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E030AE35-E86F-431A-AA97-34E0BB06C9C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CREDENCIAMENTO'!$A$5:$IC$912</definedName>
    <definedName name="_xlnm._FilterDatabase" localSheetId="8" hidden="1">'ATESTADO C'!$A$17:$Z$17</definedName>
    <definedName name="_xlnm._FilterDatabase" localSheetId="12" hidden="1">'ATESTE-LIQ'!$A$1:$AT$74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CREDENCIAMENTO'!$Q$6:$EL$3769</definedName>
    <definedName name="ApagaDadosC">CONTINUA!$L$6:$BU$3787</definedName>
    <definedName name="ApagarDadosDigitados">#REF!</definedName>
    <definedName name="ApagaRegistroA">'APONTAMENTO CREDENCIAMENTO'!$A$6:$K$3769</definedName>
    <definedName name="ApagaRegistroC">CONTINUA!$A$6:$K$3787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CREDENCIAMENTO'!$M$911</definedName>
    <definedName name="CopiaSomaC" localSheetId="5">[1]CONTINUA!#REF!</definedName>
    <definedName name="CopiaSomaC">CONTINUA!$BV$912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CREDENCIAMENTO'!$DY$4:$EJ$4024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2" i="13" l="1"/>
  <c r="U72" i="13"/>
  <c r="V72" i="13" s="1"/>
  <c r="L72" i="13"/>
  <c r="AB72" i="13" s="1"/>
  <c r="I72" i="13"/>
  <c r="H72" i="13"/>
  <c r="G72" i="13"/>
  <c r="F72" i="13"/>
  <c r="J72" i="13" s="1"/>
  <c r="D72" i="13"/>
  <c r="T72" i="13" s="1"/>
  <c r="C72" i="13"/>
  <c r="AA71" i="13"/>
  <c r="L71" i="13"/>
  <c r="AB71" i="13" s="1"/>
  <c r="I71" i="13"/>
  <c r="H71" i="13"/>
  <c r="G71" i="13"/>
  <c r="F71" i="13"/>
  <c r="J71" i="13" s="1"/>
  <c r="D71" i="13"/>
  <c r="T71" i="13" s="1"/>
  <c r="C71" i="13"/>
  <c r="AA70" i="13"/>
  <c r="L70" i="13"/>
  <c r="AB70" i="13" s="1"/>
  <c r="I70" i="13"/>
  <c r="H70" i="13"/>
  <c r="G70" i="13"/>
  <c r="F70" i="13"/>
  <c r="U70" i="13" s="1"/>
  <c r="V70" i="13" s="1"/>
  <c r="D70" i="13"/>
  <c r="T70" i="13" s="1"/>
  <c r="C70" i="13"/>
  <c r="AA69" i="13"/>
  <c r="L69" i="13"/>
  <c r="AB69" i="13" s="1"/>
  <c r="I69" i="13"/>
  <c r="H69" i="13"/>
  <c r="G69" i="13"/>
  <c r="F69" i="13"/>
  <c r="J69" i="13" s="1"/>
  <c r="D69" i="13"/>
  <c r="T69" i="13" s="1"/>
  <c r="C69" i="13"/>
  <c r="AA68" i="13"/>
  <c r="L68" i="13"/>
  <c r="AB68" i="13" s="1"/>
  <c r="I68" i="13"/>
  <c r="H68" i="13"/>
  <c r="G68" i="13"/>
  <c r="F68" i="13"/>
  <c r="U68" i="13" s="1"/>
  <c r="V68" i="13" s="1"/>
  <c r="D68" i="13"/>
  <c r="T68" i="13" s="1"/>
  <c r="C68" i="13"/>
  <c r="AA67" i="13"/>
  <c r="L67" i="13"/>
  <c r="AB67" i="13" s="1"/>
  <c r="I67" i="13"/>
  <c r="H67" i="13"/>
  <c r="G67" i="13"/>
  <c r="F67" i="13"/>
  <c r="U67" i="13" s="1"/>
  <c r="V67" i="13" s="1"/>
  <c r="D67" i="13"/>
  <c r="T67" i="13" s="1"/>
  <c r="C67" i="13"/>
  <c r="AA66" i="13"/>
  <c r="L66" i="13"/>
  <c r="AB66" i="13" s="1"/>
  <c r="I66" i="13"/>
  <c r="H66" i="13"/>
  <c r="G66" i="13"/>
  <c r="F66" i="13"/>
  <c r="U66" i="13" s="1"/>
  <c r="V66" i="13" s="1"/>
  <c r="D66" i="13"/>
  <c r="T66" i="13" s="1"/>
  <c r="C66" i="13"/>
  <c r="AA65" i="13"/>
  <c r="L65" i="13"/>
  <c r="AB65" i="13" s="1"/>
  <c r="I65" i="13"/>
  <c r="H65" i="13"/>
  <c r="G65" i="13"/>
  <c r="F65" i="13"/>
  <c r="U65" i="13" s="1"/>
  <c r="V65" i="13" s="1"/>
  <c r="D65" i="13"/>
  <c r="T65" i="13" s="1"/>
  <c r="C65" i="13"/>
  <c r="AA64" i="13"/>
  <c r="L64" i="13"/>
  <c r="AB64" i="13" s="1"/>
  <c r="I64" i="13"/>
  <c r="H64" i="13"/>
  <c r="G64" i="13"/>
  <c r="F64" i="13"/>
  <c r="J64" i="13" s="1"/>
  <c r="D64" i="13"/>
  <c r="T64" i="13" s="1"/>
  <c r="C64" i="13"/>
  <c r="AA63" i="13"/>
  <c r="L63" i="13"/>
  <c r="AB63" i="13" s="1"/>
  <c r="I63" i="13"/>
  <c r="H63" i="13"/>
  <c r="G63" i="13"/>
  <c r="F63" i="13"/>
  <c r="J63" i="13" s="1"/>
  <c r="D63" i="13"/>
  <c r="T63" i="13" s="1"/>
  <c r="C63" i="13"/>
  <c r="AA62" i="13"/>
  <c r="L62" i="13"/>
  <c r="AB62" i="13" s="1"/>
  <c r="I62" i="13"/>
  <c r="H62" i="13"/>
  <c r="G62" i="13"/>
  <c r="F62" i="13"/>
  <c r="J62" i="13" s="1"/>
  <c r="D62" i="13"/>
  <c r="T62" i="13" s="1"/>
  <c r="C62" i="13"/>
  <c r="AA61" i="13"/>
  <c r="L61" i="13"/>
  <c r="AB61" i="13" s="1"/>
  <c r="I61" i="13"/>
  <c r="H61" i="13"/>
  <c r="G61" i="13"/>
  <c r="F61" i="13"/>
  <c r="J61" i="13" s="1"/>
  <c r="D61" i="13"/>
  <c r="T61" i="13" s="1"/>
  <c r="C61" i="13"/>
  <c r="AA60" i="13"/>
  <c r="L60" i="13"/>
  <c r="AB60" i="13" s="1"/>
  <c r="I60" i="13"/>
  <c r="H60" i="13"/>
  <c r="G60" i="13"/>
  <c r="F60" i="13"/>
  <c r="J60" i="13" s="1"/>
  <c r="D60" i="13"/>
  <c r="T60" i="13" s="1"/>
  <c r="C60" i="13"/>
  <c r="AA59" i="13"/>
  <c r="L59" i="13"/>
  <c r="AB59" i="13" s="1"/>
  <c r="I59" i="13"/>
  <c r="H59" i="13"/>
  <c r="G59" i="13"/>
  <c r="F59" i="13"/>
  <c r="U59" i="13" s="1"/>
  <c r="V59" i="13" s="1"/>
  <c r="D59" i="13"/>
  <c r="T59" i="13" s="1"/>
  <c r="C59" i="13"/>
  <c r="AA58" i="13"/>
  <c r="L58" i="13"/>
  <c r="AB58" i="13" s="1"/>
  <c r="I58" i="13"/>
  <c r="H58" i="13"/>
  <c r="G58" i="13"/>
  <c r="F58" i="13"/>
  <c r="U58" i="13" s="1"/>
  <c r="V58" i="13" s="1"/>
  <c r="D58" i="13"/>
  <c r="T58" i="13" s="1"/>
  <c r="C58" i="13"/>
  <c r="AA57" i="13"/>
  <c r="L57" i="13"/>
  <c r="AB57" i="13" s="1"/>
  <c r="I57" i="13"/>
  <c r="H57" i="13"/>
  <c r="G57" i="13"/>
  <c r="F57" i="13"/>
  <c r="U57" i="13" s="1"/>
  <c r="V57" i="13" s="1"/>
  <c r="D57" i="13"/>
  <c r="T57" i="13" s="1"/>
  <c r="C57" i="13"/>
  <c r="AA56" i="13"/>
  <c r="L56" i="13"/>
  <c r="AB56" i="13" s="1"/>
  <c r="I56" i="13"/>
  <c r="H56" i="13"/>
  <c r="G56" i="13"/>
  <c r="F56" i="13"/>
  <c r="J56" i="13" s="1"/>
  <c r="D56" i="13"/>
  <c r="T56" i="13" s="1"/>
  <c r="C56" i="13"/>
  <c r="AA55" i="13"/>
  <c r="L55" i="13"/>
  <c r="AB55" i="13" s="1"/>
  <c r="I55" i="13"/>
  <c r="H55" i="13"/>
  <c r="G55" i="13"/>
  <c r="F55" i="13"/>
  <c r="J55" i="13" s="1"/>
  <c r="D55" i="13"/>
  <c r="T55" i="13" s="1"/>
  <c r="C55" i="13"/>
  <c r="AA54" i="13"/>
  <c r="L54" i="13"/>
  <c r="AB54" i="13" s="1"/>
  <c r="I54" i="13"/>
  <c r="H54" i="13"/>
  <c r="G54" i="13"/>
  <c r="F54" i="13"/>
  <c r="U54" i="13" s="1"/>
  <c r="V54" i="13" s="1"/>
  <c r="D54" i="13"/>
  <c r="T54" i="13" s="1"/>
  <c r="C54" i="13"/>
  <c r="AA53" i="13"/>
  <c r="L53" i="13"/>
  <c r="AB53" i="13" s="1"/>
  <c r="I53" i="13"/>
  <c r="H53" i="13"/>
  <c r="G53" i="13"/>
  <c r="F53" i="13"/>
  <c r="J53" i="13" s="1"/>
  <c r="D53" i="13"/>
  <c r="T53" i="13" s="1"/>
  <c r="C53" i="13"/>
  <c r="AA52" i="13"/>
  <c r="L52" i="13"/>
  <c r="AB52" i="13" s="1"/>
  <c r="I52" i="13"/>
  <c r="H52" i="13"/>
  <c r="G52" i="13"/>
  <c r="F52" i="13"/>
  <c r="J52" i="13" s="1"/>
  <c r="D52" i="13"/>
  <c r="T52" i="13" s="1"/>
  <c r="C52" i="13"/>
  <c r="AA51" i="13"/>
  <c r="L51" i="13"/>
  <c r="AB51" i="13" s="1"/>
  <c r="I51" i="13"/>
  <c r="H51" i="13"/>
  <c r="G51" i="13"/>
  <c r="F51" i="13"/>
  <c r="J51" i="13" s="1"/>
  <c r="D51" i="13"/>
  <c r="T51" i="13" s="1"/>
  <c r="C51" i="13"/>
  <c r="AA50" i="13"/>
  <c r="L50" i="13"/>
  <c r="AB50" i="13" s="1"/>
  <c r="I50" i="13"/>
  <c r="H50" i="13"/>
  <c r="G50" i="13"/>
  <c r="F50" i="13"/>
  <c r="J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J48" i="13" s="1"/>
  <c r="D48" i="13"/>
  <c r="T48" i="13" s="1"/>
  <c r="C48" i="13"/>
  <c r="AA47" i="13"/>
  <c r="L47" i="13"/>
  <c r="AB47" i="13" s="1"/>
  <c r="I47" i="13"/>
  <c r="H47" i="13"/>
  <c r="G47" i="13"/>
  <c r="F47" i="13"/>
  <c r="U47" i="13" s="1"/>
  <c r="V47" i="13" s="1"/>
  <c r="D47" i="13"/>
  <c r="T47" i="13" s="1"/>
  <c r="C47" i="13"/>
  <c r="AA46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AA45" i="13"/>
  <c r="L45" i="13"/>
  <c r="AB45" i="13" s="1"/>
  <c r="I45" i="13"/>
  <c r="H45" i="13"/>
  <c r="G45" i="13"/>
  <c r="F45" i="13"/>
  <c r="J45" i="13" s="1"/>
  <c r="D45" i="13"/>
  <c r="T45" i="13" s="1"/>
  <c r="C45" i="13"/>
  <c r="AA44" i="13"/>
  <c r="L44" i="13"/>
  <c r="AB44" i="13" s="1"/>
  <c r="I44" i="13"/>
  <c r="H44" i="13"/>
  <c r="G44" i="13"/>
  <c r="F44" i="13"/>
  <c r="J44" i="13" s="1"/>
  <c r="D44" i="13"/>
  <c r="T44" i="13" s="1"/>
  <c r="C44" i="13"/>
  <c r="AA43" i="13"/>
  <c r="L43" i="13"/>
  <c r="AB43" i="13" s="1"/>
  <c r="I43" i="13"/>
  <c r="H43" i="13"/>
  <c r="G43" i="13"/>
  <c r="F43" i="13"/>
  <c r="J43" i="13" s="1"/>
  <c r="D43" i="13"/>
  <c r="T43" i="13" s="1"/>
  <c r="C43" i="13"/>
  <c r="AA42" i="13"/>
  <c r="L42" i="13"/>
  <c r="AB42" i="13" s="1"/>
  <c r="I42" i="13"/>
  <c r="H42" i="13"/>
  <c r="G42" i="13"/>
  <c r="F42" i="13"/>
  <c r="U42" i="13" s="1"/>
  <c r="V42" i="13" s="1"/>
  <c r="D42" i="13"/>
  <c r="T42" i="13" s="1"/>
  <c r="C42" i="13"/>
  <c r="AA41" i="13"/>
  <c r="L41" i="13"/>
  <c r="AB41" i="13" s="1"/>
  <c r="I41" i="13"/>
  <c r="H41" i="13"/>
  <c r="G41" i="13"/>
  <c r="F41" i="13"/>
  <c r="J41" i="13" s="1"/>
  <c r="D41" i="13"/>
  <c r="T41" i="13" s="1"/>
  <c r="C41" i="13"/>
  <c r="AA40" i="13"/>
  <c r="L40" i="13"/>
  <c r="AB40" i="13" s="1"/>
  <c r="I40" i="13"/>
  <c r="H40" i="13"/>
  <c r="G40" i="13"/>
  <c r="F40" i="13"/>
  <c r="J40" i="13" s="1"/>
  <c r="D40" i="13"/>
  <c r="T40" i="13" s="1"/>
  <c r="C40" i="13"/>
  <c r="AA39" i="13"/>
  <c r="L39" i="13"/>
  <c r="AB39" i="13" s="1"/>
  <c r="I39" i="13"/>
  <c r="H39" i="13"/>
  <c r="G39" i="13"/>
  <c r="F39" i="13"/>
  <c r="J39" i="13" s="1"/>
  <c r="D39" i="13"/>
  <c r="T39" i="13" s="1"/>
  <c r="C39" i="13"/>
  <c r="AA38" i="13"/>
  <c r="L38" i="13"/>
  <c r="AB38" i="13" s="1"/>
  <c r="I38" i="13"/>
  <c r="H38" i="13"/>
  <c r="G38" i="13"/>
  <c r="F38" i="13"/>
  <c r="J38" i="13" s="1"/>
  <c r="D38" i="13"/>
  <c r="T38" i="13" s="1"/>
  <c r="C38" i="13"/>
  <c r="AA37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AA36" i="13"/>
  <c r="L36" i="13"/>
  <c r="AB36" i="13" s="1"/>
  <c r="I36" i="13"/>
  <c r="H36" i="13"/>
  <c r="G36" i="13"/>
  <c r="F36" i="13"/>
  <c r="U36" i="13" s="1"/>
  <c r="V36" i="13" s="1"/>
  <c r="D36" i="13"/>
  <c r="T36" i="13" s="1"/>
  <c r="C36" i="13"/>
  <c r="AA35" i="13"/>
  <c r="L35" i="13"/>
  <c r="AB35" i="13" s="1"/>
  <c r="I35" i="13"/>
  <c r="H35" i="13"/>
  <c r="G35" i="13"/>
  <c r="F35" i="13"/>
  <c r="J35" i="13" s="1"/>
  <c r="D35" i="13"/>
  <c r="T35" i="13" s="1"/>
  <c r="C35" i="13"/>
  <c r="AA34" i="13"/>
  <c r="L34" i="13"/>
  <c r="AB34" i="13" s="1"/>
  <c r="I34" i="13"/>
  <c r="H34" i="13"/>
  <c r="G34" i="13"/>
  <c r="F34" i="13"/>
  <c r="J34" i="13" s="1"/>
  <c r="D34" i="13"/>
  <c r="T34" i="13" s="1"/>
  <c r="C34" i="13"/>
  <c r="AA33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AA32" i="13"/>
  <c r="L32" i="13"/>
  <c r="AB32" i="13" s="1"/>
  <c r="I32" i="13"/>
  <c r="H32" i="13"/>
  <c r="G32" i="13"/>
  <c r="F32" i="13"/>
  <c r="U32" i="13" s="1"/>
  <c r="V32" i="13" s="1"/>
  <c r="D32" i="13"/>
  <c r="T32" i="13" s="1"/>
  <c r="C32" i="13"/>
  <c r="AA31" i="13"/>
  <c r="L31" i="13"/>
  <c r="AB31" i="13" s="1"/>
  <c r="I31" i="13"/>
  <c r="H31" i="13"/>
  <c r="G31" i="13"/>
  <c r="F31" i="13"/>
  <c r="J31" i="13" s="1"/>
  <c r="D31" i="13"/>
  <c r="T31" i="13" s="1"/>
  <c r="C31" i="13"/>
  <c r="AA30" i="13"/>
  <c r="L30" i="13"/>
  <c r="AB30" i="13" s="1"/>
  <c r="I30" i="13"/>
  <c r="H30" i="13"/>
  <c r="G30" i="13"/>
  <c r="F30" i="13"/>
  <c r="U30" i="13" s="1"/>
  <c r="V30" i="13" s="1"/>
  <c r="D30" i="13"/>
  <c r="T30" i="13" s="1"/>
  <c r="C30" i="13"/>
  <c r="AA29" i="13"/>
  <c r="L29" i="13"/>
  <c r="AB29" i="13" s="1"/>
  <c r="I29" i="13"/>
  <c r="H29" i="13"/>
  <c r="G29" i="13"/>
  <c r="F29" i="13"/>
  <c r="J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U26" i="13" s="1"/>
  <c r="V26" i="13" s="1"/>
  <c r="D26" i="13"/>
  <c r="T26" i="13" s="1"/>
  <c r="C26" i="13"/>
  <c r="AA25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AA24" i="13"/>
  <c r="L24" i="13"/>
  <c r="AB24" i="13" s="1"/>
  <c r="I24" i="13"/>
  <c r="H24" i="13"/>
  <c r="G24" i="13"/>
  <c r="F24" i="13"/>
  <c r="U24" i="13" s="1"/>
  <c r="V24" i="13" s="1"/>
  <c r="D24" i="13"/>
  <c r="T24" i="13" s="1"/>
  <c r="C24" i="13"/>
  <c r="AA23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AA22" i="13"/>
  <c r="L22" i="13"/>
  <c r="AB22" i="13" s="1"/>
  <c r="I22" i="13"/>
  <c r="H22" i="13"/>
  <c r="G22" i="13"/>
  <c r="F22" i="13"/>
  <c r="J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J20" i="13" s="1"/>
  <c r="D20" i="13"/>
  <c r="T20" i="13" s="1"/>
  <c r="C20" i="13"/>
  <c r="AA19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J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U13" i="13" s="1"/>
  <c r="V13" i="13" s="1"/>
  <c r="D13" i="13"/>
  <c r="T13" i="13" s="1"/>
  <c r="C13" i="13"/>
  <c r="AA12" i="13"/>
  <c r="L12" i="13"/>
  <c r="AB12" i="13" s="1"/>
  <c r="I12" i="13"/>
  <c r="H12" i="13"/>
  <c r="G12" i="13"/>
  <c r="F12" i="13"/>
  <c r="U12" i="13" s="1"/>
  <c r="V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U10" i="13" s="1"/>
  <c r="V10" i="13" s="1"/>
  <c r="D10" i="13"/>
  <c r="T10" i="13" s="1"/>
  <c r="C10" i="13"/>
  <c r="AA9" i="13"/>
  <c r="L9" i="13"/>
  <c r="AB9" i="13" s="1"/>
  <c r="I9" i="13"/>
  <c r="H9" i="13"/>
  <c r="G9" i="13"/>
  <c r="F9" i="13"/>
  <c r="U9" i="13" s="1"/>
  <c r="V9" i="13" s="1"/>
  <c r="D9" i="13"/>
  <c r="T9" i="13" s="1"/>
  <c r="C9" i="13"/>
  <c r="AA8" i="13"/>
  <c r="L8" i="13"/>
  <c r="AB8" i="13" s="1"/>
  <c r="I8" i="13"/>
  <c r="H8" i="13"/>
  <c r="G8" i="13"/>
  <c r="F8" i="13"/>
  <c r="U8" i="13" s="1"/>
  <c r="V8" i="13" s="1"/>
  <c r="D8" i="13"/>
  <c r="T8" i="13" s="1"/>
  <c r="C8" i="13"/>
  <c r="AA7" i="13"/>
  <c r="L7" i="13"/>
  <c r="AB7" i="13" s="1"/>
  <c r="I7" i="13"/>
  <c r="H7" i="13"/>
  <c r="G7" i="13"/>
  <c r="F7" i="13"/>
  <c r="U7" i="13" s="1"/>
  <c r="V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U5" i="13" s="1"/>
  <c r="V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U71" i="13" l="1"/>
  <c r="V71" i="13" s="1"/>
  <c r="J70" i="13"/>
  <c r="U69" i="13"/>
  <c r="V69" i="13" s="1"/>
  <c r="J68" i="13"/>
  <c r="J67" i="13"/>
  <c r="J66" i="13"/>
  <c r="J65" i="13"/>
  <c r="U64" i="13"/>
  <c r="V64" i="13" s="1"/>
  <c r="U63" i="13"/>
  <c r="V63" i="13" s="1"/>
  <c r="U62" i="13"/>
  <c r="V62" i="13" s="1"/>
  <c r="U61" i="13"/>
  <c r="V61" i="13" s="1"/>
  <c r="U60" i="13"/>
  <c r="V60" i="13" s="1"/>
  <c r="J59" i="13"/>
  <c r="J58" i="13"/>
  <c r="J57" i="13"/>
  <c r="U56" i="13"/>
  <c r="V56" i="13" s="1"/>
  <c r="U55" i="13"/>
  <c r="V55" i="13" s="1"/>
  <c r="J54" i="13"/>
  <c r="U53" i="13"/>
  <c r="V53" i="13" s="1"/>
  <c r="U52" i="13"/>
  <c r="V52" i="13" s="1"/>
  <c r="U51" i="13"/>
  <c r="V51" i="13" s="1"/>
  <c r="U50" i="13"/>
  <c r="V50" i="13" s="1"/>
  <c r="U49" i="13"/>
  <c r="V49" i="13" s="1"/>
  <c r="U48" i="13"/>
  <c r="V48" i="13" s="1"/>
  <c r="J47" i="13"/>
  <c r="J46" i="13"/>
  <c r="U45" i="13"/>
  <c r="V45" i="13" s="1"/>
  <c r="U44" i="13"/>
  <c r="V44" i="13" s="1"/>
  <c r="U43" i="13"/>
  <c r="V43" i="13" s="1"/>
  <c r="J42" i="13"/>
  <c r="U41" i="13"/>
  <c r="V41" i="13" s="1"/>
  <c r="U40" i="13"/>
  <c r="V40" i="13" s="1"/>
  <c r="U39" i="13"/>
  <c r="V39" i="13" s="1"/>
  <c r="U38" i="13"/>
  <c r="V38" i="13" s="1"/>
  <c r="J37" i="13"/>
  <c r="J36" i="13"/>
  <c r="U35" i="13"/>
  <c r="V35" i="13" s="1"/>
  <c r="U34" i="13"/>
  <c r="V34" i="13" s="1"/>
  <c r="J33" i="13"/>
  <c r="J32" i="13"/>
  <c r="U31" i="13"/>
  <c r="V31" i="13" s="1"/>
  <c r="J30" i="13"/>
  <c r="U29" i="13"/>
  <c r="V29" i="13" s="1"/>
  <c r="J28" i="13"/>
  <c r="U27" i="13"/>
  <c r="V27" i="13" s="1"/>
  <c r="J26" i="13"/>
  <c r="J25" i="13"/>
  <c r="J24" i="13"/>
  <c r="J23" i="13"/>
  <c r="U22" i="13"/>
  <c r="V22" i="13" s="1"/>
  <c r="U21" i="13"/>
  <c r="V21" i="13" s="1"/>
  <c r="U20" i="13"/>
  <c r="V20" i="13" s="1"/>
  <c r="J19" i="13"/>
  <c r="J18" i="13"/>
  <c r="U17" i="13"/>
  <c r="V17" i="13" s="1"/>
  <c r="U16" i="13"/>
  <c r="V16" i="13" s="1"/>
  <c r="U15" i="13"/>
  <c r="V15" i="13" s="1"/>
  <c r="U14" i="13"/>
  <c r="V14" i="13" s="1"/>
  <c r="J13" i="13"/>
  <c r="J12" i="13"/>
  <c r="U11" i="13"/>
  <c r="V11" i="13" s="1"/>
  <c r="J10" i="13"/>
  <c r="J9" i="13"/>
  <c r="J8" i="13"/>
  <c r="J7" i="13"/>
  <c r="U6" i="13"/>
  <c r="V6" i="13" s="1"/>
  <c r="J5" i="13"/>
  <c r="U4" i="13"/>
  <c r="V4" i="13" s="1"/>
  <c r="U3" i="13"/>
  <c r="V3" i="13" s="1"/>
  <c r="BU912" i="59"/>
  <c r="BT912" i="59"/>
  <c r="BS912" i="59"/>
  <c r="BR912" i="59"/>
  <c r="BQ912" i="59"/>
  <c r="BP912" i="59"/>
  <c r="BO912" i="59"/>
  <c r="BN912" i="59"/>
  <c r="BM912" i="59"/>
  <c r="BL912" i="59"/>
  <c r="BK912" i="59"/>
  <c r="BJ912" i="59"/>
  <c r="BI912" i="59"/>
  <c r="BH912" i="59"/>
  <c r="BG912" i="59"/>
  <c r="BF912" i="59"/>
  <c r="BE912" i="59"/>
  <c r="BD912" i="59"/>
  <c r="BC912" i="59"/>
  <c r="BB912" i="59"/>
  <c r="BA912" i="59"/>
  <c r="AZ912" i="59"/>
  <c r="AY912" i="59"/>
  <c r="AX912" i="59"/>
  <c r="AW912" i="59"/>
  <c r="AV912" i="59"/>
  <c r="AU912" i="59"/>
  <c r="AT912" i="59"/>
  <c r="AS912" i="59"/>
  <c r="AR912" i="59"/>
  <c r="AQ912" i="59"/>
  <c r="AP912" i="59"/>
  <c r="AO912" i="59"/>
  <c r="AN912" i="59"/>
  <c r="AM912" i="59"/>
  <c r="AL912" i="59"/>
  <c r="AK912" i="59"/>
  <c r="AJ912" i="59"/>
  <c r="AI912" i="59"/>
  <c r="AH912" i="59"/>
  <c r="AG912" i="59"/>
  <c r="AF912" i="59"/>
  <c r="AE912" i="59"/>
  <c r="AD912" i="59"/>
  <c r="AC912" i="59"/>
  <c r="AB912" i="59"/>
  <c r="AA912" i="59"/>
  <c r="Z912" i="59"/>
  <c r="Y912" i="59"/>
  <c r="X912" i="59"/>
  <c r="W912" i="59"/>
  <c r="V912" i="59"/>
  <c r="U912" i="59"/>
  <c r="T912" i="59"/>
  <c r="S912" i="59"/>
  <c r="R912" i="59"/>
  <c r="Q912" i="59"/>
  <c r="P912" i="59"/>
  <c r="O912" i="59"/>
  <c r="N912" i="59"/>
  <c r="M912" i="59"/>
  <c r="L912" i="59"/>
  <c r="BW910" i="59"/>
  <c r="BV910" i="59"/>
  <c r="BW909" i="59"/>
  <c r="BV909" i="59"/>
  <c r="L909" i="64" s="1"/>
  <c r="BW908" i="59"/>
  <c r="BV908" i="59"/>
  <c r="BW907" i="59"/>
  <c r="BV907" i="59"/>
  <c r="L907" i="64" s="1"/>
  <c r="EY907" i="64" s="1"/>
  <c r="BW906" i="59"/>
  <c r="BV906" i="59"/>
  <c r="BW905" i="59"/>
  <c r="BV905" i="59"/>
  <c r="BW904" i="59"/>
  <c r="BV904" i="59"/>
  <c r="BW903" i="59"/>
  <c r="BV903" i="59"/>
  <c r="BW902" i="59"/>
  <c r="BV902" i="59"/>
  <c r="BW901" i="59"/>
  <c r="BV901" i="59"/>
  <c r="BW900" i="59"/>
  <c r="BV900" i="59"/>
  <c r="BW899" i="59"/>
  <c r="BV899" i="59"/>
  <c r="BW898" i="59"/>
  <c r="BV898" i="59"/>
  <c r="BW897" i="59"/>
  <c r="BV897" i="59"/>
  <c r="BW896" i="59"/>
  <c r="BV896" i="59"/>
  <c r="BW895" i="59"/>
  <c r="BV895" i="59"/>
  <c r="BW894" i="59"/>
  <c r="BV894" i="59"/>
  <c r="BW893" i="59"/>
  <c r="BV893" i="59"/>
  <c r="BW892" i="59"/>
  <c r="BV892" i="59"/>
  <c r="BW891" i="59"/>
  <c r="BV891" i="59"/>
  <c r="BW890" i="59"/>
  <c r="BV890" i="59"/>
  <c r="BW889" i="59"/>
  <c r="BV889" i="59"/>
  <c r="L889" i="64" s="1"/>
  <c r="BW888" i="59"/>
  <c r="BV888" i="59"/>
  <c r="BW887" i="59"/>
  <c r="BV887" i="59"/>
  <c r="L887" i="64" s="1"/>
  <c r="BW886" i="59"/>
  <c r="BV886" i="59"/>
  <c r="BW885" i="59"/>
  <c r="BV885" i="59"/>
  <c r="BW884" i="59"/>
  <c r="BV884" i="59"/>
  <c r="BW883" i="59"/>
  <c r="BV883" i="59"/>
  <c r="BW882" i="59"/>
  <c r="BV882" i="59"/>
  <c r="BW881" i="59"/>
  <c r="BV881" i="59"/>
  <c r="BW880" i="59"/>
  <c r="BV880" i="59"/>
  <c r="BW879" i="59"/>
  <c r="BV879" i="59"/>
  <c r="L879" i="64" s="1"/>
  <c r="BW878" i="59"/>
  <c r="BV878" i="59"/>
  <c r="BW877" i="59"/>
  <c r="BV877" i="59"/>
  <c r="L877" i="64" s="1"/>
  <c r="BW876" i="59"/>
  <c r="BV876" i="59"/>
  <c r="BW875" i="59"/>
  <c r="BV875" i="59"/>
  <c r="BW874" i="59"/>
  <c r="BV874" i="59"/>
  <c r="BW873" i="59"/>
  <c r="BV873" i="59"/>
  <c r="BW872" i="59"/>
  <c r="BV872" i="59"/>
  <c r="BW871" i="59"/>
  <c r="BV871" i="59"/>
  <c r="BW870" i="59"/>
  <c r="BV870" i="59"/>
  <c r="BW869" i="59"/>
  <c r="BV869" i="59"/>
  <c r="L869" i="64" s="1"/>
  <c r="EY869" i="64" s="1"/>
  <c r="BW868" i="59"/>
  <c r="BV868" i="59"/>
  <c r="BW867" i="59"/>
  <c r="BV867" i="59"/>
  <c r="L867" i="64" s="1"/>
  <c r="BW866" i="59"/>
  <c r="BV866" i="59"/>
  <c r="BW865" i="59"/>
  <c r="BV865" i="59"/>
  <c r="BW864" i="59"/>
  <c r="BV864" i="59"/>
  <c r="L864" i="64" s="1"/>
  <c r="EY864" i="64" s="1"/>
  <c r="BW863" i="59"/>
  <c r="BV863" i="59"/>
  <c r="BW862" i="59"/>
  <c r="BV862" i="59"/>
  <c r="L862" i="64" s="1"/>
  <c r="EY862" i="64" s="1"/>
  <c r="BW861" i="59"/>
  <c r="BV861" i="59"/>
  <c r="BW860" i="59"/>
  <c r="BV860" i="59"/>
  <c r="BW859" i="59"/>
  <c r="BV859" i="59"/>
  <c r="L859" i="64" s="1"/>
  <c r="BW858" i="59"/>
  <c r="BV858" i="59"/>
  <c r="BW857" i="59"/>
  <c r="BV857" i="59"/>
  <c r="L857" i="64" s="1"/>
  <c r="EY857" i="64" s="1"/>
  <c r="BW856" i="59"/>
  <c r="BV856" i="59"/>
  <c r="BW855" i="59"/>
  <c r="BV855" i="59"/>
  <c r="BW854" i="59"/>
  <c r="BV854" i="59"/>
  <c r="L854" i="64" s="1"/>
  <c r="EY854" i="64" s="1"/>
  <c r="BW853" i="59"/>
  <c r="BV853" i="59"/>
  <c r="BW852" i="59"/>
  <c r="BV852" i="59"/>
  <c r="L852" i="64" s="1"/>
  <c r="EY852" i="64" s="1"/>
  <c r="BW851" i="59"/>
  <c r="BV851" i="59"/>
  <c r="BW850" i="59"/>
  <c r="BV850" i="59"/>
  <c r="BW849" i="59"/>
  <c r="BV849" i="59"/>
  <c r="BW848" i="59"/>
  <c r="BV848" i="59"/>
  <c r="BW847" i="59"/>
  <c r="BV847" i="59"/>
  <c r="BW846" i="59"/>
  <c r="BV846" i="59"/>
  <c r="BW845" i="59"/>
  <c r="BV845" i="59"/>
  <c r="BW844" i="59"/>
  <c r="BV844" i="59"/>
  <c r="L844" i="64" s="1"/>
  <c r="EY844" i="64" s="1"/>
  <c r="BW843" i="59"/>
  <c r="BV843" i="59"/>
  <c r="BW842" i="59"/>
  <c r="BV842" i="59"/>
  <c r="L842" i="64" s="1"/>
  <c r="BW841" i="59"/>
  <c r="BV841" i="59"/>
  <c r="BW840" i="59"/>
  <c r="BV840" i="59"/>
  <c r="BW839" i="59"/>
  <c r="BV839" i="59"/>
  <c r="L839" i="64" s="1"/>
  <c r="EY839" i="64" s="1"/>
  <c r="BW838" i="59"/>
  <c r="BV838" i="59"/>
  <c r="BW837" i="59"/>
  <c r="BV837" i="59"/>
  <c r="L837" i="64" s="1"/>
  <c r="EY837" i="64" s="1"/>
  <c r="BW836" i="59"/>
  <c r="BV836" i="59"/>
  <c r="BW835" i="59"/>
  <c r="BV835" i="59"/>
  <c r="BW834" i="59"/>
  <c r="BV834" i="59"/>
  <c r="L834" i="64" s="1"/>
  <c r="EY834" i="64" s="1"/>
  <c r="BW833" i="59"/>
  <c r="BV833" i="59"/>
  <c r="BW832" i="59"/>
  <c r="BV832" i="59"/>
  <c r="L832" i="64" s="1"/>
  <c r="EY832" i="64" s="1"/>
  <c r="BW831" i="59"/>
  <c r="BV831" i="59"/>
  <c r="BW830" i="59"/>
  <c r="BV830" i="59"/>
  <c r="BW829" i="59"/>
  <c r="BV829" i="59"/>
  <c r="BW828" i="59"/>
  <c r="BV828" i="59"/>
  <c r="BW827" i="59"/>
  <c r="BV827" i="59"/>
  <c r="BW826" i="59"/>
  <c r="BV826" i="59"/>
  <c r="BW825" i="59"/>
  <c r="BV825" i="59"/>
  <c r="BW824" i="59"/>
  <c r="BV824" i="59"/>
  <c r="BW823" i="59"/>
  <c r="BV823" i="59"/>
  <c r="BW822" i="59"/>
  <c r="BV822" i="59"/>
  <c r="BW821" i="59"/>
  <c r="BV821" i="59"/>
  <c r="BW820" i="59"/>
  <c r="BV820" i="59"/>
  <c r="BW819" i="59"/>
  <c r="BV819" i="59"/>
  <c r="L819" i="64" s="1"/>
  <c r="BW818" i="59"/>
  <c r="BV818" i="59"/>
  <c r="BW817" i="59"/>
  <c r="BV817" i="59"/>
  <c r="L817" i="64" s="1"/>
  <c r="BW816" i="59"/>
  <c r="BV816" i="59"/>
  <c r="BW815" i="59"/>
  <c r="BV815" i="59"/>
  <c r="BW814" i="59"/>
  <c r="BV814" i="59"/>
  <c r="BW813" i="59"/>
  <c r="BV813" i="59"/>
  <c r="BW812" i="59"/>
  <c r="BV812" i="59"/>
  <c r="BW811" i="59"/>
  <c r="BV811" i="59"/>
  <c r="BW810" i="59"/>
  <c r="BV810" i="59"/>
  <c r="BW809" i="59"/>
  <c r="BV809" i="59"/>
  <c r="L809" i="64" s="1"/>
  <c r="EY809" i="64" s="1"/>
  <c r="BW808" i="59"/>
  <c r="BV808" i="59"/>
  <c r="BW807" i="59"/>
  <c r="BV807" i="59"/>
  <c r="L807" i="64" s="1"/>
  <c r="BW806" i="59"/>
  <c r="BV806" i="59"/>
  <c r="BW805" i="59"/>
  <c r="BV805" i="59"/>
  <c r="BW804" i="59"/>
  <c r="BV804" i="59"/>
  <c r="L804" i="64" s="1"/>
  <c r="EY804" i="64" s="1"/>
  <c r="BW803" i="59"/>
  <c r="BV803" i="59"/>
  <c r="BW802" i="59"/>
  <c r="BV802" i="59"/>
  <c r="L802" i="64" s="1"/>
  <c r="EY802" i="64" s="1"/>
  <c r="BW801" i="59"/>
  <c r="BV801" i="59"/>
  <c r="BW800" i="59"/>
  <c r="BV800" i="59"/>
  <c r="BW799" i="59"/>
  <c r="BV799" i="59"/>
  <c r="L799" i="64" s="1"/>
  <c r="EY799" i="64" s="1"/>
  <c r="BW798" i="59"/>
  <c r="BV798" i="59"/>
  <c r="BW797" i="59"/>
  <c r="BV797" i="59"/>
  <c r="L797" i="64" s="1"/>
  <c r="BW796" i="59"/>
  <c r="BV796" i="59"/>
  <c r="BW795" i="59"/>
  <c r="BV795" i="59"/>
  <c r="BW794" i="59"/>
  <c r="BV794" i="59"/>
  <c r="BW793" i="59"/>
  <c r="BV793" i="59"/>
  <c r="BW792" i="59"/>
  <c r="BV792" i="59"/>
  <c r="BW791" i="59"/>
  <c r="BV791" i="59"/>
  <c r="BW790" i="59"/>
  <c r="BV790" i="59"/>
  <c r="BW789" i="59"/>
  <c r="BV789" i="59"/>
  <c r="L789" i="64" s="1"/>
  <c r="EY789" i="64" s="1"/>
  <c r="BW788" i="59"/>
  <c r="BV788" i="59"/>
  <c r="BW787" i="59"/>
  <c r="BV787" i="59"/>
  <c r="L787" i="64" s="1"/>
  <c r="BW786" i="59"/>
  <c r="BV786" i="59"/>
  <c r="BW785" i="59"/>
  <c r="BV785" i="59"/>
  <c r="BW784" i="59"/>
  <c r="BV784" i="59"/>
  <c r="L784" i="64" s="1"/>
  <c r="BW783" i="59"/>
  <c r="BV783" i="59"/>
  <c r="BW782" i="59"/>
  <c r="BV782" i="59"/>
  <c r="L782" i="64" s="1"/>
  <c r="EY782" i="64" s="1"/>
  <c r="BW781" i="59"/>
  <c r="BV781" i="59"/>
  <c r="BW780" i="59"/>
  <c r="BV780" i="59"/>
  <c r="BW779" i="59"/>
  <c r="BV779" i="59"/>
  <c r="L779" i="64" s="1"/>
  <c r="EY779" i="64" s="1"/>
  <c r="BW778" i="59"/>
  <c r="BV778" i="59"/>
  <c r="BW777" i="59"/>
  <c r="BV777" i="59"/>
  <c r="L777" i="64" s="1"/>
  <c r="EY777" i="64" s="1"/>
  <c r="BW776" i="59"/>
  <c r="BV776" i="59"/>
  <c r="BW775" i="59"/>
  <c r="BV775" i="59"/>
  <c r="BW774" i="59"/>
  <c r="BV774" i="59"/>
  <c r="L774" i="64" s="1"/>
  <c r="EY774" i="64" s="1"/>
  <c r="BW773" i="59"/>
  <c r="BV773" i="59"/>
  <c r="BW772" i="59"/>
  <c r="BV772" i="59"/>
  <c r="L772" i="64" s="1"/>
  <c r="BW771" i="59"/>
  <c r="BV771" i="59"/>
  <c r="BW770" i="59"/>
  <c r="BV770" i="59"/>
  <c r="BW769" i="59"/>
  <c r="BV769" i="59"/>
  <c r="BW768" i="59"/>
  <c r="BV768" i="59"/>
  <c r="BW767" i="59"/>
  <c r="BV767" i="59"/>
  <c r="BW766" i="59"/>
  <c r="BV766" i="59"/>
  <c r="BW765" i="59"/>
  <c r="BV765" i="59"/>
  <c r="BW764" i="59"/>
  <c r="BV764" i="59"/>
  <c r="L764" i="64" s="1"/>
  <c r="EY764" i="64" s="1"/>
  <c r="BW763" i="59"/>
  <c r="BV763" i="59"/>
  <c r="BW762" i="59"/>
  <c r="BV762" i="59"/>
  <c r="L762" i="64" s="1"/>
  <c r="EY762" i="64" s="1"/>
  <c r="BW761" i="59"/>
  <c r="BV761" i="59"/>
  <c r="BW760" i="59"/>
  <c r="BV760" i="59"/>
  <c r="BW759" i="59"/>
  <c r="BV759" i="59"/>
  <c r="L759" i="64" s="1"/>
  <c r="BW758" i="59"/>
  <c r="BV758" i="59"/>
  <c r="BW757" i="59"/>
  <c r="BV757" i="59"/>
  <c r="L757" i="64" s="1"/>
  <c r="BW756" i="59"/>
  <c r="BV756" i="59"/>
  <c r="BW755" i="59"/>
  <c r="BV755" i="59"/>
  <c r="BW754" i="59"/>
  <c r="BV754" i="59"/>
  <c r="L754" i="64" s="1"/>
  <c r="BW753" i="59"/>
  <c r="BV753" i="59"/>
  <c r="BW752" i="59"/>
  <c r="BV752" i="59"/>
  <c r="L752" i="64" s="1"/>
  <c r="BW751" i="59"/>
  <c r="BV751" i="59"/>
  <c r="BW750" i="59"/>
  <c r="BV750" i="59"/>
  <c r="BW749" i="59"/>
  <c r="BV749" i="59"/>
  <c r="L749" i="64" s="1"/>
  <c r="BW748" i="59"/>
  <c r="BV748" i="59"/>
  <c r="BW747" i="59"/>
  <c r="BV747" i="59"/>
  <c r="L747" i="64" s="1"/>
  <c r="BW746" i="59"/>
  <c r="BV746" i="59"/>
  <c r="BW745" i="59"/>
  <c r="BV745" i="59"/>
  <c r="BW744" i="59"/>
  <c r="M744" i="64" s="1"/>
  <c r="BV744" i="59"/>
  <c r="L744" i="64" s="1"/>
  <c r="EY744" i="64" s="1"/>
  <c r="BW743" i="59"/>
  <c r="BV743" i="59"/>
  <c r="BW742" i="59"/>
  <c r="M742" i="64" s="1"/>
  <c r="BV742" i="59"/>
  <c r="L742" i="64" s="1"/>
  <c r="EY742" i="64" s="1"/>
  <c r="BW741" i="59"/>
  <c r="BV741" i="59"/>
  <c r="BW740" i="59"/>
  <c r="BV740" i="59"/>
  <c r="BW739" i="59"/>
  <c r="BV739" i="59"/>
  <c r="L739" i="64" s="1"/>
  <c r="BW738" i="59"/>
  <c r="BV738" i="59"/>
  <c r="BW737" i="59"/>
  <c r="BV737" i="59"/>
  <c r="L737" i="64" s="1"/>
  <c r="BW736" i="59"/>
  <c r="BV736" i="59"/>
  <c r="BW735" i="59"/>
  <c r="BV735" i="59"/>
  <c r="BW734" i="59"/>
  <c r="BV734" i="59"/>
  <c r="L734" i="64" s="1"/>
  <c r="BW733" i="59"/>
  <c r="BV733" i="59"/>
  <c r="BW732" i="59"/>
  <c r="BV732" i="59"/>
  <c r="L732" i="64" s="1"/>
  <c r="EY732" i="64" s="1"/>
  <c r="BW731" i="59"/>
  <c r="BV731" i="59"/>
  <c r="BW730" i="59"/>
  <c r="BV730" i="59"/>
  <c r="BW729" i="59"/>
  <c r="BV729" i="59"/>
  <c r="BW728" i="59"/>
  <c r="BV728" i="59"/>
  <c r="BW727" i="59"/>
  <c r="BV727" i="59"/>
  <c r="BW726" i="59"/>
  <c r="BV726" i="59"/>
  <c r="BW725" i="59"/>
  <c r="BV725" i="59"/>
  <c r="BW724" i="59"/>
  <c r="BV724" i="59"/>
  <c r="BW723" i="59"/>
  <c r="BV723" i="59"/>
  <c r="BW722" i="59"/>
  <c r="BV722" i="59"/>
  <c r="BW721" i="59"/>
  <c r="BV721" i="59"/>
  <c r="BW720" i="59"/>
  <c r="BV720" i="59"/>
  <c r="BW719" i="59"/>
  <c r="BV719" i="59"/>
  <c r="BW718" i="59"/>
  <c r="BV718" i="59"/>
  <c r="BW717" i="59"/>
  <c r="BV717" i="59"/>
  <c r="BW716" i="59"/>
  <c r="BV716" i="59"/>
  <c r="BW715" i="59"/>
  <c r="BV715" i="59"/>
  <c r="BW714" i="59"/>
  <c r="BV714" i="59"/>
  <c r="L714" i="64" s="1"/>
  <c r="BW713" i="59"/>
  <c r="BV713" i="59"/>
  <c r="BW712" i="59"/>
  <c r="BV712" i="59"/>
  <c r="L712" i="64" s="1"/>
  <c r="BW711" i="59"/>
  <c r="BV711" i="59"/>
  <c r="BW710" i="59"/>
  <c r="BV710" i="59"/>
  <c r="BW709" i="59"/>
  <c r="BV709" i="59"/>
  <c r="L709" i="64" s="1"/>
  <c r="BW708" i="59"/>
  <c r="BV708" i="59"/>
  <c r="BW707" i="59"/>
  <c r="BV707" i="59"/>
  <c r="L707" i="64" s="1"/>
  <c r="BW706" i="59"/>
  <c r="BV706" i="59"/>
  <c r="BW705" i="59"/>
  <c r="BV705" i="59"/>
  <c r="BW704" i="59"/>
  <c r="BV704" i="59"/>
  <c r="L704" i="64" s="1"/>
  <c r="EY704" i="64" s="1"/>
  <c r="BW703" i="59"/>
  <c r="BV703" i="59"/>
  <c r="BW702" i="59"/>
  <c r="BV702" i="59"/>
  <c r="L702" i="64" s="1"/>
  <c r="EY702" i="64" s="1"/>
  <c r="BW701" i="59"/>
  <c r="BV701" i="59"/>
  <c r="BW700" i="59"/>
  <c r="BV700" i="59"/>
  <c r="BW699" i="59"/>
  <c r="BV699" i="59"/>
  <c r="L699" i="64" s="1"/>
  <c r="BW698" i="59"/>
  <c r="BV698" i="59"/>
  <c r="BW697" i="59"/>
  <c r="BV697" i="59"/>
  <c r="L697" i="64" s="1"/>
  <c r="BW696" i="59"/>
  <c r="BV696" i="59"/>
  <c r="BW695" i="59"/>
  <c r="BV695" i="59"/>
  <c r="BW694" i="59"/>
  <c r="BV694" i="59"/>
  <c r="L694" i="64" s="1"/>
  <c r="BW693" i="59"/>
  <c r="BV693" i="59"/>
  <c r="BW692" i="59"/>
  <c r="BV692" i="59"/>
  <c r="L692" i="64" s="1"/>
  <c r="BW691" i="59"/>
  <c r="BV691" i="59"/>
  <c r="BW690" i="59"/>
  <c r="BV690" i="59"/>
  <c r="BW689" i="59"/>
  <c r="BV689" i="59"/>
  <c r="L689" i="64" s="1"/>
  <c r="EY689" i="64" s="1"/>
  <c r="BW688" i="59"/>
  <c r="BV688" i="59"/>
  <c r="BW687" i="59"/>
  <c r="BV687" i="59"/>
  <c r="L687" i="64" s="1"/>
  <c r="BW686" i="59"/>
  <c r="BV686" i="59"/>
  <c r="BW685" i="59"/>
  <c r="BV685" i="59"/>
  <c r="BW684" i="59"/>
  <c r="BV684" i="59"/>
  <c r="L684" i="64" s="1"/>
  <c r="EY684" i="64" s="1"/>
  <c r="BW683" i="59"/>
  <c r="BV683" i="59"/>
  <c r="BW682" i="59"/>
  <c r="BV682" i="59"/>
  <c r="L682" i="64" s="1"/>
  <c r="EY682" i="64" s="1"/>
  <c r="BW681" i="59"/>
  <c r="BV681" i="59"/>
  <c r="BW680" i="59"/>
  <c r="BV680" i="59"/>
  <c r="BW679" i="59"/>
  <c r="BV679" i="59"/>
  <c r="L679" i="64" s="1"/>
  <c r="BW678" i="59"/>
  <c r="BV678" i="59"/>
  <c r="BW677" i="59"/>
  <c r="BV677" i="59"/>
  <c r="L677" i="64" s="1"/>
  <c r="EY677" i="64" s="1"/>
  <c r="BW676" i="59"/>
  <c r="BV676" i="59"/>
  <c r="BW675" i="59"/>
  <c r="BV675" i="59"/>
  <c r="BW674" i="59"/>
  <c r="BV674" i="59"/>
  <c r="L674" i="64" s="1"/>
  <c r="EY674" i="64" s="1"/>
  <c r="BW673" i="59"/>
  <c r="BV673" i="59"/>
  <c r="BW672" i="59"/>
  <c r="BV672" i="59"/>
  <c r="L672" i="64" s="1"/>
  <c r="EY672" i="64" s="1"/>
  <c r="BW671" i="59"/>
  <c r="BV671" i="59"/>
  <c r="BW670" i="59"/>
  <c r="BV670" i="59"/>
  <c r="BW669" i="59"/>
  <c r="BV669" i="59"/>
  <c r="BW668" i="59"/>
  <c r="BV668" i="59"/>
  <c r="BW667" i="59"/>
  <c r="BV667" i="59"/>
  <c r="BW666" i="59"/>
  <c r="BV666" i="59"/>
  <c r="BW665" i="59"/>
  <c r="BV665" i="59"/>
  <c r="BW664" i="59"/>
  <c r="BV664" i="59"/>
  <c r="BW663" i="59"/>
  <c r="BV663" i="59"/>
  <c r="BW662" i="59"/>
  <c r="BV662" i="59"/>
  <c r="BW661" i="59"/>
  <c r="BV661" i="59"/>
  <c r="BW660" i="59"/>
  <c r="BV660" i="59"/>
  <c r="BW659" i="59"/>
  <c r="BV659" i="59"/>
  <c r="L659" i="64" s="1"/>
  <c r="BW658" i="59"/>
  <c r="BV658" i="59"/>
  <c r="BW657" i="59"/>
  <c r="BV657" i="59"/>
  <c r="L657" i="64" s="1"/>
  <c r="BW656" i="59"/>
  <c r="BV656" i="59"/>
  <c r="BW655" i="59"/>
  <c r="BV655" i="59"/>
  <c r="BW654" i="59"/>
  <c r="BV654" i="59"/>
  <c r="BW653" i="59"/>
  <c r="BV653" i="59"/>
  <c r="BW652" i="59"/>
  <c r="BV652" i="59"/>
  <c r="BW651" i="59"/>
  <c r="BV651" i="59"/>
  <c r="BW650" i="59"/>
  <c r="BV650" i="59"/>
  <c r="BW649" i="59"/>
  <c r="BV649" i="59"/>
  <c r="L649" i="64" s="1"/>
  <c r="EY649" i="64" s="1"/>
  <c r="BW648" i="59"/>
  <c r="BV648" i="59"/>
  <c r="BW647" i="59"/>
  <c r="BV647" i="59"/>
  <c r="L647" i="64" s="1"/>
  <c r="BW646" i="59"/>
  <c r="BV646" i="59"/>
  <c r="BW645" i="59"/>
  <c r="BV645" i="59"/>
  <c r="BW644" i="59"/>
  <c r="BV644" i="59"/>
  <c r="BW643" i="59"/>
  <c r="BV643" i="59"/>
  <c r="BW642" i="59"/>
  <c r="BV642" i="59"/>
  <c r="BW641" i="59"/>
  <c r="BV641" i="59"/>
  <c r="BW640" i="59"/>
  <c r="BV640" i="59"/>
  <c r="BW639" i="59"/>
  <c r="BV639" i="59"/>
  <c r="L639" i="64" s="1"/>
  <c r="BW638" i="59"/>
  <c r="BV638" i="59"/>
  <c r="BW637" i="59"/>
  <c r="BV637" i="59"/>
  <c r="L637" i="64" s="1"/>
  <c r="BW636" i="59"/>
  <c r="BV636" i="59"/>
  <c r="BW635" i="59"/>
  <c r="BV635" i="59"/>
  <c r="BW634" i="59"/>
  <c r="BV634" i="59"/>
  <c r="BW633" i="59"/>
  <c r="BV633" i="59"/>
  <c r="BW632" i="59"/>
  <c r="BV632" i="59"/>
  <c r="BW631" i="59"/>
  <c r="BV631" i="59"/>
  <c r="BW630" i="59"/>
  <c r="BV630" i="59"/>
  <c r="BW629" i="59"/>
  <c r="BV629" i="59"/>
  <c r="BW628" i="59"/>
  <c r="BV628" i="59"/>
  <c r="BW627" i="59"/>
  <c r="BV627" i="59"/>
  <c r="BW626" i="59"/>
  <c r="BV626" i="59"/>
  <c r="BW625" i="59"/>
  <c r="BV625" i="59"/>
  <c r="BW624" i="59"/>
  <c r="BV624" i="59"/>
  <c r="L624" i="64" s="1"/>
  <c r="BW623" i="59"/>
  <c r="BV623" i="59"/>
  <c r="BW622" i="59"/>
  <c r="BV622" i="59"/>
  <c r="L622" i="64" s="1"/>
  <c r="BW621" i="59"/>
  <c r="BV621" i="59"/>
  <c r="BW620" i="59"/>
  <c r="BV620" i="59"/>
  <c r="BW619" i="59"/>
  <c r="BV619" i="59"/>
  <c r="BW618" i="59"/>
  <c r="BV618" i="59"/>
  <c r="BW617" i="59"/>
  <c r="BV617" i="59"/>
  <c r="BW616" i="59"/>
  <c r="BV616" i="59"/>
  <c r="BW615" i="59"/>
  <c r="BV615" i="59"/>
  <c r="BW614" i="59"/>
  <c r="BV614" i="59"/>
  <c r="L614" i="64" s="1"/>
  <c r="BW613" i="59"/>
  <c r="BV613" i="59"/>
  <c r="BW612" i="59"/>
  <c r="BV612" i="59"/>
  <c r="L612" i="64" s="1"/>
  <c r="EY612" i="64" s="1"/>
  <c r="BW611" i="59"/>
  <c r="BV611" i="59"/>
  <c r="BW610" i="59"/>
  <c r="BV610" i="59"/>
  <c r="BW609" i="59"/>
  <c r="BV609" i="59"/>
  <c r="BW608" i="59"/>
  <c r="BV608" i="59"/>
  <c r="BW607" i="59"/>
  <c r="BV607" i="59"/>
  <c r="BW606" i="59"/>
  <c r="BV606" i="59"/>
  <c r="BW605" i="59"/>
  <c r="BV605" i="59"/>
  <c r="BW604" i="59"/>
  <c r="BV604" i="59"/>
  <c r="L604" i="64" s="1"/>
  <c r="BW603" i="59"/>
  <c r="BV603" i="59"/>
  <c r="BW602" i="59"/>
  <c r="BV602" i="59"/>
  <c r="L602" i="64" s="1"/>
  <c r="EY602" i="64" s="1"/>
  <c r="BW601" i="59"/>
  <c r="BV601" i="59"/>
  <c r="BW600" i="59"/>
  <c r="BV600" i="59"/>
  <c r="BW599" i="59"/>
  <c r="BV599" i="59"/>
  <c r="L599" i="64" s="1"/>
  <c r="BW598" i="59"/>
  <c r="BV598" i="59"/>
  <c r="BW597" i="59"/>
  <c r="BV597" i="59"/>
  <c r="L597" i="64" s="1"/>
  <c r="BW596" i="59"/>
  <c r="BV596" i="59"/>
  <c r="BW595" i="59"/>
  <c r="BV595" i="59"/>
  <c r="BW594" i="59"/>
  <c r="BV594" i="59"/>
  <c r="BW593" i="59"/>
  <c r="BV593" i="59"/>
  <c r="BW592" i="59"/>
  <c r="BV592" i="59"/>
  <c r="BW591" i="59"/>
  <c r="BV591" i="59"/>
  <c r="BW590" i="59"/>
  <c r="BV590" i="59"/>
  <c r="BW589" i="59"/>
  <c r="BV589" i="59"/>
  <c r="L589" i="64" s="1"/>
  <c r="BW588" i="59"/>
  <c r="BV588" i="59"/>
  <c r="BW587" i="59"/>
  <c r="BV587" i="59"/>
  <c r="L587" i="64" s="1"/>
  <c r="BW586" i="59"/>
  <c r="BV586" i="59"/>
  <c r="BW585" i="59"/>
  <c r="BV585" i="59"/>
  <c r="BW584" i="59"/>
  <c r="BV584" i="59"/>
  <c r="BW583" i="59"/>
  <c r="BV583" i="59"/>
  <c r="BW582" i="59"/>
  <c r="BV582" i="59"/>
  <c r="BW581" i="59"/>
  <c r="BV581" i="59"/>
  <c r="BW580" i="59"/>
  <c r="BV580" i="59"/>
  <c r="BW579" i="59"/>
  <c r="BV579" i="59"/>
  <c r="L579" i="64" s="1"/>
  <c r="BW578" i="59"/>
  <c r="BV578" i="59"/>
  <c r="BW577" i="59"/>
  <c r="BV577" i="59"/>
  <c r="L577" i="64" s="1"/>
  <c r="BW576" i="59"/>
  <c r="BV576" i="59"/>
  <c r="BW575" i="59"/>
  <c r="BV575" i="59"/>
  <c r="BW574" i="59"/>
  <c r="BV574" i="59"/>
  <c r="L574" i="64" s="1"/>
  <c r="BW573" i="59"/>
  <c r="BV573" i="59"/>
  <c r="BW572" i="59"/>
  <c r="BV572" i="59"/>
  <c r="L572" i="64" s="1"/>
  <c r="EY572" i="64" s="1"/>
  <c r="BW571" i="59"/>
  <c r="BV571" i="59"/>
  <c r="BW570" i="59"/>
  <c r="BV570" i="59"/>
  <c r="BW569" i="59"/>
  <c r="BV569" i="59"/>
  <c r="L569" i="64" s="1"/>
  <c r="EY569" i="64" s="1"/>
  <c r="BW568" i="59"/>
  <c r="BV568" i="59"/>
  <c r="BW567" i="59"/>
  <c r="BV567" i="59"/>
  <c r="L567" i="64" s="1"/>
  <c r="EY567" i="64" s="1"/>
  <c r="BW566" i="59"/>
  <c r="BV566" i="59"/>
  <c r="BW565" i="59"/>
  <c r="BV565" i="59"/>
  <c r="BW564" i="59"/>
  <c r="BV564" i="59"/>
  <c r="L564" i="64" s="1"/>
  <c r="EY564" i="64" s="1"/>
  <c r="BW563" i="59"/>
  <c r="BV563" i="59"/>
  <c r="BW562" i="59"/>
  <c r="BV562" i="59"/>
  <c r="L562" i="64" s="1"/>
  <c r="EY562" i="64" s="1"/>
  <c r="BW561" i="59"/>
  <c r="BV561" i="59"/>
  <c r="BW560" i="59"/>
  <c r="BV560" i="59"/>
  <c r="BW559" i="59"/>
  <c r="BV559" i="59"/>
  <c r="L559" i="64" s="1"/>
  <c r="BW558" i="59"/>
  <c r="BV558" i="59"/>
  <c r="BW557" i="59"/>
  <c r="BV557" i="59"/>
  <c r="L557" i="64" s="1"/>
  <c r="BW556" i="59"/>
  <c r="BV556" i="59"/>
  <c r="BW555" i="59"/>
  <c r="BV555" i="59"/>
  <c r="BW554" i="59"/>
  <c r="BV554" i="59"/>
  <c r="L554" i="64" s="1"/>
  <c r="BW553" i="59"/>
  <c r="BV553" i="59"/>
  <c r="BW552" i="59"/>
  <c r="BV552" i="59"/>
  <c r="L552" i="64" s="1"/>
  <c r="BW551" i="59"/>
  <c r="BV551" i="59"/>
  <c r="BW550" i="59"/>
  <c r="BV550" i="59"/>
  <c r="BW549" i="59"/>
  <c r="BV549" i="59"/>
  <c r="L549" i="64" s="1"/>
  <c r="BW548" i="59"/>
  <c r="BV548" i="59"/>
  <c r="BW547" i="59"/>
  <c r="BV547" i="59"/>
  <c r="L547" i="64" s="1"/>
  <c r="BW546" i="59"/>
  <c r="BV546" i="59"/>
  <c r="BW545" i="59"/>
  <c r="BV545" i="59"/>
  <c r="BW544" i="59"/>
  <c r="BV544" i="59"/>
  <c r="BW543" i="59"/>
  <c r="BV543" i="59"/>
  <c r="BW542" i="59"/>
  <c r="BV542" i="59"/>
  <c r="BW541" i="59"/>
  <c r="BV541" i="59"/>
  <c r="BW540" i="59"/>
  <c r="BV540" i="59"/>
  <c r="BW539" i="59"/>
  <c r="BV539" i="59"/>
  <c r="L539" i="64" s="1"/>
  <c r="BW538" i="59"/>
  <c r="BV538" i="59"/>
  <c r="BW537" i="59"/>
  <c r="BV537" i="59"/>
  <c r="L537" i="64" s="1"/>
  <c r="BW536" i="59"/>
  <c r="BV536" i="59"/>
  <c r="BW535" i="59"/>
  <c r="BV535" i="59"/>
  <c r="BW534" i="59"/>
  <c r="BV534" i="59"/>
  <c r="BW533" i="59"/>
  <c r="BV533" i="59"/>
  <c r="BW532" i="59"/>
  <c r="BV532" i="59"/>
  <c r="BW531" i="59"/>
  <c r="BV531" i="59"/>
  <c r="BW530" i="59"/>
  <c r="BV530" i="59"/>
  <c r="BW529" i="59"/>
  <c r="BV529" i="59"/>
  <c r="L529" i="64" s="1"/>
  <c r="EY529" i="64" s="1"/>
  <c r="BW528" i="59"/>
  <c r="BV528" i="59"/>
  <c r="BW527" i="59"/>
  <c r="BV527" i="59"/>
  <c r="L527" i="64" s="1"/>
  <c r="EY527" i="64" s="1"/>
  <c r="BW526" i="59"/>
  <c r="BV526" i="59"/>
  <c r="BW525" i="59"/>
  <c r="BV525" i="59"/>
  <c r="BW524" i="59"/>
  <c r="BV524" i="59"/>
  <c r="L524" i="64" s="1"/>
  <c r="BW523" i="59"/>
  <c r="BV523" i="59"/>
  <c r="BW522" i="59"/>
  <c r="BV522" i="59"/>
  <c r="L522" i="64" s="1"/>
  <c r="BW521" i="59"/>
  <c r="BV521" i="59"/>
  <c r="BW520" i="59"/>
  <c r="BV520" i="59"/>
  <c r="BW519" i="59"/>
  <c r="BV519" i="59"/>
  <c r="L519" i="64" s="1"/>
  <c r="BW518" i="59"/>
  <c r="BV518" i="59"/>
  <c r="BW517" i="59"/>
  <c r="BV517" i="59"/>
  <c r="L517" i="64" s="1"/>
  <c r="EY517" i="64" s="1"/>
  <c r="BW516" i="59"/>
  <c r="BV516" i="59"/>
  <c r="BW515" i="59"/>
  <c r="BV515" i="59"/>
  <c r="BW514" i="59"/>
  <c r="BV514" i="59"/>
  <c r="BW513" i="59"/>
  <c r="BV513" i="59"/>
  <c r="BW512" i="59"/>
  <c r="BV512" i="59"/>
  <c r="BW511" i="59"/>
  <c r="BV511" i="59"/>
  <c r="BW510" i="59"/>
  <c r="BV510" i="59"/>
  <c r="BW509" i="59"/>
  <c r="BV509" i="59"/>
  <c r="L509" i="64" s="1"/>
  <c r="EY509" i="64" s="1"/>
  <c r="BW508" i="59"/>
  <c r="BV508" i="59"/>
  <c r="BW507" i="59"/>
  <c r="BV507" i="59"/>
  <c r="L507" i="64" s="1"/>
  <c r="BW506" i="59"/>
  <c r="BV506" i="59"/>
  <c r="BW505" i="59"/>
  <c r="BV505" i="59"/>
  <c r="BW504" i="59"/>
  <c r="BV504" i="59"/>
  <c r="BW503" i="59"/>
  <c r="BV503" i="59"/>
  <c r="BW502" i="59"/>
  <c r="BV502" i="59"/>
  <c r="BW501" i="59"/>
  <c r="BV501" i="59"/>
  <c r="BW500" i="59"/>
  <c r="BV500" i="59"/>
  <c r="BW499" i="59"/>
  <c r="BV499" i="59"/>
  <c r="L499" i="64" s="1"/>
  <c r="BW498" i="59"/>
  <c r="BV498" i="59"/>
  <c r="BW497" i="59"/>
  <c r="BV497" i="59"/>
  <c r="L497" i="64" s="1"/>
  <c r="BW496" i="59"/>
  <c r="BV496" i="59"/>
  <c r="BW495" i="59"/>
  <c r="BV495" i="59"/>
  <c r="BW494" i="59"/>
  <c r="BV494" i="59"/>
  <c r="L494" i="64" s="1"/>
  <c r="EY494" i="64" s="1"/>
  <c r="BW493" i="59"/>
  <c r="BV493" i="59"/>
  <c r="BW492" i="59"/>
  <c r="BV492" i="59"/>
  <c r="L492" i="64" s="1"/>
  <c r="EY492" i="64" s="1"/>
  <c r="BW491" i="59"/>
  <c r="BV491" i="59"/>
  <c r="BW490" i="59"/>
  <c r="BV490" i="59"/>
  <c r="BW489" i="59"/>
  <c r="BV489" i="59"/>
  <c r="L489" i="64" s="1"/>
  <c r="EY489" i="64" s="1"/>
  <c r="BW488" i="59"/>
  <c r="BV488" i="59"/>
  <c r="BW487" i="59"/>
  <c r="BV487" i="59"/>
  <c r="L487" i="64" s="1"/>
  <c r="EY487" i="64" s="1"/>
  <c r="BW486" i="59"/>
  <c r="BV486" i="59"/>
  <c r="BW485" i="59"/>
  <c r="BV485" i="59"/>
  <c r="BW484" i="59"/>
  <c r="BV484" i="59"/>
  <c r="L484" i="64" s="1"/>
  <c r="BW483" i="59"/>
  <c r="BV483" i="59"/>
  <c r="BW482" i="59"/>
  <c r="BV482" i="59"/>
  <c r="L482" i="64" s="1"/>
  <c r="EY482" i="64" s="1"/>
  <c r="BW481" i="59"/>
  <c r="BV481" i="59"/>
  <c r="BW480" i="59"/>
  <c r="BV480" i="59"/>
  <c r="BW479" i="59"/>
  <c r="BV479" i="59"/>
  <c r="L479" i="64" s="1"/>
  <c r="EY479" i="64" s="1"/>
  <c r="BW478" i="59"/>
  <c r="BV478" i="59"/>
  <c r="BW477" i="59"/>
  <c r="BV477" i="59"/>
  <c r="L477" i="64" s="1"/>
  <c r="EY477" i="64" s="1"/>
  <c r="BW476" i="59"/>
  <c r="BV476" i="59"/>
  <c r="BW475" i="59"/>
  <c r="BV475" i="59"/>
  <c r="BW474" i="59"/>
  <c r="BV474" i="59"/>
  <c r="L474" i="64" s="1"/>
  <c r="BW473" i="59"/>
  <c r="BV473" i="59"/>
  <c r="BW472" i="59"/>
  <c r="BV472" i="59"/>
  <c r="L472" i="64" s="1"/>
  <c r="BW471" i="59"/>
  <c r="BV471" i="59"/>
  <c r="BW470" i="59"/>
  <c r="BV470" i="59"/>
  <c r="BW469" i="59"/>
  <c r="BV469" i="59"/>
  <c r="L469" i="64" s="1"/>
  <c r="BW468" i="59"/>
  <c r="BV468" i="59"/>
  <c r="BW467" i="59"/>
  <c r="BV467" i="59"/>
  <c r="L467" i="64" s="1"/>
  <c r="BW466" i="59"/>
  <c r="BV466" i="59"/>
  <c r="BW465" i="59"/>
  <c r="BV465" i="59"/>
  <c r="BW464" i="59"/>
  <c r="BV464" i="59"/>
  <c r="L464" i="64" s="1"/>
  <c r="BW463" i="59"/>
  <c r="BV463" i="59"/>
  <c r="BW462" i="59"/>
  <c r="BV462" i="59"/>
  <c r="L462" i="64" s="1"/>
  <c r="BW461" i="59"/>
  <c r="BV461" i="59"/>
  <c r="BW460" i="59"/>
  <c r="BV460" i="59"/>
  <c r="BW459" i="59"/>
  <c r="BV459" i="59"/>
  <c r="L459" i="64" s="1"/>
  <c r="BW458" i="59"/>
  <c r="BV458" i="59"/>
  <c r="BW457" i="59"/>
  <c r="BV457" i="59"/>
  <c r="L457" i="64" s="1"/>
  <c r="BW456" i="59"/>
  <c r="BV456" i="59"/>
  <c r="BW455" i="59"/>
  <c r="BV455" i="59"/>
  <c r="BW454" i="59"/>
  <c r="BV454" i="59"/>
  <c r="BW453" i="59"/>
  <c r="BV453" i="59"/>
  <c r="BW452" i="59"/>
  <c r="BV452" i="59"/>
  <c r="BW451" i="59"/>
  <c r="BV451" i="59"/>
  <c r="BW450" i="59"/>
  <c r="BV450" i="59"/>
  <c r="BW449" i="59"/>
  <c r="BV449" i="59"/>
  <c r="BW448" i="59"/>
  <c r="BV448" i="59"/>
  <c r="BW447" i="59"/>
  <c r="BV447" i="59"/>
  <c r="BW446" i="59"/>
  <c r="BV446" i="59"/>
  <c r="BW445" i="59"/>
  <c r="BV445" i="59"/>
  <c r="BW444" i="59"/>
  <c r="BV444" i="59"/>
  <c r="L444" i="64" s="1"/>
  <c r="BW443" i="59"/>
  <c r="BV443" i="59"/>
  <c r="BW442" i="59"/>
  <c r="BV442" i="59"/>
  <c r="L442" i="64" s="1"/>
  <c r="BW441" i="59"/>
  <c r="BV441" i="59"/>
  <c r="BW440" i="59"/>
  <c r="BV440" i="59"/>
  <c r="BW439" i="59"/>
  <c r="BV439" i="59"/>
  <c r="L439" i="64" s="1"/>
  <c r="BW438" i="59"/>
  <c r="BV438" i="59"/>
  <c r="BW437" i="59"/>
  <c r="BV437" i="59"/>
  <c r="L437" i="64" s="1"/>
  <c r="EY437" i="64" s="1"/>
  <c r="BW436" i="59"/>
  <c r="BV436" i="59"/>
  <c r="BW435" i="59"/>
  <c r="BV435" i="59"/>
  <c r="BW434" i="59"/>
  <c r="BV434" i="59"/>
  <c r="L434" i="64" s="1"/>
  <c r="BW433" i="59"/>
  <c r="BV433" i="59"/>
  <c r="BW432" i="59"/>
  <c r="BV432" i="59"/>
  <c r="L432" i="64" s="1"/>
  <c r="BW431" i="59"/>
  <c r="BV431" i="59"/>
  <c r="BW430" i="59"/>
  <c r="BV430" i="59"/>
  <c r="BW429" i="59"/>
  <c r="BV429" i="59"/>
  <c r="L429" i="64" s="1"/>
  <c r="BW428" i="59"/>
  <c r="BV428" i="59"/>
  <c r="BW427" i="59"/>
  <c r="BV427" i="59"/>
  <c r="L427" i="64" s="1"/>
  <c r="BW426" i="59"/>
  <c r="BV426" i="59"/>
  <c r="BW425" i="59"/>
  <c r="BV425" i="59"/>
  <c r="BW424" i="59"/>
  <c r="BV424" i="59"/>
  <c r="L424" i="64" s="1"/>
  <c r="EY424" i="64" s="1"/>
  <c r="BW423" i="59"/>
  <c r="BV423" i="59"/>
  <c r="BW422" i="59"/>
  <c r="BV422" i="59"/>
  <c r="L422" i="64" s="1"/>
  <c r="EY422" i="64" s="1"/>
  <c r="BW421" i="59"/>
  <c r="BV421" i="59"/>
  <c r="BW420" i="59"/>
  <c r="BV420" i="59"/>
  <c r="BW419" i="59"/>
  <c r="BV419" i="59"/>
  <c r="L419" i="64" s="1"/>
  <c r="BW418" i="59"/>
  <c r="BV418" i="59"/>
  <c r="BW417" i="59"/>
  <c r="BV417" i="59"/>
  <c r="L417" i="64" s="1"/>
  <c r="BW416" i="59"/>
  <c r="BV416" i="59"/>
  <c r="BW415" i="59"/>
  <c r="BV415" i="59"/>
  <c r="BW414" i="59"/>
  <c r="BV414" i="59"/>
  <c r="L414" i="64" s="1"/>
  <c r="EY414" i="64" s="1"/>
  <c r="BW413" i="59"/>
  <c r="BV413" i="59"/>
  <c r="BW412" i="59"/>
  <c r="BV412" i="59"/>
  <c r="L412" i="64" s="1"/>
  <c r="EY412" i="64" s="1"/>
  <c r="BW411" i="59"/>
  <c r="BV411" i="59"/>
  <c r="BW410" i="59"/>
  <c r="BV410" i="59"/>
  <c r="BW409" i="59"/>
  <c r="BV409" i="59"/>
  <c r="L409" i="64" s="1"/>
  <c r="BW408" i="59"/>
  <c r="BV408" i="59"/>
  <c r="BW407" i="59"/>
  <c r="BV407" i="59"/>
  <c r="L407" i="64" s="1"/>
  <c r="BW406" i="59"/>
  <c r="BV406" i="59"/>
  <c r="BW405" i="59"/>
  <c r="BV405" i="59"/>
  <c r="BW404" i="59"/>
  <c r="BV404" i="59"/>
  <c r="L404" i="64" s="1"/>
  <c r="BW403" i="59"/>
  <c r="BV403" i="59"/>
  <c r="BW402" i="59"/>
  <c r="BV402" i="59"/>
  <c r="L402" i="64" s="1"/>
  <c r="BW401" i="59"/>
  <c r="BV401" i="59"/>
  <c r="BW400" i="59"/>
  <c r="BV400" i="59"/>
  <c r="BW399" i="59"/>
  <c r="BV399" i="59"/>
  <c r="L399" i="64" s="1"/>
  <c r="BW398" i="59"/>
  <c r="BV398" i="59"/>
  <c r="BW397" i="59"/>
  <c r="BV397" i="59"/>
  <c r="L397" i="64" s="1"/>
  <c r="EY397" i="64" s="1"/>
  <c r="BW396" i="59"/>
  <c r="BV396" i="59"/>
  <c r="BW395" i="59"/>
  <c r="BV395" i="59"/>
  <c r="BW394" i="59"/>
  <c r="BV394" i="59"/>
  <c r="L394" i="64" s="1"/>
  <c r="BW393" i="59"/>
  <c r="BV393" i="59"/>
  <c r="BW392" i="59"/>
  <c r="BV392" i="59"/>
  <c r="L392" i="64" s="1"/>
  <c r="BW391" i="59"/>
  <c r="BV391" i="59"/>
  <c r="BW390" i="59"/>
  <c r="BV390" i="59"/>
  <c r="BW389" i="59"/>
  <c r="BV389" i="59"/>
  <c r="L389" i="64" s="1"/>
  <c r="BW388" i="59"/>
  <c r="BV388" i="59"/>
  <c r="BW387" i="59"/>
  <c r="BV387" i="59"/>
  <c r="L387" i="64" s="1"/>
  <c r="BW386" i="59"/>
  <c r="BV386" i="59"/>
  <c r="BW385" i="59"/>
  <c r="BV385" i="59"/>
  <c r="BW384" i="59"/>
  <c r="BV384" i="59"/>
  <c r="L384" i="64" s="1"/>
  <c r="BW383" i="59"/>
  <c r="BV383" i="59"/>
  <c r="BW382" i="59"/>
  <c r="BV382" i="59"/>
  <c r="L382" i="64" s="1"/>
  <c r="EY382" i="64" s="1"/>
  <c r="BW381" i="59"/>
  <c r="BV381" i="59"/>
  <c r="BW380" i="59"/>
  <c r="BV380" i="59"/>
  <c r="BW379" i="59"/>
  <c r="BV379" i="59"/>
  <c r="L379" i="64" s="1"/>
  <c r="BW378" i="59"/>
  <c r="BV378" i="59"/>
  <c r="BW377" i="59"/>
  <c r="BV377" i="59"/>
  <c r="L377" i="64" s="1"/>
  <c r="BW376" i="59"/>
  <c r="BV376" i="59"/>
  <c r="BW375" i="59"/>
  <c r="BV375" i="59"/>
  <c r="BW374" i="59"/>
  <c r="BV374" i="59"/>
  <c r="L374" i="64" s="1"/>
  <c r="BW373" i="59"/>
  <c r="BV373" i="59"/>
  <c r="BW372" i="59"/>
  <c r="BV372" i="59"/>
  <c r="L372" i="64" s="1"/>
  <c r="BW371" i="59"/>
  <c r="BV371" i="59"/>
  <c r="BW370" i="59"/>
  <c r="BV370" i="59"/>
  <c r="BW369" i="59"/>
  <c r="BV369" i="59"/>
  <c r="L369" i="64" s="1"/>
  <c r="EY369" i="64" s="1"/>
  <c r="BW368" i="59"/>
  <c r="BV368" i="59"/>
  <c r="BW367" i="59"/>
  <c r="BV367" i="59"/>
  <c r="L367" i="64" s="1"/>
  <c r="EY367" i="64" s="1"/>
  <c r="BW366" i="59"/>
  <c r="BV366" i="59"/>
  <c r="BW365" i="59"/>
  <c r="BV365" i="59"/>
  <c r="BW364" i="59"/>
  <c r="BV364" i="59"/>
  <c r="L364" i="64" s="1"/>
  <c r="BW363" i="59"/>
  <c r="BV363" i="59"/>
  <c r="BW362" i="59"/>
  <c r="BV362" i="59"/>
  <c r="L362" i="64" s="1"/>
  <c r="BW361" i="59"/>
  <c r="BV361" i="59"/>
  <c r="BW360" i="59"/>
  <c r="BV360" i="59"/>
  <c r="BW359" i="59"/>
  <c r="BV359" i="59"/>
  <c r="L359" i="64" s="1"/>
  <c r="EY359" i="64" s="1"/>
  <c r="BW358" i="59"/>
  <c r="BV358" i="59"/>
  <c r="BW357" i="59"/>
  <c r="BV357" i="59"/>
  <c r="L357" i="64" s="1"/>
  <c r="BW356" i="59"/>
  <c r="BV356" i="59"/>
  <c r="BW355" i="59"/>
  <c r="BV355" i="59"/>
  <c r="BW354" i="59"/>
  <c r="BV354" i="59"/>
  <c r="BW353" i="59"/>
  <c r="BV353" i="59"/>
  <c r="BW352" i="59"/>
  <c r="BV352" i="59"/>
  <c r="BW351" i="59"/>
  <c r="BV351" i="59"/>
  <c r="BW350" i="59"/>
  <c r="BV350" i="59"/>
  <c r="BW349" i="59"/>
  <c r="M349" i="64" s="1"/>
  <c r="BV349" i="59"/>
  <c r="L349" i="64" s="1"/>
  <c r="BW348" i="59"/>
  <c r="BV348" i="59"/>
  <c r="BW347" i="59"/>
  <c r="M347" i="64" s="1"/>
  <c r="BV347" i="59"/>
  <c r="L347" i="64" s="1"/>
  <c r="BW346" i="59"/>
  <c r="BV346" i="59"/>
  <c r="BW345" i="59"/>
  <c r="BV345" i="59"/>
  <c r="BW344" i="59"/>
  <c r="BV344" i="59"/>
  <c r="BW343" i="59"/>
  <c r="BV343" i="59"/>
  <c r="BW342" i="59"/>
  <c r="BV342" i="59"/>
  <c r="BW341" i="59"/>
  <c r="BV341" i="59"/>
  <c r="BW340" i="59"/>
  <c r="BV340" i="59"/>
  <c r="BW339" i="59"/>
  <c r="BV339" i="59"/>
  <c r="L339" i="64" s="1"/>
  <c r="EY339" i="64" s="1"/>
  <c r="BW338" i="59"/>
  <c r="BV338" i="59"/>
  <c r="BW337" i="59"/>
  <c r="BV337" i="59"/>
  <c r="L337" i="64" s="1"/>
  <c r="BW336" i="59"/>
  <c r="BV336" i="59"/>
  <c r="BW335" i="59"/>
  <c r="BV335" i="59"/>
  <c r="BW334" i="59"/>
  <c r="BV334" i="59"/>
  <c r="BW333" i="59"/>
  <c r="BV333" i="59"/>
  <c r="BW332" i="59"/>
  <c r="BV332" i="59"/>
  <c r="BW331" i="59"/>
  <c r="BV331" i="59"/>
  <c r="BW330" i="59"/>
  <c r="BV330" i="59"/>
  <c r="BW329" i="59"/>
  <c r="BV329" i="59"/>
  <c r="L329" i="64" s="1"/>
  <c r="BW328" i="59"/>
  <c r="BV328" i="59"/>
  <c r="BW327" i="59"/>
  <c r="BV327" i="59"/>
  <c r="L327" i="64" s="1"/>
  <c r="BW326" i="59"/>
  <c r="BV326" i="59"/>
  <c r="BW325" i="59"/>
  <c r="BV325" i="59"/>
  <c r="BW324" i="59"/>
  <c r="BV324" i="59"/>
  <c r="BW323" i="59"/>
  <c r="BV323" i="59"/>
  <c r="BW322" i="59"/>
  <c r="BV322" i="59"/>
  <c r="BW321" i="59"/>
  <c r="BV321" i="59"/>
  <c r="BW320" i="59"/>
  <c r="BV320" i="59"/>
  <c r="BW319" i="59"/>
  <c r="BV319" i="59"/>
  <c r="L319" i="64" s="1"/>
  <c r="BW318" i="59"/>
  <c r="BV318" i="59"/>
  <c r="BW317" i="59"/>
  <c r="BV317" i="59"/>
  <c r="L317" i="64" s="1"/>
  <c r="BW316" i="59"/>
  <c r="BV316" i="59"/>
  <c r="BW315" i="59"/>
  <c r="BV315" i="59"/>
  <c r="BW314" i="59"/>
  <c r="BV314" i="59"/>
  <c r="BW313" i="59"/>
  <c r="BV313" i="59"/>
  <c r="BW312" i="59"/>
  <c r="BV312" i="59"/>
  <c r="BW311" i="59"/>
  <c r="BV311" i="59"/>
  <c r="BW310" i="59"/>
  <c r="BV310" i="59"/>
  <c r="BW309" i="59"/>
  <c r="BV309" i="59"/>
  <c r="L309" i="64" s="1"/>
  <c r="EY309" i="64" s="1"/>
  <c r="BW308" i="59"/>
  <c r="BV308" i="59"/>
  <c r="BW307" i="59"/>
  <c r="BV307" i="59"/>
  <c r="L307" i="64" s="1"/>
  <c r="EY307" i="64" s="1"/>
  <c r="BW306" i="59"/>
  <c r="BV306" i="59"/>
  <c r="BW305" i="59"/>
  <c r="BV305" i="59"/>
  <c r="BW304" i="59"/>
  <c r="BV304" i="59"/>
  <c r="BW303" i="59"/>
  <c r="BV303" i="59"/>
  <c r="BW302" i="59"/>
  <c r="BV302" i="59"/>
  <c r="BW301" i="59"/>
  <c r="BV301" i="59"/>
  <c r="BW300" i="59"/>
  <c r="BV300" i="59"/>
  <c r="BW299" i="59"/>
  <c r="BV299" i="59"/>
  <c r="L299" i="64" s="1"/>
  <c r="EY299" i="64" s="1"/>
  <c r="BW298" i="59"/>
  <c r="BV298" i="59"/>
  <c r="BW297" i="59"/>
  <c r="BV297" i="59"/>
  <c r="L297" i="64" s="1"/>
  <c r="BW296" i="59"/>
  <c r="BV296" i="59"/>
  <c r="BW295" i="59"/>
  <c r="BV295" i="59"/>
  <c r="BW294" i="59"/>
  <c r="BV294" i="59"/>
  <c r="BW293" i="59"/>
  <c r="BV293" i="59"/>
  <c r="BW292" i="59"/>
  <c r="BV292" i="59"/>
  <c r="BW291" i="59"/>
  <c r="BV291" i="59"/>
  <c r="BW290" i="59"/>
  <c r="BV290" i="59"/>
  <c r="BW289" i="59"/>
  <c r="BV289" i="59"/>
  <c r="L289" i="64" s="1"/>
  <c r="BW288" i="59"/>
  <c r="BV288" i="59"/>
  <c r="BW287" i="59"/>
  <c r="BV287" i="59"/>
  <c r="L287" i="64" s="1"/>
  <c r="BW286" i="59"/>
  <c r="BV286" i="59"/>
  <c r="BW285" i="59"/>
  <c r="BV285" i="59"/>
  <c r="BW284" i="59"/>
  <c r="BV284" i="59"/>
  <c r="BW283" i="59"/>
  <c r="BV283" i="59"/>
  <c r="BW282" i="59"/>
  <c r="BV282" i="59"/>
  <c r="BW281" i="59"/>
  <c r="BV281" i="59"/>
  <c r="BW280" i="59"/>
  <c r="BV280" i="59"/>
  <c r="BW279" i="59"/>
  <c r="BV279" i="59"/>
  <c r="L279" i="64" s="1"/>
  <c r="BW278" i="59"/>
  <c r="BV278" i="59"/>
  <c r="BW277" i="59"/>
  <c r="BV277" i="59"/>
  <c r="L277" i="64" s="1"/>
  <c r="BW276" i="59"/>
  <c r="BV276" i="59"/>
  <c r="BW275" i="59"/>
  <c r="BV275" i="59"/>
  <c r="BW274" i="59"/>
  <c r="BV274" i="59"/>
  <c r="L274" i="64" s="1"/>
  <c r="EY274" i="64" s="1"/>
  <c r="BW273" i="59"/>
  <c r="BV273" i="59"/>
  <c r="BW272" i="59"/>
  <c r="BV272" i="59"/>
  <c r="L272" i="64" s="1"/>
  <c r="BW271" i="59"/>
  <c r="BV271" i="59"/>
  <c r="BW270" i="59"/>
  <c r="BV270" i="59"/>
  <c r="BW269" i="59"/>
  <c r="BV269" i="59"/>
  <c r="BW268" i="59"/>
  <c r="BV268" i="59"/>
  <c r="BW267" i="59"/>
  <c r="BV267" i="59"/>
  <c r="BW266" i="59"/>
  <c r="BV266" i="59"/>
  <c r="BW265" i="59"/>
  <c r="BV265" i="59"/>
  <c r="BW264" i="59"/>
  <c r="BV264" i="59"/>
  <c r="L264" i="64" s="1"/>
  <c r="BW263" i="59"/>
  <c r="BV263" i="59"/>
  <c r="BW262" i="59"/>
  <c r="BV262" i="59"/>
  <c r="L262" i="64" s="1"/>
  <c r="BW261" i="59"/>
  <c r="BV261" i="59"/>
  <c r="BW260" i="59"/>
  <c r="BV260" i="59"/>
  <c r="BW259" i="59"/>
  <c r="BV259" i="59"/>
  <c r="BW258" i="59"/>
  <c r="BV258" i="59"/>
  <c r="BW257" i="59"/>
  <c r="BV257" i="59"/>
  <c r="BW256" i="59"/>
  <c r="BV256" i="59"/>
  <c r="BW255" i="59"/>
  <c r="BV255" i="59"/>
  <c r="BW254" i="59"/>
  <c r="BV254" i="59"/>
  <c r="L254" i="64" s="1"/>
  <c r="EY254" i="64" s="1"/>
  <c r="BW253" i="59"/>
  <c r="BV253" i="59"/>
  <c r="BW252" i="59"/>
  <c r="BV252" i="59"/>
  <c r="L252" i="64" s="1"/>
  <c r="BW251" i="59"/>
  <c r="BV251" i="59"/>
  <c r="BW250" i="59"/>
  <c r="BV250" i="59"/>
  <c r="BW249" i="59"/>
  <c r="BV249" i="59"/>
  <c r="L249" i="64" s="1"/>
  <c r="BW248" i="59"/>
  <c r="BV248" i="59"/>
  <c r="BW247" i="59"/>
  <c r="BV247" i="59"/>
  <c r="L247" i="64" s="1"/>
  <c r="BW246" i="59"/>
  <c r="BV246" i="59"/>
  <c r="BW245" i="59"/>
  <c r="BV245" i="59"/>
  <c r="BW244" i="59"/>
  <c r="BV244" i="59"/>
  <c r="L244" i="64" s="1"/>
  <c r="BW243" i="59"/>
  <c r="BV243" i="59"/>
  <c r="BW242" i="59"/>
  <c r="BV242" i="59"/>
  <c r="L242" i="64" s="1"/>
  <c r="BW241" i="59"/>
  <c r="BV241" i="59"/>
  <c r="BW240" i="59"/>
  <c r="BV240" i="59"/>
  <c r="BW239" i="59"/>
  <c r="BV239" i="59"/>
  <c r="L239" i="64" s="1"/>
  <c r="BW238" i="59"/>
  <c r="BV238" i="59"/>
  <c r="BW237" i="59"/>
  <c r="BV237" i="59"/>
  <c r="L237" i="64" s="1"/>
  <c r="BW236" i="59"/>
  <c r="BV236" i="59"/>
  <c r="BW235" i="59"/>
  <c r="BV235" i="59"/>
  <c r="BW234" i="59"/>
  <c r="BV234" i="59"/>
  <c r="L234" i="64" s="1"/>
  <c r="BW233" i="59"/>
  <c r="BV233" i="59"/>
  <c r="BW232" i="59"/>
  <c r="BV232" i="59"/>
  <c r="L232" i="64" s="1"/>
  <c r="BW231" i="59"/>
  <c r="BV231" i="59"/>
  <c r="BW230" i="59"/>
  <c r="BV230" i="59"/>
  <c r="BW229" i="59"/>
  <c r="BV229" i="59"/>
  <c r="L229" i="64" s="1"/>
  <c r="BW228" i="59"/>
  <c r="BV228" i="59"/>
  <c r="BW227" i="59"/>
  <c r="BV227" i="59"/>
  <c r="L227" i="64" s="1"/>
  <c r="BW226" i="59"/>
  <c r="BV226" i="59"/>
  <c r="BW225" i="59"/>
  <c r="BV225" i="59"/>
  <c r="BW224" i="59"/>
  <c r="BV224" i="59"/>
  <c r="L224" i="64" s="1"/>
  <c r="BW223" i="59"/>
  <c r="BV223" i="59"/>
  <c r="BW222" i="59"/>
  <c r="BV222" i="59"/>
  <c r="L222" i="64" s="1"/>
  <c r="BW221" i="59"/>
  <c r="BV221" i="59"/>
  <c r="BW220" i="59"/>
  <c r="BV220" i="59"/>
  <c r="BW219" i="59"/>
  <c r="BV219" i="59"/>
  <c r="L219" i="64" s="1"/>
  <c r="BW218" i="59"/>
  <c r="BV218" i="59"/>
  <c r="BW217" i="59"/>
  <c r="BV217" i="59"/>
  <c r="L217" i="64" s="1"/>
  <c r="BW216" i="59"/>
  <c r="BV216" i="59"/>
  <c r="BW215" i="59"/>
  <c r="BV215" i="59"/>
  <c r="BW214" i="59"/>
  <c r="BV214" i="59"/>
  <c r="L214" i="64" s="1"/>
  <c r="BW213" i="59"/>
  <c r="BV213" i="59"/>
  <c r="BW212" i="59"/>
  <c r="BV212" i="59"/>
  <c r="L212" i="64" s="1"/>
  <c r="EY212" i="64" s="1"/>
  <c r="BW211" i="59"/>
  <c r="BV211" i="59"/>
  <c r="BW210" i="59"/>
  <c r="BV210" i="59"/>
  <c r="BW209" i="59"/>
  <c r="BV209" i="59"/>
  <c r="L209" i="64" s="1"/>
  <c r="BW208" i="59"/>
  <c r="BV208" i="59"/>
  <c r="BW207" i="59"/>
  <c r="BV207" i="59"/>
  <c r="L207" i="64" s="1"/>
  <c r="BW206" i="59"/>
  <c r="BV206" i="59"/>
  <c r="BW205" i="59"/>
  <c r="BV205" i="59"/>
  <c r="BW204" i="59"/>
  <c r="BV204" i="59"/>
  <c r="L204" i="64" s="1"/>
  <c r="BW203" i="59"/>
  <c r="BV203" i="59"/>
  <c r="BW202" i="59"/>
  <c r="BV202" i="59"/>
  <c r="L202" i="64" s="1"/>
  <c r="BW201" i="59"/>
  <c r="BV201" i="59"/>
  <c r="BW200" i="59"/>
  <c r="BV200" i="59"/>
  <c r="BW199" i="59"/>
  <c r="BV199" i="59"/>
  <c r="L199" i="64" s="1"/>
  <c r="BW198" i="59"/>
  <c r="BV198" i="59"/>
  <c r="BW197" i="59"/>
  <c r="BV197" i="59"/>
  <c r="L197" i="64" s="1"/>
  <c r="BW196" i="59"/>
  <c r="BV196" i="59"/>
  <c r="BW195" i="59"/>
  <c r="BV195" i="59"/>
  <c r="BW194" i="59"/>
  <c r="BV194" i="59"/>
  <c r="L194" i="64" s="1"/>
  <c r="BW193" i="59"/>
  <c r="BV193" i="59"/>
  <c r="BW192" i="59"/>
  <c r="BV192" i="59"/>
  <c r="L192" i="64" s="1"/>
  <c r="BW191" i="59"/>
  <c r="BV191" i="59"/>
  <c r="BW190" i="59"/>
  <c r="BV190" i="59"/>
  <c r="BW189" i="59"/>
  <c r="BV189" i="59"/>
  <c r="L189" i="64" s="1"/>
  <c r="EY189" i="64" s="1"/>
  <c r="BW188" i="59"/>
  <c r="BV188" i="59"/>
  <c r="BW187" i="59"/>
  <c r="BV187" i="59"/>
  <c r="L187" i="64" s="1"/>
  <c r="EY187" i="64" s="1"/>
  <c r="BW186" i="59"/>
  <c r="BV186" i="59"/>
  <c r="BW185" i="59"/>
  <c r="BV185" i="59"/>
  <c r="BW184" i="59"/>
  <c r="BV184" i="59"/>
  <c r="L184" i="64" s="1"/>
  <c r="BW183" i="59"/>
  <c r="BV183" i="59"/>
  <c r="BW182" i="59"/>
  <c r="BV182" i="59"/>
  <c r="L182" i="64" s="1"/>
  <c r="BW181" i="59"/>
  <c r="BV181" i="59"/>
  <c r="BW180" i="59"/>
  <c r="BV180" i="59"/>
  <c r="BW179" i="59"/>
  <c r="BV179" i="59"/>
  <c r="L179" i="64" s="1"/>
  <c r="BW178" i="59"/>
  <c r="BV178" i="59"/>
  <c r="BW177" i="59"/>
  <c r="BV177" i="59"/>
  <c r="L177" i="64" s="1"/>
  <c r="BW176" i="59"/>
  <c r="BV176" i="59"/>
  <c r="BW175" i="59"/>
  <c r="BV175" i="59"/>
  <c r="BW174" i="59"/>
  <c r="BV174" i="59"/>
  <c r="BW173" i="59"/>
  <c r="BV173" i="59"/>
  <c r="BW172" i="59"/>
  <c r="BV172" i="59"/>
  <c r="BW171" i="59"/>
  <c r="BV171" i="59"/>
  <c r="BW170" i="59"/>
  <c r="BV170" i="59"/>
  <c r="BW169" i="59"/>
  <c r="BV169" i="59"/>
  <c r="L169" i="64" s="1"/>
  <c r="EY169" i="64" s="1"/>
  <c r="BW168" i="59"/>
  <c r="BV168" i="59"/>
  <c r="BW167" i="59"/>
  <c r="BV167" i="59"/>
  <c r="L167" i="64" s="1"/>
  <c r="BW166" i="59"/>
  <c r="BV166" i="59"/>
  <c r="BW165" i="59"/>
  <c r="BV165" i="59"/>
  <c r="BW164" i="59"/>
  <c r="BV164" i="59"/>
  <c r="BW163" i="59"/>
  <c r="BV163" i="59"/>
  <c r="BW162" i="59"/>
  <c r="BV162" i="59"/>
  <c r="BW161" i="59"/>
  <c r="BV161" i="59"/>
  <c r="BW160" i="59"/>
  <c r="BV160" i="59"/>
  <c r="BW159" i="59"/>
  <c r="BV159" i="59"/>
  <c r="L159" i="64" s="1"/>
  <c r="EY159" i="64" s="1"/>
  <c r="BW158" i="59"/>
  <c r="BV158" i="59"/>
  <c r="BW157" i="59"/>
  <c r="BV157" i="59"/>
  <c r="L157" i="64" s="1"/>
  <c r="BW156" i="59"/>
  <c r="BV156" i="59"/>
  <c r="BW155" i="59"/>
  <c r="BV155" i="59"/>
  <c r="BW154" i="59"/>
  <c r="BV154" i="59"/>
  <c r="BW153" i="59"/>
  <c r="BV153" i="59"/>
  <c r="BW152" i="59"/>
  <c r="BV152" i="59"/>
  <c r="BW151" i="59"/>
  <c r="BV151" i="59"/>
  <c r="BW150" i="59"/>
  <c r="BV150" i="59"/>
  <c r="BW149" i="59"/>
  <c r="BV149" i="59"/>
  <c r="L149" i="64" s="1"/>
  <c r="BW148" i="59"/>
  <c r="BV148" i="59"/>
  <c r="BW147" i="59"/>
  <c r="BV147" i="59"/>
  <c r="L147" i="64" s="1"/>
  <c r="BW146" i="59"/>
  <c r="BV146" i="59"/>
  <c r="BW145" i="59"/>
  <c r="BV145" i="59"/>
  <c r="BW144" i="59"/>
  <c r="BV144" i="59"/>
  <c r="BW143" i="59"/>
  <c r="BV143" i="59"/>
  <c r="BW142" i="59"/>
  <c r="BV142" i="59"/>
  <c r="BW141" i="59"/>
  <c r="BV141" i="59"/>
  <c r="BW140" i="59"/>
  <c r="BV140" i="59"/>
  <c r="BW139" i="59"/>
  <c r="BV139" i="59"/>
  <c r="L139" i="64" s="1"/>
  <c r="BW138" i="59"/>
  <c r="BV138" i="59"/>
  <c r="BW137" i="59"/>
  <c r="BV137" i="59"/>
  <c r="L137" i="64" s="1"/>
  <c r="BW136" i="59"/>
  <c r="BV136" i="59"/>
  <c r="BW135" i="59"/>
  <c r="BV135" i="59"/>
  <c r="BW134" i="59"/>
  <c r="BV134" i="59"/>
  <c r="BW133" i="59"/>
  <c r="BV133" i="59"/>
  <c r="BW132" i="59"/>
  <c r="BV132" i="59"/>
  <c r="BW131" i="59"/>
  <c r="BV131" i="59"/>
  <c r="BW130" i="59"/>
  <c r="BV130" i="59"/>
  <c r="BW129" i="59"/>
  <c r="BV129" i="59"/>
  <c r="L129" i="64" s="1"/>
  <c r="BW128" i="59"/>
  <c r="BV128" i="59"/>
  <c r="BW127" i="59"/>
  <c r="BV127" i="59"/>
  <c r="L127" i="64" s="1"/>
  <c r="BW126" i="59"/>
  <c r="BV126" i="59"/>
  <c r="BW125" i="59"/>
  <c r="BV125" i="59"/>
  <c r="BW124" i="59"/>
  <c r="BV124" i="59"/>
  <c r="BW123" i="59"/>
  <c r="BV123" i="59"/>
  <c r="BW122" i="59"/>
  <c r="BV122" i="59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EY117" i="64" s="1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BW111" i="59"/>
  <c r="BV111" i="59"/>
  <c r="BW110" i="59"/>
  <c r="BV110" i="59"/>
  <c r="BW109" i="59"/>
  <c r="BV109" i="59"/>
  <c r="L109" i="64" s="1"/>
  <c r="BW108" i="59"/>
  <c r="BV108" i="59"/>
  <c r="BW107" i="59"/>
  <c r="BV107" i="59"/>
  <c r="L107" i="64" s="1"/>
  <c r="EY107" i="64" s="1"/>
  <c r="BW106" i="59"/>
  <c r="BV106" i="59"/>
  <c r="BW105" i="59"/>
  <c r="BV105" i="59"/>
  <c r="BW104" i="59"/>
  <c r="BV104" i="59"/>
  <c r="L104" i="64" s="1"/>
  <c r="EY104" i="64" s="1"/>
  <c r="BW103" i="59"/>
  <c r="BV103" i="59"/>
  <c r="BW102" i="59"/>
  <c r="BV102" i="59"/>
  <c r="L102" i="64" s="1"/>
  <c r="EY102" i="64" s="1"/>
  <c r="BW101" i="59"/>
  <c r="BV101" i="59"/>
  <c r="BW100" i="59"/>
  <c r="BV100" i="59"/>
  <c r="BW99" i="59"/>
  <c r="BV99" i="59"/>
  <c r="L99" i="64" s="1"/>
  <c r="BW98" i="59"/>
  <c r="BV98" i="59"/>
  <c r="BW97" i="59"/>
  <c r="BV97" i="59"/>
  <c r="L97" i="64" s="1"/>
  <c r="EY97" i="64" s="1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BW91" i="59"/>
  <c r="BV91" i="59"/>
  <c r="BW90" i="59"/>
  <c r="BV90" i="59"/>
  <c r="BW89" i="59"/>
  <c r="BV89" i="59"/>
  <c r="L89" i="64" s="1"/>
  <c r="EY89" i="64" s="1"/>
  <c r="BW88" i="59"/>
  <c r="BV88" i="59"/>
  <c r="BW87" i="59"/>
  <c r="BV87" i="59"/>
  <c r="L87" i="64" s="1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BW81" i="59"/>
  <c r="BV81" i="59"/>
  <c r="BW80" i="59"/>
  <c r="BV80" i="59"/>
  <c r="BW79" i="59"/>
  <c r="BV79" i="59"/>
  <c r="L79" i="64" s="1"/>
  <c r="BW78" i="59"/>
  <c r="BV78" i="59"/>
  <c r="BW77" i="59"/>
  <c r="BV77" i="59"/>
  <c r="L77" i="64" s="1"/>
  <c r="BW76" i="59"/>
  <c r="BV76" i="59"/>
  <c r="BW75" i="59"/>
  <c r="BV75" i="59"/>
  <c r="BW74" i="59"/>
  <c r="BV74" i="59"/>
  <c r="L74" i="64" s="1"/>
  <c r="EY74" i="64" s="1"/>
  <c r="BW73" i="59"/>
  <c r="BV73" i="59"/>
  <c r="BW72" i="59"/>
  <c r="BV72" i="59"/>
  <c r="L72" i="64" s="1"/>
  <c r="EY72" i="64" s="1"/>
  <c r="BW71" i="59"/>
  <c r="BV71" i="59"/>
  <c r="BW70" i="59"/>
  <c r="BV70" i="59"/>
  <c r="BW69" i="59"/>
  <c r="BV69" i="59"/>
  <c r="L69" i="64" s="1"/>
  <c r="BW68" i="59"/>
  <c r="BV68" i="59"/>
  <c r="BW67" i="59"/>
  <c r="BV67" i="59"/>
  <c r="L67" i="64" s="1"/>
  <c r="BW66" i="59"/>
  <c r="BV66" i="59"/>
  <c r="BW65" i="59"/>
  <c r="BV65" i="59"/>
  <c r="BW64" i="59"/>
  <c r="BV64" i="59"/>
  <c r="BW63" i="59"/>
  <c r="BV63" i="59"/>
  <c r="BW62" i="59"/>
  <c r="BV62" i="59"/>
  <c r="BW61" i="59"/>
  <c r="BV61" i="59"/>
  <c r="BW60" i="59"/>
  <c r="BV60" i="59"/>
  <c r="BW59" i="59"/>
  <c r="BV59" i="59"/>
  <c r="L59" i="64" s="1"/>
  <c r="BW58" i="59"/>
  <c r="BV58" i="59"/>
  <c r="BW57" i="59"/>
  <c r="BV57" i="59"/>
  <c r="L57" i="64" s="1"/>
  <c r="BW56" i="59"/>
  <c r="BV56" i="59"/>
  <c r="BW55" i="59"/>
  <c r="BV55" i="59"/>
  <c r="BW54" i="59"/>
  <c r="BV54" i="59"/>
  <c r="BW53" i="59"/>
  <c r="BV53" i="59"/>
  <c r="BW52" i="59"/>
  <c r="BV52" i="59"/>
  <c r="BW51" i="59"/>
  <c r="BV51" i="59"/>
  <c r="BW50" i="59"/>
  <c r="BV50" i="59"/>
  <c r="BW49" i="59"/>
  <c r="BV49" i="59"/>
  <c r="L49" i="64" s="1"/>
  <c r="BW48" i="59"/>
  <c r="BV48" i="59"/>
  <c r="BW47" i="59"/>
  <c r="BV47" i="59"/>
  <c r="L47" i="64" s="1"/>
  <c r="BW46" i="59"/>
  <c r="BV46" i="59"/>
  <c r="BW45" i="59"/>
  <c r="BV45" i="59"/>
  <c r="BW44" i="59"/>
  <c r="BV44" i="59"/>
  <c r="BW43" i="59"/>
  <c r="BV43" i="59"/>
  <c r="BW42" i="59"/>
  <c r="BV42" i="59"/>
  <c r="BW41" i="59"/>
  <c r="BV41" i="59"/>
  <c r="BW40" i="59"/>
  <c r="BV40" i="59"/>
  <c r="BW39" i="59"/>
  <c r="BV39" i="59"/>
  <c r="L39" i="64" s="1"/>
  <c r="BW38" i="59"/>
  <c r="BV38" i="59"/>
  <c r="BW37" i="59"/>
  <c r="BV37" i="59"/>
  <c r="L37" i="64" s="1"/>
  <c r="BW36" i="59"/>
  <c r="BV36" i="59"/>
  <c r="BW35" i="59"/>
  <c r="BV35" i="59"/>
  <c r="BW34" i="59"/>
  <c r="BV34" i="59"/>
  <c r="BW33" i="59"/>
  <c r="BV33" i="59"/>
  <c r="BW32" i="59"/>
  <c r="BV32" i="59"/>
  <c r="BW31" i="59"/>
  <c r="BV31" i="59"/>
  <c r="BW30" i="59"/>
  <c r="BV30" i="59"/>
  <c r="BW29" i="59"/>
  <c r="BV29" i="59"/>
  <c r="L29" i="64" s="1"/>
  <c r="BW28" i="59"/>
  <c r="BV28" i="59"/>
  <c r="BW27" i="59"/>
  <c r="BV27" i="59"/>
  <c r="L27" i="64" s="1"/>
  <c r="EY27" i="64" s="1"/>
  <c r="BW26" i="59"/>
  <c r="BV26" i="59"/>
  <c r="BW25" i="59"/>
  <c r="BV25" i="59"/>
  <c r="BW24" i="59"/>
  <c r="BV24" i="59"/>
  <c r="L24" i="64" s="1"/>
  <c r="BW23" i="59"/>
  <c r="BV23" i="59"/>
  <c r="BW22" i="59"/>
  <c r="BV22" i="59"/>
  <c r="L22" i="64" s="1"/>
  <c r="BW21" i="59"/>
  <c r="BV21" i="59"/>
  <c r="BW20" i="59"/>
  <c r="BV20" i="59"/>
  <c r="BW19" i="59"/>
  <c r="BV19" i="59"/>
  <c r="BW18" i="59"/>
  <c r="BV18" i="59"/>
  <c r="BW17" i="59"/>
  <c r="BV17" i="59"/>
  <c r="BW16" i="59"/>
  <c r="BV16" i="59"/>
  <c r="BW15" i="59"/>
  <c r="BV15" i="59"/>
  <c r="BW14" i="59"/>
  <c r="BV14" i="59"/>
  <c r="L14" i="64" s="1"/>
  <c r="EY14" i="64" s="1"/>
  <c r="BW13" i="59"/>
  <c r="BV13" i="59"/>
  <c r="BW12" i="59"/>
  <c r="BV12" i="59"/>
  <c r="L12" i="64" s="1"/>
  <c r="EY12" i="64" s="1"/>
  <c r="BW11" i="59"/>
  <c r="BV11" i="59"/>
  <c r="Q912" i="64"/>
  <c r="R912" i="64" s="1"/>
  <c r="S912" i="64" s="1"/>
  <c r="T912" i="64" s="1"/>
  <c r="U912" i="64" s="1"/>
  <c r="V912" i="64" s="1"/>
  <c r="W912" i="64" s="1"/>
  <c r="X912" i="64" s="1"/>
  <c r="Y912" i="64" s="1"/>
  <c r="Z912" i="64" s="1"/>
  <c r="AA912" i="64" s="1"/>
  <c r="AB912" i="64" s="1"/>
  <c r="AC912" i="64" s="1"/>
  <c r="AD912" i="64" s="1"/>
  <c r="AE912" i="64" s="1"/>
  <c r="AF912" i="64" s="1"/>
  <c r="AG912" i="64" s="1"/>
  <c r="AH912" i="64" s="1"/>
  <c r="AI912" i="64" s="1"/>
  <c r="AJ912" i="64" s="1"/>
  <c r="AK912" i="64" s="1"/>
  <c r="AL912" i="64" s="1"/>
  <c r="AM912" i="64" s="1"/>
  <c r="AN912" i="64" s="1"/>
  <c r="AO912" i="64" s="1"/>
  <c r="AP912" i="64" s="1"/>
  <c r="AQ912" i="64" s="1"/>
  <c r="AR912" i="64" s="1"/>
  <c r="AS912" i="64" s="1"/>
  <c r="AT912" i="64" s="1"/>
  <c r="AU912" i="64" s="1"/>
  <c r="AV912" i="64" s="1"/>
  <c r="AW912" i="64" s="1"/>
  <c r="AX912" i="64" s="1"/>
  <c r="AY912" i="64" s="1"/>
  <c r="AZ912" i="64" s="1"/>
  <c r="BA912" i="64" s="1"/>
  <c r="BB912" i="64" s="1"/>
  <c r="BC912" i="64" s="1"/>
  <c r="BD912" i="64" s="1"/>
  <c r="BE912" i="64" s="1"/>
  <c r="BF912" i="64" s="1"/>
  <c r="BG912" i="64" s="1"/>
  <c r="BH912" i="64" s="1"/>
  <c r="BI912" i="64" s="1"/>
  <c r="BJ912" i="64" s="1"/>
  <c r="BK912" i="64" s="1"/>
  <c r="BL912" i="64" s="1"/>
  <c r="BM912" i="64" s="1"/>
  <c r="BN912" i="64" s="1"/>
  <c r="BO912" i="64" s="1"/>
  <c r="BP912" i="64" s="1"/>
  <c r="BQ912" i="64" s="1"/>
  <c r="BR912" i="64" s="1"/>
  <c r="BS912" i="64" s="1"/>
  <c r="BT912" i="64" s="1"/>
  <c r="BU912" i="64" s="1"/>
  <c r="BV912" i="64" s="1"/>
  <c r="BW912" i="64" s="1"/>
  <c r="BX912" i="64" s="1"/>
  <c r="BY912" i="64" s="1"/>
  <c r="BZ912" i="64" s="1"/>
  <c r="CA912" i="64" s="1"/>
  <c r="CB912" i="64" s="1"/>
  <c r="CC912" i="64" s="1"/>
  <c r="CD912" i="64" s="1"/>
  <c r="CE912" i="64" s="1"/>
  <c r="CF912" i="64" s="1"/>
  <c r="CG912" i="64" s="1"/>
  <c r="CH912" i="64" s="1"/>
  <c r="CI912" i="64" s="1"/>
  <c r="CJ912" i="64" s="1"/>
  <c r="CK912" i="64" s="1"/>
  <c r="CL912" i="64" s="1"/>
  <c r="CM912" i="64" s="1"/>
  <c r="CN912" i="64" s="1"/>
  <c r="CO912" i="64" s="1"/>
  <c r="CP912" i="64" s="1"/>
  <c r="CQ912" i="64" s="1"/>
  <c r="CR912" i="64" s="1"/>
  <c r="CS912" i="64" s="1"/>
  <c r="CT912" i="64" s="1"/>
  <c r="CU912" i="64" s="1"/>
  <c r="CV912" i="64" s="1"/>
  <c r="CW912" i="64" s="1"/>
  <c r="CX912" i="64" s="1"/>
  <c r="CY912" i="64" s="1"/>
  <c r="CZ912" i="64" s="1"/>
  <c r="DA912" i="64" s="1"/>
  <c r="DB912" i="64" s="1"/>
  <c r="DC912" i="64" s="1"/>
  <c r="DD912" i="64" s="1"/>
  <c r="DE912" i="64" s="1"/>
  <c r="DF912" i="64" s="1"/>
  <c r="DG912" i="64" s="1"/>
  <c r="DH912" i="64" s="1"/>
  <c r="DI912" i="64" s="1"/>
  <c r="DJ912" i="64" s="1"/>
  <c r="DK912" i="64" s="1"/>
  <c r="DL912" i="64" s="1"/>
  <c r="DM912" i="64" s="1"/>
  <c r="DN912" i="64" s="1"/>
  <c r="DO912" i="64" s="1"/>
  <c r="DP912" i="64" s="1"/>
  <c r="DQ912" i="64" s="1"/>
  <c r="DR912" i="64" s="1"/>
  <c r="DS912" i="64" s="1"/>
  <c r="DT912" i="64" s="1"/>
  <c r="DU912" i="64" s="1"/>
  <c r="DV912" i="64" s="1"/>
  <c r="DW912" i="64" s="1"/>
  <c r="DX912" i="64" s="1"/>
  <c r="DY912" i="64" s="1"/>
  <c r="DZ912" i="64" s="1"/>
  <c r="EA912" i="64" s="1"/>
  <c r="EB912" i="64" s="1"/>
  <c r="EC912" i="64" s="1"/>
  <c r="ED912" i="64" s="1"/>
  <c r="EE912" i="64" s="1"/>
  <c r="EF912" i="64" s="1"/>
  <c r="EG912" i="64" s="1"/>
  <c r="EH912" i="64" s="1"/>
  <c r="EI912" i="64" s="1"/>
  <c r="EJ912" i="64" s="1"/>
  <c r="EK912" i="64" s="1"/>
  <c r="EL912" i="64" s="1"/>
  <c r="EM912" i="64" s="1"/>
  <c r="EN912" i="64" s="1"/>
  <c r="EO912" i="64" s="1"/>
  <c r="EP912" i="64" s="1"/>
  <c r="EQ912" i="64" s="1"/>
  <c r="M910" i="64"/>
  <c r="L910" i="64"/>
  <c r="M909" i="64"/>
  <c r="M908" i="64"/>
  <c r="L908" i="64"/>
  <c r="M907" i="64"/>
  <c r="M906" i="64"/>
  <c r="EY906" i="64" s="1"/>
  <c r="L906" i="64"/>
  <c r="IA910" i="64"/>
  <c r="HZ910" i="64"/>
  <c r="HY910" i="64"/>
  <c r="GL910" i="64"/>
  <c r="GJ910" i="64"/>
  <c r="GI910" i="64"/>
  <c r="GH910" i="64"/>
  <c r="GG910" i="64"/>
  <c r="GF910" i="64"/>
  <c r="GE910" i="64"/>
  <c r="GD910" i="64"/>
  <c r="GC910" i="64"/>
  <c r="GB910" i="64"/>
  <c r="GA910" i="64"/>
  <c r="FZ910" i="64"/>
  <c r="FY910" i="64"/>
  <c r="FX910" i="64"/>
  <c r="FW910" i="64"/>
  <c r="FV910" i="64"/>
  <c r="FU910" i="64"/>
  <c r="FT910" i="64"/>
  <c r="FS910" i="64"/>
  <c r="FR910" i="64"/>
  <c r="FQ910" i="64"/>
  <c r="FP910" i="64"/>
  <c r="FO910" i="64"/>
  <c r="FN910" i="64"/>
  <c r="FM910" i="64"/>
  <c r="FL910" i="64"/>
  <c r="FK910" i="64"/>
  <c r="FJ910" i="64"/>
  <c r="FI910" i="64"/>
  <c r="FH910" i="64"/>
  <c r="FG910" i="64"/>
  <c r="FF910" i="64"/>
  <c r="FD910" i="64"/>
  <c r="FC910" i="64"/>
  <c r="EU910" i="64"/>
  <c r="ET910" i="64"/>
  <c r="ES910" i="64"/>
  <c r="ER910" i="64"/>
  <c r="EQ910" i="64"/>
  <c r="EV910" i="64" s="1"/>
  <c r="EP910" i="64"/>
  <c r="IA909" i="64"/>
  <c r="HZ909" i="64"/>
  <c r="HY909" i="64"/>
  <c r="GL909" i="64"/>
  <c r="FD909" i="64" s="1"/>
  <c r="FC909" i="64"/>
  <c r="FA909" i="64"/>
  <c r="EZ909" i="64"/>
  <c r="EX909" i="64"/>
  <c r="EU909" i="64"/>
  <c r="ET909" i="64"/>
  <c r="ES909" i="64"/>
  <c r="ER909" i="64"/>
  <c r="EQ909" i="64"/>
  <c r="EP909" i="64"/>
  <c r="IA908" i="64"/>
  <c r="HZ908" i="64"/>
  <c r="HY908" i="64"/>
  <c r="GL908" i="64"/>
  <c r="FD908" i="64" s="1"/>
  <c r="FC908" i="64"/>
  <c r="FA908" i="64"/>
  <c r="EZ908" i="64"/>
  <c r="EY908" i="64"/>
  <c r="EX908" i="64"/>
  <c r="EU908" i="64"/>
  <c r="ET908" i="64"/>
  <c r="ES908" i="64"/>
  <c r="ER908" i="64"/>
  <c r="EQ908" i="64"/>
  <c r="EP908" i="64"/>
  <c r="IA907" i="64"/>
  <c r="HZ907" i="64"/>
  <c r="HY907" i="64"/>
  <c r="GL907" i="64"/>
  <c r="FD907" i="64"/>
  <c r="FC907" i="64"/>
  <c r="FA907" i="64"/>
  <c r="EZ907" i="64"/>
  <c r="EX907" i="64"/>
  <c r="EU907" i="64"/>
  <c r="ET907" i="64"/>
  <c r="ES907" i="64"/>
  <c r="ER907" i="64"/>
  <c r="EQ907" i="64"/>
  <c r="EP907" i="64"/>
  <c r="IA906" i="64"/>
  <c r="HZ906" i="64"/>
  <c r="HY906" i="64"/>
  <c r="HP906" i="64"/>
  <c r="HO906" i="64"/>
  <c r="HN906" i="64"/>
  <c r="HM906" i="64"/>
  <c r="HL906" i="64"/>
  <c r="HK906" i="64"/>
  <c r="HJ906" i="64"/>
  <c r="HI906" i="64"/>
  <c r="HH906" i="64"/>
  <c r="HG906" i="64"/>
  <c r="HF906" i="64"/>
  <c r="HE906" i="64"/>
  <c r="HD906" i="64"/>
  <c r="HC906" i="64"/>
  <c r="HB906" i="64"/>
  <c r="HA906" i="64"/>
  <c r="GZ906" i="64"/>
  <c r="GY906" i="64"/>
  <c r="GX906" i="64"/>
  <c r="GW906" i="64"/>
  <c r="GV906" i="64"/>
  <c r="GU906" i="64"/>
  <c r="GT906" i="64"/>
  <c r="GS906" i="64"/>
  <c r="GR906" i="64"/>
  <c r="GQ906" i="64"/>
  <c r="GP906" i="64"/>
  <c r="GO906" i="64"/>
  <c r="GN906" i="64"/>
  <c r="GL906" i="64"/>
  <c r="GJ906" i="64"/>
  <c r="GI906" i="64"/>
  <c r="GH906" i="64"/>
  <c r="GG906" i="64"/>
  <c r="GF906" i="64"/>
  <c r="GE906" i="64"/>
  <c r="GD906" i="64"/>
  <c r="GC906" i="64"/>
  <c r="GB906" i="64"/>
  <c r="GA906" i="64"/>
  <c r="FZ906" i="64"/>
  <c r="FY906" i="64"/>
  <c r="FX906" i="64"/>
  <c r="FW906" i="64"/>
  <c r="FV906" i="64"/>
  <c r="FU906" i="64"/>
  <c r="FT906" i="64"/>
  <c r="FS906" i="64"/>
  <c r="FR906" i="64"/>
  <c r="FQ906" i="64"/>
  <c r="FP906" i="64"/>
  <c r="FO906" i="64"/>
  <c r="FN906" i="64"/>
  <c r="FM906" i="64"/>
  <c r="FL906" i="64"/>
  <c r="FK906" i="64"/>
  <c r="FJ906" i="64"/>
  <c r="FI906" i="64"/>
  <c r="FH906" i="64"/>
  <c r="FG906" i="64"/>
  <c r="FF906" i="64"/>
  <c r="FD906" i="64"/>
  <c r="FC906" i="64"/>
  <c r="EX906" i="64"/>
  <c r="EW906" i="64"/>
  <c r="EU906" i="64"/>
  <c r="ET906" i="64"/>
  <c r="ES906" i="64"/>
  <c r="ER906" i="64"/>
  <c r="EQ906" i="64"/>
  <c r="EP906" i="64"/>
  <c r="M905" i="64"/>
  <c r="L905" i="64"/>
  <c r="M904" i="64"/>
  <c r="L904" i="64"/>
  <c r="M903" i="64"/>
  <c r="L903" i="64"/>
  <c r="EY903" i="64" s="1"/>
  <c r="M902" i="64"/>
  <c r="L902" i="64"/>
  <c r="M901" i="64"/>
  <c r="L901" i="64"/>
  <c r="EY901" i="64" s="1"/>
  <c r="IA905" i="64"/>
  <c r="HZ905" i="64"/>
  <c r="HY905" i="64"/>
  <c r="GL905" i="64"/>
  <c r="GJ905" i="64"/>
  <c r="GI905" i="64"/>
  <c r="GH905" i="64"/>
  <c r="GG905" i="64"/>
  <c r="GF905" i="64"/>
  <c r="GE905" i="64"/>
  <c r="GD905" i="64"/>
  <c r="GC905" i="64"/>
  <c r="GB905" i="64"/>
  <c r="GA905" i="64"/>
  <c r="FZ905" i="64"/>
  <c r="FY905" i="64"/>
  <c r="FX905" i="64"/>
  <c r="FW905" i="64"/>
  <c r="FV905" i="64"/>
  <c r="FU905" i="64"/>
  <c r="FT905" i="64"/>
  <c r="FS905" i="64"/>
  <c r="FR905" i="64"/>
  <c r="FQ905" i="64"/>
  <c r="FP905" i="64"/>
  <c r="FO905" i="64"/>
  <c r="FN905" i="64"/>
  <c r="FM905" i="64"/>
  <c r="FL905" i="64"/>
  <c r="FK905" i="64"/>
  <c r="FJ905" i="64"/>
  <c r="FI905" i="64"/>
  <c r="FH905" i="64"/>
  <c r="FG905" i="64"/>
  <c r="FF905" i="64"/>
  <c r="FD905" i="64"/>
  <c r="FC905" i="64"/>
  <c r="EU905" i="64"/>
  <c r="ET905" i="64"/>
  <c r="ES905" i="64"/>
  <c r="ER905" i="64"/>
  <c r="EQ905" i="64"/>
  <c r="EV905" i="64" s="1"/>
  <c r="EP905" i="64"/>
  <c r="IA904" i="64"/>
  <c r="HZ904" i="64"/>
  <c r="HY904" i="64"/>
  <c r="GL904" i="64"/>
  <c r="FD904" i="64" s="1"/>
  <c r="FC904" i="64"/>
  <c r="FA904" i="64"/>
  <c r="EZ904" i="64"/>
  <c r="EX904" i="64"/>
  <c r="EU904" i="64"/>
  <c r="ET904" i="64"/>
  <c r="ES904" i="64"/>
  <c r="ER904" i="64"/>
  <c r="EQ904" i="64"/>
  <c r="EP904" i="64"/>
  <c r="IA903" i="64"/>
  <c r="HZ903" i="64"/>
  <c r="HY903" i="64"/>
  <c r="GL903" i="64"/>
  <c r="FD903" i="64" s="1"/>
  <c r="FC903" i="64"/>
  <c r="FA903" i="64"/>
  <c r="EZ903" i="64"/>
  <c r="EX903" i="64"/>
  <c r="EU903" i="64"/>
  <c r="ET903" i="64"/>
  <c r="ES903" i="64"/>
  <c r="ER903" i="64"/>
  <c r="EQ903" i="64"/>
  <c r="EP903" i="64"/>
  <c r="IA902" i="64"/>
  <c r="HZ902" i="64"/>
  <c r="HY902" i="64"/>
  <c r="GL902" i="64"/>
  <c r="FD902" i="64" s="1"/>
  <c r="FC902" i="64"/>
  <c r="FA902" i="64"/>
  <c r="EZ902" i="64"/>
  <c r="EX902" i="64"/>
  <c r="EU902" i="64"/>
  <c r="ET902" i="64"/>
  <c r="ES902" i="64"/>
  <c r="ER902" i="64"/>
  <c r="EQ902" i="64"/>
  <c r="EP902" i="64"/>
  <c r="IA901" i="64"/>
  <c r="HZ901" i="64"/>
  <c r="HY901" i="64"/>
  <c r="HP901" i="64"/>
  <c r="HO901" i="64"/>
  <c r="HN901" i="64"/>
  <c r="HM901" i="64"/>
  <c r="HL901" i="64"/>
  <c r="HK901" i="64"/>
  <c r="HJ901" i="64"/>
  <c r="HI901" i="64"/>
  <c r="HH901" i="64"/>
  <c r="HG901" i="64"/>
  <c r="HF901" i="64"/>
  <c r="HE901" i="64"/>
  <c r="HD901" i="64"/>
  <c r="HC901" i="64"/>
  <c r="HB901" i="64"/>
  <c r="HA901" i="64"/>
  <c r="GZ901" i="64"/>
  <c r="GY901" i="64"/>
  <c r="GX901" i="64"/>
  <c r="GW901" i="64"/>
  <c r="GV901" i="64"/>
  <c r="GU901" i="64"/>
  <c r="GT901" i="64"/>
  <c r="GS901" i="64"/>
  <c r="GR901" i="64"/>
  <c r="GQ901" i="64"/>
  <c r="GP901" i="64"/>
  <c r="GO901" i="64"/>
  <c r="GN901" i="64"/>
  <c r="GL901" i="64"/>
  <c r="GJ901" i="64"/>
  <c r="GI901" i="64"/>
  <c r="GH901" i="64"/>
  <c r="GG901" i="64"/>
  <c r="GF901" i="64"/>
  <c r="GE901" i="64"/>
  <c r="GD901" i="64"/>
  <c r="GC901" i="64"/>
  <c r="GB901" i="64"/>
  <c r="GA901" i="64"/>
  <c r="FZ901" i="64"/>
  <c r="FY901" i="64"/>
  <c r="FX901" i="64"/>
  <c r="FW901" i="64"/>
  <c r="FV901" i="64"/>
  <c r="FU901" i="64"/>
  <c r="FT901" i="64"/>
  <c r="FS901" i="64"/>
  <c r="FR901" i="64"/>
  <c r="FQ901" i="64"/>
  <c r="FP901" i="64"/>
  <c r="FO901" i="64"/>
  <c r="FN901" i="64"/>
  <c r="FM901" i="64"/>
  <c r="FL901" i="64"/>
  <c r="FK901" i="64"/>
  <c r="FJ901" i="64"/>
  <c r="FI901" i="64"/>
  <c r="FH901" i="64"/>
  <c r="FG901" i="64"/>
  <c r="FF901" i="64"/>
  <c r="EX901" i="64" s="1"/>
  <c r="FD901" i="64"/>
  <c r="FC901" i="64"/>
  <c r="EW901" i="64"/>
  <c r="EU901" i="64"/>
  <c r="ET901" i="64"/>
  <c r="ES901" i="64"/>
  <c r="ER901" i="64"/>
  <c r="EQ901" i="64"/>
  <c r="EP901" i="64"/>
  <c r="M900" i="64"/>
  <c r="L900" i="64"/>
  <c r="M899" i="64"/>
  <c r="L899" i="64"/>
  <c r="M898" i="64"/>
  <c r="L898" i="64"/>
  <c r="M897" i="64"/>
  <c r="L897" i="64"/>
  <c r="EY897" i="64" s="1"/>
  <c r="M896" i="64"/>
  <c r="L896" i="64"/>
  <c r="EY896" i="64" s="1"/>
  <c r="IA900" i="64"/>
  <c r="HZ900" i="64"/>
  <c r="HY900" i="64"/>
  <c r="GL900" i="64"/>
  <c r="FD900" i="64" s="1"/>
  <c r="GJ900" i="64"/>
  <c r="GI900" i="64"/>
  <c r="GH900" i="64"/>
  <c r="GG900" i="64"/>
  <c r="GF900" i="64"/>
  <c r="GE900" i="64"/>
  <c r="GD900" i="64"/>
  <c r="GC900" i="64"/>
  <c r="GB900" i="64"/>
  <c r="GA900" i="64"/>
  <c r="FZ900" i="64"/>
  <c r="FY900" i="64"/>
  <c r="FX900" i="64"/>
  <c r="FW900" i="64"/>
  <c r="FV900" i="64"/>
  <c r="FU900" i="64"/>
  <c r="FT900" i="64"/>
  <c r="FS900" i="64"/>
  <c r="FR900" i="64"/>
  <c r="FQ900" i="64"/>
  <c r="FP900" i="64"/>
  <c r="FO900" i="64"/>
  <c r="FN900" i="64"/>
  <c r="FM900" i="64"/>
  <c r="FL900" i="64"/>
  <c r="FK900" i="64"/>
  <c r="FJ900" i="64"/>
  <c r="FI900" i="64"/>
  <c r="FH900" i="64"/>
  <c r="FG900" i="64"/>
  <c r="FF900" i="64"/>
  <c r="FC900" i="64"/>
  <c r="EU900" i="64"/>
  <c r="ET900" i="64"/>
  <c r="ES900" i="64"/>
  <c r="ER900" i="64"/>
  <c r="EQ900" i="64"/>
  <c r="EP900" i="64"/>
  <c r="IA899" i="64"/>
  <c r="HZ899" i="64"/>
  <c r="HY899" i="64"/>
  <c r="GL899" i="64"/>
  <c r="FD899" i="64" s="1"/>
  <c r="FC899" i="64"/>
  <c r="FA899" i="64"/>
  <c r="EZ899" i="64"/>
  <c r="EY899" i="64"/>
  <c r="EX899" i="64"/>
  <c r="EU899" i="64"/>
  <c r="ET899" i="64"/>
  <c r="ES899" i="64"/>
  <c r="ER899" i="64"/>
  <c r="EQ899" i="64"/>
  <c r="EP899" i="64"/>
  <c r="IA898" i="64"/>
  <c r="HZ898" i="64"/>
  <c r="HY898" i="64"/>
  <c r="GL898" i="64"/>
  <c r="FD898" i="64" s="1"/>
  <c r="FC898" i="64"/>
  <c r="FA898" i="64"/>
  <c r="EZ898" i="64"/>
  <c r="EX898" i="64"/>
  <c r="EU898" i="64"/>
  <c r="ET898" i="64"/>
  <c r="ES898" i="64"/>
  <c r="ER898" i="64"/>
  <c r="EQ898" i="64"/>
  <c r="EP898" i="64"/>
  <c r="IA897" i="64"/>
  <c r="HZ897" i="64"/>
  <c r="HY897" i="64"/>
  <c r="GL897" i="64"/>
  <c r="FD897" i="64" s="1"/>
  <c r="FC897" i="64"/>
  <c r="FA897" i="64"/>
  <c r="EZ897" i="64"/>
  <c r="EX897" i="64"/>
  <c r="EU897" i="64"/>
  <c r="ET897" i="64"/>
  <c r="ES897" i="64"/>
  <c r="ER897" i="64"/>
  <c r="EQ897" i="64"/>
  <c r="EP897" i="64"/>
  <c r="IA896" i="64"/>
  <c r="HZ896" i="64"/>
  <c r="HY896" i="64"/>
  <c r="HP896" i="64"/>
  <c r="HO896" i="64"/>
  <c r="HN896" i="64"/>
  <c r="HM896" i="64"/>
  <c r="HL896" i="64"/>
  <c r="HK896" i="64"/>
  <c r="HJ896" i="64"/>
  <c r="HI896" i="64"/>
  <c r="HH896" i="64"/>
  <c r="HG896" i="64"/>
  <c r="HF896" i="64"/>
  <c r="HE896" i="64"/>
  <c r="HD896" i="64"/>
  <c r="HC896" i="64"/>
  <c r="HB896" i="64"/>
  <c r="HA896" i="64"/>
  <c r="GZ896" i="64"/>
  <c r="GY896" i="64"/>
  <c r="GX896" i="64"/>
  <c r="GW896" i="64"/>
  <c r="GV896" i="64"/>
  <c r="GU896" i="64"/>
  <c r="GT896" i="64"/>
  <c r="GS896" i="64"/>
  <c r="GR896" i="64"/>
  <c r="GQ896" i="64"/>
  <c r="GP896" i="64"/>
  <c r="GO896" i="64"/>
  <c r="GN896" i="64"/>
  <c r="GL896" i="64"/>
  <c r="GJ896" i="64"/>
  <c r="GI896" i="64"/>
  <c r="GH896" i="64"/>
  <c r="GG896" i="64"/>
  <c r="GF896" i="64"/>
  <c r="GE896" i="64"/>
  <c r="GD896" i="64"/>
  <c r="GC896" i="64"/>
  <c r="GB896" i="64"/>
  <c r="GA896" i="64"/>
  <c r="FZ896" i="64"/>
  <c r="FY896" i="64"/>
  <c r="FX896" i="64"/>
  <c r="FW896" i="64"/>
  <c r="FV896" i="64"/>
  <c r="FU896" i="64"/>
  <c r="FT896" i="64"/>
  <c r="FS896" i="64"/>
  <c r="FR896" i="64"/>
  <c r="FQ896" i="64"/>
  <c r="FP896" i="64"/>
  <c r="FO896" i="64"/>
  <c r="FN896" i="64"/>
  <c r="FM896" i="64"/>
  <c r="FL896" i="64"/>
  <c r="FK896" i="64"/>
  <c r="FJ896" i="64"/>
  <c r="FI896" i="64"/>
  <c r="FH896" i="64"/>
  <c r="FG896" i="64"/>
  <c r="FF896" i="64"/>
  <c r="EX896" i="64" s="1"/>
  <c r="FD896" i="64"/>
  <c r="FC896" i="64"/>
  <c r="EW896" i="64"/>
  <c r="EU896" i="64"/>
  <c r="ET896" i="64"/>
  <c r="ES896" i="64"/>
  <c r="ER896" i="64"/>
  <c r="EQ896" i="64"/>
  <c r="EP896" i="64"/>
  <c r="M895" i="64"/>
  <c r="L895" i="64"/>
  <c r="M894" i="64"/>
  <c r="L894" i="64"/>
  <c r="EY894" i="64" s="1"/>
  <c r="M893" i="64"/>
  <c r="L893" i="64"/>
  <c r="M892" i="64"/>
  <c r="L892" i="64"/>
  <c r="EY892" i="64" s="1"/>
  <c r="M891" i="64"/>
  <c r="L891" i="64"/>
  <c r="IA895" i="64"/>
  <c r="HZ895" i="64"/>
  <c r="HY895" i="64"/>
  <c r="GL895" i="64"/>
  <c r="GJ895" i="64"/>
  <c r="GI895" i="64"/>
  <c r="GH895" i="64"/>
  <c r="GG895" i="64"/>
  <c r="GF895" i="64"/>
  <c r="GE895" i="64"/>
  <c r="GD895" i="64"/>
  <c r="GC895" i="64"/>
  <c r="GB895" i="64"/>
  <c r="GA895" i="64"/>
  <c r="FZ895" i="64"/>
  <c r="FY895" i="64"/>
  <c r="FX895" i="64"/>
  <c r="FW895" i="64"/>
  <c r="FV895" i="64"/>
  <c r="FU895" i="64"/>
  <c r="FT895" i="64"/>
  <c r="FS895" i="64"/>
  <c r="FR895" i="64"/>
  <c r="FQ895" i="64"/>
  <c r="FP895" i="64"/>
  <c r="FO895" i="64"/>
  <c r="FN895" i="64"/>
  <c r="FM895" i="64"/>
  <c r="FL895" i="64"/>
  <c r="FK895" i="64"/>
  <c r="FJ895" i="64"/>
  <c r="FI895" i="64"/>
  <c r="FH895" i="64"/>
  <c r="FG895" i="64"/>
  <c r="FF895" i="64"/>
  <c r="FD895" i="64"/>
  <c r="FC895" i="64"/>
  <c r="EU895" i="64"/>
  <c r="ET895" i="64"/>
  <c r="ES895" i="64"/>
  <c r="ER895" i="64"/>
  <c r="EQ895" i="64"/>
  <c r="EP895" i="64"/>
  <c r="IA894" i="64"/>
  <c r="HZ894" i="64"/>
  <c r="HY894" i="64"/>
  <c r="GL894" i="64"/>
  <c r="FD894" i="64" s="1"/>
  <c r="FC894" i="64"/>
  <c r="FA894" i="64"/>
  <c r="EZ894" i="64"/>
  <c r="EX894" i="64"/>
  <c r="EU894" i="64"/>
  <c r="ET894" i="64"/>
  <c r="ES894" i="64"/>
  <c r="ER894" i="64"/>
  <c r="EQ894" i="64"/>
  <c r="EP894" i="64"/>
  <c r="IA893" i="64"/>
  <c r="HZ893" i="64"/>
  <c r="HY893" i="64"/>
  <c r="GL893" i="64"/>
  <c r="FD893" i="64" s="1"/>
  <c r="FC893" i="64"/>
  <c r="FA893" i="64"/>
  <c r="EZ893" i="64"/>
  <c r="EX893" i="64"/>
  <c r="EU893" i="64"/>
  <c r="ET893" i="64"/>
  <c r="ES893" i="64"/>
  <c r="ER893" i="64"/>
  <c r="EQ893" i="64"/>
  <c r="EP893" i="64"/>
  <c r="IA892" i="64"/>
  <c r="HZ892" i="64"/>
  <c r="HY892" i="64"/>
  <c r="GL892" i="64"/>
  <c r="FD892" i="64" s="1"/>
  <c r="FC892" i="64"/>
  <c r="FA892" i="64"/>
  <c r="EZ892" i="64"/>
  <c r="EX892" i="64"/>
  <c r="EU892" i="64"/>
  <c r="ET892" i="64"/>
  <c r="ES892" i="64"/>
  <c r="ER892" i="64"/>
  <c r="EQ892" i="64"/>
  <c r="EP892" i="64"/>
  <c r="IA891" i="64"/>
  <c r="HZ891" i="64"/>
  <c r="HY891" i="64"/>
  <c r="HP891" i="64"/>
  <c r="HO891" i="64"/>
  <c r="HN891" i="64"/>
  <c r="HM891" i="64"/>
  <c r="HL891" i="64"/>
  <c r="HK891" i="64"/>
  <c r="HJ891" i="64"/>
  <c r="HI891" i="64"/>
  <c r="HH891" i="64"/>
  <c r="HG891" i="64"/>
  <c r="HF891" i="64"/>
  <c r="HE891" i="64"/>
  <c r="HD891" i="64"/>
  <c r="HC891" i="64"/>
  <c r="HB891" i="64"/>
  <c r="HA891" i="64"/>
  <c r="GZ891" i="64"/>
  <c r="GY891" i="64"/>
  <c r="GX891" i="64"/>
  <c r="GW891" i="64"/>
  <c r="GV891" i="64"/>
  <c r="GU891" i="64"/>
  <c r="GT891" i="64"/>
  <c r="GS891" i="64"/>
  <c r="GR891" i="64"/>
  <c r="GQ891" i="64"/>
  <c r="GP891" i="64"/>
  <c r="GO891" i="64"/>
  <c r="GN891" i="64"/>
  <c r="GL891" i="64"/>
  <c r="GJ891" i="64"/>
  <c r="GI891" i="64"/>
  <c r="GH891" i="64"/>
  <c r="GG891" i="64"/>
  <c r="GF891" i="64"/>
  <c r="GE891" i="64"/>
  <c r="GD891" i="64"/>
  <c r="GC891" i="64"/>
  <c r="GB891" i="64"/>
  <c r="GA891" i="64"/>
  <c r="FZ891" i="64"/>
  <c r="FY891" i="64"/>
  <c r="FX891" i="64"/>
  <c r="FW891" i="64"/>
  <c r="FV891" i="64"/>
  <c r="FU891" i="64"/>
  <c r="FT891" i="64"/>
  <c r="FS891" i="64"/>
  <c r="FR891" i="64"/>
  <c r="FQ891" i="64"/>
  <c r="FP891" i="64"/>
  <c r="FO891" i="64"/>
  <c r="FN891" i="64"/>
  <c r="FM891" i="64"/>
  <c r="FL891" i="64"/>
  <c r="FK891" i="64"/>
  <c r="FJ891" i="64"/>
  <c r="FI891" i="64"/>
  <c r="FH891" i="64"/>
  <c r="FG891" i="64"/>
  <c r="FF891" i="64"/>
  <c r="FD891" i="64"/>
  <c r="FC891" i="64"/>
  <c r="EX891" i="64"/>
  <c r="EW891" i="64"/>
  <c r="EU891" i="64"/>
  <c r="ET891" i="64"/>
  <c r="ES891" i="64"/>
  <c r="ER891" i="64"/>
  <c r="EQ891" i="64"/>
  <c r="EP891" i="64"/>
  <c r="M890" i="64"/>
  <c r="L890" i="64"/>
  <c r="M889" i="64"/>
  <c r="M888" i="64"/>
  <c r="L888" i="64"/>
  <c r="M887" i="64"/>
  <c r="M886" i="64"/>
  <c r="L886" i="64"/>
  <c r="IA890" i="64"/>
  <c r="HZ890" i="64"/>
  <c r="HY890" i="64"/>
  <c r="GL890" i="64"/>
  <c r="GJ890" i="64"/>
  <c r="GI890" i="64"/>
  <c r="GH890" i="64"/>
  <c r="GG890" i="64"/>
  <c r="GF890" i="64"/>
  <c r="GE890" i="64"/>
  <c r="GD890" i="64"/>
  <c r="GC890" i="64"/>
  <c r="GB890" i="64"/>
  <c r="GA890" i="64"/>
  <c r="FZ890" i="64"/>
  <c r="FY890" i="64"/>
  <c r="FX890" i="64"/>
  <c r="FW890" i="64"/>
  <c r="FV890" i="64"/>
  <c r="FU890" i="64"/>
  <c r="FT890" i="64"/>
  <c r="FS890" i="64"/>
  <c r="FR890" i="64"/>
  <c r="FQ890" i="64"/>
  <c r="FP890" i="64"/>
  <c r="FO890" i="64"/>
  <c r="FN890" i="64"/>
  <c r="FM890" i="64"/>
  <c r="FL890" i="64"/>
  <c r="FK890" i="64"/>
  <c r="FJ890" i="64"/>
  <c r="FI890" i="64"/>
  <c r="FH890" i="64"/>
  <c r="FG890" i="64"/>
  <c r="FF890" i="64"/>
  <c r="FD890" i="64"/>
  <c r="FC890" i="64"/>
  <c r="FB890" i="64"/>
  <c r="EU890" i="64"/>
  <c r="ET890" i="64"/>
  <c r="ES890" i="64"/>
  <c r="ER890" i="64"/>
  <c r="EQ890" i="64"/>
  <c r="EP890" i="64"/>
  <c r="IA889" i="64"/>
  <c r="HZ889" i="64"/>
  <c r="HY889" i="64"/>
  <c r="GL889" i="64"/>
  <c r="FD889" i="64" s="1"/>
  <c r="FC889" i="64"/>
  <c r="FA889" i="64"/>
  <c r="EZ889" i="64"/>
  <c r="EX889" i="64"/>
  <c r="EU889" i="64"/>
  <c r="ET889" i="64"/>
  <c r="ES889" i="64"/>
  <c r="ER889" i="64"/>
  <c r="EQ889" i="64"/>
  <c r="EP889" i="64"/>
  <c r="IA888" i="64"/>
  <c r="HZ888" i="64"/>
  <c r="HY888" i="64"/>
  <c r="GL888" i="64"/>
  <c r="FD888" i="64" s="1"/>
  <c r="FC888" i="64"/>
  <c r="FA888" i="64"/>
  <c r="EZ888" i="64"/>
  <c r="EX888" i="64"/>
  <c r="EU888" i="64"/>
  <c r="ET888" i="64"/>
  <c r="ES888" i="64"/>
  <c r="ER888" i="64"/>
  <c r="EQ888" i="64"/>
  <c r="EP888" i="64"/>
  <c r="IA887" i="64"/>
  <c r="HZ887" i="64"/>
  <c r="HY887" i="64"/>
  <c r="GL887" i="64"/>
  <c r="FD887" i="64"/>
  <c r="FC887" i="64"/>
  <c r="FA887" i="64"/>
  <c r="EZ887" i="64"/>
  <c r="EX887" i="64"/>
  <c r="EU887" i="64"/>
  <c r="ET887" i="64"/>
  <c r="ES887" i="64"/>
  <c r="ER887" i="64"/>
  <c r="EQ887" i="64"/>
  <c r="EP887" i="64"/>
  <c r="IA886" i="64"/>
  <c r="HZ886" i="64"/>
  <c r="HY886" i="64"/>
  <c r="HP886" i="64"/>
  <c r="HO886" i="64"/>
  <c r="HN886" i="64"/>
  <c r="HM886" i="64"/>
  <c r="HL886" i="64"/>
  <c r="HK886" i="64"/>
  <c r="HJ886" i="64"/>
  <c r="HI886" i="64"/>
  <c r="HH886" i="64"/>
  <c r="HG886" i="64"/>
  <c r="HF886" i="64"/>
  <c r="HE886" i="64"/>
  <c r="HD886" i="64"/>
  <c r="HC886" i="64"/>
  <c r="HB886" i="64"/>
  <c r="HA886" i="64"/>
  <c r="GZ886" i="64"/>
  <c r="GY886" i="64"/>
  <c r="GX886" i="64"/>
  <c r="GW886" i="64"/>
  <c r="GV886" i="64"/>
  <c r="GU886" i="64"/>
  <c r="GT886" i="64"/>
  <c r="GS886" i="64"/>
  <c r="GR886" i="64"/>
  <c r="GQ886" i="64"/>
  <c r="GP886" i="64"/>
  <c r="GO886" i="64"/>
  <c r="GN886" i="64"/>
  <c r="GL886" i="64"/>
  <c r="GJ886" i="64"/>
  <c r="GI886" i="64"/>
  <c r="GH886" i="64"/>
  <c r="GG886" i="64"/>
  <c r="GF886" i="64"/>
  <c r="GE886" i="64"/>
  <c r="GD886" i="64"/>
  <c r="GC886" i="64"/>
  <c r="GB886" i="64"/>
  <c r="GA886" i="64"/>
  <c r="FZ886" i="64"/>
  <c r="FY886" i="64"/>
  <c r="FX886" i="64"/>
  <c r="FW886" i="64"/>
  <c r="FV886" i="64"/>
  <c r="FU886" i="64"/>
  <c r="FT886" i="64"/>
  <c r="FS886" i="64"/>
  <c r="FR886" i="64"/>
  <c r="FQ886" i="64"/>
  <c r="FP886" i="64"/>
  <c r="FO886" i="64"/>
  <c r="FN886" i="64"/>
  <c r="FM886" i="64"/>
  <c r="FL886" i="64"/>
  <c r="FK886" i="64"/>
  <c r="FJ886" i="64"/>
  <c r="FI886" i="64"/>
  <c r="FH886" i="64"/>
  <c r="FA886" i="64" s="1"/>
  <c r="FG886" i="64"/>
  <c r="FF886" i="64"/>
  <c r="EX886" i="64" s="1"/>
  <c r="FD886" i="64"/>
  <c r="FC886" i="64"/>
  <c r="EW886" i="64"/>
  <c r="EU886" i="64"/>
  <c r="ET886" i="64"/>
  <c r="ES886" i="64"/>
  <c r="ER886" i="64"/>
  <c r="EQ886" i="64"/>
  <c r="EP886" i="64"/>
  <c r="M885" i="64"/>
  <c r="L885" i="64"/>
  <c r="M884" i="64"/>
  <c r="L884" i="64"/>
  <c r="EY884" i="64" s="1"/>
  <c r="M883" i="64"/>
  <c r="L883" i="64"/>
  <c r="M882" i="64"/>
  <c r="L882" i="64"/>
  <c r="EY882" i="64" s="1"/>
  <c r="M881" i="64"/>
  <c r="L881" i="64"/>
  <c r="IA885" i="64"/>
  <c r="HZ885" i="64"/>
  <c r="HY885" i="64"/>
  <c r="GL885" i="64"/>
  <c r="GJ885" i="64"/>
  <c r="GI885" i="64"/>
  <c r="GH885" i="64"/>
  <c r="GG885" i="64"/>
  <c r="GF885" i="64"/>
  <c r="GE885" i="64"/>
  <c r="GD885" i="64"/>
  <c r="GC885" i="64"/>
  <c r="GB885" i="64"/>
  <c r="GA885" i="64"/>
  <c r="FZ885" i="64"/>
  <c r="FY885" i="64"/>
  <c r="FX885" i="64"/>
  <c r="FW885" i="64"/>
  <c r="FV885" i="64"/>
  <c r="FU885" i="64"/>
  <c r="FT885" i="64"/>
  <c r="FS885" i="64"/>
  <c r="FR885" i="64"/>
  <c r="FQ885" i="64"/>
  <c r="FP885" i="64"/>
  <c r="FO885" i="64"/>
  <c r="FN885" i="64"/>
  <c r="FM885" i="64"/>
  <c r="FL885" i="64"/>
  <c r="FK885" i="64"/>
  <c r="FJ885" i="64"/>
  <c r="FI885" i="64"/>
  <c r="FH885" i="64"/>
  <c r="FG885" i="64"/>
  <c r="FF885" i="64"/>
  <c r="FB885" i="64" s="1"/>
  <c r="FD885" i="64"/>
  <c r="FC885" i="64"/>
  <c r="EU885" i="64"/>
  <c r="ET885" i="64"/>
  <c r="ES885" i="64"/>
  <c r="ER885" i="64"/>
  <c r="EQ885" i="64"/>
  <c r="EP885" i="64"/>
  <c r="IA884" i="64"/>
  <c r="HZ884" i="64"/>
  <c r="HY884" i="64"/>
  <c r="GL884" i="64"/>
  <c r="FD884" i="64" s="1"/>
  <c r="FC884" i="64"/>
  <c r="FA884" i="64"/>
  <c r="EZ884" i="64"/>
  <c r="EX884" i="64"/>
  <c r="EU884" i="64"/>
  <c r="ET884" i="64"/>
  <c r="ES884" i="64"/>
  <c r="ER884" i="64"/>
  <c r="EV884" i="64" s="1"/>
  <c r="EQ884" i="64"/>
  <c r="EP884" i="64"/>
  <c r="IA883" i="64"/>
  <c r="HZ883" i="64"/>
  <c r="HY883" i="64"/>
  <c r="GL883" i="64"/>
  <c r="FD883" i="64"/>
  <c r="FC883" i="64"/>
  <c r="FA883" i="64"/>
  <c r="EZ883" i="64"/>
  <c r="EY883" i="64"/>
  <c r="EX883" i="64"/>
  <c r="EU883" i="64"/>
  <c r="ET883" i="64"/>
  <c r="ES883" i="64"/>
  <c r="ER883" i="64"/>
  <c r="EQ883" i="64"/>
  <c r="EP883" i="64"/>
  <c r="IA882" i="64"/>
  <c r="HZ882" i="64"/>
  <c r="HY882" i="64"/>
  <c r="GL882" i="64"/>
  <c r="FD882" i="64" s="1"/>
  <c r="FC882" i="64"/>
  <c r="FA882" i="64"/>
  <c r="EZ882" i="64"/>
  <c r="EX882" i="64"/>
  <c r="EU882" i="64"/>
  <c r="ET882" i="64"/>
  <c r="ES882" i="64"/>
  <c r="ER882" i="64"/>
  <c r="EQ882" i="64"/>
  <c r="EP882" i="64"/>
  <c r="IA881" i="64"/>
  <c r="HZ881" i="64"/>
  <c r="HY881" i="64"/>
  <c r="HP881" i="64"/>
  <c r="HO881" i="64"/>
  <c r="HN881" i="64"/>
  <c r="HM881" i="64"/>
  <c r="HL881" i="64"/>
  <c r="HK881" i="64"/>
  <c r="HJ881" i="64"/>
  <c r="HI881" i="64"/>
  <c r="HH881" i="64"/>
  <c r="HG881" i="64"/>
  <c r="HF881" i="64"/>
  <c r="HE881" i="64"/>
  <c r="HD881" i="64"/>
  <c r="HC881" i="64"/>
  <c r="HB881" i="64"/>
  <c r="HA881" i="64"/>
  <c r="GZ881" i="64"/>
  <c r="GY881" i="64"/>
  <c r="GX881" i="64"/>
  <c r="GW881" i="64"/>
  <c r="GV881" i="64"/>
  <c r="GU881" i="64"/>
  <c r="GT881" i="64"/>
  <c r="GS881" i="64"/>
  <c r="GR881" i="64"/>
  <c r="GQ881" i="64"/>
  <c r="GP881" i="64"/>
  <c r="GO881" i="64"/>
  <c r="GN881" i="64"/>
  <c r="GL881" i="64"/>
  <c r="GJ881" i="64"/>
  <c r="GI881" i="64"/>
  <c r="GH881" i="64"/>
  <c r="GG881" i="64"/>
  <c r="GF881" i="64"/>
  <c r="GE881" i="64"/>
  <c r="GD881" i="64"/>
  <c r="GC881" i="64"/>
  <c r="GB881" i="64"/>
  <c r="GA881" i="64"/>
  <c r="FZ881" i="64"/>
  <c r="FY881" i="64"/>
  <c r="FX881" i="64"/>
  <c r="FW881" i="64"/>
  <c r="FV881" i="64"/>
  <c r="FU881" i="64"/>
  <c r="FT881" i="64"/>
  <c r="FS881" i="64"/>
  <c r="FR881" i="64"/>
  <c r="FQ881" i="64"/>
  <c r="FP881" i="64"/>
  <c r="FO881" i="64"/>
  <c r="FN881" i="64"/>
  <c r="FM881" i="64"/>
  <c r="FL881" i="64"/>
  <c r="FK881" i="64"/>
  <c r="FJ881" i="64"/>
  <c r="FI881" i="64"/>
  <c r="FH881" i="64"/>
  <c r="FG881" i="64"/>
  <c r="FA881" i="64" s="1"/>
  <c r="FF881" i="64"/>
  <c r="FD881" i="64"/>
  <c r="FC881" i="64"/>
  <c r="EY881" i="64"/>
  <c r="EX881" i="64"/>
  <c r="EW881" i="64"/>
  <c r="EU881" i="64"/>
  <c r="ET881" i="64"/>
  <c r="ES881" i="64"/>
  <c r="ER881" i="64"/>
  <c r="EQ881" i="64"/>
  <c r="EP881" i="64"/>
  <c r="EV881" i="64" s="1"/>
  <c r="M880" i="64"/>
  <c r="L880" i="64"/>
  <c r="M879" i="64"/>
  <c r="M878" i="64"/>
  <c r="L878" i="64"/>
  <c r="EY878" i="64" s="1"/>
  <c r="M877" i="64"/>
  <c r="M876" i="64"/>
  <c r="L876" i="64"/>
  <c r="EY876" i="64" s="1"/>
  <c r="IA880" i="64"/>
  <c r="HZ880" i="64"/>
  <c r="HY880" i="64"/>
  <c r="GL880" i="64"/>
  <c r="GJ880" i="64"/>
  <c r="GI880" i="64"/>
  <c r="GH880" i="64"/>
  <c r="GG880" i="64"/>
  <c r="GF880" i="64"/>
  <c r="GE880" i="64"/>
  <c r="GD880" i="64"/>
  <c r="GC880" i="64"/>
  <c r="GB880" i="64"/>
  <c r="GA880" i="64"/>
  <c r="FZ880" i="64"/>
  <c r="FY880" i="64"/>
  <c r="FX880" i="64"/>
  <c r="FW880" i="64"/>
  <c r="FV880" i="64"/>
  <c r="FU880" i="64"/>
  <c r="FT880" i="64"/>
  <c r="FS880" i="64"/>
  <c r="FR880" i="64"/>
  <c r="FQ880" i="64"/>
  <c r="FP880" i="64"/>
  <c r="FO880" i="64"/>
  <c r="FN880" i="64"/>
  <c r="FM880" i="64"/>
  <c r="FL880" i="64"/>
  <c r="FK880" i="64"/>
  <c r="FJ880" i="64"/>
  <c r="FI880" i="64"/>
  <c r="FH880" i="64"/>
  <c r="FG880" i="64"/>
  <c r="FF880" i="64"/>
  <c r="FD880" i="64"/>
  <c r="FC880" i="64"/>
  <c r="FB880" i="64"/>
  <c r="EU880" i="64"/>
  <c r="ET880" i="64"/>
  <c r="ES880" i="64"/>
  <c r="ER880" i="64"/>
  <c r="EQ880" i="64"/>
  <c r="EP880" i="64"/>
  <c r="IA879" i="64"/>
  <c r="HZ879" i="64"/>
  <c r="HY879" i="64"/>
  <c r="GL879" i="64"/>
  <c r="FD879" i="64" s="1"/>
  <c r="FC879" i="64"/>
  <c r="FA879" i="64"/>
  <c r="EZ879" i="64"/>
  <c r="EX879" i="64"/>
  <c r="EU879" i="64"/>
  <c r="ET879" i="64"/>
  <c r="ES879" i="64"/>
  <c r="ER879" i="64"/>
  <c r="EQ879" i="64"/>
  <c r="EP879" i="64"/>
  <c r="IA878" i="64"/>
  <c r="HZ878" i="64"/>
  <c r="HY878" i="64"/>
  <c r="GL878" i="64"/>
  <c r="FD878" i="64" s="1"/>
  <c r="FC878" i="64"/>
  <c r="FA878" i="64"/>
  <c r="EZ878" i="64"/>
  <c r="EX878" i="64"/>
  <c r="EU878" i="64"/>
  <c r="ET878" i="64"/>
  <c r="ES878" i="64"/>
  <c r="ER878" i="64"/>
  <c r="EQ878" i="64"/>
  <c r="EP878" i="64"/>
  <c r="IA877" i="64"/>
  <c r="HZ877" i="64"/>
  <c r="HY877" i="64"/>
  <c r="GL877" i="64"/>
  <c r="FD877" i="64"/>
  <c r="FC877" i="64"/>
  <c r="FA877" i="64"/>
  <c r="EZ877" i="64"/>
  <c r="EX877" i="64"/>
  <c r="EU877" i="64"/>
  <c r="ET877" i="64"/>
  <c r="ES877" i="64"/>
  <c r="ER877" i="64"/>
  <c r="EQ877" i="64"/>
  <c r="EP877" i="64"/>
  <c r="IA876" i="64"/>
  <c r="HZ876" i="64"/>
  <c r="HY876" i="64"/>
  <c r="HP876" i="64"/>
  <c r="HO876" i="64"/>
  <c r="HN876" i="64"/>
  <c r="HM876" i="64"/>
  <c r="HL876" i="64"/>
  <c r="HK876" i="64"/>
  <c r="HJ876" i="64"/>
  <c r="HI876" i="64"/>
  <c r="HH876" i="64"/>
  <c r="HG876" i="64"/>
  <c r="HF876" i="64"/>
  <c r="HE876" i="64"/>
  <c r="HD876" i="64"/>
  <c r="HC876" i="64"/>
  <c r="HB876" i="64"/>
  <c r="HA876" i="64"/>
  <c r="GZ876" i="64"/>
  <c r="GY876" i="64"/>
  <c r="GX876" i="64"/>
  <c r="GW876" i="64"/>
  <c r="GV876" i="64"/>
  <c r="GU876" i="64"/>
  <c r="GT876" i="64"/>
  <c r="GS876" i="64"/>
  <c r="GR876" i="64"/>
  <c r="GQ876" i="64"/>
  <c r="GP876" i="64"/>
  <c r="GO876" i="64"/>
  <c r="GN876" i="64"/>
  <c r="GL876" i="64"/>
  <c r="GJ876" i="64"/>
  <c r="GI876" i="64"/>
  <c r="GH876" i="64"/>
  <c r="GG876" i="64"/>
  <c r="GF876" i="64"/>
  <c r="GE876" i="64"/>
  <c r="GD876" i="64"/>
  <c r="GC876" i="64"/>
  <c r="GB876" i="64"/>
  <c r="GA876" i="64"/>
  <c r="FZ876" i="64"/>
  <c r="FY876" i="64"/>
  <c r="FX876" i="64"/>
  <c r="FW876" i="64"/>
  <c r="FV876" i="64"/>
  <c r="FU876" i="64"/>
  <c r="FT876" i="64"/>
  <c r="FS876" i="64"/>
  <c r="FR876" i="64"/>
  <c r="FQ876" i="64"/>
  <c r="FP876" i="64"/>
  <c r="FO876" i="64"/>
  <c r="FN876" i="64"/>
  <c r="FM876" i="64"/>
  <c r="FL876" i="64"/>
  <c r="FK876" i="64"/>
  <c r="FJ876" i="64"/>
  <c r="FI876" i="64"/>
  <c r="FH876" i="64"/>
  <c r="FA876" i="64" s="1"/>
  <c r="FG876" i="64"/>
  <c r="FF876" i="64"/>
  <c r="EX876" i="64" s="1"/>
  <c r="FD876" i="64"/>
  <c r="FC876" i="64"/>
  <c r="EW876" i="64"/>
  <c r="EU876" i="64"/>
  <c r="ET876" i="64"/>
  <c r="ES876" i="64"/>
  <c r="ER876" i="64"/>
  <c r="EQ876" i="64"/>
  <c r="EP876" i="64"/>
  <c r="M875" i="64"/>
  <c r="L875" i="64"/>
  <c r="M874" i="64"/>
  <c r="L874" i="64"/>
  <c r="EY874" i="64" s="1"/>
  <c r="M873" i="64"/>
  <c r="L873" i="64"/>
  <c r="M872" i="64"/>
  <c r="L872" i="64"/>
  <c r="EY872" i="64" s="1"/>
  <c r="M871" i="64"/>
  <c r="L871" i="64"/>
  <c r="EY871" i="64" s="1"/>
  <c r="IA875" i="64"/>
  <c r="HZ875" i="64"/>
  <c r="HY875" i="64"/>
  <c r="GL875" i="64"/>
  <c r="GJ875" i="64"/>
  <c r="GI875" i="64"/>
  <c r="GH875" i="64"/>
  <c r="GG875" i="64"/>
  <c r="GF875" i="64"/>
  <c r="GE875" i="64"/>
  <c r="GD875" i="64"/>
  <c r="GC875" i="64"/>
  <c r="GB875" i="64"/>
  <c r="GA875" i="64"/>
  <c r="FZ875" i="64"/>
  <c r="FY875" i="64"/>
  <c r="FX875" i="64"/>
  <c r="FW875" i="64"/>
  <c r="FV875" i="64"/>
  <c r="FU875" i="64"/>
  <c r="FT875" i="64"/>
  <c r="FS875" i="64"/>
  <c r="FR875" i="64"/>
  <c r="FQ875" i="64"/>
  <c r="FP875" i="64"/>
  <c r="FO875" i="64"/>
  <c r="FN875" i="64"/>
  <c r="FM875" i="64"/>
  <c r="FL875" i="64"/>
  <c r="FK875" i="64"/>
  <c r="FJ875" i="64"/>
  <c r="FI875" i="64"/>
  <c r="FH875" i="64"/>
  <c r="FG875" i="64"/>
  <c r="FF875" i="64"/>
  <c r="FD875" i="64"/>
  <c r="FC875" i="64"/>
  <c r="FB875" i="64"/>
  <c r="EU875" i="64"/>
  <c r="ET875" i="64"/>
  <c r="ES875" i="64"/>
  <c r="ER875" i="64"/>
  <c r="EQ875" i="64"/>
  <c r="EP875" i="64"/>
  <c r="IA874" i="64"/>
  <c r="HZ874" i="64"/>
  <c r="HY874" i="64"/>
  <c r="GL874" i="64"/>
  <c r="FD874" i="64" s="1"/>
  <c r="FC874" i="64"/>
  <c r="FA874" i="64"/>
  <c r="EZ874" i="64"/>
  <c r="EX874" i="64"/>
  <c r="EU874" i="64"/>
  <c r="ET874" i="64"/>
  <c r="ES874" i="64"/>
  <c r="ER874" i="64"/>
  <c r="EQ874" i="64"/>
  <c r="EP874" i="64"/>
  <c r="IA873" i="64"/>
  <c r="HZ873" i="64"/>
  <c r="HY873" i="64"/>
  <c r="GL873" i="64"/>
  <c r="FD873" i="64" s="1"/>
  <c r="FC873" i="64"/>
  <c r="FA873" i="64"/>
  <c r="EZ873" i="64"/>
  <c r="EY873" i="64"/>
  <c r="EX873" i="64"/>
  <c r="EU873" i="64"/>
  <c r="ET873" i="64"/>
  <c r="ES873" i="64"/>
  <c r="ER873" i="64"/>
  <c r="EQ873" i="64"/>
  <c r="EP873" i="64"/>
  <c r="IA872" i="64"/>
  <c r="HZ872" i="64"/>
  <c r="HY872" i="64"/>
  <c r="GL872" i="64"/>
  <c r="FD872" i="64"/>
  <c r="FC872" i="64"/>
  <c r="FA872" i="64"/>
  <c r="EZ872" i="64"/>
  <c r="EX872" i="64"/>
  <c r="EU872" i="64"/>
  <c r="ET872" i="64"/>
  <c r="ES872" i="64"/>
  <c r="ER872" i="64"/>
  <c r="EQ872" i="64"/>
  <c r="EP872" i="64"/>
  <c r="IA871" i="64"/>
  <c r="HZ871" i="64"/>
  <c r="HY871" i="64"/>
  <c r="HP871" i="64"/>
  <c r="HO871" i="64"/>
  <c r="HN871" i="64"/>
  <c r="HM871" i="64"/>
  <c r="HL871" i="64"/>
  <c r="HK871" i="64"/>
  <c r="HJ871" i="64"/>
  <c r="HI871" i="64"/>
  <c r="HH871" i="64"/>
  <c r="HG871" i="64"/>
  <c r="HF871" i="64"/>
  <c r="HE871" i="64"/>
  <c r="HD871" i="64"/>
  <c r="HC871" i="64"/>
  <c r="HB871" i="64"/>
  <c r="HA871" i="64"/>
  <c r="GZ871" i="64"/>
  <c r="GY871" i="64"/>
  <c r="GX871" i="64"/>
  <c r="GW871" i="64"/>
  <c r="GV871" i="64"/>
  <c r="GU871" i="64"/>
  <c r="GT871" i="64"/>
  <c r="GS871" i="64"/>
  <c r="GR871" i="64"/>
  <c r="GQ871" i="64"/>
  <c r="GP871" i="64"/>
  <c r="GO871" i="64"/>
  <c r="GN871" i="64"/>
  <c r="GL871" i="64"/>
  <c r="GJ871" i="64"/>
  <c r="GI871" i="64"/>
  <c r="GH871" i="64"/>
  <c r="GG871" i="64"/>
  <c r="GF871" i="64"/>
  <c r="GE871" i="64"/>
  <c r="GD871" i="64"/>
  <c r="GC871" i="64"/>
  <c r="GB871" i="64"/>
  <c r="GA871" i="64"/>
  <c r="FZ871" i="64"/>
  <c r="FY871" i="64"/>
  <c r="FX871" i="64"/>
  <c r="FW871" i="64"/>
  <c r="FV871" i="64"/>
  <c r="FU871" i="64"/>
  <c r="FT871" i="64"/>
  <c r="FS871" i="64"/>
  <c r="FR871" i="64"/>
  <c r="FQ871" i="64"/>
  <c r="FP871" i="64"/>
  <c r="FO871" i="64"/>
  <c r="FN871" i="64"/>
  <c r="FM871" i="64"/>
  <c r="FL871" i="64"/>
  <c r="FK871" i="64"/>
  <c r="FJ871" i="64"/>
  <c r="FI871" i="64"/>
  <c r="FH871" i="64"/>
  <c r="FA871" i="64" s="1"/>
  <c r="FG871" i="64"/>
  <c r="FF871" i="64"/>
  <c r="EX871" i="64" s="1"/>
  <c r="FD871" i="64"/>
  <c r="FC871" i="64"/>
  <c r="EW871" i="64"/>
  <c r="EU871" i="64"/>
  <c r="ET871" i="64"/>
  <c r="ES871" i="64"/>
  <c r="ER871" i="64"/>
  <c r="EQ871" i="64"/>
  <c r="EP871" i="64"/>
  <c r="M870" i="64"/>
  <c r="L870" i="64"/>
  <c r="M869" i="64"/>
  <c r="M868" i="64"/>
  <c r="L868" i="64"/>
  <c r="M867" i="64"/>
  <c r="M866" i="64"/>
  <c r="L866" i="64"/>
  <c r="EY866" i="64" s="1"/>
  <c r="IA870" i="64"/>
  <c r="HZ870" i="64"/>
  <c r="HY870" i="64"/>
  <c r="GL870" i="64"/>
  <c r="GJ870" i="64"/>
  <c r="GI870" i="64"/>
  <c r="GH870" i="64"/>
  <c r="GG870" i="64"/>
  <c r="GF870" i="64"/>
  <c r="GE870" i="64"/>
  <c r="GD870" i="64"/>
  <c r="GC870" i="64"/>
  <c r="GB870" i="64"/>
  <c r="GA870" i="64"/>
  <c r="FZ870" i="64"/>
  <c r="FY870" i="64"/>
  <c r="FX870" i="64"/>
  <c r="FW870" i="64"/>
  <c r="FV870" i="64"/>
  <c r="FU870" i="64"/>
  <c r="FT870" i="64"/>
  <c r="FS870" i="64"/>
  <c r="FR870" i="64"/>
  <c r="FQ870" i="64"/>
  <c r="FP870" i="64"/>
  <c r="FO870" i="64"/>
  <c r="FN870" i="64"/>
  <c r="FM870" i="64"/>
  <c r="FL870" i="64"/>
  <c r="FK870" i="64"/>
  <c r="FJ870" i="64"/>
  <c r="FI870" i="64"/>
  <c r="FH870" i="64"/>
  <c r="FG870" i="64"/>
  <c r="FF870" i="64"/>
  <c r="FD870" i="64"/>
  <c r="FC870" i="64"/>
  <c r="EU870" i="64"/>
  <c r="ET870" i="64"/>
  <c r="ES870" i="64"/>
  <c r="ER870" i="64"/>
  <c r="EQ870" i="64"/>
  <c r="EP870" i="64"/>
  <c r="IA869" i="64"/>
  <c r="HZ869" i="64"/>
  <c r="HY869" i="64"/>
  <c r="GL869" i="64"/>
  <c r="FD869" i="64" s="1"/>
  <c r="FC869" i="64"/>
  <c r="FA869" i="64"/>
  <c r="EZ869" i="64"/>
  <c r="EX869" i="64"/>
  <c r="EU869" i="64"/>
  <c r="ET869" i="64"/>
  <c r="ES869" i="64"/>
  <c r="ER869" i="64"/>
  <c r="EQ869" i="64"/>
  <c r="EP869" i="64"/>
  <c r="IA868" i="64"/>
  <c r="HZ868" i="64"/>
  <c r="HY868" i="64"/>
  <c r="GL868" i="64"/>
  <c r="FD868" i="64" s="1"/>
  <c r="FC868" i="64"/>
  <c r="FA868" i="64"/>
  <c r="EZ868" i="64"/>
  <c r="EX868" i="64"/>
  <c r="EU868" i="64"/>
  <c r="ET868" i="64"/>
  <c r="ES868" i="64"/>
  <c r="ER868" i="64"/>
  <c r="EQ868" i="64"/>
  <c r="EP868" i="64"/>
  <c r="IA867" i="64"/>
  <c r="HZ867" i="64"/>
  <c r="HY867" i="64"/>
  <c r="GL867" i="64"/>
  <c r="FD867" i="64" s="1"/>
  <c r="FC867" i="64"/>
  <c r="FA867" i="64"/>
  <c r="EZ867" i="64"/>
  <c r="EX867" i="64"/>
  <c r="EU867" i="64"/>
  <c r="ET867" i="64"/>
  <c r="ES867" i="64"/>
  <c r="ER867" i="64"/>
  <c r="EQ867" i="64"/>
  <c r="EP867" i="64"/>
  <c r="IA866" i="64"/>
  <c r="HZ866" i="64"/>
  <c r="HY866" i="64"/>
  <c r="HP866" i="64"/>
  <c r="HO866" i="64"/>
  <c r="HN866" i="64"/>
  <c r="HM866" i="64"/>
  <c r="HL866" i="64"/>
  <c r="HK866" i="64"/>
  <c r="HJ866" i="64"/>
  <c r="HI866" i="64"/>
  <c r="HH866" i="64"/>
  <c r="HG866" i="64"/>
  <c r="HF866" i="64"/>
  <c r="HE866" i="64"/>
  <c r="HD866" i="64"/>
  <c r="HC866" i="64"/>
  <c r="HB866" i="64"/>
  <c r="HA866" i="64"/>
  <c r="GZ866" i="64"/>
  <c r="GY866" i="64"/>
  <c r="GX866" i="64"/>
  <c r="GW866" i="64"/>
  <c r="GV866" i="64"/>
  <c r="GU866" i="64"/>
  <c r="GT866" i="64"/>
  <c r="GS866" i="64"/>
  <c r="GR866" i="64"/>
  <c r="GQ866" i="64"/>
  <c r="GP866" i="64"/>
  <c r="GO866" i="64"/>
  <c r="GN866" i="64"/>
  <c r="GL866" i="64"/>
  <c r="GJ866" i="64"/>
  <c r="GI866" i="64"/>
  <c r="GH866" i="64"/>
  <c r="GG866" i="64"/>
  <c r="GF866" i="64"/>
  <c r="GE866" i="64"/>
  <c r="GD866" i="64"/>
  <c r="GC866" i="64"/>
  <c r="GB866" i="64"/>
  <c r="GA866" i="64"/>
  <c r="FZ866" i="64"/>
  <c r="FY866" i="64"/>
  <c r="FX866" i="64"/>
  <c r="FW866" i="64"/>
  <c r="FV866" i="64"/>
  <c r="FU866" i="64"/>
  <c r="FT866" i="64"/>
  <c r="FS866" i="64"/>
  <c r="FR866" i="64"/>
  <c r="FQ866" i="64"/>
  <c r="FP866" i="64"/>
  <c r="FO866" i="64"/>
  <c r="FN866" i="64"/>
  <c r="FM866" i="64"/>
  <c r="FL866" i="64"/>
  <c r="FK866" i="64"/>
  <c r="FJ866" i="64"/>
  <c r="FI866" i="64"/>
  <c r="FH866" i="64"/>
  <c r="FG866" i="64"/>
  <c r="FF866" i="64"/>
  <c r="FD866" i="64"/>
  <c r="FC866" i="64"/>
  <c r="EX866" i="64"/>
  <c r="EW866" i="64"/>
  <c r="EU866" i="64"/>
  <c r="ET866" i="64"/>
  <c r="ES866" i="64"/>
  <c r="ER866" i="64"/>
  <c r="EQ866" i="64"/>
  <c r="EP866" i="64"/>
  <c r="M865" i="64"/>
  <c r="L865" i="64"/>
  <c r="M864" i="64"/>
  <c r="M863" i="64"/>
  <c r="L863" i="64"/>
  <c r="M862" i="64"/>
  <c r="M861" i="64"/>
  <c r="L861" i="64"/>
  <c r="IA865" i="64"/>
  <c r="HZ865" i="64"/>
  <c r="HY865" i="64"/>
  <c r="GL865" i="64"/>
  <c r="FD865" i="64" s="1"/>
  <c r="GJ865" i="64"/>
  <c r="GI865" i="64"/>
  <c r="GH865" i="64"/>
  <c r="GG865" i="64"/>
  <c r="GF865" i="64"/>
  <c r="GE865" i="64"/>
  <c r="GD865" i="64"/>
  <c r="GC865" i="64"/>
  <c r="GB865" i="64"/>
  <c r="GA865" i="64"/>
  <c r="FZ865" i="64"/>
  <c r="FY865" i="64"/>
  <c r="FX865" i="64"/>
  <c r="FW865" i="64"/>
  <c r="FV865" i="64"/>
  <c r="FU865" i="64"/>
  <c r="FT865" i="64"/>
  <c r="FS865" i="64"/>
  <c r="FR865" i="64"/>
  <c r="FQ865" i="64"/>
  <c r="FP865" i="64"/>
  <c r="FO865" i="64"/>
  <c r="FN865" i="64"/>
  <c r="FM865" i="64"/>
  <c r="FL865" i="64"/>
  <c r="FK865" i="64"/>
  <c r="FJ865" i="64"/>
  <c r="FI865" i="64"/>
  <c r="FH865" i="64"/>
  <c r="FG865" i="64"/>
  <c r="FF865" i="64"/>
  <c r="FC865" i="64"/>
  <c r="EU865" i="64"/>
  <c r="ET865" i="64"/>
  <c r="ES865" i="64"/>
  <c r="ER865" i="64"/>
  <c r="EQ865" i="64"/>
  <c r="EP865" i="64"/>
  <c r="IA864" i="64"/>
  <c r="HZ864" i="64"/>
  <c r="HY864" i="64"/>
  <c r="GL864" i="64"/>
  <c r="FD864" i="64" s="1"/>
  <c r="FC864" i="64"/>
  <c r="FA864" i="64"/>
  <c r="EZ864" i="64"/>
  <c r="EX864" i="64"/>
  <c r="EU864" i="64"/>
  <c r="ET864" i="64"/>
  <c r="ES864" i="64"/>
  <c r="ER864" i="64"/>
  <c r="EQ864" i="64"/>
  <c r="EP864" i="64"/>
  <c r="IA863" i="64"/>
  <c r="HZ863" i="64"/>
  <c r="HY863" i="64"/>
  <c r="GL863" i="64"/>
  <c r="FD863" i="64" s="1"/>
  <c r="FC863" i="64"/>
  <c r="FA863" i="64"/>
  <c r="EZ863" i="64"/>
  <c r="EX863" i="64"/>
  <c r="EU863" i="64"/>
  <c r="ET863" i="64"/>
  <c r="ES863" i="64"/>
  <c r="ER863" i="64"/>
  <c r="EQ863" i="64"/>
  <c r="EP863" i="64"/>
  <c r="IA862" i="64"/>
  <c r="HZ862" i="64"/>
  <c r="HY862" i="64"/>
  <c r="GL862" i="64"/>
  <c r="FD862" i="64" s="1"/>
  <c r="FC862" i="64"/>
  <c r="FA862" i="64"/>
  <c r="EZ862" i="64"/>
  <c r="EX862" i="64"/>
  <c r="EU862" i="64"/>
  <c r="ET862" i="64"/>
  <c r="ES862" i="64"/>
  <c r="ER862" i="64"/>
  <c r="EQ862" i="64"/>
  <c r="EP862" i="64"/>
  <c r="IA861" i="64"/>
  <c r="HZ861" i="64"/>
  <c r="HY861" i="64"/>
  <c r="HP861" i="64"/>
  <c r="HO861" i="64"/>
  <c r="HN861" i="64"/>
  <c r="HM861" i="64"/>
  <c r="HL861" i="64"/>
  <c r="HK861" i="64"/>
  <c r="HJ861" i="64"/>
  <c r="HI861" i="64"/>
  <c r="HH861" i="64"/>
  <c r="HG861" i="64"/>
  <c r="HF861" i="64"/>
  <c r="HE861" i="64"/>
  <c r="HD861" i="64"/>
  <c r="HC861" i="64"/>
  <c r="HB861" i="64"/>
  <c r="HA861" i="64"/>
  <c r="GZ861" i="64"/>
  <c r="GY861" i="64"/>
  <c r="GX861" i="64"/>
  <c r="GW861" i="64"/>
  <c r="GV861" i="64"/>
  <c r="GU861" i="64"/>
  <c r="GT861" i="64"/>
  <c r="GS861" i="64"/>
  <c r="GR861" i="64"/>
  <c r="GQ861" i="64"/>
  <c r="GP861" i="64"/>
  <c r="GO861" i="64"/>
  <c r="GN861" i="64"/>
  <c r="GL861" i="64"/>
  <c r="FD861" i="64" s="1"/>
  <c r="GJ861" i="64"/>
  <c r="GI861" i="64"/>
  <c r="GH861" i="64"/>
  <c r="GG861" i="64"/>
  <c r="GF861" i="64"/>
  <c r="GE861" i="64"/>
  <c r="GD861" i="64"/>
  <c r="GC861" i="64"/>
  <c r="GB861" i="64"/>
  <c r="GA861" i="64"/>
  <c r="FZ861" i="64"/>
  <c r="FY861" i="64"/>
  <c r="FX861" i="64"/>
  <c r="FW861" i="64"/>
  <c r="FV861" i="64"/>
  <c r="FU861" i="64"/>
  <c r="FT861" i="64"/>
  <c r="FS861" i="64"/>
  <c r="FR861" i="64"/>
  <c r="FQ861" i="64"/>
  <c r="FP861" i="64"/>
  <c r="FO861" i="64"/>
  <c r="FN861" i="64"/>
  <c r="FM861" i="64"/>
  <c r="FL861" i="64"/>
  <c r="FK861" i="64"/>
  <c r="FJ861" i="64"/>
  <c r="FI861" i="64"/>
  <c r="FH861" i="64"/>
  <c r="FG861" i="64"/>
  <c r="FF861" i="64"/>
  <c r="FC861" i="64"/>
  <c r="EX861" i="64"/>
  <c r="EW861" i="64"/>
  <c r="EU861" i="64"/>
  <c r="ET861" i="64"/>
  <c r="ES861" i="64"/>
  <c r="ER861" i="64"/>
  <c r="EQ861" i="64"/>
  <c r="EP861" i="64"/>
  <c r="M860" i="64"/>
  <c r="L860" i="64"/>
  <c r="M859" i="64"/>
  <c r="M858" i="64"/>
  <c r="L858" i="64"/>
  <c r="M857" i="64"/>
  <c r="M856" i="64"/>
  <c r="EY856" i="64" s="1"/>
  <c r="L856" i="64"/>
  <c r="IA860" i="64"/>
  <c r="HZ860" i="64"/>
  <c r="HY860" i="64"/>
  <c r="GL860" i="64"/>
  <c r="GJ860" i="64"/>
  <c r="GI860" i="64"/>
  <c r="GH860" i="64"/>
  <c r="GG860" i="64"/>
  <c r="GF860" i="64"/>
  <c r="GE860" i="64"/>
  <c r="GD860" i="64"/>
  <c r="GC860" i="64"/>
  <c r="GB860" i="64"/>
  <c r="GA860" i="64"/>
  <c r="FZ860" i="64"/>
  <c r="FY860" i="64"/>
  <c r="FX860" i="64"/>
  <c r="FW860" i="64"/>
  <c r="FV860" i="64"/>
  <c r="FU860" i="64"/>
  <c r="FT860" i="64"/>
  <c r="FS860" i="64"/>
  <c r="FR860" i="64"/>
  <c r="FQ860" i="64"/>
  <c r="FP860" i="64"/>
  <c r="FO860" i="64"/>
  <c r="FN860" i="64"/>
  <c r="FM860" i="64"/>
  <c r="FL860" i="64"/>
  <c r="FK860" i="64"/>
  <c r="FJ860" i="64"/>
  <c r="FI860" i="64"/>
  <c r="FH860" i="64"/>
  <c r="FG860" i="64"/>
  <c r="FF860" i="64"/>
  <c r="FD860" i="64"/>
  <c r="FC860" i="64"/>
  <c r="EU860" i="64"/>
  <c r="ET860" i="64"/>
  <c r="ES860" i="64"/>
  <c r="ER860" i="64"/>
  <c r="EQ860" i="64"/>
  <c r="EP860" i="64"/>
  <c r="IA859" i="64"/>
  <c r="HZ859" i="64"/>
  <c r="HY859" i="64"/>
  <c r="GL859" i="64"/>
  <c r="FD859" i="64" s="1"/>
  <c r="FC859" i="64"/>
  <c r="FA859" i="64"/>
  <c r="EZ859" i="64"/>
  <c r="EX859" i="64"/>
  <c r="EU859" i="64"/>
  <c r="ET859" i="64"/>
  <c r="ES859" i="64"/>
  <c r="ER859" i="64"/>
  <c r="EQ859" i="64"/>
  <c r="EP859" i="64"/>
  <c r="EV859" i="64" s="1"/>
  <c r="IA858" i="64"/>
  <c r="HZ858" i="64"/>
  <c r="HY858" i="64"/>
  <c r="GL858" i="64"/>
  <c r="FD858" i="64" s="1"/>
  <c r="FC858" i="64"/>
  <c r="FA858" i="64"/>
  <c r="EZ858" i="64"/>
  <c r="EY858" i="64"/>
  <c r="EX858" i="64"/>
  <c r="EU858" i="64"/>
  <c r="ET858" i="64"/>
  <c r="ES858" i="64"/>
  <c r="EV858" i="64" s="1"/>
  <c r="ER858" i="64"/>
  <c r="EQ858" i="64"/>
  <c r="EP858" i="64"/>
  <c r="IA857" i="64"/>
  <c r="HZ857" i="64"/>
  <c r="HY857" i="64"/>
  <c r="GL857" i="64"/>
  <c r="FD857" i="64"/>
  <c r="FC857" i="64"/>
  <c r="FA857" i="64"/>
  <c r="EZ857" i="64"/>
  <c r="EX857" i="64"/>
  <c r="EU857" i="64"/>
  <c r="ET857" i="64"/>
  <c r="ES857" i="64"/>
  <c r="ER857" i="64"/>
  <c r="EQ857" i="64"/>
  <c r="EP857" i="64"/>
  <c r="IA856" i="64"/>
  <c r="HZ856" i="64"/>
  <c r="HY856" i="64"/>
  <c r="HP856" i="64"/>
  <c r="HO856" i="64"/>
  <c r="HN856" i="64"/>
  <c r="HM856" i="64"/>
  <c r="HL856" i="64"/>
  <c r="HK856" i="64"/>
  <c r="HJ856" i="64"/>
  <c r="HI856" i="64"/>
  <c r="HH856" i="64"/>
  <c r="HG856" i="64"/>
  <c r="HF856" i="64"/>
  <c r="HE856" i="64"/>
  <c r="HD856" i="64"/>
  <c r="HC856" i="64"/>
  <c r="HB856" i="64"/>
  <c r="HA856" i="64"/>
  <c r="GZ856" i="64"/>
  <c r="GY856" i="64"/>
  <c r="GX856" i="64"/>
  <c r="GW856" i="64"/>
  <c r="GV856" i="64"/>
  <c r="GU856" i="64"/>
  <c r="GT856" i="64"/>
  <c r="GS856" i="64"/>
  <c r="GR856" i="64"/>
  <c r="GQ856" i="64"/>
  <c r="GP856" i="64"/>
  <c r="GO856" i="64"/>
  <c r="GN856" i="64"/>
  <c r="GL856" i="64"/>
  <c r="GJ856" i="64"/>
  <c r="GI856" i="64"/>
  <c r="GH856" i="64"/>
  <c r="GG856" i="64"/>
  <c r="GF856" i="64"/>
  <c r="GE856" i="64"/>
  <c r="GD856" i="64"/>
  <c r="GC856" i="64"/>
  <c r="GB856" i="64"/>
  <c r="GA856" i="64"/>
  <c r="FZ856" i="64"/>
  <c r="FY856" i="64"/>
  <c r="FX856" i="64"/>
  <c r="FW856" i="64"/>
  <c r="FV856" i="64"/>
  <c r="FU856" i="64"/>
  <c r="FT856" i="64"/>
  <c r="FS856" i="64"/>
  <c r="FR856" i="64"/>
  <c r="FQ856" i="64"/>
  <c r="FP856" i="64"/>
  <c r="FO856" i="64"/>
  <c r="FN856" i="64"/>
  <c r="FM856" i="64"/>
  <c r="FL856" i="64"/>
  <c r="FK856" i="64"/>
  <c r="FJ856" i="64"/>
  <c r="FI856" i="64"/>
  <c r="FH856" i="64"/>
  <c r="FG856" i="64"/>
  <c r="FF856" i="64"/>
  <c r="FD856" i="64"/>
  <c r="FC856" i="64"/>
  <c r="EX856" i="64"/>
  <c r="EW856" i="64"/>
  <c r="EU856" i="64"/>
  <c r="ET856" i="64"/>
  <c r="ES856" i="64"/>
  <c r="ER856" i="64"/>
  <c r="EQ856" i="64"/>
  <c r="EP856" i="64"/>
  <c r="M855" i="64"/>
  <c r="L855" i="64"/>
  <c r="M854" i="64"/>
  <c r="M853" i="64"/>
  <c r="EY853" i="64" s="1"/>
  <c r="L853" i="64"/>
  <c r="M852" i="64"/>
  <c r="M851" i="64"/>
  <c r="EY851" i="64" s="1"/>
  <c r="L851" i="64"/>
  <c r="IA855" i="64"/>
  <c r="HZ855" i="64"/>
  <c r="HY855" i="64"/>
  <c r="GL855" i="64"/>
  <c r="GJ855" i="64"/>
  <c r="GI855" i="64"/>
  <c r="GH855" i="64"/>
  <c r="GG855" i="64"/>
  <c r="GF855" i="64"/>
  <c r="GE855" i="64"/>
  <c r="GD855" i="64"/>
  <c r="GC855" i="64"/>
  <c r="GB855" i="64"/>
  <c r="GA855" i="64"/>
  <c r="FZ855" i="64"/>
  <c r="FY855" i="64"/>
  <c r="FX855" i="64"/>
  <c r="FW855" i="64"/>
  <c r="FV855" i="64"/>
  <c r="FU855" i="64"/>
  <c r="FT855" i="64"/>
  <c r="FS855" i="64"/>
  <c r="FR855" i="64"/>
  <c r="FQ855" i="64"/>
  <c r="FP855" i="64"/>
  <c r="FO855" i="64"/>
  <c r="FN855" i="64"/>
  <c r="FM855" i="64"/>
  <c r="FL855" i="64"/>
  <c r="FK855" i="64"/>
  <c r="FJ855" i="64"/>
  <c r="FI855" i="64"/>
  <c r="FH855" i="64"/>
  <c r="FG855" i="64"/>
  <c r="FF855" i="64"/>
  <c r="FD855" i="64"/>
  <c r="FC855" i="64"/>
  <c r="FB855" i="64"/>
  <c r="EU855" i="64"/>
  <c r="ET855" i="64"/>
  <c r="ES855" i="64"/>
  <c r="ER855" i="64"/>
  <c r="EQ855" i="64"/>
  <c r="EP855" i="64"/>
  <c r="IA854" i="64"/>
  <c r="HZ854" i="64"/>
  <c r="HY854" i="64"/>
  <c r="GL854" i="64"/>
  <c r="FD854" i="64" s="1"/>
  <c r="FC854" i="64"/>
  <c r="FA854" i="64"/>
  <c r="EZ854" i="64"/>
  <c r="EX854" i="64"/>
  <c r="EU854" i="64"/>
  <c r="ET854" i="64"/>
  <c r="ES854" i="64"/>
  <c r="ER854" i="64"/>
  <c r="EQ854" i="64"/>
  <c r="EP854" i="64"/>
  <c r="IA853" i="64"/>
  <c r="HZ853" i="64"/>
  <c r="HY853" i="64"/>
  <c r="GL853" i="64"/>
  <c r="FD853" i="64" s="1"/>
  <c r="FC853" i="64"/>
  <c r="FA853" i="64"/>
  <c r="EZ853" i="64"/>
  <c r="EX853" i="64"/>
  <c r="EU853" i="64"/>
  <c r="ET853" i="64"/>
  <c r="ES853" i="64"/>
  <c r="ER853" i="64"/>
  <c r="EQ853" i="64"/>
  <c r="EP853" i="64"/>
  <c r="IA852" i="64"/>
  <c r="HZ852" i="64"/>
  <c r="HY852" i="64"/>
  <c r="GL852" i="64"/>
  <c r="FD852" i="64" s="1"/>
  <c r="FC852" i="64"/>
  <c r="FA852" i="64"/>
  <c r="EZ852" i="64"/>
  <c r="EX852" i="64"/>
  <c r="EU852" i="64"/>
  <c r="ET852" i="64"/>
  <c r="ES852" i="64"/>
  <c r="ER852" i="64"/>
  <c r="EQ852" i="64"/>
  <c r="EP852" i="64"/>
  <c r="IA851" i="64"/>
  <c r="HZ851" i="64"/>
  <c r="HY851" i="64"/>
  <c r="HP851" i="64"/>
  <c r="HO851" i="64"/>
  <c r="HN851" i="64"/>
  <c r="HM851" i="64"/>
  <c r="HL851" i="64"/>
  <c r="HK851" i="64"/>
  <c r="HJ851" i="64"/>
  <c r="HI851" i="64"/>
  <c r="HH851" i="64"/>
  <c r="HG851" i="64"/>
  <c r="HF851" i="64"/>
  <c r="HE851" i="64"/>
  <c r="HD851" i="64"/>
  <c r="HC851" i="64"/>
  <c r="HB851" i="64"/>
  <c r="HA851" i="64"/>
  <c r="GZ851" i="64"/>
  <c r="GY851" i="64"/>
  <c r="GX851" i="64"/>
  <c r="GW851" i="64"/>
  <c r="GV851" i="64"/>
  <c r="GU851" i="64"/>
  <c r="GT851" i="64"/>
  <c r="GS851" i="64"/>
  <c r="GR851" i="64"/>
  <c r="GQ851" i="64"/>
  <c r="GP851" i="64"/>
  <c r="GO851" i="64"/>
  <c r="GN851" i="64"/>
  <c r="GL851" i="64"/>
  <c r="FD851" i="64" s="1"/>
  <c r="GJ851" i="64"/>
  <c r="GI851" i="64"/>
  <c r="GH851" i="64"/>
  <c r="GG851" i="64"/>
  <c r="GF851" i="64"/>
  <c r="GE851" i="64"/>
  <c r="GD851" i="64"/>
  <c r="GC851" i="64"/>
  <c r="GB851" i="64"/>
  <c r="GA851" i="64"/>
  <c r="FZ851" i="64"/>
  <c r="FY851" i="64"/>
  <c r="FX851" i="64"/>
  <c r="FW851" i="64"/>
  <c r="FV851" i="64"/>
  <c r="FU851" i="64"/>
  <c r="FT851" i="64"/>
  <c r="FS851" i="64"/>
  <c r="FR851" i="64"/>
  <c r="FQ851" i="64"/>
  <c r="FP851" i="64"/>
  <c r="FO851" i="64"/>
  <c r="FN851" i="64"/>
  <c r="FM851" i="64"/>
  <c r="FL851" i="64"/>
  <c r="FK851" i="64"/>
  <c r="FJ851" i="64"/>
  <c r="FI851" i="64"/>
  <c r="FH851" i="64"/>
  <c r="FG851" i="64"/>
  <c r="FA851" i="64" s="1"/>
  <c r="FF851" i="64"/>
  <c r="FC851" i="64"/>
  <c r="EX851" i="64"/>
  <c r="EW851" i="64"/>
  <c r="EU851" i="64"/>
  <c r="ET851" i="64"/>
  <c r="ES851" i="64"/>
  <c r="ER851" i="64"/>
  <c r="EQ851" i="64"/>
  <c r="EP851" i="64"/>
  <c r="M850" i="64"/>
  <c r="L850" i="64"/>
  <c r="M849" i="64"/>
  <c r="L849" i="64"/>
  <c r="EY849" i="64" s="1"/>
  <c r="M848" i="64"/>
  <c r="L848" i="64"/>
  <c r="M847" i="64"/>
  <c r="L847" i="64"/>
  <c r="EY847" i="64" s="1"/>
  <c r="M846" i="64"/>
  <c r="L846" i="64"/>
  <c r="IA850" i="64"/>
  <c r="HZ850" i="64"/>
  <c r="HY850" i="64"/>
  <c r="GL850" i="64"/>
  <c r="GJ850" i="64"/>
  <c r="GI850" i="64"/>
  <c r="GH850" i="64"/>
  <c r="GG850" i="64"/>
  <c r="GF850" i="64"/>
  <c r="GE850" i="64"/>
  <c r="GD850" i="64"/>
  <c r="GC850" i="64"/>
  <c r="GB850" i="64"/>
  <c r="GA850" i="64"/>
  <c r="FZ850" i="64"/>
  <c r="FY850" i="64"/>
  <c r="FX850" i="64"/>
  <c r="FW850" i="64"/>
  <c r="FV850" i="64"/>
  <c r="FU850" i="64"/>
  <c r="FT850" i="64"/>
  <c r="FS850" i="64"/>
  <c r="FR850" i="64"/>
  <c r="FQ850" i="64"/>
  <c r="FP850" i="64"/>
  <c r="FO850" i="64"/>
  <c r="FN850" i="64"/>
  <c r="FM850" i="64"/>
  <c r="FL850" i="64"/>
  <c r="FK850" i="64"/>
  <c r="FJ850" i="64"/>
  <c r="FI850" i="64"/>
  <c r="FH850" i="64"/>
  <c r="FG850" i="64"/>
  <c r="FF850" i="64"/>
  <c r="FD850" i="64"/>
  <c r="FC850" i="64"/>
  <c r="FB850" i="64"/>
  <c r="EU850" i="64"/>
  <c r="ET850" i="64"/>
  <c r="ES850" i="64"/>
  <c r="ER850" i="64"/>
  <c r="EQ850" i="64"/>
  <c r="EP850" i="64"/>
  <c r="IA849" i="64"/>
  <c r="HZ849" i="64"/>
  <c r="HY849" i="64"/>
  <c r="GL849" i="64"/>
  <c r="FD849" i="64" s="1"/>
  <c r="FC849" i="64"/>
  <c r="FA849" i="64"/>
  <c r="EZ849" i="64"/>
  <c r="EX849" i="64"/>
  <c r="EU849" i="64"/>
  <c r="ET849" i="64"/>
  <c r="ES849" i="64"/>
  <c r="ER849" i="64"/>
  <c r="EQ849" i="64"/>
  <c r="EP849" i="64"/>
  <c r="IA848" i="64"/>
  <c r="HZ848" i="64"/>
  <c r="HY848" i="64"/>
  <c r="GL848" i="64"/>
  <c r="FD848" i="64" s="1"/>
  <c r="FC848" i="64"/>
  <c r="FA848" i="64"/>
  <c r="EZ848" i="64"/>
  <c r="EY848" i="64"/>
  <c r="EX848" i="64"/>
  <c r="EU848" i="64"/>
  <c r="ET848" i="64"/>
  <c r="ES848" i="64"/>
  <c r="ER848" i="64"/>
  <c r="EQ848" i="64"/>
  <c r="EP848" i="64"/>
  <c r="IA847" i="64"/>
  <c r="HZ847" i="64"/>
  <c r="HY847" i="64"/>
  <c r="GL847" i="64"/>
  <c r="FD847" i="64"/>
  <c r="FC847" i="64"/>
  <c r="FA847" i="64"/>
  <c r="EZ847" i="64"/>
  <c r="EX847" i="64"/>
  <c r="EU847" i="64"/>
  <c r="ET847" i="64"/>
  <c r="ES847" i="64"/>
  <c r="ER847" i="64"/>
  <c r="EQ847" i="64"/>
  <c r="EP847" i="64"/>
  <c r="IA846" i="64"/>
  <c r="HZ846" i="64"/>
  <c r="HY846" i="64"/>
  <c r="HP846" i="64"/>
  <c r="HO846" i="64"/>
  <c r="HN846" i="64"/>
  <c r="HM846" i="64"/>
  <c r="HL846" i="64"/>
  <c r="HK846" i="64"/>
  <c r="HJ846" i="64"/>
  <c r="HI846" i="64"/>
  <c r="HH846" i="64"/>
  <c r="HG846" i="64"/>
  <c r="HF846" i="64"/>
  <c r="HE846" i="64"/>
  <c r="HD846" i="64"/>
  <c r="HC846" i="64"/>
  <c r="HB846" i="64"/>
  <c r="HA846" i="64"/>
  <c r="GZ846" i="64"/>
  <c r="GY846" i="64"/>
  <c r="GX846" i="64"/>
  <c r="GW846" i="64"/>
  <c r="GV846" i="64"/>
  <c r="GU846" i="64"/>
  <c r="GT846" i="64"/>
  <c r="GS846" i="64"/>
  <c r="GR846" i="64"/>
  <c r="GQ846" i="64"/>
  <c r="GP846" i="64"/>
  <c r="GO846" i="64"/>
  <c r="GN846" i="64"/>
  <c r="GL846" i="64"/>
  <c r="GJ846" i="64"/>
  <c r="GI846" i="64"/>
  <c r="GH846" i="64"/>
  <c r="GG846" i="64"/>
  <c r="GF846" i="64"/>
  <c r="GE846" i="64"/>
  <c r="GD846" i="64"/>
  <c r="GC846" i="64"/>
  <c r="GB846" i="64"/>
  <c r="GA846" i="64"/>
  <c r="FZ846" i="64"/>
  <c r="FY846" i="64"/>
  <c r="FX846" i="64"/>
  <c r="FW846" i="64"/>
  <c r="FV846" i="64"/>
  <c r="FU846" i="64"/>
  <c r="FT846" i="64"/>
  <c r="FS846" i="64"/>
  <c r="FR846" i="64"/>
  <c r="FQ846" i="64"/>
  <c r="FP846" i="64"/>
  <c r="FO846" i="64"/>
  <c r="FN846" i="64"/>
  <c r="FM846" i="64"/>
  <c r="FL846" i="64"/>
  <c r="FK846" i="64"/>
  <c r="FJ846" i="64"/>
  <c r="FI846" i="64"/>
  <c r="FH846" i="64"/>
  <c r="FA846" i="64" s="1"/>
  <c r="FG846" i="64"/>
  <c r="FF846" i="64"/>
  <c r="EX846" i="64" s="1"/>
  <c r="FD846" i="64"/>
  <c r="FC846" i="64"/>
  <c r="EW846" i="64"/>
  <c r="EU846" i="64"/>
  <c r="ET846" i="64"/>
  <c r="ES846" i="64"/>
  <c r="ER846" i="64"/>
  <c r="EQ846" i="64"/>
  <c r="EP846" i="64"/>
  <c r="M845" i="64"/>
  <c r="L845" i="64"/>
  <c r="M844" i="64"/>
  <c r="M843" i="64"/>
  <c r="L843" i="64"/>
  <c r="EY843" i="64" s="1"/>
  <c r="M842" i="64"/>
  <c r="M841" i="64"/>
  <c r="L841" i="64"/>
  <c r="EY841" i="64" s="1"/>
  <c r="IA845" i="64"/>
  <c r="HZ845" i="64"/>
  <c r="HY845" i="64"/>
  <c r="GL845" i="64"/>
  <c r="GJ845" i="64"/>
  <c r="GI845" i="64"/>
  <c r="GH845" i="64"/>
  <c r="GG845" i="64"/>
  <c r="GF845" i="64"/>
  <c r="GE845" i="64"/>
  <c r="GD845" i="64"/>
  <c r="GC845" i="64"/>
  <c r="GB845" i="64"/>
  <c r="GA845" i="64"/>
  <c r="FZ845" i="64"/>
  <c r="FY845" i="64"/>
  <c r="FX845" i="64"/>
  <c r="FW845" i="64"/>
  <c r="FV845" i="64"/>
  <c r="FU845" i="64"/>
  <c r="FT845" i="64"/>
  <c r="FS845" i="64"/>
  <c r="FR845" i="64"/>
  <c r="FQ845" i="64"/>
  <c r="FP845" i="64"/>
  <c r="FO845" i="64"/>
  <c r="FN845" i="64"/>
  <c r="FM845" i="64"/>
  <c r="FL845" i="64"/>
  <c r="FK845" i="64"/>
  <c r="FJ845" i="64"/>
  <c r="FI845" i="64"/>
  <c r="FH845" i="64"/>
  <c r="FG845" i="64"/>
  <c r="FF845" i="64"/>
  <c r="FD845" i="64"/>
  <c r="FC845" i="64"/>
  <c r="FB845" i="64"/>
  <c r="EU845" i="64"/>
  <c r="ET845" i="64"/>
  <c r="ES845" i="64"/>
  <c r="ER845" i="64"/>
  <c r="EQ845" i="64"/>
  <c r="EP845" i="64"/>
  <c r="IA844" i="64"/>
  <c r="HZ844" i="64"/>
  <c r="HY844" i="64"/>
  <c r="GL844" i="64"/>
  <c r="FD844" i="64" s="1"/>
  <c r="FC844" i="64"/>
  <c r="FA844" i="64"/>
  <c r="EZ844" i="64"/>
  <c r="EX844" i="64"/>
  <c r="EU844" i="64"/>
  <c r="ET844" i="64"/>
  <c r="ES844" i="64"/>
  <c r="ER844" i="64"/>
  <c r="EQ844" i="64"/>
  <c r="EP844" i="64"/>
  <c r="IA843" i="64"/>
  <c r="HZ843" i="64"/>
  <c r="HY843" i="64"/>
  <c r="GL843" i="64"/>
  <c r="FD843" i="64" s="1"/>
  <c r="FC843" i="64"/>
  <c r="FA843" i="64"/>
  <c r="EZ843" i="64"/>
  <c r="EX843" i="64"/>
  <c r="EU843" i="64"/>
  <c r="ET843" i="64"/>
  <c r="ES843" i="64"/>
  <c r="ER843" i="64"/>
  <c r="EQ843" i="64"/>
  <c r="EP843" i="64"/>
  <c r="IA842" i="64"/>
  <c r="HZ842" i="64"/>
  <c r="HY842" i="64"/>
  <c r="GL842" i="64"/>
  <c r="FD842" i="64" s="1"/>
  <c r="FC842" i="64"/>
  <c r="FA842" i="64"/>
  <c r="EZ842" i="64"/>
  <c r="EX842" i="64"/>
  <c r="EU842" i="64"/>
  <c r="ET842" i="64"/>
  <c r="ES842" i="64"/>
  <c r="ER842" i="64"/>
  <c r="EQ842" i="64"/>
  <c r="EP842" i="64"/>
  <c r="IA841" i="64"/>
  <c r="HZ841" i="64"/>
  <c r="HY841" i="64"/>
  <c r="HP841" i="64"/>
  <c r="HO841" i="64"/>
  <c r="HN841" i="64"/>
  <c r="HM841" i="64"/>
  <c r="HL841" i="64"/>
  <c r="HK841" i="64"/>
  <c r="HJ841" i="64"/>
  <c r="HI841" i="64"/>
  <c r="HH841" i="64"/>
  <c r="HG841" i="64"/>
  <c r="HF841" i="64"/>
  <c r="HE841" i="64"/>
  <c r="HD841" i="64"/>
  <c r="HC841" i="64"/>
  <c r="HB841" i="64"/>
  <c r="HA841" i="64"/>
  <c r="GZ841" i="64"/>
  <c r="GY841" i="64"/>
  <c r="GX841" i="64"/>
  <c r="GW841" i="64"/>
  <c r="GV841" i="64"/>
  <c r="GU841" i="64"/>
  <c r="GT841" i="64"/>
  <c r="GS841" i="64"/>
  <c r="GR841" i="64"/>
  <c r="GQ841" i="64"/>
  <c r="GP841" i="64"/>
  <c r="GO841" i="64"/>
  <c r="GN841" i="64"/>
  <c r="GL841" i="64"/>
  <c r="FD841" i="64" s="1"/>
  <c r="GJ841" i="64"/>
  <c r="GI841" i="64"/>
  <c r="GH841" i="64"/>
  <c r="GG841" i="64"/>
  <c r="GF841" i="64"/>
  <c r="GE841" i="64"/>
  <c r="GD841" i="64"/>
  <c r="GC841" i="64"/>
  <c r="GB841" i="64"/>
  <c r="GA841" i="64"/>
  <c r="FZ841" i="64"/>
  <c r="FY841" i="64"/>
  <c r="FX841" i="64"/>
  <c r="FW841" i="64"/>
  <c r="FV841" i="64"/>
  <c r="FU841" i="64"/>
  <c r="FT841" i="64"/>
  <c r="FS841" i="64"/>
  <c r="FR841" i="64"/>
  <c r="FQ841" i="64"/>
  <c r="FP841" i="64"/>
  <c r="FO841" i="64"/>
  <c r="FN841" i="64"/>
  <c r="FM841" i="64"/>
  <c r="FL841" i="64"/>
  <c r="FK841" i="64"/>
  <c r="FJ841" i="64"/>
  <c r="FI841" i="64"/>
  <c r="FH841" i="64"/>
  <c r="FG841" i="64"/>
  <c r="FA841" i="64" s="1"/>
  <c r="FF841" i="64"/>
  <c r="FC841" i="64"/>
  <c r="EX841" i="64"/>
  <c r="EW841" i="64"/>
  <c r="EU841" i="64"/>
  <c r="ET841" i="64"/>
  <c r="ES841" i="64"/>
  <c r="ER841" i="64"/>
  <c r="EQ841" i="64"/>
  <c r="EP841" i="64"/>
  <c r="M840" i="64"/>
  <c r="L840" i="64"/>
  <c r="M839" i="64"/>
  <c r="M838" i="64"/>
  <c r="L838" i="64"/>
  <c r="M837" i="64"/>
  <c r="M836" i="64"/>
  <c r="L836" i="64"/>
  <c r="EY836" i="64" s="1"/>
  <c r="IA840" i="64"/>
  <c r="HZ840" i="64"/>
  <c r="HY840" i="64"/>
  <c r="GL840" i="64"/>
  <c r="GJ840" i="64"/>
  <c r="GI840" i="64"/>
  <c r="GH840" i="64"/>
  <c r="GG840" i="64"/>
  <c r="GF840" i="64"/>
  <c r="GE840" i="64"/>
  <c r="GD840" i="64"/>
  <c r="GC840" i="64"/>
  <c r="GB840" i="64"/>
  <c r="GA840" i="64"/>
  <c r="FZ840" i="64"/>
  <c r="FY840" i="64"/>
  <c r="FX840" i="64"/>
  <c r="FW840" i="64"/>
  <c r="FV840" i="64"/>
  <c r="FU840" i="64"/>
  <c r="FT840" i="64"/>
  <c r="FS840" i="64"/>
  <c r="FR840" i="64"/>
  <c r="FQ840" i="64"/>
  <c r="FP840" i="64"/>
  <c r="FO840" i="64"/>
  <c r="FN840" i="64"/>
  <c r="FM840" i="64"/>
  <c r="FL840" i="64"/>
  <c r="FK840" i="64"/>
  <c r="FJ840" i="64"/>
  <c r="FI840" i="64"/>
  <c r="FB840" i="64" s="1"/>
  <c r="FH840" i="64"/>
  <c r="FG840" i="64"/>
  <c r="FF840" i="64"/>
  <c r="FD840" i="64"/>
  <c r="FC840" i="64"/>
  <c r="EU840" i="64"/>
  <c r="ET840" i="64"/>
  <c r="ES840" i="64"/>
  <c r="ER840" i="64"/>
  <c r="EQ840" i="64"/>
  <c r="EP840" i="64"/>
  <c r="IA839" i="64"/>
  <c r="HZ839" i="64"/>
  <c r="HY839" i="64"/>
  <c r="GL839" i="64"/>
  <c r="FD839" i="64" s="1"/>
  <c r="FC839" i="64"/>
  <c r="FA839" i="64"/>
  <c r="EZ839" i="64"/>
  <c r="EX839" i="64"/>
  <c r="EU839" i="64"/>
  <c r="ET839" i="64"/>
  <c r="ES839" i="64"/>
  <c r="ER839" i="64"/>
  <c r="EV839" i="64" s="1"/>
  <c r="EQ839" i="64"/>
  <c r="EP839" i="64"/>
  <c r="IA838" i="64"/>
  <c r="HZ838" i="64"/>
  <c r="HY838" i="64"/>
  <c r="GL838" i="64"/>
  <c r="FD838" i="64" s="1"/>
  <c r="FC838" i="64"/>
  <c r="FA838" i="64"/>
  <c r="EZ838" i="64"/>
  <c r="EX838" i="64"/>
  <c r="EU838" i="64"/>
  <c r="ET838" i="64"/>
  <c r="ES838" i="64"/>
  <c r="ER838" i="64"/>
  <c r="EQ838" i="64"/>
  <c r="EP838" i="64"/>
  <c r="IA837" i="64"/>
  <c r="HZ837" i="64"/>
  <c r="HY837" i="64"/>
  <c r="GL837" i="64"/>
  <c r="FD837" i="64"/>
  <c r="FC837" i="64"/>
  <c r="FA837" i="64"/>
  <c r="EZ837" i="64"/>
  <c r="EX837" i="64"/>
  <c r="EU837" i="64"/>
  <c r="ET837" i="64"/>
  <c r="ES837" i="64"/>
  <c r="ER837" i="64"/>
  <c r="EQ837" i="64"/>
  <c r="EP837" i="64"/>
  <c r="IA836" i="64"/>
  <c r="HZ836" i="64"/>
  <c r="HY836" i="64"/>
  <c r="HP836" i="64"/>
  <c r="HO836" i="64"/>
  <c r="HN836" i="64"/>
  <c r="HM836" i="64"/>
  <c r="HL836" i="64"/>
  <c r="HK836" i="64"/>
  <c r="HJ836" i="64"/>
  <c r="HI836" i="64"/>
  <c r="HH836" i="64"/>
  <c r="HG836" i="64"/>
  <c r="HF836" i="64"/>
  <c r="HE836" i="64"/>
  <c r="HD836" i="64"/>
  <c r="HC836" i="64"/>
  <c r="HB836" i="64"/>
  <c r="HA836" i="64"/>
  <c r="GZ836" i="64"/>
  <c r="GY836" i="64"/>
  <c r="GX836" i="64"/>
  <c r="GW836" i="64"/>
  <c r="GV836" i="64"/>
  <c r="GU836" i="64"/>
  <c r="GT836" i="64"/>
  <c r="GS836" i="64"/>
  <c r="GR836" i="64"/>
  <c r="GQ836" i="64"/>
  <c r="GP836" i="64"/>
  <c r="GO836" i="64"/>
  <c r="GN836" i="64"/>
  <c r="GL836" i="64"/>
  <c r="GJ836" i="64"/>
  <c r="GI836" i="64"/>
  <c r="GH836" i="64"/>
  <c r="GG836" i="64"/>
  <c r="GF836" i="64"/>
  <c r="GE836" i="64"/>
  <c r="GD836" i="64"/>
  <c r="GC836" i="64"/>
  <c r="GB836" i="64"/>
  <c r="GA836" i="64"/>
  <c r="FZ836" i="64"/>
  <c r="FY836" i="64"/>
  <c r="FX836" i="64"/>
  <c r="FW836" i="64"/>
  <c r="FV836" i="64"/>
  <c r="FU836" i="64"/>
  <c r="FT836" i="64"/>
  <c r="FS836" i="64"/>
  <c r="FR836" i="64"/>
  <c r="FQ836" i="64"/>
  <c r="FP836" i="64"/>
  <c r="FO836" i="64"/>
  <c r="FN836" i="64"/>
  <c r="FM836" i="64"/>
  <c r="FL836" i="64"/>
  <c r="FK836" i="64"/>
  <c r="FJ836" i="64"/>
  <c r="FI836" i="64"/>
  <c r="FH836" i="64"/>
  <c r="FG836" i="64"/>
  <c r="FA836" i="64" s="1"/>
  <c r="FF836" i="64"/>
  <c r="FD836" i="64"/>
  <c r="FC836" i="64"/>
  <c r="EX836" i="64"/>
  <c r="EW836" i="64"/>
  <c r="EU836" i="64"/>
  <c r="ET836" i="64"/>
  <c r="ES836" i="64"/>
  <c r="ER836" i="64"/>
  <c r="EQ836" i="64"/>
  <c r="EP836" i="64"/>
  <c r="EV836" i="64" s="1"/>
  <c r="M835" i="64"/>
  <c r="L835" i="64"/>
  <c r="M834" i="64"/>
  <c r="M833" i="64"/>
  <c r="L833" i="64"/>
  <c r="EY833" i="64" s="1"/>
  <c r="M832" i="64"/>
  <c r="M831" i="64"/>
  <c r="L831" i="64"/>
  <c r="EY831" i="64" s="1"/>
  <c r="IA835" i="64"/>
  <c r="HZ835" i="64"/>
  <c r="HY835" i="64"/>
  <c r="GL835" i="64"/>
  <c r="GJ835" i="64"/>
  <c r="GI835" i="64"/>
  <c r="GH835" i="64"/>
  <c r="GG835" i="64"/>
  <c r="GF835" i="64"/>
  <c r="GE835" i="64"/>
  <c r="GD835" i="64"/>
  <c r="GC835" i="64"/>
  <c r="GB835" i="64"/>
  <c r="GA835" i="64"/>
  <c r="FZ835" i="64"/>
  <c r="FY835" i="64"/>
  <c r="FX835" i="64"/>
  <c r="FW835" i="64"/>
  <c r="FV835" i="64"/>
  <c r="FU835" i="64"/>
  <c r="FT835" i="64"/>
  <c r="FS835" i="64"/>
  <c r="FR835" i="64"/>
  <c r="FQ835" i="64"/>
  <c r="FP835" i="64"/>
  <c r="FO835" i="64"/>
  <c r="FN835" i="64"/>
  <c r="FM835" i="64"/>
  <c r="FL835" i="64"/>
  <c r="FK835" i="64"/>
  <c r="FJ835" i="64"/>
  <c r="FI835" i="64"/>
  <c r="FH835" i="64"/>
  <c r="FG835" i="64"/>
  <c r="FF835" i="64"/>
  <c r="FD835" i="64"/>
  <c r="FC835" i="64"/>
  <c r="EU835" i="64"/>
  <c r="ET835" i="64"/>
  <c r="ES835" i="64"/>
  <c r="ER835" i="64"/>
  <c r="EQ835" i="64"/>
  <c r="EP835" i="64"/>
  <c r="IA834" i="64"/>
  <c r="HZ834" i="64"/>
  <c r="HY834" i="64"/>
  <c r="GL834" i="64"/>
  <c r="FD834" i="64" s="1"/>
  <c r="FC834" i="64"/>
  <c r="FA834" i="64"/>
  <c r="EZ834" i="64"/>
  <c r="EX834" i="64"/>
  <c r="EU834" i="64"/>
  <c r="ET834" i="64"/>
  <c r="ES834" i="64"/>
  <c r="EV834" i="64" s="1"/>
  <c r="ER834" i="64"/>
  <c r="EQ834" i="64"/>
  <c r="EP834" i="64"/>
  <c r="IA833" i="64"/>
  <c r="HZ833" i="64"/>
  <c r="HY833" i="64"/>
  <c r="GL833" i="64"/>
  <c r="FD833" i="64"/>
  <c r="FC833" i="64"/>
  <c r="FA833" i="64"/>
  <c r="EZ833" i="64"/>
  <c r="EX833" i="64"/>
  <c r="EU833" i="64"/>
  <c r="ET833" i="64"/>
  <c r="ES833" i="64"/>
  <c r="ER833" i="64"/>
  <c r="EQ833" i="64"/>
  <c r="EP833" i="64"/>
  <c r="IA832" i="64"/>
  <c r="HZ832" i="64"/>
  <c r="HY832" i="64"/>
  <c r="GL832" i="64"/>
  <c r="FD832" i="64" s="1"/>
  <c r="FC832" i="64"/>
  <c r="FA832" i="64"/>
  <c r="EZ832" i="64"/>
  <c r="EX832" i="64"/>
  <c r="EU832" i="64"/>
  <c r="ET832" i="64"/>
  <c r="ES832" i="64"/>
  <c r="ER832" i="64"/>
  <c r="EQ832" i="64"/>
  <c r="EP832" i="64"/>
  <c r="IA831" i="64"/>
  <c r="HZ831" i="64"/>
  <c r="HY831" i="64"/>
  <c r="HP831" i="64"/>
  <c r="HO831" i="64"/>
  <c r="HN831" i="64"/>
  <c r="HM831" i="64"/>
  <c r="HL831" i="64"/>
  <c r="HK831" i="64"/>
  <c r="HJ831" i="64"/>
  <c r="HI831" i="64"/>
  <c r="HH831" i="64"/>
  <c r="HG831" i="64"/>
  <c r="HF831" i="64"/>
  <c r="HE831" i="64"/>
  <c r="HD831" i="64"/>
  <c r="HC831" i="64"/>
  <c r="HB831" i="64"/>
  <c r="HA831" i="64"/>
  <c r="GZ831" i="64"/>
  <c r="GY831" i="64"/>
  <c r="GX831" i="64"/>
  <c r="GW831" i="64"/>
  <c r="GV831" i="64"/>
  <c r="GU831" i="64"/>
  <c r="GT831" i="64"/>
  <c r="GS831" i="64"/>
  <c r="GR831" i="64"/>
  <c r="GQ831" i="64"/>
  <c r="GP831" i="64"/>
  <c r="GO831" i="64"/>
  <c r="GN831" i="64"/>
  <c r="GL831" i="64"/>
  <c r="GJ831" i="64"/>
  <c r="GI831" i="64"/>
  <c r="GH831" i="64"/>
  <c r="GG831" i="64"/>
  <c r="GF831" i="64"/>
  <c r="GE831" i="64"/>
  <c r="GD831" i="64"/>
  <c r="GC831" i="64"/>
  <c r="GB831" i="64"/>
  <c r="GA831" i="64"/>
  <c r="FZ831" i="64"/>
  <c r="FY831" i="64"/>
  <c r="FX831" i="64"/>
  <c r="FW831" i="64"/>
  <c r="FV831" i="64"/>
  <c r="FU831" i="64"/>
  <c r="FT831" i="64"/>
  <c r="FS831" i="64"/>
  <c r="FR831" i="64"/>
  <c r="FQ831" i="64"/>
  <c r="FP831" i="64"/>
  <c r="FO831" i="64"/>
  <c r="FN831" i="64"/>
  <c r="FM831" i="64"/>
  <c r="FL831" i="64"/>
  <c r="FK831" i="64"/>
  <c r="FJ831" i="64"/>
  <c r="FI831" i="64"/>
  <c r="FH831" i="64"/>
  <c r="FG831" i="64"/>
  <c r="FA831" i="64" s="1"/>
  <c r="FF831" i="64"/>
  <c r="FD831" i="64"/>
  <c r="FC831" i="64"/>
  <c r="EX831" i="64"/>
  <c r="EW831" i="64"/>
  <c r="EU831" i="64"/>
  <c r="ET831" i="64"/>
  <c r="ES831" i="64"/>
  <c r="ER831" i="64"/>
  <c r="EQ831" i="64"/>
  <c r="EP831" i="64"/>
  <c r="M830" i="64"/>
  <c r="L830" i="64"/>
  <c r="M829" i="64"/>
  <c r="L829" i="64"/>
  <c r="EY829" i="64" s="1"/>
  <c r="M828" i="64"/>
  <c r="L828" i="64"/>
  <c r="M827" i="64"/>
  <c r="L827" i="64"/>
  <c r="EY827" i="64" s="1"/>
  <c r="M826" i="64"/>
  <c r="L826" i="64"/>
  <c r="IA830" i="64"/>
  <c r="HZ830" i="64"/>
  <c r="HY830" i="64"/>
  <c r="GL830" i="64"/>
  <c r="GJ830" i="64"/>
  <c r="GI830" i="64"/>
  <c r="GH830" i="64"/>
  <c r="GG830" i="64"/>
  <c r="GF830" i="64"/>
  <c r="GE830" i="64"/>
  <c r="GD830" i="64"/>
  <c r="GC830" i="64"/>
  <c r="GB830" i="64"/>
  <c r="GA830" i="64"/>
  <c r="FZ830" i="64"/>
  <c r="FY830" i="64"/>
  <c r="FX830" i="64"/>
  <c r="FW830" i="64"/>
  <c r="FV830" i="64"/>
  <c r="FU830" i="64"/>
  <c r="FT830" i="64"/>
  <c r="FS830" i="64"/>
  <c r="FR830" i="64"/>
  <c r="FQ830" i="64"/>
  <c r="FP830" i="64"/>
  <c r="FO830" i="64"/>
  <c r="FN830" i="64"/>
  <c r="FM830" i="64"/>
  <c r="FL830" i="64"/>
  <c r="FK830" i="64"/>
  <c r="FJ830" i="64"/>
  <c r="FI830" i="64"/>
  <c r="FH830" i="64"/>
  <c r="FG830" i="64"/>
  <c r="FF830" i="64"/>
  <c r="FD830" i="64"/>
  <c r="FC830" i="64"/>
  <c r="EU830" i="64"/>
  <c r="ET830" i="64"/>
  <c r="ES830" i="64"/>
  <c r="ER830" i="64"/>
  <c r="EQ830" i="64"/>
  <c r="EP830" i="64"/>
  <c r="IA829" i="64"/>
  <c r="HZ829" i="64"/>
  <c r="HY829" i="64"/>
  <c r="GL829" i="64"/>
  <c r="FD829" i="64" s="1"/>
  <c r="FC829" i="64"/>
  <c r="FA829" i="64"/>
  <c r="EZ829" i="64"/>
  <c r="EX829" i="64"/>
  <c r="EU829" i="64"/>
  <c r="ET829" i="64"/>
  <c r="ES829" i="64"/>
  <c r="ER829" i="64"/>
  <c r="EQ829" i="64"/>
  <c r="EP829" i="64"/>
  <c r="IA828" i="64"/>
  <c r="HZ828" i="64"/>
  <c r="HY828" i="64"/>
  <c r="GL828" i="64"/>
  <c r="FD828" i="64" s="1"/>
  <c r="FC828" i="64"/>
  <c r="FA828" i="64"/>
  <c r="EZ828" i="64"/>
  <c r="EY828" i="64"/>
  <c r="EX828" i="64"/>
  <c r="EU828" i="64"/>
  <c r="ET828" i="64"/>
  <c r="ES828" i="64"/>
  <c r="ER828" i="64"/>
  <c r="EQ828" i="64"/>
  <c r="EP828" i="64"/>
  <c r="IA827" i="64"/>
  <c r="HZ827" i="64"/>
  <c r="HY827" i="64"/>
  <c r="GL827" i="64"/>
  <c r="FD827" i="64" s="1"/>
  <c r="FC827" i="64"/>
  <c r="FA827" i="64"/>
  <c r="EZ827" i="64"/>
  <c r="EX827" i="64"/>
  <c r="EU827" i="64"/>
  <c r="ET827" i="64"/>
  <c r="ES827" i="64"/>
  <c r="ER827" i="64"/>
  <c r="EQ827" i="64"/>
  <c r="EP827" i="64"/>
  <c r="IA826" i="64"/>
  <c r="HZ826" i="64"/>
  <c r="HY826" i="64"/>
  <c r="HP826" i="64"/>
  <c r="HO826" i="64"/>
  <c r="HN826" i="64"/>
  <c r="HM826" i="64"/>
  <c r="HL826" i="64"/>
  <c r="HK826" i="64"/>
  <c r="HJ826" i="64"/>
  <c r="HI826" i="64"/>
  <c r="HH826" i="64"/>
  <c r="HG826" i="64"/>
  <c r="HF826" i="64"/>
  <c r="HE826" i="64"/>
  <c r="HD826" i="64"/>
  <c r="HC826" i="64"/>
  <c r="HB826" i="64"/>
  <c r="HA826" i="64"/>
  <c r="GZ826" i="64"/>
  <c r="GY826" i="64"/>
  <c r="GX826" i="64"/>
  <c r="GW826" i="64"/>
  <c r="GV826" i="64"/>
  <c r="GU826" i="64"/>
  <c r="GT826" i="64"/>
  <c r="GS826" i="64"/>
  <c r="GR826" i="64"/>
  <c r="GQ826" i="64"/>
  <c r="GP826" i="64"/>
  <c r="GO826" i="64"/>
  <c r="GN826" i="64"/>
  <c r="GL826" i="64"/>
  <c r="GJ826" i="64"/>
  <c r="GI826" i="64"/>
  <c r="GH826" i="64"/>
  <c r="GG826" i="64"/>
  <c r="GF826" i="64"/>
  <c r="GE826" i="64"/>
  <c r="GD826" i="64"/>
  <c r="GC826" i="64"/>
  <c r="GB826" i="64"/>
  <c r="GA826" i="64"/>
  <c r="FZ826" i="64"/>
  <c r="FY826" i="64"/>
  <c r="FX826" i="64"/>
  <c r="FW826" i="64"/>
  <c r="FV826" i="64"/>
  <c r="FU826" i="64"/>
  <c r="FT826" i="64"/>
  <c r="FS826" i="64"/>
  <c r="FR826" i="64"/>
  <c r="FQ826" i="64"/>
  <c r="FP826" i="64"/>
  <c r="FO826" i="64"/>
  <c r="FN826" i="64"/>
  <c r="FM826" i="64"/>
  <c r="FL826" i="64"/>
  <c r="FK826" i="64"/>
  <c r="FJ826" i="64"/>
  <c r="FI826" i="64"/>
  <c r="FH826" i="64"/>
  <c r="FG826" i="64"/>
  <c r="FF826" i="64"/>
  <c r="EX826" i="64" s="1"/>
  <c r="FD826" i="64"/>
  <c r="FC826" i="64"/>
  <c r="EY826" i="64"/>
  <c r="EW826" i="64"/>
  <c r="EU826" i="64"/>
  <c r="ET826" i="64"/>
  <c r="ES826" i="64"/>
  <c r="ER826" i="64"/>
  <c r="EQ826" i="64"/>
  <c r="EP826" i="64"/>
  <c r="M825" i="64"/>
  <c r="L825" i="64"/>
  <c r="M824" i="64"/>
  <c r="L824" i="64"/>
  <c r="EY824" i="64" s="1"/>
  <c r="M823" i="64"/>
  <c r="EY823" i="64" s="1"/>
  <c r="L823" i="64"/>
  <c r="M822" i="64"/>
  <c r="L822" i="64"/>
  <c r="EY822" i="64" s="1"/>
  <c r="M821" i="64"/>
  <c r="EY821" i="64" s="1"/>
  <c r="L821" i="64"/>
  <c r="IA825" i="64"/>
  <c r="HZ825" i="64"/>
  <c r="HY825" i="64"/>
  <c r="GL825" i="64"/>
  <c r="GJ825" i="64"/>
  <c r="GI825" i="64"/>
  <c r="GH825" i="64"/>
  <c r="GG825" i="64"/>
  <c r="GF825" i="64"/>
  <c r="GE825" i="64"/>
  <c r="GD825" i="64"/>
  <c r="GC825" i="64"/>
  <c r="GB825" i="64"/>
  <c r="GA825" i="64"/>
  <c r="FZ825" i="64"/>
  <c r="FY825" i="64"/>
  <c r="FX825" i="64"/>
  <c r="FW825" i="64"/>
  <c r="FV825" i="64"/>
  <c r="FU825" i="64"/>
  <c r="FT825" i="64"/>
  <c r="FS825" i="64"/>
  <c r="FR825" i="64"/>
  <c r="FQ825" i="64"/>
  <c r="FP825" i="64"/>
  <c r="FO825" i="64"/>
  <c r="FN825" i="64"/>
  <c r="FM825" i="64"/>
  <c r="FL825" i="64"/>
  <c r="FK825" i="64"/>
  <c r="FJ825" i="64"/>
  <c r="FI825" i="64"/>
  <c r="FH825" i="64"/>
  <c r="FG825" i="64"/>
  <c r="FF825" i="64"/>
  <c r="FD825" i="64"/>
  <c r="FC825" i="64"/>
  <c r="EU825" i="64"/>
  <c r="ET825" i="64"/>
  <c r="ES825" i="64"/>
  <c r="ER825" i="64"/>
  <c r="EQ825" i="64"/>
  <c r="EP825" i="64"/>
  <c r="IA824" i="64"/>
  <c r="HZ824" i="64"/>
  <c r="HY824" i="64"/>
  <c r="GL824" i="64"/>
  <c r="FD824" i="64" s="1"/>
  <c r="FC824" i="64"/>
  <c r="FA824" i="64"/>
  <c r="EZ824" i="64"/>
  <c r="EX824" i="64"/>
  <c r="EU824" i="64"/>
  <c r="ET824" i="64"/>
  <c r="ES824" i="64"/>
  <c r="ER824" i="64"/>
  <c r="EQ824" i="64"/>
  <c r="EP824" i="64"/>
  <c r="IA823" i="64"/>
  <c r="HZ823" i="64"/>
  <c r="HY823" i="64"/>
  <c r="GL823" i="64"/>
  <c r="FD823" i="64" s="1"/>
  <c r="FC823" i="64"/>
  <c r="FA823" i="64"/>
  <c r="EZ823" i="64"/>
  <c r="EX823" i="64"/>
  <c r="EU823" i="64"/>
  <c r="ET823" i="64"/>
  <c r="ES823" i="64"/>
  <c r="ER823" i="64"/>
  <c r="EQ823" i="64"/>
  <c r="EP823" i="64"/>
  <c r="IA822" i="64"/>
  <c r="HZ822" i="64"/>
  <c r="HY822" i="64"/>
  <c r="GL822" i="64"/>
  <c r="FD822" i="64" s="1"/>
  <c r="FC822" i="64"/>
  <c r="FA822" i="64"/>
  <c r="EZ822" i="64"/>
  <c r="EX822" i="64"/>
  <c r="EU822" i="64"/>
  <c r="ET822" i="64"/>
  <c r="ES822" i="64"/>
  <c r="ER822" i="64"/>
  <c r="EQ822" i="64"/>
  <c r="EP822" i="64"/>
  <c r="IA821" i="64"/>
  <c r="HZ821" i="64"/>
  <c r="HY821" i="64"/>
  <c r="HP821" i="64"/>
  <c r="HO821" i="64"/>
  <c r="HN821" i="64"/>
  <c r="HM821" i="64"/>
  <c r="HL821" i="64"/>
  <c r="HK821" i="64"/>
  <c r="HJ821" i="64"/>
  <c r="HI821" i="64"/>
  <c r="HH821" i="64"/>
  <c r="HG821" i="64"/>
  <c r="HF821" i="64"/>
  <c r="HE821" i="64"/>
  <c r="HD821" i="64"/>
  <c r="HC821" i="64"/>
  <c r="HB821" i="64"/>
  <c r="HA821" i="64"/>
  <c r="GZ821" i="64"/>
  <c r="GY821" i="64"/>
  <c r="GX821" i="64"/>
  <c r="GW821" i="64"/>
  <c r="GV821" i="64"/>
  <c r="GU821" i="64"/>
  <c r="GT821" i="64"/>
  <c r="GS821" i="64"/>
  <c r="GR821" i="64"/>
  <c r="GQ821" i="64"/>
  <c r="GP821" i="64"/>
  <c r="GO821" i="64"/>
  <c r="GN821" i="64"/>
  <c r="GL821" i="64"/>
  <c r="GJ821" i="64"/>
  <c r="GI821" i="64"/>
  <c r="GH821" i="64"/>
  <c r="GG821" i="64"/>
  <c r="GF821" i="64"/>
  <c r="GE821" i="64"/>
  <c r="GD821" i="64"/>
  <c r="GC821" i="64"/>
  <c r="GB821" i="64"/>
  <c r="GA821" i="64"/>
  <c r="FZ821" i="64"/>
  <c r="FY821" i="64"/>
  <c r="FX821" i="64"/>
  <c r="FW821" i="64"/>
  <c r="FV821" i="64"/>
  <c r="FU821" i="64"/>
  <c r="FT821" i="64"/>
  <c r="FS821" i="64"/>
  <c r="FR821" i="64"/>
  <c r="FQ821" i="64"/>
  <c r="FP821" i="64"/>
  <c r="FO821" i="64"/>
  <c r="FN821" i="64"/>
  <c r="FM821" i="64"/>
  <c r="FL821" i="64"/>
  <c r="FK821" i="64"/>
  <c r="FJ821" i="64"/>
  <c r="FI821" i="64"/>
  <c r="FH821" i="64"/>
  <c r="FG821" i="64"/>
  <c r="FF821" i="64"/>
  <c r="FD821" i="64"/>
  <c r="FC821" i="64"/>
  <c r="EX821" i="64"/>
  <c r="EW821" i="64"/>
  <c r="EU821" i="64"/>
  <c r="ET821" i="64"/>
  <c r="ES821" i="64"/>
  <c r="ER821" i="64"/>
  <c r="EQ821" i="64"/>
  <c r="EP821" i="64"/>
  <c r="M820" i="64"/>
  <c r="L820" i="64"/>
  <c r="M819" i="64"/>
  <c r="M818" i="64"/>
  <c r="L818" i="64"/>
  <c r="EY818" i="64" s="1"/>
  <c r="M817" i="64"/>
  <c r="M816" i="64"/>
  <c r="L816" i="64"/>
  <c r="EY816" i="64" s="1"/>
  <c r="IA820" i="64"/>
  <c r="HZ820" i="64"/>
  <c r="HY820" i="64"/>
  <c r="GL820" i="64"/>
  <c r="GJ820" i="64"/>
  <c r="GI820" i="64"/>
  <c r="GH820" i="64"/>
  <c r="GG820" i="64"/>
  <c r="GF820" i="64"/>
  <c r="GE820" i="64"/>
  <c r="GD820" i="64"/>
  <c r="GC820" i="64"/>
  <c r="GB820" i="64"/>
  <c r="GA820" i="64"/>
  <c r="FZ820" i="64"/>
  <c r="FY820" i="64"/>
  <c r="FX820" i="64"/>
  <c r="FW820" i="64"/>
  <c r="FV820" i="64"/>
  <c r="FU820" i="64"/>
  <c r="FT820" i="64"/>
  <c r="FS820" i="64"/>
  <c r="FR820" i="64"/>
  <c r="FQ820" i="64"/>
  <c r="FP820" i="64"/>
  <c r="FO820" i="64"/>
  <c r="FN820" i="64"/>
  <c r="FM820" i="64"/>
  <c r="FL820" i="64"/>
  <c r="FK820" i="64"/>
  <c r="FJ820" i="64"/>
  <c r="FI820" i="64"/>
  <c r="FH820" i="64"/>
  <c r="FG820" i="64"/>
  <c r="FF820" i="64"/>
  <c r="FD820" i="64"/>
  <c r="FC820" i="64"/>
  <c r="EU820" i="64"/>
  <c r="ET820" i="64"/>
  <c r="ES820" i="64"/>
  <c r="ER820" i="64"/>
  <c r="EQ820" i="64"/>
  <c r="EP820" i="64"/>
  <c r="IA819" i="64"/>
  <c r="HZ819" i="64"/>
  <c r="HY819" i="64"/>
  <c r="GL819" i="64"/>
  <c r="FD819" i="64" s="1"/>
  <c r="FC819" i="64"/>
  <c r="FA819" i="64"/>
  <c r="EZ819" i="64"/>
  <c r="EX819" i="64"/>
  <c r="EU819" i="64"/>
  <c r="ET819" i="64"/>
  <c r="ES819" i="64"/>
  <c r="ER819" i="64"/>
  <c r="EQ819" i="64"/>
  <c r="EP819" i="64"/>
  <c r="IA818" i="64"/>
  <c r="HZ818" i="64"/>
  <c r="HY818" i="64"/>
  <c r="GL818" i="64"/>
  <c r="FD818" i="64" s="1"/>
  <c r="FC818" i="64"/>
  <c r="FA818" i="64"/>
  <c r="EZ818" i="64"/>
  <c r="EX818" i="64"/>
  <c r="EU818" i="64"/>
  <c r="ET818" i="64"/>
  <c r="ES818" i="64"/>
  <c r="ER818" i="64"/>
  <c r="EQ818" i="64"/>
  <c r="EP818" i="64"/>
  <c r="IA817" i="64"/>
  <c r="HZ817" i="64"/>
  <c r="HY817" i="64"/>
  <c r="GL817" i="64"/>
  <c r="FD817" i="64" s="1"/>
  <c r="FC817" i="64"/>
  <c r="FA817" i="64"/>
  <c r="EZ817" i="64"/>
  <c r="EX817" i="64"/>
  <c r="EU817" i="64"/>
  <c r="ET817" i="64"/>
  <c r="ES817" i="64"/>
  <c r="ER817" i="64"/>
  <c r="EQ817" i="64"/>
  <c r="EP817" i="64"/>
  <c r="IA816" i="64"/>
  <c r="HZ816" i="64"/>
  <c r="HY816" i="64"/>
  <c r="HP816" i="64"/>
  <c r="HO816" i="64"/>
  <c r="HN816" i="64"/>
  <c r="HM816" i="64"/>
  <c r="HL816" i="64"/>
  <c r="HK816" i="64"/>
  <c r="HJ816" i="64"/>
  <c r="HI816" i="64"/>
  <c r="HH816" i="64"/>
  <c r="HG816" i="64"/>
  <c r="HF816" i="64"/>
  <c r="HE816" i="64"/>
  <c r="HD816" i="64"/>
  <c r="HC816" i="64"/>
  <c r="HB816" i="64"/>
  <c r="HA816" i="64"/>
  <c r="GZ816" i="64"/>
  <c r="GY816" i="64"/>
  <c r="GX816" i="64"/>
  <c r="GW816" i="64"/>
  <c r="GV816" i="64"/>
  <c r="GU816" i="64"/>
  <c r="GT816" i="64"/>
  <c r="GS816" i="64"/>
  <c r="GR816" i="64"/>
  <c r="GQ816" i="64"/>
  <c r="GP816" i="64"/>
  <c r="GO816" i="64"/>
  <c r="GN816" i="64"/>
  <c r="GL816" i="64"/>
  <c r="GJ816" i="64"/>
  <c r="GI816" i="64"/>
  <c r="GH816" i="64"/>
  <c r="GG816" i="64"/>
  <c r="GF816" i="64"/>
  <c r="GE816" i="64"/>
  <c r="GD816" i="64"/>
  <c r="GC816" i="64"/>
  <c r="GB816" i="64"/>
  <c r="GA816" i="64"/>
  <c r="FZ816" i="64"/>
  <c r="FY816" i="64"/>
  <c r="FX816" i="64"/>
  <c r="FW816" i="64"/>
  <c r="FV816" i="64"/>
  <c r="FU816" i="64"/>
  <c r="FT816" i="64"/>
  <c r="FS816" i="64"/>
  <c r="FR816" i="64"/>
  <c r="FQ816" i="64"/>
  <c r="FP816" i="64"/>
  <c r="FO816" i="64"/>
  <c r="FN816" i="64"/>
  <c r="FM816" i="64"/>
  <c r="FL816" i="64"/>
  <c r="FK816" i="64"/>
  <c r="FJ816" i="64"/>
  <c r="FI816" i="64"/>
  <c r="FH816" i="64"/>
  <c r="FG816" i="64"/>
  <c r="EZ816" i="64" s="1"/>
  <c r="FF816" i="64"/>
  <c r="EX816" i="64" s="1"/>
  <c r="FD816" i="64"/>
  <c r="FC816" i="64"/>
  <c r="FA816" i="64"/>
  <c r="EW816" i="64"/>
  <c r="EU816" i="64"/>
  <c r="ET816" i="64"/>
  <c r="ES816" i="64"/>
  <c r="ER816" i="64"/>
  <c r="EQ816" i="64"/>
  <c r="EP816" i="64"/>
  <c r="EV816" i="64" s="1"/>
  <c r="M815" i="64"/>
  <c r="L815" i="64"/>
  <c r="M814" i="64"/>
  <c r="L814" i="64"/>
  <c r="EY814" i="64" s="1"/>
  <c r="M813" i="64"/>
  <c r="L813" i="64"/>
  <c r="EY813" i="64" s="1"/>
  <c r="M812" i="64"/>
  <c r="L812" i="64"/>
  <c r="EY812" i="64" s="1"/>
  <c r="M811" i="64"/>
  <c r="L811" i="64"/>
  <c r="EY811" i="64" s="1"/>
  <c r="IA815" i="64"/>
  <c r="HZ815" i="64"/>
  <c r="HY815" i="64"/>
  <c r="GL815" i="64"/>
  <c r="GJ815" i="64"/>
  <c r="GI815" i="64"/>
  <c r="GH815" i="64"/>
  <c r="GG815" i="64"/>
  <c r="GF815" i="64"/>
  <c r="GE815" i="64"/>
  <c r="GD815" i="64"/>
  <c r="GC815" i="64"/>
  <c r="GB815" i="64"/>
  <c r="GA815" i="64"/>
  <c r="FZ815" i="64"/>
  <c r="FY815" i="64"/>
  <c r="FX815" i="64"/>
  <c r="FW815" i="64"/>
  <c r="FV815" i="64"/>
  <c r="FU815" i="64"/>
  <c r="FT815" i="64"/>
  <c r="FS815" i="64"/>
  <c r="FR815" i="64"/>
  <c r="FQ815" i="64"/>
  <c r="FP815" i="64"/>
  <c r="FO815" i="64"/>
  <c r="FN815" i="64"/>
  <c r="FM815" i="64"/>
  <c r="FL815" i="64"/>
  <c r="FK815" i="64"/>
  <c r="FJ815" i="64"/>
  <c r="FI815" i="64"/>
  <c r="FH815" i="64"/>
  <c r="FG815" i="64"/>
  <c r="FF815" i="64"/>
  <c r="FD815" i="64"/>
  <c r="FC815" i="64"/>
  <c r="EU815" i="64"/>
  <c r="ET815" i="64"/>
  <c r="ES815" i="64"/>
  <c r="ER815" i="64"/>
  <c r="EQ815" i="64"/>
  <c r="EP815" i="64"/>
  <c r="IA814" i="64"/>
  <c r="HZ814" i="64"/>
  <c r="HY814" i="64"/>
  <c r="GL814" i="64"/>
  <c r="FD814" i="64" s="1"/>
  <c r="FC814" i="64"/>
  <c r="FA814" i="64"/>
  <c r="EZ814" i="64"/>
  <c r="EX814" i="64"/>
  <c r="EU814" i="64"/>
  <c r="ET814" i="64"/>
  <c r="ES814" i="64"/>
  <c r="ER814" i="64"/>
  <c r="EQ814" i="64"/>
  <c r="EP814" i="64"/>
  <c r="IA813" i="64"/>
  <c r="HZ813" i="64"/>
  <c r="HY813" i="64"/>
  <c r="GL813" i="64"/>
  <c r="FD813" i="64" s="1"/>
  <c r="FC813" i="64"/>
  <c r="FA813" i="64"/>
  <c r="EZ813" i="64"/>
  <c r="EX813" i="64"/>
  <c r="EU813" i="64"/>
  <c r="ET813" i="64"/>
  <c r="ES813" i="64"/>
  <c r="ER813" i="64"/>
  <c r="EV813" i="64" s="1"/>
  <c r="EQ813" i="64"/>
  <c r="EP813" i="64"/>
  <c r="IA812" i="64"/>
  <c r="HZ812" i="64"/>
  <c r="HY812" i="64"/>
  <c r="GL812" i="64"/>
  <c r="FD812" i="64"/>
  <c r="FC812" i="64"/>
  <c r="FA812" i="64"/>
  <c r="EZ812" i="64"/>
  <c r="EX812" i="64"/>
  <c r="EU812" i="64"/>
  <c r="ET812" i="64"/>
  <c r="ES812" i="64"/>
  <c r="ER812" i="64"/>
  <c r="EQ812" i="64"/>
  <c r="EP812" i="64"/>
  <c r="IA811" i="64"/>
  <c r="HZ811" i="64"/>
  <c r="HY811" i="64"/>
  <c r="HP811" i="64"/>
  <c r="HO811" i="64"/>
  <c r="HN811" i="64"/>
  <c r="HM811" i="64"/>
  <c r="HL811" i="64"/>
  <c r="HK811" i="64"/>
  <c r="HJ811" i="64"/>
  <c r="HI811" i="64"/>
  <c r="HH811" i="64"/>
  <c r="HG811" i="64"/>
  <c r="HF811" i="64"/>
  <c r="HE811" i="64"/>
  <c r="HD811" i="64"/>
  <c r="HC811" i="64"/>
  <c r="HB811" i="64"/>
  <c r="HA811" i="64"/>
  <c r="GZ811" i="64"/>
  <c r="GY811" i="64"/>
  <c r="GX811" i="64"/>
  <c r="GW811" i="64"/>
  <c r="GV811" i="64"/>
  <c r="GU811" i="64"/>
  <c r="GT811" i="64"/>
  <c r="GS811" i="64"/>
  <c r="GR811" i="64"/>
  <c r="GQ811" i="64"/>
  <c r="GP811" i="64"/>
  <c r="GO811" i="64"/>
  <c r="GN811" i="64"/>
  <c r="GL811" i="64"/>
  <c r="GJ811" i="64"/>
  <c r="GI811" i="64"/>
  <c r="GH811" i="64"/>
  <c r="GG811" i="64"/>
  <c r="GF811" i="64"/>
  <c r="GE811" i="64"/>
  <c r="GD811" i="64"/>
  <c r="GC811" i="64"/>
  <c r="GB811" i="64"/>
  <c r="GA811" i="64"/>
  <c r="FZ811" i="64"/>
  <c r="FY811" i="64"/>
  <c r="FX811" i="64"/>
  <c r="FW811" i="64"/>
  <c r="FV811" i="64"/>
  <c r="FU811" i="64"/>
  <c r="FT811" i="64"/>
  <c r="FS811" i="64"/>
  <c r="FR811" i="64"/>
  <c r="FQ811" i="64"/>
  <c r="FP811" i="64"/>
  <c r="FO811" i="64"/>
  <c r="FN811" i="64"/>
  <c r="FM811" i="64"/>
  <c r="FL811" i="64"/>
  <c r="FK811" i="64"/>
  <c r="FJ811" i="64"/>
  <c r="FI811" i="64"/>
  <c r="FH811" i="64"/>
  <c r="FA811" i="64" s="1"/>
  <c r="FG811" i="64"/>
  <c r="FF811" i="64"/>
  <c r="EX811" i="64" s="1"/>
  <c r="FD811" i="64"/>
  <c r="FC811" i="64"/>
  <c r="EW811" i="64"/>
  <c r="EU811" i="64"/>
  <c r="ET811" i="64"/>
  <c r="ES811" i="64"/>
  <c r="ER811" i="64"/>
  <c r="EQ811" i="64"/>
  <c r="EP811" i="64"/>
  <c r="M810" i="64"/>
  <c r="L810" i="64"/>
  <c r="M809" i="64"/>
  <c r="M808" i="64"/>
  <c r="L808" i="64"/>
  <c r="M807" i="64"/>
  <c r="M806" i="64"/>
  <c r="L806" i="64"/>
  <c r="EY806" i="64" s="1"/>
  <c r="IA810" i="64"/>
  <c r="HZ810" i="64"/>
  <c r="HY810" i="64"/>
  <c r="GL810" i="64"/>
  <c r="FD810" i="64" s="1"/>
  <c r="GJ810" i="64"/>
  <c r="GI810" i="64"/>
  <c r="GH810" i="64"/>
  <c r="GG810" i="64"/>
  <c r="GF810" i="64"/>
  <c r="GE810" i="64"/>
  <c r="GD810" i="64"/>
  <c r="GC810" i="64"/>
  <c r="GB810" i="64"/>
  <c r="GA810" i="64"/>
  <c r="FZ810" i="64"/>
  <c r="FY810" i="64"/>
  <c r="FX810" i="64"/>
  <c r="FW810" i="64"/>
  <c r="FV810" i="64"/>
  <c r="FU810" i="64"/>
  <c r="FT810" i="64"/>
  <c r="FS810" i="64"/>
  <c r="FR810" i="64"/>
  <c r="FQ810" i="64"/>
  <c r="FP810" i="64"/>
  <c r="FO810" i="64"/>
  <c r="FN810" i="64"/>
  <c r="FM810" i="64"/>
  <c r="FL810" i="64"/>
  <c r="FK810" i="64"/>
  <c r="FJ810" i="64"/>
  <c r="FI810" i="64"/>
  <c r="FH810" i="64"/>
  <c r="FG810" i="64"/>
  <c r="FF810" i="64"/>
  <c r="FC810" i="64"/>
  <c r="EU810" i="64"/>
  <c r="ET810" i="64"/>
  <c r="ES810" i="64"/>
  <c r="ER810" i="64"/>
  <c r="EQ810" i="64"/>
  <c r="EP810" i="64"/>
  <c r="EV810" i="64" s="1"/>
  <c r="IA809" i="64"/>
  <c r="HZ809" i="64"/>
  <c r="HY809" i="64"/>
  <c r="GL809" i="64"/>
  <c r="FD809" i="64" s="1"/>
  <c r="FC809" i="64"/>
  <c r="FA809" i="64"/>
  <c r="EZ809" i="64"/>
  <c r="EX809" i="64"/>
  <c r="EU809" i="64"/>
  <c r="ET809" i="64"/>
  <c r="ES809" i="64"/>
  <c r="ER809" i="64"/>
  <c r="EQ809" i="64"/>
  <c r="EP809" i="64"/>
  <c r="IA808" i="64"/>
  <c r="HZ808" i="64"/>
  <c r="HY808" i="64"/>
  <c r="GL808" i="64"/>
  <c r="FD808" i="64" s="1"/>
  <c r="FC808" i="64"/>
  <c r="FA808" i="64"/>
  <c r="EZ808" i="64"/>
  <c r="EX808" i="64"/>
  <c r="EU808" i="64"/>
  <c r="ET808" i="64"/>
  <c r="ES808" i="64"/>
  <c r="ER808" i="64"/>
  <c r="EQ808" i="64"/>
  <c r="EP808" i="64"/>
  <c r="IA807" i="64"/>
  <c r="HZ807" i="64"/>
  <c r="HY807" i="64"/>
  <c r="GL807" i="64"/>
  <c r="FD807" i="64" s="1"/>
  <c r="FC807" i="64"/>
  <c r="FA807" i="64"/>
  <c r="EZ807" i="64"/>
  <c r="EX807" i="64"/>
  <c r="EU807" i="64"/>
  <c r="ET807" i="64"/>
  <c r="ES807" i="64"/>
  <c r="ER807" i="64"/>
  <c r="EQ807" i="64"/>
  <c r="EP807" i="64"/>
  <c r="EV807" i="64" s="1"/>
  <c r="IA806" i="64"/>
  <c r="HZ806" i="64"/>
  <c r="HY806" i="64"/>
  <c r="HP806" i="64"/>
  <c r="HO806" i="64"/>
  <c r="HN806" i="64"/>
  <c r="HM806" i="64"/>
  <c r="HL806" i="64"/>
  <c r="HK806" i="64"/>
  <c r="HJ806" i="64"/>
  <c r="HI806" i="64"/>
  <c r="HH806" i="64"/>
  <c r="HG806" i="64"/>
  <c r="HF806" i="64"/>
  <c r="HE806" i="64"/>
  <c r="HD806" i="64"/>
  <c r="HC806" i="64"/>
  <c r="HB806" i="64"/>
  <c r="HA806" i="64"/>
  <c r="GZ806" i="64"/>
  <c r="GY806" i="64"/>
  <c r="GX806" i="64"/>
  <c r="GW806" i="64"/>
  <c r="GV806" i="64"/>
  <c r="GU806" i="64"/>
  <c r="GT806" i="64"/>
  <c r="GS806" i="64"/>
  <c r="GR806" i="64"/>
  <c r="GQ806" i="64"/>
  <c r="GP806" i="64"/>
  <c r="GO806" i="64"/>
  <c r="GN806" i="64"/>
  <c r="GL806" i="64"/>
  <c r="GJ806" i="64"/>
  <c r="GI806" i="64"/>
  <c r="GH806" i="64"/>
  <c r="GG806" i="64"/>
  <c r="GF806" i="64"/>
  <c r="GE806" i="64"/>
  <c r="GD806" i="64"/>
  <c r="GC806" i="64"/>
  <c r="GB806" i="64"/>
  <c r="GA806" i="64"/>
  <c r="FZ806" i="64"/>
  <c r="FY806" i="64"/>
  <c r="FX806" i="64"/>
  <c r="FW806" i="64"/>
  <c r="FV806" i="64"/>
  <c r="FU806" i="64"/>
  <c r="FT806" i="64"/>
  <c r="FS806" i="64"/>
  <c r="FR806" i="64"/>
  <c r="FQ806" i="64"/>
  <c r="FP806" i="64"/>
  <c r="FO806" i="64"/>
  <c r="FN806" i="64"/>
  <c r="FM806" i="64"/>
  <c r="FL806" i="64"/>
  <c r="FK806" i="64"/>
  <c r="FJ806" i="64"/>
  <c r="FI806" i="64"/>
  <c r="FH806" i="64"/>
  <c r="FG806" i="64"/>
  <c r="FF806" i="64"/>
  <c r="FD806" i="64"/>
  <c r="FC806" i="64"/>
  <c r="EX806" i="64"/>
  <c r="EW806" i="64"/>
  <c r="EU806" i="64"/>
  <c r="ET806" i="64"/>
  <c r="ES806" i="64"/>
  <c r="ER806" i="64"/>
  <c r="EQ806" i="64"/>
  <c r="EP806" i="64"/>
  <c r="M805" i="64"/>
  <c r="L805" i="64"/>
  <c r="M804" i="64"/>
  <c r="M803" i="64"/>
  <c r="L803" i="64"/>
  <c r="M802" i="64"/>
  <c r="M801" i="64"/>
  <c r="L801" i="64"/>
  <c r="EY801" i="64" s="1"/>
  <c r="IA805" i="64"/>
  <c r="HZ805" i="64"/>
  <c r="HY805" i="64"/>
  <c r="GL805" i="64"/>
  <c r="GJ805" i="64"/>
  <c r="GI805" i="64"/>
  <c r="GH805" i="64"/>
  <c r="GG805" i="64"/>
  <c r="GF805" i="64"/>
  <c r="GE805" i="64"/>
  <c r="GD805" i="64"/>
  <c r="GC805" i="64"/>
  <c r="GB805" i="64"/>
  <c r="GA805" i="64"/>
  <c r="FZ805" i="64"/>
  <c r="FY805" i="64"/>
  <c r="FX805" i="64"/>
  <c r="FW805" i="64"/>
  <c r="FV805" i="64"/>
  <c r="FU805" i="64"/>
  <c r="FT805" i="64"/>
  <c r="FS805" i="64"/>
  <c r="FR805" i="64"/>
  <c r="FQ805" i="64"/>
  <c r="FP805" i="64"/>
  <c r="FO805" i="64"/>
  <c r="FN805" i="64"/>
  <c r="FM805" i="64"/>
  <c r="FL805" i="64"/>
  <c r="FK805" i="64"/>
  <c r="FJ805" i="64"/>
  <c r="FI805" i="64"/>
  <c r="FH805" i="64"/>
  <c r="FG805" i="64"/>
  <c r="FF805" i="64"/>
  <c r="FD805" i="64"/>
  <c r="FC805" i="64"/>
  <c r="EU805" i="64"/>
  <c r="ET805" i="64"/>
  <c r="ES805" i="64"/>
  <c r="ER805" i="64"/>
  <c r="EQ805" i="64"/>
  <c r="EV805" i="64" s="1"/>
  <c r="EP805" i="64"/>
  <c r="IA804" i="64"/>
  <c r="HZ804" i="64"/>
  <c r="HY804" i="64"/>
  <c r="GL804" i="64"/>
  <c r="FD804" i="64" s="1"/>
  <c r="FC804" i="64"/>
  <c r="FA804" i="64"/>
  <c r="EZ804" i="64"/>
  <c r="EX804" i="64"/>
  <c r="EU804" i="64"/>
  <c r="ET804" i="64"/>
  <c r="ES804" i="64"/>
  <c r="ER804" i="64"/>
  <c r="EQ804" i="64"/>
  <c r="EP804" i="64"/>
  <c r="IA803" i="64"/>
  <c r="HZ803" i="64"/>
  <c r="HY803" i="64"/>
  <c r="GL803" i="64"/>
  <c r="FD803" i="64"/>
  <c r="FC803" i="64"/>
  <c r="FA803" i="64"/>
  <c r="EZ803" i="64"/>
  <c r="EX803" i="64"/>
  <c r="EU803" i="64"/>
  <c r="ET803" i="64"/>
  <c r="ES803" i="64"/>
  <c r="ER803" i="64"/>
  <c r="EQ803" i="64"/>
  <c r="EP803" i="64"/>
  <c r="IA802" i="64"/>
  <c r="HZ802" i="64"/>
  <c r="HY802" i="64"/>
  <c r="GL802" i="64"/>
  <c r="FD802" i="64"/>
  <c r="FC802" i="64"/>
  <c r="FA802" i="64"/>
  <c r="EZ802" i="64"/>
  <c r="EX802" i="64"/>
  <c r="EU802" i="64"/>
  <c r="ET802" i="64"/>
  <c r="ES802" i="64"/>
  <c r="ER802" i="64"/>
  <c r="EQ802" i="64"/>
  <c r="EP802" i="64"/>
  <c r="IA801" i="64"/>
  <c r="HZ801" i="64"/>
  <c r="HY801" i="64"/>
  <c r="HP801" i="64"/>
  <c r="HO801" i="64"/>
  <c r="HN801" i="64"/>
  <c r="HM801" i="64"/>
  <c r="HL801" i="64"/>
  <c r="HK801" i="64"/>
  <c r="HJ801" i="64"/>
  <c r="HI801" i="64"/>
  <c r="HH801" i="64"/>
  <c r="HG801" i="64"/>
  <c r="HF801" i="64"/>
  <c r="HE801" i="64"/>
  <c r="HD801" i="64"/>
  <c r="HC801" i="64"/>
  <c r="HB801" i="64"/>
  <c r="HA801" i="64"/>
  <c r="GZ801" i="64"/>
  <c r="GY801" i="64"/>
  <c r="GX801" i="64"/>
  <c r="GW801" i="64"/>
  <c r="GV801" i="64"/>
  <c r="GU801" i="64"/>
  <c r="GT801" i="64"/>
  <c r="GS801" i="64"/>
  <c r="GR801" i="64"/>
  <c r="GQ801" i="64"/>
  <c r="GP801" i="64"/>
  <c r="GO801" i="64"/>
  <c r="GN801" i="64"/>
  <c r="GL801" i="64"/>
  <c r="GJ801" i="64"/>
  <c r="GI801" i="64"/>
  <c r="GH801" i="64"/>
  <c r="GG801" i="64"/>
  <c r="GF801" i="64"/>
  <c r="GE801" i="64"/>
  <c r="GD801" i="64"/>
  <c r="GC801" i="64"/>
  <c r="GB801" i="64"/>
  <c r="GA801" i="64"/>
  <c r="FZ801" i="64"/>
  <c r="FY801" i="64"/>
  <c r="FX801" i="64"/>
  <c r="FW801" i="64"/>
  <c r="FV801" i="64"/>
  <c r="FU801" i="64"/>
  <c r="FT801" i="64"/>
  <c r="FS801" i="64"/>
  <c r="FR801" i="64"/>
  <c r="FQ801" i="64"/>
  <c r="FP801" i="64"/>
  <c r="FO801" i="64"/>
  <c r="FN801" i="64"/>
  <c r="FM801" i="64"/>
  <c r="FL801" i="64"/>
  <c r="FK801" i="64"/>
  <c r="FJ801" i="64"/>
  <c r="FI801" i="64"/>
  <c r="FH801" i="64"/>
  <c r="FG801" i="64"/>
  <c r="FF801" i="64"/>
  <c r="FD801" i="64"/>
  <c r="FC801" i="64"/>
  <c r="EX801" i="64"/>
  <c r="EW801" i="64"/>
  <c r="EU801" i="64"/>
  <c r="ET801" i="64"/>
  <c r="ES801" i="64"/>
  <c r="ER801" i="64"/>
  <c r="EQ801" i="64"/>
  <c r="EP801" i="64"/>
  <c r="M800" i="64"/>
  <c r="L800" i="64"/>
  <c r="M799" i="64"/>
  <c r="M798" i="64"/>
  <c r="L798" i="64"/>
  <c r="M797" i="64"/>
  <c r="M796" i="64"/>
  <c r="L796" i="64"/>
  <c r="EY796" i="64" s="1"/>
  <c r="IA800" i="64"/>
  <c r="HZ800" i="64"/>
  <c r="HY800" i="64"/>
  <c r="GL800" i="64"/>
  <c r="GJ800" i="64"/>
  <c r="GI800" i="64"/>
  <c r="GH800" i="64"/>
  <c r="GG800" i="64"/>
  <c r="GF800" i="64"/>
  <c r="GE800" i="64"/>
  <c r="GD800" i="64"/>
  <c r="GC800" i="64"/>
  <c r="GB800" i="64"/>
  <c r="GA800" i="64"/>
  <c r="FZ800" i="64"/>
  <c r="FY800" i="64"/>
  <c r="FX800" i="64"/>
  <c r="FW800" i="64"/>
  <c r="FV800" i="64"/>
  <c r="FU800" i="64"/>
  <c r="FT800" i="64"/>
  <c r="FS800" i="64"/>
  <c r="FR800" i="64"/>
  <c r="FQ800" i="64"/>
  <c r="FP800" i="64"/>
  <c r="FO800" i="64"/>
  <c r="FN800" i="64"/>
  <c r="FM800" i="64"/>
  <c r="FL800" i="64"/>
  <c r="FK800" i="64"/>
  <c r="FJ800" i="64"/>
  <c r="FI800" i="64"/>
  <c r="FH800" i="64"/>
  <c r="FG800" i="64"/>
  <c r="FF800" i="64"/>
  <c r="FD800" i="64"/>
  <c r="FC800" i="64"/>
  <c r="EU800" i="64"/>
  <c r="ET800" i="64"/>
  <c r="ES800" i="64"/>
  <c r="ER800" i="64"/>
  <c r="EQ800" i="64"/>
  <c r="EP800" i="64"/>
  <c r="IA799" i="64"/>
  <c r="HZ799" i="64"/>
  <c r="HY799" i="64"/>
  <c r="GL799" i="64"/>
  <c r="FD799" i="64" s="1"/>
  <c r="FC799" i="64"/>
  <c r="FA799" i="64"/>
  <c r="EZ799" i="64"/>
  <c r="EX799" i="64"/>
  <c r="EU799" i="64"/>
  <c r="ET799" i="64"/>
  <c r="ES799" i="64"/>
  <c r="ER799" i="64"/>
  <c r="EQ799" i="64"/>
  <c r="EP799" i="64"/>
  <c r="IA798" i="64"/>
  <c r="HZ798" i="64"/>
  <c r="HY798" i="64"/>
  <c r="GL798" i="64"/>
  <c r="FD798" i="64" s="1"/>
  <c r="FC798" i="64"/>
  <c r="FA798" i="64"/>
  <c r="EZ798" i="64"/>
  <c r="EX798" i="64"/>
  <c r="EU798" i="64"/>
  <c r="ET798" i="64"/>
  <c r="ES798" i="64"/>
  <c r="ER798" i="64"/>
  <c r="EQ798" i="64"/>
  <c r="EP798" i="64"/>
  <c r="IA797" i="64"/>
  <c r="HZ797" i="64"/>
  <c r="HY797" i="64"/>
  <c r="GL797" i="64"/>
  <c r="FD797" i="64" s="1"/>
  <c r="FC797" i="64"/>
  <c r="FA797" i="64"/>
  <c r="EZ797" i="64"/>
  <c r="EX797" i="64"/>
  <c r="EU797" i="64"/>
  <c r="ET797" i="64"/>
  <c r="ES797" i="64"/>
  <c r="ER797" i="64"/>
  <c r="EQ797" i="64"/>
  <c r="EP797" i="64"/>
  <c r="IA796" i="64"/>
  <c r="HZ796" i="64"/>
  <c r="HY796" i="64"/>
  <c r="HP796" i="64"/>
  <c r="HO796" i="64"/>
  <c r="HN796" i="64"/>
  <c r="HM796" i="64"/>
  <c r="HL796" i="64"/>
  <c r="HK796" i="64"/>
  <c r="HJ796" i="64"/>
  <c r="HI796" i="64"/>
  <c r="HH796" i="64"/>
  <c r="HG796" i="64"/>
  <c r="HF796" i="64"/>
  <c r="HE796" i="64"/>
  <c r="HD796" i="64"/>
  <c r="HC796" i="64"/>
  <c r="HB796" i="64"/>
  <c r="HA796" i="64"/>
  <c r="GZ796" i="64"/>
  <c r="GY796" i="64"/>
  <c r="GX796" i="64"/>
  <c r="GW796" i="64"/>
  <c r="GV796" i="64"/>
  <c r="GU796" i="64"/>
  <c r="GT796" i="64"/>
  <c r="GS796" i="64"/>
  <c r="GR796" i="64"/>
  <c r="GQ796" i="64"/>
  <c r="GP796" i="64"/>
  <c r="GO796" i="64"/>
  <c r="GN796" i="64"/>
  <c r="GL796" i="64"/>
  <c r="FD796" i="64" s="1"/>
  <c r="GJ796" i="64"/>
  <c r="GI796" i="64"/>
  <c r="GH796" i="64"/>
  <c r="GG796" i="64"/>
  <c r="GF796" i="64"/>
  <c r="GE796" i="64"/>
  <c r="GD796" i="64"/>
  <c r="GC796" i="64"/>
  <c r="GB796" i="64"/>
  <c r="GA796" i="64"/>
  <c r="FZ796" i="64"/>
  <c r="FY796" i="64"/>
  <c r="FX796" i="64"/>
  <c r="FW796" i="64"/>
  <c r="FV796" i="64"/>
  <c r="FU796" i="64"/>
  <c r="FT796" i="64"/>
  <c r="FS796" i="64"/>
  <c r="FR796" i="64"/>
  <c r="FQ796" i="64"/>
  <c r="FP796" i="64"/>
  <c r="FO796" i="64"/>
  <c r="FN796" i="64"/>
  <c r="FM796" i="64"/>
  <c r="FL796" i="64"/>
  <c r="FK796" i="64"/>
  <c r="FJ796" i="64"/>
  <c r="FI796" i="64"/>
  <c r="FH796" i="64"/>
  <c r="FG796" i="64"/>
  <c r="FF796" i="64"/>
  <c r="FC796" i="64"/>
  <c r="EZ796" i="64"/>
  <c r="EX796" i="64"/>
  <c r="EW796" i="64"/>
  <c r="EU796" i="64"/>
  <c r="ET796" i="64"/>
  <c r="ES796" i="64"/>
  <c r="ER796" i="64"/>
  <c r="EQ796" i="64"/>
  <c r="EP796" i="64"/>
  <c r="M795" i="64"/>
  <c r="L795" i="64"/>
  <c r="M794" i="64"/>
  <c r="L794" i="64"/>
  <c r="EY794" i="64" s="1"/>
  <c r="M793" i="64"/>
  <c r="L793" i="64"/>
  <c r="M792" i="64"/>
  <c r="L792" i="64"/>
  <c r="EY792" i="64" s="1"/>
  <c r="M791" i="64"/>
  <c r="L791" i="64"/>
  <c r="EY791" i="64" s="1"/>
  <c r="IA795" i="64"/>
  <c r="HZ795" i="64"/>
  <c r="HY795" i="64"/>
  <c r="GL795" i="64"/>
  <c r="GJ795" i="64"/>
  <c r="GI795" i="64"/>
  <c r="GH795" i="64"/>
  <c r="GG795" i="64"/>
  <c r="GF795" i="64"/>
  <c r="GE795" i="64"/>
  <c r="GD795" i="64"/>
  <c r="GC795" i="64"/>
  <c r="GB795" i="64"/>
  <c r="GA795" i="64"/>
  <c r="FZ795" i="64"/>
  <c r="FY795" i="64"/>
  <c r="FX795" i="64"/>
  <c r="FW795" i="64"/>
  <c r="FV795" i="64"/>
  <c r="FU795" i="64"/>
  <c r="FT795" i="64"/>
  <c r="FS795" i="64"/>
  <c r="FR795" i="64"/>
  <c r="FQ795" i="64"/>
  <c r="FP795" i="64"/>
  <c r="FO795" i="64"/>
  <c r="FN795" i="64"/>
  <c r="FM795" i="64"/>
  <c r="FL795" i="64"/>
  <c r="FK795" i="64"/>
  <c r="FJ795" i="64"/>
  <c r="FI795" i="64"/>
  <c r="FH795" i="64"/>
  <c r="FG795" i="64"/>
  <c r="FF795" i="64"/>
  <c r="FD795" i="64"/>
  <c r="FC795" i="64"/>
  <c r="EU795" i="64"/>
  <c r="ET795" i="64"/>
  <c r="ES795" i="64"/>
  <c r="ER795" i="64"/>
  <c r="EQ795" i="64"/>
  <c r="EP795" i="64"/>
  <c r="IA794" i="64"/>
  <c r="HZ794" i="64"/>
  <c r="HY794" i="64"/>
  <c r="GL794" i="64"/>
  <c r="FD794" i="64" s="1"/>
  <c r="FC794" i="64"/>
  <c r="FA794" i="64"/>
  <c r="EZ794" i="64"/>
  <c r="EX794" i="64"/>
  <c r="EU794" i="64"/>
  <c r="ET794" i="64"/>
  <c r="ES794" i="64"/>
  <c r="ER794" i="64"/>
  <c r="EQ794" i="64"/>
  <c r="EP794" i="64"/>
  <c r="IA793" i="64"/>
  <c r="HZ793" i="64"/>
  <c r="HY793" i="64"/>
  <c r="GL793" i="64"/>
  <c r="FD793" i="64" s="1"/>
  <c r="FC793" i="64"/>
  <c r="FA793" i="64"/>
  <c r="EZ793" i="64"/>
  <c r="EY793" i="64"/>
  <c r="EX793" i="64"/>
  <c r="EU793" i="64"/>
  <c r="ET793" i="64"/>
  <c r="ES793" i="64"/>
  <c r="EV793" i="64" s="1"/>
  <c r="ER793" i="64"/>
  <c r="EQ793" i="64"/>
  <c r="EP793" i="64"/>
  <c r="IA792" i="64"/>
  <c r="HZ792" i="64"/>
  <c r="HY792" i="64"/>
  <c r="GL792" i="64"/>
  <c r="FD792" i="64"/>
  <c r="FC792" i="64"/>
  <c r="FA792" i="64"/>
  <c r="EZ792" i="64"/>
  <c r="EX792" i="64"/>
  <c r="EU792" i="64"/>
  <c r="ET792" i="64"/>
  <c r="ES792" i="64"/>
  <c r="ER792" i="64"/>
  <c r="EQ792" i="64"/>
  <c r="EP792" i="64"/>
  <c r="IA791" i="64"/>
  <c r="HZ791" i="64"/>
  <c r="HY791" i="64"/>
  <c r="HP791" i="64"/>
  <c r="HO791" i="64"/>
  <c r="HN791" i="64"/>
  <c r="HM791" i="64"/>
  <c r="HL791" i="64"/>
  <c r="HK791" i="64"/>
  <c r="HJ791" i="64"/>
  <c r="HI791" i="64"/>
  <c r="HH791" i="64"/>
  <c r="HG791" i="64"/>
  <c r="HF791" i="64"/>
  <c r="HE791" i="64"/>
  <c r="HD791" i="64"/>
  <c r="HC791" i="64"/>
  <c r="HB791" i="64"/>
  <c r="HA791" i="64"/>
  <c r="GZ791" i="64"/>
  <c r="GY791" i="64"/>
  <c r="GX791" i="64"/>
  <c r="GW791" i="64"/>
  <c r="GV791" i="64"/>
  <c r="GU791" i="64"/>
  <c r="GT791" i="64"/>
  <c r="GS791" i="64"/>
  <c r="GR791" i="64"/>
  <c r="GQ791" i="64"/>
  <c r="GP791" i="64"/>
  <c r="GO791" i="64"/>
  <c r="GN791" i="64"/>
  <c r="GL791" i="64"/>
  <c r="FD791" i="64" s="1"/>
  <c r="GJ791" i="64"/>
  <c r="GI791" i="64"/>
  <c r="GH791" i="64"/>
  <c r="GG791" i="64"/>
  <c r="GF791" i="64"/>
  <c r="GE791" i="64"/>
  <c r="GD791" i="64"/>
  <c r="GC791" i="64"/>
  <c r="GB791" i="64"/>
  <c r="GA791" i="64"/>
  <c r="FZ791" i="64"/>
  <c r="FY791" i="64"/>
  <c r="FX791" i="64"/>
  <c r="FW791" i="64"/>
  <c r="FV791" i="64"/>
  <c r="FU791" i="64"/>
  <c r="FT791" i="64"/>
  <c r="FS791" i="64"/>
  <c r="FR791" i="64"/>
  <c r="FQ791" i="64"/>
  <c r="FP791" i="64"/>
  <c r="FO791" i="64"/>
  <c r="FN791" i="64"/>
  <c r="FM791" i="64"/>
  <c r="FL791" i="64"/>
  <c r="FK791" i="64"/>
  <c r="FJ791" i="64"/>
  <c r="FI791" i="64"/>
  <c r="FH791" i="64"/>
  <c r="FG791" i="64"/>
  <c r="FF791" i="64"/>
  <c r="EX791" i="64" s="1"/>
  <c r="FC791" i="64"/>
  <c r="EW791" i="64"/>
  <c r="EU791" i="64"/>
  <c r="ET791" i="64"/>
  <c r="ES791" i="64"/>
  <c r="ER791" i="64"/>
  <c r="EQ791" i="64"/>
  <c r="EP791" i="64"/>
  <c r="M790" i="64"/>
  <c r="L790" i="64"/>
  <c r="M789" i="64"/>
  <c r="M788" i="64"/>
  <c r="L788" i="64"/>
  <c r="EY788" i="64" s="1"/>
  <c r="M787" i="64"/>
  <c r="M786" i="64"/>
  <c r="L786" i="64"/>
  <c r="EY786" i="64" s="1"/>
  <c r="IA790" i="64"/>
  <c r="HZ790" i="64"/>
  <c r="HY790" i="64"/>
  <c r="GL790" i="64"/>
  <c r="GJ790" i="64"/>
  <c r="GI790" i="64"/>
  <c r="GH790" i="64"/>
  <c r="GG790" i="64"/>
  <c r="GF790" i="64"/>
  <c r="GE790" i="64"/>
  <c r="GD790" i="64"/>
  <c r="GC790" i="64"/>
  <c r="GB790" i="64"/>
  <c r="GA790" i="64"/>
  <c r="FZ790" i="64"/>
  <c r="FY790" i="64"/>
  <c r="FX790" i="64"/>
  <c r="FW790" i="64"/>
  <c r="FV790" i="64"/>
  <c r="FU790" i="64"/>
  <c r="FT790" i="64"/>
  <c r="FS790" i="64"/>
  <c r="FR790" i="64"/>
  <c r="FQ790" i="64"/>
  <c r="FP790" i="64"/>
  <c r="FO790" i="64"/>
  <c r="FN790" i="64"/>
  <c r="FM790" i="64"/>
  <c r="FL790" i="64"/>
  <c r="FK790" i="64"/>
  <c r="FJ790" i="64"/>
  <c r="FI790" i="64"/>
  <c r="FH790" i="64"/>
  <c r="FG790" i="64"/>
  <c r="FF790" i="64"/>
  <c r="FD790" i="64"/>
  <c r="FC790" i="64"/>
  <c r="EU790" i="64"/>
  <c r="ET790" i="64"/>
  <c r="ES790" i="64"/>
  <c r="ER790" i="64"/>
  <c r="EQ790" i="64"/>
  <c r="EV790" i="64" s="1"/>
  <c r="EP790" i="64"/>
  <c r="IA789" i="64"/>
  <c r="HZ789" i="64"/>
  <c r="HY789" i="64"/>
  <c r="GL789" i="64"/>
  <c r="FD789" i="64" s="1"/>
  <c r="FC789" i="64"/>
  <c r="FA789" i="64"/>
  <c r="EZ789" i="64"/>
  <c r="EX789" i="64"/>
  <c r="EU789" i="64"/>
  <c r="ET789" i="64"/>
  <c r="ES789" i="64"/>
  <c r="ER789" i="64"/>
  <c r="EQ789" i="64"/>
  <c r="EP789" i="64"/>
  <c r="IA788" i="64"/>
  <c r="HZ788" i="64"/>
  <c r="HY788" i="64"/>
  <c r="GL788" i="64"/>
  <c r="FD788" i="64" s="1"/>
  <c r="FC788" i="64"/>
  <c r="FA788" i="64"/>
  <c r="EZ788" i="64"/>
  <c r="EX788" i="64"/>
  <c r="EU788" i="64"/>
  <c r="ET788" i="64"/>
  <c r="ES788" i="64"/>
  <c r="ER788" i="64"/>
  <c r="EQ788" i="64"/>
  <c r="EP788" i="64"/>
  <c r="IA787" i="64"/>
  <c r="HZ787" i="64"/>
  <c r="HY787" i="64"/>
  <c r="GL787" i="64"/>
  <c r="FD787" i="64" s="1"/>
  <c r="FC787" i="64"/>
  <c r="FA787" i="64"/>
  <c r="EZ787" i="64"/>
  <c r="EX787" i="64"/>
  <c r="EU787" i="64"/>
  <c r="ET787" i="64"/>
  <c r="ES787" i="64"/>
  <c r="ER787" i="64"/>
  <c r="EQ787" i="64"/>
  <c r="EP787" i="64"/>
  <c r="IA786" i="64"/>
  <c r="HZ786" i="64"/>
  <c r="HY786" i="64"/>
  <c r="HP786" i="64"/>
  <c r="HO786" i="64"/>
  <c r="HN786" i="64"/>
  <c r="HM786" i="64"/>
  <c r="HL786" i="64"/>
  <c r="HK786" i="64"/>
  <c r="HJ786" i="64"/>
  <c r="HI786" i="64"/>
  <c r="HH786" i="64"/>
  <c r="HG786" i="64"/>
  <c r="HF786" i="64"/>
  <c r="HE786" i="64"/>
  <c r="HD786" i="64"/>
  <c r="HC786" i="64"/>
  <c r="HB786" i="64"/>
  <c r="HA786" i="64"/>
  <c r="GZ786" i="64"/>
  <c r="GY786" i="64"/>
  <c r="GX786" i="64"/>
  <c r="GW786" i="64"/>
  <c r="GV786" i="64"/>
  <c r="GU786" i="64"/>
  <c r="GT786" i="64"/>
  <c r="GS786" i="64"/>
  <c r="GR786" i="64"/>
  <c r="GQ786" i="64"/>
  <c r="GP786" i="64"/>
  <c r="GO786" i="64"/>
  <c r="GN786" i="64"/>
  <c r="GL786" i="64"/>
  <c r="GJ786" i="64"/>
  <c r="GI786" i="64"/>
  <c r="GH786" i="64"/>
  <c r="GG786" i="64"/>
  <c r="GF786" i="64"/>
  <c r="GE786" i="64"/>
  <c r="GD786" i="64"/>
  <c r="GC786" i="64"/>
  <c r="GB786" i="64"/>
  <c r="GA786" i="64"/>
  <c r="FZ786" i="64"/>
  <c r="FY786" i="64"/>
  <c r="FX786" i="64"/>
  <c r="FW786" i="64"/>
  <c r="FV786" i="64"/>
  <c r="FU786" i="64"/>
  <c r="FT786" i="64"/>
  <c r="FS786" i="64"/>
  <c r="FR786" i="64"/>
  <c r="FQ786" i="64"/>
  <c r="FP786" i="64"/>
  <c r="FO786" i="64"/>
  <c r="FN786" i="64"/>
  <c r="FM786" i="64"/>
  <c r="FL786" i="64"/>
  <c r="FK786" i="64"/>
  <c r="FJ786" i="64"/>
  <c r="FI786" i="64"/>
  <c r="FH786" i="64"/>
  <c r="FG786" i="64"/>
  <c r="FF786" i="64"/>
  <c r="FD786" i="64"/>
  <c r="FC786" i="64"/>
  <c r="EX786" i="64"/>
  <c r="EW786" i="64"/>
  <c r="EU786" i="64"/>
  <c r="ET786" i="64"/>
  <c r="ES786" i="64"/>
  <c r="ER786" i="64"/>
  <c r="EQ786" i="64"/>
  <c r="EP786" i="64"/>
  <c r="M785" i="64"/>
  <c r="L785" i="64"/>
  <c r="M784" i="64"/>
  <c r="M783" i="64"/>
  <c r="L783" i="64"/>
  <c r="M782" i="64"/>
  <c r="M781" i="64"/>
  <c r="EY781" i="64" s="1"/>
  <c r="L781" i="64"/>
  <c r="IA785" i="64"/>
  <c r="HZ785" i="64"/>
  <c r="HY785" i="64"/>
  <c r="GL785" i="64"/>
  <c r="GJ785" i="64"/>
  <c r="GI785" i="64"/>
  <c r="GH785" i="64"/>
  <c r="GG785" i="64"/>
  <c r="GF785" i="64"/>
  <c r="GE785" i="64"/>
  <c r="GD785" i="64"/>
  <c r="GC785" i="64"/>
  <c r="GB785" i="64"/>
  <c r="GA785" i="64"/>
  <c r="FZ785" i="64"/>
  <c r="FY785" i="64"/>
  <c r="FX785" i="64"/>
  <c r="FW785" i="64"/>
  <c r="FV785" i="64"/>
  <c r="FU785" i="64"/>
  <c r="FT785" i="64"/>
  <c r="FS785" i="64"/>
  <c r="FR785" i="64"/>
  <c r="FQ785" i="64"/>
  <c r="FP785" i="64"/>
  <c r="FO785" i="64"/>
  <c r="FN785" i="64"/>
  <c r="FM785" i="64"/>
  <c r="FL785" i="64"/>
  <c r="FK785" i="64"/>
  <c r="FJ785" i="64"/>
  <c r="FI785" i="64"/>
  <c r="FH785" i="64"/>
  <c r="FG785" i="64"/>
  <c r="FF785" i="64"/>
  <c r="FD785" i="64"/>
  <c r="FC785" i="64"/>
  <c r="EU785" i="64"/>
  <c r="ET785" i="64"/>
  <c r="ES785" i="64"/>
  <c r="ER785" i="64"/>
  <c r="EQ785" i="64"/>
  <c r="EP785" i="64"/>
  <c r="IA784" i="64"/>
  <c r="HZ784" i="64"/>
  <c r="HY784" i="64"/>
  <c r="GL784" i="64"/>
  <c r="FD784" i="64" s="1"/>
  <c r="FC784" i="64"/>
  <c r="FA784" i="64"/>
  <c r="EZ784" i="64"/>
  <c r="EX784" i="64"/>
  <c r="EU784" i="64"/>
  <c r="ET784" i="64"/>
  <c r="ES784" i="64"/>
  <c r="ER784" i="64"/>
  <c r="EQ784" i="64"/>
  <c r="EP784" i="64"/>
  <c r="IA783" i="64"/>
  <c r="HZ783" i="64"/>
  <c r="HY783" i="64"/>
  <c r="GL783" i="64"/>
  <c r="FD783" i="64" s="1"/>
  <c r="FC783" i="64"/>
  <c r="FA783" i="64"/>
  <c r="EZ783" i="64"/>
  <c r="EY783" i="64"/>
  <c r="EX783" i="64"/>
  <c r="EU783" i="64"/>
  <c r="ET783" i="64"/>
  <c r="ES783" i="64"/>
  <c r="ER783" i="64"/>
  <c r="EQ783" i="64"/>
  <c r="EP783" i="64"/>
  <c r="IA782" i="64"/>
  <c r="HZ782" i="64"/>
  <c r="HY782" i="64"/>
  <c r="GL782" i="64"/>
  <c r="FD782" i="64" s="1"/>
  <c r="FC782" i="64"/>
  <c r="FA782" i="64"/>
  <c r="EZ782" i="64"/>
  <c r="EX782" i="64"/>
  <c r="EU782" i="64"/>
  <c r="ET782" i="64"/>
  <c r="ES782" i="64"/>
  <c r="ER782" i="64"/>
  <c r="EQ782" i="64"/>
  <c r="EP782" i="64"/>
  <c r="IA781" i="64"/>
  <c r="HZ781" i="64"/>
  <c r="HY781" i="64"/>
  <c r="HP781" i="64"/>
  <c r="HO781" i="64"/>
  <c r="HN781" i="64"/>
  <c r="HM781" i="64"/>
  <c r="HL781" i="64"/>
  <c r="HK781" i="64"/>
  <c r="HJ781" i="64"/>
  <c r="HI781" i="64"/>
  <c r="HH781" i="64"/>
  <c r="HG781" i="64"/>
  <c r="HF781" i="64"/>
  <c r="HE781" i="64"/>
  <c r="HD781" i="64"/>
  <c r="HC781" i="64"/>
  <c r="HB781" i="64"/>
  <c r="HA781" i="64"/>
  <c r="GZ781" i="64"/>
  <c r="GY781" i="64"/>
  <c r="GX781" i="64"/>
  <c r="GW781" i="64"/>
  <c r="GV781" i="64"/>
  <c r="GU781" i="64"/>
  <c r="GT781" i="64"/>
  <c r="GS781" i="64"/>
  <c r="GR781" i="64"/>
  <c r="GQ781" i="64"/>
  <c r="GP781" i="64"/>
  <c r="GO781" i="64"/>
  <c r="GN781" i="64"/>
  <c r="GL781" i="64"/>
  <c r="GJ781" i="64"/>
  <c r="GI781" i="64"/>
  <c r="GH781" i="64"/>
  <c r="GG781" i="64"/>
  <c r="GF781" i="64"/>
  <c r="GE781" i="64"/>
  <c r="GD781" i="64"/>
  <c r="GC781" i="64"/>
  <c r="GB781" i="64"/>
  <c r="GA781" i="64"/>
  <c r="FZ781" i="64"/>
  <c r="FY781" i="64"/>
  <c r="FX781" i="64"/>
  <c r="FW781" i="64"/>
  <c r="FV781" i="64"/>
  <c r="FU781" i="64"/>
  <c r="FT781" i="64"/>
  <c r="FS781" i="64"/>
  <c r="FR781" i="64"/>
  <c r="FQ781" i="64"/>
  <c r="FP781" i="64"/>
  <c r="FO781" i="64"/>
  <c r="FN781" i="64"/>
  <c r="FM781" i="64"/>
  <c r="FL781" i="64"/>
  <c r="FK781" i="64"/>
  <c r="FJ781" i="64"/>
  <c r="FI781" i="64"/>
  <c r="FH781" i="64"/>
  <c r="FG781" i="64"/>
  <c r="FA781" i="64" s="1"/>
  <c r="FF781" i="64"/>
  <c r="FD781" i="64"/>
  <c r="FC781" i="64"/>
  <c r="EX781" i="64"/>
  <c r="EW781" i="64"/>
  <c r="EU781" i="64"/>
  <c r="ET781" i="64"/>
  <c r="ES781" i="64"/>
  <c r="ER781" i="64"/>
  <c r="EQ781" i="64"/>
  <c r="EP781" i="64"/>
  <c r="M780" i="64"/>
  <c r="L780" i="64"/>
  <c r="M779" i="64"/>
  <c r="M778" i="64"/>
  <c r="L778" i="64"/>
  <c r="M777" i="64"/>
  <c r="M776" i="64"/>
  <c r="EY776" i="64" s="1"/>
  <c r="L776" i="64"/>
  <c r="IA780" i="64"/>
  <c r="HZ780" i="64"/>
  <c r="HY780" i="64"/>
  <c r="GL780" i="64"/>
  <c r="GJ780" i="64"/>
  <c r="GI780" i="64"/>
  <c r="GH780" i="64"/>
  <c r="GG780" i="64"/>
  <c r="GF780" i="64"/>
  <c r="GE780" i="64"/>
  <c r="GD780" i="64"/>
  <c r="GC780" i="64"/>
  <c r="GB780" i="64"/>
  <c r="GA780" i="64"/>
  <c r="FZ780" i="64"/>
  <c r="FY780" i="64"/>
  <c r="FX780" i="64"/>
  <c r="FW780" i="64"/>
  <c r="FV780" i="64"/>
  <c r="FU780" i="64"/>
  <c r="FT780" i="64"/>
  <c r="FS780" i="64"/>
  <c r="FR780" i="64"/>
  <c r="FQ780" i="64"/>
  <c r="FP780" i="64"/>
  <c r="FO780" i="64"/>
  <c r="FN780" i="64"/>
  <c r="FM780" i="64"/>
  <c r="FL780" i="64"/>
  <c r="FK780" i="64"/>
  <c r="FJ780" i="64"/>
  <c r="FI780" i="64"/>
  <c r="FH780" i="64"/>
  <c r="FG780" i="64"/>
  <c r="FF780" i="64"/>
  <c r="FD780" i="64"/>
  <c r="FC780" i="64"/>
  <c r="EU780" i="64"/>
  <c r="ET780" i="64"/>
  <c r="ES780" i="64"/>
  <c r="ER780" i="64"/>
  <c r="EQ780" i="64"/>
  <c r="EP780" i="64"/>
  <c r="IA779" i="64"/>
  <c r="HZ779" i="64"/>
  <c r="HY779" i="64"/>
  <c r="GL779" i="64"/>
  <c r="FD779" i="64" s="1"/>
  <c r="FC779" i="64"/>
  <c r="FA779" i="64"/>
  <c r="EZ779" i="64"/>
  <c r="EX779" i="64"/>
  <c r="EU779" i="64"/>
  <c r="ET779" i="64"/>
  <c r="ES779" i="64"/>
  <c r="ER779" i="64"/>
  <c r="EQ779" i="64"/>
  <c r="EP779" i="64"/>
  <c r="IA778" i="64"/>
  <c r="HZ778" i="64"/>
  <c r="HY778" i="64"/>
  <c r="GL778" i="64"/>
  <c r="FD778" i="64" s="1"/>
  <c r="FC778" i="64"/>
  <c r="FA778" i="64"/>
  <c r="EZ778" i="64"/>
  <c r="EX778" i="64"/>
  <c r="EU778" i="64"/>
  <c r="ET778" i="64"/>
  <c r="ES778" i="64"/>
  <c r="EV778" i="64" s="1"/>
  <c r="ER778" i="64"/>
  <c r="EQ778" i="64"/>
  <c r="EP778" i="64"/>
  <c r="IA777" i="64"/>
  <c r="HZ777" i="64"/>
  <c r="HY777" i="64"/>
  <c r="GL777" i="64"/>
  <c r="FD777" i="64"/>
  <c r="FC777" i="64"/>
  <c r="FA777" i="64"/>
  <c r="EZ777" i="64"/>
  <c r="EX777" i="64"/>
  <c r="EU777" i="64"/>
  <c r="ET777" i="64"/>
  <c r="ES777" i="64"/>
  <c r="ER777" i="64"/>
  <c r="EQ777" i="64"/>
  <c r="EP777" i="64"/>
  <c r="IA776" i="64"/>
  <c r="HZ776" i="64"/>
  <c r="HY776" i="64"/>
  <c r="HP776" i="64"/>
  <c r="HO776" i="64"/>
  <c r="HN776" i="64"/>
  <c r="HM776" i="64"/>
  <c r="HL776" i="64"/>
  <c r="HK776" i="64"/>
  <c r="HJ776" i="64"/>
  <c r="HI776" i="64"/>
  <c r="HH776" i="64"/>
  <c r="HG776" i="64"/>
  <c r="HF776" i="64"/>
  <c r="HE776" i="64"/>
  <c r="HD776" i="64"/>
  <c r="HC776" i="64"/>
  <c r="HB776" i="64"/>
  <c r="HA776" i="64"/>
  <c r="GZ776" i="64"/>
  <c r="GY776" i="64"/>
  <c r="GX776" i="64"/>
  <c r="GW776" i="64"/>
  <c r="GV776" i="64"/>
  <c r="GU776" i="64"/>
  <c r="GT776" i="64"/>
  <c r="GS776" i="64"/>
  <c r="GR776" i="64"/>
  <c r="GQ776" i="64"/>
  <c r="GP776" i="64"/>
  <c r="GO776" i="64"/>
  <c r="GN776" i="64"/>
  <c r="GL776" i="64"/>
  <c r="FD776" i="64" s="1"/>
  <c r="GJ776" i="64"/>
  <c r="GI776" i="64"/>
  <c r="GH776" i="64"/>
  <c r="GG776" i="64"/>
  <c r="GF776" i="64"/>
  <c r="GE776" i="64"/>
  <c r="GD776" i="64"/>
  <c r="GC776" i="64"/>
  <c r="GB776" i="64"/>
  <c r="GA776" i="64"/>
  <c r="FZ776" i="64"/>
  <c r="FY776" i="64"/>
  <c r="FX776" i="64"/>
  <c r="FW776" i="64"/>
  <c r="FV776" i="64"/>
  <c r="FU776" i="64"/>
  <c r="FT776" i="64"/>
  <c r="FS776" i="64"/>
  <c r="FR776" i="64"/>
  <c r="FQ776" i="64"/>
  <c r="FP776" i="64"/>
  <c r="FO776" i="64"/>
  <c r="FN776" i="64"/>
  <c r="FM776" i="64"/>
  <c r="FL776" i="64"/>
  <c r="FK776" i="64"/>
  <c r="FJ776" i="64"/>
  <c r="FI776" i="64"/>
  <c r="FH776" i="64"/>
  <c r="FG776" i="64"/>
  <c r="FF776" i="64"/>
  <c r="FC776" i="64"/>
  <c r="EX776" i="64"/>
  <c r="EW776" i="64"/>
  <c r="EU776" i="64"/>
  <c r="ET776" i="64"/>
  <c r="ES776" i="64"/>
  <c r="ER776" i="64"/>
  <c r="EQ776" i="64"/>
  <c r="EP776" i="64"/>
  <c r="M775" i="64"/>
  <c r="L775" i="64"/>
  <c r="M774" i="64"/>
  <c r="M773" i="64"/>
  <c r="L773" i="64"/>
  <c r="M772" i="64"/>
  <c r="M771" i="64"/>
  <c r="L771" i="64"/>
  <c r="EY771" i="64" s="1"/>
  <c r="IA775" i="64"/>
  <c r="HZ775" i="64"/>
  <c r="HY775" i="64"/>
  <c r="GL775" i="64"/>
  <c r="GJ775" i="64"/>
  <c r="GI775" i="64"/>
  <c r="GH775" i="64"/>
  <c r="GG775" i="64"/>
  <c r="GF775" i="64"/>
  <c r="GE775" i="64"/>
  <c r="GD775" i="64"/>
  <c r="GC775" i="64"/>
  <c r="GB775" i="64"/>
  <c r="GA775" i="64"/>
  <c r="FZ775" i="64"/>
  <c r="FY775" i="64"/>
  <c r="FX775" i="64"/>
  <c r="FW775" i="64"/>
  <c r="FV775" i="64"/>
  <c r="FU775" i="64"/>
  <c r="FT775" i="64"/>
  <c r="FS775" i="64"/>
  <c r="FR775" i="64"/>
  <c r="FQ775" i="64"/>
  <c r="FP775" i="64"/>
  <c r="FO775" i="64"/>
  <c r="FN775" i="64"/>
  <c r="FM775" i="64"/>
  <c r="FL775" i="64"/>
  <c r="FK775" i="64"/>
  <c r="FJ775" i="64"/>
  <c r="FI775" i="64"/>
  <c r="FH775" i="64"/>
  <c r="FG775" i="64"/>
  <c r="FF775" i="64"/>
  <c r="FD775" i="64"/>
  <c r="FC775" i="64"/>
  <c r="EU775" i="64"/>
  <c r="ET775" i="64"/>
  <c r="ES775" i="64"/>
  <c r="ER775" i="64"/>
  <c r="EQ775" i="64"/>
  <c r="EP775" i="64"/>
  <c r="IA774" i="64"/>
  <c r="HZ774" i="64"/>
  <c r="HY774" i="64"/>
  <c r="GL774" i="64"/>
  <c r="FD774" i="64" s="1"/>
  <c r="FC774" i="64"/>
  <c r="FA774" i="64"/>
  <c r="EZ774" i="64"/>
  <c r="EX774" i="64"/>
  <c r="EU774" i="64"/>
  <c r="ET774" i="64"/>
  <c r="ES774" i="64"/>
  <c r="EV774" i="64" s="1"/>
  <c r="ER774" i="64"/>
  <c r="EQ774" i="64"/>
  <c r="EP774" i="64"/>
  <c r="IA773" i="64"/>
  <c r="HZ773" i="64"/>
  <c r="HY773" i="64"/>
  <c r="GL773" i="64"/>
  <c r="FD773" i="64"/>
  <c r="FC773" i="64"/>
  <c r="FA773" i="64"/>
  <c r="EZ773" i="64"/>
  <c r="EX773" i="64"/>
  <c r="EU773" i="64"/>
  <c r="ET773" i="64"/>
  <c r="ES773" i="64"/>
  <c r="ER773" i="64"/>
  <c r="EQ773" i="64"/>
  <c r="EP773" i="64"/>
  <c r="IA772" i="64"/>
  <c r="HZ772" i="64"/>
  <c r="HY772" i="64"/>
  <c r="GL772" i="64"/>
  <c r="FD772" i="64" s="1"/>
  <c r="FC772" i="64"/>
  <c r="FA772" i="64"/>
  <c r="EZ772" i="64"/>
  <c r="EX772" i="64"/>
  <c r="EU772" i="64"/>
  <c r="ET772" i="64"/>
  <c r="ES772" i="64"/>
  <c r="ER772" i="64"/>
  <c r="EQ772" i="64"/>
  <c r="EP772" i="64"/>
  <c r="IA771" i="64"/>
  <c r="HZ771" i="64"/>
  <c r="HY771" i="64"/>
  <c r="HP771" i="64"/>
  <c r="HO771" i="64"/>
  <c r="HN771" i="64"/>
  <c r="HM771" i="64"/>
  <c r="HL771" i="64"/>
  <c r="HK771" i="64"/>
  <c r="HJ771" i="64"/>
  <c r="HI771" i="64"/>
  <c r="HH771" i="64"/>
  <c r="HG771" i="64"/>
  <c r="HF771" i="64"/>
  <c r="HE771" i="64"/>
  <c r="HD771" i="64"/>
  <c r="HC771" i="64"/>
  <c r="HB771" i="64"/>
  <c r="HA771" i="64"/>
  <c r="GZ771" i="64"/>
  <c r="GY771" i="64"/>
  <c r="GX771" i="64"/>
  <c r="GW771" i="64"/>
  <c r="GV771" i="64"/>
  <c r="GU771" i="64"/>
  <c r="GT771" i="64"/>
  <c r="GS771" i="64"/>
  <c r="GR771" i="64"/>
  <c r="GQ771" i="64"/>
  <c r="GP771" i="64"/>
  <c r="GO771" i="64"/>
  <c r="GN771" i="64"/>
  <c r="GL771" i="64"/>
  <c r="GJ771" i="64"/>
  <c r="GI771" i="64"/>
  <c r="GH771" i="64"/>
  <c r="GG771" i="64"/>
  <c r="GF771" i="64"/>
  <c r="GE771" i="64"/>
  <c r="GD771" i="64"/>
  <c r="GC771" i="64"/>
  <c r="GB771" i="64"/>
  <c r="GA771" i="64"/>
  <c r="FZ771" i="64"/>
  <c r="FY771" i="64"/>
  <c r="FX771" i="64"/>
  <c r="FW771" i="64"/>
  <c r="FV771" i="64"/>
  <c r="FU771" i="64"/>
  <c r="FT771" i="64"/>
  <c r="FS771" i="64"/>
  <c r="FR771" i="64"/>
  <c r="FQ771" i="64"/>
  <c r="FP771" i="64"/>
  <c r="FO771" i="64"/>
  <c r="FN771" i="64"/>
  <c r="FM771" i="64"/>
  <c r="FL771" i="64"/>
  <c r="FK771" i="64"/>
  <c r="FJ771" i="64"/>
  <c r="FI771" i="64"/>
  <c r="FH771" i="64"/>
  <c r="FG771" i="64"/>
  <c r="FA771" i="64" s="1"/>
  <c r="FF771" i="64"/>
  <c r="FD771" i="64"/>
  <c r="FC771" i="64"/>
  <c r="EX771" i="64"/>
  <c r="EW771" i="64"/>
  <c r="EU771" i="64"/>
  <c r="ET771" i="64"/>
  <c r="ES771" i="64"/>
  <c r="ER771" i="64"/>
  <c r="EQ771" i="64"/>
  <c r="EP771" i="64"/>
  <c r="EV771" i="64" s="1"/>
  <c r="M770" i="64"/>
  <c r="L770" i="64"/>
  <c r="M769" i="64"/>
  <c r="L769" i="64"/>
  <c r="EY769" i="64" s="1"/>
  <c r="M768" i="64"/>
  <c r="L768" i="64"/>
  <c r="EY768" i="64" s="1"/>
  <c r="M767" i="64"/>
  <c r="L767" i="64"/>
  <c r="EY767" i="64" s="1"/>
  <c r="M766" i="64"/>
  <c r="L766" i="64"/>
  <c r="EY766" i="64" s="1"/>
  <c r="IA770" i="64"/>
  <c r="HZ770" i="64"/>
  <c r="HY770" i="64"/>
  <c r="GL770" i="64"/>
  <c r="GJ770" i="64"/>
  <c r="GI770" i="64"/>
  <c r="GH770" i="64"/>
  <c r="GG770" i="64"/>
  <c r="GF770" i="64"/>
  <c r="GE770" i="64"/>
  <c r="GD770" i="64"/>
  <c r="GC770" i="64"/>
  <c r="GB770" i="64"/>
  <c r="GA770" i="64"/>
  <c r="FZ770" i="64"/>
  <c r="FY770" i="64"/>
  <c r="FX770" i="64"/>
  <c r="FW770" i="64"/>
  <c r="FV770" i="64"/>
  <c r="FU770" i="64"/>
  <c r="FT770" i="64"/>
  <c r="FS770" i="64"/>
  <c r="FR770" i="64"/>
  <c r="FQ770" i="64"/>
  <c r="FP770" i="64"/>
  <c r="FO770" i="64"/>
  <c r="FN770" i="64"/>
  <c r="FM770" i="64"/>
  <c r="FL770" i="64"/>
  <c r="FK770" i="64"/>
  <c r="FJ770" i="64"/>
  <c r="FI770" i="64"/>
  <c r="FH770" i="64"/>
  <c r="FG770" i="64"/>
  <c r="FF770" i="64"/>
  <c r="FD770" i="64"/>
  <c r="FC770" i="64"/>
  <c r="EU770" i="64"/>
  <c r="ET770" i="64"/>
  <c r="ES770" i="64"/>
  <c r="ER770" i="64"/>
  <c r="EQ770" i="64"/>
  <c r="EV770" i="64" s="1"/>
  <c r="EP770" i="64"/>
  <c r="IA769" i="64"/>
  <c r="HZ769" i="64"/>
  <c r="HY769" i="64"/>
  <c r="GL769" i="64"/>
  <c r="FD769" i="64"/>
  <c r="FC769" i="64"/>
  <c r="FA769" i="64"/>
  <c r="EZ769" i="64"/>
  <c r="EX769" i="64"/>
  <c r="EU769" i="64"/>
  <c r="ET769" i="64"/>
  <c r="ES769" i="64"/>
  <c r="ER769" i="64"/>
  <c r="EQ769" i="64"/>
  <c r="EP769" i="64"/>
  <c r="IA768" i="64"/>
  <c r="HZ768" i="64"/>
  <c r="HY768" i="64"/>
  <c r="GL768" i="64"/>
  <c r="FD768" i="64" s="1"/>
  <c r="FC768" i="64"/>
  <c r="FA768" i="64"/>
  <c r="EZ768" i="64"/>
  <c r="EX768" i="64"/>
  <c r="EU768" i="64"/>
  <c r="ET768" i="64"/>
  <c r="ES768" i="64"/>
  <c r="ER768" i="64"/>
  <c r="EQ768" i="64"/>
  <c r="EP768" i="64"/>
  <c r="IA767" i="64"/>
  <c r="HZ767" i="64"/>
  <c r="HY767" i="64"/>
  <c r="GL767" i="64"/>
  <c r="FD767" i="64"/>
  <c r="FC767" i="64"/>
  <c r="FA767" i="64"/>
  <c r="EZ767" i="64"/>
  <c r="EX767" i="64"/>
  <c r="EU767" i="64"/>
  <c r="ET767" i="64"/>
  <c r="ES767" i="64"/>
  <c r="ER767" i="64"/>
  <c r="EQ767" i="64"/>
  <c r="EP767" i="64"/>
  <c r="IA766" i="64"/>
  <c r="HZ766" i="64"/>
  <c r="HY766" i="64"/>
  <c r="HP766" i="64"/>
  <c r="HO766" i="64"/>
  <c r="HN766" i="64"/>
  <c r="HM766" i="64"/>
  <c r="HL766" i="64"/>
  <c r="HK766" i="64"/>
  <c r="HJ766" i="64"/>
  <c r="HI766" i="64"/>
  <c r="HH766" i="64"/>
  <c r="HG766" i="64"/>
  <c r="HF766" i="64"/>
  <c r="HE766" i="64"/>
  <c r="HD766" i="64"/>
  <c r="HC766" i="64"/>
  <c r="HB766" i="64"/>
  <c r="HA766" i="64"/>
  <c r="GZ766" i="64"/>
  <c r="GY766" i="64"/>
  <c r="GX766" i="64"/>
  <c r="GW766" i="64"/>
  <c r="GV766" i="64"/>
  <c r="GU766" i="64"/>
  <c r="GT766" i="64"/>
  <c r="GS766" i="64"/>
  <c r="GR766" i="64"/>
  <c r="GQ766" i="64"/>
  <c r="GP766" i="64"/>
  <c r="GO766" i="64"/>
  <c r="GN766" i="64"/>
  <c r="GL766" i="64"/>
  <c r="GJ766" i="64"/>
  <c r="GI766" i="64"/>
  <c r="GH766" i="64"/>
  <c r="GG766" i="64"/>
  <c r="GF766" i="64"/>
  <c r="GE766" i="64"/>
  <c r="GD766" i="64"/>
  <c r="GC766" i="64"/>
  <c r="GB766" i="64"/>
  <c r="GA766" i="64"/>
  <c r="FZ766" i="64"/>
  <c r="FY766" i="64"/>
  <c r="FX766" i="64"/>
  <c r="FW766" i="64"/>
  <c r="FV766" i="64"/>
  <c r="FU766" i="64"/>
  <c r="FT766" i="64"/>
  <c r="FS766" i="64"/>
  <c r="FR766" i="64"/>
  <c r="FQ766" i="64"/>
  <c r="FP766" i="64"/>
  <c r="FO766" i="64"/>
  <c r="FN766" i="64"/>
  <c r="FM766" i="64"/>
  <c r="FL766" i="64"/>
  <c r="FK766" i="64"/>
  <c r="FJ766" i="64"/>
  <c r="FI766" i="64"/>
  <c r="FH766" i="64"/>
  <c r="FG766" i="64"/>
  <c r="FF766" i="64"/>
  <c r="FD766" i="64"/>
  <c r="FC766" i="64"/>
  <c r="EX766" i="64"/>
  <c r="EW766" i="64"/>
  <c r="EU766" i="64"/>
  <c r="ET766" i="64"/>
  <c r="ES766" i="64"/>
  <c r="ER766" i="64"/>
  <c r="EQ766" i="64"/>
  <c r="EP766" i="64"/>
  <c r="M765" i="64"/>
  <c r="L765" i="64"/>
  <c r="M764" i="64"/>
  <c r="M763" i="64"/>
  <c r="L763" i="64"/>
  <c r="M762" i="64"/>
  <c r="M761" i="64"/>
  <c r="L761" i="64"/>
  <c r="IA765" i="64"/>
  <c r="HZ765" i="64"/>
  <c r="HY765" i="64"/>
  <c r="GL765" i="64"/>
  <c r="GJ765" i="64"/>
  <c r="GI765" i="64"/>
  <c r="GH765" i="64"/>
  <c r="GG765" i="64"/>
  <c r="GF765" i="64"/>
  <c r="GE765" i="64"/>
  <c r="GD765" i="64"/>
  <c r="GC765" i="64"/>
  <c r="GB765" i="64"/>
  <c r="GA765" i="64"/>
  <c r="FZ765" i="64"/>
  <c r="FY765" i="64"/>
  <c r="FX765" i="64"/>
  <c r="FW765" i="64"/>
  <c r="FV765" i="64"/>
  <c r="FU765" i="64"/>
  <c r="FT765" i="64"/>
  <c r="FS765" i="64"/>
  <c r="FR765" i="64"/>
  <c r="FQ765" i="64"/>
  <c r="FP765" i="64"/>
  <c r="FO765" i="64"/>
  <c r="FN765" i="64"/>
  <c r="FM765" i="64"/>
  <c r="FL765" i="64"/>
  <c r="FK765" i="64"/>
  <c r="FJ765" i="64"/>
  <c r="FI765" i="64"/>
  <c r="FB765" i="64" s="1"/>
  <c r="FH765" i="64"/>
  <c r="FG765" i="64"/>
  <c r="FF765" i="64"/>
  <c r="FD765" i="64"/>
  <c r="FC765" i="64"/>
  <c r="EU765" i="64"/>
  <c r="ET765" i="64"/>
  <c r="ES765" i="64"/>
  <c r="ER765" i="64"/>
  <c r="EQ765" i="64"/>
  <c r="EP765" i="64"/>
  <c r="IA764" i="64"/>
  <c r="HZ764" i="64"/>
  <c r="HY764" i="64"/>
  <c r="GL764" i="64"/>
  <c r="FD764" i="64" s="1"/>
  <c r="FC764" i="64"/>
  <c r="FA764" i="64"/>
  <c r="EZ764" i="64"/>
  <c r="EX764" i="64"/>
  <c r="EU764" i="64"/>
  <c r="ET764" i="64"/>
  <c r="ES764" i="64"/>
  <c r="ER764" i="64"/>
  <c r="EQ764" i="64"/>
  <c r="EP764" i="64"/>
  <c r="IA763" i="64"/>
  <c r="HZ763" i="64"/>
  <c r="HY763" i="64"/>
  <c r="GL763" i="64"/>
  <c r="FD763" i="64" s="1"/>
  <c r="FC763" i="64"/>
  <c r="FA763" i="64"/>
  <c r="EZ763" i="64"/>
  <c r="EX763" i="64"/>
  <c r="EU763" i="64"/>
  <c r="ET763" i="64"/>
  <c r="ES763" i="64"/>
  <c r="ER763" i="64"/>
  <c r="EQ763" i="64"/>
  <c r="EP763" i="64"/>
  <c r="IA762" i="64"/>
  <c r="HZ762" i="64"/>
  <c r="HY762" i="64"/>
  <c r="GL762" i="64"/>
  <c r="FD762" i="64" s="1"/>
  <c r="FC762" i="64"/>
  <c r="FA762" i="64"/>
  <c r="EZ762" i="64"/>
  <c r="EX762" i="64"/>
  <c r="EU762" i="64"/>
  <c r="ET762" i="64"/>
  <c r="ES762" i="64"/>
  <c r="ER762" i="64"/>
  <c r="EQ762" i="64"/>
  <c r="EP762" i="64"/>
  <c r="IA761" i="64"/>
  <c r="HZ761" i="64"/>
  <c r="HY761" i="64"/>
  <c r="HP761" i="64"/>
  <c r="HO761" i="64"/>
  <c r="HN761" i="64"/>
  <c r="HM761" i="64"/>
  <c r="HL761" i="64"/>
  <c r="HK761" i="64"/>
  <c r="HJ761" i="64"/>
  <c r="HI761" i="64"/>
  <c r="HH761" i="64"/>
  <c r="HG761" i="64"/>
  <c r="HF761" i="64"/>
  <c r="HE761" i="64"/>
  <c r="HD761" i="64"/>
  <c r="HC761" i="64"/>
  <c r="HB761" i="64"/>
  <c r="HA761" i="64"/>
  <c r="GZ761" i="64"/>
  <c r="GY761" i="64"/>
  <c r="GX761" i="64"/>
  <c r="GW761" i="64"/>
  <c r="GV761" i="64"/>
  <c r="GU761" i="64"/>
  <c r="GT761" i="64"/>
  <c r="GS761" i="64"/>
  <c r="GR761" i="64"/>
  <c r="GQ761" i="64"/>
  <c r="GP761" i="64"/>
  <c r="GO761" i="64"/>
  <c r="GN761" i="64"/>
  <c r="GL761" i="64"/>
  <c r="GJ761" i="64"/>
  <c r="GI761" i="64"/>
  <c r="GH761" i="64"/>
  <c r="GG761" i="64"/>
  <c r="GF761" i="64"/>
  <c r="GE761" i="64"/>
  <c r="GD761" i="64"/>
  <c r="GC761" i="64"/>
  <c r="GB761" i="64"/>
  <c r="GA761" i="64"/>
  <c r="FZ761" i="64"/>
  <c r="FY761" i="64"/>
  <c r="FX761" i="64"/>
  <c r="FW761" i="64"/>
  <c r="FV761" i="64"/>
  <c r="FU761" i="64"/>
  <c r="FT761" i="64"/>
  <c r="FS761" i="64"/>
  <c r="FR761" i="64"/>
  <c r="FQ761" i="64"/>
  <c r="FP761" i="64"/>
  <c r="FO761" i="64"/>
  <c r="FN761" i="64"/>
  <c r="FM761" i="64"/>
  <c r="FL761" i="64"/>
  <c r="FK761" i="64"/>
  <c r="FJ761" i="64"/>
  <c r="FI761" i="64"/>
  <c r="FH761" i="64"/>
  <c r="FG761" i="64"/>
  <c r="FA761" i="64" s="1"/>
  <c r="FF761" i="64"/>
  <c r="FD761" i="64"/>
  <c r="FC761" i="64"/>
  <c r="EX761" i="64"/>
  <c r="EW761" i="64"/>
  <c r="EU761" i="64"/>
  <c r="ET761" i="64"/>
  <c r="ES761" i="64"/>
  <c r="ER761" i="64"/>
  <c r="EQ761" i="64"/>
  <c r="EP761" i="64"/>
  <c r="EV761" i="64" s="1"/>
  <c r="M760" i="64"/>
  <c r="L760" i="64"/>
  <c r="M759" i="64"/>
  <c r="M758" i="64"/>
  <c r="L758" i="64"/>
  <c r="M757" i="64"/>
  <c r="M756" i="64"/>
  <c r="EY756" i="64" s="1"/>
  <c r="L756" i="64"/>
  <c r="IA760" i="64"/>
  <c r="HZ760" i="64"/>
  <c r="HY760" i="64"/>
  <c r="GL760" i="64"/>
  <c r="GJ760" i="64"/>
  <c r="GI760" i="64"/>
  <c r="GH760" i="64"/>
  <c r="GG760" i="64"/>
  <c r="GF760" i="64"/>
  <c r="GE760" i="64"/>
  <c r="GD760" i="64"/>
  <c r="GC760" i="64"/>
  <c r="GB760" i="64"/>
  <c r="GA760" i="64"/>
  <c r="FZ760" i="64"/>
  <c r="FY760" i="64"/>
  <c r="FX760" i="64"/>
  <c r="FW760" i="64"/>
  <c r="FV760" i="64"/>
  <c r="FU760" i="64"/>
  <c r="FT760" i="64"/>
  <c r="FS760" i="64"/>
  <c r="FR760" i="64"/>
  <c r="FQ760" i="64"/>
  <c r="FP760" i="64"/>
  <c r="FO760" i="64"/>
  <c r="FN760" i="64"/>
  <c r="FM760" i="64"/>
  <c r="FL760" i="64"/>
  <c r="FK760" i="64"/>
  <c r="FJ760" i="64"/>
  <c r="FI760" i="64"/>
  <c r="FH760" i="64"/>
  <c r="FG760" i="64"/>
  <c r="FF760" i="64"/>
  <c r="FD760" i="64"/>
  <c r="FC760" i="64"/>
  <c r="EU760" i="64"/>
  <c r="ET760" i="64"/>
  <c r="ES760" i="64"/>
  <c r="ER760" i="64"/>
  <c r="EQ760" i="64"/>
  <c r="EP760" i="64"/>
  <c r="IA759" i="64"/>
  <c r="HZ759" i="64"/>
  <c r="HY759" i="64"/>
  <c r="GL759" i="64"/>
  <c r="FD759" i="64" s="1"/>
  <c r="FC759" i="64"/>
  <c r="FA759" i="64"/>
  <c r="EZ759" i="64"/>
  <c r="EX759" i="64"/>
  <c r="EU759" i="64"/>
  <c r="ET759" i="64"/>
  <c r="ES759" i="64"/>
  <c r="ER759" i="64"/>
  <c r="EQ759" i="64"/>
  <c r="EP759" i="64"/>
  <c r="IA758" i="64"/>
  <c r="HZ758" i="64"/>
  <c r="HY758" i="64"/>
  <c r="GL758" i="64"/>
  <c r="FD758" i="64" s="1"/>
  <c r="FC758" i="64"/>
  <c r="FA758" i="64"/>
  <c r="EZ758" i="64"/>
  <c r="EY758" i="64"/>
  <c r="EX758" i="64"/>
  <c r="EU758" i="64"/>
  <c r="ET758" i="64"/>
  <c r="ES758" i="64"/>
  <c r="ER758" i="64"/>
  <c r="EQ758" i="64"/>
  <c r="EP758" i="64"/>
  <c r="IA757" i="64"/>
  <c r="HZ757" i="64"/>
  <c r="HY757" i="64"/>
  <c r="GL757" i="64"/>
  <c r="FD757" i="64"/>
  <c r="FC757" i="64"/>
  <c r="FA757" i="64"/>
  <c r="EZ757" i="64"/>
  <c r="EX757" i="64"/>
  <c r="EU757" i="64"/>
  <c r="ET757" i="64"/>
  <c r="ES757" i="64"/>
  <c r="ER757" i="64"/>
  <c r="EQ757" i="64"/>
  <c r="EP757" i="64"/>
  <c r="IA756" i="64"/>
  <c r="HZ756" i="64"/>
  <c r="HY756" i="64"/>
  <c r="HP756" i="64"/>
  <c r="HO756" i="64"/>
  <c r="HN756" i="64"/>
  <c r="HM756" i="64"/>
  <c r="HL756" i="64"/>
  <c r="HK756" i="64"/>
  <c r="HJ756" i="64"/>
  <c r="HI756" i="64"/>
  <c r="HH756" i="64"/>
  <c r="HG756" i="64"/>
  <c r="HF756" i="64"/>
  <c r="HE756" i="64"/>
  <c r="HD756" i="64"/>
  <c r="HC756" i="64"/>
  <c r="HB756" i="64"/>
  <c r="HA756" i="64"/>
  <c r="GZ756" i="64"/>
  <c r="GY756" i="64"/>
  <c r="GX756" i="64"/>
  <c r="GW756" i="64"/>
  <c r="GV756" i="64"/>
  <c r="GU756" i="64"/>
  <c r="GT756" i="64"/>
  <c r="GS756" i="64"/>
  <c r="GR756" i="64"/>
  <c r="GQ756" i="64"/>
  <c r="GP756" i="64"/>
  <c r="GO756" i="64"/>
  <c r="GN756" i="64"/>
  <c r="GL756" i="64"/>
  <c r="FD756" i="64" s="1"/>
  <c r="GJ756" i="64"/>
  <c r="GI756" i="64"/>
  <c r="GH756" i="64"/>
  <c r="GG756" i="64"/>
  <c r="GF756" i="64"/>
  <c r="GE756" i="64"/>
  <c r="GD756" i="64"/>
  <c r="GC756" i="64"/>
  <c r="GB756" i="64"/>
  <c r="GA756" i="64"/>
  <c r="FZ756" i="64"/>
  <c r="FY756" i="64"/>
  <c r="FX756" i="64"/>
  <c r="FW756" i="64"/>
  <c r="FV756" i="64"/>
  <c r="FU756" i="64"/>
  <c r="FT756" i="64"/>
  <c r="FS756" i="64"/>
  <c r="FR756" i="64"/>
  <c r="FQ756" i="64"/>
  <c r="FP756" i="64"/>
  <c r="FO756" i="64"/>
  <c r="FN756" i="64"/>
  <c r="FM756" i="64"/>
  <c r="FL756" i="64"/>
  <c r="FK756" i="64"/>
  <c r="FJ756" i="64"/>
  <c r="FI756" i="64"/>
  <c r="FH756" i="64"/>
  <c r="FG756" i="64"/>
  <c r="FF756" i="64"/>
  <c r="FC756" i="64"/>
  <c r="EX756" i="64"/>
  <c r="EW756" i="64"/>
  <c r="EU756" i="64"/>
  <c r="ET756" i="64"/>
  <c r="ES756" i="64"/>
  <c r="ER756" i="64"/>
  <c r="EQ756" i="64"/>
  <c r="EP756" i="64"/>
  <c r="M755" i="64"/>
  <c r="L755" i="64"/>
  <c r="M754" i="64"/>
  <c r="M753" i="64"/>
  <c r="L753" i="64"/>
  <c r="M752" i="64"/>
  <c r="M751" i="64"/>
  <c r="L751" i="64"/>
  <c r="EY751" i="64" s="1"/>
  <c r="IA755" i="64"/>
  <c r="HZ755" i="64"/>
  <c r="HY755" i="64"/>
  <c r="GL755" i="64"/>
  <c r="GJ755" i="64"/>
  <c r="GI755" i="64"/>
  <c r="GH755" i="64"/>
  <c r="GG755" i="64"/>
  <c r="GF755" i="64"/>
  <c r="GE755" i="64"/>
  <c r="GD755" i="64"/>
  <c r="GC755" i="64"/>
  <c r="GB755" i="64"/>
  <c r="GA755" i="64"/>
  <c r="FZ755" i="64"/>
  <c r="FY755" i="64"/>
  <c r="FX755" i="64"/>
  <c r="FW755" i="64"/>
  <c r="FV755" i="64"/>
  <c r="FU755" i="64"/>
  <c r="FT755" i="64"/>
  <c r="FS755" i="64"/>
  <c r="FR755" i="64"/>
  <c r="FQ755" i="64"/>
  <c r="FP755" i="64"/>
  <c r="FO755" i="64"/>
  <c r="FN755" i="64"/>
  <c r="FM755" i="64"/>
  <c r="FL755" i="64"/>
  <c r="FK755" i="64"/>
  <c r="FJ755" i="64"/>
  <c r="FI755" i="64"/>
  <c r="FH755" i="64"/>
  <c r="FG755" i="64"/>
  <c r="FF755" i="64"/>
  <c r="FD755" i="64"/>
  <c r="FC755" i="64"/>
  <c r="FB755" i="64"/>
  <c r="EU755" i="64"/>
  <c r="ET755" i="64"/>
  <c r="ES755" i="64"/>
  <c r="ER755" i="64"/>
  <c r="EQ755" i="64"/>
  <c r="EP755" i="64"/>
  <c r="IA754" i="64"/>
  <c r="HZ754" i="64"/>
  <c r="HY754" i="64"/>
  <c r="GL754" i="64"/>
  <c r="FD754" i="64" s="1"/>
  <c r="FC754" i="64"/>
  <c r="FA754" i="64"/>
  <c r="EZ754" i="64"/>
  <c r="EX754" i="64"/>
  <c r="EU754" i="64"/>
  <c r="ET754" i="64"/>
  <c r="ES754" i="64"/>
  <c r="ER754" i="64"/>
  <c r="EQ754" i="64"/>
  <c r="EV754" i="64" s="1"/>
  <c r="EP754" i="64"/>
  <c r="IA753" i="64"/>
  <c r="HZ753" i="64"/>
  <c r="HY753" i="64"/>
  <c r="GL753" i="64"/>
  <c r="FD753" i="64" s="1"/>
  <c r="FC753" i="64"/>
  <c r="FA753" i="64"/>
  <c r="EZ753" i="64"/>
  <c r="EX753" i="64"/>
  <c r="EU753" i="64"/>
  <c r="ET753" i="64"/>
  <c r="ES753" i="64"/>
  <c r="ER753" i="64"/>
  <c r="EQ753" i="64"/>
  <c r="EP753" i="64"/>
  <c r="IA752" i="64"/>
  <c r="HZ752" i="64"/>
  <c r="HY752" i="64"/>
  <c r="GL752" i="64"/>
  <c r="FD752" i="64" s="1"/>
  <c r="FC752" i="64"/>
  <c r="FA752" i="64"/>
  <c r="EZ752" i="64"/>
  <c r="EX752" i="64"/>
  <c r="EU752" i="64"/>
  <c r="ET752" i="64"/>
  <c r="ES752" i="64"/>
  <c r="ER752" i="64"/>
  <c r="EQ752" i="64"/>
  <c r="EP752" i="64"/>
  <c r="IA751" i="64"/>
  <c r="HZ751" i="64"/>
  <c r="HY751" i="64"/>
  <c r="HP751" i="64"/>
  <c r="HO751" i="64"/>
  <c r="HN751" i="64"/>
  <c r="HM751" i="64"/>
  <c r="HL751" i="64"/>
  <c r="HK751" i="64"/>
  <c r="HJ751" i="64"/>
  <c r="HI751" i="64"/>
  <c r="HH751" i="64"/>
  <c r="HG751" i="64"/>
  <c r="HF751" i="64"/>
  <c r="HE751" i="64"/>
  <c r="HD751" i="64"/>
  <c r="HC751" i="64"/>
  <c r="HB751" i="64"/>
  <c r="HA751" i="64"/>
  <c r="GZ751" i="64"/>
  <c r="GY751" i="64"/>
  <c r="GX751" i="64"/>
  <c r="GW751" i="64"/>
  <c r="GV751" i="64"/>
  <c r="GU751" i="64"/>
  <c r="GT751" i="64"/>
  <c r="GS751" i="64"/>
  <c r="GR751" i="64"/>
  <c r="GQ751" i="64"/>
  <c r="GP751" i="64"/>
  <c r="GO751" i="64"/>
  <c r="GN751" i="64"/>
  <c r="GL751" i="64"/>
  <c r="GJ751" i="64"/>
  <c r="GI751" i="64"/>
  <c r="GH751" i="64"/>
  <c r="GG751" i="64"/>
  <c r="GF751" i="64"/>
  <c r="GE751" i="64"/>
  <c r="GD751" i="64"/>
  <c r="GC751" i="64"/>
  <c r="GB751" i="64"/>
  <c r="GA751" i="64"/>
  <c r="FZ751" i="64"/>
  <c r="FY751" i="64"/>
  <c r="FX751" i="64"/>
  <c r="FW751" i="64"/>
  <c r="FV751" i="64"/>
  <c r="FU751" i="64"/>
  <c r="FT751" i="64"/>
  <c r="FS751" i="64"/>
  <c r="FR751" i="64"/>
  <c r="FQ751" i="64"/>
  <c r="FP751" i="64"/>
  <c r="FO751" i="64"/>
  <c r="FN751" i="64"/>
  <c r="FM751" i="64"/>
  <c r="FL751" i="64"/>
  <c r="FK751" i="64"/>
  <c r="FJ751" i="64"/>
  <c r="FI751" i="64"/>
  <c r="FA751" i="64" s="1"/>
  <c r="FH751" i="64"/>
  <c r="FG751" i="64"/>
  <c r="FF751" i="64"/>
  <c r="EX751" i="64" s="1"/>
  <c r="FD751" i="64"/>
  <c r="FC751" i="64"/>
  <c r="EW751" i="64"/>
  <c r="EU751" i="64"/>
  <c r="ET751" i="64"/>
  <c r="ES751" i="64"/>
  <c r="ER751" i="64"/>
  <c r="EQ751" i="64"/>
  <c r="EP751" i="64"/>
  <c r="M750" i="64"/>
  <c r="L750" i="64"/>
  <c r="M749" i="64"/>
  <c r="M748" i="64"/>
  <c r="L748" i="64"/>
  <c r="M747" i="64"/>
  <c r="M746" i="64"/>
  <c r="L746" i="64"/>
  <c r="IA750" i="64"/>
  <c r="HZ750" i="64"/>
  <c r="HY750" i="64"/>
  <c r="GL750" i="64"/>
  <c r="GJ750" i="64"/>
  <c r="GI750" i="64"/>
  <c r="GH750" i="64"/>
  <c r="GG750" i="64"/>
  <c r="GF750" i="64"/>
  <c r="GE750" i="64"/>
  <c r="GD750" i="64"/>
  <c r="GC750" i="64"/>
  <c r="GB750" i="64"/>
  <c r="GA750" i="64"/>
  <c r="FZ750" i="64"/>
  <c r="FY750" i="64"/>
  <c r="FX750" i="64"/>
  <c r="FW750" i="64"/>
  <c r="FV750" i="64"/>
  <c r="FU750" i="64"/>
  <c r="FT750" i="64"/>
  <c r="FS750" i="64"/>
  <c r="FR750" i="64"/>
  <c r="FQ750" i="64"/>
  <c r="FP750" i="64"/>
  <c r="FO750" i="64"/>
  <c r="FN750" i="64"/>
  <c r="FM750" i="64"/>
  <c r="FL750" i="64"/>
  <c r="FK750" i="64"/>
  <c r="FJ750" i="64"/>
  <c r="FI750" i="64"/>
  <c r="FH750" i="64"/>
  <c r="FG750" i="64"/>
  <c r="FF750" i="64"/>
  <c r="FD750" i="64"/>
  <c r="FC750" i="64"/>
  <c r="EU750" i="64"/>
  <c r="ET750" i="64"/>
  <c r="ES750" i="64"/>
  <c r="ER750" i="64"/>
  <c r="EQ750" i="64"/>
  <c r="EP750" i="64"/>
  <c r="IA749" i="64"/>
  <c r="HZ749" i="64"/>
  <c r="HY749" i="64"/>
  <c r="GL749" i="64"/>
  <c r="FD749" i="64" s="1"/>
  <c r="FC749" i="64"/>
  <c r="FA749" i="64"/>
  <c r="EZ749" i="64"/>
  <c r="EX749" i="64"/>
  <c r="EU749" i="64"/>
  <c r="ET749" i="64"/>
  <c r="ES749" i="64"/>
  <c r="ER749" i="64"/>
  <c r="EQ749" i="64"/>
  <c r="EP749" i="64"/>
  <c r="IA748" i="64"/>
  <c r="HZ748" i="64"/>
  <c r="HY748" i="64"/>
  <c r="GL748" i="64"/>
  <c r="FD748" i="64" s="1"/>
  <c r="FC748" i="64"/>
  <c r="FA748" i="64"/>
  <c r="EZ748" i="64"/>
  <c r="EX748" i="64"/>
  <c r="EU748" i="64"/>
  <c r="ET748" i="64"/>
  <c r="ES748" i="64"/>
  <c r="ER748" i="64"/>
  <c r="EQ748" i="64"/>
  <c r="EP748" i="64"/>
  <c r="IA747" i="64"/>
  <c r="HZ747" i="64"/>
  <c r="HY747" i="64"/>
  <c r="GL747" i="64"/>
  <c r="FD747" i="64" s="1"/>
  <c r="FC747" i="64"/>
  <c r="FA747" i="64"/>
  <c r="EZ747" i="64"/>
  <c r="EX747" i="64"/>
  <c r="EU747" i="64"/>
  <c r="ET747" i="64"/>
  <c r="ES747" i="64"/>
  <c r="ER747" i="64"/>
  <c r="EQ747" i="64"/>
  <c r="EP747" i="64"/>
  <c r="IA746" i="64"/>
  <c r="HZ746" i="64"/>
  <c r="HY746" i="64"/>
  <c r="HP746" i="64"/>
  <c r="HO746" i="64"/>
  <c r="HN746" i="64"/>
  <c r="HM746" i="64"/>
  <c r="HL746" i="64"/>
  <c r="HK746" i="64"/>
  <c r="HJ746" i="64"/>
  <c r="HI746" i="64"/>
  <c r="HH746" i="64"/>
  <c r="HG746" i="64"/>
  <c r="HF746" i="64"/>
  <c r="HE746" i="64"/>
  <c r="HD746" i="64"/>
  <c r="HC746" i="64"/>
  <c r="HB746" i="64"/>
  <c r="HA746" i="64"/>
  <c r="GZ746" i="64"/>
  <c r="GY746" i="64"/>
  <c r="GX746" i="64"/>
  <c r="GW746" i="64"/>
  <c r="GV746" i="64"/>
  <c r="GU746" i="64"/>
  <c r="GT746" i="64"/>
  <c r="GS746" i="64"/>
  <c r="GR746" i="64"/>
  <c r="GQ746" i="64"/>
  <c r="GP746" i="64"/>
  <c r="GO746" i="64"/>
  <c r="GN746" i="64"/>
  <c r="GL746" i="64"/>
  <c r="GJ746" i="64"/>
  <c r="GI746" i="64"/>
  <c r="GH746" i="64"/>
  <c r="GG746" i="64"/>
  <c r="GF746" i="64"/>
  <c r="GE746" i="64"/>
  <c r="GD746" i="64"/>
  <c r="GC746" i="64"/>
  <c r="GB746" i="64"/>
  <c r="GA746" i="64"/>
  <c r="FZ746" i="64"/>
  <c r="FY746" i="64"/>
  <c r="FX746" i="64"/>
  <c r="FW746" i="64"/>
  <c r="FV746" i="64"/>
  <c r="FU746" i="64"/>
  <c r="FT746" i="64"/>
  <c r="FS746" i="64"/>
  <c r="FR746" i="64"/>
  <c r="FQ746" i="64"/>
  <c r="FP746" i="64"/>
  <c r="FO746" i="64"/>
  <c r="FN746" i="64"/>
  <c r="FM746" i="64"/>
  <c r="FL746" i="64"/>
  <c r="FK746" i="64"/>
  <c r="FJ746" i="64"/>
  <c r="FI746" i="64"/>
  <c r="FH746" i="64"/>
  <c r="FG746" i="64"/>
  <c r="FF746" i="64"/>
  <c r="FD746" i="64"/>
  <c r="FC746" i="64"/>
  <c r="EX746" i="64"/>
  <c r="EW746" i="64"/>
  <c r="EU746" i="64"/>
  <c r="ET746" i="64"/>
  <c r="ES746" i="64"/>
  <c r="ER746" i="64"/>
  <c r="EQ746" i="64"/>
  <c r="EP746" i="64"/>
  <c r="M745" i="64"/>
  <c r="L745" i="64"/>
  <c r="M743" i="64"/>
  <c r="EY743" i="64" s="1"/>
  <c r="L743" i="64"/>
  <c r="M741" i="64"/>
  <c r="EY741" i="64" s="1"/>
  <c r="L741" i="64"/>
  <c r="IA745" i="64"/>
  <c r="HZ745" i="64"/>
  <c r="HY745" i="64"/>
  <c r="GL745" i="64"/>
  <c r="GJ745" i="64"/>
  <c r="GI745" i="64"/>
  <c r="GH745" i="64"/>
  <c r="GG745" i="64"/>
  <c r="GF745" i="64"/>
  <c r="GE745" i="64"/>
  <c r="GD745" i="64"/>
  <c r="GC745" i="64"/>
  <c r="GB745" i="64"/>
  <c r="GA745" i="64"/>
  <c r="FZ745" i="64"/>
  <c r="FY745" i="64"/>
  <c r="FX745" i="64"/>
  <c r="FW745" i="64"/>
  <c r="FV745" i="64"/>
  <c r="FU745" i="64"/>
  <c r="FT745" i="64"/>
  <c r="FS745" i="64"/>
  <c r="FR745" i="64"/>
  <c r="FQ745" i="64"/>
  <c r="FP745" i="64"/>
  <c r="FO745" i="64"/>
  <c r="FN745" i="64"/>
  <c r="FM745" i="64"/>
  <c r="FL745" i="64"/>
  <c r="FK745" i="64"/>
  <c r="FJ745" i="64"/>
  <c r="FI745" i="64"/>
  <c r="FH745" i="64"/>
  <c r="FG745" i="64"/>
  <c r="FF745" i="64"/>
  <c r="FD745" i="64"/>
  <c r="FC745" i="64"/>
  <c r="EU745" i="64"/>
  <c r="ET745" i="64"/>
  <c r="ES745" i="64"/>
  <c r="ER745" i="64"/>
  <c r="EQ745" i="64"/>
  <c r="EP745" i="64"/>
  <c r="IA744" i="64"/>
  <c r="HZ744" i="64"/>
  <c r="HY744" i="64"/>
  <c r="GL744" i="64"/>
  <c r="FD744" i="64" s="1"/>
  <c r="FC744" i="64"/>
  <c r="FA744" i="64"/>
  <c r="EZ744" i="64"/>
  <c r="EX744" i="64"/>
  <c r="EU744" i="64"/>
  <c r="ET744" i="64"/>
  <c r="ES744" i="64"/>
  <c r="ER744" i="64"/>
  <c r="EQ744" i="64"/>
  <c r="EP744" i="64"/>
  <c r="IA743" i="64"/>
  <c r="HZ743" i="64"/>
  <c r="HY743" i="64"/>
  <c r="GL743" i="64"/>
  <c r="FD743" i="64" s="1"/>
  <c r="FC743" i="64"/>
  <c r="FA743" i="64"/>
  <c r="EZ743" i="64"/>
  <c r="EX743" i="64"/>
  <c r="EU743" i="64"/>
  <c r="ET743" i="64"/>
  <c r="ES743" i="64"/>
  <c r="ER743" i="64"/>
  <c r="EQ743" i="64"/>
  <c r="EP743" i="64"/>
  <c r="IA742" i="64"/>
  <c r="HZ742" i="64"/>
  <c r="HY742" i="64"/>
  <c r="GL742" i="64"/>
  <c r="FD742" i="64" s="1"/>
  <c r="FC742" i="64"/>
  <c r="FA742" i="64"/>
  <c r="EZ742" i="64"/>
  <c r="EX742" i="64"/>
  <c r="EU742" i="64"/>
  <c r="ET742" i="64"/>
  <c r="ES742" i="64"/>
  <c r="ER742" i="64"/>
  <c r="EQ742" i="64"/>
  <c r="EP742" i="64"/>
  <c r="IA741" i="64"/>
  <c r="HZ741" i="64"/>
  <c r="HY741" i="64"/>
  <c r="HP741" i="64"/>
  <c r="HO741" i="64"/>
  <c r="HN741" i="64"/>
  <c r="HM741" i="64"/>
  <c r="HL741" i="64"/>
  <c r="HK741" i="64"/>
  <c r="HJ741" i="64"/>
  <c r="HI741" i="64"/>
  <c r="HH741" i="64"/>
  <c r="HG741" i="64"/>
  <c r="HF741" i="64"/>
  <c r="HE741" i="64"/>
  <c r="HD741" i="64"/>
  <c r="HC741" i="64"/>
  <c r="HB741" i="64"/>
  <c r="HA741" i="64"/>
  <c r="GZ741" i="64"/>
  <c r="GY741" i="64"/>
  <c r="GX741" i="64"/>
  <c r="GW741" i="64"/>
  <c r="GV741" i="64"/>
  <c r="GU741" i="64"/>
  <c r="GT741" i="64"/>
  <c r="GS741" i="64"/>
  <c r="GR741" i="64"/>
  <c r="GQ741" i="64"/>
  <c r="GP741" i="64"/>
  <c r="GO741" i="64"/>
  <c r="GN741" i="64"/>
  <c r="GL741" i="64"/>
  <c r="GJ741" i="64"/>
  <c r="GI741" i="64"/>
  <c r="GH741" i="64"/>
  <c r="GG741" i="64"/>
  <c r="GF741" i="64"/>
  <c r="GE741" i="64"/>
  <c r="GD741" i="64"/>
  <c r="GC741" i="64"/>
  <c r="GB741" i="64"/>
  <c r="GA741" i="64"/>
  <c r="FZ741" i="64"/>
  <c r="FY741" i="64"/>
  <c r="FX741" i="64"/>
  <c r="FW741" i="64"/>
  <c r="FV741" i="64"/>
  <c r="FU741" i="64"/>
  <c r="FT741" i="64"/>
  <c r="FS741" i="64"/>
  <c r="FR741" i="64"/>
  <c r="FQ741" i="64"/>
  <c r="FP741" i="64"/>
  <c r="FO741" i="64"/>
  <c r="FN741" i="64"/>
  <c r="FM741" i="64"/>
  <c r="FL741" i="64"/>
  <c r="FK741" i="64"/>
  <c r="FJ741" i="64"/>
  <c r="FI741" i="64"/>
  <c r="FH741" i="64"/>
  <c r="FG741" i="64"/>
  <c r="FF741" i="64"/>
  <c r="FD741" i="64"/>
  <c r="FC741" i="64"/>
  <c r="EX741" i="64"/>
  <c r="EW741" i="64"/>
  <c r="EU741" i="64"/>
  <c r="ET741" i="64"/>
  <c r="ES741" i="64"/>
  <c r="ER741" i="64"/>
  <c r="EQ741" i="64"/>
  <c r="EP741" i="64"/>
  <c r="M740" i="64"/>
  <c r="L740" i="64"/>
  <c r="M739" i="64"/>
  <c r="M738" i="64"/>
  <c r="L738" i="64"/>
  <c r="M737" i="64"/>
  <c r="M736" i="64"/>
  <c r="L736" i="64"/>
  <c r="EY736" i="64" s="1"/>
  <c r="IA740" i="64"/>
  <c r="HZ740" i="64"/>
  <c r="HY740" i="64"/>
  <c r="GL740" i="64"/>
  <c r="GJ740" i="64"/>
  <c r="GI740" i="64"/>
  <c r="GH740" i="64"/>
  <c r="GG740" i="64"/>
  <c r="GF740" i="64"/>
  <c r="GE740" i="64"/>
  <c r="GD740" i="64"/>
  <c r="GC740" i="64"/>
  <c r="GB740" i="64"/>
  <c r="GA740" i="64"/>
  <c r="FZ740" i="64"/>
  <c r="FY740" i="64"/>
  <c r="FX740" i="64"/>
  <c r="FW740" i="64"/>
  <c r="FV740" i="64"/>
  <c r="FU740" i="64"/>
  <c r="FT740" i="64"/>
  <c r="FS740" i="64"/>
  <c r="FR740" i="64"/>
  <c r="FQ740" i="64"/>
  <c r="FP740" i="64"/>
  <c r="FO740" i="64"/>
  <c r="FN740" i="64"/>
  <c r="FM740" i="64"/>
  <c r="FL740" i="64"/>
  <c r="FK740" i="64"/>
  <c r="FJ740" i="64"/>
  <c r="FI740" i="64"/>
  <c r="FB740" i="64" s="1"/>
  <c r="FH740" i="64"/>
  <c r="FG740" i="64"/>
  <c r="FF740" i="64"/>
  <c r="FD740" i="64"/>
  <c r="FC740" i="64"/>
  <c r="EU740" i="64"/>
  <c r="ET740" i="64"/>
  <c r="ES740" i="64"/>
  <c r="ER740" i="64"/>
  <c r="EQ740" i="64"/>
  <c r="EP740" i="64"/>
  <c r="IA739" i="64"/>
  <c r="HZ739" i="64"/>
  <c r="HY739" i="64"/>
  <c r="GL739" i="64"/>
  <c r="FD739" i="64" s="1"/>
  <c r="FC739" i="64"/>
  <c r="FA739" i="64"/>
  <c r="EZ739" i="64"/>
  <c r="EX739" i="64"/>
  <c r="EU739" i="64"/>
  <c r="ET739" i="64"/>
  <c r="ES739" i="64"/>
  <c r="ER739" i="64"/>
  <c r="EV739" i="64" s="1"/>
  <c r="EQ739" i="64"/>
  <c r="EP739" i="64"/>
  <c r="IA738" i="64"/>
  <c r="HZ738" i="64"/>
  <c r="HY738" i="64"/>
  <c r="GL738" i="64"/>
  <c r="FD738" i="64" s="1"/>
  <c r="FC738" i="64"/>
  <c r="FA738" i="64"/>
  <c r="EZ738" i="64"/>
  <c r="EX738" i="64"/>
  <c r="EU738" i="64"/>
  <c r="ET738" i="64"/>
  <c r="ES738" i="64"/>
  <c r="ER738" i="64"/>
  <c r="EQ738" i="64"/>
  <c r="EP738" i="64"/>
  <c r="IA737" i="64"/>
  <c r="HZ737" i="64"/>
  <c r="HY737" i="64"/>
  <c r="GL737" i="64"/>
  <c r="FD737" i="64" s="1"/>
  <c r="FC737" i="64"/>
  <c r="FA737" i="64"/>
  <c r="EZ737" i="64"/>
  <c r="EX737" i="64"/>
  <c r="EU737" i="64"/>
  <c r="ET737" i="64"/>
  <c r="ES737" i="64"/>
  <c r="ER737" i="64"/>
  <c r="EQ737" i="64"/>
  <c r="EP737" i="64"/>
  <c r="EV737" i="64" s="1"/>
  <c r="IA736" i="64"/>
  <c r="HZ736" i="64"/>
  <c r="HY736" i="64"/>
  <c r="HP736" i="64"/>
  <c r="HO736" i="64"/>
  <c r="HN736" i="64"/>
  <c r="HM736" i="64"/>
  <c r="HL736" i="64"/>
  <c r="HK736" i="64"/>
  <c r="HJ736" i="64"/>
  <c r="HI736" i="64"/>
  <c r="HH736" i="64"/>
  <c r="HG736" i="64"/>
  <c r="HF736" i="64"/>
  <c r="HE736" i="64"/>
  <c r="HD736" i="64"/>
  <c r="HC736" i="64"/>
  <c r="HB736" i="64"/>
  <c r="HA736" i="64"/>
  <c r="GZ736" i="64"/>
  <c r="GY736" i="64"/>
  <c r="GX736" i="64"/>
  <c r="GW736" i="64"/>
  <c r="GV736" i="64"/>
  <c r="GU736" i="64"/>
  <c r="GT736" i="64"/>
  <c r="GS736" i="64"/>
  <c r="GR736" i="64"/>
  <c r="GQ736" i="64"/>
  <c r="GP736" i="64"/>
  <c r="GO736" i="64"/>
  <c r="GN736" i="64"/>
  <c r="GL736" i="64"/>
  <c r="GJ736" i="64"/>
  <c r="GI736" i="64"/>
  <c r="GH736" i="64"/>
  <c r="GG736" i="64"/>
  <c r="GF736" i="64"/>
  <c r="GE736" i="64"/>
  <c r="GD736" i="64"/>
  <c r="GC736" i="64"/>
  <c r="GB736" i="64"/>
  <c r="GA736" i="64"/>
  <c r="FZ736" i="64"/>
  <c r="FY736" i="64"/>
  <c r="FX736" i="64"/>
  <c r="FW736" i="64"/>
  <c r="FV736" i="64"/>
  <c r="FU736" i="64"/>
  <c r="FT736" i="64"/>
  <c r="FS736" i="64"/>
  <c r="FR736" i="64"/>
  <c r="FQ736" i="64"/>
  <c r="FP736" i="64"/>
  <c r="FO736" i="64"/>
  <c r="FN736" i="64"/>
  <c r="FM736" i="64"/>
  <c r="FL736" i="64"/>
  <c r="FK736" i="64"/>
  <c r="FJ736" i="64"/>
  <c r="FI736" i="64"/>
  <c r="FH736" i="64"/>
  <c r="FG736" i="64"/>
  <c r="FF736" i="64"/>
  <c r="FD736" i="64"/>
  <c r="FC736" i="64"/>
  <c r="EX736" i="64"/>
  <c r="EW736" i="64"/>
  <c r="EU736" i="64"/>
  <c r="ET736" i="64"/>
  <c r="ES736" i="64"/>
  <c r="ER736" i="64"/>
  <c r="EQ736" i="64"/>
  <c r="EP736" i="64"/>
  <c r="M735" i="64"/>
  <c r="L735" i="64"/>
  <c r="M734" i="64"/>
  <c r="M733" i="64"/>
  <c r="L733" i="64"/>
  <c r="M732" i="64"/>
  <c r="M731" i="64"/>
  <c r="EY731" i="64" s="1"/>
  <c r="L731" i="64"/>
  <c r="IA735" i="64"/>
  <c r="HZ735" i="64"/>
  <c r="HY735" i="64"/>
  <c r="GL735" i="64"/>
  <c r="GJ735" i="64"/>
  <c r="GI735" i="64"/>
  <c r="GH735" i="64"/>
  <c r="GG735" i="64"/>
  <c r="GF735" i="64"/>
  <c r="GE735" i="64"/>
  <c r="GD735" i="64"/>
  <c r="GC735" i="64"/>
  <c r="GB735" i="64"/>
  <c r="GA735" i="64"/>
  <c r="FZ735" i="64"/>
  <c r="FY735" i="64"/>
  <c r="FX735" i="64"/>
  <c r="FW735" i="64"/>
  <c r="FV735" i="64"/>
  <c r="FU735" i="64"/>
  <c r="FT735" i="64"/>
  <c r="FS735" i="64"/>
  <c r="FR735" i="64"/>
  <c r="FQ735" i="64"/>
  <c r="FP735" i="64"/>
  <c r="FO735" i="64"/>
  <c r="FN735" i="64"/>
  <c r="FM735" i="64"/>
  <c r="FL735" i="64"/>
  <c r="FK735" i="64"/>
  <c r="FJ735" i="64"/>
  <c r="FI735" i="64"/>
  <c r="FH735" i="64"/>
  <c r="FG735" i="64"/>
  <c r="FF735" i="64"/>
  <c r="FD735" i="64"/>
  <c r="FC735" i="64"/>
  <c r="EU735" i="64"/>
  <c r="ET735" i="64"/>
  <c r="ES735" i="64"/>
  <c r="ER735" i="64"/>
  <c r="EQ735" i="64"/>
  <c r="EV735" i="64" s="1"/>
  <c r="EP735" i="64"/>
  <c r="IA734" i="64"/>
  <c r="HZ734" i="64"/>
  <c r="HY734" i="64"/>
  <c r="GL734" i="64"/>
  <c r="FD734" i="64" s="1"/>
  <c r="FC734" i="64"/>
  <c r="FA734" i="64"/>
  <c r="EZ734" i="64"/>
  <c r="EX734" i="64"/>
  <c r="EU734" i="64"/>
  <c r="ET734" i="64"/>
  <c r="ES734" i="64"/>
  <c r="ER734" i="64"/>
  <c r="EQ734" i="64"/>
  <c r="EP734" i="64"/>
  <c r="IA733" i="64"/>
  <c r="HZ733" i="64"/>
  <c r="HY733" i="64"/>
  <c r="GL733" i="64"/>
  <c r="FD733" i="64" s="1"/>
  <c r="FC733" i="64"/>
  <c r="FA733" i="64"/>
  <c r="EZ733" i="64"/>
  <c r="EX733" i="64"/>
  <c r="EU733" i="64"/>
  <c r="ET733" i="64"/>
  <c r="ES733" i="64"/>
  <c r="ER733" i="64"/>
  <c r="EQ733" i="64"/>
  <c r="EP733" i="64"/>
  <c r="IA732" i="64"/>
  <c r="HZ732" i="64"/>
  <c r="HY732" i="64"/>
  <c r="GL732" i="64"/>
  <c r="FD732" i="64" s="1"/>
  <c r="FC732" i="64"/>
  <c r="FA732" i="64"/>
  <c r="EZ732" i="64"/>
  <c r="EX732" i="64"/>
  <c r="EU732" i="64"/>
  <c r="ET732" i="64"/>
  <c r="ES732" i="64"/>
  <c r="ER732" i="64"/>
  <c r="EQ732" i="64"/>
  <c r="EP732" i="64"/>
  <c r="IA731" i="64"/>
  <c r="HZ731" i="64"/>
  <c r="HY731" i="64"/>
  <c r="HP731" i="64"/>
  <c r="HO731" i="64"/>
  <c r="HN731" i="64"/>
  <c r="HM731" i="64"/>
  <c r="HL731" i="64"/>
  <c r="HK731" i="64"/>
  <c r="HJ731" i="64"/>
  <c r="HI731" i="64"/>
  <c r="HH731" i="64"/>
  <c r="HG731" i="64"/>
  <c r="HF731" i="64"/>
  <c r="HE731" i="64"/>
  <c r="HD731" i="64"/>
  <c r="HC731" i="64"/>
  <c r="HB731" i="64"/>
  <c r="HA731" i="64"/>
  <c r="GZ731" i="64"/>
  <c r="GY731" i="64"/>
  <c r="GX731" i="64"/>
  <c r="GW731" i="64"/>
  <c r="GV731" i="64"/>
  <c r="GU731" i="64"/>
  <c r="GT731" i="64"/>
  <c r="GS731" i="64"/>
  <c r="GR731" i="64"/>
  <c r="GQ731" i="64"/>
  <c r="GP731" i="64"/>
  <c r="GO731" i="64"/>
  <c r="GN731" i="64"/>
  <c r="GL731" i="64"/>
  <c r="GJ731" i="64"/>
  <c r="GI731" i="64"/>
  <c r="GH731" i="64"/>
  <c r="GG731" i="64"/>
  <c r="GF731" i="64"/>
  <c r="GE731" i="64"/>
  <c r="GD731" i="64"/>
  <c r="GC731" i="64"/>
  <c r="GB731" i="64"/>
  <c r="GA731" i="64"/>
  <c r="FZ731" i="64"/>
  <c r="FY731" i="64"/>
  <c r="FX731" i="64"/>
  <c r="FW731" i="64"/>
  <c r="FV731" i="64"/>
  <c r="FU731" i="64"/>
  <c r="FT731" i="64"/>
  <c r="FS731" i="64"/>
  <c r="FR731" i="64"/>
  <c r="FQ731" i="64"/>
  <c r="FP731" i="64"/>
  <c r="FO731" i="64"/>
  <c r="FN731" i="64"/>
  <c r="FM731" i="64"/>
  <c r="FL731" i="64"/>
  <c r="FK731" i="64"/>
  <c r="FJ731" i="64"/>
  <c r="FI731" i="64"/>
  <c r="FH731" i="64"/>
  <c r="FG731" i="64"/>
  <c r="FA731" i="64" s="1"/>
  <c r="FF731" i="64"/>
  <c r="FD731" i="64"/>
  <c r="FC731" i="64"/>
  <c r="EX731" i="64"/>
  <c r="EW731" i="64"/>
  <c r="EU731" i="64"/>
  <c r="ET731" i="64"/>
  <c r="ES731" i="64"/>
  <c r="ER731" i="64"/>
  <c r="EQ731" i="64"/>
  <c r="EP731" i="64"/>
  <c r="M730" i="64"/>
  <c r="L730" i="64"/>
  <c r="M729" i="64"/>
  <c r="L729" i="64"/>
  <c r="EY729" i="64" s="1"/>
  <c r="M728" i="64"/>
  <c r="L728" i="64"/>
  <c r="EY728" i="64" s="1"/>
  <c r="M727" i="64"/>
  <c r="L727" i="64"/>
  <c r="EY727" i="64" s="1"/>
  <c r="M726" i="64"/>
  <c r="L726" i="64"/>
  <c r="EY726" i="64" s="1"/>
  <c r="IA730" i="64"/>
  <c r="HZ730" i="64"/>
  <c r="HY730" i="64"/>
  <c r="GL730" i="64"/>
  <c r="GJ730" i="64"/>
  <c r="GI730" i="64"/>
  <c r="GH730" i="64"/>
  <c r="GG730" i="64"/>
  <c r="GF730" i="64"/>
  <c r="GE730" i="64"/>
  <c r="GD730" i="64"/>
  <c r="GC730" i="64"/>
  <c r="GB730" i="64"/>
  <c r="GA730" i="64"/>
  <c r="FZ730" i="64"/>
  <c r="FY730" i="64"/>
  <c r="FX730" i="64"/>
  <c r="FW730" i="64"/>
  <c r="FV730" i="64"/>
  <c r="FU730" i="64"/>
  <c r="FT730" i="64"/>
  <c r="FS730" i="64"/>
  <c r="FR730" i="64"/>
  <c r="FQ730" i="64"/>
  <c r="FP730" i="64"/>
  <c r="FO730" i="64"/>
  <c r="FN730" i="64"/>
  <c r="FM730" i="64"/>
  <c r="FL730" i="64"/>
  <c r="FK730" i="64"/>
  <c r="FJ730" i="64"/>
  <c r="FI730" i="64"/>
  <c r="FH730" i="64"/>
  <c r="FG730" i="64"/>
  <c r="FF730" i="64"/>
  <c r="FD730" i="64"/>
  <c r="FC730" i="64"/>
  <c r="FB730" i="64"/>
  <c r="EU730" i="64"/>
  <c r="ET730" i="64"/>
  <c r="ES730" i="64"/>
  <c r="ER730" i="64"/>
  <c r="EQ730" i="64"/>
  <c r="EP730" i="64"/>
  <c r="IA729" i="64"/>
  <c r="HZ729" i="64"/>
  <c r="HY729" i="64"/>
  <c r="GL729" i="64"/>
  <c r="FD729" i="64" s="1"/>
  <c r="FC729" i="64"/>
  <c r="FA729" i="64"/>
  <c r="EZ729" i="64"/>
  <c r="EX729" i="64"/>
  <c r="EU729" i="64"/>
  <c r="ET729" i="64"/>
  <c r="ES729" i="64"/>
  <c r="ER729" i="64"/>
  <c r="EQ729" i="64"/>
  <c r="EP729" i="64"/>
  <c r="IA728" i="64"/>
  <c r="HZ728" i="64"/>
  <c r="HY728" i="64"/>
  <c r="GL728" i="64"/>
  <c r="FD728" i="64" s="1"/>
  <c r="FC728" i="64"/>
  <c r="FA728" i="64"/>
  <c r="EZ728" i="64"/>
  <c r="EX728" i="64"/>
  <c r="EU728" i="64"/>
  <c r="ET728" i="64"/>
  <c r="ES728" i="64"/>
  <c r="ER728" i="64"/>
  <c r="EV728" i="64" s="1"/>
  <c r="EQ728" i="64"/>
  <c r="EP728" i="64"/>
  <c r="IA727" i="64"/>
  <c r="HZ727" i="64"/>
  <c r="HY727" i="64"/>
  <c r="GL727" i="64"/>
  <c r="FD727" i="64" s="1"/>
  <c r="FC727" i="64"/>
  <c r="FA727" i="64"/>
  <c r="EZ727" i="64"/>
  <c r="EX727" i="64"/>
  <c r="EU727" i="64"/>
  <c r="ET727" i="64"/>
  <c r="ES727" i="64"/>
  <c r="ER727" i="64"/>
  <c r="EQ727" i="64"/>
  <c r="EP727" i="64"/>
  <c r="IA726" i="64"/>
  <c r="HZ726" i="64"/>
  <c r="HY726" i="64"/>
  <c r="HP726" i="64"/>
  <c r="HO726" i="64"/>
  <c r="HN726" i="64"/>
  <c r="HM726" i="64"/>
  <c r="HL726" i="64"/>
  <c r="HK726" i="64"/>
  <c r="HJ726" i="64"/>
  <c r="HI726" i="64"/>
  <c r="HH726" i="64"/>
  <c r="HG726" i="64"/>
  <c r="HF726" i="64"/>
  <c r="HE726" i="64"/>
  <c r="HD726" i="64"/>
  <c r="HC726" i="64"/>
  <c r="HB726" i="64"/>
  <c r="HA726" i="64"/>
  <c r="GZ726" i="64"/>
  <c r="GY726" i="64"/>
  <c r="GX726" i="64"/>
  <c r="GW726" i="64"/>
  <c r="GV726" i="64"/>
  <c r="GU726" i="64"/>
  <c r="GT726" i="64"/>
  <c r="GS726" i="64"/>
  <c r="GR726" i="64"/>
  <c r="GQ726" i="64"/>
  <c r="GP726" i="64"/>
  <c r="GO726" i="64"/>
  <c r="GN726" i="64"/>
  <c r="GL726" i="64"/>
  <c r="GJ726" i="64"/>
  <c r="GI726" i="64"/>
  <c r="GH726" i="64"/>
  <c r="GG726" i="64"/>
  <c r="GF726" i="64"/>
  <c r="GE726" i="64"/>
  <c r="GD726" i="64"/>
  <c r="GC726" i="64"/>
  <c r="GB726" i="64"/>
  <c r="GA726" i="64"/>
  <c r="FZ726" i="64"/>
  <c r="FY726" i="64"/>
  <c r="FX726" i="64"/>
  <c r="FW726" i="64"/>
  <c r="FV726" i="64"/>
  <c r="FU726" i="64"/>
  <c r="FT726" i="64"/>
  <c r="FS726" i="64"/>
  <c r="FR726" i="64"/>
  <c r="FQ726" i="64"/>
  <c r="FP726" i="64"/>
  <c r="FO726" i="64"/>
  <c r="FN726" i="64"/>
  <c r="FM726" i="64"/>
  <c r="FL726" i="64"/>
  <c r="FK726" i="64"/>
  <c r="FJ726" i="64"/>
  <c r="FA726" i="64" s="1"/>
  <c r="FI726" i="64"/>
  <c r="FH726" i="64"/>
  <c r="FG726" i="64"/>
  <c r="FF726" i="64"/>
  <c r="EX726" i="64" s="1"/>
  <c r="FD726" i="64"/>
  <c r="FC726" i="64"/>
  <c r="EW726" i="64"/>
  <c r="EU726" i="64"/>
  <c r="ET726" i="64"/>
  <c r="ES726" i="64"/>
  <c r="ER726" i="64"/>
  <c r="EQ726" i="64"/>
  <c r="EP726" i="64"/>
  <c r="M725" i="64"/>
  <c r="L725" i="64"/>
  <c r="M724" i="64"/>
  <c r="L724" i="64"/>
  <c r="EY724" i="64" s="1"/>
  <c r="M723" i="64"/>
  <c r="L723" i="64"/>
  <c r="EY723" i="64" s="1"/>
  <c r="M722" i="64"/>
  <c r="L722" i="64"/>
  <c r="EY722" i="64" s="1"/>
  <c r="M721" i="64"/>
  <c r="L721" i="64"/>
  <c r="EY721" i="64" s="1"/>
  <c r="IA725" i="64"/>
  <c r="HZ725" i="64"/>
  <c r="HY725" i="64"/>
  <c r="GL725" i="64"/>
  <c r="GJ725" i="64"/>
  <c r="GI725" i="64"/>
  <c r="GH725" i="64"/>
  <c r="GG725" i="64"/>
  <c r="GF725" i="64"/>
  <c r="GE725" i="64"/>
  <c r="GD725" i="64"/>
  <c r="GC725" i="64"/>
  <c r="GB725" i="64"/>
  <c r="GA725" i="64"/>
  <c r="FZ725" i="64"/>
  <c r="FY725" i="64"/>
  <c r="FX725" i="64"/>
  <c r="FW725" i="64"/>
  <c r="FV725" i="64"/>
  <c r="FU725" i="64"/>
  <c r="FT725" i="64"/>
  <c r="FS725" i="64"/>
  <c r="FR725" i="64"/>
  <c r="FQ725" i="64"/>
  <c r="FP725" i="64"/>
  <c r="FO725" i="64"/>
  <c r="FN725" i="64"/>
  <c r="FM725" i="64"/>
  <c r="FL725" i="64"/>
  <c r="FK725" i="64"/>
  <c r="FJ725" i="64"/>
  <c r="FI725" i="64"/>
  <c r="FH725" i="64"/>
  <c r="FG725" i="64"/>
  <c r="FF725" i="64"/>
  <c r="FD725" i="64"/>
  <c r="FC725" i="64"/>
  <c r="EU725" i="64"/>
  <c r="ET725" i="64"/>
  <c r="ES725" i="64"/>
  <c r="ER725" i="64"/>
  <c r="EQ725" i="64"/>
  <c r="EP725" i="64"/>
  <c r="IA724" i="64"/>
  <c r="HZ724" i="64"/>
  <c r="HY724" i="64"/>
  <c r="GL724" i="64"/>
  <c r="FD724" i="64" s="1"/>
  <c r="FC724" i="64"/>
  <c r="FA724" i="64"/>
  <c r="EZ724" i="64"/>
  <c r="EX724" i="64"/>
  <c r="EU724" i="64"/>
  <c r="ET724" i="64"/>
  <c r="ES724" i="64"/>
  <c r="ER724" i="64"/>
  <c r="EQ724" i="64"/>
  <c r="EP724" i="64"/>
  <c r="IA723" i="64"/>
  <c r="HZ723" i="64"/>
  <c r="HY723" i="64"/>
  <c r="GL723" i="64"/>
  <c r="FD723" i="64" s="1"/>
  <c r="FC723" i="64"/>
  <c r="FA723" i="64"/>
  <c r="EZ723" i="64"/>
  <c r="EX723" i="64"/>
  <c r="EU723" i="64"/>
  <c r="ET723" i="64"/>
  <c r="ES723" i="64"/>
  <c r="ER723" i="64"/>
  <c r="EQ723" i="64"/>
  <c r="EP723" i="64"/>
  <c r="IA722" i="64"/>
  <c r="HZ722" i="64"/>
  <c r="HY722" i="64"/>
  <c r="GL722" i="64"/>
  <c r="FD722" i="64"/>
  <c r="FC722" i="64"/>
  <c r="FA722" i="64"/>
  <c r="EZ722" i="64"/>
  <c r="EX722" i="64"/>
  <c r="EU722" i="64"/>
  <c r="ET722" i="64"/>
  <c r="ES722" i="64"/>
  <c r="ER722" i="64"/>
  <c r="EQ722" i="64"/>
  <c r="EP722" i="64"/>
  <c r="IA721" i="64"/>
  <c r="HZ721" i="64"/>
  <c r="HY721" i="64"/>
  <c r="HP721" i="64"/>
  <c r="HO721" i="64"/>
  <c r="HN721" i="64"/>
  <c r="HM721" i="64"/>
  <c r="HL721" i="64"/>
  <c r="HK721" i="64"/>
  <c r="HJ721" i="64"/>
  <c r="HI721" i="64"/>
  <c r="HH721" i="64"/>
  <c r="HG721" i="64"/>
  <c r="HF721" i="64"/>
  <c r="HE721" i="64"/>
  <c r="HD721" i="64"/>
  <c r="HC721" i="64"/>
  <c r="HB721" i="64"/>
  <c r="HA721" i="64"/>
  <c r="GZ721" i="64"/>
  <c r="GY721" i="64"/>
  <c r="GX721" i="64"/>
  <c r="GW721" i="64"/>
  <c r="GV721" i="64"/>
  <c r="GU721" i="64"/>
  <c r="GT721" i="64"/>
  <c r="GS721" i="64"/>
  <c r="GR721" i="64"/>
  <c r="GQ721" i="64"/>
  <c r="GP721" i="64"/>
  <c r="GO721" i="64"/>
  <c r="GN721" i="64"/>
  <c r="GL721" i="64"/>
  <c r="FD721" i="64" s="1"/>
  <c r="GJ721" i="64"/>
  <c r="GI721" i="64"/>
  <c r="GH721" i="64"/>
  <c r="GG721" i="64"/>
  <c r="GF721" i="64"/>
  <c r="GE721" i="64"/>
  <c r="GD721" i="64"/>
  <c r="GC721" i="64"/>
  <c r="GB721" i="64"/>
  <c r="GA721" i="64"/>
  <c r="FZ721" i="64"/>
  <c r="FY721" i="64"/>
  <c r="FX721" i="64"/>
  <c r="FW721" i="64"/>
  <c r="FV721" i="64"/>
  <c r="FU721" i="64"/>
  <c r="FT721" i="64"/>
  <c r="FS721" i="64"/>
  <c r="FR721" i="64"/>
  <c r="FQ721" i="64"/>
  <c r="FP721" i="64"/>
  <c r="FO721" i="64"/>
  <c r="FN721" i="64"/>
  <c r="FM721" i="64"/>
  <c r="FL721" i="64"/>
  <c r="FK721" i="64"/>
  <c r="FJ721" i="64"/>
  <c r="FI721" i="64"/>
  <c r="FH721" i="64"/>
  <c r="FG721" i="64"/>
  <c r="FF721" i="64"/>
  <c r="EX721" i="64" s="1"/>
  <c r="FC721" i="64"/>
  <c r="EW721" i="64"/>
  <c r="EU721" i="64"/>
  <c r="ET721" i="64"/>
  <c r="ES721" i="64"/>
  <c r="ER721" i="64"/>
  <c r="EQ721" i="64"/>
  <c r="EP721" i="64"/>
  <c r="M720" i="64"/>
  <c r="L720" i="64"/>
  <c r="M719" i="64"/>
  <c r="L719" i="64"/>
  <c r="EY719" i="64" s="1"/>
  <c r="M718" i="64"/>
  <c r="L718" i="64"/>
  <c r="M717" i="64"/>
  <c r="L717" i="64"/>
  <c r="EY717" i="64" s="1"/>
  <c r="M716" i="64"/>
  <c r="EY716" i="64" s="1"/>
  <c r="L716" i="64"/>
  <c r="IA720" i="64"/>
  <c r="HZ720" i="64"/>
  <c r="HY720" i="64"/>
  <c r="GL720" i="64"/>
  <c r="GJ720" i="64"/>
  <c r="GI720" i="64"/>
  <c r="GH720" i="64"/>
  <c r="GG720" i="64"/>
  <c r="GF720" i="64"/>
  <c r="GE720" i="64"/>
  <c r="GD720" i="64"/>
  <c r="GC720" i="64"/>
  <c r="GB720" i="64"/>
  <c r="GA720" i="64"/>
  <c r="FZ720" i="64"/>
  <c r="FY720" i="64"/>
  <c r="FX720" i="64"/>
  <c r="FW720" i="64"/>
  <c r="FV720" i="64"/>
  <c r="FU720" i="64"/>
  <c r="FT720" i="64"/>
  <c r="FS720" i="64"/>
  <c r="FR720" i="64"/>
  <c r="FQ720" i="64"/>
  <c r="FP720" i="64"/>
  <c r="FO720" i="64"/>
  <c r="FN720" i="64"/>
  <c r="FM720" i="64"/>
  <c r="FL720" i="64"/>
  <c r="FK720" i="64"/>
  <c r="FJ720" i="64"/>
  <c r="FI720" i="64"/>
  <c r="FH720" i="64"/>
  <c r="FG720" i="64"/>
  <c r="FF720" i="64"/>
  <c r="FD720" i="64"/>
  <c r="FC720" i="64"/>
  <c r="EU720" i="64"/>
  <c r="ET720" i="64"/>
  <c r="ES720" i="64"/>
  <c r="ER720" i="64"/>
  <c r="EQ720" i="64"/>
  <c r="EP720" i="64"/>
  <c r="IA719" i="64"/>
  <c r="HZ719" i="64"/>
  <c r="HY719" i="64"/>
  <c r="GL719" i="64"/>
  <c r="FD719" i="64" s="1"/>
  <c r="FC719" i="64"/>
  <c r="FA719" i="64"/>
  <c r="EZ719" i="64"/>
  <c r="EX719" i="64"/>
  <c r="EU719" i="64"/>
  <c r="ET719" i="64"/>
  <c r="ES719" i="64"/>
  <c r="ER719" i="64"/>
  <c r="EQ719" i="64"/>
  <c r="EP719" i="64"/>
  <c r="IA718" i="64"/>
  <c r="HZ718" i="64"/>
  <c r="HY718" i="64"/>
  <c r="GL718" i="64"/>
  <c r="FD718" i="64" s="1"/>
  <c r="FC718" i="64"/>
  <c r="FA718" i="64"/>
  <c r="EZ718" i="64"/>
  <c r="EX718" i="64"/>
  <c r="EU718" i="64"/>
  <c r="ET718" i="64"/>
  <c r="ES718" i="64"/>
  <c r="ER718" i="64"/>
  <c r="EQ718" i="64"/>
  <c r="EP718" i="64"/>
  <c r="IA717" i="64"/>
  <c r="HZ717" i="64"/>
  <c r="HY717" i="64"/>
  <c r="GL717" i="64"/>
  <c r="FD717" i="64" s="1"/>
  <c r="FC717" i="64"/>
  <c r="FA717" i="64"/>
  <c r="EZ717" i="64"/>
  <c r="EX717" i="64"/>
  <c r="EU717" i="64"/>
  <c r="ET717" i="64"/>
  <c r="ES717" i="64"/>
  <c r="ER717" i="64"/>
  <c r="EQ717" i="64"/>
  <c r="EP717" i="64"/>
  <c r="IA716" i="64"/>
  <c r="HZ716" i="64"/>
  <c r="HY716" i="64"/>
  <c r="HP716" i="64"/>
  <c r="HO716" i="64"/>
  <c r="HN716" i="64"/>
  <c r="HM716" i="64"/>
  <c r="HL716" i="64"/>
  <c r="HK716" i="64"/>
  <c r="HJ716" i="64"/>
  <c r="HI716" i="64"/>
  <c r="HH716" i="64"/>
  <c r="HG716" i="64"/>
  <c r="HF716" i="64"/>
  <c r="HE716" i="64"/>
  <c r="HD716" i="64"/>
  <c r="HC716" i="64"/>
  <c r="HB716" i="64"/>
  <c r="HA716" i="64"/>
  <c r="GZ716" i="64"/>
  <c r="GY716" i="64"/>
  <c r="GX716" i="64"/>
  <c r="GW716" i="64"/>
  <c r="GV716" i="64"/>
  <c r="GU716" i="64"/>
  <c r="GT716" i="64"/>
  <c r="GS716" i="64"/>
  <c r="GR716" i="64"/>
  <c r="GQ716" i="64"/>
  <c r="GP716" i="64"/>
  <c r="GO716" i="64"/>
  <c r="GN716" i="64"/>
  <c r="GL716" i="64"/>
  <c r="GJ716" i="64"/>
  <c r="GI716" i="64"/>
  <c r="GH716" i="64"/>
  <c r="GG716" i="64"/>
  <c r="GF716" i="64"/>
  <c r="GE716" i="64"/>
  <c r="GD716" i="64"/>
  <c r="GC716" i="64"/>
  <c r="GB716" i="64"/>
  <c r="GA716" i="64"/>
  <c r="FZ716" i="64"/>
  <c r="FY716" i="64"/>
  <c r="FX716" i="64"/>
  <c r="FW716" i="64"/>
  <c r="FV716" i="64"/>
  <c r="FU716" i="64"/>
  <c r="FT716" i="64"/>
  <c r="FS716" i="64"/>
  <c r="FR716" i="64"/>
  <c r="FQ716" i="64"/>
  <c r="FP716" i="64"/>
  <c r="FO716" i="64"/>
  <c r="FN716" i="64"/>
  <c r="FM716" i="64"/>
  <c r="FL716" i="64"/>
  <c r="FK716" i="64"/>
  <c r="FJ716" i="64"/>
  <c r="FI716" i="64"/>
  <c r="FH716" i="64"/>
  <c r="FG716" i="64"/>
  <c r="FF716" i="64"/>
  <c r="FD716" i="64"/>
  <c r="FC716" i="64"/>
  <c r="EX716" i="64"/>
  <c r="EW716" i="64"/>
  <c r="EU716" i="64"/>
  <c r="ET716" i="64"/>
  <c r="ES716" i="64"/>
  <c r="ER716" i="64"/>
  <c r="EQ716" i="64"/>
  <c r="EP716" i="64"/>
  <c r="M715" i="64"/>
  <c r="L715" i="64"/>
  <c r="M714" i="64"/>
  <c r="M713" i="64"/>
  <c r="L713" i="64"/>
  <c r="M712" i="64"/>
  <c r="M711" i="64"/>
  <c r="L711" i="64"/>
  <c r="EY711" i="64" s="1"/>
  <c r="IA715" i="64"/>
  <c r="HZ715" i="64"/>
  <c r="HY715" i="64"/>
  <c r="GL715" i="64"/>
  <c r="GJ715" i="64"/>
  <c r="GI715" i="64"/>
  <c r="GH715" i="64"/>
  <c r="GG715" i="64"/>
  <c r="GF715" i="64"/>
  <c r="GE715" i="64"/>
  <c r="GD715" i="64"/>
  <c r="GC715" i="64"/>
  <c r="GB715" i="64"/>
  <c r="GA715" i="64"/>
  <c r="FZ715" i="64"/>
  <c r="FY715" i="64"/>
  <c r="FX715" i="64"/>
  <c r="FW715" i="64"/>
  <c r="FV715" i="64"/>
  <c r="FU715" i="64"/>
  <c r="FT715" i="64"/>
  <c r="FS715" i="64"/>
  <c r="FR715" i="64"/>
  <c r="FQ715" i="64"/>
  <c r="FP715" i="64"/>
  <c r="FO715" i="64"/>
  <c r="FN715" i="64"/>
  <c r="FM715" i="64"/>
  <c r="FL715" i="64"/>
  <c r="FK715" i="64"/>
  <c r="FJ715" i="64"/>
  <c r="FI715" i="64"/>
  <c r="FH715" i="64"/>
  <c r="FG715" i="64"/>
  <c r="FF715" i="64"/>
  <c r="FD715" i="64"/>
  <c r="FC715" i="64"/>
  <c r="EU715" i="64"/>
  <c r="ET715" i="64"/>
  <c r="ES715" i="64"/>
  <c r="ER715" i="64"/>
  <c r="EQ715" i="64"/>
  <c r="EV715" i="64" s="1"/>
  <c r="EP715" i="64"/>
  <c r="IA714" i="64"/>
  <c r="HZ714" i="64"/>
  <c r="HY714" i="64"/>
  <c r="GL714" i="64"/>
  <c r="FD714" i="64" s="1"/>
  <c r="FC714" i="64"/>
  <c r="FA714" i="64"/>
  <c r="EZ714" i="64"/>
  <c r="EX714" i="64"/>
  <c r="EU714" i="64"/>
  <c r="ET714" i="64"/>
  <c r="ES714" i="64"/>
  <c r="ER714" i="64"/>
  <c r="EQ714" i="64"/>
  <c r="EP714" i="64"/>
  <c r="IA713" i="64"/>
  <c r="HZ713" i="64"/>
  <c r="HY713" i="64"/>
  <c r="GL713" i="64"/>
  <c r="FD713" i="64"/>
  <c r="FC713" i="64"/>
  <c r="FA713" i="64"/>
  <c r="EZ713" i="64"/>
  <c r="EX713" i="64"/>
  <c r="EU713" i="64"/>
  <c r="ET713" i="64"/>
  <c r="ES713" i="64"/>
  <c r="ER713" i="64"/>
  <c r="EQ713" i="64"/>
  <c r="EP713" i="64"/>
  <c r="IA712" i="64"/>
  <c r="HZ712" i="64"/>
  <c r="HY712" i="64"/>
  <c r="GL712" i="64"/>
  <c r="FD712" i="64"/>
  <c r="FC712" i="64"/>
  <c r="FA712" i="64"/>
  <c r="EZ712" i="64"/>
  <c r="EX712" i="64"/>
  <c r="EU712" i="64"/>
  <c r="ET712" i="64"/>
  <c r="ES712" i="64"/>
  <c r="ER712" i="64"/>
  <c r="EQ712" i="64"/>
  <c r="EP712" i="64"/>
  <c r="IA711" i="64"/>
  <c r="HZ711" i="64"/>
  <c r="HY711" i="64"/>
  <c r="HP711" i="64"/>
  <c r="HO711" i="64"/>
  <c r="HN711" i="64"/>
  <c r="HM711" i="64"/>
  <c r="HL711" i="64"/>
  <c r="HK711" i="64"/>
  <c r="HJ711" i="64"/>
  <c r="HI711" i="64"/>
  <c r="HH711" i="64"/>
  <c r="HG711" i="64"/>
  <c r="HF711" i="64"/>
  <c r="HE711" i="64"/>
  <c r="HD711" i="64"/>
  <c r="HC711" i="64"/>
  <c r="HB711" i="64"/>
  <c r="HA711" i="64"/>
  <c r="GZ711" i="64"/>
  <c r="GY711" i="64"/>
  <c r="GX711" i="64"/>
  <c r="GW711" i="64"/>
  <c r="GV711" i="64"/>
  <c r="GU711" i="64"/>
  <c r="GT711" i="64"/>
  <c r="GS711" i="64"/>
  <c r="GR711" i="64"/>
  <c r="GQ711" i="64"/>
  <c r="GP711" i="64"/>
  <c r="GO711" i="64"/>
  <c r="GN711" i="64"/>
  <c r="GL711" i="64"/>
  <c r="GJ711" i="64"/>
  <c r="GI711" i="64"/>
  <c r="GH711" i="64"/>
  <c r="GG711" i="64"/>
  <c r="GF711" i="64"/>
  <c r="GE711" i="64"/>
  <c r="GD711" i="64"/>
  <c r="GC711" i="64"/>
  <c r="GB711" i="64"/>
  <c r="GA711" i="64"/>
  <c r="FZ711" i="64"/>
  <c r="FY711" i="64"/>
  <c r="FX711" i="64"/>
  <c r="FW711" i="64"/>
  <c r="FV711" i="64"/>
  <c r="FU711" i="64"/>
  <c r="FT711" i="64"/>
  <c r="FS711" i="64"/>
  <c r="FR711" i="64"/>
  <c r="FQ711" i="64"/>
  <c r="FP711" i="64"/>
  <c r="FO711" i="64"/>
  <c r="FN711" i="64"/>
  <c r="FM711" i="64"/>
  <c r="FL711" i="64"/>
  <c r="FK711" i="64"/>
  <c r="FJ711" i="64"/>
  <c r="FI711" i="64"/>
  <c r="FH711" i="64"/>
  <c r="FG711" i="64"/>
  <c r="FF711" i="64"/>
  <c r="FD711" i="64"/>
  <c r="FC711" i="64"/>
  <c r="EX711" i="64"/>
  <c r="EW711" i="64"/>
  <c r="EU711" i="64"/>
  <c r="ET711" i="64"/>
  <c r="ES711" i="64"/>
  <c r="ER711" i="64"/>
  <c r="EQ711" i="64"/>
  <c r="EP711" i="64"/>
  <c r="M710" i="64"/>
  <c r="L710" i="64"/>
  <c r="M709" i="64"/>
  <c r="M708" i="64"/>
  <c r="L708" i="64"/>
  <c r="M707" i="64"/>
  <c r="M706" i="64"/>
  <c r="EY706" i="64" s="1"/>
  <c r="L706" i="64"/>
  <c r="IA710" i="64"/>
  <c r="HZ710" i="64"/>
  <c r="HY710" i="64"/>
  <c r="GL710" i="64"/>
  <c r="GJ710" i="64"/>
  <c r="GI710" i="64"/>
  <c r="GH710" i="64"/>
  <c r="GG710" i="64"/>
  <c r="GF710" i="64"/>
  <c r="GE710" i="64"/>
  <c r="GD710" i="64"/>
  <c r="GC710" i="64"/>
  <c r="GB710" i="64"/>
  <c r="GA710" i="64"/>
  <c r="FZ710" i="64"/>
  <c r="FY710" i="64"/>
  <c r="FX710" i="64"/>
  <c r="FW710" i="64"/>
  <c r="FV710" i="64"/>
  <c r="FU710" i="64"/>
  <c r="FT710" i="64"/>
  <c r="FS710" i="64"/>
  <c r="FR710" i="64"/>
  <c r="FQ710" i="64"/>
  <c r="FP710" i="64"/>
  <c r="FO710" i="64"/>
  <c r="FN710" i="64"/>
  <c r="FM710" i="64"/>
  <c r="FL710" i="64"/>
  <c r="FK710" i="64"/>
  <c r="FJ710" i="64"/>
  <c r="FI710" i="64"/>
  <c r="FH710" i="64"/>
  <c r="FG710" i="64"/>
  <c r="FF710" i="64"/>
  <c r="FD710" i="64"/>
  <c r="FC710" i="64"/>
  <c r="EU710" i="64"/>
  <c r="ET710" i="64"/>
  <c r="ES710" i="64"/>
  <c r="ER710" i="64"/>
  <c r="EQ710" i="64"/>
  <c r="EP710" i="64"/>
  <c r="IA709" i="64"/>
  <c r="HZ709" i="64"/>
  <c r="HY709" i="64"/>
  <c r="GL709" i="64"/>
  <c r="FD709" i="64" s="1"/>
  <c r="FC709" i="64"/>
  <c r="FA709" i="64"/>
  <c r="EZ709" i="64"/>
  <c r="EX709" i="64"/>
  <c r="EU709" i="64"/>
  <c r="ET709" i="64"/>
  <c r="ES709" i="64"/>
  <c r="ER709" i="64"/>
  <c r="EQ709" i="64"/>
  <c r="EP709" i="64"/>
  <c r="IA708" i="64"/>
  <c r="HZ708" i="64"/>
  <c r="HY708" i="64"/>
  <c r="GL708" i="64"/>
  <c r="FD708" i="64" s="1"/>
  <c r="FC708" i="64"/>
  <c r="FA708" i="64"/>
  <c r="EZ708" i="64"/>
  <c r="EY708" i="64"/>
  <c r="EX708" i="64"/>
  <c r="EU708" i="64"/>
  <c r="ET708" i="64"/>
  <c r="ES708" i="64"/>
  <c r="ER708" i="64"/>
  <c r="EQ708" i="64"/>
  <c r="EP708" i="64"/>
  <c r="IA707" i="64"/>
  <c r="HZ707" i="64"/>
  <c r="HY707" i="64"/>
  <c r="GL707" i="64"/>
  <c r="FD707" i="64" s="1"/>
  <c r="FC707" i="64"/>
  <c r="FA707" i="64"/>
  <c r="EZ707" i="64"/>
  <c r="EX707" i="64"/>
  <c r="EU707" i="64"/>
  <c r="ET707" i="64"/>
  <c r="ES707" i="64"/>
  <c r="ER707" i="64"/>
  <c r="EQ707" i="64"/>
  <c r="EP707" i="64"/>
  <c r="IA706" i="64"/>
  <c r="HZ706" i="64"/>
  <c r="HY706" i="64"/>
  <c r="HP706" i="64"/>
  <c r="HO706" i="64"/>
  <c r="HN706" i="64"/>
  <c r="HM706" i="64"/>
  <c r="HL706" i="64"/>
  <c r="HK706" i="64"/>
  <c r="HJ706" i="64"/>
  <c r="HI706" i="64"/>
  <c r="HH706" i="64"/>
  <c r="HG706" i="64"/>
  <c r="HF706" i="64"/>
  <c r="HE706" i="64"/>
  <c r="HD706" i="64"/>
  <c r="HC706" i="64"/>
  <c r="HB706" i="64"/>
  <c r="HA706" i="64"/>
  <c r="GZ706" i="64"/>
  <c r="GY706" i="64"/>
  <c r="GX706" i="64"/>
  <c r="GW706" i="64"/>
  <c r="GV706" i="64"/>
  <c r="GU706" i="64"/>
  <c r="GT706" i="64"/>
  <c r="GS706" i="64"/>
  <c r="GR706" i="64"/>
  <c r="GQ706" i="64"/>
  <c r="GP706" i="64"/>
  <c r="GO706" i="64"/>
  <c r="GN706" i="64"/>
  <c r="GL706" i="64"/>
  <c r="GJ706" i="64"/>
  <c r="GI706" i="64"/>
  <c r="GH706" i="64"/>
  <c r="GG706" i="64"/>
  <c r="GF706" i="64"/>
  <c r="GE706" i="64"/>
  <c r="GD706" i="64"/>
  <c r="GC706" i="64"/>
  <c r="GB706" i="64"/>
  <c r="GA706" i="64"/>
  <c r="FZ706" i="64"/>
  <c r="FY706" i="64"/>
  <c r="FX706" i="64"/>
  <c r="FW706" i="64"/>
  <c r="FV706" i="64"/>
  <c r="FU706" i="64"/>
  <c r="FT706" i="64"/>
  <c r="FS706" i="64"/>
  <c r="FR706" i="64"/>
  <c r="FQ706" i="64"/>
  <c r="FP706" i="64"/>
  <c r="FO706" i="64"/>
  <c r="FN706" i="64"/>
  <c r="FM706" i="64"/>
  <c r="FL706" i="64"/>
  <c r="FK706" i="64"/>
  <c r="FJ706" i="64"/>
  <c r="FI706" i="64"/>
  <c r="FH706" i="64"/>
  <c r="FG706" i="64"/>
  <c r="FA706" i="64" s="1"/>
  <c r="FF706" i="64"/>
  <c r="FD706" i="64"/>
  <c r="FC706" i="64"/>
  <c r="EX706" i="64"/>
  <c r="EW706" i="64"/>
  <c r="EU706" i="64"/>
  <c r="ET706" i="64"/>
  <c r="ES706" i="64"/>
  <c r="ER706" i="64"/>
  <c r="EQ706" i="64"/>
  <c r="EP706" i="64"/>
  <c r="M705" i="64"/>
  <c r="L705" i="64"/>
  <c r="M704" i="64"/>
  <c r="M703" i="64"/>
  <c r="L703" i="64"/>
  <c r="M702" i="64"/>
  <c r="M701" i="64"/>
  <c r="L701" i="64"/>
  <c r="IA705" i="64"/>
  <c r="HZ705" i="64"/>
  <c r="HY705" i="64"/>
  <c r="GL705" i="64"/>
  <c r="GJ705" i="64"/>
  <c r="GI705" i="64"/>
  <c r="GH705" i="64"/>
  <c r="GG705" i="64"/>
  <c r="GF705" i="64"/>
  <c r="GE705" i="64"/>
  <c r="GD705" i="64"/>
  <c r="GC705" i="64"/>
  <c r="GB705" i="64"/>
  <c r="GA705" i="64"/>
  <c r="FZ705" i="64"/>
  <c r="FY705" i="64"/>
  <c r="FX705" i="64"/>
  <c r="FW705" i="64"/>
  <c r="FV705" i="64"/>
  <c r="FU705" i="64"/>
  <c r="FT705" i="64"/>
  <c r="FS705" i="64"/>
  <c r="FR705" i="64"/>
  <c r="FQ705" i="64"/>
  <c r="FP705" i="64"/>
  <c r="FO705" i="64"/>
  <c r="FN705" i="64"/>
  <c r="FM705" i="64"/>
  <c r="FL705" i="64"/>
  <c r="FK705" i="64"/>
  <c r="FJ705" i="64"/>
  <c r="FI705" i="64"/>
  <c r="FH705" i="64"/>
  <c r="FG705" i="64"/>
  <c r="FF705" i="64"/>
  <c r="FD705" i="64"/>
  <c r="FC705" i="64"/>
  <c r="EU705" i="64"/>
  <c r="ET705" i="64"/>
  <c r="ES705" i="64"/>
  <c r="ER705" i="64"/>
  <c r="EQ705" i="64"/>
  <c r="EP705" i="64"/>
  <c r="IA704" i="64"/>
  <c r="HZ704" i="64"/>
  <c r="HY704" i="64"/>
  <c r="GL704" i="64"/>
  <c r="FD704" i="64" s="1"/>
  <c r="FC704" i="64"/>
  <c r="FA704" i="64"/>
  <c r="EZ704" i="64"/>
  <c r="EX704" i="64"/>
  <c r="EU704" i="64"/>
  <c r="ET704" i="64"/>
  <c r="ES704" i="64"/>
  <c r="ER704" i="64"/>
  <c r="EQ704" i="64"/>
  <c r="EP704" i="64"/>
  <c r="IA703" i="64"/>
  <c r="HZ703" i="64"/>
  <c r="HY703" i="64"/>
  <c r="GL703" i="64"/>
  <c r="FD703" i="64" s="1"/>
  <c r="FC703" i="64"/>
  <c r="FA703" i="64"/>
  <c r="EZ703" i="64"/>
  <c r="EX703" i="64"/>
  <c r="EU703" i="64"/>
  <c r="ET703" i="64"/>
  <c r="ES703" i="64"/>
  <c r="ER703" i="64"/>
  <c r="EQ703" i="64"/>
  <c r="EP703" i="64"/>
  <c r="IA702" i="64"/>
  <c r="HZ702" i="64"/>
  <c r="HY702" i="64"/>
  <c r="GL702" i="64"/>
  <c r="FD702" i="64" s="1"/>
  <c r="FC702" i="64"/>
  <c r="FA702" i="64"/>
  <c r="EZ702" i="64"/>
  <c r="EX702" i="64"/>
  <c r="EU702" i="64"/>
  <c r="ET702" i="64"/>
  <c r="ES702" i="64"/>
  <c r="ER702" i="64"/>
  <c r="EQ702" i="64"/>
  <c r="EP702" i="64"/>
  <c r="IA701" i="64"/>
  <c r="HZ701" i="64"/>
  <c r="HY701" i="64"/>
  <c r="HP701" i="64"/>
  <c r="HO701" i="64"/>
  <c r="HN701" i="64"/>
  <c r="HM701" i="64"/>
  <c r="HL701" i="64"/>
  <c r="HK701" i="64"/>
  <c r="HJ701" i="64"/>
  <c r="HI701" i="64"/>
  <c r="HH701" i="64"/>
  <c r="HG701" i="64"/>
  <c r="HF701" i="64"/>
  <c r="HE701" i="64"/>
  <c r="HD701" i="64"/>
  <c r="HC701" i="64"/>
  <c r="HB701" i="64"/>
  <c r="HA701" i="64"/>
  <c r="GZ701" i="64"/>
  <c r="GY701" i="64"/>
  <c r="GX701" i="64"/>
  <c r="GW701" i="64"/>
  <c r="GV701" i="64"/>
  <c r="GU701" i="64"/>
  <c r="GT701" i="64"/>
  <c r="GS701" i="64"/>
  <c r="GR701" i="64"/>
  <c r="GQ701" i="64"/>
  <c r="GP701" i="64"/>
  <c r="GO701" i="64"/>
  <c r="GN701" i="64"/>
  <c r="GL701" i="64"/>
  <c r="GJ701" i="64"/>
  <c r="GI701" i="64"/>
  <c r="GH701" i="64"/>
  <c r="GG701" i="64"/>
  <c r="GF701" i="64"/>
  <c r="GE701" i="64"/>
  <c r="GD701" i="64"/>
  <c r="GC701" i="64"/>
  <c r="GB701" i="64"/>
  <c r="GA701" i="64"/>
  <c r="FZ701" i="64"/>
  <c r="FY701" i="64"/>
  <c r="FX701" i="64"/>
  <c r="FW701" i="64"/>
  <c r="FV701" i="64"/>
  <c r="FU701" i="64"/>
  <c r="FT701" i="64"/>
  <c r="FS701" i="64"/>
  <c r="FR701" i="64"/>
  <c r="FQ701" i="64"/>
  <c r="FP701" i="64"/>
  <c r="FO701" i="64"/>
  <c r="FN701" i="64"/>
  <c r="FM701" i="64"/>
  <c r="FL701" i="64"/>
  <c r="FK701" i="64"/>
  <c r="FJ701" i="64"/>
  <c r="FI701" i="64"/>
  <c r="FH701" i="64"/>
  <c r="FG701" i="64"/>
  <c r="FA701" i="64" s="1"/>
  <c r="FF701" i="64"/>
  <c r="FD701" i="64"/>
  <c r="FC701" i="64"/>
  <c r="EX701" i="64"/>
  <c r="EW701" i="64"/>
  <c r="EU701" i="64"/>
  <c r="ET701" i="64"/>
  <c r="ES701" i="64"/>
  <c r="ER701" i="64"/>
  <c r="EQ701" i="64"/>
  <c r="EP701" i="64"/>
  <c r="M700" i="64"/>
  <c r="L700" i="64"/>
  <c r="M699" i="64"/>
  <c r="M698" i="64"/>
  <c r="L698" i="64"/>
  <c r="M697" i="64"/>
  <c r="M696" i="64"/>
  <c r="L696" i="64"/>
  <c r="IA700" i="64"/>
  <c r="HZ700" i="64"/>
  <c r="HY700" i="64"/>
  <c r="GL700" i="64"/>
  <c r="GJ700" i="64"/>
  <c r="GI700" i="64"/>
  <c r="GH700" i="64"/>
  <c r="GG700" i="64"/>
  <c r="GF700" i="64"/>
  <c r="GE700" i="64"/>
  <c r="GD700" i="64"/>
  <c r="GC700" i="64"/>
  <c r="GB700" i="64"/>
  <c r="GA700" i="64"/>
  <c r="FZ700" i="64"/>
  <c r="FY700" i="64"/>
  <c r="FX700" i="64"/>
  <c r="FW700" i="64"/>
  <c r="FV700" i="64"/>
  <c r="FU700" i="64"/>
  <c r="FT700" i="64"/>
  <c r="FS700" i="64"/>
  <c r="FR700" i="64"/>
  <c r="FQ700" i="64"/>
  <c r="FP700" i="64"/>
  <c r="FO700" i="64"/>
  <c r="FN700" i="64"/>
  <c r="FM700" i="64"/>
  <c r="FL700" i="64"/>
  <c r="FK700" i="64"/>
  <c r="FJ700" i="64"/>
  <c r="FI700" i="64"/>
  <c r="FH700" i="64"/>
  <c r="FG700" i="64"/>
  <c r="FF700" i="64"/>
  <c r="FD700" i="64"/>
  <c r="FC700" i="64"/>
  <c r="EU700" i="64"/>
  <c r="ET700" i="64"/>
  <c r="ES700" i="64"/>
  <c r="ER700" i="64"/>
  <c r="EQ700" i="64"/>
  <c r="EP700" i="64"/>
  <c r="IA699" i="64"/>
  <c r="HZ699" i="64"/>
  <c r="HY699" i="64"/>
  <c r="GL699" i="64"/>
  <c r="FD699" i="64" s="1"/>
  <c r="FC699" i="64"/>
  <c r="FA699" i="64"/>
  <c r="EZ699" i="64"/>
  <c r="EX699" i="64"/>
  <c r="EU699" i="64"/>
  <c r="ET699" i="64"/>
  <c r="ES699" i="64"/>
  <c r="EV699" i="64" s="1"/>
  <c r="ER699" i="64"/>
  <c r="EQ699" i="64"/>
  <c r="EP699" i="64"/>
  <c r="IA698" i="64"/>
  <c r="HZ698" i="64"/>
  <c r="HY698" i="64"/>
  <c r="GL698" i="64"/>
  <c r="FD698" i="64"/>
  <c r="FC698" i="64"/>
  <c r="FA698" i="64"/>
  <c r="EZ698" i="64"/>
  <c r="EY698" i="64"/>
  <c r="EX698" i="64"/>
  <c r="EU698" i="64"/>
  <c r="ET698" i="64"/>
  <c r="ES698" i="64"/>
  <c r="ER698" i="64"/>
  <c r="EQ698" i="64"/>
  <c r="EP698" i="64"/>
  <c r="IA697" i="64"/>
  <c r="HZ697" i="64"/>
  <c r="HY697" i="64"/>
  <c r="GL697" i="64"/>
  <c r="FD697" i="64" s="1"/>
  <c r="FC697" i="64"/>
  <c r="FA697" i="64"/>
  <c r="EZ697" i="64"/>
  <c r="EX697" i="64"/>
  <c r="EU697" i="64"/>
  <c r="ET697" i="64"/>
  <c r="ES697" i="64"/>
  <c r="ER697" i="64"/>
  <c r="EQ697" i="64"/>
  <c r="EP697" i="64"/>
  <c r="IA696" i="64"/>
  <c r="HZ696" i="64"/>
  <c r="HY696" i="64"/>
  <c r="HP696" i="64"/>
  <c r="HO696" i="64"/>
  <c r="HN696" i="64"/>
  <c r="HM696" i="64"/>
  <c r="HL696" i="64"/>
  <c r="HK696" i="64"/>
  <c r="HJ696" i="64"/>
  <c r="HI696" i="64"/>
  <c r="HH696" i="64"/>
  <c r="HG696" i="64"/>
  <c r="HF696" i="64"/>
  <c r="HE696" i="64"/>
  <c r="HD696" i="64"/>
  <c r="HC696" i="64"/>
  <c r="HB696" i="64"/>
  <c r="HA696" i="64"/>
  <c r="GZ696" i="64"/>
  <c r="GY696" i="64"/>
  <c r="GX696" i="64"/>
  <c r="GW696" i="64"/>
  <c r="GV696" i="64"/>
  <c r="GU696" i="64"/>
  <c r="GT696" i="64"/>
  <c r="GS696" i="64"/>
  <c r="GR696" i="64"/>
  <c r="GQ696" i="64"/>
  <c r="GP696" i="64"/>
  <c r="GO696" i="64"/>
  <c r="GN696" i="64"/>
  <c r="GL696" i="64"/>
  <c r="GJ696" i="64"/>
  <c r="GI696" i="64"/>
  <c r="GH696" i="64"/>
  <c r="GG696" i="64"/>
  <c r="GF696" i="64"/>
  <c r="GE696" i="64"/>
  <c r="GD696" i="64"/>
  <c r="GC696" i="64"/>
  <c r="GB696" i="64"/>
  <c r="GA696" i="64"/>
  <c r="FZ696" i="64"/>
  <c r="FY696" i="64"/>
  <c r="FX696" i="64"/>
  <c r="FW696" i="64"/>
  <c r="FV696" i="64"/>
  <c r="FU696" i="64"/>
  <c r="FT696" i="64"/>
  <c r="FS696" i="64"/>
  <c r="FR696" i="64"/>
  <c r="FQ696" i="64"/>
  <c r="FP696" i="64"/>
  <c r="FO696" i="64"/>
  <c r="FN696" i="64"/>
  <c r="FM696" i="64"/>
  <c r="FL696" i="64"/>
  <c r="FK696" i="64"/>
  <c r="FJ696" i="64"/>
  <c r="FI696" i="64"/>
  <c r="FH696" i="64"/>
  <c r="FG696" i="64"/>
  <c r="FA696" i="64" s="1"/>
  <c r="FF696" i="64"/>
  <c r="FD696" i="64"/>
  <c r="FC696" i="64"/>
  <c r="EY696" i="64"/>
  <c r="EX696" i="64"/>
  <c r="EW696" i="64"/>
  <c r="EU696" i="64"/>
  <c r="ET696" i="64"/>
  <c r="ES696" i="64"/>
  <c r="ER696" i="64"/>
  <c r="EQ696" i="64"/>
  <c r="EP696" i="64"/>
  <c r="EV696" i="64" s="1"/>
  <c r="M695" i="64"/>
  <c r="L695" i="64"/>
  <c r="M694" i="64"/>
  <c r="M693" i="64"/>
  <c r="EY693" i="64" s="1"/>
  <c r="L693" i="64"/>
  <c r="M692" i="64"/>
  <c r="M691" i="64"/>
  <c r="L691" i="64"/>
  <c r="EY691" i="64" s="1"/>
  <c r="IA695" i="64"/>
  <c r="HZ695" i="64"/>
  <c r="HY695" i="64"/>
  <c r="GL695" i="64"/>
  <c r="GJ695" i="64"/>
  <c r="GI695" i="64"/>
  <c r="GH695" i="64"/>
  <c r="GG695" i="64"/>
  <c r="GF695" i="64"/>
  <c r="GE695" i="64"/>
  <c r="GD695" i="64"/>
  <c r="GC695" i="64"/>
  <c r="GB695" i="64"/>
  <c r="GA695" i="64"/>
  <c r="FZ695" i="64"/>
  <c r="FY695" i="64"/>
  <c r="FX695" i="64"/>
  <c r="FW695" i="64"/>
  <c r="FV695" i="64"/>
  <c r="FU695" i="64"/>
  <c r="FT695" i="64"/>
  <c r="FS695" i="64"/>
  <c r="FR695" i="64"/>
  <c r="FQ695" i="64"/>
  <c r="FP695" i="64"/>
  <c r="FO695" i="64"/>
  <c r="FN695" i="64"/>
  <c r="FM695" i="64"/>
  <c r="FL695" i="64"/>
  <c r="FK695" i="64"/>
  <c r="FJ695" i="64"/>
  <c r="FI695" i="64"/>
  <c r="FH695" i="64"/>
  <c r="FG695" i="64"/>
  <c r="FF695" i="64"/>
  <c r="FD695" i="64"/>
  <c r="FC695" i="64"/>
  <c r="EU695" i="64"/>
  <c r="ET695" i="64"/>
  <c r="ES695" i="64"/>
  <c r="ER695" i="64"/>
  <c r="EQ695" i="64"/>
  <c r="EV695" i="64" s="1"/>
  <c r="EP695" i="64"/>
  <c r="IA694" i="64"/>
  <c r="HZ694" i="64"/>
  <c r="HY694" i="64"/>
  <c r="GL694" i="64"/>
  <c r="FD694" i="64" s="1"/>
  <c r="FC694" i="64"/>
  <c r="FA694" i="64"/>
  <c r="EZ694" i="64"/>
  <c r="EX694" i="64"/>
  <c r="EU694" i="64"/>
  <c r="ET694" i="64"/>
  <c r="ES694" i="64"/>
  <c r="ER694" i="64"/>
  <c r="EQ694" i="64"/>
  <c r="EP694" i="64"/>
  <c r="IA693" i="64"/>
  <c r="HZ693" i="64"/>
  <c r="HY693" i="64"/>
  <c r="GL693" i="64"/>
  <c r="FD693" i="64"/>
  <c r="FC693" i="64"/>
  <c r="FA693" i="64"/>
  <c r="EZ693" i="64"/>
  <c r="EX693" i="64"/>
  <c r="EU693" i="64"/>
  <c r="ET693" i="64"/>
  <c r="ES693" i="64"/>
  <c r="ER693" i="64"/>
  <c r="EQ693" i="64"/>
  <c r="EP693" i="64"/>
  <c r="IA692" i="64"/>
  <c r="HZ692" i="64"/>
  <c r="HY692" i="64"/>
  <c r="GL692" i="64"/>
  <c r="FD692" i="64"/>
  <c r="FC692" i="64"/>
  <c r="FA692" i="64"/>
  <c r="EZ692" i="64"/>
  <c r="EX692" i="64"/>
  <c r="EU692" i="64"/>
  <c r="ET692" i="64"/>
  <c r="ES692" i="64"/>
  <c r="ER692" i="64"/>
  <c r="EQ692" i="64"/>
  <c r="EP692" i="64"/>
  <c r="IA691" i="64"/>
  <c r="HZ691" i="64"/>
  <c r="HY691" i="64"/>
  <c r="HP691" i="64"/>
  <c r="HO691" i="64"/>
  <c r="HN691" i="64"/>
  <c r="HM691" i="64"/>
  <c r="HL691" i="64"/>
  <c r="HK691" i="64"/>
  <c r="HJ691" i="64"/>
  <c r="HI691" i="64"/>
  <c r="HH691" i="64"/>
  <c r="HG691" i="64"/>
  <c r="HF691" i="64"/>
  <c r="HE691" i="64"/>
  <c r="HD691" i="64"/>
  <c r="HC691" i="64"/>
  <c r="HB691" i="64"/>
  <c r="HA691" i="64"/>
  <c r="GZ691" i="64"/>
  <c r="GY691" i="64"/>
  <c r="GX691" i="64"/>
  <c r="GW691" i="64"/>
  <c r="GV691" i="64"/>
  <c r="GU691" i="64"/>
  <c r="GT691" i="64"/>
  <c r="GS691" i="64"/>
  <c r="GR691" i="64"/>
  <c r="GQ691" i="64"/>
  <c r="GP691" i="64"/>
  <c r="GO691" i="64"/>
  <c r="GN691" i="64"/>
  <c r="GL691" i="64"/>
  <c r="GJ691" i="64"/>
  <c r="GI691" i="64"/>
  <c r="GH691" i="64"/>
  <c r="GG691" i="64"/>
  <c r="GF691" i="64"/>
  <c r="GE691" i="64"/>
  <c r="GD691" i="64"/>
  <c r="GC691" i="64"/>
  <c r="GB691" i="64"/>
  <c r="GA691" i="64"/>
  <c r="FZ691" i="64"/>
  <c r="FY691" i="64"/>
  <c r="FX691" i="64"/>
  <c r="FW691" i="64"/>
  <c r="FV691" i="64"/>
  <c r="FU691" i="64"/>
  <c r="FT691" i="64"/>
  <c r="FS691" i="64"/>
  <c r="FR691" i="64"/>
  <c r="FQ691" i="64"/>
  <c r="FP691" i="64"/>
  <c r="FO691" i="64"/>
  <c r="FN691" i="64"/>
  <c r="FM691" i="64"/>
  <c r="FL691" i="64"/>
  <c r="FK691" i="64"/>
  <c r="FJ691" i="64"/>
  <c r="FI691" i="64"/>
  <c r="FH691" i="64"/>
  <c r="FG691" i="64"/>
  <c r="FF691" i="64"/>
  <c r="FD691" i="64"/>
  <c r="FC691" i="64"/>
  <c r="EX691" i="64"/>
  <c r="EW691" i="64"/>
  <c r="EU691" i="64"/>
  <c r="ET691" i="64"/>
  <c r="ES691" i="64"/>
  <c r="ER691" i="64"/>
  <c r="EQ691" i="64"/>
  <c r="EP691" i="64"/>
  <c r="M690" i="64"/>
  <c r="L690" i="64"/>
  <c r="M689" i="64"/>
  <c r="M688" i="64"/>
  <c r="L688" i="64"/>
  <c r="M687" i="64"/>
  <c r="M686" i="64"/>
  <c r="L686" i="64"/>
  <c r="EY686" i="64" s="1"/>
  <c r="IA690" i="64"/>
  <c r="HZ690" i="64"/>
  <c r="HY690" i="64"/>
  <c r="GL690" i="64"/>
  <c r="GJ690" i="64"/>
  <c r="GI690" i="64"/>
  <c r="GH690" i="64"/>
  <c r="GG690" i="64"/>
  <c r="GF690" i="64"/>
  <c r="GE690" i="64"/>
  <c r="GD690" i="64"/>
  <c r="GC690" i="64"/>
  <c r="GB690" i="64"/>
  <c r="GA690" i="64"/>
  <c r="FZ690" i="64"/>
  <c r="FY690" i="64"/>
  <c r="FX690" i="64"/>
  <c r="FW690" i="64"/>
  <c r="FV690" i="64"/>
  <c r="FU690" i="64"/>
  <c r="FT690" i="64"/>
  <c r="FS690" i="64"/>
  <c r="FR690" i="64"/>
  <c r="FQ690" i="64"/>
  <c r="FP690" i="64"/>
  <c r="FO690" i="64"/>
  <c r="FN690" i="64"/>
  <c r="FM690" i="64"/>
  <c r="FL690" i="64"/>
  <c r="FK690" i="64"/>
  <c r="FJ690" i="64"/>
  <c r="FI690" i="64"/>
  <c r="FH690" i="64"/>
  <c r="FG690" i="64"/>
  <c r="FF690" i="64"/>
  <c r="FD690" i="64"/>
  <c r="FC690" i="64"/>
  <c r="EU690" i="64"/>
  <c r="ET690" i="64"/>
  <c r="ES690" i="64"/>
  <c r="ER690" i="64"/>
  <c r="EQ690" i="64"/>
  <c r="EP690" i="64"/>
  <c r="IA689" i="64"/>
  <c r="HZ689" i="64"/>
  <c r="HY689" i="64"/>
  <c r="GL689" i="64"/>
  <c r="FD689" i="64" s="1"/>
  <c r="FC689" i="64"/>
  <c r="FA689" i="64"/>
  <c r="EZ689" i="64"/>
  <c r="EX689" i="64"/>
  <c r="EU689" i="64"/>
  <c r="ET689" i="64"/>
  <c r="ES689" i="64"/>
  <c r="ER689" i="64"/>
  <c r="EQ689" i="64"/>
  <c r="EP689" i="64"/>
  <c r="IA688" i="64"/>
  <c r="HZ688" i="64"/>
  <c r="HY688" i="64"/>
  <c r="GL688" i="64"/>
  <c r="FD688" i="64" s="1"/>
  <c r="FC688" i="64"/>
  <c r="FA688" i="64"/>
  <c r="EZ688" i="64"/>
  <c r="EX688" i="64"/>
  <c r="EU688" i="64"/>
  <c r="ET688" i="64"/>
  <c r="ES688" i="64"/>
  <c r="ER688" i="64"/>
  <c r="EV688" i="64" s="1"/>
  <c r="EQ688" i="64"/>
  <c r="EP688" i="64"/>
  <c r="IA687" i="64"/>
  <c r="HZ687" i="64"/>
  <c r="HY687" i="64"/>
  <c r="GL687" i="64"/>
  <c r="FD687" i="64" s="1"/>
  <c r="FC687" i="64"/>
  <c r="FA687" i="64"/>
  <c r="EZ687" i="64"/>
  <c r="EX687" i="64"/>
  <c r="EU687" i="64"/>
  <c r="ET687" i="64"/>
  <c r="ES687" i="64"/>
  <c r="ER687" i="64"/>
  <c r="EQ687" i="64"/>
  <c r="EP687" i="64"/>
  <c r="IA686" i="64"/>
  <c r="HZ686" i="64"/>
  <c r="HY686" i="64"/>
  <c r="HP686" i="64"/>
  <c r="HO686" i="64"/>
  <c r="HN686" i="64"/>
  <c r="HM686" i="64"/>
  <c r="HL686" i="64"/>
  <c r="HK686" i="64"/>
  <c r="HJ686" i="64"/>
  <c r="HI686" i="64"/>
  <c r="HH686" i="64"/>
  <c r="HG686" i="64"/>
  <c r="HF686" i="64"/>
  <c r="HE686" i="64"/>
  <c r="HD686" i="64"/>
  <c r="HC686" i="64"/>
  <c r="HB686" i="64"/>
  <c r="HA686" i="64"/>
  <c r="GZ686" i="64"/>
  <c r="GY686" i="64"/>
  <c r="GX686" i="64"/>
  <c r="GW686" i="64"/>
  <c r="GV686" i="64"/>
  <c r="GU686" i="64"/>
  <c r="GT686" i="64"/>
  <c r="GS686" i="64"/>
  <c r="GR686" i="64"/>
  <c r="GQ686" i="64"/>
  <c r="GP686" i="64"/>
  <c r="GO686" i="64"/>
  <c r="GN686" i="64"/>
  <c r="GL686" i="64"/>
  <c r="GJ686" i="64"/>
  <c r="GI686" i="64"/>
  <c r="GH686" i="64"/>
  <c r="GG686" i="64"/>
  <c r="GF686" i="64"/>
  <c r="GE686" i="64"/>
  <c r="GD686" i="64"/>
  <c r="GC686" i="64"/>
  <c r="GB686" i="64"/>
  <c r="GA686" i="64"/>
  <c r="FZ686" i="64"/>
  <c r="FY686" i="64"/>
  <c r="FX686" i="64"/>
  <c r="FW686" i="64"/>
  <c r="FV686" i="64"/>
  <c r="FU686" i="64"/>
  <c r="FT686" i="64"/>
  <c r="FS686" i="64"/>
  <c r="FR686" i="64"/>
  <c r="FQ686" i="64"/>
  <c r="FP686" i="64"/>
  <c r="FO686" i="64"/>
  <c r="FN686" i="64"/>
  <c r="FM686" i="64"/>
  <c r="FL686" i="64"/>
  <c r="FK686" i="64"/>
  <c r="FJ686" i="64"/>
  <c r="FI686" i="64"/>
  <c r="FH686" i="64"/>
  <c r="FA686" i="64" s="1"/>
  <c r="FG686" i="64"/>
  <c r="FF686" i="64"/>
  <c r="EX686" i="64" s="1"/>
  <c r="FD686" i="64"/>
  <c r="FC686" i="64"/>
  <c r="EW686" i="64"/>
  <c r="EU686" i="64"/>
  <c r="ET686" i="64"/>
  <c r="ES686" i="64"/>
  <c r="ER686" i="64"/>
  <c r="EQ686" i="64"/>
  <c r="EP686" i="64"/>
  <c r="M685" i="64"/>
  <c r="L685" i="64"/>
  <c r="M684" i="64"/>
  <c r="M683" i="64"/>
  <c r="L683" i="64"/>
  <c r="M682" i="64"/>
  <c r="M681" i="64"/>
  <c r="L681" i="64"/>
  <c r="IA685" i="64"/>
  <c r="HZ685" i="64"/>
  <c r="HY685" i="64"/>
  <c r="GL685" i="64"/>
  <c r="GJ685" i="64"/>
  <c r="GI685" i="64"/>
  <c r="GH685" i="64"/>
  <c r="GG685" i="64"/>
  <c r="GF685" i="64"/>
  <c r="GE685" i="64"/>
  <c r="GD685" i="64"/>
  <c r="GC685" i="64"/>
  <c r="GB685" i="64"/>
  <c r="GA685" i="64"/>
  <c r="FZ685" i="64"/>
  <c r="FY685" i="64"/>
  <c r="FX685" i="64"/>
  <c r="FW685" i="64"/>
  <c r="FV685" i="64"/>
  <c r="FU685" i="64"/>
  <c r="FT685" i="64"/>
  <c r="FS685" i="64"/>
  <c r="FR685" i="64"/>
  <c r="FQ685" i="64"/>
  <c r="FP685" i="64"/>
  <c r="FO685" i="64"/>
  <c r="FN685" i="64"/>
  <c r="FM685" i="64"/>
  <c r="FL685" i="64"/>
  <c r="FK685" i="64"/>
  <c r="FJ685" i="64"/>
  <c r="FI685" i="64"/>
  <c r="FH685" i="64"/>
  <c r="FG685" i="64"/>
  <c r="FF685" i="64"/>
  <c r="FD685" i="64"/>
  <c r="FC685" i="64"/>
  <c r="EU685" i="64"/>
  <c r="ET685" i="64"/>
  <c r="ES685" i="64"/>
  <c r="ER685" i="64"/>
  <c r="EQ685" i="64"/>
  <c r="EP685" i="64"/>
  <c r="IA684" i="64"/>
  <c r="HZ684" i="64"/>
  <c r="HY684" i="64"/>
  <c r="GL684" i="64"/>
  <c r="FD684" i="64" s="1"/>
  <c r="FC684" i="64"/>
  <c r="FA684" i="64"/>
  <c r="EZ684" i="64"/>
  <c r="EX684" i="64"/>
  <c r="EU684" i="64"/>
  <c r="ET684" i="64"/>
  <c r="ES684" i="64"/>
  <c r="ER684" i="64"/>
  <c r="EQ684" i="64"/>
  <c r="EP684" i="64"/>
  <c r="IA683" i="64"/>
  <c r="HZ683" i="64"/>
  <c r="HY683" i="64"/>
  <c r="GL683" i="64"/>
  <c r="FD683" i="64" s="1"/>
  <c r="FC683" i="64"/>
  <c r="FA683" i="64"/>
  <c r="EZ683" i="64"/>
  <c r="EX683" i="64"/>
  <c r="EU683" i="64"/>
  <c r="ET683" i="64"/>
  <c r="ES683" i="64"/>
  <c r="ER683" i="64"/>
  <c r="EQ683" i="64"/>
  <c r="EP683" i="64"/>
  <c r="IA682" i="64"/>
  <c r="HZ682" i="64"/>
  <c r="HY682" i="64"/>
  <c r="GL682" i="64"/>
  <c r="FD682" i="64" s="1"/>
  <c r="FC682" i="64"/>
  <c r="FA682" i="64"/>
  <c r="EZ682" i="64"/>
  <c r="EX682" i="64"/>
  <c r="EU682" i="64"/>
  <c r="ET682" i="64"/>
  <c r="ES682" i="64"/>
  <c r="ER682" i="64"/>
  <c r="EQ682" i="64"/>
  <c r="EP682" i="64"/>
  <c r="IA681" i="64"/>
  <c r="HZ681" i="64"/>
  <c r="HY681" i="64"/>
  <c r="HP681" i="64"/>
  <c r="HO681" i="64"/>
  <c r="HN681" i="64"/>
  <c r="HM681" i="64"/>
  <c r="HL681" i="64"/>
  <c r="HK681" i="64"/>
  <c r="HJ681" i="64"/>
  <c r="HI681" i="64"/>
  <c r="HH681" i="64"/>
  <c r="HG681" i="64"/>
  <c r="HF681" i="64"/>
  <c r="HE681" i="64"/>
  <c r="HD681" i="64"/>
  <c r="HC681" i="64"/>
  <c r="HB681" i="64"/>
  <c r="HA681" i="64"/>
  <c r="GZ681" i="64"/>
  <c r="GY681" i="64"/>
  <c r="GX681" i="64"/>
  <c r="GW681" i="64"/>
  <c r="GV681" i="64"/>
  <c r="GU681" i="64"/>
  <c r="GT681" i="64"/>
  <c r="GS681" i="64"/>
  <c r="GR681" i="64"/>
  <c r="GQ681" i="64"/>
  <c r="GP681" i="64"/>
  <c r="GO681" i="64"/>
  <c r="GN681" i="64"/>
  <c r="GL681" i="64"/>
  <c r="GJ681" i="64"/>
  <c r="GI681" i="64"/>
  <c r="GH681" i="64"/>
  <c r="GG681" i="64"/>
  <c r="GF681" i="64"/>
  <c r="GE681" i="64"/>
  <c r="GD681" i="64"/>
  <c r="GC681" i="64"/>
  <c r="GB681" i="64"/>
  <c r="GA681" i="64"/>
  <c r="FZ681" i="64"/>
  <c r="FY681" i="64"/>
  <c r="FX681" i="64"/>
  <c r="FW681" i="64"/>
  <c r="FV681" i="64"/>
  <c r="FU681" i="64"/>
  <c r="FT681" i="64"/>
  <c r="FS681" i="64"/>
  <c r="FR681" i="64"/>
  <c r="FQ681" i="64"/>
  <c r="FP681" i="64"/>
  <c r="FO681" i="64"/>
  <c r="FN681" i="64"/>
  <c r="FM681" i="64"/>
  <c r="FL681" i="64"/>
  <c r="FK681" i="64"/>
  <c r="FJ681" i="64"/>
  <c r="FI681" i="64"/>
  <c r="FH681" i="64"/>
  <c r="FG681" i="64"/>
  <c r="FF681" i="64"/>
  <c r="FD681" i="64"/>
  <c r="FC681" i="64"/>
  <c r="EX681" i="64"/>
  <c r="EW681" i="64"/>
  <c r="EU681" i="64"/>
  <c r="ET681" i="64"/>
  <c r="ES681" i="64"/>
  <c r="ER681" i="64"/>
  <c r="EQ681" i="64"/>
  <c r="EP681" i="64"/>
  <c r="M680" i="64"/>
  <c r="L680" i="64"/>
  <c r="M679" i="64"/>
  <c r="M678" i="64"/>
  <c r="EY678" i="64" s="1"/>
  <c r="L678" i="64"/>
  <c r="M677" i="64"/>
  <c r="M676" i="64"/>
  <c r="L676" i="64"/>
  <c r="IA680" i="64"/>
  <c r="HZ680" i="64"/>
  <c r="HY680" i="64"/>
  <c r="GL680" i="64"/>
  <c r="GJ680" i="64"/>
  <c r="GI680" i="64"/>
  <c r="GH680" i="64"/>
  <c r="GG680" i="64"/>
  <c r="GF680" i="64"/>
  <c r="GE680" i="64"/>
  <c r="GD680" i="64"/>
  <c r="GC680" i="64"/>
  <c r="GB680" i="64"/>
  <c r="GA680" i="64"/>
  <c r="FZ680" i="64"/>
  <c r="FY680" i="64"/>
  <c r="FX680" i="64"/>
  <c r="FW680" i="64"/>
  <c r="FV680" i="64"/>
  <c r="FU680" i="64"/>
  <c r="FT680" i="64"/>
  <c r="FS680" i="64"/>
  <c r="FR680" i="64"/>
  <c r="FQ680" i="64"/>
  <c r="FP680" i="64"/>
  <c r="FO680" i="64"/>
  <c r="FN680" i="64"/>
  <c r="FM680" i="64"/>
  <c r="FL680" i="64"/>
  <c r="FK680" i="64"/>
  <c r="FJ680" i="64"/>
  <c r="FI680" i="64"/>
  <c r="FH680" i="64"/>
  <c r="FG680" i="64"/>
  <c r="FF680" i="64"/>
  <c r="FD680" i="64"/>
  <c r="FC680" i="64"/>
  <c r="EU680" i="64"/>
  <c r="ET680" i="64"/>
  <c r="ES680" i="64"/>
  <c r="ER680" i="64"/>
  <c r="EQ680" i="64"/>
  <c r="EP680" i="64"/>
  <c r="IA679" i="64"/>
  <c r="HZ679" i="64"/>
  <c r="HY679" i="64"/>
  <c r="GL679" i="64"/>
  <c r="FD679" i="64" s="1"/>
  <c r="FC679" i="64"/>
  <c r="FA679" i="64"/>
  <c r="EZ679" i="64"/>
  <c r="EX679" i="64"/>
  <c r="EU679" i="64"/>
  <c r="ET679" i="64"/>
  <c r="ES679" i="64"/>
  <c r="ER679" i="64"/>
  <c r="EQ679" i="64"/>
  <c r="EP679" i="64"/>
  <c r="IA678" i="64"/>
  <c r="HZ678" i="64"/>
  <c r="HY678" i="64"/>
  <c r="GL678" i="64"/>
  <c r="FD678" i="64" s="1"/>
  <c r="FC678" i="64"/>
  <c r="FA678" i="64"/>
  <c r="EZ678" i="64"/>
  <c r="EX678" i="64"/>
  <c r="EU678" i="64"/>
  <c r="ET678" i="64"/>
  <c r="ES678" i="64"/>
  <c r="ER678" i="64"/>
  <c r="EQ678" i="64"/>
  <c r="EP678" i="64"/>
  <c r="IA677" i="64"/>
  <c r="HZ677" i="64"/>
  <c r="HY677" i="64"/>
  <c r="GL677" i="64"/>
  <c r="FD677" i="64" s="1"/>
  <c r="FC677" i="64"/>
  <c r="FA677" i="64"/>
  <c r="EZ677" i="64"/>
  <c r="EX677" i="64"/>
  <c r="EU677" i="64"/>
  <c r="ET677" i="64"/>
  <c r="ES677" i="64"/>
  <c r="ER677" i="64"/>
  <c r="EQ677" i="64"/>
  <c r="EP677" i="64"/>
  <c r="IA676" i="64"/>
  <c r="HZ676" i="64"/>
  <c r="HY676" i="64"/>
  <c r="HP676" i="64"/>
  <c r="HO676" i="64"/>
  <c r="HN676" i="64"/>
  <c r="HM676" i="64"/>
  <c r="HL676" i="64"/>
  <c r="HK676" i="64"/>
  <c r="HJ676" i="64"/>
  <c r="HI676" i="64"/>
  <c r="HH676" i="64"/>
  <c r="HG676" i="64"/>
  <c r="HF676" i="64"/>
  <c r="HE676" i="64"/>
  <c r="HD676" i="64"/>
  <c r="HC676" i="64"/>
  <c r="HB676" i="64"/>
  <c r="HA676" i="64"/>
  <c r="GZ676" i="64"/>
  <c r="GY676" i="64"/>
  <c r="GX676" i="64"/>
  <c r="GW676" i="64"/>
  <c r="GV676" i="64"/>
  <c r="GU676" i="64"/>
  <c r="GT676" i="64"/>
  <c r="GS676" i="64"/>
  <c r="GR676" i="64"/>
  <c r="GQ676" i="64"/>
  <c r="GP676" i="64"/>
  <c r="GO676" i="64"/>
  <c r="GN676" i="64"/>
  <c r="GL676" i="64"/>
  <c r="GJ676" i="64"/>
  <c r="GI676" i="64"/>
  <c r="GH676" i="64"/>
  <c r="GG676" i="64"/>
  <c r="GF676" i="64"/>
  <c r="GE676" i="64"/>
  <c r="GD676" i="64"/>
  <c r="GC676" i="64"/>
  <c r="GB676" i="64"/>
  <c r="GA676" i="64"/>
  <c r="FZ676" i="64"/>
  <c r="FY676" i="64"/>
  <c r="FX676" i="64"/>
  <c r="FW676" i="64"/>
  <c r="FV676" i="64"/>
  <c r="FU676" i="64"/>
  <c r="FT676" i="64"/>
  <c r="FS676" i="64"/>
  <c r="FR676" i="64"/>
  <c r="FQ676" i="64"/>
  <c r="FP676" i="64"/>
  <c r="FO676" i="64"/>
  <c r="FN676" i="64"/>
  <c r="FM676" i="64"/>
  <c r="FL676" i="64"/>
  <c r="FK676" i="64"/>
  <c r="FJ676" i="64"/>
  <c r="FI676" i="64"/>
  <c r="FH676" i="64"/>
  <c r="FG676" i="64"/>
  <c r="FF676" i="64"/>
  <c r="FD676" i="64"/>
  <c r="FC676" i="64"/>
  <c r="EX676" i="64"/>
  <c r="EW676" i="64"/>
  <c r="EU676" i="64"/>
  <c r="ET676" i="64"/>
  <c r="ES676" i="64"/>
  <c r="ER676" i="64"/>
  <c r="EQ676" i="64"/>
  <c r="EP676" i="64"/>
  <c r="M675" i="64"/>
  <c r="L675" i="64"/>
  <c r="M674" i="64"/>
  <c r="M673" i="64"/>
  <c r="L673" i="64"/>
  <c r="M672" i="64"/>
  <c r="M671" i="64"/>
  <c r="L671" i="64"/>
  <c r="IA675" i="64"/>
  <c r="HZ675" i="64"/>
  <c r="HY675" i="64"/>
  <c r="GL675" i="64"/>
  <c r="GJ675" i="64"/>
  <c r="GI675" i="64"/>
  <c r="GH675" i="64"/>
  <c r="GG675" i="64"/>
  <c r="GF675" i="64"/>
  <c r="GE675" i="64"/>
  <c r="GD675" i="64"/>
  <c r="GC675" i="64"/>
  <c r="GB675" i="64"/>
  <c r="GA675" i="64"/>
  <c r="FZ675" i="64"/>
  <c r="FY675" i="64"/>
  <c r="FX675" i="64"/>
  <c r="FW675" i="64"/>
  <c r="FV675" i="64"/>
  <c r="FU675" i="64"/>
  <c r="FT675" i="64"/>
  <c r="FS675" i="64"/>
  <c r="FR675" i="64"/>
  <c r="FQ675" i="64"/>
  <c r="FP675" i="64"/>
  <c r="FO675" i="64"/>
  <c r="FN675" i="64"/>
  <c r="FM675" i="64"/>
  <c r="FL675" i="64"/>
  <c r="FK675" i="64"/>
  <c r="FJ675" i="64"/>
  <c r="FI675" i="64"/>
  <c r="FH675" i="64"/>
  <c r="FG675" i="64"/>
  <c r="FF675" i="64"/>
  <c r="FD675" i="64"/>
  <c r="FC675" i="64"/>
  <c r="FB675" i="64"/>
  <c r="EU675" i="64"/>
  <c r="ET675" i="64"/>
  <c r="ES675" i="64"/>
  <c r="ER675" i="64"/>
  <c r="EQ675" i="64"/>
  <c r="EP675" i="64"/>
  <c r="IA674" i="64"/>
  <c r="HZ674" i="64"/>
  <c r="HY674" i="64"/>
  <c r="GL674" i="64"/>
  <c r="FD674" i="64" s="1"/>
  <c r="FC674" i="64"/>
  <c r="FA674" i="64"/>
  <c r="EZ674" i="64"/>
  <c r="EX674" i="64"/>
  <c r="EU674" i="64"/>
  <c r="ET674" i="64"/>
  <c r="ES674" i="64"/>
  <c r="ER674" i="64"/>
  <c r="EQ674" i="64"/>
  <c r="EP674" i="64"/>
  <c r="EV674" i="64" s="1"/>
  <c r="IA673" i="64"/>
  <c r="HZ673" i="64"/>
  <c r="HY673" i="64"/>
  <c r="GL673" i="64"/>
  <c r="FD673" i="64" s="1"/>
  <c r="FC673" i="64"/>
  <c r="FA673" i="64"/>
  <c r="EZ673" i="64"/>
  <c r="EX673" i="64"/>
  <c r="EU673" i="64"/>
  <c r="ET673" i="64"/>
  <c r="ES673" i="64"/>
  <c r="ER673" i="64"/>
  <c r="EQ673" i="64"/>
  <c r="EP673" i="64"/>
  <c r="IA672" i="64"/>
  <c r="HZ672" i="64"/>
  <c r="HY672" i="64"/>
  <c r="GL672" i="64"/>
  <c r="FD672" i="64" s="1"/>
  <c r="FC672" i="64"/>
  <c r="FA672" i="64"/>
  <c r="EZ672" i="64"/>
  <c r="EX672" i="64"/>
  <c r="EU672" i="64"/>
  <c r="ET672" i="64"/>
  <c r="ES672" i="64"/>
  <c r="ER672" i="64"/>
  <c r="EQ672" i="64"/>
  <c r="EP672" i="64"/>
  <c r="IA671" i="64"/>
  <c r="HZ671" i="64"/>
  <c r="HY671" i="64"/>
  <c r="HP671" i="64"/>
  <c r="HO671" i="64"/>
  <c r="HN671" i="64"/>
  <c r="HM671" i="64"/>
  <c r="HL671" i="64"/>
  <c r="HK671" i="64"/>
  <c r="HJ671" i="64"/>
  <c r="HI671" i="64"/>
  <c r="HH671" i="64"/>
  <c r="HG671" i="64"/>
  <c r="HF671" i="64"/>
  <c r="HE671" i="64"/>
  <c r="HD671" i="64"/>
  <c r="HC671" i="64"/>
  <c r="HB671" i="64"/>
  <c r="HA671" i="64"/>
  <c r="GZ671" i="64"/>
  <c r="GY671" i="64"/>
  <c r="GX671" i="64"/>
  <c r="GW671" i="64"/>
  <c r="GV671" i="64"/>
  <c r="GU671" i="64"/>
  <c r="GT671" i="64"/>
  <c r="GS671" i="64"/>
  <c r="GR671" i="64"/>
  <c r="GQ671" i="64"/>
  <c r="GP671" i="64"/>
  <c r="GO671" i="64"/>
  <c r="GN671" i="64"/>
  <c r="GL671" i="64"/>
  <c r="FD671" i="64" s="1"/>
  <c r="GJ671" i="64"/>
  <c r="GI671" i="64"/>
  <c r="GH671" i="64"/>
  <c r="GG671" i="64"/>
  <c r="GF671" i="64"/>
  <c r="GE671" i="64"/>
  <c r="GD671" i="64"/>
  <c r="GC671" i="64"/>
  <c r="GB671" i="64"/>
  <c r="GA671" i="64"/>
  <c r="FZ671" i="64"/>
  <c r="FY671" i="64"/>
  <c r="FX671" i="64"/>
  <c r="FW671" i="64"/>
  <c r="FV671" i="64"/>
  <c r="FU671" i="64"/>
  <c r="FT671" i="64"/>
  <c r="FS671" i="64"/>
  <c r="FR671" i="64"/>
  <c r="FQ671" i="64"/>
  <c r="FP671" i="64"/>
  <c r="FO671" i="64"/>
  <c r="FN671" i="64"/>
  <c r="FM671" i="64"/>
  <c r="FL671" i="64"/>
  <c r="FK671" i="64"/>
  <c r="FJ671" i="64"/>
  <c r="FI671" i="64"/>
  <c r="FH671" i="64"/>
  <c r="FG671" i="64"/>
  <c r="FA671" i="64" s="1"/>
  <c r="FF671" i="64"/>
  <c r="FC671" i="64"/>
  <c r="EX671" i="64"/>
  <c r="EW671" i="64"/>
  <c r="EU671" i="64"/>
  <c r="ET671" i="64"/>
  <c r="ES671" i="64"/>
  <c r="ER671" i="64"/>
  <c r="EQ671" i="64"/>
  <c r="EP671" i="64"/>
  <c r="M670" i="64"/>
  <c r="L670" i="64"/>
  <c r="M669" i="64"/>
  <c r="L669" i="64"/>
  <c r="EY669" i="64" s="1"/>
  <c r="M668" i="64"/>
  <c r="L668" i="64"/>
  <c r="M667" i="64"/>
  <c r="L667" i="64"/>
  <c r="EY667" i="64" s="1"/>
  <c r="M666" i="64"/>
  <c r="L666" i="64"/>
  <c r="EY666" i="64" s="1"/>
  <c r="IA670" i="64"/>
  <c r="HZ670" i="64"/>
  <c r="HY670" i="64"/>
  <c r="GL670" i="64"/>
  <c r="GJ670" i="64"/>
  <c r="GI670" i="64"/>
  <c r="GH670" i="64"/>
  <c r="GG670" i="64"/>
  <c r="GF670" i="64"/>
  <c r="GE670" i="64"/>
  <c r="GD670" i="64"/>
  <c r="GC670" i="64"/>
  <c r="GB670" i="64"/>
  <c r="GA670" i="64"/>
  <c r="FZ670" i="64"/>
  <c r="FY670" i="64"/>
  <c r="FX670" i="64"/>
  <c r="FW670" i="64"/>
  <c r="FV670" i="64"/>
  <c r="FU670" i="64"/>
  <c r="FT670" i="64"/>
  <c r="FS670" i="64"/>
  <c r="FR670" i="64"/>
  <c r="FQ670" i="64"/>
  <c r="FP670" i="64"/>
  <c r="FO670" i="64"/>
  <c r="FN670" i="64"/>
  <c r="FM670" i="64"/>
  <c r="FL670" i="64"/>
  <c r="FK670" i="64"/>
  <c r="FJ670" i="64"/>
  <c r="FI670" i="64"/>
  <c r="FH670" i="64"/>
  <c r="FG670" i="64"/>
  <c r="FF670" i="64"/>
  <c r="FD670" i="64"/>
  <c r="FC670" i="64"/>
  <c r="FB670" i="64"/>
  <c r="EU670" i="64"/>
  <c r="ET670" i="64"/>
  <c r="ES670" i="64"/>
  <c r="ER670" i="64"/>
  <c r="EQ670" i="64"/>
  <c r="EP670" i="64"/>
  <c r="IA669" i="64"/>
  <c r="HZ669" i="64"/>
  <c r="HY669" i="64"/>
  <c r="GL669" i="64"/>
  <c r="FD669" i="64" s="1"/>
  <c r="FC669" i="64"/>
  <c r="FA669" i="64"/>
  <c r="EZ669" i="64"/>
  <c r="EX669" i="64"/>
  <c r="EU669" i="64"/>
  <c r="ET669" i="64"/>
  <c r="ES669" i="64"/>
  <c r="ER669" i="64"/>
  <c r="EQ669" i="64"/>
  <c r="EP669" i="64"/>
  <c r="IA668" i="64"/>
  <c r="HZ668" i="64"/>
  <c r="HY668" i="64"/>
  <c r="GL668" i="64"/>
  <c r="FD668" i="64" s="1"/>
  <c r="FC668" i="64"/>
  <c r="FA668" i="64"/>
  <c r="EZ668" i="64"/>
  <c r="EY668" i="64"/>
  <c r="EX668" i="64"/>
  <c r="EU668" i="64"/>
  <c r="ET668" i="64"/>
  <c r="ES668" i="64"/>
  <c r="ER668" i="64"/>
  <c r="EQ668" i="64"/>
  <c r="EP668" i="64"/>
  <c r="IA667" i="64"/>
  <c r="HZ667" i="64"/>
  <c r="HY667" i="64"/>
  <c r="GL667" i="64"/>
  <c r="FD667" i="64" s="1"/>
  <c r="FC667" i="64"/>
  <c r="FA667" i="64"/>
  <c r="EZ667" i="64"/>
  <c r="EX667" i="64"/>
  <c r="EU667" i="64"/>
  <c r="ET667" i="64"/>
  <c r="ES667" i="64"/>
  <c r="ER667" i="64"/>
  <c r="EQ667" i="64"/>
  <c r="EP667" i="64"/>
  <c r="IA666" i="64"/>
  <c r="HZ666" i="64"/>
  <c r="HY666" i="64"/>
  <c r="HP666" i="64"/>
  <c r="HO666" i="64"/>
  <c r="HN666" i="64"/>
  <c r="HM666" i="64"/>
  <c r="HL666" i="64"/>
  <c r="HK666" i="64"/>
  <c r="HJ666" i="64"/>
  <c r="HI666" i="64"/>
  <c r="HH666" i="64"/>
  <c r="HG666" i="64"/>
  <c r="HF666" i="64"/>
  <c r="HE666" i="64"/>
  <c r="HD666" i="64"/>
  <c r="HC666" i="64"/>
  <c r="HB666" i="64"/>
  <c r="HA666" i="64"/>
  <c r="GZ666" i="64"/>
  <c r="GY666" i="64"/>
  <c r="GX666" i="64"/>
  <c r="GW666" i="64"/>
  <c r="GV666" i="64"/>
  <c r="GU666" i="64"/>
  <c r="GT666" i="64"/>
  <c r="GS666" i="64"/>
  <c r="GR666" i="64"/>
  <c r="GQ666" i="64"/>
  <c r="GP666" i="64"/>
  <c r="GO666" i="64"/>
  <c r="GN666" i="64"/>
  <c r="GL666" i="64"/>
  <c r="FD666" i="64" s="1"/>
  <c r="GJ666" i="64"/>
  <c r="GI666" i="64"/>
  <c r="GH666" i="64"/>
  <c r="GG666" i="64"/>
  <c r="GF666" i="64"/>
  <c r="GE666" i="64"/>
  <c r="GD666" i="64"/>
  <c r="GC666" i="64"/>
  <c r="GB666" i="64"/>
  <c r="GA666" i="64"/>
  <c r="FZ666" i="64"/>
  <c r="FY666" i="64"/>
  <c r="FX666" i="64"/>
  <c r="FW666" i="64"/>
  <c r="FV666" i="64"/>
  <c r="FU666" i="64"/>
  <c r="FT666" i="64"/>
  <c r="FS666" i="64"/>
  <c r="FR666" i="64"/>
  <c r="FQ666" i="64"/>
  <c r="FP666" i="64"/>
  <c r="FO666" i="64"/>
  <c r="FN666" i="64"/>
  <c r="FM666" i="64"/>
  <c r="FL666" i="64"/>
  <c r="FK666" i="64"/>
  <c r="FJ666" i="64"/>
  <c r="FI666" i="64"/>
  <c r="FH666" i="64"/>
  <c r="FG666" i="64"/>
  <c r="EZ666" i="64" s="1"/>
  <c r="FF666" i="64"/>
  <c r="EX666" i="64" s="1"/>
  <c r="FC666" i="64"/>
  <c r="EW666" i="64"/>
  <c r="EU666" i="64"/>
  <c r="ET666" i="64"/>
  <c r="ES666" i="64"/>
  <c r="ER666" i="64"/>
  <c r="EQ666" i="64"/>
  <c r="EP666" i="64"/>
  <c r="M665" i="64"/>
  <c r="L665" i="64"/>
  <c r="M664" i="64"/>
  <c r="L664" i="64"/>
  <c r="EY664" i="64" s="1"/>
  <c r="M663" i="64"/>
  <c r="L663" i="64"/>
  <c r="M662" i="64"/>
  <c r="L662" i="64"/>
  <c r="EY662" i="64" s="1"/>
  <c r="M661" i="64"/>
  <c r="L661" i="64"/>
  <c r="IA665" i="64"/>
  <c r="HZ665" i="64"/>
  <c r="HY665" i="64"/>
  <c r="GL665" i="64"/>
  <c r="GJ665" i="64"/>
  <c r="GI665" i="64"/>
  <c r="GH665" i="64"/>
  <c r="GG665" i="64"/>
  <c r="GF665" i="64"/>
  <c r="GE665" i="64"/>
  <c r="GD665" i="64"/>
  <c r="GC665" i="64"/>
  <c r="GB665" i="64"/>
  <c r="GA665" i="64"/>
  <c r="FZ665" i="64"/>
  <c r="FY665" i="64"/>
  <c r="FX665" i="64"/>
  <c r="FW665" i="64"/>
  <c r="FV665" i="64"/>
  <c r="FU665" i="64"/>
  <c r="FT665" i="64"/>
  <c r="FS665" i="64"/>
  <c r="FR665" i="64"/>
  <c r="FQ665" i="64"/>
  <c r="FP665" i="64"/>
  <c r="FO665" i="64"/>
  <c r="FN665" i="64"/>
  <c r="FM665" i="64"/>
  <c r="FL665" i="64"/>
  <c r="FK665" i="64"/>
  <c r="FJ665" i="64"/>
  <c r="FI665" i="64"/>
  <c r="FH665" i="64"/>
  <c r="FG665" i="64"/>
  <c r="FF665" i="64"/>
  <c r="FD665" i="64"/>
  <c r="FC665" i="64"/>
  <c r="EU665" i="64"/>
  <c r="ET665" i="64"/>
  <c r="ES665" i="64"/>
  <c r="ER665" i="64"/>
  <c r="EQ665" i="64"/>
  <c r="EP665" i="64"/>
  <c r="IA664" i="64"/>
  <c r="HZ664" i="64"/>
  <c r="HY664" i="64"/>
  <c r="GL664" i="64"/>
  <c r="FD664" i="64" s="1"/>
  <c r="FC664" i="64"/>
  <c r="FA664" i="64"/>
  <c r="EZ664" i="64"/>
  <c r="EX664" i="64"/>
  <c r="EU664" i="64"/>
  <c r="ET664" i="64"/>
  <c r="ES664" i="64"/>
  <c r="ER664" i="64"/>
  <c r="EQ664" i="64"/>
  <c r="EP664" i="64"/>
  <c r="IA663" i="64"/>
  <c r="HZ663" i="64"/>
  <c r="HY663" i="64"/>
  <c r="GL663" i="64"/>
  <c r="FD663" i="64" s="1"/>
  <c r="FC663" i="64"/>
  <c r="FA663" i="64"/>
  <c r="EZ663" i="64"/>
  <c r="EY663" i="64"/>
  <c r="EX663" i="64"/>
  <c r="EU663" i="64"/>
  <c r="ET663" i="64"/>
  <c r="ES663" i="64"/>
  <c r="ER663" i="64"/>
  <c r="EQ663" i="64"/>
  <c r="EP663" i="64"/>
  <c r="IA662" i="64"/>
  <c r="HZ662" i="64"/>
  <c r="HY662" i="64"/>
  <c r="GL662" i="64"/>
  <c r="FD662" i="64" s="1"/>
  <c r="FC662" i="64"/>
  <c r="FA662" i="64"/>
  <c r="EZ662" i="64"/>
  <c r="EX662" i="64"/>
  <c r="EU662" i="64"/>
  <c r="ET662" i="64"/>
  <c r="ES662" i="64"/>
  <c r="ER662" i="64"/>
  <c r="EQ662" i="64"/>
  <c r="EP662" i="64"/>
  <c r="IA661" i="64"/>
  <c r="HZ661" i="64"/>
  <c r="HY661" i="64"/>
  <c r="HP661" i="64"/>
  <c r="HO661" i="64"/>
  <c r="HN661" i="64"/>
  <c r="HM661" i="64"/>
  <c r="HL661" i="64"/>
  <c r="HK661" i="64"/>
  <c r="HJ661" i="64"/>
  <c r="HI661" i="64"/>
  <c r="HH661" i="64"/>
  <c r="HG661" i="64"/>
  <c r="HF661" i="64"/>
  <c r="HE661" i="64"/>
  <c r="HD661" i="64"/>
  <c r="HC661" i="64"/>
  <c r="HB661" i="64"/>
  <c r="HA661" i="64"/>
  <c r="GZ661" i="64"/>
  <c r="GY661" i="64"/>
  <c r="GX661" i="64"/>
  <c r="GW661" i="64"/>
  <c r="GV661" i="64"/>
  <c r="GU661" i="64"/>
  <c r="GT661" i="64"/>
  <c r="GS661" i="64"/>
  <c r="GR661" i="64"/>
  <c r="GQ661" i="64"/>
  <c r="GP661" i="64"/>
  <c r="GO661" i="64"/>
  <c r="GN661" i="64"/>
  <c r="GL661" i="64"/>
  <c r="GJ661" i="64"/>
  <c r="GI661" i="64"/>
  <c r="GH661" i="64"/>
  <c r="GG661" i="64"/>
  <c r="GF661" i="64"/>
  <c r="GE661" i="64"/>
  <c r="GD661" i="64"/>
  <c r="GC661" i="64"/>
  <c r="GB661" i="64"/>
  <c r="GA661" i="64"/>
  <c r="FZ661" i="64"/>
  <c r="FY661" i="64"/>
  <c r="FX661" i="64"/>
  <c r="FW661" i="64"/>
  <c r="FV661" i="64"/>
  <c r="FU661" i="64"/>
  <c r="FT661" i="64"/>
  <c r="FS661" i="64"/>
  <c r="FR661" i="64"/>
  <c r="FQ661" i="64"/>
  <c r="FP661" i="64"/>
  <c r="FO661" i="64"/>
  <c r="FN661" i="64"/>
  <c r="FM661" i="64"/>
  <c r="FL661" i="64"/>
  <c r="FK661" i="64"/>
  <c r="FJ661" i="64"/>
  <c r="FI661" i="64"/>
  <c r="FH661" i="64"/>
  <c r="FG661" i="64"/>
  <c r="FF661" i="64"/>
  <c r="FD661" i="64"/>
  <c r="FC661" i="64"/>
  <c r="EY661" i="64"/>
  <c r="EX661" i="64"/>
  <c r="EW661" i="64"/>
  <c r="EU661" i="64"/>
  <c r="ET661" i="64"/>
  <c r="ES661" i="64"/>
  <c r="ER661" i="64"/>
  <c r="EQ661" i="64"/>
  <c r="EP661" i="64"/>
  <c r="M660" i="64"/>
  <c r="L660" i="64"/>
  <c r="M659" i="64"/>
  <c r="M658" i="64"/>
  <c r="L658" i="64"/>
  <c r="M657" i="64"/>
  <c r="M656" i="64"/>
  <c r="L656" i="64"/>
  <c r="EY656" i="64" s="1"/>
  <c r="IA660" i="64"/>
  <c r="HZ660" i="64"/>
  <c r="HY660" i="64"/>
  <c r="GL660" i="64"/>
  <c r="GJ660" i="64"/>
  <c r="GI660" i="64"/>
  <c r="GH660" i="64"/>
  <c r="GG660" i="64"/>
  <c r="GF660" i="64"/>
  <c r="GE660" i="64"/>
  <c r="GD660" i="64"/>
  <c r="GC660" i="64"/>
  <c r="GB660" i="64"/>
  <c r="GA660" i="64"/>
  <c r="FZ660" i="64"/>
  <c r="FY660" i="64"/>
  <c r="FX660" i="64"/>
  <c r="FW660" i="64"/>
  <c r="FV660" i="64"/>
  <c r="FU660" i="64"/>
  <c r="FT660" i="64"/>
  <c r="FS660" i="64"/>
  <c r="FR660" i="64"/>
  <c r="FQ660" i="64"/>
  <c r="FP660" i="64"/>
  <c r="FO660" i="64"/>
  <c r="FN660" i="64"/>
  <c r="FM660" i="64"/>
  <c r="FL660" i="64"/>
  <c r="FK660" i="64"/>
  <c r="FJ660" i="64"/>
  <c r="FI660" i="64"/>
  <c r="FH660" i="64"/>
  <c r="FG660" i="64"/>
  <c r="FF660" i="64"/>
  <c r="FD660" i="64"/>
  <c r="FC660" i="64"/>
  <c r="EU660" i="64"/>
  <c r="ET660" i="64"/>
  <c r="ES660" i="64"/>
  <c r="ER660" i="64"/>
  <c r="EQ660" i="64"/>
  <c r="EP660" i="64"/>
  <c r="IA659" i="64"/>
  <c r="HZ659" i="64"/>
  <c r="HY659" i="64"/>
  <c r="GL659" i="64"/>
  <c r="FD659" i="64" s="1"/>
  <c r="FC659" i="64"/>
  <c r="FA659" i="64"/>
  <c r="EZ659" i="64"/>
  <c r="EX659" i="64"/>
  <c r="EU659" i="64"/>
  <c r="ET659" i="64"/>
  <c r="ES659" i="64"/>
  <c r="ER659" i="64"/>
  <c r="EQ659" i="64"/>
  <c r="EP659" i="64"/>
  <c r="IA658" i="64"/>
  <c r="HZ658" i="64"/>
  <c r="HY658" i="64"/>
  <c r="GL658" i="64"/>
  <c r="FD658" i="64" s="1"/>
  <c r="FC658" i="64"/>
  <c r="FA658" i="64"/>
  <c r="EZ658" i="64"/>
  <c r="EX658" i="64"/>
  <c r="EU658" i="64"/>
  <c r="ET658" i="64"/>
  <c r="ES658" i="64"/>
  <c r="ER658" i="64"/>
  <c r="EQ658" i="64"/>
  <c r="EP658" i="64"/>
  <c r="IA657" i="64"/>
  <c r="HZ657" i="64"/>
  <c r="HY657" i="64"/>
  <c r="GL657" i="64"/>
  <c r="FD657" i="64" s="1"/>
  <c r="FC657" i="64"/>
  <c r="FA657" i="64"/>
  <c r="EZ657" i="64"/>
  <c r="EX657" i="64"/>
  <c r="EU657" i="64"/>
  <c r="ET657" i="64"/>
  <c r="ES657" i="64"/>
  <c r="ER657" i="64"/>
  <c r="EQ657" i="64"/>
  <c r="EP657" i="64"/>
  <c r="IA656" i="64"/>
  <c r="HZ656" i="64"/>
  <c r="HY656" i="64"/>
  <c r="HP656" i="64"/>
  <c r="HO656" i="64"/>
  <c r="HN656" i="64"/>
  <c r="HM656" i="64"/>
  <c r="HL656" i="64"/>
  <c r="HK656" i="64"/>
  <c r="HJ656" i="64"/>
  <c r="HI656" i="64"/>
  <c r="HH656" i="64"/>
  <c r="HG656" i="64"/>
  <c r="HF656" i="64"/>
  <c r="HE656" i="64"/>
  <c r="HD656" i="64"/>
  <c r="HC656" i="64"/>
  <c r="HB656" i="64"/>
  <c r="HA656" i="64"/>
  <c r="GZ656" i="64"/>
  <c r="GY656" i="64"/>
  <c r="GX656" i="64"/>
  <c r="GW656" i="64"/>
  <c r="GV656" i="64"/>
  <c r="GU656" i="64"/>
  <c r="GT656" i="64"/>
  <c r="GS656" i="64"/>
  <c r="GR656" i="64"/>
  <c r="GQ656" i="64"/>
  <c r="GP656" i="64"/>
  <c r="GO656" i="64"/>
  <c r="GN656" i="64"/>
  <c r="GL656" i="64"/>
  <c r="GJ656" i="64"/>
  <c r="GI656" i="64"/>
  <c r="GH656" i="64"/>
  <c r="GG656" i="64"/>
  <c r="GF656" i="64"/>
  <c r="GE656" i="64"/>
  <c r="GD656" i="64"/>
  <c r="GC656" i="64"/>
  <c r="GB656" i="64"/>
  <c r="GA656" i="64"/>
  <c r="FZ656" i="64"/>
  <c r="FY656" i="64"/>
  <c r="FX656" i="64"/>
  <c r="FW656" i="64"/>
  <c r="FV656" i="64"/>
  <c r="FU656" i="64"/>
  <c r="FT656" i="64"/>
  <c r="FS656" i="64"/>
  <c r="FR656" i="64"/>
  <c r="FQ656" i="64"/>
  <c r="FP656" i="64"/>
  <c r="FO656" i="64"/>
  <c r="FN656" i="64"/>
  <c r="FM656" i="64"/>
  <c r="FL656" i="64"/>
  <c r="FK656" i="64"/>
  <c r="FJ656" i="64"/>
  <c r="FI656" i="64"/>
  <c r="FH656" i="64"/>
  <c r="FG656" i="64"/>
  <c r="FA656" i="64" s="1"/>
  <c r="FF656" i="64"/>
  <c r="FD656" i="64"/>
  <c r="FC656" i="64"/>
  <c r="EX656" i="64"/>
  <c r="EW656" i="64"/>
  <c r="EU656" i="64"/>
  <c r="ET656" i="64"/>
  <c r="ES656" i="64"/>
  <c r="ER656" i="64"/>
  <c r="EQ656" i="64"/>
  <c r="EP656" i="64"/>
  <c r="EV656" i="64" s="1"/>
  <c r="M655" i="64"/>
  <c r="L655" i="64"/>
  <c r="M654" i="64"/>
  <c r="L654" i="64"/>
  <c r="M653" i="64"/>
  <c r="L653" i="64"/>
  <c r="M652" i="64"/>
  <c r="L652" i="64"/>
  <c r="M651" i="64"/>
  <c r="L651" i="64"/>
  <c r="IA655" i="64"/>
  <c r="HZ655" i="64"/>
  <c r="HY655" i="64"/>
  <c r="GL655" i="64"/>
  <c r="GJ655" i="64"/>
  <c r="GI655" i="64"/>
  <c r="GH655" i="64"/>
  <c r="GG655" i="64"/>
  <c r="GF655" i="64"/>
  <c r="GE655" i="64"/>
  <c r="GD655" i="64"/>
  <c r="GC655" i="64"/>
  <c r="GB655" i="64"/>
  <c r="GA655" i="64"/>
  <c r="FZ655" i="64"/>
  <c r="FY655" i="64"/>
  <c r="FX655" i="64"/>
  <c r="FW655" i="64"/>
  <c r="FV655" i="64"/>
  <c r="FU655" i="64"/>
  <c r="FT655" i="64"/>
  <c r="FS655" i="64"/>
  <c r="FR655" i="64"/>
  <c r="FQ655" i="64"/>
  <c r="FP655" i="64"/>
  <c r="FO655" i="64"/>
  <c r="FN655" i="64"/>
  <c r="FM655" i="64"/>
  <c r="FL655" i="64"/>
  <c r="FK655" i="64"/>
  <c r="FJ655" i="64"/>
  <c r="FI655" i="64"/>
  <c r="FH655" i="64"/>
  <c r="FG655" i="64"/>
  <c r="FF655" i="64"/>
  <c r="FD655" i="64"/>
  <c r="FC655" i="64"/>
  <c r="EU655" i="64"/>
  <c r="ET655" i="64"/>
  <c r="ES655" i="64"/>
  <c r="ER655" i="64"/>
  <c r="EQ655" i="64"/>
  <c r="EP655" i="64"/>
  <c r="IA654" i="64"/>
  <c r="HZ654" i="64"/>
  <c r="HY654" i="64"/>
  <c r="GL654" i="64"/>
  <c r="FD654" i="64" s="1"/>
  <c r="FC654" i="64"/>
  <c r="FA654" i="64"/>
  <c r="EZ654" i="64"/>
  <c r="EX654" i="64"/>
  <c r="EU654" i="64"/>
  <c r="ET654" i="64"/>
  <c r="ES654" i="64"/>
  <c r="ER654" i="64"/>
  <c r="EQ654" i="64"/>
  <c r="EP654" i="64"/>
  <c r="IA653" i="64"/>
  <c r="HZ653" i="64"/>
  <c r="HY653" i="64"/>
  <c r="GL653" i="64"/>
  <c r="FD653" i="64" s="1"/>
  <c r="FC653" i="64"/>
  <c r="FA653" i="64"/>
  <c r="EZ653" i="64"/>
  <c r="EY653" i="64"/>
  <c r="EX653" i="64"/>
  <c r="EU653" i="64"/>
  <c r="ET653" i="64"/>
  <c r="ES653" i="64"/>
  <c r="ER653" i="64"/>
  <c r="EQ653" i="64"/>
  <c r="EP653" i="64"/>
  <c r="IA652" i="64"/>
  <c r="HZ652" i="64"/>
  <c r="HY652" i="64"/>
  <c r="GL652" i="64"/>
  <c r="FD652" i="64" s="1"/>
  <c r="FC652" i="64"/>
  <c r="FA652" i="64"/>
  <c r="EZ652" i="64"/>
  <c r="EX652" i="64"/>
  <c r="EU652" i="64"/>
  <c r="ET652" i="64"/>
  <c r="ES652" i="64"/>
  <c r="ER652" i="64"/>
  <c r="EQ652" i="64"/>
  <c r="EP652" i="64"/>
  <c r="IA651" i="64"/>
  <c r="HZ651" i="64"/>
  <c r="HY651" i="64"/>
  <c r="HP651" i="64"/>
  <c r="HO651" i="64"/>
  <c r="HN651" i="64"/>
  <c r="HM651" i="64"/>
  <c r="HL651" i="64"/>
  <c r="HK651" i="64"/>
  <c r="HJ651" i="64"/>
  <c r="HI651" i="64"/>
  <c r="HH651" i="64"/>
  <c r="HG651" i="64"/>
  <c r="HF651" i="64"/>
  <c r="HE651" i="64"/>
  <c r="HD651" i="64"/>
  <c r="HC651" i="64"/>
  <c r="HB651" i="64"/>
  <c r="HA651" i="64"/>
  <c r="GZ651" i="64"/>
  <c r="GY651" i="64"/>
  <c r="GX651" i="64"/>
  <c r="GW651" i="64"/>
  <c r="GV651" i="64"/>
  <c r="GU651" i="64"/>
  <c r="GT651" i="64"/>
  <c r="GS651" i="64"/>
  <c r="GR651" i="64"/>
  <c r="GQ651" i="64"/>
  <c r="GP651" i="64"/>
  <c r="GO651" i="64"/>
  <c r="GN651" i="64"/>
  <c r="GL651" i="64"/>
  <c r="GJ651" i="64"/>
  <c r="GI651" i="64"/>
  <c r="GH651" i="64"/>
  <c r="GG651" i="64"/>
  <c r="GF651" i="64"/>
  <c r="GE651" i="64"/>
  <c r="GD651" i="64"/>
  <c r="GC651" i="64"/>
  <c r="GB651" i="64"/>
  <c r="GA651" i="64"/>
  <c r="FZ651" i="64"/>
  <c r="FY651" i="64"/>
  <c r="FX651" i="64"/>
  <c r="FW651" i="64"/>
  <c r="FV651" i="64"/>
  <c r="FU651" i="64"/>
  <c r="FT651" i="64"/>
  <c r="FS651" i="64"/>
  <c r="FR651" i="64"/>
  <c r="FQ651" i="64"/>
  <c r="FP651" i="64"/>
  <c r="FO651" i="64"/>
  <c r="FN651" i="64"/>
  <c r="FM651" i="64"/>
  <c r="FL651" i="64"/>
  <c r="FK651" i="64"/>
  <c r="FJ651" i="64"/>
  <c r="FI651" i="64"/>
  <c r="FH651" i="64"/>
  <c r="FG651" i="64"/>
  <c r="FA651" i="64" s="1"/>
  <c r="FF651" i="64"/>
  <c r="FD651" i="64"/>
  <c r="FC651" i="64"/>
  <c r="EY651" i="64"/>
  <c r="EX651" i="64"/>
  <c r="EW651" i="64"/>
  <c r="EU651" i="64"/>
  <c r="ET651" i="64"/>
  <c r="ES651" i="64"/>
  <c r="ER651" i="64"/>
  <c r="EQ651" i="64"/>
  <c r="EP651" i="64"/>
  <c r="M650" i="64"/>
  <c r="L650" i="64"/>
  <c r="M649" i="64"/>
  <c r="M648" i="64"/>
  <c r="L648" i="64"/>
  <c r="EY648" i="64" s="1"/>
  <c r="M647" i="64"/>
  <c r="M646" i="64"/>
  <c r="L646" i="64"/>
  <c r="IA650" i="64"/>
  <c r="HZ650" i="64"/>
  <c r="HY650" i="64"/>
  <c r="GL650" i="64"/>
  <c r="GJ650" i="64"/>
  <c r="GI650" i="64"/>
  <c r="GH650" i="64"/>
  <c r="GG650" i="64"/>
  <c r="GF650" i="64"/>
  <c r="GE650" i="64"/>
  <c r="GD650" i="64"/>
  <c r="GC650" i="64"/>
  <c r="GB650" i="64"/>
  <c r="GA650" i="64"/>
  <c r="FZ650" i="64"/>
  <c r="FY650" i="64"/>
  <c r="FX650" i="64"/>
  <c r="FW650" i="64"/>
  <c r="FV650" i="64"/>
  <c r="FU650" i="64"/>
  <c r="FT650" i="64"/>
  <c r="FS650" i="64"/>
  <c r="FR650" i="64"/>
  <c r="FQ650" i="64"/>
  <c r="FP650" i="64"/>
  <c r="FO650" i="64"/>
  <c r="FN650" i="64"/>
  <c r="FM650" i="64"/>
  <c r="FL650" i="64"/>
  <c r="FK650" i="64"/>
  <c r="FJ650" i="64"/>
  <c r="FI650" i="64"/>
  <c r="FH650" i="64"/>
  <c r="FG650" i="64"/>
  <c r="FF650" i="64"/>
  <c r="FD650" i="64"/>
  <c r="FC650" i="64"/>
  <c r="EU650" i="64"/>
  <c r="ET650" i="64"/>
  <c r="ES650" i="64"/>
  <c r="ER650" i="64"/>
  <c r="EQ650" i="64"/>
  <c r="EP650" i="64"/>
  <c r="IA649" i="64"/>
  <c r="HZ649" i="64"/>
  <c r="HY649" i="64"/>
  <c r="GL649" i="64"/>
  <c r="FD649" i="64" s="1"/>
  <c r="FC649" i="64"/>
  <c r="FA649" i="64"/>
  <c r="EZ649" i="64"/>
  <c r="EX649" i="64"/>
  <c r="EU649" i="64"/>
  <c r="ET649" i="64"/>
  <c r="ES649" i="64"/>
  <c r="ER649" i="64"/>
  <c r="EQ649" i="64"/>
  <c r="EP649" i="64"/>
  <c r="IA648" i="64"/>
  <c r="HZ648" i="64"/>
  <c r="HY648" i="64"/>
  <c r="GL648" i="64"/>
  <c r="FD648" i="64" s="1"/>
  <c r="FC648" i="64"/>
  <c r="FA648" i="64"/>
  <c r="EZ648" i="64"/>
  <c r="EX648" i="64"/>
  <c r="EU648" i="64"/>
  <c r="ET648" i="64"/>
  <c r="ES648" i="64"/>
  <c r="ER648" i="64"/>
  <c r="EQ648" i="64"/>
  <c r="EP648" i="64"/>
  <c r="IA647" i="64"/>
  <c r="HZ647" i="64"/>
  <c r="HY647" i="64"/>
  <c r="GL647" i="64"/>
  <c r="FD647" i="64"/>
  <c r="FC647" i="64"/>
  <c r="FA647" i="64"/>
  <c r="EZ647" i="64"/>
  <c r="EX647" i="64"/>
  <c r="EU647" i="64"/>
  <c r="ET647" i="64"/>
  <c r="ES647" i="64"/>
  <c r="ER647" i="64"/>
  <c r="EV647" i="64" s="1"/>
  <c r="EQ647" i="64"/>
  <c r="EP647" i="64"/>
  <c r="IA646" i="64"/>
  <c r="HZ646" i="64"/>
  <c r="HY646" i="64"/>
  <c r="HP646" i="64"/>
  <c r="HO646" i="64"/>
  <c r="HN646" i="64"/>
  <c r="HM646" i="64"/>
  <c r="HL646" i="64"/>
  <c r="HK646" i="64"/>
  <c r="HJ646" i="64"/>
  <c r="HI646" i="64"/>
  <c r="HH646" i="64"/>
  <c r="HG646" i="64"/>
  <c r="HF646" i="64"/>
  <c r="HE646" i="64"/>
  <c r="HD646" i="64"/>
  <c r="HC646" i="64"/>
  <c r="HB646" i="64"/>
  <c r="HA646" i="64"/>
  <c r="GZ646" i="64"/>
  <c r="GY646" i="64"/>
  <c r="GX646" i="64"/>
  <c r="GW646" i="64"/>
  <c r="GV646" i="64"/>
  <c r="GU646" i="64"/>
  <c r="GT646" i="64"/>
  <c r="GS646" i="64"/>
  <c r="GR646" i="64"/>
  <c r="GQ646" i="64"/>
  <c r="GP646" i="64"/>
  <c r="GO646" i="64"/>
  <c r="GN646" i="64"/>
  <c r="GL646" i="64"/>
  <c r="FD646" i="64" s="1"/>
  <c r="GJ646" i="64"/>
  <c r="GI646" i="64"/>
  <c r="GH646" i="64"/>
  <c r="GG646" i="64"/>
  <c r="GF646" i="64"/>
  <c r="GE646" i="64"/>
  <c r="GD646" i="64"/>
  <c r="GC646" i="64"/>
  <c r="GB646" i="64"/>
  <c r="GA646" i="64"/>
  <c r="FZ646" i="64"/>
  <c r="FY646" i="64"/>
  <c r="FX646" i="64"/>
  <c r="FW646" i="64"/>
  <c r="FV646" i="64"/>
  <c r="FU646" i="64"/>
  <c r="FT646" i="64"/>
  <c r="FS646" i="64"/>
  <c r="FR646" i="64"/>
  <c r="FQ646" i="64"/>
  <c r="FP646" i="64"/>
  <c r="FO646" i="64"/>
  <c r="FN646" i="64"/>
  <c r="FM646" i="64"/>
  <c r="FL646" i="64"/>
  <c r="FK646" i="64"/>
  <c r="FJ646" i="64"/>
  <c r="FI646" i="64"/>
  <c r="FH646" i="64"/>
  <c r="EZ646" i="64" s="1"/>
  <c r="FG646" i="64"/>
  <c r="FF646" i="64"/>
  <c r="FC646" i="64"/>
  <c r="EX646" i="64"/>
  <c r="EW646" i="64"/>
  <c r="EU646" i="64"/>
  <c r="ET646" i="64"/>
  <c r="ES646" i="64"/>
  <c r="ER646" i="64"/>
  <c r="EQ646" i="64"/>
  <c r="EP646" i="64"/>
  <c r="M645" i="64"/>
  <c r="L645" i="64"/>
  <c r="M644" i="64"/>
  <c r="L644" i="64"/>
  <c r="EY644" i="64" s="1"/>
  <c r="M643" i="64"/>
  <c r="L643" i="64"/>
  <c r="M642" i="64"/>
  <c r="L642" i="64"/>
  <c r="EY642" i="64" s="1"/>
  <c r="M641" i="64"/>
  <c r="L641" i="64"/>
  <c r="EY641" i="64" s="1"/>
  <c r="IA645" i="64"/>
  <c r="HZ645" i="64"/>
  <c r="HY645" i="64"/>
  <c r="GL645" i="64"/>
  <c r="GJ645" i="64"/>
  <c r="GI645" i="64"/>
  <c r="GH645" i="64"/>
  <c r="GG645" i="64"/>
  <c r="GF645" i="64"/>
  <c r="GE645" i="64"/>
  <c r="GD645" i="64"/>
  <c r="GC645" i="64"/>
  <c r="GB645" i="64"/>
  <c r="GA645" i="64"/>
  <c r="FZ645" i="64"/>
  <c r="FY645" i="64"/>
  <c r="FX645" i="64"/>
  <c r="FW645" i="64"/>
  <c r="FV645" i="64"/>
  <c r="FU645" i="64"/>
  <c r="FT645" i="64"/>
  <c r="FS645" i="64"/>
  <c r="FR645" i="64"/>
  <c r="FQ645" i="64"/>
  <c r="FP645" i="64"/>
  <c r="FO645" i="64"/>
  <c r="FN645" i="64"/>
  <c r="FM645" i="64"/>
  <c r="FL645" i="64"/>
  <c r="FK645" i="64"/>
  <c r="FJ645" i="64"/>
  <c r="FI645" i="64"/>
  <c r="FH645" i="64"/>
  <c r="FG645" i="64"/>
  <c r="FF645" i="64"/>
  <c r="FD645" i="64"/>
  <c r="FC645" i="64"/>
  <c r="FB645" i="64"/>
  <c r="EU645" i="64"/>
  <c r="ET645" i="64"/>
  <c r="ES645" i="64"/>
  <c r="ER645" i="64"/>
  <c r="EQ645" i="64"/>
  <c r="EP645" i="64"/>
  <c r="IA644" i="64"/>
  <c r="HZ644" i="64"/>
  <c r="HY644" i="64"/>
  <c r="GL644" i="64"/>
  <c r="FD644" i="64" s="1"/>
  <c r="FC644" i="64"/>
  <c r="FA644" i="64"/>
  <c r="EZ644" i="64"/>
  <c r="EX644" i="64"/>
  <c r="EU644" i="64"/>
  <c r="ET644" i="64"/>
  <c r="ES644" i="64"/>
  <c r="ER644" i="64"/>
  <c r="EQ644" i="64"/>
  <c r="EP644" i="64"/>
  <c r="IA643" i="64"/>
  <c r="HZ643" i="64"/>
  <c r="HY643" i="64"/>
  <c r="GL643" i="64"/>
  <c r="FD643" i="64" s="1"/>
  <c r="FC643" i="64"/>
  <c r="FA643" i="64"/>
  <c r="EZ643" i="64"/>
  <c r="EY643" i="64"/>
  <c r="EX643" i="64"/>
  <c r="EU643" i="64"/>
  <c r="ET643" i="64"/>
  <c r="ES643" i="64"/>
  <c r="ER643" i="64"/>
  <c r="EQ643" i="64"/>
  <c r="EP643" i="64"/>
  <c r="IA642" i="64"/>
  <c r="HZ642" i="64"/>
  <c r="HY642" i="64"/>
  <c r="GL642" i="64"/>
  <c r="FD642" i="64"/>
  <c r="FC642" i="64"/>
  <c r="FA642" i="64"/>
  <c r="EZ642" i="64"/>
  <c r="EX642" i="64"/>
  <c r="EU642" i="64"/>
  <c r="ET642" i="64"/>
  <c r="ES642" i="64"/>
  <c r="ER642" i="64"/>
  <c r="EQ642" i="64"/>
  <c r="EP642" i="64"/>
  <c r="IA641" i="64"/>
  <c r="HZ641" i="64"/>
  <c r="HY641" i="64"/>
  <c r="HP641" i="64"/>
  <c r="HO641" i="64"/>
  <c r="HN641" i="64"/>
  <c r="HM641" i="64"/>
  <c r="HL641" i="64"/>
  <c r="HK641" i="64"/>
  <c r="HJ641" i="64"/>
  <c r="HI641" i="64"/>
  <c r="HH641" i="64"/>
  <c r="HG641" i="64"/>
  <c r="HF641" i="64"/>
  <c r="HE641" i="64"/>
  <c r="HD641" i="64"/>
  <c r="HC641" i="64"/>
  <c r="HB641" i="64"/>
  <c r="HA641" i="64"/>
  <c r="GZ641" i="64"/>
  <c r="GY641" i="64"/>
  <c r="GX641" i="64"/>
  <c r="GW641" i="64"/>
  <c r="GV641" i="64"/>
  <c r="GU641" i="64"/>
  <c r="GT641" i="64"/>
  <c r="GS641" i="64"/>
  <c r="GR641" i="64"/>
  <c r="GQ641" i="64"/>
  <c r="GP641" i="64"/>
  <c r="GO641" i="64"/>
  <c r="GN641" i="64"/>
  <c r="GL641" i="64"/>
  <c r="GJ641" i="64"/>
  <c r="GI641" i="64"/>
  <c r="GH641" i="64"/>
  <c r="GG641" i="64"/>
  <c r="GF641" i="64"/>
  <c r="GE641" i="64"/>
  <c r="GD641" i="64"/>
  <c r="GC641" i="64"/>
  <c r="GB641" i="64"/>
  <c r="GA641" i="64"/>
  <c r="FZ641" i="64"/>
  <c r="FY641" i="64"/>
  <c r="FX641" i="64"/>
  <c r="FW641" i="64"/>
  <c r="FV641" i="64"/>
  <c r="FU641" i="64"/>
  <c r="FT641" i="64"/>
  <c r="FS641" i="64"/>
  <c r="FR641" i="64"/>
  <c r="FQ641" i="64"/>
  <c r="FP641" i="64"/>
  <c r="FO641" i="64"/>
  <c r="FN641" i="64"/>
  <c r="FM641" i="64"/>
  <c r="FL641" i="64"/>
  <c r="FK641" i="64"/>
  <c r="FJ641" i="64"/>
  <c r="FI641" i="64"/>
  <c r="FH641" i="64"/>
  <c r="FA641" i="64" s="1"/>
  <c r="FG641" i="64"/>
  <c r="FF641" i="64"/>
  <c r="EX641" i="64" s="1"/>
  <c r="FD641" i="64"/>
  <c r="FC641" i="64"/>
  <c r="EW641" i="64"/>
  <c r="EU641" i="64"/>
  <c r="ET641" i="64"/>
  <c r="ES641" i="64"/>
  <c r="ER641" i="64"/>
  <c r="EQ641" i="64"/>
  <c r="EP641" i="64"/>
  <c r="M640" i="64"/>
  <c r="L640" i="64"/>
  <c r="M639" i="64"/>
  <c r="M638" i="64"/>
  <c r="L638" i="64"/>
  <c r="EY638" i="64" s="1"/>
  <c r="M637" i="64"/>
  <c r="M636" i="64"/>
  <c r="L636" i="64"/>
  <c r="EY636" i="64" s="1"/>
  <c r="IA640" i="64"/>
  <c r="HZ640" i="64"/>
  <c r="HY640" i="64"/>
  <c r="GL640" i="64"/>
  <c r="GJ640" i="64"/>
  <c r="GI640" i="64"/>
  <c r="GH640" i="64"/>
  <c r="GG640" i="64"/>
  <c r="GF640" i="64"/>
  <c r="GE640" i="64"/>
  <c r="GD640" i="64"/>
  <c r="GC640" i="64"/>
  <c r="GB640" i="64"/>
  <c r="GA640" i="64"/>
  <c r="FZ640" i="64"/>
  <c r="FY640" i="64"/>
  <c r="FX640" i="64"/>
  <c r="FW640" i="64"/>
  <c r="FV640" i="64"/>
  <c r="FU640" i="64"/>
  <c r="FT640" i="64"/>
  <c r="FS640" i="64"/>
  <c r="FR640" i="64"/>
  <c r="FQ640" i="64"/>
  <c r="FP640" i="64"/>
  <c r="FO640" i="64"/>
  <c r="FN640" i="64"/>
  <c r="FM640" i="64"/>
  <c r="FL640" i="64"/>
  <c r="FK640" i="64"/>
  <c r="FJ640" i="64"/>
  <c r="FI640" i="64"/>
  <c r="FH640" i="64"/>
  <c r="FG640" i="64"/>
  <c r="FF640" i="64"/>
  <c r="FD640" i="64"/>
  <c r="FC640" i="64"/>
  <c r="EU640" i="64"/>
  <c r="ET640" i="64"/>
  <c r="ES640" i="64"/>
  <c r="ER640" i="64"/>
  <c r="EQ640" i="64"/>
  <c r="EP640" i="64"/>
  <c r="IA639" i="64"/>
  <c r="HZ639" i="64"/>
  <c r="HY639" i="64"/>
  <c r="GL639" i="64"/>
  <c r="FD639" i="64" s="1"/>
  <c r="FC639" i="64"/>
  <c r="FA639" i="64"/>
  <c r="EZ639" i="64"/>
  <c r="EX639" i="64"/>
  <c r="EU639" i="64"/>
  <c r="ET639" i="64"/>
  <c r="ES639" i="64"/>
  <c r="ER639" i="64"/>
  <c r="EQ639" i="64"/>
  <c r="EP639" i="64"/>
  <c r="IA638" i="64"/>
  <c r="HZ638" i="64"/>
  <c r="HY638" i="64"/>
  <c r="GL638" i="64"/>
  <c r="FD638" i="64" s="1"/>
  <c r="FC638" i="64"/>
  <c r="FA638" i="64"/>
  <c r="EZ638" i="64"/>
  <c r="EX638" i="64"/>
  <c r="EU638" i="64"/>
  <c r="ET638" i="64"/>
  <c r="ES638" i="64"/>
  <c r="ER638" i="64"/>
  <c r="EQ638" i="64"/>
  <c r="EP638" i="64"/>
  <c r="IA637" i="64"/>
  <c r="HZ637" i="64"/>
  <c r="HY637" i="64"/>
  <c r="GL637" i="64"/>
  <c r="FD637" i="64"/>
  <c r="FC637" i="64"/>
  <c r="FA637" i="64"/>
  <c r="EZ637" i="64"/>
  <c r="EX637" i="64"/>
  <c r="EU637" i="64"/>
  <c r="ET637" i="64"/>
  <c r="ES637" i="64"/>
  <c r="ER637" i="64"/>
  <c r="EQ637" i="64"/>
  <c r="EP637" i="64"/>
  <c r="IA636" i="64"/>
  <c r="HZ636" i="64"/>
  <c r="HY636" i="64"/>
  <c r="HP636" i="64"/>
  <c r="HO636" i="64"/>
  <c r="HN636" i="64"/>
  <c r="HM636" i="64"/>
  <c r="HL636" i="64"/>
  <c r="HK636" i="64"/>
  <c r="HJ636" i="64"/>
  <c r="HI636" i="64"/>
  <c r="HH636" i="64"/>
  <c r="HG636" i="64"/>
  <c r="HF636" i="64"/>
  <c r="HE636" i="64"/>
  <c r="HD636" i="64"/>
  <c r="HC636" i="64"/>
  <c r="HB636" i="64"/>
  <c r="HA636" i="64"/>
  <c r="GZ636" i="64"/>
  <c r="GY636" i="64"/>
  <c r="GX636" i="64"/>
  <c r="GW636" i="64"/>
  <c r="GV636" i="64"/>
  <c r="GU636" i="64"/>
  <c r="GT636" i="64"/>
  <c r="GS636" i="64"/>
  <c r="GR636" i="64"/>
  <c r="GQ636" i="64"/>
  <c r="GP636" i="64"/>
  <c r="GO636" i="64"/>
  <c r="GN636" i="64"/>
  <c r="GL636" i="64"/>
  <c r="GJ636" i="64"/>
  <c r="GI636" i="64"/>
  <c r="GH636" i="64"/>
  <c r="GG636" i="64"/>
  <c r="GF636" i="64"/>
  <c r="GE636" i="64"/>
  <c r="GD636" i="64"/>
  <c r="GC636" i="64"/>
  <c r="GB636" i="64"/>
  <c r="GA636" i="64"/>
  <c r="FZ636" i="64"/>
  <c r="FY636" i="64"/>
  <c r="FX636" i="64"/>
  <c r="FW636" i="64"/>
  <c r="FV636" i="64"/>
  <c r="FU636" i="64"/>
  <c r="FT636" i="64"/>
  <c r="FS636" i="64"/>
  <c r="FR636" i="64"/>
  <c r="FQ636" i="64"/>
  <c r="FP636" i="64"/>
  <c r="FO636" i="64"/>
  <c r="FN636" i="64"/>
  <c r="FM636" i="64"/>
  <c r="FL636" i="64"/>
  <c r="FK636" i="64"/>
  <c r="FJ636" i="64"/>
  <c r="FI636" i="64"/>
  <c r="FH636" i="64"/>
  <c r="FG636" i="64"/>
  <c r="FF636" i="64"/>
  <c r="FD636" i="64"/>
  <c r="FC636" i="64"/>
  <c r="EX636" i="64"/>
  <c r="EW636" i="64"/>
  <c r="EU636" i="64"/>
  <c r="ET636" i="64"/>
  <c r="ES636" i="64"/>
  <c r="ER636" i="64"/>
  <c r="EQ636" i="64"/>
  <c r="EP636" i="64"/>
  <c r="M635" i="64"/>
  <c r="L635" i="64"/>
  <c r="M634" i="64"/>
  <c r="L634" i="64"/>
  <c r="EY634" i="64" s="1"/>
  <c r="M633" i="64"/>
  <c r="L633" i="64"/>
  <c r="M632" i="64"/>
  <c r="L632" i="64"/>
  <c r="EY632" i="64" s="1"/>
  <c r="M631" i="64"/>
  <c r="L631" i="64"/>
  <c r="EY631" i="64" s="1"/>
  <c r="IA635" i="64"/>
  <c r="HZ635" i="64"/>
  <c r="HY635" i="64"/>
  <c r="GL635" i="64"/>
  <c r="FD635" i="64" s="1"/>
  <c r="GJ635" i="64"/>
  <c r="GI635" i="64"/>
  <c r="GH635" i="64"/>
  <c r="GG635" i="64"/>
  <c r="GF635" i="64"/>
  <c r="GE635" i="64"/>
  <c r="GD635" i="64"/>
  <c r="GC635" i="64"/>
  <c r="GB635" i="64"/>
  <c r="GA635" i="64"/>
  <c r="FZ635" i="64"/>
  <c r="FY635" i="64"/>
  <c r="FX635" i="64"/>
  <c r="FW635" i="64"/>
  <c r="FV635" i="64"/>
  <c r="FU635" i="64"/>
  <c r="FT635" i="64"/>
  <c r="FS635" i="64"/>
  <c r="FR635" i="64"/>
  <c r="FQ635" i="64"/>
  <c r="FP635" i="64"/>
  <c r="FO635" i="64"/>
  <c r="FN635" i="64"/>
  <c r="FM635" i="64"/>
  <c r="FL635" i="64"/>
  <c r="FK635" i="64"/>
  <c r="FJ635" i="64"/>
  <c r="FI635" i="64"/>
  <c r="FH635" i="64"/>
  <c r="FG635" i="64"/>
  <c r="FF635" i="64"/>
  <c r="FC635" i="64"/>
  <c r="EU635" i="64"/>
  <c r="ET635" i="64"/>
  <c r="ES635" i="64"/>
  <c r="ER635" i="64"/>
  <c r="EQ635" i="64"/>
  <c r="EP635" i="64"/>
  <c r="EV635" i="64" s="1"/>
  <c r="IA634" i="64"/>
  <c r="HZ634" i="64"/>
  <c r="HY634" i="64"/>
  <c r="GL634" i="64"/>
  <c r="FD634" i="64" s="1"/>
  <c r="FC634" i="64"/>
  <c r="FA634" i="64"/>
  <c r="EZ634" i="64"/>
  <c r="EX634" i="64"/>
  <c r="EU634" i="64"/>
  <c r="ET634" i="64"/>
  <c r="ES634" i="64"/>
  <c r="ER634" i="64"/>
  <c r="EV634" i="64" s="1"/>
  <c r="EQ634" i="64"/>
  <c r="EP634" i="64"/>
  <c r="IA633" i="64"/>
  <c r="HZ633" i="64"/>
  <c r="HY633" i="64"/>
  <c r="GL633" i="64"/>
  <c r="FD633" i="64" s="1"/>
  <c r="FC633" i="64"/>
  <c r="FA633" i="64"/>
  <c r="EZ633" i="64"/>
  <c r="EY633" i="64"/>
  <c r="EX633" i="64"/>
  <c r="EU633" i="64"/>
  <c r="ET633" i="64"/>
  <c r="ES633" i="64"/>
  <c r="ER633" i="64"/>
  <c r="EQ633" i="64"/>
  <c r="EP633" i="64"/>
  <c r="IA632" i="64"/>
  <c r="HZ632" i="64"/>
  <c r="HY632" i="64"/>
  <c r="GL632" i="64"/>
  <c r="FD632" i="64"/>
  <c r="FC632" i="64"/>
  <c r="FA632" i="64"/>
  <c r="EZ632" i="64"/>
  <c r="EX632" i="64"/>
  <c r="EU632" i="64"/>
  <c r="ET632" i="64"/>
  <c r="ES632" i="64"/>
  <c r="ER632" i="64"/>
  <c r="EQ632" i="64"/>
  <c r="EP632" i="64"/>
  <c r="IA631" i="64"/>
  <c r="HZ631" i="64"/>
  <c r="HY631" i="64"/>
  <c r="HP631" i="64"/>
  <c r="HO631" i="64"/>
  <c r="HN631" i="64"/>
  <c r="HM631" i="64"/>
  <c r="HL631" i="64"/>
  <c r="HK631" i="64"/>
  <c r="HJ631" i="64"/>
  <c r="HI631" i="64"/>
  <c r="HH631" i="64"/>
  <c r="HG631" i="64"/>
  <c r="HF631" i="64"/>
  <c r="HE631" i="64"/>
  <c r="HD631" i="64"/>
  <c r="HC631" i="64"/>
  <c r="HB631" i="64"/>
  <c r="HA631" i="64"/>
  <c r="GZ631" i="64"/>
  <c r="GY631" i="64"/>
  <c r="GX631" i="64"/>
  <c r="GW631" i="64"/>
  <c r="GV631" i="64"/>
  <c r="GU631" i="64"/>
  <c r="GT631" i="64"/>
  <c r="GS631" i="64"/>
  <c r="GR631" i="64"/>
  <c r="GQ631" i="64"/>
  <c r="GP631" i="64"/>
  <c r="GO631" i="64"/>
  <c r="GN631" i="64"/>
  <c r="GL631" i="64"/>
  <c r="GJ631" i="64"/>
  <c r="GI631" i="64"/>
  <c r="GH631" i="64"/>
  <c r="GG631" i="64"/>
  <c r="GF631" i="64"/>
  <c r="GE631" i="64"/>
  <c r="GD631" i="64"/>
  <c r="GC631" i="64"/>
  <c r="GB631" i="64"/>
  <c r="GA631" i="64"/>
  <c r="FZ631" i="64"/>
  <c r="FY631" i="64"/>
  <c r="FX631" i="64"/>
  <c r="FW631" i="64"/>
  <c r="FV631" i="64"/>
  <c r="FU631" i="64"/>
  <c r="FT631" i="64"/>
  <c r="FS631" i="64"/>
  <c r="FR631" i="64"/>
  <c r="FQ631" i="64"/>
  <c r="FP631" i="64"/>
  <c r="FO631" i="64"/>
  <c r="FN631" i="64"/>
  <c r="FM631" i="64"/>
  <c r="FL631" i="64"/>
  <c r="FK631" i="64"/>
  <c r="FJ631" i="64"/>
  <c r="FI631" i="64"/>
  <c r="FH631" i="64"/>
  <c r="FG631" i="64"/>
  <c r="FF631" i="64"/>
  <c r="EX631" i="64" s="1"/>
  <c r="FD631" i="64"/>
  <c r="FC631" i="64"/>
  <c r="EW631" i="64"/>
  <c r="EU631" i="64"/>
  <c r="ET631" i="64"/>
  <c r="ES631" i="64"/>
  <c r="ER631" i="64"/>
  <c r="EQ631" i="64"/>
  <c r="EP631" i="64"/>
  <c r="M630" i="64"/>
  <c r="L630" i="64"/>
  <c r="M629" i="64"/>
  <c r="L629" i="64"/>
  <c r="M628" i="64"/>
  <c r="L628" i="64"/>
  <c r="M627" i="64"/>
  <c r="L627" i="64"/>
  <c r="M626" i="64"/>
  <c r="L626" i="64"/>
  <c r="IA630" i="64"/>
  <c r="HZ630" i="64"/>
  <c r="HY630" i="64"/>
  <c r="GL630" i="64"/>
  <c r="GJ630" i="64"/>
  <c r="GI630" i="64"/>
  <c r="GH630" i="64"/>
  <c r="GG630" i="64"/>
  <c r="GF630" i="64"/>
  <c r="GE630" i="64"/>
  <c r="GD630" i="64"/>
  <c r="GC630" i="64"/>
  <c r="GB630" i="64"/>
  <c r="GA630" i="64"/>
  <c r="FZ630" i="64"/>
  <c r="FY630" i="64"/>
  <c r="FX630" i="64"/>
  <c r="FW630" i="64"/>
  <c r="FV630" i="64"/>
  <c r="FU630" i="64"/>
  <c r="FT630" i="64"/>
  <c r="FS630" i="64"/>
  <c r="FR630" i="64"/>
  <c r="FQ630" i="64"/>
  <c r="FP630" i="64"/>
  <c r="FO630" i="64"/>
  <c r="FN630" i="64"/>
  <c r="FM630" i="64"/>
  <c r="FL630" i="64"/>
  <c r="FK630" i="64"/>
  <c r="FJ630" i="64"/>
  <c r="FI630" i="64"/>
  <c r="FH630" i="64"/>
  <c r="FG630" i="64"/>
  <c r="FF630" i="64"/>
  <c r="FD630" i="64"/>
  <c r="FC630" i="64"/>
  <c r="FB630" i="64"/>
  <c r="EU630" i="64"/>
  <c r="ET630" i="64"/>
  <c r="ES630" i="64"/>
  <c r="ER630" i="64"/>
  <c r="EQ630" i="64"/>
  <c r="EP630" i="64"/>
  <c r="IA629" i="64"/>
  <c r="HZ629" i="64"/>
  <c r="HY629" i="64"/>
  <c r="GL629" i="64"/>
  <c r="FD629" i="64" s="1"/>
  <c r="FC629" i="64"/>
  <c r="FA629" i="64"/>
  <c r="EZ629" i="64"/>
  <c r="EX629" i="64"/>
  <c r="EU629" i="64"/>
  <c r="ET629" i="64"/>
  <c r="ES629" i="64"/>
  <c r="ER629" i="64"/>
  <c r="EQ629" i="64"/>
  <c r="EP629" i="64"/>
  <c r="IA628" i="64"/>
  <c r="HZ628" i="64"/>
  <c r="HY628" i="64"/>
  <c r="GL628" i="64"/>
  <c r="FD628" i="64" s="1"/>
  <c r="FC628" i="64"/>
  <c r="FA628" i="64"/>
  <c r="EZ628" i="64"/>
  <c r="EY628" i="64"/>
  <c r="EX628" i="64"/>
  <c r="EU628" i="64"/>
  <c r="ET628" i="64"/>
  <c r="ES628" i="64"/>
  <c r="ER628" i="64"/>
  <c r="EQ628" i="64"/>
  <c r="EP628" i="64"/>
  <c r="IA627" i="64"/>
  <c r="HZ627" i="64"/>
  <c r="HY627" i="64"/>
  <c r="GL627" i="64"/>
  <c r="FD627" i="64"/>
  <c r="FC627" i="64"/>
  <c r="FA627" i="64"/>
  <c r="EZ627" i="64"/>
  <c r="EX627" i="64"/>
  <c r="EU627" i="64"/>
  <c r="ET627" i="64"/>
  <c r="ES627" i="64"/>
  <c r="ER627" i="64"/>
  <c r="EQ627" i="64"/>
  <c r="EP627" i="64"/>
  <c r="IA626" i="64"/>
  <c r="HZ626" i="64"/>
  <c r="HY626" i="64"/>
  <c r="HP626" i="64"/>
  <c r="HO626" i="64"/>
  <c r="HN626" i="64"/>
  <c r="HM626" i="64"/>
  <c r="HL626" i="64"/>
  <c r="HK626" i="64"/>
  <c r="HJ626" i="64"/>
  <c r="HI626" i="64"/>
  <c r="HH626" i="64"/>
  <c r="HG626" i="64"/>
  <c r="HF626" i="64"/>
  <c r="HE626" i="64"/>
  <c r="HD626" i="64"/>
  <c r="HC626" i="64"/>
  <c r="HB626" i="64"/>
  <c r="HA626" i="64"/>
  <c r="GZ626" i="64"/>
  <c r="GY626" i="64"/>
  <c r="GX626" i="64"/>
  <c r="GW626" i="64"/>
  <c r="GV626" i="64"/>
  <c r="GU626" i="64"/>
  <c r="GT626" i="64"/>
  <c r="GS626" i="64"/>
  <c r="GR626" i="64"/>
  <c r="GQ626" i="64"/>
  <c r="GP626" i="64"/>
  <c r="GO626" i="64"/>
  <c r="GN626" i="64"/>
  <c r="GL626" i="64"/>
  <c r="GJ626" i="64"/>
  <c r="GI626" i="64"/>
  <c r="GH626" i="64"/>
  <c r="GG626" i="64"/>
  <c r="GF626" i="64"/>
  <c r="GE626" i="64"/>
  <c r="GD626" i="64"/>
  <c r="GC626" i="64"/>
  <c r="GB626" i="64"/>
  <c r="GA626" i="64"/>
  <c r="FZ626" i="64"/>
  <c r="FY626" i="64"/>
  <c r="FX626" i="64"/>
  <c r="FW626" i="64"/>
  <c r="FV626" i="64"/>
  <c r="FU626" i="64"/>
  <c r="FT626" i="64"/>
  <c r="FS626" i="64"/>
  <c r="FR626" i="64"/>
  <c r="FQ626" i="64"/>
  <c r="FP626" i="64"/>
  <c r="FO626" i="64"/>
  <c r="FN626" i="64"/>
  <c r="FM626" i="64"/>
  <c r="FL626" i="64"/>
  <c r="FK626" i="64"/>
  <c r="FJ626" i="64"/>
  <c r="FI626" i="64"/>
  <c r="FH626" i="64"/>
  <c r="FA626" i="64" s="1"/>
  <c r="FG626" i="64"/>
  <c r="FF626" i="64"/>
  <c r="EX626" i="64" s="1"/>
  <c r="FD626" i="64"/>
  <c r="FC626" i="64"/>
  <c r="EY626" i="64"/>
  <c r="EW626" i="64"/>
  <c r="EU626" i="64"/>
  <c r="ET626" i="64"/>
  <c r="ES626" i="64"/>
  <c r="ER626" i="64"/>
  <c r="EQ626" i="64"/>
  <c r="EP626" i="64"/>
  <c r="M625" i="64"/>
  <c r="L625" i="64"/>
  <c r="M624" i="64"/>
  <c r="M623" i="64"/>
  <c r="L623" i="64"/>
  <c r="M622" i="64"/>
  <c r="M621" i="64"/>
  <c r="L621" i="64"/>
  <c r="IA625" i="64"/>
  <c r="HZ625" i="64"/>
  <c r="HY625" i="64"/>
  <c r="GL625" i="64"/>
  <c r="GJ625" i="64"/>
  <c r="GI625" i="64"/>
  <c r="GH625" i="64"/>
  <c r="GG625" i="64"/>
  <c r="GF625" i="64"/>
  <c r="GE625" i="64"/>
  <c r="GD625" i="64"/>
  <c r="GC625" i="64"/>
  <c r="GB625" i="64"/>
  <c r="GA625" i="64"/>
  <c r="FZ625" i="64"/>
  <c r="FY625" i="64"/>
  <c r="FX625" i="64"/>
  <c r="FW625" i="64"/>
  <c r="FV625" i="64"/>
  <c r="FU625" i="64"/>
  <c r="FT625" i="64"/>
  <c r="FS625" i="64"/>
  <c r="FR625" i="64"/>
  <c r="FQ625" i="64"/>
  <c r="FP625" i="64"/>
  <c r="FO625" i="64"/>
  <c r="FN625" i="64"/>
  <c r="FM625" i="64"/>
  <c r="FL625" i="64"/>
  <c r="FK625" i="64"/>
  <c r="FJ625" i="64"/>
  <c r="FI625" i="64"/>
  <c r="FH625" i="64"/>
  <c r="FG625" i="64"/>
  <c r="FF625" i="64"/>
  <c r="FD625" i="64"/>
  <c r="FC625" i="64"/>
  <c r="FB625" i="64"/>
  <c r="EU625" i="64"/>
  <c r="ET625" i="64"/>
  <c r="ES625" i="64"/>
  <c r="ER625" i="64"/>
  <c r="EQ625" i="64"/>
  <c r="EP625" i="64"/>
  <c r="IA624" i="64"/>
  <c r="HZ624" i="64"/>
  <c r="HY624" i="64"/>
  <c r="GL624" i="64"/>
  <c r="FD624" i="64" s="1"/>
  <c r="FC624" i="64"/>
  <c r="FA624" i="64"/>
  <c r="EZ624" i="64"/>
  <c r="EX624" i="64"/>
  <c r="EU624" i="64"/>
  <c r="ET624" i="64"/>
  <c r="ES624" i="64"/>
  <c r="ER624" i="64"/>
  <c r="EQ624" i="64"/>
  <c r="EP624" i="64"/>
  <c r="IA623" i="64"/>
  <c r="HZ623" i="64"/>
  <c r="HY623" i="64"/>
  <c r="GL623" i="64"/>
  <c r="FD623" i="64" s="1"/>
  <c r="FC623" i="64"/>
  <c r="FA623" i="64"/>
  <c r="EZ623" i="64"/>
  <c r="EX623" i="64"/>
  <c r="EU623" i="64"/>
  <c r="ET623" i="64"/>
  <c r="ES623" i="64"/>
  <c r="ER623" i="64"/>
  <c r="EQ623" i="64"/>
  <c r="EP623" i="64"/>
  <c r="IA622" i="64"/>
  <c r="HZ622" i="64"/>
  <c r="HY622" i="64"/>
  <c r="GL622" i="64"/>
  <c r="FD622" i="64"/>
  <c r="FC622" i="64"/>
  <c r="FA622" i="64"/>
  <c r="EZ622" i="64"/>
  <c r="EX622" i="64"/>
  <c r="EU622" i="64"/>
  <c r="ET622" i="64"/>
  <c r="ES622" i="64"/>
  <c r="ER622" i="64"/>
  <c r="EQ622" i="64"/>
  <c r="EP622" i="64"/>
  <c r="IA621" i="64"/>
  <c r="HZ621" i="64"/>
  <c r="HY621" i="64"/>
  <c r="HP621" i="64"/>
  <c r="HO621" i="64"/>
  <c r="HN621" i="64"/>
  <c r="HM621" i="64"/>
  <c r="HL621" i="64"/>
  <c r="HK621" i="64"/>
  <c r="HJ621" i="64"/>
  <c r="HI621" i="64"/>
  <c r="HH621" i="64"/>
  <c r="HG621" i="64"/>
  <c r="HF621" i="64"/>
  <c r="HE621" i="64"/>
  <c r="HD621" i="64"/>
  <c r="HC621" i="64"/>
  <c r="HB621" i="64"/>
  <c r="HA621" i="64"/>
  <c r="GZ621" i="64"/>
  <c r="GY621" i="64"/>
  <c r="GX621" i="64"/>
  <c r="GW621" i="64"/>
  <c r="GV621" i="64"/>
  <c r="GU621" i="64"/>
  <c r="GT621" i="64"/>
  <c r="GS621" i="64"/>
  <c r="GR621" i="64"/>
  <c r="GQ621" i="64"/>
  <c r="GP621" i="64"/>
  <c r="GO621" i="64"/>
  <c r="GN621" i="64"/>
  <c r="GL621" i="64"/>
  <c r="GJ621" i="64"/>
  <c r="GI621" i="64"/>
  <c r="GH621" i="64"/>
  <c r="GG621" i="64"/>
  <c r="GF621" i="64"/>
  <c r="GE621" i="64"/>
  <c r="GD621" i="64"/>
  <c r="GC621" i="64"/>
  <c r="GB621" i="64"/>
  <c r="GA621" i="64"/>
  <c r="FZ621" i="64"/>
  <c r="FY621" i="64"/>
  <c r="FX621" i="64"/>
  <c r="FW621" i="64"/>
  <c r="FV621" i="64"/>
  <c r="FU621" i="64"/>
  <c r="FT621" i="64"/>
  <c r="FS621" i="64"/>
  <c r="FR621" i="64"/>
  <c r="FQ621" i="64"/>
  <c r="FP621" i="64"/>
  <c r="FO621" i="64"/>
  <c r="FN621" i="64"/>
  <c r="FM621" i="64"/>
  <c r="FL621" i="64"/>
  <c r="FK621" i="64"/>
  <c r="FJ621" i="64"/>
  <c r="FI621" i="64"/>
  <c r="FH621" i="64"/>
  <c r="FA621" i="64" s="1"/>
  <c r="FG621" i="64"/>
  <c r="FF621" i="64"/>
  <c r="EX621" i="64" s="1"/>
  <c r="FD621" i="64"/>
  <c r="FC621" i="64"/>
  <c r="EW621" i="64"/>
  <c r="EU621" i="64"/>
  <c r="ET621" i="64"/>
  <c r="ES621" i="64"/>
  <c r="ER621" i="64"/>
  <c r="EQ621" i="64"/>
  <c r="EP621" i="64"/>
  <c r="M620" i="64"/>
  <c r="L620" i="64"/>
  <c r="M619" i="64"/>
  <c r="L619" i="64"/>
  <c r="EY619" i="64" s="1"/>
  <c r="M618" i="64"/>
  <c r="L618" i="64"/>
  <c r="M617" i="64"/>
  <c r="L617" i="64"/>
  <c r="EY617" i="64" s="1"/>
  <c r="M616" i="64"/>
  <c r="L616" i="64"/>
  <c r="EY616" i="64" s="1"/>
  <c r="IA620" i="64"/>
  <c r="HZ620" i="64"/>
  <c r="HY620" i="64"/>
  <c r="GL620" i="64"/>
  <c r="GJ620" i="64"/>
  <c r="GI620" i="64"/>
  <c r="GH620" i="64"/>
  <c r="GG620" i="64"/>
  <c r="GF620" i="64"/>
  <c r="GE620" i="64"/>
  <c r="GD620" i="64"/>
  <c r="GC620" i="64"/>
  <c r="GB620" i="64"/>
  <c r="GA620" i="64"/>
  <c r="FZ620" i="64"/>
  <c r="FY620" i="64"/>
  <c r="FX620" i="64"/>
  <c r="FW620" i="64"/>
  <c r="FV620" i="64"/>
  <c r="FU620" i="64"/>
  <c r="FT620" i="64"/>
  <c r="FS620" i="64"/>
  <c r="FR620" i="64"/>
  <c r="FQ620" i="64"/>
  <c r="FP620" i="64"/>
  <c r="FO620" i="64"/>
  <c r="FN620" i="64"/>
  <c r="FM620" i="64"/>
  <c r="FL620" i="64"/>
  <c r="FK620" i="64"/>
  <c r="FJ620" i="64"/>
  <c r="FI620" i="64"/>
  <c r="FH620" i="64"/>
  <c r="FG620" i="64"/>
  <c r="FF620" i="64"/>
  <c r="FD620" i="64"/>
  <c r="FC620" i="64"/>
  <c r="FB620" i="64"/>
  <c r="EU620" i="64"/>
  <c r="ET620" i="64"/>
  <c r="ES620" i="64"/>
  <c r="ER620" i="64"/>
  <c r="EQ620" i="64"/>
  <c r="EP620" i="64"/>
  <c r="IA619" i="64"/>
  <c r="HZ619" i="64"/>
  <c r="HY619" i="64"/>
  <c r="GL619" i="64"/>
  <c r="FD619" i="64" s="1"/>
  <c r="FC619" i="64"/>
  <c r="FA619" i="64"/>
  <c r="EZ619" i="64"/>
  <c r="EX619" i="64"/>
  <c r="EU619" i="64"/>
  <c r="ET619" i="64"/>
  <c r="ES619" i="64"/>
  <c r="ER619" i="64"/>
  <c r="EQ619" i="64"/>
  <c r="EP619" i="64"/>
  <c r="IA618" i="64"/>
  <c r="HZ618" i="64"/>
  <c r="HY618" i="64"/>
  <c r="GL618" i="64"/>
  <c r="FD618" i="64" s="1"/>
  <c r="FC618" i="64"/>
  <c r="FA618" i="64"/>
  <c r="EZ618" i="64"/>
  <c r="EY618" i="64"/>
  <c r="EX618" i="64"/>
  <c r="EU618" i="64"/>
  <c r="ET618" i="64"/>
  <c r="ES618" i="64"/>
  <c r="ER618" i="64"/>
  <c r="EQ618" i="64"/>
  <c r="EP618" i="64"/>
  <c r="IA617" i="64"/>
  <c r="HZ617" i="64"/>
  <c r="HY617" i="64"/>
  <c r="GL617" i="64"/>
  <c r="FD617" i="64" s="1"/>
  <c r="FC617" i="64"/>
  <c r="FA617" i="64"/>
  <c r="EZ617" i="64"/>
  <c r="EX617" i="64"/>
  <c r="EU617" i="64"/>
  <c r="ET617" i="64"/>
  <c r="ES617" i="64"/>
  <c r="ER617" i="64"/>
  <c r="EQ617" i="64"/>
  <c r="EP617" i="64"/>
  <c r="IA616" i="64"/>
  <c r="HZ616" i="64"/>
  <c r="HY616" i="64"/>
  <c r="HP616" i="64"/>
  <c r="HO616" i="64"/>
  <c r="HN616" i="64"/>
  <c r="HM616" i="64"/>
  <c r="HL616" i="64"/>
  <c r="HK616" i="64"/>
  <c r="HJ616" i="64"/>
  <c r="HI616" i="64"/>
  <c r="HH616" i="64"/>
  <c r="HG616" i="64"/>
  <c r="HF616" i="64"/>
  <c r="HE616" i="64"/>
  <c r="HD616" i="64"/>
  <c r="HC616" i="64"/>
  <c r="HB616" i="64"/>
  <c r="HA616" i="64"/>
  <c r="GZ616" i="64"/>
  <c r="GY616" i="64"/>
  <c r="GX616" i="64"/>
  <c r="GW616" i="64"/>
  <c r="GV616" i="64"/>
  <c r="GU616" i="64"/>
  <c r="GT616" i="64"/>
  <c r="GS616" i="64"/>
  <c r="GR616" i="64"/>
  <c r="GQ616" i="64"/>
  <c r="GP616" i="64"/>
  <c r="GO616" i="64"/>
  <c r="GN616" i="64"/>
  <c r="GL616" i="64"/>
  <c r="FD616" i="64" s="1"/>
  <c r="GJ616" i="64"/>
  <c r="GI616" i="64"/>
  <c r="GH616" i="64"/>
  <c r="GG616" i="64"/>
  <c r="GF616" i="64"/>
  <c r="GE616" i="64"/>
  <c r="GD616" i="64"/>
  <c r="GC616" i="64"/>
  <c r="GB616" i="64"/>
  <c r="GA616" i="64"/>
  <c r="FZ616" i="64"/>
  <c r="FY616" i="64"/>
  <c r="FX616" i="64"/>
  <c r="FW616" i="64"/>
  <c r="FV616" i="64"/>
  <c r="FU616" i="64"/>
  <c r="FT616" i="64"/>
  <c r="FS616" i="64"/>
  <c r="FR616" i="64"/>
  <c r="FQ616" i="64"/>
  <c r="FP616" i="64"/>
  <c r="FO616" i="64"/>
  <c r="FN616" i="64"/>
  <c r="FM616" i="64"/>
  <c r="FL616" i="64"/>
  <c r="FK616" i="64"/>
  <c r="FJ616" i="64"/>
  <c r="FI616" i="64"/>
  <c r="FH616" i="64"/>
  <c r="FG616" i="64"/>
  <c r="EZ616" i="64" s="1"/>
  <c r="FF616" i="64"/>
  <c r="FC616" i="64"/>
  <c r="EX616" i="64"/>
  <c r="EW616" i="64"/>
  <c r="EU616" i="64"/>
  <c r="ET616" i="64"/>
  <c r="ES616" i="64"/>
  <c r="ER616" i="64"/>
  <c r="EQ616" i="64"/>
  <c r="EP616" i="64"/>
  <c r="M615" i="64"/>
  <c r="L615" i="64"/>
  <c r="M614" i="64"/>
  <c r="M613" i="64"/>
  <c r="EY613" i="64" s="1"/>
  <c r="L613" i="64"/>
  <c r="M612" i="64"/>
  <c r="M611" i="64"/>
  <c r="L611" i="64"/>
  <c r="IA615" i="64"/>
  <c r="HZ615" i="64"/>
  <c r="HY615" i="64"/>
  <c r="GL615" i="64"/>
  <c r="GJ615" i="64"/>
  <c r="GI615" i="64"/>
  <c r="GH615" i="64"/>
  <c r="GG615" i="64"/>
  <c r="GF615" i="64"/>
  <c r="GE615" i="64"/>
  <c r="GD615" i="64"/>
  <c r="GC615" i="64"/>
  <c r="GB615" i="64"/>
  <c r="GA615" i="64"/>
  <c r="FZ615" i="64"/>
  <c r="FY615" i="64"/>
  <c r="FX615" i="64"/>
  <c r="FW615" i="64"/>
  <c r="FV615" i="64"/>
  <c r="FU615" i="64"/>
  <c r="FT615" i="64"/>
  <c r="FS615" i="64"/>
  <c r="FR615" i="64"/>
  <c r="FQ615" i="64"/>
  <c r="FP615" i="64"/>
  <c r="FO615" i="64"/>
  <c r="FN615" i="64"/>
  <c r="FM615" i="64"/>
  <c r="FL615" i="64"/>
  <c r="FK615" i="64"/>
  <c r="FJ615" i="64"/>
  <c r="FI615" i="64"/>
  <c r="FH615" i="64"/>
  <c r="FG615" i="64"/>
  <c r="FF615" i="64"/>
  <c r="FB615" i="64" s="1"/>
  <c r="FD615" i="64"/>
  <c r="FC615" i="64"/>
  <c r="EU615" i="64"/>
  <c r="ET615" i="64"/>
  <c r="ES615" i="64"/>
  <c r="ER615" i="64"/>
  <c r="EQ615" i="64"/>
  <c r="EP615" i="64"/>
  <c r="EV615" i="64" s="1"/>
  <c r="IA614" i="64"/>
  <c r="HZ614" i="64"/>
  <c r="HY614" i="64"/>
  <c r="GL614" i="64"/>
  <c r="FD614" i="64" s="1"/>
  <c r="FC614" i="64"/>
  <c r="FA614" i="64"/>
  <c r="EZ614" i="64"/>
  <c r="EX614" i="64"/>
  <c r="EU614" i="64"/>
  <c r="ET614" i="64"/>
  <c r="ES614" i="64"/>
  <c r="ER614" i="64"/>
  <c r="EV614" i="64" s="1"/>
  <c r="EQ614" i="64"/>
  <c r="EP614" i="64"/>
  <c r="IA613" i="64"/>
  <c r="HZ613" i="64"/>
  <c r="HY613" i="64"/>
  <c r="GL613" i="64"/>
  <c r="FD613" i="64" s="1"/>
  <c r="FC613" i="64"/>
  <c r="FA613" i="64"/>
  <c r="EZ613" i="64"/>
  <c r="EX613" i="64"/>
  <c r="EU613" i="64"/>
  <c r="ET613" i="64"/>
  <c r="ES613" i="64"/>
  <c r="ER613" i="64"/>
  <c r="EQ613" i="64"/>
  <c r="EP613" i="64"/>
  <c r="IA612" i="64"/>
  <c r="HZ612" i="64"/>
  <c r="HY612" i="64"/>
  <c r="GL612" i="64"/>
  <c r="FD612" i="64"/>
  <c r="FC612" i="64"/>
  <c r="FA612" i="64"/>
  <c r="EZ612" i="64"/>
  <c r="EX612" i="64"/>
  <c r="EU612" i="64"/>
  <c r="ET612" i="64"/>
  <c r="ES612" i="64"/>
  <c r="ER612" i="64"/>
  <c r="EQ612" i="64"/>
  <c r="EP612" i="64"/>
  <c r="IA611" i="64"/>
  <c r="HZ611" i="64"/>
  <c r="HY611" i="64"/>
  <c r="HP611" i="64"/>
  <c r="HO611" i="64"/>
  <c r="HN611" i="64"/>
  <c r="HM611" i="64"/>
  <c r="HL611" i="64"/>
  <c r="HK611" i="64"/>
  <c r="HJ611" i="64"/>
  <c r="HI611" i="64"/>
  <c r="HH611" i="64"/>
  <c r="HG611" i="64"/>
  <c r="HF611" i="64"/>
  <c r="HE611" i="64"/>
  <c r="HD611" i="64"/>
  <c r="HC611" i="64"/>
  <c r="HB611" i="64"/>
  <c r="HA611" i="64"/>
  <c r="GZ611" i="64"/>
  <c r="GY611" i="64"/>
  <c r="GX611" i="64"/>
  <c r="GW611" i="64"/>
  <c r="GV611" i="64"/>
  <c r="GU611" i="64"/>
  <c r="GT611" i="64"/>
  <c r="GS611" i="64"/>
  <c r="GR611" i="64"/>
  <c r="GQ611" i="64"/>
  <c r="GP611" i="64"/>
  <c r="GO611" i="64"/>
  <c r="GN611" i="64"/>
  <c r="GL611" i="64"/>
  <c r="GJ611" i="64"/>
  <c r="GI611" i="64"/>
  <c r="GH611" i="64"/>
  <c r="GG611" i="64"/>
  <c r="GF611" i="64"/>
  <c r="GE611" i="64"/>
  <c r="GD611" i="64"/>
  <c r="GC611" i="64"/>
  <c r="GB611" i="64"/>
  <c r="GA611" i="64"/>
  <c r="FZ611" i="64"/>
  <c r="FY611" i="64"/>
  <c r="FX611" i="64"/>
  <c r="FW611" i="64"/>
  <c r="FV611" i="64"/>
  <c r="FU611" i="64"/>
  <c r="FT611" i="64"/>
  <c r="FS611" i="64"/>
  <c r="FR611" i="64"/>
  <c r="FQ611" i="64"/>
  <c r="FP611" i="64"/>
  <c r="FO611" i="64"/>
  <c r="FN611" i="64"/>
  <c r="FM611" i="64"/>
  <c r="FL611" i="64"/>
  <c r="FK611" i="64"/>
  <c r="FJ611" i="64"/>
  <c r="FI611" i="64"/>
  <c r="FH611" i="64"/>
  <c r="FG611" i="64"/>
  <c r="FA611" i="64" s="1"/>
  <c r="FF611" i="64"/>
  <c r="FD611" i="64"/>
  <c r="FC611" i="64"/>
  <c r="EX611" i="64"/>
  <c r="EW611" i="64"/>
  <c r="EU611" i="64"/>
  <c r="ET611" i="64"/>
  <c r="ES611" i="64"/>
  <c r="ER611" i="64"/>
  <c r="EQ611" i="64"/>
  <c r="EP611" i="64"/>
  <c r="EV611" i="64" s="1"/>
  <c r="M610" i="64"/>
  <c r="L610" i="64"/>
  <c r="M609" i="64"/>
  <c r="L609" i="64"/>
  <c r="EY609" i="64" s="1"/>
  <c r="M608" i="64"/>
  <c r="L608" i="64"/>
  <c r="M607" i="64"/>
  <c r="L607" i="64"/>
  <c r="EY607" i="64" s="1"/>
  <c r="M606" i="64"/>
  <c r="L606" i="64"/>
  <c r="IA610" i="64"/>
  <c r="HZ610" i="64"/>
  <c r="HY610" i="64"/>
  <c r="GL610" i="64"/>
  <c r="GJ610" i="64"/>
  <c r="GI610" i="64"/>
  <c r="GH610" i="64"/>
  <c r="GG610" i="64"/>
  <c r="GF610" i="64"/>
  <c r="GE610" i="64"/>
  <c r="GD610" i="64"/>
  <c r="GC610" i="64"/>
  <c r="GB610" i="64"/>
  <c r="GA610" i="64"/>
  <c r="FZ610" i="64"/>
  <c r="FY610" i="64"/>
  <c r="FX610" i="64"/>
  <c r="FW610" i="64"/>
  <c r="FV610" i="64"/>
  <c r="FU610" i="64"/>
  <c r="FT610" i="64"/>
  <c r="FS610" i="64"/>
  <c r="FR610" i="64"/>
  <c r="FQ610" i="64"/>
  <c r="FP610" i="64"/>
  <c r="FO610" i="64"/>
  <c r="FN610" i="64"/>
  <c r="FM610" i="64"/>
  <c r="FL610" i="64"/>
  <c r="FK610" i="64"/>
  <c r="FJ610" i="64"/>
  <c r="FI610" i="64"/>
  <c r="FH610" i="64"/>
  <c r="FG610" i="64"/>
  <c r="FF610" i="64"/>
  <c r="FD610" i="64"/>
  <c r="FC610" i="64"/>
  <c r="EU610" i="64"/>
  <c r="ET610" i="64"/>
  <c r="ES610" i="64"/>
  <c r="ER610" i="64"/>
  <c r="EQ610" i="64"/>
  <c r="EV610" i="64" s="1"/>
  <c r="EP610" i="64"/>
  <c r="IA609" i="64"/>
  <c r="HZ609" i="64"/>
  <c r="HY609" i="64"/>
  <c r="GL609" i="64"/>
  <c r="FD609" i="64" s="1"/>
  <c r="FC609" i="64"/>
  <c r="FA609" i="64"/>
  <c r="EZ609" i="64"/>
  <c r="EX609" i="64"/>
  <c r="EU609" i="64"/>
  <c r="ET609" i="64"/>
  <c r="ES609" i="64"/>
  <c r="ER609" i="64"/>
  <c r="EQ609" i="64"/>
  <c r="EP609" i="64"/>
  <c r="IA608" i="64"/>
  <c r="HZ608" i="64"/>
  <c r="HY608" i="64"/>
  <c r="GL608" i="64"/>
  <c r="FD608" i="64"/>
  <c r="FC608" i="64"/>
  <c r="FA608" i="64"/>
  <c r="EZ608" i="64"/>
  <c r="EY608" i="64"/>
  <c r="EX608" i="64"/>
  <c r="EU608" i="64"/>
  <c r="ET608" i="64"/>
  <c r="ES608" i="64"/>
  <c r="ER608" i="64"/>
  <c r="EQ608" i="64"/>
  <c r="EP608" i="64"/>
  <c r="IA607" i="64"/>
  <c r="HZ607" i="64"/>
  <c r="HY607" i="64"/>
  <c r="GL607" i="64"/>
  <c r="FD607" i="64"/>
  <c r="FC607" i="64"/>
  <c r="FA607" i="64"/>
  <c r="EZ607" i="64"/>
  <c r="EX607" i="64"/>
  <c r="EU607" i="64"/>
  <c r="ET607" i="64"/>
  <c r="ES607" i="64"/>
  <c r="ER607" i="64"/>
  <c r="EQ607" i="64"/>
  <c r="EP607" i="64"/>
  <c r="IA606" i="64"/>
  <c r="HZ606" i="64"/>
  <c r="HY606" i="64"/>
  <c r="HP606" i="64"/>
  <c r="HO606" i="64"/>
  <c r="HN606" i="64"/>
  <c r="HM606" i="64"/>
  <c r="HL606" i="64"/>
  <c r="HK606" i="64"/>
  <c r="HJ606" i="64"/>
  <c r="HI606" i="64"/>
  <c r="HH606" i="64"/>
  <c r="HG606" i="64"/>
  <c r="HF606" i="64"/>
  <c r="HE606" i="64"/>
  <c r="HD606" i="64"/>
  <c r="HC606" i="64"/>
  <c r="HB606" i="64"/>
  <c r="HA606" i="64"/>
  <c r="GZ606" i="64"/>
  <c r="GY606" i="64"/>
  <c r="GX606" i="64"/>
  <c r="GW606" i="64"/>
  <c r="GV606" i="64"/>
  <c r="GU606" i="64"/>
  <c r="GT606" i="64"/>
  <c r="GS606" i="64"/>
  <c r="GR606" i="64"/>
  <c r="GQ606" i="64"/>
  <c r="GP606" i="64"/>
  <c r="GO606" i="64"/>
  <c r="GN606" i="64"/>
  <c r="GL606" i="64"/>
  <c r="GJ606" i="64"/>
  <c r="GI606" i="64"/>
  <c r="GH606" i="64"/>
  <c r="GG606" i="64"/>
  <c r="GF606" i="64"/>
  <c r="GE606" i="64"/>
  <c r="GD606" i="64"/>
  <c r="GC606" i="64"/>
  <c r="GB606" i="64"/>
  <c r="GA606" i="64"/>
  <c r="FZ606" i="64"/>
  <c r="FY606" i="64"/>
  <c r="FX606" i="64"/>
  <c r="FW606" i="64"/>
  <c r="FV606" i="64"/>
  <c r="FU606" i="64"/>
  <c r="FT606" i="64"/>
  <c r="FS606" i="64"/>
  <c r="FR606" i="64"/>
  <c r="FQ606" i="64"/>
  <c r="FP606" i="64"/>
  <c r="FO606" i="64"/>
  <c r="FN606" i="64"/>
  <c r="FM606" i="64"/>
  <c r="FL606" i="64"/>
  <c r="FK606" i="64"/>
  <c r="FJ606" i="64"/>
  <c r="FI606" i="64"/>
  <c r="FH606" i="64"/>
  <c r="FG606" i="64"/>
  <c r="FF606" i="64"/>
  <c r="FD606" i="64"/>
  <c r="FC606" i="64"/>
  <c r="EY606" i="64"/>
  <c r="EX606" i="64"/>
  <c r="EW606" i="64"/>
  <c r="EU606" i="64"/>
  <c r="ET606" i="64"/>
  <c r="ES606" i="64"/>
  <c r="ER606" i="64"/>
  <c r="EQ606" i="64"/>
  <c r="EP606" i="64"/>
  <c r="M605" i="64"/>
  <c r="L605" i="64"/>
  <c r="M604" i="64"/>
  <c r="M603" i="64"/>
  <c r="L603" i="64"/>
  <c r="M602" i="64"/>
  <c r="M601" i="64"/>
  <c r="L601" i="64"/>
  <c r="IA605" i="64"/>
  <c r="HZ605" i="64"/>
  <c r="HY605" i="64"/>
  <c r="GL605" i="64"/>
  <c r="GJ605" i="64"/>
  <c r="GI605" i="64"/>
  <c r="GH605" i="64"/>
  <c r="GG605" i="64"/>
  <c r="GF605" i="64"/>
  <c r="GE605" i="64"/>
  <c r="GD605" i="64"/>
  <c r="GC605" i="64"/>
  <c r="GB605" i="64"/>
  <c r="GA605" i="64"/>
  <c r="FZ605" i="64"/>
  <c r="FY605" i="64"/>
  <c r="FX605" i="64"/>
  <c r="FW605" i="64"/>
  <c r="FV605" i="64"/>
  <c r="FU605" i="64"/>
  <c r="FT605" i="64"/>
  <c r="FS605" i="64"/>
  <c r="FR605" i="64"/>
  <c r="FQ605" i="64"/>
  <c r="FP605" i="64"/>
  <c r="FO605" i="64"/>
  <c r="FN605" i="64"/>
  <c r="FM605" i="64"/>
  <c r="FL605" i="64"/>
  <c r="FK605" i="64"/>
  <c r="FJ605" i="64"/>
  <c r="FI605" i="64"/>
  <c r="FH605" i="64"/>
  <c r="FG605" i="64"/>
  <c r="FF605" i="64"/>
  <c r="FD605" i="64"/>
  <c r="FC605" i="64"/>
  <c r="EU605" i="64"/>
  <c r="ET605" i="64"/>
  <c r="ES605" i="64"/>
  <c r="ER605" i="64"/>
  <c r="EQ605" i="64"/>
  <c r="EP605" i="64"/>
  <c r="IA604" i="64"/>
  <c r="HZ604" i="64"/>
  <c r="HY604" i="64"/>
  <c r="GL604" i="64"/>
  <c r="FD604" i="64" s="1"/>
  <c r="FC604" i="64"/>
  <c r="FA604" i="64"/>
  <c r="EZ604" i="64"/>
  <c r="EX604" i="64"/>
  <c r="EU604" i="64"/>
  <c r="ET604" i="64"/>
  <c r="ES604" i="64"/>
  <c r="ER604" i="64"/>
  <c r="EQ604" i="64"/>
  <c r="EP604" i="64"/>
  <c r="IA603" i="64"/>
  <c r="HZ603" i="64"/>
  <c r="HY603" i="64"/>
  <c r="GL603" i="64"/>
  <c r="FD603" i="64" s="1"/>
  <c r="FC603" i="64"/>
  <c r="FA603" i="64"/>
  <c r="EZ603" i="64"/>
  <c r="EX603" i="64"/>
  <c r="EU603" i="64"/>
  <c r="ET603" i="64"/>
  <c r="ES603" i="64"/>
  <c r="ER603" i="64"/>
  <c r="EQ603" i="64"/>
  <c r="EP603" i="64"/>
  <c r="IA602" i="64"/>
  <c r="HZ602" i="64"/>
  <c r="HY602" i="64"/>
  <c r="GL602" i="64"/>
  <c r="FD602" i="64"/>
  <c r="FC602" i="64"/>
  <c r="FA602" i="64"/>
  <c r="EZ602" i="64"/>
  <c r="EX602" i="64"/>
  <c r="EU602" i="64"/>
  <c r="ET602" i="64"/>
  <c r="ES602" i="64"/>
  <c r="ER602" i="64"/>
  <c r="EQ602" i="64"/>
  <c r="EP602" i="64"/>
  <c r="IA601" i="64"/>
  <c r="HZ601" i="64"/>
  <c r="HY601" i="64"/>
  <c r="HP601" i="64"/>
  <c r="HO601" i="64"/>
  <c r="HN601" i="64"/>
  <c r="HM601" i="64"/>
  <c r="HL601" i="64"/>
  <c r="HK601" i="64"/>
  <c r="HJ601" i="64"/>
  <c r="HI601" i="64"/>
  <c r="HH601" i="64"/>
  <c r="HG601" i="64"/>
  <c r="HF601" i="64"/>
  <c r="HE601" i="64"/>
  <c r="HD601" i="64"/>
  <c r="HC601" i="64"/>
  <c r="HB601" i="64"/>
  <c r="HA601" i="64"/>
  <c r="GZ601" i="64"/>
  <c r="GY601" i="64"/>
  <c r="GX601" i="64"/>
  <c r="GW601" i="64"/>
  <c r="GV601" i="64"/>
  <c r="GU601" i="64"/>
  <c r="GT601" i="64"/>
  <c r="GS601" i="64"/>
  <c r="GR601" i="64"/>
  <c r="GQ601" i="64"/>
  <c r="GP601" i="64"/>
  <c r="GO601" i="64"/>
  <c r="GN601" i="64"/>
  <c r="GL601" i="64"/>
  <c r="GJ601" i="64"/>
  <c r="GI601" i="64"/>
  <c r="GH601" i="64"/>
  <c r="GG601" i="64"/>
  <c r="GF601" i="64"/>
  <c r="GE601" i="64"/>
  <c r="GD601" i="64"/>
  <c r="GC601" i="64"/>
  <c r="GB601" i="64"/>
  <c r="GA601" i="64"/>
  <c r="FZ601" i="64"/>
  <c r="FY601" i="64"/>
  <c r="FX601" i="64"/>
  <c r="FW601" i="64"/>
  <c r="FV601" i="64"/>
  <c r="FU601" i="64"/>
  <c r="FT601" i="64"/>
  <c r="FS601" i="64"/>
  <c r="FR601" i="64"/>
  <c r="FQ601" i="64"/>
  <c r="FP601" i="64"/>
  <c r="FO601" i="64"/>
  <c r="FN601" i="64"/>
  <c r="FM601" i="64"/>
  <c r="FL601" i="64"/>
  <c r="FK601" i="64"/>
  <c r="FJ601" i="64"/>
  <c r="FI601" i="64"/>
  <c r="FH601" i="64"/>
  <c r="FG601" i="64"/>
  <c r="FF601" i="64"/>
  <c r="FD601" i="64"/>
  <c r="FC601" i="64"/>
  <c r="EY601" i="64"/>
  <c r="EX601" i="64"/>
  <c r="EW601" i="64"/>
  <c r="EU601" i="64"/>
  <c r="ET601" i="64"/>
  <c r="ES601" i="64"/>
  <c r="ER601" i="64"/>
  <c r="EQ601" i="64"/>
  <c r="EP601" i="64"/>
  <c r="M600" i="64"/>
  <c r="L600" i="64"/>
  <c r="M599" i="64"/>
  <c r="M598" i="64"/>
  <c r="L598" i="64"/>
  <c r="EY598" i="64" s="1"/>
  <c r="M597" i="64"/>
  <c r="M596" i="64"/>
  <c r="L596" i="64"/>
  <c r="IA600" i="64"/>
  <c r="HZ600" i="64"/>
  <c r="HY600" i="64"/>
  <c r="GL600" i="64"/>
  <c r="GJ600" i="64"/>
  <c r="GI600" i="64"/>
  <c r="GH600" i="64"/>
  <c r="GG600" i="64"/>
  <c r="GF600" i="64"/>
  <c r="GE600" i="64"/>
  <c r="GD600" i="64"/>
  <c r="GC600" i="64"/>
  <c r="GB600" i="64"/>
  <c r="GA600" i="64"/>
  <c r="FZ600" i="64"/>
  <c r="FY600" i="64"/>
  <c r="FX600" i="64"/>
  <c r="FW600" i="64"/>
  <c r="FV600" i="64"/>
  <c r="FU600" i="64"/>
  <c r="FT600" i="64"/>
  <c r="FS600" i="64"/>
  <c r="FR600" i="64"/>
  <c r="FQ600" i="64"/>
  <c r="FP600" i="64"/>
  <c r="FO600" i="64"/>
  <c r="FN600" i="64"/>
  <c r="FM600" i="64"/>
  <c r="FL600" i="64"/>
  <c r="FK600" i="64"/>
  <c r="FJ600" i="64"/>
  <c r="FI600" i="64"/>
  <c r="FH600" i="64"/>
  <c r="FG600" i="64"/>
  <c r="FF600" i="64"/>
  <c r="FD600" i="64"/>
  <c r="FC600" i="64"/>
  <c r="EU600" i="64"/>
  <c r="ET600" i="64"/>
  <c r="ES600" i="64"/>
  <c r="ER600" i="64"/>
  <c r="EQ600" i="64"/>
  <c r="EP600" i="64"/>
  <c r="IA599" i="64"/>
  <c r="HZ599" i="64"/>
  <c r="HY599" i="64"/>
  <c r="GL599" i="64"/>
  <c r="FD599" i="64" s="1"/>
  <c r="FC599" i="64"/>
  <c r="FA599" i="64"/>
  <c r="EZ599" i="64"/>
  <c r="EX599" i="64"/>
  <c r="EU599" i="64"/>
  <c r="ET599" i="64"/>
  <c r="ES599" i="64"/>
  <c r="ER599" i="64"/>
  <c r="EQ599" i="64"/>
  <c r="EP599" i="64"/>
  <c r="IA598" i="64"/>
  <c r="HZ598" i="64"/>
  <c r="HY598" i="64"/>
  <c r="GL598" i="64"/>
  <c r="FD598" i="64" s="1"/>
  <c r="FC598" i="64"/>
  <c r="FA598" i="64"/>
  <c r="EZ598" i="64"/>
  <c r="EX598" i="64"/>
  <c r="EU598" i="64"/>
  <c r="ET598" i="64"/>
  <c r="ES598" i="64"/>
  <c r="ER598" i="64"/>
  <c r="EV598" i="64" s="1"/>
  <c r="EQ598" i="64"/>
  <c r="EP598" i="64"/>
  <c r="IA597" i="64"/>
  <c r="HZ597" i="64"/>
  <c r="HY597" i="64"/>
  <c r="GL597" i="64"/>
  <c r="FD597" i="64" s="1"/>
  <c r="FC597" i="64"/>
  <c r="FA597" i="64"/>
  <c r="EZ597" i="64"/>
  <c r="EX597" i="64"/>
  <c r="EU597" i="64"/>
  <c r="ET597" i="64"/>
  <c r="ES597" i="64"/>
  <c r="ER597" i="64"/>
  <c r="EQ597" i="64"/>
  <c r="EP597" i="64"/>
  <c r="IA596" i="64"/>
  <c r="HZ596" i="64"/>
  <c r="HY596" i="64"/>
  <c r="HP596" i="64"/>
  <c r="HO596" i="64"/>
  <c r="HN596" i="64"/>
  <c r="HM596" i="64"/>
  <c r="HL596" i="64"/>
  <c r="HK596" i="64"/>
  <c r="HJ596" i="64"/>
  <c r="HI596" i="64"/>
  <c r="HH596" i="64"/>
  <c r="HG596" i="64"/>
  <c r="HF596" i="64"/>
  <c r="HE596" i="64"/>
  <c r="HD596" i="64"/>
  <c r="HC596" i="64"/>
  <c r="HB596" i="64"/>
  <c r="HA596" i="64"/>
  <c r="GZ596" i="64"/>
  <c r="GY596" i="64"/>
  <c r="GX596" i="64"/>
  <c r="GW596" i="64"/>
  <c r="GV596" i="64"/>
  <c r="GU596" i="64"/>
  <c r="GT596" i="64"/>
  <c r="GS596" i="64"/>
  <c r="GR596" i="64"/>
  <c r="GQ596" i="64"/>
  <c r="GP596" i="64"/>
  <c r="GO596" i="64"/>
  <c r="GN596" i="64"/>
  <c r="GL596" i="64"/>
  <c r="GJ596" i="64"/>
  <c r="GI596" i="64"/>
  <c r="GH596" i="64"/>
  <c r="GG596" i="64"/>
  <c r="GF596" i="64"/>
  <c r="GE596" i="64"/>
  <c r="GD596" i="64"/>
  <c r="GC596" i="64"/>
  <c r="GB596" i="64"/>
  <c r="GA596" i="64"/>
  <c r="FZ596" i="64"/>
  <c r="FY596" i="64"/>
  <c r="FX596" i="64"/>
  <c r="FW596" i="64"/>
  <c r="FV596" i="64"/>
  <c r="FU596" i="64"/>
  <c r="FT596" i="64"/>
  <c r="FS596" i="64"/>
  <c r="FR596" i="64"/>
  <c r="FQ596" i="64"/>
  <c r="FP596" i="64"/>
  <c r="FO596" i="64"/>
  <c r="FN596" i="64"/>
  <c r="FM596" i="64"/>
  <c r="FL596" i="64"/>
  <c r="FK596" i="64"/>
  <c r="FJ596" i="64"/>
  <c r="FI596" i="64"/>
  <c r="FH596" i="64"/>
  <c r="FG596" i="64"/>
  <c r="EZ596" i="64" s="1"/>
  <c r="FF596" i="64"/>
  <c r="EX596" i="64" s="1"/>
  <c r="FD596" i="64"/>
  <c r="FC596" i="64"/>
  <c r="FA596" i="64"/>
  <c r="EW596" i="64"/>
  <c r="EU596" i="64"/>
  <c r="ET596" i="64"/>
  <c r="ES596" i="64"/>
  <c r="ER596" i="64"/>
  <c r="EQ596" i="64"/>
  <c r="EP596" i="64"/>
  <c r="EV596" i="64" s="1"/>
  <c r="M595" i="64"/>
  <c r="L595" i="64"/>
  <c r="M594" i="64"/>
  <c r="L594" i="64"/>
  <c r="EY594" i="64" s="1"/>
  <c r="M593" i="64"/>
  <c r="L593" i="64"/>
  <c r="EY593" i="64" s="1"/>
  <c r="M592" i="64"/>
  <c r="L592" i="64"/>
  <c r="EY592" i="64" s="1"/>
  <c r="M591" i="64"/>
  <c r="L591" i="64"/>
  <c r="EY591" i="64" s="1"/>
  <c r="IA595" i="64"/>
  <c r="HZ595" i="64"/>
  <c r="HY595" i="64"/>
  <c r="GL595" i="64"/>
  <c r="GJ595" i="64"/>
  <c r="GI595" i="64"/>
  <c r="GH595" i="64"/>
  <c r="GG595" i="64"/>
  <c r="GF595" i="64"/>
  <c r="GE595" i="64"/>
  <c r="GD595" i="64"/>
  <c r="GC595" i="64"/>
  <c r="GB595" i="64"/>
  <c r="GA595" i="64"/>
  <c r="FZ595" i="64"/>
  <c r="FY595" i="64"/>
  <c r="FX595" i="64"/>
  <c r="FW595" i="64"/>
  <c r="FV595" i="64"/>
  <c r="FU595" i="64"/>
  <c r="FT595" i="64"/>
  <c r="FS595" i="64"/>
  <c r="FR595" i="64"/>
  <c r="FQ595" i="64"/>
  <c r="FP595" i="64"/>
  <c r="FO595" i="64"/>
  <c r="FN595" i="64"/>
  <c r="FM595" i="64"/>
  <c r="FL595" i="64"/>
  <c r="FK595" i="64"/>
  <c r="FJ595" i="64"/>
  <c r="FI595" i="64"/>
  <c r="FH595" i="64"/>
  <c r="FG595" i="64"/>
  <c r="FF595" i="64"/>
  <c r="FD595" i="64"/>
  <c r="FC595" i="64"/>
  <c r="EU595" i="64"/>
  <c r="ET595" i="64"/>
  <c r="ES595" i="64"/>
  <c r="ER595" i="64"/>
  <c r="EQ595" i="64"/>
  <c r="EP595" i="64"/>
  <c r="IA594" i="64"/>
  <c r="HZ594" i="64"/>
  <c r="HY594" i="64"/>
  <c r="GL594" i="64"/>
  <c r="FD594" i="64" s="1"/>
  <c r="FC594" i="64"/>
  <c r="FA594" i="64"/>
  <c r="EZ594" i="64"/>
  <c r="EX594" i="64"/>
  <c r="EU594" i="64"/>
  <c r="ET594" i="64"/>
  <c r="ES594" i="64"/>
  <c r="ER594" i="64"/>
  <c r="EQ594" i="64"/>
  <c r="EP594" i="64"/>
  <c r="IA593" i="64"/>
  <c r="HZ593" i="64"/>
  <c r="HY593" i="64"/>
  <c r="GL593" i="64"/>
  <c r="FD593" i="64" s="1"/>
  <c r="FC593" i="64"/>
  <c r="FA593" i="64"/>
  <c r="EZ593" i="64"/>
  <c r="EX593" i="64"/>
  <c r="EU593" i="64"/>
  <c r="ET593" i="64"/>
  <c r="ES593" i="64"/>
  <c r="ER593" i="64"/>
  <c r="EQ593" i="64"/>
  <c r="EP593" i="64"/>
  <c r="IA592" i="64"/>
  <c r="HZ592" i="64"/>
  <c r="HY592" i="64"/>
  <c r="GL592" i="64"/>
  <c r="FD592" i="64" s="1"/>
  <c r="FC592" i="64"/>
  <c r="FA592" i="64"/>
  <c r="EZ592" i="64"/>
  <c r="EX592" i="64"/>
  <c r="EU592" i="64"/>
  <c r="ET592" i="64"/>
  <c r="ES592" i="64"/>
  <c r="ER592" i="64"/>
  <c r="EQ592" i="64"/>
  <c r="EP592" i="64"/>
  <c r="IA591" i="64"/>
  <c r="HZ591" i="64"/>
  <c r="HY591" i="64"/>
  <c r="HP591" i="64"/>
  <c r="HO591" i="64"/>
  <c r="HN591" i="64"/>
  <c r="HM591" i="64"/>
  <c r="HL591" i="64"/>
  <c r="HK591" i="64"/>
  <c r="HJ591" i="64"/>
  <c r="HI591" i="64"/>
  <c r="HH591" i="64"/>
  <c r="HG591" i="64"/>
  <c r="HF591" i="64"/>
  <c r="HE591" i="64"/>
  <c r="HD591" i="64"/>
  <c r="HC591" i="64"/>
  <c r="HB591" i="64"/>
  <c r="HA591" i="64"/>
  <c r="GZ591" i="64"/>
  <c r="GY591" i="64"/>
  <c r="GX591" i="64"/>
  <c r="GW591" i="64"/>
  <c r="GV591" i="64"/>
  <c r="GU591" i="64"/>
  <c r="GT591" i="64"/>
  <c r="GS591" i="64"/>
  <c r="GR591" i="64"/>
  <c r="GQ591" i="64"/>
  <c r="GP591" i="64"/>
  <c r="GO591" i="64"/>
  <c r="GN591" i="64"/>
  <c r="GL591" i="64"/>
  <c r="GJ591" i="64"/>
  <c r="GI591" i="64"/>
  <c r="GH591" i="64"/>
  <c r="GG591" i="64"/>
  <c r="GF591" i="64"/>
  <c r="GE591" i="64"/>
  <c r="GD591" i="64"/>
  <c r="GC591" i="64"/>
  <c r="GB591" i="64"/>
  <c r="GA591" i="64"/>
  <c r="FZ591" i="64"/>
  <c r="FY591" i="64"/>
  <c r="FX591" i="64"/>
  <c r="FW591" i="64"/>
  <c r="FV591" i="64"/>
  <c r="FU591" i="64"/>
  <c r="FT591" i="64"/>
  <c r="FS591" i="64"/>
  <c r="FR591" i="64"/>
  <c r="FQ591" i="64"/>
  <c r="FP591" i="64"/>
  <c r="FO591" i="64"/>
  <c r="FN591" i="64"/>
  <c r="FM591" i="64"/>
  <c r="FL591" i="64"/>
  <c r="FK591" i="64"/>
  <c r="FJ591" i="64"/>
  <c r="FI591" i="64"/>
  <c r="FH591" i="64"/>
  <c r="FG591" i="64"/>
  <c r="FF591" i="64"/>
  <c r="FD591" i="64"/>
  <c r="FC591" i="64"/>
  <c r="EX591" i="64"/>
  <c r="EW591" i="64"/>
  <c r="EU591" i="64"/>
  <c r="ET591" i="64"/>
  <c r="ES591" i="64"/>
  <c r="ER591" i="64"/>
  <c r="EQ591" i="64"/>
  <c r="EP591" i="64"/>
  <c r="M590" i="64"/>
  <c r="L590" i="64"/>
  <c r="M589" i="64"/>
  <c r="M588" i="64"/>
  <c r="L588" i="64"/>
  <c r="EY588" i="64" s="1"/>
  <c r="M587" i="64"/>
  <c r="M586" i="64"/>
  <c r="L586" i="64"/>
  <c r="IA590" i="64"/>
  <c r="HZ590" i="64"/>
  <c r="HY590" i="64"/>
  <c r="GL590" i="64"/>
  <c r="GJ590" i="64"/>
  <c r="GI590" i="64"/>
  <c r="GH590" i="64"/>
  <c r="GG590" i="64"/>
  <c r="GF590" i="64"/>
  <c r="GE590" i="64"/>
  <c r="GD590" i="64"/>
  <c r="GC590" i="64"/>
  <c r="GB590" i="64"/>
  <c r="GA590" i="64"/>
  <c r="FZ590" i="64"/>
  <c r="FY590" i="64"/>
  <c r="FX590" i="64"/>
  <c r="FW590" i="64"/>
  <c r="FV590" i="64"/>
  <c r="FU590" i="64"/>
  <c r="FT590" i="64"/>
  <c r="FS590" i="64"/>
  <c r="FR590" i="64"/>
  <c r="FQ590" i="64"/>
  <c r="FP590" i="64"/>
  <c r="FO590" i="64"/>
  <c r="FN590" i="64"/>
  <c r="FM590" i="64"/>
  <c r="FL590" i="64"/>
  <c r="FK590" i="64"/>
  <c r="FJ590" i="64"/>
  <c r="FI590" i="64"/>
  <c r="FB590" i="64" s="1"/>
  <c r="FH590" i="64"/>
  <c r="FG590" i="64"/>
  <c r="FF590" i="64"/>
  <c r="FD590" i="64"/>
  <c r="FC590" i="64"/>
  <c r="EU590" i="64"/>
  <c r="ET590" i="64"/>
  <c r="ES590" i="64"/>
  <c r="ER590" i="64"/>
  <c r="EQ590" i="64"/>
  <c r="EP590" i="64"/>
  <c r="IA589" i="64"/>
  <c r="HZ589" i="64"/>
  <c r="HY589" i="64"/>
  <c r="GL589" i="64"/>
  <c r="FD589" i="64" s="1"/>
  <c r="FC589" i="64"/>
  <c r="FA589" i="64"/>
  <c r="EZ589" i="64"/>
  <c r="EX589" i="64"/>
  <c r="EU589" i="64"/>
  <c r="ET589" i="64"/>
  <c r="ES589" i="64"/>
  <c r="ER589" i="64"/>
  <c r="EV589" i="64" s="1"/>
  <c r="EQ589" i="64"/>
  <c r="EP589" i="64"/>
  <c r="IA588" i="64"/>
  <c r="HZ588" i="64"/>
  <c r="HY588" i="64"/>
  <c r="GL588" i="64"/>
  <c r="FD588" i="64" s="1"/>
  <c r="FC588" i="64"/>
  <c r="FA588" i="64"/>
  <c r="EZ588" i="64"/>
  <c r="EX588" i="64"/>
  <c r="EU588" i="64"/>
  <c r="ET588" i="64"/>
  <c r="ES588" i="64"/>
  <c r="ER588" i="64"/>
  <c r="EQ588" i="64"/>
  <c r="EP588" i="64"/>
  <c r="IA587" i="64"/>
  <c r="HZ587" i="64"/>
  <c r="HY587" i="64"/>
  <c r="GL587" i="64"/>
  <c r="FD587" i="64" s="1"/>
  <c r="FC587" i="64"/>
  <c r="FA587" i="64"/>
  <c r="EZ587" i="64"/>
  <c r="EX587" i="64"/>
  <c r="EU587" i="64"/>
  <c r="ET587" i="64"/>
  <c r="ES587" i="64"/>
  <c r="ER587" i="64"/>
  <c r="EQ587" i="64"/>
  <c r="EP587" i="64"/>
  <c r="IA586" i="64"/>
  <c r="HZ586" i="64"/>
  <c r="HY586" i="64"/>
  <c r="HP586" i="64"/>
  <c r="HO586" i="64"/>
  <c r="HN586" i="64"/>
  <c r="HM586" i="64"/>
  <c r="HL586" i="64"/>
  <c r="HK586" i="64"/>
  <c r="HJ586" i="64"/>
  <c r="HI586" i="64"/>
  <c r="HH586" i="64"/>
  <c r="HG586" i="64"/>
  <c r="HF586" i="64"/>
  <c r="HE586" i="64"/>
  <c r="HD586" i="64"/>
  <c r="HC586" i="64"/>
  <c r="HB586" i="64"/>
  <c r="HA586" i="64"/>
  <c r="GZ586" i="64"/>
  <c r="GY586" i="64"/>
  <c r="GX586" i="64"/>
  <c r="GW586" i="64"/>
  <c r="GV586" i="64"/>
  <c r="GU586" i="64"/>
  <c r="GT586" i="64"/>
  <c r="GS586" i="64"/>
  <c r="GR586" i="64"/>
  <c r="GQ586" i="64"/>
  <c r="GP586" i="64"/>
  <c r="GO586" i="64"/>
  <c r="GN586" i="64"/>
  <c r="GL586" i="64"/>
  <c r="GJ586" i="64"/>
  <c r="GI586" i="64"/>
  <c r="GH586" i="64"/>
  <c r="GG586" i="64"/>
  <c r="GF586" i="64"/>
  <c r="GE586" i="64"/>
  <c r="GD586" i="64"/>
  <c r="GC586" i="64"/>
  <c r="GB586" i="64"/>
  <c r="GA586" i="64"/>
  <c r="FZ586" i="64"/>
  <c r="FY586" i="64"/>
  <c r="FX586" i="64"/>
  <c r="FW586" i="64"/>
  <c r="FV586" i="64"/>
  <c r="FU586" i="64"/>
  <c r="FT586" i="64"/>
  <c r="FS586" i="64"/>
  <c r="FR586" i="64"/>
  <c r="FQ586" i="64"/>
  <c r="FP586" i="64"/>
  <c r="FO586" i="64"/>
  <c r="FN586" i="64"/>
  <c r="FM586" i="64"/>
  <c r="FL586" i="64"/>
  <c r="FK586" i="64"/>
  <c r="FJ586" i="64"/>
  <c r="FI586" i="64"/>
  <c r="FH586" i="64"/>
  <c r="FG586" i="64"/>
  <c r="FA586" i="64" s="1"/>
  <c r="FF586" i="64"/>
  <c r="FD586" i="64"/>
  <c r="FC586" i="64"/>
  <c r="EX586" i="64"/>
  <c r="EW586" i="64"/>
  <c r="EU586" i="64"/>
  <c r="ET586" i="64"/>
  <c r="ES586" i="64"/>
  <c r="ER586" i="64"/>
  <c r="EQ586" i="64"/>
  <c r="EP586" i="64"/>
  <c r="EV586" i="64" s="1"/>
  <c r="M585" i="64"/>
  <c r="L585" i="64"/>
  <c r="M584" i="64"/>
  <c r="L584" i="64"/>
  <c r="EY584" i="64" s="1"/>
  <c r="M583" i="64"/>
  <c r="L583" i="64"/>
  <c r="M582" i="64"/>
  <c r="L582" i="64"/>
  <c r="EY582" i="64" s="1"/>
  <c r="M581" i="64"/>
  <c r="L581" i="64"/>
  <c r="IA585" i="64"/>
  <c r="HZ585" i="64"/>
  <c r="HY585" i="64"/>
  <c r="GL585" i="64"/>
  <c r="GJ585" i="64"/>
  <c r="GI585" i="64"/>
  <c r="GH585" i="64"/>
  <c r="GG585" i="64"/>
  <c r="GF585" i="64"/>
  <c r="GE585" i="64"/>
  <c r="GD585" i="64"/>
  <c r="GC585" i="64"/>
  <c r="GB585" i="64"/>
  <c r="GA585" i="64"/>
  <c r="FZ585" i="64"/>
  <c r="FY585" i="64"/>
  <c r="FX585" i="64"/>
  <c r="FW585" i="64"/>
  <c r="FV585" i="64"/>
  <c r="FU585" i="64"/>
  <c r="FT585" i="64"/>
  <c r="FS585" i="64"/>
  <c r="FR585" i="64"/>
  <c r="FQ585" i="64"/>
  <c r="FP585" i="64"/>
  <c r="FO585" i="64"/>
  <c r="FN585" i="64"/>
  <c r="FM585" i="64"/>
  <c r="FL585" i="64"/>
  <c r="FK585" i="64"/>
  <c r="FJ585" i="64"/>
  <c r="FI585" i="64"/>
  <c r="FH585" i="64"/>
  <c r="FG585" i="64"/>
  <c r="FF585" i="64"/>
  <c r="FB585" i="64" s="1"/>
  <c r="FD585" i="64"/>
  <c r="FC585" i="64"/>
  <c r="EU585" i="64"/>
  <c r="ET585" i="64"/>
  <c r="ES585" i="64"/>
  <c r="ER585" i="64"/>
  <c r="EQ585" i="64"/>
  <c r="EP585" i="64"/>
  <c r="IA584" i="64"/>
  <c r="HZ584" i="64"/>
  <c r="HY584" i="64"/>
  <c r="GL584" i="64"/>
  <c r="FD584" i="64" s="1"/>
  <c r="FC584" i="64"/>
  <c r="FA584" i="64"/>
  <c r="EZ584" i="64"/>
  <c r="EX584" i="64"/>
  <c r="EU584" i="64"/>
  <c r="ET584" i="64"/>
  <c r="ES584" i="64"/>
  <c r="ER584" i="64"/>
  <c r="EV584" i="64" s="1"/>
  <c r="EQ584" i="64"/>
  <c r="EP584" i="64"/>
  <c r="IA583" i="64"/>
  <c r="HZ583" i="64"/>
  <c r="HY583" i="64"/>
  <c r="GL583" i="64"/>
  <c r="FD583" i="64" s="1"/>
  <c r="FC583" i="64"/>
  <c r="FA583" i="64"/>
  <c r="EZ583" i="64"/>
  <c r="EX583" i="64"/>
  <c r="EU583" i="64"/>
  <c r="ET583" i="64"/>
  <c r="ES583" i="64"/>
  <c r="ER583" i="64"/>
  <c r="EQ583" i="64"/>
  <c r="EP583" i="64"/>
  <c r="IA582" i="64"/>
  <c r="HZ582" i="64"/>
  <c r="HY582" i="64"/>
  <c r="GL582" i="64"/>
  <c r="FD582" i="64" s="1"/>
  <c r="FC582" i="64"/>
  <c r="FA582" i="64"/>
  <c r="EZ582" i="64"/>
  <c r="EX582" i="64"/>
  <c r="EU582" i="64"/>
  <c r="ET582" i="64"/>
  <c r="ES582" i="64"/>
  <c r="ER582" i="64"/>
  <c r="EQ582" i="64"/>
  <c r="EP582" i="64"/>
  <c r="IA581" i="64"/>
  <c r="HZ581" i="64"/>
  <c r="HY581" i="64"/>
  <c r="HP581" i="64"/>
  <c r="HO581" i="64"/>
  <c r="HN581" i="64"/>
  <c r="HM581" i="64"/>
  <c r="HL581" i="64"/>
  <c r="HK581" i="64"/>
  <c r="HJ581" i="64"/>
  <c r="HI581" i="64"/>
  <c r="HH581" i="64"/>
  <c r="HG581" i="64"/>
  <c r="HF581" i="64"/>
  <c r="HE581" i="64"/>
  <c r="HD581" i="64"/>
  <c r="HC581" i="64"/>
  <c r="HB581" i="64"/>
  <c r="HA581" i="64"/>
  <c r="GZ581" i="64"/>
  <c r="GY581" i="64"/>
  <c r="GX581" i="64"/>
  <c r="GW581" i="64"/>
  <c r="GV581" i="64"/>
  <c r="GU581" i="64"/>
  <c r="GT581" i="64"/>
  <c r="GS581" i="64"/>
  <c r="GR581" i="64"/>
  <c r="GQ581" i="64"/>
  <c r="GP581" i="64"/>
  <c r="GO581" i="64"/>
  <c r="GN581" i="64"/>
  <c r="GL581" i="64"/>
  <c r="GJ581" i="64"/>
  <c r="GI581" i="64"/>
  <c r="GH581" i="64"/>
  <c r="GG581" i="64"/>
  <c r="GF581" i="64"/>
  <c r="GE581" i="64"/>
  <c r="GD581" i="64"/>
  <c r="GC581" i="64"/>
  <c r="GB581" i="64"/>
  <c r="GA581" i="64"/>
  <c r="FZ581" i="64"/>
  <c r="FY581" i="64"/>
  <c r="FX581" i="64"/>
  <c r="FW581" i="64"/>
  <c r="FV581" i="64"/>
  <c r="FU581" i="64"/>
  <c r="FT581" i="64"/>
  <c r="FS581" i="64"/>
  <c r="FR581" i="64"/>
  <c r="FQ581" i="64"/>
  <c r="FP581" i="64"/>
  <c r="FO581" i="64"/>
  <c r="FN581" i="64"/>
  <c r="FM581" i="64"/>
  <c r="FL581" i="64"/>
  <c r="FK581" i="64"/>
  <c r="FJ581" i="64"/>
  <c r="FI581" i="64"/>
  <c r="FH581" i="64"/>
  <c r="FG581" i="64"/>
  <c r="FA581" i="64" s="1"/>
  <c r="FF581" i="64"/>
  <c r="FD581" i="64"/>
  <c r="FC581" i="64"/>
  <c r="EX581" i="64"/>
  <c r="EW581" i="64"/>
  <c r="EU581" i="64"/>
  <c r="ET581" i="64"/>
  <c r="ES581" i="64"/>
  <c r="ER581" i="64"/>
  <c r="EQ581" i="64"/>
  <c r="EP581" i="64"/>
  <c r="EV581" i="64" s="1"/>
  <c r="M580" i="64"/>
  <c r="L580" i="64"/>
  <c r="M579" i="64"/>
  <c r="M578" i="64"/>
  <c r="L578" i="64"/>
  <c r="M577" i="64"/>
  <c r="M576" i="64"/>
  <c r="L576" i="64"/>
  <c r="IA580" i="64"/>
  <c r="HZ580" i="64"/>
  <c r="HY580" i="64"/>
  <c r="GL580" i="64"/>
  <c r="GJ580" i="64"/>
  <c r="GI580" i="64"/>
  <c r="GH580" i="64"/>
  <c r="GG580" i="64"/>
  <c r="GF580" i="64"/>
  <c r="GE580" i="64"/>
  <c r="GD580" i="64"/>
  <c r="GC580" i="64"/>
  <c r="GB580" i="64"/>
  <c r="GA580" i="64"/>
  <c r="FZ580" i="64"/>
  <c r="FY580" i="64"/>
  <c r="FX580" i="64"/>
  <c r="FW580" i="64"/>
  <c r="FV580" i="64"/>
  <c r="FU580" i="64"/>
  <c r="FT580" i="64"/>
  <c r="FS580" i="64"/>
  <c r="FR580" i="64"/>
  <c r="FQ580" i="64"/>
  <c r="FP580" i="64"/>
  <c r="FO580" i="64"/>
  <c r="FN580" i="64"/>
  <c r="FM580" i="64"/>
  <c r="FL580" i="64"/>
  <c r="FK580" i="64"/>
  <c r="FJ580" i="64"/>
  <c r="FI580" i="64"/>
  <c r="FH580" i="64"/>
  <c r="FG580" i="64"/>
  <c r="FF580" i="64"/>
  <c r="FD580" i="64"/>
  <c r="FC580" i="64"/>
  <c r="EU580" i="64"/>
  <c r="ET580" i="64"/>
  <c r="ES580" i="64"/>
  <c r="ER580" i="64"/>
  <c r="EQ580" i="64"/>
  <c r="EV580" i="64" s="1"/>
  <c r="EP580" i="64"/>
  <c r="IA579" i="64"/>
  <c r="HZ579" i="64"/>
  <c r="HY579" i="64"/>
  <c r="GL579" i="64"/>
  <c r="FD579" i="64" s="1"/>
  <c r="FC579" i="64"/>
  <c r="FA579" i="64"/>
  <c r="EZ579" i="64"/>
  <c r="EX579" i="64"/>
  <c r="EU579" i="64"/>
  <c r="ET579" i="64"/>
  <c r="ES579" i="64"/>
  <c r="ER579" i="64"/>
  <c r="EQ579" i="64"/>
  <c r="EP579" i="64"/>
  <c r="IA578" i="64"/>
  <c r="HZ578" i="64"/>
  <c r="HY578" i="64"/>
  <c r="GL578" i="64"/>
  <c r="FD578" i="64" s="1"/>
  <c r="FC578" i="64"/>
  <c r="FA578" i="64"/>
  <c r="EZ578" i="64"/>
  <c r="EY578" i="64"/>
  <c r="EX578" i="64"/>
  <c r="EU578" i="64"/>
  <c r="ET578" i="64"/>
  <c r="ES578" i="64"/>
  <c r="ER578" i="64"/>
  <c r="EQ578" i="64"/>
  <c r="EP578" i="64"/>
  <c r="IA577" i="64"/>
  <c r="HZ577" i="64"/>
  <c r="HY577" i="64"/>
  <c r="GL577" i="64"/>
  <c r="FD577" i="64" s="1"/>
  <c r="FC577" i="64"/>
  <c r="FA577" i="64"/>
  <c r="EZ577" i="64"/>
  <c r="EX577" i="64"/>
  <c r="EU577" i="64"/>
  <c r="ET577" i="64"/>
  <c r="ES577" i="64"/>
  <c r="ER577" i="64"/>
  <c r="EQ577" i="64"/>
  <c r="EP577" i="64"/>
  <c r="IA576" i="64"/>
  <c r="HZ576" i="64"/>
  <c r="HY576" i="64"/>
  <c r="HP576" i="64"/>
  <c r="HO576" i="64"/>
  <c r="HN576" i="64"/>
  <c r="HM576" i="64"/>
  <c r="HL576" i="64"/>
  <c r="HK576" i="64"/>
  <c r="HJ576" i="64"/>
  <c r="HI576" i="64"/>
  <c r="HH576" i="64"/>
  <c r="HG576" i="64"/>
  <c r="HF576" i="64"/>
  <c r="HE576" i="64"/>
  <c r="HD576" i="64"/>
  <c r="HC576" i="64"/>
  <c r="HB576" i="64"/>
  <c r="HA576" i="64"/>
  <c r="GZ576" i="64"/>
  <c r="GY576" i="64"/>
  <c r="GX576" i="64"/>
  <c r="GW576" i="64"/>
  <c r="GV576" i="64"/>
  <c r="GU576" i="64"/>
  <c r="GT576" i="64"/>
  <c r="GS576" i="64"/>
  <c r="GR576" i="64"/>
  <c r="GQ576" i="64"/>
  <c r="GP576" i="64"/>
  <c r="GO576" i="64"/>
  <c r="GN576" i="64"/>
  <c r="GL576" i="64"/>
  <c r="GJ576" i="64"/>
  <c r="GI576" i="64"/>
  <c r="GH576" i="64"/>
  <c r="GG576" i="64"/>
  <c r="GF576" i="64"/>
  <c r="GE576" i="64"/>
  <c r="GD576" i="64"/>
  <c r="GC576" i="64"/>
  <c r="GB576" i="64"/>
  <c r="GA576" i="64"/>
  <c r="FZ576" i="64"/>
  <c r="FY576" i="64"/>
  <c r="FX576" i="64"/>
  <c r="FW576" i="64"/>
  <c r="FV576" i="64"/>
  <c r="FU576" i="64"/>
  <c r="FT576" i="64"/>
  <c r="FS576" i="64"/>
  <c r="FR576" i="64"/>
  <c r="FQ576" i="64"/>
  <c r="FP576" i="64"/>
  <c r="FO576" i="64"/>
  <c r="FN576" i="64"/>
  <c r="FM576" i="64"/>
  <c r="FL576" i="64"/>
  <c r="FK576" i="64"/>
  <c r="FJ576" i="64"/>
  <c r="FI576" i="64"/>
  <c r="FH576" i="64"/>
  <c r="FG576" i="64"/>
  <c r="FF576" i="64"/>
  <c r="EX576" i="64" s="1"/>
  <c r="FD576" i="64"/>
  <c r="FC576" i="64"/>
  <c r="EY576" i="64"/>
  <c r="EW576" i="64"/>
  <c r="EU576" i="64"/>
  <c r="ET576" i="64"/>
  <c r="ES576" i="64"/>
  <c r="ER576" i="64"/>
  <c r="EQ576" i="64"/>
  <c r="EP576" i="64"/>
  <c r="M575" i="64"/>
  <c r="L575" i="64"/>
  <c r="M574" i="64"/>
  <c r="M573" i="64"/>
  <c r="L573" i="64"/>
  <c r="M572" i="64"/>
  <c r="M571" i="64"/>
  <c r="L571" i="64"/>
  <c r="IA575" i="64"/>
  <c r="HZ575" i="64"/>
  <c r="HY575" i="64"/>
  <c r="GL575" i="64"/>
  <c r="GJ575" i="64"/>
  <c r="GI575" i="64"/>
  <c r="GH575" i="64"/>
  <c r="GG575" i="64"/>
  <c r="GF575" i="64"/>
  <c r="GE575" i="64"/>
  <c r="GD575" i="64"/>
  <c r="GC575" i="64"/>
  <c r="GB575" i="64"/>
  <c r="GA575" i="64"/>
  <c r="FZ575" i="64"/>
  <c r="FY575" i="64"/>
  <c r="FX575" i="64"/>
  <c r="FW575" i="64"/>
  <c r="FV575" i="64"/>
  <c r="FU575" i="64"/>
  <c r="FT575" i="64"/>
  <c r="FS575" i="64"/>
  <c r="FR575" i="64"/>
  <c r="FQ575" i="64"/>
  <c r="FP575" i="64"/>
  <c r="FO575" i="64"/>
  <c r="FN575" i="64"/>
  <c r="FM575" i="64"/>
  <c r="FL575" i="64"/>
  <c r="FK575" i="64"/>
  <c r="FJ575" i="64"/>
  <c r="FI575" i="64"/>
  <c r="FH575" i="64"/>
  <c r="FG575" i="64"/>
  <c r="FF575" i="64"/>
  <c r="FD575" i="64"/>
  <c r="FC575" i="64"/>
  <c r="EU575" i="64"/>
  <c r="ET575" i="64"/>
  <c r="ES575" i="64"/>
  <c r="ER575" i="64"/>
  <c r="EQ575" i="64"/>
  <c r="EP575" i="64"/>
  <c r="IA574" i="64"/>
  <c r="HZ574" i="64"/>
  <c r="HY574" i="64"/>
  <c r="GL574" i="64"/>
  <c r="FD574" i="64" s="1"/>
  <c r="FC574" i="64"/>
  <c r="FA574" i="64"/>
  <c r="EZ574" i="64"/>
  <c r="EX574" i="64"/>
  <c r="EU574" i="64"/>
  <c r="ET574" i="64"/>
  <c r="ES574" i="64"/>
  <c r="ER574" i="64"/>
  <c r="EQ574" i="64"/>
  <c r="EP574" i="64"/>
  <c r="IA573" i="64"/>
  <c r="HZ573" i="64"/>
  <c r="HY573" i="64"/>
  <c r="GL573" i="64"/>
  <c r="FD573" i="64" s="1"/>
  <c r="FC573" i="64"/>
  <c r="FA573" i="64"/>
  <c r="EZ573" i="64"/>
  <c r="EY573" i="64"/>
  <c r="EX573" i="64"/>
  <c r="EU573" i="64"/>
  <c r="ET573" i="64"/>
  <c r="ES573" i="64"/>
  <c r="ER573" i="64"/>
  <c r="EQ573" i="64"/>
  <c r="EP573" i="64"/>
  <c r="IA572" i="64"/>
  <c r="HZ572" i="64"/>
  <c r="HY572" i="64"/>
  <c r="GL572" i="64"/>
  <c r="FD572" i="64" s="1"/>
  <c r="FC572" i="64"/>
  <c r="FA572" i="64"/>
  <c r="EZ572" i="64"/>
  <c r="EX572" i="64"/>
  <c r="EU572" i="64"/>
  <c r="ET572" i="64"/>
  <c r="ES572" i="64"/>
  <c r="ER572" i="64"/>
  <c r="EQ572" i="64"/>
  <c r="EP572" i="64"/>
  <c r="IA571" i="64"/>
  <c r="HZ571" i="64"/>
  <c r="HY571" i="64"/>
  <c r="HP571" i="64"/>
  <c r="HO571" i="64"/>
  <c r="HN571" i="64"/>
  <c r="HM571" i="64"/>
  <c r="HL571" i="64"/>
  <c r="HK571" i="64"/>
  <c r="HJ571" i="64"/>
  <c r="HI571" i="64"/>
  <c r="HH571" i="64"/>
  <c r="HG571" i="64"/>
  <c r="HF571" i="64"/>
  <c r="HE571" i="64"/>
  <c r="HD571" i="64"/>
  <c r="HC571" i="64"/>
  <c r="HB571" i="64"/>
  <c r="HA571" i="64"/>
  <c r="GZ571" i="64"/>
  <c r="GY571" i="64"/>
  <c r="GX571" i="64"/>
  <c r="GW571" i="64"/>
  <c r="GV571" i="64"/>
  <c r="GU571" i="64"/>
  <c r="GT571" i="64"/>
  <c r="GS571" i="64"/>
  <c r="GR571" i="64"/>
  <c r="GQ571" i="64"/>
  <c r="GP571" i="64"/>
  <c r="GO571" i="64"/>
  <c r="GN571" i="64"/>
  <c r="GL571" i="64"/>
  <c r="GJ571" i="64"/>
  <c r="GI571" i="64"/>
  <c r="GH571" i="64"/>
  <c r="GG571" i="64"/>
  <c r="GF571" i="64"/>
  <c r="GE571" i="64"/>
  <c r="GD571" i="64"/>
  <c r="GC571" i="64"/>
  <c r="GB571" i="64"/>
  <c r="GA571" i="64"/>
  <c r="FZ571" i="64"/>
  <c r="FY571" i="64"/>
  <c r="FX571" i="64"/>
  <c r="FW571" i="64"/>
  <c r="FV571" i="64"/>
  <c r="FU571" i="64"/>
  <c r="FT571" i="64"/>
  <c r="FS571" i="64"/>
  <c r="FR571" i="64"/>
  <c r="FQ571" i="64"/>
  <c r="FP571" i="64"/>
  <c r="FO571" i="64"/>
  <c r="FN571" i="64"/>
  <c r="FM571" i="64"/>
  <c r="FL571" i="64"/>
  <c r="FK571" i="64"/>
  <c r="FJ571" i="64"/>
  <c r="FI571" i="64"/>
  <c r="FH571" i="64"/>
  <c r="FG571" i="64"/>
  <c r="FF571" i="64"/>
  <c r="FD571" i="64"/>
  <c r="FC571" i="64"/>
  <c r="EX571" i="64"/>
  <c r="EW571" i="64"/>
  <c r="EU571" i="64"/>
  <c r="ET571" i="64"/>
  <c r="ES571" i="64"/>
  <c r="ER571" i="64"/>
  <c r="EQ571" i="64"/>
  <c r="EP571" i="64"/>
  <c r="M570" i="64"/>
  <c r="L570" i="64"/>
  <c r="M569" i="64"/>
  <c r="M568" i="64"/>
  <c r="L568" i="64"/>
  <c r="M567" i="64"/>
  <c r="M566" i="64"/>
  <c r="L566" i="64"/>
  <c r="IA570" i="64"/>
  <c r="HZ570" i="64"/>
  <c r="HY570" i="64"/>
  <c r="GL570" i="64"/>
  <c r="GJ570" i="64"/>
  <c r="GI570" i="64"/>
  <c r="GH570" i="64"/>
  <c r="GG570" i="64"/>
  <c r="GF570" i="64"/>
  <c r="GE570" i="64"/>
  <c r="GD570" i="64"/>
  <c r="GC570" i="64"/>
  <c r="GB570" i="64"/>
  <c r="GA570" i="64"/>
  <c r="FZ570" i="64"/>
  <c r="FY570" i="64"/>
  <c r="FX570" i="64"/>
  <c r="FW570" i="64"/>
  <c r="FV570" i="64"/>
  <c r="FU570" i="64"/>
  <c r="FT570" i="64"/>
  <c r="FS570" i="64"/>
  <c r="FR570" i="64"/>
  <c r="FQ570" i="64"/>
  <c r="FP570" i="64"/>
  <c r="FO570" i="64"/>
  <c r="FN570" i="64"/>
  <c r="FM570" i="64"/>
  <c r="FL570" i="64"/>
  <c r="FK570" i="64"/>
  <c r="FJ570" i="64"/>
  <c r="FI570" i="64"/>
  <c r="FH570" i="64"/>
  <c r="FG570" i="64"/>
  <c r="FF570" i="64"/>
  <c r="FD570" i="64"/>
  <c r="FC570" i="64"/>
  <c r="EU570" i="64"/>
  <c r="ET570" i="64"/>
  <c r="ES570" i="64"/>
  <c r="ER570" i="64"/>
  <c r="EQ570" i="64"/>
  <c r="EV570" i="64" s="1"/>
  <c r="EP570" i="64"/>
  <c r="IA569" i="64"/>
  <c r="HZ569" i="64"/>
  <c r="HY569" i="64"/>
  <c r="GL569" i="64"/>
  <c r="FD569" i="64" s="1"/>
  <c r="FC569" i="64"/>
  <c r="FA569" i="64"/>
  <c r="EZ569" i="64"/>
  <c r="EX569" i="64"/>
  <c r="EU569" i="64"/>
  <c r="ET569" i="64"/>
  <c r="ES569" i="64"/>
  <c r="ER569" i="64"/>
  <c r="EQ569" i="64"/>
  <c r="EP569" i="64"/>
  <c r="IA568" i="64"/>
  <c r="HZ568" i="64"/>
  <c r="HY568" i="64"/>
  <c r="GL568" i="64"/>
  <c r="FD568" i="64" s="1"/>
  <c r="FC568" i="64"/>
  <c r="FA568" i="64"/>
  <c r="EZ568" i="64"/>
  <c r="EX568" i="64"/>
  <c r="EU568" i="64"/>
  <c r="ET568" i="64"/>
  <c r="ES568" i="64"/>
  <c r="ER568" i="64"/>
  <c r="EQ568" i="64"/>
  <c r="EP568" i="64"/>
  <c r="IA567" i="64"/>
  <c r="HZ567" i="64"/>
  <c r="HY567" i="64"/>
  <c r="GL567" i="64"/>
  <c r="FD567" i="64" s="1"/>
  <c r="FC567" i="64"/>
  <c r="FA567" i="64"/>
  <c r="EZ567" i="64"/>
  <c r="EX567" i="64"/>
  <c r="EU567" i="64"/>
  <c r="ET567" i="64"/>
  <c r="ES567" i="64"/>
  <c r="ER567" i="64"/>
  <c r="EQ567" i="64"/>
  <c r="EP567" i="64"/>
  <c r="IA566" i="64"/>
  <c r="HZ566" i="64"/>
  <c r="HY566" i="64"/>
  <c r="HP566" i="64"/>
  <c r="HO566" i="64"/>
  <c r="HN566" i="64"/>
  <c r="HM566" i="64"/>
  <c r="HL566" i="64"/>
  <c r="HK566" i="64"/>
  <c r="HJ566" i="64"/>
  <c r="HI566" i="64"/>
  <c r="HH566" i="64"/>
  <c r="HG566" i="64"/>
  <c r="HF566" i="64"/>
  <c r="HE566" i="64"/>
  <c r="HD566" i="64"/>
  <c r="HC566" i="64"/>
  <c r="HB566" i="64"/>
  <c r="HA566" i="64"/>
  <c r="GZ566" i="64"/>
  <c r="GY566" i="64"/>
  <c r="GX566" i="64"/>
  <c r="GW566" i="64"/>
  <c r="GV566" i="64"/>
  <c r="GU566" i="64"/>
  <c r="GT566" i="64"/>
  <c r="GS566" i="64"/>
  <c r="GR566" i="64"/>
  <c r="GQ566" i="64"/>
  <c r="GP566" i="64"/>
  <c r="GO566" i="64"/>
  <c r="GN566" i="64"/>
  <c r="GL566" i="64"/>
  <c r="GJ566" i="64"/>
  <c r="GI566" i="64"/>
  <c r="GH566" i="64"/>
  <c r="GG566" i="64"/>
  <c r="GF566" i="64"/>
  <c r="GE566" i="64"/>
  <c r="GD566" i="64"/>
  <c r="GC566" i="64"/>
  <c r="GB566" i="64"/>
  <c r="GA566" i="64"/>
  <c r="FZ566" i="64"/>
  <c r="FY566" i="64"/>
  <c r="FX566" i="64"/>
  <c r="FW566" i="64"/>
  <c r="FV566" i="64"/>
  <c r="FU566" i="64"/>
  <c r="FT566" i="64"/>
  <c r="FS566" i="64"/>
  <c r="FR566" i="64"/>
  <c r="FQ566" i="64"/>
  <c r="FP566" i="64"/>
  <c r="FO566" i="64"/>
  <c r="FN566" i="64"/>
  <c r="FM566" i="64"/>
  <c r="FL566" i="64"/>
  <c r="FK566" i="64"/>
  <c r="FJ566" i="64"/>
  <c r="FI566" i="64"/>
  <c r="FH566" i="64"/>
  <c r="FG566" i="64"/>
  <c r="FF566" i="64"/>
  <c r="EX566" i="64" s="1"/>
  <c r="FD566" i="64"/>
  <c r="FC566" i="64"/>
  <c r="EW566" i="64"/>
  <c r="EU566" i="64"/>
  <c r="ET566" i="64"/>
  <c r="ES566" i="64"/>
  <c r="ER566" i="64"/>
  <c r="EQ566" i="64"/>
  <c r="EP566" i="64"/>
  <c r="M565" i="64"/>
  <c r="L565" i="64"/>
  <c r="M564" i="64"/>
  <c r="M563" i="64"/>
  <c r="L563" i="64"/>
  <c r="M562" i="64"/>
  <c r="M561" i="64"/>
  <c r="L561" i="64"/>
  <c r="IA565" i="64"/>
  <c r="HZ565" i="64"/>
  <c r="HY565" i="64"/>
  <c r="GL565" i="64"/>
  <c r="GJ565" i="64"/>
  <c r="GI565" i="64"/>
  <c r="GH565" i="64"/>
  <c r="GG565" i="64"/>
  <c r="GF565" i="64"/>
  <c r="GE565" i="64"/>
  <c r="GD565" i="64"/>
  <c r="GC565" i="64"/>
  <c r="GB565" i="64"/>
  <c r="GA565" i="64"/>
  <c r="FZ565" i="64"/>
  <c r="FY565" i="64"/>
  <c r="FX565" i="64"/>
  <c r="FW565" i="64"/>
  <c r="FV565" i="64"/>
  <c r="FU565" i="64"/>
  <c r="FT565" i="64"/>
  <c r="FS565" i="64"/>
  <c r="FR565" i="64"/>
  <c r="FQ565" i="64"/>
  <c r="FP565" i="64"/>
  <c r="FO565" i="64"/>
  <c r="FN565" i="64"/>
  <c r="FM565" i="64"/>
  <c r="FL565" i="64"/>
  <c r="FK565" i="64"/>
  <c r="FJ565" i="64"/>
  <c r="FI565" i="64"/>
  <c r="FH565" i="64"/>
  <c r="FG565" i="64"/>
  <c r="FF565" i="64"/>
  <c r="FD565" i="64"/>
  <c r="FC565" i="64"/>
  <c r="EU565" i="64"/>
  <c r="ET565" i="64"/>
  <c r="ES565" i="64"/>
  <c r="ER565" i="64"/>
  <c r="EQ565" i="64"/>
  <c r="EP565" i="64"/>
  <c r="IA564" i="64"/>
  <c r="HZ564" i="64"/>
  <c r="HY564" i="64"/>
  <c r="GL564" i="64"/>
  <c r="FD564" i="64" s="1"/>
  <c r="FC564" i="64"/>
  <c r="FA564" i="64"/>
  <c r="EZ564" i="64"/>
  <c r="EX564" i="64"/>
  <c r="EU564" i="64"/>
  <c r="ET564" i="64"/>
  <c r="ES564" i="64"/>
  <c r="ER564" i="64"/>
  <c r="EQ564" i="64"/>
  <c r="EP564" i="64"/>
  <c r="IA563" i="64"/>
  <c r="HZ563" i="64"/>
  <c r="HY563" i="64"/>
  <c r="GL563" i="64"/>
  <c r="FD563" i="64" s="1"/>
  <c r="FC563" i="64"/>
  <c r="FA563" i="64"/>
  <c r="EZ563" i="64"/>
  <c r="EX563" i="64"/>
  <c r="EU563" i="64"/>
  <c r="ET563" i="64"/>
  <c r="ES563" i="64"/>
  <c r="ER563" i="64"/>
  <c r="EQ563" i="64"/>
  <c r="EP563" i="64"/>
  <c r="IA562" i="64"/>
  <c r="HZ562" i="64"/>
  <c r="HY562" i="64"/>
  <c r="GL562" i="64"/>
  <c r="FD562" i="64"/>
  <c r="FC562" i="64"/>
  <c r="FA562" i="64"/>
  <c r="EZ562" i="64"/>
  <c r="EX562" i="64"/>
  <c r="EU562" i="64"/>
  <c r="ET562" i="64"/>
  <c r="ES562" i="64"/>
  <c r="ER562" i="64"/>
  <c r="EQ562" i="64"/>
  <c r="EP562" i="64"/>
  <c r="IA561" i="64"/>
  <c r="HZ561" i="64"/>
  <c r="HY561" i="64"/>
  <c r="HP561" i="64"/>
  <c r="HO561" i="64"/>
  <c r="HN561" i="64"/>
  <c r="HM561" i="64"/>
  <c r="HL561" i="64"/>
  <c r="HK561" i="64"/>
  <c r="HJ561" i="64"/>
  <c r="HI561" i="64"/>
  <c r="HH561" i="64"/>
  <c r="HG561" i="64"/>
  <c r="HF561" i="64"/>
  <c r="HE561" i="64"/>
  <c r="HD561" i="64"/>
  <c r="HC561" i="64"/>
  <c r="HB561" i="64"/>
  <c r="HA561" i="64"/>
  <c r="GZ561" i="64"/>
  <c r="GY561" i="64"/>
  <c r="GX561" i="64"/>
  <c r="GW561" i="64"/>
  <c r="GV561" i="64"/>
  <c r="GU561" i="64"/>
  <c r="GT561" i="64"/>
  <c r="GS561" i="64"/>
  <c r="GR561" i="64"/>
  <c r="GQ561" i="64"/>
  <c r="GP561" i="64"/>
  <c r="GO561" i="64"/>
  <c r="GN561" i="64"/>
  <c r="GL561" i="64"/>
  <c r="GJ561" i="64"/>
  <c r="GI561" i="64"/>
  <c r="GH561" i="64"/>
  <c r="GG561" i="64"/>
  <c r="GF561" i="64"/>
  <c r="GE561" i="64"/>
  <c r="GD561" i="64"/>
  <c r="GC561" i="64"/>
  <c r="GB561" i="64"/>
  <c r="GA561" i="64"/>
  <c r="FZ561" i="64"/>
  <c r="FY561" i="64"/>
  <c r="FX561" i="64"/>
  <c r="FW561" i="64"/>
  <c r="FV561" i="64"/>
  <c r="FU561" i="64"/>
  <c r="FT561" i="64"/>
  <c r="FS561" i="64"/>
  <c r="FR561" i="64"/>
  <c r="FQ561" i="64"/>
  <c r="FP561" i="64"/>
  <c r="FO561" i="64"/>
  <c r="FN561" i="64"/>
  <c r="FM561" i="64"/>
  <c r="FL561" i="64"/>
  <c r="FK561" i="64"/>
  <c r="FJ561" i="64"/>
  <c r="FI561" i="64"/>
  <c r="FH561" i="64"/>
  <c r="FG561" i="64"/>
  <c r="FF561" i="64"/>
  <c r="FD561" i="64"/>
  <c r="FC561" i="64"/>
  <c r="EY561" i="64"/>
  <c r="EX561" i="64"/>
  <c r="EW561" i="64"/>
  <c r="EU561" i="64"/>
  <c r="ET561" i="64"/>
  <c r="ES561" i="64"/>
  <c r="ER561" i="64"/>
  <c r="EQ561" i="64"/>
  <c r="EP561" i="64"/>
  <c r="M560" i="64"/>
  <c r="L560" i="64"/>
  <c r="M559" i="64"/>
  <c r="M558" i="64"/>
  <c r="L558" i="64"/>
  <c r="EY558" i="64" s="1"/>
  <c r="M557" i="64"/>
  <c r="M556" i="64"/>
  <c r="L556" i="64"/>
  <c r="IA560" i="64"/>
  <c r="HZ560" i="64"/>
  <c r="HY560" i="64"/>
  <c r="GL560" i="64"/>
  <c r="FD560" i="64" s="1"/>
  <c r="GJ560" i="64"/>
  <c r="GI560" i="64"/>
  <c r="GH560" i="64"/>
  <c r="GG560" i="64"/>
  <c r="GF560" i="64"/>
  <c r="GE560" i="64"/>
  <c r="GD560" i="64"/>
  <c r="GC560" i="64"/>
  <c r="GB560" i="64"/>
  <c r="GA560" i="64"/>
  <c r="FZ560" i="64"/>
  <c r="FY560" i="64"/>
  <c r="FX560" i="64"/>
  <c r="FW560" i="64"/>
  <c r="FV560" i="64"/>
  <c r="FU560" i="64"/>
  <c r="FT560" i="64"/>
  <c r="FS560" i="64"/>
  <c r="FR560" i="64"/>
  <c r="FQ560" i="64"/>
  <c r="FP560" i="64"/>
  <c r="FO560" i="64"/>
  <c r="FN560" i="64"/>
  <c r="FM560" i="64"/>
  <c r="FL560" i="64"/>
  <c r="FK560" i="64"/>
  <c r="FJ560" i="64"/>
  <c r="FI560" i="64"/>
  <c r="FH560" i="64"/>
  <c r="FG560" i="64"/>
  <c r="FF560" i="64"/>
  <c r="FC560" i="64"/>
  <c r="EU560" i="64"/>
  <c r="ET560" i="64"/>
  <c r="ES560" i="64"/>
  <c r="ER560" i="64"/>
  <c r="EQ560" i="64"/>
  <c r="EP560" i="64"/>
  <c r="IA559" i="64"/>
  <c r="HZ559" i="64"/>
  <c r="HY559" i="64"/>
  <c r="GL559" i="64"/>
  <c r="FD559" i="64" s="1"/>
  <c r="FC559" i="64"/>
  <c r="FA559" i="64"/>
  <c r="EZ559" i="64"/>
  <c r="EX559" i="64"/>
  <c r="EU559" i="64"/>
  <c r="ET559" i="64"/>
  <c r="ES559" i="64"/>
  <c r="ER559" i="64"/>
  <c r="EQ559" i="64"/>
  <c r="EP559" i="64"/>
  <c r="IA558" i="64"/>
  <c r="HZ558" i="64"/>
  <c r="HY558" i="64"/>
  <c r="GL558" i="64"/>
  <c r="FD558" i="64"/>
  <c r="FC558" i="64"/>
  <c r="FA558" i="64"/>
  <c r="EZ558" i="64"/>
  <c r="EX558" i="64"/>
  <c r="EU558" i="64"/>
  <c r="ET558" i="64"/>
  <c r="ES558" i="64"/>
  <c r="EV558" i="64" s="1"/>
  <c r="ER558" i="64"/>
  <c r="EQ558" i="64"/>
  <c r="EP558" i="64"/>
  <c r="IA557" i="64"/>
  <c r="HZ557" i="64"/>
  <c r="HY557" i="64"/>
  <c r="GL557" i="64"/>
  <c r="FD557" i="64"/>
  <c r="FC557" i="64"/>
  <c r="FA557" i="64"/>
  <c r="EZ557" i="64"/>
  <c r="EX557" i="64"/>
  <c r="EU557" i="64"/>
  <c r="ET557" i="64"/>
  <c r="ES557" i="64"/>
  <c r="ER557" i="64"/>
  <c r="EQ557" i="64"/>
  <c r="EP557" i="64"/>
  <c r="IA556" i="64"/>
  <c r="HZ556" i="64"/>
  <c r="HY556" i="64"/>
  <c r="HP556" i="64"/>
  <c r="HO556" i="64"/>
  <c r="HN556" i="64"/>
  <c r="HM556" i="64"/>
  <c r="HL556" i="64"/>
  <c r="HK556" i="64"/>
  <c r="HJ556" i="64"/>
  <c r="HI556" i="64"/>
  <c r="HH556" i="64"/>
  <c r="HG556" i="64"/>
  <c r="HF556" i="64"/>
  <c r="HE556" i="64"/>
  <c r="HD556" i="64"/>
  <c r="HC556" i="64"/>
  <c r="HB556" i="64"/>
  <c r="HA556" i="64"/>
  <c r="GZ556" i="64"/>
  <c r="GY556" i="64"/>
  <c r="GX556" i="64"/>
  <c r="GW556" i="64"/>
  <c r="GV556" i="64"/>
  <c r="GU556" i="64"/>
  <c r="GT556" i="64"/>
  <c r="GS556" i="64"/>
  <c r="GR556" i="64"/>
  <c r="GQ556" i="64"/>
  <c r="GP556" i="64"/>
  <c r="GO556" i="64"/>
  <c r="GN556" i="64"/>
  <c r="GL556" i="64"/>
  <c r="FD556" i="64" s="1"/>
  <c r="GJ556" i="64"/>
  <c r="GI556" i="64"/>
  <c r="GH556" i="64"/>
  <c r="GG556" i="64"/>
  <c r="GF556" i="64"/>
  <c r="GE556" i="64"/>
  <c r="GD556" i="64"/>
  <c r="GC556" i="64"/>
  <c r="GB556" i="64"/>
  <c r="GA556" i="64"/>
  <c r="FZ556" i="64"/>
  <c r="FY556" i="64"/>
  <c r="FX556" i="64"/>
  <c r="FW556" i="64"/>
  <c r="FV556" i="64"/>
  <c r="FU556" i="64"/>
  <c r="FT556" i="64"/>
  <c r="FS556" i="64"/>
  <c r="FR556" i="64"/>
  <c r="FQ556" i="64"/>
  <c r="FP556" i="64"/>
  <c r="FO556" i="64"/>
  <c r="FN556" i="64"/>
  <c r="FM556" i="64"/>
  <c r="FL556" i="64"/>
  <c r="FK556" i="64"/>
  <c r="FJ556" i="64"/>
  <c r="FI556" i="64"/>
  <c r="FH556" i="64"/>
  <c r="FG556" i="64"/>
  <c r="FF556" i="64"/>
  <c r="FC556" i="64"/>
  <c r="EX556" i="64"/>
  <c r="EW556" i="64"/>
  <c r="EU556" i="64"/>
  <c r="ET556" i="64"/>
  <c r="ES556" i="64"/>
  <c r="ER556" i="64"/>
  <c r="EQ556" i="64"/>
  <c r="EP556" i="64"/>
  <c r="M555" i="64"/>
  <c r="L555" i="64"/>
  <c r="M554" i="64"/>
  <c r="M553" i="64"/>
  <c r="EY553" i="64" s="1"/>
  <c r="L553" i="64"/>
  <c r="M552" i="64"/>
  <c r="M551" i="64"/>
  <c r="L551" i="64"/>
  <c r="IA555" i="64"/>
  <c r="HZ555" i="64"/>
  <c r="HY555" i="64"/>
  <c r="GL555" i="64"/>
  <c r="GJ555" i="64"/>
  <c r="GI555" i="64"/>
  <c r="GH555" i="64"/>
  <c r="GG555" i="64"/>
  <c r="GF555" i="64"/>
  <c r="GE555" i="64"/>
  <c r="GD555" i="64"/>
  <c r="GC555" i="64"/>
  <c r="GB555" i="64"/>
  <c r="GA555" i="64"/>
  <c r="FZ555" i="64"/>
  <c r="FY555" i="64"/>
  <c r="FX555" i="64"/>
  <c r="FW555" i="64"/>
  <c r="FV555" i="64"/>
  <c r="FU555" i="64"/>
  <c r="FT555" i="64"/>
  <c r="FS555" i="64"/>
  <c r="FR555" i="64"/>
  <c r="FQ555" i="64"/>
  <c r="FP555" i="64"/>
  <c r="FO555" i="64"/>
  <c r="FN555" i="64"/>
  <c r="FM555" i="64"/>
  <c r="FL555" i="64"/>
  <c r="FK555" i="64"/>
  <c r="FJ555" i="64"/>
  <c r="FI555" i="64"/>
  <c r="FH555" i="64"/>
  <c r="FG555" i="64"/>
  <c r="FF555" i="64"/>
  <c r="FB555" i="64" s="1"/>
  <c r="FD555" i="64"/>
  <c r="FC555" i="64"/>
  <c r="EU555" i="64"/>
  <c r="ET555" i="64"/>
  <c r="ES555" i="64"/>
  <c r="ER555" i="64"/>
  <c r="EQ555" i="64"/>
  <c r="EP555" i="64"/>
  <c r="IA554" i="64"/>
  <c r="HZ554" i="64"/>
  <c r="HY554" i="64"/>
  <c r="GL554" i="64"/>
  <c r="FD554" i="64" s="1"/>
  <c r="FC554" i="64"/>
  <c r="FA554" i="64"/>
  <c r="EZ554" i="64"/>
  <c r="EX554" i="64"/>
  <c r="EU554" i="64"/>
  <c r="ET554" i="64"/>
  <c r="ES554" i="64"/>
  <c r="ER554" i="64"/>
  <c r="EQ554" i="64"/>
  <c r="EP554" i="64"/>
  <c r="IA553" i="64"/>
  <c r="HZ553" i="64"/>
  <c r="HY553" i="64"/>
  <c r="GL553" i="64"/>
  <c r="FD553" i="64" s="1"/>
  <c r="FC553" i="64"/>
  <c r="FA553" i="64"/>
  <c r="EZ553" i="64"/>
  <c r="EX553" i="64"/>
  <c r="EU553" i="64"/>
  <c r="ET553" i="64"/>
  <c r="ES553" i="64"/>
  <c r="ER553" i="64"/>
  <c r="EQ553" i="64"/>
  <c r="EP553" i="64"/>
  <c r="EV553" i="64" s="1"/>
  <c r="IA552" i="64"/>
  <c r="HZ552" i="64"/>
  <c r="HY552" i="64"/>
  <c r="GL552" i="64"/>
  <c r="FD552" i="64" s="1"/>
  <c r="FC552" i="64"/>
  <c r="FA552" i="64"/>
  <c r="EZ552" i="64"/>
  <c r="EX552" i="64"/>
  <c r="EU552" i="64"/>
  <c r="ET552" i="64"/>
  <c r="ES552" i="64"/>
  <c r="ER552" i="64"/>
  <c r="EQ552" i="64"/>
  <c r="EP552" i="64"/>
  <c r="IA551" i="64"/>
  <c r="HZ551" i="64"/>
  <c r="HY551" i="64"/>
  <c r="HP551" i="64"/>
  <c r="HO551" i="64"/>
  <c r="HN551" i="64"/>
  <c r="HM551" i="64"/>
  <c r="HL551" i="64"/>
  <c r="HK551" i="64"/>
  <c r="HJ551" i="64"/>
  <c r="HI551" i="64"/>
  <c r="HH551" i="64"/>
  <c r="HG551" i="64"/>
  <c r="HF551" i="64"/>
  <c r="HE551" i="64"/>
  <c r="HD551" i="64"/>
  <c r="HC551" i="64"/>
  <c r="HB551" i="64"/>
  <c r="HA551" i="64"/>
  <c r="GZ551" i="64"/>
  <c r="GY551" i="64"/>
  <c r="GX551" i="64"/>
  <c r="GW551" i="64"/>
  <c r="GV551" i="64"/>
  <c r="GU551" i="64"/>
  <c r="GT551" i="64"/>
  <c r="GS551" i="64"/>
  <c r="GR551" i="64"/>
  <c r="GQ551" i="64"/>
  <c r="GP551" i="64"/>
  <c r="GO551" i="64"/>
  <c r="GN551" i="64"/>
  <c r="GL551" i="64"/>
  <c r="GJ551" i="64"/>
  <c r="GI551" i="64"/>
  <c r="GH551" i="64"/>
  <c r="GG551" i="64"/>
  <c r="GF551" i="64"/>
  <c r="GE551" i="64"/>
  <c r="GD551" i="64"/>
  <c r="GC551" i="64"/>
  <c r="GB551" i="64"/>
  <c r="GA551" i="64"/>
  <c r="FZ551" i="64"/>
  <c r="FY551" i="64"/>
  <c r="FX551" i="64"/>
  <c r="FW551" i="64"/>
  <c r="FV551" i="64"/>
  <c r="FU551" i="64"/>
  <c r="FT551" i="64"/>
  <c r="FS551" i="64"/>
  <c r="FR551" i="64"/>
  <c r="FQ551" i="64"/>
  <c r="FP551" i="64"/>
  <c r="FO551" i="64"/>
  <c r="FN551" i="64"/>
  <c r="FM551" i="64"/>
  <c r="FL551" i="64"/>
  <c r="FK551" i="64"/>
  <c r="FJ551" i="64"/>
  <c r="FI551" i="64"/>
  <c r="FH551" i="64"/>
  <c r="FG551" i="64"/>
  <c r="FA551" i="64" s="1"/>
  <c r="FF551" i="64"/>
  <c r="FD551" i="64"/>
  <c r="FC551" i="64"/>
  <c r="EX551" i="64"/>
  <c r="EW551" i="64"/>
  <c r="EU551" i="64"/>
  <c r="ET551" i="64"/>
  <c r="ES551" i="64"/>
  <c r="ER551" i="64"/>
  <c r="EQ551" i="64"/>
  <c r="EP551" i="64"/>
  <c r="EV551" i="64" s="1"/>
  <c r="M550" i="64"/>
  <c r="L550" i="64"/>
  <c r="M549" i="64"/>
  <c r="M548" i="64"/>
  <c r="L548" i="64"/>
  <c r="EY548" i="64" s="1"/>
  <c r="M547" i="64"/>
  <c r="M546" i="64"/>
  <c r="L546" i="64"/>
  <c r="EY546" i="64" s="1"/>
  <c r="IA550" i="64"/>
  <c r="HZ550" i="64"/>
  <c r="HY550" i="64"/>
  <c r="GL550" i="64"/>
  <c r="GJ550" i="64"/>
  <c r="GI550" i="64"/>
  <c r="GH550" i="64"/>
  <c r="GG550" i="64"/>
  <c r="GF550" i="64"/>
  <c r="GE550" i="64"/>
  <c r="GD550" i="64"/>
  <c r="GC550" i="64"/>
  <c r="GB550" i="64"/>
  <c r="GA550" i="64"/>
  <c r="FZ550" i="64"/>
  <c r="FY550" i="64"/>
  <c r="FX550" i="64"/>
  <c r="FW550" i="64"/>
  <c r="FV550" i="64"/>
  <c r="FU550" i="64"/>
  <c r="FT550" i="64"/>
  <c r="FS550" i="64"/>
  <c r="FR550" i="64"/>
  <c r="FQ550" i="64"/>
  <c r="FP550" i="64"/>
  <c r="FO550" i="64"/>
  <c r="FN550" i="64"/>
  <c r="FM550" i="64"/>
  <c r="FL550" i="64"/>
  <c r="FK550" i="64"/>
  <c r="FJ550" i="64"/>
  <c r="FI550" i="64"/>
  <c r="FH550" i="64"/>
  <c r="FG550" i="64"/>
  <c r="FF550" i="64"/>
  <c r="FD550" i="64"/>
  <c r="FC550" i="64"/>
  <c r="FB550" i="64"/>
  <c r="EU550" i="64"/>
  <c r="ET550" i="64"/>
  <c r="ES550" i="64"/>
  <c r="ER550" i="64"/>
  <c r="EQ550" i="64"/>
  <c r="EP550" i="64"/>
  <c r="IA549" i="64"/>
  <c r="HZ549" i="64"/>
  <c r="HY549" i="64"/>
  <c r="GL549" i="64"/>
  <c r="FD549" i="64" s="1"/>
  <c r="FC549" i="64"/>
  <c r="FA549" i="64"/>
  <c r="EZ549" i="64"/>
  <c r="EX549" i="64"/>
  <c r="EU549" i="64"/>
  <c r="ET549" i="64"/>
  <c r="ES549" i="64"/>
  <c r="ER549" i="64"/>
  <c r="EQ549" i="64"/>
  <c r="EP549" i="64"/>
  <c r="IA548" i="64"/>
  <c r="HZ548" i="64"/>
  <c r="HY548" i="64"/>
  <c r="GL548" i="64"/>
  <c r="FD548" i="64" s="1"/>
  <c r="FC548" i="64"/>
  <c r="FA548" i="64"/>
  <c r="EZ548" i="64"/>
  <c r="EX548" i="64"/>
  <c r="EU548" i="64"/>
  <c r="ET548" i="64"/>
  <c r="ES548" i="64"/>
  <c r="ER548" i="64"/>
  <c r="EQ548" i="64"/>
  <c r="EP548" i="64"/>
  <c r="IA547" i="64"/>
  <c r="HZ547" i="64"/>
  <c r="HY547" i="64"/>
  <c r="GL547" i="64"/>
  <c r="FD547" i="64"/>
  <c r="FC547" i="64"/>
  <c r="FA547" i="64"/>
  <c r="EZ547" i="64"/>
  <c r="EX547" i="64"/>
  <c r="EU547" i="64"/>
  <c r="ET547" i="64"/>
  <c r="ES547" i="64"/>
  <c r="ER547" i="64"/>
  <c r="EQ547" i="64"/>
  <c r="EP547" i="64"/>
  <c r="IA546" i="64"/>
  <c r="HZ546" i="64"/>
  <c r="HY546" i="64"/>
  <c r="HP546" i="64"/>
  <c r="HO546" i="64"/>
  <c r="HN546" i="64"/>
  <c r="HM546" i="64"/>
  <c r="HL546" i="64"/>
  <c r="HK546" i="64"/>
  <c r="HJ546" i="64"/>
  <c r="HI546" i="64"/>
  <c r="HH546" i="64"/>
  <c r="HG546" i="64"/>
  <c r="HF546" i="64"/>
  <c r="HE546" i="64"/>
  <c r="HD546" i="64"/>
  <c r="HC546" i="64"/>
  <c r="HB546" i="64"/>
  <c r="HA546" i="64"/>
  <c r="GZ546" i="64"/>
  <c r="GY546" i="64"/>
  <c r="GX546" i="64"/>
  <c r="GW546" i="64"/>
  <c r="GV546" i="64"/>
  <c r="GU546" i="64"/>
  <c r="GT546" i="64"/>
  <c r="GS546" i="64"/>
  <c r="GR546" i="64"/>
  <c r="GQ546" i="64"/>
  <c r="GP546" i="64"/>
  <c r="GO546" i="64"/>
  <c r="GN546" i="64"/>
  <c r="GL546" i="64"/>
  <c r="GJ546" i="64"/>
  <c r="GI546" i="64"/>
  <c r="GH546" i="64"/>
  <c r="GG546" i="64"/>
  <c r="GF546" i="64"/>
  <c r="GE546" i="64"/>
  <c r="GD546" i="64"/>
  <c r="GC546" i="64"/>
  <c r="GB546" i="64"/>
  <c r="GA546" i="64"/>
  <c r="FZ546" i="64"/>
  <c r="FY546" i="64"/>
  <c r="FX546" i="64"/>
  <c r="FW546" i="64"/>
  <c r="FV546" i="64"/>
  <c r="FU546" i="64"/>
  <c r="FT546" i="64"/>
  <c r="FS546" i="64"/>
  <c r="FR546" i="64"/>
  <c r="FQ546" i="64"/>
  <c r="FP546" i="64"/>
  <c r="FO546" i="64"/>
  <c r="FN546" i="64"/>
  <c r="FM546" i="64"/>
  <c r="FL546" i="64"/>
  <c r="FK546" i="64"/>
  <c r="FJ546" i="64"/>
  <c r="FI546" i="64"/>
  <c r="FH546" i="64"/>
  <c r="FA546" i="64" s="1"/>
  <c r="FG546" i="64"/>
  <c r="FF546" i="64"/>
  <c r="EX546" i="64" s="1"/>
  <c r="FD546" i="64"/>
  <c r="FC546" i="64"/>
  <c r="EW546" i="64"/>
  <c r="EU546" i="64"/>
  <c r="ET546" i="64"/>
  <c r="ES546" i="64"/>
  <c r="ER546" i="64"/>
  <c r="EQ546" i="64"/>
  <c r="EP546" i="64"/>
  <c r="M545" i="64"/>
  <c r="L545" i="64"/>
  <c r="M544" i="64"/>
  <c r="L544" i="64"/>
  <c r="EY544" i="64" s="1"/>
  <c r="M543" i="64"/>
  <c r="L543" i="64"/>
  <c r="M542" i="64"/>
  <c r="L542" i="64"/>
  <c r="EY542" i="64" s="1"/>
  <c r="M541" i="64"/>
  <c r="L541" i="64"/>
  <c r="IA545" i="64"/>
  <c r="HZ545" i="64"/>
  <c r="HY545" i="64"/>
  <c r="GL545" i="64"/>
  <c r="GJ545" i="64"/>
  <c r="GI545" i="64"/>
  <c r="GH545" i="64"/>
  <c r="GG545" i="64"/>
  <c r="GF545" i="64"/>
  <c r="GE545" i="64"/>
  <c r="GD545" i="64"/>
  <c r="GC545" i="64"/>
  <c r="GB545" i="64"/>
  <c r="GA545" i="64"/>
  <c r="FZ545" i="64"/>
  <c r="FY545" i="64"/>
  <c r="FX545" i="64"/>
  <c r="FW545" i="64"/>
  <c r="FV545" i="64"/>
  <c r="FU545" i="64"/>
  <c r="FT545" i="64"/>
  <c r="FS545" i="64"/>
  <c r="FR545" i="64"/>
  <c r="FQ545" i="64"/>
  <c r="FP545" i="64"/>
  <c r="FO545" i="64"/>
  <c r="FN545" i="64"/>
  <c r="FM545" i="64"/>
  <c r="FL545" i="64"/>
  <c r="FK545" i="64"/>
  <c r="FJ545" i="64"/>
  <c r="FI545" i="64"/>
  <c r="FH545" i="64"/>
  <c r="FG545" i="64"/>
  <c r="FF545" i="64"/>
  <c r="FD545" i="64"/>
  <c r="FC545" i="64"/>
  <c r="FB545" i="64"/>
  <c r="EU545" i="64"/>
  <c r="ET545" i="64"/>
  <c r="ES545" i="64"/>
  <c r="ER545" i="64"/>
  <c r="EQ545" i="64"/>
  <c r="EP545" i="64"/>
  <c r="IA544" i="64"/>
  <c r="HZ544" i="64"/>
  <c r="HY544" i="64"/>
  <c r="GL544" i="64"/>
  <c r="FD544" i="64" s="1"/>
  <c r="FC544" i="64"/>
  <c r="FA544" i="64"/>
  <c r="EZ544" i="64"/>
  <c r="EX544" i="64"/>
  <c r="EU544" i="64"/>
  <c r="ET544" i="64"/>
  <c r="ES544" i="64"/>
  <c r="ER544" i="64"/>
  <c r="EQ544" i="64"/>
  <c r="EP544" i="64"/>
  <c r="IA543" i="64"/>
  <c r="HZ543" i="64"/>
  <c r="HY543" i="64"/>
  <c r="GL543" i="64"/>
  <c r="FD543" i="64" s="1"/>
  <c r="FC543" i="64"/>
  <c r="FA543" i="64"/>
  <c r="EZ543" i="64"/>
  <c r="EY543" i="64"/>
  <c r="EX543" i="64"/>
  <c r="EU543" i="64"/>
  <c r="ET543" i="64"/>
  <c r="ES543" i="64"/>
  <c r="ER543" i="64"/>
  <c r="EQ543" i="64"/>
  <c r="EP543" i="64"/>
  <c r="IA542" i="64"/>
  <c r="HZ542" i="64"/>
  <c r="HY542" i="64"/>
  <c r="GL542" i="64"/>
  <c r="FD542" i="64"/>
  <c r="FC542" i="64"/>
  <c r="FA542" i="64"/>
  <c r="EZ542" i="64"/>
  <c r="EX542" i="64"/>
  <c r="EU542" i="64"/>
  <c r="ET542" i="64"/>
  <c r="ES542" i="64"/>
  <c r="ER542" i="64"/>
  <c r="EQ542" i="64"/>
  <c r="EP542" i="64"/>
  <c r="IA541" i="64"/>
  <c r="HZ541" i="64"/>
  <c r="HY541" i="64"/>
  <c r="HP541" i="64"/>
  <c r="HO541" i="64"/>
  <c r="HN541" i="64"/>
  <c r="HM541" i="64"/>
  <c r="HL541" i="64"/>
  <c r="HK541" i="64"/>
  <c r="HJ541" i="64"/>
  <c r="HI541" i="64"/>
  <c r="HH541" i="64"/>
  <c r="HG541" i="64"/>
  <c r="HF541" i="64"/>
  <c r="HE541" i="64"/>
  <c r="HD541" i="64"/>
  <c r="HC541" i="64"/>
  <c r="HB541" i="64"/>
  <c r="HA541" i="64"/>
  <c r="GZ541" i="64"/>
  <c r="GY541" i="64"/>
  <c r="GX541" i="64"/>
  <c r="GW541" i="64"/>
  <c r="GV541" i="64"/>
  <c r="GU541" i="64"/>
  <c r="GT541" i="64"/>
  <c r="GS541" i="64"/>
  <c r="GR541" i="64"/>
  <c r="GQ541" i="64"/>
  <c r="GP541" i="64"/>
  <c r="GO541" i="64"/>
  <c r="GN541" i="64"/>
  <c r="GL541" i="64"/>
  <c r="GJ541" i="64"/>
  <c r="GI541" i="64"/>
  <c r="GH541" i="64"/>
  <c r="GG541" i="64"/>
  <c r="GF541" i="64"/>
  <c r="GE541" i="64"/>
  <c r="GD541" i="64"/>
  <c r="GC541" i="64"/>
  <c r="GB541" i="64"/>
  <c r="GA541" i="64"/>
  <c r="FZ541" i="64"/>
  <c r="FY541" i="64"/>
  <c r="FX541" i="64"/>
  <c r="FW541" i="64"/>
  <c r="FV541" i="64"/>
  <c r="FU541" i="64"/>
  <c r="FT541" i="64"/>
  <c r="FS541" i="64"/>
  <c r="FR541" i="64"/>
  <c r="FQ541" i="64"/>
  <c r="FP541" i="64"/>
  <c r="FO541" i="64"/>
  <c r="FN541" i="64"/>
  <c r="FM541" i="64"/>
  <c r="FL541" i="64"/>
  <c r="FK541" i="64"/>
  <c r="FJ541" i="64"/>
  <c r="FI541" i="64"/>
  <c r="FH541" i="64"/>
  <c r="FA541" i="64" s="1"/>
  <c r="FG541" i="64"/>
  <c r="FF541" i="64"/>
  <c r="EX541" i="64" s="1"/>
  <c r="FD541" i="64"/>
  <c r="FC541" i="64"/>
  <c r="EY541" i="64"/>
  <c r="EW541" i="64"/>
  <c r="EU541" i="64"/>
  <c r="ET541" i="64"/>
  <c r="ES541" i="64"/>
  <c r="ER541" i="64"/>
  <c r="EQ541" i="64"/>
  <c r="EP541" i="64"/>
  <c r="M540" i="64"/>
  <c r="L540" i="64"/>
  <c r="M539" i="64"/>
  <c r="M538" i="64"/>
  <c r="L538" i="64"/>
  <c r="M537" i="64"/>
  <c r="M536" i="64"/>
  <c r="L536" i="64"/>
  <c r="IA540" i="64"/>
  <c r="HZ540" i="64"/>
  <c r="HY540" i="64"/>
  <c r="GL540" i="64"/>
  <c r="GJ540" i="64"/>
  <c r="GI540" i="64"/>
  <c r="GH540" i="64"/>
  <c r="GG540" i="64"/>
  <c r="GF540" i="64"/>
  <c r="GE540" i="64"/>
  <c r="GD540" i="64"/>
  <c r="GC540" i="64"/>
  <c r="GB540" i="64"/>
  <c r="GA540" i="64"/>
  <c r="FZ540" i="64"/>
  <c r="FY540" i="64"/>
  <c r="FX540" i="64"/>
  <c r="FW540" i="64"/>
  <c r="FV540" i="64"/>
  <c r="FU540" i="64"/>
  <c r="FT540" i="64"/>
  <c r="FS540" i="64"/>
  <c r="FR540" i="64"/>
  <c r="FQ540" i="64"/>
  <c r="FP540" i="64"/>
  <c r="FO540" i="64"/>
  <c r="FN540" i="64"/>
  <c r="FM540" i="64"/>
  <c r="FL540" i="64"/>
  <c r="FK540" i="64"/>
  <c r="FJ540" i="64"/>
  <c r="FI540" i="64"/>
  <c r="FH540" i="64"/>
  <c r="FG540" i="64"/>
  <c r="FF540" i="64"/>
  <c r="FD540" i="64"/>
  <c r="FC540" i="64"/>
  <c r="EU540" i="64"/>
  <c r="ET540" i="64"/>
  <c r="ES540" i="64"/>
  <c r="ER540" i="64"/>
  <c r="EQ540" i="64"/>
  <c r="EP540" i="64"/>
  <c r="IA539" i="64"/>
  <c r="HZ539" i="64"/>
  <c r="HY539" i="64"/>
  <c r="GL539" i="64"/>
  <c r="FD539" i="64" s="1"/>
  <c r="FC539" i="64"/>
  <c r="FA539" i="64"/>
  <c r="EZ539" i="64"/>
  <c r="EX539" i="64"/>
  <c r="EU539" i="64"/>
  <c r="ET539" i="64"/>
  <c r="ES539" i="64"/>
  <c r="ER539" i="64"/>
  <c r="EQ539" i="64"/>
  <c r="EP539" i="64"/>
  <c r="IA538" i="64"/>
  <c r="HZ538" i="64"/>
  <c r="HY538" i="64"/>
  <c r="GL538" i="64"/>
  <c r="FD538" i="64" s="1"/>
  <c r="FC538" i="64"/>
  <c r="FA538" i="64"/>
  <c r="EZ538" i="64"/>
  <c r="EX538" i="64"/>
  <c r="EU538" i="64"/>
  <c r="ET538" i="64"/>
  <c r="ES538" i="64"/>
  <c r="ER538" i="64"/>
  <c r="EQ538" i="64"/>
  <c r="EP538" i="64"/>
  <c r="IA537" i="64"/>
  <c r="HZ537" i="64"/>
  <c r="HY537" i="64"/>
  <c r="GL537" i="64"/>
  <c r="FD537" i="64" s="1"/>
  <c r="FC537" i="64"/>
  <c r="FA537" i="64"/>
  <c r="EZ537" i="64"/>
  <c r="EX537" i="64"/>
  <c r="EU537" i="64"/>
  <c r="ET537" i="64"/>
  <c r="ES537" i="64"/>
  <c r="ER537" i="64"/>
  <c r="EQ537" i="64"/>
  <c r="EP537" i="64"/>
  <c r="IA536" i="64"/>
  <c r="HZ536" i="64"/>
  <c r="HY536" i="64"/>
  <c r="HP536" i="64"/>
  <c r="HO536" i="64"/>
  <c r="HN536" i="64"/>
  <c r="HM536" i="64"/>
  <c r="HL536" i="64"/>
  <c r="HK536" i="64"/>
  <c r="HJ536" i="64"/>
  <c r="HI536" i="64"/>
  <c r="HH536" i="64"/>
  <c r="HG536" i="64"/>
  <c r="HF536" i="64"/>
  <c r="HE536" i="64"/>
  <c r="HD536" i="64"/>
  <c r="HC536" i="64"/>
  <c r="HB536" i="64"/>
  <c r="HA536" i="64"/>
  <c r="GZ536" i="64"/>
  <c r="GY536" i="64"/>
  <c r="GX536" i="64"/>
  <c r="GW536" i="64"/>
  <c r="GV536" i="64"/>
  <c r="GU536" i="64"/>
  <c r="GT536" i="64"/>
  <c r="GS536" i="64"/>
  <c r="GR536" i="64"/>
  <c r="GQ536" i="64"/>
  <c r="GP536" i="64"/>
  <c r="GO536" i="64"/>
  <c r="GN536" i="64"/>
  <c r="GL536" i="64"/>
  <c r="GJ536" i="64"/>
  <c r="GI536" i="64"/>
  <c r="GH536" i="64"/>
  <c r="GG536" i="64"/>
  <c r="GF536" i="64"/>
  <c r="GE536" i="64"/>
  <c r="GD536" i="64"/>
  <c r="GC536" i="64"/>
  <c r="GB536" i="64"/>
  <c r="GA536" i="64"/>
  <c r="FZ536" i="64"/>
  <c r="FY536" i="64"/>
  <c r="FX536" i="64"/>
  <c r="FW536" i="64"/>
  <c r="FV536" i="64"/>
  <c r="FU536" i="64"/>
  <c r="FT536" i="64"/>
  <c r="FS536" i="64"/>
  <c r="FR536" i="64"/>
  <c r="FQ536" i="64"/>
  <c r="FP536" i="64"/>
  <c r="FO536" i="64"/>
  <c r="FN536" i="64"/>
  <c r="FM536" i="64"/>
  <c r="FL536" i="64"/>
  <c r="FK536" i="64"/>
  <c r="FJ536" i="64"/>
  <c r="FI536" i="64"/>
  <c r="FH536" i="64"/>
  <c r="FG536" i="64"/>
  <c r="FA536" i="64" s="1"/>
  <c r="FF536" i="64"/>
  <c r="FD536" i="64"/>
  <c r="FC536" i="64"/>
  <c r="EX536" i="64"/>
  <c r="EW536" i="64"/>
  <c r="EU536" i="64"/>
  <c r="ET536" i="64"/>
  <c r="ES536" i="64"/>
  <c r="ER536" i="64"/>
  <c r="EQ536" i="64"/>
  <c r="EP536" i="64"/>
  <c r="EV536" i="64" s="1"/>
  <c r="M535" i="64"/>
  <c r="L535" i="64"/>
  <c r="M534" i="64"/>
  <c r="L534" i="64"/>
  <c r="EY534" i="64" s="1"/>
  <c r="M533" i="64"/>
  <c r="L533" i="64"/>
  <c r="M532" i="64"/>
  <c r="L532" i="64"/>
  <c r="EY532" i="64" s="1"/>
  <c r="M531" i="64"/>
  <c r="L531" i="64"/>
  <c r="IA535" i="64"/>
  <c r="HZ535" i="64"/>
  <c r="HY535" i="64"/>
  <c r="GL535" i="64"/>
  <c r="GJ535" i="64"/>
  <c r="GI535" i="64"/>
  <c r="GH535" i="64"/>
  <c r="GG535" i="64"/>
  <c r="GF535" i="64"/>
  <c r="GE535" i="64"/>
  <c r="GD535" i="64"/>
  <c r="GC535" i="64"/>
  <c r="GB535" i="64"/>
  <c r="GA535" i="64"/>
  <c r="FZ535" i="64"/>
  <c r="FY535" i="64"/>
  <c r="FX535" i="64"/>
  <c r="FW535" i="64"/>
  <c r="FV535" i="64"/>
  <c r="FU535" i="64"/>
  <c r="FT535" i="64"/>
  <c r="FS535" i="64"/>
  <c r="FR535" i="64"/>
  <c r="FQ535" i="64"/>
  <c r="FP535" i="64"/>
  <c r="FO535" i="64"/>
  <c r="FN535" i="64"/>
  <c r="FM535" i="64"/>
  <c r="FL535" i="64"/>
  <c r="FK535" i="64"/>
  <c r="FJ535" i="64"/>
  <c r="FI535" i="64"/>
  <c r="FH535" i="64"/>
  <c r="FG535" i="64"/>
  <c r="FF535" i="64"/>
  <c r="FD535" i="64"/>
  <c r="FC535" i="64"/>
  <c r="EU535" i="64"/>
  <c r="ET535" i="64"/>
  <c r="ES535" i="64"/>
  <c r="ER535" i="64"/>
  <c r="EQ535" i="64"/>
  <c r="EP535" i="64"/>
  <c r="IA534" i="64"/>
  <c r="HZ534" i="64"/>
  <c r="HY534" i="64"/>
  <c r="GL534" i="64"/>
  <c r="FD534" i="64" s="1"/>
  <c r="FC534" i="64"/>
  <c r="FA534" i="64"/>
  <c r="EZ534" i="64"/>
  <c r="EX534" i="64"/>
  <c r="EU534" i="64"/>
  <c r="ET534" i="64"/>
  <c r="ES534" i="64"/>
  <c r="ER534" i="64"/>
  <c r="EQ534" i="64"/>
  <c r="EP534" i="64"/>
  <c r="IA533" i="64"/>
  <c r="HZ533" i="64"/>
  <c r="HY533" i="64"/>
  <c r="GL533" i="64"/>
  <c r="FD533" i="64"/>
  <c r="FC533" i="64"/>
  <c r="FA533" i="64"/>
  <c r="EZ533" i="64"/>
  <c r="EY533" i="64"/>
  <c r="EX533" i="64"/>
  <c r="EU533" i="64"/>
  <c r="ET533" i="64"/>
  <c r="ES533" i="64"/>
  <c r="EV533" i="64" s="1"/>
  <c r="ER533" i="64"/>
  <c r="EQ533" i="64"/>
  <c r="EP533" i="64"/>
  <c r="IA532" i="64"/>
  <c r="HZ532" i="64"/>
  <c r="HY532" i="64"/>
  <c r="GL532" i="64"/>
  <c r="FD532" i="64"/>
  <c r="FC532" i="64"/>
  <c r="FA532" i="64"/>
  <c r="EZ532" i="64"/>
  <c r="EX532" i="64"/>
  <c r="EU532" i="64"/>
  <c r="ET532" i="64"/>
  <c r="ES532" i="64"/>
  <c r="ER532" i="64"/>
  <c r="EQ532" i="64"/>
  <c r="EP532" i="64"/>
  <c r="IA531" i="64"/>
  <c r="HZ531" i="64"/>
  <c r="HY531" i="64"/>
  <c r="HP531" i="64"/>
  <c r="HO531" i="64"/>
  <c r="HN531" i="64"/>
  <c r="HM531" i="64"/>
  <c r="HL531" i="64"/>
  <c r="HK531" i="64"/>
  <c r="HJ531" i="64"/>
  <c r="HI531" i="64"/>
  <c r="HH531" i="64"/>
  <c r="HG531" i="64"/>
  <c r="HF531" i="64"/>
  <c r="HE531" i="64"/>
  <c r="HD531" i="64"/>
  <c r="HC531" i="64"/>
  <c r="HB531" i="64"/>
  <c r="HA531" i="64"/>
  <c r="GZ531" i="64"/>
  <c r="GY531" i="64"/>
  <c r="GX531" i="64"/>
  <c r="GW531" i="64"/>
  <c r="GV531" i="64"/>
  <c r="GU531" i="64"/>
  <c r="GT531" i="64"/>
  <c r="GS531" i="64"/>
  <c r="GR531" i="64"/>
  <c r="GQ531" i="64"/>
  <c r="GP531" i="64"/>
  <c r="GO531" i="64"/>
  <c r="GN531" i="64"/>
  <c r="GL531" i="64"/>
  <c r="GJ531" i="64"/>
  <c r="GI531" i="64"/>
  <c r="GH531" i="64"/>
  <c r="GG531" i="64"/>
  <c r="GF531" i="64"/>
  <c r="GE531" i="64"/>
  <c r="GD531" i="64"/>
  <c r="GC531" i="64"/>
  <c r="GB531" i="64"/>
  <c r="GA531" i="64"/>
  <c r="FZ531" i="64"/>
  <c r="FY531" i="64"/>
  <c r="FX531" i="64"/>
  <c r="FW531" i="64"/>
  <c r="FV531" i="64"/>
  <c r="FU531" i="64"/>
  <c r="FT531" i="64"/>
  <c r="FS531" i="64"/>
  <c r="FR531" i="64"/>
  <c r="FQ531" i="64"/>
  <c r="FP531" i="64"/>
  <c r="FO531" i="64"/>
  <c r="FN531" i="64"/>
  <c r="FM531" i="64"/>
  <c r="FL531" i="64"/>
  <c r="FK531" i="64"/>
  <c r="FJ531" i="64"/>
  <c r="FI531" i="64"/>
  <c r="FH531" i="64"/>
  <c r="FG531" i="64"/>
  <c r="FF531" i="64"/>
  <c r="FD531" i="64"/>
  <c r="FC531" i="64"/>
  <c r="EY531" i="64"/>
  <c r="EX531" i="64"/>
  <c r="EW531" i="64"/>
  <c r="EU531" i="64"/>
  <c r="ET531" i="64"/>
  <c r="ES531" i="64"/>
  <c r="ER531" i="64"/>
  <c r="EQ531" i="64"/>
  <c r="EP531" i="64"/>
  <c r="M530" i="64"/>
  <c r="L530" i="64"/>
  <c r="M529" i="64"/>
  <c r="M528" i="64"/>
  <c r="L528" i="64"/>
  <c r="M527" i="64"/>
  <c r="M526" i="64"/>
  <c r="L526" i="64"/>
  <c r="EY526" i="64" s="1"/>
  <c r="IA530" i="64"/>
  <c r="HZ530" i="64"/>
  <c r="HY530" i="64"/>
  <c r="GL530" i="64"/>
  <c r="GJ530" i="64"/>
  <c r="GI530" i="64"/>
  <c r="GH530" i="64"/>
  <c r="GG530" i="64"/>
  <c r="GF530" i="64"/>
  <c r="GE530" i="64"/>
  <c r="GD530" i="64"/>
  <c r="GC530" i="64"/>
  <c r="GB530" i="64"/>
  <c r="GA530" i="64"/>
  <c r="FZ530" i="64"/>
  <c r="FY530" i="64"/>
  <c r="FX530" i="64"/>
  <c r="FW530" i="64"/>
  <c r="FV530" i="64"/>
  <c r="FU530" i="64"/>
  <c r="FT530" i="64"/>
  <c r="FS530" i="64"/>
  <c r="FR530" i="64"/>
  <c r="FQ530" i="64"/>
  <c r="FP530" i="64"/>
  <c r="FO530" i="64"/>
  <c r="FN530" i="64"/>
  <c r="FM530" i="64"/>
  <c r="FL530" i="64"/>
  <c r="FK530" i="64"/>
  <c r="FJ530" i="64"/>
  <c r="FI530" i="64"/>
  <c r="FH530" i="64"/>
  <c r="FG530" i="64"/>
  <c r="FF530" i="64"/>
  <c r="FD530" i="64"/>
  <c r="FC530" i="64"/>
  <c r="EU530" i="64"/>
  <c r="ET530" i="64"/>
  <c r="ES530" i="64"/>
  <c r="ER530" i="64"/>
  <c r="EQ530" i="64"/>
  <c r="EV530" i="64" s="1"/>
  <c r="EP530" i="64"/>
  <c r="IA529" i="64"/>
  <c r="HZ529" i="64"/>
  <c r="HY529" i="64"/>
  <c r="GL529" i="64"/>
  <c r="FD529" i="64" s="1"/>
  <c r="FC529" i="64"/>
  <c r="FA529" i="64"/>
  <c r="EZ529" i="64"/>
  <c r="EX529" i="64"/>
  <c r="EU529" i="64"/>
  <c r="ET529" i="64"/>
  <c r="ES529" i="64"/>
  <c r="ER529" i="64"/>
  <c r="EQ529" i="64"/>
  <c r="EP529" i="64"/>
  <c r="IA528" i="64"/>
  <c r="HZ528" i="64"/>
  <c r="HY528" i="64"/>
  <c r="GL528" i="64"/>
  <c r="FD528" i="64"/>
  <c r="FC528" i="64"/>
  <c r="FA528" i="64"/>
  <c r="EZ528" i="64"/>
  <c r="EX528" i="64"/>
  <c r="EU528" i="64"/>
  <c r="ET528" i="64"/>
  <c r="ES528" i="64"/>
  <c r="ER528" i="64"/>
  <c r="EQ528" i="64"/>
  <c r="EP528" i="64"/>
  <c r="IA527" i="64"/>
  <c r="HZ527" i="64"/>
  <c r="HY527" i="64"/>
  <c r="GL527" i="64"/>
  <c r="FD527" i="64"/>
  <c r="FC527" i="64"/>
  <c r="FA527" i="64"/>
  <c r="EZ527" i="64"/>
  <c r="EX527" i="64"/>
  <c r="EU527" i="64"/>
  <c r="ET527" i="64"/>
  <c r="ES527" i="64"/>
  <c r="ER527" i="64"/>
  <c r="EQ527" i="64"/>
  <c r="EP527" i="64"/>
  <c r="IA526" i="64"/>
  <c r="HZ526" i="64"/>
  <c r="HY526" i="64"/>
  <c r="HP526" i="64"/>
  <c r="HO526" i="64"/>
  <c r="HN526" i="64"/>
  <c r="HM526" i="64"/>
  <c r="HL526" i="64"/>
  <c r="HK526" i="64"/>
  <c r="HJ526" i="64"/>
  <c r="HI526" i="64"/>
  <c r="HH526" i="64"/>
  <c r="HG526" i="64"/>
  <c r="HF526" i="64"/>
  <c r="HE526" i="64"/>
  <c r="HD526" i="64"/>
  <c r="HC526" i="64"/>
  <c r="HB526" i="64"/>
  <c r="HA526" i="64"/>
  <c r="GZ526" i="64"/>
  <c r="GY526" i="64"/>
  <c r="GX526" i="64"/>
  <c r="GW526" i="64"/>
  <c r="GV526" i="64"/>
  <c r="GU526" i="64"/>
  <c r="GT526" i="64"/>
  <c r="GS526" i="64"/>
  <c r="GR526" i="64"/>
  <c r="GQ526" i="64"/>
  <c r="GP526" i="64"/>
  <c r="GO526" i="64"/>
  <c r="GN526" i="64"/>
  <c r="GL526" i="64"/>
  <c r="GJ526" i="64"/>
  <c r="GI526" i="64"/>
  <c r="GH526" i="64"/>
  <c r="GG526" i="64"/>
  <c r="GF526" i="64"/>
  <c r="GE526" i="64"/>
  <c r="GD526" i="64"/>
  <c r="GC526" i="64"/>
  <c r="GB526" i="64"/>
  <c r="GA526" i="64"/>
  <c r="FZ526" i="64"/>
  <c r="FY526" i="64"/>
  <c r="FX526" i="64"/>
  <c r="FW526" i="64"/>
  <c r="FV526" i="64"/>
  <c r="FU526" i="64"/>
  <c r="FT526" i="64"/>
  <c r="FS526" i="64"/>
  <c r="FR526" i="64"/>
  <c r="FQ526" i="64"/>
  <c r="FP526" i="64"/>
  <c r="FO526" i="64"/>
  <c r="FN526" i="64"/>
  <c r="FM526" i="64"/>
  <c r="FL526" i="64"/>
  <c r="FK526" i="64"/>
  <c r="FJ526" i="64"/>
  <c r="FI526" i="64"/>
  <c r="FH526" i="64"/>
  <c r="FG526" i="64"/>
  <c r="FF526" i="64"/>
  <c r="FD526" i="64"/>
  <c r="FC526" i="64"/>
  <c r="EX526" i="64"/>
  <c r="EW526" i="64"/>
  <c r="EU526" i="64"/>
  <c r="ET526" i="64"/>
  <c r="ES526" i="64"/>
  <c r="ER526" i="64"/>
  <c r="EQ526" i="64"/>
  <c r="EP526" i="64"/>
  <c r="M525" i="64"/>
  <c r="L525" i="64"/>
  <c r="M524" i="64"/>
  <c r="M523" i="64"/>
  <c r="L523" i="64"/>
  <c r="EY523" i="64" s="1"/>
  <c r="M522" i="64"/>
  <c r="M521" i="64"/>
  <c r="L521" i="64"/>
  <c r="IA525" i="64"/>
  <c r="HZ525" i="64"/>
  <c r="HY525" i="64"/>
  <c r="GL525" i="64"/>
  <c r="GJ525" i="64"/>
  <c r="GI525" i="64"/>
  <c r="GH525" i="64"/>
  <c r="GG525" i="64"/>
  <c r="GF525" i="64"/>
  <c r="GE525" i="64"/>
  <c r="GD525" i="64"/>
  <c r="GC525" i="64"/>
  <c r="GB525" i="64"/>
  <c r="GA525" i="64"/>
  <c r="FZ525" i="64"/>
  <c r="FY525" i="64"/>
  <c r="FX525" i="64"/>
  <c r="FW525" i="64"/>
  <c r="FV525" i="64"/>
  <c r="FU525" i="64"/>
  <c r="FT525" i="64"/>
  <c r="FS525" i="64"/>
  <c r="FR525" i="64"/>
  <c r="FQ525" i="64"/>
  <c r="FP525" i="64"/>
  <c r="FO525" i="64"/>
  <c r="FN525" i="64"/>
  <c r="FM525" i="64"/>
  <c r="FL525" i="64"/>
  <c r="FK525" i="64"/>
  <c r="FJ525" i="64"/>
  <c r="FI525" i="64"/>
  <c r="FH525" i="64"/>
  <c r="FG525" i="64"/>
  <c r="FF525" i="64"/>
  <c r="FD525" i="64"/>
  <c r="FC525" i="64"/>
  <c r="EU525" i="64"/>
  <c r="ET525" i="64"/>
  <c r="ES525" i="64"/>
  <c r="ER525" i="64"/>
  <c r="EQ525" i="64"/>
  <c r="EV525" i="64" s="1"/>
  <c r="EP525" i="64"/>
  <c r="IA524" i="64"/>
  <c r="HZ524" i="64"/>
  <c r="HY524" i="64"/>
  <c r="GL524" i="64"/>
  <c r="FD524" i="64" s="1"/>
  <c r="FC524" i="64"/>
  <c r="FA524" i="64"/>
  <c r="EZ524" i="64"/>
  <c r="EX524" i="64"/>
  <c r="EU524" i="64"/>
  <c r="ET524" i="64"/>
  <c r="ES524" i="64"/>
  <c r="ER524" i="64"/>
  <c r="EQ524" i="64"/>
  <c r="EP524" i="64"/>
  <c r="IA523" i="64"/>
  <c r="HZ523" i="64"/>
  <c r="HY523" i="64"/>
  <c r="GL523" i="64"/>
  <c r="FD523" i="64"/>
  <c r="FC523" i="64"/>
  <c r="FA523" i="64"/>
  <c r="EZ523" i="64"/>
  <c r="EX523" i="64"/>
  <c r="EU523" i="64"/>
  <c r="ET523" i="64"/>
  <c r="ES523" i="64"/>
  <c r="ER523" i="64"/>
  <c r="EQ523" i="64"/>
  <c r="EP523" i="64"/>
  <c r="IA522" i="64"/>
  <c r="HZ522" i="64"/>
  <c r="HY522" i="64"/>
  <c r="GL522" i="64"/>
  <c r="FD522" i="64"/>
  <c r="FC522" i="64"/>
  <c r="FA522" i="64"/>
  <c r="EZ522" i="64"/>
  <c r="EX522" i="64"/>
  <c r="EU522" i="64"/>
  <c r="ET522" i="64"/>
  <c r="ES522" i="64"/>
  <c r="ER522" i="64"/>
  <c r="EQ522" i="64"/>
  <c r="EP522" i="64"/>
  <c r="IA521" i="64"/>
  <c r="HZ521" i="64"/>
  <c r="HY521" i="64"/>
  <c r="HP521" i="64"/>
  <c r="HO521" i="64"/>
  <c r="HN521" i="64"/>
  <c r="HM521" i="64"/>
  <c r="HL521" i="64"/>
  <c r="HK521" i="64"/>
  <c r="HJ521" i="64"/>
  <c r="HI521" i="64"/>
  <c r="HH521" i="64"/>
  <c r="HG521" i="64"/>
  <c r="HF521" i="64"/>
  <c r="HE521" i="64"/>
  <c r="HD521" i="64"/>
  <c r="HC521" i="64"/>
  <c r="HB521" i="64"/>
  <c r="HA521" i="64"/>
  <c r="GZ521" i="64"/>
  <c r="GY521" i="64"/>
  <c r="GX521" i="64"/>
  <c r="GW521" i="64"/>
  <c r="GV521" i="64"/>
  <c r="GU521" i="64"/>
  <c r="GT521" i="64"/>
  <c r="GS521" i="64"/>
  <c r="GR521" i="64"/>
  <c r="GQ521" i="64"/>
  <c r="GP521" i="64"/>
  <c r="GO521" i="64"/>
  <c r="GN521" i="64"/>
  <c r="GL521" i="64"/>
  <c r="GJ521" i="64"/>
  <c r="GI521" i="64"/>
  <c r="GH521" i="64"/>
  <c r="GG521" i="64"/>
  <c r="GF521" i="64"/>
  <c r="GE521" i="64"/>
  <c r="GD521" i="64"/>
  <c r="GC521" i="64"/>
  <c r="GB521" i="64"/>
  <c r="GA521" i="64"/>
  <c r="FZ521" i="64"/>
  <c r="FY521" i="64"/>
  <c r="FX521" i="64"/>
  <c r="FW521" i="64"/>
  <c r="FV521" i="64"/>
  <c r="FU521" i="64"/>
  <c r="FT521" i="64"/>
  <c r="FS521" i="64"/>
  <c r="FR521" i="64"/>
  <c r="FQ521" i="64"/>
  <c r="FP521" i="64"/>
  <c r="FO521" i="64"/>
  <c r="FN521" i="64"/>
  <c r="FM521" i="64"/>
  <c r="FL521" i="64"/>
  <c r="FK521" i="64"/>
  <c r="FJ521" i="64"/>
  <c r="FI521" i="64"/>
  <c r="FH521" i="64"/>
  <c r="FG521" i="64"/>
  <c r="FF521" i="64"/>
  <c r="FD521" i="64"/>
  <c r="FC521" i="64"/>
  <c r="EX521" i="64"/>
  <c r="EW521" i="64"/>
  <c r="EU521" i="64"/>
  <c r="ET521" i="64"/>
  <c r="ES521" i="64"/>
  <c r="ER521" i="64"/>
  <c r="EQ521" i="64"/>
  <c r="EP521" i="64"/>
  <c r="M520" i="64"/>
  <c r="L520" i="64"/>
  <c r="M519" i="64"/>
  <c r="M518" i="64"/>
  <c r="EY518" i="64" s="1"/>
  <c r="L518" i="64"/>
  <c r="M517" i="64"/>
  <c r="M516" i="64"/>
  <c r="L516" i="64"/>
  <c r="EY516" i="64" s="1"/>
  <c r="IA520" i="64"/>
  <c r="HZ520" i="64"/>
  <c r="HY520" i="64"/>
  <c r="GL520" i="64"/>
  <c r="GJ520" i="64"/>
  <c r="GI520" i="64"/>
  <c r="GH520" i="64"/>
  <c r="GG520" i="64"/>
  <c r="GF520" i="64"/>
  <c r="GE520" i="64"/>
  <c r="GD520" i="64"/>
  <c r="GC520" i="64"/>
  <c r="GB520" i="64"/>
  <c r="GA520" i="64"/>
  <c r="FZ520" i="64"/>
  <c r="FY520" i="64"/>
  <c r="FX520" i="64"/>
  <c r="FW520" i="64"/>
  <c r="FV520" i="64"/>
  <c r="FU520" i="64"/>
  <c r="FT520" i="64"/>
  <c r="FS520" i="64"/>
  <c r="FR520" i="64"/>
  <c r="FQ520" i="64"/>
  <c r="FP520" i="64"/>
  <c r="FO520" i="64"/>
  <c r="FN520" i="64"/>
  <c r="FM520" i="64"/>
  <c r="FL520" i="64"/>
  <c r="FK520" i="64"/>
  <c r="FJ520" i="64"/>
  <c r="FI520" i="64"/>
  <c r="FH520" i="64"/>
  <c r="FG520" i="64"/>
  <c r="FF520" i="64"/>
  <c r="FD520" i="64"/>
  <c r="FC520" i="64"/>
  <c r="EU520" i="64"/>
  <c r="ET520" i="64"/>
  <c r="ES520" i="64"/>
  <c r="ER520" i="64"/>
  <c r="EQ520" i="64"/>
  <c r="EV520" i="64" s="1"/>
  <c r="EP520" i="64"/>
  <c r="IA519" i="64"/>
  <c r="HZ519" i="64"/>
  <c r="HY519" i="64"/>
  <c r="GL519" i="64"/>
  <c r="FD519" i="64" s="1"/>
  <c r="FC519" i="64"/>
  <c r="FA519" i="64"/>
  <c r="EZ519" i="64"/>
  <c r="EX519" i="64"/>
  <c r="EU519" i="64"/>
  <c r="ET519" i="64"/>
  <c r="ES519" i="64"/>
  <c r="ER519" i="64"/>
  <c r="EQ519" i="64"/>
  <c r="EP519" i="64"/>
  <c r="IA518" i="64"/>
  <c r="HZ518" i="64"/>
  <c r="HY518" i="64"/>
  <c r="GL518" i="64"/>
  <c r="FD518" i="64"/>
  <c r="FC518" i="64"/>
  <c r="FA518" i="64"/>
  <c r="EZ518" i="64"/>
  <c r="EX518" i="64"/>
  <c r="EU518" i="64"/>
  <c r="ET518" i="64"/>
  <c r="ES518" i="64"/>
  <c r="ER518" i="64"/>
  <c r="EQ518" i="64"/>
  <c r="EP518" i="64"/>
  <c r="IA517" i="64"/>
  <c r="HZ517" i="64"/>
  <c r="HY517" i="64"/>
  <c r="GL517" i="64"/>
  <c r="FD517" i="64"/>
  <c r="FC517" i="64"/>
  <c r="FA517" i="64"/>
  <c r="EZ517" i="64"/>
  <c r="EX517" i="64"/>
  <c r="EU517" i="64"/>
  <c r="ET517" i="64"/>
  <c r="ES517" i="64"/>
  <c r="ER517" i="64"/>
  <c r="EQ517" i="64"/>
  <c r="EP517" i="64"/>
  <c r="IA516" i="64"/>
  <c r="HZ516" i="64"/>
  <c r="HY516" i="64"/>
  <c r="HP516" i="64"/>
  <c r="HO516" i="64"/>
  <c r="HN516" i="64"/>
  <c r="HM516" i="64"/>
  <c r="HL516" i="64"/>
  <c r="HK516" i="64"/>
  <c r="HJ516" i="64"/>
  <c r="HI516" i="64"/>
  <c r="HH516" i="64"/>
  <c r="HG516" i="64"/>
  <c r="HF516" i="64"/>
  <c r="HE516" i="64"/>
  <c r="HD516" i="64"/>
  <c r="HC516" i="64"/>
  <c r="HB516" i="64"/>
  <c r="HA516" i="64"/>
  <c r="GZ516" i="64"/>
  <c r="GY516" i="64"/>
  <c r="GX516" i="64"/>
  <c r="GW516" i="64"/>
  <c r="GV516" i="64"/>
  <c r="GU516" i="64"/>
  <c r="GT516" i="64"/>
  <c r="GS516" i="64"/>
  <c r="GR516" i="64"/>
  <c r="GQ516" i="64"/>
  <c r="GP516" i="64"/>
  <c r="GO516" i="64"/>
  <c r="GN516" i="64"/>
  <c r="GL516" i="64"/>
  <c r="GJ516" i="64"/>
  <c r="GI516" i="64"/>
  <c r="GH516" i="64"/>
  <c r="GG516" i="64"/>
  <c r="GF516" i="64"/>
  <c r="GE516" i="64"/>
  <c r="GD516" i="64"/>
  <c r="GC516" i="64"/>
  <c r="GB516" i="64"/>
  <c r="GA516" i="64"/>
  <c r="FZ516" i="64"/>
  <c r="FY516" i="64"/>
  <c r="FX516" i="64"/>
  <c r="FW516" i="64"/>
  <c r="FV516" i="64"/>
  <c r="FU516" i="64"/>
  <c r="FT516" i="64"/>
  <c r="FS516" i="64"/>
  <c r="FR516" i="64"/>
  <c r="FQ516" i="64"/>
  <c r="FP516" i="64"/>
  <c r="FO516" i="64"/>
  <c r="FN516" i="64"/>
  <c r="FM516" i="64"/>
  <c r="FL516" i="64"/>
  <c r="FK516" i="64"/>
  <c r="FJ516" i="64"/>
  <c r="FI516" i="64"/>
  <c r="FH516" i="64"/>
  <c r="FG516" i="64"/>
  <c r="FF516" i="64"/>
  <c r="FD516" i="64"/>
  <c r="FC516" i="64"/>
  <c r="EX516" i="64"/>
  <c r="EW516" i="64"/>
  <c r="EU516" i="64"/>
  <c r="ET516" i="64"/>
  <c r="ES516" i="64"/>
  <c r="ER516" i="64"/>
  <c r="EQ516" i="64"/>
  <c r="EP516" i="64"/>
  <c r="M515" i="64"/>
  <c r="L515" i="64"/>
  <c r="M514" i="64"/>
  <c r="L514" i="64"/>
  <c r="EY514" i="64" s="1"/>
  <c r="M513" i="64"/>
  <c r="L513" i="64"/>
  <c r="M512" i="64"/>
  <c r="L512" i="64"/>
  <c r="EY512" i="64" s="1"/>
  <c r="M511" i="64"/>
  <c r="L511" i="64"/>
  <c r="IA515" i="64"/>
  <c r="HZ515" i="64"/>
  <c r="HY515" i="64"/>
  <c r="GL515" i="64"/>
  <c r="FD515" i="64" s="1"/>
  <c r="GJ515" i="64"/>
  <c r="GI515" i="64"/>
  <c r="GH515" i="64"/>
  <c r="GG515" i="64"/>
  <c r="GF515" i="64"/>
  <c r="GE515" i="64"/>
  <c r="GD515" i="64"/>
  <c r="GC515" i="64"/>
  <c r="GB515" i="64"/>
  <c r="GA515" i="64"/>
  <c r="FZ515" i="64"/>
  <c r="FY515" i="64"/>
  <c r="FX515" i="64"/>
  <c r="FW515" i="64"/>
  <c r="FV515" i="64"/>
  <c r="FU515" i="64"/>
  <c r="FT515" i="64"/>
  <c r="FS515" i="64"/>
  <c r="FR515" i="64"/>
  <c r="FQ515" i="64"/>
  <c r="FP515" i="64"/>
  <c r="FO515" i="64"/>
  <c r="FN515" i="64"/>
  <c r="FM515" i="64"/>
  <c r="FL515" i="64"/>
  <c r="FK515" i="64"/>
  <c r="FJ515" i="64"/>
  <c r="FI515" i="64"/>
  <c r="FH515" i="64"/>
  <c r="FG515" i="64"/>
  <c r="FF515" i="64"/>
  <c r="FC515" i="64"/>
  <c r="EU515" i="64"/>
  <c r="ET515" i="64"/>
  <c r="ES515" i="64"/>
  <c r="ER515" i="64"/>
  <c r="EQ515" i="64"/>
  <c r="EP515" i="64"/>
  <c r="IA514" i="64"/>
  <c r="HZ514" i="64"/>
  <c r="HY514" i="64"/>
  <c r="GL514" i="64"/>
  <c r="FD514" i="64" s="1"/>
  <c r="FC514" i="64"/>
  <c r="FA514" i="64"/>
  <c r="EZ514" i="64"/>
  <c r="EX514" i="64"/>
  <c r="EU514" i="64"/>
  <c r="ET514" i="64"/>
  <c r="ES514" i="64"/>
  <c r="ER514" i="64"/>
  <c r="EV514" i="64" s="1"/>
  <c r="EQ514" i="64"/>
  <c r="EP514" i="64"/>
  <c r="IA513" i="64"/>
  <c r="HZ513" i="64"/>
  <c r="HY513" i="64"/>
  <c r="GL513" i="64"/>
  <c r="FD513" i="64" s="1"/>
  <c r="FC513" i="64"/>
  <c r="FA513" i="64"/>
  <c r="EZ513" i="64"/>
  <c r="EY513" i="64"/>
  <c r="EX513" i="64"/>
  <c r="EU513" i="64"/>
  <c r="ET513" i="64"/>
  <c r="ES513" i="64"/>
  <c r="ER513" i="64"/>
  <c r="EQ513" i="64"/>
  <c r="EP513" i="64"/>
  <c r="IA512" i="64"/>
  <c r="HZ512" i="64"/>
  <c r="HY512" i="64"/>
  <c r="GL512" i="64"/>
  <c r="FD512" i="64"/>
  <c r="FC512" i="64"/>
  <c r="FA512" i="64"/>
  <c r="EZ512" i="64"/>
  <c r="EX512" i="64"/>
  <c r="EU512" i="64"/>
  <c r="ET512" i="64"/>
  <c r="ES512" i="64"/>
  <c r="ER512" i="64"/>
  <c r="EQ512" i="64"/>
  <c r="EP512" i="64"/>
  <c r="IA511" i="64"/>
  <c r="HZ511" i="64"/>
  <c r="HY511" i="64"/>
  <c r="HP511" i="64"/>
  <c r="HO511" i="64"/>
  <c r="HN511" i="64"/>
  <c r="HM511" i="64"/>
  <c r="HL511" i="64"/>
  <c r="HK511" i="64"/>
  <c r="HJ511" i="64"/>
  <c r="HI511" i="64"/>
  <c r="HH511" i="64"/>
  <c r="HG511" i="64"/>
  <c r="HF511" i="64"/>
  <c r="HE511" i="64"/>
  <c r="HD511" i="64"/>
  <c r="HC511" i="64"/>
  <c r="HB511" i="64"/>
  <c r="HA511" i="64"/>
  <c r="GZ511" i="64"/>
  <c r="GY511" i="64"/>
  <c r="GX511" i="64"/>
  <c r="GW511" i="64"/>
  <c r="GV511" i="64"/>
  <c r="GU511" i="64"/>
  <c r="GT511" i="64"/>
  <c r="GS511" i="64"/>
  <c r="GR511" i="64"/>
  <c r="GQ511" i="64"/>
  <c r="GP511" i="64"/>
  <c r="GO511" i="64"/>
  <c r="GN511" i="64"/>
  <c r="GL511" i="64"/>
  <c r="GJ511" i="64"/>
  <c r="GI511" i="64"/>
  <c r="GH511" i="64"/>
  <c r="GG511" i="64"/>
  <c r="GF511" i="64"/>
  <c r="GE511" i="64"/>
  <c r="GD511" i="64"/>
  <c r="GC511" i="64"/>
  <c r="GB511" i="64"/>
  <c r="GA511" i="64"/>
  <c r="FZ511" i="64"/>
  <c r="FY511" i="64"/>
  <c r="FX511" i="64"/>
  <c r="FW511" i="64"/>
  <c r="FV511" i="64"/>
  <c r="FU511" i="64"/>
  <c r="FT511" i="64"/>
  <c r="FS511" i="64"/>
  <c r="FR511" i="64"/>
  <c r="FQ511" i="64"/>
  <c r="FP511" i="64"/>
  <c r="FO511" i="64"/>
  <c r="FN511" i="64"/>
  <c r="FM511" i="64"/>
  <c r="FL511" i="64"/>
  <c r="FK511" i="64"/>
  <c r="FJ511" i="64"/>
  <c r="FI511" i="64"/>
  <c r="FH511" i="64"/>
  <c r="FG511" i="64"/>
  <c r="FA511" i="64" s="1"/>
  <c r="FF511" i="64"/>
  <c r="FD511" i="64"/>
  <c r="FC511" i="64"/>
  <c r="EY511" i="64"/>
  <c r="EX511" i="64"/>
  <c r="EW511" i="64"/>
  <c r="EU511" i="64"/>
  <c r="ET511" i="64"/>
  <c r="ES511" i="64"/>
  <c r="ER511" i="64"/>
  <c r="EQ511" i="64"/>
  <c r="EP511" i="64"/>
  <c r="M510" i="64"/>
  <c r="L510" i="64"/>
  <c r="M509" i="64"/>
  <c r="M508" i="64"/>
  <c r="L508" i="64"/>
  <c r="EY508" i="64" s="1"/>
  <c r="M507" i="64"/>
  <c r="M506" i="64"/>
  <c r="L506" i="64"/>
  <c r="EY506" i="64" s="1"/>
  <c r="IA510" i="64"/>
  <c r="HZ510" i="64"/>
  <c r="HY510" i="64"/>
  <c r="GL510" i="64"/>
  <c r="GJ510" i="64"/>
  <c r="GI510" i="64"/>
  <c r="GH510" i="64"/>
  <c r="GG510" i="64"/>
  <c r="GF510" i="64"/>
  <c r="GE510" i="64"/>
  <c r="GD510" i="64"/>
  <c r="GC510" i="64"/>
  <c r="GB510" i="64"/>
  <c r="GA510" i="64"/>
  <c r="FZ510" i="64"/>
  <c r="FY510" i="64"/>
  <c r="FX510" i="64"/>
  <c r="FW510" i="64"/>
  <c r="FV510" i="64"/>
  <c r="FU510" i="64"/>
  <c r="FT510" i="64"/>
  <c r="FS510" i="64"/>
  <c r="FR510" i="64"/>
  <c r="FQ510" i="64"/>
  <c r="FP510" i="64"/>
  <c r="FO510" i="64"/>
  <c r="FN510" i="64"/>
  <c r="FM510" i="64"/>
  <c r="FL510" i="64"/>
  <c r="FK510" i="64"/>
  <c r="FJ510" i="64"/>
  <c r="FI510" i="64"/>
  <c r="FH510" i="64"/>
  <c r="FG510" i="64"/>
  <c r="FF510" i="64"/>
  <c r="FD510" i="64"/>
  <c r="FC510" i="64"/>
  <c r="EU510" i="64"/>
  <c r="ET510" i="64"/>
  <c r="ES510" i="64"/>
  <c r="ER510" i="64"/>
  <c r="EQ510" i="64"/>
  <c r="EP510" i="64"/>
  <c r="IA509" i="64"/>
  <c r="HZ509" i="64"/>
  <c r="HY509" i="64"/>
  <c r="GL509" i="64"/>
  <c r="FD509" i="64" s="1"/>
  <c r="FC509" i="64"/>
  <c r="FA509" i="64"/>
  <c r="EZ509" i="64"/>
  <c r="EX509" i="64"/>
  <c r="EU509" i="64"/>
  <c r="ET509" i="64"/>
  <c r="ES509" i="64"/>
  <c r="ER509" i="64"/>
  <c r="EQ509" i="64"/>
  <c r="EP509" i="64"/>
  <c r="IA508" i="64"/>
  <c r="HZ508" i="64"/>
  <c r="HY508" i="64"/>
  <c r="GL508" i="64"/>
  <c r="FD508" i="64" s="1"/>
  <c r="FC508" i="64"/>
  <c r="FA508" i="64"/>
  <c r="EZ508" i="64"/>
  <c r="EX508" i="64"/>
  <c r="EU508" i="64"/>
  <c r="ET508" i="64"/>
  <c r="ES508" i="64"/>
  <c r="ER508" i="64"/>
  <c r="EQ508" i="64"/>
  <c r="EP508" i="64"/>
  <c r="IA507" i="64"/>
  <c r="HZ507" i="64"/>
  <c r="HY507" i="64"/>
  <c r="GL507" i="64"/>
  <c r="FD507" i="64" s="1"/>
  <c r="FC507" i="64"/>
  <c r="FA507" i="64"/>
  <c r="EZ507" i="64"/>
  <c r="EX507" i="64"/>
  <c r="EU507" i="64"/>
  <c r="ET507" i="64"/>
  <c r="ES507" i="64"/>
  <c r="ER507" i="64"/>
  <c r="EQ507" i="64"/>
  <c r="EP507" i="64"/>
  <c r="IA506" i="64"/>
  <c r="HZ506" i="64"/>
  <c r="HY506" i="64"/>
  <c r="HP506" i="64"/>
  <c r="HO506" i="64"/>
  <c r="HN506" i="64"/>
  <c r="HM506" i="64"/>
  <c r="HL506" i="64"/>
  <c r="HK506" i="64"/>
  <c r="HJ506" i="64"/>
  <c r="HI506" i="64"/>
  <c r="HH506" i="64"/>
  <c r="HG506" i="64"/>
  <c r="HF506" i="64"/>
  <c r="HE506" i="64"/>
  <c r="HD506" i="64"/>
  <c r="HC506" i="64"/>
  <c r="HB506" i="64"/>
  <c r="HA506" i="64"/>
  <c r="GZ506" i="64"/>
  <c r="GY506" i="64"/>
  <c r="GX506" i="64"/>
  <c r="GW506" i="64"/>
  <c r="GV506" i="64"/>
  <c r="GU506" i="64"/>
  <c r="GT506" i="64"/>
  <c r="GS506" i="64"/>
  <c r="GR506" i="64"/>
  <c r="GQ506" i="64"/>
  <c r="GP506" i="64"/>
  <c r="GO506" i="64"/>
  <c r="GN506" i="64"/>
  <c r="GL506" i="64"/>
  <c r="FD506" i="64" s="1"/>
  <c r="GJ506" i="64"/>
  <c r="GI506" i="64"/>
  <c r="GH506" i="64"/>
  <c r="GG506" i="64"/>
  <c r="GF506" i="64"/>
  <c r="GE506" i="64"/>
  <c r="GD506" i="64"/>
  <c r="GC506" i="64"/>
  <c r="GB506" i="64"/>
  <c r="GA506" i="64"/>
  <c r="FZ506" i="64"/>
  <c r="FY506" i="64"/>
  <c r="FX506" i="64"/>
  <c r="FW506" i="64"/>
  <c r="FV506" i="64"/>
  <c r="FU506" i="64"/>
  <c r="FT506" i="64"/>
  <c r="FS506" i="64"/>
  <c r="FR506" i="64"/>
  <c r="FQ506" i="64"/>
  <c r="FP506" i="64"/>
  <c r="FO506" i="64"/>
  <c r="FN506" i="64"/>
  <c r="FM506" i="64"/>
  <c r="FL506" i="64"/>
  <c r="FK506" i="64"/>
  <c r="FJ506" i="64"/>
  <c r="FI506" i="64"/>
  <c r="FH506" i="64"/>
  <c r="FG506" i="64"/>
  <c r="FF506" i="64"/>
  <c r="EX506" i="64" s="1"/>
  <c r="FC506" i="64"/>
  <c r="EW506" i="64"/>
  <c r="EU506" i="64"/>
  <c r="ET506" i="64"/>
  <c r="ES506" i="64"/>
  <c r="ER506" i="64"/>
  <c r="EQ506" i="64"/>
  <c r="EP506" i="64"/>
  <c r="M505" i="64"/>
  <c r="L505" i="64"/>
  <c r="M504" i="64"/>
  <c r="L504" i="64"/>
  <c r="M503" i="64"/>
  <c r="L503" i="64"/>
  <c r="M502" i="64"/>
  <c r="L502" i="64"/>
  <c r="EY502" i="64" s="1"/>
  <c r="M501" i="64"/>
  <c r="L501" i="64"/>
  <c r="IA505" i="64"/>
  <c r="HZ505" i="64"/>
  <c r="HY505" i="64"/>
  <c r="GL505" i="64"/>
  <c r="GJ505" i="64"/>
  <c r="GI505" i="64"/>
  <c r="GH505" i="64"/>
  <c r="GG505" i="64"/>
  <c r="GF505" i="64"/>
  <c r="GE505" i="64"/>
  <c r="GD505" i="64"/>
  <c r="GC505" i="64"/>
  <c r="GB505" i="64"/>
  <c r="GA505" i="64"/>
  <c r="FZ505" i="64"/>
  <c r="FY505" i="64"/>
  <c r="FX505" i="64"/>
  <c r="FW505" i="64"/>
  <c r="FV505" i="64"/>
  <c r="FU505" i="64"/>
  <c r="FT505" i="64"/>
  <c r="FS505" i="64"/>
  <c r="FR505" i="64"/>
  <c r="FQ505" i="64"/>
  <c r="FP505" i="64"/>
  <c r="FO505" i="64"/>
  <c r="FN505" i="64"/>
  <c r="FM505" i="64"/>
  <c r="FL505" i="64"/>
  <c r="FK505" i="64"/>
  <c r="FJ505" i="64"/>
  <c r="FI505" i="64"/>
  <c r="FH505" i="64"/>
  <c r="FG505" i="64"/>
  <c r="FF505" i="64"/>
  <c r="FD505" i="64"/>
  <c r="FC505" i="64"/>
  <c r="EU505" i="64"/>
  <c r="ET505" i="64"/>
  <c r="ES505" i="64"/>
  <c r="ER505" i="64"/>
  <c r="EQ505" i="64"/>
  <c r="EP505" i="64"/>
  <c r="IA504" i="64"/>
  <c r="HZ504" i="64"/>
  <c r="HY504" i="64"/>
  <c r="GL504" i="64"/>
  <c r="FD504" i="64" s="1"/>
  <c r="FC504" i="64"/>
  <c r="FA504" i="64"/>
  <c r="EZ504" i="64"/>
  <c r="EX504" i="64"/>
  <c r="EU504" i="64"/>
  <c r="ET504" i="64"/>
  <c r="ES504" i="64"/>
  <c r="ER504" i="64"/>
  <c r="EQ504" i="64"/>
  <c r="EP504" i="64"/>
  <c r="IA503" i="64"/>
  <c r="HZ503" i="64"/>
  <c r="HY503" i="64"/>
  <c r="GL503" i="64"/>
  <c r="FD503" i="64" s="1"/>
  <c r="FC503" i="64"/>
  <c r="FA503" i="64"/>
  <c r="EZ503" i="64"/>
  <c r="EY503" i="64"/>
  <c r="EX503" i="64"/>
  <c r="EU503" i="64"/>
  <c r="ET503" i="64"/>
  <c r="ES503" i="64"/>
  <c r="ER503" i="64"/>
  <c r="EQ503" i="64"/>
  <c r="EP503" i="64"/>
  <c r="IA502" i="64"/>
  <c r="HZ502" i="64"/>
  <c r="HY502" i="64"/>
  <c r="GL502" i="64"/>
  <c r="FD502" i="64"/>
  <c r="FC502" i="64"/>
  <c r="FA502" i="64"/>
  <c r="EZ502" i="64"/>
  <c r="EX502" i="64"/>
  <c r="EU502" i="64"/>
  <c r="ET502" i="64"/>
  <c r="ES502" i="64"/>
  <c r="ER502" i="64"/>
  <c r="EQ502" i="64"/>
  <c r="EP502" i="64"/>
  <c r="EV502" i="64" s="1"/>
  <c r="IA501" i="64"/>
  <c r="HZ501" i="64"/>
  <c r="HY501" i="64"/>
  <c r="HP501" i="64"/>
  <c r="HO501" i="64"/>
  <c r="HN501" i="64"/>
  <c r="HM501" i="64"/>
  <c r="HL501" i="64"/>
  <c r="HK501" i="64"/>
  <c r="HJ501" i="64"/>
  <c r="HI501" i="64"/>
  <c r="HH501" i="64"/>
  <c r="HG501" i="64"/>
  <c r="HF501" i="64"/>
  <c r="HE501" i="64"/>
  <c r="HD501" i="64"/>
  <c r="HC501" i="64"/>
  <c r="HB501" i="64"/>
  <c r="HA501" i="64"/>
  <c r="GZ501" i="64"/>
  <c r="GY501" i="64"/>
  <c r="GX501" i="64"/>
  <c r="GW501" i="64"/>
  <c r="GV501" i="64"/>
  <c r="GU501" i="64"/>
  <c r="GT501" i="64"/>
  <c r="GS501" i="64"/>
  <c r="GR501" i="64"/>
  <c r="GQ501" i="64"/>
  <c r="GP501" i="64"/>
  <c r="GO501" i="64"/>
  <c r="GN501" i="64"/>
  <c r="GL501" i="64"/>
  <c r="FD501" i="64" s="1"/>
  <c r="GJ501" i="64"/>
  <c r="GI501" i="64"/>
  <c r="GH501" i="64"/>
  <c r="GG501" i="64"/>
  <c r="GF501" i="64"/>
  <c r="GE501" i="64"/>
  <c r="GD501" i="64"/>
  <c r="GC501" i="64"/>
  <c r="GB501" i="64"/>
  <c r="GA501" i="64"/>
  <c r="FZ501" i="64"/>
  <c r="FY501" i="64"/>
  <c r="FX501" i="64"/>
  <c r="FW501" i="64"/>
  <c r="FV501" i="64"/>
  <c r="FU501" i="64"/>
  <c r="FT501" i="64"/>
  <c r="FS501" i="64"/>
  <c r="FR501" i="64"/>
  <c r="FQ501" i="64"/>
  <c r="FP501" i="64"/>
  <c r="FO501" i="64"/>
  <c r="FN501" i="64"/>
  <c r="FM501" i="64"/>
  <c r="FL501" i="64"/>
  <c r="FK501" i="64"/>
  <c r="FJ501" i="64"/>
  <c r="FI501" i="64"/>
  <c r="FH501" i="64"/>
  <c r="FG501" i="64"/>
  <c r="FF501" i="64"/>
  <c r="EX501" i="64" s="1"/>
  <c r="FC501" i="64"/>
  <c r="EY501" i="64"/>
  <c r="EW501" i="64"/>
  <c r="EU501" i="64"/>
  <c r="ET501" i="64"/>
  <c r="ES501" i="64"/>
  <c r="ER501" i="64"/>
  <c r="EQ501" i="64"/>
  <c r="EP501" i="64"/>
  <c r="M500" i="64"/>
  <c r="L500" i="64"/>
  <c r="M499" i="64"/>
  <c r="M498" i="64"/>
  <c r="L498" i="64"/>
  <c r="M497" i="64"/>
  <c r="M496" i="64"/>
  <c r="L496" i="64"/>
  <c r="EY496" i="64" s="1"/>
  <c r="IA500" i="64"/>
  <c r="HZ500" i="64"/>
  <c r="HY500" i="64"/>
  <c r="GL500" i="64"/>
  <c r="GJ500" i="64"/>
  <c r="GI500" i="64"/>
  <c r="GH500" i="64"/>
  <c r="GG500" i="64"/>
  <c r="GF500" i="64"/>
  <c r="GE500" i="64"/>
  <c r="GD500" i="64"/>
  <c r="GC500" i="64"/>
  <c r="GB500" i="64"/>
  <c r="GA500" i="64"/>
  <c r="FZ500" i="64"/>
  <c r="FY500" i="64"/>
  <c r="FX500" i="64"/>
  <c r="FW500" i="64"/>
  <c r="FV500" i="64"/>
  <c r="FU500" i="64"/>
  <c r="FT500" i="64"/>
  <c r="FS500" i="64"/>
  <c r="FR500" i="64"/>
  <c r="FQ500" i="64"/>
  <c r="FP500" i="64"/>
  <c r="FO500" i="64"/>
  <c r="FN500" i="64"/>
  <c r="FM500" i="64"/>
  <c r="FL500" i="64"/>
  <c r="FK500" i="64"/>
  <c r="FJ500" i="64"/>
  <c r="FI500" i="64"/>
  <c r="FB500" i="64" s="1"/>
  <c r="FH500" i="64"/>
  <c r="FG500" i="64"/>
  <c r="FF500" i="64"/>
  <c r="FD500" i="64"/>
  <c r="FC500" i="64"/>
  <c r="EU500" i="64"/>
  <c r="ET500" i="64"/>
  <c r="ES500" i="64"/>
  <c r="ER500" i="64"/>
  <c r="EQ500" i="64"/>
  <c r="EP500" i="64"/>
  <c r="IA499" i="64"/>
  <c r="HZ499" i="64"/>
  <c r="HY499" i="64"/>
  <c r="GL499" i="64"/>
  <c r="FD499" i="64" s="1"/>
  <c r="FC499" i="64"/>
  <c r="FA499" i="64"/>
  <c r="EZ499" i="64"/>
  <c r="EX499" i="64"/>
  <c r="EU499" i="64"/>
  <c r="ET499" i="64"/>
  <c r="ES499" i="64"/>
  <c r="ER499" i="64"/>
  <c r="EV499" i="64" s="1"/>
  <c r="EQ499" i="64"/>
  <c r="EP499" i="64"/>
  <c r="IA498" i="64"/>
  <c r="HZ498" i="64"/>
  <c r="HY498" i="64"/>
  <c r="GL498" i="64"/>
  <c r="FD498" i="64" s="1"/>
  <c r="FC498" i="64"/>
  <c r="FA498" i="64"/>
  <c r="EZ498" i="64"/>
  <c r="EX498" i="64"/>
  <c r="EU498" i="64"/>
  <c r="ET498" i="64"/>
  <c r="ES498" i="64"/>
  <c r="ER498" i="64"/>
  <c r="EQ498" i="64"/>
  <c r="EP498" i="64"/>
  <c r="IA497" i="64"/>
  <c r="HZ497" i="64"/>
  <c r="HY497" i="64"/>
  <c r="GL497" i="64"/>
  <c r="FD497" i="64"/>
  <c r="FC497" i="64"/>
  <c r="FA497" i="64"/>
  <c r="EZ497" i="64"/>
  <c r="EX497" i="64"/>
  <c r="EU497" i="64"/>
  <c r="ET497" i="64"/>
  <c r="ES497" i="64"/>
  <c r="ER497" i="64"/>
  <c r="EQ497" i="64"/>
  <c r="EP497" i="64"/>
  <c r="IA496" i="64"/>
  <c r="HZ496" i="64"/>
  <c r="HY496" i="64"/>
  <c r="HP496" i="64"/>
  <c r="HO496" i="64"/>
  <c r="HN496" i="64"/>
  <c r="HM496" i="64"/>
  <c r="HL496" i="64"/>
  <c r="HK496" i="64"/>
  <c r="HJ496" i="64"/>
  <c r="HI496" i="64"/>
  <c r="HH496" i="64"/>
  <c r="HG496" i="64"/>
  <c r="HF496" i="64"/>
  <c r="HE496" i="64"/>
  <c r="HD496" i="64"/>
  <c r="HC496" i="64"/>
  <c r="HB496" i="64"/>
  <c r="HA496" i="64"/>
  <c r="GZ496" i="64"/>
  <c r="GY496" i="64"/>
  <c r="GX496" i="64"/>
  <c r="GW496" i="64"/>
  <c r="GV496" i="64"/>
  <c r="GU496" i="64"/>
  <c r="GT496" i="64"/>
  <c r="GS496" i="64"/>
  <c r="GR496" i="64"/>
  <c r="GQ496" i="64"/>
  <c r="GP496" i="64"/>
  <c r="GO496" i="64"/>
  <c r="GN496" i="64"/>
  <c r="GL496" i="64"/>
  <c r="GJ496" i="64"/>
  <c r="GI496" i="64"/>
  <c r="GH496" i="64"/>
  <c r="GG496" i="64"/>
  <c r="GF496" i="64"/>
  <c r="GE496" i="64"/>
  <c r="GD496" i="64"/>
  <c r="GC496" i="64"/>
  <c r="GB496" i="64"/>
  <c r="GA496" i="64"/>
  <c r="FZ496" i="64"/>
  <c r="FY496" i="64"/>
  <c r="FX496" i="64"/>
  <c r="FW496" i="64"/>
  <c r="FV496" i="64"/>
  <c r="FU496" i="64"/>
  <c r="FT496" i="64"/>
  <c r="FS496" i="64"/>
  <c r="FR496" i="64"/>
  <c r="FQ496" i="64"/>
  <c r="FP496" i="64"/>
  <c r="FO496" i="64"/>
  <c r="FN496" i="64"/>
  <c r="FM496" i="64"/>
  <c r="FL496" i="64"/>
  <c r="FK496" i="64"/>
  <c r="FJ496" i="64"/>
  <c r="FI496" i="64"/>
  <c r="FH496" i="64"/>
  <c r="FG496" i="64"/>
  <c r="FA496" i="64" s="1"/>
  <c r="FF496" i="64"/>
  <c r="FD496" i="64"/>
  <c r="FC496" i="64"/>
  <c r="EX496" i="64"/>
  <c r="EW496" i="64"/>
  <c r="EU496" i="64"/>
  <c r="ET496" i="64"/>
  <c r="ES496" i="64"/>
  <c r="ER496" i="64"/>
  <c r="EQ496" i="64"/>
  <c r="EP496" i="64"/>
  <c r="EV496" i="64" s="1"/>
  <c r="M495" i="64"/>
  <c r="L495" i="64"/>
  <c r="M494" i="64"/>
  <c r="M493" i="64"/>
  <c r="L493" i="64"/>
  <c r="M492" i="64"/>
  <c r="M491" i="64"/>
  <c r="L491" i="64"/>
  <c r="IA495" i="64"/>
  <c r="HZ495" i="64"/>
  <c r="HY495" i="64"/>
  <c r="GL495" i="64"/>
  <c r="GJ495" i="64"/>
  <c r="GI495" i="64"/>
  <c r="GH495" i="64"/>
  <c r="GG495" i="64"/>
  <c r="GF495" i="64"/>
  <c r="GE495" i="64"/>
  <c r="GD495" i="64"/>
  <c r="GC495" i="64"/>
  <c r="GB495" i="64"/>
  <c r="GA495" i="64"/>
  <c r="FZ495" i="64"/>
  <c r="FY495" i="64"/>
  <c r="FX495" i="64"/>
  <c r="FW495" i="64"/>
  <c r="FV495" i="64"/>
  <c r="FU495" i="64"/>
  <c r="FT495" i="64"/>
  <c r="FS495" i="64"/>
  <c r="FR495" i="64"/>
  <c r="FQ495" i="64"/>
  <c r="FP495" i="64"/>
  <c r="FO495" i="64"/>
  <c r="FN495" i="64"/>
  <c r="FM495" i="64"/>
  <c r="FL495" i="64"/>
  <c r="FK495" i="64"/>
  <c r="FJ495" i="64"/>
  <c r="FI495" i="64"/>
  <c r="FH495" i="64"/>
  <c r="FG495" i="64"/>
  <c r="FB495" i="64" s="1"/>
  <c r="FF495" i="64"/>
  <c r="FD495" i="64"/>
  <c r="FC495" i="64"/>
  <c r="EU495" i="64"/>
  <c r="ET495" i="64"/>
  <c r="ES495" i="64"/>
  <c r="ER495" i="64"/>
  <c r="EQ495" i="64"/>
  <c r="EP495" i="64"/>
  <c r="IA494" i="64"/>
  <c r="HZ494" i="64"/>
  <c r="HY494" i="64"/>
  <c r="GL494" i="64"/>
  <c r="FD494" i="64" s="1"/>
  <c r="FC494" i="64"/>
  <c r="FA494" i="64"/>
  <c r="EZ494" i="64"/>
  <c r="EX494" i="64"/>
  <c r="EU494" i="64"/>
  <c r="ET494" i="64"/>
  <c r="ES494" i="64"/>
  <c r="ER494" i="64"/>
  <c r="EQ494" i="64"/>
  <c r="EV494" i="64" s="1"/>
  <c r="EP494" i="64"/>
  <c r="IA493" i="64"/>
  <c r="HZ493" i="64"/>
  <c r="HY493" i="64"/>
  <c r="GL493" i="64"/>
  <c r="FD493" i="64" s="1"/>
  <c r="FC493" i="64"/>
  <c r="FA493" i="64"/>
  <c r="EZ493" i="64"/>
  <c r="EY493" i="64"/>
  <c r="EX493" i="64"/>
  <c r="EU493" i="64"/>
  <c r="ET493" i="64"/>
  <c r="ES493" i="64"/>
  <c r="ER493" i="64"/>
  <c r="EQ493" i="64"/>
  <c r="EP493" i="64"/>
  <c r="IA492" i="64"/>
  <c r="HZ492" i="64"/>
  <c r="HY492" i="64"/>
  <c r="GL492" i="64"/>
  <c r="FD492" i="64" s="1"/>
  <c r="FC492" i="64"/>
  <c r="FA492" i="64"/>
  <c r="EZ492" i="64"/>
  <c r="EX492" i="64"/>
  <c r="EU492" i="64"/>
  <c r="ET492" i="64"/>
  <c r="ES492" i="64"/>
  <c r="ER492" i="64"/>
  <c r="EQ492" i="64"/>
  <c r="EP492" i="64"/>
  <c r="IA491" i="64"/>
  <c r="HZ491" i="64"/>
  <c r="HY491" i="64"/>
  <c r="HP491" i="64"/>
  <c r="HO491" i="64"/>
  <c r="HN491" i="64"/>
  <c r="HM491" i="64"/>
  <c r="HL491" i="64"/>
  <c r="HK491" i="64"/>
  <c r="HJ491" i="64"/>
  <c r="HI491" i="64"/>
  <c r="HH491" i="64"/>
  <c r="HG491" i="64"/>
  <c r="HF491" i="64"/>
  <c r="HE491" i="64"/>
  <c r="HD491" i="64"/>
  <c r="HC491" i="64"/>
  <c r="HB491" i="64"/>
  <c r="HA491" i="64"/>
  <c r="GZ491" i="64"/>
  <c r="GY491" i="64"/>
  <c r="GX491" i="64"/>
  <c r="GW491" i="64"/>
  <c r="GV491" i="64"/>
  <c r="GU491" i="64"/>
  <c r="GT491" i="64"/>
  <c r="GS491" i="64"/>
  <c r="GR491" i="64"/>
  <c r="GQ491" i="64"/>
  <c r="GP491" i="64"/>
  <c r="GO491" i="64"/>
  <c r="GN491" i="64"/>
  <c r="GL491" i="64"/>
  <c r="GJ491" i="64"/>
  <c r="GI491" i="64"/>
  <c r="GH491" i="64"/>
  <c r="GG491" i="64"/>
  <c r="GF491" i="64"/>
  <c r="GE491" i="64"/>
  <c r="GD491" i="64"/>
  <c r="GC491" i="64"/>
  <c r="GB491" i="64"/>
  <c r="GA491" i="64"/>
  <c r="FZ491" i="64"/>
  <c r="FY491" i="64"/>
  <c r="FX491" i="64"/>
  <c r="FW491" i="64"/>
  <c r="FV491" i="64"/>
  <c r="FU491" i="64"/>
  <c r="FT491" i="64"/>
  <c r="FS491" i="64"/>
  <c r="FR491" i="64"/>
  <c r="FQ491" i="64"/>
  <c r="FP491" i="64"/>
  <c r="FO491" i="64"/>
  <c r="FN491" i="64"/>
  <c r="FM491" i="64"/>
  <c r="FL491" i="64"/>
  <c r="FK491" i="64"/>
  <c r="FJ491" i="64"/>
  <c r="FI491" i="64"/>
  <c r="FA491" i="64" s="1"/>
  <c r="FH491" i="64"/>
  <c r="FG491" i="64"/>
  <c r="FF491" i="64"/>
  <c r="EX491" i="64" s="1"/>
  <c r="FD491" i="64"/>
  <c r="FC491" i="64"/>
  <c r="EY491" i="64"/>
  <c r="EW491" i="64"/>
  <c r="EU491" i="64"/>
  <c r="ET491" i="64"/>
  <c r="ES491" i="64"/>
  <c r="ER491" i="64"/>
  <c r="EQ491" i="64"/>
  <c r="EP491" i="64"/>
  <c r="M490" i="64"/>
  <c r="L490" i="64"/>
  <c r="M489" i="64"/>
  <c r="M488" i="64"/>
  <c r="L488" i="64"/>
  <c r="M487" i="64"/>
  <c r="M486" i="64"/>
  <c r="L486" i="64"/>
  <c r="IA490" i="64"/>
  <c r="HZ490" i="64"/>
  <c r="HY490" i="64"/>
  <c r="GL490" i="64"/>
  <c r="GJ490" i="64"/>
  <c r="GI490" i="64"/>
  <c r="GH490" i="64"/>
  <c r="GG490" i="64"/>
  <c r="GF490" i="64"/>
  <c r="GE490" i="64"/>
  <c r="GD490" i="64"/>
  <c r="GC490" i="64"/>
  <c r="GB490" i="64"/>
  <c r="GA490" i="64"/>
  <c r="FZ490" i="64"/>
  <c r="FY490" i="64"/>
  <c r="FX490" i="64"/>
  <c r="FW490" i="64"/>
  <c r="FV490" i="64"/>
  <c r="FU490" i="64"/>
  <c r="FT490" i="64"/>
  <c r="FS490" i="64"/>
  <c r="FR490" i="64"/>
  <c r="FQ490" i="64"/>
  <c r="FP490" i="64"/>
  <c r="FO490" i="64"/>
  <c r="FN490" i="64"/>
  <c r="FM490" i="64"/>
  <c r="FL490" i="64"/>
  <c r="FK490" i="64"/>
  <c r="FJ490" i="64"/>
  <c r="FI490" i="64"/>
  <c r="FH490" i="64"/>
  <c r="FG490" i="64"/>
  <c r="FF490" i="64"/>
  <c r="FD490" i="64"/>
  <c r="FC490" i="64"/>
  <c r="FB490" i="64"/>
  <c r="EU490" i="64"/>
  <c r="ET490" i="64"/>
  <c r="ES490" i="64"/>
  <c r="ER490" i="64"/>
  <c r="EQ490" i="64"/>
  <c r="EP490" i="64"/>
  <c r="IA489" i="64"/>
  <c r="HZ489" i="64"/>
  <c r="HY489" i="64"/>
  <c r="GL489" i="64"/>
  <c r="FD489" i="64" s="1"/>
  <c r="FC489" i="64"/>
  <c r="FA489" i="64"/>
  <c r="EZ489" i="64"/>
  <c r="EX489" i="64"/>
  <c r="EU489" i="64"/>
  <c r="ET489" i="64"/>
  <c r="ES489" i="64"/>
  <c r="ER489" i="64"/>
  <c r="EQ489" i="64"/>
  <c r="EP489" i="64"/>
  <c r="IA488" i="64"/>
  <c r="HZ488" i="64"/>
  <c r="HY488" i="64"/>
  <c r="GL488" i="64"/>
  <c r="FD488" i="64" s="1"/>
  <c r="FC488" i="64"/>
  <c r="FA488" i="64"/>
  <c r="EZ488" i="64"/>
  <c r="EX488" i="64"/>
  <c r="EU488" i="64"/>
  <c r="ET488" i="64"/>
  <c r="ES488" i="64"/>
  <c r="ER488" i="64"/>
  <c r="EQ488" i="64"/>
  <c r="EP488" i="64"/>
  <c r="IA487" i="64"/>
  <c r="HZ487" i="64"/>
  <c r="HY487" i="64"/>
  <c r="GL487" i="64"/>
  <c r="FD487" i="64"/>
  <c r="FC487" i="64"/>
  <c r="FA487" i="64"/>
  <c r="EZ487" i="64"/>
  <c r="EX487" i="64"/>
  <c r="EU487" i="64"/>
  <c r="ET487" i="64"/>
  <c r="ES487" i="64"/>
  <c r="ER487" i="64"/>
  <c r="EQ487" i="64"/>
  <c r="EP487" i="64"/>
  <c r="IA486" i="64"/>
  <c r="HZ486" i="64"/>
  <c r="HY486" i="64"/>
  <c r="HP486" i="64"/>
  <c r="HO486" i="64"/>
  <c r="HN486" i="64"/>
  <c r="HM486" i="64"/>
  <c r="HL486" i="64"/>
  <c r="HK486" i="64"/>
  <c r="HJ486" i="64"/>
  <c r="HI486" i="64"/>
  <c r="HH486" i="64"/>
  <c r="HG486" i="64"/>
  <c r="HF486" i="64"/>
  <c r="HE486" i="64"/>
  <c r="HD486" i="64"/>
  <c r="HC486" i="64"/>
  <c r="HB486" i="64"/>
  <c r="HA486" i="64"/>
  <c r="GZ486" i="64"/>
  <c r="GY486" i="64"/>
  <c r="GX486" i="64"/>
  <c r="GW486" i="64"/>
  <c r="GV486" i="64"/>
  <c r="GU486" i="64"/>
  <c r="GT486" i="64"/>
  <c r="GS486" i="64"/>
  <c r="GR486" i="64"/>
  <c r="GQ486" i="64"/>
  <c r="GP486" i="64"/>
  <c r="GO486" i="64"/>
  <c r="GN486" i="64"/>
  <c r="GL486" i="64"/>
  <c r="GJ486" i="64"/>
  <c r="GI486" i="64"/>
  <c r="GH486" i="64"/>
  <c r="GG486" i="64"/>
  <c r="GF486" i="64"/>
  <c r="GE486" i="64"/>
  <c r="GD486" i="64"/>
  <c r="GC486" i="64"/>
  <c r="GB486" i="64"/>
  <c r="GA486" i="64"/>
  <c r="FZ486" i="64"/>
  <c r="FY486" i="64"/>
  <c r="FX486" i="64"/>
  <c r="FW486" i="64"/>
  <c r="FV486" i="64"/>
  <c r="FU486" i="64"/>
  <c r="FT486" i="64"/>
  <c r="FS486" i="64"/>
  <c r="FR486" i="64"/>
  <c r="FQ486" i="64"/>
  <c r="FP486" i="64"/>
  <c r="FO486" i="64"/>
  <c r="FN486" i="64"/>
  <c r="FM486" i="64"/>
  <c r="FL486" i="64"/>
  <c r="FK486" i="64"/>
  <c r="FJ486" i="64"/>
  <c r="FI486" i="64"/>
  <c r="FH486" i="64"/>
  <c r="FA486" i="64" s="1"/>
  <c r="FG486" i="64"/>
  <c r="FF486" i="64"/>
  <c r="EX486" i="64" s="1"/>
  <c r="FD486" i="64"/>
  <c r="FC486" i="64"/>
  <c r="EY486" i="64"/>
  <c r="EW486" i="64"/>
  <c r="EU486" i="64"/>
  <c r="ET486" i="64"/>
  <c r="ES486" i="64"/>
  <c r="ER486" i="64"/>
  <c r="EQ486" i="64"/>
  <c r="EP486" i="64"/>
  <c r="M485" i="64"/>
  <c r="L485" i="64"/>
  <c r="M484" i="64"/>
  <c r="M483" i="64"/>
  <c r="L483" i="64"/>
  <c r="EY483" i="64" s="1"/>
  <c r="M482" i="64"/>
  <c r="M481" i="64"/>
  <c r="EY481" i="64" s="1"/>
  <c r="L481" i="64"/>
  <c r="IA485" i="64"/>
  <c r="HZ485" i="64"/>
  <c r="HY485" i="64"/>
  <c r="GL485" i="64"/>
  <c r="GJ485" i="64"/>
  <c r="GI485" i="64"/>
  <c r="GH485" i="64"/>
  <c r="GG485" i="64"/>
  <c r="GF485" i="64"/>
  <c r="GE485" i="64"/>
  <c r="GD485" i="64"/>
  <c r="GC485" i="64"/>
  <c r="GB485" i="64"/>
  <c r="GA485" i="64"/>
  <c r="FZ485" i="64"/>
  <c r="FY485" i="64"/>
  <c r="FX485" i="64"/>
  <c r="FW485" i="64"/>
  <c r="FV485" i="64"/>
  <c r="FU485" i="64"/>
  <c r="FT485" i="64"/>
  <c r="FS485" i="64"/>
  <c r="FR485" i="64"/>
  <c r="FQ485" i="64"/>
  <c r="FP485" i="64"/>
  <c r="FO485" i="64"/>
  <c r="FN485" i="64"/>
  <c r="FM485" i="64"/>
  <c r="FL485" i="64"/>
  <c r="FK485" i="64"/>
  <c r="FJ485" i="64"/>
  <c r="FI485" i="64"/>
  <c r="FH485" i="64"/>
  <c r="FG485" i="64"/>
  <c r="FF485" i="64"/>
  <c r="FD485" i="64"/>
  <c r="FC485" i="64"/>
  <c r="FB485" i="64"/>
  <c r="EU485" i="64"/>
  <c r="ET485" i="64"/>
  <c r="ES485" i="64"/>
  <c r="ER485" i="64"/>
  <c r="EQ485" i="64"/>
  <c r="EP485" i="64"/>
  <c r="IA484" i="64"/>
  <c r="HZ484" i="64"/>
  <c r="HY484" i="64"/>
  <c r="GL484" i="64"/>
  <c r="FD484" i="64" s="1"/>
  <c r="FC484" i="64"/>
  <c r="FA484" i="64"/>
  <c r="EZ484" i="64"/>
  <c r="EX484" i="64"/>
  <c r="EU484" i="64"/>
  <c r="ET484" i="64"/>
  <c r="ES484" i="64"/>
  <c r="ER484" i="64"/>
  <c r="EQ484" i="64"/>
  <c r="EP484" i="64"/>
  <c r="IA483" i="64"/>
  <c r="HZ483" i="64"/>
  <c r="HY483" i="64"/>
  <c r="GL483" i="64"/>
  <c r="FD483" i="64" s="1"/>
  <c r="FC483" i="64"/>
  <c r="FA483" i="64"/>
  <c r="EZ483" i="64"/>
  <c r="EX483" i="64"/>
  <c r="EU483" i="64"/>
  <c r="ET483" i="64"/>
  <c r="ES483" i="64"/>
  <c r="ER483" i="64"/>
  <c r="EQ483" i="64"/>
  <c r="EP483" i="64"/>
  <c r="IA482" i="64"/>
  <c r="HZ482" i="64"/>
  <c r="HY482" i="64"/>
  <c r="GL482" i="64"/>
  <c r="FD482" i="64"/>
  <c r="FC482" i="64"/>
  <c r="FA482" i="64"/>
  <c r="EZ482" i="64"/>
  <c r="EX482" i="64"/>
  <c r="EU482" i="64"/>
  <c r="ET482" i="64"/>
  <c r="ES482" i="64"/>
  <c r="ER482" i="64"/>
  <c r="EQ482" i="64"/>
  <c r="EP482" i="64"/>
  <c r="IA481" i="64"/>
  <c r="HZ481" i="64"/>
  <c r="HY481" i="64"/>
  <c r="HP481" i="64"/>
  <c r="HO481" i="64"/>
  <c r="HN481" i="64"/>
  <c r="HM481" i="64"/>
  <c r="HL481" i="64"/>
  <c r="HK481" i="64"/>
  <c r="HJ481" i="64"/>
  <c r="HI481" i="64"/>
  <c r="HH481" i="64"/>
  <c r="HG481" i="64"/>
  <c r="HF481" i="64"/>
  <c r="HE481" i="64"/>
  <c r="HD481" i="64"/>
  <c r="HC481" i="64"/>
  <c r="HB481" i="64"/>
  <c r="HA481" i="64"/>
  <c r="GZ481" i="64"/>
  <c r="GY481" i="64"/>
  <c r="GX481" i="64"/>
  <c r="GW481" i="64"/>
  <c r="GV481" i="64"/>
  <c r="GU481" i="64"/>
  <c r="GT481" i="64"/>
  <c r="GS481" i="64"/>
  <c r="GR481" i="64"/>
  <c r="GQ481" i="64"/>
  <c r="GP481" i="64"/>
  <c r="GO481" i="64"/>
  <c r="GN481" i="64"/>
  <c r="GL481" i="64"/>
  <c r="GJ481" i="64"/>
  <c r="GI481" i="64"/>
  <c r="GH481" i="64"/>
  <c r="GG481" i="64"/>
  <c r="GF481" i="64"/>
  <c r="GE481" i="64"/>
  <c r="GD481" i="64"/>
  <c r="GC481" i="64"/>
  <c r="GB481" i="64"/>
  <c r="GA481" i="64"/>
  <c r="FZ481" i="64"/>
  <c r="FY481" i="64"/>
  <c r="FX481" i="64"/>
  <c r="FW481" i="64"/>
  <c r="FV481" i="64"/>
  <c r="FU481" i="64"/>
  <c r="FT481" i="64"/>
  <c r="FS481" i="64"/>
  <c r="FR481" i="64"/>
  <c r="FQ481" i="64"/>
  <c r="FP481" i="64"/>
  <c r="FO481" i="64"/>
  <c r="FN481" i="64"/>
  <c r="FM481" i="64"/>
  <c r="FL481" i="64"/>
  <c r="FK481" i="64"/>
  <c r="FJ481" i="64"/>
  <c r="FI481" i="64"/>
  <c r="FH481" i="64"/>
  <c r="FA481" i="64" s="1"/>
  <c r="FG481" i="64"/>
  <c r="FF481" i="64"/>
  <c r="EX481" i="64" s="1"/>
  <c r="FD481" i="64"/>
  <c r="FC481" i="64"/>
  <c r="EW481" i="64"/>
  <c r="EU481" i="64"/>
  <c r="ET481" i="64"/>
  <c r="ES481" i="64"/>
  <c r="ER481" i="64"/>
  <c r="EQ481" i="64"/>
  <c r="EP481" i="64"/>
  <c r="M480" i="64"/>
  <c r="L480" i="64"/>
  <c r="M479" i="64"/>
  <c r="M478" i="64"/>
  <c r="L478" i="64"/>
  <c r="M477" i="64"/>
  <c r="M476" i="64"/>
  <c r="L476" i="64"/>
  <c r="IA480" i="64"/>
  <c r="HZ480" i="64"/>
  <c r="HY480" i="64"/>
  <c r="GL480" i="64"/>
  <c r="GJ480" i="64"/>
  <c r="GI480" i="64"/>
  <c r="GH480" i="64"/>
  <c r="GG480" i="64"/>
  <c r="GF480" i="64"/>
  <c r="GE480" i="64"/>
  <c r="GD480" i="64"/>
  <c r="GC480" i="64"/>
  <c r="GB480" i="64"/>
  <c r="GA480" i="64"/>
  <c r="FZ480" i="64"/>
  <c r="FY480" i="64"/>
  <c r="FX480" i="64"/>
  <c r="FW480" i="64"/>
  <c r="FV480" i="64"/>
  <c r="FU480" i="64"/>
  <c r="FT480" i="64"/>
  <c r="FS480" i="64"/>
  <c r="FR480" i="64"/>
  <c r="FQ480" i="64"/>
  <c r="FP480" i="64"/>
  <c r="FO480" i="64"/>
  <c r="FN480" i="64"/>
  <c r="FM480" i="64"/>
  <c r="FL480" i="64"/>
  <c r="FK480" i="64"/>
  <c r="FJ480" i="64"/>
  <c r="FI480" i="64"/>
  <c r="FH480" i="64"/>
  <c r="FG480" i="64"/>
  <c r="FF480" i="64"/>
  <c r="FD480" i="64"/>
  <c r="FC480" i="64"/>
  <c r="EU480" i="64"/>
  <c r="ET480" i="64"/>
  <c r="ES480" i="64"/>
  <c r="ER480" i="64"/>
  <c r="EQ480" i="64"/>
  <c r="EP480" i="64"/>
  <c r="IA479" i="64"/>
  <c r="HZ479" i="64"/>
  <c r="HY479" i="64"/>
  <c r="GL479" i="64"/>
  <c r="FD479" i="64" s="1"/>
  <c r="FC479" i="64"/>
  <c r="FA479" i="64"/>
  <c r="EZ479" i="64"/>
  <c r="EX479" i="64"/>
  <c r="EU479" i="64"/>
  <c r="ET479" i="64"/>
  <c r="ES479" i="64"/>
  <c r="ER479" i="64"/>
  <c r="EQ479" i="64"/>
  <c r="EP479" i="64"/>
  <c r="IA478" i="64"/>
  <c r="HZ478" i="64"/>
  <c r="HY478" i="64"/>
  <c r="GL478" i="64"/>
  <c r="FD478" i="64" s="1"/>
  <c r="FC478" i="64"/>
  <c r="FA478" i="64"/>
  <c r="EZ478" i="64"/>
  <c r="EX478" i="64"/>
  <c r="EU478" i="64"/>
  <c r="ET478" i="64"/>
  <c r="ES478" i="64"/>
  <c r="ER478" i="64"/>
  <c r="EQ478" i="64"/>
  <c r="EP478" i="64"/>
  <c r="IA477" i="64"/>
  <c r="HZ477" i="64"/>
  <c r="HY477" i="64"/>
  <c r="GL477" i="64"/>
  <c r="FD477" i="64" s="1"/>
  <c r="FC477" i="64"/>
  <c r="FA477" i="64"/>
  <c r="EZ477" i="64"/>
  <c r="EX477" i="64"/>
  <c r="EU477" i="64"/>
  <c r="ET477" i="64"/>
  <c r="ES477" i="64"/>
  <c r="ER477" i="64"/>
  <c r="EQ477" i="64"/>
  <c r="EP477" i="64"/>
  <c r="IA476" i="64"/>
  <c r="HZ476" i="64"/>
  <c r="HY476" i="64"/>
  <c r="HP476" i="64"/>
  <c r="HO476" i="64"/>
  <c r="HN476" i="64"/>
  <c r="HM476" i="64"/>
  <c r="HL476" i="64"/>
  <c r="HK476" i="64"/>
  <c r="HJ476" i="64"/>
  <c r="HI476" i="64"/>
  <c r="HH476" i="64"/>
  <c r="HG476" i="64"/>
  <c r="HF476" i="64"/>
  <c r="HE476" i="64"/>
  <c r="HD476" i="64"/>
  <c r="HC476" i="64"/>
  <c r="HB476" i="64"/>
  <c r="HA476" i="64"/>
  <c r="GZ476" i="64"/>
  <c r="GY476" i="64"/>
  <c r="GX476" i="64"/>
  <c r="GW476" i="64"/>
  <c r="GV476" i="64"/>
  <c r="GU476" i="64"/>
  <c r="GT476" i="64"/>
  <c r="GS476" i="64"/>
  <c r="GR476" i="64"/>
  <c r="GQ476" i="64"/>
  <c r="GP476" i="64"/>
  <c r="GO476" i="64"/>
  <c r="GN476" i="64"/>
  <c r="GL476" i="64"/>
  <c r="GJ476" i="64"/>
  <c r="GI476" i="64"/>
  <c r="GH476" i="64"/>
  <c r="GG476" i="64"/>
  <c r="GF476" i="64"/>
  <c r="GE476" i="64"/>
  <c r="GD476" i="64"/>
  <c r="GC476" i="64"/>
  <c r="GB476" i="64"/>
  <c r="GA476" i="64"/>
  <c r="FZ476" i="64"/>
  <c r="FY476" i="64"/>
  <c r="FX476" i="64"/>
  <c r="FW476" i="64"/>
  <c r="FV476" i="64"/>
  <c r="FU476" i="64"/>
  <c r="FT476" i="64"/>
  <c r="FS476" i="64"/>
  <c r="FR476" i="64"/>
  <c r="FQ476" i="64"/>
  <c r="FP476" i="64"/>
  <c r="FO476" i="64"/>
  <c r="FN476" i="64"/>
  <c r="FM476" i="64"/>
  <c r="FL476" i="64"/>
  <c r="FK476" i="64"/>
  <c r="FJ476" i="64"/>
  <c r="FI476" i="64"/>
  <c r="FH476" i="64"/>
  <c r="FG476" i="64"/>
  <c r="FF476" i="64"/>
  <c r="EX476" i="64" s="1"/>
  <c r="FD476" i="64"/>
  <c r="FC476" i="64"/>
  <c r="EW476" i="64"/>
  <c r="EU476" i="64"/>
  <c r="ET476" i="64"/>
  <c r="ES476" i="64"/>
  <c r="ER476" i="64"/>
  <c r="EQ476" i="64"/>
  <c r="EP476" i="64"/>
  <c r="M475" i="64"/>
  <c r="L475" i="64"/>
  <c r="M474" i="64"/>
  <c r="M473" i="64"/>
  <c r="L473" i="64"/>
  <c r="M472" i="64"/>
  <c r="M471" i="64"/>
  <c r="L471" i="64"/>
  <c r="IA475" i="64"/>
  <c r="HZ475" i="64"/>
  <c r="HY475" i="64"/>
  <c r="GL475" i="64"/>
  <c r="FD475" i="64" s="1"/>
  <c r="GJ475" i="64"/>
  <c r="GI475" i="64"/>
  <c r="GH475" i="64"/>
  <c r="GG475" i="64"/>
  <c r="GF475" i="64"/>
  <c r="GE475" i="64"/>
  <c r="GD475" i="64"/>
  <c r="GC475" i="64"/>
  <c r="GB475" i="64"/>
  <c r="GA475" i="64"/>
  <c r="FZ475" i="64"/>
  <c r="FY475" i="64"/>
  <c r="FX475" i="64"/>
  <c r="FW475" i="64"/>
  <c r="FV475" i="64"/>
  <c r="FU475" i="64"/>
  <c r="FT475" i="64"/>
  <c r="FS475" i="64"/>
  <c r="FR475" i="64"/>
  <c r="FQ475" i="64"/>
  <c r="FP475" i="64"/>
  <c r="FO475" i="64"/>
  <c r="FN475" i="64"/>
  <c r="FM475" i="64"/>
  <c r="FL475" i="64"/>
  <c r="FK475" i="64"/>
  <c r="FJ475" i="64"/>
  <c r="FI475" i="64"/>
  <c r="FH475" i="64"/>
  <c r="FG475" i="64"/>
  <c r="FF475" i="64"/>
  <c r="FC475" i="64"/>
  <c r="EU475" i="64"/>
  <c r="ET475" i="64"/>
  <c r="ES475" i="64"/>
  <c r="ER475" i="64"/>
  <c r="EQ475" i="64"/>
  <c r="EP475" i="64"/>
  <c r="IA474" i="64"/>
  <c r="HZ474" i="64"/>
  <c r="HY474" i="64"/>
  <c r="GL474" i="64"/>
  <c r="FD474" i="64" s="1"/>
  <c r="FC474" i="64"/>
  <c r="FA474" i="64"/>
  <c r="EZ474" i="64"/>
  <c r="EX474" i="64"/>
  <c r="EU474" i="64"/>
  <c r="ET474" i="64"/>
  <c r="ES474" i="64"/>
  <c r="ER474" i="64"/>
  <c r="EQ474" i="64"/>
  <c r="EP474" i="64"/>
  <c r="IA473" i="64"/>
  <c r="HZ473" i="64"/>
  <c r="HY473" i="64"/>
  <c r="GL473" i="64"/>
  <c r="FD473" i="64" s="1"/>
  <c r="FC473" i="64"/>
  <c r="FA473" i="64"/>
  <c r="EZ473" i="64"/>
  <c r="EX473" i="64"/>
  <c r="EU473" i="64"/>
  <c r="ET473" i="64"/>
  <c r="ES473" i="64"/>
  <c r="ER473" i="64"/>
  <c r="EQ473" i="64"/>
  <c r="EP473" i="64"/>
  <c r="IA472" i="64"/>
  <c r="HZ472" i="64"/>
  <c r="HY472" i="64"/>
  <c r="GL472" i="64"/>
  <c r="FD472" i="64" s="1"/>
  <c r="FC472" i="64"/>
  <c r="FA472" i="64"/>
  <c r="EZ472" i="64"/>
  <c r="EX472" i="64"/>
  <c r="EU472" i="64"/>
  <c r="ET472" i="64"/>
  <c r="ES472" i="64"/>
  <c r="ER472" i="64"/>
  <c r="EQ472" i="64"/>
  <c r="EP472" i="64"/>
  <c r="IA471" i="64"/>
  <c r="HZ471" i="64"/>
  <c r="HY471" i="64"/>
  <c r="HP471" i="64"/>
  <c r="HO471" i="64"/>
  <c r="HN471" i="64"/>
  <c r="HM471" i="64"/>
  <c r="HL471" i="64"/>
  <c r="HK471" i="64"/>
  <c r="HJ471" i="64"/>
  <c r="HI471" i="64"/>
  <c r="HH471" i="64"/>
  <c r="HG471" i="64"/>
  <c r="HF471" i="64"/>
  <c r="HE471" i="64"/>
  <c r="HD471" i="64"/>
  <c r="HC471" i="64"/>
  <c r="HB471" i="64"/>
  <c r="HA471" i="64"/>
  <c r="GZ471" i="64"/>
  <c r="GY471" i="64"/>
  <c r="GX471" i="64"/>
  <c r="GW471" i="64"/>
  <c r="GV471" i="64"/>
  <c r="GU471" i="64"/>
  <c r="GT471" i="64"/>
  <c r="GS471" i="64"/>
  <c r="GR471" i="64"/>
  <c r="GQ471" i="64"/>
  <c r="GP471" i="64"/>
  <c r="GO471" i="64"/>
  <c r="GN471" i="64"/>
  <c r="GL471" i="64"/>
  <c r="GJ471" i="64"/>
  <c r="GI471" i="64"/>
  <c r="GH471" i="64"/>
  <c r="GG471" i="64"/>
  <c r="GF471" i="64"/>
  <c r="GE471" i="64"/>
  <c r="GD471" i="64"/>
  <c r="GC471" i="64"/>
  <c r="GB471" i="64"/>
  <c r="GA471" i="64"/>
  <c r="FZ471" i="64"/>
  <c r="FY471" i="64"/>
  <c r="FX471" i="64"/>
  <c r="FW471" i="64"/>
  <c r="FV471" i="64"/>
  <c r="FU471" i="64"/>
  <c r="FT471" i="64"/>
  <c r="FS471" i="64"/>
  <c r="FR471" i="64"/>
  <c r="FQ471" i="64"/>
  <c r="FP471" i="64"/>
  <c r="FO471" i="64"/>
  <c r="FN471" i="64"/>
  <c r="FM471" i="64"/>
  <c r="FL471" i="64"/>
  <c r="FK471" i="64"/>
  <c r="FJ471" i="64"/>
  <c r="FI471" i="64"/>
  <c r="FH471" i="64"/>
  <c r="FG471" i="64"/>
  <c r="FA471" i="64" s="1"/>
  <c r="FF471" i="64"/>
  <c r="FD471" i="64"/>
  <c r="FC471" i="64"/>
  <c r="EX471" i="64"/>
  <c r="EW471" i="64"/>
  <c r="EU471" i="64"/>
  <c r="ET471" i="64"/>
  <c r="ES471" i="64"/>
  <c r="ER471" i="64"/>
  <c r="EQ471" i="64"/>
  <c r="EP471" i="64"/>
  <c r="EV471" i="64" s="1"/>
  <c r="M470" i="64"/>
  <c r="L470" i="64"/>
  <c r="M469" i="64"/>
  <c r="M468" i="64"/>
  <c r="L468" i="64"/>
  <c r="M467" i="64"/>
  <c r="M466" i="64"/>
  <c r="L466" i="64"/>
  <c r="IA470" i="64"/>
  <c r="HZ470" i="64"/>
  <c r="HY470" i="64"/>
  <c r="GL470" i="64"/>
  <c r="GJ470" i="64"/>
  <c r="GI470" i="64"/>
  <c r="GH470" i="64"/>
  <c r="GG470" i="64"/>
  <c r="GF470" i="64"/>
  <c r="GE470" i="64"/>
  <c r="GD470" i="64"/>
  <c r="GC470" i="64"/>
  <c r="GB470" i="64"/>
  <c r="GA470" i="64"/>
  <c r="FZ470" i="64"/>
  <c r="FY470" i="64"/>
  <c r="FX470" i="64"/>
  <c r="FW470" i="64"/>
  <c r="FV470" i="64"/>
  <c r="FU470" i="64"/>
  <c r="FT470" i="64"/>
  <c r="FS470" i="64"/>
  <c r="FR470" i="64"/>
  <c r="FQ470" i="64"/>
  <c r="FP470" i="64"/>
  <c r="FO470" i="64"/>
  <c r="FN470" i="64"/>
  <c r="FM470" i="64"/>
  <c r="FL470" i="64"/>
  <c r="FK470" i="64"/>
  <c r="FJ470" i="64"/>
  <c r="FI470" i="64"/>
  <c r="FH470" i="64"/>
  <c r="FG470" i="64"/>
  <c r="FF470" i="64"/>
  <c r="FD470" i="64"/>
  <c r="FC470" i="64"/>
  <c r="EU470" i="64"/>
  <c r="ET470" i="64"/>
  <c r="ES470" i="64"/>
  <c r="ER470" i="64"/>
  <c r="EQ470" i="64"/>
  <c r="EP470" i="64"/>
  <c r="IA469" i="64"/>
  <c r="HZ469" i="64"/>
  <c r="HY469" i="64"/>
  <c r="GL469" i="64"/>
  <c r="FD469" i="64" s="1"/>
  <c r="FC469" i="64"/>
  <c r="FA469" i="64"/>
  <c r="EZ469" i="64"/>
  <c r="EX469" i="64"/>
  <c r="EU469" i="64"/>
  <c r="ET469" i="64"/>
  <c r="ES469" i="64"/>
  <c r="EV469" i="64" s="1"/>
  <c r="ER469" i="64"/>
  <c r="EQ469" i="64"/>
  <c r="EP469" i="64"/>
  <c r="IA468" i="64"/>
  <c r="HZ468" i="64"/>
  <c r="HY468" i="64"/>
  <c r="GL468" i="64"/>
  <c r="FD468" i="64" s="1"/>
  <c r="FC468" i="64"/>
  <c r="FA468" i="64"/>
  <c r="EZ468" i="64"/>
  <c r="EY468" i="64"/>
  <c r="EX468" i="64"/>
  <c r="EU468" i="64"/>
  <c r="ET468" i="64"/>
  <c r="ES468" i="64"/>
  <c r="ER468" i="64"/>
  <c r="EQ468" i="64"/>
  <c r="EP468" i="64"/>
  <c r="IA467" i="64"/>
  <c r="HZ467" i="64"/>
  <c r="HY467" i="64"/>
  <c r="GL467" i="64"/>
  <c r="FD467" i="64" s="1"/>
  <c r="FC467" i="64"/>
  <c r="FA467" i="64"/>
  <c r="EZ467" i="64"/>
  <c r="EX467" i="64"/>
  <c r="EU467" i="64"/>
  <c r="ET467" i="64"/>
  <c r="ES467" i="64"/>
  <c r="ER467" i="64"/>
  <c r="EQ467" i="64"/>
  <c r="EP467" i="64"/>
  <c r="IA466" i="64"/>
  <c r="HZ466" i="64"/>
  <c r="HY466" i="64"/>
  <c r="HP466" i="64"/>
  <c r="HO466" i="64"/>
  <c r="HN466" i="64"/>
  <c r="HM466" i="64"/>
  <c r="HL466" i="64"/>
  <c r="HK466" i="64"/>
  <c r="HJ466" i="64"/>
  <c r="HI466" i="64"/>
  <c r="HH466" i="64"/>
  <c r="HG466" i="64"/>
  <c r="HF466" i="64"/>
  <c r="HE466" i="64"/>
  <c r="HD466" i="64"/>
  <c r="HC466" i="64"/>
  <c r="HB466" i="64"/>
  <c r="HA466" i="64"/>
  <c r="GZ466" i="64"/>
  <c r="GY466" i="64"/>
  <c r="GX466" i="64"/>
  <c r="GW466" i="64"/>
  <c r="GV466" i="64"/>
  <c r="GU466" i="64"/>
  <c r="GT466" i="64"/>
  <c r="GS466" i="64"/>
  <c r="GR466" i="64"/>
  <c r="GQ466" i="64"/>
  <c r="GP466" i="64"/>
  <c r="GO466" i="64"/>
  <c r="GN466" i="64"/>
  <c r="GL466" i="64"/>
  <c r="GJ466" i="64"/>
  <c r="GI466" i="64"/>
  <c r="GH466" i="64"/>
  <c r="GG466" i="64"/>
  <c r="GF466" i="64"/>
  <c r="GE466" i="64"/>
  <c r="GD466" i="64"/>
  <c r="GC466" i="64"/>
  <c r="GB466" i="64"/>
  <c r="GA466" i="64"/>
  <c r="FZ466" i="64"/>
  <c r="FY466" i="64"/>
  <c r="FX466" i="64"/>
  <c r="FW466" i="64"/>
  <c r="FV466" i="64"/>
  <c r="FU466" i="64"/>
  <c r="FT466" i="64"/>
  <c r="FS466" i="64"/>
  <c r="FR466" i="64"/>
  <c r="FQ466" i="64"/>
  <c r="FP466" i="64"/>
  <c r="FO466" i="64"/>
  <c r="FN466" i="64"/>
  <c r="FM466" i="64"/>
  <c r="FL466" i="64"/>
  <c r="FK466" i="64"/>
  <c r="FJ466" i="64"/>
  <c r="FI466" i="64"/>
  <c r="FH466" i="64"/>
  <c r="FG466" i="64"/>
  <c r="FA466" i="64" s="1"/>
  <c r="FF466" i="64"/>
  <c r="FD466" i="64"/>
  <c r="FC466" i="64"/>
  <c r="EX466" i="64"/>
  <c r="EW466" i="64"/>
  <c r="EU466" i="64"/>
  <c r="ET466" i="64"/>
  <c r="ES466" i="64"/>
  <c r="ER466" i="64"/>
  <c r="EQ466" i="64"/>
  <c r="EP466" i="64"/>
  <c r="M465" i="64"/>
  <c r="L465" i="64"/>
  <c r="M464" i="64"/>
  <c r="M463" i="64"/>
  <c r="L463" i="64"/>
  <c r="M462" i="64"/>
  <c r="M461" i="64"/>
  <c r="L461" i="64"/>
  <c r="IA465" i="64"/>
  <c r="HZ465" i="64"/>
  <c r="HY465" i="64"/>
  <c r="GL465" i="64"/>
  <c r="GJ465" i="64"/>
  <c r="GI465" i="64"/>
  <c r="GH465" i="64"/>
  <c r="GG465" i="64"/>
  <c r="GF465" i="64"/>
  <c r="GE465" i="64"/>
  <c r="GD465" i="64"/>
  <c r="GC465" i="64"/>
  <c r="GB465" i="64"/>
  <c r="GA465" i="64"/>
  <c r="FZ465" i="64"/>
  <c r="FY465" i="64"/>
  <c r="FX465" i="64"/>
  <c r="FW465" i="64"/>
  <c r="FV465" i="64"/>
  <c r="FU465" i="64"/>
  <c r="FT465" i="64"/>
  <c r="FS465" i="64"/>
  <c r="FR465" i="64"/>
  <c r="FQ465" i="64"/>
  <c r="FP465" i="64"/>
  <c r="FO465" i="64"/>
  <c r="FN465" i="64"/>
  <c r="FM465" i="64"/>
  <c r="FL465" i="64"/>
  <c r="FK465" i="64"/>
  <c r="FJ465" i="64"/>
  <c r="FI465" i="64"/>
  <c r="FH465" i="64"/>
  <c r="FG465" i="64"/>
  <c r="FF465" i="64"/>
  <c r="FB465" i="64" s="1"/>
  <c r="FD465" i="64"/>
  <c r="FC465" i="64"/>
  <c r="EU465" i="64"/>
  <c r="ET465" i="64"/>
  <c r="ES465" i="64"/>
  <c r="ER465" i="64"/>
  <c r="EQ465" i="64"/>
  <c r="EP465" i="64"/>
  <c r="IA464" i="64"/>
  <c r="HZ464" i="64"/>
  <c r="HY464" i="64"/>
  <c r="GL464" i="64"/>
  <c r="FD464" i="64" s="1"/>
  <c r="FC464" i="64"/>
  <c r="FA464" i="64"/>
  <c r="EZ464" i="64"/>
  <c r="EX464" i="64"/>
  <c r="EU464" i="64"/>
  <c r="ET464" i="64"/>
  <c r="ES464" i="64"/>
  <c r="ER464" i="64"/>
  <c r="EV464" i="64" s="1"/>
  <c r="EQ464" i="64"/>
  <c r="EP464" i="64"/>
  <c r="IA463" i="64"/>
  <c r="HZ463" i="64"/>
  <c r="HY463" i="64"/>
  <c r="GL463" i="64"/>
  <c r="FD463" i="64"/>
  <c r="FC463" i="64"/>
  <c r="FA463" i="64"/>
  <c r="EZ463" i="64"/>
  <c r="EX463" i="64"/>
  <c r="EU463" i="64"/>
  <c r="ET463" i="64"/>
  <c r="ES463" i="64"/>
  <c r="ER463" i="64"/>
  <c r="EQ463" i="64"/>
  <c r="EP463" i="64"/>
  <c r="IA462" i="64"/>
  <c r="HZ462" i="64"/>
  <c r="HY462" i="64"/>
  <c r="GL462" i="64"/>
  <c r="FD462" i="64" s="1"/>
  <c r="FC462" i="64"/>
  <c r="FA462" i="64"/>
  <c r="EZ462" i="64"/>
  <c r="EX462" i="64"/>
  <c r="EU462" i="64"/>
  <c r="ET462" i="64"/>
  <c r="ES462" i="64"/>
  <c r="ER462" i="64"/>
  <c r="EQ462" i="64"/>
  <c r="EP462" i="64"/>
  <c r="IA461" i="64"/>
  <c r="HZ461" i="64"/>
  <c r="HY461" i="64"/>
  <c r="HP461" i="64"/>
  <c r="HO461" i="64"/>
  <c r="HN461" i="64"/>
  <c r="HM461" i="64"/>
  <c r="HL461" i="64"/>
  <c r="HK461" i="64"/>
  <c r="HJ461" i="64"/>
  <c r="HI461" i="64"/>
  <c r="HH461" i="64"/>
  <c r="HG461" i="64"/>
  <c r="HF461" i="64"/>
  <c r="HE461" i="64"/>
  <c r="HD461" i="64"/>
  <c r="HC461" i="64"/>
  <c r="HB461" i="64"/>
  <c r="HA461" i="64"/>
  <c r="GZ461" i="64"/>
  <c r="GY461" i="64"/>
  <c r="GX461" i="64"/>
  <c r="GW461" i="64"/>
  <c r="GV461" i="64"/>
  <c r="GU461" i="64"/>
  <c r="GT461" i="64"/>
  <c r="GS461" i="64"/>
  <c r="GR461" i="64"/>
  <c r="GQ461" i="64"/>
  <c r="GP461" i="64"/>
  <c r="GO461" i="64"/>
  <c r="GN461" i="64"/>
  <c r="GL461" i="64"/>
  <c r="GJ461" i="64"/>
  <c r="GI461" i="64"/>
  <c r="GH461" i="64"/>
  <c r="GG461" i="64"/>
  <c r="GF461" i="64"/>
  <c r="GE461" i="64"/>
  <c r="GD461" i="64"/>
  <c r="GC461" i="64"/>
  <c r="GB461" i="64"/>
  <c r="GA461" i="64"/>
  <c r="FZ461" i="64"/>
  <c r="FY461" i="64"/>
  <c r="FX461" i="64"/>
  <c r="FW461" i="64"/>
  <c r="FV461" i="64"/>
  <c r="FU461" i="64"/>
  <c r="FT461" i="64"/>
  <c r="FS461" i="64"/>
  <c r="FR461" i="64"/>
  <c r="FQ461" i="64"/>
  <c r="FP461" i="64"/>
  <c r="FO461" i="64"/>
  <c r="FN461" i="64"/>
  <c r="FM461" i="64"/>
  <c r="FL461" i="64"/>
  <c r="FK461" i="64"/>
  <c r="FJ461" i="64"/>
  <c r="FI461" i="64"/>
  <c r="FH461" i="64"/>
  <c r="FG461" i="64"/>
  <c r="FA461" i="64" s="1"/>
  <c r="FF461" i="64"/>
  <c r="FD461" i="64"/>
  <c r="FC461" i="64"/>
  <c r="EX461" i="64"/>
  <c r="EW461" i="64"/>
  <c r="EU461" i="64"/>
  <c r="ET461" i="64"/>
  <c r="ES461" i="64"/>
  <c r="ER461" i="64"/>
  <c r="EQ461" i="64"/>
  <c r="EP461" i="64"/>
  <c r="EV461" i="64" s="1"/>
  <c r="M460" i="64"/>
  <c r="L460" i="64"/>
  <c r="M459" i="64"/>
  <c r="M458" i="64"/>
  <c r="L458" i="64"/>
  <c r="M457" i="64"/>
  <c r="M456" i="64"/>
  <c r="EY456" i="64" s="1"/>
  <c r="L456" i="64"/>
  <c r="IA460" i="64"/>
  <c r="HZ460" i="64"/>
  <c r="HY460" i="64"/>
  <c r="GL460" i="64"/>
  <c r="GJ460" i="64"/>
  <c r="GI460" i="64"/>
  <c r="GH460" i="64"/>
  <c r="GG460" i="64"/>
  <c r="GF460" i="64"/>
  <c r="GE460" i="64"/>
  <c r="GD460" i="64"/>
  <c r="GC460" i="64"/>
  <c r="GB460" i="64"/>
  <c r="GA460" i="64"/>
  <c r="FZ460" i="64"/>
  <c r="FY460" i="64"/>
  <c r="FX460" i="64"/>
  <c r="FW460" i="64"/>
  <c r="FV460" i="64"/>
  <c r="FU460" i="64"/>
  <c r="FT460" i="64"/>
  <c r="FS460" i="64"/>
  <c r="FR460" i="64"/>
  <c r="FQ460" i="64"/>
  <c r="FP460" i="64"/>
  <c r="FO460" i="64"/>
  <c r="FN460" i="64"/>
  <c r="FM460" i="64"/>
  <c r="FL460" i="64"/>
  <c r="FK460" i="64"/>
  <c r="FJ460" i="64"/>
  <c r="FI460" i="64"/>
  <c r="FH460" i="64"/>
  <c r="FG460" i="64"/>
  <c r="FF460" i="64"/>
  <c r="FD460" i="64"/>
  <c r="FC460" i="64"/>
  <c r="EU460" i="64"/>
  <c r="ET460" i="64"/>
  <c r="ES460" i="64"/>
  <c r="ER460" i="64"/>
  <c r="EQ460" i="64"/>
  <c r="EP460" i="64"/>
  <c r="IA459" i="64"/>
  <c r="HZ459" i="64"/>
  <c r="HY459" i="64"/>
  <c r="GL459" i="64"/>
  <c r="FD459" i="64" s="1"/>
  <c r="FC459" i="64"/>
  <c r="FA459" i="64"/>
  <c r="EZ459" i="64"/>
  <c r="EX459" i="64"/>
  <c r="EU459" i="64"/>
  <c r="ET459" i="64"/>
  <c r="ES459" i="64"/>
  <c r="EV459" i="64" s="1"/>
  <c r="ER459" i="64"/>
  <c r="EQ459" i="64"/>
  <c r="EP459" i="64"/>
  <c r="IA458" i="64"/>
  <c r="HZ458" i="64"/>
  <c r="HY458" i="64"/>
  <c r="GL458" i="64"/>
  <c r="FD458" i="64"/>
  <c r="FC458" i="64"/>
  <c r="FA458" i="64"/>
  <c r="EZ458" i="64"/>
  <c r="EY458" i="64"/>
  <c r="EX458" i="64"/>
  <c r="EU458" i="64"/>
  <c r="ET458" i="64"/>
  <c r="ES458" i="64"/>
  <c r="ER458" i="64"/>
  <c r="EQ458" i="64"/>
  <c r="EP458" i="64"/>
  <c r="IA457" i="64"/>
  <c r="HZ457" i="64"/>
  <c r="HY457" i="64"/>
  <c r="GL457" i="64"/>
  <c r="FD457" i="64" s="1"/>
  <c r="FC457" i="64"/>
  <c r="FA457" i="64"/>
  <c r="EZ457" i="64"/>
  <c r="EX457" i="64"/>
  <c r="EU457" i="64"/>
  <c r="ET457" i="64"/>
  <c r="ES457" i="64"/>
  <c r="ER457" i="64"/>
  <c r="EQ457" i="64"/>
  <c r="EP457" i="64"/>
  <c r="IA456" i="64"/>
  <c r="HZ456" i="64"/>
  <c r="HY456" i="64"/>
  <c r="HP456" i="64"/>
  <c r="HO456" i="64"/>
  <c r="HN456" i="64"/>
  <c r="HM456" i="64"/>
  <c r="HL456" i="64"/>
  <c r="HK456" i="64"/>
  <c r="HJ456" i="64"/>
  <c r="HI456" i="64"/>
  <c r="HH456" i="64"/>
  <c r="HG456" i="64"/>
  <c r="HF456" i="64"/>
  <c r="HE456" i="64"/>
  <c r="HD456" i="64"/>
  <c r="HC456" i="64"/>
  <c r="HB456" i="64"/>
  <c r="HA456" i="64"/>
  <c r="GZ456" i="64"/>
  <c r="GY456" i="64"/>
  <c r="GX456" i="64"/>
  <c r="GW456" i="64"/>
  <c r="GV456" i="64"/>
  <c r="GU456" i="64"/>
  <c r="GT456" i="64"/>
  <c r="GS456" i="64"/>
  <c r="GR456" i="64"/>
  <c r="GQ456" i="64"/>
  <c r="GP456" i="64"/>
  <c r="GO456" i="64"/>
  <c r="GN456" i="64"/>
  <c r="GL456" i="64"/>
  <c r="GJ456" i="64"/>
  <c r="GI456" i="64"/>
  <c r="GH456" i="64"/>
  <c r="GG456" i="64"/>
  <c r="GF456" i="64"/>
  <c r="GE456" i="64"/>
  <c r="GD456" i="64"/>
  <c r="GC456" i="64"/>
  <c r="GB456" i="64"/>
  <c r="GA456" i="64"/>
  <c r="FZ456" i="64"/>
  <c r="FY456" i="64"/>
  <c r="FX456" i="64"/>
  <c r="FW456" i="64"/>
  <c r="FV456" i="64"/>
  <c r="FU456" i="64"/>
  <c r="FT456" i="64"/>
  <c r="FS456" i="64"/>
  <c r="FR456" i="64"/>
  <c r="FQ456" i="64"/>
  <c r="FP456" i="64"/>
  <c r="FO456" i="64"/>
  <c r="FN456" i="64"/>
  <c r="FM456" i="64"/>
  <c r="FL456" i="64"/>
  <c r="FK456" i="64"/>
  <c r="FJ456" i="64"/>
  <c r="FI456" i="64"/>
  <c r="FH456" i="64"/>
  <c r="FG456" i="64"/>
  <c r="FF456" i="64"/>
  <c r="FD456" i="64"/>
  <c r="FC456" i="64"/>
  <c r="EX456" i="64"/>
  <c r="EW456" i="64"/>
  <c r="EU456" i="64"/>
  <c r="ET456" i="64"/>
  <c r="ES456" i="64"/>
  <c r="ER456" i="64"/>
  <c r="EQ456" i="64"/>
  <c r="EP456" i="64"/>
  <c r="M455" i="64"/>
  <c r="L455" i="64"/>
  <c r="M454" i="64"/>
  <c r="L454" i="64"/>
  <c r="EY454" i="64" s="1"/>
  <c r="M453" i="64"/>
  <c r="L453" i="64"/>
  <c r="M452" i="64"/>
  <c r="L452" i="64"/>
  <c r="EY452" i="64" s="1"/>
  <c r="M451" i="64"/>
  <c r="L451" i="64"/>
  <c r="IA455" i="64"/>
  <c r="HZ455" i="64"/>
  <c r="HY455" i="64"/>
  <c r="GL455" i="64"/>
  <c r="FD455" i="64" s="1"/>
  <c r="GJ455" i="64"/>
  <c r="GI455" i="64"/>
  <c r="GH455" i="64"/>
  <c r="GG455" i="64"/>
  <c r="GF455" i="64"/>
  <c r="GE455" i="64"/>
  <c r="GD455" i="64"/>
  <c r="GC455" i="64"/>
  <c r="GB455" i="64"/>
  <c r="GA455" i="64"/>
  <c r="FZ455" i="64"/>
  <c r="FY455" i="64"/>
  <c r="FX455" i="64"/>
  <c r="FW455" i="64"/>
  <c r="FV455" i="64"/>
  <c r="FU455" i="64"/>
  <c r="FT455" i="64"/>
  <c r="FS455" i="64"/>
  <c r="FR455" i="64"/>
  <c r="FQ455" i="64"/>
  <c r="FP455" i="64"/>
  <c r="FO455" i="64"/>
  <c r="FN455" i="64"/>
  <c r="FM455" i="64"/>
  <c r="FL455" i="64"/>
  <c r="FK455" i="64"/>
  <c r="FJ455" i="64"/>
  <c r="FI455" i="64"/>
  <c r="FH455" i="64"/>
  <c r="FG455" i="64"/>
  <c r="FF455" i="64"/>
  <c r="FC455" i="64"/>
  <c r="EU455" i="64"/>
  <c r="ET455" i="64"/>
  <c r="ES455" i="64"/>
  <c r="ER455" i="64"/>
  <c r="EQ455" i="64"/>
  <c r="EP455" i="64"/>
  <c r="IA454" i="64"/>
  <c r="HZ454" i="64"/>
  <c r="HY454" i="64"/>
  <c r="GL454" i="64"/>
  <c r="FD454" i="64" s="1"/>
  <c r="FC454" i="64"/>
  <c r="FA454" i="64"/>
  <c r="EZ454" i="64"/>
  <c r="EX454" i="64"/>
  <c r="EU454" i="64"/>
  <c r="ET454" i="64"/>
  <c r="ES454" i="64"/>
  <c r="ER454" i="64"/>
  <c r="EV454" i="64" s="1"/>
  <c r="EQ454" i="64"/>
  <c r="EP454" i="64"/>
  <c r="IA453" i="64"/>
  <c r="HZ453" i="64"/>
  <c r="HY453" i="64"/>
  <c r="GL453" i="64"/>
  <c r="FD453" i="64" s="1"/>
  <c r="FC453" i="64"/>
  <c r="FA453" i="64"/>
  <c r="EZ453" i="64"/>
  <c r="EY453" i="64"/>
  <c r="EX453" i="64"/>
  <c r="EU453" i="64"/>
  <c r="ET453" i="64"/>
  <c r="ES453" i="64"/>
  <c r="ER453" i="64"/>
  <c r="EQ453" i="64"/>
  <c r="EP453" i="64"/>
  <c r="IA452" i="64"/>
  <c r="HZ452" i="64"/>
  <c r="HY452" i="64"/>
  <c r="GL452" i="64"/>
  <c r="FD452" i="64" s="1"/>
  <c r="FC452" i="64"/>
  <c r="FA452" i="64"/>
  <c r="EZ452" i="64"/>
  <c r="EX452" i="64"/>
  <c r="EU452" i="64"/>
  <c r="ET452" i="64"/>
  <c r="ES452" i="64"/>
  <c r="ER452" i="64"/>
  <c r="EQ452" i="64"/>
  <c r="EP452" i="64"/>
  <c r="IA451" i="64"/>
  <c r="HZ451" i="64"/>
  <c r="HY451" i="64"/>
  <c r="HP451" i="64"/>
  <c r="HO451" i="64"/>
  <c r="HN451" i="64"/>
  <c r="HM451" i="64"/>
  <c r="HL451" i="64"/>
  <c r="HK451" i="64"/>
  <c r="HJ451" i="64"/>
  <c r="HI451" i="64"/>
  <c r="HH451" i="64"/>
  <c r="HG451" i="64"/>
  <c r="HF451" i="64"/>
  <c r="HE451" i="64"/>
  <c r="HD451" i="64"/>
  <c r="HC451" i="64"/>
  <c r="HB451" i="64"/>
  <c r="HA451" i="64"/>
  <c r="GZ451" i="64"/>
  <c r="GY451" i="64"/>
  <c r="GX451" i="64"/>
  <c r="GW451" i="64"/>
  <c r="GV451" i="64"/>
  <c r="GU451" i="64"/>
  <c r="GT451" i="64"/>
  <c r="GS451" i="64"/>
  <c r="GR451" i="64"/>
  <c r="GQ451" i="64"/>
  <c r="GP451" i="64"/>
  <c r="GO451" i="64"/>
  <c r="GN451" i="64"/>
  <c r="GL451" i="64"/>
  <c r="GJ451" i="64"/>
  <c r="GI451" i="64"/>
  <c r="GH451" i="64"/>
  <c r="GG451" i="64"/>
  <c r="GF451" i="64"/>
  <c r="GE451" i="64"/>
  <c r="GD451" i="64"/>
  <c r="GC451" i="64"/>
  <c r="GB451" i="64"/>
  <c r="GA451" i="64"/>
  <c r="FZ451" i="64"/>
  <c r="FY451" i="64"/>
  <c r="FX451" i="64"/>
  <c r="FW451" i="64"/>
  <c r="FV451" i="64"/>
  <c r="FU451" i="64"/>
  <c r="FT451" i="64"/>
  <c r="FS451" i="64"/>
  <c r="FR451" i="64"/>
  <c r="FQ451" i="64"/>
  <c r="FP451" i="64"/>
  <c r="FO451" i="64"/>
  <c r="FN451" i="64"/>
  <c r="FM451" i="64"/>
  <c r="FL451" i="64"/>
  <c r="FK451" i="64"/>
  <c r="FJ451" i="64"/>
  <c r="FI451" i="64"/>
  <c r="FH451" i="64"/>
  <c r="FG451" i="64"/>
  <c r="FF451" i="64"/>
  <c r="EX451" i="64" s="1"/>
  <c r="FD451" i="64"/>
  <c r="FC451" i="64"/>
  <c r="EY451" i="64"/>
  <c r="EW451" i="64"/>
  <c r="EU451" i="64"/>
  <c r="ET451" i="64"/>
  <c r="ES451" i="64"/>
  <c r="ER451" i="64"/>
  <c r="EQ451" i="64"/>
  <c r="EP451" i="64"/>
  <c r="M450" i="64"/>
  <c r="L450" i="64"/>
  <c r="M449" i="64"/>
  <c r="L449" i="64"/>
  <c r="EY449" i="64" s="1"/>
  <c r="M448" i="64"/>
  <c r="L448" i="64"/>
  <c r="EY448" i="64" s="1"/>
  <c r="M447" i="64"/>
  <c r="L447" i="64"/>
  <c r="EY447" i="64" s="1"/>
  <c r="M446" i="64"/>
  <c r="L446" i="64"/>
  <c r="EY446" i="64" s="1"/>
  <c r="IA450" i="64"/>
  <c r="HZ450" i="64"/>
  <c r="HY450" i="64"/>
  <c r="GL450" i="64"/>
  <c r="GJ450" i="64"/>
  <c r="GI450" i="64"/>
  <c r="GH450" i="64"/>
  <c r="GG450" i="64"/>
  <c r="GF450" i="64"/>
  <c r="GE450" i="64"/>
  <c r="GD450" i="64"/>
  <c r="GC450" i="64"/>
  <c r="GB450" i="64"/>
  <c r="GA450" i="64"/>
  <c r="FZ450" i="64"/>
  <c r="FY450" i="64"/>
  <c r="FX450" i="64"/>
  <c r="FW450" i="64"/>
  <c r="FV450" i="64"/>
  <c r="FU450" i="64"/>
  <c r="FT450" i="64"/>
  <c r="FS450" i="64"/>
  <c r="FR450" i="64"/>
  <c r="FQ450" i="64"/>
  <c r="FP450" i="64"/>
  <c r="FO450" i="64"/>
  <c r="FN450" i="64"/>
  <c r="FM450" i="64"/>
  <c r="FL450" i="64"/>
  <c r="FK450" i="64"/>
  <c r="FJ450" i="64"/>
  <c r="FI450" i="64"/>
  <c r="FH450" i="64"/>
  <c r="FG450" i="64"/>
  <c r="FF450" i="64"/>
  <c r="FD450" i="64"/>
  <c r="FC450" i="64"/>
  <c r="EU450" i="64"/>
  <c r="ET450" i="64"/>
  <c r="ES450" i="64"/>
  <c r="ER450" i="64"/>
  <c r="EQ450" i="64"/>
  <c r="EP450" i="64"/>
  <c r="IA449" i="64"/>
  <c r="HZ449" i="64"/>
  <c r="HY449" i="64"/>
  <c r="GL449" i="64"/>
  <c r="FD449" i="64" s="1"/>
  <c r="FC449" i="64"/>
  <c r="FA449" i="64"/>
  <c r="EZ449" i="64"/>
  <c r="EX449" i="64"/>
  <c r="EU449" i="64"/>
  <c r="ET449" i="64"/>
  <c r="ES449" i="64"/>
  <c r="ER449" i="64"/>
  <c r="EQ449" i="64"/>
  <c r="EP449" i="64"/>
  <c r="IA448" i="64"/>
  <c r="HZ448" i="64"/>
  <c r="HY448" i="64"/>
  <c r="GL448" i="64"/>
  <c r="FD448" i="64" s="1"/>
  <c r="FC448" i="64"/>
  <c r="FA448" i="64"/>
  <c r="EZ448" i="64"/>
  <c r="EX448" i="64"/>
  <c r="EU448" i="64"/>
  <c r="ET448" i="64"/>
  <c r="ES448" i="64"/>
  <c r="ER448" i="64"/>
  <c r="EQ448" i="64"/>
  <c r="EP448" i="64"/>
  <c r="IA447" i="64"/>
  <c r="HZ447" i="64"/>
  <c r="HY447" i="64"/>
  <c r="GL447" i="64"/>
  <c r="FD447" i="64" s="1"/>
  <c r="FC447" i="64"/>
  <c r="FA447" i="64"/>
  <c r="EZ447" i="64"/>
  <c r="EX447" i="64"/>
  <c r="EU447" i="64"/>
  <c r="ET447" i="64"/>
  <c r="ES447" i="64"/>
  <c r="ER447" i="64"/>
  <c r="EQ447" i="64"/>
  <c r="EP447" i="64"/>
  <c r="IA446" i="64"/>
  <c r="HZ446" i="64"/>
  <c r="HY446" i="64"/>
  <c r="HP446" i="64"/>
  <c r="HO446" i="64"/>
  <c r="HN446" i="64"/>
  <c r="HM446" i="64"/>
  <c r="HL446" i="64"/>
  <c r="HK446" i="64"/>
  <c r="HJ446" i="64"/>
  <c r="HI446" i="64"/>
  <c r="HH446" i="64"/>
  <c r="HG446" i="64"/>
  <c r="HF446" i="64"/>
  <c r="HE446" i="64"/>
  <c r="HD446" i="64"/>
  <c r="HC446" i="64"/>
  <c r="HB446" i="64"/>
  <c r="HA446" i="64"/>
  <c r="GZ446" i="64"/>
  <c r="GY446" i="64"/>
  <c r="GX446" i="64"/>
  <c r="GW446" i="64"/>
  <c r="GV446" i="64"/>
  <c r="GU446" i="64"/>
  <c r="GT446" i="64"/>
  <c r="GS446" i="64"/>
  <c r="GR446" i="64"/>
  <c r="GQ446" i="64"/>
  <c r="GP446" i="64"/>
  <c r="GO446" i="64"/>
  <c r="GN446" i="64"/>
  <c r="GL446" i="64"/>
  <c r="GJ446" i="64"/>
  <c r="GI446" i="64"/>
  <c r="GH446" i="64"/>
  <c r="GG446" i="64"/>
  <c r="GF446" i="64"/>
  <c r="GE446" i="64"/>
  <c r="GD446" i="64"/>
  <c r="GC446" i="64"/>
  <c r="GB446" i="64"/>
  <c r="GA446" i="64"/>
  <c r="FZ446" i="64"/>
  <c r="FY446" i="64"/>
  <c r="FX446" i="64"/>
  <c r="FW446" i="64"/>
  <c r="FV446" i="64"/>
  <c r="FU446" i="64"/>
  <c r="FT446" i="64"/>
  <c r="FS446" i="64"/>
  <c r="FR446" i="64"/>
  <c r="FQ446" i="64"/>
  <c r="FP446" i="64"/>
  <c r="FO446" i="64"/>
  <c r="FN446" i="64"/>
  <c r="FM446" i="64"/>
  <c r="FL446" i="64"/>
  <c r="FK446" i="64"/>
  <c r="FJ446" i="64"/>
  <c r="FI446" i="64"/>
  <c r="FH446" i="64"/>
  <c r="FG446" i="64"/>
  <c r="FF446" i="64"/>
  <c r="FD446" i="64"/>
  <c r="FC446" i="64"/>
  <c r="EX446" i="64"/>
  <c r="EW446" i="64"/>
  <c r="EU446" i="64"/>
  <c r="ET446" i="64"/>
  <c r="ES446" i="64"/>
  <c r="ER446" i="64"/>
  <c r="EQ446" i="64"/>
  <c r="EP446" i="64"/>
  <c r="M445" i="64"/>
  <c r="L445" i="64"/>
  <c r="M444" i="64"/>
  <c r="M443" i="64"/>
  <c r="L443" i="64"/>
  <c r="EY443" i="64" s="1"/>
  <c r="M442" i="64"/>
  <c r="M441" i="64"/>
  <c r="L441" i="64"/>
  <c r="IA445" i="64"/>
  <c r="HZ445" i="64"/>
  <c r="HY445" i="64"/>
  <c r="GL445" i="64"/>
  <c r="GJ445" i="64"/>
  <c r="GI445" i="64"/>
  <c r="GH445" i="64"/>
  <c r="GG445" i="64"/>
  <c r="GF445" i="64"/>
  <c r="GE445" i="64"/>
  <c r="GD445" i="64"/>
  <c r="GC445" i="64"/>
  <c r="GB445" i="64"/>
  <c r="GA445" i="64"/>
  <c r="FZ445" i="64"/>
  <c r="FY445" i="64"/>
  <c r="FX445" i="64"/>
  <c r="FW445" i="64"/>
  <c r="FV445" i="64"/>
  <c r="FU445" i="64"/>
  <c r="FT445" i="64"/>
  <c r="FS445" i="64"/>
  <c r="FR445" i="64"/>
  <c r="FQ445" i="64"/>
  <c r="FP445" i="64"/>
  <c r="FO445" i="64"/>
  <c r="FN445" i="64"/>
  <c r="FM445" i="64"/>
  <c r="FL445" i="64"/>
  <c r="FK445" i="64"/>
  <c r="FJ445" i="64"/>
  <c r="FI445" i="64"/>
  <c r="FH445" i="64"/>
  <c r="FG445" i="64"/>
  <c r="FF445" i="64"/>
  <c r="FD445" i="64"/>
  <c r="FC445" i="64"/>
  <c r="EU445" i="64"/>
  <c r="ET445" i="64"/>
  <c r="ES445" i="64"/>
  <c r="ER445" i="64"/>
  <c r="EQ445" i="64"/>
  <c r="EV445" i="64" s="1"/>
  <c r="EP445" i="64"/>
  <c r="IA444" i="64"/>
  <c r="HZ444" i="64"/>
  <c r="HY444" i="64"/>
  <c r="GL444" i="64"/>
  <c r="FD444" i="64" s="1"/>
  <c r="FC444" i="64"/>
  <c r="FA444" i="64"/>
  <c r="EZ444" i="64"/>
  <c r="EX444" i="64"/>
  <c r="EU444" i="64"/>
  <c r="ET444" i="64"/>
  <c r="ES444" i="64"/>
  <c r="ER444" i="64"/>
  <c r="EQ444" i="64"/>
  <c r="EP444" i="64"/>
  <c r="IA443" i="64"/>
  <c r="HZ443" i="64"/>
  <c r="HY443" i="64"/>
  <c r="GL443" i="64"/>
  <c r="FD443" i="64"/>
  <c r="FC443" i="64"/>
  <c r="FA443" i="64"/>
  <c r="EZ443" i="64"/>
  <c r="EX443" i="64"/>
  <c r="EU443" i="64"/>
  <c r="ET443" i="64"/>
  <c r="ES443" i="64"/>
  <c r="ER443" i="64"/>
  <c r="EQ443" i="64"/>
  <c r="EP443" i="64"/>
  <c r="IA442" i="64"/>
  <c r="HZ442" i="64"/>
  <c r="HY442" i="64"/>
  <c r="GL442" i="64"/>
  <c r="FD442" i="64"/>
  <c r="FC442" i="64"/>
  <c r="FA442" i="64"/>
  <c r="EZ442" i="64"/>
  <c r="EX442" i="64"/>
  <c r="EU442" i="64"/>
  <c r="ET442" i="64"/>
  <c r="ES442" i="64"/>
  <c r="ER442" i="64"/>
  <c r="EQ442" i="64"/>
  <c r="EP442" i="64"/>
  <c r="IA441" i="64"/>
  <c r="HZ441" i="64"/>
  <c r="HY441" i="64"/>
  <c r="HP441" i="64"/>
  <c r="HO441" i="64"/>
  <c r="HN441" i="64"/>
  <c r="HM441" i="64"/>
  <c r="HL441" i="64"/>
  <c r="HK441" i="64"/>
  <c r="HJ441" i="64"/>
  <c r="HI441" i="64"/>
  <c r="HH441" i="64"/>
  <c r="HG441" i="64"/>
  <c r="HF441" i="64"/>
  <c r="HE441" i="64"/>
  <c r="HD441" i="64"/>
  <c r="HC441" i="64"/>
  <c r="HB441" i="64"/>
  <c r="HA441" i="64"/>
  <c r="GZ441" i="64"/>
  <c r="GY441" i="64"/>
  <c r="GX441" i="64"/>
  <c r="GW441" i="64"/>
  <c r="GV441" i="64"/>
  <c r="GU441" i="64"/>
  <c r="GT441" i="64"/>
  <c r="GS441" i="64"/>
  <c r="GR441" i="64"/>
  <c r="GQ441" i="64"/>
  <c r="GP441" i="64"/>
  <c r="GO441" i="64"/>
  <c r="GN441" i="64"/>
  <c r="GL441" i="64"/>
  <c r="GJ441" i="64"/>
  <c r="GI441" i="64"/>
  <c r="GH441" i="64"/>
  <c r="GG441" i="64"/>
  <c r="GF441" i="64"/>
  <c r="GE441" i="64"/>
  <c r="GD441" i="64"/>
  <c r="GC441" i="64"/>
  <c r="GB441" i="64"/>
  <c r="GA441" i="64"/>
  <c r="FZ441" i="64"/>
  <c r="FY441" i="64"/>
  <c r="FX441" i="64"/>
  <c r="FW441" i="64"/>
  <c r="FV441" i="64"/>
  <c r="FU441" i="64"/>
  <c r="FT441" i="64"/>
  <c r="FS441" i="64"/>
  <c r="FR441" i="64"/>
  <c r="FQ441" i="64"/>
  <c r="FP441" i="64"/>
  <c r="FO441" i="64"/>
  <c r="FN441" i="64"/>
  <c r="FM441" i="64"/>
  <c r="FL441" i="64"/>
  <c r="FK441" i="64"/>
  <c r="FJ441" i="64"/>
  <c r="FI441" i="64"/>
  <c r="FH441" i="64"/>
  <c r="FG441" i="64"/>
  <c r="FF441" i="64"/>
  <c r="FD441" i="64"/>
  <c r="FC441" i="64"/>
  <c r="EX441" i="64"/>
  <c r="EW441" i="64"/>
  <c r="EU441" i="64"/>
  <c r="ET441" i="64"/>
  <c r="ES441" i="64"/>
  <c r="ER441" i="64"/>
  <c r="EQ441" i="64"/>
  <c r="EP441" i="64"/>
  <c r="M440" i="64"/>
  <c r="L440" i="64"/>
  <c r="M439" i="64"/>
  <c r="M438" i="64"/>
  <c r="L438" i="64"/>
  <c r="EY438" i="64" s="1"/>
  <c r="M437" i="64"/>
  <c r="M436" i="64"/>
  <c r="L436" i="64"/>
  <c r="IA440" i="64"/>
  <c r="HZ440" i="64"/>
  <c r="HY440" i="64"/>
  <c r="GL440" i="64"/>
  <c r="GJ440" i="64"/>
  <c r="GI440" i="64"/>
  <c r="GH440" i="64"/>
  <c r="GG440" i="64"/>
  <c r="GF440" i="64"/>
  <c r="GE440" i="64"/>
  <c r="GD440" i="64"/>
  <c r="GC440" i="64"/>
  <c r="GB440" i="64"/>
  <c r="GA440" i="64"/>
  <c r="FZ440" i="64"/>
  <c r="FY440" i="64"/>
  <c r="FX440" i="64"/>
  <c r="FW440" i="64"/>
  <c r="FV440" i="64"/>
  <c r="FU440" i="64"/>
  <c r="FT440" i="64"/>
  <c r="FS440" i="64"/>
  <c r="FR440" i="64"/>
  <c r="FQ440" i="64"/>
  <c r="FP440" i="64"/>
  <c r="FO440" i="64"/>
  <c r="FN440" i="64"/>
  <c r="FM440" i="64"/>
  <c r="FL440" i="64"/>
  <c r="FK440" i="64"/>
  <c r="FJ440" i="64"/>
  <c r="FI440" i="64"/>
  <c r="FH440" i="64"/>
  <c r="FG440" i="64"/>
  <c r="FF440" i="64"/>
  <c r="FD440" i="64"/>
  <c r="FC440" i="64"/>
  <c r="EU440" i="64"/>
  <c r="ET440" i="64"/>
  <c r="ES440" i="64"/>
  <c r="ER440" i="64"/>
  <c r="EQ440" i="64"/>
  <c r="EV440" i="64" s="1"/>
  <c r="EP440" i="64"/>
  <c r="IA439" i="64"/>
  <c r="HZ439" i="64"/>
  <c r="HY439" i="64"/>
  <c r="GL439" i="64"/>
  <c r="FD439" i="64" s="1"/>
  <c r="FC439" i="64"/>
  <c r="FA439" i="64"/>
  <c r="EZ439" i="64"/>
  <c r="EX439" i="64"/>
  <c r="EU439" i="64"/>
  <c r="ET439" i="64"/>
  <c r="ES439" i="64"/>
  <c r="ER439" i="64"/>
  <c r="EQ439" i="64"/>
  <c r="EP439" i="64"/>
  <c r="IA438" i="64"/>
  <c r="HZ438" i="64"/>
  <c r="HY438" i="64"/>
  <c r="GL438" i="64"/>
  <c r="FD438" i="64"/>
  <c r="FC438" i="64"/>
  <c r="FA438" i="64"/>
  <c r="EZ438" i="64"/>
  <c r="EX438" i="64"/>
  <c r="EU438" i="64"/>
  <c r="ET438" i="64"/>
  <c r="ES438" i="64"/>
  <c r="ER438" i="64"/>
  <c r="EQ438" i="64"/>
  <c r="EP438" i="64"/>
  <c r="IA437" i="64"/>
  <c r="HZ437" i="64"/>
  <c r="HY437" i="64"/>
  <c r="GL437" i="64"/>
  <c r="FD437" i="64"/>
  <c r="FC437" i="64"/>
  <c r="FA437" i="64"/>
  <c r="EZ437" i="64"/>
  <c r="EX437" i="64"/>
  <c r="EU437" i="64"/>
  <c r="ET437" i="64"/>
  <c r="ES437" i="64"/>
  <c r="ER437" i="64"/>
  <c r="EQ437" i="64"/>
  <c r="EP437" i="64"/>
  <c r="IA436" i="64"/>
  <c r="HZ436" i="64"/>
  <c r="HY436" i="64"/>
  <c r="HP436" i="64"/>
  <c r="HO436" i="64"/>
  <c r="HN436" i="64"/>
  <c r="HM436" i="64"/>
  <c r="HL436" i="64"/>
  <c r="HK436" i="64"/>
  <c r="HJ436" i="64"/>
  <c r="HI436" i="64"/>
  <c r="HH436" i="64"/>
  <c r="HG436" i="64"/>
  <c r="HF436" i="64"/>
  <c r="HE436" i="64"/>
  <c r="HD436" i="64"/>
  <c r="HC436" i="64"/>
  <c r="HB436" i="64"/>
  <c r="HA436" i="64"/>
  <c r="GZ436" i="64"/>
  <c r="GY436" i="64"/>
  <c r="GX436" i="64"/>
  <c r="GW436" i="64"/>
  <c r="GV436" i="64"/>
  <c r="GU436" i="64"/>
  <c r="GT436" i="64"/>
  <c r="GS436" i="64"/>
  <c r="GR436" i="64"/>
  <c r="GQ436" i="64"/>
  <c r="GP436" i="64"/>
  <c r="GO436" i="64"/>
  <c r="GN436" i="64"/>
  <c r="GL436" i="64"/>
  <c r="GJ436" i="64"/>
  <c r="GI436" i="64"/>
  <c r="GH436" i="64"/>
  <c r="GG436" i="64"/>
  <c r="GF436" i="64"/>
  <c r="GE436" i="64"/>
  <c r="GD436" i="64"/>
  <c r="GC436" i="64"/>
  <c r="GB436" i="64"/>
  <c r="GA436" i="64"/>
  <c r="FZ436" i="64"/>
  <c r="FY436" i="64"/>
  <c r="FX436" i="64"/>
  <c r="FW436" i="64"/>
  <c r="FV436" i="64"/>
  <c r="FU436" i="64"/>
  <c r="FT436" i="64"/>
  <c r="FS436" i="64"/>
  <c r="FR436" i="64"/>
  <c r="FQ436" i="64"/>
  <c r="FP436" i="64"/>
  <c r="FO436" i="64"/>
  <c r="FN436" i="64"/>
  <c r="FM436" i="64"/>
  <c r="FL436" i="64"/>
  <c r="FK436" i="64"/>
  <c r="FJ436" i="64"/>
  <c r="FI436" i="64"/>
  <c r="FH436" i="64"/>
  <c r="FG436" i="64"/>
  <c r="FA436" i="64" s="1"/>
  <c r="FF436" i="64"/>
  <c r="FD436" i="64"/>
  <c r="FC436" i="64"/>
  <c r="EX436" i="64"/>
  <c r="EW436" i="64"/>
  <c r="EU436" i="64"/>
  <c r="ET436" i="64"/>
  <c r="ES436" i="64"/>
  <c r="ER436" i="64"/>
  <c r="EQ436" i="64"/>
  <c r="EP436" i="64"/>
  <c r="EV436" i="64" s="1"/>
  <c r="M435" i="64"/>
  <c r="L435" i="64"/>
  <c r="M434" i="64"/>
  <c r="M433" i="64"/>
  <c r="L433" i="64"/>
  <c r="M432" i="64"/>
  <c r="M431" i="64"/>
  <c r="EY431" i="64" s="1"/>
  <c r="L431" i="64"/>
  <c r="IA435" i="64"/>
  <c r="HZ435" i="64"/>
  <c r="HY435" i="64"/>
  <c r="GL435" i="64"/>
  <c r="GJ435" i="64"/>
  <c r="GI435" i="64"/>
  <c r="GH435" i="64"/>
  <c r="GG435" i="64"/>
  <c r="GF435" i="64"/>
  <c r="GE435" i="64"/>
  <c r="GD435" i="64"/>
  <c r="GC435" i="64"/>
  <c r="GB435" i="64"/>
  <c r="GA435" i="64"/>
  <c r="FZ435" i="64"/>
  <c r="FY435" i="64"/>
  <c r="FX435" i="64"/>
  <c r="FW435" i="64"/>
  <c r="FV435" i="64"/>
  <c r="FU435" i="64"/>
  <c r="FT435" i="64"/>
  <c r="FS435" i="64"/>
  <c r="FR435" i="64"/>
  <c r="FQ435" i="64"/>
  <c r="FP435" i="64"/>
  <c r="FO435" i="64"/>
  <c r="FN435" i="64"/>
  <c r="FM435" i="64"/>
  <c r="FL435" i="64"/>
  <c r="FK435" i="64"/>
  <c r="FJ435" i="64"/>
  <c r="FI435" i="64"/>
  <c r="FH435" i="64"/>
  <c r="FG435" i="64"/>
  <c r="FF435" i="64"/>
  <c r="FD435" i="64"/>
  <c r="FC435" i="64"/>
  <c r="FB435" i="64"/>
  <c r="EU435" i="64"/>
  <c r="ET435" i="64"/>
  <c r="ES435" i="64"/>
  <c r="ER435" i="64"/>
  <c r="EQ435" i="64"/>
  <c r="EP435" i="64"/>
  <c r="IA434" i="64"/>
  <c r="HZ434" i="64"/>
  <c r="HY434" i="64"/>
  <c r="GL434" i="64"/>
  <c r="FD434" i="64" s="1"/>
  <c r="FC434" i="64"/>
  <c r="FA434" i="64"/>
  <c r="EZ434" i="64"/>
  <c r="EX434" i="64"/>
  <c r="EU434" i="64"/>
  <c r="ET434" i="64"/>
  <c r="ES434" i="64"/>
  <c r="ER434" i="64"/>
  <c r="EQ434" i="64"/>
  <c r="EP434" i="64"/>
  <c r="IA433" i="64"/>
  <c r="HZ433" i="64"/>
  <c r="HY433" i="64"/>
  <c r="GL433" i="64"/>
  <c r="FD433" i="64" s="1"/>
  <c r="FC433" i="64"/>
  <c r="FA433" i="64"/>
  <c r="EZ433" i="64"/>
  <c r="EX433" i="64"/>
  <c r="EU433" i="64"/>
  <c r="ET433" i="64"/>
  <c r="ES433" i="64"/>
  <c r="ER433" i="64"/>
  <c r="EQ433" i="64"/>
  <c r="EP433" i="64"/>
  <c r="IA432" i="64"/>
  <c r="HZ432" i="64"/>
  <c r="HY432" i="64"/>
  <c r="GL432" i="64"/>
  <c r="FD432" i="64"/>
  <c r="FC432" i="64"/>
  <c r="FA432" i="64"/>
  <c r="EZ432" i="64"/>
  <c r="EX432" i="64"/>
  <c r="EU432" i="64"/>
  <c r="ET432" i="64"/>
  <c r="ES432" i="64"/>
  <c r="ER432" i="64"/>
  <c r="EQ432" i="64"/>
  <c r="EP432" i="64"/>
  <c r="IA431" i="64"/>
  <c r="HZ431" i="64"/>
  <c r="HY431" i="64"/>
  <c r="HP431" i="64"/>
  <c r="HO431" i="64"/>
  <c r="HN431" i="64"/>
  <c r="HM431" i="64"/>
  <c r="HL431" i="64"/>
  <c r="HK431" i="64"/>
  <c r="HJ431" i="64"/>
  <c r="HI431" i="64"/>
  <c r="HH431" i="64"/>
  <c r="HG431" i="64"/>
  <c r="HF431" i="64"/>
  <c r="HE431" i="64"/>
  <c r="HD431" i="64"/>
  <c r="HC431" i="64"/>
  <c r="HB431" i="64"/>
  <c r="HA431" i="64"/>
  <c r="GZ431" i="64"/>
  <c r="GY431" i="64"/>
  <c r="GX431" i="64"/>
  <c r="GW431" i="64"/>
  <c r="GV431" i="64"/>
  <c r="GU431" i="64"/>
  <c r="GT431" i="64"/>
  <c r="GS431" i="64"/>
  <c r="GR431" i="64"/>
  <c r="GQ431" i="64"/>
  <c r="GP431" i="64"/>
  <c r="GO431" i="64"/>
  <c r="GN431" i="64"/>
  <c r="GL431" i="64"/>
  <c r="GJ431" i="64"/>
  <c r="GI431" i="64"/>
  <c r="GH431" i="64"/>
  <c r="GG431" i="64"/>
  <c r="GF431" i="64"/>
  <c r="GE431" i="64"/>
  <c r="GD431" i="64"/>
  <c r="GC431" i="64"/>
  <c r="GB431" i="64"/>
  <c r="GA431" i="64"/>
  <c r="FZ431" i="64"/>
  <c r="FY431" i="64"/>
  <c r="FX431" i="64"/>
  <c r="FW431" i="64"/>
  <c r="FV431" i="64"/>
  <c r="FU431" i="64"/>
  <c r="FT431" i="64"/>
  <c r="FS431" i="64"/>
  <c r="FR431" i="64"/>
  <c r="FQ431" i="64"/>
  <c r="FP431" i="64"/>
  <c r="FO431" i="64"/>
  <c r="FN431" i="64"/>
  <c r="FM431" i="64"/>
  <c r="FL431" i="64"/>
  <c r="FK431" i="64"/>
  <c r="FJ431" i="64"/>
  <c r="FI431" i="64"/>
  <c r="FH431" i="64"/>
  <c r="FA431" i="64" s="1"/>
  <c r="FG431" i="64"/>
  <c r="FF431" i="64"/>
  <c r="EX431" i="64" s="1"/>
  <c r="FD431" i="64"/>
  <c r="FC431" i="64"/>
  <c r="EW431" i="64"/>
  <c r="EU431" i="64"/>
  <c r="ET431" i="64"/>
  <c r="ES431" i="64"/>
  <c r="ER431" i="64"/>
  <c r="EQ431" i="64"/>
  <c r="EP431" i="64"/>
  <c r="M430" i="64"/>
  <c r="L430" i="64"/>
  <c r="M429" i="64"/>
  <c r="M428" i="64"/>
  <c r="L428" i="64"/>
  <c r="EY428" i="64" s="1"/>
  <c r="M427" i="64"/>
  <c r="M426" i="64"/>
  <c r="EY426" i="64" s="1"/>
  <c r="L426" i="64"/>
  <c r="IA430" i="64"/>
  <c r="HZ430" i="64"/>
  <c r="HY430" i="64"/>
  <c r="GL430" i="64"/>
  <c r="GJ430" i="64"/>
  <c r="GI430" i="64"/>
  <c r="GH430" i="64"/>
  <c r="GG430" i="64"/>
  <c r="GF430" i="64"/>
  <c r="GE430" i="64"/>
  <c r="GD430" i="64"/>
  <c r="GC430" i="64"/>
  <c r="GB430" i="64"/>
  <c r="GA430" i="64"/>
  <c r="FZ430" i="64"/>
  <c r="FY430" i="64"/>
  <c r="FX430" i="64"/>
  <c r="FW430" i="64"/>
  <c r="FV430" i="64"/>
  <c r="FU430" i="64"/>
  <c r="FT430" i="64"/>
  <c r="FS430" i="64"/>
  <c r="FR430" i="64"/>
  <c r="FQ430" i="64"/>
  <c r="FP430" i="64"/>
  <c r="FO430" i="64"/>
  <c r="FN430" i="64"/>
  <c r="FM430" i="64"/>
  <c r="FL430" i="64"/>
  <c r="FK430" i="64"/>
  <c r="FJ430" i="64"/>
  <c r="FI430" i="64"/>
  <c r="FH430" i="64"/>
  <c r="FG430" i="64"/>
  <c r="FF430" i="64"/>
  <c r="FD430" i="64"/>
  <c r="FC430" i="64"/>
  <c r="FB430" i="64"/>
  <c r="EU430" i="64"/>
  <c r="ET430" i="64"/>
  <c r="ES430" i="64"/>
  <c r="ER430" i="64"/>
  <c r="EQ430" i="64"/>
  <c r="EP430" i="64"/>
  <c r="IA429" i="64"/>
  <c r="HZ429" i="64"/>
  <c r="HY429" i="64"/>
  <c r="GL429" i="64"/>
  <c r="FD429" i="64" s="1"/>
  <c r="FC429" i="64"/>
  <c r="FA429" i="64"/>
  <c r="EZ429" i="64"/>
  <c r="EX429" i="64"/>
  <c r="EU429" i="64"/>
  <c r="ET429" i="64"/>
  <c r="ES429" i="64"/>
  <c r="ER429" i="64"/>
  <c r="EQ429" i="64"/>
  <c r="EP429" i="64"/>
  <c r="IA428" i="64"/>
  <c r="HZ428" i="64"/>
  <c r="HY428" i="64"/>
  <c r="GL428" i="64"/>
  <c r="FD428" i="64" s="1"/>
  <c r="FC428" i="64"/>
  <c r="FA428" i="64"/>
  <c r="EZ428" i="64"/>
  <c r="EX428" i="64"/>
  <c r="EU428" i="64"/>
  <c r="ET428" i="64"/>
  <c r="ES428" i="64"/>
  <c r="ER428" i="64"/>
  <c r="EQ428" i="64"/>
  <c r="EP428" i="64"/>
  <c r="IA427" i="64"/>
  <c r="HZ427" i="64"/>
  <c r="HY427" i="64"/>
  <c r="GL427" i="64"/>
  <c r="FD427" i="64"/>
  <c r="FC427" i="64"/>
  <c r="FA427" i="64"/>
  <c r="EZ427" i="64"/>
  <c r="EX427" i="64"/>
  <c r="EU427" i="64"/>
  <c r="ET427" i="64"/>
  <c r="ES427" i="64"/>
  <c r="ER427" i="64"/>
  <c r="EQ427" i="64"/>
  <c r="EP427" i="64"/>
  <c r="IA426" i="64"/>
  <c r="HZ426" i="64"/>
  <c r="HY426" i="64"/>
  <c r="HP426" i="64"/>
  <c r="HO426" i="64"/>
  <c r="HN426" i="64"/>
  <c r="HM426" i="64"/>
  <c r="HL426" i="64"/>
  <c r="HK426" i="64"/>
  <c r="HJ426" i="64"/>
  <c r="HI426" i="64"/>
  <c r="HH426" i="64"/>
  <c r="HG426" i="64"/>
  <c r="HF426" i="64"/>
  <c r="HE426" i="64"/>
  <c r="HD426" i="64"/>
  <c r="HC426" i="64"/>
  <c r="HB426" i="64"/>
  <c r="HA426" i="64"/>
  <c r="GZ426" i="64"/>
  <c r="GY426" i="64"/>
  <c r="GX426" i="64"/>
  <c r="GW426" i="64"/>
  <c r="GV426" i="64"/>
  <c r="GU426" i="64"/>
  <c r="GT426" i="64"/>
  <c r="GS426" i="64"/>
  <c r="GR426" i="64"/>
  <c r="GQ426" i="64"/>
  <c r="GP426" i="64"/>
  <c r="GO426" i="64"/>
  <c r="GN426" i="64"/>
  <c r="GL426" i="64"/>
  <c r="GJ426" i="64"/>
  <c r="GI426" i="64"/>
  <c r="GH426" i="64"/>
  <c r="GG426" i="64"/>
  <c r="GF426" i="64"/>
  <c r="GE426" i="64"/>
  <c r="GD426" i="64"/>
  <c r="GC426" i="64"/>
  <c r="GB426" i="64"/>
  <c r="GA426" i="64"/>
  <c r="FZ426" i="64"/>
  <c r="FY426" i="64"/>
  <c r="FX426" i="64"/>
  <c r="FW426" i="64"/>
  <c r="FV426" i="64"/>
  <c r="FU426" i="64"/>
  <c r="FT426" i="64"/>
  <c r="FS426" i="64"/>
  <c r="FR426" i="64"/>
  <c r="FQ426" i="64"/>
  <c r="FP426" i="64"/>
  <c r="FO426" i="64"/>
  <c r="FN426" i="64"/>
  <c r="FM426" i="64"/>
  <c r="FL426" i="64"/>
  <c r="FK426" i="64"/>
  <c r="FJ426" i="64"/>
  <c r="FI426" i="64"/>
  <c r="FH426" i="64"/>
  <c r="FA426" i="64" s="1"/>
  <c r="FG426" i="64"/>
  <c r="FF426" i="64"/>
  <c r="EX426" i="64" s="1"/>
  <c r="FD426" i="64"/>
  <c r="FC426" i="64"/>
  <c r="EW426" i="64"/>
  <c r="EU426" i="64"/>
  <c r="ET426" i="64"/>
  <c r="ES426" i="64"/>
  <c r="ER426" i="64"/>
  <c r="EQ426" i="64"/>
  <c r="EP426" i="64"/>
  <c r="M425" i="64"/>
  <c r="L425" i="64"/>
  <c r="M424" i="64"/>
  <c r="M423" i="64"/>
  <c r="L423" i="64"/>
  <c r="M422" i="64"/>
  <c r="M421" i="64"/>
  <c r="L421" i="64"/>
  <c r="IA425" i="64"/>
  <c r="HZ425" i="64"/>
  <c r="HY425" i="64"/>
  <c r="GL425" i="64"/>
  <c r="GJ425" i="64"/>
  <c r="GI425" i="64"/>
  <c r="GH425" i="64"/>
  <c r="GG425" i="64"/>
  <c r="GF425" i="64"/>
  <c r="GE425" i="64"/>
  <c r="GD425" i="64"/>
  <c r="GC425" i="64"/>
  <c r="GB425" i="64"/>
  <c r="GA425" i="64"/>
  <c r="FZ425" i="64"/>
  <c r="FY425" i="64"/>
  <c r="FX425" i="64"/>
  <c r="FW425" i="64"/>
  <c r="FV425" i="64"/>
  <c r="FU425" i="64"/>
  <c r="FT425" i="64"/>
  <c r="FS425" i="64"/>
  <c r="FR425" i="64"/>
  <c r="FQ425" i="64"/>
  <c r="FP425" i="64"/>
  <c r="FO425" i="64"/>
  <c r="FN425" i="64"/>
  <c r="FM425" i="64"/>
  <c r="FL425" i="64"/>
  <c r="FK425" i="64"/>
  <c r="FJ425" i="64"/>
  <c r="FI425" i="64"/>
  <c r="FH425" i="64"/>
  <c r="FG425" i="64"/>
  <c r="FF425" i="64"/>
  <c r="FD425" i="64"/>
  <c r="FC425" i="64"/>
  <c r="FB425" i="64"/>
  <c r="EU425" i="64"/>
  <c r="ET425" i="64"/>
  <c r="ES425" i="64"/>
  <c r="ER425" i="64"/>
  <c r="EQ425" i="64"/>
  <c r="EP425" i="64"/>
  <c r="IA424" i="64"/>
  <c r="HZ424" i="64"/>
  <c r="HY424" i="64"/>
  <c r="GL424" i="64"/>
  <c r="FD424" i="64" s="1"/>
  <c r="FC424" i="64"/>
  <c r="FA424" i="64"/>
  <c r="EZ424" i="64"/>
  <c r="EX424" i="64"/>
  <c r="EU424" i="64"/>
  <c r="ET424" i="64"/>
  <c r="ES424" i="64"/>
  <c r="ER424" i="64"/>
  <c r="EQ424" i="64"/>
  <c r="EP424" i="64"/>
  <c r="IA423" i="64"/>
  <c r="HZ423" i="64"/>
  <c r="HY423" i="64"/>
  <c r="GL423" i="64"/>
  <c r="FD423" i="64" s="1"/>
  <c r="FC423" i="64"/>
  <c r="FA423" i="64"/>
  <c r="EZ423" i="64"/>
  <c r="EX423" i="64"/>
  <c r="EU423" i="64"/>
  <c r="ET423" i="64"/>
  <c r="ES423" i="64"/>
  <c r="ER423" i="64"/>
  <c r="EQ423" i="64"/>
  <c r="EP423" i="64"/>
  <c r="IA422" i="64"/>
  <c r="HZ422" i="64"/>
  <c r="HY422" i="64"/>
  <c r="GL422" i="64"/>
  <c r="FD422" i="64"/>
  <c r="FC422" i="64"/>
  <c r="FA422" i="64"/>
  <c r="EZ422" i="64"/>
  <c r="EX422" i="64"/>
  <c r="EU422" i="64"/>
  <c r="ET422" i="64"/>
  <c r="ES422" i="64"/>
  <c r="ER422" i="64"/>
  <c r="EQ422" i="64"/>
  <c r="EP422" i="64"/>
  <c r="IA421" i="64"/>
  <c r="HZ421" i="64"/>
  <c r="HY421" i="64"/>
  <c r="HP421" i="64"/>
  <c r="HO421" i="64"/>
  <c r="HN421" i="64"/>
  <c r="HM421" i="64"/>
  <c r="HL421" i="64"/>
  <c r="HK421" i="64"/>
  <c r="HJ421" i="64"/>
  <c r="HI421" i="64"/>
  <c r="HH421" i="64"/>
  <c r="HG421" i="64"/>
  <c r="HF421" i="64"/>
  <c r="HE421" i="64"/>
  <c r="HD421" i="64"/>
  <c r="HC421" i="64"/>
  <c r="HB421" i="64"/>
  <c r="HA421" i="64"/>
  <c r="GZ421" i="64"/>
  <c r="GY421" i="64"/>
  <c r="GX421" i="64"/>
  <c r="GW421" i="64"/>
  <c r="GV421" i="64"/>
  <c r="GU421" i="64"/>
  <c r="GT421" i="64"/>
  <c r="GS421" i="64"/>
  <c r="GR421" i="64"/>
  <c r="GQ421" i="64"/>
  <c r="GP421" i="64"/>
  <c r="GO421" i="64"/>
  <c r="GN421" i="64"/>
  <c r="GL421" i="64"/>
  <c r="GJ421" i="64"/>
  <c r="GI421" i="64"/>
  <c r="GH421" i="64"/>
  <c r="GG421" i="64"/>
  <c r="GF421" i="64"/>
  <c r="GE421" i="64"/>
  <c r="GD421" i="64"/>
  <c r="GC421" i="64"/>
  <c r="GB421" i="64"/>
  <c r="GA421" i="64"/>
  <c r="FZ421" i="64"/>
  <c r="FY421" i="64"/>
  <c r="FX421" i="64"/>
  <c r="FW421" i="64"/>
  <c r="FV421" i="64"/>
  <c r="FU421" i="64"/>
  <c r="FT421" i="64"/>
  <c r="FS421" i="64"/>
  <c r="FR421" i="64"/>
  <c r="FQ421" i="64"/>
  <c r="FP421" i="64"/>
  <c r="FO421" i="64"/>
  <c r="FN421" i="64"/>
  <c r="FM421" i="64"/>
  <c r="FL421" i="64"/>
  <c r="FK421" i="64"/>
  <c r="FJ421" i="64"/>
  <c r="FI421" i="64"/>
  <c r="FH421" i="64"/>
  <c r="FA421" i="64" s="1"/>
  <c r="FG421" i="64"/>
  <c r="FF421" i="64"/>
  <c r="EX421" i="64" s="1"/>
  <c r="FD421" i="64"/>
  <c r="FC421" i="64"/>
  <c r="EY421" i="64"/>
  <c r="EW421" i="64"/>
  <c r="EU421" i="64"/>
  <c r="ET421" i="64"/>
  <c r="ES421" i="64"/>
  <c r="ER421" i="64"/>
  <c r="EQ421" i="64"/>
  <c r="EP421" i="64"/>
  <c r="M420" i="64"/>
  <c r="L420" i="64"/>
  <c r="M419" i="64"/>
  <c r="M418" i="64"/>
  <c r="L418" i="64"/>
  <c r="M417" i="64"/>
  <c r="M416" i="64"/>
  <c r="L416" i="64"/>
  <c r="IA420" i="64"/>
  <c r="HZ420" i="64"/>
  <c r="HY420" i="64"/>
  <c r="GL420" i="64"/>
  <c r="GJ420" i="64"/>
  <c r="GI420" i="64"/>
  <c r="GH420" i="64"/>
  <c r="GG420" i="64"/>
  <c r="GF420" i="64"/>
  <c r="GE420" i="64"/>
  <c r="GD420" i="64"/>
  <c r="GC420" i="64"/>
  <c r="GB420" i="64"/>
  <c r="GA420" i="64"/>
  <c r="FZ420" i="64"/>
  <c r="FY420" i="64"/>
  <c r="FX420" i="64"/>
  <c r="FW420" i="64"/>
  <c r="FV420" i="64"/>
  <c r="FU420" i="64"/>
  <c r="FT420" i="64"/>
  <c r="FS420" i="64"/>
  <c r="FR420" i="64"/>
  <c r="FQ420" i="64"/>
  <c r="FP420" i="64"/>
  <c r="FO420" i="64"/>
  <c r="FN420" i="64"/>
  <c r="FM420" i="64"/>
  <c r="FL420" i="64"/>
  <c r="FK420" i="64"/>
  <c r="FJ420" i="64"/>
  <c r="FI420" i="64"/>
  <c r="FH420" i="64"/>
  <c r="FG420" i="64"/>
  <c r="FF420" i="64"/>
  <c r="FD420" i="64"/>
  <c r="FC420" i="64"/>
  <c r="FB420" i="64"/>
  <c r="EU420" i="64"/>
  <c r="ET420" i="64"/>
  <c r="ES420" i="64"/>
  <c r="ER420" i="64"/>
  <c r="EQ420" i="64"/>
  <c r="EP420" i="64"/>
  <c r="IA419" i="64"/>
  <c r="HZ419" i="64"/>
  <c r="HY419" i="64"/>
  <c r="GL419" i="64"/>
  <c r="FD419" i="64" s="1"/>
  <c r="FC419" i="64"/>
  <c r="FA419" i="64"/>
  <c r="EZ419" i="64"/>
  <c r="EX419" i="64"/>
  <c r="EU419" i="64"/>
  <c r="ET419" i="64"/>
  <c r="ES419" i="64"/>
  <c r="ER419" i="64"/>
  <c r="EQ419" i="64"/>
  <c r="EP419" i="64"/>
  <c r="IA418" i="64"/>
  <c r="HZ418" i="64"/>
  <c r="HY418" i="64"/>
  <c r="GL418" i="64"/>
  <c r="FD418" i="64" s="1"/>
  <c r="FC418" i="64"/>
  <c r="FA418" i="64"/>
  <c r="EZ418" i="64"/>
  <c r="EY418" i="64"/>
  <c r="EX418" i="64"/>
  <c r="EU418" i="64"/>
  <c r="ET418" i="64"/>
  <c r="ES418" i="64"/>
  <c r="ER418" i="64"/>
  <c r="EQ418" i="64"/>
  <c r="EP418" i="64"/>
  <c r="IA417" i="64"/>
  <c r="HZ417" i="64"/>
  <c r="HY417" i="64"/>
  <c r="GL417" i="64"/>
  <c r="FD417" i="64"/>
  <c r="FC417" i="64"/>
  <c r="FA417" i="64"/>
  <c r="EZ417" i="64"/>
  <c r="EX417" i="64"/>
  <c r="EU417" i="64"/>
  <c r="ET417" i="64"/>
  <c r="ES417" i="64"/>
  <c r="ER417" i="64"/>
  <c r="EQ417" i="64"/>
  <c r="EP417" i="64"/>
  <c r="IA416" i="64"/>
  <c r="HZ416" i="64"/>
  <c r="HY416" i="64"/>
  <c r="HP416" i="64"/>
  <c r="HO416" i="64"/>
  <c r="HN416" i="64"/>
  <c r="HM416" i="64"/>
  <c r="HL416" i="64"/>
  <c r="HK416" i="64"/>
  <c r="HJ416" i="64"/>
  <c r="HI416" i="64"/>
  <c r="HH416" i="64"/>
  <c r="HG416" i="64"/>
  <c r="HF416" i="64"/>
  <c r="HE416" i="64"/>
  <c r="HD416" i="64"/>
  <c r="HC416" i="64"/>
  <c r="HB416" i="64"/>
  <c r="HA416" i="64"/>
  <c r="GZ416" i="64"/>
  <c r="GY416" i="64"/>
  <c r="GX416" i="64"/>
  <c r="GW416" i="64"/>
  <c r="GV416" i="64"/>
  <c r="GU416" i="64"/>
  <c r="GT416" i="64"/>
  <c r="GS416" i="64"/>
  <c r="GR416" i="64"/>
  <c r="GQ416" i="64"/>
  <c r="GP416" i="64"/>
  <c r="GO416" i="64"/>
  <c r="GN416" i="64"/>
  <c r="GL416" i="64"/>
  <c r="GJ416" i="64"/>
  <c r="GI416" i="64"/>
  <c r="GH416" i="64"/>
  <c r="GG416" i="64"/>
  <c r="GF416" i="64"/>
  <c r="GE416" i="64"/>
  <c r="GD416" i="64"/>
  <c r="GC416" i="64"/>
  <c r="GB416" i="64"/>
  <c r="GA416" i="64"/>
  <c r="FZ416" i="64"/>
  <c r="FY416" i="64"/>
  <c r="FX416" i="64"/>
  <c r="FW416" i="64"/>
  <c r="FV416" i="64"/>
  <c r="FU416" i="64"/>
  <c r="FT416" i="64"/>
  <c r="FS416" i="64"/>
  <c r="FR416" i="64"/>
  <c r="FQ416" i="64"/>
  <c r="FP416" i="64"/>
  <c r="FO416" i="64"/>
  <c r="FN416" i="64"/>
  <c r="FM416" i="64"/>
  <c r="FL416" i="64"/>
  <c r="FK416" i="64"/>
  <c r="FJ416" i="64"/>
  <c r="FI416" i="64"/>
  <c r="FH416" i="64"/>
  <c r="FA416" i="64" s="1"/>
  <c r="FG416" i="64"/>
  <c r="FF416" i="64"/>
  <c r="EX416" i="64" s="1"/>
  <c r="FD416" i="64"/>
  <c r="FC416" i="64"/>
  <c r="EY416" i="64"/>
  <c r="EW416" i="64"/>
  <c r="EU416" i="64"/>
  <c r="ET416" i="64"/>
  <c r="ES416" i="64"/>
  <c r="ER416" i="64"/>
  <c r="EQ416" i="64"/>
  <c r="EP416" i="64"/>
  <c r="M415" i="64"/>
  <c r="L415" i="64"/>
  <c r="M414" i="64"/>
  <c r="M413" i="64"/>
  <c r="L413" i="64"/>
  <c r="M412" i="64"/>
  <c r="M411" i="64"/>
  <c r="L411" i="64"/>
  <c r="IA415" i="64"/>
  <c r="HZ415" i="64"/>
  <c r="HY415" i="64"/>
  <c r="GL415" i="64"/>
  <c r="GJ415" i="64"/>
  <c r="GI415" i="64"/>
  <c r="GH415" i="64"/>
  <c r="GG415" i="64"/>
  <c r="GF415" i="64"/>
  <c r="GE415" i="64"/>
  <c r="GD415" i="64"/>
  <c r="GC415" i="64"/>
  <c r="GB415" i="64"/>
  <c r="GA415" i="64"/>
  <c r="FZ415" i="64"/>
  <c r="FY415" i="64"/>
  <c r="FX415" i="64"/>
  <c r="FW415" i="64"/>
  <c r="FV415" i="64"/>
  <c r="FU415" i="64"/>
  <c r="FT415" i="64"/>
  <c r="FS415" i="64"/>
  <c r="FR415" i="64"/>
  <c r="FQ415" i="64"/>
  <c r="FP415" i="64"/>
  <c r="FO415" i="64"/>
  <c r="FN415" i="64"/>
  <c r="FM415" i="64"/>
  <c r="FL415" i="64"/>
  <c r="FK415" i="64"/>
  <c r="FJ415" i="64"/>
  <c r="FI415" i="64"/>
  <c r="FH415" i="64"/>
  <c r="FG415" i="64"/>
  <c r="FF415" i="64"/>
  <c r="FD415" i="64"/>
  <c r="FC415" i="64"/>
  <c r="FB415" i="64"/>
  <c r="EU415" i="64"/>
  <c r="ET415" i="64"/>
  <c r="ES415" i="64"/>
  <c r="ER415" i="64"/>
  <c r="EQ415" i="64"/>
  <c r="EP415" i="64"/>
  <c r="IA414" i="64"/>
  <c r="HZ414" i="64"/>
  <c r="HY414" i="64"/>
  <c r="GL414" i="64"/>
  <c r="FD414" i="64" s="1"/>
  <c r="FC414" i="64"/>
  <c r="FA414" i="64"/>
  <c r="EZ414" i="64"/>
  <c r="EX414" i="64"/>
  <c r="EU414" i="64"/>
  <c r="ET414" i="64"/>
  <c r="ES414" i="64"/>
  <c r="ER414" i="64"/>
  <c r="EQ414" i="64"/>
  <c r="EP414" i="64"/>
  <c r="IA413" i="64"/>
  <c r="HZ413" i="64"/>
  <c r="HY413" i="64"/>
  <c r="GL413" i="64"/>
  <c r="FD413" i="64" s="1"/>
  <c r="FC413" i="64"/>
  <c r="FA413" i="64"/>
  <c r="EZ413" i="64"/>
  <c r="EX413" i="64"/>
  <c r="EU413" i="64"/>
  <c r="ET413" i="64"/>
  <c r="ES413" i="64"/>
  <c r="ER413" i="64"/>
  <c r="EQ413" i="64"/>
  <c r="EP413" i="64"/>
  <c r="IA412" i="64"/>
  <c r="HZ412" i="64"/>
  <c r="HY412" i="64"/>
  <c r="GL412" i="64"/>
  <c r="FD412" i="64"/>
  <c r="FC412" i="64"/>
  <c r="FA412" i="64"/>
  <c r="EZ412" i="64"/>
  <c r="EX412" i="64"/>
  <c r="EU412" i="64"/>
  <c r="ET412" i="64"/>
  <c r="ES412" i="64"/>
  <c r="ER412" i="64"/>
  <c r="EQ412" i="64"/>
  <c r="EP412" i="64"/>
  <c r="IA411" i="64"/>
  <c r="HZ411" i="64"/>
  <c r="HY411" i="64"/>
  <c r="HP411" i="64"/>
  <c r="HO411" i="64"/>
  <c r="HN411" i="64"/>
  <c r="HM411" i="64"/>
  <c r="HL411" i="64"/>
  <c r="HK411" i="64"/>
  <c r="HJ411" i="64"/>
  <c r="HI411" i="64"/>
  <c r="HH411" i="64"/>
  <c r="HG411" i="64"/>
  <c r="HF411" i="64"/>
  <c r="HE411" i="64"/>
  <c r="HD411" i="64"/>
  <c r="HC411" i="64"/>
  <c r="HB411" i="64"/>
  <c r="HA411" i="64"/>
  <c r="GZ411" i="64"/>
  <c r="GY411" i="64"/>
  <c r="GX411" i="64"/>
  <c r="GW411" i="64"/>
  <c r="GV411" i="64"/>
  <c r="GU411" i="64"/>
  <c r="GT411" i="64"/>
  <c r="GS411" i="64"/>
  <c r="GR411" i="64"/>
  <c r="GQ411" i="64"/>
  <c r="GP411" i="64"/>
  <c r="GO411" i="64"/>
  <c r="GN411" i="64"/>
  <c r="GL411" i="64"/>
  <c r="GJ411" i="64"/>
  <c r="GI411" i="64"/>
  <c r="GH411" i="64"/>
  <c r="GG411" i="64"/>
  <c r="GF411" i="64"/>
  <c r="GE411" i="64"/>
  <c r="GD411" i="64"/>
  <c r="GC411" i="64"/>
  <c r="GB411" i="64"/>
  <c r="GA411" i="64"/>
  <c r="FZ411" i="64"/>
  <c r="FY411" i="64"/>
  <c r="FX411" i="64"/>
  <c r="FW411" i="64"/>
  <c r="FV411" i="64"/>
  <c r="FU411" i="64"/>
  <c r="FT411" i="64"/>
  <c r="FS411" i="64"/>
  <c r="FR411" i="64"/>
  <c r="FQ411" i="64"/>
  <c r="FP411" i="64"/>
  <c r="FO411" i="64"/>
  <c r="FN411" i="64"/>
  <c r="FM411" i="64"/>
  <c r="FL411" i="64"/>
  <c r="FK411" i="64"/>
  <c r="FJ411" i="64"/>
  <c r="FI411" i="64"/>
  <c r="FH411" i="64"/>
  <c r="FA411" i="64" s="1"/>
  <c r="FG411" i="64"/>
  <c r="FF411" i="64"/>
  <c r="EX411" i="64" s="1"/>
  <c r="FD411" i="64"/>
  <c r="FC411" i="64"/>
  <c r="EY411" i="64"/>
  <c r="EW411" i="64"/>
  <c r="EU411" i="64"/>
  <c r="ET411" i="64"/>
  <c r="ES411" i="64"/>
  <c r="ER411" i="64"/>
  <c r="EQ411" i="64"/>
  <c r="EP411" i="64"/>
  <c r="M410" i="64"/>
  <c r="L410" i="64"/>
  <c r="M409" i="64"/>
  <c r="M408" i="64"/>
  <c r="EY408" i="64" s="1"/>
  <c r="L408" i="64"/>
  <c r="M407" i="64"/>
  <c r="M406" i="64"/>
  <c r="L406" i="64"/>
  <c r="IA410" i="64"/>
  <c r="HZ410" i="64"/>
  <c r="HY410" i="64"/>
  <c r="GL410" i="64"/>
  <c r="GJ410" i="64"/>
  <c r="GI410" i="64"/>
  <c r="GH410" i="64"/>
  <c r="GG410" i="64"/>
  <c r="GF410" i="64"/>
  <c r="GE410" i="64"/>
  <c r="GD410" i="64"/>
  <c r="GC410" i="64"/>
  <c r="GB410" i="64"/>
  <c r="GA410" i="64"/>
  <c r="FZ410" i="64"/>
  <c r="FY410" i="64"/>
  <c r="FX410" i="64"/>
  <c r="FW410" i="64"/>
  <c r="FV410" i="64"/>
  <c r="FU410" i="64"/>
  <c r="FT410" i="64"/>
  <c r="FS410" i="64"/>
  <c r="FR410" i="64"/>
  <c r="FQ410" i="64"/>
  <c r="FP410" i="64"/>
  <c r="FO410" i="64"/>
  <c r="FN410" i="64"/>
  <c r="FM410" i="64"/>
  <c r="FL410" i="64"/>
  <c r="FK410" i="64"/>
  <c r="FJ410" i="64"/>
  <c r="FI410" i="64"/>
  <c r="FH410" i="64"/>
  <c r="FG410" i="64"/>
  <c r="FF410" i="64"/>
  <c r="FD410" i="64"/>
  <c r="FC410" i="64"/>
  <c r="FB410" i="64"/>
  <c r="EU410" i="64"/>
  <c r="ET410" i="64"/>
  <c r="ES410" i="64"/>
  <c r="ER410" i="64"/>
  <c r="EQ410" i="64"/>
  <c r="EP410" i="64"/>
  <c r="IA409" i="64"/>
  <c r="HZ409" i="64"/>
  <c r="HY409" i="64"/>
  <c r="GL409" i="64"/>
  <c r="FD409" i="64" s="1"/>
  <c r="FC409" i="64"/>
  <c r="FA409" i="64"/>
  <c r="EZ409" i="64"/>
  <c r="EX409" i="64"/>
  <c r="EU409" i="64"/>
  <c r="ET409" i="64"/>
  <c r="ES409" i="64"/>
  <c r="ER409" i="64"/>
  <c r="EQ409" i="64"/>
  <c r="EP409" i="64"/>
  <c r="IA408" i="64"/>
  <c r="HZ408" i="64"/>
  <c r="HY408" i="64"/>
  <c r="GL408" i="64"/>
  <c r="FD408" i="64" s="1"/>
  <c r="FC408" i="64"/>
  <c r="FA408" i="64"/>
  <c r="EZ408" i="64"/>
  <c r="EX408" i="64"/>
  <c r="EU408" i="64"/>
  <c r="ET408" i="64"/>
  <c r="ES408" i="64"/>
  <c r="ER408" i="64"/>
  <c r="EQ408" i="64"/>
  <c r="EP408" i="64"/>
  <c r="IA407" i="64"/>
  <c r="HZ407" i="64"/>
  <c r="HY407" i="64"/>
  <c r="GL407" i="64"/>
  <c r="FD407" i="64"/>
  <c r="FC407" i="64"/>
  <c r="FA407" i="64"/>
  <c r="EZ407" i="64"/>
  <c r="EX407" i="64"/>
  <c r="EU407" i="64"/>
  <c r="ET407" i="64"/>
  <c r="ES407" i="64"/>
  <c r="ER407" i="64"/>
  <c r="EQ407" i="64"/>
  <c r="EP407" i="64"/>
  <c r="IA406" i="64"/>
  <c r="HZ406" i="64"/>
  <c r="HY406" i="64"/>
  <c r="HP406" i="64"/>
  <c r="HO406" i="64"/>
  <c r="HN406" i="64"/>
  <c r="HM406" i="64"/>
  <c r="HL406" i="64"/>
  <c r="HK406" i="64"/>
  <c r="HJ406" i="64"/>
  <c r="HI406" i="64"/>
  <c r="HH406" i="64"/>
  <c r="HG406" i="64"/>
  <c r="HF406" i="64"/>
  <c r="HE406" i="64"/>
  <c r="HD406" i="64"/>
  <c r="HC406" i="64"/>
  <c r="HB406" i="64"/>
  <c r="HA406" i="64"/>
  <c r="GZ406" i="64"/>
  <c r="GY406" i="64"/>
  <c r="GX406" i="64"/>
  <c r="GW406" i="64"/>
  <c r="GV406" i="64"/>
  <c r="GU406" i="64"/>
  <c r="GT406" i="64"/>
  <c r="GS406" i="64"/>
  <c r="GR406" i="64"/>
  <c r="GQ406" i="64"/>
  <c r="GP406" i="64"/>
  <c r="GO406" i="64"/>
  <c r="GN406" i="64"/>
  <c r="GL406" i="64"/>
  <c r="GJ406" i="64"/>
  <c r="GI406" i="64"/>
  <c r="GH406" i="64"/>
  <c r="GG406" i="64"/>
  <c r="GF406" i="64"/>
  <c r="GE406" i="64"/>
  <c r="GD406" i="64"/>
  <c r="GC406" i="64"/>
  <c r="GB406" i="64"/>
  <c r="GA406" i="64"/>
  <c r="FZ406" i="64"/>
  <c r="FY406" i="64"/>
  <c r="FX406" i="64"/>
  <c r="FW406" i="64"/>
  <c r="FV406" i="64"/>
  <c r="FU406" i="64"/>
  <c r="FT406" i="64"/>
  <c r="FS406" i="64"/>
  <c r="FR406" i="64"/>
  <c r="FQ406" i="64"/>
  <c r="FP406" i="64"/>
  <c r="FO406" i="64"/>
  <c r="FN406" i="64"/>
  <c r="FM406" i="64"/>
  <c r="FL406" i="64"/>
  <c r="FK406" i="64"/>
  <c r="FJ406" i="64"/>
  <c r="FI406" i="64"/>
  <c r="FH406" i="64"/>
  <c r="FA406" i="64" s="1"/>
  <c r="FG406" i="64"/>
  <c r="FF406" i="64"/>
  <c r="EX406" i="64" s="1"/>
  <c r="FD406" i="64"/>
  <c r="FC406" i="64"/>
  <c r="EW406" i="64"/>
  <c r="EU406" i="64"/>
  <c r="ET406" i="64"/>
  <c r="ES406" i="64"/>
  <c r="ER406" i="64"/>
  <c r="EQ406" i="64"/>
  <c r="EP406" i="64"/>
  <c r="M405" i="64"/>
  <c r="L405" i="64"/>
  <c r="M404" i="64"/>
  <c r="M403" i="64"/>
  <c r="L403" i="64"/>
  <c r="M402" i="64"/>
  <c r="M401" i="64"/>
  <c r="L401" i="64"/>
  <c r="EY401" i="64" s="1"/>
  <c r="IA405" i="64"/>
  <c r="HZ405" i="64"/>
  <c r="HY405" i="64"/>
  <c r="GL405" i="64"/>
  <c r="GJ405" i="64"/>
  <c r="GI405" i="64"/>
  <c r="GH405" i="64"/>
  <c r="GG405" i="64"/>
  <c r="GF405" i="64"/>
  <c r="GE405" i="64"/>
  <c r="GD405" i="64"/>
  <c r="GC405" i="64"/>
  <c r="GB405" i="64"/>
  <c r="GA405" i="64"/>
  <c r="FZ405" i="64"/>
  <c r="FY405" i="64"/>
  <c r="FX405" i="64"/>
  <c r="FW405" i="64"/>
  <c r="FV405" i="64"/>
  <c r="FU405" i="64"/>
  <c r="FT405" i="64"/>
  <c r="FS405" i="64"/>
  <c r="FR405" i="64"/>
  <c r="FQ405" i="64"/>
  <c r="FP405" i="64"/>
  <c r="FO405" i="64"/>
  <c r="FN405" i="64"/>
  <c r="FM405" i="64"/>
  <c r="FL405" i="64"/>
  <c r="FK405" i="64"/>
  <c r="FJ405" i="64"/>
  <c r="FI405" i="64"/>
  <c r="FH405" i="64"/>
  <c r="FG405" i="64"/>
  <c r="FF405" i="64"/>
  <c r="FD405" i="64"/>
  <c r="FC405" i="64"/>
  <c r="FB405" i="64"/>
  <c r="EU405" i="64"/>
  <c r="ET405" i="64"/>
  <c r="ES405" i="64"/>
  <c r="ER405" i="64"/>
  <c r="EQ405" i="64"/>
  <c r="EP405" i="64"/>
  <c r="IA404" i="64"/>
  <c r="HZ404" i="64"/>
  <c r="HY404" i="64"/>
  <c r="GL404" i="64"/>
  <c r="FD404" i="64" s="1"/>
  <c r="FC404" i="64"/>
  <c r="FA404" i="64"/>
  <c r="EZ404" i="64"/>
  <c r="EX404" i="64"/>
  <c r="EU404" i="64"/>
  <c r="ET404" i="64"/>
  <c r="ES404" i="64"/>
  <c r="ER404" i="64"/>
  <c r="EQ404" i="64"/>
  <c r="EP404" i="64"/>
  <c r="IA403" i="64"/>
  <c r="HZ403" i="64"/>
  <c r="HY403" i="64"/>
  <c r="GL403" i="64"/>
  <c r="FD403" i="64" s="1"/>
  <c r="FC403" i="64"/>
  <c r="FA403" i="64"/>
  <c r="EZ403" i="64"/>
  <c r="EX403" i="64"/>
  <c r="EU403" i="64"/>
  <c r="ET403" i="64"/>
  <c r="ES403" i="64"/>
  <c r="ER403" i="64"/>
  <c r="EQ403" i="64"/>
  <c r="EP403" i="64"/>
  <c r="IA402" i="64"/>
  <c r="HZ402" i="64"/>
  <c r="HY402" i="64"/>
  <c r="GL402" i="64"/>
  <c r="FD402" i="64"/>
  <c r="FC402" i="64"/>
  <c r="FA402" i="64"/>
  <c r="EZ402" i="64"/>
  <c r="EX402" i="64"/>
  <c r="EU402" i="64"/>
  <c r="ET402" i="64"/>
  <c r="ES402" i="64"/>
  <c r="ER402" i="64"/>
  <c r="EQ402" i="64"/>
  <c r="EP402" i="64"/>
  <c r="IA401" i="64"/>
  <c r="HZ401" i="64"/>
  <c r="HY401" i="64"/>
  <c r="HP401" i="64"/>
  <c r="HO401" i="64"/>
  <c r="HN401" i="64"/>
  <c r="HM401" i="64"/>
  <c r="HL401" i="64"/>
  <c r="HK401" i="64"/>
  <c r="HJ401" i="64"/>
  <c r="HI401" i="64"/>
  <c r="HH401" i="64"/>
  <c r="HG401" i="64"/>
  <c r="HF401" i="64"/>
  <c r="HE401" i="64"/>
  <c r="HD401" i="64"/>
  <c r="HC401" i="64"/>
  <c r="HB401" i="64"/>
  <c r="HA401" i="64"/>
  <c r="GZ401" i="64"/>
  <c r="GY401" i="64"/>
  <c r="GX401" i="64"/>
  <c r="GW401" i="64"/>
  <c r="GV401" i="64"/>
  <c r="GU401" i="64"/>
  <c r="GT401" i="64"/>
  <c r="GS401" i="64"/>
  <c r="GR401" i="64"/>
  <c r="GQ401" i="64"/>
  <c r="GP401" i="64"/>
  <c r="GO401" i="64"/>
  <c r="GN401" i="64"/>
  <c r="GL401" i="64"/>
  <c r="GJ401" i="64"/>
  <c r="GI401" i="64"/>
  <c r="GH401" i="64"/>
  <c r="GG401" i="64"/>
  <c r="GF401" i="64"/>
  <c r="GE401" i="64"/>
  <c r="GD401" i="64"/>
  <c r="GC401" i="64"/>
  <c r="GB401" i="64"/>
  <c r="GA401" i="64"/>
  <c r="FZ401" i="64"/>
  <c r="FY401" i="64"/>
  <c r="FX401" i="64"/>
  <c r="FW401" i="64"/>
  <c r="FV401" i="64"/>
  <c r="FU401" i="64"/>
  <c r="FT401" i="64"/>
  <c r="FS401" i="64"/>
  <c r="FR401" i="64"/>
  <c r="FQ401" i="64"/>
  <c r="FP401" i="64"/>
  <c r="FO401" i="64"/>
  <c r="FN401" i="64"/>
  <c r="FM401" i="64"/>
  <c r="FL401" i="64"/>
  <c r="FK401" i="64"/>
  <c r="FJ401" i="64"/>
  <c r="FI401" i="64"/>
  <c r="FH401" i="64"/>
  <c r="FA401" i="64" s="1"/>
  <c r="FG401" i="64"/>
  <c r="FF401" i="64"/>
  <c r="EX401" i="64" s="1"/>
  <c r="FD401" i="64"/>
  <c r="FC401" i="64"/>
  <c r="EW401" i="64"/>
  <c r="EU401" i="64"/>
  <c r="ET401" i="64"/>
  <c r="ES401" i="64"/>
  <c r="ER401" i="64"/>
  <c r="EQ401" i="64"/>
  <c r="EP401" i="64"/>
  <c r="M400" i="64"/>
  <c r="L400" i="64"/>
  <c r="M399" i="64"/>
  <c r="M398" i="64"/>
  <c r="L398" i="64"/>
  <c r="M397" i="64"/>
  <c r="M396" i="64"/>
  <c r="EY396" i="64" s="1"/>
  <c r="L396" i="64"/>
  <c r="IA400" i="64"/>
  <c r="HZ400" i="64"/>
  <c r="HY400" i="64"/>
  <c r="GL400" i="64"/>
  <c r="FD400" i="64" s="1"/>
  <c r="GJ400" i="64"/>
  <c r="GI400" i="64"/>
  <c r="GH400" i="64"/>
  <c r="GG400" i="64"/>
  <c r="GF400" i="64"/>
  <c r="GE400" i="64"/>
  <c r="GD400" i="64"/>
  <c r="GC400" i="64"/>
  <c r="GB400" i="64"/>
  <c r="GA400" i="64"/>
  <c r="FZ400" i="64"/>
  <c r="FY400" i="64"/>
  <c r="FX400" i="64"/>
  <c r="FW400" i="64"/>
  <c r="FV400" i="64"/>
  <c r="FU400" i="64"/>
  <c r="FT400" i="64"/>
  <c r="FS400" i="64"/>
  <c r="FR400" i="64"/>
  <c r="FQ400" i="64"/>
  <c r="FP400" i="64"/>
  <c r="FO400" i="64"/>
  <c r="FN400" i="64"/>
  <c r="FM400" i="64"/>
  <c r="FL400" i="64"/>
  <c r="FK400" i="64"/>
  <c r="FJ400" i="64"/>
  <c r="FI400" i="64"/>
  <c r="FH400" i="64"/>
  <c r="FG400" i="64"/>
  <c r="FF400" i="64"/>
  <c r="FC400" i="64"/>
  <c r="EU400" i="64"/>
  <c r="ET400" i="64"/>
  <c r="ES400" i="64"/>
  <c r="ER400" i="64"/>
  <c r="EQ400" i="64"/>
  <c r="EP400" i="64"/>
  <c r="IA399" i="64"/>
  <c r="HZ399" i="64"/>
  <c r="HY399" i="64"/>
  <c r="GL399" i="64"/>
  <c r="FD399" i="64" s="1"/>
  <c r="FC399" i="64"/>
  <c r="FA399" i="64"/>
  <c r="EZ399" i="64"/>
  <c r="EX399" i="64"/>
  <c r="EU399" i="64"/>
  <c r="ET399" i="64"/>
  <c r="ES399" i="64"/>
  <c r="ER399" i="64"/>
  <c r="EV399" i="64" s="1"/>
  <c r="EQ399" i="64"/>
  <c r="EP399" i="64"/>
  <c r="IA398" i="64"/>
  <c r="HZ398" i="64"/>
  <c r="HY398" i="64"/>
  <c r="GL398" i="64"/>
  <c r="FD398" i="64" s="1"/>
  <c r="FC398" i="64"/>
  <c r="FA398" i="64"/>
  <c r="EZ398" i="64"/>
  <c r="EY398" i="64"/>
  <c r="EX398" i="64"/>
  <c r="EU398" i="64"/>
  <c r="ET398" i="64"/>
  <c r="ES398" i="64"/>
  <c r="ER398" i="64"/>
  <c r="EQ398" i="64"/>
  <c r="EP398" i="64"/>
  <c r="IA397" i="64"/>
  <c r="HZ397" i="64"/>
  <c r="HY397" i="64"/>
  <c r="GL397" i="64"/>
  <c r="FD397" i="64"/>
  <c r="FC397" i="64"/>
  <c r="FA397" i="64"/>
  <c r="EZ397" i="64"/>
  <c r="EX397" i="64"/>
  <c r="EU397" i="64"/>
  <c r="ET397" i="64"/>
  <c r="ES397" i="64"/>
  <c r="ER397" i="64"/>
  <c r="EQ397" i="64"/>
  <c r="EP397" i="64"/>
  <c r="IA396" i="64"/>
  <c r="HZ396" i="64"/>
  <c r="HY396" i="64"/>
  <c r="HP396" i="64"/>
  <c r="HO396" i="64"/>
  <c r="HN396" i="64"/>
  <c r="HM396" i="64"/>
  <c r="HL396" i="64"/>
  <c r="HK396" i="64"/>
  <c r="HJ396" i="64"/>
  <c r="HI396" i="64"/>
  <c r="HH396" i="64"/>
  <c r="HG396" i="64"/>
  <c r="HF396" i="64"/>
  <c r="HE396" i="64"/>
  <c r="HD396" i="64"/>
  <c r="HC396" i="64"/>
  <c r="HB396" i="64"/>
  <c r="HA396" i="64"/>
  <c r="GZ396" i="64"/>
  <c r="GY396" i="64"/>
  <c r="GX396" i="64"/>
  <c r="GW396" i="64"/>
  <c r="GV396" i="64"/>
  <c r="GU396" i="64"/>
  <c r="GT396" i="64"/>
  <c r="GS396" i="64"/>
  <c r="GR396" i="64"/>
  <c r="GQ396" i="64"/>
  <c r="GP396" i="64"/>
  <c r="GO396" i="64"/>
  <c r="GN396" i="64"/>
  <c r="GL396" i="64"/>
  <c r="GJ396" i="64"/>
  <c r="GI396" i="64"/>
  <c r="GH396" i="64"/>
  <c r="GG396" i="64"/>
  <c r="GF396" i="64"/>
  <c r="GE396" i="64"/>
  <c r="GD396" i="64"/>
  <c r="GC396" i="64"/>
  <c r="GB396" i="64"/>
  <c r="GA396" i="64"/>
  <c r="FZ396" i="64"/>
  <c r="FY396" i="64"/>
  <c r="FX396" i="64"/>
  <c r="FW396" i="64"/>
  <c r="FV396" i="64"/>
  <c r="FU396" i="64"/>
  <c r="FT396" i="64"/>
  <c r="FS396" i="64"/>
  <c r="FR396" i="64"/>
  <c r="FQ396" i="64"/>
  <c r="FP396" i="64"/>
  <c r="FO396" i="64"/>
  <c r="FN396" i="64"/>
  <c r="FM396" i="64"/>
  <c r="FL396" i="64"/>
  <c r="FK396" i="64"/>
  <c r="FJ396" i="64"/>
  <c r="FI396" i="64"/>
  <c r="FH396" i="64"/>
  <c r="FG396" i="64"/>
  <c r="FF396" i="64"/>
  <c r="EX396" i="64" s="1"/>
  <c r="FD396" i="64"/>
  <c r="FC396" i="64"/>
  <c r="EW396" i="64"/>
  <c r="EU396" i="64"/>
  <c r="ET396" i="64"/>
  <c r="ES396" i="64"/>
  <c r="ER396" i="64"/>
  <c r="EQ396" i="64"/>
  <c r="EP396" i="64"/>
  <c r="M395" i="64"/>
  <c r="L395" i="64"/>
  <c r="M394" i="64"/>
  <c r="M393" i="64"/>
  <c r="L393" i="64"/>
  <c r="EY393" i="64" s="1"/>
  <c r="M392" i="64"/>
  <c r="M391" i="64"/>
  <c r="L391" i="64"/>
  <c r="EY391" i="64" s="1"/>
  <c r="IA395" i="64"/>
  <c r="HZ395" i="64"/>
  <c r="HY395" i="64"/>
  <c r="GL395" i="64"/>
  <c r="GJ395" i="64"/>
  <c r="GI395" i="64"/>
  <c r="GH395" i="64"/>
  <c r="GG395" i="64"/>
  <c r="GF395" i="64"/>
  <c r="GE395" i="64"/>
  <c r="GD395" i="64"/>
  <c r="GC395" i="64"/>
  <c r="GB395" i="64"/>
  <c r="GA395" i="64"/>
  <c r="FZ395" i="64"/>
  <c r="FY395" i="64"/>
  <c r="FX395" i="64"/>
  <c r="FW395" i="64"/>
  <c r="FV395" i="64"/>
  <c r="FU395" i="64"/>
  <c r="FT395" i="64"/>
  <c r="FS395" i="64"/>
  <c r="FR395" i="64"/>
  <c r="FQ395" i="64"/>
  <c r="FP395" i="64"/>
  <c r="FO395" i="64"/>
  <c r="FN395" i="64"/>
  <c r="FM395" i="64"/>
  <c r="FL395" i="64"/>
  <c r="FK395" i="64"/>
  <c r="FJ395" i="64"/>
  <c r="FI395" i="64"/>
  <c r="FH395" i="64"/>
  <c r="FG395" i="64"/>
  <c r="FF395" i="64"/>
  <c r="FD395" i="64"/>
  <c r="FC395" i="64"/>
  <c r="FB395" i="64"/>
  <c r="EU395" i="64"/>
  <c r="ET395" i="64"/>
  <c r="ES395" i="64"/>
  <c r="ER395" i="64"/>
  <c r="EQ395" i="64"/>
  <c r="EP395" i="64"/>
  <c r="IA394" i="64"/>
  <c r="HZ394" i="64"/>
  <c r="HY394" i="64"/>
  <c r="GL394" i="64"/>
  <c r="FD394" i="64" s="1"/>
  <c r="FC394" i="64"/>
  <c r="FA394" i="64"/>
  <c r="EZ394" i="64"/>
  <c r="EX394" i="64"/>
  <c r="EU394" i="64"/>
  <c r="ET394" i="64"/>
  <c r="ES394" i="64"/>
  <c r="ER394" i="64"/>
  <c r="EQ394" i="64"/>
  <c r="EP394" i="64"/>
  <c r="IA393" i="64"/>
  <c r="HZ393" i="64"/>
  <c r="HY393" i="64"/>
  <c r="GL393" i="64"/>
  <c r="FD393" i="64" s="1"/>
  <c r="FC393" i="64"/>
  <c r="FA393" i="64"/>
  <c r="EZ393" i="64"/>
  <c r="EX393" i="64"/>
  <c r="EU393" i="64"/>
  <c r="ET393" i="64"/>
  <c r="ES393" i="64"/>
  <c r="ER393" i="64"/>
  <c r="EQ393" i="64"/>
  <c r="EP393" i="64"/>
  <c r="IA392" i="64"/>
  <c r="HZ392" i="64"/>
  <c r="HY392" i="64"/>
  <c r="GL392" i="64"/>
  <c r="FD392" i="64"/>
  <c r="FC392" i="64"/>
  <c r="FA392" i="64"/>
  <c r="EZ392" i="64"/>
  <c r="EX392" i="64"/>
  <c r="EU392" i="64"/>
  <c r="ET392" i="64"/>
  <c r="ES392" i="64"/>
  <c r="ER392" i="64"/>
  <c r="EQ392" i="64"/>
  <c r="EP392" i="64"/>
  <c r="IA391" i="64"/>
  <c r="HZ391" i="64"/>
  <c r="HY391" i="64"/>
  <c r="HP391" i="64"/>
  <c r="HO391" i="64"/>
  <c r="HN391" i="64"/>
  <c r="HM391" i="64"/>
  <c r="HL391" i="64"/>
  <c r="HK391" i="64"/>
  <c r="HJ391" i="64"/>
  <c r="HI391" i="64"/>
  <c r="HH391" i="64"/>
  <c r="HG391" i="64"/>
  <c r="HF391" i="64"/>
  <c r="HE391" i="64"/>
  <c r="HD391" i="64"/>
  <c r="HC391" i="64"/>
  <c r="HB391" i="64"/>
  <c r="HA391" i="64"/>
  <c r="GZ391" i="64"/>
  <c r="GY391" i="64"/>
  <c r="GX391" i="64"/>
  <c r="GW391" i="64"/>
  <c r="GV391" i="64"/>
  <c r="GU391" i="64"/>
  <c r="GT391" i="64"/>
  <c r="GS391" i="64"/>
  <c r="GR391" i="64"/>
  <c r="GQ391" i="64"/>
  <c r="GP391" i="64"/>
  <c r="GO391" i="64"/>
  <c r="GN391" i="64"/>
  <c r="GL391" i="64"/>
  <c r="GJ391" i="64"/>
  <c r="GI391" i="64"/>
  <c r="GH391" i="64"/>
  <c r="GG391" i="64"/>
  <c r="GF391" i="64"/>
  <c r="GE391" i="64"/>
  <c r="GD391" i="64"/>
  <c r="GC391" i="64"/>
  <c r="GB391" i="64"/>
  <c r="GA391" i="64"/>
  <c r="FZ391" i="64"/>
  <c r="FY391" i="64"/>
  <c r="FX391" i="64"/>
  <c r="FW391" i="64"/>
  <c r="FV391" i="64"/>
  <c r="FU391" i="64"/>
  <c r="FT391" i="64"/>
  <c r="FS391" i="64"/>
  <c r="FR391" i="64"/>
  <c r="FQ391" i="64"/>
  <c r="FP391" i="64"/>
  <c r="FO391" i="64"/>
  <c r="FN391" i="64"/>
  <c r="FM391" i="64"/>
  <c r="FL391" i="64"/>
  <c r="FK391" i="64"/>
  <c r="FJ391" i="64"/>
  <c r="FI391" i="64"/>
  <c r="FH391" i="64"/>
  <c r="FA391" i="64" s="1"/>
  <c r="FG391" i="64"/>
  <c r="FF391" i="64"/>
  <c r="EX391" i="64" s="1"/>
  <c r="FD391" i="64"/>
  <c r="FC391" i="64"/>
  <c r="EW391" i="64"/>
  <c r="EU391" i="64"/>
  <c r="ET391" i="64"/>
  <c r="ES391" i="64"/>
  <c r="ER391" i="64"/>
  <c r="EQ391" i="64"/>
  <c r="EP391" i="64"/>
  <c r="M390" i="64"/>
  <c r="L390" i="64"/>
  <c r="M389" i="64"/>
  <c r="M388" i="64"/>
  <c r="EY388" i="64" s="1"/>
  <c r="L388" i="64"/>
  <c r="M387" i="64"/>
  <c r="M386" i="64"/>
  <c r="EY386" i="64" s="1"/>
  <c r="L386" i="64"/>
  <c r="IA390" i="64"/>
  <c r="HZ390" i="64"/>
  <c r="HY390" i="64"/>
  <c r="GL390" i="64"/>
  <c r="GJ390" i="64"/>
  <c r="GI390" i="64"/>
  <c r="GH390" i="64"/>
  <c r="GG390" i="64"/>
  <c r="GF390" i="64"/>
  <c r="GE390" i="64"/>
  <c r="GD390" i="64"/>
  <c r="GC390" i="64"/>
  <c r="GB390" i="64"/>
  <c r="GA390" i="64"/>
  <c r="FZ390" i="64"/>
  <c r="FY390" i="64"/>
  <c r="FX390" i="64"/>
  <c r="FW390" i="64"/>
  <c r="FV390" i="64"/>
  <c r="FU390" i="64"/>
  <c r="FT390" i="64"/>
  <c r="FS390" i="64"/>
  <c r="FR390" i="64"/>
  <c r="FQ390" i="64"/>
  <c r="FP390" i="64"/>
  <c r="FO390" i="64"/>
  <c r="FN390" i="64"/>
  <c r="FM390" i="64"/>
  <c r="FL390" i="64"/>
  <c r="FK390" i="64"/>
  <c r="FJ390" i="64"/>
  <c r="FI390" i="64"/>
  <c r="FH390" i="64"/>
  <c r="FG390" i="64"/>
  <c r="FF390" i="64"/>
  <c r="FD390" i="64"/>
  <c r="FC390" i="64"/>
  <c r="FB390" i="64"/>
  <c r="EU390" i="64"/>
  <c r="ET390" i="64"/>
  <c r="ES390" i="64"/>
  <c r="ER390" i="64"/>
  <c r="EQ390" i="64"/>
  <c r="EP390" i="64"/>
  <c r="IA389" i="64"/>
  <c r="HZ389" i="64"/>
  <c r="HY389" i="64"/>
  <c r="GL389" i="64"/>
  <c r="FD389" i="64" s="1"/>
  <c r="FC389" i="64"/>
  <c r="FA389" i="64"/>
  <c r="EZ389" i="64"/>
  <c r="EX389" i="64"/>
  <c r="EU389" i="64"/>
  <c r="ET389" i="64"/>
  <c r="ES389" i="64"/>
  <c r="ER389" i="64"/>
  <c r="EQ389" i="64"/>
  <c r="EP389" i="64"/>
  <c r="IA388" i="64"/>
  <c r="HZ388" i="64"/>
  <c r="HY388" i="64"/>
  <c r="GL388" i="64"/>
  <c r="FD388" i="64" s="1"/>
  <c r="FC388" i="64"/>
  <c r="FA388" i="64"/>
  <c r="EZ388" i="64"/>
  <c r="EX388" i="64"/>
  <c r="EU388" i="64"/>
  <c r="ET388" i="64"/>
  <c r="ES388" i="64"/>
  <c r="ER388" i="64"/>
  <c r="EQ388" i="64"/>
  <c r="EP388" i="64"/>
  <c r="IA387" i="64"/>
  <c r="HZ387" i="64"/>
  <c r="HY387" i="64"/>
  <c r="GL387" i="64"/>
  <c r="FD387" i="64"/>
  <c r="FC387" i="64"/>
  <c r="FA387" i="64"/>
  <c r="EZ387" i="64"/>
  <c r="EX387" i="64"/>
  <c r="EU387" i="64"/>
  <c r="ET387" i="64"/>
  <c r="ES387" i="64"/>
  <c r="ER387" i="64"/>
  <c r="EQ387" i="64"/>
  <c r="EP387" i="64"/>
  <c r="IA386" i="64"/>
  <c r="HZ386" i="64"/>
  <c r="HY386" i="64"/>
  <c r="HP386" i="64"/>
  <c r="HO386" i="64"/>
  <c r="HN386" i="64"/>
  <c r="HM386" i="64"/>
  <c r="HL386" i="64"/>
  <c r="HK386" i="64"/>
  <c r="HJ386" i="64"/>
  <c r="HI386" i="64"/>
  <c r="HH386" i="64"/>
  <c r="HG386" i="64"/>
  <c r="HF386" i="64"/>
  <c r="HE386" i="64"/>
  <c r="HD386" i="64"/>
  <c r="HC386" i="64"/>
  <c r="HB386" i="64"/>
  <c r="HA386" i="64"/>
  <c r="GZ386" i="64"/>
  <c r="GY386" i="64"/>
  <c r="GX386" i="64"/>
  <c r="GW386" i="64"/>
  <c r="GV386" i="64"/>
  <c r="GU386" i="64"/>
  <c r="GT386" i="64"/>
  <c r="GS386" i="64"/>
  <c r="GR386" i="64"/>
  <c r="GQ386" i="64"/>
  <c r="GP386" i="64"/>
  <c r="GO386" i="64"/>
  <c r="GN386" i="64"/>
  <c r="GL386" i="64"/>
  <c r="GJ386" i="64"/>
  <c r="GI386" i="64"/>
  <c r="GH386" i="64"/>
  <c r="GG386" i="64"/>
  <c r="GF386" i="64"/>
  <c r="GE386" i="64"/>
  <c r="GD386" i="64"/>
  <c r="GC386" i="64"/>
  <c r="GB386" i="64"/>
  <c r="GA386" i="64"/>
  <c r="FZ386" i="64"/>
  <c r="FY386" i="64"/>
  <c r="FX386" i="64"/>
  <c r="FW386" i="64"/>
  <c r="FV386" i="64"/>
  <c r="FU386" i="64"/>
  <c r="FT386" i="64"/>
  <c r="FS386" i="64"/>
  <c r="FR386" i="64"/>
  <c r="FQ386" i="64"/>
  <c r="FP386" i="64"/>
  <c r="FO386" i="64"/>
  <c r="FN386" i="64"/>
  <c r="FM386" i="64"/>
  <c r="FL386" i="64"/>
  <c r="FK386" i="64"/>
  <c r="FJ386" i="64"/>
  <c r="FI386" i="64"/>
  <c r="FH386" i="64"/>
  <c r="FA386" i="64" s="1"/>
  <c r="FG386" i="64"/>
  <c r="FF386" i="64"/>
  <c r="EX386" i="64" s="1"/>
  <c r="FD386" i="64"/>
  <c r="FC386" i="64"/>
  <c r="EW386" i="64"/>
  <c r="EU386" i="64"/>
  <c r="ET386" i="64"/>
  <c r="ES386" i="64"/>
  <c r="ER386" i="64"/>
  <c r="EQ386" i="64"/>
  <c r="EP386" i="64"/>
  <c r="M385" i="64"/>
  <c r="L385" i="64"/>
  <c r="M384" i="64"/>
  <c r="M383" i="64"/>
  <c r="L383" i="64"/>
  <c r="M382" i="64"/>
  <c r="M381" i="64"/>
  <c r="L381" i="64"/>
  <c r="IA385" i="64"/>
  <c r="HZ385" i="64"/>
  <c r="HY385" i="64"/>
  <c r="GL385" i="64"/>
  <c r="GJ385" i="64"/>
  <c r="GI385" i="64"/>
  <c r="GH385" i="64"/>
  <c r="GG385" i="64"/>
  <c r="GF385" i="64"/>
  <c r="GE385" i="64"/>
  <c r="GD385" i="64"/>
  <c r="GC385" i="64"/>
  <c r="GB385" i="64"/>
  <c r="GA385" i="64"/>
  <c r="FZ385" i="64"/>
  <c r="FY385" i="64"/>
  <c r="FX385" i="64"/>
  <c r="FW385" i="64"/>
  <c r="FV385" i="64"/>
  <c r="FU385" i="64"/>
  <c r="FT385" i="64"/>
  <c r="FS385" i="64"/>
  <c r="FR385" i="64"/>
  <c r="FQ385" i="64"/>
  <c r="FP385" i="64"/>
  <c r="FO385" i="64"/>
  <c r="FN385" i="64"/>
  <c r="FM385" i="64"/>
  <c r="FL385" i="64"/>
  <c r="FK385" i="64"/>
  <c r="FJ385" i="64"/>
  <c r="FI385" i="64"/>
  <c r="FH385" i="64"/>
  <c r="FG385" i="64"/>
  <c r="FF385" i="64"/>
  <c r="FD385" i="64"/>
  <c r="FC385" i="64"/>
  <c r="FB385" i="64"/>
  <c r="EU385" i="64"/>
  <c r="ET385" i="64"/>
  <c r="ES385" i="64"/>
  <c r="ER385" i="64"/>
  <c r="EQ385" i="64"/>
  <c r="EP385" i="64"/>
  <c r="IA384" i="64"/>
  <c r="HZ384" i="64"/>
  <c r="HY384" i="64"/>
  <c r="GL384" i="64"/>
  <c r="FD384" i="64" s="1"/>
  <c r="FC384" i="64"/>
  <c r="FA384" i="64"/>
  <c r="EZ384" i="64"/>
  <c r="EX384" i="64"/>
  <c r="EU384" i="64"/>
  <c r="ET384" i="64"/>
  <c r="ES384" i="64"/>
  <c r="ER384" i="64"/>
  <c r="EQ384" i="64"/>
  <c r="EP384" i="64"/>
  <c r="IA383" i="64"/>
  <c r="HZ383" i="64"/>
  <c r="HY383" i="64"/>
  <c r="GL383" i="64"/>
  <c r="FD383" i="64" s="1"/>
  <c r="FC383" i="64"/>
  <c r="FA383" i="64"/>
  <c r="EZ383" i="64"/>
  <c r="EY383" i="64"/>
  <c r="EX383" i="64"/>
  <c r="EU383" i="64"/>
  <c r="ET383" i="64"/>
  <c r="ES383" i="64"/>
  <c r="ER383" i="64"/>
  <c r="EQ383" i="64"/>
  <c r="EP383" i="64"/>
  <c r="IA382" i="64"/>
  <c r="HZ382" i="64"/>
  <c r="HY382" i="64"/>
  <c r="GL382" i="64"/>
  <c r="FD382" i="64"/>
  <c r="FC382" i="64"/>
  <c r="FA382" i="64"/>
  <c r="EZ382" i="64"/>
  <c r="EX382" i="64"/>
  <c r="EU382" i="64"/>
  <c r="ET382" i="64"/>
  <c r="ES382" i="64"/>
  <c r="ER382" i="64"/>
  <c r="EQ382" i="64"/>
  <c r="EP382" i="64"/>
  <c r="IA381" i="64"/>
  <c r="HZ381" i="64"/>
  <c r="HY381" i="64"/>
  <c r="HP381" i="64"/>
  <c r="HO381" i="64"/>
  <c r="HN381" i="64"/>
  <c r="HM381" i="64"/>
  <c r="HL381" i="64"/>
  <c r="HK381" i="64"/>
  <c r="HJ381" i="64"/>
  <c r="HI381" i="64"/>
  <c r="HH381" i="64"/>
  <c r="HG381" i="64"/>
  <c r="HF381" i="64"/>
  <c r="HE381" i="64"/>
  <c r="HD381" i="64"/>
  <c r="HC381" i="64"/>
  <c r="HB381" i="64"/>
  <c r="HA381" i="64"/>
  <c r="GZ381" i="64"/>
  <c r="GY381" i="64"/>
  <c r="GX381" i="64"/>
  <c r="GW381" i="64"/>
  <c r="GV381" i="64"/>
  <c r="GU381" i="64"/>
  <c r="GT381" i="64"/>
  <c r="GS381" i="64"/>
  <c r="GR381" i="64"/>
  <c r="GQ381" i="64"/>
  <c r="GP381" i="64"/>
  <c r="GO381" i="64"/>
  <c r="GN381" i="64"/>
  <c r="GL381" i="64"/>
  <c r="GJ381" i="64"/>
  <c r="GI381" i="64"/>
  <c r="GH381" i="64"/>
  <c r="GG381" i="64"/>
  <c r="GF381" i="64"/>
  <c r="GE381" i="64"/>
  <c r="GD381" i="64"/>
  <c r="GC381" i="64"/>
  <c r="GB381" i="64"/>
  <c r="GA381" i="64"/>
  <c r="FZ381" i="64"/>
  <c r="FY381" i="64"/>
  <c r="FX381" i="64"/>
  <c r="FW381" i="64"/>
  <c r="FV381" i="64"/>
  <c r="FU381" i="64"/>
  <c r="FT381" i="64"/>
  <c r="FS381" i="64"/>
  <c r="FR381" i="64"/>
  <c r="FQ381" i="64"/>
  <c r="FP381" i="64"/>
  <c r="FO381" i="64"/>
  <c r="FN381" i="64"/>
  <c r="FM381" i="64"/>
  <c r="FL381" i="64"/>
  <c r="FK381" i="64"/>
  <c r="FJ381" i="64"/>
  <c r="FI381" i="64"/>
  <c r="FH381" i="64"/>
  <c r="FA381" i="64" s="1"/>
  <c r="FG381" i="64"/>
  <c r="FF381" i="64"/>
  <c r="EX381" i="64" s="1"/>
  <c r="FD381" i="64"/>
  <c r="FC381" i="64"/>
  <c r="EY381" i="64"/>
  <c r="EW381" i="64"/>
  <c r="EU381" i="64"/>
  <c r="ET381" i="64"/>
  <c r="ES381" i="64"/>
  <c r="ER381" i="64"/>
  <c r="EQ381" i="64"/>
  <c r="EP381" i="64"/>
  <c r="M380" i="64"/>
  <c r="L380" i="64"/>
  <c r="M379" i="64"/>
  <c r="M378" i="64"/>
  <c r="EY378" i="64" s="1"/>
  <c r="L378" i="64"/>
  <c r="M377" i="64"/>
  <c r="M376" i="64"/>
  <c r="L376" i="64"/>
  <c r="EY376" i="64" s="1"/>
  <c r="IA380" i="64"/>
  <c r="HZ380" i="64"/>
  <c r="HY380" i="64"/>
  <c r="GL380" i="64"/>
  <c r="GJ380" i="64"/>
  <c r="GI380" i="64"/>
  <c r="GH380" i="64"/>
  <c r="GG380" i="64"/>
  <c r="GF380" i="64"/>
  <c r="GE380" i="64"/>
  <c r="GD380" i="64"/>
  <c r="GC380" i="64"/>
  <c r="GB380" i="64"/>
  <c r="GA380" i="64"/>
  <c r="FZ380" i="64"/>
  <c r="FY380" i="64"/>
  <c r="FX380" i="64"/>
  <c r="FW380" i="64"/>
  <c r="FV380" i="64"/>
  <c r="FU380" i="64"/>
  <c r="FT380" i="64"/>
  <c r="FS380" i="64"/>
  <c r="FR380" i="64"/>
  <c r="FQ380" i="64"/>
  <c r="FP380" i="64"/>
  <c r="FO380" i="64"/>
  <c r="FN380" i="64"/>
  <c r="FM380" i="64"/>
  <c r="FL380" i="64"/>
  <c r="FK380" i="64"/>
  <c r="FJ380" i="64"/>
  <c r="FI380" i="64"/>
  <c r="FH380" i="64"/>
  <c r="FG380" i="64"/>
  <c r="FF380" i="64"/>
  <c r="FD380" i="64"/>
  <c r="FC380" i="64"/>
  <c r="FB380" i="64"/>
  <c r="EU380" i="64"/>
  <c r="ET380" i="64"/>
  <c r="ES380" i="64"/>
  <c r="ER380" i="64"/>
  <c r="EQ380" i="64"/>
  <c r="EP380" i="64"/>
  <c r="IA379" i="64"/>
  <c r="HZ379" i="64"/>
  <c r="HY379" i="64"/>
  <c r="GL379" i="64"/>
  <c r="FD379" i="64" s="1"/>
  <c r="FC379" i="64"/>
  <c r="FA379" i="64"/>
  <c r="EZ379" i="64"/>
  <c r="EX379" i="64"/>
  <c r="EU379" i="64"/>
  <c r="ET379" i="64"/>
  <c r="ES379" i="64"/>
  <c r="ER379" i="64"/>
  <c r="EQ379" i="64"/>
  <c r="EP379" i="64"/>
  <c r="IA378" i="64"/>
  <c r="HZ378" i="64"/>
  <c r="HY378" i="64"/>
  <c r="GL378" i="64"/>
  <c r="FD378" i="64" s="1"/>
  <c r="FC378" i="64"/>
  <c r="FA378" i="64"/>
  <c r="EZ378" i="64"/>
  <c r="EX378" i="64"/>
  <c r="EU378" i="64"/>
  <c r="ET378" i="64"/>
  <c r="ES378" i="64"/>
  <c r="ER378" i="64"/>
  <c r="EQ378" i="64"/>
  <c r="EP378" i="64"/>
  <c r="IA377" i="64"/>
  <c r="HZ377" i="64"/>
  <c r="HY377" i="64"/>
  <c r="GL377" i="64"/>
  <c r="FD377" i="64"/>
  <c r="FC377" i="64"/>
  <c r="FA377" i="64"/>
  <c r="EZ377" i="64"/>
  <c r="EX377" i="64"/>
  <c r="EU377" i="64"/>
  <c r="ET377" i="64"/>
  <c r="ES377" i="64"/>
  <c r="ER377" i="64"/>
  <c r="EQ377" i="64"/>
  <c r="EP377" i="64"/>
  <c r="IA376" i="64"/>
  <c r="HZ376" i="64"/>
  <c r="HY376" i="64"/>
  <c r="HP376" i="64"/>
  <c r="HO376" i="64"/>
  <c r="HN376" i="64"/>
  <c r="HM376" i="64"/>
  <c r="HL376" i="64"/>
  <c r="HK376" i="64"/>
  <c r="HJ376" i="64"/>
  <c r="HI376" i="64"/>
  <c r="HH376" i="64"/>
  <c r="HG376" i="64"/>
  <c r="HF376" i="64"/>
  <c r="HE376" i="64"/>
  <c r="HD376" i="64"/>
  <c r="HC376" i="64"/>
  <c r="HB376" i="64"/>
  <c r="HA376" i="64"/>
  <c r="GZ376" i="64"/>
  <c r="GY376" i="64"/>
  <c r="GX376" i="64"/>
  <c r="GW376" i="64"/>
  <c r="GV376" i="64"/>
  <c r="GU376" i="64"/>
  <c r="GT376" i="64"/>
  <c r="GS376" i="64"/>
  <c r="GR376" i="64"/>
  <c r="GQ376" i="64"/>
  <c r="GP376" i="64"/>
  <c r="GO376" i="64"/>
  <c r="GN376" i="64"/>
  <c r="GL376" i="64"/>
  <c r="GJ376" i="64"/>
  <c r="GI376" i="64"/>
  <c r="GH376" i="64"/>
  <c r="GG376" i="64"/>
  <c r="GF376" i="64"/>
  <c r="GE376" i="64"/>
  <c r="GD376" i="64"/>
  <c r="GC376" i="64"/>
  <c r="GB376" i="64"/>
  <c r="GA376" i="64"/>
  <c r="FZ376" i="64"/>
  <c r="FY376" i="64"/>
  <c r="FX376" i="64"/>
  <c r="FW376" i="64"/>
  <c r="FV376" i="64"/>
  <c r="FU376" i="64"/>
  <c r="FT376" i="64"/>
  <c r="FS376" i="64"/>
  <c r="FR376" i="64"/>
  <c r="FQ376" i="64"/>
  <c r="FP376" i="64"/>
  <c r="FO376" i="64"/>
  <c r="FN376" i="64"/>
  <c r="FM376" i="64"/>
  <c r="FL376" i="64"/>
  <c r="FK376" i="64"/>
  <c r="FJ376" i="64"/>
  <c r="FI376" i="64"/>
  <c r="FH376" i="64"/>
  <c r="FA376" i="64" s="1"/>
  <c r="FG376" i="64"/>
  <c r="FF376" i="64"/>
  <c r="EX376" i="64" s="1"/>
  <c r="FD376" i="64"/>
  <c r="FC376" i="64"/>
  <c r="EW376" i="64"/>
  <c r="EU376" i="64"/>
  <c r="ET376" i="64"/>
  <c r="ES376" i="64"/>
  <c r="ER376" i="64"/>
  <c r="EQ376" i="64"/>
  <c r="EP376" i="64"/>
  <c r="M375" i="64"/>
  <c r="L375" i="64"/>
  <c r="M374" i="64"/>
  <c r="M373" i="64"/>
  <c r="L373" i="64"/>
  <c r="EY373" i="64" s="1"/>
  <c r="M372" i="64"/>
  <c r="M371" i="64"/>
  <c r="L371" i="64"/>
  <c r="IA375" i="64"/>
  <c r="HZ375" i="64"/>
  <c r="HY375" i="64"/>
  <c r="GL375" i="64"/>
  <c r="GJ375" i="64"/>
  <c r="GI375" i="64"/>
  <c r="GH375" i="64"/>
  <c r="GG375" i="64"/>
  <c r="GF375" i="64"/>
  <c r="GE375" i="64"/>
  <c r="GD375" i="64"/>
  <c r="GC375" i="64"/>
  <c r="GB375" i="64"/>
  <c r="GA375" i="64"/>
  <c r="FZ375" i="64"/>
  <c r="FY375" i="64"/>
  <c r="FX375" i="64"/>
  <c r="FW375" i="64"/>
  <c r="FV375" i="64"/>
  <c r="FU375" i="64"/>
  <c r="FT375" i="64"/>
  <c r="FS375" i="64"/>
  <c r="FR375" i="64"/>
  <c r="FQ375" i="64"/>
  <c r="FP375" i="64"/>
  <c r="FO375" i="64"/>
  <c r="FN375" i="64"/>
  <c r="FM375" i="64"/>
  <c r="FL375" i="64"/>
  <c r="FK375" i="64"/>
  <c r="FJ375" i="64"/>
  <c r="FI375" i="64"/>
  <c r="FH375" i="64"/>
  <c r="FG375" i="64"/>
  <c r="FF375" i="64"/>
  <c r="FD375" i="64"/>
  <c r="FC375" i="64"/>
  <c r="FB375" i="64"/>
  <c r="EU375" i="64"/>
  <c r="ET375" i="64"/>
  <c r="ES375" i="64"/>
  <c r="ER375" i="64"/>
  <c r="EQ375" i="64"/>
  <c r="EP375" i="64"/>
  <c r="IA374" i="64"/>
  <c r="HZ374" i="64"/>
  <c r="HY374" i="64"/>
  <c r="GL374" i="64"/>
  <c r="FD374" i="64" s="1"/>
  <c r="FC374" i="64"/>
  <c r="FA374" i="64"/>
  <c r="EZ374" i="64"/>
  <c r="EX374" i="64"/>
  <c r="EU374" i="64"/>
  <c r="ET374" i="64"/>
  <c r="ES374" i="64"/>
  <c r="ER374" i="64"/>
  <c r="EQ374" i="64"/>
  <c r="EP374" i="64"/>
  <c r="IA373" i="64"/>
  <c r="HZ373" i="64"/>
  <c r="HY373" i="64"/>
  <c r="GL373" i="64"/>
  <c r="FD373" i="64" s="1"/>
  <c r="FC373" i="64"/>
  <c r="FA373" i="64"/>
  <c r="EZ373" i="64"/>
  <c r="EX373" i="64"/>
  <c r="EU373" i="64"/>
  <c r="ET373" i="64"/>
  <c r="ES373" i="64"/>
  <c r="ER373" i="64"/>
  <c r="EQ373" i="64"/>
  <c r="EP373" i="64"/>
  <c r="IA372" i="64"/>
  <c r="HZ372" i="64"/>
  <c r="HY372" i="64"/>
  <c r="GL372" i="64"/>
  <c r="FD372" i="64"/>
  <c r="FC372" i="64"/>
  <c r="FA372" i="64"/>
  <c r="EZ372" i="64"/>
  <c r="EX372" i="64"/>
  <c r="EU372" i="64"/>
  <c r="ET372" i="64"/>
  <c r="ES372" i="64"/>
  <c r="ER372" i="64"/>
  <c r="EQ372" i="64"/>
  <c r="EP372" i="64"/>
  <c r="IA371" i="64"/>
  <c r="HZ371" i="64"/>
  <c r="HY371" i="64"/>
  <c r="HP371" i="64"/>
  <c r="HO371" i="64"/>
  <c r="HN371" i="64"/>
  <c r="HM371" i="64"/>
  <c r="HL371" i="64"/>
  <c r="HK371" i="64"/>
  <c r="HJ371" i="64"/>
  <c r="HI371" i="64"/>
  <c r="HH371" i="64"/>
  <c r="HG371" i="64"/>
  <c r="HF371" i="64"/>
  <c r="HE371" i="64"/>
  <c r="HD371" i="64"/>
  <c r="HC371" i="64"/>
  <c r="HB371" i="64"/>
  <c r="HA371" i="64"/>
  <c r="GZ371" i="64"/>
  <c r="GY371" i="64"/>
  <c r="GX371" i="64"/>
  <c r="GW371" i="64"/>
  <c r="GV371" i="64"/>
  <c r="GU371" i="64"/>
  <c r="GT371" i="64"/>
  <c r="GS371" i="64"/>
  <c r="GR371" i="64"/>
  <c r="GQ371" i="64"/>
  <c r="GP371" i="64"/>
  <c r="GO371" i="64"/>
  <c r="GN371" i="64"/>
  <c r="GL371" i="64"/>
  <c r="GJ371" i="64"/>
  <c r="GI371" i="64"/>
  <c r="GH371" i="64"/>
  <c r="GG371" i="64"/>
  <c r="GF371" i="64"/>
  <c r="GE371" i="64"/>
  <c r="GD371" i="64"/>
  <c r="GC371" i="64"/>
  <c r="GB371" i="64"/>
  <c r="GA371" i="64"/>
  <c r="FZ371" i="64"/>
  <c r="FY371" i="64"/>
  <c r="FX371" i="64"/>
  <c r="FW371" i="64"/>
  <c r="FV371" i="64"/>
  <c r="FU371" i="64"/>
  <c r="FT371" i="64"/>
  <c r="FS371" i="64"/>
  <c r="FR371" i="64"/>
  <c r="FQ371" i="64"/>
  <c r="FP371" i="64"/>
  <c r="FO371" i="64"/>
  <c r="FN371" i="64"/>
  <c r="FM371" i="64"/>
  <c r="FL371" i="64"/>
  <c r="FK371" i="64"/>
  <c r="FJ371" i="64"/>
  <c r="FI371" i="64"/>
  <c r="FH371" i="64"/>
  <c r="FA371" i="64" s="1"/>
  <c r="FG371" i="64"/>
  <c r="FF371" i="64"/>
  <c r="EX371" i="64" s="1"/>
  <c r="FD371" i="64"/>
  <c r="FC371" i="64"/>
  <c r="EY371" i="64"/>
  <c r="EW371" i="64"/>
  <c r="EU371" i="64"/>
  <c r="ET371" i="64"/>
  <c r="ES371" i="64"/>
  <c r="ER371" i="64"/>
  <c r="EQ371" i="64"/>
  <c r="EP371" i="64"/>
  <c r="M370" i="64"/>
  <c r="L370" i="64"/>
  <c r="M369" i="64"/>
  <c r="M368" i="64"/>
  <c r="L368" i="64"/>
  <c r="M367" i="64"/>
  <c r="M366" i="64"/>
  <c r="L366" i="64"/>
  <c r="EY366" i="64" s="1"/>
  <c r="IA370" i="64"/>
  <c r="HZ370" i="64"/>
  <c r="HY370" i="64"/>
  <c r="GL370" i="64"/>
  <c r="GJ370" i="64"/>
  <c r="GI370" i="64"/>
  <c r="GH370" i="64"/>
  <c r="GG370" i="64"/>
  <c r="GF370" i="64"/>
  <c r="GE370" i="64"/>
  <c r="GD370" i="64"/>
  <c r="GC370" i="64"/>
  <c r="GB370" i="64"/>
  <c r="GA370" i="64"/>
  <c r="FZ370" i="64"/>
  <c r="FY370" i="64"/>
  <c r="FX370" i="64"/>
  <c r="FW370" i="64"/>
  <c r="FV370" i="64"/>
  <c r="FU370" i="64"/>
  <c r="FT370" i="64"/>
  <c r="FS370" i="64"/>
  <c r="FR370" i="64"/>
  <c r="FQ370" i="64"/>
  <c r="FP370" i="64"/>
  <c r="FO370" i="64"/>
  <c r="FN370" i="64"/>
  <c r="FM370" i="64"/>
  <c r="FL370" i="64"/>
  <c r="FK370" i="64"/>
  <c r="FJ370" i="64"/>
  <c r="FI370" i="64"/>
  <c r="FH370" i="64"/>
  <c r="FG370" i="64"/>
  <c r="FF370" i="64"/>
  <c r="FD370" i="64"/>
  <c r="FC370" i="64"/>
  <c r="FB370" i="64"/>
  <c r="EU370" i="64"/>
  <c r="ET370" i="64"/>
  <c r="ES370" i="64"/>
  <c r="ER370" i="64"/>
  <c r="EQ370" i="64"/>
  <c r="EP370" i="64"/>
  <c r="IA369" i="64"/>
  <c r="HZ369" i="64"/>
  <c r="HY369" i="64"/>
  <c r="GL369" i="64"/>
  <c r="FD369" i="64" s="1"/>
  <c r="FC369" i="64"/>
  <c r="FA369" i="64"/>
  <c r="EZ369" i="64"/>
  <c r="EX369" i="64"/>
  <c r="EU369" i="64"/>
  <c r="ET369" i="64"/>
  <c r="ES369" i="64"/>
  <c r="ER369" i="64"/>
  <c r="EQ369" i="64"/>
  <c r="EP369" i="64"/>
  <c r="IA368" i="64"/>
  <c r="HZ368" i="64"/>
  <c r="HY368" i="64"/>
  <c r="GL368" i="64"/>
  <c r="FD368" i="64" s="1"/>
  <c r="FC368" i="64"/>
  <c r="FA368" i="64"/>
  <c r="EZ368" i="64"/>
  <c r="EX368" i="64"/>
  <c r="EU368" i="64"/>
  <c r="ET368" i="64"/>
  <c r="ES368" i="64"/>
  <c r="ER368" i="64"/>
  <c r="EQ368" i="64"/>
  <c r="EP368" i="64"/>
  <c r="IA367" i="64"/>
  <c r="HZ367" i="64"/>
  <c r="HY367" i="64"/>
  <c r="GL367" i="64"/>
  <c r="FD367" i="64"/>
  <c r="FC367" i="64"/>
  <c r="FA367" i="64"/>
  <c r="EZ367" i="64"/>
  <c r="EX367" i="64"/>
  <c r="EU367" i="64"/>
  <c r="ET367" i="64"/>
  <c r="ES367" i="64"/>
  <c r="ER367" i="64"/>
  <c r="EQ367" i="64"/>
  <c r="EP367" i="64"/>
  <c r="IA366" i="64"/>
  <c r="HZ366" i="64"/>
  <c r="HY366" i="64"/>
  <c r="HP366" i="64"/>
  <c r="HO366" i="64"/>
  <c r="HN366" i="64"/>
  <c r="HM366" i="64"/>
  <c r="HL366" i="64"/>
  <c r="HK366" i="64"/>
  <c r="HJ366" i="64"/>
  <c r="HI366" i="64"/>
  <c r="HH366" i="64"/>
  <c r="HG366" i="64"/>
  <c r="HF366" i="64"/>
  <c r="HE366" i="64"/>
  <c r="HD366" i="64"/>
  <c r="HC366" i="64"/>
  <c r="HB366" i="64"/>
  <c r="HA366" i="64"/>
  <c r="GZ366" i="64"/>
  <c r="GY366" i="64"/>
  <c r="GX366" i="64"/>
  <c r="GW366" i="64"/>
  <c r="GV366" i="64"/>
  <c r="GU366" i="64"/>
  <c r="GT366" i="64"/>
  <c r="GS366" i="64"/>
  <c r="GR366" i="64"/>
  <c r="GQ366" i="64"/>
  <c r="GP366" i="64"/>
  <c r="GO366" i="64"/>
  <c r="GN366" i="64"/>
  <c r="GL366" i="64"/>
  <c r="GJ366" i="64"/>
  <c r="GI366" i="64"/>
  <c r="GH366" i="64"/>
  <c r="GG366" i="64"/>
  <c r="GF366" i="64"/>
  <c r="GE366" i="64"/>
  <c r="GD366" i="64"/>
  <c r="GC366" i="64"/>
  <c r="GB366" i="64"/>
  <c r="GA366" i="64"/>
  <c r="FZ366" i="64"/>
  <c r="FY366" i="64"/>
  <c r="FX366" i="64"/>
  <c r="FW366" i="64"/>
  <c r="FV366" i="64"/>
  <c r="FU366" i="64"/>
  <c r="FT366" i="64"/>
  <c r="FS366" i="64"/>
  <c r="FR366" i="64"/>
  <c r="FQ366" i="64"/>
  <c r="FP366" i="64"/>
  <c r="FO366" i="64"/>
  <c r="FN366" i="64"/>
  <c r="FM366" i="64"/>
  <c r="FL366" i="64"/>
  <c r="FK366" i="64"/>
  <c r="FJ366" i="64"/>
  <c r="FI366" i="64"/>
  <c r="FH366" i="64"/>
  <c r="FA366" i="64" s="1"/>
  <c r="FG366" i="64"/>
  <c r="FF366" i="64"/>
  <c r="EX366" i="64" s="1"/>
  <c r="FD366" i="64"/>
  <c r="FC366" i="64"/>
  <c r="EW366" i="64"/>
  <c r="EU366" i="64"/>
  <c r="ET366" i="64"/>
  <c r="ES366" i="64"/>
  <c r="ER366" i="64"/>
  <c r="EQ366" i="64"/>
  <c r="EP366" i="64"/>
  <c r="M365" i="64"/>
  <c r="L365" i="64"/>
  <c r="M364" i="64"/>
  <c r="M363" i="64"/>
  <c r="EY363" i="64" s="1"/>
  <c r="L363" i="64"/>
  <c r="M362" i="64"/>
  <c r="M361" i="64"/>
  <c r="EY361" i="64" s="1"/>
  <c r="L361" i="64"/>
  <c r="IA365" i="64"/>
  <c r="HZ365" i="64"/>
  <c r="HY365" i="64"/>
  <c r="GL365" i="64"/>
  <c r="GJ365" i="64"/>
  <c r="GI365" i="64"/>
  <c r="GH365" i="64"/>
  <c r="GG365" i="64"/>
  <c r="GF365" i="64"/>
  <c r="GE365" i="64"/>
  <c r="GD365" i="64"/>
  <c r="GC365" i="64"/>
  <c r="GB365" i="64"/>
  <c r="GA365" i="64"/>
  <c r="FZ365" i="64"/>
  <c r="FY365" i="64"/>
  <c r="FX365" i="64"/>
  <c r="FW365" i="64"/>
  <c r="FV365" i="64"/>
  <c r="FU365" i="64"/>
  <c r="FT365" i="64"/>
  <c r="FS365" i="64"/>
  <c r="FR365" i="64"/>
  <c r="FQ365" i="64"/>
  <c r="FP365" i="64"/>
  <c r="FO365" i="64"/>
  <c r="FN365" i="64"/>
  <c r="FM365" i="64"/>
  <c r="FL365" i="64"/>
  <c r="FK365" i="64"/>
  <c r="FJ365" i="64"/>
  <c r="FI365" i="64"/>
  <c r="FH365" i="64"/>
  <c r="FG365" i="64"/>
  <c r="FF365" i="64"/>
  <c r="FD365" i="64"/>
  <c r="FC365" i="64"/>
  <c r="EU365" i="64"/>
  <c r="ET365" i="64"/>
  <c r="ES365" i="64"/>
  <c r="ER365" i="64"/>
  <c r="EQ365" i="64"/>
  <c r="EP365" i="64"/>
  <c r="IA364" i="64"/>
  <c r="HZ364" i="64"/>
  <c r="HY364" i="64"/>
  <c r="GL364" i="64"/>
  <c r="FD364" i="64" s="1"/>
  <c r="FC364" i="64"/>
  <c r="FA364" i="64"/>
  <c r="EZ364" i="64"/>
  <c r="EX364" i="64"/>
  <c r="EU364" i="64"/>
  <c r="ET364" i="64"/>
  <c r="ES364" i="64"/>
  <c r="ER364" i="64"/>
  <c r="EQ364" i="64"/>
  <c r="EP364" i="64"/>
  <c r="IA363" i="64"/>
  <c r="HZ363" i="64"/>
  <c r="HY363" i="64"/>
  <c r="GL363" i="64"/>
  <c r="FD363" i="64" s="1"/>
  <c r="FC363" i="64"/>
  <c r="FA363" i="64"/>
  <c r="EZ363" i="64"/>
  <c r="EX363" i="64"/>
  <c r="EU363" i="64"/>
  <c r="ET363" i="64"/>
  <c r="ES363" i="64"/>
  <c r="ER363" i="64"/>
  <c r="EQ363" i="64"/>
  <c r="EP363" i="64"/>
  <c r="IA362" i="64"/>
  <c r="HZ362" i="64"/>
  <c r="HY362" i="64"/>
  <c r="GL362" i="64"/>
  <c r="FD362" i="64" s="1"/>
  <c r="FC362" i="64"/>
  <c r="FA362" i="64"/>
  <c r="EZ362" i="64"/>
  <c r="EX362" i="64"/>
  <c r="EU362" i="64"/>
  <c r="ET362" i="64"/>
  <c r="ES362" i="64"/>
  <c r="ER362" i="64"/>
  <c r="EQ362" i="64"/>
  <c r="EP362" i="64"/>
  <c r="IA361" i="64"/>
  <c r="HZ361" i="64"/>
  <c r="HY361" i="64"/>
  <c r="HP361" i="64"/>
  <c r="HO361" i="64"/>
  <c r="HN361" i="64"/>
  <c r="HM361" i="64"/>
  <c r="HL361" i="64"/>
  <c r="HK361" i="64"/>
  <c r="HJ361" i="64"/>
  <c r="HI361" i="64"/>
  <c r="HH361" i="64"/>
  <c r="HG361" i="64"/>
  <c r="HF361" i="64"/>
  <c r="HE361" i="64"/>
  <c r="HD361" i="64"/>
  <c r="HC361" i="64"/>
  <c r="HB361" i="64"/>
  <c r="HA361" i="64"/>
  <c r="GZ361" i="64"/>
  <c r="GY361" i="64"/>
  <c r="GX361" i="64"/>
  <c r="GW361" i="64"/>
  <c r="GV361" i="64"/>
  <c r="GU361" i="64"/>
  <c r="GT361" i="64"/>
  <c r="GS361" i="64"/>
  <c r="GR361" i="64"/>
  <c r="GQ361" i="64"/>
  <c r="GP361" i="64"/>
  <c r="GO361" i="64"/>
  <c r="GN361" i="64"/>
  <c r="GL361" i="64"/>
  <c r="FD361" i="64" s="1"/>
  <c r="GJ361" i="64"/>
  <c r="GI361" i="64"/>
  <c r="GH361" i="64"/>
  <c r="GG361" i="64"/>
  <c r="GF361" i="64"/>
  <c r="GE361" i="64"/>
  <c r="GD361" i="64"/>
  <c r="GC361" i="64"/>
  <c r="GB361" i="64"/>
  <c r="GA361" i="64"/>
  <c r="FZ361" i="64"/>
  <c r="FY361" i="64"/>
  <c r="FX361" i="64"/>
  <c r="FW361" i="64"/>
  <c r="FV361" i="64"/>
  <c r="FU361" i="64"/>
  <c r="FT361" i="64"/>
  <c r="FS361" i="64"/>
  <c r="FR361" i="64"/>
  <c r="FQ361" i="64"/>
  <c r="FP361" i="64"/>
  <c r="FO361" i="64"/>
  <c r="FN361" i="64"/>
  <c r="FM361" i="64"/>
  <c r="FL361" i="64"/>
  <c r="FK361" i="64"/>
  <c r="FJ361" i="64"/>
  <c r="FI361" i="64"/>
  <c r="FH361" i="64"/>
  <c r="FG361" i="64"/>
  <c r="FF361" i="64"/>
  <c r="FC361" i="64"/>
  <c r="EX361" i="64"/>
  <c r="EW361" i="64"/>
  <c r="EU361" i="64"/>
  <c r="ET361" i="64"/>
  <c r="ES361" i="64"/>
  <c r="ER361" i="64"/>
  <c r="EQ361" i="64"/>
  <c r="EP361" i="64"/>
  <c r="M360" i="64"/>
  <c r="L360" i="64"/>
  <c r="M359" i="64"/>
  <c r="M358" i="64"/>
  <c r="L358" i="64"/>
  <c r="M357" i="64"/>
  <c r="M356" i="64"/>
  <c r="L356" i="64"/>
  <c r="EY356" i="64" s="1"/>
  <c r="IA360" i="64"/>
  <c r="HZ360" i="64"/>
  <c r="HY360" i="64"/>
  <c r="GL360" i="64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D360" i="64"/>
  <c r="FC360" i="64"/>
  <c r="FB360" i="64"/>
  <c r="EU360" i="64"/>
  <c r="ET360" i="64"/>
  <c r="ES360" i="64"/>
  <c r="ER360" i="64"/>
  <c r="EQ360" i="64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 s="1"/>
  <c r="FC358" i="64"/>
  <c r="FA358" i="64"/>
  <c r="EZ358" i="64"/>
  <c r="EX358" i="64"/>
  <c r="EU358" i="64"/>
  <c r="ET358" i="64"/>
  <c r="ES358" i="64"/>
  <c r="ER358" i="64"/>
  <c r="EQ358" i="64"/>
  <c r="EP358" i="64"/>
  <c r="IA357" i="64"/>
  <c r="HZ357" i="64"/>
  <c r="HY357" i="64"/>
  <c r="GL357" i="64"/>
  <c r="FD357" i="64"/>
  <c r="FC357" i="64"/>
  <c r="FA357" i="64"/>
  <c r="EZ357" i="64"/>
  <c r="EX357" i="64"/>
  <c r="EU357" i="64"/>
  <c r="ET357" i="64"/>
  <c r="ES357" i="64"/>
  <c r="ER357" i="64"/>
  <c r="EQ357" i="64"/>
  <c r="EP357" i="64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FH356" i="64"/>
  <c r="FA356" i="64" s="1"/>
  <c r="FG356" i="64"/>
  <c r="FF356" i="64"/>
  <c r="EX356" i="64" s="1"/>
  <c r="FD356" i="64"/>
  <c r="FC356" i="64"/>
  <c r="EW356" i="64"/>
  <c r="EU356" i="64"/>
  <c r="ET356" i="64"/>
  <c r="ES356" i="64"/>
  <c r="ER356" i="64"/>
  <c r="EQ356" i="64"/>
  <c r="EP356" i="64"/>
  <c r="M355" i="64"/>
  <c r="L355" i="64"/>
  <c r="M354" i="64"/>
  <c r="L354" i="64"/>
  <c r="EY354" i="64" s="1"/>
  <c r="M353" i="64"/>
  <c r="L353" i="64"/>
  <c r="M352" i="64"/>
  <c r="L352" i="64"/>
  <c r="EY352" i="64" s="1"/>
  <c r="M351" i="64"/>
  <c r="L351" i="64"/>
  <c r="IA355" i="64"/>
  <c r="HZ355" i="64"/>
  <c r="HY355" i="64"/>
  <c r="GL355" i="64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D355" i="64"/>
  <c r="FC355" i="64"/>
  <c r="FB355" i="64"/>
  <c r="EU355" i="64"/>
  <c r="ET355" i="64"/>
  <c r="ES355" i="64"/>
  <c r="ER355" i="64"/>
  <c r="EQ355" i="64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 s="1"/>
  <c r="FC353" i="64"/>
  <c r="FA353" i="64"/>
  <c r="EZ353" i="64"/>
  <c r="EY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A351" i="64" s="1"/>
  <c r="FG351" i="64"/>
  <c r="FF351" i="64"/>
  <c r="EX351" i="64" s="1"/>
  <c r="FD351" i="64"/>
  <c r="FC351" i="64"/>
  <c r="EY351" i="64"/>
  <c r="EW351" i="64"/>
  <c r="EU351" i="64"/>
  <c r="ET351" i="64"/>
  <c r="ES351" i="64"/>
  <c r="ER351" i="64"/>
  <c r="EQ351" i="64"/>
  <c r="EP351" i="64"/>
  <c r="M350" i="64"/>
  <c r="L350" i="64"/>
  <c r="M348" i="64"/>
  <c r="L348" i="64"/>
  <c r="EY348" i="64" s="1"/>
  <c r="M346" i="64"/>
  <c r="L346" i="64"/>
  <c r="EY346" i="64" s="1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D350" i="64"/>
  <c r="FC350" i="64"/>
  <c r="FB350" i="64"/>
  <c r="EU350" i="64"/>
  <c r="ET350" i="64"/>
  <c r="ES350" i="64"/>
  <c r="ER350" i="64"/>
  <c r="EQ350" i="64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 s="1"/>
  <c r="FC348" i="64"/>
  <c r="FA348" i="64"/>
  <c r="EZ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A346" i="64" s="1"/>
  <c r="FG346" i="64"/>
  <c r="FF346" i="64"/>
  <c r="EX346" i="64" s="1"/>
  <c r="FD346" i="64"/>
  <c r="FC346" i="64"/>
  <c r="EW346" i="64"/>
  <c r="EU346" i="64"/>
  <c r="ET346" i="64"/>
  <c r="ES346" i="64"/>
  <c r="ER346" i="64"/>
  <c r="EQ346" i="64"/>
  <c r="EP346" i="64"/>
  <c r="M345" i="64"/>
  <c r="L345" i="64"/>
  <c r="M344" i="64"/>
  <c r="L344" i="64"/>
  <c r="M343" i="64"/>
  <c r="L343" i="64"/>
  <c r="M342" i="64"/>
  <c r="L342" i="64"/>
  <c r="M341" i="64"/>
  <c r="L341" i="64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D345" i="64"/>
  <c r="FC345" i="64"/>
  <c r="FB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Y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A341" i="64" s="1"/>
  <c r="FG341" i="64"/>
  <c r="FF341" i="64"/>
  <c r="EX341" i="64" s="1"/>
  <c r="FD341" i="64"/>
  <c r="FC341" i="64"/>
  <c r="EY341" i="64"/>
  <c r="EW341" i="64"/>
  <c r="EU341" i="64"/>
  <c r="ET341" i="64"/>
  <c r="ES341" i="64"/>
  <c r="ER341" i="64"/>
  <c r="EQ341" i="64"/>
  <c r="EP341" i="64"/>
  <c r="M340" i="64"/>
  <c r="L340" i="64"/>
  <c r="M339" i="64"/>
  <c r="M338" i="64"/>
  <c r="L338" i="64"/>
  <c r="EY338" i="64" s="1"/>
  <c r="M337" i="64"/>
  <c r="M336" i="64"/>
  <c r="L336" i="64"/>
  <c r="EY336" i="64" s="1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D340" i="64"/>
  <c r="FC340" i="64"/>
  <c r="FB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Q339" i="64"/>
  <c r="EP339" i="64"/>
  <c r="IA338" i="64"/>
  <c r="HZ338" i="64"/>
  <c r="HY338" i="64"/>
  <c r="GL338" i="64"/>
  <c r="FD338" i="64" s="1"/>
  <c r="FC338" i="64"/>
  <c r="FA338" i="64"/>
  <c r="EZ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A336" i="64" s="1"/>
  <c r="FG336" i="64"/>
  <c r="FF336" i="64"/>
  <c r="EX336" i="64" s="1"/>
  <c r="FD336" i="64"/>
  <c r="FC336" i="64"/>
  <c r="EW336" i="64"/>
  <c r="EU336" i="64"/>
  <c r="ET336" i="64"/>
  <c r="ES336" i="64"/>
  <c r="ER336" i="64"/>
  <c r="EQ336" i="64"/>
  <c r="EP336" i="64"/>
  <c r="M335" i="64"/>
  <c r="L335" i="64"/>
  <c r="M334" i="64"/>
  <c r="L334" i="64"/>
  <c r="EY334" i="64" s="1"/>
  <c r="M333" i="64"/>
  <c r="L333" i="64"/>
  <c r="M332" i="64"/>
  <c r="L332" i="64"/>
  <c r="EY332" i="64" s="1"/>
  <c r="M331" i="64"/>
  <c r="L331" i="64"/>
  <c r="IA335" i="64"/>
  <c r="HZ335" i="64"/>
  <c r="HY335" i="64"/>
  <c r="GL335" i="64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D335" i="64"/>
  <c r="FC335" i="64"/>
  <c r="FB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Y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A331" i="64" s="1"/>
  <c r="FG331" i="64"/>
  <c r="FF331" i="64"/>
  <c r="EX331" i="64" s="1"/>
  <c r="FD331" i="64"/>
  <c r="FC331" i="64"/>
  <c r="EY331" i="64"/>
  <c r="EW331" i="64"/>
  <c r="EU331" i="64"/>
  <c r="ET331" i="64"/>
  <c r="ES331" i="64"/>
  <c r="ER331" i="64"/>
  <c r="EQ331" i="64"/>
  <c r="EP331" i="64"/>
  <c r="M330" i="64"/>
  <c r="L330" i="64"/>
  <c r="M329" i="64"/>
  <c r="M328" i="64"/>
  <c r="L328" i="64"/>
  <c r="M327" i="64"/>
  <c r="M326" i="64"/>
  <c r="L326" i="64"/>
  <c r="EY326" i="64" s="1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FB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A326" i="64" s="1"/>
  <c r="FG326" i="64"/>
  <c r="FF326" i="64"/>
  <c r="EX326" i="64" s="1"/>
  <c r="FD326" i="64"/>
  <c r="FC326" i="64"/>
  <c r="EW326" i="64"/>
  <c r="EU326" i="64"/>
  <c r="ET326" i="64"/>
  <c r="ES326" i="64"/>
  <c r="ER326" i="64"/>
  <c r="EQ326" i="64"/>
  <c r="EP326" i="64"/>
  <c r="M325" i="64"/>
  <c r="L325" i="64"/>
  <c r="M324" i="64"/>
  <c r="L324" i="64"/>
  <c r="M323" i="64"/>
  <c r="L323" i="64"/>
  <c r="M322" i="64"/>
  <c r="L322" i="64"/>
  <c r="M321" i="64"/>
  <c r="L321" i="64"/>
  <c r="EY321" i="64" s="1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D325" i="64"/>
  <c r="FC325" i="64"/>
  <c r="FB325" i="64"/>
  <c r="EU325" i="64"/>
  <c r="ET325" i="64"/>
  <c r="ES325" i="64"/>
  <c r="ER325" i="64"/>
  <c r="EQ325" i="64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Y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A321" i="64" s="1"/>
  <c r="FG321" i="64"/>
  <c r="FF321" i="64"/>
  <c r="EX321" i="64" s="1"/>
  <c r="FD321" i="64"/>
  <c r="FC321" i="64"/>
  <c r="EW321" i="64"/>
  <c r="EU321" i="64"/>
  <c r="ET321" i="64"/>
  <c r="ES321" i="64"/>
  <c r="ER321" i="64"/>
  <c r="EQ321" i="64"/>
  <c r="EP321" i="64"/>
  <c r="M320" i="64"/>
  <c r="L320" i="64"/>
  <c r="M319" i="64"/>
  <c r="M318" i="64"/>
  <c r="L318" i="64"/>
  <c r="M317" i="64"/>
  <c r="M316" i="64"/>
  <c r="L316" i="64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D320" i="64"/>
  <c r="FC320" i="64"/>
  <c r="FB320" i="64"/>
  <c r="EU320" i="64"/>
  <c r="ET320" i="64"/>
  <c r="ES320" i="64"/>
  <c r="ER320" i="64"/>
  <c r="EQ320" i="64"/>
  <c r="EP320" i="64"/>
  <c r="IA319" i="64"/>
  <c r="HZ319" i="64"/>
  <c r="HY319" i="64"/>
  <c r="GL319" i="64"/>
  <c r="FD319" i="64" s="1"/>
  <c r="FC319" i="64"/>
  <c r="FA319" i="64"/>
  <c r="EZ319" i="64"/>
  <c r="EX319" i="64"/>
  <c r="EU319" i="64"/>
  <c r="ET319" i="64"/>
  <c r="ES319" i="64"/>
  <c r="ER319" i="64"/>
  <c r="EQ319" i="64"/>
  <c r="EP319" i="64"/>
  <c r="IA318" i="64"/>
  <c r="HZ318" i="64"/>
  <c r="HY318" i="64"/>
  <c r="GL318" i="64"/>
  <c r="FD318" i="64" s="1"/>
  <c r="FC318" i="64"/>
  <c r="FA318" i="64"/>
  <c r="EZ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A316" i="64" s="1"/>
  <c r="FG316" i="64"/>
  <c r="FF316" i="64"/>
  <c r="EX316" i="64" s="1"/>
  <c r="FD316" i="64"/>
  <c r="FC316" i="64"/>
  <c r="EW316" i="64"/>
  <c r="EU316" i="64"/>
  <c r="ET316" i="64"/>
  <c r="ES316" i="64"/>
  <c r="ER316" i="64"/>
  <c r="EQ316" i="64"/>
  <c r="EP316" i="64"/>
  <c r="M315" i="64"/>
  <c r="L315" i="64"/>
  <c r="M314" i="64"/>
  <c r="L314" i="64"/>
  <c r="M313" i="64"/>
  <c r="L313" i="64"/>
  <c r="M312" i="64"/>
  <c r="L312" i="64"/>
  <c r="M311" i="64"/>
  <c r="L311" i="64"/>
  <c r="IA315" i="64"/>
  <c r="HZ315" i="64"/>
  <c r="HY315" i="64"/>
  <c r="GL315" i="64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D315" i="64"/>
  <c r="FC315" i="64"/>
  <c r="FB315" i="64"/>
  <c r="EU315" i="64"/>
  <c r="ET315" i="64"/>
  <c r="ES315" i="64"/>
  <c r="ER315" i="64"/>
  <c r="EQ315" i="64"/>
  <c r="EP315" i="64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Q314" i="64"/>
  <c r="EP314" i="64"/>
  <c r="IA313" i="64"/>
  <c r="HZ313" i="64"/>
  <c r="HY313" i="64"/>
  <c r="GL313" i="64"/>
  <c r="FD313" i="64" s="1"/>
  <c r="FC313" i="64"/>
  <c r="FA313" i="64"/>
  <c r="EZ313" i="64"/>
  <c r="EY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A311" i="64" s="1"/>
  <c r="FG311" i="64"/>
  <c r="FF311" i="64"/>
  <c r="EX311" i="64" s="1"/>
  <c r="FD311" i="64"/>
  <c r="FC311" i="64"/>
  <c r="EW311" i="64"/>
  <c r="EU311" i="64"/>
  <c r="ET311" i="64"/>
  <c r="ES311" i="64"/>
  <c r="ER311" i="64"/>
  <c r="EQ311" i="64"/>
  <c r="EP311" i="64"/>
  <c r="M310" i="64"/>
  <c r="L310" i="64"/>
  <c r="M309" i="64"/>
  <c r="M308" i="64"/>
  <c r="L308" i="64"/>
  <c r="EY308" i="64" s="1"/>
  <c r="M307" i="64"/>
  <c r="M306" i="64"/>
  <c r="L306" i="64"/>
  <c r="EY306" i="64" s="1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D310" i="64"/>
  <c r="FC310" i="64"/>
  <c r="FB310" i="64"/>
  <c r="EU310" i="64"/>
  <c r="ET310" i="64"/>
  <c r="ES310" i="64"/>
  <c r="ER310" i="64"/>
  <c r="EQ310" i="64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A306" i="64" s="1"/>
  <c r="FG306" i="64"/>
  <c r="FF306" i="64"/>
  <c r="EX306" i="64" s="1"/>
  <c r="FD306" i="64"/>
  <c r="FC306" i="64"/>
  <c r="EW306" i="64"/>
  <c r="EU306" i="64"/>
  <c r="ET306" i="64"/>
  <c r="ES306" i="64"/>
  <c r="ER306" i="64"/>
  <c r="EQ306" i="64"/>
  <c r="EP306" i="64"/>
  <c r="M305" i="64"/>
  <c r="L305" i="64"/>
  <c r="M304" i="64"/>
  <c r="L304" i="64"/>
  <c r="EY304" i="64" s="1"/>
  <c r="M303" i="64"/>
  <c r="L303" i="64"/>
  <c r="M302" i="64"/>
  <c r="L302" i="64"/>
  <c r="EY302" i="64" s="1"/>
  <c r="M301" i="64"/>
  <c r="L301" i="64"/>
  <c r="EY301" i="64" s="1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D305" i="64"/>
  <c r="FC305" i="64"/>
  <c r="FB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IA303" i="64"/>
  <c r="HZ303" i="64"/>
  <c r="HY303" i="64"/>
  <c r="GL303" i="64"/>
  <c r="FD303" i="64" s="1"/>
  <c r="FC303" i="64"/>
  <c r="FA303" i="64"/>
  <c r="EZ303" i="64"/>
  <c r="EY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A301" i="64" s="1"/>
  <c r="FG301" i="64"/>
  <c r="FF301" i="64"/>
  <c r="EX301" i="64" s="1"/>
  <c r="FD301" i="64"/>
  <c r="FC301" i="64"/>
  <c r="EW301" i="64"/>
  <c r="EU301" i="64"/>
  <c r="ET301" i="64"/>
  <c r="ES301" i="64"/>
  <c r="ER301" i="64"/>
  <c r="EQ301" i="64"/>
  <c r="EP301" i="64"/>
  <c r="M300" i="64"/>
  <c r="L300" i="64"/>
  <c r="M299" i="64"/>
  <c r="M298" i="64"/>
  <c r="L298" i="64"/>
  <c r="EY298" i="64" s="1"/>
  <c r="M297" i="64"/>
  <c r="M296" i="64"/>
  <c r="L296" i="64"/>
  <c r="IA300" i="64"/>
  <c r="HZ300" i="64"/>
  <c r="HY300" i="64"/>
  <c r="GL300" i="64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D300" i="64"/>
  <c r="FC300" i="64"/>
  <c r="FB300" i="64"/>
  <c r="EU300" i="64"/>
  <c r="ET300" i="64"/>
  <c r="ES300" i="64"/>
  <c r="ER300" i="64"/>
  <c r="EQ300" i="64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 s="1"/>
  <c r="FC298" i="64"/>
  <c r="FA298" i="64"/>
  <c r="EZ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A296" i="64" s="1"/>
  <c r="FG296" i="64"/>
  <c r="FF296" i="64"/>
  <c r="EX296" i="64" s="1"/>
  <c r="FD296" i="64"/>
  <c r="FC296" i="64"/>
  <c r="EW296" i="64"/>
  <c r="EU296" i="64"/>
  <c r="ET296" i="64"/>
  <c r="ES296" i="64"/>
  <c r="ER296" i="64"/>
  <c r="EQ296" i="64"/>
  <c r="EP296" i="64"/>
  <c r="M295" i="64"/>
  <c r="L295" i="64"/>
  <c r="M294" i="64"/>
  <c r="L294" i="64"/>
  <c r="M293" i="64"/>
  <c r="L293" i="64"/>
  <c r="EY293" i="64" s="1"/>
  <c r="M292" i="64"/>
  <c r="L292" i="64"/>
  <c r="M291" i="64"/>
  <c r="L291" i="64"/>
  <c r="EY291" i="64" s="1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D295" i="64"/>
  <c r="FC295" i="64"/>
  <c r="FB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 s="1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 s="1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G291" i="64"/>
  <c r="EZ291" i="64" s="1"/>
  <c r="FF291" i="64"/>
  <c r="EX291" i="64" s="1"/>
  <c r="FD291" i="64"/>
  <c r="FC291" i="64"/>
  <c r="FA291" i="64"/>
  <c r="EW291" i="64"/>
  <c r="EU291" i="64"/>
  <c r="ET291" i="64"/>
  <c r="ES291" i="64"/>
  <c r="ER291" i="64"/>
  <c r="EQ291" i="64"/>
  <c r="EP291" i="64"/>
  <c r="EV291" i="64" s="1"/>
  <c r="M290" i="64"/>
  <c r="L290" i="64"/>
  <c r="M289" i="64"/>
  <c r="M288" i="64"/>
  <c r="L288" i="64"/>
  <c r="EY288" i="64" s="1"/>
  <c r="M287" i="64"/>
  <c r="M286" i="64"/>
  <c r="L286" i="64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D290" i="64"/>
  <c r="FC290" i="64"/>
  <c r="FB290" i="64"/>
  <c r="EU290" i="64"/>
  <c r="ET290" i="64"/>
  <c r="ES290" i="64"/>
  <c r="ER290" i="64"/>
  <c r="EQ290" i="64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 s="1"/>
  <c r="FC288" i="64"/>
  <c r="FA288" i="64"/>
  <c r="EZ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A286" i="64" s="1"/>
  <c r="FG286" i="64"/>
  <c r="FF286" i="64"/>
  <c r="EX286" i="64" s="1"/>
  <c r="FD286" i="64"/>
  <c r="FC286" i="64"/>
  <c r="EW286" i="64"/>
  <c r="EU286" i="64"/>
  <c r="ET286" i="64"/>
  <c r="ES286" i="64"/>
  <c r="ER286" i="64"/>
  <c r="EQ286" i="64"/>
  <c r="EP286" i="64"/>
  <c r="M285" i="64"/>
  <c r="L285" i="64"/>
  <c r="M284" i="64"/>
  <c r="L284" i="64"/>
  <c r="EY284" i="64" s="1"/>
  <c r="M283" i="64"/>
  <c r="L283" i="64"/>
  <c r="M282" i="64"/>
  <c r="L282" i="64"/>
  <c r="EY282" i="64" s="1"/>
  <c r="M281" i="64"/>
  <c r="L281" i="64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B285" i="64" s="1"/>
  <c r="FF285" i="64"/>
  <c r="FD285" i="64"/>
  <c r="FC285" i="64"/>
  <c r="EU285" i="64"/>
  <c r="ET285" i="64"/>
  <c r="ES285" i="64"/>
  <c r="ER285" i="64"/>
  <c r="EQ285" i="64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 s="1"/>
  <c r="FC283" i="64"/>
  <c r="FA283" i="64"/>
  <c r="EZ283" i="64"/>
  <c r="EY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A281" i="64" s="1"/>
  <c r="FG281" i="64"/>
  <c r="FF281" i="64"/>
  <c r="EX281" i="64" s="1"/>
  <c r="FD281" i="64"/>
  <c r="FC281" i="64"/>
  <c r="EY281" i="64"/>
  <c r="EW281" i="64"/>
  <c r="EU281" i="64"/>
  <c r="ET281" i="64"/>
  <c r="ES281" i="64"/>
  <c r="ER281" i="64"/>
  <c r="EQ281" i="64"/>
  <c r="EP281" i="64"/>
  <c r="M280" i="64"/>
  <c r="L280" i="64"/>
  <c r="M279" i="64"/>
  <c r="M278" i="64"/>
  <c r="L278" i="64"/>
  <c r="EY278" i="64" s="1"/>
  <c r="M277" i="64"/>
  <c r="M276" i="64"/>
  <c r="L276" i="64"/>
  <c r="IA280" i="64"/>
  <c r="HZ280" i="64"/>
  <c r="HY280" i="64"/>
  <c r="GL280" i="64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D280" i="64"/>
  <c r="FC280" i="64"/>
  <c r="FB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FD276" i="64" s="1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A276" i="64" s="1"/>
  <c r="FG276" i="64"/>
  <c r="FF276" i="64"/>
  <c r="EX276" i="64" s="1"/>
  <c r="FC276" i="64"/>
  <c r="EW276" i="64"/>
  <c r="EU276" i="64"/>
  <c r="ET276" i="64"/>
  <c r="ES276" i="64"/>
  <c r="ER276" i="64"/>
  <c r="EQ276" i="64"/>
  <c r="EP276" i="64"/>
  <c r="M275" i="64"/>
  <c r="L275" i="64"/>
  <c r="M274" i="64"/>
  <c r="M273" i="64"/>
  <c r="L273" i="64"/>
  <c r="EY273" i="64" s="1"/>
  <c r="M272" i="64"/>
  <c r="M271" i="64"/>
  <c r="L271" i="64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D275" i="64"/>
  <c r="FC275" i="64"/>
  <c r="FB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A271" i="64" s="1"/>
  <c r="FG271" i="64"/>
  <c r="FF271" i="64"/>
  <c r="EX271" i="64" s="1"/>
  <c r="FD271" i="64"/>
  <c r="FC271" i="64"/>
  <c r="EW271" i="64"/>
  <c r="EU271" i="64"/>
  <c r="ET271" i="64"/>
  <c r="ES271" i="64"/>
  <c r="ER271" i="64"/>
  <c r="EQ271" i="64"/>
  <c r="EP271" i="64"/>
  <c r="M270" i="64"/>
  <c r="L270" i="64"/>
  <c r="M269" i="64"/>
  <c r="L269" i="64"/>
  <c r="EY269" i="64" s="1"/>
  <c r="M268" i="64"/>
  <c r="L268" i="64"/>
  <c r="M267" i="64"/>
  <c r="L267" i="64"/>
  <c r="EY267" i="64" s="1"/>
  <c r="M266" i="64"/>
  <c r="L266" i="64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D270" i="64"/>
  <c r="FC270" i="64"/>
  <c r="FB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Q269" i="64"/>
  <c r="EP269" i="64"/>
  <c r="IA268" i="64"/>
  <c r="HZ268" i="64"/>
  <c r="HY268" i="64"/>
  <c r="GL268" i="64"/>
  <c r="FD268" i="64" s="1"/>
  <c r="FC268" i="64"/>
  <c r="FA268" i="64"/>
  <c r="EZ268" i="64"/>
  <c r="EY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A266" i="64" s="1"/>
  <c r="FG266" i="64"/>
  <c r="FF266" i="64"/>
  <c r="EX266" i="64" s="1"/>
  <c r="FD266" i="64"/>
  <c r="FC266" i="64"/>
  <c r="EY266" i="64"/>
  <c r="EW266" i="64"/>
  <c r="EU266" i="64"/>
  <c r="ET266" i="64"/>
  <c r="ES266" i="64"/>
  <c r="ER266" i="64"/>
  <c r="EQ266" i="64"/>
  <c r="EP266" i="64"/>
  <c r="M265" i="64"/>
  <c r="L265" i="64"/>
  <c r="M264" i="64"/>
  <c r="M263" i="64"/>
  <c r="L263" i="64"/>
  <c r="EY263" i="64" s="1"/>
  <c r="M262" i="64"/>
  <c r="M261" i="64"/>
  <c r="L261" i="64"/>
  <c r="EY261" i="64" s="1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FB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A261" i="64" s="1"/>
  <c r="FG261" i="64"/>
  <c r="FF261" i="64"/>
  <c r="EX261" i="64" s="1"/>
  <c r="FD261" i="64"/>
  <c r="FC261" i="64"/>
  <c r="EW261" i="64"/>
  <c r="EU261" i="64"/>
  <c r="ET261" i="64"/>
  <c r="ES261" i="64"/>
  <c r="ER261" i="64"/>
  <c r="EQ261" i="64"/>
  <c r="EP261" i="64"/>
  <c r="M260" i="64"/>
  <c r="L260" i="64"/>
  <c r="M259" i="64"/>
  <c r="L259" i="64"/>
  <c r="EY259" i="64" s="1"/>
  <c r="M258" i="64"/>
  <c r="L258" i="64"/>
  <c r="M257" i="64"/>
  <c r="L257" i="64"/>
  <c r="EY257" i="64" s="1"/>
  <c r="M256" i="64"/>
  <c r="L256" i="64"/>
  <c r="EY256" i="64" s="1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FB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Y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A256" i="64" s="1"/>
  <c r="FG256" i="64"/>
  <c r="FF256" i="64"/>
  <c r="EX256" i="64" s="1"/>
  <c r="FD256" i="64"/>
  <c r="FC256" i="64"/>
  <c r="EW256" i="64"/>
  <c r="EU256" i="64"/>
  <c r="ET256" i="64"/>
  <c r="ES256" i="64"/>
  <c r="ER256" i="64"/>
  <c r="EQ256" i="64"/>
  <c r="EP256" i="64"/>
  <c r="M255" i="64"/>
  <c r="L255" i="64"/>
  <c r="M254" i="64"/>
  <c r="M253" i="64"/>
  <c r="L253" i="64"/>
  <c r="M252" i="64"/>
  <c r="M251" i="64"/>
  <c r="L251" i="64"/>
  <c r="EY251" i="64" s="1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 s="1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FD251" i="64" s="1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G251" i="64"/>
  <c r="FF251" i="64"/>
  <c r="FC251" i="64"/>
  <c r="EX251" i="64"/>
  <c r="EW251" i="64"/>
  <c r="EU251" i="64"/>
  <c r="ET251" i="64"/>
  <c r="ES251" i="64"/>
  <c r="ER251" i="64"/>
  <c r="EQ251" i="64"/>
  <c r="EP251" i="64"/>
  <c r="M250" i="64"/>
  <c r="L250" i="64"/>
  <c r="M249" i="64"/>
  <c r="M248" i="64"/>
  <c r="L248" i="64"/>
  <c r="M247" i="64"/>
  <c r="M246" i="64"/>
  <c r="L246" i="64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D250" i="64"/>
  <c r="FC250" i="64"/>
  <c r="FB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A246" i="64" s="1"/>
  <c r="FG246" i="64"/>
  <c r="FF246" i="64"/>
  <c r="EX246" i="64" s="1"/>
  <c r="FD246" i="64"/>
  <c r="FC246" i="64"/>
  <c r="EY246" i="64"/>
  <c r="EW246" i="64"/>
  <c r="EU246" i="64"/>
  <c r="ET246" i="64"/>
  <c r="ES246" i="64"/>
  <c r="ER246" i="64"/>
  <c r="EQ246" i="64"/>
  <c r="EP246" i="64"/>
  <c r="M245" i="64"/>
  <c r="L245" i="64"/>
  <c r="M244" i="64"/>
  <c r="M243" i="64"/>
  <c r="L243" i="64"/>
  <c r="EY243" i="64" s="1"/>
  <c r="M242" i="64"/>
  <c r="M241" i="64"/>
  <c r="L241" i="64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FB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A241" i="64" s="1"/>
  <c r="FG241" i="64"/>
  <c r="FF241" i="64"/>
  <c r="EX241" i="64" s="1"/>
  <c r="FD241" i="64"/>
  <c r="FC241" i="64"/>
  <c r="EW241" i="64"/>
  <c r="EU241" i="64"/>
  <c r="ET241" i="64"/>
  <c r="ES241" i="64"/>
  <c r="ER241" i="64"/>
  <c r="EQ241" i="64"/>
  <c r="EP241" i="64"/>
  <c r="M240" i="64"/>
  <c r="L240" i="64"/>
  <c r="M239" i="64"/>
  <c r="M238" i="64"/>
  <c r="L238" i="64"/>
  <c r="M237" i="64"/>
  <c r="M236" i="64"/>
  <c r="L236" i="64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FB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A236" i="64" s="1"/>
  <c r="FG236" i="64"/>
  <c r="FF236" i="64"/>
  <c r="EX236" i="64" s="1"/>
  <c r="FD236" i="64"/>
  <c r="FC236" i="64"/>
  <c r="EY236" i="64"/>
  <c r="EW236" i="64"/>
  <c r="EU236" i="64"/>
  <c r="ET236" i="64"/>
  <c r="ES236" i="64"/>
  <c r="ER236" i="64"/>
  <c r="EQ236" i="64"/>
  <c r="EP236" i="64"/>
  <c r="M235" i="64"/>
  <c r="L235" i="64"/>
  <c r="M234" i="64"/>
  <c r="M233" i="64"/>
  <c r="L233" i="64"/>
  <c r="M232" i="64"/>
  <c r="M231" i="64"/>
  <c r="L231" i="64"/>
  <c r="EY231" i="64" s="1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D235" i="64"/>
  <c r="FC235" i="64"/>
  <c r="FB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Y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A231" i="64" s="1"/>
  <c r="FG231" i="64"/>
  <c r="FF231" i="64"/>
  <c r="EX231" i="64" s="1"/>
  <c r="FD231" i="64"/>
  <c r="FC231" i="64"/>
  <c r="EW231" i="64"/>
  <c r="EU231" i="64"/>
  <c r="ET231" i="64"/>
  <c r="ES231" i="64"/>
  <c r="ER231" i="64"/>
  <c r="EQ231" i="64"/>
  <c r="EP231" i="64"/>
  <c r="M230" i="64"/>
  <c r="L230" i="64"/>
  <c r="M229" i="64"/>
  <c r="M228" i="64"/>
  <c r="L228" i="64"/>
  <c r="M227" i="64"/>
  <c r="M226" i="64"/>
  <c r="L226" i="64"/>
  <c r="EY226" i="64" s="1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FB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A226" i="64" s="1"/>
  <c r="FG226" i="64"/>
  <c r="FF226" i="64"/>
  <c r="EX226" i="64" s="1"/>
  <c r="FD226" i="64"/>
  <c r="FC226" i="64"/>
  <c r="EW226" i="64"/>
  <c r="EU226" i="64"/>
  <c r="ET226" i="64"/>
  <c r="ES226" i="64"/>
  <c r="ER226" i="64"/>
  <c r="EQ226" i="64"/>
  <c r="EP226" i="64"/>
  <c r="M225" i="64"/>
  <c r="L225" i="64"/>
  <c r="M224" i="64"/>
  <c r="M223" i="64"/>
  <c r="L223" i="64"/>
  <c r="M222" i="64"/>
  <c r="M221" i="64"/>
  <c r="L221" i="64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FB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Y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A221" i="64" s="1"/>
  <c r="FG221" i="64"/>
  <c r="FF221" i="64"/>
  <c r="EX221" i="64" s="1"/>
  <c r="FD221" i="64"/>
  <c r="FC221" i="64"/>
  <c r="EY221" i="64"/>
  <c r="EW221" i="64"/>
  <c r="EU221" i="64"/>
  <c r="ET221" i="64"/>
  <c r="ES221" i="64"/>
  <c r="ER221" i="64"/>
  <c r="EQ221" i="64"/>
  <c r="EP221" i="64"/>
  <c r="M220" i="64"/>
  <c r="L220" i="64"/>
  <c r="M219" i="64"/>
  <c r="M218" i="64"/>
  <c r="L218" i="64"/>
  <c r="M217" i="64"/>
  <c r="M216" i="64"/>
  <c r="L216" i="64"/>
  <c r="EY216" i="64" s="1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FB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A216" i="64" s="1"/>
  <c r="FG216" i="64"/>
  <c r="FF216" i="64"/>
  <c r="EX216" i="64" s="1"/>
  <c r="FD216" i="64"/>
  <c r="FC216" i="64"/>
  <c r="EW216" i="64"/>
  <c r="EU216" i="64"/>
  <c r="ET216" i="64"/>
  <c r="ES216" i="64"/>
  <c r="ER216" i="64"/>
  <c r="EQ216" i="64"/>
  <c r="EP216" i="64"/>
  <c r="M215" i="64"/>
  <c r="L215" i="64"/>
  <c r="M214" i="64"/>
  <c r="M213" i="64"/>
  <c r="L213" i="64"/>
  <c r="EY213" i="64" s="1"/>
  <c r="M212" i="64"/>
  <c r="M211" i="64"/>
  <c r="EY211" i="64" s="1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FB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 s="1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G211" i="64"/>
  <c r="EZ211" i="64" s="1"/>
  <c r="FF211" i="64"/>
  <c r="EX211" i="64" s="1"/>
  <c r="FD211" i="64"/>
  <c r="FC211" i="64"/>
  <c r="FA211" i="64"/>
  <c r="EW211" i="64"/>
  <c r="EU211" i="64"/>
  <c r="ET211" i="64"/>
  <c r="ES211" i="64"/>
  <c r="ER211" i="64"/>
  <c r="EQ211" i="64"/>
  <c r="EP211" i="64"/>
  <c r="EV211" i="64" s="1"/>
  <c r="M210" i="64"/>
  <c r="L210" i="64"/>
  <c r="M209" i="64"/>
  <c r="M208" i="64"/>
  <c r="L208" i="64"/>
  <c r="M207" i="64"/>
  <c r="M206" i="64"/>
  <c r="L206" i="64"/>
  <c r="EY206" i="64" s="1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FB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A206" i="64" s="1"/>
  <c r="FG206" i="64"/>
  <c r="FF206" i="64"/>
  <c r="EX206" i="64" s="1"/>
  <c r="FD206" i="64"/>
  <c r="FC206" i="64"/>
  <c r="EW206" i="64"/>
  <c r="EU206" i="64"/>
  <c r="ET206" i="64"/>
  <c r="ES206" i="64"/>
  <c r="ER206" i="64"/>
  <c r="EQ206" i="64"/>
  <c r="EP206" i="64"/>
  <c r="M205" i="64"/>
  <c r="L205" i="64"/>
  <c r="M204" i="64"/>
  <c r="M203" i="64"/>
  <c r="L203" i="64"/>
  <c r="EY203" i="64" s="1"/>
  <c r="M202" i="64"/>
  <c r="M201" i="64"/>
  <c r="EY201" i="64" s="1"/>
  <c r="L201" i="64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FB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A201" i="64" s="1"/>
  <c r="FG201" i="64"/>
  <c r="FF201" i="64"/>
  <c r="EX201" i="64" s="1"/>
  <c r="FD201" i="64"/>
  <c r="FC201" i="64"/>
  <c r="EW201" i="64"/>
  <c r="EU201" i="64"/>
  <c r="ET201" i="64"/>
  <c r="ES201" i="64"/>
  <c r="ER201" i="64"/>
  <c r="EQ201" i="64"/>
  <c r="EP201" i="64"/>
  <c r="M200" i="64"/>
  <c r="L200" i="64"/>
  <c r="M199" i="64"/>
  <c r="M198" i="64"/>
  <c r="L198" i="64"/>
  <c r="M197" i="64"/>
  <c r="M196" i="64"/>
  <c r="L196" i="64"/>
  <c r="EY196" i="64" s="1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FB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A196" i="64" s="1"/>
  <c r="FG196" i="64"/>
  <c r="FF196" i="64"/>
  <c r="EX196" i="64" s="1"/>
  <c r="FD196" i="64"/>
  <c r="FC196" i="64"/>
  <c r="EW196" i="64"/>
  <c r="EU196" i="64"/>
  <c r="ET196" i="64"/>
  <c r="ES196" i="64"/>
  <c r="ER196" i="64"/>
  <c r="EQ196" i="64"/>
  <c r="EP196" i="64"/>
  <c r="M195" i="64"/>
  <c r="L195" i="64"/>
  <c r="M194" i="64"/>
  <c r="M193" i="64"/>
  <c r="EY193" i="64" s="1"/>
  <c r="L193" i="64"/>
  <c r="M192" i="64"/>
  <c r="M191" i="64"/>
  <c r="L191" i="64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FB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A191" i="64" s="1"/>
  <c r="FG191" i="64"/>
  <c r="FF191" i="64"/>
  <c r="EX191" i="64" s="1"/>
  <c r="FD191" i="64"/>
  <c r="FC191" i="64"/>
  <c r="EW191" i="64"/>
  <c r="EU191" i="64"/>
  <c r="ET191" i="64"/>
  <c r="ES191" i="64"/>
  <c r="ER191" i="64"/>
  <c r="EQ191" i="64"/>
  <c r="EP191" i="64"/>
  <c r="M190" i="64"/>
  <c r="L190" i="64"/>
  <c r="M189" i="64"/>
  <c r="M188" i="64"/>
  <c r="L188" i="64"/>
  <c r="M187" i="64"/>
  <c r="M186" i="64"/>
  <c r="L186" i="64"/>
  <c r="EY186" i="64" s="1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FB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A186" i="64" s="1"/>
  <c r="FG186" i="64"/>
  <c r="FF186" i="64"/>
  <c r="EX186" i="64" s="1"/>
  <c r="FD186" i="64"/>
  <c r="FC186" i="64"/>
  <c r="EW186" i="64"/>
  <c r="EU186" i="64"/>
  <c r="ET186" i="64"/>
  <c r="ES186" i="64"/>
  <c r="ER186" i="64"/>
  <c r="EQ186" i="64"/>
  <c r="EP186" i="64"/>
  <c r="M185" i="64"/>
  <c r="L185" i="64"/>
  <c r="M184" i="64"/>
  <c r="M183" i="64"/>
  <c r="L183" i="64"/>
  <c r="M182" i="64"/>
  <c r="M181" i="64"/>
  <c r="L181" i="64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FB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V183" i="64" s="1"/>
  <c r="EQ183" i="64"/>
  <c r="EP183" i="64"/>
  <c r="IA182" i="64"/>
  <c r="HZ182" i="64"/>
  <c r="HY182" i="64"/>
  <c r="GL182" i="64"/>
  <c r="FD182" i="64" s="1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G181" i="64"/>
  <c r="FF181" i="64"/>
  <c r="EX181" i="64" s="1"/>
  <c r="FD181" i="64"/>
  <c r="FC181" i="64"/>
  <c r="FA181" i="64"/>
  <c r="EW181" i="64"/>
  <c r="EU181" i="64"/>
  <c r="ET181" i="64"/>
  <c r="ES181" i="64"/>
  <c r="ER181" i="64"/>
  <c r="EQ181" i="64"/>
  <c r="EP181" i="64"/>
  <c r="M180" i="64"/>
  <c r="L180" i="64"/>
  <c r="M179" i="64"/>
  <c r="M178" i="64"/>
  <c r="L178" i="64"/>
  <c r="EY178" i="64" s="1"/>
  <c r="M177" i="64"/>
  <c r="M176" i="64"/>
  <c r="L176" i="64"/>
  <c r="EY176" i="64" s="1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FB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A176" i="64" s="1"/>
  <c r="FG176" i="64"/>
  <c r="FF176" i="64"/>
  <c r="EX176" i="64" s="1"/>
  <c r="FD176" i="64"/>
  <c r="FC176" i="64"/>
  <c r="EW176" i="64"/>
  <c r="EU176" i="64"/>
  <c r="ET176" i="64"/>
  <c r="ES176" i="64"/>
  <c r="ER176" i="64"/>
  <c r="EQ176" i="64"/>
  <c r="EP176" i="64"/>
  <c r="M175" i="64"/>
  <c r="L175" i="64"/>
  <c r="M174" i="64"/>
  <c r="L174" i="64"/>
  <c r="EY174" i="64" s="1"/>
  <c r="M173" i="64"/>
  <c r="L173" i="64"/>
  <c r="M172" i="64"/>
  <c r="L172" i="64"/>
  <c r="EY172" i="64" s="1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Y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 s="1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G171" i="64"/>
  <c r="FA171" i="64" s="1"/>
  <c r="FF171" i="64"/>
  <c r="FD171" i="64"/>
  <c r="FC171" i="64"/>
  <c r="EY171" i="64"/>
  <c r="EX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EY168" i="64" s="1"/>
  <c r="M167" i="64"/>
  <c r="M166" i="64"/>
  <c r="L166" i="64"/>
  <c r="EY166" i="64" s="1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FB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A166" i="64" s="1"/>
  <c r="FG166" i="64"/>
  <c r="FF166" i="64"/>
  <c r="EX166" i="64" s="1"/>
  <c r="FD166" i="64"/>
  <c r="FC166" i="64"/>
  <c r="EW166" i="64"/>
  <c r="EU166" i="64"/>
  <c r="ET166" i="64"/>
  <c r="ES166" i="64"/>
  <c r="ER166" i="64"/>
  <c r="EQ166" i="64"/>
  <c r="EP166" i="64"/>
  <c r="M165" i="64"/>
  <c r="L165" i="64"/>
  <c r="M164" i="64"/>
  <c r="L164" i="64"/>
  <c r="EY164" i="64" s="1"/>
  <c r="M163" i="64"/>
  <c r="L163" i="64"/>
  <c r="M162" i="64"/>
  <c r="L162" i="64"/>
  <c r="EY162" i="64" s="1"/>
  <c r="M161" i="64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FB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Y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A161" i="64" s="1"/>
  <c r="FG161" i="64"/>
  <c r="FF161" i="64"/>
  <c r="EX161" i="64" s="1"/>
  <c r="FD161" i="64"/>
  <c r="FC161" i="64"/>
  <c r="EY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EY158" i="64" s="1"/>
  <c r="M157" i="64"/>
  <c r="M156" i="64"/>
  <c r="L156" i="64"/>
  <c r="EY156" i="64" s="1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FB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A156" i="64" s="1"/>
  <c r="FG156" i="64"/>
  <c r="FF156" i="64"/>
  <c r="EX156" i="64" s="1"/>
  <c r="FD156" i="64"/>
  <c r="FC156" i="64"/>
  <c r="EW156" i="64"/>
  <c r="EU156" i="64"/>
  <c r="ET156" i="64"/>
  <c r="ES156" i="64"/>
  <c r="ER156" i="64"/>
  <c r="EQ156" i="64"/>
  <c r="EP156" i="64"/>
  <c r="M155" i="64"/>
  <c r="L155" i="64"/>
  <c r="M154" i="64"/>
  <c r="L154" i="64"/>
  <c r="EY154" i="64" s="1"/>
  <c r="M153" i="64"/>
  <c r="L153" i="64"/>
  <c r="M152" i="64"/>
  <c r="L152" i="64"/>
  <c r="EY152" i="64" s="1"/>
  <c r="M151" i="64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FB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Y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A151" i="64" s="1"/>
  <c r="FG151" i="64"/>
  <c r="FF151" i="64"/>
  <c r="EX151" i="64" s="1"/>
  <c r="FD151" i="64"/>
  <c r="FC151" i="64"/>
  <c r="EY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EY148" i="64" s="1"/>
  <c r="M147" i="64"/>
  <c r="M146" i="64"/>
  <c r="L146" i="64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FB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FD146" i="64" s="1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F146" i="64"/>
  <c r="EX146" i="64" s="1"/>
  <c r="FC146" i="64"/>
  <c r="FA146" i="64"/>
  <c r="EW146" i="64"/>
  <c r="EU146" i="64"/>
  <c r="ET146" i="64"/>
  <c r="ES146" i="64"/>
  <c r="ER146" i="64"/>
  <c r="EQ146" i="64"/>
  <c r="EP146" i="64"/>
  <c r="M145" i="64"/>
  <c r="L145" i="64"/>
  <c r="M144" i="64"/>
  <c r="L144" i="64"/>
  <c r="EY144" i="64" s="1"/>
  <c r="M143" i="64"/>
  <c r="L143" i="64"/>
  <c r="M142" i="64"/>
  <c r="L142" i="64"/>
  <c r="EY142" i="64" s="1"/>
  <c r="M141" i="64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FB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Y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A141" i="64" s="1"/>
  <c r="FG141" i="64"/>
  <c r="FF141" i="64"/>
  <c r="EX141" i="64" s="1"/>
  <c r="FD141" i="64"/>
  <c r="FC141" i="64"/>
  <c r="EY141" i="64"/>
  <c r="EW141" i="64"/>
  <c r="EU141" i="64"/>
  <c r="ET141" i="64"/>
  <c r="ES141" i="64"/>
  <c r="ER141" i="64"/>
  <c r="EQ141" i="64"/>
  <c r="EP141" i="64"/>
  <c r="M140" i="64"/>
  <c r="L140" i="64"/>
  <c r="M139" i="64"/>
  <c r="M138" i="64"/>
  <c r="L138" i="64"/>
  <c r="M137" i="64"/>
  <c r="M136" i="64"/>
  <c r="L136" i="64"/>
  <c r="EY136" i="64" s="1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FB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A136" i="64" s="1"/>
  <c r="FG136" i="64"/>
  <c r="FF136" i="64"/>
  <c r="EX136" i="64" s="1"/>
  <c r="FD136" i="64"/>
  <c r="FC136" i="64"/>
  <c r="EW136" i="64"/>
  <c r="EU136" i="64"/>
  <c r="ET136" i="64"/>
  <c r="ES136" i="64"/>
  <c r="ER136" i="64"/>
  <c r="EQ136" i="64"/>
  <c r="EP136" i="64"/>
  <c r="M135" i="64"/>
  <c r="L135" i="64"/>
  <c r="M134" i="64"/>
  <c r="L134" i="64"/>
  <c r="EY134" i="64" s="1"/>
  <c r="M133" i="64"/>
  <c r="L133" i="64"/>
  <c r="M132" i="64"/>
  <c r="L132" i="64"/>
  <c r="EY132" i="64" s="1"/>
  <c r="M131" i="64"/>
  <c r="L131" i="64"/>
  <c r="EY131" i="64" s="1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FB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Y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A131" i="64" s="1"/>
  <c r="FG131" i="64"/>
  <c r="FF131" i="64"/>
  <c r="EX131" i="64" s="1"/>
  <c r="FD131" i="64"/>
  <c r="FC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EY128" i="64" s="1"/>
  <c r="M127" i="64"/>
  <c r="M126" i="64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FB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A126" i="64" s="1"/>
  <c r="FG126" i="64"/>
  <c r="FF126" i="64"/>
  <c r="EX126" i="64" s="1"/>
  <c r="FD126" i="64"/>
  <c r="FC126" i="64"/>
  <c r="EW126" i="64"/>
  <c r="EU126" i="64"/>
  <c r="ET126" i="64"/>
  <c r="ES126" i="64"/>
  <c r="ER126" i="64"/>
  <c r="EQ126" i="64"/>
  <c r="EP126" i="64"/>
  <c r="M125" i="64"/>
  <c r="L125" i="64"/>
  <c r="M124" i="64"/>
  <c r="L124" i="64"/>
  <c r="M123" i="64"/>
  <c r="EY123" i="64" s="1"/>
  <c r="L123" i="64"/>
  <c r="M122" i="64"/>
  <c r="L122" i="64"/>
  <c r="M121" i="64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B125" i="64" s="1"/>
  <c r="FF125" i="64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FD121" i="64" s="1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F121" i="64"/>
  <c r="EX121" i="64" s="1"/>
  <c r="FC121" i="64"/>
  <c r="FA121" i="64"/>
  <c r="EW121" i="64"/>
  <c r="EU121" i="64"/>
  <c r="ET121" i="64"/>
  <c r="ES121" i="64"/>
  <c r="ER121" i="64"/>
  <c r="EQ121" i="64"/>
  <c r="EP121" i="64"/>
  <c r="M120" i="64"/>
  <c r="L120" i="64"/>
  <c r="M119" i="64"/>
  <c r="M118" i="64"/>
  <c r="L118" i="64"/>
  <c r="M117" i="64"/>
  <c r="M116" i="64"/>
  <c r="L116" i="64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FB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Y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FD116" i="64" s="1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EX116" i="64" s="1"/>
  <c r="FC116" i="64"/>
  <c r="FA116" i="64"/>
  <c r="EY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M112" i="64"/>
  <c r="M111" i="64"/>
  <c r="L111" i="64"/>
  <c r="EY111" i="64" s="1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FB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A111" i="64" s="1"/>
  <c r="FG111" i="64"/>
  <c r="FF111" i="64"/>
  <c r="EX111" i="64" s="1"/>
  <c r="FD111" i="64"/>
  <c r="FC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M107" i="64"/>
  <c r="M106" i="64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FB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Y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A106" i="64" s="1"/>
  <c r="FG106" i="64"/>
  <c r="FF106" i="64"/>
  <c r="EX106" i="64" s="1"/>
  <c r="FD106" i="64"/>
  <c r="FC106" i="64"/>
  <c r="EY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L103" i="64"/>
  <c r="M102" i="64"/>
  <c r="M101" i="64"/>
  <c r="L101" i="64"/>
  <c r="EY101" i="64" s="1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FB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A101" i="64" s="1"/>
  <c r="FG101" i="64"/>
  <c r="FF101" i="64"/>
  <c r="EX101" i="64" s="1"/>
  <c r="FD101" i="64"/>
  <c r="FC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L98" i="64"/>
  <c r="M97" i="64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FB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Y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A96" i="64" s="1"/>
  <c r="FG96" i="64"/>
  <c r="FF96" i="64"/>
  <c r="EX96" i="64" s="1"/>
  <c r="FD96" i="64"/>
  <c r="FC96" i="64"/>
  <c r="EY96" i="64"/>
  <c r="EW96" i="64"/>
  <c r="EU96" i="64"/>
  <c r="ET96" i="64"/>
  <c r="ES96" i="64"/>
  <c r="ER96" i="64"/>
  <c r="EQ96" i="64"/>
  <c r="EP96" i="64"/>
  <c r="M95" i="64"/>
  <c r="L95" i="64"/>
  <c r="M94" i="64"/>
  <c r="M93" i="64"/>
  <c r="L93" i="64"/>
  <c r="M92" i="64"/>
  <c r="M91" i="64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V95" i="64" s="1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FD91" i="64"/>
  <c r="FC91" i="64"/>
  <c r="EY91" i="64"/>
  <c r="EX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L86" i="64"/>
  <c r="EY86" i="64" s="1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FB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A86" i="64" s="1"/>
  <c r="FF86" i="64"/>
  <c r="EX86" i="64" s="1"/>
  <c r="FD86" i="64"/>
  <c r="FC86" i="64"/>
  <c r="EW86" i="64"/>
  <c r="EU86" i="64"/>
  <c r="ET86" i="64"/>
  <c r="ES86" i="64"/>
  <c r="ER86" i="64"/>
  <c r="EQ86" i="64"/>
  <c r="EP86" i="64"/>
  <c r="M85" i="64"/>
  <c r="L85" i="64"/>
  <c r="M84" i="64"/>
  <c r="M83" i="64"/>
  <c r="L83" i="64"/>
  <c r="M82" i="64"/>
  <c r="M81" i="64"/>
  <c r="EY81" i="64" s="1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M77" i="64"/>
  <c r="M76" i="64"/>
  <c r="L76" i="64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Y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A76" i="64" s="1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M72" i="64"/>
  <c r="M71" i="64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Y71" i="64"/>
  <c r="EX71" i="64"/>
  <c r="EW71" i="64"/>
  <c r="EU71" i="64"/>
  <c r="ET71" i="64"/>
  <c r="ES71" i="64"/>
  <c r="ER71" i="64"/>
  <c r="EQ71" i="64"/>
  <c r="EP71" i="64"/>
  <c r="M70" i="64"/>
  <c r="L70" i="64"/>
  <c r="M69" i="64"/>
  <c r="M68" i="64"/>
  <c r="L68" i="64"/>
  <c r="M67" i="64"/>
  <c r="M66" i="64"/>
  <c r="L66" i="64"/>
  <c r="EY66" i="64" s="1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A66" i="64" s="1"/>
  <c r="FF66" i="64"/>
  <c r="FD66" i="64"/>
  <c r="FC66" i="64"/>
  <c r="EX66" i="64"/>
  <c r="EW66" i="64"/>
  <c r="EU66" i="64"/>
  <c r="ET66" i="64"/>
  <c r="ES66" i="64"/>
  <c r="ER66" i="64"/>
  <c r="EQ66" i="64"/>
  <c r="EP66" i="64"/>
  <c r="M65" i="64"/>
  <c r="L65" i="64"/>
  <c r="M64" i="64"/>
  <c r="L64" i="64"/>
  <c r="EY64" i="64" s="1"/>
  <c r="M63" i="64"/>
  <c r="L63" i="64"/>
  <c r="M62" i="64"/>
  <c r="L62" i="64"/>
  <c r="EY62" i="64" s="1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Y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FD61" i="64"/>
  <c r="FC61" i="64"/>
  <c r="EY61" i="64"/>
  <c r="EX61" i="64"/>
  <c r="EW61" i="64"/>
  <c r="EU61" i="64"/>
  <c r="ET61" i="64"/>
  <c r="ES61" i="64"/>
  <c r="ER61" i="64"/>
  <c r="EQ61" i="64"/>
  <c r="EP61" i="64"/>
  <c r="M60" i="64"/>
  <c r="L60" i="64"/>
  <c r="M59" i="64"/>
  <c r="M58" i="64"/>
  <c r="L58" i="64"/>
  <c r="M57" i="64"/>
  <c r="M56" i="64"/>
  <c r="L56" i="64"/>
  <c r="EY56" i="64" s="1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D56" i="64"/>
  <c r="FC56" i="64"/>
  <c r="EX56" i="64"/>
  <c r="EW56" i="64"/>
  <c r="EU56" i="64"/>
  <c r="ET56" i="64"/>
  <c r="ES56" i="64"/>
  <c r="ER56" i="64"/>
  <c r="EQ56" i="64"/>
  <c r="EP56" i="64"/>
  <c r="M55" i="64"/>
  <c r="L55" i="64"/>
  <c r="M54" i="64"/>
  <c r="L54" i="64"/>
  <c r="EY54" i="64" s="1"/>
  <c r="M53" i="64"/>
  <c r="L53" i="64"/>
  <c r="M52" i="64"/>
  <c r="L52" i="64"/>
  <c r="EY52" i="64" s="1"/>
  <c r="M51" i="64"/>
  <c r="L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Y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A51" i="64" s="1"/>
  <c r="FF51" i="64"/>
  <c r="FD51" i="64"/>
  <c r="FC51" i="64"/>
  <c r="EY51" i="64"/>
  <c r="EX51" i="64"/>
  <c r="EW51" i="64"/>
  <c r="EU51" i="64"/>
  <c r="ET51" i="64"/>
  <c r="ES51" i="64"/>
  <c r="ER51" i="64"/>
  <c r="EQ51" i="64"/>
  <c r="EP51" i="64"/>
  <c r="M50" i="64"/>
  <c r="L50" i="64"/>
  <c r="M49" i="64"/>
  <c r="M48" i="64"/>
  <c r="L48" i="64"/>
  <c r="M47" i="64"/>
  <c r="M46" i="64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B50" i="64" s="1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V49" i="64" s="1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A46" i="64" s="1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4" i="64"/>
  <c r="L44" i="64"/>
  <c r="EY44" i="64" s="1"/>
  <c r="M43" i="64"/>
  <c r="L43" i="64"/>
  <c r="EY43" i="64" s="1"/>
  <c r="M42" i="64"/>
  <c r="L42" i="64"/>
  <c r="EY42" i="64" s="1"/>
  <c r="M41" i="64"/>
  <c r="L41" i="64"/>
  <c r="EY41" i="64" s="1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FD41" i="64"/>
  <c r="FC41" i="64"/>
  <c r="EX41" i="64"/>
  <c r="EW41" i="64"/>
  <c r="EU41" i="64"/>
  <c r="ET41" i="64"/>
  <c r="ES41" i="64"/>
  <c r="ER41" i="64"/>
  <c r="EQ41" i="64"/>
  <c r="EP41" i="64"/>
  <c r="M40" i="64"/>
  <c r="L40" i="64"/>
  <c r="M39" i="64"/>
  <c r="M38" i="64"/>
  <c r="L38" i="64"/>
  <c r="M37" i="64"/>
  <c r="M36" i="64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F36" i="64"/>
  <c r="FD36" i="64"/>
  <c r="FC36" i="64"/>
  <c r="EX36" i="64"/>
  <c r="EW36" i="64"/>
  <c r="EU36" i="64"/>
  <c r="ET36" i="64"/>
  <c r="ES36" i="64"/>
  <c r="ER36" i="64"/>
  <c r="EQ36" i="64"/>
  <c r="EP36" i="64"/>
  <c r="M35" i="64"/>
  <c r="L35" i="64"/>
  <c r="M34" i="64"/>
  <c r="L34" i="64"/>
  <c r="EY34" i="64" s="1"/>
  <c r="M33" i="64"/>
  <c r="L33" i="64"/>
  <c r="EY33" i="64" s="1"/>
  <c r="M32" i="64"/>
  <c r="L32" i="64"/>
  <c r="EY32" i="64" s="1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FD31" i="64" s="1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FC31" i="64"/>
  <c r="EX31" i="64"/>
  <c r="EW31" i="64"/>
  <c r="EU31" i="64"/>
  <c r="ET31" i="64"/>
  <c r="ES31" i="64"/>
  <c r="ER31" i="64"/>
  <c r="EQ31" i="64"/>
  <c r="EP31" i="64"/>
  <c r="M30" i="64"/>
  <c r="L30" i="64"/>
  <c r="M29" i="64"/>
  <c r="M28" i="64"/>
  <c r="L28" i="64"/>
  <c r="M27" i="64"/>
  <c r="M26" i="64"/>
  <c r="EY26" i="64" s="1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Y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A26" i="64" s="1"/>
  <c r="FF26" i="64"/>
  <c r="FD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M23" i="64"/>
  <c r="L23" i="64"/>
  <c r="M22" i="64"/>
  <c r="M21" i="64"/>
  <c r="L21" i="64"/>
  <c r="EY21" i="64" s="1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D21" i="64"/>
  <c r="FC21" i="64"/>
  <c r="EX21" i="64"/>
  <c r="EW21" i="64"/>
  <c r="EU21" i="64"/>
  <c r="ET21" i="64"/>
  <c r="ES21" i="64"/>
  <c r="ER21" i="64"/>
  <c r="EQ21" i="64"/>
  <c r="EP21" i="64"/>
  <c r="M20" i="64"/>
  <c r="L20" i="64"/>
  <c r="M19" i="64"/>
  <c r="L19" i="64"/>
  <c r="EY19" i="64" s="1"/>
  <c r="M18" i="64"/>
  <c r="EY18" i="64" s="1"/>
  <c r="L18" i="64"/>
  <c r="M17" i="64"/>
  <c r="L17" i="64"/>
  <c r="EY17" i="64" s="1"/>
  <c r="M16" i="64"/>
  <c r="L16" i="64"/>
  <c r="IA20" i="64"/>
  <c r="HZ20" i="64"/>
  <c r="HY20" i="64"/>
  <c r="GL20" i="64"/>
  <c r="FD20" i="64" s="1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A16" i="64" s="1"/>
  <c r="FF16" i="64"/>
  <c r="FC16" i="64"/>
  <c r="EX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M12" i="64"/>
  <c r="M11" i="64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V12" i="64" s="1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FD11" i="64" s="1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F11" i="64"/>
  <c r="EX11" i="64" s="1"/>
  <c r="FC11" i="64"/>
  <c r="EW11" i="64"/>
  <c r="EU11" i="64"/>
  <c r="ET11" i="64"/>
  <c r="ES11" i="64"/>
  <c r="ER11" i="64"/>
  <c r="EQ11" i="64"/>
  <c r="EP11" i="64"/>
  <c r="EY909" i="64" l="1"/>
  <c r="EY902" i="64"/>
  <c r="EY904" i="64"/>
  <c r="EY898" i="64"/>
  <c r="EY891" i="64"/>
  <c r="EY893" i="64"/>
  <c r="EY887" i="64"/>
  <c r="EY889" i="64"/>
  <c r="EY888" i="64"/>
  <c r="EY886" i="64"/>
  <c r="EY877" i="64"/>
  <c r="EY879" i="64"/>
  <c r="EY867" i="64"/>
  <c r="EY868" i="64"/>
  <c r="EY861" i="64"/>
  <c r="EY863" i="64"/>
  <c r="EY859" i="64"/>
  <c r="EY846" i="64"/>
  <c r="EY842" i="64"/>
  <c r="EY838" i="64"/>
  <c r="EY817" i="64"/>
  <c r="EY819" i="64"/>
  <c r="EY807" i="64"/>
  <c r="EY808" i="64"/>
  <c r="EY803" i="64"/>
  <c r="EY797" i="64"/>
  <c r="EY798" i="64"/>
  <c r="EY787" i="64"/>
  <c r="EY784" i="64"/>
  <c r="EY778" i="64"/>
  <c r="EY772" i="64"/>
  <c r="EY773" i="64"/>
  <c r="EY763" i="64"/>
  <c r="EY761" i="64"/>
  <c r="EY757" i="64"/>
  <c r="EY759" i="64"/>
  <c r="EY752" i="64"/>
  <c r="EY754" i="64"/>
  <c r="EY753" i="64"/>
  <c r="EY746" i="64"/>
  <c r="EY748" i="64"/>
  <c r="EY747" i="64"/>
  <c r="EY749" i="64"/>
  <c r="EY737" i="64"/>
  <c r="EY738" i="64"/>
  <c r="EY739" i="64"/>
  <c r="EY734" i="64"/>
  <c r="EY733" i="64"/>
  <c r="EY718" i="64"/>
  <c r="EY714" i="64"/>
  <c r="EY712" i="64"/>
  <c r="EY713" i="64"/>
  <c r="EY707" i="64"/>
  <c r="EY709" i="64"/>
  <c r="EY703" i="64"/>
  <c r="EY701" i="64"/>
  <c r="EY697" i="64"/>
  <c r="EY699" i="64"/>
  <c r="EY692" i="64"/>
  <c r="EY694" i="64"/>
  <c r="EY687" i="64"/>
  <c r="EY688" i="64"/>
  <c r="EY683" i="64"/>
  <c r="EY681" i="64"/>
  <c r="EY676" i="64"/>
  <c r="EY679" i="64"/>
  <c r="EY673" i="64"/>
  <c r="EY671" i="64"/>
  <c r="EY657" i="64"/>
  <c r="EY658" i="64"/>
  <c r="EY659" i="64"/>
  <c r="EY652" i="64"/>
  <c r="EY654" i="64"/>
  <c r="EY647" i="64"/>
  <c r="EY646" i="64"/>
  <c r="EY637" i="64"/>
  <c r="EY639" i="64"/>
  <c r="EY627" i="64"/>
  <c r="EY629" i="64"/>
  <c r="EY622" i="64"/>
  <c r="EY624" i="64"/>
  <c r="EY623" i="64"/>
  <c r="EY621" i="64"/>
  <c r="EY611" i="64"/>
  <c r="EY614" i="64"/>
  <c r="EY604" i="64"/>
  <c r="EY603" i="64"/>
  <c r="EY597" i="64"/>
  <c r="EY599" i="64"/>
  <c r="EY596" i="64"/>
  <c r="EY587" i="64"/>
  <c r="EY589" i="64"/>
  <c r="EY586" i="64"/>
  <c r="EY581" i="64"/>
  <c r="EY583" i="64"/>
  <c r="EY577" i="64"/>
  <c r="EY579" i="64"/>
  <c r="EY574" i="64"/>
  <c r="EY571" i="64"/>
  <c r="EY566" i="64"/>
  <c r="EY568" i="64"/>
  <c r="EY563" i="64"/>
  <c r="EY557" i="64"/>
  <c r="EY559" i="64"/>
  <c r="EY556" i="64"/>
  <c r="EY551" i="64"/>
  <c r="EY552" i="64"/>
  <c r="EY554" i="64"/>
  <c r="EY547" i="64"/>
  <c r="EY549" i="64"/>
  <c r="EY537" i="64"/>
  <c r="EY539" i="64"/>
  <c r="EY538" i="64"/>
  <c r="EY536" i="64"/>
  <c r="EY528" i="64"/>
  <c r="EY522" i="64"/>
  <c r="EY524" i="64"/>
  <c r="EY521" i="64"/>
  <c r="EY519" i="64"/>
  <c r="EY507" i="64"/>
  <c r="EY504" i="64"/>
  <c r="EY497" i="64"/>
  <c r="EY499" i="64"/>
  <c r="EY498" i="64"/>
  <c r="EY488" i="64"/>
  <c r="EY484" i="64"/>
  <c r="EY478" i="64"/>
  <c r="EY476" i="64"/>
  <c r="EY473" i="64"/>
  <c r="EY472" i="64"/>
  <c r="EY474" i="64"/>
  <c r="EY471" i="64"/>
  <c r="EY466" i="64"/>
  <c r="EY467" i="64"/>
  <c r="EY469" i="64"/>
  <c r="EY463" i="64"/>
  <c r="EY462" i="64"/>
  <c r="EY464" i="64"/>
  <c r="EY461" i="64"/>
  <c r="EY457" i="64"/>
  <c r="EY459" i="64"/>
  <c r="EY442" i="64"/>
  <c r="EY444" i="64"/>
  <c r="EY441" i="64"/>
  <c r="EY439" i="64"/>
  <c r="EY436" i="64"/>
  <c r="EY432" i="64"/>
  <c r="EY434" i="64"/>
  <c r="EY433" i="64"/>
  <c r="EY427" i="64"/>
  <c r="EY429" i="64"/>
  <c r="EY423" i="64"/>
  <c r="EY417" i="64"/>
  <c r="EY419" i="64"/>
  <c r="EY413" i="64"/>
  <c r="EY406" i="64"/>
  <c r="EY407" i="64"/>
  <c r="EY409" i="64"/>
  <c r="EY403" i="64"/>
  <c r="EY402" i="64"/>
  <c r="EY404" i="64"/>
  <c r="EY399" i="64"/>
  <c r="EY392" i="64"/>
  <c r="EY394" i="64"/>
  <c r="EY387" i="64"/>
  <c r="EY389" i="64"/>
  <c r="EY384" i="64"/>
  <c r="EY377" i="64"/>
  <c r="EY379" i="64"/>
  <c r="EY372" i="64"/>
  <c r="EY374" i="64"/>
  <c r="EY368" i="64"/>
  <c r="EY362" i="64"/>
  <c r="EY364" i="64"/>
  <c r="EY358" i="64"/>
  <c r="EY357" i="64"/>
  <c r="EY347" i="64"/>
  <c r="EY349" i="64"/>
  <c r="EY342" i="64"/>
  <c r="EY344" i="64"/>
  <c r="EY337" i="64"/>
  <c r="EY327" i="64"/>
  <c r="EY329" i="64"/>
  <c r="EY328" i="64"/>
  <c r="EY322" i="64"/>
  <c r="EY324" i="64"/>
  <c r="EY317" i="64"/>
  <c r="EY319" i="64"/>
  <c r="EY318" i="64"/>
  <c r="EY316" i="64"/>
  <c r="EY312" i="64"/>
  <c r="EY314" i="64"/>
  <c r="EY311" i="64"/>
  <c r="EY297" i="64"/>
  <c r="EY296" i="64"/>
  <c r="EY292" i="64"/>
  <c r="EY294" i="64"/>
  <c r="EY287" i="64"/>
  <c r="EY289" i="64"/>
  <c r="EY286" i="64"/>
  <c r="EY276" i="64"/>
  <c r="EY277" i="64"/>
  <c r="EY279" i="64"/>
  <c r="EY272" i="64"/>
  <c r="EY271" i="64"/>
  <c r="EY262" i="64"/>
  <c r="EY264" i="64"/>
  <c r="EY253" i="64"/>
  <c r="EY252" i="64"/>
  <c r="EY247" i="64"/>
  <c r="EY249" i="64"/>
  <c r="EY248" i="64"/>
  <c r="EY241" i="64"/>
  <c r="EY242" i="64"/>
  <c r="EY244" i="64"/>
  <c r="EY237" i="64"/>
  <c r="EY239" i="64"/>
  <c r="EY238" i="64"/>
  <c r="EY232" i="64"/>
  <c r="EY234" i="64"/>
  <c r="EY228" i="64"/>
  <c r="EY227" i="64"/>
  <c r="EY229" i="64"/>
  <c r="EY222" i="64"/>
  <c r="EY224" i="64"/>
  <c r="EY218" i="64"/>
  <c r="EY217" i="64"/>
  <c r="EY219" i="64"/>
  <c r="EY214" i="64"/>
  <c r="EY208" i="64"/>
  <c r="EY207" i="64"/>
  <c r="EY209" i="64"/>
  <c r="EY202" i="64"/>
  <c r="EY204" i="64"/>
  <c r="EY198" i="64"/>
  <c r="EY197" i="64"/>
  <c r="EY199" i="64"/>
  <c r="EY191" i="64"/>
  <c r="EY192" i="64"/>
  <c r="EY194" i="64"/>
  <c r="EY188" i="64"/>
  <c r="EY182" i="64"/>
  <c r="EY184" i="64"/>
  <c r="EY183" i="64"/>
  <c r="EY181" i="64"/>
  <c r="EY177" i="64"/>
  <c r="EY179" i="64"/>
  <c r="FE176" i="64" s="1"/>
  <c r="IB176" i="64" s="1"/>
  <c r="EY167" i="64"/>
  <c r="EY157" i="64"/>
  <c r="EY147" i="64"/>
  <c r="EY149" i="64"/>
  <c r="EY146" i="64"/>
  <c r="EY137" i="64"/>
  <c r="EY139" i="64"/>
  <c r="EY138" i="64"/>
  <c r="EY129" i="64"/>
  <c r="EY126" i="64"/>
  <c r="EY127" i="64"/>
  <c r="EY121" i="64"/>
  <c r="EY122" i="64"/>
  <c r="EY124" i="64"/>
  <c r="EY119" i="64"/>
  <c r="EY113" i="64"/>
  <c r="EY112" i="64"/>
  <c r="EY114" i="64"/>
  <c r="EY109" i="64"/>
  <c r="EY103" i="64"/>
  <c r="EY99" i="64"/>
  <c r="EY94" i="64"/>
  <c r="EY92" i="64"/>
  <c r="EY93" i="64"/>
  <c r="EY88" i="64"/>
  <c r="EY87" i="64"/>
  <c r="EY82" i="64"/>
  <c r="EY84" i="64"/>
  <c r="EY83" i="64"/>
  <c r="EY76" i="64"/>
  <c r="EY77" i="64"/>
  <c r="EY79" i="64"/>
  <c r="EY73" i="64"/>
  <c r="EY67" i="64"/>
  <c r="EY69" i="64"/>
  <c r="EY68" i="64"/>
  <c r="EY57" i="64"/>
  <c r="EY59" i="64"/>
  <c r="EY58" i="64"/>
  <c r="EY49" i="64"/>
  <c r="EY48" i="64"/>
  <c r="EY47" i="64"/>
  <c r="EY46" i="64"/>
  <c r="EY37" i="64"/>
  <c r="EY39" i="64"/>
  <c r="EY38" i="64"/>
  <c r="EY36" i="64"/>
  <c r="EY31" i="64"/>
  <c r="EY29" i="64"/>
  <c r="EY22" i="64"/>
  <c r="EY24" i="64"/>
  <c r="EY23" i="64"/>
  <c r="EY16" i="64"/>
  <c r="EY13" i="64"/>
  <c r="EY11" i="64"/>
  <c r="EV908" i="64"/>
  <c r="EV907" i="64"/>
  <c r="EV906" i="64"/>
  <c r="FA906" i="64"/>
  <c r="EV909" i="64"/>
  <c r="FB910" i="64"/>
  <c r="EZ906" i="64"/>
  <c r="EV901" i="64"/>
  <c r="FA901" i="64"/>
  <c r="EV903" i="64"/>
  <c r="EV902" i="64"/>
  <c r="EV904" i="64"/>
  <c r="FB905" i="64"/>
  <c r="EZ901" i="64"/>
  <c r="EV897" i="64"/>
  <c r="EV896" i="64"/>
  <c r="FA896" i="64"/>
  <c r="EV898" i="64"/>
  <c r="EV900" i="64"/>
  <c r="FB900" i="64"/>
  <c r="EV899" i="64"/>
  <c r="EZ896" i="64"/>
  <c r="FE896" i="64" s="1"/>
  <c r="IB896" i="64" s="1"/>
  <c r="EV893" i="64"/>
  <c r="EV892" i="64"/>
  <c r="FB895" i="64"/>
  <c r="EV891" i="64"/>
  <c r="FA891" i="64"/>
  <c r="EV894" i="64"/>
  <c r="EV895" i="64"/>
  <c r="EZ891" i="64"/>
  <c r="EV889" i="64"/>
  <c r="EV887" i="64"/>
  <c r="EV890" i="64"/>
  <c r="EV886" i="64"/>
  <c r="EZ886" i="64"/>
  <c r="EV888" i="64"/>
  <c r="FE886" i="64"/>
  <c r="IB886" i="64" s="1"/>
  <c r="EV885" i="64"/>
  <c r="EV883" i="64"/>
  <c r="EV882" i="64"/>
  <c r="EZ881" i="64"/>
  <c r="FE881" i="64" s="1"/>
  <c r="IB881" i="64" s="1"/>
  <c r="EV879" i="64"/>
  <c r="EV877" i="64"/>
  <c r="EV880" i="64"/>
  <c r="EV876" i="64"/>
  <c r="EZ876" i="64"/>
  <c r="FE876" i="64" s="1"/>
  <c r="IB876" i="64" s="1"/>
  <c r="EV878" i="64"/>
  <c r="EV874" i="64"/>
  <c r="EV872" i="64"/>
  <c r="EV875" i="64"/>
  <c r="EV871" i="64"/>
  <c r="EZ871" i="64"/>
  <c r="FE871" i="64" s="1"/>
  <c r="IB871" i="64" s="1"/>
  <c r="EV873" i="64"/>
  <c r="EV868" i="64"/>
  <c r="EV867" i="64"/>
  <c r="FB870" i="64"/>
  <c r="EV866" i="64"/>
  <c r="FA866" i="64"/>
  <c r="EV869" i="64"/>
  <c r="EV870" i="64"/>
  <c r="EZ866" i="64"/>
  <c r="FE866" i="64" s="1"/>
  <c r="IB866" i="64" s="1"/>
  <c r="EV865" i="64"/>
  <c r="EV861" i="64"/>
  <c r="EV862" i="64"/>
  <c r="FB865" i="64"/>
  <c r="FA861" i="64"/>
  <c r="EV863" i="64"/>
  <c r="EV864" i="64"/>
  <c r="EZ861" i="64"/>
  <c r="FE861" i="64" s="1"/>
  <c r="IB861" i="64" s="1"/>
  <c r="EV857" i="64"/>
  <c r="FB860" i="64"/>
  <c r="EV856" i="64"/>
  <c r="FA856" i="64"/>
  <c r="EV860" i="64"/>
  <c r="EZ856" i="64"/>
  <c r="EZ851" i="64"/>
  <c r="FE851" i="64" s="1"/>
  <c r="IB851" i="64" s="1"/>
  <c r="EV852" i="64"/>
  <c r="EV853" i="64"/>
  <c r="EV851" i="64"/>
  <c r="EV854" i="64"/>
  <c r="EV855" i="64"/>
  <c r="EV849" i="64"/>
  <c r="EV847" i="64"/>
  <c r="EV850" i="64"/>
  <c r="EV846" i="64"/>
  <c r="EZ846" i="64"/>
  <c r="FE846" i="64" s="1"/>
  <c r="IB846" i="64" s="1"/>
  <c r="EV848" i="64"/>
  <c r="EZ841" i="64"/>
  <c r="FE841" i="64" s="1"/>
  <c r="IB841" i="64" s="1"/>
  <c r="EV842" i="64"/>
  <c r="EV841" i="64"/>
  <c r="EV843" i="64"/>
  <c r="EV845" i="64"/>
  <c r="EV844" i="64"/>
  <c r="EV838" i="64"/>
  <c r="EV837" i="64"/>
  <c r="EV840" i="64"/>
  <c r="EZ836" i="64"/>
  <c r="FE836" i="64" s="1"/>
  <c r="IB836" i="64" s="1"/>
  <c r="EV833" i="64"/>
  <c r="EV835" i="64"/>
  <c r="EV831" i="64"/>
  <c r="EV832" i="64"/>
  <c r="FB835" i="64"/>
  <c r="EZ831" i="64"/>
  <c r="FE831" i="64" s="1"/>
  <c r="IB831" i="64" s="1"/>
  <c r="EZ826" i="64"/>
  <c r="EV830" i="64"/>
  <c r="EV826" i="64"/>
  <c r="FA826" i="64"/>
  <c r="FE826" i="64" s="1"/>
  <c r="IB826" i="64" s="1"/>
  <c r="EV828" i="64"/>
  <c r="EV829" i="64"/>
  <c r="EV827" i="64"/>
  <c r="FB830" i="64"/>
  <c r="EV823" i="64"/>
  <c r="EV822" i="64"/>
  <c r="FB825" i="64"/>
  <c r="EV821" i="64"/>
  <c r="FA821" i="64"/>
  <c r="EV824" i="64"/>
  <c r="EV825" i="64"/>
  <c r="EZ821" i="64"/>
  <c r="FE821" i="64" s="1"/>
  <c r="IB821" i="64" s="1"/>
  <c r="EV818" i="64"/>
  <c r="FB820" i="64"/>
  <c r="EV817" i="64"/>
  <c r="EV819" i="64"/>
  <c r="EV820" i="64"/>
  <c r="FE816" i="64"/>
  <c r="IB816" i="64" s="1"/>
  <c r="FB815" i="64"/>
  <c r="EV812" i="64"/>
  <c r="EV814" i="64"/>
  <c r="EV811" i="64"/>
  <c r="EZ811" i="64"/>
  <c r="FE811" i="64" s="1"/>
  <c r="IB811" i="64" s="1"/>
  <c r="EV815" i="64"/>
  <c r="EV806" i="64"/>
  <c r="FA806" i="64"/>
  <c r="EV808" i="64"/>
  <c r="FB810" i="64"/>
  <c r="EV809" i="64"/>
  <c r="EZ806" i="64"/>
  <c r="FE806" i="64" s="1"/>
  <c r="IB806" i="64" s="1"/>
  <c r="EV803" i="64"/>
  <c r="EV802" i="64"/>
  <c r="EV801" i="64"/>
  <c r="FA801" i="64"/>
  <c r="EV804" i="64"/>
  <c r="FB805" i="64"/>
  <c r="EZ801" i="64"/>
  <c r="EV796" i="64"/>
  <c r="EV797" i="64"/>
  <c r="EV798" i="64"/>
  <c r="FB800" i="64"/>
  <c r="FA796" i="64"/>
  <c r="EV799" i="64"/>
  <c r="EV800" i="64"/>
  <c r="FE796" i="64"/>
  <c r="IB796" i="64" s="1"/>
  <c r="EV792" i="64"/>
  <c r="FB795" i="64"/>
  <c r="FA791" i="64"/>
  <c r="EV794" i="64"/>
  <c r="EV791" i="64"/>
  <c r="EV795" i="64"/>
  <c r="EZ791" i="64"/>
  <c r="FE791" i="64" s="1"/>
  <c r="IB791" i="64" s="1"/>
  <c r="EV788" i="64"/>
  <c r="EV787" i="64"/>
  <c r="EV789" i="64"/>
  <c r="EV786" i="64"/>
  <c r="FA786" i="64"/>
  <c r="FB790" i="64"/>
  <c r="EZ786" i="64"/>
  <c r="FE786" i="64" s="1"/>
  <c r="IB786" i="64" s="1"/>
  <c r="EV781" i="64"/>
  <c r="EV783" i="64"/>
  <c r="FB785" i="64"/>
  <c r="EV782" i="64"/>
  <c r="EV784" i="64"/>
  <c r="EV785" i="64"/>
  <c r="EZ781" i="64"/>
  <c r="FE781" i="64" s="1"/>
  <c r="IB781" i="64" s="1"/>
  <c r="EV777" i="64"/>
  <c r="FA776" i="64"/>
  <c r="EV779" i="64"/>
  <c r="FB780" i="64"/>
  <c r="EV776" i="64"/>
  <c r="EV780" i="64"/>
  <c r="EZ776" i="64"/>
  <c r="EV773" i="64"/>
  <c r="EV775" i="64"/>
  <c r="EV772" i="64"/>
  <c r="FB775" i="64"/>
  <c r="EZ771" i="64"/>
  <c r="EV768" i="64"/>
  <c r="EV767" i="64"/>
  <c r="EV769" i="64"/>
  <c r="FB770" i="64"/>
  <c r="EV766" i="64"/>
  <c r="FA766" i="64"/>
  <c r="EZ766" i="64"/>
  <c r="EV763" i="64"/>
  <c r="EV762" i="64"/>
  <c r="EV764" i="64"/>
  <c r="EV765" i="64"/>
  <c r="EZ761" i="64"/>
  <c r="FE761" i="64" s="1"/>
  <c r="IB761" i="64" s="1"/>
  <c r="EV756" i="64"/>
  <c r="EV757" i="64"/>
  <c r="EV758" i="64"/>
  <c r="EV759" i="64"/>
  <c r="FB760" i="64"/>
  <c r="FA756" i="64"/>
  <c r="EV760" i="64"/>
  <c r="EZ756" i="64"/>
  <c r="FE756" i="64" s="1"/>
  <c r="IB756" i="64" s="1"/>
  <c r="EV752" i="64"/>
  <c r="EV751" i="64"/>
  <c r="EZ751" i="64"/>
  <c r="EV753" i="64"/>
  <c r="EV755" i="64"/>
  <c r="FE751" i="64"/>
  <c r="IB751" i="64" s="1"/>
  <c r="EV748" i="64"/>
  <c r="EV747" i="64"/>
  <c r="FB750" i="64"/>
  <c r="EV746" i="64"/>
  <c r="FA746" i="64"/>
  <c r="EV749" i="64"/>
  <c r="EV750" i="64"/>
  <c r="EZ746" i="64"/>
  <c r="FE746" i="64" s="1"/>
  <c r="IB746" i="64" s="1"/>
  <c r="EV743" i="64"/>
  <c r="EV742" i="64"/>
  <c r="FB745" i="64"/>
  <c r="EV741" i="64"/>
  <c r="FA741" i="64"/>
  <c r="EV744" i="64"/>
  <c r="EV745" i="64"/>
  <c r="EZ741" i="64"/>
  <c r="FE741" i="64" s="1"/>
  <c r="IB741" i="64" s="1"/>
  <c r="EV736" i="64"/>
  <c r="FA736" i="64"/>
  <c r="EV738" i="64"/>
  <c r="EV740" i="64"/>
  <c r="EZ736" i="64"/>
  <c r="FE736" i="64" s="1"/>
  <c r="IB736" i="64" s="1"/>
  <c r="EV733" i="64"/>
  <c r="EV731" i="64"/>
  <c r="EV734" i="64"/>
  <c r="EV732" i="64"/>
  <c r="FB735" i="64"/>
  <c r="EZ731" i="64"/>
  <c r="EV726" i="64"/>
  <c r="EZ726" i="64"/>
  <c r="EV729" i="64"/>
  <c r="EV730" i="64"/>
  <c r="EV727" i="64"/>
  <c r="FE726" i="64"/>
  <c r="IB726" i="64" s="1"/>
  <c r="EV721" i="64"/>
  <c r="EV722" i="64"/>
  <c r="EV723" i="64"/>
  <c r="EV724" i="64"/>
  <c r="FB725" i="64"/>
  <c r="FA721" i="64"/>
  <c r="EV725" i="64"/>
  <c r="EZ721" i="64"/>
  <c r="FE721" i="64" s="1"/>
  <c r="IB721" i="64" s="1"/>
  <c r="EV718" i="64"/>
  <c r="EV717" i="64"/>
  <c r="FB720" i="64"/>
  <c r="EV716" i="64"/>
  <c r="FA716" i="64"/>
  <c r="EV719" i="64"/>
  <c r="EV720" i="64"/>
  <c r="EZ716" i="64"/>
  <c r="EV713" i="64"/>
  <c r="EV712" i="64"/>
  <c r="EV711" i="64"/>
  <c r="FA711" i="64"/>
  <c r="EV714" i="64"/>
  <c r="FB715" i="64"/>
  <c r="EZ711" i="64"/>
  <c r="EV706" i="64"/>
  <c r="EV708" i="64"/>
  <c r="FB710" i="64"/>
  <c r="EV707" i="64"/>
  <c r="EV709" i="64"/>
  <c r="EV710" i="64"/>
  <c r="EZ706" i="64"/>
  <c r="FE706" i="64" s="1"/>
  <c r="IB706" i="64" s="1"/>
  <c r="EV701" i="64"/>
  <c r="EV703" i="64"/>
  <c r="FB705" i="64"/>
  <c r="EV702" i="64"/>
  <c r="EV704" i="64"/>
  <c r="EV705" i="64"/>
  <c r="EZ701" i="64"/>
  <c r="FE701" i="64" s="1"/>
  <c r="IB701" i="64" s="1"/>
  <c r="EV698" i="64"/>
  <c r="EV700" i="64"/>
  <c r="EV697" i="64"/>
  <c r="FB700" i="64"/>
  <c r="EZ696" i="64"/>
  <c r="EV693" i="64"/>
  <c r="EV692" i="64"/>
  <c r="EV691" i="64"/>
  <c r="FA691" i="64"/>
  <c r="EV694" i="64"/>
  <c r="FB695" i="64"/>
  <c r="EZ691" i="64"/>
  <c r="EV687" i="64"/>
  <c r="EV689" i="64"/>
  <c r="FB690" i="64"/>
  <c r="EV686" i="64"/>
  <c r="EZ686" i="64"/>
  <c r="FE686" i="64" s="1"/>
  <c r="IB686" i="64" s="1"/>
  <c r="EV690" i="64"/>
  <c r="EV683" i="64"/>
  <c r="EV682" i="64"/>
  <c r="FB685" i="64"/>
  <c r="EV681" i="64"/>
  <c r="FA681" i="64"/>
  <c r="EV684" i="64"/>
  <c r="EV685" i="64"/>
  <c r="EZ681" i="64"/>
  <c r="FE681" i="64" s="1"/>
  <c r="IB681" i="64" s="1"/>
  <c r="EV678" i="64"/>
  <c r="EV677" i="64"/>
  <c r="FB680" i="64"/>
  <c r="EV676" i="64"/>
  <c r="FA676" i="64"/>
  <c r="EV679" i="64"/>
  <c r="EV680" i="64"/>
  <c r="EZ676" i="64"/>
  <c r="FE676" i="64" s="1"/>
  <c r="IB676" i="64" s="1"/>
  <c r="EZ671" i="64"/>
  <c r="EV672" i="64"/>
  <c r="EV671" i="64"/>
  <c r="EV673" i="64"/>
  <c r="EV675" i="64"/>
  <c r="FE671" i="64"/>
  <c r="IB671" i="64" s="1"/>
  <c r="EV667" i="64"/>
  <c r="FA666" i="64"/>
  <c r="FE666" i="64" s="1"/>
  <c r="IB666" i="64" s="1"/>
  <c r="EV668" i="64"/>
  <c r="EV670" i="64"/>
  <c r="EV669" i="64"/>
  <c r="EV666" i="64"/>
  <c r="EV663" i="64"/>
  <c r="EV662" i="64"/>
  <c r="FB665" i="64"/>
  <c r="EV661" i="64"/>
  <c r="FA661" i="64"/>
  <c r="EV664" i="64"/>
  <c r="EV665" i="64"/>
  <c r="EZ661" i="64"/>
  <c r="FE661" i="64" s="1"/>
  <c r="IB661" i="64" s="1"/>
  <c r="EV658" i="64"/>
  <c r="EV657" i="64"/>
  <c r="EV659" i="64"/>
  <c r="EV660" i="64"/>
  <c r="FB660" i="64"/>
  <c r="EZ656" i="64"/>
  <c r="EV653" i="64"/>
  <c r="FB655" i="64"/>
  <c r="EV651" i="64"/>
  <c r="EV652" i="64"/>
  <c r="EV654" i="64"/>
  <c r="EV655" i="64"/>
  <c r="EZ651" i="64"/>
  <c r="FE651" i="64" s="1"/>
  <c r="IB651" i="64" s="1"/>
  <c r="EV646" i="64"/>
  <c r="FB650" i="64"/>
  <c r="FE646" i="64" s="1"/>
  <c r="IB646" i="64" s="1"/>
  <c r="FA646" i="64"/>
  <c r="EV648" i="64"/>
  <c r="EV649" i="64"/>
  <c r="EV650" i="64"/>
  <c r="EV644" i="64"/>
  <c r="EZ641" i="64"/>
  <c r="FE641" i="64" s="1"/>
  <c r="IB641" i="64" s="1"/>
  <c r="EV642" i="64"/>
  <c r="EV645" i="64"/>
  <c r="EV641" i="64"/>
  <c r="EV643" i="64"/>
  <c r="EV637" i="64"/>
  <c r="EV638" i="64"/>
  <c r="EV639" i="64"/>
  <c r="FB640" i="64"/>
  <c r="EV636" i="64"/>
  <c r="FA636" i="64"/>
  <c r="EV640" i="64"/>
  <c r="EZ636" i="64"/>
  <c r="FE636" i="64" s="1"/>
  <c r="IB636" i="64" s="1"/>
  <c r="EV631" i="64"/>
  <c r="FA631" i="64"/>
  <c r="EV632" i="64"/>
  <c r="EV633" i="64"/>
  <c r="FB635" i="64"/>
  <c r="EZ631" i="64"/>
  <c r="FE631" i="64" s="1"/>
  <c r="IB631" i="64" s="1"/>
  <c r="EV629" i="64"/>
  <c r="EZ626" i="64"/>
  <c r="FE626" i="64" s="1"/>
  <c r="IB626" i="64" s="1"/>
  <c r="EV627" i="64"/>
  <c r="EV630" i="64"/>
  <c r="EV626" i="64"/>
  <c r="EV628" i="64"/>
  <c r="EV624" i="64"/>
  <c r="EV622" i="64"/>
  <c r="EV625" i="64"/>
  <c r="EV621" i="64"/>
  <c r="EZ621" i="64"/>
  <c r="FE621" i="64" s="1"/>
  <c r="IB621" i="64" s="1"/>
  <c r="EV623" i="64"/>
  <c r="EV617" i="64"/>
  <c r="EV616" i="64"/>
  <c r="FA616" i="64"/>
  <c r="EV618" i="64"/>
  <c r="EV619" i="64"/>
  <c r="EV620" i="64"/>
  <c r="FE616" i="64"/>
  <c r="IB616" i="64" s="1"/>
  <c r="EV613" i="64"/>
  <c r="EV612" i="64"/>
  <c r="EZ611" i="64"/>
  <c r="FE611" i="64" s="1"/>
  <c r="IB611" i="64" s="1"/>
  <c r="EV608" i="64"/>
  <c r="EV607" i="64"/>
  <c r="EV606" i="64"/>
  <c r="FA606" i="64"/>
  <c r="EV609" i="64"/>
  <c r="FB610" i="64"/>
  <c r="EZ606" i="64"/>
  <c r="EV603" i="64"/>
  <c r="EV602" i="64"/>
  <c r="EV601" i="64"/>
  <c r="FA601" i="64"/>
  <c r="EV604" i="64"/>
  <c r="EV605" i="64"/>
  <c r="FB605" i="64"/>
  <c r="EZ601" i="64"/>
  <c r="FE601" i="64" s="1"/>
  <c r="IB601" i="64" s="1"/>
  <c r="FB600" i="64"/>
  <c r="EV599" i="64"/>
  <c r="EV597" i="64"/>
  <c r="EV600" i="64"/>
  <c r="FE596" i="64"/>
  <c r="IB596" i="64" s="1"/>
  <c r="EV593" i="64"/>
  <c r="EV592" i="64"/>
  <c r="FB595" i="64"/>
  <c r="EV591" i="64"/>
  <c r="FA591" i="64"/>
  <c r="EV594" i="64"/>
  <c r="EV595" i="64"/>
  <c r="EZ591" i="64"/>
  <c r="FE591" i="64" s="1"/>
  <c r="IB591" i="64" s="1"/>
  <c r="EV588" i="64"/>
  <c r="EV587" i="64"/>
  <c r="EV590" i="64"/>
  <c r="EZ586" i="64"/>
  <c r="FE586" i="64" s="1"/>
  <c r="IB586" i="64" s="1"/>
  <c r="EV585" i="64"/>
  <c r="EV583" i="64"/>
  <c r="EV582" i="64"/>
  <c r="EZ581" i="64"/>
  <c r="FE581" i="64" s="1"/>
  <c r="IB581" i="64" s="1"/>
  <c r="EV576" i="64"/>
  <c r="FA576" i="64"/>
  <c r="EV578" i="64"/>
  <c r="EV577" i="64"/>
  <c r="EV579" i="64"/>
  <c r="FB580" i="64"/>
  <c r="EZ576" i="64"/>
  <c r="FE576" i="64" s="1"/>
  <c r="IB576" i="64" s="1"/>
  <c r="EV573" i="64"/>
  <c r="EV572" i="64"/>
  <c r="FB575" i="64"/>
  <c r="EV571" i="64"/>
  <c r="FA571" i="64"/>
  <c r="EV574" i="64"/>
  <c r="EV575" i="64"/>
  <c r="EZ571" i="64"/>
  <c r="FE571" i="64" s="1"/>
  <c r="IB571" i="64" s="1"/>
  <c r="EV566" i="64"/>
  <c r="FA566" i="64"/>
  <c r="EV568" i="64"/>
  <c r="EV567" i="64"/>
  <c r="EV569" i="64"/>
  <c r="FB570" i="64"/>
  <c r="EZ566" i="64"/>
  <c r="EV563" i="64"/>
  <c r="EV562" i="64"/>
  <c r="FB565" i="64"/>
  <c r="EV561" i="64"/>
  <c r="FA561" i="64"/>
  <c r="EV564" i="64"/>
  <c r="EV565" i="64"/>
  <c r="EZ561" i="64"/>
  <c r="FE561" i="64" s="1"/>
  <c r="IB561" i="64" s="1"/>
  <c r="EV557" i="64"/>
  <c r="EV560" i="64"/>
  <c r="FA556" i="64"/>
  <c r="EV556" i="64"/>
  <c r="EV559" i="64"/>
  <c r="FB560" i="64"/>
  <c r="EZ556" i="64"/>
  <c r="FE556" i="64" s="1"/>
  <c r="IB556" i="64" s="1"/>
  <c r="EV554" i="64"/>
  <c r="EV555" i="64"/>
  <c r="EV552" i="64"/>
  <c r="EZ551" i="64"/>
  <c r="FE551" i="64" s="1"/>
  <c r="IB551" i="64" s="1"/>
  <c r="EV549" i="64"/>
  <c r="EV547" i="64"/>
  <c r="EV550" i="64"/>
  <c r="EV546" i="64"/>
  <c r="EZ546" i="64"/>
  <c r="FE546" i="64" s="1"/>
  <c r="IB546" i="64" s="1"/>
  <c r="EV548" i="64"/>
  <c r="EV544" i="64"/>
  <c r="EZ541" i="64"/>
  <c r="FE541" i="64" s="1"/>
  <c r="IB541" i="64" s="1"/>
  <c r="EV542" i="64"/>
  <c r="EV545" i="64"/>
  <c r="EV541" i="64"/>
  <c r="EV543" i="64"/>
  <c r="EV538" i="64"/>
  <c r="FB540" i="64"/>
  <c r="EV537" i="64"/>
  <c r="EV539" i="64"/>
  <c r="EV540" i="64"/>
  <c r="EZ536" i="64"/>
  <c r="EV532" i="64"/>
  <c r="EV531" i="64"/>
  <c r="FA531" i="64"/>
  <c r="EV534" i="64"/>
  <c r="EV535" i="64"/>
  <c r="FB535" i="64"/>
  <c r="EZ531" i="64"/>
  <c r="FE531" i="64" s="1"/>
  <c r="IB531" i="64" s="1"/>
  <c r="EV528" i="64"/>
  <c r="EV527" i="64"/>
  <c r="EV526" i="64"/>
  <c r="FA526" i="64"/>
  <c r="EV529" i="64"/>
  <c r="FB530" i="64"/>
  <c r="EZ526" i="64"/>
  <c r="EV523" i="64"/>
  <c r="EV522" i="64"/>
  <c r="EV521" i="64"/>
  <c r="FA521" i="64"/>
  <c r="EV524" i="64"/>
  <c r="FB525" i="64"/>
  <c r="EZ521" i="64"/>
  <c r="EV518" i="64"/>
  <c r="EV517" i="64"/>
  <c r="EV516" i="64"/>
  <c r="FA516" i="64"/>
  <c r="EV519" i="64"/>
  <c r="FB520" i="64"/>
  <c r="EZ516" i="64"/>
  <c r="EV511" i="64"/>
  <c r="EV513" i="64"/>
  <c r="FB515" i="64"/>
  <c r="EV515" i="64"/>
  <c r="EV512" i="64"/>
  <c r="EZ511" i="64"/>
  <c r="FE511" i="64" s="1"/>
  <c r="IB511" i="64" s="1"/>
  <c r="FA506" i="64"/>
  <c r="EV506" i="64"/>
  <c r="EV509" i="64"/>
  <c r="FB510" i="64"/>
  <c r="EV507" i="64"/>
  <c r="EV508" i="64"/>
  <c r="EV510" i="64"/>
  <c r="EZ506" i="64"/>
  <c r="FE506" i="64" s="1"/>
  <c r="IB506" i="64" s="1"/>
  <c r="EV503" i="64"/>
  <c r="FA501" i="64"/>
  <c r="EV504" i="64"/>
  <c r="FB505" i="64"/>
  <c r="EV501" i="64"/>
  <c r="EV505" i="64"/>
  <c r="EZ501" i="64"/>
  <c r="EV498" i="64"/>
  <c r="EV497" i="64"/>
  <c r="EV500" i="64"/>
  <c r="EZ496" i="64"/>
  <c r="FE496" i="64" s="1"/>
  <c r="IB496" i="64" s="1"/>
  <c r="EZ491" i="64"/>
  <c r="FE491" i="64" s="1"/>
  <c r="IB491" i="64" s="1"/>
  <c r="EV492" i="64"/>
  <c r="EV491" i="64"/>
  <c r="EV493" i="64"/>
  <c r="EV495" i="64"/>
  <c r="EV489" i="64"/>
  <c r="EV487" i="64"/>
  <c r="EV490" i="64"/>
  <c r="EV486" i="64"/>
  <c r="EZ486" i="64"/>
  <c r="FE486" i="64" s="1"/>
  <c r="IB486" i="64" s="1"/>
  <c r="EV488" i="64"/>
  <c r="EV484" i="64"/>
  <c r="EZ481" i="64"/>
  <c r="FE481" i="64" s="1"/>
  <c r="IB481" i="64" s="1"/>
  <c r="EV482" i="64"/>
  <c r="EV485" i="64"/>
  <c r="EV481" i="64"/>
  <c r="EV483" i="64"/>
  <c r="EV477" i="64"/>
  <c r="EV476" i="64"/>
  <c r="FA476" i="64"/>
  <c r="EV478" i="64"/>
  <c r="FB480" i="64"/>
  <c r="EV479" i="64"/>
  <c r="EV480" i="64"/>
  <c r="EZ476" i="64"/>
  <c r="FE476" i="64" s="1"/>
  <c r="IB476" i="64" s="1"/>
  <c r="EV473" i="64"/>
  <c r="EV475" i="64"/>
  <c r="FB475" i="64"/>
  <c r="EV472" i="64"/>
  <c r="EV474" i="64"/>
  <c r="EZ471" i="64"/>
  <c r="EV470" i="64"/>
  <c r="EV468" i="64"/>
  <c r="EV466" i="64"/>
  <c r="EV467" i="64"/>
  <c r="FB470" i="64"/>
  <c r="EZ466" i="64"/>
  <c r="FE466" i="64" s="1"/>
  <c r="IB466" i="64" s="1"/>
  <c r="EV465" i="64"/>
  <c r="EV463" i="64"/>
  <c r="EV462" i="64"/>
  <c r="EZ461" i="64"/>
  <c r="FE461" i="64" s="1"/>
  <c r="IB461" i="64" s="1"/>
  <c r="EV458" i="64"/>
  <c r="EV460" i="64"/>
  <c r="EV457" i="64"/>
  <c r="EV456" i="64"/>
  <c r="FA456" i="64"/>
  <c r="FB460" i="64"/>
  <c r="EZ456" i="64"/>
  <c r="EV451" i="64"/>
  <c r="FA451" i="64"/>
  <c r="EV455" i="64"/>
  <c r="EV452" i="64"/>
  <c r="EV453" i="64"/>
  <c r="FB455" i="64"/>
  <c r="EZ451" i="64"/>
  <c r="FE451" i="64" s="1"/>
  <c r="IB451" i="64" s="1"/>
  <c r="EV448" i="64"/>
  <c r="EV447" i="64"/>
  <c r="FB450" i="64"/>
  <c r="EV446" i="64"/>
  <c r="FA446" i="64"/>
  <c r="EV449" i="64"/>
  <c r="EV450" i="64"/>
  <c r="EZ446" i="64"/>
  <c r="FE446" i="64" s="1"/>
  <c r="IB446" i="64" s="1"/>
  <c r="EV443" i="64"/>
  <c r="EV442" i="64"/>
  <c r="EV441" i="64"/>
  <c r="FA441" i="64"/>
  <c r="EV444" i="64"/>
  <c r="FB445" i="64"/>
  <c r="EZ441" i="64"/>
  <c r="EV438" i="64"/>
  <c r="EV437" i="64"/>
  <c r="EV439" i="64"/>
  <c r="FB440" i="64"/>
  <c r="EZ436" i="64"/>
  <c r="EV431" i="64"/>
  <c r="EV434" i="64"/>
  <c r="EZ431" i="64"/>
  <c r="EV432" i="64"/>
  <c r="EV435" i="64"/>
  <c r="EV433" i="64"/>
  <c r="FE431" i="64"/>
  <c r="IB431" i="64" s="1"/>
  <c r="EV429" i="64"/>
  <c r="EV426" i="64"/>
  <c r="EZ426" i="64"/>
  <c r="EV427" i="64"/>
  <c r="EV430" i="64"/>
  <c r="EV428" i="64"/>
  <c r="FE426" i="64"/>
  <c r="IB426" i="64" s="1"/>
  <c r="EV424" i="64"/>
  <c r="EZ421" i="64"/>
  <c r="FE421" i="64" s="1"/>
  <c r="IB421" i="64" s="1"/>
  <c r="EV422" i="64"/>
  <c r="EV425" i="64"/>
  <c r="EV421" i="64"/>
  <c r="EV423" i="64"/>
  <c r="EV419" i="64"/>
  <c r="EV417" i="64"/>
  <c r="EV420" i="64"/>
  <c r="EV416" i="64"/>
  <c r="EZ416" i="64"/>
  <c r="FE416" i="64" s="1"/>
  <c r="IB416" i="64" s="1"/>
  <c r="EV418" i="64"/>
  <c r="EV414" i="64"/>
  <c r="EZ411" i="64"/>
  <c r="FE411" i="64" s="1"/>
  <c r="IB411" i="64" s="1"/>
  <c r="EV412" i="64"/>
  <c r="EV415" i="64"/>
  <c r="EV411" i="64"/>
  <c r="EV413" i="64"/>
  <c r="EV409" i="64"/>
  <c r="EZ406" i="64"/>
  <c r="FE406" i="64" s="1"/>
  <c r="IB406" i="64" s="1"/>
  <c r="EV407" i="64"/>
  <c r="EV410" i="64"/>
  <c r="EV406" i="64"/>
  <c r="EV408" i="64"/>
  <c r="EV404" i="64"/>
  <c r="EV402" i="64"/>
  <c r="EV405" i="64"/>
  <c r="EV401" i="64"/>
  <c r="EZ401" i="64"/>
  <c r="FE401" i="64" s="1"/>
  <c r="IB401" i="64" s="1"/>
  <c r="EV403" i="64"/>
  <c r="EV396" i="64"/>
  <c r="FA396" i="64"/>
  <c r="EV397" i="64"/>
  <c r="EV400" i="64"/>
  <c r="EV398" i="64"/>
  <c r="FB400" i="64"/>
  <c r="EZ396" i="64"/>
  <c r="FE396" i="64" s="1"/>
  <c r="IB396" i="64" s="1"/>
  <c r="EV394" i="64"/>
  <c r="EV392" i="64"/>
  <c r="EV395" i="64"/>
  <c r="EV391" i="64"/>
  <c r="EZ391" i="64"/>
  <c r="FE391" i="64" s="1"/>
  <c r="IB391" i="64" s="1"/>
  <c r="EV393" i="64"/>
  <c r="EV389" i="64"/>
  <c r="EV387" i="64"/>
  <c r="EV390" i="64"/>
  <c r="EV386" i="64"/>
  <c r="EZ386" i="64"/>
  <c r="FE386" i="64" s="1"/>
  <c r="IB386" i="64" s="1"/>
  <c r="EV388" i="64"/>
  <c r="EV384" i="64"/>
  <c r="EV382" i="64"/>
  <c r="EV385" i="64"/>
  <c r="EV381" i="64"/>
  <c r="EZ381" i="64"/>
  <c r="FE381" i="64" s="1"/>
  <c r="IB381" i="64" s="1"/>
  <c r="EV383" i="64"/>
  <c r="EV379" i="64"/>
  <c r="EZ376" i="64"/>
  <c r="FE376" i="64" s="1"/>
  <c r="IB376" i="64" s="1"/>
  <c r="EV377" i="64"/>
  <c r="EV380" i="64"/>
  <c r="EV376" i="64"/>
  <c r="EV378" i="64"/>
  <c r="EV374" i="64"/>
  <c r="EZ371" i="64"/>
  <c r="FE371" i="64" s="1"/>
  <c r="IB371" i="64" s="1"/>
  <c r="EV372" i="64"/>
  <c r="EV375" i="64"/>
  <c r="EV371" i="64"/>
  <c r="EV373" i="64"/>
  <c r="EV369" i="64"/>
  <c r="EV367" i="64"/>
  <c r="EV370" i="64"/>
  <c r="EV366" i="64"/>
  <c r="EZ366" i="64"/>
  <c r="FE366" i="64" s="1"/>
  <c r="IB366" i="64" s="1"/>
  <c r="EV368" i="64"/>
  <c r="EV363" i="64"/>
  <c r="EV361" i="64"/>
  <c r="EV362" i="64"/>
  <c r="FB365" i="64"/>
  <c r="FA361" i="64"/>
  <c r="EV364" i="64"/>
  <c r="EV365" i="64"/>
  <c r="EZ361" i="64"/>
  <c r="FE361" i="64" s="1"/>
  <c r="IB361" i="64" s="1"/>
  <c r="EV359" i="64"/>
  <c r="EZ356" i="64"/>
  <c r="EV357" i="64"/>
  <c r="EV360" i="64"/>
  <c r="EV356" i="64"/>
  <c r="EV358" i="64"/>
  <c r="FE356" i="64"/>
  <c r="IB356" i="64" s="1"/>
  <c r="EV354" i="64"/>
  <c r="EZ351" i="64"/>
  <c r="FE351" i="64" s="1"/>
  <c r="IB351" i="64" s="1"/>
  <c r="EV352" i="64"/>
  <c r="EV355" i="64"/>
  <c r="EV351" i="64"/>
  <c r="EV353" i="64"/>
  <c r="EV349" i="64"/>
  <c r="EV347" i="64"/>
  <c r="EV350" i="64"/>
  <c r="EV346" i="64"/>
  <c r="EZ346" i="64"/>
  <c r="FE346" i="64" s="1"/>
  <c r="IB346" i="64" s="1"/>
  <c r="EV348" i="64"/>
  <c r="EV344" i="64"/>
  <c r="EZ341" i="64"/>
  <c r="FE341" i="64" s="1"/>
  <c r="IB341" i="64" s="1"/>
  <c r="EV342" i="64"/>
  <c r="EV345" i="64"/>
  <c r="EV341" i="64"/>
  <c r="EV343" i="64"/>
  <c r="EV339" i="64"/>
  <c r="EV337" i="64"/>
  <c r="EV340" i="64"/>
  <c r="EV336" i="64"/>
  <c r="EZ336" i="64"/>
  <c r="FE336" i="64" s="1"/>
  <c r="IB336" i="64" s="1"/>
  <c r="EV338" i="64"/>
  <c r="EV334" i="64"/>
  <c r="EZ331" i="64"/>
  <c r="FE331" i="64" s="1"/>
  <c r="IB331" i="64" s="1"/>
  <c r="EV332" i="64"/>
  <c r="EV335" i="64"/>
  <c r="EV331" i="64"/>
  <c r="EV333" i="64"/>
  <c r="EV329" i="64"/>
  <c r="EZ326" i="64"/>
  <c r="FE326" i="64" s="1"/>
  <c r="IB326" i="64" s="1"/>
  <c r="EV327" i="64"/>
  <c r="EV330" i="64"/>
  <c r="EV326" i="64"/>
  <c r="EV328" i="64"/>
  <c r="EV324" i="64"/>
  <c r="EZ321" i="64"/>
  <c r="FE321" i="64" s="1"/>
  <c r="IB321" i="64" s="1"/>
  <c r="EV322" i="64"/>
  <c r="EV325" i="64"/>
  <c r="EV321" i="64"/>
  <c r="EV323" i="64"/>
  <c r="EV319" i="64"/>
  <c r="EV317" i="64"/>
  <c r="EV320" i="64"/>
  <c r="EV316" i="64"/>
  <c r="EZ316" i="64"/>
  <c r="FE316" i="64" s="1"/>
  <c r="IB316" i="64" s="1"/>
  <c r="EV318" i="64"/>
  <c r="EV314" i="64"/>
  <c r="EV312" i="64"/>
  <c r="EV315" i="64"/>
  <c r="EV311" i="64"/>
  <c r="EZ311" i="64"/>
  <c r="FE311" i="64" s="1"/>
  <c r="IB311" i="64" s="1"/>
  <c r="EV313" i="64"/>
  <c r="EV309" i="64"/>
  <c r="EZ306" i="64"/>
  <c r="FE306" i="64" s="1"/>
  <c r="IB306" i="64" s="1"/>
  <c r="EV307" i="64"/>
  <c r="EV310" i="64"/>
  <c r="EV306" i="64"/>
  <c r="EV308" i="64"/>
  <c r="EV304" i="64"/>
  <c r="EV301" i="64"/>
  <c r="EZ301" i="64"/>
  <c r="EV302" i="64"/>
  <c r="EV305" i="64"/>
  <c r="EV303" i="64"/>
  <c r="FE301" i="64"/>
  <c r="IB301" i="64" s="1"/>
  <c r="EV299" i="64"/>
  <c r="EV297" i="64"/>
  <c r="EV300" i="64"/>
  <c r="EV296" i="64"/>
  <c r="EZ296" i="64"/>
  <c r="FE296" i="64" s="1"/>
  <c r="IB296" i="64" s="1"/>
  <c r="EV298" i="64"/>
  <c r="EV294" i="64"/>
  <c r="EV295" i="64"/>
  <c r="EV292" i="64"/>
  <c r="EV293" i="64"/>
  <c r="FE291" i="64"/>
  <c r="IB291" i="64" s="1"/>
  <c r="EV289" i="64"/>
  <c r="EZ286" i="64"/>
  <c r="FE286" i="64" s="1"/>
  <c r="IB286" i="64" s="1"/>
  <c r="EV287" i="64"/>
  <c r="EV290" i="64"/>
  <c r="EV286" i="64"/>
  <c r="EV288" i="64"/>
  <c r="EV284" i="64"/>
  <c r="EZ281" i="64"/>
  <c r="FE281" i="64" s="1"/>
  <c r="IB281" i="64" s="1"/>
  <c r="EV282" i="64"/>
  <c r="EV285" i="64"/>
  <c r="EV281" i="64"/>
  <c r="EV283" i="64"/>
  <c r="EV279" i="64"/>
  <c r="EZ276" i="64"/>
  <c r="FE276" i="64" s="1"/>
  <c r="IB276" i="64" s="1"/>
  <c r="EV277" i="64"/>
  <c r="EV280" i="64"/>
  <c r="EV276" i="64"/>
  <c r="EV278" i="64"/>
  <c r="EV274" i="64"/>
  <c r="EZ271" i="64"/>
  <c r="FE271" i="64" s="1"/>
  <c r="IB271" i="64" s="1"/>
  <c r="EV272" i="64"/>
  <c r="EV275" i="64"/>
  <c r="EV271" i="64"/>
  <c r="EV273" i="64"/>
  <c r="EV269" i="64"/>
  <c r="EV267" i="64"/>
  <c r="EV270" i="64"/>
  <c r="EV266" i="64"/>
  <c r="EZ266" i="64"/>
  <c r="FE266" i="64" s="1"/>
  <c r="IB266" i="64" s="1"/>
  <c r="EV268" i="64"/>
  <c r="EV264" i="64"/>
  <c r="EZ261" i="64"/>
  <c r="FE261" i="64" s="1"/>
  <c r="IB261" i="64" s="1"/>
  <c r="EV262" i="64"/>
  <c r="EV265" i="64"/>
  <c r="EV261" i="64"/>
  <c r="EV263" i="64"/>
  <c r="EV259" i="64"/>
  <c r="EZ256" i="64"/>
  <c r="FE256" i="64" s="1"/>
  <c r="IB256" i="64" s="1"/>
  <c r="EV257" i="64"/>
  <c r="EV260" i="64"/>
  <c r="EV256" i="64"/>
  <c r="EV258" i="64"/>
  <c r="EV253" i="64"/>
  <c r="EV252" i="64"/>
  <c r="FB255" i="64"/>
  <c r="EV251" i="64"/>
  <c r="FA251" i="64"/>
  <c r="EV254" i="64"/>
  <c r="EV255" i="64"/>
  <c r="EZ251" i="64"/>
  <c r="FE251" i="64" s="1"/>
  <c r="IB251" i="64" s="1"/>
  <c r="EV249" i="64"/>
  <c r="EZ246" i="64"/>
  <c r="FE246" i="64" s="1"/>
  <c r="IB246" i="64" s="1"/>
  <c r="EV247" i="64"/>
  <c r="EV250" i="64"/>
  <c r="EV246" i="64"/>
  <c r="EV248" i="64"/>
  <c r="EV244" i="64"/>
  <c r="EV242" i="64"/>
  <c r="EV245" i="64"/>
  <c r="EV241" i="64"/>
  <c r="EZ241" i="64"/>
  <c r="FE241" i="64" s="1"/>
  <c r="IB241" i="64" s="1"/>
  <c r="EV243" i="64"/>
  <c r="EV239" i="64"/>
  <c r="EV237" i="64"/>
  <c r="EV240" i="64"/>
  <c r="EV236" i="64"/>
  <c r="EZ236" i="64"/>
  <c r="FE236" i="64" s="1"/>
  <c r="IB236" i="64" s="1"/>
  <c r="EV238" i="64"/>
  <c r="EV234" i="64"/>
  <c r="EZ231" i="64"/>
  <c r="FE231" i="64" s="1"/>
  <c r="IB231" i="64" s="1"/>
  <c r="EV232" i="64"/>
  <c r="EV235" i="64"/>
  <c r="EV231" i="64"/>
  <c r="EV233" i="64"/>
  <c r="EV226" i="64"/>
  <c r="EV229" i="64"/>
  <c r="EZ226" i="64"/>
  <c r="EV227" i="64"/>
  <c r="EV230" i="64"/>
  <c r="EV228" i="64"/>
  <c r="FE226" i="64"/>
  <c r="IB226" i="64" s="1"/>
  <c r="EV224" i="64"/>
  <c r="EZ221" i="64"/>
  <c r="FE221" i="64" s="1"/>
  <c r="IB221" i="64" s="1"/>
  <c r="EV222" i="64"/>
  <c r="EV225" i="64"/>
  <c r="EV221" i="64"/>
  <c r="EV223" i="64"/>
  <c r="EV219" i="64"/>
  <c r="EV217" i="64"/>
  <c r="EV220" i="64"/>
  <c r="EV216" i="64"/>
  <c r="EZ216" i="64"/>
  <c r="EV218" i="64"/>
  <c r="FE216" i="64"/>
  <c r="IB216" i="64" s="1"/>
  <c r="EV214" i="64"/>
  <c r="EV215" i="64"/>
  <c r="EV212" i="64"/>
  <c r="EV213" i="64"/>
  <c r="FE211" i="64"/>
  <c r="IB211" i="64" s="1"/>
  <c r="EV209" i="64"/>
  <c r="EV207" i="64"/>
  <c r="EV210" i="64"/>
  <c r="EV206" i="64"/>
  <c r="EZ206" i="64"/>
  <c r="FE206" i="64" s="1"/>
  <c r="IB206" i="64" s="1"/>
  <c r="EV208" i="64"/>
  <c r="EV204" i="64"/>
  <c r="EZ201" i="64"/>
  <c r="FE201" i="64" s="1"/>
  <c r="IB201" i="64" s="1"/>
  <c r="EV202" i="64"/>
  <c r="EV205" i="64"/>
  <c r="EV201" i="64"/>
  <c r="EV203" i="64"/>
  <c r="EV199" i="64"/>
  <c r="EZ196" i="64"/>
  <c r="FE196" i="64" s="1"/>
  <c r="IB196" i="64" s="1"/>
  <c r="EV197" i="64"/>
  <c r="EV200" i="64"/>
  <c r="EV196" i="64"/>
  <c r="EV198" i="64"/>
  <c r="EV194" i="64"/>
  <c r="EV192" i="64"/>
  <c r="EV195" i="64"/>
  <c r="EV191" i="64"/>
  <c r="EZ191" i="64"/>
  <c r="FE191" i="64" s="1"/>
  <c r="IB191" i="64" s="1"/>
  <c r="EV193" i="64"/>
  <c r="EV189" i="64"/>
  <c r="EZ186" i="64"/>
  <c r="FE186" i="64" s="1"/>
  <c r="IB186" i="64" s="1"/>
  <c r="EV187" i="64"/>
  <c r="EV190" i="64"/>
  <c r="EV186" i="64"/>
  <c r="EV188" i="64"/>
  <c r="EV181" i="64"/>
  <c r="EV184" i="64"/>
  <c r="EV185" i="64"/>
  <c r="EZ181" i="64"/>
  <c r="EV182" i="64"/>
  <c r="EV179" i="64"/>
  <c r="EV176" i="64"/>
  <c r="EZ176" i="64"/>
  <c r="EV177" i="64"/>
  <c r="EV180" i="64"/>
  <c r="EV178" i="64"/>
  <c r="EV173" i="64"/>
  <c r="FB175" i="64"/>
  <c r="EV171" i="64"/>
  <c r="EV172" i="64"/>
  <c r="EV174" i="64"/>
  <c r="EV175" i="64"/>
  <c r="EZ171" i="64"/>
  <c r="FE171" i="64" s="1"/>
  <c r="IB171" i="64" s="1"/>
  <c r="EZ166" i="64"/>
  <c r="EV167" i="64"/>
  <c r="EV170" i="64"/>
  <c r="EV169" i="64"/>
  <c r="EV166" i="64"/>
  <c r="EV168" i="64"/>
  <c r="FE166" i="64"/>
  <c r="IB166" i="64" s="1"/>
  <c r="EV164" i="64"/>
  <c r="EZ161" i="64"/>
  <c r="FE161" i="64" s="1"/>
  <c r="IB161" i="64" s="1"/>
  <c r="EV162" i="64"/>
  <c r="EV165" i="64"/>
  <c r="EV161" i="64"/>
  <c r="EV163" i="64"/>
  <c r="EV159" i="64"/>
  <c r="EV157" i="64"/>
  <c r="EV160" i="64"/>
  <c r="EV156" i="64"/>
  <c r="EZ156" i="64"/>
  <c r="FE156" i="64" s="1"/>
  <c r="IB156" i="64" s="1"/>
  <c r="EV158" i="64"/>
  <c r="EV154" i="64"/>
  <c r="EV152" i="64"/>
  <c r="EV155" i="64"/>
  <c r="EV151" i="64"/>
  <c r="EZ151" i="64"/>
  <c r="FE151" i="64" s="1"/>
  <c r="IB151" i="64" s="1"/>
  <c r="EV153" i="64"/>
  <c r="EV146" i="64"/>
  <c r="EV149" i="64"/>
  <c r="EZ146" i="64"/>
  <c r="EV147" i="64"/>
  <c r="EV150" i="64"/>
  <c r="EV148" i="64"/>
  <c r="FE146" i="64"/>
  <c r="IB146" i="64" s="1"/>
  <c r="EV144" i="64"/>
  <c r="EV142" i="64"/>
  <c r="EV145" i="64"/>
  <c r="EV141" i="64"/>
  <c r="EZ141" i="64"/>
  <c r="FE141" i="64" s="1"/>
  <c r="IB141" i="64" s="1"/>
  <c r="EV143" i="64"/>
  <c r="EV139" i="64"/>
  <c r="EV137" i="64"/>
  <c r="EV140" i="64"/>
  <c r="EV136" i="64"/>
  <c r="EZ136" i="64"/>
  <c r="FE136" i="64" s="1"/>
  <c r="IB136" i="64" s="1"/>
  <c r="EV138" i="64"/>
  <c r="EV134" i="64"/>
  <c r="EV132" i="64"/>
  <c r="EV135" i="64"/>
  <c r="EV131" i="64"/>
  <c r="EZ131" i="64"/>
  <c r="FE131" i="64" s="1"/>
  <c r="IB131" i="64" s="1"/>
  <c r="EV133" i="64"/>
  <c r="EV129" i="64"/>
  <c r="EV127" i="64"/>
  <c r="EV130" i="64"/>
  <c r="EV126" i="64"/>
  <c r="EZ126" i="64"/>
  <c r="FE126" i="64" s="1"/>
  <c r="IB126" i="64" s="1"/>
  <c r="EV128" i="64"/>
  <c r="EV121" i="64"/>
  <c r="EV124" i="64"/>
  <c r="EZ121" i="64"/>
  <c r="FE121" i="64" s="1"/>
  <c r="IB121" i="64" s="1"/>
  <c r="EV122" i="64"/>
  <c r="EV125" i="64"/>
  <c r="EV123" i="64"/>
  <c r="EV116" i="64"/>
  <c r="EV119" i="64"/>
  <c r="EV117" i="64"/>
  <c r="EV120" i="64"/>
  <c r="EZ116" i="64"/>
  <c r="FE116" i="64" s="1"/>
  <c r="IB116" i="64" s="1"/>
  <c r="EV118" i="64"/>
  <c r="EV114" i="64"/>
  <c r="EV112" i="64"/>
  <c r="EV115" i="64"/>
  <c r="EV111" i="64"/>
  <c r="EZ111" i="64"/>
  <c r="FE111" i="64" s="1"/>
  <c r="IB111" i="64" s="1"/>
  <c r="EV113" i="64"/>
  <c r="EV109" i="64"/>
  <c r="EV107" i="64"/>
  <c r="EV110" i="64"/>
  <c r="EV106" i="64"/>
  <c r="EZ106" i="64"/>
  <c r="FE106" i="64" s="1"/>
  <c r="IB106" i="64" s="1"/>
  <c r="EV108" i="64"/>
  <c r="EV104" i="64"/>
  <c r="EZ101" i="64"/>
  <c r="FE101" i="64" s="1"/>
  <c r="IB101" i="64" s="1"/>
  <c r="EV102" i="64"/>
  <c r="EV105" i="64"/>
  <c r="EV101" i="64"/>
  <c r="EV103" i="64"/>
  <c r="EV99" i="64"/>
  <c r="EZ96" i="64"/>
  <c r="FE96" i="64" s="1"/>
  <c r="IB96" i="64" s="1"/>
  <c r="EV97" i="64"/>
  <c r="EV100" i="64"/>
  <c r="EV96" i="64"/>
  <c r="EV98" i="64"/>
  <c r="EV93" i="64"/>
  <c r="EV92" i="64"/>
  <c r="EV91" i="64"/>
  <c r="FA91" i="64"/>
  <c r="EV94" i="64"/>
  <c r="FB95" i="64"/>
  <c r="EZ91" i="64"/>
  <c r="EV86" i="64"/>
  <c r="EV90" i="64"/>
  <c r="EV89" i="64"/>
  <c r="EZ86" i="64"/>
  <c r="FE86" i="64" s="1"/>
  <c r="IB86" i="64" s="1"/>
  <c r="EV87" i="64"/>
  <c r="EV88" i="64"/>
  <c r="EV83" i="64"/>
  <c r="EV82" i="64"/>
  <c r="FB85" i="64"/>
  <c r="EV81" i="64"/>
  <c r="FA81" i="64"/>
  <c r="EV84" i="64"/>
  <c r="EV85" i="64"/>
  <c r="EZ81" i="64"/>
  <c r="FE81" i="64" s="1"/>
  <c r="IB81" i="64" s="1"/>
  <c r="EV78" i="64"/>
  <c r="FB80" i="64"/>
  <c r="EV76" i="64"/>
  <c r="EV77" i="64"/>
  <c r="EV79" i="64"/>
  <c r="EV80" i="64"/>
  <c r="EZ76" i="64"/>
  <c r="FE76" i="64" s="1"/>
  <c r="IB76" i="64" s="1"/>
  <c r="EV73" i="64"/>
  <c r="EV72" i="64"/>
  <c r="FB75" i="64"/>
  <c r="EV71" i="64"/>
  <c r="FA71" i="64"/>
  <c r="EV74" i="64"/>
  <c r="EV75" i="64"/>
  <c r="EZ71" i="64"/>
  <c r="FE71" i="64" s="1"/>
  <c r="IB71" i="64" s="1"/>
  <c r="EV68" i="64"/>
  <c r="FB70" i="64"/>
  <c r="EV66" i="64"/>
  <c r="EV67" i="64"/>
  <c r="EV69" i="64"/>
  <c r="EV70" i="64"/>
  <c r="EZ66" i="64"/>
  <c r="FE66" i="64" s="1"/>
  <c r="IB66" i="64" s="1"/>
  <c r="EV63" i="64"/>
  <c r="EV62" i="64"/>
  <c r="FB65" i="64"/>
  <c r="EV61" i="64"/>
  <c r="FA61" i="64"/>
  <c r="EV64" i="64"/>
  <c r="EV65" i="64"/>
  <c r="EZ61" i="64"/>
  <c r="FE61" i="64" s="1"/>
  <c r="IB61" i="64" s="1"/>
  <c r="EV58" i="64"/>
  <c r="EV57" i="64"/>
  <c r="FB60" i="64"/>
  <c r="EV56" i="64"/>
  <c r="FA56" i="64"/>
  <c r="EV59" i="64"/>
  <c r="EV60" i="64"/>
  <c r="EZ56" i="64"/>
  <c r="FE56" i="64" s="1"/>
  <c r="IB56" i="64" s="1"/>
  <c r="EV53" i="64"/>
  <c r="EV51" i="64"/>
  <c r="FB55" i="64"/>
  <c r="EV52" i="64"/>
  <c r="EV54" i="64"/>
  <c r="EV55" i="64"/>
  <c r="EZ51" i="64"/>
  <c r="FE51" i="64" s="1"/>
  <c r="IB51" i="64" s="1"/>
  <c r="EV48" i="64"/>
  <c r="EV47" i="64"/>
  <c r="EV46" i="64"/>
  <c r="EV50" i="64"/>
  <c r="EZ46" i="64"/>
  <c r="EV43" i="64"/>
  <c r="EV42" i="64"/>
  <c r="FB45" i="64"/>
  <c r="EV41" i="64"/>
  <c r="FA41" i="64"/>
  <c r="EV44" i="64"/>
  <c r="EV45" i="64"/>
  <c r="EZ41" i="64"/>
  <c r="FE41" i="64" s="1"/>
  <c r="IB41" i="64" s="1"/>
  <c r="EV38" i="64"/>
  <c r="EV37" i="64"/>
  <c r="FB40" i="64"/>
  <c r="EV36" i="64"/>
  <c r="FA36" i="64"/>
  <c r="EV39" i="64"/>
  <c r="EV40" i="64"/>
  <c r="EZ36" i="64"/>
  <c r="EV33" i="64"/>
  <c r="EV31" i="64"/>
  <c r="EV32" i="64"/>
  <c r="FB35" i="64"/>
  <c r="FA31" i="64"/>
  <c r="EV34" i="64"/>
  <c r="EV35" i="64"/>
  <c r="EZ31" i="64"/>
  <c r="FE31" i="64" s="1"/>
  <c r="IB31" i="64" s="1"/>
  <c r="EV28" i="64"/>
  <c r="FB30" i="64"/>
  <c r="EV26" i="64"/>
  <c r="EV27" i="64"/>
  <c r="EV29" i="64"/>
  <c r="EV30" i="64"/>
  <c r="EZ26" i="64"/>
  <c r="FE26" i="64" s="1"/>
  <c r="IB26" i="64" s="1"/>
  <c r="EV23" i="64"/>
  <c r="EV22" i="64"/>
  <c r="FB25" i="64"/>
  <c r="EV21" i="64"/>
  <c r="FA21" i="64"/>
  <c r="EV24" i="64"/>
  <c r="EV25" i="64"/>
  <c r="EZ21" i="64"/>
  <c r="FE21" i="64" s="1"/>
  <c r="IB21" i="64" s="1"/>
  <c r="EV16" i="64"/>
  <c r="EV20" i="64"/>
  <c r="FB20" i="64"/>
  <c r="EV17" i="64"/>
  <c r="EV18" i="64"/>
  <c r="EV19" i="64"/>
  <c r="EZ16" i="64"/>
  <c r="FE16" i="64" s="1"/>
  <c r="IB16" i="64" s="1"/>
  <c r="EV14" i="64"/>
  <c r="EZ11" i="64"/>
  <c r="EV13" i="64"/>
  <c r="EV15" i="64"/>
  <c r="EV11" i="64"/>
  <c r="FB15" i="64"/>
  <c r="FA11" i="64"/>
  <c r="FE11" i="64" s="1"/>
  <c r="IB11" i="64" s="1"/>
  <c r="GN6" i="64"/>
  <c r="H8" i="89"/>
  <c r="D11" i="89" s="1"/>
  <c r="I18" i="90"/>
  <c r="I17" i="90"/>
  <c r="E14" i="90"/>
  <c r="D25" i="89"/>
  <c r="D23" i="89" l="1"/>
  <c r="F10" i="91" s="1"/>
  <c r="FE891" i="64"/>
  <c r="IB891" i="64" s="1"/>
  <c r="FE731" i="64"/>
  <c r="IB731" i="64" s="1"/>
  <c r="FE536" i="64"/>
  <c r="IB536" i="64" s="1"/>
  <c r="FE471" i="64"/>
  <c r="IB471" i="64" s="1"/>
  <c r="FE181" i="64"/>
  <c r="IB181" i="64" s="1"/>
  <c r="FE46" i="64"/>
  <c r="IB46" i="64" s="1"/>
  <c r="FE36" i="64"/>
  <c r="IB36" i="64" s="1"/>
  <c r="FE906" i="64"/>
  <c r="IB906" i="64" s="1"/>
  <c r="FE901" i="64"/>
  <c r="IB901" i="64" s="1"/>
  <c r="FE856" i="64"/>
  <c r="IB856" i="64" s="1"/>
  <c r="FE801" i="64"/>
  <c r="IB801" i="64" s="1"/>
  <c r="FE776" i="64"/>
  <c r="IB776" i="64" s="1"/>
  <c r="FE771" i="64"/>
  <c r="IB771" i="64" s="1"/>
  <c r="FE766" i="64"/>
  <c r="IB766" i="64" s="1"/>
  <c r="FE716" i="64"/>
  <c r="IB716" i="64" s="1"/>
  <c r="FE711" i="64"/>
  <c r="IB711" i="64" s="1"/>
  <c r="FE696" i="64"/>
  <c r="IB696" i="64" s="1"/>
  <c r="FE691" i="64"/>
  <c r="IB691" i="64" s="1"/>
  <c r="FE656" i="64"/>
  <c r="IB656" i="64" s="1"/>
  <c r="FE606" i="64"/>
  <c r="IB606" i="64" s="1"/>
  <c r="FE566" i="64"/>
  <c r="IB566" i="64" s="1"/>
  <c r="FE526" i="64"/>
  <c r="IB526" i="64" s="1"/>
  <c r="FE521" i="64"/>
  <c r="IB521" i="64" s="1"/>
  <c r="FE516" i="64"/>
  <c r="IB516" i="64" s="1"/>
  <c r="FE501" i="64"/>
  <c r="IB501" i="64" s="1"/>
  <c r="FE456" i="64"/>
  <c r="IB456" i="64" s="1"/>
  <c r="FE441" i="64"/>
  <c r="IB441" i="64" s="1"/>
  <c r="FE436" i="64"/>
  <c r="IB436" i="64" s="1"/>
  <c r="FE91" i="64"/>
  <c r="IB91" i="64" s="1"/>
  <c r="D13" i="89"/>
  <c r="E16" i="91" s="1"/>
  <c r="F10" i="90" l="1"/>
  <c r="I15" i="90" s="1"/>
  <c r="B3" i="91"/>
  <c r="E14" i="91" s="1"/>
  <c r="B3" i="90"/>
  <c r="F20" i="91"/>
  <c r="F23" i="91"/>
  <c r="F22" i="91"/>
  <c r="F21" i="91"/>
  <c r="E16" i="90" l="1"/>
  <c r="F20" i="90" s="1"/>
  <c r="C34" i="91"/>
  <c r="C39" i="91"/>
  <c r="E39" i="91" s="1"/>
  <c r="C43" i="91" s="1"/>
  <c r="C34" i="90"/>
  <c r="C39" i="90" s="1"/>
  <c r="E39" i="90" s="1"/>
  <c r="C43" i="90" s="1"/>
  <c r="F24" i="91"/>
  <c r="C42" i="91" s="1"/>
  <c r="F26" i="91"/>
  <c r="F28" i="91"/>
  <c r="F21" i="90" l="1"/>
  <c r="F22" i="90"/>
  <c r="F23" i="90"/>
  <c r="C44" i="91"/>
  <c r="F30" i="91"/>
  <c r="F32" i="89" s="1"/>
  <c r="F33" i="89" s="1"/>
  <c r="F24" i="90"/>
  <c r="F30" i="90" l="1"/>
  <c r="D32" i="89" s="1"/>
  <c r="C42" i="90"/>
  <c r="C44" i="90" s="1"/>
  <c r="F26" i="90"/>
  <c r="F28" i="90"/>
  <c r="D33" i="89" l="1"/>
  <c r="I34" i="86" s="1"/>
  <c r="D36" i="89"/>
  <c r="C36" i="89"/>
  <c r="D37" i="89"/>
  <c r="D4" i="87" l="1"/>
  <c r="G4" i="87" s="1"/>
  <c r="I4" i="87" l="1"/>
  <c r="E4" i="87"/>
  <c r="K4" i="87" l="1"/>
  <c r="J4" i="87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912" i="64"/>
  <c r="M912" i="64" s="1"/>
  <c r="N912" i="64" s="1"/>
  <c r="O912" i="64" s="1"/>
  <c r="P912" i="64" s="1"/>
  <c r="I26" i="86" l="1"/>
  <c r="I28" i="86"/>
  <c r="I27" i="86"/>
  <c r="B37" i="86"/>
  <c r="B39" i="86"/>
  <c r="D11" i="86"/>
  <c r="ER912" i="64"/>
  <c r="ES912" i="64" s="1"/>
  <c r="ET912" i="64" s="1"/>
  <c r="EU912" i="64" s="1"/>
  <c r="EV912" i="64" s="1"/>
  <c r="EW912" i="64" s="1"/>
  <c r="EX912" i="64" s="1"/>
  <c r="EY912" i="64" s="1"/>
  <c r="EZ912" i="64" s="1"/>
  <c r="FA912" i="64" s="1"/>
  <c r="FB912" i="64" s="1"/>
  <c r="FC912" i="64" s="1"/>
  <c r="FD912" i="64" s="1"/>
  <c r="FE912" i="64" s="1"/>
  <c r="FF912" i="64" s="1"/>
  <c r="FG912" i="64" s="1"/>
  <c r="FH912" i="64" s="1"/>
  <c r="FI912" i="64" s="1"/>
  <c r="FJ912" i="64" s="1"/>
  <c r="FK912" i="64" s="1"/>
  <c r="FL912" i="64" s="1"/>
  <c r="FM912" i="64" s="1"/>
  <c r="FN912" i="64" s="1"/>
  <c r="FO912" i="64" s="1"/>
  <c r="FP912" i="64" s="1"/>
  <c r="FQ912" i="64" s="1"/>
  <c r="FR912" i="64" s="1"/>
  <c r="FS912" i="64" s="1"/>
  <c r="FT912" i="64" s="1"/>
  <c r="FU912" i="64" s="1"/>
  <c r="FV912" i="64" s="1"/>
  <c r="FW912" i="64" s="1"/>
  <c r="FX912" i="64" s="1"/>
  <c r="FY912" i="64" s="1"/>
  <c r="F11" i="86"/>
  <c r="I20" i="86"/>
  <c r="C11" i="86"/>
  <c r="A11" i="68"/>
  <c r="F15" i="68" l="1"/>
  <c r="B35" i="68"/>
  <c r="B37" i="68"/>
  <c r="J3" i="87"/>
  <c r="I3" i="87" l="1"/>
  <c r="K3" i="87" s="1"/>
  <c r="L911" i="64" l="1"/>
  <c r="M911" i="64" s="1"/>
  <c r="N911" i="64" s="1"/>
  <c r="O911" i="64" s="1"/>
  <c r="P911" i="64" s="1"/>
  <c r="EM911" i="64" s="1"/>
  <c r="EN911" i="64" s="1"/>
  <c r="EO911" i="64" s="1"/>
  <c r="EP911" i="64" s="1"/>
  <c r="EQ911" i="64" s="1"/>
  <c r="ER911" i="64" l="1"/>
  <c r="ES911" i="64" s="1"/>
  <c r="ET911" i="64" s="1"/>
  <c r="EU911" i="64" s="1"/>
  <c r="EV911" i="64" s="1"/>
  <c r="EW911" i="64" s="1"/>
  <c r="EX911" i="64" s="1"/>
  <c r="EY911" i="64" s="1"/>
  <c r="EZ911" i="64" s="1"/>
  <c r="FA911" i="64" s="1"/>
  <c r="FB911" i="64" s="1"/>
  <c r="FC911" i="64" s="1"/>
  <c r="FD911" i="64" s="1"/>
  <c r="FE911" i="64" s="1"/>
  <c r="FF911" i="64" s="1"/>
  <c r="FG911" i="64" s="1"/>
  <c r="FH911" i="64" s="1"/>
  <c r="FI911" i="64" s="1"/>
  <c r="FJ911" i="64" s="1"/>
  <c r="FK911" i="64" s="1"/>
  <c r="FL911" i="64" s="1"/>
  <c r="FM911" i="64" s="1"/>
  <c r="FN911" i="64" s="1"/>
  <c r="FO911" i="64" s="1"/>
  <c r="FP911" i="64" s="1"/>
  <c r="FQ911" i="64" s="1"/>
  <c r="FR911" i="64" s="1"/>
  <c r="FS911" i="64" s="1"/>
  <c r="FT911" i="64" s="1"/>
  <c r="FU911" i="64" s="1"/>
  <c r="FV911" i="64" s="1"/>
  <c r="FW911" i="64" s="1"/>
  <c r="FX911" i="64" s="1"/>
  <c r="FY911" i="64" s="1"/>
  <c r="FZ911" i="64" s="1"/>
  <c r="GA911" i="64" s="1"/>
  <c r="GB911" i="64" s="1"/>
  <c r="GC911" i="64" s="1"/>
  <c r="GD911" i="64" s="1"/>
  <c r="GE911" i="64" s="1"/>
  <c r="GF911" i="64" s="1"/>
  <c r="GG911" i="64" s="1"/>
  <c r="GH911" i="64" s="1"/>
  <c r="GI911" i="64" s="1"/>
  <c r="GJ911" i="64" s="1"/>
  <c r="GK911" i="64" s="1"/>
  <c r="GL911" i="64" s="1"/>
  <c r="GM911" i="64" s="1"/>
  <c r="GN911" i="64" s="1"/>
  <c r="GO911" i="64" s="1"/>
  <c r="GP911" i="64" s="1"/>
  <c r="GQ911" i="64" s="1"/>
  <c r="GR911" i="64" s="1"/>
  <c r="GS911" i="64" s="1"/>
  <c r="GT911" i="64" s="1"/>
  <c r="GU911" i="64" s="1"/>
  <c r="GV911" i="64" s="1"/>
  <c r="GW911" i="64" s="1"/>
  <c r="GX911" i="64" s="1"/>
  <c r="GY911" i="64" s="1"/>
  <c r="GZ911" i="64" s="1"/>
  <c r="HA911" i="64" s="1"/>
  <c r="HB911" i="64" s="1"/>
  <c r="HC911" i="64" s="1"/>
  <c r="HD911" i="64" s="1"/>
  <c r="HE911" i="64" s="1"/>
  <c r="HF911" i="64" s="1"/>
  <c r="HG911" i="64" s="1"/>
  <c r="HH911" i="64" s="1"/>
  <c r="HI911" i="64" s="1"/>
  <c r="HJ911" i="64" s="1"/>
  <c r="HK911" i="64" s="1"/>
  <c r="HL911" i="64" s="1"/>
  <c r="HM911" i="64" s="1"/>
  <c r="HN911" i="64" s="1"/>
  <c r="HO911" i="64" s="1"/>
  <c r="HP911" i="64" s="1"/>
  <c r="HQ911" i="64" s="1"/>
  <c r="HR911" i="64" s="1"/>
  <c r="HS911" i="64" s="1"/>
  <c r="HT911" i="64" s="1"/>
  <c r="HU911" i="64" s="1"/>
  <c r="HV911" i="64" s="1"/>
  <c r="HW911" i="64" s="1"/>
  <c r="HX911" i="64" s="1"/>
  <c r="HY911" i="64" s="1"/>
  <c r="HZ911" i="64" s="1"/>
  <c r="IA91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912" i="59"/>
  <c r="L6" i="64"/>
  <c r="E29" i="86" s="1"/>
  <c r="BV91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D7" i="87"/>
  <c r="D11" i="87"/>
  <c r="D8" i="87"/>
  <c r="D9" i="87"/>
  <c r="T16" i="66"/>
  <c r="V16" i="66"/>
  <c r="U16" i="66"/>
  <c r="X16" i="66"/>
  <c r="I31" i="86" l="1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G12" i="87" l="1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74" i="13"/>
  <c r="J2" i="13"/>
  <c r="J74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<sst xmlns="http://schemas.openxmlformats.org/spreadsheetml/2006/main" count="31030" uniqueCount="4147">
  <si>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</si>
  <si>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</si>
  <si>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</si>
  <si>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</si>
  <si>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</si>
  <si>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</si>
  <si>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</si>
  <si>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</si>
  <si>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</si>
  <si>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</si>
  <si>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</si>
  <si>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</si>
  <si>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</si>
  <si>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</si>
  <si>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</si>
  <si>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</si>
  <si>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</si>
  <si>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</si>
  <si>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</si>
  <si>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</si>
  <si>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</si>
  <si>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</si>
  <si>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</si>
  <si>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</si>
  <si>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</si>
  <si>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</si>
  <si>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</si>
  <si>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</si>
  <si>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</si>
  <si>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</si>
  <si>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</si>
  <si>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</si>
  <si>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</si>
  <si>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</si>
  <si>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</si>
  <si>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</si>
  <si>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</si>
  <si>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</si>
  <si>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</si>
  <si>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</si>
  <si>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</si>
  <si>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</si>
  <si>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</si>
  <si>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</si>
  <si>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</si>
  <si>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</si>
  <si>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</si>
  <si>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</si>
  <si>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</si>
  <si>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</si>
  <si>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</si>
  <si>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</si>
  <si>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</si>
  <si>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</si>
  <si>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</si>
  <si>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</si>
  <si>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</si>
  <si>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</si>
  <si>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</si>
  <si>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</si>
  <si>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</si>
  <si>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</si>
  <si>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</si>
  <si>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</si>
  <si>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</si>
  <si>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</si>
  <si>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</si>
  <si>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</si>
  <si>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</si>
  <si>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</si>
  <si>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</si>
  <si>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</si>
  <si>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</si>
  <si>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</si>
  <si>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</si>
  <si>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</si>
  <si>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</si>
  <si>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</si>
  <si>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</si>
  <si>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</si>
  <si>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</si>
  <si>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</si>
  <si>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</si>
  <si>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</si>
  <si>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</si>
  <si>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</si>
  <si>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</si>
  <si>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</si>
  <si>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</si>
  <si>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</si>
  <si>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</si>
  <si>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</si>
  <si>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</si>
  <si>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</si>
  <si>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</si>
  <si>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</si>
  <si>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</si>
  <si>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</si>
  <si>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</si>
  <si>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</si>
  <si>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</si>
  <si>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</si>
  <si>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</si>
  <si>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</si>
  <si>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</si>
  <si>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</si>
  <si>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</si>
  <si>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</si>
  <si>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</si>
  <si>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</si>
  <si>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</si>
  <si>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</si>
  <si>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</si>
  <si>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</si>
  <si>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</si>
  <si>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</si>
  <si>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</si>
  <si>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</si>
  <si>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</si>
  <si>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</si>
  <si>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</si>
  <si>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</si>
  <si>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</si>
  <si>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</si>
  <si>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</si>
  <si>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</si>
  <si>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</si>
  <si>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</si>
  <si>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</si>
  <si>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</si>
  <si>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</si>
  <si>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</si>
  <si>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</si>
  <si>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</si>
  <si>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</si>
  <si>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</si>
  <si>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</si>
  <si>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</si>
  <si>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</si>
  <si>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</si>
  <si>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</si>
  <si>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</si>
  <si>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</si>
  <si>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</si>
  <si>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</si>
  <si>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</si>
  <si>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</si>
  <si>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</si>
  <si>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</si>
  <si>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</si>
  <si>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</si>
  <si>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</si>
  <si>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</si>
  <si>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</si>
  <si>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</si>
  <si>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</si>
  <si>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</si>
  <si>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</si>
  <si>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</si>
  <si>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</si>
  <si>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</si>
  <si>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</si>
  <si>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</si>
  <si>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</si>
  <si>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</si>
  <si>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</si>
  <si>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</si>
  <si>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</si>
  <si>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</si>
  <si>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</si>
  <si>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</si>
  <si>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</si>
  <si>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</si>
  <si>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</si>
  <si>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</si>
  <si>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</si>
  <si>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</si>
  <si>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</si>
  <si>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</si>
  <si>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</si>
  <si>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</si>
  <si>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</si>
  <si>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</si>
  <si>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</si>
  <si>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</si>
  <si>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</si>
  <si>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</si>
  <si>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</si>
  <si>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</si>
  <si>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</si>
  <si>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</si>
  <si>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</si>
  <si>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</si>
  <si>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</si>
  <si>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</si>
  <si>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</si>
  <si>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</si>
  <si>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</si>
  <si>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</si>
  <si>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</si>
  <si>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</si>
  <si>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</si>
  <si>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</si>
  <si>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</si>
  <si>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</si>
  <si>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</si>
  <si>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</si>
  <si>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</si>
  <si>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</si>
  <si>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</si>
  <si>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</si>
  <si>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</si>
  <si>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</si>
  <si>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</si>
  <si>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</si>
  <si>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</si>
  <si>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</si>
  <si>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</si>
  <si>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</si>
  <si>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</si>
  <si>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</si>
  <si>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</si>
  <si>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</si>
  <si>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</si>
  <si>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</si>
  <si>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</si>
  <si>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</si>
  <si>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</si>
  <si>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</si>
  <si>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</si>
  <si>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</si>
  <si>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</si>
  <si>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</si>
  <si>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</si>
  <si>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</si>
  <si>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</si>
  <si>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</si>
  <si>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</si>
  <si>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</si>
  <si>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</si>
  <si>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</si>
  <si>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</si>
  <si>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</si>
  <si>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</si>
  <si>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</si>
  <si>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</si>
  <si>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</si>
  <si>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</si>
  <si>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</si>
  <si>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</si>
  <si>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</si>
  <si>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</si>
  <si>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</si>
  <si>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</si>
  <si>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</si>
  <si>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</si>
  <si>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</si>
  <si>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</si>
  <si>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</si>
  <si>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</si>
  <si>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</si>
  <si>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</si>
  <si>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</si>
  <si>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</si>
  <si>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</si>
  <si>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</si>
  <si>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</si>
  <si>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</si>
  <si>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</si>
  <si>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</si>
  <si>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</si>
  <si>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</si>
  <si>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</si>
  <si>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</si>
  <si>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</si>
  <si>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</si>
  <si>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</si>
  <si>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</si>
  <si>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</si>
  <si>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</si>
  <si>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</si>
  <si>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</si>
  <si>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</si>
  <si>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</si>
  <si>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</si>
  <si>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</si>
  <si>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</si>
  <si>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29.804.699/0001-24</t>
  </si>
  <si>
    <t>30.155.897/0001-93</t>
  </si>
  <si>
    <t>03.165.760/0001-47</t>
  </si>
  <si>
    <t>16.702.140/0001-41</t>
  </si>
  <si>
    <t>08.468.071/0001-25</t>
  </si>
  <si>
    <t>06.342.966/0001-93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</si>
  <si>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</si>
  <si>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</si>
  <si>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</si>
  <si>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</si>
  <si>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</si>
  <si>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</si>
  <si>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</si>
  <si>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</si>
  <si>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</si>
  <si>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</si>
  <si>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</si>
  <si>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</si>
  <si>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</si>
  <si>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</si>
  <si>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</si>
  <si>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</si>
  <si>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</si>
  <si>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</si>
  <si>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</si>
  <si>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</si>
  <si>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</si>
  <si>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</si>
  <si>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</si>
  <si>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</si>
  <si>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</si>
  <si>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</si>
  <si>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</si>
  <si>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</si>
  <si>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</si>
  <si>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</si>
  <si>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</si>
  <si>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</si>
  <si>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</si>
  <si>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</si>
  <si>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</si>
  <si>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</si>
  <si>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</si>
  <si>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</si>
  <si>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</si>
  <si>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</si>
  <si>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</si>
  <si>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</si>
  <si>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</si>
  <si>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</si>
  <si>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</si>
  <si>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</si>
  <si>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</si>
  <si>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</si>
  <si>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</si>
  <si>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</si>
  <si>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</si>
  <si>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</si>
  <si>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</si>
  <si>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</si>
  <si>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</si>
  <si>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</si>
  <si>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</si>
  <si>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</si>
  <si>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</si>
  <si>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</si>
  <si>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</si>
  <si>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</si>
  <si>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</si>
  <si>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</si>
  <si>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</si>
  <si>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</si>
  <si>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</si>
  <si>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</si>
  <si>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</si>
  <si>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</si>
  <si>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</si>
  <si>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</si>
  <si>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</si>
  <si>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</si>
  <si>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</si>
  <si>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</si>
  <si>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</si>
  <si>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</si>
  <si>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</si>
  <si>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</si>
  <si>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</si>
  <si>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</si>
  <si>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</si>
  <si>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</si>
  <si>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</si>
  <si>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</si>
  <si>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</si>
  <si>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</si>
  <si>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</si>
  <si>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</si>
  <si>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</si>
  <si>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</si>
  <si>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</si>
  <si>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</si>
  <si>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</si>
  <si>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</si>
  <si>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</si>
  <si>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</si>
  <si>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</si>
  <si>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</si>
  <si>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</si>
  <si>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</si>
  <si>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</si>
  <si>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</si>
  <si>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</si>
  <si>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</si>
  <si>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</si>
  <si>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</si>
  <si>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</si>
  <si>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</si>
  <si>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</si>
  <si>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</si>
  <si>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</si>
  <si>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</si>
  <si>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</si>
  <si>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</si>
  <si>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</si>
  <si>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</si>
  <si>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</si>
  <si>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</si>
  <si>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</si>
  <si>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</si>
  <si>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</si>
  <si>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</si>
  <si>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</si>
  <si>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</si>
  <si>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</si>
  <si>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</si>
  <si>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</si>
  <si>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</si>
  <si>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</si>
  <si>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</si>
  <si>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</si>
  <si>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</si>
  <si>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</si>
  <si>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</si>
  <si>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</si>
  <si>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</si>
  <si>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</si>
  <si>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</si>
  <si>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</si>
  <si>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</si>
  <si>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</si>
  <si>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</si>
  <si>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</si>
  <si>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</si>
  <si>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</si>
  <si>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</si>
  <si>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</si>
  <si>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</si>
  <si>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</si>
  <si>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</si>
  <si>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</si>
  <si>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</si>
  <si>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</si>
  <si>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</si>
  <si>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</si>
  <si>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</si>
  <si>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</si>
  <si>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</si>
  <si>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</si>
  <si>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</si>
  <si>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</si>
  <si>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</si>
  <si>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</si>
  <si>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</si>
  <si>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</si>
  <si>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</si>
  <si>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</si>
  <si>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</si>
  <si>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</si>
  <si>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</si>
  <si>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</si>
  <si>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</si>
  <si>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</si>
  <si>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</si>
  <si>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</si>
  <si>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</si>
  <si>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</si>
  <si>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</si>
  <si>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</si>
  <si>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</si>
  <si>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</si>
  <si>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</si>
  <si>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</si>
  <si>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</si>
  <si>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</si>
  <si>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</si>
  <si>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</si>
  <si>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</si>
  <si>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</si>
  <si>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</si>
  <si>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</si>
  <si>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</si>
  <si>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</si>
  <si>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</si>
  <si>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</si>
  <si>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</si>
  <si>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</si>
  <si>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</si>
  <si>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</si>
  <si>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</si>
  <si>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</si>
  <si>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</si>
  <si>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</si>
  <si>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</si>
  <si>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</si>
  <si>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</si>
  <si>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</si>
  <si>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</si>
  <si>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</si>
  <si>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</si>
  <si>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</si>
  <si>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</si>
  <si>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</si>
  <si>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</si>
  <si>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</si>
  <si>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</si>
  <si>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</si>
  <si>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</si>
  <si>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</si>
  <si>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</si>
  <si>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</si>
  <si>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</si>
  <si>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</si>
  <si>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</si>
  <si>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</si>
  <si>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</si>
  <si>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</si>
  <si>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</si>
  <si>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</si>
  <si>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</si>
  <si>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</si>
  <si>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</si>
  <si>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</si>
  <si>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</si>
  <si>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</si>
  <si>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</si>
  <si>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</si>
  <si>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</si>
  <si>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</si>
  <si>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</si>
  <si>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</si>
  <si>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</si>
  <si>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</si>
  <si>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</si>
  <si>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</si>
  <si>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</si>
  <si>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</si>
  <si>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</si>
  <si>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</si>
  <si>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</si>
  <si>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</si>
  <si>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</si>
  <si>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</si>
  <si>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</si>
  <si>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</si>
  <si>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</si>
  <si>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</si>
  <si>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</si>
  <si>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</si>
  <si>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</si>
  <si>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</si>
  <si>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</si>
  <si>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</si>
  <si>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</si>
  <si>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</si>
  <si>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</si>
  <si>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</si>
  <si>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</si>
  <si>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</si>
  <si>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</si>
  <si>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</si>
  <si>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</si>
  <si>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</si>
  <si>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</si>
  <si>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</si>
  <si>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</si>
  <si>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</si>
  <si>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</si>
  <si>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</si>
  <si>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</si>
  <si>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</si>
  <si>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</si>
  <si>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</si>
  <si>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</si>
  <si>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</si>
  <si>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</si>
  <si>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</si>
  <si>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</si>
  <si>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</si>
  <si>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</si>
  <si>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</si>
  <si>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</si>
  <si>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</si>
  <si>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</si>
  <si>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</si>
  <si>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</si>
  <si>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</si>
  <si>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</si>
  <si>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</si>
  <si>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</si>
  <si>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</si>
  <si>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</si>
  <si>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</si>
  <si>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</si>
  <si>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</si>
  <si>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</si>
  <si>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</si>
  <si>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</si>
  <si>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</si>
  <si>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</si>
  <si>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</si>
  <si>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</si>
  <si>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</si>
  <si>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</si>
  <si>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</si>
  <si>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</si>
  <si>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</si>
  <si>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</si>
  <si>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</si>
  <si>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</si>
  <si>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</si>
  <si>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</si>
  <si>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</si>
  <si>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</si>
  <si>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</si>
  <si>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</si>
  <si>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</si>
  <si>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</si>
  <si>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</si>
  <si>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</si>
  <si>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</si>
  <si>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</si>
  <si>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</si>
  <si>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</si>
  <si>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</si>
  <si>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</si>
  <si>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</si>
  <si>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</si>
  <si>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</si>
  <si>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</si>
  <si>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</si>
  <si>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</si>
  <si>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</si>
  <si>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</si>
  <si>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</si>
  <si>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</si>
  <si>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</si>
  <si>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</si>
  <si>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</si>
  <si>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</si>
  <si>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</si>
  <si>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</si>
  <si>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</si>
  <si>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</si>
  <si>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</si>
  <si>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</si>
  <si>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</si>
  <si>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</si>
  <si>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</si>
  <si>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</si>
  <si>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</si>
  <si>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</si>
  <si>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</si>
  <si>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</si>
  <si>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</si>
  <si>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</si>
  <si>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</si>
  <si>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</si>
  <si>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</si>
  <si>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</si>
  <si>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</si>
  <si>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</si>
  <si>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</si>
  <si>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</si>
  <si>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</si>
  <si>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</si>
  <si>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</si>
  <si>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</si>
  <si>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</si>
  <si>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</si>
  <si>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</si>
  <si>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</si>
  <si>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</si>
  <si>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</si>
  <si>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</si>
  <si>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</si>
  <si>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</si>
  <si>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</si>
  <si>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</si>
  <si>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</si>
  <si>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</si>
  <si>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</si>
  <si>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</si>
  <si>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</si>
  <si>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</si>
  <si>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</si>
  <si>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</si>
  <si>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</si>
  <si>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</si>
  <si>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</si>
  <si>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</si>
  <si>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</si>
  <si>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</si>
  <si>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</si>
  <si>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</si>
  <si>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</si>
  <si>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</si>
  <si>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</si>
  <si>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</si>
  <si>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</si>
  <si>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</si>
  <si>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</si>
  <si>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</si>
  <si>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</si>
  <si>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</si>
  <si>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</si>
  <si>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</si>
  <si>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</si>
  <si>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</si>
  <si>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</si>
  <si>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</si>
  <si>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</si>
  <si>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</si>
  <si>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</si>
  <si>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</si>
  <si>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</si>
  <si>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</si>
  <si>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</si>
  <si>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</si>
  <si>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</si>
  <si>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</si>
  <si>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</si>
  <si>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</si>
  <si>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</si>
  <si>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</si>
  <si>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</si>
  <si>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</si>
  <si>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</si>
  <si>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</si>
  <si>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</si>
  <si>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</si>
  <si>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</si>
  <si>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</si>
  <si>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</si>
  <si>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</si>
  <si>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</si>
  <si>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</si>
  <si>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</si>
  <si>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</si>
  <si>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</si>
  <si>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</si>
  <si>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</si>
  <si>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</si>
  <si>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</si>
  <si>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</si>
  <si>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</si>
  <si>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</si>
  <si>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</si>
  <si>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</si>
  <si>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</si>
  <si>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</si>
  <si>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</si>
  <si>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</si>
  <si>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</si>
  <si>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</si>
  <si>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</si>
  <si>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</si>
  <si>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</si>
  <si>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</si>
  <si>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</si>
  <si>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</si>
  <si>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</si>
  <si>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</si>
  <si>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</si>
  <si>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</si>
  <si>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</si>
  <si>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</si>
  <si>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</si>
  <si>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</si>
  <si>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</si>
  <si>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</si>
  <si>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</si>
  <si>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</si>
  <si>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</si>
  <si>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</si>
  <si>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</si>
  <si>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</si>
  <si>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</si>
  <si>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</si>
  <si>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</si>
  <si>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</si>
  <si>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</si>
  <si>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</si>
  <si>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</si>
  <si>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</si>
  <si>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</si>
  <si>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</si>
  <si>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</si>
  <si>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</si>
  <si>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</si>
  <si>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</si>
  <si>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</si>
  <si>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</si>
  <si>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</si>
  <si>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</si>
  <si>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</si>
  <si>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</si>
  <si>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</si>
  <si>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</si>
  <si>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</si>
  <si>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</si>
  <si>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</si>
  <si>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</si>
  <si>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</si>
  <si>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</si>
  <si>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</si>
  <si>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</si>
  <si>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</si>
  <si>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</si>
  <si>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</si>
  <si>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</si>
  <si>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</si>
  <si>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</si>
  <si>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</si>
  <si>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</si>
  <si>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</si>
  <si>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</si>
  <si>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</si>
  <si>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</si>
  <si>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</si>
  <si>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</si>
  <si>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</si>
  <si>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</si>
  <si>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</si>
  <si>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</si>
  <si>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</si>
  <si>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</si>
  <si>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</si>
  <si>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</si>
  <si>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</si>
  <si>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</si>
  <si>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</si>
  <si>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</si>
  <si>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</si>
  <si>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</si>
  <si>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</si>
  <si>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</si>
  <si>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</si>
  <si>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</si>
  <si>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</si>
  <si>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</si>
  <si>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</si>
  <si>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</si>
  <si>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</si>
  <si>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</si>
  <si>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</si>
  <si>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</si>
  <si>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</si>
  <si>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</si>
  <si>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</si>
  <si>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</si>
  <si>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</si>
  <si>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</si>
  <si>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</si>
  <si>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</si>
  <si>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</si>
  <si>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</si>
  <si>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</si>
  <si>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</si>
  <si>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</si>
  <si>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</si>
  <si>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</si>
  <si>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</si>
  <si>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</si>
  <si>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</si>
  <si>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</si>
  <si>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</si>
  <si>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</si>
  <si>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</si>
  <si>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</si>
  <si>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</si>
  <si>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</si>
  <si>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</si>
  <si>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</si>
  <si>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</si>
  <si>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</si>
  <si>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</si>
  <si>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</si>
  <si>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</si>
  <si>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</si>
  <si>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</si>
  <si>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</si>
  <si>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</si>
  <si>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</si>
  <si>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</si>
  <si>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</si>
  <si>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</si>
  <si>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</si>
  <si>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</si>
  <si>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</si>
  <si>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</si>
  <si>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</si>
  <si>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</si>
  <si>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</si>
  <si>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</si>
  <si>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</si>
  <si>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</si>
  <si>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</si>
  <si>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</si>
  <si>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</si>
  <si>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</si>
  <si>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</si>
  <si>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</si>
  <si>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</si>
  <si>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</si>
  <si>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</si>
  <si>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</si>
  <si>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</si>
  <si>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</si>
  <si>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</si>
  <si>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</si>
  <si>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</si>
  <si>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</si>
  <si>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</si>
  <si>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</si>
  <si>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</si>
  <si>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</si>
  <si>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</si>
  <si>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</si>
  <si>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</si>
  <si>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</si>
  <si>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</si>
  <si>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</si>
  <si>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</si>
  <si>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</si>
  <si>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</si>
  <si>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</si>
  <si>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</si>
  <si>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</si>
  <si>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</si>
  <si>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</si>
  <si>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</si>
  <si>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</si>
  <si>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</si>
  <si>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</si>
  <si>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</si>
  <si>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</si>
  <si>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</si>
  <si>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</si>
  <si>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</si>
  <si>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</si>
  <si>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</si>
  <si>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</si>
  <si>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</si>
  <si>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</si>
  <si>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</si>
  <si>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</si>
  <si>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</si>
  <si>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</si>
  <si>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</si>
  <si>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</si>
  <si>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</si>
  <si>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</si>
  <si>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</si>
  <si>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</si>
  <si>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</si>
  <si>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</si>
  <si>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</si>
  <si>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</si>
  <si>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</si>
  <si>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</si>
  <si>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</si>
  <si>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</si>
  <si>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</si>
  <si>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</si>
  <si>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</si>
  <si>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</si>
  <si>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</si>
  <si>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</si>
  <si>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</si>
  <si>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</si>
  <si>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</si>
  <si>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</si>
  <si>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</si>
  <si>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</si>
  <si>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</si>
  <si>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</si>
  <si>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</si>
  <si>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</si>
  <si>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</si>
  <si>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</si>
  <si>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</si>
  <si>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</si>
  <si>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</si>
  <si>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</si>
  <si>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</si>
  <si>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</si>
  <si>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</si>
  <si>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</si>
  <si>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</si>
  <si>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</si>
  <si>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</si>
  <si>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</si>
  <si>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</si>
  <si>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</si>
  <si>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</si>
  <si>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</si>
  <si>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</si>
  <si>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</si>
  <si>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</si>
  <si>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</si>
  <si>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</si>
  <si>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</si>
  <si>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</si>
  <si>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</si>
  <si>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</si>
  <si>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</si>
  <si>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</si>
  <si>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</si>
  <si>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</si>
  <si>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</si>
  <si>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</si>
  <si>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</si>
  <si>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</si>
  <si>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</si>
  <si>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</si>
  <si>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</si>
  <si>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</si>
  <si>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</si>
  <si>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</si>
  <si>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</si>
  <si>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</si>
  <si>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</si>
  <si>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</si>
  <si>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</si>
  <si>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</si>
  <si>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</si>
  <si>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</si>
  <si>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</si>
  <si>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</si>
  <si>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</si>
  <si>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</si>
  <si>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</si>
  <si>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</si>
  <si>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</si>
  <si>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</si>
  <si>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</si>
  <si>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</si>
  <si>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</si>
  <si>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</si>
  <si>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</si>
  <si>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</si>
  <si>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</si>
  <si>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</si>
  <si>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</si>
  <si>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</si>
  <si>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</si>
  <si>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</si>
  <si>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</si>
  <si>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</si>
  <si>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</si>
  <si>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</si>
  <si>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</si>
  <si>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</si>
  <si>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</si>
  <si>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</si>
  <si>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</si>
  <si>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</si>
  <si>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</si>
  <si>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</si>
  <si>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</si>
  <si>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</si>
  <si>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</si>
  <si>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</si>
  <si>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</si>
  <si>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</si>
  <si>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</si>
  <si>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</si>
  <si>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</si>
  <si>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</si>
  <si>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</si>
  <si>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</si>
  <si>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</si>
  <si>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</si>
  <si>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</si>
  <si>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</si>
  <si>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</si>
  <si>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</si>
  <si>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</si>
  <si>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</si>
  <si>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</si>
  <si>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</si>
  <si>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</si>
  <si>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</si>
  <si>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</si>
  <si>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</si>
  <si>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</si>
  <si>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</si>
  <si>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</si>
  <si>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</si>
  <si>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</si>
  <si>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</si>
  <si>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</si>
  <si>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</si>
  <si>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</si>
  <si>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</si>
  <si>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</si>
  <si>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</si>
  <si>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</si>
  <si>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</si>
  <si>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</si>
  <si>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</si>
  <si>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</si>
  <si>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</si>
  <si>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</si>
  <si>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</si>
  <si>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</si>
  <si>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</si>
  <si>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</si>
  <si>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</si>
  <si>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</si>
  <si>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</si>
  <si>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</si>
  <si>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</si>
  <si>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</si>
  <si>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</si>
  <si>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</si>
  <si>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</si>
  <si>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</si>
  <si>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</si>
  <si>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</si>
  <si>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</si>
  <si>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</si>
  <si>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</si>
  <si>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</si>
  <si>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</si>
  <si>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</si>
  <si>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</si>
  <si>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</si>
  <si>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</si>
  <si>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</si>
  <si>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</si>
  <si>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</si>
  <si>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</si>
  <si>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</si>
  <si>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</si>
  <si>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</si>
  <si>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</si>
  <si>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</si>
  <si>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</si>
  <si>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</si>
  <si>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</si>
  <si>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</si>
  <si>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</si>
  <si>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</si>
  <si>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</si>
  <si>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</si>
  <si>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</si>
  <si>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</si>
  <si>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</si>
  <si>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</si>
  <si>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</si>
  <si>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</si>
  <si>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</si>
  <si>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</si>
  <si>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</si>
  <si>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</si>
  <si>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</si>
  <si>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</si>
  <si>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</si>
  <si>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</si>
  <si>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</si>
  <si>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</si>
  <si>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</si>
  <si>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</si>
  <si>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</si>
  <si>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</si>
  <si>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</si>
  <si>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</si>
  <si>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</si>
  <si>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</si>
  <si>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</si>
  <si>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</si>
  <si>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</si>
  <si>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</si>
  <si>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</si>
  <si>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</si>
  <si>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</si>
  <si>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</si>
  <si>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</si>
  <si>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</si>
  <si>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</si>
  <si>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</si>
  <si>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</si>
  <si>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</si>
  <si>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</si>
  <si>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</si>
  <si>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</si>
  <si>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</si>
  <si>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</si>
  <si>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</si>
  <si>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</si>
  <si>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</si>
  <si>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</si>
  <si>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</si>
  <si>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</si>
  <si>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</si>
  <si>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</si>
  <si>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</si>
  <si>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</si>
  <si>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</si>
  <si>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</si>
  <si>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</si>
  <si>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</si>
  <si>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</si>
  <si>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</si>
  <si>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</si>
  <si>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</si>
  <si>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</si>
  <si>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</si>
  <si>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</si>
  <si>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</si>
  <si>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</si>
  <si>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</si>
  <si>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</si>
  <si>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</si>
  <si>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</si>
  <si>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</si>
  <si>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</si>
  <si>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</si>
  <si>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</si>
  <si>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</si>
  <si>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</si>
  <si>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</si>
  <si>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</si>
  <si>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</si>
  <si>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</si>
  <si>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</si>
  <si>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</si>
  <si>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</si>
  <si>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</si>
  <si>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</si>
  <si>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</si>
  <si>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</si>
  <si>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</si>
  <si>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</si>
  <si>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</si>
  <si>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</si>
  <si>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</si>
  <si>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</si>
  <si>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</si>
  <si>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</si>
  <si>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</si>
  <si>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</si>
  <si>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</si>
  <si>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</si>
  <si>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</si>
  <si>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</si>
  <si>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</si>
  <si>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</si>
  <si>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</si>
  <si>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</si>
  <si>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</si>
  <si>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</si>
  <si>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</si>
  <si>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</si>
  <si>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</si>
  <si>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</si>
  <si>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</si>
  <si>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</si>
  <si>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</si>
  <si>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</si>
  <si>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</si>
  <si>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</si>
  <si>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</si>
  <si>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</si>
  <si>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</si>
  <si>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</si>
  <si>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</si>
  <si>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</si>
  <si>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</si>
  <si>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</si>
  <si>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</si>
  <si>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</si>
  <si>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</si>
  <si>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</si>
  <si>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</si>
  <si>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</si>
  <si>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</si>
  <si>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</si>
  <si>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</si>
  <si>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</si>
  <si>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</si>
  <si>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</si>
  <si>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</si>
  <si>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</si>
  <si>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</si>
  <si>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</si>
  <si>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</si>
  <si>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</si>
  <si>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</si>
  <si>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</si>
  <si>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</si>
  <si>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</si>
  <si>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</si>
  <si>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</si>
  <si>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</si>
  <si>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</si>
  <si>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</si>
  <si>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</si>
  <si>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</si>
  <si>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</si>
  <si>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</si>
  <si>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</si>
  <si>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</si>
  <si>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</si>
  <si>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</si>
  <si>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</si>
  <si>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</si>
  <si>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</si>
  <si>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</si>
  <si>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</si>
  <si>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</si>
  <si>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</si>
  <si>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</si>
  <si>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</si>
  <si>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</si>
  <si>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</si>
  <si>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</si>
  <si>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</si>
  <si>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</si>
  <si>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</si>
  <si>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</si>
  <si>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</si>
  <si>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</si>
  <si>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</si>
  <si>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</si>
  <si>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</si>
  <si>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</si>
  <si>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</si>
  <si>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</si>
  <si>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</si>
  <si>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</si>
  <si>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</si>
  <si>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</si>
  <si>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</si>
  <si>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</si>
  <si>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</si>
  <si>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</si>
  <si>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</si>
  <si>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</si>
  <si>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</si>
  <si>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</si>
  <si>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</si>
  <si>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</si>
  <si>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</si>
  <si>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</si>
  <si>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</si>
  <si>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</si>
  <si>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</si>
  <si>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</si>
  <si>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</si>
  <si>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</si>
  <si>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</si>
  <si>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</si>
  <si>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</si>
  <si>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</si>
  <si>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</si>
  <si>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</si>
  <si>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</si>
  <si>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</si>
  <si>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</si>
  <si>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</si>
  <si>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</si>
  <si>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</si>
  <si>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</si>
  <si>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</si>
  <si>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</si>
  <si>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</si>
  <si>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</si>
  <si>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</si>
  <si>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</si>
  <si>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</si>
  <si>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</si>
  <si>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</si>
  <si>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</si>
  <si>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</si>
  <si>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</si>
  <si>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</si>
  <si>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</si>
  <si>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</si>
  <si>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</si>
  <si>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</si>
  <si>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</si>
  <si>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</si>
  <si>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</si>
  <si>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</si>
  <si>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</si>
  <si>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</si>
  <si>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</si>
  <si>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</si>
  <si>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</si>
  <si>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</si>
  <si>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</si>
  <si>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</si>
  <si>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</si>
  <si>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</si>
  <si>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</si>
  <si>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</si>
  <si>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</si>
  <si>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</si>
  <si>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</si>
  <si>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</si>
  <si>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</si>
  <si>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</si>
  <si>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</si>
  <si>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</si>
  <si>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</si>
  <si>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</si>
  <si>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</si>
  <si>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</si>
  <si>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</si>
  <si>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</si>
  <si>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</si>
  <si>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</si>
  <si>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</si>
  <si>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</si>
  <si>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</si>
  <si>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</si>
  <si>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</si>
  <si>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</si>
  <si>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</si>
  <si>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</si>
  <si>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</si>
  <si>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</si>
  <si>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</si>
  <si>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</si>
  <si>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</si>
  <si>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</si>
  <si>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</si>
  <si>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</si>
  <si>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</si>
  <si>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</si>
  <si>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</si>
  <si>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</si>
  <si>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</si>
  <si>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</si>
  <si>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</si>
  <si>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</si>
  <si>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</si>
  <si>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</si>
  <si>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</si>
  <si>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</si>
  <si>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</si>
  <si>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</si>
  <si>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</si>
  <si>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</si>
  <si>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</si>
  <si>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</si>
  <si>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</si>
  <si>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</si>
  <si>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</si>
  <si>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</si>
  <si>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</si>
  <si>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</si>
  <si>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</si>
  <si>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</si>
  <si>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</si>
  <si>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</si>
  <si>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</si>
  <si>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</si>
  <si>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</si>
  <si>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</si>
  <si>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</si>
  <si>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</si>
  <si>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</si>
  <si>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</si>
  <si>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</si>
  <si>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</si>
  <si>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</si>
  <si>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</si>
  <si>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</si>
  <si>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</si>
  <si>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</si>
  <si>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</si>
  <si>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</si>
  <si>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</si>
  <si>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</si>
  <si>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</si>
  <si>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</si>
  <si>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</si>
  <si>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</si>
  <si>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</si>
  <si>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</si>
  <si>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</si>
  <si>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</si>
  <si>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</si>
  <si>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</si>
  <si>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</si>
  <si>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</si>
  <si>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</si>
  <si>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</si>
  <si>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</si>
  <si>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</si>
  <si>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</si>
  <si>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</si>
  <si>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</si>
  <si>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</si>
  <si>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</si>
  <si>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</si>
  <si>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</si>
  <si>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</si>
  <si>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</si>
  <si>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</si>
  <si>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</si>
  <si>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</si>
  <si>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</si>
  <si>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</si>
  <si>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</si>
  <si>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</si>
  <si>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</si>
  <si>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</si>
  <si>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</si>
  <si>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</si>
  <si>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</si>
  <si>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</si>
  <si>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</si>
  <si>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</si>
  <si>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</si>
  <si>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</si>
  <si>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</si>
  <si>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</si>
  <si>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</si>
  <si>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</si>
  <si>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</si>
  <si>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</si>
  <si>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</si>
  <si>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</si>
  <si>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</si>
  <si>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</si>
  <si>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</si>
  <si>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</si>
  <si>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</si>
  <si>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</si>
  <si>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</si>
  <si>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</si>
  <si>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</si>
  <si>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</si>
  <si>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</si>
  <si>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</si>
  <si>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</si>
  <si>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</si>
  <si>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</si>
  <si>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</si>
  <si>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</si>
  <si>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</si>
  <si>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</si>
  <si>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</si>
  <si>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</si>
  <si>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</si>
  <si>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</si>
  <si>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</si>
  <si>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</si>
  <si>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</si>
  <si>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</si>
  <si>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</si>
  <si>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</si>
  <si>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</si>
  <si>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</si>
  <si>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</si>
  <si>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</si>
  <si>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</si>
  <si>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</si>
  <si>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</si>
  <si>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</si>
  <si>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</si>
  <si>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</si>
  <si>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</si>
  <si>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</si>
  <si>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</si>
  <si>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</si>
  <si>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</si>
  <si>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</si>
  <si>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</si>
  <si>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</si>
  <si>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</si>
  <si>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</si>
  <si>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</si>
  <si>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</si>
  <si>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</si>
  <si>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</si>
  <si>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</si>
  <si>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</si>
  <si>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</si>
  <si>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</si>
  <si>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</si>
  <si>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</si>
  <si>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</si>
  <si>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</si>
  <si>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</si>
  <si>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</si>
  <si>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</si>
  <si>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</si>
  <si>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</si>
  <si>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</si>
  <si>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</si>
  <si>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</si>
  <si>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</si>
  <si>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</si>
  <si>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</si>
  <si>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</si>
  <si>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</si>
  <si>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</si>
  <si>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</si>
  <si>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</si>
  <si>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</si>
  <si>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</si>
  <si>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</si>
  <si>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</si>
  <si>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</si>
  <si>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</si>
  <si>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</si>
  <si>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</si>
  <si>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</si>
  <si>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</si>
  <si>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</si>
  <si>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</si>
  <si>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</si>
  <si>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</si>
  <si>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</si>
  <si>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</si>
  <si>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</si>
  <si>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</si>
  <si>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</si>
  <si>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</si>
  <si>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</si>
  <si>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</si>
  <si>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</si>
  <si>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</si>
  <si>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</si>
  <si>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</si>
  <si>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</si>
  <si>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</si>
  <si>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</si>
  <si>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</si>
  <si>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</si>
  <si>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</si>
  <si>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</si>
  <si>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</si>
  <si>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</si>
  <si>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</si>
  <si>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</si>
  <si>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</si>
  <si>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</si>
  <si>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</si>
  <si>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</si>
  <si>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</si>
  <si>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</si>
  <si>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</si>
  <si>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</si>
  <si>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</si>
  <si>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</si>
  <si>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</si>
  <si>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</si>
  <si>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</si>
  <si>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</si>
  <si>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</si>
  <si>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</si>
  <si>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</si>
  <si>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</si>
  <si>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</si>
  <si>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</si>
  <si>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</si>
  <si>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</si>
  <si>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</si>
  <si>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</si>
  <si>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</si>
  <si>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</si>
  <si>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</si>
  <si>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</si>
  <si>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</si>
  <si>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</si>
  <si>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</si>
  <si>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</si>
  <si>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</si>
  <si>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</si>
  <si>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</si>
  <si>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</si>
  <si>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</si>
  <si>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</si>
  <si>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</si>
  <si>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</si>
  <si>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</si>
  <si>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</si>
  <si>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</si>
  <si>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</si>
  <si>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</si>
  <si>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</si>
  <si>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</si>
  <si>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</si>
  <si>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</si>
  <si>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</si>
  <si>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</si>
  <si>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</si>
  <si>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</si>
  <si>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</si>
  <si>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</si>
  <si>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</si>
  <si>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</si>
  <si>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</si>
  <si>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</si>
  <si>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</si>
  <si>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</si>
  <si>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</si>
  <si>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</si>
  <si>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</si>
  <si>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</si>
  <si>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</si>
  <si>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</si>
  <si>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</si>
  <si>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</si>
  <si>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</si>
  <si>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</si>
  <si>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</si>
  <si>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</si>
  <si>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</si>
  <si>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</si>
  <si>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</si>
  <si>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</si>
  <si>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</si>
  <si>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</si>
  <si>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</si>
  <si>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</si>
  <si>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</si>
  <si>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</si>
  <si>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</si>
  <si>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</si>
  <si>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</si>
  <si>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</si>
  <si>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</si>
  <si>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</si>
  <si>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</si>
  <si>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</si>
  <si>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</si>
  <si>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</si>
  <si>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</si>
  <si>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</si>
  <si>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</si>
  <si>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</si>
  <si>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</si>
  <si>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</si>
  <si>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</si>
  <si>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</si>
  <si>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</si>
  <si>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</si>
  <si>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</si>
  <si>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</si>
  <si>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</si>
  <si>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</si>
  <si>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</si>
  <si>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</si>
  <si>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</si>
  <si>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</si>
  <si>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</si>
  <si>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</si>
  <si>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</si>
  <si>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</si>
  <si>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</si>
  <si>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</si>
  <si>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</si>
  <si>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</si>
  <si>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</si>
  <si>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</si>
  <si>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</si>
  <si>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</si>
  <si>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</si>
  <si>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</si>
  <si>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</si>
  <si>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</si>
  <si>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</si>
  <si>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</si>
  <si>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</si>
  <si>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</si>
  <si>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</si>
  <si>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</si>
  <si>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</si>
  <si>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</si>
  <si>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</si>
  <si>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</si>
  <si>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</si>
  <si>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</si>
  <si>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</si>
  <si>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</si>
  <si>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</si>
  <si>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</si>
  <si>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</si>
  <si>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</si>
  <si>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</si>
  <si>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</si>
  <si>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</si>
  <si>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</si>
  <si>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</si>
  <si>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</si>
  <si>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</si>
  <si>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</si>
  <si>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</si>
  <si>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</si>
  <si>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</si>
  <si>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</si>
  <si>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</si>
  <si>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</si>
  <si>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</si>
  <si>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</si>
  <si>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</si>
  <si>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</si>
  <si>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</si>
  <si>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</si>
  <si>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</si>
  <si>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</si>
  <si>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</si>
  <si>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</si>
  <si>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</si>
  <si>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</si>
  <si>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</si>
  <si>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</si>
  <si>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</si>
  <si>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</si>
  <si>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</si>
  <si>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</si>
  <si>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</si>
  <si>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</si>
  <si>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</si>
  <si>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</si>
  <si>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</si>
  <si>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</si>
  <si>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</si>
  <si>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</si>
  <si>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</si>
  <si>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</si>
  <si>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</si>
  <si>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</si>
  <si>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</si>
  <si>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</si>
  <si>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</si>
  <si>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</si>
  <si>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</si>
  <si>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</si>
  <si>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</si>
  <si>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</si>
  <si>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</si>
  <si>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</si>
  <si>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</si>
  <si>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</si>
  <si>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</si>
  <si>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</si>
  <si>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</si>
  <si>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</si>
  <si>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</si>
  <si>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</si>
  <si>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</si>
  <si>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</si>
  <si>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</si>
  <si>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</si>
  <si>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</si>
  <si>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</si>
  <si>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</si>
  <si>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</si>
  <si>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</si>
  <si>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</si>
  <si>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</si>
  <si>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</si>
  <si>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</si>
  <si>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</si>
  <si>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</si>
  <si>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</si>
  <si>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</si>
  <si>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</si>
  <si>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</si>
  <si>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</si>
  <si>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</si>
  <si>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</si>
  <si>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</si>
  <si>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</si>
  <si>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</si>
  <si>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</si>
  <si>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</si>
  <si>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</si>
  <si>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</si>
  <si>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</si>
  <si>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</si>
  <si>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</si>
  <si>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</si>
  <si>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</si>
  <si>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</si>
  <si>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</si>
  <si>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</si>
  <si>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</si>
  <si>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</si>
  <si>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</si>
  <si>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</si>
  <si>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</si>
  <si>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</si>
  <si>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</si>
  <si>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</si>
  <si>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</si>
  <si>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</si>
  <si>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</si>
  <si>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</si>
  <si>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</si>
  <si>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</si>
  <si>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</si>
  <si>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</si>
  <si>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</si>
  <si>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</si>
  <si>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</si>
  <si>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</si>
  <si>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</si>
  <si>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</si>
  <si>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</si>
  <si>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</si>
  <si>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</si>
  <si>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</si>
  <si>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</si>
  <si>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</si>
  <si>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</si>
  <si>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</si>
  <si>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</si>
  <si>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</si>
  <si>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</si>
  <si>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</si>
  <si>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</si>
  <si>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</si>
  <si>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</si>
  <si>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</si>
  <si>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</si>
  <si>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</si>
  <si>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</si>
  <si>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</si>
  <si>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</si>
  <si>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</si>
  <si>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</si>
  <si>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</si>
  <si>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</si>
  <si>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</si>
  <si>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</si>
  <si>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</si>
  <si>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</si>
  <si>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</si>
  <si>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</si>
  <si>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</si>
  <si>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</si>
  <si>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</si>
  <si>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</si>
  <si>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</si>
  <si>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</si>
  <si>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</si>
  <si>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</si>
  <si>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</si>
  <si>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</si>
  <si>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</si>
  <si>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</si>
  <si>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</si>
  <si>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</si>
  <si>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</si>
  <si>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</si>
  <si>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</si>
  <si>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</si>
  <si>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</si>
  <si>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</si>
  <si>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</si>
  <si>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</si>
  <si>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</si>
  <si>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</si>
  <si>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</si>
  <si>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</si>
  <si>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</si>
  <si>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</si>
  <si>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</si>
  <si>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</si>
  <si>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</si>
  <si>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</si>
  <si>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</si>
  <si>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</si>
  <si>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</si>
  <si>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</si>
  <si>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</si>
  <si>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</si>
  <si>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</si>
  <si>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</si>
  <si>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</si>
  <si>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</si>
  <si>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</si>
  <si>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</si>
  <si>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</si>
  <si>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</si>
  <si>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</si>
  <si>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</si>
  <si>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</si>
  <si>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</si>
  <si>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</si>
  <si>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</si>
  <si>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</si>
  <si>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</si>
  <si>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</si>
  <si>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</si>
  <si>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</si>
  <si>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</si>
  <si>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</si>
  <si>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</si>
  <si>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</si>
  <si>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</si>
  <si>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</si>
  <si>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</si>
  <si>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</si>
  <si>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</si>
  <si>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</si>
  <si>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</si>
  <si>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</si>
  <si>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</si>
  <si>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</si>
  <si>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</si>
  <si>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</si>
  <si>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</si>
  <si>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</si>
  <si>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</si>
  <si>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</si>
  <si>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</si>
  <si>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</si>
  <si>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</si>
  <si>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</si>
  <si>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</si>
  <si>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</si>
  <si>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</si>
  <si>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</si>
  <si>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</si>
  <si>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</si>
  <si>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</si>
  <si>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</si>
  <si>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</si>
  <si>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</si>
  <si>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</si>
  <si>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</si>
  <si>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</si>
  <si>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</si>
  <si>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</si>
  <si>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</si>
  <si>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</si>
  <si>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</si>
  <si>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</si>
  <si>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</si>
  <si>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</si>
  <si>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</si>
  <si>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</si>
  <si>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</si>
  <si>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</si>
  <si>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</si>
  <si>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</si>
  <si>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</si>
  <si>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</si>
  <si>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</si>
  <si>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</si>
  <si>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</si>
  <si>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</si>
  <si>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</si>
  <si>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</si>
  <si>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</si>
  <si>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</si>
  <si>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</si>
  <si>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</si>
  <si>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</si>
  <si>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</si>
  <si>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</si>
  <si>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</si>
  <si>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</si>
  <si>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</si>
  <si>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</si>
  <si>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</si>
  <si>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</si>
  <si>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</si>
  <si>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</si>
  <si>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</si>
  <si>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</si>
  <si>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</si>
  <si>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</si>
  <si>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</si>
  <si>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</si>
  <si>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</si>
  <si>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</si>
  <si>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</si>
  <si>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</si>
  <si>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</si>
  <si>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</si>
  <si>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</si>
  <si>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</si>
  <si>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</si>
  <si>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</si>
  <si>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</si>
  <si>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</si>
  <si>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</si>
  <si>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</si>
  <si>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</si>
  <si>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</si>
  <si>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</si>
  <si>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</si>
  <si>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</si>
  <si>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</si>
  <si>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</si>
  <si>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</si>
  <si>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</si>
  <si>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</si>
  <si>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</si>
  <si>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</si>
  <si>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</si>
  <si>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</si>
  <si>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</si>
  <si>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</si>
  <si>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</si>
  <si>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</si>
  <si>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</si>
  <si>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</si>
  <si>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</si>
  <si>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</si>
  <si>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</si>
  <si>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</si>
  <si>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</si>
  <si>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</si>
  <si>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</si>
  <si>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</si>
  <si>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</si>
  <si>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</si>
  <si>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</si>
  <si>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</si>
  <si>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</si>
  <si>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</si>
  <si>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</si>
  <si>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</si>
  <si>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</si>
  <si>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</si>
  <si>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</si>
  <si>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</si>
  <si>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</si>
  <si>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</si>
  <si>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</si>
  <si>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</si>
  <si>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</si>
  <si>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</si>
  <si>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</si>
  <si>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</si>
  <si>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</si>
  <si>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</si>
  <si>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</si>
  <si>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</si>
  <si>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</si>
  <si>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</si>
  <si>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</si>
  <si>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</si>
  <si>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</si>
  <si>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</si>
  <si>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</si>
  <si>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</si>
  <si>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</si>
  <si>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</si>
  <si>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</si>
  <si>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</si>
  <si>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</si>
  <si>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</si>
  <si>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</si>
  <si>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</si>
  <si>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</si>
  <si>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</si>
  <si>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</si>
  <si>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</si>
  <si>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</si>
  <si>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</si>
  <si>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</si>
  <si>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</si>
  <si>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</si>
  <si>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</si>
  <si>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</si>
  <si>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</si>
  <si>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</si>
  <si>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</si>
  <si>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</si>
  <si>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</si>
  <si>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</si>
  <si>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</si>
  <si>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</si>
  <si>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</si>
  <si>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</si>
  <si>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</si>
  <si>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</si>
  <si>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</si>
  <si>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</si>
  <si>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</si>
  <si>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</si>
  <si>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</si>
  <si>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</si>
  <si>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</si>
  <si>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</si>
  <si>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</si>
  <si>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</si>
  <si>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</si>
  <si>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</si>
  <si>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</si>
  <si>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</si>
  <si>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</si>
  <si>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</si>
  <si>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</si>
  <si>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</si>
  <si>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</si>
  <si>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</si>
  <si>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</si>
  <si>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</si>
  <si>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</si>
  <si>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</si>
  <si>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</si>
  <si>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</si>
  <si>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</si>
  <si>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</si>
  <si>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</si>
  <si>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</si>
  <si>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</si>
  <si>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</si>
  <si>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</si>
  <si>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</si>
  <si>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</si>
  <si>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</si>
  <si>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</si>
  <si>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</si>
  <si>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</si>
  <si>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</si>
  <si>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</si>
  <si>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</si>
  <si>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</si>
  <si>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</si>
  <si>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</si>
  <si>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</si>
  <si>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</si>
  <si>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</si>
  <si>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</si>
  <si>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</si>
  <si>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</si>
  <si>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</si>
  <si>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</si>
  <si>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</si>
  <si>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</si>
  <si>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</si>
  <si>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</si>
  <si>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</si>
  <si>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</si>
  <si>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</si>
  <si>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</si>
  <si>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</si>
  <si>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</si>
  <si>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</si>
  <si>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</si>
  <si>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</si>
  <si>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</si>
  <si>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</si>
  <si>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</si>
  <si>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</si>
  <si>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</si>
  <si>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</si>
  <si>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</si>
  <si>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</si>
  <si>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</si>
  <si>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</si>
  <si>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</si>
  <si>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</si>
  <si>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</si>
  <si>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</si>
  <si>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</si>
  <si>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</si>
  <si>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</si>
  <si>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</si>
  <si>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</si>
  <si>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</si>
  <si>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</si>
  <si>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</si>
  <si>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</si>
  <si>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</si>
  <si>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</si>
  <si>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</si>
  <si>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</si>
  <si>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</si>
  <si>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</si>
  <si>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</si>
  <si>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</si>
  <si>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</si>
  <si>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</si>
  <si>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</si>
  <si>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</si>
  <si>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</si>
  <si>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</si>
  <si>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</si>
  <si>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</si>
  <si>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</si>
  <si>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</si>
  <si>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</si>
  <si>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</si>
  <si>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</si>
  <si>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</si>
  <si>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</si>
  <si>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</si>
  <si>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</si>
  <si>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</si>
  <si>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</si>
  <si>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</si>
  <si>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</si>
  <si>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</si>
  <si>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</si>
  <si>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</si>
  <si>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</si>
  <si>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</si>
  <si>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</si>
  <si>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</si>
  <si>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</si>
  <si>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</si>
  <si>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</si>
  <si>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</si>
  <si>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</si>
  <si>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</si>
  <si>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</si>
  <si>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</si>
  <si>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</si>
  <si>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</si>
  <si>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</si>
  <si>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</si>
  <si>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</si>
  <si>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</si>
  <si>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</si>
  <si>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</si>
  <si>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</si>
  <si>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</si>
  <si>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</si>
  <si>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</si>
  <si>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</si>
  <si>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</si>
  <si>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</si>
  <si>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</si>
  <si>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</si>
  <si>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</si>
  <si>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</si>
  <si>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</si>
  <si>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</si>
  <si>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</si>
  <si>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</si>
  <si>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</si>
  <si>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</si>
  <si>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</si>
  <si>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</si>
  <si>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</si>
  <si>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</si>
  <si>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</si>
  <si>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</si>
  <si>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</si>
  <si>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</si>
  <si>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</si>
  <si>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</si>
  <si>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</si>
  <si>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</si>
  <si>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</si>
  <si>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</si>
  <si>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</si>
  <si>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</si>
  <si>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</si>
  <si>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</si>
  <si>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</si>
  <si>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</si>
  <si>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</si>
  <si>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</si>
  <si>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</si>
  <si>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</si>
  <si>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</si>
  <si>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</si>
  <si>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</si>
  <si>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</si>
  <si>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</si>
  <si>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</si>
  <si>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</si>
  <si>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</si>
  <si>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</si>
  <si>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</si>
  <si>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</si>
  <si>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</si>
  <si>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</si>
  <si>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</si>
  <si>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</si>
  <si>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</si>
  <si>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</si>
  <si>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</si>
  <si>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</si>
  <si>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</si>
  <si>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</si>
  <si>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</si>
  <si>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</si>
  <si>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</si>
  <si>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</si>
  <si>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</si>
  <si>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</si>
  <si>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</si>
  <si>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</si>
  <si>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</si>
  <si>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</si>
  <si>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</si>
  <si>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</si>
  <si>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</si>
  <si>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</si>
  <si>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</si>
  <si>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</si>
  <si>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</si>
  <si>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</si>
  <si>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</si>
  <si>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</si>
  <si>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</si>
  <si>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</si>
  <si>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</si>
  <si>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</si>
  <si>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</si>
  <si>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</si>
  <si>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</si>
  <si>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</si>
  <si>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</si>
  <si>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</si>
  <si>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</si>
  <si>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</si>
  <si>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</si>
  <si>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</si>
  <si>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</si>
  <si>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</si>
  <si>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</si>
  <si>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</si>
  <si>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</si>
  <si>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</si>
  <si>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</si>
  <si>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</si>
  <si>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</si>
  <si>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</si>
  <si>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</si>
  <si>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</si>
  <si>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</si>
  <si>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</si>
  <si>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</si>
  <si>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</si>
  <si>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</si>
  <si>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</si>
  <si>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</si>
  <si>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</si>
  <si>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</si>
  <si>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</si>
  <si>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</si>
  <si>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</si>
  <si>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</si>
  <si>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</si>
  <si>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</si>
  <si>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</si>
  <si>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</si>
  <si>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</si>
  <si>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</si>
  <si>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</si>
  <si>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</si>
  <si>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</si>
  <si>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</si>
  <si>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</si>
  <si>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</si>
  <si>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</si>
  <si>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</si>
  <si>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</si>
  <si>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</si>
  <si>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</si>
  <si>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</si>
  <si>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</si>
  <si>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</si>
  <si>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</si>
  <si>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</si>
  <si>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</si>
  <si>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</si>
  <si>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</si>
  <si>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</si>
  <si>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</si>
  <si>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</si>
  <si>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</si>
  <si>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</si>
  <si>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</si>
  <si>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</si>
  <si>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</si>
  <si>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</si>
  <si>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</si>
  <si>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</si>
  <si>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</si>
  <si>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</si>
  <si>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</si>
  <si>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</si>
  <si>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</si>
  <si>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</si>
  <si>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</si>
  <si>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</si>
  <si>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</si>
  <si>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</si>
  <si>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</si>
  <si>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</si>
  <si>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</si>
  <si>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</si>
  <si>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</si>
  <si>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</si>
  <si>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</si>
  <si>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</si>
  <si>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</si>
  <si>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</si>
  <si>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</si>
  <si>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</si>
  <si>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</si>
  <si>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</si>
  <si>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</si>
  <si>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</si>
  <si>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</si>
  <si>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</si>
  <si>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</si>
  <si>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</si>
  <si>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</si>
  <si>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</si>
  <si>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</si>
  <si>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</si>
  <si>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</si>
  <si>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</si>
  <si>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</si>
  <si>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</si>
  <si>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</si>
  <si>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</si>
  <si>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</si>
  <si>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</si>
  <si>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</si>
  <si>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</si>
  <si>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</si>
  <si>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</si>
  <si>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</si>
  <si>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</si>
  <si>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</si>
  <si>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</si>
  <si>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</si>
  <si>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</si>
  <si>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</si>
  <si>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</si>
  <si>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</si>
  <si>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</si>
  <si>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</si>
  <si>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</si>
  <si>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</si>
  <si>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</si>
  <si>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</si>
  <si>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</si>
  <si>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</si>
  <si>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</si>
  <si>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</si>
  <si>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</si>
  <si>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</si>
  <si>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</si>
  <si>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</si>
  <si>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</si>
  <si>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</si>
  <si>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</si>
  <si>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</si>
  <si>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</si>
  <si>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</si>
  <si>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</si>
  <si>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</si>
  <si>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</si>
  <si>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</si>
  <si>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</si>
  <si>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</si>
  <si>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</si>
  <si>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</si>
  <si>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</si>
  <si>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</si>
  <si>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</si>
  <si>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</si>
  <si>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</si>
  <si>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</si>
  <si>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</si>
  <si>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</si>
  <si>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</si>
  <si>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</si>
  <si>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</si>
  <si>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</si>
  <si>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</si>
  <si>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</si>
  <si>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</si>
  <si>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</si>
  <si>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</si>
  <si>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</si>
  <si>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</si>
  <si>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</si>
  <si>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</si>
  <si>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</si>
  <si>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</si>
  <si>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</si>
  <si>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</si>
  <si>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</si>
  <si>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</si>
  <si>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</si>
  <si>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</si>
  <si>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</si>
  <si>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</si>
  <si>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</si>
  <si>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</si>
  <si>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</si>
  <si>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</si>
  <si>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</si>
  <si>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</si>
  <si>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</si>
  <si>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</si>
  <si>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</si>
  <si>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</si>
  <si>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</si>
  <si>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</si>
  <si>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</si>
  <si>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</si>
  <si>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</si>
  <si>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</si>
  <si>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</si>
  <si>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</si>
  <si>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</si>
  <si>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</si>
  <si>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</si>
  <si>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</si>
  <si>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</si>
  <si>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</si>
  <si>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</si>
  <si>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</si>
  <si>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</si>
  <si>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</si>
  <si>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</si>
  <si>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</si>
  <si>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</si>
  <si>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</si>
  <si>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</si>
  <si>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</si>
  <si>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</si>
  <si>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</si>
  <si>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</si>
  <si>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</si>
  <si>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</si>
  <si>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</si>
  <si>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</si>
  <si>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</si>
  <si>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</si>
  <si>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</si>
  <si>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</si>
  <si>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</si>
  <si>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</si>
  <si>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</si>
  <si>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</si>
  <si>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</si>
  <si>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</si>
  <si>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</si>
  <si>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</si>
  <si>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</si>
  <si>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</si>
  <si>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</si>
  <si>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</si>
  <si>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</si>
  <si>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</si>
  <si>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</si>
  <si>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</si>
  <si>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</si>
  <si>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</si>
  <si>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</si>
  <si>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</si>
  <si>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</si>
  <si>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</si>
  <si>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</si>
  <si>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</si>
  <si>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</si>
  <si>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</si>
  <si>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</si>
  <si>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</si>
  <si>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</si>
  <si>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</si>
  <si>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</si>
  <si>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</si>
  <si>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</si>
  <si>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</si>
  <si>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</si>
  <si>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</si>
  <si>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</si>
  <si>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</si>
  <si>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</si>
  <si>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</si>
  <si>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</si>
  <si>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</si>
  <si>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</si>
  <si>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</si>
  <si>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</si>
  <si>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</si>
  <si>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</si>
  <si>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</si>
  <si>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</si>
  <si>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</si>
  <si>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</si>
  <si>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</si>
  <si>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</si>
  <si>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</si>
  <si>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</si>
  <si>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</si>
  <si>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</si>
  <si>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</si>
  <si>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</si>
  <si>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</si>
  <si>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</si>
  <si>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</si>
  <si>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</si>
  <si>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</si>
  <si>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</si>
  <si>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</si>
  <si>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</si>
  <si>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</si>
  <si>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</si>
  <si>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</si>
  <si>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</si>
  <si>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</si>
  <si>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</si>
  <si>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</si>
  <si>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</si>
  <si>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</si>
  <si>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</si>
  <si>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</si>
  <si>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</si>
  <si>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</si>
  <si>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</si>
  <si>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</si>
  <si>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</si>
  <si>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</si>
  <si>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</si>
  <si>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</si>
  <si>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</si>
  <si>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</si>
  <si>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</si>
  <si>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</si>
  <si>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</si>
  <si>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</si>
  <si>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</si>
  <si>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</si>
  <si>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</si>
  <si>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</si>
  <si>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</si>
  <si>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</si>
  <si>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</si>
  <si>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</si>
  <si>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</si>
  <si>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</si>
  <si>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</si>
  <si>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</si>
  <si>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</si>
  <si>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</si>
  <si>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</si>
  <si>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</si>
  <si>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</si>
  <si>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</si>
  <si>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</si>
  <si>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</si>
  <si>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</si>
  <si>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</si>
  <si>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</si>
  <si>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</si>
  <si>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</si>
  <si>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</si>
  <si>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</si>
  <si>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</si>
  <si>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</si>
  <si>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</si>
  <si>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</si>
  <si>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</si>
  <si>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</si>
  <si>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</si>
  <si>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</si>
  <si>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</si>
  <si>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</si>
  <si>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</si>
  <si>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</si>
  <si>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</si>
  <si>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</si>
  <si>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</si>
  <si>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</si>
  <si>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</si>
  <si>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</si>
  <si>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</si>
  <si>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</si>
  <si>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</si>
  <si>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</si>
  <si>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</si>
  <si>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</si>
  <si>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</si>
  <si>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</si>
  <si>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</si>
  <si>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</si>
  <si>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</si>
  <si>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</si>
  <si>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</si>
  <si>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</si>
  <si>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</si>
  <si>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</si>
  <si>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</si>
  <si>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</si>
  <si>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</si>
  <si>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</si>
  <si>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</si>
  <si>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</si>
  <si>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</si>
  <si>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</si>
  <si>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</si>
  <si>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</si>
  <si>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</si>
  <si>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</si>
  <si>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</si>
  <si>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</si>
  <si>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</si>
  <si>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</si>
  <si>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</si>
  <si>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</si>
  <si>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</si>
  <si>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</si>
  <si>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</si>
  <si>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</si>
  <si>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</si>
  <si>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</si>
  <si>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</si>
  <si>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</si>
  <si>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</si>
  <si>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</si>
  <si>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</si>
  <si>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</si>
  <si>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</si>
  <si>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</si>
  <si>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</si>
  <si>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</si>
  <si>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</si>
  <si>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</si>
  <si>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</si>
  <si>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</si>
  <si>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</si>
  <si>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</si>
  <si>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</si>
  <si>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</si>
  <si>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</si>
  <si>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</si>
  <si>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</si>
  <si>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</si>
  <si>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</si>
  <si>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</si>
  <si>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</si>
  <si>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</si>
  <si>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</si>
  <si>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</si>
  <si>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</si>
  <si>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</si>
  <si>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</si>
  <si>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</si>
  <si>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</si>
  <si>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</si>
  <si>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</si>
  <si>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</si>
  <si>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</si>
  <si>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</si>
  <si>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</si>
  <si>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</si>
  <si>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</si>
  <si>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</si>
  <si>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</si>
  <si>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</si>
  <si>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</si>
  <si>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</si>
  <si>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</si>
  <si>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</si>
  <si>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</si>
  <si>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</si>
  <si>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</si>
  <si>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</si>
  <si>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</si>
  <si>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</si>
  <si>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</si>
  <si>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</si>
  <si>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</si>
  <si>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</si>
  <si>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</si>
  <si>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</si>
  <si>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</si>
  <si>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</si>
  <si>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</si>
  <si>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</si>
  <si>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</si>
  <si>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</si>
  <si>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</si>
  <si>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</si>
  <si>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</si>
  <si>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</si>
  <si>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</si>
  <si>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</si>
  <si>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</si>
  <si>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</si>
  <si>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</si>
  <si>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</si>
  <si>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</si>
  <si>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</si>
  <si>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</si>
  <si>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</si>
  <si>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</si>
  <si>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</si>
  <si>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</si>
  <si>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</si>
  <si>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</si>
  <si>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</si>
  <si>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</si>
  <si>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</si>
  <si>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</si>
  <si>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</si>
  <si>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</si>
  <si>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</si>
  <si>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</si>
  <si>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</si>
  <si>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</si>
  <si>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</si>
  <si>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</si>
  <si>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</si>
  <si>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</si>
  <si>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</si>
  <si>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</si>
  <si>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</si>
  <si>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</si>
  <si>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</si>
  <si>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</si>
  <si>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</si>
  <si>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</si>
  <si>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</si>
  <si>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</si>
  <si>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</si>
  <si>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</si>
  <si>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</si>
  <si>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</si>
  <si>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</si>
  <si>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</si>
  <si>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</si>
  <si>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</si>
  <si>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</si>
  <si>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</si>
  <si>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</si>
  <si>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</si>
  <si>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</si>
  <si>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</si>
  <si>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</si>
  <si>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</si>
  <si>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</si>
  <si>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</si>
  <si>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</si>
  <si>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</si>
  <si>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</si>
  <si>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</si>
  <si>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</si>
  <si>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</si>
  <si>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</si>
  <si>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</si>
  <si>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</si>
  <si>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</si>
  <si>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</si>
  <si>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</si>
  <si>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</si>
  <si>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</si>
  <si>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</si>
  <si>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</si>
  <si>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</si>
  <si>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</si>
  <si>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</si>
  <si>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</si>
  <si>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</si>
  <si>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</si>
  <si>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</si>
  <si>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</si>
  <si>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</si>
  <si>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</si>
  <si>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</si>
  <si>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</si>
  <si>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</si>
  <si>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</si>
  <si>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</si>
  <si>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</si>
  <si>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</si>
  <si>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</si>
  <si>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</si>
  <si>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</si>
  <si>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</si>
  <si>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</si>
  <si>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</si>
  <si>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</si>
  <si>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</si>
  <si>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</si>
  <si>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</si>
  <si>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</si>
  <si>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</si>
  <si>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</si>
  <si>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</si>
  <si>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</si>
  <si>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</si>
  <si>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</si>
  <si>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</si>
  <si>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</si>
  <si>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</si>
  <si>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</si>
  <si>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</si>
  <si>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</si>
  <si>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</si>
  <si>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</si>
  <si>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</si>
  <si>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</si>
  <si>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</si>
  <si>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</si>
  <si>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</si>
  <si>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</si>
  <si>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</si>
  <si>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</si>
  <si>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</si>
  <si>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</si>
  <si>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</si>
  <si>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</si>
  <si>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</si>
  <si>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</si>
  <si>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</si>
  <si>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</si>
  <si>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</si>
  <si>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</si>
  <si>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</si>
  <si>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</si>
  <si>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</si>
  <si>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</si>
  <si>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</si>
  <si>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</si>
  <si>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</si>
  <si>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</si>
  <si>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</si>
  <si>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</si>
  <si>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</si>
  <si>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</si>
  <si>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</si>
  <si>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</si>
  <si>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</si>
  <si>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</si>
  <si>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</si>
  <si>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</si>
  <si>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</si>
  <si>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</si>
  <si>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</si>
  <si>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</si>
  <si>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</si>
  <si>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</si>
  <si>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</si>
  <si>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</si>
  <si>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</si>
  <si>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</si>
  <si>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</si>
  <si>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</si>
  <si>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</si>
  <si>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</si>
  <si>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</si>
  <si>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</si>
  <si>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</si>
  <si>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</si>
  <si>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</si>
  <si>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</si>
  <si>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</si>
  <si>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</si>
  <si>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</si>
  <si>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</si>
  <si>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</si>
  <si>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</si>
  <si>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</si>
  <si>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</si>
  <si>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</si>
  <si>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</si>
  <si>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</si>
  <si>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</si>
  <si>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</si>
  <si>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</si>
  <si>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</si>
  <si>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</si>
  <si>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</si>
  <si>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</si>
  <si>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</si>
  <si>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</si>
  <si>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</si>
  <si>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</si>
  <si>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</si>
  <si>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</si>
  <si>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</si>
  <si>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</si>
  <si>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</si>
  <si>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</si>
  <si>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</si>
  <si>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</si>
  <si>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</si>
  <si>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</si>
  <si>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</si>
  <si>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</si>
  <si>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</si>
  <si>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</si>
  <si>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</si>
  <si>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</si>
  <si>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</si>
  <si>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</si>
  <si>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</si>
  <si>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</si>
  <si>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</si>
  <si>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</si>
  <si>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</si>
  <si>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</si>
  <si>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</si>
  <si>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</si>
  <si>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</si>
  <si>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</si>
  <si>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</si>
  <si>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</si>
  <si>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</si>
  <si>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</si>
  <si>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</si>
  <si>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</si>
  <si>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</si>
  <si>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</si>
  <si>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</si>
  <si>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</si>
  <si>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</si>
  <si>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</si>
  <si>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</si>
  <si>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</si>
  <si>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</si>
  <si>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</si>
  <si>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051.287-00</t>
  </si>
  <si>
    <t>11.230.751/0001-10</t>
  </si>
  <si>
    <t>17.396.944/0001-22</t>
  </si>
  <si>
    <t>53.797.842/0001-82</t>
  </si>
  <si>
    <t>21.786.993/0001-49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</si>
  <si>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</si>
  <si>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</si>
  <si>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</si>
  <si>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</si>
  <si>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</si>
  <si>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</si>
  <si>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</si>
  <si>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</si>
  <si>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</si>
  <si>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</si>
  <si>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</si>
  <si>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</si>
  <si>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</si>
  <si>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</si>
  <si>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</si>
  <si>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</si>
  <si>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</si>
  <si>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</si>
  <si>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</si>
  <si>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</si>
  <si>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</si>
  <si>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</si>
  <si>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</si>
  <si>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</si>
  <si>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</si>
  <si>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</si>
  <si>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</si>
  <si>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</si>
  <si>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</si>
  <si>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</si>
  <si>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</si>
  <si>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</si>
  <si>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</si>
  <si>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</si>
  <si>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</si>
  <si>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</si>
  <si>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</si>
  <si>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</si>
  <si>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</si>
  <si>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</si>
  <si>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</si>
  <si>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</si>
  <si>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</si>
  <si>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</si>
  <si>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</si>
  <si>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</si>
  <si>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</si>
  <si>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</si>
  <si>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</si>
  <si>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</si>
  <si>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</si>
  <si>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</si>
  <si>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</si>
  <si>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</si>
  <si>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</si>
  <si>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</si>
  <si>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</si>
  <si>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</si>
  <si>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</si>
  <si>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</si>
  <si>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</si>
  <si>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</si>
  <si>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</si>
  <si>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</si>
  <si>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</si>
  <si>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</si>
  <si>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</si>
  <si>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</si>
  <si>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</si>
  <si>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</si>
  <si>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</si>
  <si>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</si>
  <si>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</si>
  <si>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</si>
  <si>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</si>
  <si>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</si>
  <si>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</si>
  <si>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</si>
  <si>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</si>
  <si>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</si>
  <si>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</si>
  <si>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</si>
  <si>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</si>
  <si>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</si>
  <si>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</si>
  <si>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</si>
  <si>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</si>
  <si>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</si>
  <si>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</si>
  <si>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</si>
  <si>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</si>
  <si>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Itaquera</t>
  </si>
  <si>
    <t>01/04/2026</t>
  </si>
  <si>
    <t>30/04/2026</t>
  </si>
  <si>
    <t>040.767-00</t>
  </si>
  <si>
    <t>2023/0015302-001B</t>
  </si>
  <si>
    <t>2023/0015302</t>
  </si>
  <si>
    <t>DBM4995</t>
  </si>
  <si>
    <t>CAMILA STEPHANIE VIEIRA COVO</t>
  </si>
  <si>
    <t>NORMAL</t>
  </si>
  <si>
    <t>EMEI</t>
  </si>
  <si>
    <t>IQ</t>
  </si>
  <si>
    <t>EMEF</t>
  </si>
  <si>
    <t>EMEE</t>
  </si>
  <si>
    <t>CEI</t>
  </si>
  <si>
    <t>014.806-00</t>
  </si>
  <si>
    <t>2026/0008528-001</t>
  </si>
  <si>
    <t>2026/0008528</t>
  </si>
  <si>
    <t>FTC0749</t>
  </si>
  <si>
    <t>23.257.160 ALBERTO MENDES AREIAS</t>
  </si>
  <si>
    <t>018.292-00</t>
  </si>
  <si>
    <t>2025/0068530-001</t>
  </si>
  <si>
    <t>2025/0068530</t>
  </si>
  <si>
    <t>EUP2940</t>
  </si>
  <si>
    <t>44.702.318 JOSILDO DE ALMEIDA SANTANA</t>
  </si>
  <si>
    <t>043.731-00</t>
  </si>
  <si>
    <t>2022/0032024-001A</t>
  </si>
  <si>
    <t>2022/0032024</t>
  </si>
  <si>
    <t>DUR1E09</t>
  </si>
  <si>
    <t>MAURO ALVES DIAS DE ALCANTARA</t>
  </si>
  <si>
    <t>017.811-00</t>
  </si>
  <si>
    <t>2022/0027680-001A</t>
  </si>
  <si>
    <t>2022/0027680</t>
  </si>
  <si>
    <t>CZX3383</t>
  </si>
  <si>
    <t>ALEX CALVO PANES</t>
  </si>
  <si>
    <t>048.254-00</t>
  </si>
  <si>
    <t>2022/0028405-001B</t>
  </si>
  <si>
    <t>2022/0028405</t>
  </si>
  <si>
    <t>EHE4I72</t>
  </si>
  <si>
    <t>FRANCISCO DO NASCIMENTO PEREIRA FILHO</t>
  </si>
  <si>
    <t>IQE</t>
  </si>
  <si>
    <t>049.329-00</t>
  </si>
  <si>
    <t>2022/0024545-002B</t>
  </si>
  <si>
    <t>2022/0024545</t>
  </si>
  <si>
    <t>FNU9127</t>
  </si>
  <si>
    <t>JURANDIR BATISTA LADEIA</t>
  </si>
  <si>
    <t>ADAPTADO</t>
  </si>
  <si>
    <t>030.066-00</t>
  </si>
  <si>
    <t>2022/0024545-001C</t>
  </si>
  <si>
    <t>FYI7D65</t>
  </si>
  <si>
    <t>VANESSA ARAUJO DE MATOS SOUSA</t>
  </si>
  <si>
    <t>017.854-00</t>
  </si>
  <si>
    <t>2022/0032909-001D</t>
  </si>
  <si>
    <t>2022/0032909</t>
  </si>
  <si>
    <t>DJE7I81</t>
  </si>
  <si>
    <t>MIRIAM APARECIDA CARDOSO</t>
  </si>
  <si>
    <t>015.659-00</t>
  </si>
  <si>
    <t>2022/0027313-001</t>
  </si>
  <si>
    <t>2022/0027313</t>
  </si>
  <si>
    <t>ELW7544</t>
  </si>
  <si>
    <t>035.754-00</t>
  </si>
  <si>
    <t>2022/0053714-001A</t>
  </si>
  <si>
    <t>2022/0053714</t>
  </si>
  <si>
    <t>ECT4978</t>
  </si>
  <si>
    <t>MAURICIO COUTO</t>
  </si>
  <si>
    <t>038.813-00</t>
  </si>
  <si>
    <t>2025/0001754-006</t>
  </si>
  <si>
    <t>2025/0001754</t>
  </si>
  <si>
    <t>EFW8F80</t>
  </si>
  <si>
    <t>ALEXSANDRO ELIAS DA SILVA</t>
  </si>
  <si>
    <t>051.920-00</t>
  </si>
  <si>
    <t>2025/0001754-009</t>
  </si>
  <si>
    <t>EFW9F27</t>
  </si>
  <si>
    <t>ALEXSANDRO SILVA SOUSA</t>
  </si>
  <si>
    <t>022.073-00</t>
  </si>
  <si>
    <t>2025/0001754-010B</t>
  </si>
  <si>
    <t>EPU9F10</t>
  </si>
  <si>
    <t>ANDERSON SILVA SANTOS</t>
  </si>
  <si>
    <t>CRECHE</t>
  </si>
  <si>
    <t>IQC</t>
  </si>
  <si>
    <t>051.741-00</t>
  </si>
  <si>
    <t>2025/0001754-004A</t>
  </si>
  <si>
    <t>EJW4436</t>
  </si>
  <si>
    <t>ANDRESSA DIAS SANTANA</t>
  </si>
  <si>
    <t>051.477-00</t>
  </si>
  <si>
    <t>2025/0001754-007D</t>
  </si>
  <si>
    <t>DTC6358</t>
  </si>
  <si>
    <t>DANIELA THEODORO</t>
  </si>
  <si>
    <t>048.638-00</t>
  </si>
  <si>
    <t>2025/0001754-005A</t>
  </si>
  <si>
    <t>DTA6E92</t>
  </si>
  <si>
    <t>GUILHERME XAVIER DA SILVA</t>
  </si>
  <si>
    <t>040.069-00</t>
  </si>
  <si>
    <t>2025/0001754-003</t>
  </si>
  <si>
    <t>GBS5430</t>
  </si>
  <si>
    <t>JOSE ARINALDO DE SOUZA</t>
  </si>
  <si>
    <t>037.695-00</t>
  </si>
  <si>
    <t>2025/0001754-008</t>
  </si>
  <si>
    <t>EFV5934</t>
  </si>
  <si>
    <t>MARCOS VALENTIM DE PAULA CARVALHO</t>
  </si>
  <si>
    <t>024.550-00</t>
  </si>
  <si>
    <t>2025/0001754-001B</t>
  </si>
  <si>
    <t>EFU5834</t>
  </si>
  <si>
    <t>049.000-00</t>
  </si>
  <si>
    <t>2025/0001754-011B</t>
  </si>
  <si>
    <t>OUX4C98</t>
  </si>
  <si>
    <t>VALDIR ANDRIAN</t>
  </si>
  <si>
    <t>034.212-00</t>
  </si>
  <si>
    <t>2025/0001754-002A</t>
  </si>
  <si>
    <t>FVZ0719</t>
  </si>
  <si>
    <t>WILSON GOMES DE SA</t>
  </si>
  <si>
    <t>049.009-00</t>
  </si>
  <si>
    <t>2022/0027040-001A</t>
  </si>
  <si>
    <t>2022/0027040</t>
  </si>
  <si>
    <t>EFU9040</t>
  </si>
  <si>
    <t>MARCOS EDUARDO DE ANDRADE</t>
  </si>
  <si>
    <t>2023/0084024-001D</t>
  </si>
  <si>
    <t>2023/0084024</t>
  </si>
  <si>
    <t>ELW1298</t>
  </si>
  <si>
    <t>EMERSON MARQUES DOS SANTOS</t>
  </si>
  <si>
    <t>041.690-00</t>
  </si>
  <si>
    <t>2025/0008381-006B</t>
  </si>
  <si>
    <t>2025/0008381</t>
  </si>
  <si>
    <t>TLO6C94</t>
  </si>
  <si>
    <t>FABIOLA SOLER QUERIDO DE LIMA</t>
  </si>
  <si>
    <t>052.779-00</t>
  </si>
  <si>
    <t>2025/0008381-001F</t>
  </si>
  <si>
    <t>FSQ2179</t>
  </si>
  <si>
    <t>JULIANA CALISTO DE SOUZA</t>
  </si>
  <si>
    <t>049.847-00</t>
  </si>
  <si>
    <t>2025/0008381-005</t>
  </si>
  <si>
    <t>DON3679</t>
  </si>
  <si>
    <t>KATIA CILENE DA SILVA</t>
  </si>
  <si>
    <t>012.425-00</t>
  </si>
  <si>
    <t>2025/0008381-004B</t>
  </si>
  <si>
    <t>ETW8277</t>
  </si>
  <si>
    <t>LILIAM PINTER</t>
  </si>
  <si>
    <t>041.781-00</t>
  </si>
  <si>
    <t>2025/0008381-007A</t>
  </si>
  <si>
    <t>FFN5I90</t>
  </si>
  <si>
    <t>LUCIANO SOUZA DA SILVA</t>
  </si>
  <si>
    <t>001.199-00</t>
  </si>
  <si>
    <t>2025/0008381-002A</t>
  </si>
  <si>
    <t>FAH0949</t>
  </si>
  <si>
    <t>LUIZ VANDERLEI PINTER</t>
  </si>
  <si>
    <t>031.743-00</t>
  </si>
  <si>
    <t>2025/0008381-003B</t>
  </si>
  <si>
    <t>FHU8621</t>
  </si>
  <si>
    <t>SAMUEL JOSE AMARO</t>
  </si>
  <si>
    <t>051.819-00</t>
  </si>
  <si>
    <t>2022/0051216-001E</t>
  </si>
  <si>
    <t>2022/0051216</t>
  </si>
  <si>
    <t>FLB7F83</t>
  </si>
  <si>
    <t>EDUARDO NASCIMENTO DE AZEVEDO</t>
  </si>
  <si>
    <t>051.100-00</t>
  </si>
  <si>
    <t>2022/0051216-002J</t>
  </si>
  <si>
    <t>EUN8257</t>
  </si>
  <si>
    <t>GABRIELA BORGES ZIBELLINI</t>
  </si>
  <si>
    <t>017.387-00</t>
  </si>
  <si>
    <t>2025/0002223-003</t>
  </si>
  <si>
    <t>2025/0002223</t>
  </si>
  <si>
    <t>DTC3390</t>
  </si>
  <si>
    <t>ANDRE BEZERRA DA SILVA</t>
  </si>
  <si>
    <t>037.676-00</t>
  </si>
  <si>
    <t>2025/0002223-013</t>
  </si>
  <si>
    <t>FHU1765</t>
  </si>
  <si>
    <t>ANGELICA DA SILVA GOMES</t>
  </si>
  <si>
    <t>053.310-00</t>
  </si>
  <si>
    <t>2025/0002223-007B</t>
  </si>
  <si>
    <t>SUD5F09</t>
  </si>
  <si>
    <t>ANTONIO SILVA MARTINS</t>
  </si>
  <si>
    <t>034.757-00</t>
  </si>
  <si>
    <t>2025/0002223-016A</t>
  </si>
  <si>
    <t>FKS4B87</t>
  </si>
  <si>
    <t>APARECIDA FERNANDES GARCIA</t>
  </si>
  <si>
    <t>026.341-00</t>
  </si>
  <si>
    <t>2025/0002223-006</t>
  </si>
  <si>
    <t>FZJ5C06</t>
  </si>
  <si>
    <t>CLAUDIO VIEIRA</t>
  </si>
  <si>
    <t>036.105-00</t>
  </si>
  <si>
    <t>2025/0002223-022C</t>
  </si>
  <si>
    <t>EBR0A26</t>
  </si>
  <si>
    <t>DANIEL FINEZA FREITAS</t>
  </si>
  <si>
    <t>050.217-00</t>
  </si>
  <si>
    <t>2025/0002223-001A</t>
  </si>
  <si>
    <t>FIL0180</t>
  </si>
  <si>
    <t>DEBORA RODRIGUES CARDOSO</t>
  </si>
  <si>
    <t>014.540-00</t>
  </si>
  <si>
    <t>2025/0002223-012A</t>
  </si>
  <si>
    <t>QSV9E69</t>
  </si>
  <si>
    <t>EDILENE OLIVEIRA LOPES MUNHOS</t>
  </si>
  <si>
    <t>025.179-00</t>
  </si>
  <si>
    <t>2025/0002223-002A</t>
  </si>
  <si>
    <t>EFB1069</t>
  </si>
  <si>
    <t>FABIO ROBERTO PALANDRANE</t>
  </si>
  <si>
    <t>052.286-00</t>
  </si>
  <si>
    <t>2025/0002223-010A</t>
  </si>
  <si>
    <t>FVL8G11</t>
  </si>
  <si>
    <t>FERNANDO CESAR BUENO</t>
  </si>
  <si>
    <t>034.199-00</t>
  </si>
  <si>
    <t>2025/0002223-008A</t>
  </si>
  <si>
    <t>TKH1C48</t>
  </si>
  <si>
    <t>FERNANDO FERREIRA GARCIA</t>
  </si>
  <si>
    <t>051.650-00</t>
  </si>
  <si>
    <t>2025/0002223-018F</t>
  </si>
  <si>
    <t>SWK2B59</t>
  </si>
  <si>
    <t>GLAUCIA MALAFAIA TEIXEIRA</t>
  </si>
  <si>
    <t>032.513-00</t>
  </si>
  <si>
    <t>2025/0002223-011</t>
  </si>
  <si>
    <t>CMW3616</t>
  </si>
  <si>
    <t>GREICE DE ARAUJO NICOLETTI</t>
  </si>
  <si>
    <t>037.782-00</t>
  </si>
  <si>
    <t>2025/0002223-023</t>
  </si>
  <si>
    <t>STF7I14</t>
  </si>
  <si>
    <t>ISMAEL MOURA MATHIAS</t>
  </si>
  <si>
    <t>050.034-00</t>
  </si>
  <si>
    <t>2025/0002223-017</t>
  </si>
  <si>
    <t>FCB0F67</t>
  </si>
  <si>
    <t>JAQUELINE GOMES BARBOSA CANOVA</t>
  </si>
  <si>
    <t>049.380-00</t>
  </si>
  <si>
    <t>2025/0002223-015B</t>
  </si>
  <si>
    <t>FVJ9I35</t>
  </si>
  <si>
    <t>JENNIFER CRISTINA LEAL DA SILVA</t>
  </si>
  <si>
    <t>018.492-00</t>
  </si>
  <si>
    <t>2025/0002223-004B</t>
  </si>
  <si>
    <t>DTC4193</t>
  </si>
  <si>
    <t>MARIO BUGHI</t>
  </si>
  <si>
    <t>030.198-00</t>
  </si>
  <si>
    <t>2025/0002223-024</t>
  </si>
  <si>
    <t>ECT4963</t>
  </si>
  <si>
    <t>020.152-00</t>
  </si>
  <si>
    <t>2025/0002223-005</t>
  </si>
  <si>
    <t>EGK3232</t>
  </si>
  <si>
    <t>NICOLANTONIO MIGNELLA JUNIOR</t>
  </si>
  <si>
    <t>038.778-00</t>
  </si>
  <si>
    <t>2025/0002223-019B</t>
  </si>
  <si>
    <t>TJN3J53</t>
  </si>
  <si>
    <t>SILVANA PEREIRA DA SILVA</t>
  </si>
  <si>
    <t>052.745-00</t>
  </si>
  <si>
    <t>2025/0002223-020G</t>
  </si>
  <si>
    <t>TJR3J16</t>
  </si>
  <si>
    <t>THAINA CRISTINA FELISMINO DA SILVA</t>
  </si>
  <si>
    <t>047.521-00</t>
  </si>
  <si>
    <t>2025/0002223-014</t>
  </si>
  <si>
    <t>PUN7E25</t>
  </si>
  <si>
    <t>VAGNER ARBELOA</t>
  </si>
  <si>
    <t>032.099-00</t>
  </si>
  <si>
    <t>2025/0002223-021</t>
  </si>
  <si>
    <t>EML3230</t>
  </si>
  <si>
    <t>VALERIA DE CARVALHO FELIX BARBOSA</t>
  </si>
  <si>
    <t>042.230-00</t>
  </si>
  <si>
    <t>2025/0002223-009</t>
  </si>
  <si>
    <t>ELW1E36</t>
  </si>
  <si>
    <t>VERA LUCIA PEREIRA DE LACERDA</t>
  </si>
  <si>
    <t>051.235-00</t>
  </si>
  <si>
    <t>2025/0002372-015</t>
  </si>
  <si>
    <t>2025/0002372</t>
  </si>
  <si>
    <t>OME6C87</t>
  </si>
  <si>
    <t>ALINE COSTA SILVA ALVES</t>
  </si>
  <si>
    <t>049.343-00</t>
  </si>
  <si>
    <t>2025/0002372-004C</t>
  </si>
  <si>
    <t>ELW1D58</t>
  </si>
  <si>
    <t>CAIO CESAR SILVA DOS REIS</t>
  </si>
  <si>
    <t>038.107-00</t>
  </si>
  <si>
    <t>2025/0002372-010A</t>
  </si>
  <si>
    <t>SVX7I20</t>
  </si>
  <si>
    <t>EMERSON ALEIXO DA SILVA</t>
  </si>
  <si>
    <t>041.417-00</t>
  </si>
  <si>
    <t>2025/0002372-006</t>
  </si>
  <si>
    <t>ECT3551</t>
  </si>
  <si>
    <t>FELIPE ALVES DO NASCIMENTO</t>
  </si>
  <si>
    <t>053.441-00</t>
  </si>
  <si>
    <t>2025/0002372-007E</t>
  </si>
  <si>
    <t>LPB0J20</t>
  </si>
  <si>
    <t>GILMAR PEREIRA DA SILVA</t>
  </si>
  <si>
    <t>050.894-00</t>
  </si>
  <si>
    <t>2025/0002372-001A</t>
  </si>
  <si>
    <t>OGE6G70</t>
  </si>
  <si>
    <t>INALDO FERREIRA DE LIMA</t>
  </si>
  <si>
    <t>014.431-00</t>
  </si>
  <si>
    <t>2025/0002372-002</t>
  </si>
  <si>
    <t>CZX8731</t>
  </si>
  <si>
    <t>JOSE GOLINSKI DOS SANTOS</t>
  </si>
  <si>
    <t>032.637-00</t>
  </si>
  <si>
    <t>2025/0002372-011B</t>
  </si>
  <si>
    <t>DJC5259</t>
  </si>
  <si>
    <t>JULIO BENTO DE FARIA</t>
  </si>
  <si>
    <t>052.176-00</t>
  </si>
  <si>
    <t>2025/0002372-017D</t>
  </si>
  <si>
    <t>OUQ4J75</t>
  </si>
  <si>
    <t>LEONARDO BATISTA MARANHAO DOS SANTOS</t>
  </si>
  <si>
    <t>031.783-00</t>
  </si>
  <si>
    <t>2025/0002372-005A</t>
  </si>
  <si>
    <t>FED3J69</t>
  </si>
  <si>
    <t>MARCELO DE JESUS FLORIANO</t>
  </si>
  <si>
    <t>047.851-00</t>
  </si>
  <si>
    <t>2025/0002372-014</t>
  </si>
  <si>
    <t>SWM5H67</t>
  </si>
  <si>
    <t>MARIA BERNADETE BASILIO CALDEIRA RAMOS</t>
  </si>
  <si>
    <t>050.003-00</t>
  </si>
  <si>
    <t>2025/0002372-008C</t>
  </si>
  <si>
    <t>CUB8E29</t>
  </si>
  <si>
    <t>MAYRA BARBOSA DOS SANTOS</t>
  </si>
  <si>
    <t>026.087-00</t>
  </si>
  <si>
    <t>2025/0002372-016</t>
  </si>
  <si>
    <t>SWJ3F80</t>
  </si>
  <si>
    <t>RENATA DE ALMEIDA MENDES</t>
  </si>
  <si>
    <t>048.767-00</t>
  </si>
  <si>
    <t>2025/0002372-012</t>
  </si>
  <si>
    <t>LLF8889</t>
  </si>
  <si>
    <t>ROGERIO FERREIRA</t>
  </si>
  <si>
    <t>008.932-00</t>
  </si>
  <si>
    <t>2025/0002372-003C</t>
  </si>
  <si>
    <t>FCB6E70</t>
  </si>
  <si>
    <t>SIDNEIA ELAINE GONCALVES DELVECHIO</t>
  </si>
  <si>
    <t>017.439-00</t>
  </si>
  <si>
    <t>2025/0002372-013B</t>
  </si>
  <si>
    <t>SVR1D80</t>
  </si>
  <si>
    <t>VAGNER BEZERRA DA SILVA</t>
  </si>
  <si>
    <t>026.596-00</t>
  </si>
  <si>
    <t>2025/0002372-009A</t>
  </si>
  <si>
    <t>ART5869</t>
  </si>
  <si>
    <t>WILSON DE OLIVEIRA MELO</t>
  </si>
  <si>
    <t>050.673-00</t>
  </si>
  <si>
    <t>2022/0028120-001A</t>
  </si>
  <si>
    <t>2022/0028120</t>
  </si>
  <si>
    <t>DTD1596</t>
  </si>
  <si>
    <t>CLAYTON DE OLIVEIRA TEIXEIRA</t>
  </si>
  <si>
    <t>032.836-00</t>
  </si>
  <si>
    <t>2022/0028120-002B</t>
  </si>
  <si>
    <t>AXR9G90</t>
  </si>
  <si>
    <t>FABIO SEIXAS DOS SANTOS</t>
  </si>
  <si>
    <t>049.794-00</t>
  </si>
  <si>
    <t>2025/0002423-011</t>
  </si>
  <si>
    <t>2025/0002423</t>
  </si>
  <si>
    <t>EOF7J90</t>
  </si>
  <si>
    <t>ANDREA CORREA DA SILVA</t>
  </si>
  <si>
    <t>050.585-00</t>
  </si>
  <si>
    <t>2025/0002423-009A</t>
  </si>
  <si>
    <t>FSB3F42</t>
  </si>
  <si>
    <t>CLAUDINEI MISSIAS DE OLIVEIRA</t>
  </si>
  <si>
    <t>038.933-00</t>
  </si>
  <si>
    <t>2025/0002423-002</t>
  </si>
  <si>
    <t>EFU9957</t>
  </si>
  <si>
    <t>CLAUDIO RODRIGUES FILHO</t>
  </si>
  <si>
    <t>046.693-00</t>
  </si>
  <si>
    <t>2025/0002423-004</t>
  </si>
  <si>
    <t>ERO5G51</t>
  </si>
  <si>
    <t>DANILO APARECIDO DE SOUZA ARRUDA</t>
  </si>
  <si>
    <t>048.204-00</t>
  </si>
  <si>
    <t>2025/0002423-006A</t>
  </si>
  <si>
    <t>AQO5755</t>
  </si>
  <si>
    <t>EDUARDO NASCIMENTO</t>
  </si>
  <si>
    <t>051.125-00</t>
  </si>
  <si>
    <t>2025/0002423-010F</t>
  </si>
  <si>
    <t>OVB2J84</t>
  </si>
  <si>
    <t>FRANCISCO ELIONARDO BARROS VIEIRA</t>
  </si>
  <si>
    <t>049.349-00</t>
  </si>
  <si>
    <t>2025/0002423-014B</t>
  </si>
  <si>
    <t>QTP1I52</t>
  </si>
  <si>
    <t>IRAN LEAL DA COSTA</t>
  </si>
  <si>
    <t>035.496-00</t>
  </si>
  <si>
    <t>2025/0002423-003</t>
  </si>
  <si>
    <t>KPX5I36</t>
  </si>
  <si>
    <t>JULIO CESAR LEONARDI</t>
  </si>
  <si>
    <t>053.130-00</t>
  </si>
  <si>
    <t>2025/0002423-001G</t>
  </si>
  <si>
    <t>FJO6580</t>
  </si>
  <si>
    <t>LEANDRO DE JESUS</t>
  </si>
  <si>
    <t>034.372-00</t>
  </si>
  <si>
    <t>2025/0002423-007C</t>
  </si>
  <si>
    <t>ELW7B19</t>
  </si>
  <si>
    <t>LUCIANA DO ROCIO GUIMARAES DE ARAUJO DIAS PEREIRA</t>
  </si>
  <si>
    <t>049.773-00</t>
  </si>
  <si>
    <t>2025/0002423-015</t>
  </si>
  <si>
    <t>FDZ2E78</t>
  </si>
  <si>
    <t>LUCIANA JORDAO DOS SANTOS</t>
  </si>
  <si>
    <t>051.999-00</t>
  </si>
  <si>
    <t>2025/0002423-012C</t>
  </si>
  <si>
    <t>PRJ4C79</t>
  </si>
  <si>
    <t>LUIZ DONIZETE MILITAO DE LIRA</t>
  </si>
  <si>
    <t>051.955-00</t>
  </si>
  <si>
    <t>2025/0002423-013B</t>
  </si>
  <si>
    <t>FFW5J40</t>
  </si>
  <si>
    <t>LUIZ HENRIQUE VIEIRA</t>
  </si>
  <si>
    <t>050.435-00</t>
  </si>
  <si>
    <t>2025/0002423-008B</t>
  </si>
  <si>
    <t>ETV6I36</t>
  </si>
  <si>
    <t>MARGARETH RODRIGUES</t>
  </si>
  <si>
    <t>038.268-00</t>
  </si>
  <si>
    <t>2025/0002423-005</t>
  </si>
  <si>
    <t>DTE5820</t>
  </si>
  <si>
    <t>RICARDO VIEIRA TELES</t>
  </si>
  <si>
    <t>039.278-00</t>
  </si>
  <si>
    <t>2024/0056770-001I</t>
  </si>
  <si>
    <t>2024/0056770</t>
  </si>
  <si>
    <t>DTC5A97</t>
  </si>
  <si>
    <t>MARCIA ANDREA ACEDO ZUCA</t>
  </si>
  <si>
    <t>024.670-00</t>
  </si>
  <si>
    <t>2025/0002537-001</t>
  </si>
  <si>
    <t>2025/0002537</t>
  </si>
  <si>
    <t>DTC3391</t>
  </si>
  <si>
    <t>EDMILSON PAM</t>
  </si>
  <si>
    <t>031.862-00</t>
  </si>
  <si>
    <t>2025/0002537-003B</t>
  </si>
  <si>
    <t>DTE2514</t>
  </si>
  <si>
    <t>ELIZETE DE SOUZA DIAS</t>
  </si>
  <si>
    <t>026.016-00</t>
  </si>
  <si>
    <t>2025/0002537-004</t>
  </si>
  <si>
    <t>DZD0737</t>
  </si>
  <si>
    <t>LUIZ CARLOS DOS SANTOS</t>
  </si>
  <si>
    <t>036.686-00</t>
  </si>
  <si>
    <t>2025/0002537-007A</t>
  </si>
  <si>
    <t>DTD4I07</t>
  </si>
  <si>
    <t>NADIA VENANCIO DE SOUZA</t>
  </si>
  <si>
    <t>025.007-00</t>
  </si>
  <si>
    <t>2025/0002537-002A</t>
  </si>
  <si>
    <t>AXP3J81</t>
  </si>
  <si>
    <t>REINALDO ALVES DE OLIVEIRA</t>
  </si>
  <si>
    <t>034.878-00</t>
  </si>
  <si>
    <t>2025/0002537-006</t>
  </si>
  <si>
    <t>FCE4239</t>
  </si>
  <si>
    <t>RICARDO JORGE SARAGO</t>
  </si>
  <si>
    <t>044.095-00</t>
  </si>
  <si>
    <t>2025/0002537-005</t>
  </si>
  <si>
    <t>LQF1561</t>
  </si>
  <si>
    <t>ROBERTO TADEU DINIZ</t>
  </si>
  <si>
    <t>049.858-00</t>
  </si>
  <si>
    <t>2024/0035798-001B</t>
  </si>
  <si>
    <t>2024/0035798</t>
  </si>
  <si>
    <t>SWH8E20</t>
  </si>
  <si>
    <t>GUILHERME DOS REIS DE CAMPOS</t>
  </si>
  <si>
    <t>012.548-00</t>
  </si>
  <si>
    <t>2025/0002595-004</t>
  </si>
  <si>
    <t>2025/0002595</t>
  </si>
  <si>
    <t>EZL8799</t>
  </si>
  <si>
    <t>ADRIANO DE ABREU DIAMANTE</t>
  </si>
  <si>
    <t>051.060-00</t>
  </si>
  <si>
    <t>2025/0002595-007</t>
  </si>
  <si>
    <t>FGA6J93</t>
  </si>
  <si>
    <t>ALBERTO SCARCELLA NETO</t>
  </si>
  <si>
    <t>041.224-00</t>
  </si>
  <si>
    <t>2025/0002595-002A</t>
  </si>
  <si>
    <t>ELW7J90</t>
  </si>
  <si>
    <t>ANA PAULA DA COSTA FELIPE</t>
  </si>
  <si>
    <t>012.164-00</t>
  </si>
  <si>
    <t>2025/0002595-009</t>
  </si>
  <si>
    <t>FST0970</t>
  </si>
  <si>
    <t>ANESIO VIEIRA</t>
  </si>
  <si>
    <t>040.854-00</t>
  </si>
  <si>
    <t>2025/0002595-001A</t>
  </si>
  <si>
    <t>OCO8J21</t>
  </si>
  <si>
    <t>ELESIO FARIA FILHO</t>
  </si>
  <si>
    <t>048.867-00</t>
  </si>
  <si>
    <t>2025/0002595-006A</t>
  </si>
  <si>
    <t>DTE8J03</t>
  </si>
  <si>
    <t>ITAMAR FIGUEREDO DOS SANTOS</t>
  </si>
  <si>
    <t>025.056-00</t>
  </si>
  <si>
    <t>2025/0002595-003</t>
  </si>
  <si>
    <t>DOD6819</t>
  </si>
  <si>
    <t>JOSE ELIAS MATOS ALVES</t>
  </si>
  <si>
    <t>051.581-00</t>
  </si>
  <si>
    <t>2025/0002595-005D</t>
  </si>
  <si>
    <t>PHB3F30</t>
  </si>
  <si>
    <t>LIDIOMAR CANTAO DOS SANTOS</t>
  </si>
  <si>
    <t>053.267-00</t>
  </si>
  <si>
    <t>2025/0002595-008I</t>
  </si>
  <si>
    <t>HLF9G79</t>
  </si>
  <si>
    <t>RAFAEL ISIDORO DE OLIVEIRA</t>
  </si>
  <si>
    <t>051.328-00</t>
  </si>
  <si>
    <t>2022/0029728-001D</t>
  </si>
  <si>
    <t>2022/0029728</t>
  </si>
  <si>
    <t>DTC1798</t>
  </si>
  <si>
    <t>ADRIANO GONCALVES LIMA</t>
  </si>
  <si>
    <t>035.253-00</t>
  </si>
  <si>
    <t>2022/0029728-002J</t>
  </si>
  <si>
    <t>ELQ4E50</t>
  </si>
  <si>
    <t>VANDERLEI DE OLIVEIRA AURELIANO</t>
  </si>
  <si>
    <t>015.917-00</t>
  </si>
  <si>
    <t>2025/0068293-001</t>
  </si>
  <si>
    <t>2025/0068293</t>
  </si>
  <si>
    <t>EZL8859</t>
  </si>
  <si>
    <t>EDERSON TRANSPORTES LTDA</t>
  </si>
  <si>
    <t>051.921-00</t>
  </si>
  <si>
    <t>2025/0014523-002C</t>
  </si>
  <si>
    <t>2025/0014523</t>
  </si>
  <si>
    <t>FVK6880</t>
  </si>
  <si>
    <t>FABIO AUGUSTO ANDRADE DE SOUSA</t>
  </si>
  <si>
    <t>050.066-00</t>
  </si>
  <si>
    <t>2025/0014523-001D</t>
  </si>
  <si>
    <t>DVM6120</t>
  </si>
  <si>
    <t>MARIA HELENA PESTANA DA SILVA</t>
  </si>
  <si>
    <t>042.788-00</t>
  </si>
  <si>
    <t>2022/0026576-001</t>
  </si>
  <si>
    <t>2022/0026576</t>
  </si>
  <si>
    <t>DTE1096</t>
  </si>
  <si>
    <t>ANDERSON LUIS MIRANDA DOS SANTOS</t>
  </si>
  <si>
    <t>047.809-00</t>
  </si>
  <si>
    <t>2022/0026576-002L</t>
  </si>
  <si>
    <t>OKH3J69</t>
  </si>
  <si>
    <t>MARCIO ROBERTO CARDOSO DOS SANTOS</t>
  </si>
  <si>
    <t>047.134-00</t>
  </si>
  <si>
    <t>2022/0026576-003A</t>
  </si>
  <si>
    <t>EPU6C89</t>
  </si>
  <si>
    <t>SILMARA SANTOS</t>
  </si>
  <si>
    <t>038.338-00</t>
  </si>
  <si>
    <t>2022/0031205-001A</t>
  </si>
  <si>
    <t>2022/0031205</t>
  </si>
  <si>
    <t>FSD9J10</t>
  </si>
  <si>
    <t>JUSSARA DE SOUZA MARQUES FERREIRA</t>
  </si>
  <si>
    <t>038.422-00</t>
  </si>
  <si>
    <t>2022/0031205-002B</t>
  </si>
  <si>
    <t>CUB7D69</t>
  </si>
  <si>
    <t>029.569-00</t>
  </si>
  <si>
    <t>2022/0027658-001A</t>
  </si>
  <si>
    <t>2022/0027658</t>
  </si>
  <si>
    <t>EWO9423</t>
  </si>
  <si>
    <t>LIGIA CRISTINA DE OLIVEIRA</t>
  </si>
  <si>
    <t>040.642-00</t>
  </si>
  <si>
    <t>2022/0027658-002A</t>
  </si>
  <si>
    <t>EQG4413</t>
  </si>
  <si>
    <t>LUCIENE DA SILVA</t>
  </si>
  <si>
    <t>018.438-00</t>
  </si>
  <si>
    <t>2025/0042328-001</t>
  </si>
  <si>
    <t>2025/0042328</t>
  </si>
  <si>
    <t>ECT3510</t>
  </si>
  <si>
    <t>SABRINA YEDA CAMPELO DIAS MODESTO MASSEIRAS</t>
  </si>
  <si>
    <t>048.763-00</t>
  </si>
  <si>
    <t>2022/0026776-001G</t>
  </si>
  <si>
    <t>2022/0026776</t>
  </si>
  <si>
    <t>EUG7E80</t>
  </si>
  <si>
    <t>CIBELE CREPALDI RAMOS</t>
  </si>
  <si>
    <t>038.152-00</t>
  </si>
  <si>
    <t>2022/0026776-002C</t>
  </si>
  <si>
    <t>OPM4146</t>
  </si>
  <si>
    <t>GUILHERME LOPES DE SOUSA</t>
  </si>
  <si>
    <t>034.238-00</t>
  </si>
  <si>
    <t>2025/0068275-001</t>
  </si>
  <si>
    <t>2025/0068275</t>
  </si>
  <si>
    <t>ELQ4330</t>
  </si>
  <si>
    <t>MAURO AFFONSO DE SOUA 19846979860</t>
  </si>
  <si>
    <t>016.558-00</t>
  </si>
  <si>
    <t>2022/0027314-001D</t>
  </si>
  <si>
    <t>2022/0027314</t>
  </si>
  <si>
    <t>GBN7C59</t>
  </si>
  <si>
    <t>DANIEL VIEIRA DE GODOI</t>
  </si>
  <si>
    <t>041.574-00</t>
  </si>
  <si>
    <t>2022/0027314-004C</t>
  </si>
  <si>
    <t>DMS1H29</t>
  </si>
  <si>
    <t>DANILO VIEIRA DE GODOI</t>
  </si>
  <si>
    <t>050.480-00</t>
  </si>
  <si>
    <t>2022/0027314-003F</t>
  </si>
  <si>
    <t>BKU7C09</t>
  </si>
  <si>
    <t>EDSON ROBERTO GALINDO</t>
  </si>
  <si>
    <t>053.364-00</t>
  </si>
  <si>
    <t>2023/0061315-001J</t>
  </si>
  <si>
    <t>2023/0061315</t>
  </si>
  <si>
    <t>FPB2H89</t>
  </si>
  <si>
    <t>LUCELIA PEREIRA DE ABREU</t>
  </si>
  <si>
    <t>008.098-00</t>
  </si>
  <si>
    <t>2022/0027314-002H</t>
  </si>
  <si>
    <t>ELW9100</t>
  </si>
  <si>
    <t>MERQUINHA CONEGUNDES VIEIRA</t>
  </si>
  <si>
    <t>053.351-00</t>
  </si>
  <si>
    <t>2022/0028707-002C</t>
  </si>
  <si>
    <t>2022/0028707</t>
  </si>
  <si>
    <t>EUI3500</t>
  </si>
  <si>
    <t>OLIVAR IRAPUAM DA SILVA</t>
  </si>
  <si>
    <t>051.340-00</t>
  </si>
  <si>
    <t>2022/0028707-001D</t>
  </si>
  <si>
    <t>HNQ1B64</t>
  </si>
  <si>
    <t>RAFAEL GONZAGA DA SILVA</t>
  </si>
  <si>
    <t>052.064-00</t>
  </si>
  <si>
    <t>2023/0070934-001H</t>
  </si>
  <si>
    <t>2023/0070934</t>
  </si>
  <si>
    <t>SWG2B29</t>
  </si>
  <si>
    <t>GABRIELA VIRGINIO PINTER</t>
  </si>
  <si>
    <t>049.200-00</t>
  </si>
  <si>
    <t>2023/0012204-002K</t>
  </si>
  <si>
    <t>2023/0012204</t>
  </si>
  <si>
    <t>FKC8H06</t>
  </si>
  <si>
    <t>ALEXSANDER LAPA DA SILVA</t>
  </si>
  <si>
    <t>040.542-00</t>
  </si>
  <si>
    <t>2022/0025445-001G</t>
  </si>
  <si>
    <t>2022/0025445</t>
  </si>
  <si>
    <t>EYW1352</t>
  </si>
  <si>
    <t>DANIELA MARIA DE LIMA</t>
  </si>
  <si>
    <t>051.585-00</t>
  </si>
  <si>
    <t>2022/0043025-002E</t>
  </si>
  <si>
    <t>2022/0043025</t>
  </si>
  <si>
    <t>SAR9J58</t>
  </si>
  <si>
    <t>JEANE GOMES JARDIM</t>
  </si>
  <si>
    <t>049.122-00</t>
  </si>
  <si>
    <t>2022/0051447-001E</t>
  </si>
  <si>
    <t>2022/0051447</t>
  </si>
  <si>
    <t>FED6A94</t>
  </si>
  <si>
    <t>SHIRLEY SILVA GALLO</t>
  </si>
  <si>
    <t>009.521-00</t>
  </si>
  <si>
    <t>2022/0028121-003F</t>
  </si>
  <si>
    <t>2022/0028121</t>
  </si>
  <si>
    <t>TIO4G75</t>
  </si>
  <si>
    <t>GILBERTO BIGOTTO</t>
  </si>
  <si>
    <t>050.559-00</t>
  </si>
  <si>
    <t>2022/0028121-001E</t>
  </si>
  <si>
    <t>DTE1176</t>
  </si>
  <si>
    <t>RENATO FERREIRA SALGADO</t>
  </si>
  <si>
    <t>050.285-00</t>
  </si>
  <si>
    <t>2022/0028121-002H</t>
  </si>
  <si>
    <t>EFV4804</t>
  </si>
  <si>
    <t>RUI MANUEL DOS REIS VIEGAS</t>
  </si>
  <si>
    <t>050.820-00</t>
  </si>
  <si>
    <t>2023/0014185-001G</t>
  </si>
  <si>
    <t>2023/0014185</t>
  </si>
  <si>
    <t>EFV1A58</t>
  </si>
  <si>
    <t>RAFAEL TRANSPORTES LTDA</t>
  </si>
  <si>
    <t>ANDRE SOTANO DA SILVA</t>
  </si>
  <si>
    <t>014.081-00</t>
  </si>
  <si>
    <t>2022/0030168-001</t>
  </si>
  <si>
    <t>2022/0030168</t>
  </si>
  <si>
    <t>ERI0859</t>
  </si>
  <si>
    <t>JACQUES NORONHA MAIA</t>
  </si>
  <si>
    <t>041.544-00</t>
  </si>
  <si>
    <t>2023/0016606-001C</t>
  </si>
  <si>
    <t>2023/0016606</t>
  </si>
  <si>
    <t>EZM1C50</t>
  </si>
  <si>
    <t>EDSON ROBERTO SOUZA PANDO</t>
  </si>
  <si>
    <t>049.002-00</t>
  </si>
  <si>
    <t>2023/0021258-001F</t>
  </si>
  <si>
    <t>2023/0021258</t>
  </si>
  <si>
    <t>FTS1G52</t>
  </si>
  <si>
    <t>LUCINEIA BARBOSA DA SILVA E SILVA</t>
  </si>
  <si>
    <t>016.618-00</t>
  </si>
  <si>
    <t>2022/0034527-001A</t>
  </si>
  <si>
    <t>2022/0034527</t>
  </si>
  <si>
    <t>DTE7158</t>
  </si>
  <si>
    <t>ROBERTO ALVES PEREIRA</t>
  </si>
  <si>
    <t>023.233-00</t>
  </si>
  <si>
    <t>2026/0016061-001</t>
  </si>
  <si>
    <t>2026/0016061</t>
  </si>
  <si>
    <t>DTD2399</t>
  </si>
  <si>
    <t>RODREX TRANSPORTES LTDA</t>
  </si>
  <si>
    <t>034.735-00</t>
  </si>
  <si>
    <t>2022/0027558-001B</t>
  </si>
  <si>
    <t>2022/0027558</t>
  </si>
  <si>
    <t>CPV5212</t>
  </si>
  <si>
    <t>RONALDO BISPO DOS SANTOS</t>
  </si>
  <si>
    <t>035.570-00</t>
  </si>
  <si>
    <t>2025/0068278-001</t>
  </si>
  <si>
    <t>2025/0068278</t>
  </si>
  <si>
    <t>LLH1D47</t>
  </si>
  <si>
    <t>RRM TRANSPORTES LTDA</t>
  </si>
  <si>
    <t>039.425-00</t>
  </si>
  <si>
    <t>2022/0047128-001B</t>
  </si>
  <si>
    <t>2022/0047128</t>
  </si>
  <si>
    <t>ECT7055</t>
  </si>
  <si>
    <t>033.614-00</t>
  </si>
  <si>
    <t>2022/0034705-001A</t>
  </si>
  <si>
    <t>2022/0034705</t>
  </si>
  <si>
    <t>DAJ6H28</t>
  </si>
  <si>
    <t>MARCELO JORDAO DE MENDONCA</t>
  </si>
  <si>
    <t>028.918-00</t>
  </si>
  <si>
    <t>2022/0030162-001</t>
  </si>
  <si>
    <t>2022/0030162</t>
  </si>
  <si>
    <t>FXT9230</t>
  </si>
  <si>
    <t>RENATA LEE CORREA DA SILVA</t>
  </si>
  <si>
    <t>050.188-00</t>
  </si>
  <si>
    <t>2022/0031281-004H</t>
  </si>
  <si>
    <t>2022/0031281</t>
  </si>
  <si>
    <t>GAT4750</t>
  </si>
  <si>
    <t>JOSELITO DIAS MIGUEL</t>
  </si>
  <si>
    <t>049.117-00</t>
  </si>
  <si>
    <t>2022/0031281-002H</t>
  </si>
  <si>
    <t>PFZ8D73</t>
  </si>
  <si>
    <t>KAUE AUGUSTO DE OLIVEIRA</t>
  </si>
  <si>
    <t>049.964-00</t>
  </si>
  <si>
    <t>2022/0031281-001C</t>
  </si>
  <si>
    <t>DTD2078</t>
  </si>
  <si>
    <t>LUCCA RODRIGUES PEREIRA</t>
  </si>
  <si>
    <t>027.729-00</t>
  </si>
  <si>
    <t>2025/0037484-001</t>
  </si>
  <si>
    <t>2025/0037484</t>
  </si>
  <si>
    <t>ERM6435</t>
  </si>
  <si>
    <t>MARIA CRISTINA PIGNATARI</t>
  </si>
  <si>
    <t>029.858-00</t>
  </si>
  <si>
    <t>2022/0031281-003I</t>
  </si>
  <si>
    <t>EGK5519</t>
  </si>
  <si>
    <t>SUELI MARIA GOMES</t>
  </si>
  <si>
    <t>045.932-00</t>
  </si>
  <si>
    <t>2022/0037370-001</t>
  </si>
  <si>
    <t>2022/0037370</t>
  </si>
  <si>
    <t>FDR1134</t>
  </si>
  <si>
    <t>IRIS FELISBERTO MOREIRA</t>
  </si>
  <si>
    <t>045.665-00</t>
  </si>
  <si>
    <t>2022/0029483-002B</t>
  </si>
  <si>
    <t>2022/0029483</t>
  </si>
  <si>
    <t>GJR5H65</t>
  </si>
  <si>
    <t>ALESSANDRA DE OLIVEIRA THOMAZ</t>
  </si>
  <si>
    <t>044.218-00</t>
  </si>
  <si>
    <t>2022/0029483-001A</t>
  </si>
  <si>
    <t>FIM7C25</t>
  </si>
  <si>
    <t>FABIO CARLOS DE SOUZA</t>
  </si>
  <si>
    <t>028.299-00</t>
  </si>
  <si>
    <t>2024/0025188-001A</t>
  </si>
  <si>
    <t>2024/0025188</t>
  </si>
  <si>
    <t>UEI1F29</t>
  </si>
  <si>
    <t>ELAINE MENDES DIAS</t>
  </si>
  <si>
    <t>052.178-00</t>
  </si>
  <si>
    <t>2025/0028940-001A</t>
  </si>
  <si>
    <t>2025/0028940</t>
  </si>
  <si>
    <t>EWU0A82</t>
  </si>
  <si>
    <t>KARINA CARDOSO DA SILVA</t>
  </si>
  <si>
    <t>033.241-00</t>
  </si>
  <si>
    <t>2022/0024547-001</t>
  </si>
  <si>
    <t>2022/0024547</t>
  </si>
  <si>
    <t>FKY6A69</t>
  </si>
  <si>
    <t>TIAGO DE ALMEIDA MENDES</t>
  </si>
  <si>
    <t>029.015-00</t>
  </si>
  <si>
    <t>2025/0010416-001A</t>
  </si>
  <si>
    <t>2025/0010416</t>
  </si>
  <si>
    <t>TLU0A93</t>
  </si>
  <si>
    <t>047.994-00</t>
  </si>
  <si>
    <t>2024/0055337-001</t>
  </si>
  <si>
    <t>2024/0055337</t>
  </si>
  <si>
    <t>SWV1B70</t>
  </si>
  <si>
    <t>MATHEUS TAGLIARI</t>
  </si>
  <si>
    <t>006.572-00</t>
  </si>
  <si>
    <t>2022/0027718-001A</t>
  </si>
  <si>
    <t>2022/0027718</t>
  </si>
  <si>
    <t>DTB8165</t>
  </si>
  <si>
    <t>JOAO ROGERIO DOS SANTOS</t>
  </si>
  <si>
    <t>017.615-00</t>
  </si>
  <si>
    <t>2025/0042304-001A</t>
  </si>
  <si>
    <t>2025/0042304</t>
  </si>
  <si>
    <t>FCE7C99</t>
  </si>
  <si>
    <t>020.085-00</t>
  </si>
  <si>
    <t>2025/0042304-002A</t>
  </si>
  <si>
    <t>ENP5H05</t>
  </si>
  <si>
    <t>020.627-00</t>
  </si>
  <si>
    <t>2023/0029697-001C</t>
  </si>
  <si>
    <t>2023/0029697</t>
  </si>
  <si>
    <t>DTC0649</t>
  </si>
  <si>
    <t>ALEX SANDRO ARAUJO VASCONCELOS</t>
  </si>
  <si>
    <t>048.223-00</t>
  </si>
  <si>
    <t>2023/0029697-002A</t>
  </si>
  <si>
    <t>DTC1A70</t>
  </si>
  <si>
    <t>DANIELE DE OLIVEIRA SILVA</t>
  </si>
  <si>
    <t>040.437-00</t>
  </si>
  <si>
    <t>2023/0029697-003D</t>
  </si>
  <si>
    <t>ELQ1419</t>
  </si>
  <si>
    <t>VERA LUCIA PASSOS</t>
  </si>
  <si>
    <t>032.037-00</t>
  </si>
  <si>
    <t>2025/0042776-001B</t>
  </si>
  <si>
    <t>2025/0042776</t>
  </si>
  <si>
    <t>GFC3H39</t>
  </si>
  <si>
    <t>049.154-00</t>
  </si>
  <si>
    <t>2022/0029421-001B</t>
  </si>
  <si>
    <t>2022/0029421</t>
  </si>
  <si>
    <t>FGN9452</t>
  </si>
  <si>
    <t>FERNANDA APARECIDA FIGUEIREDO BARBOSA</t>
  </si>
  <si>
    <t>048.220-00</t>
  </si>
  <si>
    <t>2022/0033917-002A</t>
  </si>
  <si>
    <t>2022/0033917</t>
  </si>
  <si>
    <t>GBR9900</t>
  </si>
  <si>
    <t>GUILHERME MADUREIRA RIBEIRO</t>
  </si>
  <si>
    <t>050.111-00</t>
  </si>
  <si>
    <t>2022/0033917-001A</t>
  </si>
  <si>
    <t>EMG5300</t>
  </si>
  <si>
    <t>ROBSON DOS SANTOS SOUZA</t>
  </si>
  <si>
    <t>028.530-00</t>
  </si>
  <si>
    <t>2022/0027732-001E</t>
  </si>
  <si>
    <t>2022/0027732</t>
  </si>
  <si>
    <t>DBB6A68</t>
  </si>
  <si>
    <t>WILLIAM BARROS MARQUES DA SILVA</t>
  </si>
  <si>
    <t>034.206-00</t>
  </si>
  <si>
    <t>2022/0025845-001D</t>
  </si>
  <si>
    <t>2022/0025845</t>
  </si>
  <si>
    <t>FFE7095</t>
  </si>
  <si>
    <t>VANIA FERREIRA DE OLIVEIRA</t>
  </si>
  <si>
    <t>026.616-00</t>
  </si>
  <si>
    <t>2022/0026315-001</t>
  </si>
  <si>
    <t>2022/0026315</t>
  </si>
  <si>
    <t>GFW5876</t>
  </si>
  <si>
    <t>ANDREIA LIMA CARVALHO</t>
  </si>
  <si>
    <t>048.202-00</t>
  </si>
  <si>
    <t>2022/0026315-003</t>
  </si>
  <si>
    <t>FLO3110</t>
  </si>
  <si>
    <t>ANTONIO JAQUES FERREIRA</t>
  </si>
  <si>
    <t>049.084-00</t>
  </si>
  <si>
    <t>2022/0026315-002B</t>
  </si>
  <si>
    <t>FUV3600</t>
  </si>
  <si>
    <t>ELAINE COUTINHO ANTUNES LUCIO</t>
  </si>
  <si>
    <t>044.381-00</t>
  </si>
  <si>
    <t>2023/0008887-002A</t>
  </si>
  <si>
    <t>2023/0008887</t>
  </si>
  <si>
    <t>DPC0838</t>
  </si>
  <si>
    <t>REGINALDO GOMES CALIXTO</t>
  </si>
  <si>
    <t>023.593-00</t>
  </si>
  <si>
    <t>2023/0008887-001A</t>
  </si>
  <si>
    <t>SUV5J29</t>
  </si>
  <si>
    <t>WILLIANS DIAS CORREIA</t>
  </si>
  <si>
    <t>Ajuste positivo referente a desconto indevido de recesso do mês de MARÇO/2026</t>
  </si>
  <si>
    <t>Ajuste positivo referente a desconto indevido de recesso do mês de MARÇO/2026 e correção do mesmo mês.</t>
  </si>
  <si>
    <t>6020.2023/0015302-8</t>
  </si>
  <si>
    <t>6020.2026/0008528-1</t>
  </si>
  <si>
    <t>6020.2025/0068530-9</t>
  </si>
  <si>
    <t>6020.2022/0032024-0</t>
  </si>
  <si>
    <t>6020.2022/0027680-2</t>
  </si>
  <si>
    <t>6020.2022/0028405-8</t>
  </si>
  <si>
    <t>6020.2022/0024545-1</t>
  </si>
  <si>
    <t>6020.2022/0032909-4</t>
  </si>
  <si>
    <t>6020.2022/0027313-7</t>
  </si>
  <si>
    <t>6020.2022/0053714-2</t>
  </si>
  <si>
    <t>6020.2025/0001754-3</t>
  </si>
  <si>
    <t>C</t>
  </si>
  <si>
    <t>6020.2022/0027040-5</t>
  </si>
  <si>
    <t>6020.2023/0084024-6</t>
  </si>
  <si>
    <t>6020.2025/0008381-3</t>
  </si>
  <si>
    <t>6020.2022/0051216-6</t>
  </si>
  <si>
    <t>6020.2025/0002223-7</t>
  </si>
  <si>
    <t>6020.2025/0002372-1</t>
  </si>
  <si>
    <t>6020.2022/0028120-2</t>
  </si>
  <si>
    <t>6020.2025/0002423-0</t>
  </si>
  <si>
    <t>6020.2024/0056770-3</t>
  </si>
  <si>
    <t>6020.2025/0002537-6</t>
  </si>
  <si>
    <t>6020.2024/0035798-9</t>
  </si>
  <si>
    <t>6020.2025/0002595-3</t>
  </si>
  <si>
    <t>6020.2022/0029728-1</t>
  </si>
  <si>
    <t>6020.2025/0068293-8</t>
  </si>
  <si>
    <t>6020.2025/0014523-1</t>
  </si>
  <si>
    <t>6020.2022/0026576-2</t>
  </si>
  <si>
    <t>6020.2022/0031205-1</t>
  </si>
  <si>
    <t>6020.2022/0027658-6</t>
  </si>
  <si>
    <t>6020.2025/0042328-2</t>
  </si>
  <si>
    <t>6020.2022/0026776-5</t>
  </si>
  <si>
    <t>6020.2025/0068275-0</t>
  </si>
  <si>
    <t>6020.2022/0027314-5</t>
  </si>
  <si>
    <t>6020.2023/0061315-0</t>
  </si>
  <si>
    <t>6020.2022/0028707-3</t>
  </si>
  <si>
    <t>6020.2023/0070934-4</t>
  </si>
  <si>
    <t>6020.2023/0012204-1</t>
  </si>
  <si>
    <t>6020.2022/0025445-0</t>
  </si>
  <si>
    <t>6020.2022/0043025-9</t>
  </si>
  <si>
    <t>6020.2022/0051447-9</t>
  </si>
  <si>
    <t>6020.2022/0028121-0</t>
  </si>
  <si>
    <t>6020.2023/0014185-2</t>
  </si>
  <si>
    <t>6020.2022/0030168-8</t>
  </si>
  <si>
    <t>6020.2023/0016606-5</t>
  </si>
  <si>
    <t>6020.2023/0021258-0</t>
  </si>
  <si>
    <t>6020.2022/0034527-8</t>
  </si>
  <si>
    <t>6020.2026/0016061-5</t>
  </si>
  <si>
    <t>6020.2022/0027558-0</t>
  </si>
  <si>
    <t>6020.2025/0068278-4</t>
  </si>
  <si>
    <t>6020.2022/0047128-1</t>
  </si>
  <si>
    <t>6020.2022/0034705-0</t>
  </si>
  <si>
    <t>6020.2022/0030162-9</t>
  </si>
  <si>
    <t>6020.2022/0031281-7</t>
  </si>
  <si>
    <t>6020.2025/0037484-2</t>
  </si>
  <si>
    <t>6020.2022/0037370-0</t>
  </si>
  <si>
    <t>6020.2022/0029483-5</t>
  </si>
  <si>
    <t>6020.2024/0025188-9</t>
  </si>
  <si>
    <t>6020.2025/0028940-3</t>
  </si>
  <si>
    <t>6020.2022/0024547-8</t>
  </si>
  <si>
    <t>6020.2025/0010416-0</t>
  </si>
  <si>
    <t>6020.2024/0055337-0</t>
  </si>
  <si>
    <t>6020.2022/0027718-3</t>
  </si>
  <si>
    <t>6020.2025/0042304-5</t>
  </si>
  <si>
    <t>6020.2023/0029697-0</t>
  </si>
  <si>
    <t>6020.2025/0042776-8</t>
  </si>
  <si>
    <t>6020.2022/0029421-5</t>
  </si>
  <si>
    <t>6020.2022/0033917-0</t>
  </si>
  <si>
    <t>6020.2022/0027732-9</t>
  </si>
  <si>
    <t>6020.2022/0025845-6</t>
  </si>
  <si>
    <t>6020.2022/0026315-8</t>
  </si>
  <si>
    <t>6020.2023/0008887-0</t>
  </si>
  <si>
    <t>20.755.156/0001-90</t>
  </si>
  <si>
    <t>23.257.160/0001-16</t>
  </si>
  <si>
    <t>44.702.318/0001-90</t>
  </si>
  <si>
    <t>31.930.237/0001-03</t>
  </si>
  <si>
    <t>13.028.864/0001-63</t>
  </si>
  <si>
    <t>13.742.141/0001-21</t>
  </si>
  <si>
    <t>32.871.175/0001-60</t>
  </si>
  <si>
    <t>12.987.105/0001-65</t>
  </si>
  <si>
    <t>25.531.073/0001-30</t>
  </si>
  <si>
    <t>33.842.267/0001-85</t>
  </si>
  <si>
    <t>35.310.088/0001-22</t>
  </si>
  <si>
    <t>43.705.924/0001-04</t>
  </si>
  <si>
    <t>14.003.684/0001-90</t>
  </si>
  <si>
    <t>63.575.300/0001-19</t>
  </si>
  <si>
    <t>59.669.723/0001-20</t>
  </si>
  <si>
    <t>23.359.090/0001-07</t>
  </si>
  <si>
    <t>32.300.363/0001-39</t>
  </si>
  <si>
    <t>11.795.076/0001-77</t>
  </si>
  <si>
    <t>60.326.796/0001-07</t>
  </si>
  <si>
    <t>13.209.641/0001-00</t>
  </si>
  <si>
    <t>21.788.345/0001-21</t>
  </si>
  <si>
    <t>03.858.810/0001-71</t>
  </si>
  <si>
    <t>13.259.856/0001-28</t>
  </si>
  <si>
    <t>15.534.970/0001-44</t>
  </si>
  <si>
    <t>14.259.062/0001-27</t>
  </si>
  <si>
    <t>16.671.366/0001-22</t>
  </si>
  <si>
    <t>27.345.319/0001-05</t>
  </si>
  <si>
    <t>20.883.323/0001-88</t>
  </si>
  <si>
    <t>26.076.746/0001-72</t>
  </si>
  <si>
    <t>47.290.525/0001-72</t>
  </si>
  <si>
    <t>64.579.144/0001-27</t>
  </si>
  <si>
    <t>23.491.072/0001-84</t>
  </si>
  <si>
    <t>63.604.443/0001-01</t>
  </si>
  <si>
    <t>42.240.680/0001-60</t>
  </si>
  <si>
    <t>23.834.117/0001-76</t>
  </si>
  <si>
    <t>21.598.452/0001-97</t>
  </si>
  <si>
    <t>10.631.196/0001-76</t>
  </si>
  <si>
    <t>21.020.760/0001-30</t>
  </si>
  <si>
    <t>21.226.149/0001-63</t>
  </si>
  <si>
    <t>18.727.518/0001-97</t>
  </si>
  <si>
    <t>20.728.805/0001-63</t>
  </si>
  <si>
    <t>07.090.812/0001-14</t>
  </si>
  <si>
    <t>30.802.062/0001-88</t>
  </si>
  <si>
    <t>07.574.037/0001-72</t>
  </si>
  <si>
    <t>26.615.123/0001-20</t>
  </si>
  <si>
    <t>13.981.012/0001-96</t>
  </si>
  <si>
    <t>21.774.309/0001-09</t>
  </si>
  <si>
    <t>18.030.492/0001-23</t>
  </si>
  <si>
    <t>14.393.263/0001-12</t>
  </si>
  <si>
    <t>73.072.308/0001-16</t>
  </si>
  <si>
    <t>11.956.379/0001-24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</si>
</sst>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189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973"/>
  <sheetViews>
    <sheetView showGridLines="0" zoomScale="85" zoomScaleNormal="85" workbookViewId="0">
      <selection activeCell="Q906" sqref="Q906:EO91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3223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3220</v>
      </c>
      <c r="EQ4" s="148" t="s">
        <v>3219</v>
      </c>
      <c r="ER4" s="148" t="s">
        <v>51</v>
      </c>
      <c r="ES4" s="149" t="s">
        <v>3221</v>
      </c>
      <c r="ET4" s="149" t="s">
        <v>3222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3224</v>
      </c>
      <c r="G5" s="366" t="s">
        <v>3225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3226</v>
      </c>
      <c r="B6" s="522" t="s">
        <v>3227</v>
      </c>
      <c r="C6" s="523">
        <v>1</v>
      </c>
      <c r="D6" s="524" t="s">
        <v>3228</v>
      </c>
      <c r="E6" s="524" t="s">
        <v>3229</v>
      </c>
      <c r="F6" s="525" t="s">
        <v>3224</v>
      </c>
      <c r="G6" s="525" t="s">
        <v>3225</v>
      </c>
      <c r="H6" s="350" t="s">
        <v>1809</v>
      </c>
      <c r="I6" s="351" t="s">
        <v>3230</v>
      </c>
      <c r="J6" s="409" t="s">
        <v>3231</v>
      </c>
      <c r="K6" s="410" t="s">
        <v>3232</v>
      </c>
      <c r="L6" s="329">
        <f>CONTINUA!BV6</f>
        <v>0</v>
      </c>
      <c r="M6" s="329">
        <f>CONTINUA!BW6</f>
        <v>0</v>
      </c>
      <c r="N6" s="342"/>
      <c r="O6" s="288" t="s">
        <v>4024</v>
      </c>
      <c r="P6" s="330" t="s">
        <v>206</v>
      </c>
      <c r="Q6" s="400">
        <v>33</v>
      </c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 t="s">
        <v>4022</v>
      </c>
      <c r="EM6" s="520">
        <v>282.50200000000001</v>
      </c>
      <c r="EN6" s="520"/>
      <c r="EO6" s="520"/>
      <c r="EP6" s="171">
        <f t="shared" ref="EP6:EP10" si="9">Q6</f>
        <v>33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33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29450.63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30138.012000000002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29450.63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282.50200000000001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3226</v>
      </c>
      <c r="B7" s="369" t="s">
        <v>3227</v>
      </c>
      <c r="C7" s="370" t="s">
        <v>3233</v>
      </c>
      <c r="D7" s="371" t="s">
        <v>3228</v>
      </c>
      <c r="E7" s="371" t="s">
        <v>3229</v>
      </c>
      <c r="F7" s="372" t="s">
        <v>3224</v>
      </c>
      <c r="G7" s="372" t="s">
        <v>3225</v>
      </c>
      <c r="H7" s="373" t="s">
        <v>1809</v>
      </c>
      <c r="I7" s="374" t="s">
        <v>3230</v>
      </c>
      <c r="J7" s="421" t="s">
        <v>3231</v>
      </c>
      <c r="K7" s="421" t="s">
        <v>3234</v>
      </c>
      <c r="L7" s="329">
        <f>CONTINUA!BV7</f>
        <v>42</v>
      </c>
      <c r="M7" s="329">
        <f>CONTINUA!BW7</f>
        <v>0</v>
      </c>
      <c r="N7" s="342"/>
      <c r="O7" s="289" t="s">
        <v>4024</v>
      </c>
      <c r="P7" s="330" t="s">
        <v>206</v>
      </c>
      <c r="Q7" s="400">
        <v>38</v>
      </c>
      <c r="R7" s="401"/>
      <c r="S7" s="400">
        <v>2</v>
      </c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38</v>
      </c>
      <c r="EQ7" s="171">
        <f t="shared" si="10"/>
        <v>0</v>
      </c>
      <c r="ER7" s="171">
        <f t="shared" si="11"/>
        <v>2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40</v>
      </c>
      <c r="EW7" s="173"/>
      <c r="EX7" s="248">
        <f t="shared" si="16"/>
        <v>0</v>
      </c>
      <c r="EY7" s="174">
        <f>(L7*regular)+(M7*Cadeirantee)</f>
        <v>404.88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3226</v>
      </c>
      <c r="B8" s="369" t="s">
        <v>3227</v>
      </c>
      <c r="C8" s="375" t="s">
        <v>3233</v>
      </c>
      <c r="D8" s="371" t="s">
        <v>3228</v>
      </c>
      <c r="E8" s="371" t="s">
        <v>3229</v>
      </c>
      <c r="F8" s="376" t="s">
        <v>3224</v>
      </c>
      <c r="G8" s="376" t="s">
        <v>3225</v>
      </c>
      <c r="H8" s="373" t="s">
        <v>1809</v>
      </c>
      <c r="I8" s="374" t="s">
        <v>3230</v>
      </c>
      <c r="J8" s="421" t="s">
        <v>3231</v>
      </c>
      <c r="K8" s="422" t="s">
        <v>3235</v>
      </c>
      <c r="L8" s="329">
        <f>CONTINUA!BV8</f>
        <v>0</v>
      </c>
      <c r="M8" s="329">
        <f>CONTINUA!BW8</f>
        <v>0</v>
      </c>
      <c r="N8" s="342"/>
      <c r="O8" s="289" t="s">
        <v>4024</v>
      </c>
      <c r="P8" s="330" t="s">
        <v>206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3226</v>
      </c>
      <c r="B9" s="369" t="s">
        <v>3227</v>
      </c>
      <c r="C9" s="375" t="s">
        <v>3233</v>
      </c>
      <c r="D9" s="371" t="s">
        <v>3228</v>
      </c>
      <c r="E9" s="371" t="s">
        <v>3229</v>
      </c>
      <c r="F9" s="376" t="s">
        <v>3224</v>
      </c>
      <c r="G9" s="376" t="s">
        <v>3225</v>
      </c>
      <c r="H9" s="373" t="s">
        <v>1809</v>
      </c>
      <c r="I9" s="374" t="s">
        <v>3230</v>
      </c>
      <c r="J9" s="421" t="s">
        <v>3231</v>
      </c>
      <c r="K9" s="423" t="s">
        <v>3236</v>
      </c>
      <c r="L9" s="329">
        <f>CONTINUA!BV9</f>
        <v>0</v>
      </c>
      <c r="M9" s="329">
        <f>CONTINUA!BW9</f>
        <v>0</v>
      </c>
      <c r="N9" s="342"/>
      <c r="O9" s="289" t="s">
        <v>4024</v>
      </c>
      <c r="P9" s="330" t="s">
        <v>206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3226</v>
      </c>
      <c r="B10" s="378" t="s">
        <v>3227</v>
      </c>
      <c r="C10" s="379" t="s">
        <v>3233</v>
      </c>
      <c r="D10" s="380" t="s">
        <v>3228</v>
      </c>
      <c r="E10" s="380" t="s">
        <v>3229</v>
      </c>
      <c r="F10" s="381" t="s">
        <v>3224</v>
      </c>
      <c r="G10" s="381" t="s">
        <v>3225</v>
      </c>
      <c r="H10" s="382" t="s">
        <v>1809</v>
      </c>
      <c r="I10" s="383" t="s">
        <v>3230</v>
      </c>
      <c r="J10" s="421" t="s">
        <v>3231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4024</v>
      </c>
      <c r="P10" s="330" t="s">
        <v>206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3237</v>
      </c>
      <c r="B11" s="522" t="s">
        <v>3238</v>
      </c>
      <c r="C11" s="523">
        <v>1</v>
      </c>
      <c r="D11" s="524" t="s">
        <v>3239</v>
      </c>
      <c r="E11" s="524" t="s">
        <v>3240</v>
      </c>
      <c r="F11" s="525" t="s">
        <v>3224</v>
      </c>
      <c r="G11" s="525" t="s">
        <v>3225</v>
      </c>
      <c r="H11" s="350" t="s">
        <v>3241</v>
      </c>
      <c r="I11" s="351" t="s">
        <v>1755</v>
      </c>
      <c r="J11" s="409" t="s">
        <v>3231</v>
      </c>
      <c r="K11" s="410" t="s">
        <v>3232</v>
      </c>
      <c r="L11" s="329">
        <f>CONTINUA!BV11</f>
        <v>0</v>
      </c>
      <c r="M11" s="329">
        <f>CONTINUA!BW11</f>
        <v>0</v>
      </c>
      <c r="N11" s="895"/>
      <c r="O11" s="896" t="s">
        <v>4025</v>
      </c>
      <c r="P11" s="897" t="s">
        <v>206</v>
      </c>
      <c r="Q11" s="400">
        <v>10</v>
      </c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 t="s">
        <v>4022</v>
      </c>
      <c r="EM11" s="520">
        <v>706.255</v>
      </c>
      <c r="EN11" s="520"/>
      <c r="EO11" s="520"/>
      <c r="EP11" s="171">
        <f t="shared" ref="EP11:EP74" si="22">Q11</f>
        <v>10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10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20590.34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21643.635000000002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20590.34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706.255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3237</v>
      </c>
      <c r="B12" s="369" t="s">
        <v>3238</v>
      </c>
      <c r="C12" s="370" t="s">
        <v>3233</v>
      </c>
      <c r="D12" s="371" t="s">
        <v>3239</v>
      </c>
      <c r="E12" s="371" t="s">
        <v>3240</v>
      </c>
      <c r="F12" s="372" t="s">
        <v>3224</v>
      </c>
      <c r="G12" s="372" t="s">
        <v>3225</v>
      </c>
      <c r="H12" s="373" t="s">
        <v>3241</v>
      </c>
      <c r="I12" s="374" t="s">
        <v>1755</v>
      </c>
      <c r="J12" s="421" t="s">
        <v>3231</v>
      </c>
      <c r="K12" s="421" t="s">
        <v>3234</v>
      </c>
      <c r="L12" s="329">
        <f>CONTINUA!BV12</f>
        <v>36</v>
      </c>
      <c r="M12" s="329">
        <f>CONTINUA!BW12</f>
        <v>0</v>
      </c>
      <c r="N12" s="895"/>
      <c r="O12" s="896" t="s">
        <v>4025</v>
      </c>
      <c r="P12" s="897" t="s">
        <v>206</v>
      </c>
      <c r="Q12" s="400">
        <v>34</v>
      </c>
      <c r="R12" s="401"/>
      <c r="S12" s="400">
        <v>6</v>
      </c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34</v>
      </c>
      <c r="EQ12" s="171">
        <f t="shared" si="23"/>
        <v>0</v>
      </c>
      <c r="ER12" s="171">
        <f t="shared" si="24"/>
        <v>6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40</v>
      </c>
      <c r="EW12" s="173"/>
      <c r="EX12" s="248">
        <f t="shared" si="29"/>
        <v>0</v>
      </c>
      <c r="EY12" s="174">
        <f>(L12*regular)+(M12*Cadeirantee)</f>
        <v>347.04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3237</v>
      </c>
      <c r="B13" s="369" t="s">
        <v>3238</v>
      </c>
      <c r="C13" s="375" t="s">
        <v>3233</v>
      </c>
      <c r="D13" s="371" t="s">
        <v>3239</v>
      </c>
      <c r="E13" s="371" t="s">
        <v>3240</v>
      </c>
      <c r="F13" s="376" t="s">
        <v>3224</v>
      </c>
      <c r="G13" s="376" t="s">
        <v>3225</v>
      </c>
      <c r="H13" s="373" t="s">
        <v>3241</v>
      </c>
      <c r="I13" s="374" t="s">
        <v>1755</v>
      </c>
      <c r="J13" s="421" t="s">
        <v>3231</v>
      </c>
      <c r="K13" s="422" t="s">
        <v>3235</v>
      </c>
      <c r="L13" s="329">
        <f>CONTINUA!BV13</f>
        <v>0</v>
      </c>
      <c r="M13" s="329">
        <f>CONTINUA!BW13</f>
        <v>0</v>
      </c>
      <c r="N13" s="895"/>
      <c r="O13" s="896" t="s">
        <v>4025</v>
      </c>
      <c r="P13" s="897" t="s">
        <v>206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3237</v>
      </c>
      <c r="B14" s="369" t="s">
        <v>3238</v>
      </c>
      <c r="C14" s="375" t="s">
        <v>3233</v>
      </c>
      <c r="D14" s="371" t="s">
        <v>3239</v>
      </c>
      <c r="E14" s="371" t="s">
        <v>3240</v>
      </c>
      <c r="F14" s="376" t="s">
        <v>3224</v>
      </c>
      <c r="G14" s="376" t="s">
        <v>3225</v>
      </c>
      <c r="H14" s="373" t="s">
        <v>3241</v>
      </c>
      <c r="I14" s="374" t="s">
        <v>1755</v>
      </c>
      <c r="J14" s="421" t="s">
        <v>3231</v>
      </c>
      <c r="K14" s="423" t="s">
        <v>3236</v>
      </c>
      <c r="L14" s="329">
        <f>CONTINUA!BV14</f>
        <v>0</v>
      </c>
      <c r="M14" s="329">
        <f>CONTINUA!BW14</f>
        <v>0</v>
      </c>
      <c r="N14" s="895"/>
      <c r="O14" s="896" t="s">
        <v>4025</v>
      </c>
      <c r="P14" s="897" t="s">
        <v>206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3237</v>
      </c>
      <c r="B15" s="378" t="s">
        <v>3238</v>
      </c>
      <c r="C15" s="379" t="s">
        <v>3233</v>
      </c>
      <c r="D15" s="380" t="s">
        <v>3239</v>
      </c>
      <c r="E15" s="380" t="s">
        <v>3240</v>
      </c>
      <c r="F15" s="381" t="s">
        <v>3224</v>
      </c>
      <c r="G15" s="381" t="s">
        <v>3225</v>
      </c>
      <c r="H15" s="382" t="s">
        <v>3241</v>
      </c>
      <c r="I15" s="383" t="s">
        <v>1755</v>
      </c>
      <c r="J15" s="421" t="s">
        <v>3231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4025</v>
      </c>
      <c r="P15" s="897" t="s">
        <v>206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3242</v>
      </c>
      <c r="B16" s="522" t="s">
        <v>3243</v>
      </c>
      <c r="C16" s="523">
        <v>1</v>
      </c>
      <c r="D16" s="524" t="s">
        <v>3244</v>
      </c>
      <c r="E16" s="524" t="s">
        <v>3245</v>
      </c>
      <c r="F16" s="525" t="s">
        <v>3224</v>
      </c>
      <c r="G16" s="525" t="s">
        <v>3225</v>
      </c>
      <c r="H16" s="350" t="s">
        <v>3246</v>
      </c>
      <c r="I16" s="351" t="s">
        <v>1778</v>
      </c>
      <c r="J16" s="409" t="s">
        <v>3231</v>
      </c>
      <c r="K16" s="410" t="s">
        <v>3232</v>
      </c>
      <c r="L16" s="329">
        <f>CONTINUA!BV16</f>
        <v>0</v>
      </c>
      <c r="M16" s="329">
        <f>CONTINUA!BW16</f>
        <v>0</v>
      </c>
      <c r="N16" s="895"/>
      <c r="O16" s="896" t="s">
        <v>4026</v>
      </c>
      <c r="P16" s="897" t="s">
        <v>206</v>
      </c>
      <c r="Q16" s="400">
        <v>49</v>
      </c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 t="s">
        <v>4022</v>
      </c>
      <c r="EM16" s="520">
        <v>282.50200000000001</v>
      </c>
      <c r="EN16" s="520"/>
      <c r="EO16" s="520"/>
      <c r="EP16" s="171">
        <f t="shared" si="22"/>
        <v>49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49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33302.93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33826.432000000001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33302.93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282.50200000000001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3242</v>
      </c>
      <c r="B17" s="369" t="s">
        <v>3243</v>
      </c>
      <c r="C17" s="370" t="s">
        <v>3233</v>
      </c>
      <c r="D17" s="371" t="s">
        <v>3244</v>
      </c>
      <c r="E17" s="371" t="s">
        <v>3245</v>
      </c>
      <c r="F17" s="372" t="s">
        <v>3224</v>
      </c>
      <c r="G17" s="372" t="s">
        <v>3225</v>
      </c>
      <c r="H17" s="373" t="s">
        <v>3246</v>
      </c>
      <c r="I17" s="374" t="s">
        <v>1778</v>
      </c>
      <c r="J17" s="421" t="s">
        <v>3231</v>
      </c>
      <c r="K17" s="421" t="s">
        <v>3234</v>
      </c>
      <c r="L17" s="329">
        <f>CONTINUA!BV17</f>
        <v>25</v>
      </c>
      <c r="M17" s="329">
        <f>CONTINUA!BW17</f>
        <v>0</v>
      </c>
      <c r="N17" s="895"/>
      <c r="O17" s="896" t="s">
        <v>4026</v>
      </c>
      <c r="P17" s="897" t="s">
        <v>206</v>
      </c>
      <c r="Q17" s="400">
        <v>32</v>
      </c>
      <c r="R17" s="401"/>
      <c r="S17" s="400">
        <v>2</v>
      </c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32</v>
      </c>
      <c r="EQ17" s="171">
        <f t="shared" si="23"/>
        <v>0</v>
      </c>
      <c r="ER17" s="171">
        <f t="shared" si="24"/>
        <v>2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34</v>
      </c>
      <c r="EW17" s="173"/>
      <c r="EX17" s="248">
        <f t="shared" si="35"/>
        <v>0</v>
      </c>
      <c r="EY17" s="174">
        <f>(L17*regular)+(M17*Cadeirantee)</f>
        <v>241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3242</v>
      </c>
      <c r="B18" s="369" t="s">
        <v>3243</v>
      </c>
      <c r="C18" s="375" t="s">
        <v>3233</v>
      </c>
      <c r="D18" s="371" t="s">
        <v>3244</v>
      </c>
      <c r="E18" s="371" t="s">
        <v>3245</v>
      </c>
      <c r="F18" s="376" t="s">
        <v>3224</v>
      </c>
      <c r="G18" s="376" t="s">
        <v>3225</v>
      </c>
      <c r="H18" s="373" t="s">
        <v>3246</v>
      </c>
      <c r="I18" s="374" t="s">
        <v>1778</v>
      </c>
      <c r="J18" s="421" t="s">
        <v>3231</v>
      </c>
      <c r="K18" s="422" t="s">
        <v>3235</v>
      </c>
      <c r="L18" s="329">
        <f>CONTINUA!BV18</f>
        <v>0</v>
      </c>
      <c r="M18" s="329">
        <f>CONTINUA!BW18</f>
        <v>0</v>
      </c>
      <c r="N18" s="895"/>
      <c r="O18" s="896" t="s">
        <v>4026</v>
      </c>
      <c r="P18" s="897" t="s">
        <v>206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3242</v>
      </c>
      <c r="B19" s="369" t="s">
        <v>3243</v>
      </c>
      <c r="C19" s="375" t="s">
        <v>3233</v>
      </c>
      <c r="D19" s="371" t="s">
        <v>3244</v>
      </c>
      <c r="E19" s="371" t="s">
        <v>3245</v>
      </c>
      <c r="F19" s="376" t="s">
        <v>3224</v>
      </c>
      <c r="G19" s="376" t="s">
        <v>3225</v>
      </c>
      <c r="H19" s="373" t="s">
        <v>3246</v>
      </c>
      <c r="I19" s="374" t="s">
        <v>1778</v>
      </c>
      <c r="J19" s="421" t="s">
        <v>3231</v>
      </c>
      <c r="K19" s="423" t="s">
        <v>3236</v>
      </c>
      <c r="L19" s="329">
        <f>CONTINUA!BV19</f>
        <v>0</v>
      </c>
      <c r="M19" s="329">
        <f>CONTINUA!BW19</f>
        <v>0</v>
      </c>
      <c r="N19" s="895"/>
      <c r="O19" s="896" t="s">
        <v>4026</v>
      </c>
      <c r="P19" s="897" t="s">
        <v>206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3242</v>
      </c>
      <c r="B20" s="378" t="s">
        <v>3243</v>
      </c>
      <c r="C20" s="379" t="s">
        <v>3233</v>
      </c>
      <c r="D20" s="380" t="s">
        <v>3244</v>
      </c>
      <c r="E20" s="380" t="s">
        <v>3245</v>
      </c>
      <c r="F20" s="381" t="s">
        <v>3224</v>
      </c>
      <c r="G20" s="381" t="s">
        <v>3225</v>
      </c>
      <c r="H20" s="382" t="s">
        <v>3246</v>
      </c>
      <c r="I20" s="383" t="s">
        <v>1778</v>
      </c>
      <c r="J20" s="421" t="s">
        <v>3231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4026</v>
      </c>
      <c r="P20" s="897" t="s">
        <v>206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3247</v>
      </c>
      <c r="B21" s="522" t="s">
        <v>3248</v>
      </c>
      <c r="C21" s="523">
        <v>1</v>
      </c>
      <c r="D21" s="524" t="s">
        <v>3249</v>
      </c>
      <c r="E21" s="524" t="s">
        <v>3250</v>
      </c>
      <c r="F21" s="525" t="s">
        <v>3224</v>
      </c>
      <c r="G21" s="525" t="s">
        <v>3225</v>
      </c>
      <c r="H21" s="350" t="s">
        <v>1811</v>
      </c>
      <c r="I21" s="351" t="s">
        <v>3251</v>
      </c>
      <c r="J21" s="409" t="s">
        <v>3231</v>
      </c>
      <c r="K21" s="410" t="s">
        <v>3232</v>
      </c>
      <c r="L21" s="329">
        <f>CONTINUA!BV21</f>
        <v>0</v>
      </c>
      <c r="M21" s="329">
        <f>CONTINUA!BW21</f>
        <v>0</v>
      </c>
      <c r="N21" s="895"/>
      <c r="O21" s="896" t="s">
        <v>4027</v>
      </c>
      <c r="P21" s="897" t="s">
        <v>206</v>
      </c>
      <c r="Q21" s="400">
        <v>52</v>
      </c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 t="s">
        <v>4022</v>
      </c>
      <c r="EM21" s="520">
        <v>141.251</v>
      </c>
      <c r="EN21" s="520"/>
      <c r="EO21" s="520"/>
      <c r="EP21" s="171">
        <f t="shared" si="22"/>
        <v>52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52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49482.59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50019.080999999991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49482.59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141.251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3247</v>
      </c>
      <c r="B22" s="369" t="s">
        <v>3248</v>
      </c>
      <c r="C22" s="370" t="s">
        <v>3233</v>
      </c>
      <c r="D22" s="371" t="s">
        <v>3249</v>
      </c>
      <c r="E22" s="371" t="s">
        <v>3250</v>
      </c>
      <c r="F22" s="372" t="s">
        <v>3224</v>
      </c>
      <c r="G22" s="372" t="s">
        <v>3225</v>
      </c>
      <c r="H22" s="373" t="s">
        <v>1811</v>
      </c>
      <c r="I22" s="374" t="s">
        <v>3251</v>
      </c>
      <c r="J22" s="421" t="s">
        <v>3231</v>
      </c>
      <c r="K22" s="421" t="s">
        <v>3234</v>
      </c>
      <c r="L22" s="329">
        <f>CONTINUA!BV22</f>
        <v>41</v>
      </c>
      <c r="M22" s="329">
        <f>CONTINUA!BW22</f>
        <v>0</v>
      </c>
      <c r="N22" s="895"/>
      <c r="O22" s="896" t="s">
        <v>4027</v>
      </c>
      <c r="P22" s="897" t="s">
        <v>206</v>
      </c>
      <c r="Q22" s="400">
        <v>67</v>
      </c>
      <c r="R22" s="401"/>
      <c r="S22" s="400">
        <v>6</v>
      </c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67</v>
      </c>
      <c r="EQ22" s="171">
        <f t="shared" si="23"/>
        <v>0</v>
      </c>
      <c r="ER22" s="171">
        <f t="shared" si="24"/>
        <v>6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73</v>
      </c>
      <c r="EW22" s="173"/>
      <c r="EX22" s="248">
        <f t="shared" si="40"/>
        <v>0</v>
      </c>
      <c r="EY22" s="174">
        <f>(L22*regular)+(M22*Cadeirantee)</f>
        <v>395.24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3247</v>
      </c>
      <c r="B23" s="369" t="s">
        <v>3248</v>
      </c>
      <c r="C23" s="375" t="s">
        <v>3233</v>
      </c>
      <c r="D23" s="371" t="s">
        <v>3249</v>
      </c>
      <c r="E23" s="371" t="s">
        <v>3250</v>
      </c>
      <c r="F23" s="376" t="s">
        <v>3224</v>
      </c>
      <c r="G23" s="376" t="s">
        <v>3225</v>
      </c>
      <c r="H23" s="373" t="s">
        <v>1811</v>
      </c>
      <c r="I23" s="374" t="s">
        <v>3251</v>
      </c>
      <c r="J23" s="421" t="s">
        <v>3231</v>
      </c>
      <c r="K23" s="422" t="s">
        <v>3235</v>
      </c>
      <c r="L23" s="329">
        <f>CONTINUA!BV23</f>
        <v>0</v>
      </c>
      <c r="M23" s="329">
        <f>CONTINUA!BW23</f>
        <v>0</v>
      </c>
      <c r="N23" s="895"/>
      <c r="O23" s="896" t="s">
        <v>4027</v>
      </c>
      <c r="P23" s="897" t="s">
        <v>206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3247</v>
      </c>
      <c r="B24" s="369" t="s">
        <v>3248</v>
      </c>
      <c r="C24" s="375" t="s">
        <v>3233</v>
      </c>
      <c r="D24" s="371" t="s">
        <v>3249</v>
      </c>
      <c r="E24" s="371" t="s">
        <v>3250</v>
      </c>
      <c r="F24" s="376" t="s">
        <v>3224</v>
      </c>
      <c r="G24" s="376" t="s">
        <v>3225</v>
      </c>
      <c r="H24" s="373" t="s">
        <v>1811</v>
      </c>
      <c r="I24" s="374" t="s">
        <v>3251</v>
      </c>
      <c r="J24" s="421" t="s">
        <v>3231</v>
      </c>
      <c r="K24" s="423" t="s">
        <v>3236</v>
      </c>
      <c r="L24" s="329">
        <f>CONTINUA!BV24</f>
        <v>0</v>
      </c>
      <c r="M24" s="329">
        <f>CONTINUA!BW24</f>
        <v>0</v>
      </c>
      <c r="N24" s="895"/>
      <c r="O24" s="896" t="s">
        <v>4027</v>
      </c>
      <c r="P24" s="897" t="s">
        <v>206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3247</v>
      </c>
      <c r="B25" s="378" t="s">
        <v>3248</v>
      </c>
      <c r="C25" s="379" t="s">
        <v>3233</v>
      </c>
      <c r="D25" s="380" t="s">
        <v>3249</v>
      </c>
      <c r="E25" s="380" t="s">
        <v>3250</v>
      </c>
      <c r="F25" s="381" t="s">
        <v>3224</v>
      </c>
      <c r="G25" s="381" t="s">
        <v>3225</v>
      </c>
      <c r="H25" s="382" t="s">
        <v>1811</v>
      </c>
      <c r="I25" s="383" t="s">
        <v>3251</v>
      </c>
      <c r="J25" s="421" t="s">
        <v>3231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4027</v>
      </c>
      <c r="P25" s="897" t="s">
        <v>206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3252</v>
      </c>
      <c r="B26" s="522" t="s">
        <v>3253</v>
      </c>
      <c r="C26" s="523">
        <v>1</v>
      </c>
      <c r="D26" s="524" t="s">
        <v>3254</v>
      </c>
      <c r="E26" s="524" t="s">
        <v>3255</v>
      </c>
      <c r="F26" s="525" t="s">
        <v>3224</v>
      </c>
      <c r="G26" s="525" t="s">
        <v>3225</v>
      </c>
      <c r="H26" s="350" t="s">
        <v>1813</v>
      </c>
      <c r="I26" s="351" t="s">
        <v>3256</v>
      </c>
      <c r="J26" s="409" t="s">
        <v>3231</v>
      </c>
      <c r="K26" s="410" t="s">
        <v>3232</v>
      </c>
      <c r="L26" s="329">
        <f>CONTINUA!BV26</f>
        <v>0</v>
      </c>
      <c r="M26" s="329">
        <f>CONTINUA!BW26</f>
        <v>0</v>
      </c>
      <c r="N26" s="895"/>
      <c r="O26" s="896" t="s">
        <v>4028</v>
      </c>
      <c r="P26" s="897" t="s">
        <v>206</v>
      </c>
      <c r="Q26" s="400">
        <v>26</v>
      </c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26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26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25213.100000000002</v>
      </c>
      <c r="EY26" s="174">
        <f>(L26*regular)+(M26*Cadeirantee)</f>
        <v>0</v>
      </c>
      <c r="EZ26" s="249">
        <f>SUMIF(FG26:GJ26,"&gt;0")</f>
        <v>0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25213.100000000002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25213.100000000002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3252</v>
      </c>
      <c r="B27" s="369" t="s">
        <v>3253</v>
      </c>
      <c r="C27" s="370" t="s">
        <v>3233</v>
      </c>
      <c r="D27" s="371" t="s">
        <v>3254</v>
      </c>
      <c r="E27" s="371" t="s">
        <v>3255</v>
      </c>
      <c r="F27" s="372" t="s">
        <v>3224</v>
      </c>
      <c r="G27" s="372" t="s">
        <v>3225</v>
      </c>
      <c r="H27" s="373" t="s">
        <v>1813</v>
      </c>
      <c r="I27" s="374" t="s">
        <v>3256</v>
      </c>
      <c r="J27" s="421" t="s">
        <v>3231</v>
      </c>
      <c r="K27" s="421" t="s">
        <v>3234</v>
      </c>
      <c r="L27" s="329">
        <f>CONTINUA!BV27</f>
        <v>0</v>
      </c>
      <c r="M27" s="329">
        <f>CONTINUA!BW27</f>
        <v>0</v>
      </c>
      <c r="N27" s="895"/>
      <c r="O27" s="896" t="s">
        <v>4028</v>
      </c>
      <c r="P27" s="897" t="s">
        <v>206</v>
      </c>
      <c r="Q27" s="400">
        <v>36</v>
      </c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36</v>
      </c>
      <c r="EQ27" s="171">
        <f t="shared" si="23"/>
        <v>0</v>
      </c>
      <c r="ER27" s="171">
        <f t="shared" si="24"/>
        <v>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36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3252</v>
      </c>
      <c r="B28" s="369" t="s">
        <v>3253</v>
      </c>
      <c r="C28" s="375" t="s">
        <v>3233</v>
      </c>
      <c r="D28" s="371" t="s">
        <v>3254</v>
      </c>
      <c r="E28" s="371" t="s">
        <v>3255</v>
      </c>
      <c r="F28" s="376" t="s">
        <v>3224</v>
      </c>
      <c r="G28" s="376" t="s">
        <v>3225</v>
      </c>
      <c r="H28" s="373" t="s">
        <v>1813</v>
      </c>
      <c r="I28" s="374" t="s">
        <v>3256</v>
      </c>
      <c r="J28" s="421" t="s">
        <v>3231</v>
      </c>
      <c r="K28" s="422" t="s">
        <v>3235</v>
      </c>
      <c r="L28" s="329">
        <f>CONTINUA!BV28</f>
        <v>0</v>
      </c>
      <c r="M28" s="329">
        <f>CONTINUA!BW28</f>
        <v>0</v>
      </c>
      <c r="N28" s="895"/>
      <c r="O28" s="896" t="s">
        <v>4028</v>
      </c>
      <c r="P28" s="897" t="s">
        <v>206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3252</v>
      </c>
      <c r="B29" s="369" t="s">
        <v>3253</v>
      </c>
      <c r="C29" s="375" t="s">
        <v>3233</v>
      </c>
      <c r="D29" s="371" t="s">
        <v>3254</v>
      </c>
      <c r="E29" s="371" t="s">
        <v>3255</v>
      </c>
      <c r="F29" s="376" t="s">
        <v>3224</v>
      </c>
      <c r="G29" s="376" t="s">
        <v>3225</v>
      </c>
      <c r="H29" s="373" t="s">
        <v>1813</v>
      </c>
      <c r="I29" s="374" t="s">
        <v>3256</v>
      </c>
      <c r="J29" s="421" t="s">
        <v>3231</v>
      </c>
      <c r="K29" s="423" t="s">
        <v>3236</v>
      </c>
      <c r="L29" s="329">
        <f>CONTINUA!BV29</f>
        <v>0</v>
      </c>
      <c r="M29" s="329">
        <f>CONTINUA!BW29</f>
        <v>0</v>
      </c>
      <c r="N29" s="895"/>
      <c r="O29" s="896" t="s">
        <v>4028</v>
      </c>
      <c r="P29" s="897" t="s">
        <v>206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3252</v>
      </c>
      <c r="B30" s="378" t="s">
        <v>3253</v>
      </c>
      <c r="C30" s="379" t="s">
        <v>3233</v>
      </c>
      <c r="D30" s="380" t="s">
        <v>3254</v>
      </c>
      <c r="E30" s="380" t="s">
        <v>3255</v>
      </c>
      <c r="F30" s="381" t="s">
        <v>3224</v>
      </c>
      <c r="G30" s="381" t="s">
        <v>3225</v>
      </c>
      <c r="H30" s="382" t="s">
        <v>1813</v>
      </c>
      <c r="I30" s="383" t="s">
        <v>3256</v>
      </c>
      <c r="J30" s="421" t="s">
        <v>3231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4028</v>
      </c>
      <c r="P30" s="897" t="s">
        <v>206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3257</v>
      </c>
      <c r="B31" s="522" t="s">
        <v>3258</v>
      </c>
      <c r="C31" s="523">
        <v>4</v>
      </c>
      <c r="D31" s="524" t="s">
        <v>3259</v>
      </c>
      <c r="E31" s="524" t="s">
        <v>3260</v>
      </c>
      <c r="F31" s="525" t="s">
        <v>3224</v>
      </c>
      <c r="G31" s="525" t="s">
        <v>3225</v>
      </c>
      <c r="H31" s="350" t="s">
        <v>1815</v>
      </c>
      <c r="I31" s="351" t="s">
        <v>3261</v>
      </c>
      <c r="J31" s="409" t="s">
        <v>3231</v>
      </c>
      <c r="K31" s="410" t="s">
        <v>3232</v>
      </c>
      <c r="L31" s="329">
        <f>CONTINUA!BV31</f>
        <v>0</v>
      </c>
      <c r="M31" s="329">
        <f>CONTINUA!BW31</f>
        <v>0</v>
      </c>
      <c r="N31" s="895"/>
      <c r="O31" s="896" t="s">
        <v>4029</v>
      </c>
      <c r="P31" s="897" t="s">
        <v>206</v>
      </c>
      <c r="Q31" s="400"/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0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0</v>
      </c>
      <c r="EW31" s="367">
        <f>IF(C31=4,IF(MAX(Q31:EJ33)&gt;0,(Especiall/30*(IF(($G31-$F31)=($G$5-$F$5),30,IF(DAY($G31)=31,($G31-$F31),($G31-$F31)+1)))),0),0)</f>
        <v>11465.63</v>
      </c>
      <c r="EX31" s="248">
        <f t="shared" ref="EX31:EX34" si="50">FF31</f>
        <v>1540.92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13006.55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1540.92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3257</v>
      </c>
      <c r="B32" s="369" t="s">
        <v>3258</v>
      </c>
      <c r="C32" s="370" t="s">
        <v>3262</v>
      </c>
      <c r="D32" s="371" t="s">
        <v>3259</v>
      </c>
      <c r="E32" s="371" t="s">
        <v>3260</v>
      </c>
      <c r="F32" s="372" t="s">
        <v>3224</v>
      </c>
      <c r="G32" s="372" t="s">
        <v>3225</v>
      </c>
      <c r="H32" s="373" t="s">
        <v>1815</v>
      </c>
      <c r="I32" s="374" t="s">
        <v>3261</v>
      </c>
      <c r="J32" s="421" t="s">
        <v>3231</v>
      </c>
      <c r="K32" s="421" t="s">
        <v>3234</v>
      </c>
      <c r="L32" s="329">
        <f>CONTINUA!BV32</f>
        <v>0</v>
      </c>
      <c r="M32" s="329">
        <f>CONTINUA!BW32</f>
        <v>0</v>
      </c>
      <c r="N32" s="895"/>
      <c r="O32" s="896" t="s">
        <v>4029</v>
      </c>
      <c r="P32" s="897" t="s">
        <v>206</v>
      </c>
      <c r="Q32" s="400"/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0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0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3257</v>
      </c>
      <c r="B33" s="369" t="s">
        <v>3258</v>
      </c>
      <c r="C33" s="375" t="s">
        <v>3262</v>
      </c>
      <c r="D33" s="371" t="s">
        <v>3259</v>
      </c>
      <c r="E33" s="371" t="s">
        <v>3260</v>
      </c>
      <c r="F33" s="376" t="s">
        <v>3224</v>
      </c>
      <c r="G33" s="376" t="s">
        <v>3225</v>
      </c>
      <c r="H33" s="373" t="s">
        <v>1815</v>
      </c>
      <c r="I33" s="374" t="s">
        <v>3261</v>
      </c>
      <c r="J33" s="421" t="s">
        <v>3231</v>
      </c>
      <c r="K33" s="422" t="s">
        <v>3235</v>
      </c>
      <c r="L33" s="329">
        <f>CONTINUA!BV33</f>
        <v>0</v>
      </c>
      <c r="M33" s="329">
        <f>CONTINUA!BW33</f>
        <v>0</v>
      </c>
      <c r="N33" s="895"/>
      <c r="O33" s="896" t="s">
        <v>4029</v>
      </c>
      <c r="P33" s="897" t="s">
        <v>206</v>
      </c>
      <c r="Q33" s="400">
        <v>4</v>
      </c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4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4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3257</v>
      </c>
      <c r="B34" s="369" t="s">
        <v>3258</v>
      </c>
      <c r="C34" s="375" t="s">
        <v>3262</v>
      </c>
      <c r="D34" s="371" t="s">
        <v>3259</v>
      </c>
      <c r="E34" s="371" t="s">
        <v>3260</v>
      </c>
      <c r="F34" s="376" t="s">
        <v>3224</v>
      </c>
      <c r="G34" s="376" t="s">
        <v>3225</v>
      </c>
      <c r="H34" s="373" t="s">
        <v>1815</v>
      </c>
      <c r="I34" s="374" t="s">
        <v>3261</v>
      </c>
      <c r="J34" s="421" t="s">
        <v>3231</v>
      </c>
      <c r="K34" s="423" t="s">
        <v>3236</v>
      </c>
      <c r="L34" s="329">
        <f>CONTINUA!BV34</f>
        <v>0</v>
      </c>
      <c r="M34" s="329">
        <f>CONTINUA!BW34</f>
        <v>0</v>
      </c>
      <c r="N34" s="895"/>
      <c r="O34" s="896" t="s">
        <v>4029</v>
      </c>
      <c r="P34" s="897" t="s">
        <v>206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3257</v>
      </c>
      <c r="B35" s="378" t="s">
        <v>3258</v>
      </c>
      <c r="C35" s="379" t="s">
        <v>3262</v>
      </c>
      <c r="D35" s="380" t="s">
        <v>3259</v>
      </c>
      <c r="E35" s="380" t="s">
        <v>3260</v>
      </c>
      <c r="F35" s="381" t="s">
        <v>3224</v>
      </c>
      <c r="G35" s="381" t="s">
        <v>3225</v>
      </c>
      <c r="H35" s="382" t="s">
        <v>1815</v>
      </c>
      <c r="I35" s="383" t="s">
        <v>3261</v>
      </c>
      <c r="J35" s="421" t="s">
        <v>3231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4029</v>
      </c>
      <c r="P35" s="897" t="s">
        <v>206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3263</v>
      </c>
      <c r="B36" s="522" t="s">
        <v>3264</v>
      </c>
      <c r="C36" s="523">
        <v>2</v>
      </c>
      <c r="D36" s="524" t="s">
        <v>3265</v>
      </c>
      <c r="E36" s="524" t="s">
        <v>3266</v>
      </c>
      <c r="F36" s="525" t="s">
        <v>3224</v>
      </c>
      <c r="G36" s="525" t="s">
        <v>3225</v>
      </c>
      <c r="H36" s="350" t="s">
        <v>1817</v>
      </c>
      <c r="I36" s="351" t="s">
        <v>3267</v>
      </c>
      <c r="J36" s="409" t="s">
        <v>3268</v>
      </c>
      <c r="K36" s="410" t="s">
        <v>3232</v>
      </c>
      <c r="L36" s="329">
        <f>CONTINUA!BV36</f>
        <v>0</v>
      </c>
      <c r="M36" s="329">
        <f>CONTINUA!BW36</f>
        <v>0</v>
      </c>
      <c r="N36" s="895"/>
      <c r="O36" s="896" t="s">
        <v>4030</v>
      </c>
      <c r="P36" s="897" t="s">
        <v>206</v>
      </c>
      <c r="Q36" s="400"/>
      <c r="R36" s="401">
        <v>2</v>
      </c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0</v>
      </c>
      <c r="EQ36" s="171">
        <f t="shared" si="23"/>
        <v>0</v>
      </c>
      <c r="ER36" s="171">
        <f t="shared" si="24"/>
        <v>0</v>
      </c>
      <c r="ES36" s="171">
        <f t="shared" si="25"/>
        <v>2</v>
      </c>
      <c r="ET36" s="171">
        <f t="shared" si="26"/>
        <v>0</v>
      </c>
      <c r="EU36" s="171">
        <f t="shared" si="27"/>
        <v>0</v>
      </c>
      <c r="EV36" s="172">
        <f t="shared" si="28"/>
        <v>2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11847.55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11847.55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11847.55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3263</v>
      </c>
      <c r="B37" s="369" t="s">
        <v>3264</v>
      </c>
      <c r="C37" s="370" t="s">
        <v>3233</v>
      </c>
      <c r="D37" s="371" t="s">
        <v>3265</v>
      </c>
      <c r="E37" s="371" t="s">
        <v>3266</v>
      </c>
      <c r="F37" s="372" t="s">
        <v>3224</v>
      </c>
      <c r="G37" s="372" t="s">
        <v>3225</v>
      </c>
      <c r="H37" s="373" t="s">
        <v>1817</v>
      </c>
      <c r="I37" s="374" t="s">
        <v>3267</v>
      </c>
      <c r="J37" s="421" t="s">
        <v>3268</v>
      </c>
      <c r="K37" s="421" t="s">
        <v>3234</v>
      </c>
      <c r="L37" s="329">
        <f>CONTINUA!BV37</f>
        <v>0</v>
      </c>
      <c r="M37" s="329">
        <f>CONTINUA!BW37</f>
        <v>0</v>
      </c>
      <c r="N37" s="895"/>
      <c r="O37" s="896" t="s">
        <v>4030</v>
      </c>
      <c r="P37" s="897" t="s">
        <v>206</v>
      </c>
      <c r="Q37" s="400"/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0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0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3263</v>
      </c>
      <c r="B38" s="369" t="s">
        <v>3264</v>
      </c>
      <c r="C38" s="375" t="s">
        <v>3233</v>
      </c>
      <c r="D38" s="371" t="s">
        <v>3265</v>
      </c>
      <c r="E38" s="371" t="s">
        <v>3266</v>
      </c>
      <c r="F38" s="376" t="s">
        <v>3224</v>
      </c>
      <c r="G38" s="376" t="s">
        <v>3225</v>
      </c>
      <c r="H38" s="373" t="s">
        <v>1817</v>
      </c>
      <c r="I38" s="374" t="s">
        <v>3267</v>
      </c>
      <c r="J38" s="421" t="s">
        <v>3268</v>
      </c>
      <c r="K38" s="422" t="s">
        <v>3235</v>
      </c>
      <c r="L38" s="329">
        <f>CONTINUA!BV38</f>
        <v>0</v>
      </c>
      <c r="M38" s="329">
        <f>CONTINUA!BW38</f>
        <v>0</v>
      </c>
      <c r="N38" s="895"/>
      <c r="O38" s="896" t="s">
        <v>4030</v>
      </c>
      <c r="P38" s="897" t="s">
        <v>206</v>
      </c>
      <c r="Q38" s="400">
        <v>6</v>
      </c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6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6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3263</v>
      </c>
      <c r="B39" s="369" t="s">
        <v>3264</v>
      </c>
      <c r="C39" s="375" t="s">
        <v>3233</v>
      </c>
      <c r="D39" s="371" t="s">
        <v>3265</v>
      </c>
      <c r="E39" s="371" t="s">
        <v>3266</v>
      </c>
      <c r="F39" s="376" t="s">
        <v>3224</v>
      </c>
      <c r="G39" s="376" t="s">
        <v>3225</v>
      </c>
      <c r="H39" s="373" t="s">
        <v>1817</v>
      </c>
      <c r="I39" s="374" t="s">
        <v>3267</v>
      </c>
      <c r="J39" s="421" t="s">
        <v>3268</v>
      </c>
      <c r="K39" s="423" t="s">
        <v>3236</v>
      </c>
      <c r="L39" s="329">
        <f>CONTINUA!BV39</f>
        <v>0</v>
      </c>
      <c r="M39" s="329">
        <f>CONTINUA!BW39</f>
        <v>0</v>
      </c>
      <c r="N39" s="895"/>
      <c r="O39" s="896" t="s">
        <v>4030</v>
      </c>
      <c r="P39" s="897" t="s">
        <v>206</v>
      </c>
      <c r="Q39" s="400"/>
      <c r="R39" s="401">
        <v>1</v>
      </c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1</v>
      </c>
      <c r="ET39" s="171">
        <f t="shared" si="26"/>
        <v>0</v>
      </c>
      <c r="EU39" s="171">
        <f t="shared" si="27"/>
        <v>0</v>
      </c>
      <c r="EV39" s="172">
        <f t="shared" si="28"/>
        <v>1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3263</v>
      </c>
      <c r="B40" s="378" t="s">
        <v>3264</v>
      </c>
      <c r="C40" s="379" t="s">
        <v>3233</v>
      </c>
      <c r="D40" s="380" t="s">
        <v>3265</v>
      </c>
      <c r="E40" s="380" t="s">
        <v>3266</v>
      </c>
      <c r="F40" s="381" t="s">
        <v>3224</v>
      </c>
      <c r="G40" s="381" t="s">
        <v>3225</v>
      </c>
      <c r="H40" s="382" t="s">
        <v>1817</v>
      </c>
      <c r="I40" s="383" t="s">
        <v>3267</v>
      </c>
      <c r="J40" s="421" t="s">
        <v>3268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4030</v>
      </c>
      <c r="P40" s="897" t="s">
        <v>206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3269</v>
      </c>
      <c r="B41" s="522" t="s">
        <v>3270</v>
      </c>
      <c r="C41" s="523">
        <v>2</v>
      </c>
      <c r="D41" s="524" t="s">
        <v>3265</v>
      </c>
      <c r="E41" s="524" t="s">
        <v>3271</v>
      </c>
      <c r="F41" s="525" t="s">
        <v>3224</v>
      </c>
      <c r="G41" s="525" t="s">
        <v>3225</v>
      </c>
      <c r="H41" s="350" t="s">
        <v>1817</v>
      </c>
      <c r="I41" s="351" t="s">
        <v>3272</v>
      </c>
      <c r="J41" s="409" t="s">
        <v>3268</v>
      </c>
      <c r="K41" s="410" t="s">
        <v>3232</v>
      </c>
      <c r="L41" s="329">
        <f>CONTINUA!BV41</f>
        <v>0</v>
      </c>
      <c r="M41" s="329">
        <f>CONTINUA!BW41</f>
        <v>0</v>
      </c>
      <c r="N41" s="895"/>
      <c r="O41" s="896" t="s">
        <v>4030</v>
      </c>
      <c r="P41" s="897" t="s">
        <v>206</v>
      </c>
      <c r="Q41" s="400"/>
      <c r="R41" s="401">
        <v>1</v>
      </c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 t="s">
        <v>4022</v>
      </c>
      <c r="EM41" s="520">
        <v>1498.6766666666699</v>
      </c>
      <c r="EN41" s="520"/>
      <c r="EO41" s="520"/>
      <c r="EP41" s="171">
        <f t="shared" si="22"/>
        <v>0</v>
      </c>
      <c r="EQ41" s="171">
        <f t="shared" si="23"/>
        <v>0</v>
      </c>
      <c r="ER41" s="171">
        <f t="shared" si="24"/>
        <v>0</v>
      </c>
      <c r="ES41" s="171">
        <f t="shared" si="25"/>
        <v>1</v>
      </c>
      <c r="ET41" s="171">
        <f t="shared" si="26"/>
        <v>0</v>
      </c>
      <c r="EU41" s="171">
        <f t="shared" si="27"/>
        <v>0</v>
      </c>
      <c r="EV41" s="172">
        <f t="shared" si="28"/>
        <v>1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15667.12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17165.796666666669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15667.12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1498.6766666666699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3269</v>
      </c>
      <c r="B42" s="369" t="s">
        <v>3270</v>
      </c>
      <c r="C42" s="370" t="s">
        <v>3233</v>
      </c>
      <c r="D42" s="371" t="s">
        <v>3265</v>
      </c>
      <c r="E42" s="371" t="s">
        <v>3271</v>
      </c>
      <c r="F42" s="372" t="s">
        <v>3224</v>
      </c>
      <c r="G42" s="372" t="s">
        <v>3225</v>
      </c>
      <c r="H42" s="373" t="s">
        <v>1817</v>
      </c>
      <c r="I42" s="374" t="s">
        <v>3272</v>
      </c>
      <c r="J42" s="421" t="s">
        <v>3268</v>
      </c>
      <c r="K42" s="421" t="s">
        <v>3234</v>
      </c>
      <c r="L42" s="329">
        <f>CONTINUA!BV42</f>
        <v>0</v>
      </c>
      <c r="M42" s="329">
        <f>CONTINUA!BW42</f>
        <v>0</v>
      </c>
      <c r="N42" s="895"/>
      <c r="O42" s="896" t="s">
        <v>4030</v>
      </c>
      <c r="P42" s="897" t="s">
        <v>206</v>
      </c>
      <c r="Q42" s="400"/>
      <c r="R42" s="401">
        <v>3</v>
      </c>
      <c r="S42" s="400"/>
      <c r="T42" s="401">
        <v>2</v>
      </c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0</v>
      </c>
      <c r="EQ42" s="171">
        <f t="shared" si="23"/>
        <v>0</v>
      </c>
      <c r="ER42" s="171">
        <f t="shared" si="24"/>
        <v>0</v>
      </c>
      <c r="ES42" s="171">
        <f t="shared" si="25"/>
        <v>3</v>
      </c>
      <c r="ET42" s="171">
        <f t="shared" si="26"/>
        <v>0</v>
      </c>
      <c r="EU42" s="171">
        <f t="shared" si="27"/>
        <v>2</v>
      </c>
      <c r="EV42" s="172">
        <f t="shared" si="28"/>
        <v>5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3269</v>
      </c>
      <c r="B43" s="369" t="s">
        <v>3270</v>
      </c>
      <c r="C43" s="375" t="s">
        <v>3233</v>
      </c>
      <c r="D43" s="371" t="s">
        <v>3265</v>
      </c>
      <c r="E43" s="371" t="s">
        <v>3271</v>
      </c>
      <c r="F43" s="376" t="s">
        <v>3224</v>
      </c>
      <c r="G43" s="376" t="s">
        <v>3225</v>
      </c>
      <c r="H43" s="373" t="s">
        <v>1817</v>
      </c>
      <c r="I43" s="374" t="s">
        <v>3272</v>
      </c>
      <c r="J43" s="421" t="s">
        <v>3268</v>
      </c>
      <c r="K43" s="422" t="s">
        <v>3235</v>
      </c>
      <c r="L43" s="329">
        <f>CONTINUA!BV43</f>
        <v>0</v>
      </c>
      <c r="M43" s="329">
        <f>CONTINUA!BW43</f>
        <v>0</v>
      </c>
      <c r="N43" s="895"/>
      <c r="O43" s="896" t="s">
        <v>4030</v>
      </c>
      <c r="P43" s="897" t="s">
        <v>206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3269</v>
      </c>
      <c r="B44" s="369" t="s">
        <v>3270</v>
      </c>
      <c r="C44" s="375" t="s">
        <v>3233</v>
      </c>
      <c r="D44" s="371" t="s">
        <v>3265</v>
      </c>
      <c r="E44" s="371" t="s">
        <v>3271</v>
      </c>
      <c r="F44" s="376" t="s">
        <v>3224</v>
      </c>
      <c r="G44" s="376" t="s">
        <v>3225</v>
      </c>
      <c r="H44" s="373" t="s">
        <v>1817</v>
      </c>
      <c r="I44" s="374" t="s">
        <v>3272</v>
      </c>
      <c r="J44" s="421" t="s">
        <v>3268</v>
      </c>
      <c r="K44" s="423" t="s">
        <v>3236</v>
      </c>
      <c r="L44" s="329">
        <f>CONTINUA!BV44</f>
        <v>0</v>
      </c>
      <c r="M44" s="329">
        <f>CONTINUA!BW44</f>
        <v>0</v>
      </c>
      <c r="N44" s="895"/>
      <c r="O44" s="896" t="s">
        <v>4030</v>
      </c>
      <c r="P44" s="897" t="s">
        <v>206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3269</v>
      </c>
      <c r="B45" s="378" t="s">
        <v>3270</v>
      </c>
      <c r="C45" s="379" t="s">
        <v>3233</v>
      </c>
      <c r="D45" s="380" t="s">
        <v>3265</v>
      </c>
      <c r="E45" s="380" t="s">
        <v>3271</v>
      </c>
      <c r="F45" s="381" t="s">
        <v>3224</v>
      </c>
      <c r="G45" s="381" t="s">
        <v>3225</v>
      </c>
      <c r="H45" s="382" t="s">
        <v>1817</v>
      </c>
      <c r="I45" s="383" t="s">
        <v>3272</v>
      </c>
      <c r="J45" s="421" t="s">
        <v>3268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4030</v>
      </c>
      <c r="P45" s="897" t="s">
        <v>206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3273</v>
      </c>
      <c r="B46" s="522" t="s">
        <v>3274</v>
      </c>
      <c r="C46" s="523">
        <v>4</v>
      </c>
      <c r="D46" s="524" t="s">
        <v>3275</v>
      </c>
      <c r="E46" s="524" t="s">
        <v>3276</v>
      </c>
      <c r="F46" s="525" t="s">
        <v>3224</v>
      </c>
      <c r="G46" s="525" t="s">
        <v>3225</v>
      </c>
      <c r="H46" s="350" t="s">
        <v>1819</v>
      </c>
      <c r="I46" s="351" t="s">
        <v>3277</v>
      </c>
      <c r="J46" s="409" t="s">
        <v>3231</v>
      </c>
      <c r="K46" s="410" t="s">
        <v>3232</v>
      </c>
      <c r="L46" s="329">
        <f>CONTINUA!BV46</f>
        <v>0</v>
      </c>
      <c r="M46" s="329">
        <f>CONTINUA!BW46</f>
        <v>0</v>
      </c>
      <c r="N46" s="895"/>
      <c r="O46" s="896" t="s">
        <v>4031</v>
      </c>
      <c r="P46" s="897" t="s">
        <v>206</v>
      </c>
      <c r="Q46" s="400"/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 t="s">
        <v>4022</v>
      </c>
      <c r="EM46" s="520">
        <v>141.251</v>
      </c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0</v>
      </c>
      <c r="EW46" s="367">
        <f>IF(C46=4,IF(MAX(Q46:EJ48)&gt;0,(Especiall/30*(IF(($G46-$F46)=($G$5-$F$5),30,IF(DAY($G46)=31,($G46-$F46),($G46-$F46)+1)))),0),0)</f>
        <v>11465.63</v>
      </c>
      <c r="EX46" s="248">
        <f t="shared" ref="EX46:EX49" si="65">FF46</f>
        <v>3081.84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14842.960999999999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3081.84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141.251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3273</v>
      </c>
      <c r="B47" s="369" t="s">
        <v>3274</v>
      </c>
      <c r="C47" s="370" t="s">
        <v>3262</v>
      </c>
      <c r="D47" s="371" t="s">
        <v>3275</v>
      </c>
      <c r="E47" s="371" t="s">
        <v>3276</v>
      </c>
      <c r="F47" s="372" t="s">
        <v>3224</v>
      </c>
      <c r="G47" s="372" t="s">
        <v>3225</v>
      </c>
      <c r="H47" s="373" t="s">
        <v>1819</v>
      </c>
      <c r="I47" s="374" t="s">
        <v>3277</v>
      </c>
      <c r="J47" s="421" t="s">
        <v>3231</v>
      </c>
      <c r="K47" s="421" t="s">
        <v>3234</v>
      </c>
      <c r="L47" s="329">
        <f>CONTINUA!BV47</f>
        <v>16</v>
      </c>
      <c r="M47" s="329">
        <f>CONTINUA!BW47</f>
        <v>0</v>
      </c>
      <c r="N47" s="895"/>
      <c r="O47" s="896" t="s">
        <v>4031</v>
      </c>
      <c r="P47" s="897" t="s">
        <v>206</v>
      </c>
      <c r="Q47" s="400">
        <v>6</v>
      </c>
      <c r="R47" s="401"/>
      <c r="S47" s="400">
        <v>2</v>
      </c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6</v>
      </c>
      <c r="EQ47" s="171">
        <f t="shared" si="23"/>
        <v>0</v>
      </c>
      <c r="ER47" s="171">
        <f t="shared" si="24"/>
        <v>2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8</v>
      </c>
      <c r="EW47" s="173"/>
      <c r="EX47" s="248">
        <f t="shared" si="65"/>
        <v>0</v>
      </c>
      <c r="EY47" s="174">
        <f>(L47*regular)+(M47*Cadeirantee)</f>
        <v>154.24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3273</v>
      </c>
      <c r="B48" s="369" t="s">
        <v>3274</v>
      </c>
      <c r="C48" s="375" t="s">
        <v>3262</v>
      </c>
      <c r="D48" s="371" t="s">
        <v>3275</v>
      </c>
      <c r="E48" s="371" t="s">
        <v>3276</v>
      </c>
      <c r="F48" s="376" t="s">
        <v>3224</v>
      </c>
      <c r="G48" s="376" t="s">
        <v>3225</v>
      </c>
      <c r="H48" s="373" t="s">
        <v>1819</v>
      </c>
      <c r="I48" s="374" t="s">
        <v>3277</v>
      </c>
      <c r="J48" s="421" t="s">
        <v>3231</v>
      </c>
      <c r="K48" s="422" t="s">
        <v>3235</v>
      </c>
      <c r="L48" s="329">
        <f>CONTINUA!BV48</f>
        <v>0</v>
      </c>
      <c r="M48" s="329">
        <f>CONTINUA!BW48</f>
        <v>0</v>
      </c>
      <c r="N48" s="895"/>
      <c r="O48" s="896" t="s">
        <v>4031</v>
      </c>
      <c r="P48" s="897" t="s">
        <v>206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3273</v>
      </c>
      <c r="B49" s="369" t="s">
        <v>3274</v>
      </c>
      <c r="C49" s="375" t="s">
        <v>3262</v>
      </c>
      <c r="D49" s="371" t="s">
        <v>3275</v>
      </c>
      <c r="E49" s="371" t="s">
        <v>3276</v>
      </c>
      <c r="F49" s="376" t="s">
        <v>3224</v>
      </c>
      <c r="G49" s="376" t="s">
        <v>3225</v>
      </c>
      <c r="H49" s="373" t="s">
        <v>1819</v>
      </c>
      <c r="I49" s="374" t="s">
        <v>3277</v>
      </c>
      <c r="J49" s="421" t="s">
        <v>3231</v>
      </c>
      <c r="K49" s="423" t="s">
        <v>3236</v>
      </c>
      <c r="L49" s="329">
        <f>CONTINUA!BV49</f>
        <v>0</v>
      </c>
      <c r="M49" s="329">
        <f>CONTINUA!BW49</f>
        <v>0</v>
      </c>
      <c r="N49" s="895"/>
      <c r="O49" s="896" t="s">
        <v>4031</v>
      </c>
      <c r="P49" s="897" t="s">
        <v>206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3273</v>
      </c>
      <c r="B50" s="378" t="s">
        <v>3274</v>
      </c>
      <c r="C50" s="379" t="s">
        <v>3262</v>
      </c>
      <c r="D50" s="380" t="s">
        <v>3275</v>
      </c>
      <c r="E50" s="380" t="s">
        <v>3276</v>
      </c>
      <c r="F50" s="381" t="s">
        <v>3224</v>
      </c>
      <c r="G50" s="381" t="s">
        <v>3225</v>
      </c>
      <c r="H50" s="382" t="s">
        <v>1819</v>
      </c>
      <c r="I50" s="383" t="s">
        <v>3277</v>
      </c>
      <c r="J50" s="421" t="s">
        <v>3231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4031</v>
      </c>
      <c r="P50" s="897" t="s">
        <v>206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3278</v>
      </c>
      <c r="B51" s="522" t="s">
        <v>3279</v>
      </c>
      <c r="C51" s="523">
        <v>4</v>
      </c>
      <c r="D51" s="524" t="s">
        <v>3280</v>
      </c>
      <c r="E51" s="524" t="s">
        <v>3281</v>
      </c>
      <c r="F51" s="525" t="s">
        <v>3224</v>
      </c>
      <c r="G51" s="525" t="s">
        <v>3225</v>
      </c>
      <c r="H51" s="350" t="s">
        <v>1821</v>
      </c>
      <c r="I51" s="351" t="s">
        <v>2327</v>
      </c>
      <c r="J51" s="409" t="s">
        <v>3231</v>
      </c>
      <c r="K51" s="410" t="s">
        <v>3232</v>
      </c>
      <c r="L51" s="329">
        <f>CONTINUA!BV51</f>
        <v>0</v>
      </c>
      <c r="M51" s="329">
        <f>CONTINUA!BW51</f>
        <v>0</v>
      </c>
      <c r="N51" s="895"/>
      <c r="O51" s="896" t="s">
        <v>4032</v>
      </c>
      <c r="P51" s="897" t="s">
        <v>206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0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0</v>
      </c>
      <c r="EW51" s="367">
        <f>IF(C51=4,IF(MAX(Q51:EJ53)&gt;0,(Especiall/30*(IF(($G51-$F51)=($G$5-$F$5),30,IF(DAY($G51)=31,($G51-$F51),($G51-$F51)+1)))),0),0)</f>
        <v>11465.63</v>
      </c>
      <c r="EX51" s="248">
        <f t="shared" ref="EX51:EX54" si="70">FF51</f>
        <v>1926.1499999999999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13391.779999999999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1926.1499999999999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3278</v>
      </c>
      <c r="B52" s="369" t="s">
        <v>3279</v>
      </c>
      <c r="C52" s="370" t="s">
        <v>3262</v>
      </c>
      <c r="D52" s="371" t="s">
        <v>3280</v>
      </c>
      <c r="E52" s="371" t="s">
        <v>3281</v>
      </c>
      <c r="F52" s="372" t="s">
        <v>3224</v>
      </c>
      <c r="G52" s="372" t="s">
        <v>3225</v>
      </c>
      <c r="H52" s="373" t="s">
        <v>1821</v>
      </c>
      <c r="I52" s="374" t="s">
        <v>2327</v>
      </c>
      <c r="J52" s="421" t="s">
        <v>3231</v>
      </c>
      <c r="K52" s="421" t="s">
        <v>3234</v>
      </c>
      <c r="L52" s="329">
        <f>CONTINUA!BV52</f>
        <v>0</v>
      </c>
      <c r="M52" s="329">
        <f>CONTINUA!BW52</f>
        <v>0</v>
      </c>
      <c r="N52" s="895"/>
      <c r="O52" s="896" t="s">
        <v>4032</v>
      </c>
      <c r="P52" s="897" t="s">
        <v>206</v>
      </c>
      <c r="Q52" s="400"/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0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0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3278</v>
      </c>
      <c r="B53" s="369" t="s">
        <v>3279</v>
      </c>
      <c r="C53" s="375" t="s">
        <v>3262</v>
      </c>
      <c r="D53" s="371" t="s">
        <v>3280</v>
      </c>
      <c r="E53" s="371" t="s">
        <v>3281</v>
      </c>
      <c r="F53" s="376" t="s">
        <v>3224</v>
      </c>
      <c r="G53" s="376" t="s">
        <v>3225</v>
      </c>
      <c r="H53" s="373" t="s">
        <v>1821</v>
      </c>
      <c r="I53" s="374" t="s">
        <v>2327</v>
      </c>
      <c r="J53" s="421" t="s">
        <v>3231</v>
      </c>
      <c r="K53" s="422" t="s">
        <v>3235</v>
      </c>
      <c r="L53" s="329">
        <f>CONTINUA!BV53</f>
        <v>0</v>
      </c>
      <c r="M53" s="329">
        <f>CONTINUA!BW53</f>
        <v>0</v>
      </c>
      <c r="N53" s="895"/>
      <c r="O53" s="896" t="s">
        <v>4032</v>
      </c>
      <c r="P53" s="897" t="s">
        <v>206</v>
      </c>
      <c r="Q53" s="400">
        <v>5</v>
      </c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5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5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3278</v>
      </c>
      <c r="B54" s="369" t="s">
        <v>3279</v>
      </c>
      <c r="C54" s="375" t="s">
        <v>3262</v>
      </c>
      <c r="D54" s="371" t="s">
        <v>3280</v>
      </c>
      <c r="E54" s="371" t="s">
        <v>3281</v>
      </c>
      <c r="F54" s="376" t="s">
        <v>3224</v>
      </c>
      <c r="G54" s="376" t="s">
        <v>3225</v>
      </c>
      <c r="H54" s="373" t="s">
        <v>1821</v>
      </c>
      <c r="I54" s="374" t="s">
        <v>2327</v>
      </c>
      <c r="J54" s="421" t="s">
        <v>3231</v>
      </c>
      <c r="K54" s="423" t="s">
        <v>3236</v>
      </c>
      <c r="L54" s="329">
        <f>CONTINUA!BV54</f>
        <v>0</v>
      </c>
      <c r="M54" s="329">
        <f>CONTINUA!BW54</f>
        <v>0</v>
      </c>
      <c r="N54" s="895"/>
      <c r="O54" s="896" t="s">
        <v>4032</v>
      </c>
      <c r="P54" s="897" t="s">
        <v>206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3278</v>
      </c>
      <c r="B55" s="378" t="s">
        <v>3279</v>
      </c>
      <c r="C55" s="379" t="s">
        <v>3262</v>
      </c>
      <c r="D55" s="380" t="s">
        <v>3280</v>
      </c>
      <c r="E55" s="380" t="s">
        <v>3281</v>
      </c>
      <c r="F55" s="381" t="s">
        <v>3224</v>
      </c>
      <c r="G55" s="381" t="s">
        <v>3225</v>
      </c>
      <c r="H55" s="382" t="s">
        <v>1821</v>
      </c>
      <c r="I55" s="383" t="s">
        <v>2327</v>
      </c>
      <c r="J55" s="421" t="s">
        <v>3231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4032</v>
      </c>
      <c r="P55" s="897" t="s">
        <v>206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3282</v>
      </c>
      <c r="B56" s="522" t="s">
        <v>3283</v>
      </c>
      <c r="C56" s="523">
        <v>1</v>
      </c>
      <c r="D56" s="524" t="s">
        <v>3284</v>
      </c>
      <c r="E56" s="524" t="s">
        <v>3285</v>
      </c>
      <c r="F56" s="525" t="s">
        <v>3224</v>
      </c>
      <c r="G56" s="525" t="s">
        <v>3225</v>
      </c>
      <c r="H56" s="350" t="s">
        <v>1823</v>
      </c>
      <c r="I56" s="351" t="s">
        <v>3286</v>
      </c>
      <c r="J56" s="409" t="s">
        <v>3231</v>
      </c>
      <c r="K56" s="410" t="s">
        <v>3232</v>
      </c>
      <c r="L56" s="329">
        <f>CONTINUA!BV56</f>
        <v>0</v>
      </c>
      <c r="M56" s="329">
        <f>CONTINUA!BW56</f>
        <v>0</v>
      </c>
      <c r="N56" s="895"/>
      <c r="O56" s="896" t="s">
        <v>4033</v>
      </c>
      <c r="P56" s="897" t="s">
        <v>206</v>
      </c>
      <c r="Q56" s="400">
        <v>30</v>
      </c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30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30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22901.72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22901.72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22901.72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3282</v>
      </c>
      <c r="B57" s="369" t="s">
        <v>3283</v>
      </c>
      <c r="C57" s="370" t="s">
        <v>3233</v>
      </c>
      <c r="D57" s="371" t="s">
        <v>3284</v>
      </c>
      <c r="E57" s="371" t="s">
        <v>3285</v>
      </c>
      <c r="F57" s="372" t="s">
        <v>3224</v>
      </c>
      <c r="G57" s="372" t="s">
        <v>3225</v>
      </c>
      <c r="H57" s="373" t="s">
        <v>1823</v>
      </c>
      <c r="I57" s="374" t="s">
        <v>3286</v>
      </c>
      <c r="J57" s="421" t="s">
        <v>3231</v>
      </c>
      <c r="K57" s="421" t="s">
        <v>3234</v>
      </c>
      <c r="L57" s="329">
        <f>CONTINUA!BV57</f>
        <v>0</v>
      </c>
      <c r="M57" s="329">
        <f>CONTINUA!BW57</f>
        <v>0</v>
      </c>
      <c r="N57" s="895"/>
      <c r="O57" s="896" t="s">
        <v>4033</v>
      </c>
      <c r="P57" s="897" t="s">
        <v>206</v>
      </c>
      <c r="Q57" s="400">
        <v>26</v>
      </c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26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26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3282</v>
      </c>
      <c r="B58" s="369" t="s">
        <v>3283</v>
      </c>
      <c r="C58" s="375" t="s">
        <v>3233</v>
      </c>
      <c r="D58" s="371" t="s">
        <v>3284</v>
      </c>
      <c r="E58" s="371" t="s">
        <v>3285</v>
      </c>
      <c r="F58" s="376" t="s">
        <v>3224</v>
      </c>
      <c r="G58" s="376" t="s">
        <v>3225</v>
      </c>
      <c r="H58" s="373" t="s">
        <v>1823</v>
      </c>
      <c r="I58" s="374" t="s">
        <v>3286</v>
      </c>
      <c r="J58" s="421" t="s">
        <v>3231</v>
      </c>
      <c r="K58" s="422" t="s">
        <v>3235</v>
      </c>
      <c r="L58" s="329">
        <f>CONTINUA!BV58</f>
        <v>0</v>
      </c>
      <c r="M58" s="329">
        <f>CONTINUA!BW58</f>
        <v>0</v>
      </c>
      <c r="N58" s="895"/>
      <c r="O58" s="896" t="s">
        <v>4033</v>
      </c>
      <c r="P58" s="897" t="s">
        <v>206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3282</v>
      </c>
      <c r="B59" s="369" t="s">
        <v>3283</v>
      </c>
      <c r="C59" s="375" t="s">
        <v>3233</v>
      </c>
      <c r="D59" s="371" t="s">
        <v>3284</v>
      </c>
      <c r="E59" s="371" t="s">
        <v>3285</v>
      </c>
      <c r="F59" s="376" t="s">
        <v>3224</v>
      </c>
      <c r="G59" s="376" t="s">
        <v>3225</v>
      </c>
      <c r="H59" s="373" t="s">
        <v>1823</v>
      </c>
      <c r="I59" s="374" t="s">
        <v>3286</v>
      </c>
      <c r="J59" s="421" t="s">
        <v>3231</v>
      </c>
      <c r="K59" s="423" t="s">
        <v>3236</v>
      </c>
      <c r="L59" s="329">
        <f>CONTINUA!BV59</f>
        <v>0</v>
      </c>
      <c r="M59" s="329">
        <f>CONTINUA!BW59</f>
        <v>0</v>
      </c>
      <c r="N59" s="895"/>
      <c r="O59" s="896" t="s">
        <v>4033</v>
      </c>
      <c r="P59" s="897" t="s">
        <v>206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3282</v>
      </c>
      <c r="B60" s="378" t="s">
        <v>3283</v>
      </c>
      <c r="C60" s="379" t="s">
        <v>3233</v>
      </c>
      <c r="D60" s="380" t="s">
        <v>3284</v>
      </c>
      <c r="E60" s="380" t="s">
        <v>3285</v>
      </c>
      <c r="F60" s="381" t="s">
        <v>3224</v>
      </c>
      <c r="G60" s="381" t="s">
        <v>3225</v>
      </c>
      <c r="H60" s="382" t="s">
        <v>1823</v>
      </c>
      <c r="I60" s="383" t="s">
        <v>3286</v>
      </c>
      <c r="J60" s="421" t="s">
        <v>3231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4033</v>
      </c>
      <c r="P60" s="897" t="s">
        <v>206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3287</v>
      </c>
      <c r="B61" s="522" t="s">
        <v>3288</v>
      </c>
      <c r="C61" s="523">
        <v>1</v>
      </c>
      <c r="D61" s="524" t="s">
        <v>3289</v>
      </c>
      <c r="E61" s="524" t="s">
        <v>3290</v>
      </c>
      <c r="F61" s="525" t="s">
        <v>3224</v>
      </c>
      <c r="G61" s="525" t="s">
        <v>3225</v>
      </c>
      <c r="H61" s="350" t="s">
        <v>231</v>
      </c>
      <c r="I61" s="351" t="s">
        <v>3291</v>
      </c>
      <c r="J61" s="409" t="s">
        <v>3231</v>
      </c>
      <c r="K61" s="410" t="s">
        <v>3232</v>
      </c>
      <c r="L61" s="329">
        <f>CONTINUA!BV61</f>
        <v>0</v>
      </c>
      <c r="M61" s="329">
        <f>CONTINUA!BW61</f>
        <v>0</v>
      </c>
      <c r="N61" s="895"/>
      <c r="O61" s="896" t="s">
        <v>4034</v>
      </c>
      <c r="P61" s="897" t="s">
        <v>4035</v>
      </c>
      <c r="Q61" s="400"/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22131.260000000002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22131.260000000002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22131.260000000002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3287</v>
      </c>
      <c r="B62" s="369" t="s">
        <v>3288</v>
      </c>
      <c r="C62" s="370" t="s">
        <v>3233</v>
      </c>
      <c r="D62" s="371" t="s">
        <v>3289</v>
      </c>
      <c r="E62" s="371" t="s">
        <v>3290</v>
      </c>
      <c r="F62" s="372" t="s">
        <v>3224</v>
      </c>
      <c r="G62" s="372" t="s">
        <v>3225</v>
      </c>
      <c r="H62" s="373" t="s">
        <v>231</v>
      </c>
      <c r="I62" s="374" t="s">
        <v>3291</v>
      </c>
      <c r="J62" s="421" t="s">
        <v>3231</v>
      </c>
      <c r="K62" s="421" t="s">
        <v>3234</v>
      </c>
      <c r="L62" s="329">
        <f>CONTINUA!BV62</f>
        <v>0</v>
      </c>
      <c r="M62" s="329">
        <f>CONTINUA!BW62</f>
        <v>0</v>
      </c>
      <c r="N62" s="895"/>
      <c r="O62" s="896" t="s">
        <v>4034</v>
      </c>
      <c r="P62" s="897" t="s">
        <v>4035</v>
      </c>
      <c r="Q62" s="400">
        <v>52</v>
      </c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52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52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3287</v>
      </c>
      <c r="B63" s="369" t="s">
        <v>3288</v>
      </c>
      <c r="C63" s="375" t="s">
        <v>3233</v>
      </c>
      <c r="D63" s="371" t="s">
        <v>3289</v>
      </c>
      <c r="E63" s="371" t="s">
        <v>3290</v>
      </c>
      <c r="F63" s="376" t="s">
        <v>3224</v>
      </c>
      <c r="G63" s="376" t="s">
        <v>3225</v>
      </c>
      <c r="H63" s="373" t="s">
        <v>231</v>
      </c>
      <c r="I63" s="374" t="s">
        <v>3291</v>
      </c>
      <c r="J63" s="421" t="s">
        <v>3231</v>
      </c>
      <c r="K63" s="422" t="s">
        <v>3235</v>
      </c>
      <c r="L63" s="329">
        <f>CONTINUA!BV63</f>
        <v>0</v>
      </c>
      <c r="M63" s="329">
        <f>CONTINUA!BW63</f>
        <v>0</v>
      </c>
      <c r="N63" s="895"/>
      <c r="O63" s="896" t="s">
        <v>4034</v>
      </c>
      <c r="P63" s="897" t="s">
        <v>4035</v>
      </c>
      <c r="Q63" s="400">
        <v>2</v>
      </c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2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2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3287</v>
      </c>
      <c r="B64" s="369" t="s">
        <v>3288</v>
      </c>
      <c r="C64" s="375" t="s">
        <v>3233</v>
      </c>
      <c r="D64" s="371" t="s">
        <v>3289</v>
      </c>
      <c r="E64" s="371" t="s">
        <v>3290</v>
      </c>
      <c r="F64" s="376" t="s">
        <v>3224</v>
      </c>
      <c r="G64" s="376" t="s">
        <v>3225</v>
      </c>
      <c r="H64" s="373" t="s">
        <v>231</v>
      </c>
      <c r="I64" s="374" t="s">
        <v>3291</v>
      </c>
      <c r="J64" s="421" t="s">
        <v>3231</v>
      </c>
      <c r="K64" s="423" t="s">
        <v>3236</v>
      </c>
      <c r="L64" s="329">
        <f>CONTINUA!BV64</f>
        <v>0</v>
      </c>
      <c r="M64" s="329">
        <f>CONTINUA!BW64</f>
        <v>0</v>
      </c>
      <c r="N64" s="895"/>
      <c r="O64" s="896" t="s">
        <v>4034</v>
      </c>
      <c r="P64" s="897" t="s">
        <v>4035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3287</v>
      </c>
      <c r="B65" s="378" t="s">
        <v>3288</v>
      </c>
      <c r="C65" s="379" t="s">
        <v>3233</v>
      </c>
      <c r="D65" s="380" t="s">
        <v>3289</v>
      </c>
      <c r="E65" s="380" t="s">
        <v>3290</v>
      </c>
      <c r="F65" s="381" t="s">
        <v>3224</v>
      </c>
      <c r="G65" s="381" t="s">
        <v>3225</v>
      </c>
      <c r="H65" s="382" t="s">
        <v>231</v>
      </c>
      <c r="I65" s="383" t="s">
        <v>3291</v>
      </c>
      <c r="J65" s="421" t="s">
        <v>3231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4034</v>
      </c>
      <c r="P65" s="897" t="s">
        <v>4035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3292</v>
      </c>
      <c r="B66" s="522" t="s">
        <v>3293</v>
      </c>
      <c r="C66" s="523">
        <v>1</v>
      </c>
      <c r="D66" s="524" t="s">
        <v>3289</v>
      </c>
      <c r="E66" s="524" t="s">
        <v>3294</v>
      </c>
      <c r="F66" s="525" t="s">
        <v>3224</v>
      </c>
      <c r="G66" s="525" t="s">
        <v>3225</v>
      </c>
      <c r="H66" s="350" t="s">
        <v>231</v>
      </c>
      <c r="I66" s="351" t="s">
        <v>3295</v>
      </c>
      <c r="J66" s="409" t="s">
        <v>3231</v>
      </c>
      <c r="K66" s="410" t="s">
        <v>3232</v>
      </c>
      <c r="L66" s="329">
        <f>CONTINUA!BV66</f>
        <v>0</v>
      </c>
      <c r="M66" s="329">
        <f>CONTINUA!BW66</f>
        <v>0</v>
      </c>
      <c r="N66" s="895"/>
      <c r="O66" s="896" t="s">
        <v>4034</v>
      </c>
      <c r="P66" s="897" t="s">
        <v>4035</v>
      </c>
      <c r="Q66" s="400">
        <v>21</v>
      </c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21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21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14041.43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14041.43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14041.43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3292</v>
      </c>
      <c r="B67" s="369" t="s">
        <v>3293</v>
      </c>
      <c r="C67" s="370" t="s">
        <v>3233</v>
      </c>
      <c r="D67" s="371" t="s">
        <v>3289</v>
      </c>
      <c r="E67" s="371" t="s">
        <v>3294</v>
      </c>
      <c r="F67" s="372" t="s">
        <v>3224</v>
      </c>
      <c r="G67" s="372" t="s">
        <v>3225</v>
      </c>
      <c r="H67" s="373" t="s">
        <v>231</v>
      </c>
      <c r="I67" s="374" t="s">
        <v>3295</v>
      </c>
      <c r="J67" s="421" t="s">
        <v>3231</v>
      </c>
      <c r="K67" s="421" t="s">
        <v>3234</v>
      </c>
      <c r="L67" s="329">
        <f>CONTINUA!BV67</f>
        <v>0</v>
      </c>
      <c r="M67" s="329">
        <f>CONTINUA!BW67</f>
        <v>0</v>
      </c>
      <c r="N67" s="895"/>
      <c r="O67" s="896" t="s">
        <v>4034</v>
      </c>
      <c r="P67" s="897" t="s">
        <v>4035</v>
      </c>
      <c r="Q67" s="400">
        <v>11</v>
      </c>
      <c r="R67" s="401"/>
      <c r="S67" s="400">
        <v>1</v>
      </c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11</v>
      </c>
      <c r="EQ67" s="171">
        <f t="shared" si="23"/>
        <v>0</v>
      </c>
      <c r="ER67" s="171">
        <f t="shared" si="24"/>
        <v>1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12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3292</v>
      </c>
      <c r="B68" s="369" t="s">
        <v>3293</v>
      </c>
      <c r="C68" s="375" t="s">
        <v>3233</v>
      </c>
      <c r="D68" s="371" t="s">
        <v>3289</v>
      </c>
      <c r="E68" s="371" t="s">
        <v>3294</v>
      </c>
      <c r="F68" s="376" t="s">
        <v>3224</v>
      </c>
      <c r="G68" s="376" t="s">
        <v>3225</v>
      </c>
      <c r="H68" s="373" t="s">
        <v>231</v>
      </c>
      <c r="I68" s="374" t="s">
        <v>3295</v>
      </c>
      <c r="J68" s="421" t="s">
        <v>3231</v>
      </c>
      <c r="K68" s="422" t="s">
        <v>3235</v>
      </c>
      <c r="L68" s="329">
        <f>CONTINUA!BV68</f>
        <v>0</v>
      </c>
      <c r="M68" s="329">
        <f>CONTINUA!BW68</f>
        <v>0</v>
      </c>
      <c r="N68" s="895"/>
      <c r="O68" s="896" t="s">
        <v>4034</v>
      </c>
      <c r="P68" s="897" t="s">
        <v>4035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3292</v>
      </c>
      <c r="B69" s="369" t="s">
        <v>3293</v>
      </c>
      <c r="C69" s="375" t="s">
        <v>3233</v>
      </c>
      <c r="D69" s="371" t="s">
        <v>3289</v>
      </c>
      <c r="E69" s="371" t="s">
        <v>3294</v>
      </c>
      <c r="F69" s="376" t="s">
        <v>3224</v>
      </c>
      <c r="G69" s="376" t="s">
        <v>3225</v>
      </c>
      <c r="H69" s="373" t="s">
        <v>231</v>
      </c>
      <c r="I69" s="374" t="s">
        <v>3295</v>
      </c>
      <c r="J69" s="421" t="s">
        <v>3231</v>
      </c>
      <c r="K69" s="423" t="s">
        <v>3236</v>
      </c>
      <c r="L69" s="329">
        <f>CONTINUA!BV69</f>
        <v>0</v>
      </c>
      <c r="M69" s="329">
        <f>CONTINUA!BW69</f>
        <v>0</v>
      </c>
      <c r="N69" s="895"/>
      <c r="O69" s="896" t="s">
        <v>4034</v>
      </c>
      <c r="P69" s="897" t="s">
        <v>4035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3292</v>
      </c>
      <c r="B70" s="378" t="s">
        <v>3293</v>
      </c>
      <c r="C70" s="379" t="s">
        <v>3233</v>
      </c>
      <c r="D70" s="380" t="s">
        <v>3289</v>
      </c>
      <c r="E70" s="380" t="s">
        <v>3294</v>
      </c>
      <c r="F70" s="381" t="s">
        <v>3224</v>
      </c>
      <c r="G70" s="381" t="s">
        <v>3225</v>
      </c>
      <c r="H70" s="382" t="s">
        <v>231</v>
      </c>
      <c r="I70" s="383" t="s">
        <v>3295</v>
      </c>
      <c r="J70" s="421" t="s">
        <v>3231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4034</v>
      </c>
      <c r="P70" s="897" t="s">
        <v>4035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3296</v>
      </c>
      <c r="B71" s="522" t="s">
        <v>3297</v>
      </c>
      <c r="C71" s="523">
        <v>3</v>
      </c>
      <c r="D71" s="524" t="s">
        <v>3289</v>
      </c>
      <c r="E71" s="524" t="s">
        <v>3298</v>
      </c>
      <c r="F71" s="525" t="s">
        <v>3224</v>
      </c>
      <c r="G71" s="525" t="s">
        <v>3225</v>
      </c>
      <c r="H71" s="350" t="s">
        <v>231</v>
      </c>
      <c r="I71" s="351" t="s">
        <v>3299</v>
      </c>
      <c r="J71" s="409" t="s">
        <v>3300</v>
      </c>
      <c r="K71" s="410" t="s">
        <v>3232</v>
      </c>
      <c r="L71" s="329">
        <f>CONTINUA!BV71</f>
        <v>0</v>
      </c>
      <c r="M71" s="329">
        <f>CONTINUA!BW71</f>
        <v>0</v>
      </c>
      <c r="N71" s="895"/>
      <c r="O71" s="896" t="s">
        <v>4034</v>
      </c>
      <c r="P71" s="897" t="s">
        <v>4035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16188.48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16188.48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16188.48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3296</v>
      </c>
      <c r="B72" s="369" t="s">
        <v>3297</v>
      </c>
      <c r="C72" s="370" t="s">
        <v>3301</v>
      </c>
      <c r="D72" s="371" t="s">
        <v>3289</v>
      </c>
      <c r="E72" s="371" t="s">
        <v>3298</v>
      </c>
      <c r="F72" s="372" t="s">
        <v>3224</v>
      </c>
      <c r="G72" s="372" t="s">
        <v>3225</v>
      </c>
      <c r="H72" s="373" t="s">
        <v>231</v>
      </c>
      <c r="I72" s="374" t="s">
        <v>3299</v>
      </c>
      <c r="J72" s="421" t="s">
        <v>3300</v>
      </c>
      <c r="K72" s="421" t="s">
        <v>3234</v>
      </c>
      <c r="L72" s="329">
        <f>CONTINUA!BV72</f>
        <v>0</v>
      </c>
      <c r="M72" s="329">
        <f>CONTINUA!BW72</f>
        <v>0</v>
      </c>
      <c r="N72" s="895"/>
      <c r="O72" s="896" t="s">
        <v>4034</v>
      </c>
      <c r="P72" s="897" t="s">
        <v>4035</v>
      </c>
      <c r="Q72" s="400"/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0</v>
      </c>
      <c r="EQ72" s="171">
        <f t="shared" si="23"/>
        <v>0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0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3296</v>
      </c>
      <c r="B73" s="369" t="s">
        <v>3297</v>
      </c>
      <c r="C73" s="375" t="s">
        <v>3301</v>
      </c>
      <c r="D73" s="371" t="s">
        <v>3289</v>
      </c>
      <c r="E73" s="371" t="s">
        <v>3298</v>
      </c>
      <c r="F73" s="376" t="s">
        <v>3224</v>
      </c>
      <c r="G73" s="376" t="s">
        <v>3225</v>
      </c>
      <c r="H73" s="373" t="s">
        <v>231</v>
      </c>
      <c r="I73" s="374" t="s">
        <v>3299</v>
      </c>
      <c r="J73" s="421" t="s">
        <v>3300</v>
      </c>
      <c r="K73" s="422" t="s">
        <v>3235</v>
      </c>
      <c r="L73" s="329">
        <f>CONTINUA!BV73</f>
        <v>0</v>
      </c>
      <c r="M73" s="329">
        <f>CONTINUA!BW73</f>
        <v>0</v>
      </c>
      <c r="N73" s="895"/>
      <c r="O73" s="896" t="s">
        <v>4034</v>
      </c>
      <c r="P73" s="897" t="s">
        <v>4035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3296</v>
      </c>
      <c r="B74" s="369" t="s">
        <v>3297</v>
      </c>
      <c r="C74" s="375" t="s">
        <v>3301</v>
      </c>
      <c r="D74" s="371" t="s">
        <v>3289</v>
      </c>
      <c r="E74" s="371" t="s">
        <v>3298</v>
      </c>
      <c r="F74" s="376" t="s">
        <v>3224</v>
      </c>
      <c r="G74" s="376" t="s">
        <v>3225</v>
      </c>
      <c r="H74" s="373" t="s">
        <v>231</v>
      </c>
      <c r="I74" s="374" t="s">
        <v>3299</v>
      </c>
      <c r="J74" s="421" t="s">
        <v>3300</v>
      </c>
      <c r="K74" s="423" t="s">
        <v>3236</v>
      </c>
      <c r="L74" s="329">
        <f>CONTINUA!BV74</f>
        <v>0</v>
      </c>
      <c r="M74" s="329">
        <f>CONTINUA!BW74</f>
        <v>0</v>
      </c>
      <c r="N74" s="895"/>
      <c r="O74" s="896" t="s">
        <v>4034</v>
      </c>
      <c r="P74" s="897" t="s">
        <v>4035</v>
      </c>
      <c r="Q74" s="400">
        <v>24</v>
      </c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24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24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3296</v>
      </c>
      <c r="B75" s="378" t="s">
        <v>3297</v>
      </c>
      <c r="C75" s="379" t="s">
        <v>3301</v>
      </c>
      <c r="D75" s="380" t="s">
        <v>3289</v>
      </c>
      <c r="E75" s="380" t="s">
        <v>3298</v>
      </c>
      <c r="F75" s="381" t="s">
        <v>3224</v>
      </c>
      <c r="G75" s="381" t="s">
        <v>3225</v>
      </c>
      <c r="H75" s="382" t="s">
        <v>231</v>
      </c>
      <c r="I75" s="383" t="s">
        <v>3299</v>
      </c>
      <c r="J75" s="421" t="s">
        <v>3300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4034</v>
      </c>
      <c r="P75" s="897" t="s">
        <v>4035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3302</v>
      </c>
      <c r="B76" s="522" t="s">
        <v>3303</v>
      </c>
      <c r="C76" s="523">
        <v>1</v>
      </c>
      <c r="D76" s="524" t="s">
        <v>3289</v>
      </c>
      <c r="E76" s="524" t="s">
        <v>3304</v>
      </c>
      <c r="F76" s="525" t="s">
        <v>3224</v>
      </c>
      <c r="G76" s="525" t="s">
        <v>3225</v>
      </c>
      <c r="H76" s="350" t="s">
        <v>231</v>
      </c>
      <c r="I76" s="351" t="s">
        <v>3305</v>
      </c>
      <c r="J76" s="409" t="s">
        <v>3231</v>
      </c>
      <c r="K76" s="410" t="s">
        <v>3232</v>
      </c>
      <c r="L76" s="329">
        <f>CONTINUA!BV76</f>
        <v>0</v>
      </c>
      <c r="M76" s="329">
        <f>CONTINUA!BW76</f>
        <v>0</v>
      </c>
      <c r="N76" s="895"/>
      <c r="O76" s="896" t="s">
        <v>4034</v>
      </c>
      <c r="P76" s="897" t="s">
        <v>4035</v>
      </c>
      <c r="Q76" s="400">
        <v>6</v>
      </c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6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6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26368.79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26850.79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26368.79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3302</v>
      </c>
      <c r="B77" s="369" t="s">
        <v>3303</v>
      </c>
      <c r="C77" s="370" t="s">
        <v>3233</v>
      </c>
      <c r="D77" s="371" t="s">
        <v>3289</v>
      </c>
      <c r="E77" s="371" t="s">
        <v>3304</v>
      </c>
      <c r="F77" s="372" t="s">
        <v>3224</v>
      </c>
      <c r="G77" s="372" t="s">
        <v>3225</v>
      </c>
      <c r="H77" s="373" t="s">
        <v>231</v>
      </c>
      <c r="I77" s="374" t="s">
        <v>3305</v>
      </c>
      <c r="J77" s="421" t="s">
        <v>3231</v>
      </c>
      <c r="K77" s="421" t="s">
        <v>3234</v>
      </c>
      <c r="L77" s="329">
        <f>CONTINUA!BV77</f>
        <v>50</v>
      </c>
      <c r="M77" s="329">
        <f>CONTINUA!BW77</f>
        <v>0</v>
      </c>
      <c r="N77" s="895"/>
      <c r="O77" s="896" t="s">
        <v>4034</v>
      </c>
      <c r="P77" s="897" t="s">
        <v>4035</v>
      </c>
      <c r="Q77" s="400">
        <v>54</v>
      </c>
      <c r="R77" s="401"/>
      <c r="S77" s="400">
        <v>5</v>
      </c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54</v>
      </c>
      <c r="EQ77" s="171">
        <f t="shared" si="96"/>
        <v>0</v>
      </c>
      <c r="ER77" s="171">
        <f t="shared" si="97"/>
        <v>5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59</v>
      </c>
      <c r="EW77" s="173"/>
      <c r="EX77" s="248">
        <f t="shared" si="103"/>
        <v>0</v>
      </c>
      <c r="EY77" s="174">
        <f>(L77*regular)+(M77*Cadeirantee)</f>
        <v>482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3302</v>
      </c>
      <c r="B78" s="369" t="s">
        <v>3303</v>
      </c>
      <c r="C78" s="375" t="s">
        <v>3233</v>
      </c>
      <c r="D78" s="371" t="s">
        <v>3289</v>
      </c>
      <c r="E78" s="371" t="s">
        <v>3304</v>
      </c>
      <c r="F78" s="376" t="s">
        <v>3224</v>
      </c>
      <c r="G78" s="376" t="s">
        <v>3225</v>
      </c>
      <c r="H78" s="373" t="s">
        <v>231</v>
      </c>
      <c r="I78" s="374" t="s">
        <v>3305</v>
      </c>
      <c r="J78" s="421" t="s">
        <v>3231</v>
      </c>
      <c r="K78" s="422" t="s">
        <v>3235</v>
      </c>
      <c r="L78" s="329">
        <f>CONTINUA!BV78</f>
        <v>0</v>
      </c>
      <c r="M78" s="329">
        <f>CONTINUA!BW78</f>
        <v>0</v>
      </c>
      <c r="N78" s="895"/>
      <c r="O78" s="896" t="s">
        <v>4034</v>
      </c>
      <c r="P78" s="897" t="s">
        <v>4035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3302</v>
      </c>
      <c r="B79" s="369" t="s">
        <v>3303</v>
      </c>
      <c r="C79" s="375" t="s">
        <v>3233</v>
      </c>
      <c r="D79" s="371" t="s">
        <v>3289</v>
      </c>
      <c r="E79" s="371" t="s">
        <v>3304</v>
      </c>
      <c r="F79" s="376" t="s">
        <v>3224</v>
      </c>
      <c r="G79" s="376" t="s">
        <v>3225</v>
      </c>
      <c r="H79" s="373" t="s">
        <v>231</v>
      </c>
      <c r="I79" s="374" t="s">
        <v>3305</v>
      </c>
      <c r="J79" s="421" t="s">
        <v>3231</v>
      </c>
      <c r="K79" s="423" t="s">
        <v>3236</v>
      </c>
      <c r="L79" s="329">
        <f>CONTINUA!BV79</f>
        <v>0</v>
      </c>
      <c r="M79" s="329">
        <f>CONTINUA!BW79</f>
        <v>0</v>
      </c>
      <c r="N79" s="895"/>
      <c r="O79" s="896" t="s">
        <v>4034</v>
      </c>
      <c r="P79" s="897" t="s">
        <v>4035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3302</v>
      </c>
      <c r="B80" s="378" t="s">
        <v>3303</v>
      </c>
      <c r="C80" s="379" t="s">
        <v>3233</v>
      </c>
      <c r="D80" s="380" t="s">
        <v>3289</v>
      </c>
      <c r="E80" s="380" t="s">
        <v>3304</v>
      </c>
      <c r="F80" s="381" t="s">
        <v>3224</v>
      </c>
      <c r="G80" s="381" t="s">
        <v>3225</v>
      </c>
      <c r="H80" s="382" t="s">
        <v>231</v>
      </c>
      <c r="I80" s="383" t="s">
        <v>3305</v>
      </c>
      <c r="J80" s="421" t="s">
        <v>3231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4034</v>
      </c>
      <c r="P80" s="897" t="s">
        <v>4035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3306</v>
      </c>
      <c r="B81" s="522" t="s">
        <v>3307</v>
      </c>
      <c r="C81" s="523">
        <v>2</v>
      </c>
      <c r="D81" s="524" t="s">
        <v>3289</v>
      </c>
      <c r="E81" s="524" t="s">
        <v>3308</v>
      </c>
      <c r="F81" s="525" t="s">
        <v>3224</v>
      </c>
      <c r="G81" s="525" t="s">
        <v>3225</v>
      </c>
      <c r="H81" s="350" t="s">
        <v>231</v>
      </c>
      <c r="I81" s="351" t="s">
        <v>3309</v>
      </c>
      <c r="J81" s="409" t="s">
        <v>3268</v>
      </c>
      <c r="K81" s="410" t="s">
        <v>3232</v>
      </c>
      <c r="L81" s="329">
        <f>CONTINUA!BV81</f>
        <v>0</v>
      </c>
      <c r="M81" s="329">
        <f>CONTINUA!BW81</f>
        <v>0</v>
      </c>
      <c r="N81" s="895"/>
      <c r="O81" s="896" t="s">
        <v>4034</v>
      </c>
      <c r="P81" s="897" t="s">
        <v>4035</v>
      </c>
      <c r="Q81" s="400"/>
      <c r="R81" s="401">
        <v>1</v>
      </c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1</v>
      </c>
      <c r="ET81" s="171">
        <f t="shared" si="99"/>
        <v>0</v>
      </c>
      <c r="EU81" s="171">
        <f t="shared" si="100"/>
        <v>0</v>
      </c>
      <c r="EV81" s="172">
        <f t="shared" si="101"/>
        <v>1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12350.279999999999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12350.279999999999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12350.279999999999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3306</v>
      </c>
      <c r="B82" s="369" t="s">
        <v>3307</v>
      </c>
      <c r="C82" s="370" t="s">
        <v>3233</v>
      </c>
      <c r="D82" s="371" t="s">
        <v>3289</v>
      </c>
      <c r="E82" s="371" t="s">
        <v>3308</v>
      </c>
      <c r="F82" s="372" t="s">
        <v>3224</v>
      </c>
      <c r="G82" s="372" t="s">
        <v>3225</v>
      </c>
      <c r="H82" s="373" t="s">
        <v>231</v>
      </c>
      <c r="I82" s="374" t="s">
        <v>3309</v>
      </c>
      <c r="J82" s="421" t="s">
        <v>3268</v>
      </c>
      <c r="K82" s="421" t="s">
        <v>3234</v>
      </c>
      <c r="L82" s="329">
        <f>CONTINUA!BV82</f>
        <v>0</v>
      </c>
      <c r="M82" s="329">
        <f>CONTINUA!BW82</f>
        <v>0</v>
      </c>
      <c r="N82" s="895"/>
      <c r="O82" s="896" t="s">
        <v>4034</v>
      </c>
      <c r="P82" s="897" t="s">
        <v>4035</v>
      </c>
      <c r="Q82" s="400">
        <v>2</v>
      </c>
      <c r="R82" s="401">
        <v>2</v>
      </c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2</v>
      </c>
      <c r="EQ82" s="171">
        <f t="shared" si="96"/>
        <v>0</v>
      </c>
      <c r="ER82" s="171">
        <f t="shared" si="97"/>
        <v>0</v>
      </c>
      <c r="ES82" s="171">
        <f t="shared" si="98"/>
        <v>2</v>
      </c>
      <c r="ET82" s="171">
        <f t="shared" si="99"/>
        <v>0</v>
      </c>
      <c r="EU82" s="171">
        <f t="shared" si="100"/>
        <v>0</v>
      </c>
      <c r="EV82" s="172">
        <f t="shared" si="101"/>
        <v>4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3306</v>
      </c>
      <c r="B83" s="369" t="s">
        <v>3307</v>
      </c>
      <c r="C83" s="375" t="s">
        <v>3233</v>
      </c>
      <c r="D83" s="371" t="s">
        <v>3289</v>
      </c>
      <c r="E83" s="371" t="s">
        <v>3308</v>
      </c>
      <c r="F83" s="376" t="s">
        <v>3224</v>
      </c>
      <c r="G83" s="376" t="s">
        <v>3225</v>
      </c>
      <c r="H83" s="373" t="s">
        <v>231</v>
      </c>
      <c r="I83" s="374" t="s">
        <v>3309</v>
      </c>
      <c r="J83" s="421" t="s">
        <v>3268</v>
      </c>
      <c r="K83" s="422" t="s">
        <v>3235</v>
      </c>
      <c r="L83" s="329">
        <f>CONTINUA!BV83</f>
        <v>0</v>
      </c>
      <c r="M83" s="329">
        <f>CONTINUA!BW83</f>
        <v>0</v>
      </c>
      <c r="N83" s="895"/>
      <c r="O83" s="896" t="s">
        <v>4034</v>
      </c>
      <c r="P83" s="897" t="s">
        <v>4035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3306</v>
      </c>
      <c r="B84" s="369" t="s">
        <v>3307</v>
      </c>
      <c r="C84" s="375" t="s">
        <v>3233</v>
      </c>
      <c r="D84" s="371" t="s">
        <v>3289</v>
      </c>
      <c r="E84" s="371" t="s">
        <v>3308</v>
      </c>
      <c r="F84" s="376" t="s">
        <v>3224</v>
      </c>
      <c r="G84" s="376" t="s">
        <v>3225</v>
      </c>
      <c r="H84" s="373" t="s">
        <v>231</v>
      </c>
      <c r="I84" s="374" t="s">
        <v>3309</v>
      </c>
      <c r="J84" s="421" t="s">
        <v>3268</v>
      </c>
      <c r="K84" s="423" t="s">
        <v>3236</v>
      </c>
      <c r="L84" s="329">
        <f>CONTINUA!BV84</f>
        <v>0</v>
      </c>
      <c r="M84" s="329">
        <f>CONTINUA!BW84</f>
        <v>0</v>
      </c>
      <c r="N84" s="895"/>
      <c r="O84" s="896" t="s">
        <v>4034</v>
      </c>
      <c r="P84" s="897" t="s">
        <v>4035</v>
      </c>
      <c r="Q84" s="400"/>
      <c r="R84" s="401">
        <v>1</v>
      </c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1</v>
      </c>
      <c r="ET84" s="171">
        <f t="shared" si="99"/>
        <v>0</v>
      </c>
      <c r="EU84" s="171">
        <f t="shared" si="100"/>
        <v>0</v>
      </c>
      <c r="EV84" s="172">
        <f t="shared" si="101"/>
        <v>1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3306</v>
      </c>
      <c r="B85" s="378" t="s">
        <v>3307</v>
      </c>
      <c r="C85" s="379" t="s">
        <v>3233</v>
      </c>
      <c r="D85" s="380" t="s">
        <v>3289</v>
      </c>
      <c r="E85" s="380" t="s">
        <v>3308</v>
      </c>
      <c r="F85" s="381" t="s">
        <v>3224</v>
      </c>
      <c r="G85" s="381" t="s">
        <v>3225</v>
      </c>
      <c r="H85" s="382" t="s">
        <v>231</v>
      </c>
      <c r="I85" s="383" t="s">
        <v>3309</v>
      </c>
      <c r="J85" s="421" t="s">
        <v>3268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4034</v>
      </c>
      <c r="P85" s="897" t="s">
        <v>4035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3310</v>
      </c>
      <c r="B86" s="522" t="s">
        <v>3311</v>
      </c>
      <c r="C86" s="523">
        <v>1</v>
      </c>
      <c r="D86" s="524" t="s">
        <v>3289</v>
      </c>
      <c r="E86" s="524" t="s">
        <v>3312</v>
      </c>
      <c r="F86" s="525" t="s">
        <v>3224</v>
      </c>
      <c r="G86" s="525" t="s">
        <v>3225</v>
      </c>
      <c r="H86" s="350" t="s">
        <v>231</v>
      </c>
      <c r="I86" s="351" t="s">
        <v>3313</v>
      </c>
      <c r="J86" s="409" t="s">
        <v>3231</v>
      </c>
      <c r="K86" s="410" t="s">
        <v>3232</v>
      </c>
      <c r="L86" s="329">
        <f>CONTINUA!BV86</f>
        <v>0</v>
      </c>
      <c r="M86" s="329">
        <f>CONTINUA!BW86</f>
        <v>0</v>
      </c>
      <c r="N86" s="895"/>
      <c r="O86" s="896" t="s">
        <v>4034</v>
      </c>
      <c r="P86" s="897" t="s">
        <v>4035</v>
      </c>
      <c r="Q86" s="400">
        <v>23</v>
      </c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 t="s">
        <v>4022</v>
      </c>
      <c r="EM86" s="520">
        <v>1130.008</v>
      </c>
      <c r="EN86" s="520"/>
      <c r="EO86" s="520"/>
      <c r="EP86" s="171">
        <f t="shared" si="95"/>
        <v>23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23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27909.710000000003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29357.838000000003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27909.710000000003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1130.008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3310</v>
      </c>
      <c r="B87" s="369" t="s">
        <v>3311</v>
      </c>
      <c r="C87" s="370" t="s">
        <v>3233</v>
      </c>
      <c r="D87" s="371" t="s">
        <v>3289</v>
      </c>
      <c r="E87" s="371" t="s">
        <v>3312</v>
      </c>
      <c r="F87" s="372" t="s">
        <v>3224</v>
      </c>
      <c r="G87" s="372" t="s">
        <v>3225</v>
      </c>
      <c r="H87" s="373" t="s">
        <v>231</v>
      </c>
      <c r="I87" s="374" t="s">
        <v>3313</v>
      </c>
      <c r="J87" s="421" t="s">
        <v>3231</v>
      </c>
      <c r="K87" s="421" t="s">
        <v>3234</v>
      </c>
      <c r="L87" s="329">
        <f>CONTINUA!BV87</f>
        <v>33</v>
      </c>
      <c r="M87" s="329">
        <f>CONTINUA!BW87</f>
        <v>0</v>
      </c>
      <c r="N87" s="895"/>
      <c r="O87" s="896" t="s">
        <v>4034</v>
      </c>
      <c r="P87" s="897" t="s">
        <v>4035</v>
      </c>
      <c r="Q87" s="400">
        <v>39</v>
      </c>
      <c r="R87" s="401"/>
      <c r="S87" s="400">
        <v>7</v>
      </c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39</v>
      </c>
      <c r="EQ87" s="171">
        <f t="shared" si="96"/>
        <v>0</v>
      </c>
      <c r="ER87" s="171">
        <f t="shared" si="97"/>
        <v>7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46</v>
      </c>
      <c r="EW87" s="173"/>
      <c r="EX87" s="248">
        <f t="shared" si="113"/>
        <v>0</v>
      </c>
      <c r="EY87" s="174">
        <f>(L87*regular)+(M87*Cadeirantee)</f>
        <v>318.12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3310</v>
      </c>
      <c r="B88" s="369" t="s">
        <v>3311</v>
      </c>
      <c r="C88" s="375" t="s">
        <v>3233</v>
      </c>
      <c r="D88" s="371" t="s">
        <v>3289</v>
      </c>
      <c r="E88" s="371" t="s">
        <v>3312</v>
      </c>
      <c r="F88" s="376" t="s">
        <v>3224</v>
      </c>
      <c r="G88" s="376" t="s">
        <v>3225</v>
      </c>
      <c r="H88" s="373" t="s">
        <v>231</v>
      </c>
      <c r="I88" s="374" t="s">
        <v>3313</v>
      </c>
      <c r="J88" s="421" t="s">
        <v>3231</v>
      </c>
      <c r="K88" s="422" t="s">
        <v>3235</v>
      </c>
      <c r="L88" s="329">
        <f>CONTINUA!BV88</f>
        <v>0</v>
      </c>
      <c r="M88" s="329">
        <f>CONTINUA!BW88</f>
        <v>0</v>
      </c>
      <c r="N88" s="895"/>
      <c r="O88" s="896" t="s">
        <v>4034</v>
      </c>
      <c r="P88" s="897" t="s">
        <v>4035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3310</v>
      </c>
      <c r="B89" s="369" t="s">
        <v>3311</v>
      </c>
      <c r="C89" s="375" t="s">
        <v>3233</v>
      </c>
      <c r="D89" s="371" t="s">
        <v>3289</v>
      </c>
      <c r="E89" s="371" t="s">
        <v>3312</v>
      </c>
      <c r="F89" s="376" t="s">
        <v>3224</v>
      </c>
      <c r="G89" s="376" t="s">
        <v>3225</v>
      </c>
      <c r="H89" s="373" t="s">
        <v>231</v>
      </c>
      <c r="I89" s="374" t="s">
        <v>3313</v>
      </c>
      <c r="J89" s="421" t="s">
        <v>3231</v>
      </c>
      <c r="K89" s="423" t="s">
        <v>3236</v>
      </c>
      <c r="L89" s="329">
        <f>CONTINUA!BV89</f>
        <v>0</v>
      </c>
      <c r="M89" s="329">
        <f>CONTINUA!BW89</f>
        <v>0</v>
      </c>
      <c r="N89" s="895"/>
      <c r="O89" s="896" t="s">
        <v>4034</v>
      </c>
      <c r="P89" s="897" t="s">
        <v>4035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3310</v>
      </c>
      <c r="B90" s="378" t="s">
        <v>3311</v>
      </c>
      <c r="C90" s="379" t="s">
        <v>3233</v>
      </c>
      <c r="D90" s="380" t="s">
        <v>3289</v>
      </c>
      <c r="E90" s="380" t="s">
        <v>3312</v>
      </c>
      <c r="F90" s="381" t="s">
        <v>3224</v>
      </c>
      <c r="G90" s="381" t="s">
        <v>3225</v>
      </c>
      <c r="H90" s="382" t="s">
        <v>231</v>
      </c>
      <c r="I90" s="383" t="s">
        <v>3313</v>
      </c>
      <c r="J90" s="421" t="s">
        <v>3231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4034</v>
      </c>
      <c r="P90" s="897" t="s">
        <v>4035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3314</v>
      </c>
      <c r="B91" s="522" t="s">
        <v>3315</v>
      </c>
      <c r="C91" s="523">
        <v>1</v>
      </c>
      <c r="D91" s="524" t="s">
        <v>3289</v>
      </c>
      <c r="E91" s="524" t="s">
        <v>3316</v>
      </c>
      <c r="F91" s="525" t="s">
        <v>3224</v>
      </c>
      <c r="G91" s="525" t="s">
        <v>3225</v>
      </c>
      <c r="H91" s="350" t="s">
        <v>231</v>
      </c>
      <c r="I91" s="351" t="s">
        <v>3317</v>
      </c>
      <c r="J91" s="409" t="s">
        <v>3231</v>
      </c>
      <c r="K91" s="410" t="s">
        <v>3232</v>
      </c>
      <c r="L91" s="329">
        <f>CONTINUA!BV91</f>
        <v>0</v>
      </c>
      <c r="M91" s="329">
        <f>CONTINUA!BW91</f>
        <v>0</v>
      </c>
      <c r="N91" s="895"/>
      <c r="O91" s="896" t="s">
        <v>4034</v>
      </c>
      <c r="P91" s="897" t="s">
        <v>4035</v>
      </c>
      <c r="Q91" s="400">
        <v>10</v>
      </c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10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10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24827.870000000003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25415.910000000003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24827.870000000003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3314</v>
      </c>
      <c r="B92" s="369" t="s">
        <v>3315</v>
      </c>
      <c r="C92" s="370" t="s">
        <v>3233</v>
      </c>
      <c r="D92" s="371" t="s">
        <v>3289</v>
      </c>
      <c r="E92" s="371" t="s">
        <v>3316</v>
      </c>
      <c r="F92" s="372" t="s">
        <v>3224</v>
      </c>
      <c r="G92" s="372" t="s">
        <v>3225</v>
      </c>
      <c r="H92" s="373" t="s">
        <v>231</v>
      </c>
      <c r="I92" s="374" t="s">
        <v>3317</v>
      </c>
      <c r="J92" s="421" t="s">
        <v>3231</v>
      </c>
      <c r="K92" s="421" t="s">
        <v>3234</v>
      </c>
      <c r="L92" s="329">
        <f>CONTINUA!BV92</f>
        <v>61</v>
      </c>
      <c r="M92" s="329">
        <f>CONTINUA!BW92</f>
        <v>0</v>
      </c>
      <c r="N92" s="895"/>
      <c r="O92" s="896" t="s">
        <v>4034</v>
      </c>
      <c r="P92" s="897" t="s">
        <v>4035</v>
      </c>
      <c r="Q92" s="400">
        <v>49</v>
      </c>
      <c r="R92" s="401"/>
      <c r="S92" s="400">
        <v>2</v>
      </c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49</v>
      </c>
      <c r="EQ92" s="171">
        <f t="shared" si="96"/>
        <v>0</v>
      </c>
      <c r="ER92" s="171">
        <f t="shared" si="97"/>
        <v>2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51</v>
      </c>
      <c r="EW92" s="173"/>
      <c r="EX92" s="248">
        <f t="shared" si="118"/>
        <v>0</v>
      </c>
      <c r="EY92" s="174">
        <f>(L92*regular)+(M92*Cadeirantee)</f>
        <v>588.04000000000008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3314</v>
      </c>
      <c r="B93" s="369" t="s">
        <v>3315</v>
      </c>
      <c r="C93" s="375" t="s">
        <v>3233</v>
      </c>
      <c r="D93" s="371" t="s">
        <v>3289</v>
      </c>
      <c r="E93" s="371" t="s">
        <v>3316</v>
      </c>
      <c r="F93" s="376" t="s">
        <v>3224</v>
      </c>
      <c r="G93" s="376" t="s">
        <v>3225</v>
      </c>
      <c r="H93" s="373" t="s">
        <v>231</v>
      </c>
      <c r="I93" s="374" t="s">
        <v>3317</v>
      </c>
      <c r="J93" s="421" t="s">
        <v>3231</v>
      </c>
      <c r="K93" s="422" t="s">
        <v>3235</v>
      </c>
      <c r="L93" s="329">
        <f>CONTINUA!BV93</f>
        <v>0</v>
      </c>
      <c r="M93" s="329">
        <f>CONTINUA!BW93</f>
        <v>0</v>
      </c>
      <c r="N93" s="895"/>
      <c r="O93" s="896" t="s">
        <v>4034</v>
      </c>
      <c r="P93" s="897" t="s">
        <v>4035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3314</v>
      </c>
      <c r="B94" s="369" t="s">
        <v>3315</v>
      </c>
      <c r="C94" s="375" t="s">
        <v>3233</v>
      </c>
      <c r="D94" s="371" t="s">
        <v>3289</v>
      </c>
      <c r="E94" s="371" t="s">
        <v>3316</v>
      </c>
      <c r="F94" s="376" t="s">
        <v>3224</v>
      </c>
      <c r="G94" s="376" t="s">
        <v>3225</v>
      </c>
      <c r="H94" s="373" t="s">
        <v>231</v>
      </c>
      <c r="I94" s="374" t="s">
        <v>3317</v>
      </c>
      <c r="J94" s="421" t="s">
        <v>3231</v>
      </c>
      <c r="K94" s="423" t="s">
        <v>3236</v>
      </c>
      <c r="L94" s="329">
        <f>CONTINUA!BV94</f>
        <v>0</v>
      </c>
      <c r="M94" s="329">
        <f>CONTINUA!BW94</f>
        <v>0</v>
      </c>
      <c r="N94" s="895"/>
      <c r="O94" s="896" t="s">
        <v>4034</v>
      </c>
      <c r="P94" s="897" t="s">
        <v>4035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3314</v>
      </c>
      <c r="B95" s="378" t="s">
        <v>3315</v>
      </c>
      <c r="C95" s="379" t="s">
        <v>3233</v>
      </c>
      <c r="D95" s="380" t="s">
        <v>3289</v>
      </c>
      <c r="E95" s="380" t="s">
        <v>3316</v>
      </c>
      <c r="F95" s="381" t="s">
        <v>3224</v>
      </c>
      <c r="G95" s="381" t="s">
        <v>3225</v>
      </c>
      <c r="H95" s="382" t="s">
        <v>231</v>
      </c>
      <c r="I95" s="383" t="s">
        <v>3317</v>
      </c>
      <c r="J95" s="421" t="s">
        <v>3231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4034</v>
      </c>
      <c r="P95" s="897" t="s">
        <v>4035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3318</v>
      </c>
      <c r="B96" s="522" t="s">
        <v>3319</v>
      </c>
      <c r="C96" s="523">
        <v>4</v>
      </c>
      <c r="D96" s="524" t="s">
        <v>3289</v>
      </c>
      <c r="E96" s="524" t="s">
        <v>3320</v>
      </c>
      <c r="F96" s="525" t="s">
        <v>3224</v>
      </c>
      <c r="G96" s="525" t="s">
        <v>3225</v>
      </c>
      <c r="H96" s="350" t="s">
        <v>231</v>
      </c>
      <c r="I96" s="351" t="s">
        <v>3321</v>
      </c>
      <c r="J96" s="409" t="s">
        <v>3231</v>
      </c>
      <c r="K96" s="410" t="s">
        <v>3232</v>
      </c>
      <c r="L96" s="329">
        <f>CONTINUA!BV96</f>
        <v>0</v>
      </c>
      <c r="M96" s="329">
        <f>CONTINUA!BW96</f>
        <v>0</v>
      </c>
      <c r="N96" s="895"/>
      <c r="O96" s="896" t="s">
        <v>4034</v>
      </c>
      <c r="P96" s="897" t="s">
        <v>4035</v>
      </c>
      <c r="Q96" s="400"/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 t="s">
        <v>4022</v>
      </c>
      <c r="EM96" s="520">
        <v>141.251</v>
      </c>
      <c r="EN96" s="520"/>
      <c r="EO96" s="520"/>
      <c r="EP96" s="171">
        <f t="shared" si="95"/>
        <v>0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0</v>
      </c>
      <c r="EW96" s="367">
        <f>IF(C96=4,IF(MAX(Q96:EJ98)&gt;0,(Especiall/30*(IF(($G96-$F96)=($G$5-$F$5),30,IF(DAY($G96)=31,($G96-$F96),($G96-$F96)+1)))),0),0)</f>
        <v>11465.63</v>
      </c>
      <c r="EX96" s="248">
        <f t="shared" ref="EX96:EX99" si="123">FF96</f>
        <v>2696.61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14342.050999999999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2696.61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141.251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3318</v>
      </c>
      <c r="B97" s="369" t="s">
        <v>3319</v>
      </c>
      <c r="C97" s="370" t="s">
        <v>3262</v>
      </c>
      <c r="D97" s="371" t="s">
        <v>3289</v>
      </c>
      <c r="E97" s="371" t="s">
        <v>3320</v>
      </c>
      <c r="F97" s="372" t="s">
        <v>3224</v>
      </c>
      <c r="G97" s="372" t="s">
        <v>3225</v>
      </c>
      <c r="H97" s="373" t="s">
        <v>231</v>
      </c>
      <c r="I97" s="374" t="s">
        <v>3321</v>
      </c>
      <c r="J97" s="421" t="s">
        <v>3231</v>
      </c>
      <c r="K97" s="421" t="s">
        <v>3234</v>
      </c>
      <c r="L97" s="329">
        <f>CONTINUA!BV97</f>
        <v>4</v>
      </c>
      <c r="M97" s="329">
        <f>CONTINUA!BW97</f>
        <v>0</v>
      </c>
      <c r="N97" s="895"/>
      <c r="O97" s="896" t="s">
        <v>4034</v>
      </c>
      <c r="P97" s="897" t="s">
        <v>4035</v>
      </c>
      <c r="Q97" s="400">
        <v>6</v>
      </c>
      <c r="R97" s="401"/>
      <c r="S97" s="400">
        <v>1</v>
      </c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6</v>
      </c>
      <c r="EQ97" s="171">
        <f t="shared" si="96"/>
        <v>0</v>
      </c>
      <c r="ER97" s="171">
        <f t="shared" si="97"/>
        <v>1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7</v>
      </c>
      <c r="EW97" s="173"/>
      <c r="EX97" s="248">
        <f t="shared" si="123"/>
        <v>0</v>
      </c>
      <c r="EY97" s="174">
        <f>(L97*regular)+(M97*Cadeirantee)</f>
        <v>38.56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3318</v>
      </c>
      <c r="B98" s="369" t="s">
        <v>3319</v>
      </c>
      <c r="C98" s="375" t="s">
        <v>3262</v>
      </c>
      <c r="D98" s="371" t="s">
        <v>3289</v>
      </c>
      <c r="E98" s="371" t="s">
        <v>3320</v>
      </c>
      <c r="F98" s="376" t="s">
        <v>3224</v>
      </c>
      <c r="G98" s="376" t="s">
        <v>3225</v>
      </c>
      <c r="H98" s="373" t="s">
        <v>231</v>
      </c>
      <c r="I98" s="374" t="s">
        <v>3321</v>
      </c>
      <c r="J98" s="421" t="s">
        <v>3231</v>
      </c>
      <c r="K98" s="422" t="s">
        <v>3235</v>
      </c>
      <c r="L98" s="329">
        <f>CONTINUA!BV98</f>
        <v>0</v>
      </c>
      <c r="M98" s="329">
        <f>CONTINUA!BW98</f>
        <v>0</v>
      </c>
      <c r="N98" s="895"/>
      <c r="O98" s="896" t="s">
        <v>4034</v>
      </c>
      <c r="P98" s="897" t="s">
        <v>4035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3318</v>
      </c>
      <c r="B99" s="369" t="s">
        <v>3319</v>
      </c>
      <c r="C99" s="375" t="s">
        <v>3262</v>
      </c>
      <c r="D99" s="371" t="s">
        <v>3289</v>
      </c>
      <c r="E99" s="371" t="s">
        <v>3320</v>
      </c>
      <c r="F99" s="376" t="s">
        <v>3224</v>
      </c>
      <c r="G99" s="376" t="s">
        <v>3225</v>
      </c>
      <c r="H99" s="373" t="s">
        <v>231</v>
      </c>
      <c r="I99" s="374" t="s">
        <v>3321</v>
      </c>
      <c r="J99" s="421" t="s">
        <v>3231</v>
      </c>
      <c r="K99" s="423" t="s">
        <v>3236</v>
      </c>
      <c r="L99" s="329">
        <f>CONTINUA!BV99</f>
        <v>0</v>
      </c>
      <c r="M99" s="329">
        <f>CONTINUA!BW99</f>
        <v>0</v>
      </c>
      <c r="N99" s="895"/>
      <c r="O99" s="896" t="s">
        <v>4034</v>
      </c>
      <c r="P99" s="897" t="s">
        <v>4035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3318</v>
      </c>
      <c r="B100" s="378" t="s">
        <v>3319</v>
      </c>
      <c r="C100" s="379" t="s">
        <v>3262</v>
      </c>
      <c r="D100" s="380" t="s">
        <v>3289</v>
      </c>
      <c r="E100" s="380" t="s">
        <v>3320</v>
      </c>
      <c r="F100" s="381" t="s">
        <v>3224</v>
      </c>
      <c r="G100" s="381" t="s">
        <v>3225</v>
      </c>
      <c r="H100" s="382" t="s">
        <v>231</v>
      </c>
      <c r="I100" s="383" t="s">
        <v>3321</v>
      </c>
      <c r="J100" s="421" t="s">
        <v>3231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4034</v>
      </c>
      <c r="P100" s="897" t="s">
        <v>4035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3322</v>
      </c>
      <c r="B101" s="522" t="s">
        <v>3323</v>
      </c>
      <c r="C101" s="523">
        <v>2</v>
      </c>
      <c r="D101" s="524" t="s">
        <v>3289</v>
      </c>
      <c r="E101" s="524" t="s">
        <v>3324</v>
      </c>
      <c r="F101" s="525" t="s">
        <v>3224</v>
      </c>
      <c r="G101" s="525" t="s">
        <v>3225</v>
      </c>
      <c r="H101" s="350" t="s">
        <v>231</v>
      </c>
      <c r="I101" s="351" t="s">
        <v>1848</v>
      </c>
      <c r="J101" s="409" t="s">
        <v>3268</v>
      </c>
      <c r="K101" s="410" t="s">
        <v>3232</v>
      </c>
      <c r="L101" s="329">
        <f>CONTINUA!BV101</f>
        <v>0</v>
      </c>
      <c r="M101" s="329">
        <f>CONTINUA!BW101</f>
        <v>0</v>
      </c>
      <c r="N101" s="895"/>
      <c r="O101" s="896" t="s">
        <v>4034</v>
      </c>
      <c r="P101" s="897" t="s">
        <v>4035</v>
      </c>
      <c r="Q101" s="400"/>
      <c r="R101" s="401">
        <v>1</v>
      </c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 t="s">
        <v>4022</v>
      </c>
      <c r="EM101" s="520">
        <v>749.33833333333303</v>
      </c>
      <c r="EN101" s="520"/>
      <c r="EO101" s="520"/>
      <c r="EP101" s="171">
        <f t="shared" si="95"/>
        <v>0</v>
      </c>
      <c r="EQ101" s="171">
        <f t="shared" si="96"/>
        <v>0</v>
      </c>
      <c r="ER101" s="171">
        <f t="shared" si="97"/>
        <v>0</v>
      </c>
      <c r="ES101" s="171">
        <f t="shared" si="98"/>
        <v>1</v>
      </c>
      <c r="ET101" s="171">
        <f t="shared" si="99"/>
        <v>0</v>
      </c>
      <c r="EU101" s="171">
        <f t="shared" si="100"/>
        <v>0</v>
      </c>
      <c r="EV101" s="172">
        <f t="shared" si="101"/>
        <v>1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19636.920000000002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20386.258333333335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19636.920000000002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749.33833333333303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3322</v>
      </c>
      <c r="B102" s="369" t="s">
        <v>3323</v>
      </c>
      <c r="C102" s="370" t="s">
        <v>3233</v>
      </c>
      <c r="D102" s="371" t="s">
        <v>3289</v>
      </c>
      <c r="E102" s="371" t="s">
        <v>3324</v>
      </c>
      <c r="F102" s="372" t="s">
        <v>3224</v>
      </c>
      <c r="G102" s="372" t="s">
        <v>3225</v>
      </c>
      <c r="H102" s="373" t="s">
        <v>231</v>
      </c>
      <c r="I102" s="374" t="s">
        <v>1848</v>
      </c>
      <c r="J102" s="421" t="s">
        <v>3268</v>
      </c>
      <c r="K102" s="421" t="s">
        <v>3234</v>
      </c>
      <c r="L102" s="329">
        <f>CONTINUA!BV102</f>
        <v>0</v>
      </c>
      <c r="M102" s="329">
        <f>CONTINUA!BW102</f>
        <v>0</v>
      </c>
      <c r="N102" s="895"/>
      <c r="O102" s="896" t="s">
        <v>4034</v>
      </c>
      <c r="P102" s="897" t="s">
        <v>4035</v>
      </c>
      <c r="Q102" s="400">
        <v>4</v>
      </c>
      <c r="R102" s="401">
        <v>6</v>
      </c>
      <c r="S102" s="400">
        <v>1</v>
      </c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4</v>
      </c>
      <c r="EQ102" s="171">
        <f t="shared" si="96"/>
        <v>0</v>
      </c>
      <c r="ER102" s="171">
        <f t="shared" si="97"/>
        <v>1</v>
      </c>
      <c r="ES102" s="171">
        <f t="shared" si="98"/>
        <v>6</v>
      </c>
      <c r="ET102" s="171">
        <f t="shared" si="99"/>
        <v>0</v>
      </c>
      <c r="EU102" s="171">
        <f t="shared" si="100"/>
        <v>0</v>
      </c>
      <c r="EV102" s="172">
        <f t="shared" si="101"/>
        <v>11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3322</v>
      </c>
      <c r="B103" s="369" t="s">
        <v>3323</v>
      </c>
      <c r="C103" s="375" t="s">
        <v>3233</v>
      </c>
      <c r="D103" s="371" t="s">
        <v>3289</v>
      </c>
      <c r="E103" s="371" t="s">
        <v>3324</v>
      </c>
      <c r="F103" s="376" t="s">
        <v>3224</v>
      </c>
      <c r="G103" s="376" t="s">
        <v>3225</v>
      </c>
      <c r="H103" s="373" t="s">
        <v>231</v>
      </c>
      <c r="I103" s="374" t="s">
        <v>1848</v>
      </c>
      <c r="J103" s="421" t="s">
        <v>3268</v>
      </c>
      <c r="K103" s="422" t="s">
        <v>3235</v>
      </c>
      <c r="L103" s="329">
        <f>CONTINUA!BV103</f>
        <v>0</v>
      </c>
      <c r="M103" s="329">
        <f>CONTINUA!BW103</f>
        <v>0</v>
      </c>
      <c r="N103" s="895"/>
      <c r="O103" s="896" t="s">
        <v>4034</v>
      </c>
      <c r="P103" s="897" t="s">
        <v>4035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3322</v>
      </c>
      <c r="B104" s="369" t="s">
        <v>3323</v>
      </c>
      <c r="C104" s="375" t="s">
        <v>3233</v>
      </c>
      <c r="D104" s="371" t="s">
        <v>3289</v>
      </c>
      <c r="E104" s="371" t="s">
        <v>3324</v>
      </c>
      <c r="F104" s="376" t="s">
        <v>3224</v>
      </c>
      <c r="G104" s="376" t="s">
        <v>3225</v>
      </c>
      <c r="H104" s="373" t="s">
        <v>231</v>
      </c>
      <c r="I104" s="374" t="s">
        <v>1848</v>
      </c>
      <c r="J104" s="421" t="s">
        <v>3268</v>
      </c>
      <c r="K104" s="423" t="s">
        <v>3236</v>
      </c>
      <c r="L104" s="329">
        <f>CONTINUA!BV104</f>
        <v>0</v>
      </c>
      <c r="M104" s="329">
        <f>CONTINUA!BW104</f>
        <v>0</v>
      </c>
      <c r="N104" s="895"/>
      <c r="O104" s="896" t="s">
        <v>4034</v>
      </c>
      <c r="P104" s="897" t="s">
        <v>4035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3322</v>
      </c>
      <c r="B105" s="378" t="s">
        <v>3323</v>
      </c>
      <c r="C105" s="379" t="s">
        <v>3233</v>
      </c>
      <c r="D105" s="380" t="s">
        <v>3289</v>
      </c>
      <c r="E105" s="380" t="s">
        <v>3324</v>
      </c>
      <c r="F105" s="381" t="s">
        <v>3224</v>
      </c>
      <c r="G105" s="381" t="s">
        <v>3225</v>
      </c>
      <c r="H105" s="382" t="s">
        <v>231</v>
      </c>
      <c r="I105" s="383" t="s">
        <v>1848</v>
      </c>
      <c r="J105" s="421" t="s">
        <v>3268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4034</v>
      </c>
      <c r="P105" s="897" t="s">
        <v>4035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3325</v>
      </c>
      <c r="B106" s="522" t="s">
        <v>3326</v>
      </c>
      <c r="C106" s="523">
        <v>3</v>
      </c>
      <c r="D106" s="524" t="s">
        <v>3289</v>
      </c>
      <c r="E106" s="524" t="s">
        <v>3327</v>
      </c>
      <c r="F106" s="525" t="s">
        <v>3224</v>
      </c>
      <c r="G106" s="525" t="s">
        <v>3225</v>
      </c>
      <c r="H106" s="350" t="s">
        <v>231</v>
      </c>
      <c r="I106" s="351" t="s">
        <v>3328</v>
      </c>
      <c r="J106" s="409" t="s">
        <v>3300</v>
      </c>
      <c r="K106" s="410" t="s">
        <v>3232</v>
      </c>
      <c r="L106" s="329">
        <f>CONTINUA!BV106</f>
        <v>0</v>
      </c>
      <c r="M106" s="329">
        <f>CONTINUA!BW106</f>
        <v>0</v>
      </c>
      <c r="N106" s="895"/>
      <c r="O106" s="896" t="s">
        <v>4034</v>
      </c>
      <c r="P106" s="897" t="s">
        <v>4035</v>
      </c>
      <c r="Q106" s="400"/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16188.48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16188.48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16188.48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3325</v>
      </c>
      <c r="B107" s="369" t="s">
        <v>3326</v>
      </c>
      <c r="C107" s="370" t="s">
        <v>3301</v>
      </c>
      <c r="D107" s="371" t="s">
        <v>3289</v>
      </c>
      <c r="E107" s="371" t="s">
        <v>3327</v>
      </c>
      <c r="F107" s="372" t="s">
        <v>3224</v>
      </c>
      <c r="G107" s="372" t="s">
        <v>3225</v>
      </c>
      <c r="H107" s="373" t="s">
        <v>231</v>
      </c>
      <c r="I107" s="374" t="s">
        <v>3328</v>
      </c>
      <c r="J107" s="421" t="s">
        <v>3300</v>
      </c>
      <c r="K107" s="421" t="s">
        <v>3234</v>
      </c>
      <c r="L107" s="329">
        <f>CONTINUA!BV107</f>
        <v>0</v>
      </c>
      <c r="M107" s="329">
        <f>CONTINUA!BW107</f>
        <v>0</v>
      </c>
      <c r="N107" s="895"/>
      <c r="O107" s="896" t="s">
        <v>4034</v>
      </c>
      <c r="P107" s="897" t="s">
        <v>4035</v>
      </c>
      <c r="Q107" s="400"/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0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0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3325</v>
      </c>
      <c r="B108" s="369" t="s">
        <v>3326</v>
      </c>
      <c r="C108" s="375" t="s">
        <v>3301</v>
      </c>
      <c r="D108" s="371" t="s">
        <v>3289</v>
      </c>
      <c r="E108" s="371" t="s">
        <v>3327</v>
      </c>
      <c r="F108" s="376" t="s">
        <v>3224</v>
      </c>
      <c r="G108" s="376" t="s">
        <v>3225</v>
      </c>
      <c r="H108" s="373" t="s">
        <v>231</v>
      </c>
      <c r="I108" s="374" t="s">
        <v>3328</v>
      </c>
      <c r="J108" s="421" t="s">
        <v>3300</v>
      </c>
      <c r="K108" s="422" t="s">
        <v>3235</v>
      </c>
      <c r="L108" s="329">
        <f>CONTINUA!BV108</f>
        <v>0</v>
      </c>
      <c r="M108" s="329">
        <f>CONTINUA!BW108</f>
        <v>0</v>
      </c>
      <c r="N108" s="895"/>
      <c r="O108" s="896" t="s">
        <v>4034</v>
      </c>
      <c r="P108" s="897" t="s">
        <v>4035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3325</v>
      </c>
      <c r="B109" s="369" t="s">
        <v>3326</v>
      </c>
      <c r="C109" s="375" t="s">
        <v>3301</v>
      </c>
      <c r="D109" s="371" t="s">
        <v>3289</v>
      </c>
      <c r="E109" s="371" t="s">
        <v>3327</v>
      </c>
      <c r="F109" s="376" t="s">
        <v>3224</v>
      </c>
      <c r="G109" s="376" t="s">
        <v>3225</v>
      </c>
      <c r="H109" s="373" t="s">
        <v>231</v>
      </c>
      <c r="I109" s="374" t="s">
        <v>3328</v>
      </c>
      <c r="J109" s="421" t="s">
        <v>3300</v>
      </c>
      <c r="K109" s="423" t="s">
        <v>3236</v>
      </c>
      <c r="L109" s="329">
        <f>CONTINUA!BV109</f>
        <v>0</v>
      </c>
      <c r="M109" s="329">
        <f>CONTINUA!BW109</f>
        <v>0</v>
      </c>
      <c r="N109" s="895"/>
      <c r="O109" s="896" t="s">
        <v>4034</v>
      </c>
      <c r="P109" s="897" t="s">
        <v>4035</v>
      </c>
      <c r="Q109" s="400">
        <v>24</v>
      </c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24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24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3325</v>
      </c>
      <c r="B110" s="378" t="s">
        <v>3326</v>
      </c>
      <c r="C110" s="379" t="s">
        <v>3301</v>
      </c>
      <c r="D110" s="380" t="s">
        <v>3289</v>
      </c>
      <c r="E110" s="380" t="s">
        <v>3327</v>
      </c>
      <c r="F110" s="381" t="s">
        <v>3224</v>
      </c>
      <c r="G110" s="381" t="s">
        <v>3225</v>
      </c>
      <c r="H110" s="382" t="s">
        <v>231</v>
      </c>
      <c r="I110" s="383" t="s">
        <v>3328</v>
      </c>
      <c r="J110" s="421" t="s">
        <v>3300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4034</v>
      </c>
      <c r="P110" s="897" t="s">
        <v>4035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3329</v>
      </c>
      <c r="B111" s="522" t="s">
        <v>3330</v>
      </c>
      <c r="C111" s="523">
        <v>2</v>
      </c>
      <c r="D111" s="524" t="s">
        <v>3289</v>
      </c>
      <c r="E111" s="524" t="s">
        <v>3331</v>
      </c>
      <c r="F111" s="525" t="s">
        <v>3224</v>
      </c>
      <c r="G111" s="525" t="s">
        <v>3225</v>
      </c>
      <c r="H111" s="350" t="s">
        <v>231</v>
      </c>
      <c r="I111" s="351" t="s">
        <v>3332</v>
      </c>
      <c r="J111" s="409" t="s">
        <v>3268</v>
      </c>
      <c r="K111" s="410" t="s">
        <v>3232</v>
      </c>
      <c r="L111" s="329">
        <f>CONTINUA!BV111</f>
        <v>0</v>
      </c>
      <c r="M111" s="329">
        <f>CONTINUA!BW111</f>
        <v>0</v>
      </c>
      <c r="N111" s="895"/>
      <c r="O111" s="896" t="s">
        <v>4034</v>
      </c>
      <c r="P111" s="897" t="s">
        <v>4035</v>
      </c>
      <c r="Q111" s="400">
        <v>1</v>
      </c>
      <c r="R111" s="401">
        <v>1</v>
      </c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1</v>
      </c>
      <c r="EQ111" s="171">
        <f t="shared" si="96"/>
        <v>0</v>
      </c>
      <c r="ER111" s="171">
        <f t="shared" si="97"/>
        <v>0</v>
      </c>
      <c r="ES111" s="171">
        <f t="shared" si="98"/>
        <v>1</v>
      </c>
      <c r="ET111" s="171">
        <f t="shared" si="99"/>
        <v>0</v>
      </c>
      <c r="EU111" s="171">
        <f t="shared" si="100"/>
        <v>0</v>
      </c>
      <c r="EV111" s="172">
        <f t="shared" si="101"/>
        <v>2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14393.93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14393.93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14393.93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3329</v>
      </c>
      <c r="B112" s="369" t="s">
        <v>3330</v>
      </c>
      <c r="C112" s="370" t="s">
        <v>3233</v>
      </c>
      <c r="D112" s="371" t="s">
        <v>3289</v>
      </c>
      <c r="E112" s="371" t="s">
        <v>3331</v>
      </c>
      <c r="F112" s="372" t="s">
        <v>3224</v>
      </c>
      <c r="G112" s="372" t="s">
        <v>3225</v>
      </c>
      <c r="H112" s="373" t="s">
        <v>231</v>
      </c>
      <c r="I112" s="374" t="s">
        <v>3332</v>
      </c>
      <c r="J112" s="421" t="s">
        <v>3268</v>
      </c>
      <c r="K112" s="421" t="s">
        <v>3234</v>
      </c>
      <c r="L112" s="329">
        <f>CONTINUA!BV112</f>
        <v>0</v>
      </c>
      <c r="M112" s="329">
        <f>CONTINUA!BW112</f>
        <v>0</v>
      </c>
      <c r="N112" s="895"/>
      <c r="O112" s="896" t="s">
        <v>4034</v>
      </c>
      <c r="P112" s="897" t="s">
        <v>4035</v>
      </c>
      <c r="Q112" s="400">
        <v>1</v>
      </c>
      <c r="R112" s="401">
        <v>4</v>
      </c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1</v>
      </c>
      <c r="EQ112" s="171">
        <f t="shared" si="96"/>
        <v>0</v>
      </c>
      <c r="ER112" s="171">
        <f t="shared" si="97"/>
        <v>0</v>
      </c>
      <c r="ES112" s="171">
        <f t="shared" si="98"/>
        <v>4</v>
      </c>
      <c r="ET112" s="171">
        <f t="shared" si="99"/>
        <v>0</v>
      </c>
      <c r="EU112" s="171">
        <f t="shared" si="100"/>
        <v>0</v>
      </c>
      <c r="EV112" s="172">
        <f t="shared" si="101"/>
        <v>5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3329</v>
      </c>
      <c r="B113" s="369" t="s">
        <v>3330</v>
      </c>
      <c r="C113" s="375" t="s">
        <v>3233</v>
      </c>
      <c r="D113" s="371" t="s">
        <v>3289</v>
      </c>
      <c r="E113" s="371" t="s">
        <v>3331</v>
      </c>
      <c r="F113" s="376" t="s">
        <v>3224</v>
      </c>
      <c r="G113" s="376" t="s">
        <v>3225</v>
      </c>
      <c r="H113" s="373" t="s">
        <v>231</v>
      </c>
      <c r="I113" s="374" t="s">
        <v>3332</v>
      </c>
      <c r="J113" s="421" t="s">
        <v>3268</v>
      </c>
      <c r="K113" s="422" t="s">
        <v>3235</v>
      </c>
      <c r="L113" s="329">
        <f>CONTINUA!BV113</f>
        <v>0</v>
      </c>
      <c r="M113" s="329">
        <f>CONTINUA!BW113</f>
        <v>0</v>
      </c>
      <c r="N113" s="895"/>
      <c r="O113" s="896" t="s">
        <v>4034</v>
      </c>
      <c r="P113" s="897" t="s">
        <v>4035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3329</v>
      </c>
      <c r="B114" s="369" t="s">
        <v>3330</v>
      </c>
      <c r="C114" s="375" t="s">
        <v>3233</v>
      </c>
      <c r="D114" s="371" t="s">
        <v>3289</v>
      </c>
      <c r="E114" s="371" t="s">
        <v>3331</v>
      </c>
      <c r="F114" s="376" t="s">
        <v>3224</v>
      </c>
      <c r="G114" s="376" t="s">
        <v>3225</v>
      </c>
      <c r="H114" s="373" t="s">
        <v>231</v>
      </c>
      <c r="I114" s="374" t="s">
        <v>3332</v>
      </c>
      <c r="J114" s="421" t="s">
        <v>3268</v>
      </c>
      <c r="K114" s="423" t="s">
        <v>3236</v>
      </c>
      <c r="L114" s="329">
        <f>CONTINUA!BV114</f>
        <v>0</v>
      </c>
      <c r="M114" s="329">
        <f>CONTINUA!BW114</f>
        <v>0</v>
      </c>
      <c r="N114" s="895"/>
      <c r="O114" s="896" t="s">
        <v>4034</v>
      </c>
      <c r="P114" s="897" t="s">
        <v>4035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3329</v>
      </c>
      <c r="B115" s="378" t="s">
        <v>3330</v>
      </c>
      <c r="C115" s="379" t="s">
        <v>3233</v>
      </c>
      <c r="D115" s="380" t="s">
        <v>3289</v>
      </c>
      <c r="E115" s="380" t="s">
        <v>3331</v>
      </c>
      <c r="F115" s="381" t="s">
        <v>3224</v>
      </c>
      <c r="G115" s="381" t="s">
        <v>3225</v>
      </c>
      <c r="H115" s="382" t="s">
        <v>231</v>
      </c>
      <c r="I115" s="383" t="s">
        <v>3332</v>
      </c>
      <c r="J115" s="421" t="s">
        <v>3268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4034</v>
      </c>
      <c r="P115" s="897" t="s">
        <v>4035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3333</v>
      </c>
      <c r="B116" s="522" t="s">
        <v>3334</v>
      </c>
      <c r="C116" s="523">
        <v>4</v>
      </c>
      <c r="D116" s="524" t="s">
        <v>3335</v>
      </c>
      <c r="E116" s="524" t="s">
        <v>3336</v>
      </c>
      <c r="F116" s="525" t="s">
        <v>3224</v>
      </c>
      <c r="G116" s="525" t="s">
        <v>3225</v>
      </c>
      <c r="H116" s="350" t="s">
        <v>192</v>
      </c>
      <c r="I116" s="351" t="s">
        <v>3337</v>
      </c>
      <c r="J116" s="409" t="s">
        <v>3231</v>
      </c>
      <c r="K116" s="410" t="s">
        <v>3232</v>
      </c>
      <c r="L116" s="329">
        <f>CONTINUA!BV116</f>
        <v>0</v>
      </c>
      <c r="M116" s="329">
        <f>CONTINUA!BW116</f>
        <v>0</v>
      </c>
      <c r="N116" s="895"/>
      <c r="O116" s="896" t="s">
        <v>4036</v>
      </c>
      <c r="P116" s="897" t="s">
        <v>4035</v>
      </c>
      <c r="Q116" s="400"/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 t="s">
        <v>4022</v>
      </c>
      <c r="EM116" s="520">
        <v>141.251</v>
      </c>
      <c r="EN116" s="520"/>
      <c r="EO116" s="520"/>
      <c r="EP116" s="171">
        <f t="shared" si="95"/>
        <v>0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0</v>
      </c>
      <c r="EW116" s="367">
        <f>IF(C116=4,IF(MAX(Q116:EJ118)&gt;0,(Especiall/30*(IF(($G116-$F116)=($G$5-$F$5),30,IF(DAY($G116)=31,($G116-$F116),($G116-$F116)+1)))),0),0)</f>
        <v>11465.63</v>
      </c>
      <c r="EX116" s="248">
        <f t="shared" ref="EX116:EX119" si="143">FF116</f>
        <v>2311.38</v>
      </c>
      <c r="EY116" s="174">
        <f>(L116*regular)+(M116*Cadeirantee)</f>
        <v>0</v>
      </c>
      <c r="EZ116" s="249">
        <f>SUMIF(FG116:GJ116,"&gt;0")</f>
        <v>0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13918.260999999999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2311.38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141.251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3333</v>
      </c>
      <c r="B117" s="369" t="s">
        <v>3334</v>
      </c>
      <c r="C117" s="370" t="s">
        <v>3262</v>
      </c>
      <c r="D117" s="371" t="s">
        <v>3335</v>
      </c>
      <c r="E117" s="371" t="s">
        <v>3336</v>
      </c>
      <c r="F117" s="372" t="s">
        <v>3224</v>
      </c>
      <c r="G117" s="372" t="s">
        <v>3225</v>
      </c>
      <c r="H117" s="373" t="s">
        <v>192</v>
      </c>
      <c r="I117" s="374" t="s">
        <v>3337</v>
      </c>
      <c r="J117" s="421" t="s">
        <v>3231</v>
      </c>
      <c r="K117" s="421" t="s">
        <v>3234</v>
      </c>
      <c r="L117" s="329">
        <f>CONTINUA!BV117</f>
        <v>0</v>
      </c>
      <c r="M117" s="329">
        <f>CONTINUA!BW117</f>
        <v>0</v>
      </c>
      <c r="N117" s="895"/>
      <c r="O117" s="896" t="s">
        <v>4036</v>
      </c>
      <c r="P117" s="897" t="s">
        <v>4035</v>
      </c>
      <c r="Q117" s="400"/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0</v>
      </c>
      <c r="EQ117" s="171">
        <f t="shared" si="96"/>
        <v>0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0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3333</v>
      </c>
      <c r="B118" s="369" t="s">
        <v>3334</v>
      </c>
      <c r="C118" s="375" t="s">
        <v>3262</v>
      </c>
      <c r="D118" s="371" t="s">
        <v>3335</v>
      </c>
      <c r="E118" s="371" t="s">
        <v>3336</v>
      </c>
      <c r="F118" s="376" t="s">
        <v>3224</v>
      </c>
      <c r="G118" s="376" t="s">
        <v>3225</v>
      </c>
      <c r="H118" s="373" t="s">
        <v>192</v>
      </c>
      <c r="I118" s="374" t="s">
        <v>3337</v>
      </c>
      <c r="J118" s="421" t="s">
        <v>3231</v>
      </c>
      <c r="K118" s="422" t="s">
        <v>3235</v>
      </c>
      <c r="L118" s="329">
        <f>CONTINUA!BV118</f>
        <v>0</v>
      </c>
      <c r="M118" s="329">
        <f>CONTINUA!BW118</f>
        <v>0</v>
      </c>
      <c r="N118" s="895"/>
      <c r="O118" s="896" t="s">
        <v>4036</v>
      </c>
      <c r="P118" s="897" t="s">
        <v>4035</v>
      </c>
      <c r="Q118" s="400">
        <v>6</v>
      </c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6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6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3333</v>
      </c>
      <c r="B119" s="369" t="s">
        <v>3334</v>
      </c>
      <c r="C119" s="375" t="s">
        <v>3262</v>
      </c>
      <c r="D119" s="371" t="s">
        <v>3335</v>
      </c>
      <c r="E119" s="371" t="s">
        <v>3336</v>
      </c>
      <c r="F119" s="376" t="s">
        <v>3224</v>
      </c>
      <c r="G119" s="376" t="s">
        <v>3225</v>
      </c>
      <c r="H119" s="373" t="s">
        <v>192</v>
      </c>
      <c r="I119" s="374" t="s">
        <v>3337</v>
      </c>
      <c r="J119" s="421" t="s">
        <v>3231</v>
      </c>
      <c r="K119" s="423" t="s">
        <v>3236</v>
      </c>
      <c r="L119" s="329">
        <f>CONTINUA!BV119</f>
        <v>0</v>
      </c>
      <c r="M119" s="329">
        <f>CONTINUA!BW119</f>
        <v>0</v>
      </c>
      <c r="N119" s="895"/>
      <c r="O119" s="896" t="s">
        <v>4036</v>
      </c>
      <c r="P119" s="897" t="s">
        <v>4035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3333</v>
      </c>
      <c r="B120" s="378" t="s">
        <v>3334</v>
      </c>
      <c r="C120" s="379" t="s">
        <v>3262</v>
      </c>
      <c r="D120" s="380" t="s">
        <v>3335</v>
      </c>
      <c r="E120" s="380" t="s">
        <v>3336</v>
      </c>
      <c r="F120" s="381" t="s">
        <v>3224</v>
      </c>
      <c r="G120" s="381" t="s">
        <v>3225</v>
      </c>
      <c r="H120" s="382" t="s">
        <v>192</v>
      </c>
      <c r="I120" s="383" t="s">
        <v>3337</v>
      </c>
      <c r="J120" s="421" t="s">
        <v>3231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4036</v>
      </c>
      <c r="P120" s="897" t="s">
        <v>4035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3127</v>
      </c>
      <c r="B121" s="522" t="s">
        <v>3338</v>
      </c>
      <c r="C121" s="523">
        <v>4</v>
      </c>
      <c r="D121" s="524" t="s">
        <v>3339</v>
      </c>
      <c r="E121" s="524" t="s">
        <v>3340</v>
      </c>
      <c r="F121" s="525" t="s">
        <v>3224</v>
      </c>
      <c r="G121" s="525" t="s">
        <v>3225</v>
      </c>
      <c r="H121" s="350" t="s">
        <v>444</v>
      </c>
      <c r="I121" s="351" t="s">
        <v>3341</v>
      </c>
      <c r="J121" s="409" t="s">
        <v>3231</v>
      </c>
      <c r="K121" s="410" t="s">
        <v>3232</v>
      </c>
      <c r="L121" s="329">
        <f>CONTINUA!BV121</f>
        <v>0</v>
      </c>
      <c r="M121" s="329">
        <f>CONTINUA!BW121</f>
        <v>0</v>
      </c>
      <c r="N121" s="895"/>
      <c r="O121" s="896" t="s">
        <v>4037</v>
      </c>
      <c r="P121" s="897" t="s">
        <v>4035</v>
      </c>
      <c r="Q121" s="400"/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0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0</v>
      </c>
      <c r="EW121" s="367">
        <f>IF(C121=4,IF(MAX(Q121:EJ123)&gt;0,(Especiall/30*(IF(($G121-$F121)=($G$5-$F$5),30,IF(DAY($G121)=31,($G121-$F121),($G121-$F121)+1)))),0),0)</f>
        <v>11465.63</v>
      </c>
      <c r="EX121" s="248">
        <f t="shared" ref="EX121:EX124" si="148">FF121</f>
        <v>3852.2999999999997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15317.929999999998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3852.2999999999997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3127</v>
      </c>
      <c r="B122" s="369" t="s">
        <v>3338</v>
      </c>
      <c r="C122" s="370" t="s">
        <v>3262</v>
      </c>
      <c r="D122" s="371" t="s">
        <v>3339</v>
      </c>
      <c r="E122" s="371" t="s">
        <v>3340</v>
      </c>
      <c r="F122" s="372" t="s">
        <v>3224</v>
      </c>
      <c r="G122" s="372" t="s">
        <v>3225</v>
      </c>
      <c r="H122" s="373" t="s">
        <v>444</v>
      </c>
      <c r="I122" s="374" t="s">
        <v>3341</v>
      </c>
      <c r="J122" s="421" t="s">
        <v>3231</v>
      </c>
      <c r="K122" s="421" t="s">
        <v>3234</v>
      </c>
      <c r="L122" s="329">
        <f>CONTINUA!BV122</f>
        <v>0</v>
      </c>
      <c r="M122" s="329">
        <f>CONTINUA!BW122</f>
        <v>0</v>
      </c>
      <c r="N122" s="895"/>
      <c r="O122" s="896" t="s">
        <v>4037</v>
      </c>
      <c r="P122" s="897" t="s">
        <v>4035</v>
      </c>
      <c r="Q122" s="400"/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0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0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3127</v>
      </c>
      <c r="B123" s="369" t="s">
        <v>3338</v>
      </c>
      <c r="C123" s="375" t="s">
        <v>3262</v>
      </c>
      <c r="D123" s="371" t="s">
        <v>3339</v>
      </c>
      <c r="E123" s="371" t="s">
        <v>3340</v>
      </c>
      <c r="F123" s="376" t="s">
        <v>3224</v>
      </c>
      <c r="G123" s="376" t="s">
        <v>3225</v>
      </c>
      <c r="H123" s="373" t="s">
        <v>444</v>
      </c>
      <c r="I123" s="374" t="s">
        <v>3341</v>
      </c>
      <c r="J123" s="421" t="s">
        <v>3231</v>
      </c>
      <c r="K123" s="422" t="s">
        <v>3235</v>
      </c>
      <c r="L123" s="329">
        <f>CONTINUA!BV123</f>
        <v>0</v>
      </c>
      <c r="M123" s="329">
        <f>CONTINUA!BW123</f>
        <v>0</v>
      </c>
      <c r="N123" s="895"/>
      <c r="O123" s="896" t="s">
        <v>4037</v>
      </c>
      <c r="P123" s="897" t="s">
        <v>4035</v>
      </c>
      <c r="Q123" s="400">
        <v>10</v>
      </c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10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10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3127</v>
      </c>
      <c r="B124" s="369" t="s">
        <v>3338</v>
      </c>
      <c r="C124" s="375" t="s">
        <v>3262</v>
      </c>
      <c r="D124" s="371" t="s">
        <v>3339</v>
      </c>
      <c r="E124" s="371" t="s">
        <v>3340</v>
      </c>
      <c r="F124" s="376" t="s">
        <v>3224</v>
      </c>
      <c r="G124" s="376" t="s">
        <v>3225</v>
      </c>
      <c r="H124" s="373" t="s">
        <v>444</v>
      </c>
      <c r="I124" s="374" t="s">
        <v>3341</v>
      </c>
      <c r="J124" s="421" t="s">
        <v>3231</v>
      </c>
      <c r="K124" s="423" t="s">
        <v>3236</v>
      </c>
      <c r="L124" s="329">
        <f>CONTINUA!BV124</f>
        <v>0</v>
      </c>
      <c r="M124" s="329">
        <f>CONTINUA!BW124</f>
        <v>0</v>
      </c>
      <c r="N124" s="895"/>
      <c r="O124" s="896" t="s">
        <v>4037</v>
      </c>
      <c r="P124" s="897" t="s">
        <v>4035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3127</v>
      </c>
      <c r="B125" s="378" t="s">
        <v>3338</v>
      </c>
      <c r="C125" s="379" t="s">
        <v>3262</v>
      </c>
      <c r="D125" s="380" t="s">
        <v>3339</v>
      </c>
      <c r="E125" s="380" t="s">
        <v>3340</v>
      </c>
      <c r="F125" s="381" t="s">
        <v>3224</v>
      </c>
      <c r="G125" s="381" t="s">
        <v>3225</v>
      </c>
      <c r="H125" s="382" t="s">
        <v>444</v>
      </c>
      <c r="I125" s="383" t="s">
        <v>3341</v>
      </c>
      <c r="J125" s="421" t="s">
        <v>3231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4037</v>
      </c>
      <c r="P125" s="897" t="s">
        <v>4035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3342</v>
      </c>
      <c r="B126" s="522" t="s">
        <v>3343</v>
      </c>
      <c r="C126" s="523">
        <v>1</v>
      </c>
      <c r="D126" s="524" t="s">
        <v>3344</v>
      </c>
      <c r="E126" s="524" t="s">
        <v>3345</v>
      </c>
      <c r="F126" s="525" t="s">
        <v>3224</v>
      </c>
      <c r="G126" s="525" t="s">
        <v>3225</v>
      </c>
      <c r="H126" s="350" t="s">
        <v>1504</v>
      </c>
      <c r="I126" s="351" t="s">
        <v>3346</v>
      </c>
      <c r="J126" s="409" t="s">
        <v>3231</v>
      </c>
      <c r="K126" s="410" t="s">
        <v>3232</v>
      </c>
      <c r="L126" s="329">
        <f>CONTINUA!BV126</f>
        <v>0</v>
      </c>
      <c r="M126" s="329">
        <f>CONTINUA!BW126</f>
        <v>0</v>
      </c>
      <c r="N126" s="895"/>
      <c r="O126" s="896" t="s">
        <v>4038</v>
      </c>
      <c r="P126" s="897" t="s">
        <v>4035</v>
      </c>
      <c r="Q126" s="400">
        <v>8</v>
      </c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8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8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38310.92</v>
      </c>
      <c r="EY126" s="174">
        <f>(L126*regular)+(M126*Cadeirantee)</f>
        <v>0</v>
      </c>
      <c r="EZ126" s="249">
        <f>SUMIF(FG126:GJ126,"&gt;0")</f>
        <v>0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38908.6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38310.92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3342</v>
      </c>
      <c r="B127" s="369" t="s">
        <v>3343</v>
      </c>
      <c r="C127" s="370" t="s">
        <v>3233</v>
      </c>
      <c r="D127" s="371" t="s">
        <v>3344</v>
      </c>
      <c r="E127" s="371" t="s">
        <v>3345</v>
      </c>
      <c r="F127" s="372" t="s">
        <v>3224</v>
      </c>
      <c r="G127" s="372" t="s">
        <v>3225</v>
      </c>
      <c r="H127" s="373" t="s">
        <v>1504</v>
      </c>
      <c r="I127" s="374" t="s">
        <v>3346</v>
      </c>
      <c r="J127" s="421" t="s">
        <v>3231</v>
      </c>
      <c r="K127" s="421" t="s">
        <v>3234</v>
      </c>
      <c r="L127" s="329">
        <f>CONTINUA!BV127</f>
        <v>62</v>
      </c>
      <c r="M127" s="329">
        <f>CONTINUA!BW127</f>
        <v>0</v>
      </c>
      <c r="N127" s="895"/>
      <c r="O127" s="896" t="s">
        <v>4038</v>
      </c>
      <c r="P127" s="897" t="s">
        <v>4035</v>
      </c>
      <c r="Q127" s="400">
        <v>84</v>
      </c>
      <c r="R127" s="401"/>
      <c r="S127" s="400">
        <v>4</v>
      </c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84</v>
      </c>
      <c r="EQ127" s="171">
        <f t="shared" si="96"/>
        <v>0</v>
      </c>
      <c r="ER127" s="171">
        <f t="shared" si="97"/>
        <v>4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88</v>
      </c>
      <c r="EW127" s="173"/>
      <c r="EX127" s="248">
        <f t="shared" si="153"/>
        <v>0</v>
      </c>
      <c r="EY127" s="174">
        <f>(L127*regular)+(M127*Cadeirantee)</f>
        <v>597.68000000000006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3342</v>
      </c>
      <c r="B128" s="369" t="s">
        <v>3343</v>
      </c>
      <c r="C128" s="375" t="s">
        <v>3233</v>
      </c>
      <c r="D128" s="371" t="s">
        <v>3344</v>
      </c>
      <c r="E128" s="371" t="s">
        <v>3345</v>
      </c>
      <c r="F128" s="376" t="s">
        <v>3224</v>
      </c>
      <c r="G128" s="376" t="s">
        <v>3225</v>
      </c>
      <c r="H128" s="373" t="s">
        <v>1504</v>
      </c>
      <c r="I128" s="374" t="s">
        <v>3346</v>
      </c>
      <c r="J128" s="421" t="s">
        <v>3231</v>
      </c>
      <c r="K128" s="422" t="s">
        <v>3235</v>
      </c>
      <c r="L128" s="329">
        <f>CONTINUA!BV128</f>
        <v>0</v>
      </c>
      <c r="M128" s="329">
        <f>CONTINUA!BW128</f>
        <v>0</v>
      </c>
      <c r="N128" s="895"/>
      <c r="O128" s="896" t="s">
        <v>4038</v>
      </c>
      <c r="P128" s="897" t="s">
        <v>4035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3342</v>
      </c>
      <c r="B129" s="369" t="s">
        <v>3343</v>
      </c>
      <c r="C129" s="375" t="s">
        <v>3233</v>
      </c>
      <c r="D129" s="371" t="s">
        <v>3344</v>
      </c>
      <c r="E129" s="371" t="s">
        <v>3345</v>
      </c>
      <c r="F129" s="376" t="s">
        <v>3224</v>
      </c>
      <c r="G129" s="376" t="s">
        <v>3225</v>
      </c>
      <c r="H129" s="373" t="s">
        <v>1504</v>
      </c>
      <c r="I129" s="374" t="s">
        <v>3346</v>
      </c>
      <c r="J129" s="421" t="s">
        <v>3231</v>
      </c>
      <c r="K129" s="423" t="s">
        <v>3236</v>
      </c>
      <c r="L129" s="329">
        <f>CONTINUA!BV129</f>
        <v>0</v>
      </c>
      <c r="M129" s="329">
        <f>CONTINUA!BW129</f>
        <v>0</v>
      </c>
      <c r="N129" s="895"/>
      <c r="O129" s="896" t="s">
        <v>4038</v>
      </c>
      <c r="P129" s="897" t="s">
        <v>4035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3342</v>
      </c>
      <c r="B130" s="378" t="s">
        <v>3343</v>
      </c>
      <c r="C130" s="379" t="s">
        <v>3233</v>
      </c>
      <c r="D130" s="380" t="s">
        <v>3344</v>
      </c>
      <c r="E130" s="380" t="s">
        <v>3345</v>
      </c>
      <c r="F130" s="381" t="s">
        <v>3224</v>
      </c>
      <c r="G130" s="381" t="s">
        <v>3225</v>
      </c>
      <c r="H130" s="382" t="s">
        <v>1504</v>
      </c>
      <c r="I130" s="383" t="s">
        <v>3346</v>
      </c>
      <c r="J130" s="421" t="s">
        <v>3231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4038</v>
      </c>
      <c r="P130" s="897" t="s">
        <v>4035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3347</v>
      </c>
      <c r="B131" s="522" t="s">
        <v>3348</v>
      </c>
      <c r="C131" s="523">
        <v>4</v>
      </c>
      <c r="D131" s="524" t="s">
        <v>3344</v>
      </c>
      <c r="E131" s="524" t="s">
        <v>3349</v>
      </c>
      <c r="F131" s="525" t="s">
        <v>3224</v>
      </c>
      <c r="G131" s="525" t="s">
        <v>3225</v>
      </c>
      <c r="H131" s="350" t="s">
        <v>1504</v>
      </c>
      <c r="I131" s="351" t="s">
        <v>3350</v>
      </c>
      <c r="J131" s="409" t="s">
        <v>3231</v>
      </c>
      <c r="K131" s="410" t="s">
        <v>3232</v>
      </c>
      <c r="L131" s="329">
        <f>CONTINUA!BV131</f>
        <v>0</v>
      </c>
      <c r="M131" s="329">
        <f>CONTINUA!BW131</f>
        <v>0</v>
      </c>
      <c r="N131" s="895"/>
      <c r="O131" s="896" t="s">
        <v>4038</v>
      </c>
      <c r="P131" s="897" t="s">
        <v>4035</v>
      </c>
      <c r="Q131" s="400"/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11465.63</v>
      </c>
      <c r="EX131" s="248">
        <f t="shared" ref="EX131:EX134" si="158">FF131</f>
        <v>770.46</v>
      </c>
      <c r="EY131" s="174">
        <f>(L131*regular)+(M131*Cadeirantee)</f>
        <v>0</v>
      </c>
      <c r="EZ131" s="249">
        <f>SUMIF(FG131:GJ131,"&gt;0")</f>
        <v>0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12236.09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770.46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3347</v>
      </c>
      <c r="B132" s="369" t="s">
        <v>3348</v>
      </c>
      <c r="C132" s="370" t="s">
        <v>3262</v>
      </c>
      <c r="D132" s="371" t="s">
        <v>3344</v>
      </c>
      <c r="E132" s="371" t="s">
        <v>3349</v>
      </c>
      <c r="F132" s="372" t="s">
        <v>3224</v>
      </c>
      <c r="G132" s="372" t="s">
        <v>3225</v>
      </c>
      <c r="H132" s="373" t="s">
        <v>1504</v>
      </c>
      <c r="I132" s="374" t="s">
        <v>3350</v>
      </c>
      <c r="J132" s="421" t="s">
        <v>3231</v>
      </c>
      <c r="K132" s="421" t="s">
        <v>3234</v>
      </c>
      <c r="L132" s="329">
        <f>CONTINUA!BV132</f>
        <v>0</v>
      </c>
      <c r="M132" s="329">
        <f>CONTINUA!BW132</f>
        <v>0</v>
      </c>
      <c r="N132" s="895"/>
      <c r="O132" s="896" t="s">
        <v>4038</v>
      </c>
      <c r="P132" s="897" t="s">
        <v>4035</v>
      </c>
      <c r="Q132" s="400">
        <v>2</v>
      </c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2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2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3347</v>
      </c>
      <c r="B133" s="369" t="s">
        <v>3348</v>
      </c>
      <c r="C133" s="375" t="s">
        <v>3262</v>
      </c>
      <c r="D133" s="371" t="s">
        <v>3344</v>
      </c>
      <c r="E133" s="371" t="s">
        <v>3349</v>
      </c>
      <c r="F133" s="376" t="s">
        <v>3224</v>
      </c>
      <c r="G133" s="376" t="s">
        <v>3225</v>
      </c>
      <c r="H133" s="373" t="s">
        <v>1504</v>
      </c>
      <c r="I133" s="374" t="s">
        <v>3350</v>
      </c>
      <c r="J133" s="421" t="s">
        <v>3231</v>
      </c>
      <c r="K133" s="422" t="s">
        <v>3235</v>
      </c>
      <c r="L133" s="329">
        <f>CONTINUA!BV133</f>
        <v>0</v>
      </c>
      <c r="M133" s="329">
        <f>CONTINUA!BW133</f>
        <v>0</v>
      </c>
      <c r="N133" s="895"/>
      <c r="O133" s="896" t="s">
        <v>4038</v>
      </c>
      <c r="P133" s="897" t="s">
        <v>4035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3347</v>
      </c>
      <c r="B134" s="369" t="s">
        <v>3348</v>
      </c>
      <c r="C134" s="375" t="s">
        <v>3262</v>
      </c>
      <c r="D134" s="371" t="s">
        <v>3344</v>
      </c>
      <c r="E134" s="371" t="s">
        <v>3349</v>
      </c>
      <c r="F134" s="376" t="s">
        <v>3224</v>
      </c>
      <c r="G134" s="376" t="s">
        <v>3225</v>
      </c>
      <c r="H134" s="373" t="s">
        <v>1504</v>
      </c>
      <c r="I134" s="374" t="s">
        <v>3350</v>
      </c>
      <c r="J134" s="421" t="s">
        <v>3231</v>
      </c>
      <c r="K134" s="423" t="s">
        <v>3236</v>
      </c>
      <c r="L134" s="329">
        <f>CONTINUA!BV134</f>
        <v>0</v>
      </c>
      <c r="M134" s="329">
        <f>CONTINUA!BW134</f>
        <v>0</v>
      </c>
      <c r="N134" s="895"/>
      <c r="O134" s="896" t="s">
        <v>4038</v>
      </c>
      <c r="P134" s="897" t="s">
        <v>4035</v>
      </c>
      <c r="Q134" s="400"/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3347</v>
      </c>
      <c r="B135" s="378" t="s">
        <v>3348</v>
      </c>
      <c r="C135" s="379" t="s">
        <v>3262</v>
      </c>
      <c r="D135" s="380" t="s">
        <v>3344</v>
      </c>
      <c r="E135" s="380" t="s">
        <v>3349</v>
      </c>
      <c r="F135" s="381" t="s">
        <v>3224</v>
      </c>
      <c r="G135" s="381" t="s">
        <v>3225</v>
      </c>
      <c r="H135" s="382" t="s">
        <v>1504</v>
      </c>
      <c r="I135" s="383" t="s">
        <v>3350</v>
      </c>
      <c r="J135" s="421" t="s">
        <v>3231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4038</v>
      </c>
      <c r="P135" s="897" t="s">
        <v>4035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3351</v>
      </c>
      <c r="B136" s="522" t="s">
        <v>3352</v>
      </c>
      <c r="C136" s="523">
        <v>1</v>
      </c>
      <c r="D136" s="524" t="s">
        <v>3344</v>
      </c>
      <c r="E136" s="524" t="s">
        <v>3353</v>
      </c>
      <c r="F136" s="525" t="s">
        <v>3224</v>
      </c>
      <c r="G136" s="525" t="s">
        <v>3225</v>
      </c>
      <c r="H136" s="350" t="s">
        <v>1504</v>
      </c>
      <c r="I136" s="351" t="s">
        <v>3354</v>
      </c>
      <c r="J136" s="409" t="s">
        <v>3231</v>
      </c>
      <c r="K136" s="410" t="s">
        <v>3232</v>
      </c>
      <c r="L136" s="329">
        <f>CONTINUA!BV136</f>
        <v>0</v>
      </c>
      <c r="M136" s="329">
        <f>CONTINUA!BW136</f>
        <v>0</v>
      </c>
      <c r="N136" s="895"/>
      <c r="O136" s="896" t="s">
        <v>4038</v>
      </c>
      <c r="P136" s="897" t="s">
        <v>4035</v>
      </c>
      <c r="Q136" s="400"/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0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0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21360.800000000003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21360.800000000003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21360.800000000003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3351</v>
      </c>
      <c r="B137" s="369" t="s">
        <v>3352</v>
      </c>
      <c r="C137" s="370" t="s">
        <v>3233</v>
      </c>
      <c r="D137" s="371" t="s">
        <v>3344</v>
      </c>
      <c r="E137" s="371" t="s">
        <v>3353</v>
      </c>
      <c r="F137" s="372" t="s">
        <v>3224</v>
      </c>
      <c r="G137" s="372" t="s">
        <v>3225</v>
      </c>
      <c r="H137" s="373" t="s">
        <v>1504</v>
      </c>
      <c r="I137" s="374" t="s">
        <v>3354</v>
      </c>
      <c r="J137" s="421" t="s">
        <v>3231</v>
      </c>
      <c r="K137" s="421" t="s">
        <v>3234</v>
      </c>
      <c r="L137" s="329">
        <f>CONTINUA!BV137</f>
        <v>0</v>
      </c>
      <c r="M137" s="329">
        <f>CONTINUA!BW137</f>
        <v>0</v>
      </c>
      <c r="N137" s="895"/>
      <c r="O137" s="896" t="s">
        <v>4038</v>
      </c>
      <c r="P137" s="897" t="s">
        <v>4035</v>
      </c>
      <c r="Q137" s="400">
        <v>52</v>
      </c>
      <c r="R137" s="401"/>
      <c r="S137" s="400"/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52</v>
      </c>
      <c r="EQ137" s="171">
        <f t="shared" si="96"/>
        <v>0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52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3351</v>
      </c>
      <c r="B138" s="369" t="s">
        <v>3352</v>
      </c>
      <c r="C138" s="375" t="s">
        <v>3233</v>
      </c>
      <c r="D138" s="371" t="s">
        <v>3344</v>
      </c>
      <c r="E138" s="371" t="s">
        <v>3353</v>
      </c>
      <c r="F138" s="376" t="s">
        <v>3224</v>
      </c>
      <c r="G138" s="376" t="s">
        <v>3225</v>
      </c>
      <c r="H138" s="373" t="s">
        <v>1504</v>
      </c>
      <c r="I138" s="374" t="s">
        <v>3354</v>
      </c>
      <c r="J138" s="421" t="s">
        <v>3231</v>
      </c>
      <c r="K138" s="422" t="s">
        <v>3235</v>
      </c>
      <c r="L138" s="329">
        <f>CONTINUA!BV138</f>
        <v>0</v>
      </c>
      <c r="M138" s="329">
        <f>CONTINUA!BW138</f>
        <v>0</v>
      </c>
      <c r="N138" s="895"/>
      <c r="O138" s="896" t="s">
        <v>4038</v>
      </c>
      <c r="P138" s="897" t="s">
        <v>4035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3351</v>
      </c>
      <c r="B139" s="369" t="s">
        <v>3352</v>
      </c>
      <c r="C139" s="375" t="s">
        <v>3233</v>
      </c>
      <c r="D139" s="371" t="s">
        <v>3344</v>
      </c>
      <c r="E139" s="371" t="s">
        <v>3353</v>
      </c>
      <c r="F139" s="376" t="s">
        <v>3224</v>
      </c>
      <c r="G139" s="376" t="s">
        <v>3225</v>
      </c>
      <c r="H139" s="373" t="s">
        <v>1504</v>
      </c>
      <c r="I139" s="374" t="s">
        <v>3354</v>
      </c>
      <c r="J139" s="421" t="s">
        <v>3231</v>
      </c>
      <c r="K139" s="423" t="s">
        <v>3236</v>
      </c>
      <c r="L139" s="329">
        <f>CONTINUA!BV139</f>
        <v>0</v>
      </c>
      <c r="M139" s="329">
        <f>CONTINUA!BW139</f>
        <v>0</v>
      </c>
      <c r="N139" s="895"/>
      <c r="O139" s="896" t="s">
        <v>4038</v>
      </c>
      <c r="P139" s="897" t="s">
        <v>4035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3351</v>
      </c>
      <c r="B140" s="378" t="s">
        <v>3352</v>
      </c>
      <c r="C140" s="379" t="s">
        <v>3233</v>
      </c>
      <c r="D140" s="380" t="s">
        <v>3344</v>
      </c>
      <c r="E140" s="380" t="s">
        <v>3353</v>
      </c>
      <c r="F140" s="381" t="s">
        <v>3224</v>
      </c>
      <c r="G140" s="381" t="s">
        <v>3225</v>
      </c>
      <c r="H140" s="382" t="s">
        <v>1504</v>
      </c>
      <c r="I140" s="383" t="s">
        <v>3354</v>
      </c>
      <c r="J140" s="421" t="s">
        <v>3231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4038</v>
      </c>
      <c r="P140" s="897" t="s">
        <v>4035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3355</v>
      </c>
      <c r="B141" s="522" t="s">
        <v>3356</v>
      </c>
      <c r="C141" s="523">
        <v>3</v>
      </c>
      <c r="D141" s="524" t="s">
        <v>3344</v>
      </c>
      <c r="E141" s="524" t="s">
        <v>3357</v>
      </c>
      <c r="F141" s="525" t="s">
        <v>3224</v>
      </c>
      <c r="G141" s="525" t="s">
        <v>3225</v>
      </c>
      <c r="H141" s="350" t="s">
        <v>1504</v>
      </c>
      <c r="I141" s="351" t="s">
        <v>3358</v>
      </c>
      <c r="J141" s="409" t="s">
        <v>3300</v>
      </c>
      <c r="K141" s="410" t="s">
        <v>3232</v>
      </c>
      <c r="L141" s="329">
        <f>CONTINUA!BV141</f>
        <v>0</v>
      </c>
      <c r="M141" s="329">
        <f>CONTINUA!BW141</f>
        <v>0</v>
      </c>
      <c r="N141" s="895"/>
      <c r="O141" s="896" t="s">
        <v>4038</v>
      </c>
      <c r="P141" s="897" t="s">
        <v>4035</v>
      </c>
      <c r="Q141" s="400"/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16188.48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16188.48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16188.48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3355</v>
      </c>
      <c r="B142" s="369" t="s">
        <v>3356</v>
      </c>
      <c r="C142" s="370" t="s">
        <v>3301</v>
      </c>
      <c r="D142" s="371" t="s">
        <v>3344</v>
      </c>
      <c r="E142" s="371" t="s">
        <v>3357</v>
      </c>
      <c r="F142" s="372" t="s">
        <v>3224</v>
      </c>
      <c r="G142" s="372" t="s">
        <v>3225</v>
      </c>
      <c r="H142" s="373" t="s">
        <v>1504</v>
      </c>
      <c r="I142" s="374" t="s">
        <v>3358</v>
      </c>
      <c r="J142" s="421" t="s">
        <v>3300</v>
      </c>
      <c r="K142" s="421" t="s">
        <v>3234</v>
      </c>
      <c r="L142" s="329">
        <f>CONTINUA!BV142</f>
        <v>0</v>
      </c>
      <c r="M142" s="329">
        <f>CONTINUA!BW142</f>
        <v>0</v>
      </c>
      <c r="N142" s="895"/>
      <c r="O142" s="896" t="s">
        <v>4038</v>
      </c>
      <c r="P142" s="897" t="s">
        <v>4035</v>
      </c>
      <c r="Q142" s="400"/>
      <c r="R142" s="401"/>
      <c r="S142" s="400"/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0</v>
      </c>
      <c r="EQ142" s="171">
        <f t="shared" si="169"/>
        <v>0</v>
      </c>
      <c r="ER142" s="171">
        <f t="shared" si="170"/>
        <v>0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0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3355</v>
      </c>
      <c r="B143" s="369" t="s">
        <v>3356</v>
      </c>
      <c r="C143" s="375" t="s">
        <v>3301</v>
      </c>
      <c r="D143" s="371" t="s">
        <v>3344</v>
      </c>
      <c r="E143" s="371" t="s">
        <v>3357</v>
      </c>
      <c r="F143" s="376" t="s">
        <v>3224</v>
      </c>
      <c r="G143" s="376" t="s">
        <v>3225</v>
      </c>
      <c r="H143" s="373" t="s">
        <v>1504</v>
      </c>
      <c r="I143" s="374" t="s">
        <v>3358</v>
      </c>
      <c r="J143" s="421" t="s">
        <v>3300</v>
      </c>
      <c r="K143" s="422" t="s">
        <v>3235</v>
      </c>
      <c r="L143" s="329">
        <f>CONTINUA!BV143</f>
        <v>0</v>
      </c>
      <c r="M143" s="329">
        <f>CONTINUA!BW143</f>
        <v>0</v>
      </c>
      <c r="N143" s="895"/>
      <c r="O143" s="896" t="s">
        <v>4038</v>
      </c>
      <c r="P143" s="897" t="s">
        <v>4035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3355</v>
      </c>
      <c r="B144" s="369" t="s">
        <v>3356</v>
      </c>
      <c r="C144" s="375" t="s">
        <v>3301</v>
      </c>
      <c r="D144" s="371" t="s">
        <v>3344</v>
      </c>
      <c r="E144" s="371" t="s">
        <v>3357</v>
      </c>
      <c r="F144" s="376" t="s">
        <v>3224</v>
      </c>
      <c r="G144" s="376" t="s">
        <v>3225</v>
      </c>
      <c r="H144" s="373" t="s">
        <v>1504</v>
      </c>
      <c r="I144" s="374" t="s">
        <v>3358</v>
      </c>
      <c r="J144" s="421" t="s">
        <v>3300</v>
      </c>
      <c r="K144" s="423" t="s">
        <v>3236</v>
      </c>
      <c r="L144" s="329">
        <f>CONTINUA!BV144</f>
        <v>0</v>
      </c>
      <c r="M144" s="329">
        <f>CONTINUA!BW144</f>
        <v>0</v>
      </c>
      <c r="N144" s="895"/>
      <c r="O144" s="896" t="s">
        <v>4038</v>
      </c>
      <c r="P144" s="897" t="s">
        <v>4035</v>
      </c>
      <c r="Q144" s="400">
        <v>24</v>
      </c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24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24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3355</v>
      </c>
      <c r="B145" s="378" t="s">
        <v>3356</v>
      </c>
      <c r="C145" s="379" t="s">
        <v>3301</v>
      </c>
      <c r="D145" s="380" t="s">
        <v>3344</v>
      </c>
      <c r="E145" s="380" t="s">
        <v>3357</v>
      </c>
      <c r="F145" s="381" t="s">
        <v>3224</v>
      </c>
      <c r="G145" s="381" t="s">
        <v>3225</v>
      </c>
      <c r="H145" s="382" t="s">
        <v>1504</v>
      </c>
      <c r="I145" s="383" t="s">
        <v>3358</v>
      </c>
      <c r="J145" s="421" t="s">
        <v>3300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4038</v>
      </c>
      <c r="P145" s="897" t="s">
        <v>4035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3359</v>
      </c>
      <c r="B146" s="522" t="s">
        <v>3360</v>
      </c>
      <c r="C146" s="523">
        <v>1</v>
      </c>
      <c r="D146" s="524" t="s">
        <v>3344</v>
      </c>
      <c r="E146" s="524" t="s">
        <v>3361</v>
      </c>
      <c r="F146" s="525" t="s">
        <v>3224</v>
      </c>
      <c r="G146" s="525" t="s">
        <v>3225</v>
      </c>
      <c r="H146" s="350" t="s">
        <v>1504</v>
      </c>
      <c r="I146" s="351" t="s">
        <v>3362</v>
      </c>
      <c r="J146" s="409" t="s">
        <v>3231</v>
      </c>
      <c r="K146" s="410" t="s">
        <v>3232</v>
      </c>
      <c r="L146" s="329">
        <f>CONTINUA!BV146</f>
        <v>0</v>
      </c>
      <c r="M146" s="329">
        <f>CONTINUA!BW146</f>
        <v>0</v>
      </c>
      <c r="N146" s="895"/>
      <c r="O146" s="896" t="s">
        <v>4038</v>
      </c>
      <c r="P146" s="897" t="s">
        <v>4035</v>
      </c>
      <c r="Q146" s="400">
        <v>44</v>
      </c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44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44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18278.96</v>
      </c>
      <c r="EY146" s="174">
        <f>(L146*regular)+(M146*Cadeirantee)</f>
        <v>0</v>
      </c>
      <c r="EZ146" s="249">
        <f>SUMIF(FG146:GJ146,"&gt;0")</f>
        <v>0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18278.96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18278.96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3359</v>
      </c>
      <c r="B147" s="369" t="s">
        <v>3360</v>
      </c>
      <c r="C147" s="370" t="s">
        <v>3233</v>
      </c>
      <c r="D147" s="371" t="s">
        <v>3344</v>
      </c>
      <c r="E147" s="371" t="s">
        <v>3361</v>
      </c>
      <c r="F147" s="372" t="s">
        <v>3224</v>
      </c>
      <c r="G147" s="372" t="s">
        <v>3225</v>
      </c>
      <c r="H147" s="373" t="s">
        <v>1504</v>
      </c>
      <c r="I147" s="374" t="s">
        <v>3362</v>
      </c>
      <c r="J147" s="421" t="s">
        <v>3231</v>
      </c>
      <c r="K147" s="421" t="s">
        <v>3234</v>
      </c>
      <c r="L147" s="329">
        <f>CONTINUA!BV147</f>
        <v>0</v>
      </c>
      <c r="M147" s="329">
        <f>CONTINUA!BW147</f>
        <v>0</v>
      </c>
      <c r="N147" s="895"/>
      <c r="O147" s="896" t="s">
        <v>4038</v>
      </c>
      <c r="P147" s="897" t="s">
        <v>4035</v>
      </c>
      <c r="Q147" s="400"/>
      <c r="R147" s="401"/>
      <c r="S147" s="400"/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0</v>
      </c>
      <c r="EQ147" s="171">
        <f t="shared" si="169"/>
        <v>0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0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3359</v>
      </c>
      <c r="B148" s="369" t="s">
        <v>3360</v>
      </c>
      <c r="C148" s="375" t="s">
        <v>3233</v>
      </c>
      <c r="D148" s="371" t="s">
        <v>3344</v>
      </c>
      <c r="E148" s="371" t="s">
        <v>3361</v>
      </c>
      <c r="F148" s="376" t="s">
        <v>3224</v>
      </c>
      <c r="G148" s="376" t="s">
        <v>3225</v>
      </c>
      <c r="H148" s="373" t="s">
        <v>1504</v>
      </c>
      <c r="I148" s="374" t="s">
        <v>3362</v>
      </c>
      <c r="J148" s="421" t="s">
        <v>3231</v>
      </c>
      <c r="K148" s="422" t="s">
        <v>3235</v>
      </c>
      <c r="L148" s="329">
        <f>CONTINUA!BV148</f>
        <v>0</v>
      </c>
      <c r="M148" s="329">
        <f>CONTINUA!BW148</f>
        <v>0</v>
      </c>
      <c r="N148" s="895"/>
      <c r="O148" s="896" t="s">
        <v>4038</v>
      </c>
      <c r="P148" s="897" t="s">
        <v>4035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3359</v>
      </c>
      <c r="B149" s="369" t="s">
        <v>3360</v>
      </c>
      <c r="C149" s="375" t="s">
        <v>3233</v>
      </c>
      <c r="D149" s="371" t="s">
        <v>3344</v>
      </c>
      <c r="E149" s="371" t="s">
        <v>3361</v>
      </c>
      <c r="F149" s="376" t="s">
        <v>3224</v>
      </c>
      <c r="G149" s="376" t="s">
        <v>3225</v>
      </c>
      <c r="H149" s="373" t="s">
        <v>1504</v>
      </c>
      <c r="I149" s="374" t="s">
        <v>3362</v>
      </c>
      <c r="J149" s="421" t="s">
        <v>3231</v>
      </c>
      <c r="K149" s="423" t="s">
        <v>3236</v>
      </c>
      <c r="L149" s="329">
        <f>CONTINUA!BV149</f>
        <v>0</v>
      </c>
      <c r="M149" s="329">
        <f>CONTINUA!BW149</f>
        <v>0</v>
      </c>
      <c r="N149" s="895"/>
      <c r="O149" s="896" t="s">
        <v>4038</v>
      </c>
      <c r="P149" s="897" t="s">
        <v>4035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3359</v>
      </c>
      <c r="B150" s="378" t="s">
        <v>3360</v>
      </c>
      <c r="C150" s="379" t="s">
        <v>3233</v>
      </c>
      <c r="D150" s="380" t="s">
        <v>3344</v>
      </c>
      <c r="E150" s="380" t="s">
        <v>3361</v>
      </c>
      <c r="F150" s="381" t="s">
        <v>3224</v>
      </c>
      <c r="G150" s="381" t="s">
        <v>3225</v>
      </c>
      <c r="H150" s="382" t="s">
        <v>1504</v>
      </c>
      <c r="I150" s="383" t="s">
        <v>3362</v>
      </c>
      <c r="J150" s="421" t="s">
        <v>3231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4038</v>
      </c>
      <c r="P150" s="897" t="s">
        <v>4035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3363</v>
      </c>
      <c r="B151" s="522" t="s">
        <v>3364</v>
      </c>
      <c r="C151" s="523">
        <v>1</v>
      </c>
      <c r="D151" s="524" t="s">
        <v>3344</v>
      </c>
      <c r="E151" s="524" t="s">
        <v>3365</v>
      </c>
      <c r="F151" s="525" t="s">
        <v>3224</v>
      </c>
      <c r="G151" s="525" t="s">
        <v>3225</v>
      </c>
      <c r="H151" s="350" t="s">
        <v>1504</v>
      </c>
      <c r="I151" s="351" t="s">
        <v>3366</v>
      </c>
      <c r="J151" s="409" t="s">
        <v>3231</v>
      </c>
      <c r="K151" s="410" t="s">
        <v>3232</v>
      </c>
      <c r="L151" s="329">
        <f>CONTINUA!BV151</f>
        <v>0</v>
      </c>
      <c r="M151" s="329">
        <f>CONTINUA!BW151</f>
        <v>0</v>
      </c>
      <c r="N151" s="895"/>
      <c r="O151" s="896" t="s">
        <v>4038</v>
      </c>
      <c r="P151" s="897" t="s">
        <v>4035</v>
      </c>
      <c r="Q151" s="400">
        <v>22</v>
      </c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22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22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11730.050000000001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11730.050000000001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11730.050000000001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3363</v>
      </c>
      <c r="B152" s="369" t="s">
        <v>3364</v>
      </c>
      <c r="C152" s="370" t="s">
        <v>3233</v>
      </c>
      <c r="D152" s="371" t="s">
        <v>3344</v>
      </c>
      <c r="E152" s="371" t="s">
        <v>3365</v>
      </c>
      <c r="F152" s="372" t="s">
        <v>3224</v>
      </c>
      <c r="G152" s="372" t="s">
        <v>3225</v>
      </c>
      <c r="H152" s="373" t="s">
        <v>1504</v>
      </c>
      <c r="I152" s="374" t="s">
        <v>3366</v>
      </c>
      <c r="J152" s="421" t="s">
        <v>3231</v>
      </c>
      <c r="K152" s="421" t="s">
        <v>3234</v>
      </c>
      <c r="L152" s="329">
        <f>CONTINUA!BV152</f>
        <v>0</v>
      </c>
      <c r="M152" s="329">
        <f>CONTINUA!BW152</f>
        <v>0</v>
      </c>
      <c r="N152" s="895"/>
      <c r="O152" s="896" t="s">
        <v>4038</v>
      </c>
      <c r="P152" s="897" t="s">
        <v>4035</v>
      </c>
      <c r="Q152" s="400">
        <v>5</v>
      </c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5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5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3363</v>
      </c>
      <c r="B153" s="369" t="s">
        <v>3364</v>
      </c>
      <c r="C153" s="375" t="s">
        <v>3233</v>
      </c>
      <c r="D153" s="371" t="s">
        <v>3344</v>
      </c>
      <c r="E153" s="371" t="s">
        <v>3365</v>
      </c>
      <c r="F153" s="376" t="s">
        <v>3224</v>
      </c>
      <c r="G153" s="376" t="s">
        <v>3225</v>
      </c>
      <c r="H153" s="373" t="s">
        <v>1504</v>
      </c>
      <c r="I153" s="374" t="s">
        <v>3366</v>
      </c>
      <c r="J153" s="421" t="s">
        <v>3231</v>
      </c>
      <c r="K153" s="422" t="s">
        <v>3235</v>
      </c>
      <c r="L153" s="329">
        <f>CONTINUA!BV153</f>
        <v>0</v>
      </c>
      <c r="M153" s="329">
        <f>CONTINUA!BW153</f>
        <v>0</v>
      </c>
      <c r="N153" s="895"/>
      <c r="O153" s="896" t="s">
        <v>4038</v>
      </c>
      <c r="P153" s="897" t="s">
        <v>4035</v>
      </c>
      <c r="Q153" s="400"/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3363</v>
      </c>
      <c r="B154" s="369" t="s">
        <v>3364</v>
      </c>
      <c r="C154" s="375" t="s">
        <v>3233</v>
      </c>
      <c r="D154" s="371" t="s">
        <v>3344</v>
      </c>
      <c r="E154" s="371" t="s">
        <v>3365</v>
      </c>
      <c r="F154" s="376" t="s">
        <v>3224</v>
      </c>
      <c r="G154" s="376" t="s">
        <v>3225</v>
      </c>
      <c r="H154" s="373" t="s">
        <v>1504</v>
      </c>
      <c r="I154" s="374" t="s">
        <v>3366</v>
      </c>
      <c r="J154" s="421" t="s">
        <v>3231</v>
      </c>
      <c r="K154" s="423" t="s">
        <v>3236</v>
      </c>
      <c r="L154" s="329">
        <f>CONTINUA!BV154</f>
        <v>0</v>
      </c>
      <c r="M154" s="329">
        <f>CONTINUA!BW154</f>
        <v>0</v>
      </c>
      <c r="N154" s="895"/>
      <c r="O154" s="896" t="s">
        <v>4038</v>
      </c>
      <c r="P154" s="897" t="s">
        <v>4035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3363</v>
      </c>
      <c r="B155" s="378" t="s">
        <v>3364</v>
      </c>
      <c r="C155" s="379" t="s">
        <v>3233</v>
      </c>
      <c r="D155" s="380" t="s">
        <v>3344</v>
      </c>
      <c r="E155" s="380" t="s">
        <v>3365</v>
      </c>
      <c r="F155" s="381" t="s">
        <v>3224</v>
      </c>
      <c r="G155" s="381" t="s">
        <v>3225</v>
      </c>
      <c r="H155" s="382" t="s">
        <v>1504</v>
      </c>
      <c r="I155" s="383" t="s">
        <v>3366</v>
      </c>
      <c r="J155" s="421" t="s">
        <v>3231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4038</v>
      </c>
      <c r="P155" s="897" t="s">
        <v>4035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3367</v>
      </c>
      <c r="B156" s="522" t="s">
        <v>3368</v>
      </c>
      <c r="C156" s="523">
        <v>3</v>
      </c>
      <c r="D156" s="524" t="s">
        <v>3344</v>
      </c>
      <c r="E156" s="524" t="s">
        <v>3369</v>
      </c>
      <c r="F156" s="525" t="s">
        <v>3224</v>
      </c>
      <c r="G156" s="525" t="s">
        <v>3225</v>
      </c>
      <c r="H156" s="350" t="s">
        <v>1504</v>
      </c>
      <c r="I156" s="351" t="s">
        <v>3370</v>
      </c>
      <c r="J156" s="409" t="s">
        <v>3300</v>
      </c>
      <c r="K156" s="410" t="s">
        <v>3232</v>
      </c>
      <c r="L156" s="329">
        <f>CONTINUA!BV156</f>
        <v>0</v>
      </c>
      <c r="M156" s="329">
        <f>CONTINUA!BW156</f>
        <v>0</v>
      </c>
      <c r="N156" s="895"/>
      <c r="O156" s="896" t="s">
        <v>4038</v>
      </c>
      <c r="P156" s="897" t="s">
        <v>4035</v>
      </c>
      <c r="Q156" s="400"/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0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0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15567.34</v>
      </c>
      <c r="EY156" s="174">
        <f>(L156*regular)+(M156*Cadeirantee)</f>
        <v>0</v>
      </c>
      <c r="EZ156" s="249">
        <f>SUMIF(FG156:GJ156,"&gt;0")</f>
        <v>0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15567.34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15567.34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3367</v>
      </c>
      <c r="B157" s="369" t="s">
        <v>3368</v>
      </c>
      <c r="C157" s="370" t="s">
        <v>3301</v>
      </c>
      <c r="D157" s="371" t="s">
        <v>3344</v>
      </c>
      <c r="E157" s="371" t="s">
        <v>3369</v>
      </c>
      <c r="F157" s="372" t="s">
        <v>3224</v>
      </c>
      <c r="G157" s="372" t="s">
        <v>3225</v>
      </c>
      <c r="H157" s="373" t="s">
        <v>1504</v>
      </c>
      <c r="I157" s="374" t="s">
        <v>3370</v>
      </c>
      <c r="J157" s="421" t="s">
        <v>3300</v>
      </c>
      <c r="K157" s="421" t="s">
        <v>3234</v>
      </c>
      <c r="L157" s="329">
        <f>CONTINUA!BV157</f>
        <v>0</v>
      </c>
      <c r="M157" s="329">
        <f>CONTINUA!BW157</f>
        <v>0</v>
      </c>
      <c r="N157" s="895"/>
      <c r="O157" s="896" t="s">
        <v>4038</v>
      </c>
      <c r="P157" s="897" t="s">
        <v>4035</v>
      </c>
      <c r="Q157" s="400"/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0</v>
      </c>
      <c r="EQ157" s="171">
        <f t="shared" si="169"/>
        <v>0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0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3367</v>
      </c>
      <c r="B158" s="369" t="s">
        <v>3368</v>
      </c>
      <c r="C158" s="375" t="s">
        <v>3301</v>
      </c>
      <c r="D158" s="371" t="s">
        <v>3344</v>
      </c>
      <c r="E158" s="371" t="s">
        <v>3369</v>
      </c>
      <c r="F158" s="376" t="s">
        <v>3224</v>
      </c>
      <c r="G158" s="376" t="s">
        <v>3225</v>
      </c>
      <c r="H158" s="373" t="s">
        <v>1504</v>
      </c>
      <c r="I158" s="374" t="s">
        <v>3370</v>
      </c>
      <c r="J158" s="421" t="s">
        <v>3300</v>
      </c>
      <c r="K158" s="422" t="s">
        <v>3235</v>
      </c>
      <c r="L158" s="329">
        <f>CONTINUA!BV158</f>
        <v>0</v>
      </c>
      <c r="M158" s="329">
        <f>CONTINUA!BW158</f>
        <v>0</v>
      </c>
      <c r="N158" s="895"/>
      <c r="O158" s="896" t="s">
        <v>4038</v>
      </c>
      <c r="P158" s="897" t="s">
        <v>4035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3367</v>
      </c>
      <c r="B159" s="369" t="s">
        <v>3368</v>
      </c>
      <c r="C159" s="375" t="s">
        <v>3301</v>
      </c>
      <c r="D159" s="371" t="s">
        <v>3344</v>
      </c>
      <c r="E159" s="371" t="s">
        <v>3369</v>
      </c>
      <c r="F159" s="376" t="s">
        <v>3224</v>
      </c>
      <c r="G159" s="376" t="s">
        <v>3225</v>
      </c>
      <c r="H159" s="373" t="s">
        <v>1504</v>
      </c>
      <c r="I159" s="374" t="s">
        <v>3370</v>
      </c>
      <c r="J159" s="421" t="s">
        <v>3300</v>
      </c>
      <c r="K159" s="423" t="s">
        <v>3236</v>
      </c>
      <c r="L159" s="329">
        <f>CONTINUA!BV159</f>
        <v>0</v>
      </c>
      <c r="M159" s="329">
        <f>CONTINUA!BW159</f>
        <v>0</v>
      </c>
      <c r="N159" s="895"/>
      <c r="O159" s="896" t="s">
        <v>4038</v>
      </c>
      <c r="P159" s="897" t="s">
        <v>4035</v>
      </c>
      <c r="Q159" s="400">
        <v>23</v>
      </c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23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23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3367</v>
      </c>
      <c r="B160" s="378" t="s">
        <v>3368</v>
      </c>
      <c r="C160" s="379" t="s">
        <v>3301</v>
      </c>
      <c r="D160" s="380" t="s">
        <v>3344</v>
      </c>
      <c r="E160" s="380" t="s">
        <v>3369</v>
      </c>
      <c r="F160" s="381" t="s">
        <v>3224</v>
      </c>
      <c r="G160" s="381" t="s">
        <v>3225</v>
      </c>
      <c r="H160" s="382" t="s">
        <v>1504</v>
      </c>
      <c r="I160" s="383" t="s">
        <v>3370</v>
      </c>
      <c r="J160" s="421" t="s">
        <v>3300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4038</v>
      </c>
      <c r="P160" s="897" t="s">
        <v>4035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3371</v>
      </c>
      <c r="B161" s="522" t="s">
        <v>3372</v>
      </c>
      <c r="C161" s="523">
        <v>1</v>
      </c>
      <c r="D161" s="524" t="s">
        <v>3373</v>
      </c>
      <c r="E161" s="524" t="s">
        <v>3374</v>
      </c>
      <c r="F161" s="525" t="s">
        <v>3224</v>
      </c>
      <c r="G161" s="525" t="s">
        <v>3225</v>
      </c>
      <c r="H161" s="350" t="s">
        <v>193</v>
      </c>
      <c r="I161" s="351" t="s">
        <v>3375</v>
      </c>
      <c r="J161" s="409" t="s">
        <v>3231</v>
      </c>
      <c r="K161" s="410" t="s">
        <v>3232</v>
      </c>
      <c r="L161" s="329">
        <f>CONTINUA!BV161</f>
        <v>0</v>
      </c>
      <c r="M161" s="329">
        <f>CONTINUA!BW161</f>
        <v>0</v>
      </c>
      <c r="N161" s="895"/>
      <c r="O161" s="896" t="s">
        <v>4039</v>
      </c>
      <c r="P161" s="897" t="s">
        <v>4035</v>
      </c>
      <c r="Q161" s="400">
        <v>42</v>
      </c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42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42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22901.72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22901.72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22901.72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3371</v>
      </c>
      <c r="B162" s="369" t="s">
        <v>3372</v>
      </c>
      <c r="C162" s="370" t="s">
        <v>3233</v>
      </c>
      <c r="D162" s="371" t="s">
        <v>3373</v>
      </c>
      <c r="E162" s="371" t="s">
        <v>3374</v>
      </c>
      <c r="F162" s="372" t="s">
        <v>3224</v>
      </c>
      <c r="G162" s="372" t="s">
        <v>3225</v>
      </c>
      <c r="H162" s="373" t="s">
        <v>193</v>
      </c>
      <c r="I162" s="374" t="s">
        <v>3375</v>
      </c>
      <c r="J162" s="421" t="s">
        <v>3231</v>
      </c>
      <c r="K162" s="421" t="s">
        <v>3234</v>
      </c>
      <c r="L162" s="329">
        <f>CONTINUA!BV162</f>
        <v>0</v>
      </c>
      <c r="M162" s="329">
        <f>CONTINUA!BW162</f>
        <v>0</v>
      </c>
      <c r="N162" s="895"/>
      <c r="O162" s="896" t="s">
        <v>4039</v>
      </c>
      <c r="P162" s="897" t="s">
        <v>4035</v>
      </c>
      <c r="Q162" s="400">
        <v>14</v>
      </c>
      <c r="R162" s="401"/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14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14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3371</v>
      </c>
      <c r="B163" s="369" t="s">
        <v>3372</v>
      </c>
      <c r="C163" s="375" t="s">
        <v>3233</v>
      </c>
      <c r="D163" s="371" t="s">
        <v>3373</v>
      </c>
      <c r="E163" s="371" t="s">
        <v>3374</v>
      </c>
      <c r="F163" s="376" t="s">
        <v>3224</v>
      </c>
      <c r="G163" s="376" t="s">
        <v>3225</v>
      </c>
      <c r="H163" s="373" t="s">
        <v>193</v>
      </c>
      <c r="I163" s="374" t="s">
        <v>3375</v>
      </c>
      <c r="J163" s="421" t="s">
        <v>3231</v>
      </c>
      <c r="K163" s="422" t="s">
        <v>3235</v>
      </c>
      <c r="L163" s="329">
        <f>CONTINUA!BV163</f>
        <v>0</v>
      </c>
      <c r="M163" s="329">
        <f>CONTINUA!BW163</f>
        <v>0</v>
      </c>
      <c r="N163" s="895"/>
      <c r="O163" s="896" t="s">
        <v>4039</v>
      </c>
      <c r="P163" s="897" t="s">
        <v>4035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3371</v>
      </c>
      <c r="B164" s="369" t="s">
        <v>3372</v>
      </c>
      <c r="C164" s="375" t="s">
        <v>3233</v>
      </c>
      <c r="D164" s="371" t="s">
        <v>3373</v>
      </c>
      <c r="E164" s="371" t="s">
        <v>3374</v>
      </c>
      <c r="F164" s="376" t="s">
        <v>3224</v>
      </c>
      <c r="G164" s="376" t="s">
        <v>3225</v>
      </c>
      <c r="H164" s="373" t="s">
        <v>193</v>
      </c>
      <c r="I164" s="374" t="s">
        <v>3375</v>
      </c>
      <c r="J164" s="421" t="s">
        <v>3231</v>
      </c>
      <c r="K164" s="423" t="s">
        <v>3236</v>
      </c>
      <c r="L164" s="329">
        <f>CONTINUA!BV164</f>
        <v>0</v>
      </c>
      <c r="M164" s="329">
        <f>CONTINUA!BW164</f>
        <v>0</v>
      </c>
      <c r="N164" s="895"/>
      <c r="O164" s="896" t="s">
        <v>4039</v>
      </c>
      <c r="P164" s="897" t="s">
        <v>4035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3371</v>
      </c>
      <c r="B165" s="378" t="s">
        <v>3372</v>
      </c>
      <c r="C165" s="379" t="s">
        <v>3233</v>
      </c>
      <c r="D165" s="380" t="s">
        <v>3373</v>
      </c>
      <c r="E165" s="380" t="s">
        <v>3374</v>
      </c>
      <c r="F165" s="381" t="s">
        <v>3224</v>
      </c>
      <c r="G165" s="381" t="s">
        <v>3225</v>
      </c>
      <c r="H165" s="382" t="s">
        <v>193</v>
      </c>
      <c r="I165" s="383" t="s">
        <v>3375</v>
      </c>
      <c r="J165" s="421" t="s">
        <v>3231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4039</v>
      </c>
      <c r="P165" s="897" t="s">
        <v>4035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3376</v>
      </c>
      <c r="B166" s="522" t="s">
        <v>3377</v>
      </c>
      <c r="C166" s="523">
        <v>3</v>
      </c>
      <c r="D166" s="524" t="s">
        <v>3373</v>
      </c>
      <c r="E166" s="524" t="s">
        <v>3378</v>
      </c>
      <c r="F166" s="525" t="s">
        <v>3224</v>
      </c>
      <c r="G166" s="525" t="s">
        <v>3225</v>
      </c>
      <c r="H166" s="350" t="s">
        <v>193</v>
      </c>
      <c r="I166" s="351" t="s">
        <v>3379</v>
      </c>
      <c r="J166" s="409" t="s">
        <v>3300</v>
      </c>
      <c r="K166" s="410" t="s">
        <v>3232</v>
      </c>
      <c r="L166" s="329">
        <f>CONTINUA!BV166</f>
        <v>0</v>
      </c>
      <c r="M166" s="329">
        <f>CONTINUA!BW166</f>
        <v>0</v>
      </c>
      <c r="N166" s="895"/>
      <c r="O166" s="896" t="s">
        <v>4039</v>
      </c>
      <c r="P166" s="897" t="s">
        <v>4035</v>
      </c>
      <c r="Q166" s="400"/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0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0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16188.48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16188.48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16188.48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3376</v>
      </c>
      <c r="B167" s="369" t="s">
        <v>3377</v>
      </c>
      <c r="C167" s="370" t="s">
        <v>3301</v>
      </c>
      <c r="D167" s="371" t="s">
        <v>3373</v>
      </c>
      <c r="E167" s="371" t="s">
        <v>3378</v>
      </c>
      <c r="F167" s="372" t="s">
        <v>3224</v>
      </c>
      <c r="G167" s="372" t="s">
        <v>3225</v>
      </c>
      <c r="H167" s="373" t="s">
        <v>193</v>
      </c>
      <c r="I167" s="374" t="s">
        <v>3379</v>
      </c>
      <c r="J167" s="421" t="s">
        <v>3300</v>
      </c>
      <c r="K167" s="421" t="s">
        <v>3234</v>
      </c>
      <c r="L167" s="329">
        <f>CONTINUA!BV167</f>
        <v>0</v>
      </c>
      <c r="M167" s="329">
        <f>CONTINUA!BW167</f>
        <v>0</v>
      </c>
      <c r="N167" s="895"/>
      <c r="O167" s="896" t="s">
        <v>4039</v>
      </c>
      <c r="P167" s="897" t="s">
        <v>4035</v>
      </c>
      <c r="Q167" s="400"/>
      <c r="R167" s="401"/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0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0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3376</v>
      </c>
      <c r="B168" s="369" t="s">
        <v>3377</v>
      </c>
      <c r="C168" s="375" t="s">
        <v>3301</v>
      </c>
      <c r="D168" s="371" t="s">
        <v>3373</v>
      </c>
      <c r="E168" s="371" t="s">
        <v>3378</v>
      </c>
      <c r="F168" s="376" t="s">
        <v>3224</v>
      </c>
      <c r="G168" s="376" t="s">
        <v>3225</v>
      </c>
      <c r="H168" s="373" t="s">
        <v>193</v>
      </c>
      <c r="I168" s="374" t="s">
        <v>3379</v>
      </c>
      <c r="J168" s="421" t="s">
        <v>3300</v>
      </c>
      <c r="K168" s="422" t="s">
        <v>3235</v>
      </c>
      <c r="L168" s="329">
        <f>CONTINUA!BV168</f>
        <v>0</v>
      </c>
      <c r="M168" s="329">
        <f>CONTINUA!BW168</f>
        <v>0</v>
      </c>
      <c r="N168" s="895"/>
      <c r="O168" s="896" t="s">
        <v>4039</v>
      </c>
      <c r="P168" s="897" t="s">
        <v>4035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3376</v>
      </c>
      <c r="B169" s="369" t="s">
        <v>3377</v>
      </c>
      <c r="C169" s="375" t="s">
        <v>3301</v>
      </c>
      <c r="D169" s="371" t="s">
        <v>3373</v>
      </c>
      <c r="E169" s="371" t="s">
        <v>3378</v>
      </c>
      <c r="F169" s="376" t="s">
        <v>3224</v>
      </c>
      <c r="G169" s="376" t="s">
        <v>3225</v>
      </c>
      <c r="H169" s="373" t="s">
        <v>193</v>
      </c>
      <c r="I169" s="374" t="s">
        <v>3379</v>
      </c>
      <c r="J169" s="421" t="s">
        <v>3300</v>
      </c>
      <c r="K169" s="423" t="s">
        <v>3236</v>
      </c>
      <c r="L169" s="329">
        <f>CONTINUA!BV169</f>
        <v>0</v>
      </c>
      <c r="M169" s="329">
        <f>CONTINUA!BW169</f>
        <v>0</v>
      </c>
      <c r="N169" s="895"/>
      <c r="O169" s="896" t="s">
        <v>4039</v>
      </c>
      <c r="P169" s="897" t="s">
        <v>4035</v>
      </c>
      <c r="Q169" s="400">
        <v>24</v>
      </c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24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24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3376</v>
      </c>
      <c r="B170" s="378" t="s">
        <v>3377</v>
      </c>
      <c r="C170" s="379" t="s">
        <v>3301</v>
      </c>
      <c r="D170" s="380" t="s">
        <v>3373</v>
      </c>
      <c r="E170" s="380" t="s">
        <v>3378</v>
      </c>
      <c r="F170" s="381" t="s">
        <v>3224</v>
      </c>
      <c r="G170" s="381" t="s">
        <v>3225</v>
      </c>
      <c r="H170" s="382" t="s">
        <v>193</v>
      </c>
      <c r="I170" s="383" t="s">
        <v>3379</v>
      </c>
      <c r="J170" s="421" t="s">
        <v>3300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4039</v>
      </c>
      <c r="P170" s="897" t="s">
        <v>4035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3380</v>
      </c>
      <c r="B171" s="522" t="s">
        <v>3381</v>
      </c>
      <c r="C171" s="523">
        <v>1</v>
      </c>
      <c r="D171" s="524" t="s">
        <v>3382</v>
      </c>
      <c r="E171" s="524" t="s">
        <v>3383</v>
      </c>
      <c r="F171" s="525" t="s">
        <v>3224</v>
      </c>
      <c r="G171" s="525" t="s">
        <v>3225</v>
      </c>
      <c r="H171" s="350" t="s">
        <v>194</v>
      </c>
      <c r="I171" s="351" t="s">
        <v>3384</v>
      </c>
      <c r="J171" s="409" t="s">
        <v>3231</v>
      </c>
      <c r="K171" s="410" t="s">
        <v>3232</v>
      </c>
      <c r="L171" s="329">
        <f>CONTINUA!BV171</f>
        <v>0</v>
      </c>
      <c r="M171" s="329">
        <f>CONTINUA!BW171</f>
        <v>0</v>
      </c>
      <c r="N171" s="895"/>
      <c r="O171" s="896" t="s">
        <v>4040</v>
      </c>
      <c r="P171" s="897" t="s">
        <v>4035</v>
      </c>
      <c r="Q171" s="400"/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 t="s">
        <v>4022</v>
      </c>
      <c r="EM171" s="520">
        <v>423.75299999999999</v>
      </c>
      <c r="EN171" s="520"/>
      <c r="EO171" s="520"/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22516.49</v>
      </c>
      <c r="EY171" s="174">
        <f>(L171*regular)+(M171*Cadeirantee)</f>
        <v>0</v>
      </c>
      <c r="EZ171" s="249">
        <f>SUMIF(FG171:GJ171,"&gt;0")</f>
        <v>0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23258.363000000001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22516.49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423.75299999999999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3380</v>
      </c>
      <c r="B172" s="369" t="s">
        <v>3381</v>
      </c>
      <c r="C172" s="370" t="s">
        <v>3233</v>
      </c>
      <c r="D172" s="371" t="s">
        <v>3382</v>
      </c>
      <c r="E172" s="371" t="s">
        <v>3383</v>
      </c>
      <c r="F172" s="372" t="s">
        <v>3224</v>
      </c>
      <c r="G172" s="372" t="s">
        <v>3225</v>
      </c>
      <c r="H172" s="373" t="s">
        <v>194</v>
      </c>
      <c r="I172" s="374" t="s">
        <v>3384</v>
      </c>
      <c r="J172" s="421" t="s">
        <v>3231</v>
      </c>
      <c r="K172" s="421" t="s">
        <v>3234</v>
      </c>
      <c r="L172" s="329">
        <f>CONTINUA!BV172</f>
        <v>33</v>
      </c>
      <c r="M172" s="329">
        <f>CONTINUA!BW172</f>
        <v>0</v>
      </c>
      <c r="N172" s="895"/>
      <c r="O172" s="896" t="s">
        <v>4040</v>
      </c>
      <c r="P172" s="897" t="s">
        <v>4035</v>
      </c>
      <c r="Q172" s="400">
        <v>53</v>
      </c>
      <c r="R172" s="401"/>
      <c r="S172" s="400">
        <v>2</v>
      </c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53</v>
      </c>
      <c r="EQ172" s="171">
        <f t="shared" si="169"/>
        <v>0</v>
      </c>
      <c r="ER172" s="171">
        <f t="shared" si="170"/>
        <v>2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55</v>
      </c>
      <c r="EW172" s="173"/>
      <c r="EX172" s="248">
        <f t="shared" si="206"/>
        <v>0</v>
      </c>
      <c r="EY172" s="174">
        <f>(L172*regular)+(M172*Cadeirantee)</f>
        <v>318.12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3380</v>
      </c>
      <c r="B173" s="369" t="s">
        <v>3381</v>
      </c>
      <c r="C173" s="375" t="s">
        <v>3233</v>
      </c>
      <c r="D173" s="371" t="s">
        <v>3382</v>
      </c>
      <c r="E173" s="371" t="s">
        <v>3383</v>
      </c>
      <c r="F173" s="376" t="s">
        <v>3224</v>
      </c>
      <c r="G173" s="376" t="s">
        <v>3225</v>
      </c>
      <c r="H173" s="373" t="s">
        <v>194</v>
      </c>
      <c r="I173" s="374" t="s">
        <v>3384</v>
      </c>
      <c r="J173" s="421" t="s">
        <v>3231</v>
      </c>
      <c r="K173" s="422" t="s">
        <v>3235</v>
      </c>
      <c r="L173" s="329">
        <f>CONTINUA!BV173</f>
        <v>0</v>
      </c>
      <c r="M173" s="329">
        <f>CONTINUA!BW173</f>
        <v>0</v>
      </c>
      <c r="N173" s="895"/>
      <c r="O173" s="896" t="s">
        <v>4040</v>
      </c>
      <c r="P173" s="897" t="s">
        <v>4035</v>
      </c>
      <c r="Q173" s="400"/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3380</v>
      </c>
      <c r="B174" s="369" t="s">
        <v>3381</v>
      </c>
      <c r="C174" s="375" t="s">
        <v>3233</v>
      </c>
      <c r="D174" s="371" t="s">
        <v>3382</v>
      </c>
      <c r="E174" s="371" t="s">
        <v>3383</v>
      </c>
      <c r="F174" s="376" t="s">
        <v>3224</v>
      </c>
      <c r="G174" s="376" t="s">
        <v>3225</v>
      </c>
      <c r="H174" s="373" t="s">
        <v>194</v>
      </c>
      <c r="I174" s="374" t="s">
        <v>3384</v>
      </c>
      <c r="J174" s="421" t="s">
        <v>3231</v>
      </c>
      <c r="K174" s="423" t="s">
        <v>3236</v>
      </c>
      <c r="L174" s="329">
        <f>CONTINUA!BV174</f>
        <v>0</v>
      </c>
      <c r="M174" s="329">
        <f>CONTINUA!BW174</f>
        <v>0</v>
      </c>
      <c r="N174" s="895"/>
      <c r="O174" s="896" t="s">
        <v>4040</v>
      </c>
      <c r="P174" s="897" t="s">
        <v>4035</v>
      </c>
      <c r="Q174" s="400"/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3380</v>
      </c>
      <c r="B175" s="378" t="s">
        <v>3381</v>
      </c>
      <c r="C175" s="379" t="s">
        <v>3233</v>
      </c>
      <c r="D175" s="380" t="s">
        <v>3382</v>
      </c>
      <c r="E175" s="380" t="s">
        <v>3383</v>
      </c>
      <c r="F175" s="381" t="s">
        <v>3224</v>
      </c>
      <c r="G175" s="381" t="s">
        <v>3225</v>
      </c>
      <c r="H175" s="382" t="s">
        <v>194</v>
      </c>
      <c r="I175" s="383" t="s">
        <v>3384</v>
      </c>
      <c r="J175" s="421" t="s">
        <v>3231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4040</v>
      </c>
      <c r="P175" s="897" t="s">
        <v>4035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3385</v>
      </c>
      <c r="B176" s="522" t="s">
        <v>3386</v>
      </c>
      <c r="C176" s="523">
        <v>3</v>
      </c>
      <c r="D176" s="524" t="s">
        <v>3382</v>
      </c>
      <c r="E176" s="524" t="s">
        <v>3387</v>
      </c>
      <c r="F176" s="525" t="s">
        <v>3224</v>
      </c>
      <c r="G176" s="525" t="s">
        <v>3225</v>
      </c>
      <c r="H176" s="350" t="s">
        <v>194</v>
      </c>
      <c r="I176" s="351" t="s">
        <v>3388</v>
      </c>
      <c r="J176" s="409" t="s">
        <v>3300</v>
      </c>
      <c r="K176" s="410" t="s">
        <v>3232</v>
      </c>
      <c r="L176" s="329">
        <f>CONTINUA!BV176</f>
        <v>0</v>
      </c>
      <c r="M176" s="329">
        <f>CONTINUA!BW176</f>
        <v>0</v>
      </c>
      <c r="N176" s="895"/>
      <c r="O176" s="896" t="s">
        <v>4040</v>
      </c>
      <c r="P176" s="897" t="s">
        <v>4035</v>
      </c>
      <c r="Q176" s="400"/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0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0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16188.48</v>
      </c>
      <c r="EY176" s="174">
        <f>(L176*regular)+(M176*Cadeirantee)</f>
        <v>0</v>
      </c>
      <c r="EZ176" s="249">
        <f>SUMIF(FG176:GJ176,"&gt;0")</f>
        <v>0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16188.48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16188.48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3385</v>
      </c>
      <c r="B177" s="369" t="s">
        <v>3386</v>
      </c>
      <c r="C177" s="370" t="s">
        <v>3301</v>
      </c>
      <c r="D177" s="371" t="s">
        <v>3382</v>
      </c>
      <c r="E177" s="371" t="s">
        <v>3387</v>
      </c>
      <c r="F177" s="372" t="s">
        <v>3224</v>
      </c>
      <c r="G177" s="372" t="s">
        <v>3225</v>
      </c>
      <c r="H177" s="373" t="s">
        <v>194</v>
      </c>
      <c r="I177" s="374" t="s">
        <v>3388</v>
      </c>
      <c r="J177" s="421" t="s">
        <v>3300</v>
      </c>
      <c r="K177" s="421" t="s">
        <v>3234</v>
      </c>
      <c r="L177" s="329">
        <f>CONTINUA!BV177</f>
        <v>0</v>
      </c>
      <c r="M177" s="329">
        <f>CONTINUA!BW177</f>
        <v>0</v>
      </c>
      <c r="N177" s="895"/>
      <c r="O177" s="896" t="s">
        <v>4040</v>
      </c>
      <c r="P177" s="897" t="s">
        <v>4035</v>
      </c>
      <c r="Q177" s="400"/>
      <c r="R177" s="401"/>
      <c r="S177" s="400"/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0</v>
      </c>
      <c r="EQ177" s="171">
        <f t="shared" si="169"/>
        <v>0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0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3385</v>
      </c>
      <c r="B178" s="369" t="s">
        <v>3386</v>
      </c>
      <c r="C178" s="375" t="s">
        <v>3301</v>
      </c>
      <c r="D178" s="371" t="s">
        <v>3382</v>
      </c>
      <c r="E178" s="371" t="s">
        <v>3387</v>
      </c>
      <c r="F178" s="376" t="s">
        <v>3224</v>
      </c>
      <c r="G178" s="376" t="s">
        <v>3225</v>
      </c>
      <c r="H178" s="373" t="s">
        <v>194</v>
      </c>
      <c r="I178" s="374" t="s">
        <v>3388</v>
      </c>
      <c r="J178" s="421" t="s">
        <v>3300</v>
      </c>
      <c r="K178" s="422" t="s">
        <v>3235</v>
      </c>
      <c r="L178" s="329">
        <f>CONTINUA!BV178</f>
        <v>0</v>
      </c>
      <c r="M178" s="329">
        <f>CONTINUA!BW178</f>
        <v>0</v>
      </c>
      <c r="N178" s="895"/>
      <c r="O178" s="896" t="s">
        <v>4040</v>
      </c>
      <c r="P178" s="897" t="s">
        <v>4035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3385</v>
      </c>
      <c r="B179" s="369" t="s">
        <v>3386</v>
      </c>
      <c r="C179" s="375" t="s">
        <v>3301</v>
      </c>
      <c r="D179" s="371" t="s">
        <v>3382</v>
      </c>
      <c r="E179" s="371" t="s">
        <v>3387</v>
      </c>
      <c r="F179" s="376" t="s">
        <v>3224</v>
      </c>
      <c r="G179" s="376" t="s">
        <v>3225</v>
      </c>
      <c r="H179" s="373" t="s">
        <v>194</v>
      </c>
      <c r="I179" s="374" t="s">
        <v>3388</v>
      </c>
      <c r="J179" s="421" t="s">
        <v>3300</v>
      </c>
      <c r="K179" s="423" t="s">
        <v>3236</v>
      </c>
      <c r="L179" s="329">
        <f>CONTINUA!BV179</f>
        <v>0</v>
      </c>
      <c r="M179" s="329">
        <f>CONTINUA!BW179</f>
        <v>0</v>
      </c>
      <c r="N179" s="895"/>
      <c r="O179" s="896" t="s">
        <v>4040</v>
      </c>
      <c r="P179" s="897" t="s">
        <v>4035</v>
      </c>
      <c r="Q179" s="400">
        <v>24</v>
      </c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24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24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3385</v>
      </c>
      <c r="B180" s="378" t="s">
        <v>3386</v>
      </c>
      <c r="C180" s="379" t="s">
        <v>3301</v>
      </c>
      <c r="D180" s="380" t="s">
        <v>3382</v>
      </c>
      <c r="E180" s="380" t="s">
        <v>3387</v>
      </c>
      <c r="F180" s="381" t="s">
        <v>3224</v>
      </c>
      <c r="G180" s="381" t="s">
        <v>3225</v>
      </c>
      <c r="H180" s="382" t="s">
        <v>194</v>
      </c>
      <c r="I180" s="383" t="s">
        <v>3388</v>
      </c>
      <c r="J180" s="421" t="s">
        <v>3300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4040</v>
      </c>
      <c r="P180" s="897" t="s">
        <v>4035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3389</v>
      </c>
      <c r="B181" s="522" t="s">
        <v>3390</v>
      </c>
      <c r="C181" s="523">
        <v>1</v>
      </c>
      <c r="D181" s="524" t="s">
        <v>3382</v>
      </c>
      <c r="E181" s="524" t="s">
        <v>3391</v>
      </c>
      <c r="F181" s="525" t="s">
        <v>3224</v>
      </c>
      <c r="G181" s="525" t="s">
        <v>3225</v>
      </c>
      <c r="H181" s="350" t="s">
        <v>194</v>
      </c>
      <c r="I181" s="351" t="s">
        <v>3392</v>
      </c>
      <c r="J181" s="409" t="s">
        <v>3231</v>
      </c>
      <c r="K181" s="410" t="s">
        <v>3232</v>
      </c>
      <c r="L181" s="329">
        <f>CONTINUA!BV181</f>
        <v>0</v>
      </c>
      <c r="M181" s="329">
        <f>CONTINUA!BW181</f>
        <v>0</v>
      </c>
      <c r="N181" s="895"/>
      <c r="O181" s="896" t="s">
        <v>4040</v>
      </c>
      <c r="P181" s="897" t="s">
        <v>4035</v>
      </c>
      <c r="Q181" s="400">
        <v>35</v>
      </c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 t="s">
        <v>4022</v>
      </c>
      <c r="EM181" s="520">
        <v>282.50200000000001</v>
      </c>
      <c r="EN181" s="520"/>
      <c r="EO181" s="520"/>
      <c r="EP181" s="171">
        <f t="shared" si="168"/>
        <v>35</v>
      </c>
      <c r="EQ181" s="171">
        <f t="shared" si="169"/>
        <v>0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35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23672.18</v>
      </c>
      <c r="EY181" s="174">
        <f>(L181*regular)+(M181*Cadeirantee)</f>
        <v>0</v>
      </c>
      <c r="EZ181" s="249">
        <f>SUMIF(FG181:GJ181,"&gt;0")</f>
        <v>0</v>
      </c>
      <c r="FA181" s="249">
        <f>SUMIF(FG181:GJ181,"&lt;0")+SUMIF(GN181:HP181,"&lt;0")</f>
        <v>0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23954.682000000001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23672.18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282.50200000000001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3389</v>
      </c>
      <c r="B182" s="369" t="s">
        <v>3390</v>
      </c>
      <c r="C182" s="370" t="s">
        <v>3233</v>
      </c>
      <c r="D182" s="371" t="s">
        <v>3382</v>
      </c>
      <c r="E182" s="371" t="s">
        <v>3391</v>
      </c>
      <c r="F182" s="372" t="s">
        <v>3224</v>
      </c>
      <c r="G182" s="372" t="s">
        <v>3225</v>
      </c>
      <c r="H182" s="373" t="s">
        <v>194</v>
      </c>
      <c r="I182" s="374" t="s">
        <v>3392</v>
      </c>
      <c r="J182" s="421" t="s">
        <v>3231</v>
      </c>
      <c r="K182" s="421" t="s">
        <v>3234</v>
      </c>
      <c r="L182" s="329">
        <f>CONTINUA!BV182</f>
        <v>0</v>
      </c>
      <c r="M182" s="329">
        <f>CONTINUA!BW182</f>
        <v>0</v>
      </c>
      <c r="N182" s="895"/>
      <c r="O182" s="896" t="s">
        <v>4040</v>
      </c>
      <c r="P182" s="897" t="s">
        <v>4035</v>
      </c>
      <c r="Q182" s="400">
        <v>23</v>
      </c>
      <c r="R182" s="401"/>
      <c r="S182" s="400"/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23</v>
      </c>
      <c r="EQ182" s="171">
        <f t="shared" si="169"/>
        <v>0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23</v>
      </c>
      <c r="EW182" s="173"/>
      <c r="EX182" s="248">
        <f t="shared" si="216"/>
        <v>0</v>
      </c>
      <c r="EY182" s="174">
        <f>(L182*regular)+(M182*Cadeirantee)</f>
        <v>0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3389</v>
      </c>
      <c r="B183" s="369" t="s">
        <v>3390</v>
      </c>
      <c r="C183" s="375" t="s">
        <v>3233</v>
      </c>
      <c r="D183" s="371" t="s">
        <v>3382</v>
      </c>
      <c r="E183" s="371" t="s">
        <v>3391</v>
      </c>
      <c r="F183" s="376" t="s">
        <v>3224</v>
      </c>
      <c r="G183" s="376" t="s">
        <v>3225</v>
      </c>
      <c r="H183" s="373" t="s">
        <v>194</v>
      </c>
      <c r="I183" s="374" t="s">
        <v>3392</v>
      </c>
      <c r="J183" s="421" t="s">
        <v>3231</v>
      </c>
      <c r="K183" s="422" t="s">
        <v>3235</v>
      </c>
      <c r="L183" s="329">
        <f>CONTINUA!BV183</f>
        <v>0</v>
      </c>
      <c r="M183" s="329">
        <f>CONTINUA!BW183</f>
        <v>0</v>
      </c>
      <c r="N183" s="895"/>
      <c r="O183" s="896" t="s">
        <v>4040</v>
      </c>
      <c r="P183" s="897" t="s">
        <v>4035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3389</v>
      </c>
      <c r="B184" s="369" t="s">
        <v>3390</v>
      </c>
      <c r="C184" s="375" t="s">
        <v>3233</v>
      </c>
      <c r="D184" s="371" t="s">
        <v>3382</v>
      </c>
      <c r="E184" s="371" t="s">
        <v>3391</v>
      </c>
      <c r="F184" s="376" t="s">
        <v>3224</v>
      </c>
      <c r="G184" s="376" t="s">
        <v>3225</v>
      </c>
      <c r="H184" s="373" t="s">
        <v>194</v>
      </c>
      <c r="I184" s="374" t="s">
        <v>3392</v>
      </c>
      <c r="J184" s="421" t="s">
        <v>3231</v>
      </c>
      <c r="K184" s="423" t="s">
        <v>3236</v>
      </c>
      <c r="L184" s="329">
        <f>CONTINUA!BV184</f>
        <v>0</v>
      </c>
      <c r="M184" s="329">
        <f>CONTINUA!BW184</f>
        <v>0</v>
      </c>
      <c r="N184" s="895"/>
      <c r="O184" s="896" t="s">
        <v>4040</v>
      </c>
      <c r="P184" s="897" t="s">
        <v>4035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3389</v>
      </c>
      <c r="B185" s="378" t="s">
        <v>3390</v>
      </c>
      <c r="C185" s="379" t="s">
        <v>3233</v>
      </c>
      <c r="D185" s="380" t="s">
        <v>3382</v>
      </c>
      <c r="E185" s="380" t="s">
        <v>3391</v>
      </c>
      <c r="F185" s="381" t="s">
        <v>3224</v>
      </c>
      <c r="G185" s="381" t="s">
        <v>3225</v>
      </c>
      <c r="H185" s="382" t="s">
        <v>194</v>
      </c>
      <c r="I185" s="383" t="s">
        <v>3392</v>
      </c>
      <c r="J185" s="421" t="s">
        <v>3231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4040</v>
      </c>
      <c r="P185" s="897" t="s">
        <v>4035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3393</v>
      </c>
      <c r="B186" s="522" t="s">
        <v>3394</v>
      </c>
      <c r="C186" s="523">
        <v>3</v>
      </c>
      <c r="D186" s="524" t="s">
        <v>3382</v>
      </c>
      <c r="E186" s="524" t="s">
        <v>3395</v>
      </c>
      <c r="F186" s="525" t="s">
        <v>3224</v>
      </c>
      <c r="G186" s="525" t="s">
        <v>3225</v>
      </c>
      <c r="H186" s="350" t="s">
        <v>194</v>
      </c>
      <c r="I186" s="351" t="s">
        <v>3396</v>
      </c>
      <c r="J186" s="409" t="s">
        <v>3300</v>
      </c>
      <c r="K186" s="410" t="s">
        <v>3232</v>
      </c>
      <c r="L186" s="329">
        <f>CONTINUA!BV186</f>
        <v>0</v>
      </c>
      <c r="M186" s="329">
        <f>CONTINUA!BW186</f>
        <v>0</v>
      </c>
      <c r="N186" s="895"/>
      <c r="O186" s="896" t="s">
        <v>4040</v>
      </c>
      <c r="P186" s="897" t="s">
        <v>4035</v>
      </c>
      <c r="Q186" s="400"/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0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0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16188.48</v>
      </c>
      <c r="EY186" s="174">
        <f>(L186*regular)+(M186*Cadeirantee)</f>
        <v>0</v>
      </c>
      <c r="EZ186" s="249">
        <f>SUMIF(FG186:GJ186,"&gt;0")</f>
        <v>0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16188.48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16188.48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3393</v>
      </c>
      <c r="B187" s="369" t="s">
        <v>3394</v>
      </c>
      <c r="C187" s="370" t="s">
        <v>3301</v>
      </c>
      <c r="D187" s="371" t="s">
        <v>3382</v>
      </c>
      <c r="E187" s="371" t="s">
        <v>3395</v>
      </c>
      <c r="F187" s="372" t="s">
        <v>3224</v>
      </c>
      <c r="G187" s="372" t="s">
        <v>3225</v>
      </c>
      <c r="H187" s="373" t="s">
        <v>194</v>
      </c>
      <c r="I187" s="374" t="s">
        <v>3396</v>
      </c>
      <c r="J187" s="421" t="s">
        <v>3300</v>
      </c>
      <c r="K187" s="421" t="s">
        <v>3234</v>
      </c>
      <c r="L187" s="329">
        <f>CONTINUA!BV187</f>
        <v>0</v>
      </c>
      <c r="M187" s="329">
        <f>CONTINUA!BW187</f>
        <v>0</v>
      </c>
      <c r="N187" s="895"/>
      <c r="O187" s="896" t="s">
        <v>4040</v>
      </c>
      <c r="P187" s="897" t="s">
        <v>4035</v>
      </c>
      <c r="Q187" s="400"/>
      <c r="R187" s="401"/>
      <c r="S187" s="400"/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0</v>
      </c>
      <c r="EQ187" s="171">
        <f t="shared" si="169"/>
        <v>0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0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3393</v>
      </c>
      <c r="B188" s="369" t="s">
        <v>3394</v>
      </c>
      <c r="C188" s="375" t="s">
        <v>3301</v>
      </c>
      <c r="D188" s="371" t="s">
        <v>3382</v>
      </c>
      <c r="E188" s="371" t="s">
        <v>3395</v>
      </c>
      <c r="F188" s="376" t="s">
        <v>3224</v>
      </c>
      <c r="G188" s="376" t="s">
        <v>3225</v>
      </c>
      <c r="H188" s="373" t="s">
        <v>194</v>
      </c>
      <c r="I188" s="374" t="s">
        <v>3396</v>
      </c>
      <c r="J188" s="421" t="s">
        <v>3300</v>
      </c>
      <c r="K188" s="422" t="s">
        <v>3235</v>
      </c>
      <c r="L188" s="329">
        <f>CONTINUA!BV188</f>
        <v>0</v>
      </c>
      <c r="M188" s="329">
        <f>CONTINUA!BW188</f>
        <v>0</v>
      </c>
      <c r="N188" s="895"/>
      <c r="O188" s="896" t="s">
        <v>4040</v>
      </c>
      <c r="P188" s="897" t="s">
        <v>4035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3393</v>
      </c>
      <c r="B189" s="369" t="s">
        <v>3394</v>
      </c>
      <c r="C189" s="375" t="s">
        <v>3301</v>
      </c>
      <c r="D189" s="371" t="s">
        <v>3382</v>
      </c>
      <c r="E189" s="371" t="s">
        <v>3395</v>
      </c>
      <c r="F189" s="376" t="s">
        <v>3224</v>
      </c>
      <c r="G189" s="376" t="s">
        <v>3225</v>
      </c>
      <c r="H189" s="373" t="s">
        <v>194</v>
      </c>
      <c r="I189" s="374" t="s">
        <v>3396</v>
      </c>
      <c r="J189" s="421" t="s">
        <v>3300</v>
      </c>
      <c r="K189" s="423" t="s">
        <v>3236</v>
      </c>
      <c r="L189" s="329">
        <f>CONTINUA!BV189</f>
        <v>0</v>
      </c>
      <c r="M189" s="329">
        <f>CONTINUA!BW189</f>
        <v>0</v>
      </c>
      <c r="N189" s="895"/>
      <c r="O189" s="896" t="s">
        <v>4040</v>
      </c>
      <c r="P189" s="897" t="s">
        <v>4035</v>
      </c>
      <c r="Q189" s="400">
        <v>24</v>
      </c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24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24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3393</v>
      </c>
      <c r="B190" s="378" t="s">
        <v>3394</v>
      </c>
      <c r="C190" s="379" t="s">
        <v>3301</v>
      </c>
      <c r="D190" s="380" t="s">
        <v>3382</v>
      </c>
      <c r="E190" s="380" t="s">
        <v>3395</v>
      </c>
      <c r="F190" s="381" t="s">
        <v>3224</v>
      </c>
      <c r="G190" s="381" t="s">
        <v>3225</v>
      </c>
      <c r="H190" s="382" t="s">
        <v>194</v>
      </c>
      <c r="I190" s="383" t="s">
        <v>3396</v>
      </c>
      <c r="J190" s="421" t="s">
        <v>3300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4040</v>
      </c>
      <c r="P190" s="897" t="s">
        <v>4035</v>
      </c>
      <c r="Q190" s="400"/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3397</v>
      </c>
      <c r="B191" s="522" t="s">
        <v>3398</v>
      </c>
      <c r="C191" s="523">
        <v>1</v>
      </c>
      <c r="D191" s="524" t="s">
        <v>3382</v>
      </c>
      <c r="E191" s="524" t="s">
        <v>3399</v>
      </c>
      <c r="F191" s="525" t="s">
        <v>3224</v>
      </c>
      <c r="G191" s="525" t="s">
        <v>3225</v>
      </c>
      <c r="H191" s="350" t="s">
        <v>194</v>
      </c>
      <c r="I191" s="351" t="s">
        <v>3400</v>
      </c>
      <c r="J191" s="409" t="s">
        <v>3231</v>
      </c>
      <c r="K191" s="410" t="s">
        <v>3232</v>
      </c>
      <c r="L191" s="329">
        <f>CONTINUA!BV191</f>
        <v>0</v>
      </c>
      <c r="M191" s="329">
        <f>CONTINUA!BW191</f>
        <v>0</v>
      </c>
      <c r="N191" s="895"/>
      <c r="O191" s="896" t="s">
        <v>4040</v>
      </c>
      <c r="P191" s="897" t="s">
        <v>4035</v>
      </c>
      <c r="Q191" s="400">
        <v>42</v>
      </c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 t="s">
        <v>4022</v>
      </c>
      <c r="EM191" s="520">
        <v>141.251</v>
      </c>
      <c r="EN191" s="520"/>
      <c r="EO191" s="520"/>
      <c r="EP191" s="171">
        <f t="shared" si="168"/>
        <v>42</v>
      </c>
      <c r="EQ191" s="171">
        <f t="shared" si="169"/>
        <v>0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42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44859.83</v>
      </c>
      <c r="EY191" s="174">
        <f>(L191*regular)+(M191*Cadeirantee)</f>
        <v>0</v>
      </c>
      <c r="EZ191" s="249">
        <f>SUMIF(FG191:GJ191,"&gt;0")</f>
        <v>0</v>
      </c>
      <c r="FA191" s="249">
        <f>SUMIF(FG191:GJ191,"&lt;0")+SUMIF(GN191:HP191,"&lt;0")</f>
        <v>0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45087.841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44859.83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141.251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3397</v>
      </c>
      <c r="B192" s="369" t="s">
        <v>3398</v>
      </c>
      <c r="C192" s="370" t="s">
        <v>3233</v>
      </c>
      <c r="D192" s="371" t="s">
        <v>3382</v>
      </c>
      <c r="E192" s="371" t="s">
        <v>3399</v>
      </c>
      <c r="F192" s="372" t="s">
        <v>3224</v>
      </c>
      <c r="G192" s="372" t="s">
        <v>3225</v>
      </c>
      <c r="H192" s="373" t="s">
        <v>194</v>
      </c>
      <c r="I192" s="374" t="s">
        <v>3400</v>
      </c>
      <c r="J192" s="421" t="s">
        <v>3231</v>
      </c>
      <c r="K192" s="421" t="s">
        <v>3234</v>
      </c>
      <c r="L192" s="329">
        <f>CONTINUA!BV192</f>
        <v>9</v>
      </c>
      <c r="M192" s="329">
        <f>CONTINUA!BW192</f>
        <v>0</v>
      </c>
      <c r="N192" s="895"/>
      <c r="O192" s="896" t="s">
        <v>4040</v>
      </c>
      <c r="P192" s="897" t="s">
        <v>4035</v>
      </c>
      <c r="Q192" s="400">
        <v>53</v>
      </c>
      <c r="R192" s="401"/>
      <c r="S192" s="400">
        <v>18</v>
      </c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53</v>
      </c>
      <c r="EQ192" s="171">
        <f t="shared" si="169"/>
        <v>0</v>
      </c>
      <c r="ER192" s="171">
        <f t="shared" si="170"/>
        <v>18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71</v>
      </c>
      <c r="EW192" s="173"/>
      <c r="EX192" s="248">
        <f t="shared" si="226"/>
        <v>0</v>
      </c>
      <c r="EY192" s="174">
        <f>(L192*regular)+(M192*Cadeirantee)</f>
        <v>86.76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3397</v>
      </c>
      <c r="B193" s="369" t="s">
        <v>3398</v>
      </c>
      <c r="C193" s="375" t="s">
        <v>3233</v>
      </c>
      <c r="D193" s="371" t="s">
        <v>3382</v>
      </c>
      <c r="E193" s="371" t="s">
        <v>3399</v>
      </c>
      <c r="F193" s="376" t="s">
        <v>3224</v>
      </c>
      <c r="G193" s="376" t="s">
        <v>3225</v>
      </c>
      <c r="H193" s="373" t="s">
        <v>194</v>
      </c>
      <c r="I193" s="374" t="s">
        <v>3400</v>
      </c>
      <c r="J193" s="421" t="s">
        <v>3231</v>
      </c>
      <c r="K193" s="422" t="s">
        <v>3235</v>
      </c>
      <c r="L193" s="329">
        <f>CONTINUA!BV193</f>
        <v>0</v>
      </c>
      <c r="M193" s="329">
        <f>CONTINUA!BW193</f>
        <v>0</v>
      </c>
      <c r="N193" s="895"/>
      <c r="O193" s="896" t="s">
        <v>4040</v>
      </c>
      <c r="P193" s="897" t="s">
        <v>4035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3397</v>
      </c>
      <c r="B194" s="369" t="s">
        <v>3398</v>
      </c>
      <c r="C194" s="375" t="s">
        <v>3233</v>
      </c>
      <c r="D194" s="371" t="s">
        <v>3382</v>
      </c>
      <c r="E194" s="371" t="s">
        <v>3399</v>
      </c>
      <c r="F194" s="376" t="s">
        <v>3224</v>
      </c>
      <c r="G194" s="376" t="s">
        <v>3225</v>
      </c>
      <c r="H194" s="373" t="s">
        <v>194</v>
      </c>
      <c r="I194" s="374" t="s">
        <v>3400</v>
      </c>
      <c r="J194" s="421" t="s">
        <v>3231</v>
      </c>
      <c r="K194" s="423" t="s">
        <v>3236</v>
      </c>
      <c r="L194" s="329">
        <f>CONTINUA!BV194</f>
        <v>0</v>
      </c>
      <c r="M194" s="329">
        <f>CONTINUA!BW194</f>
        <v>0</v>
      </c>
      <c r="N194" s="895"/>
      <c r="O194" s="896" t="s">
        <v>4040</v>
      </c>
      <c r="P194" s="897" t="s">
        <v>4035</v>
      </c>
      <c r="Q194" s="400"/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3397</v>
      </c>
      <c r="B195" s="378" t="s">
        <v>3398</v>
      </c>
      <c r="C195" s="379" t="s">
        <v>3233</v>
      </c>
      <c r="D195" s="380" t="s">
        <v>3382</v>
      </c>
      <c r="E195" s="380" t="s">
        <v>3399</v>
      </c>
      <c r="F195" s="381" t="s">
        <v>3224</v>
      </c>
      <c r="G195" s="381" t="s">
        <v>3225</v>
      </c>
      <c r="H195" s="382" t="s">
        <v>194</v>
      </c>
      <c r="I195" s="383" t="s">
        <v>3400</v>
      </c>
      <c r="J195" s="421" t="s">
        <v>3231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4040</v>
      </c>
      <c r="P195" s="897" t="s">
        <v>4035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3401</v>
      </c>
      <c r="B196" s="522" t="s">
        <v>3402</v>
      </c>
      <c r="C196" s="523">
        <v>1</v>
      </c>
      <c r="D196" s="524" t="s">
        <v>3382</v>
      </c>
      <c r="E196" s="524" t="s">
        <v>3403</v>
      </c>
      <c r="F196" s="525" t="s">
        <v>3224</v>
      </c>
      <c r="G196" s="525" t="s">
        <v>3225</v>
      </c>
      <c r="H196" s="350" t="s">
        <v>194</v>
      </c>
      <c r="I196" s="351" t="s">
        <v>3404</v>
      </c>
      <c r="J196" s="409" t="s">
        <v>3231</v>
      </c>
      <c r="K196" s="410" t="s">
        <v>3232</v>
      </c>
      <c r="L196" s="329">
        <f>CONTINUA!BV196</f>
        <v>0</v>
      </c>
      <c r="M196" s="329">
        <f>CONTINUA!BW196</f>
        <v>0</v>
      </c>
      <c r="N196" s="895"/>
      <c r="O196" s="896" t="s">
        <v>4040</v>
      </c>
      <c r="P196" s="897" t="s">
        <v>4035</v>
      </c>
      <c r="Q196" s="400">
        <v>31</v>
      </c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31</v>
      </c>
      <c r="EQ196" s="171">
        <f t="shared" si="169"/>
        <v>0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31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24057.41</v>
      </c>
      <c r="EY196" s="174">
        <f>(L196*regular)+(M196*Cadeirantee)</f>
        <v>0</v>
      </c>
      <c r="EZ196" s="249">
        <f>SUMIF(FG196:GJ196,"&gt;0")</f>
        <v>0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24057.41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24057.41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3401</v>
      </c>
      <c r="B197" s="369" t="s">
        <v>3402</v>
      </c>
      <c r="C197" s="370" t="s">
        <v>3233</v>
      </c>
      <c r="D197" s="371" t="s">
        <v>3382</v>
      </c>
      <c r="E197" s="371" t="s">
        <v>3403</v>
      </c>
      <c r="F197" s="372" t="s">
        <v>3224</v>
      </c>
      <c r="G197" s="372" t="s">
        <v>3225</v>
      </c>
      <c r="H197" s="373" t="s">
        <v>194</v>
      </c>
      <c r="I197" s="374" t="s">
        <v>3404</v>
      </c>
      <c r="J197" s="421" t="s">
        <v>3231</v>
      </c>
      <c r="K197" s="421" t="s">
        <v>3234</v>
      </c>
      <c r="L197" s="329">
        <f>CONTINUA!BV197</f>
        <v>0</v>
      </c>
      <c r="M197" s="329">
        <f>CONTINUA!BW197</f>
        <v>0</v>
      </c>
      <c r="N197" s="895"/>
      <c r="O197" s="896" t="s">
        <v>4040</v>
      </c>
      <c r="P197" s="897" t="s">
        <v>4035</v>
      </c>
      <c r="Q197" s="400">
        <v>28</v>
      </c>
      <c r="R197" s="401"/>
      <c r="S197" s="400"/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/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28</v>
      </c>
      <c r="EQ197" s="171">
        <f t="shared" si="169"/>
        <v>0</v>
      </c>
      <c r="ER197" s="171">
        <f t="shared" si="170"/>
        <v>0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28</v>
      </c>
      <c r="EW197" s="173"/>
      <c r="EX197" s="248">
        <f t="shared" si="231"/>
        <v>0</v>
      </c>
      <c r="EY197" s="174">
        <f>(L197*regular)+(M197*Cadeirantee)</f>
        <v>0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3401</v>
      </c>
      <c r="B198" s="369" t="s">
        <v>3402</v>
      </c>
      <c r="C198" s="375" t="s">
        <v>3233</v>
      </c>
      <c r="D198" s="371" t="s">
        <v>3382</v>
      </c>
      <c r="E198" s="371" t="s">
        <v>3403</v>
      </c>
      <c r="F198" s="376" t="s">
        <v>3224</v>
      </c>
      <c r="G198" s="376" t="s">
        <v>3225</v>
      </c>
      <c r="H198" s="373" t="s">
        <v>194</v>
      </c>
      <c r="I198" s="374" t="s">
        <v>3404</v>
      </c>
      <c r="J198" s="421" t="s">
        <v>3231</v>
      </c>
      <c r="K198" s="422" t="s">
        <v>3235</v>
      </c>
      <c r="L198" s="329">
        <f>CONTINUA!BV198</f>
        <v>0</v>
      </c>
      <c r="M198" s="329">
        <f>CONTINUA!BW198</f>
        <v>0</v>
      </c>
      <c r="N198" s="895"/>
      <c r="O198" s="896" t="s">
        <v>4040</v>
      </c>
      <c r="P198" s="897" t="s">
        <v>4035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3401</v>
      </c>
      <c r="B199" s="369" t="s">
        <v>3402</v>
      </c>
      <c r="C199" s="375" t="s">
        <v>3233</v>
      </c>
      <c r="D199" s="371" t="s">
        <v>3382</v>
      </c>
      <c r="E199" s="371" t="s">
        <v>3403</v>
      </c>
      <c r="F199" s="376" t="s">
        <v>3224</v>
      </c>
      <c r="G199" s="376" t="s">
        <v>3225</v>
      </c>
      <c r="H199" s="373" t="s">
        <v>194</v>
      </c>
      <c r="I199" s="374" t="s">
        <v>3404</v>
      </c>
      <c r="J199" s="421" t="s">
        <v>3231</v>
      </c>
      <c r="K199" s="423" t="s">
        <v>3236</v>
      </c>
      <c r="L199" s="329">
        <f>CONTINUA!BV199</f>
        <v>0</v>
      </c>
      <c r="M199" s="329">
        <f>CONTINUA!BW199</f>
        <v>0</v>
      </c>
      <c r="N199" s="895"/>
      <c r="O199" s="896" t="s">
        <v>4040</v>
      </c>
      <c r="P199" s="897" t="s">
        <v>4035</v>
      </c>
      <c r="Q199" s="400"/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3401</v>
      </c>
      <c r="B200" s="378" t="s">
        <v>3402</v>
      </c>
      <c r="C200" s="379" t="s">
        <v>3233</v>
      </c>
      <c r="D200" s="380" t="s">
        <v>3382</v>
      </c>
      <c r="E200" s="380" t="s">
        <v>3403</v>
      </c>
      <c r="F200" s="381" t="s">
        <v>3224</v>
      </c>
      <c r="G200" s="381" t="s">
        <v>3225</v>
      </c>
      <c r="H200" s="382" t="s">
        <v>194</v>
      </c>
      <c r="I200" s="383" t="s">
        <v>3404</v>
      </c>
      <c r="J200" s="421" t="s">
        <v>3231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4040</v>
      </c>
      <c r="P200" s="897" t="s">
        <v>4035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3405</v>
      </c>
      <c r="B201" s="522" t="s">
        <v>3406</v>
      </c>
      <c r="C201" s="523">
        <v>2</v>
      </c>
      <c r="D201" s="524" t="s">
        <v>3382</v>
      </c>
      <c r="E201" s="524" t="s">
        <v>3407</v>
      </c>
      <c r="F201" s="525" t="s">
        <v>3224</v>
      </c>
      <c r="G201" s="525" t="s">
        <v>3225</v>
      </c>
      <c r="H201" s="350" t="s">
        <v>194</v>
      </c>
      <c r="I201" s="351" t="s">
        <v>3408</v>
      </c>
      <c r="J201" s="409" t="s">
        <v>3268</v>
      </c>
      <c r="K201" s="410" t="s">
        <v>3232</v>
      </c>
      <c r="L201" s="329">
        <f>CONTINUA!BV201</f>
        <v>0</v>
      </c>
      <c r="M201" s="329">
        <f>CONTINUA!BW201</f>
        <v>0</v>
      </c>
      <c r="N201" s="895"/>
      <c r="O201" s="896" t="s">
        <v>4040</v>
      </c>
      <c r="P201" s="897" t="s">
        <v>4035</v>
      </c>
      <c r="Q201" s="400"/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 t="s">
        <v>4022</v>
      </c>
      <c r="EM201" s="520">
        <v>749.33833333333303</v>
      </c>
      <c r="EN201" s="520"/>
      <c r="EO201" s="520"/>
      <c r="EP201" s="171">
        <f t="shared" si="168"/>
        <v>0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0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16320.080000000002</v>
      </c>
      <c r="EY201" s="174">
        <f>(L201*regular)+(M201*Cadeirantee)</f>
        <v>0</v>
      </c>
      <c r="EZ201" s="249">
        <f>SUMIF(FG201:GJ201,"&gt;0")</f>
        <v>0</v>
      </c>
      <c r="FA201" s="249">
        <f>SUMIF(FG201:GJ201,"&lt;0")+SUMIF(GN201:HP201,"&lt;0")</f>
        <v>0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17350.420208333337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16320.080000000002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749.33833333333303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3405</v>
      </c>
      <c r="B202" s="369" t="s">
        <v>3406</v>
      </c>
      <c r="C202" s="370" t="s">
        <v>3233</v>
      </c>
      <c r="D202" s="371" t="s">
        <v>3382</v>
      </c>
      <c r="E202" s="371" t="s">
        <v>3407</v>
      </c>
      <c r="F202" s="372" t="s">
        <v>3224</v>
      </c>
      <c r="G202" s="372" t="s">
        <v>3225</v>
      </c>
      <c r="H202" s="373" t="s">
        <v>194</v>
      </c>
      <c r="I202" s="374" t="s">
        <v>3408</v>
      </c>
      <c r="J202" s="421" t="s">
        <v>3268</v>
      </c>
      <c r="K202" s="421" t="s">
        <v>3234</v>
      </c>
      <c r="L202" s="329">
        <f>CONTINUA!BV202</f>
        <v>0</v>
      </c>
      <c r="M202" s="329">
        <f>CONTINUA!BW202</f>
        <v>5</v>
      </c>
      <c r="N202" s="895"/>
      <c r="O202" s="896" t="s">
        <v>4040</v>
      </c>
      <c r="P202" s="897" t="s">
        <v>4035</v>
      </c>
      <c r="Q202" s="400">
        <v>6</v>
      </c>
      <c r="R202" s="401">
        <v>5</v>
      </c>
      <c r="S202" s="400">
        <v>1</v>
      </c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/>
      <c r="AP202" s="401"/>
      <c r="AQ202" s="400"/>
      <c r="AR202" s="401"/>
      <c r="AS202" s="400"/>
      <c r="AT202" s="401"/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6</v>
      </c>
      <c r="EQ202" s="171">
        <f t="shared" si="169"/>
        <v>0</v>
      </c>
      <c r="ER202" s="171">
        <f t="shared" si="170"/>
        <v>1</v>
      </c>
      <c r="ES202" s="171">
        <f t="shared" si="171"/>
        <v>5</v>
      </c>
      <c r="ET202" s="171">
        <f t="shared" si="172"/>
        <v>0</v>
      </c>
      <c r="EU202" s="171">
        <f t="shared" si="173"/>
        <v>0</v>
      </c>
      <c r="EV202" s="172">
        <f t="shared" si="174"/>
        <v>12</v>
      </c>
      <c r="EW202" s="173"/>
      <c r="EX202" s="248">
        <f t="shared" si="236"/>
        <v>0</v>
      </c>
      <c r="EY202" s="174">
        <f>(L202*regular)+(M202*Cadeirantee)</f>
        <v>281.00187499999998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3405</v>
      </c>
      <c r="B203" s="369" t="s">
        <v>3406</v>
      </c>
      <c r="C203" s="375" t="s">
        <v>3233</v>
      </c>
      <c r="D203" s="371" t="s">
        <v>3382</v>
      </c>
      <c r="E203" s="371" t="s">
        <v>3407</v>
      </c>
      <c r="F203" s="376" t="s">
        <v>3224</v>
      </c>
      <c r="G203" s="376" t="s">
        <v>3225</v>
      </c>
      <c r="H203" s="373" t="s">
        <v>194</v>
      </c>
      <c r="I203" s="374" t="s">
        <v>3408</v>
      </c>
      <c r="J203" s="421" t="s">
        <v>3268</v>
      </c>
      <c r="K203" s="422" t="s">
        <v>3235</v>
      </c>
      <c r="L203" s="329">
        <f>CONTINUA!BV203</f>
        <v>0</v>
      </c>
      <c r="M203" s="329">
        <f>CONTINUA!BW203</f>
        <v>0</v>
      </c>
      <c r="N203" s="895"/>
      <c r="O203" s="896" t="s">
        <v>4040</v>
      </c>
      <c r="P203" s="897" t="s">
        <v>4035</v>
      </c>
      <c r="Q203" s="400"/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0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3405</v>
      </c>
      <c r="B204" s="369" t="s">
        <v>3406</v>
      </c>
      <c r="C204" s="375" t="s">
        <v>3233</v>
      </c>
      <c r="D204" s="371" t="s">
        <v>3382</v>
      </c>
      <c r="E204" s="371" t="s">
        <v>3407</v>
      </c>
      <c r="F204" s="376" t="s">
        <v>3224</v>
      </c>
      <c r="G204" s="376" t="s">
        <v>3225</v>
      </c>
      <c r="H204" s="373" t="s">
        <v>194</v>
      </c>
      <c r="I204" s="374" t="s">
        <v>3408</v>
      </c>
      <c r="J204" s="421" t="s">
        <v>3268</v>
      </c>
      <c r="K204" s="423" t="s">
        <v>3236</v>
      </c>
      <c r="L204" s="329">
        <f>CONTINUA!BV204</f>
        <v>0</v>
      </c>
      <c r="M204" s="329">
        <f>CONTINUA!BW204</f>
        <v>0</v>
      </c>
      <c r="N204" s="895"/>
      <c r="O204" s="896" t="s">
        <v>4040</v>
      </c>
      <c r="P204" s="897" t="s">
        <v>4035</v>
      </c>
      <c r="Q204" s="400"/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0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0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3405</v>
      </c>
      <c r="B205" s="378" t="s">
        <v>3406</v>
      </c>
      <c r="C205" s="379" t="s">
        <v>3233</v>
      </c>
      <c r="D205" s="380" t="s">
        <v>3382</v>
      </c>
      <c r="E205" s="380" t="s">
        <v>3407</v>
      </c>
      <c r="F205" s="381" t="s">
        <v>3224</v>
      </c>
      <c r="G205" s="381" t="s">
        <v>3225</v>
      </c>
      <c r="H205" s="382" t="s">
        <v>194</v>
      </c>
      <c r="I205" s="383" t="s">
        <v>3408</v>
      </c>
      <c r="J205" s="421" t="s">
        <v>3268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4040</v>
      </c>
      <c r="P205" s="897" t="s">
        <v>4035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3409</v>
      </c>
      <c r="B206" s="522" t="s">
        <v>3410</v>
      </c>
      <c r="C206" s="523">
        <v>3</v>
      </c>
      <c r="D206" s="524" t="s">
        <v>3382</v>
      </c>
      <c r="E206" s="524" t="s">
        <v>3411</v>
      </c>
      <c r="F206" s="525" t="s">
        <v>3224</v>
      </c>
      <c r="G206" s="525" t="s">
        <v>3225</v>
      </c>
      <c r="H206" s="350" t="s">
        <v>194</v>
      </c>
      <c r="I206" s="351" t="s">
        <v>3412</v>
      </c>
      <c r="J206" s="409" t="s">
        <v>3300</v>
      </c>
      <c r="K206" s="410" t="s">
        <v>3232</v>
      </c>
      <c r="L206" s="329">
        <f>CONTINUA!BV206</f>
        <v>0</v>
      </c>
      <c r="M206" s="329">
        <f>CONTINUA!BW206</f>
        <v>0</v>
      </c>
      <c r="N206" s="895"/>
      <c r="O206" s="896" t="s">
        <v>4040</v>
      </c>
      <c r="P206" s="897" t="s">
        <v>4035</v>
      </c>
      <c r="Q206" s="400"/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0</v>
      </c>
      <c r="EQ206" s="171">
        <f t="shared" si="242"/>
        <v>0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0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16188.48</v>
      </c>
      <c r="EY206" s="174">
        <f>(L206*regular)+(M206*Cadeirantee)</f>
        <v>0</v>
      </c>
      <c r="EZ206" s="249">
        <f>SUMIF(FG206:GJ206,"&gt;0")</f>
        <v>0</v>
      </c>
      <c r="FA206" s="249">
        <f>SUMIF(FG206:GJ206,"&lt;0")+SUMIF(GN206:HP206,"&lt;0")</f>
        <v>0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16188.48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16188.48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3409</v>
      </c>
      <c r="B207" s="369" t="s">
        <v>3410</v>
      </c>
      <c r="C207" s="370" t="s">
        <v>3301</v>
      </c>
      <c r="D207" s="371" t="s">
        <v>3382</v>
      </c>
      <c r="E207" s="371" t="s">
        <v>3411</v>
      </c>
      <c r="F207" s="372" t="s">
        <v>3224</v>
      </c>
      <c r="G207" s="372" t="s">
        <v>3225</v>
      </c>
      <c r="H207" s="373" t="s">
        <v>194</v>
      </c>
      <c r="I207" s="374" t="s">
        <v>3412</v>
      </c>
      <c r="J207" s="421" t="s">
        <v>3300</v>
      </c>
      <c r="K207" s="421" t="s">
        <v>3234</v>
      </c>
      <c r="L207" s="329">
        <f>CONTINUA!BV207</f>
        <v>0</v>
      </c>
      <c r="M207" s="329">
        <f>CONTINUA!BW207</f>
        <v>0</v>
      </c>
      <c r="N207" s="895"/>
      <c r="O207" s="896" t="s">
        <v>4040</v>
      </c>
      <c r="P207" s="897" t="s">
        <v>4035</v>
      </c>
      <c r="Q207" s="400"/>
      <c r="R207" s="401"/>
      <c r="S207" s="400"/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0</v>
      </c>
      <c r="EQ207" s="171">
        <f t="shared" si="242"/>
        <v>0</v>
      </c>
      <c r="ER207" s="171">
        <f t="shared" si="243"/>
        <v>0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0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3409</v>
      </c>
      <c r="B208" s="369" t="s">
        <v>3410</v>
      </c>
      <c r="C208" s="375" t="s">
        <v>3301</v>
      </c>
      <c r="D208" s="371" t="s">
        <v>3382</v>
      </c>
      <c r="E208" s="371" t="s">
        <v>3411</v>
      </c>
      <c r="F208" s="376" t="s">
        <v>3224</v>
      </c>
      <c r="G208" s="376" t="s">
        <v>3225</v>
      </c>
      <c r="H208" s="373" t="s">
        <v>194</v>
      </c>
      <c r="I208" s="374" t="s">
        <v>3412</v>
      </c>
      <c r="J208" s="421" t="s">
        <v>3300</v>
      </c>
      <c r="K208" s="422" t="s">
        <v>3235</v>
      </c>
      <c r="L208" s="329">
        <f>CONTINUA!BV208</f>
        <v>0</v>
      </c>
      <c r="M208" s="329">
        <f>CONTINUA!BW208</f>
        <v>0</v>
      </c>
      <c r="N208" s="895"/>
      <c r="O208" s="896" t="s">
        <v>4040</v>
      </c>
      <c r="P208" s="897" t="s">
        <v>4035</v>
      </c>
      <c r="Q208" s="400"/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3409</v>
      </c>
      <c r="B209" s="369" t="s">
        <v>3410</v>
      </c>
      <c r="C209" s="375" t="s">
        <v>3301</v>
      </c>
      <c r="D209" s="371" t="s">
        <v>3382</v>
      </c>
      <c r="E209" s="371" t="s">
        <v>3411</v>
      </c>
      <c r="F209" s="376" t="s">
        <v>3224</v>
      </c>
      <c r="G209" s="376" t="s">
        <v>3225</v>
      </c>
      <c r="H209" s="373" t="s">
        <v>194</v>
      </c>
      <c r="I209" s="374" t="s">
        <v>3412</v>
      </c>
      <c r="J209" s="421" t="s">
        <v>3300</v>
      </c>
      <c r="K209" s="423" t="s">
        <v>3236</v>
      </c>
      <c r="L209" s="329">
        <f>CONTINUA!BV209</f>
        <v>0</v>
      </c>
      <c r="M209" s="329">
        <f>CONTINUA!BW209</f>
        <v>0</v>
      </c>
      <c r="N209" s="895"/>
      <c r="O209" s="896" t="s">
        <v>4040</v>
      </c>
      <c r="P209" s="897" t="s">
        <v>4035</v>
      </c>
      <c r="Q209" s="400">
        <v>24</v>
      </c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24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24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3409</v>
      </c>
      <c r="B210" s="378" t="s">
        <v>3410</v>
      </c>
      <c r="C210" s="379" t="s">
        <v>3301</v>
      </c>
      <c r="D210" s="380" t="s">
        <v>3382</v>
      </c>
      <c r="E210" s="380" t="s">
        <v>3411</v>
      </c>
      <c r="F210" s="381" t="s">
        <v>3224</v>
      </c>
      <c r="G210" s="381" t="s">
        <v>3225</v>
      </c>
      <c r="H210" s="382" t="s">
        <v>194</v>
      </c>
      <c r="I210" s="383" t="s">
        <v>3412</v>
      </c>
      <c r="J210" s="421" t="s">
        <v>3300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4040</v>
      </c>
      <c r="P210" s="897" t="s">
        <v>4035</v>
      </c>
      <c r="Q210" s="400"/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3413</v>
      </c>
      <c r="B211" s="522" t="s">
        <v>3414</v>
      </c>
      <c r="C211" s="523">
        <v>2</v>
      </c>
      <c r="D211" s="524" t="s">
        <v>3382</v>
      </c>
      <c r="E211" s="524" t="s">
        <v>3415</v>
      </c>
      <c r="F211" s="525" t="s">
        <v>3224</v>
      </c>
      <c r="G211" s="525" t="s">
        <v>3225</v>
      </c>
      <c r="H211" s="350" t="s">
        <v>194</v>
      </c>
      <c r="I211" s="351" t="s">
        <v>3416</v>
      </c>
      <c r="J211" s="409" t="s">
        <v>3268</v>
      </c>
      <c r="K211" s="410" t="s">
        <v>3232</v>
      </c>
      <c r="L211" s="329">
        <f>CONTINUA!BV211</f>
        <v>0</v>
      </c>
      <c r="M211" s="329">
        <f>CONTINUA!BW211</f>
        <v>0</v>
      </c>
      <c r="N211" s="895"/>
      <c r="O211" s="896" t="s">
        <v>4040</v>
      </c>
      <c r="P211" s="897" t="s">
        <v>4035</v>
      </c>
      <c r="Q211" s="400"/>
      <c r="R211" s="401">
        <v>2</v>
      </c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0</v>
      </c>
      <c r="EQ211" s="171">
        <f t="shared" si="242"/>
        <v>0</v>
      </c>
      <c r="ER211" s="171">
        <f t="shared" si="243"/>
        <v>0</v>
      </c>
      <c r="ES211" s="171">
        <f t="shared" si="244"/>
        <v>2</v>
      </c>
      <c r="ET211" s="171">
        <f t="shared" si="245"/>
        <v>0</v>
      </c>
      <c r="EU211" s="171">
        <f t="shared" si="246"/>
        <v>0</v>
      </c>
      <c r="EV211" s="172">
        <f t="shared" si="247"/>
        <v>2</v>
      </c>
      <c r="EW211" s="367">
        <f>IF(C211=4,IF(MAX(Q211:EJ213)&gt;0,(Especiall/30*(IF(($G211-$F211)=($G$5-$F$5),30,IF(DAY($G211)=31,($G211-$F211),($G211-$F211)+1)))),0),0)</f>
        <v>0</v>
      </c>
      <c r="EX211" s="248">
        <f t="shared" ref="EX211:EX214" si="254">FF211</f>
        <v>14661.66</v>
      </c>
      <c r="EY211" s="174">
        <f>(L211*regular)+(M211*Cadeirantee)</f>
        <v>0</v>
      </c>
      <c r="EZ211" s="249">
        <f>SUMIF(FG211:GJ211,"&gt;0")</f>
        <v>0</v>
      </c>
      <c r="FA211" s="249">
        <f>SUMIF(FG211:GJ211,"&lt;0")+SUMIF(GN211:HP211,"&lt;0")</f>
        <v>0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14661.66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14661.66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3413</v>
      </c>
      <c r="B212" s="369" t="s">
        <v>3414</v>
      </c>
      <c r="C212" s="370" t="s">
        <v>3233</v>
      </c>
      <c r="D212" s="371" t="s">
        <v>3382</v>
      </c>
      <c r="E212" s="371" t="s">
        <v>3415</v>
      </c>
      <c r="F212" s="372" t="s">
        <v>3224</v>
      </c>
      <c r="G212" s="372" t="s">
        <v>3225</v>
      </c>
      <c r="H212" s="373" t="s">
        <v>194</v>
      </c>
      <c r="I212" s="374" t="s">
        <v>3416</v>
      </c>
      <c r="J212" s="421" t="s">
        <v>3268</v>
      </c>
      <c r="K212" s="421" t="s">
        <v>3234</v>
      </c>
      <c r="L212" s="329">
        <f>CONTINUA!BV212</f>
        <v>0</v>
      </c>
      <c r="M212" s="329">
        <f>CONTINUA!BW212</f>
        <v>0</v>
      </c>
      <c r="N212" s="895"/>
      <c r="O212" s="896" t="s">
        <v>4040</v>
      </c>
      <c r="P212" s="897" t="s">
        <v>4035</v>
      </c>
      <c r="Q212" s="400">
        <v>1</v>
      </c>
      <c r="R212" s="401">
        <v>1</v>
      </c>
      <c r="S212" s="400"/>
      <c r="T212" s="401">
        <v>1</v>
      </c>
      <c r="U212" s="400"/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/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/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1</v>
      </c>
      <c r="EQ212" s="171">
        <f t="shared" si="242"/>
        <v>0</v>
      </c>
      <c r="ER212" s="171">
        <f t="shared" si="243"/>
        <v>0</v>
      </c>
      <c r="ES212" s="171">
        <f t="shared" si="244"/>
        <v>1</v>
      </c>
      <c r="ET212" s="171">
        <f t="shared" si="245"/>
        <v>0</v>
      </c>
      <c r="EU212" s="171">
        <f t="shared" si="246"/>
        <v>1</v>
      </c>
      <c r="EV212" s="172">
        <f t="shared" si="247"/>
        <v>3</v>
      </c>
      <c r="EW212" s="173"/>
      <c r="EX212" s="248">
        <f t="shared" si="254"/>
        <v>0</v>
      </c>
      <c r="EY212" s="174">
        <f>(L212*regular)+(M212*Cadeirantee)</f>
        <v>0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3413</v>
      </c>
      <c r="B213" s="369" t="s">
        <v>3414</v>
      </c>
      <c r="C213" s="375" t="s">
        <v>3233</v>
      </c>
      <c r="D213" s="371" t="s">
        <v>3382</v>
      </c>
      <c r="E213" s="371" t="s">
        <v>3415</v>
      </c>
      <c r="F213" s="376" t="s">
        <v>3224</v>
      </c>
      <c r="G213" s="376" t="s">
        <v>3225</v>
      </c>
      <c r="H213" s="373" t="s">
        <v>194</v>
      </c>
      <c r="I213" s="374" t="s">
        <v>3416</v>
      </c>
      <c r="J213" s="421" t="s">
        <v>3268</v>
      </c>
      <c r="K213" s="422" t="s">
        <v>3235</v>
      </c>
      <c r="L213" s="329">
        <f>CONTINUA!BV213</f>
        <v>0</v>
      </c>
      <c r="M213" s="329">
        <f>CONTINUA!BW213</f>
        <v>0</v>
      </c>
      <c r="N213" s="895"/>
      <c r="O213" s="896" t="s">
        <v>4040</v>
      </c>
      <c r="P213" s="897" t="s">
        <v>4035</v>
      </c>
      <c r="Q213" s="400">
        <v>7</v>
      </c>
      <c r="R213" s="401"/>
      <c r="S213" s="400"/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7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7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3413</v>
      </c>
      <c r="B214" s="369" t="s">
        <v>3414</v>
      </c>
      <c r="C214" s="375" t="s">
        <v>3233</v>
      </c>
      <c r="D214" s="371" t="s">
        <v>3382</v>
      </c>
      <c r="E214" s="371" t="s">
        <v>3415</v>
      </c>
      <c r="F214" s="376" t="s">
        <v>3224</v>
      </c>
      <c r="G214" s="376" t="s">
        <v>3225</v>
      </c>
      <c r="H214" s="373" t="s">
        <v>194</v>
      </c>
      <c r="I214" s="374" t="s">
        <v>3416</v>
      </c>
      <c r="J214" s="421" t="s">
        <v>3268</v>
      </c>
      <c r="K214" s="423" t="s">
        <v>3236</v>
      </c>
      <c r="L214" s="329">
        <f>CONTINUA!BV214</f>
        <v>0</v>
      </c>
      <c r="M214" s="329">
        <f>CONTINUA!BW214</f>
        <v>0</v>
      </c>
      <c r="N214" s="895"/>
      <c r="O214" s="896" t="s">
        <v>4040</v>
      </c>
      <c r="P214" s="897" t="s">
        <v>4035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3413</v>
      </c>
      <c r="B215" s="378" t="s">
        <v>3414</v>
      </c>
      <c r="C215" s="379" t="s">
        <v>3233</v>
      </c>
      <c r="D215" s="380" t="s">
        <v>3382</v>
      </c>
      <c r="E215" s="380" t="s">
        <v>3415</v>
      </c>
      <c r="F215" s="381" t="s">
        <v>3224</v>
      </c>
      <c r="G215" s="381" t="s">
        <v>3225</v>
      </c>
      <c r="H215" s="382" t="s">
        <v>194</v>
      </c>
      <c r="I215" s="383" t="s">
        <v>3416</v>
      </c>
      <c r="J215" s="421" t="s">
        <v>3268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4040</v>
      </c>
      <c r="P215" s="897" t="s">
        <v>4035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3417</v>
      </c>
      <c r="B216" s="522" t="s">
        <v>3418</v>
      </c>
      <c r="C216" s="523">
        <v>1</v>
      </c>
      <c r="D216" s="524" t="s">
        <v>3382</v>
      </c>
      <c r="E216" s="524" t="s">
        <v>3419</v>
      </c>
      <c r="F216" s="525" t="s">
        <v>3224</v>
      </c>
      <c r="G216" s="525" t="s">
        <v>3225</v>
      </c>
      <c r="H216" s="350" t="s">
        <v>194</v>
      </c>
      <c r="I216" s="351" t="s">
        <v>3420</v>
      </c>
      <c r="J216" s="409" t="s">
        <v>3231</v>
      </c>
      <c r="K216" s="410" t="s">
        <v>3232</v>
      </c>
      <c r="L216" s="329">
        <f>CONTINUA!BV216</f>
        <v>0</v>
      </c>
      <c r="M216" s="329">
        <f>CONTINUA!BW216</f>
        <v>0</v>
      </c>
      <c r="N216" s="895"/>
      <c r="O216" s="896" t="s">
        <v>4040</v>
      </c>
      <c r="P216" s="897" t="s">
        <v>4035</v>
      </c>
      <c r="Q216" s="400">
        <v>28</v>
      </c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28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28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21746.03</v>
      </c>
      <c r="EY216" s="174">
        <f>(L216*regular)+(M216*Cadeirantee)</f>
        <v>0</v>
      </c>
      <c r="EZ216" s="249">
        <f>SUMIF(FG216:GJ216,"&gt;0")</f>
        <v>0</v>
      </c>
      <c r="FA216" s="249">
        <f>SUMIF(FG216:GJ216,"&lt;0")+SUMIF(GN216:HP216,"&lt;0")</f>
        <v>0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21746.03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21746.03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3417</v>
      </c>
      <c r="B217" s="369" t="s">
        <v>3418</v>
      </c>
      <c r="C217" s="370" t="s">
        <v>3233</v>
      </c>
      <c r="D217" s="371" t="s">
        <v>3382</v>
      </c>
      <c r="E217" s="371" t="s">
        <v>3419</v>
      </c>
      <c r="F217" s="372" t="s">
        <v>3224</v>
      </c>
      <c r="G217" s="372" t="s">
        <v>3225</v>
      </c>
      <c r="H217" s="373" t="s">
        <v>194</v>
      </c>
      <c r="I217" s="374" t="s">
        <v>3420</v>
      </c>
      <c r="J217" s="421" t="s">
        <v>3231</v>
      </c>
      <c r="K217" s="421" t="s">
        <v>3234</v>
      </c>
      <c r="L217" s="329">
        <f>CONTINUA!BV217</f>
        <v>0</v>
      </c>
      <c r="M217" s="329">
        <f>CONTINUA!BW217</f>
        <v>0</v>
      </c>
      <c r="N217" s="895"/>
      <c r="O217" s="896" t="s">
        <v>4040</v>
      </c>
      <c r="P217" s="897" t="s">
        <v>4035</v>
      </c>
      <c r="Q217" s="400">
        <v>25</v>
      </c>
      <c r="R217" s="401"/>
      <c r="S217" s="400"/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/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25</v>
      </c>
      <c r="EQ217" s="171">
        <f t="shared" si="242"/>
        <v>0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25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3417</v>
      </c>
      <c r="B218" s="369" t="s">
        <v>3418</v>
      </c>
      <c r="C218" s="375" t="s">
        <v>3233</v>
      </c>
      <c r="D218" s="371" t="s">
        <v>3382</v>
      </c>
      <c r="E218" s="371" t="s">
        <v>3419</v>
      </c>
      <c r="F218" s="376" t="s">
        <v>3224</v>
      </c>
      <c r="G218" s="376" t="s">
        <v>3225</v>
      </c>
      <c r="H218" s="373" t="s">
        <v>194</v>
      </c>
      <c r="I218" s="374" t="s">
        <v>3420</v>
      </c>
      <c r="J218" s="421" t="s">
        <v>3231</v>
      </c>
      <c r="K218" s="422" t="s">
        <v>3235</v>
      </c>
      <c r="L218" s="329">
        <f>CONTINUA!BV218</f>
        <v>0</v>
      </c>
      <c r="M218" s="329">
        <f>CONTINUA!BW218</f>
        <v>0</v>
      </c>
      <c r="N218" s="895"/>
      <c r="O218" s="896" t="s">
        <v>4040</v>
      </c>
      <c r="P218" s="897" t="s">
        <v>4035</v>
      </c>
      <c r="Q218" s="400"/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3417</v>
      </c>
      <c r="B219" s="369" t="s">
        <v>3418</v>
      </c>
      <c r="C219" s="375" t="s">
        <v>3233</v>
      </c>
      <c r="D219" s="371" t="s">
        <v>3382</v>
      </c>
      <c r="E219" s="371" t="s">
        <v>3419</v>
      </c>
      <c r="F219" s="376" t="s">
        <v>3224</v>
      </c>
      <c r="G219" s="376" t="s">
        <v>3225</v>
      </c>
      <c r="H219" s="373" t="s">
        <v>194</v>
      </c>
      <c r="I219" s="374" t="s">
        <v>3420</v>
      </c>
      <c r="J219" s="421" t="s">
        <v>3231</v>
      </c>
      <c r="K219" s="423" t="s">
        <v>3236</v>
      </c>
      <c r="L219" s="329">
        <f>CONTINUA!BV219</f>
        <v>0</v>
      </c>
      <c r="M219" s="329">
        <f>CONTINUA!BW219</f>
        <v>0</v>
      </c>
      <c r="N219" s="895"/>
      <c r="O219" s="896" t="s">
        <v>4040</v>
      </c>
      <c r="P219" s="897" t="s">
        <v>4035</v>
      </c>
      <c r="Q219" s="400"/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0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0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3417</v>
      </c>
      <c r="B220" s="378" t="s">
        <v>3418</v>
      </c>
      <c r="C220" s="379" t="s">
        <v>3233</v>
      </c>
      <c r="D220" s="380" t="s">
        <v>3382</v>
      </c>
      <c r="E220" s="380" t="s">
        <v>3419</v>
      </c>
      <c r="F220" s="381" t="s">
        <v>3224</v>
      </c>
      <c r="G220" s="381" t="s">
        <v>3225</v>
      </c>
      <c r="H220" s="382" t="s">
        <v>194</v>
      </c>
      <c r="I220" s="383" t="s">
        <v>3420</v>
      </c>
      <c r="J220" s="421" t="s">
        <v>3231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4040</v>
      </c>
      <c r="P220" s="897" t="s">
        <v>4035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3421</v>
      </c>
      <c r="B221" s="522" t="s">
        <v>3422</v>
      </c>
      <c r="C221" s="523">
        <v>2</v>
      </c>
      <c r="D221" s="524" t="s">
        <v>3382</v>
      </c>
      <c r="E221" s="524" t="s">
        <v>3423</v>
      </c>
      <c r="F221" s="525" t="s">
        <v>3224</v>
      </c>
      <c r="G221" s="525" t="s">
        <v>3225</v>
      </c>
      <c r="H221" s="350" t="s">
        <v>194</v>
      </c>
      <c r="I221" s="351" t="s">
        <v>3424</v>
      </c>
      <c r="J221" s="409" t="s">
        <v>3268</v>
      </c>
      <c r="K221" s="410" t="s">
        <v>3232</v>
      </c>
      <c r="L221" s="329">
        <f>CONTINUA!BV221</f>
        <v>0</v>
      </c>
      <c r="M221" s="329">
        <f>CONTINUA!BW221</f>
        <v>0</v>
      </c>
      <c r="N221" s="895"/>
      <c r="O221" s="896" t="s">
        <v>4040</v>
      </c>
      <c r="P221" s="897" t="s">
        <v>4035</v>
      </c>
      <c r="Q221" s="400"/>
      <c r="R221" s="401"/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 t="s">
        <v>4022</v>
      </c>
      <c r="EM221" s="520">
        <v>282.50200000000001</v>
      </c>
      <c r="EN221" s="520"/>
      <c r="EO221" s="520"/>
      <c r="EP221" s="171">
        <f t="shared" si="241"/>
        <v>0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0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16973.04</v>
      </c>
      <c r="EY221" s="174">
        <f>(L221*regular)+(M221*Cadeirantee)</f>
        <v>0</v>
      </c>
      <c r="EZ221" s="249">
        <f>SUMIF(FG221:GJ221,"&gt;0")</f>
        <v>0</v>
      </c>
      <c r="FA221" s="249">
        <f>SUMIF(FG221:GJ221,"&lt;0")+SUMIF(GN221:HP221,"&lt;0")</f>
        <v>0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17506.182000000001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16973.04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282.50200000000001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3421</v>
      </c>
      <c r="B222" s="369" t="s">
        <v>3422</v>
      </c>
      <c r="C222" s="370" t="s">
        <v>3233</v>
      </c>
      <c r="D222" s="371" t="s">
        <v>3382</v>
      </c>
      <c r="E222" s="371" t="s">
        <v>3423</v>
      </c>
      <c r="F222" s="372" t="s">
        <v>3224</v>
      </c>
      <c r="G222" s="372" t="s">
        <v>3225</v>
      </c>
      <c r="H222" s="373" t="s">
        <v>194</v>
      </c>
      <c r="I222" s="374" t="s">
        <v>3424</v>
      </c>
      <c r="J222" s="421" t="s">
        <v>3268</v>
      </c>
      <c r="K222" s="421" t="s">
        <v>3234</v>
      </c>
      <c r="L222" s="329">
        <f>CONTINUA!BV222</f>
        <v>26</v>
      </c>
      <c r="M222" s="329">
        <f>CONTINUA!BW222</f>
        <v>0</v>
      </c>
      <c r="N222" s="895"/>
      <c r="O222" s="896" t="s">
        <v>4040</v>
      </c>
      <c r="P222" s="897" t="s">
        <v>4035</v>
      </c>
      <c r="Q222" s="400">
        <v>14</v>
      </c>
      <c r="R222" s="401">
        <v>4</v>
      </c>
      <c r="S222" s="400"/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/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14</v>
      </c>
      <c r="EQ222" s="171">
        <f t="shared" si="242"/>
        <v>0</v>
      </c>
      <c r="ER222" s="171">
        <f t="shared" si="243"/>
        <v>0</v>
      </c>
      <c r="ES222" s="171">
        <f t="shared" si="244"/>
        <v>4</v>
      </c>
      <c r="ET222" s="171">
        <f t="shared" si="245"/>
        <v>0</v>
      </c>
      <c r="EU222" s="171">
        <f t="shared" si="246"/>
        <v>0</v>
      </c>
      <c r="EV222" s="172">
        <f t="shared" si="247"/>
        <v>18</v>
      </c>
      <c r="EW222" s="173"/>
      <c r="EX222" s="248">
        <f t="shared" si="264"/>
        <v>0</v>
      </c>
      <c r="EY222" s="174">
        <f>(L222*regular)+(M222*Cadeirantee)</f>
        <v>250.64000000000001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3421</v>
      </c>
      <c r="B223" s="369" t="s">
        <v>3422</v>
      </c>
      <c r="C223" s="375" t="s">
        <v>3233</v>
      </c>
      <c r="D223" s="371" t="s">
        <v>3382</v>
      </c>
      <c r="E223" s="371" t="s">
        <v>3423</v>
      </c>
      <c r="F223" s="376" t="s">
        <v>3224</v>
      </c>
      <c r="G223" s="376" t="s">
        <v>3225</v>
      </c>
      <c r="H223" s="373" t="s">
        <v>194</v>
      </c>
      <c r="I223" s="374" t="s">
        <v>3424</v>
      </c>
      <c r="J223" s="421" t="s">
        <v>3268</v>
      </c>
      <c r="K223" s="422" t="s">
        <v>3235</v>
      </c>
      <c r="L223" s="329">
        <f>CONTINUA!BV223</f>
        <v>0</v>
      </c>
      <c r="M223" s="329">
        <f>CONTINUA!BW223</f>
        <v>0</v>
      </c>
      <c r="N223" s="895"/>
      <c r="O223" s="896" t="s">
        <v>4040</v>
      </c>
      <c r="P223" s="897" t="s">
        <v>4035</v>
      </c>
      <c r="Q223" s="400"/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3421</v>
      </c>
      <c r="B224" s="369" t="s">
        <v>3422</v>
      </c>
      <c r="C224" s="375" t="s">
        <v>3233</v>
      </c>
      <c r="D224" s="371" t="s">
        <v>3382</v>
      </c>
      <c r="E224" s="371" t="s">
        <v>3423</v>
      </c>
      <c r="F224" s="376" t="s">
        <v>3224</v>
      </c>
      <c r="G224" s="376" t="s">
        <v>3225</v>
      </c>
      <c r="H224" s="373" t="s">
        <v>194</v>
      </c>
      <c r="I224" s="374" t="s">
        <v>3424</v>
      </c>
      <c r="J224" s="421" t="s">
        <v>3268</v>
      </c>
      <c r="K224" s="423" t="s">
        <v>3236</v>
      </c>
      <c r="L224" s="329">
        <f>CONTINUA!BV224</f>
        <v>0</v>
      </c>
      <c r="M224" s="329">
        <f>CONTINUA!BW224</f>
        <v>0</v>
      </c>
      <c r="N224" s="895"/>
      <c r="O224" s="896" t="s">
        <v>4040</v>
      </c>
      <c r="P224" s="897" t="s">
        <v>4035</v>
      </c>
      <c r="Q224" s="400"/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3421</v>
      </c>
      <c r="B225" s="378" t="s">
        <v>3422</v>
      </c>
      <c r="C225" s="379" t="s">
        <v>3233</v>
      </c>
      <c r="D225" s="380" t="s">
        <v>3382</v>
      </c>
      <c r="E225" s="380" t="s">
        <v>3423</v>
      </c>
      <c r="F225" s="381" t="s">
        <v>3224</v>
      </c>
      <c r="G225" s="381" t="s">
        <v>3225</v>
      </c>
      <c r="H225" s="382" t="s">
        <v>194</v>
      </c>
      <c r="I225" s="383" t="s">
        <v>3424</v>
      </c>
      <c r="J225" s="421" t="s">
        <v>3268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4040</v>
      </c>
      <c r="P225" s="897" t="s">
        <v>4035</v>
      </c>
      <c r="Q225" s="400"/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3425</v>
      </c>
      <c r="B226" s="522" t="s">
        <v>3426</v>
      </c>
      <c r="C226" s="523">
        <v>3</v>
      </c>
      <c r="D226" s="524" t="s">
        <v>3382</v>
      </c>
      <c r="E226" s="524" t="s">
        <v>3427</v>
      </c>
      <c r="F226" s="525" t="s">
        <v>3224</v>
      </c>
      <c r="G226" s="525" t="s">
        <v>3225</v>
      </c>
      <c r="H226" s="350" t="s">
        <v>194</v>
      </c>
      <c r="I226" s="351" t="s">
        <v>3428</v>
      </c>
      <c r="J226" s="409" t="s">
        <v>3300</v>
      </c>
      <c r="K226" s="410" t="s">
        <v>3232</v>
      </c>
      <c r="L226" s="329">
        <f>CONTINUA!BV226</f>
        <v>0</v>
      </c>
      <c r="M226" s="329">
        <f>CONTINUA!BW226</f>
        <v>0</v>
      </c>
      <c r="N226" s="895"/>
      <c r="O226" s="896" t="s">
        <v>4040</v>
      </c>
      <c r="P226" s="897" t="s">
        <v>4035</v>
      </c>
      <c r="Q226" s="400"/>
      <c r="R226" s="401"/>
      <c r="S226" s="400"/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0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0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14946.2</v>
      </c>
      <c r="EY226" s="174">
        <f>(L226*regular)+(M226*Cadeirantee)</f>
        <v>0</v>
      </c>
      <c r="EZ226" s="249">
        <f>SUMIF(FG226:GJ226,"&gt;0")</f>
        <v>0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14946.2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14946.2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0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0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3425</v>
      </c>
      <c r="B227" s="369" t="s">
        <v>3426</v>
      </c>
      <c r="C227" s="370" t="s">
        <v>3301</v>
      </c>
      <c r="D227" s="371" t="s">
        <v>3382</v>
      </c>
      <c r="E227" s="371" t="s">
        <v>3427</v>
      </c>
      <c r="F227" s="372" t="s">
        <v>3224</v>
      </c>
      <c r="G227" s="372" t="s">
        <v>3225</v>
      </c>
      <c r="H227" s="373" t="s">
        <v>194</v>
      </c>
      <c r="I227" s="374" t="s">
        <v>3428</v>
      </c>
      <c r="J227" s="421" t="s">
        <v>3300</v>
      </c>
      <c r="K227" s="421" t="s">
        <v>3234</v>
      </c>
      <c r="L227" s="329">
        <f>CONTINUA!BV227</f>
        <v>0</v>
      </c>
      <c r="M227" s="329">
        <f>CONTINUA!BW227</f>
        <v>0</v>
      </c>
      <c r="N227" s="895"/>
      <c r="O227" s="896" t="s">
        <v>4040</v>
      </c>
      <c r="P227" s="897" t="s">
        <v>4035</v>
      </c>
      <c r="Q227" s="400"/>
      <c r="R227" s="401"/>
      <c r="S227" s="400"/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/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0</v>
      </c>
      <c r="EQ227" s="171">
        <f t="shared" si="242"/>
        <v>0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0</v>
      </c>
      <c r="EW227" s="173"/>
      <c r="EX227" s="248">
        <f t="shared" si="269"/>
        <v>0</v>
      </c>
      <c r="EY227" s="174">
        <f>(L227*regular)+(M227*Cadeirantee)</f>
        <v>0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3425</v>
      </c>
      <c r="B228" s="369" t="s">
        <v>3426</v>
      </c>
      <c r="C228" s="375" t="s">
        <v>3301</v>
      </c>
      <c r="D228" s="371" t="s">
        <v>3382</v>
      </c>
      <c r="E228" s="371" t="s">
        <v>3427</v>
      </c>
      <c r="F228" s="376" t="s">
        <v>3224</v>
      </c>
      <c r="G228" s="376" t="s">
        <v>3225</v>
      </c>
      <c r="H228" s="373" t="s">
        <v>194</v>
      </c>
      <c r="I228" s="374" t="s">
        <v>3428</v>
      </c>
      <c r="J228" s="421" t="s">
        <v>3300</v>
      </c>
      <c r="K228" s="422" t="s">
        <v>3235</v>
      </c>
      <c r="L228" s="329">
        <f>CONTINUA!BV228</f>
        <v>0</v>
      </c>
      <c r="M228" s="329">
        <f>CONTINUA!BW228</f>
        <v>0</v>
      </c>
      <c r="N228" s="895"/>
      <c r="O228" s="896" t="s">
        <v>4040</v>
      </c>
      <c r="P228" s="897" t="s">
        <v>4035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3425</v>
      </c>
      <c r="B229" s="369" t="s">
        <v>3426</v>
      </c>
      <c r="C229" s="375" t="s">
        <v>3301</v>
      </c>
      <c r="D229" s="371" t="s">
        <v>3382</v>
      </c>
      <c r="E229" s="371" t="s">
        <v>3427</v>
      </c>
      <c r="F229" s="376" t="s">
        <v>3224</v>
      </c>
      <c r="G229" s="376" t="s">
        <v>3225</v>
      </c>
      <c r="H229" s="373" t="s">
        <v>194</v>
      </c>
      <c r="I229" s="374" t="s">
        <v>3428</v>
      </c>
      <c r="J229" s="421" t="s">
        <v>3300</v>
      </c>
      <c r="K229" s="423" t="s">
        <v>3236</v>
      </c>
      <c r="L229" s="329">
        <f>CONTINUA!BV229</f>
        <v>0</v>
      </c>
      <c r="M229" s="329">
        <f>CONTINUA!BW229</f>
        <v>0</v>
      </c>
      <c r="N229" s="895"/>
      <c r="O229" s="896" t="s">
        <v>4040</v>
      </c>
      <c r="P229" s="897" t="s">
        <v>4035</v>
      </c>
      <c r="Q229" s="400">
        <v>22</v>
      </c>
      <c r="R229" s="401"/>
      <c r="S229" s="400"/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22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22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3425</v>
      </c>
      <c r="B230" s="378" t="s">
        <v>3426</v>
      </c>
      <c r="C230" s="379" t="s">
        <v>3301</v>
      </c>
      <c r="D230" s="380" t="s">
        <v>3382</v>
      </c>
      <c r="E230" s="380" t="s">
        <v>3427</v>
      </c>
      <c r="F230" s="381" t="s">
        <v>3224</v>
      </c>
      <c r="G230" s="381" t="s">
        <v>3225</v>
      </c>
      <c r="H230" s="382" t="s">
        <v>194</v>
      </c>
      <c r="I230" s="383" t="s">
        <v>3428</v>
      </c>
      <c r="J230" s="421" t="s">
        <v>3300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4040</v>
      </c>
      <c r="P230" s="897" t="s">
        <v>4035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3429</v>
      </c>
      <c r="B231" s="522" t="s">
        <v>3430</v>
      </c>
      <c r="C231" s="523">
        <v>1</v>
      </c>
      <c r="D231" s="524" t="s">
        <v>3382</v>
      </c>
      <c r="E231" s="524" t="s">
        <v>3431</v>
      </c>
      <c r="F231" s="525" t="s">
        <v>3224</v>
      </c>
      <c r="G231" s="525" t="s">
        <v>3225</v>
      </c>
      <c r="H231" s="350" t="s">
        <v>194</v>
      </c>
      <c r="I231" s="351" t="s">
        <v>3432</v>
      </c>
      <c r="J231" s="409" t="s">
        <v>3231</v>
      </c>
      <c r="K231" s="410" t="s">
        <v>3232</v>
      </c>
      <c r="L231" s="329">
        <f>CONTINUA!BV231</f>
        <v>0</v>
      </c>
      <c r="M231" s="329">
        <f>CONTINUA!BW231</f>
        <v>0</v>
      </c>
      <c r="N231" s="895"/>
      <c r="O231" s="896" t="s">
        <v>4040</v>
      </c>
      <c r="P231" s="897" t="s">
        <v>4035</v>
      </c>
      <c r="Q231" s="400">
        <v>16</v>
      </c>
      <c r="R231" s="401"/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16</v>
      </c>
      <c r="EQ231" s="171">
        <f t="shared" si="242"/>
        <v>0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16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32532.47</v>
      </c>
      <c r="EY231" s="174">
        <f>(L231*regular)+(M231*Cadeirantee)</f>
        <v>0</v>
      </c>
      <c r="EZ231" s="249">
        <f>SUMIF(FG231:GJ231,"&gt;0")</f>
        <v>0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32783.11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32532.47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3429</v>
      </c>
      <c r="B232" s="369" t="s">
        <v>3430</v>
      </c>
      <c r="C232" s="370" t="s">
        <v>3233</v>
      </c>
      <c r="D232" s="371" t="s">
        <v>3382</v>
      </c>
      <c r="E232" s="371" t="s">
        <v>3431</v>
      </c>
      <c r="F232" s="372" t="s">
        <v>3224</v>
      </c>
      <c r="G232" s="372" t="s">
        <v>3225</v>
      </c>
      <c r="H232" s="373" t="s">
        <v>194</v>
      </c>
      <c r="I232" s="374" t="s">
        <v>3432</v>
      </c>
      <c r="J232" s="421" t="s">
        <v>3231</v>
      </c>
      <c r="K232" s="421" t="s">
        <v>3234</v>
      </c>
      <c r="L232" s="329">
        <f>CONTINUA!BV232</f>
        <v>26</v>
      </c>
      <c r="M232" s="329">
        <f>CONTINUA!BW232</f>
        <v>0</v>
      </c>
      <c r="N232" s="895"/>
      <c r="O232" s="896" t="s">
        <v>4040</v>
      </c>
      <c r="P232" s="897" t="s">
        <v>4035</v>
      </c>
      <c r="Q232" s="400">
        <v>64</v>
      </c>
      <c r="R232" s="401"/>
      <c r="S232" s="400">
        <v>1</v>
      </c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64</v>
      </c>
      <c r="EQ232" s="171">
        <f t="shared" si="242"/>
        <v>0</v>
      </c>
      <c r="ER232" s="171">
        <f t="shared" si="243"/>
        <v>1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65</v>
      </c>
      <c r="EW232" s="173"/>
      <c r="EX232" s="248">
        <f t="shared" si="274"/>
        <v>0</v>
      </c>
      <c r="EY232" s="174">
        <f>(L232*regular)+(M232*Cadeirantee)</f>
        <v>250.64000000000001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3429</v>
      </c>
      <c r="B233" s="369" t="s">
        <v>3430</v>
      </c>
      <c r="C233" s="375" t="s">
        <v>3233</v>
      </c>
      <c r="D233" s="371" t="s">
        <v>3382</v>
      </c>
      <c r="E233" s="371" t="s">
        <v>3431</v>
      </c>
      <c r="F233" s="376" t="s">
        <v>3224</v>
      </c>
      <c r="G233" s="376" t="s">
        <v>3225</v>
      </c>
      <c r="H233" s="373" t="s">
        <v>194</v>
      </c>
      <c r="I233" s="374" t="s">
        <v>3432</v>
      </c>
      <c r="J233" s="421" t="s">
        <v>3231</v>
      </c>
      <c r="K233" s="422" t="s">
        <v>3235</v>
      </c>
      <c r="L233" s="329">
        <f>CONTINUA!BV233</f>
        <v>0</v>
      </c>
      <c r="M233" s="329">
        <f>CONTINUA!BW233</f>
        <v>0</v>
      </c>
      <c r="N233" s="895"/>
      <c r="O233" s="896" t="s">
        <v>4040</v>
      </c>
      <c r="P233" s="897" t="s">
        <v>4035</v>
      </c>
      <c r="Q233" s="400"/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3429</v>
      </c>
      <c r="B234" s="369" t="s">
        <v>3430</v>
      </c>
      <c r="C234" s="375" t="s">
        <v>3233</v>
      </c>
      <c r="D234" s="371" t="s">
        <v>3382</v>
      </c>
      <c r="E234" s="371" t="s">
        <v>3431</v>
      </c>
      <c r="F234" s="376" t="s">
        <v>3224</v>
      </c>
      <c r="G234" s="376" t="s">
        <v>3225</v>
      </c>
      <c r="H234" s="373" t="s">
        <v>194</v>
      </c>
      <c r="I234" s="374" t="s">
        <v>3432</v>
      </c>
      <c r="J234" s="421" t="s">
        <v>3231</v>
      </c>
      <c r="K234" s="423" t="s">
        <v>3236</v>
      </c>
      <c r="L234" s="329">
        <f>CONTINUA!BV234</f>
        <v>0</v>
      </c>
      <c r="M234" s="329">
        <f>CONTINUA!BW234</f>
        <v>0</v>
      </c>
      <c r="N234" s="895"/>
      <c r="O234" s="896" t="s">
        <v>4040</v>
      </c>
      <c r="P234" s="897" t="s">
        <v>4035</v>
      </c>
      <c r="Q234" s="400"/>
      <c r="R234" s="401"/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0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0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3429</v>
      </c>
      <c r="B235" s="378" t="s">
        <v>3430</v>
      </c>
      <c r="C235" s="379" t="s">
        <v>3233</v>
      </c>
      <c r="D235" s="380" t="s">
        <v>3382</v>
      </c>
      <c r="E235" s="380" t="s">
        <v>3431</v>
      </c>
      <c r="F235" s="381" t="s">
        <v>3224</v>
      </c>
      <c r="G235" s="381" t="s">
        <v>3225</v>
      </c>
      <c r="H235" s="382" t="s">
        <v>194</v>
      </c>
      <c r="I235" s="383" t="s">
        <v>3432</v>
      </c>
      <c r="J235" s="421" t="s">
        <v>3231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4040</v>
      </c>
      <c r="P235" s="897" t="s">
        <v>4035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3433</v>
      </c>
      <c r="B236" s="522" t="s">
        <v>3434</v>
      </c>
      <c r="C236" s="523">
        <v>3</v>
      </c>
      <c r="D236" s="524" t="s">
        <v>3382</v>
      </c>
      <c r="E236" s="524" t="s">
        <v>3435</v>
      </c>
      <c r="F236" s="525" t="s">
        <v>3224</v>
      </c>
      <c r="G236" s="525" t="s">
        <v>3225</v>
      </c>
      <c r="H236" s="350" t="s">
        <v>194</v>
      </c>
      <c r="I236" s="351" t="s">
        <v>3436</v>
      </c>
      <c r="J236" s="409" t="s">
        <v>3300</v>
      </c>
      <c r="K236" s="410" t="s">
        <v>3232</v>
      </c>
      <c r="L236" s="329">
        <f>CONTINUA!BV236</f>
        <v>0</v>
      </c>
      <c r="M236" s="329">
        <f>CONTINUA!BW236</f>
        <v>0</v>
      </c>
      <c r="N236" s="895"/>
      <c r="O236" s="896" t="s">
        <v>4040</v>
      </c>
      <c r="P236" s="897" t="s">
        <v>4035</v>
      </c>
      <c r="Q236" s="400"/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0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0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11840.5</v>
      </c>
      <c r="EY236" s="174">
        <f>(L236*regular)+(M236*Cadeirantee)</f>
        <v>0</v>
      </c>
      <c r="EZ236" s="249">
        <f>SUMIF(FG236:GJ236,"&gt;0")</f>
        <v>0</v>
      </c>
      <c r="FA236" s="249">
        <f>SUMIF(FG236:GJ236,"&lt;0")+SUMIF(GN236:HP236,"&lt;0")</f>
        <v>0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11840.5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11840.5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0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3433</v>
      </c>
      <c r="B237" s="369" t="s">
        <v>3434</v>
      </c>
      <c r="C237" s="370" t="s">
        <v>3301</v>
      </c>
      <c r="D237" s="371" t="s">
        <v>3382</v>
      </c>
      <c r="E237" s="371" t="s">
        <v>3435</v>
      </c>
      <c r="F237" s="372" t="s">
        <v>3224</v>
      </c>
      <c r="G237" s="372" t="s">
        <v>3225</v>
      </c>
      <c r="H237" s="373" t="s">
        <v>194</v>
      </c>
      <c r="I237" s="374" t="s">
        <v>3436</v>
      </c>
      <c r="J237" s="421" t="s">
        <v>3300</v>
      </c>
      <c r="K237" s="421" t="s">
        <v>3234</v>
      </c>
      <c r="L237" s="329">
        <f>CONTINUA!BV237</f>
        <v>0</v>
      </c>
      <c r="M237" s="329">
        <f>CONTINUA!BW237</f>
        <v>0</v>
      </c>
      <c r="N237" s="895"/>
      <c r="O237" s="896" t="s">
        <v>4040</v>
      </c>
      <c r="P237" s="897" t="s">
        <v>4035</v>
      </c>
      <c r="Q237" s="400"/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/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/>
      <c r="BN237" s="401"/>
      <c r="BO237" s="400"/>
      <c r="BP237" s="401"/>
      <c r="BQ237" s="400"/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/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0</v>
      </c>
      <c r="EQ237" s="171">
        <f t="shared" si="242"/>
        <v>0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0</v>
      </c>
      <c r="EW237" s="173"/>
      <c r="EX237" s="248">
        <f t="shared" si="279"/>
        <v>0</v>
      </c>
      <c r="EY237" s="174">
        <f>(L237*regular)+(M237*Cadeirantee)</f>
        <v>0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3433</v>
      </c>
      <c r="B238" s="369" t="s">
        <v>3434</v>
      </c>
      <c r="C238" s="375" t="s">
        <v>3301</v>
      </c>
      <c r="D238" s="371" t="s">
        <v>3382</v>
      </c>
      <c r="E238" s="371" t="s">
        <v>3435</v>
      </c>
      <c r="F238" s="376" t="s">
        <v>3224</v>
      </c>
      <c r="G238" s="376" t="s">
        <v>3225</v>
      </c>
      <c r="H238" s="373" t="s">
        <v>194</v>
      </c>
      <c r="I238" s="374" t="s">
        <v>3436</v>
      </c>
      <c r="J238" s="421" t="s">
        <v>3300</v>
      </c>
      <c r="K238" s="422" t="s">
        <v>3235</v>
      </c>
      <c r="L238" s="329">
        <f>CONTINUA!BV238</f>
        <v>0</v>
      </c>
      <c r="M238" s="329">
        <f>CONTINUA!BW238</f>
        <v>0</v>
      </c>
      <c r="N238" s="895"/>
      <c r="O238" s="896" t="s">
        <v>4040</v>
      </c>
      <c r="P238" s="897" t="s">
        <v>4035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3433</v>
      </c>
      <c r="B239" s="369" t="s">
        <v>3434</v>
      </c>
      <c r="C239" s="375" t="s">
        <v>3301</v>
      </c>
      <c r="D239" s="371" t="s">
        <v>3382</v>
      </c>
      <c r="E239" s="371" t="s">
        <v>3435</v>
      </c>
      <c r="F239" s="376" t="s">
        <v>3224</v>
      </c>
      <c r="G239" s="376" t="s">
        <v>3225</v>
      </c>
      <c r="H239" s="373" t="s">
        <v>194</v>
      </c>
      <c r="I239" s="374" t="s">
        <v>3436</v>
      </c>
      <c r="J239" s="421" t="s">
        <v>3300</v>
      </c>
      <c r="K239" s="423" t="s">
        <v>3236</v>
      </c>
      <c r="L239" s="329">
        <f>CONTINUA!BV239</f>
        <v>0</v>
      </c>
      <c r="M239" s="329">
        <f>CONTINUA!BW239</f>
        <v>0</v>
      </c>
      <c r="N239" s="895"/>
      <c r="O239" s="896" t="s">
        <v>4040</v>
      </c>
      <c r="P239" s="897" t="s">
        <v>4035</v>
      </c>
      <c r="Q239" s="400">
        <v>17</v>
      </c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17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17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3433</v>
      </c>
      <c r="B240" s="378" t="s">
        <v>3434</v>
      </c>
      <c r="C240" s="379" t="s">
        <v>3301</v>
      </c>
      <c r="D240" s="380" t="s">
        <v>3382</v>
      </c>
      <c r="E240" s="380" t="s">
        <v>3435</v>
      </c>
      <c r="F240" s="381" t="s">
        <v>3224</v>
      </c>
      <c r="G240" s="381" t="s">
        <v>3225</v>
      </c>
      <c r="H240" s="382" t="s">
        <v>194</v>
      </c>
      <c r="I240" s="383" t="s">
        <v>3436</v>
      </c>
      <c r="J240" s="421" t="s">
        <v>3300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4040</v>
      </c>
      <c r="P240" s="897" t="s">
        <v>4035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3437</v>
      </c>
      <c r="B241" s="522" t="s">
        <v>3438</v>
      </c>
      <c r="C241" s="523">
        <v>3</v>
      </c>
      <c r="D241" s="524" t="s">
        <v>3382</v>
      </c>
      <c r="E241" s="524" t="s">
        <v>3439</v>
      </c>
      <c r="F241" s="525" t="s">
        <v>3224</v>
      </c>
      <c r="G241" s="525" t="s">
        <v>3225</v>
      </c>
      <c r="H241" s="350" t="s">
        <v>194</v>
      </c>
      <c r="I241" s="351" t="s">
        <v>3440</v>
      </c>
      <c r="J241" s="409" t="s">
        <v>3300</v>
      </c>
      <c r="K241" s="410" t="s">
        <v>3232</v>
      </c>
      <c r="L241" s="329">
        <f>CONTINUA!BV241</f>
        <v>0</v>
      </c>
      <c r="M241" s="329">
        <f>CONTINUA!BW241</f>
        <v>0</v>
      </c>
      <c r="N241" s="895"/>
      <c r="O241" s="896" t="s">
        <v>4040</v>
      </c>
      <c r="P241" s="897" t="s">
        <v>4035</v>
      </c>
      <c r="Q241" s="400"/>
      <c r="R241" s="401"/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0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0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13703.92</v>
      </c>
      <c r="EY241" s="174">
        <f>(L241*regular)+(M241*Cadeirantee)</f>
        <v>0</v>
      </c>
      <c r="EZ241" s="249">
        <f>SUMIF(FG241:GJ241,"&gt;0")</f>
        <v>0</v>
      </c>
      <c r="FA241" s="249">
        <f>SUMIF(FG241:GJ241,"&lt;0")+SUMIF(GN241:HP241,"&lt;0")</f>
        <v>0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13703.92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13703.92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3437</v>
      </c>
      <c r="B242" s="369" t="s">
        <v>3438</v>
      </c>
      <c r="C242" s="370" t="s">
        <v>3301</v>
      </c>
      <c r="D242" s="371" t="s">
        <v>3382</v>
      </c>
      <c r="E242" s="371" t="s">
        <v>3439</v>
      </c>
      <c r="F242" s="372" t="s">
        <v>3224</v>
      </c>
      <c r="G242" s="372" t="s">
        <v>3225</v>
      </c>
      <c r="H242" s="373" t="s">
        <v>194</v>
      </c>
      <c r="I242" s="374" t="s">
        <v>3440</v>
      </c>
      <c r="J242" s="421" t="s">
        <v>3300</v>
      </c>
      <c r="K242" s="421" t="s">
        <v>3234</v>
      </c>
      <c r="L242" s="329">
        <f>CONTINUA!BV242</f>
        <v>0</v>
      </c>
      <c r="M242" s="329">
        <f>CONTINUA!BW242</f>
        <v>0</v>
      </c>
      <c r="N242" s="895"/>
      <c r="O242" s="896" t="s">
        <v>4040</v>
      </c>
      <c r="P242" s="897" t="s">
        <v>4035</v>
      </c>
      <c r="Q242" s="400"/>
      <c r="R242" s="401"/>
      <c r="S242" s="400"/>
      <c r="T242" s="401"/>
      <c r="U242" s="400"/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0</v>
      </c>
      <c r="EQ242" s="171">
        <f t="shared" si="242"/>
        <v>0</v>
      </c>
      <c r="ER242" s="171">
        <f t="shared" si="243"/>
        <v>0</v>
      </c>
      <c r="ES242" s="171">
        <f t="shared" si="244"/>
        <v>0</v>
      </c>
      <c r="ET242" s="171">
        <f t="shared" si="245"/>
        <v>0</v>
      </c>
      <c r="EU242" s="171">
        <f t="shared" si="246"/>
        <v>0</v>
      </c>
      <c r="EV242" s="172">
        <f t="shared" si="247"/>
        <v>0</v>
      </c>
      <c r="EW242" s="173"/>
      <c r="EX242" s="248">
        <f t="shared" si="284"/>
        <v>0</v>
      </c>
      <c r="EY242" s="174">
        <f>(L242*regular)+(M242*Cadeirantee)</f>
        <v>0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3437</v>
      </c>
      <c r="B243" s="369" t="s">
        <v>3438</v>
      </c>
      <c r="C243" s="375" t="s">
        <v>3301</v>
      </c>
      <c r="D243" s="371" t="s">
        <v>3382</v>
      </c>
      <c r="E243" s="371" t="s">
        <v>3439</v>
      </c>
      <c r="F243" s="376" t="s">
        <v>3224</v>
      </c>
      <c r="G243" s="376" t="s">
        <v>3225</v>
      </c>
      <c r="H243" s="373" t="s">
        <v>194</v>
      </c>
      <c r="I243" s="374" t="s">
        <v>3440</v>
      </c>
      <c r="J243" s="421" t="s">
        <v>3300</v>
      </c>
      <c r="K243" s="422" t="s">
        <v>3235</v>
      </c>
      <c r="L243" s="329">
        <f>CONTINUA!BV243</f>
        <v>0</v>
      </c>
      <c r="M243" s="329">
        <f>CONTINUA!BW243</f>
        <v>0</v>
      </c>
      <c r="N243" s="895"/>
      <c r="O243" s="896" t="s">
        <v>4040</v>
      </c>
      <c r="P243" s="897" t="s">
        <v>4035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3437</v>
      </c>
      <c r="B244" s="369" t="s">
        <v>3438</v>
      </c>
      <c r="C244" s="375" t="s">
        <v>3301</v>
      </c>
      <c r="D244" s="371" t="s">
        <v>3382</v>
      </c>
      <c r="E244" s="371" t="s">
        <v>3439</v>
      </c>
      <c r="F244" s="376" t="s">
        <v>3224</v>
      </c>
      <c r="G244" s="376" t="s">
        <v>3225</v>
      </c>
      <c r="H244" s="373" t="s">
        <v>194</v>
      </c>
      <c r="I244" s="374" t="s">
        <v>3440</v>
      </c>
      <c r="J244" s="421" t="s">
        <v>3300</v>
      </c>
      <c r="K244" s="423" t="s">
        <v>3236</v>
      </c>
      <c r="L244" s="329">
        <f>CONTINUA!BV244</f>
        <v>0</v>
      </c>
      <c r="M244" s="329">
        <f>CONTINUA!BW244</f>
        <v>0</v>
      </c>
      <c r="N244" s="895"/>
      <c r="O244" s="896" t="s">
        <v>4040</v>
      </c>
      <c r="P244" s="897" t="s">
        <v>4035</v>
      </c>
      <c r="Q244" s="400">
        <v>20</v>
      </c>
      <c r="R244" s="401"/>
      <c r="S244" s="400"/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20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20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3437</v>
      </c>
      <c r="B245" s="378" t="s">
        <v>3438</v>
      </c>
      <c r="C245" s="379" t="s">
        <v>3301</v>
      </c>
      <c r="D245" s="380" t="s">
        <v>3382</v>
      </c>
      <c r="E245" s="380" t="s">
        <v>3439</v>
      </c>
      <c r="F245" s="381" t="s">
        <v>3224</v>
      </c>
      <c r="G245" s="381" t="s">
        <v>3225</v>
      </c>
      <c r="H245" s="382" t="s">
        <v>194</v>
      </c>
      <c r="I245" s="383" t="s">
        <v>3440</v>
      </c>
      <c r="J245" s="421" t="s">
        <v>3300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4040</v>
      </c>
      <c r="P245" s="897" t="s">
        <v>4035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3441</v>
      </c>
      <c r="B246" s="522" t="s">
        <v>3442</v>
      </c>
      <c r="C246" s="523">
        <v>3</v>
      </c>
      <c r="D246" s="524" t="s">
        <v>3382</v>
      </c>
      <c r="E246" s="524" t="s">
        <v>3443</v>
      </c>
      <c r="F246" s="525" t="s">
        <v>3224</v>
      </c>
      <c r="G246" s="525" t="s">
        <v>3225</v>
      </c>
      <c r="H246" s="350" t="s">
        <v>194</v>
      </c>
      <c r="I246" s="351" t="s">
        <v>3444</v>
      </c>
      <c r="J246" s="409" t="s">
        <v>3300</v>
      </c>
      <c r="K246" s="410" t="s">
        <v>3232</v>
      </c>
      <c r="L246" s="329">
        <f>CONTINUA!BV246</f>
        <v>0</v>
      </c>
      <c r="M246" s="329">
        <f>CONTINUA!BW246</f>
        <v>0</v>
      </c>
      <c r="N246" s="895"/>
      <c r="O246" s="896" t="s">
        <v>4040</v>
      </c>
      <c r="P246" s="897" t="s">
        <v>4035</v>
      </c>
      <c r="Q246" s="400"/>
      <c r="R246" s="401"/>
      <c r="S246" s="400"/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/>
      <c r="AL246" s="401"/>
      <c r="AM246" s="400"/>
      <c r="AN246" s="401"/>
      <c r="AO246" s="400"/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/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0</v>
      </c>
      <c r="EQ246" s="171">
        <f t="shared" si="242"/>
        <v>0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0</v>
      </c>
      <c r="EW246" s="367">
        <f>IF(C246=4,IF(MAX(Q246:EJ248)&gt;0,(Especiall/30*(IF(($G246-$F246)=($G$5-$F$5),30,IF(DAY($G246)=31,($G246-$F246),($G246-$F246)+1)))),0),0)</f>
        <v>0</v>
      </c>
      <c r="EX246" s="248">
        <f t="shared" ref="EX246:EX249" si="289">FF246</f>
        <v>16188.48</v>
      </c>
      <c r="EY246" s="174">
        <f>(L246*regular)+(M246*Cadeirantee)</f>
        <v>0</v>
      </c>
      <c r="EZ246" s="249">
        <f>SUMIF(FG246:GJ246,"&gt;0")</f>
        <v>0</v>
      </c>
      <c r="FA246" s="249">
        <f>SUMIF(FG246:GJ246,"&lt;0")+SUMIF(GN246:HP246,"&lt;0")</f>
        <v>0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16188.48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16188.48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3441</v>
      </c>
      <c r="B247" s="369" t="s">
        <v>3442</v>
      </c>
      <c r="C247" s="370" t="s">
        <v>3301</v>
      </c>
      <c r="D247" s="371" t="s">
        <v>3382</v>
      </c>
      <c r="E247" s="371" t="s">
        <v>3443</v>
      </c>
      <c r="F247" s="372" t="s">
        <v>3224</v>
      </c>
      <c r="G247" s="372" t="s">
        <v>3225</v>
      </c>
      <c r="H247" s="373" t="s">
        <v>194</v>
      </c>
      <c r="I247" s="374" t="s">
        <v>3444</v>
      </c>
      <c r="J247" s="421" t="s">
        <v>3300</v>
      </c>
      <c r="K247" s="421" t="s">
        <v>3234</v>
      </c>
      <c r="L247" s="329">
        <f>CONTINUA!BV247</f>
        <v>0</v>
      </c>
      <c r="M247" s="329">
        <f>CONTINUA!BW247</f>
        <v>0</v>
      </c>
      <c r="N247" s="895"/>
      <c r="O247" s="896" t="s">
        <v>4040</v>
      </c>
      <c r="P247" s="897" t="s">
        <v>4035</v>
      </c>
      <c r="Q247" s="400"/>
      <c r="R247" s="401"/>
      <c r="S247" s="400"/>
      <c r="T247" s="401"/>
      <c r="U247" s="400"/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/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/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/>
      <c r="DD247" s="401"/>
      <c r="DE247" s="400"/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/>
      <c r="DR247" s="401"/>
      <c r="DS247" s="400"/>
      <c r="DT247" s="401"/>
      <c r="DU247" s="400"/>
      <c r="DV247" s="401"/>
      <c r="DW247" s="400"/>
      <c r="DX247" s="401"/>
      <c r="DY247" s="400"/>
      <c r="DZ247" s="401"/>
      <c r="EA247" s="400"/>
      <c r="EB247" s="401"/>
      <c r="EC247" s="400"/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0</v>
      </c>
      <c r="EQ247" s="171">
        <f t="shared" si="242"/>
        <v>0</v>
      </c>
      <c r="ER247" s="171">
        <f t="shared" si="243"/>
        <v>0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0</v>
      </c>
      <c r="EW247" s="173"/>
      <c r="EX247" s="248">
        <f t="shared" si="289"/>
        <v>0</v>
      </c>
      <c r="EY247" s="174">
        <f>(L247*regular)+(M247*Cadeirantee)</f>
        <v>0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3441</v>
      </c>
      <c r="B248" s="369" t="s">
        <v>3442</v>
      </c>
      <c r="C248" s="375" t="s">
        <v>3301</v>
      </c>
      <c r="D248" s="371" t="s">
        <v>3382</v>
      </c>
      <c r="E248" s="371" t="s">
        <v>3443</v>
      </c>
      <c r="F248" s="376" t="s">
        <v>3224</v>
      </c>
      <c r="G248" s="376" t="s">
        <v>3225</v>
      </c>
      <c r="H248" s="373" t="s">
        <v>194</v>
      </c>
      <c r="I248" s="374" t="s">
        <v>3444</v>
      </c>
      <c r="J248" s="421" t="s">
        <v>3300</v>
      </c>
      <c r="K248" s="422" t="s">
        <v>3235</v>
      </c>
      <c r="L248" s="329">
        <f>CONTINUA!BV248</f>
        <v>0</v>
      </c>
      <c r="M248" s="329">
        <f>CONTINUA!BW248</f>
        <v>0</v>
      </c>
      <c r="N248" s="895"/>
      <c r="O248" s="896" t="s">
        <v>4040</v>
      </c>
      <c r="P248" s="897" t="s">
        <v>4035</v>
      </c>
      <c r="Q248" s="400"/>
      <c r="R248" s="401"/>
      <c r="S248" s="400"/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0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0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3441</v>
      </c>
      <c r="B249" s="369" t="s">
        <v>3442</v>
      </c>
      <c r="C249" s="375" t="s">
        <v>3301</v>
      </c>
      <c r="D249" s="371" t="s">
        <v>3382</v>
      </c>
      <c r="E249" s="371" t="s">
        <v>3443</v>
      </c>
      <c r="F249" s="376" t="s">
        <v>3224</v>
      </c>
      <c r="G249" s="376" t="s">
        <v>3225</v>
      </c>
      <c r="H249" s="373" t="s">
        <v>194</v>
      </c>
      <c r="I249" s="374" t="s">
        <v>3444</v>
      </c>
      <c r="J249" s="421" t="s">
        <v>3300</v>
      </c>
      <c r="K249" s="423" t="s">
        <v>3236</v>
      </c>
      <c r="L249" s="329">
        <f>CONTINUA!BV249</f>
        <v>0</v>
      </c>
      <c r="M249" s="329">
        <f>CONTINUA!BW249</f>
        <v>0</v>
      </c>
      <c r="N249" s="895"/>
      <c r="O249" s="896" t="s">
        <v>4040</v>
      </c>
      <c r="P249" s="897" t="s">
        <v>4035</v>
      </c>
      <c r="Q249" s="400">
        <v>24</v>
      </c>
      <c r="R249" s="401"/>
      <c r="S249" s="400"/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24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24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3441</v>
      </c>
      <c r="B250" s="378" t="s">
        <v>3442</v>
      </c>
      <c r="C250" s="379" t="s">
        <v>3301</v>
      </c>
      <c r="D250" s="380" t="s">
        <v>3382</v>
      </c>
      <c r="E250" s="380" t="s">
        <v>3443</v>
      </c>
      <c r="F250" s="381" t="s">
        <v>3224</v>
      </c>
      <c r="G250" s="381" t="s">
        <v>3225</v>
      </c>
      <c r="H250" s="382" t="s">
        <v>194</v>
      </c>
      <c r="I250" s="383" t="s">
        <v>3444</v>
      </c>
      <c r="J250" s="421" t="s">
        <v>3300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4040</v>
      </c>
      <c r="P250" s="897" t="s">
        <v>4035</v>
      </c>
      <c r="Q250" s="400"/>
      <c r="R250" s="401"/>
      <c r="S250" s="400"/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3445</v>
      </c>
      <c r="B251" s="522" t="s">
        <v>3446</v>
      </c>
      <c r="C251" s="523">
        <v>1</v>
      </c>
      <c r="D251" s="524" t="s">
        <v>3382</v>
      </c>
      <c r="E251" s="524" t="s">
        <v>3447</v>
      </c>
      <c r="F251" s="525" t="s">
        <v>3224</v>
      </c>
      <c r="G251" s="525" t="s">
        <v>3225</v>
      </c>
      <c r="H251" s="350" t="s">
        <v>194</v>
      </c>
      <c r="I251" s="351" t="s">
        <v>3448</v>
      </c>
      <c r="J251" s="409" t="s">
        <v>3231</v>
      </c>
      <c r="K251" s="410" t="s">
        <v>3232</v>
      </c>
      <c r="L251" s="329">
        <f>CONTINUA!BV251</f>
        <v>0</v>
      </c>
      <c r="M251" s="329">
        <f>CONTINUA!BW251</f>
        <v>0</v>
      </c>
      <c r="N251" s="895"/>
      <c r="O251" s="896" t="s">
        <v>4040</v>
      </c>
      <c r="P251" s="897" t="s">
        <v>4035</v>
      </c>
      <c r="Q251" s="400">
        <v>27</v>
      </c>
      <c r="R251" s="401"/>
      <c r="S251" s="400"/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/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/>
      <c r="EL251" s="513"/>
      <c r="EM251" s="520"/>
      <c r="EN251" s="520"/>
      <c r="EO251" s="520"/>
      <c r="EP251" s="171">
        <f t="shared" si="241"/>
        <v>27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27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11730.050000000001</v>
      </c>
      <c r="EY251" s="174">
        <f>(L251*regular)+(M251*Cadeirantee)</f>
        <v>0</v>
      </c>
      <c r="EZ251" s="249">
        <f>SUMIF(FG251:GJ251,"&gt;0")</f>
        <v>0</v>
      </c>
      <c r="FA251" s="249">
        <f>SUMIF(FG251:GJ251,"&lt;0")+SUMIF(GN251:HP251,"&lt;0")</f>
        <v>0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11730.050000000001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11730.050000000001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0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3445</v>
      </c>
      <c r="B252" s="369" t="s">
        <v>3446</v>
      </c>
      <c r="C252" s="370" t="s">
        <v>3233</v>
      </c>
      <c r="D252" s="371" t="s">
        <v>3382</v>
      </c>
      <c r="E252" s="371" t="s">
        <v>3447</v>
      </c>
      <c r="F252" s="372" t="s">
        <v>3224</v>
      </c>
      <c r="G252" s="372" t="s">
        <v>3225</v>
      </c>
      <c r="H252" s="373" t="s">
        <v>194</v>
      </c>
      <c r="I252" s="374" t="s">
        <v>3448</v>
      </c>
      <c r="J252" s="421" t="s">
        <v>3231</v>
      </c>
      <c r="K252" s="421" t="s">
        <v>3234</v>
      </c>
      <c r="L252" s="329">
        <f>CONTINUA!BV252</f>
        <v>0</v>
      </c>
      <c r="M252" s="329">
        <f>CONTINUA!BW252</f>
        <v>0</v>
      </c>
      <c r="N252" s="895"/>
      <c r="O252" s="896" t="s">
        <v>4040</v>
      </c>
      <c r="P252" s="897" t="s">
        <v>4035</v>
      </c>
      <c r="Q252" s="400"/>
      <c r="R252" s="401"/>
      <c r="S252" s="400"/>
      <c r="T252" s="401"/>
      <c r="U252" s="400"/>
      <c r="V252" s="401"/>
      <c r="W252" s="400"/>
      <c r="X252" s="401"/>
      <c r="Y252" s="400"/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/>
      <c r="AT252" s="401"/>
      <c r="AU252" s="400"/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/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/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0</v>
      </c>
      <c r="EQ252" s="171">
        <f t="shared" si="242"/>
        <v>0</v>
      </c>
      <c r="ER252" s="171">
        <f t="shared" si="243"/>
        <v>0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0</v>
      </c>
      <c r="EW252" s="173"/>
      <c r="EX252" s="248">
        <f t="shared" si="294"/>
        <v>0</v>
      </c>
      <c r="EY252" s="174">
        <f>(L252*regular)+(M252*Cadeirantee)</f>
        <v>0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3445</v>
      </c>
      <c r="B253" s="369" t="s">
        <v>3446</v>
      </c>
      <c r="C253" s="375" t="s">
        <v>3233</v>
      </c>
      <c r="D253" s="371" t="s">
        <v>3382</v>
      </c>
      <c r="E253" s="371" t="s">
        <v>3447</v>
      </c>
      <c r="F253" s="376" t="s">
        <v>3224</v>
      </c>
      <c r="G253" s="376" t="s">
        <v>3225</v>
      </c>
      <c r="H253" s="373" t="s">
        <v>194</v>
      </c>
      <c r="I253" s="374" t="s">
        <v>3448</v>
      </c>
      <c r="J253" s="421" t="s">
        <v>3231</v>
      </c>
      <c r="K253" s="422" t="s">
        <v>3235</v>
      </c>
      <c r="L253" s="329">
        <f>CONTINUA!BV253</f>
        <v>0</v>
      </c>
      <c r="M253" s="329">
        <f>CONTINUA!BW253</f>
        <v>0</v>
      </c>
      <c r="N253" s="895"/>
      <c r="O253" s="896" t="s">
        <v>4040</v>
      </c>
      <c r="P253" s="897" t="s">
        <v>4035</v>
      </c>
      <c r="Q253" s="400"/>
      <c r="R253" s="401"/>
      <c r="S253" s="400"/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3445</v>
      </c>
      <c r="B254" s="369" t="s">
        <v>3446</v>
      </c>
      <c r="C254" s="375" t="s">
        <v>3233</v>
      </c>
      <c r="D254" s="371" t="s">
        <v>3382</v>
      </c>
      <c r="E254" s="371" t="s">
        <v>3447</v>
      </c>
      <c r="F254" s="376" t="s">
        <v>3224</v>
      </c>
      <c r="G254" s="376" t="s">
        <v>3225</v>
      </c>
      <c r="H254" s="373" t="s">
        <v>194</v>
      </c>
      <c r="I254" s="374" t="s">
        <v>3448</v>
      </c>
      <c r="J254" s="421" t="s">
        <v>3231</v>
      </c>
      <c r="K254" s="423" t="s">
        <v>3236</v>
      </c>
      <c r="L254" s="329">
        <f>CONTINUA!BV254</f>
        <v>0</v>
      </c>
      <c r="M254" s="329">
        <f>CONTINUA!BW254</f>
        <v>0</v>
      </c>
      <c r="N254" s="895"/>
      <c r="O254" s="896" t="s">
        <v>4040</v>
      </c>
      <c r="P254" s="897" t="s">
        <v>4035</v>
      </c>
      <c r="Q254" s="400"/>
      <c r="R254" s="401"/>
      <c r="S254" s="400"/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/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0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0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3445</v>
      </c>
      <c r="B255" s="378" t="s">
        <v>3446</v>
      </c>
      <c r="C255" s="379" t="s">
        <v>3233</v>
      </c>
      <c r="D255" s="380" t="s">
        <v>3382</v>
      </c>
      <c r="E255" s="380" t="s">
        <v>3447</v>
      </c>
      <c r="F255" s="381" t="s">
        <v>3224</v>
      </c>
      <c r="G255" s="381" t="s">
        <v>3225</v>
      </c>
      <c r="H255" s="382" t="s">
        <v>194</v>
      </c>
      <c r="I255" s="383" t="s">
        <v>3448</v>
      </c>
      <c r="J255" s="421" t="s">
        <v>3231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4040</v>
      </c>
      <c r="P255" s="897" t="s">
        <v>4035</v>
      </c>
      <c r="Q255" s="400"/>
      <c r="R255" s="401"/>
      <c r="S255" s="400"/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3449</v>
      </c>
      <c r="B256" s="522" t="s">
        <v>3450</v>
      </c>
      <c r="C256" s="523">
        <v>2</v>
      </c>
      <c r="D256" s="524" t="s">
        <v>3382</v>
      </c>
      <c r="E256" s="524" t="s">
        <v>3451</v>
      </c>
      <c r="F256" s="525" t="s">
        <v>3224</v>
      </c>
      <c r="G256" s="525" t="s">
        <v>3225</v>
      </c>
      <c r="H256" s="350" t="s">
        <v>194</v>
      </c>
      <c r="I256" s="351" t="s">
        <v>1791</v>
      </c>
      <c r="J256" s="409" t="s">
        <v>3268</v>
      </c>
      <c r="K256" s="410" t="s">
        <v>3232</v>
      </c>
      <c r="L256" s="329">
        <f>CONTINUA!BV256</f>
        <v>0</v>
      </c>
      <c r="M256" s="329">
        <f>CONTINUA!BW256</f>
        <v>0</v>
      </c>
      <c r="N256" s="895"/>
      <c r="O256" s="896" t="s">
        <v>4040</v>
      </c>
      <c r="P256" s="897" t="s">
        <v>4035</v>
      </c>
      <c r="Q256" s="400"/>
      <c r="R256" s="401">
        <v>1</v>
      </c>
      <c r="S256" s="400"/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/>
      <c r="EM256" s="520"/>
      <c r="EN256" s="520"/>
      <c r="EO256" s="520"/>
      <c r="EP256" s="171">
        <f t="shared" si="241"/>
        <v>0</v>
      </c>
      <c r="EQ256" s="171">
        <f t="shared" si="242"/>
        <v>0</v>
      </c>
      <c r="ER256" s="171">
        <f t="shared" si="243"/>
        <v>0</v>
      </c>
      <c r="ES256" s="171">
        <f t="shared" si="244"/>
        <v>1</v>
      </c>
      <c r="ET256" s="171">
        <f t="shared" si="245"/>
        <v>0</v>
      </c>
      <c r="EU256" s="171">
        <f t="shared" si="246"/>
        <v>0</v>
      </c>
      <c r="EV256" s="172">
        <f t="shared" si="247"/>
        <v>1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23254.22</v>
      </c>
      <c r="EY256" s="174">
        <f>(L256*regular)+(M256*Cadeirantee)</f>
        <v>0</v>
      </c>
      <c r="EZ256" s="249">
        <f>SUMIF(FG256:GJ256,"&gt;0")</f>
        <v>0</v>
      </c>
      <c r="FA256" s="249">
        <f>SUMIF(FG256:GJ256,"&lt;0")+SUMIF(GN256:HP256,"&lt;0")</f>
        <v>0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23929.02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23254.22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0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3449</v>
      </c>
      <c r="B257" s="369" t="s">
        <v>3450</v>
      </c>
      <c r="C257" s="370" t="s">
        <v>3233</v>
      </c>
      <c r="D257" s="371" t="s">
        <v>3382</v>
      </c>
      <c r="E257" s="371" t="s">
        <v>3451</v>
      </c>
      <c r="F257" s="372" t="s">
        <v>3224</v>
      </c>
      <c r="G257" s="372" t="s">
        <v>3225</v>
      </c>
      <c r="H257" s="373" t="s">
        <v>194</v>
      </c>
      <c r="I257" s="374" t="s">
        <v>1791</v>
      </c>
      <c r="J257" s="421" t="s">
        <v>3268</v>
      </c>
      <c r="K257" s="421" t="s">
        <v>3234</v>
      </c>
      <c r="L257" s="329">
        <f>CONTINUA!BV257</f>
        <v>70</v>
      </c>
      <c r="M257" s="329">
        <f>CONTINUA!BW257</f>
        <v>0</v>
      </c>
      <c r="N257" s="895"/>
      <c r="O257" s="896" t="s">
        <v>4040</v>
      </c>
      <c r="P257" s="897" t="s">
        <v>4035</v>
      </c>
      <c r="Q257" s="400">
        <v>25</v>
      </c>
      <c r="R257" s="401">
        <v>3</v>
      </c>
      <c r="S257" s="400"/>
      <c r="T257" s="401">
        <v>1</v>
      </c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/>
      <c r="AL257" s="401"/>
      <c r="AM257" s="400"/>
      <c r="AN257" s="401"/>
      <c r="AO257" s="400"/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/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25</v>
      </c>
      <c r="EQ257" s="171">
        <f t="shared" si="242"/>
        <v>0</v>
      </c>
      <c r="ER257" s="171">
        <f t="shared" si="243"/>
        <v>0</v>
      </c>
      <c r="ES257" s="171">
        <f t="shared" si="244"/>
        <v>3</v>
      </c>
      <c r="ET257" s="171">
        <f t="shared" si="245"/>
        <v>0</v>
      </c>
      <c r="EU257" s="171">
        <f t="shared" si="246"/>
        <v>1</v>
      </c>
      <c r="EV257" s="172">
        <f t="shared" si="247"/>
        <v>29</v>
      </c>
      <c r="EW257" s="173"/>
      <c r="EX257" s="248">
        <f t="shared" si="299"/>
        <v>0</v>
      </c>
      <c r="EY257" s="174">
        <f>(L257*regular)+(M257*Cadeirantee)</f>
        <v>674.80000000000007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3449</v>
      </c>
      <c r="B258" s="369" t="s">
        <v>3450</v>
      </c>
      <c r="C258" s="375" t="s">
        <v>3233</v>
      </c>
      <c r="D258" s="371" t="s">
        <v>3382</v>
      </c>
      <c r="E258" s="371" t="s">
        <v>3451</v>
      </c>
      <c r="F258" s="376" t="s">
        <v>3224</v>
      </c>
      <c r="G258" s="376" t="s">
        <v>3225</v>
      </c>
      <c r="H258" s="373" t="s">
        <v>194</v>
      </c>
      <c r="I258" s="374" t="s">
        <v>1791</v>
      </c>
      <c r="J258" s="421" t="s">
        <v>3268</v>
      </c>
      <c r="K258" s="422" t="s">
        <v>3235</v>
      </c>
      <c r="L258" s="329">
        <f>CONTINUA!BV258</f>
        <v>0</v>
      </c>
      <c r="M258" s="329">
        <f>CONTINUA!BW258</f>
        <v>0</v>
      </c>
      <c r="N258" s="895"/>
      <c r="O258" s="896" t="s">
        <v>4040</v>
      </c>
      <c r="P258" s="897" t="s">
        <v>4035</v>
      </c>
      <c r="Q258" s="400"/>
      <c r="R258" s="401"/>
      <c r="S258" s="400"/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3449</v>
      </c>
      <c r="B259" s="369" t="s">
        <v>3450</v>
      </c>
      <c r="C259" s="375" t="s">
        <v>3233</v>
      </c>
      <c r="D259" s="371" t="s">
        <v>3382</v>
      </c>
      <c r="E259" s="371" t="s">
        <v>3451</v>
      </c>
      <c r="F259" s="376" t="s">
        <v>3224</v>
      </c>
      <c r="G259" s="376" t="s">
        <v>3225</v>
      </c>
      <c r="H259" s="373" t="s">
        <v>194</v>
      </c>
      <c r="I259" s="374" t="s">
        <v>1791</v>
      </c>
      <c r="J259" s="421" t="s">
        <v>3268</v>
      </c>
      <c r="K259" s="423" t="s">
        <v>3236</v>
      </c>
      <c r="L259" s="329">
        <f>CONTINUA!BV259</f>
        <v>0</v>
      </c>
      <c r="M259" s="329">
        <f>CONTINUA!BW259</f>
        <v>0</v>
      </c>
      <c r="N259" s="895"/>
      <c r="O259" s="896" t="s">
        <v>4040</v>
      </c>
      <c r="P259" s="897" t="s">
        <v>4035</v>
      </c>
      <c r="Q259" s="400"/>
      <c r="R259" s="401"/>
      <c r="S259" s="400"/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/>
      <c r="AT259" s="401"/>
      <c r="AU259" s="400"/>
      <c r="AV259" s="401"/>
      <c r="AW259" s="400"/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/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0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0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3449</v>
      </c>
      <c r="B260" s="378" t="s">
        <v>3450</v>
      </c>
      <c r="C260" s="379" t="s">
        <v>3233</v>
      </c>
      <c r="D260" s="380" t="s">
        <v>3382</v>
      </c>
      <c r="E260" s="380" t="s">
        <v>3451</v>
      </c>
      <c r="F260" s="381" t="s">
        <v>3224</v>
      </c>
      <c r="G260" s="381" t="s">
        <v>3225</v>
      </c>
      <c r="H260" s="382" t="s">
        <v>194</v>
      </c>
      <c r="I260" s="383" t="s">
        <v>1791</v>
      </c>
      <c r="J260" s="421" t="s">
        <v>3268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4040</v>
      </c>
      <c r="P260" s="897" t="s">
        <v>4035</v>
      </c>
      <c r="Q260" s="400"/>
      <c r="R260" s="401"/>
      <c r="S260" s="400"/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3452</v>
      </c>
      <c r="B261" s="522" t="s">
        <v>3453</v>
      </c>
      <c r="C261" s="523">
        <v>1</v>
      </c>
      <c r="D261" s="524" t="s">
        <v>3382</v>
      </c>
      <c r="E261" s="524" t="s">
        <v>3454</v>
      </c>
      <c r="F261" s="525" t="s">
        <v>3224</v>
      </c>
      <c r="G261" s="525" t="s">
        <v>3225</v>
      </c>
      <c r="H261" s="350" t="s">
        <v>194</v>
      </c>
      <c r="I261" s="351" t="s">
        <v>3455</v>
      </c>
      <c r="J261" s="409" t="s">
        <v>3231</v>
      </c>
      <c r="K261" s="410" t="s">
        <v>3232</v>
      </c>
      <c r="L261" s="329">
        <f>CONTINUA!BV261</f>
        <v>0</v>
      </c>
      <c r="M261" s="329">
        <f>CONTINUA!BW261</f>
        <v>0</v>
      </c>
      <c r="N261" s="895"/>
      <c r="O261" s="896" t="s">
        <v>4040</v>
      </c>
      <c r="P261" s="897" t="s">
        <v>4035</v>
      </c>
      <c r="Q261" s="400"/>
      <c r="R261" s="401"/>
      <c r="S261" s="400"/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/>
      <c r="AL261" s="401"/>
      <c r="AM261" s="400"/>
      <c r="AN261" s="401"/>
      <c r="AO261" s="400"/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/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/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/>
      <c r="DR261" s="401"/>
      <c r="DS261" s="400"/>
      <c r="DT261" s="401"/>
      <c r="DU261" s="400"/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 t="s">
        <v>4022</v>
      </c>
      <c r="EM261" s="520">
        <v>141.251</v>
      </c>
      <c r="EN261" s="520"/>
      <c r="EO261" s="520"/>
      <c r="EP261" s="171">
        <f t="shared" si="241"/>
        <v>0</v>
      </c>
      <c r="EQ261" s="171">
        <f t="shared" si="242"/>
        <v>0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0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22516.49</v>
      </c>
      <c r="EY261" s="174">
        <f>(L261*regular)+(M261*Cadeirantee)</f>
        <v>0</v>
      </c>
      <c r="EZ261" s="249">
        <f>SUMIF(FG261:GJ261,"&gt;0")</f>
        <v>0</v>
      </c>
      <c r="FA261" s="249">
        <f>SUMIF(FG261:GJ261,"&lt;0")+SUMIF(GN261:HP261,"&lt;0")</f>
        <v>0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22657.741000000002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22516.49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0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141.251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3452</v>
      </c>
      <c r="B262" s="369" t="s">
        <v>3453</v>
      </c>
      <c r="C262" s="370" t="s">
        <v>3233</v>
      </c>
      <c r="D262" s="371" t="s">
        <v>3382</v>
      </c>
      <c r="E262" s="371" t="s">
        <v>3454</v>
      </c>
      <c r="F262" s="372" t="s">
        <v>3224</v>
      </c>
      <c r="G262" s="372" t="s">
        <v>3225</v>
      </c>
      <c r="H262" s="373" t="s">
        <v>194</v>
      </c>
      <c r="I262" s="374" t="s">
        <v>3455</v>
      </c>
      <c r="J262" s="421" t="s">
        <v>3231</v>
      </c>
      <c r="K262" s="421" t="s">
        <v>3234</v>
      </c>
      <c r="L262" s="329">
        <f>CONTINUA!BV262</f>
        <v>0</v>
      </c>
      <c r="M262" s="329">
        <f>CONTINUA!BW262</f>
        <v>0</v>
      </c>
      <c r="N262" s="895"/>
      <c r="O262" s="896" t="s">
        <v>4040</v>
      </c>
      <c r="P262" s="897" t="s">
        <v>4035</v>
      </c>
      <c r="Q262" s="400">
        <v>51</v>
      </c>
      <c r="R262" s="401"/>
      <c r="S262" s="400">
        <v>4</v>
      </c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/>
      <c r="AL262" s="401"/>
      <c r="AM262" s="400"/>
      <c r="AN262" s="401"/>
      <c r="AO262" s="400"/>
      <c r="AP262" s="401"/>
      <c r="AQ262" s="400"/>
      <c r="AR262" s="401"/>
      <c r="AS262" s="400"/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/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/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/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51</v>
      </c>
      <c r="EQ262" s="171">
        <f t="shared" si="242"/>
        <v>0</v>
      </c>
      <c r="ER262" s="171">
        <f t="shared" si="243"/>
        <v>4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55</v>
      </c>
      <c r="EW262" s="173"/>
      <c r="EX262" s="248">
        <f t="shared" si="304"/>
        <v>0</v>
      </c>
      <c r="EY262" s="174">
        <f>(L262*regular)+(M262*Cadeirantee)</f>
        <v>0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3452</v>
      </c>
      <c r="B263" s="369" t="s">
        <v>3453</v>
      </c>
      <c r="C263" s="375" t="s">
        <v>3233</v>
      </c>
      <c r="D263" s="371" t="s">
        <v>3382</v>
      </c>
      <c r="E263" s="371" t="s">
        <v>3454</v>
      </c>
      <c r="F263" s="376" t="s">
        <v>3224</v>
      </c>
      <c r="G263" s="376" t="s">
        <v>3225</v>
      </c>
      <c r="H263" s="373" t="s">
        <v>194</v>
      </c>
      <c r="I263" s="374" t="s">
        <v>3455</v>
      </c>
      <c r="J263" s="421" t="s">
        <v>3231</v>
      </c>
      <c r="K263" s="422" t="s">
        <v>3235</v>
      </c>
      <c r="L263" s="329">
        <f>CONTINUA!BV263</f>
        <v>0</v>
      </c>
      <c r="M263" s="329">
        <f>CONTINUA!BW263</f>
        <v>0</v>
      </c>
      <c r="N263" s="895"/>
      <c r="O263" s="896" t="s">
        <v>4040</v>
      </c>
      <c r="P263" s="897" t="s">
        <v>4035</v>
      </c>
      <c r="Q263" s="400"/>
      <c r="R263" s="401"/>
      <c r="S263" s="400"/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3452</v>
      </c>
      <c r="B264" s="369" t="s">
        <v>3453</v>
      </c>
      <c r="C264" s="375" t="s">
        <v>3233</v>
      </c>
      <c r="D264" s="371" t="s">
        <v>3382</v>
      </c>
      <c r="E264" s="371" t="s">
        <v>3454</v>
      </c>
      <c r="F264" s="376" t="s">
        <v>3224</v>
      </c>
      <c r="G264" s="376" t="s">
        <v>3225</v>
      </c>
      <c r="H264" s="373" t="s">
        <v>194</v>
      </c>
      <c r="I264" s="374" t="s">
        <v>3455</v>
      </c>
      <c r="J264" s="421" t="s">
        <v>3231</v>
      </c>
      <c r="K264" s="423" t="s">
        <v>3236</v>
      </c>
      <c r="L264" s="329">
        <f>CONTINUA!BV264</f>
        <v>0</v>
      </c>
      <c r="M264" s="329">
        <f>CONTINUA!BW264</f>
        <v>0</v>
      </c>
      <c r="N264" s="895"/>
      <c r="O264" s="896" t="s">
        <v>4040</v>
      </c>
      <c r="P264" s="897" t="s">
        <v>4035</v>
      </c>
      <c r="Q264" s="400"/>
      <c r="R264" s="401"/>
      <c r="S264" s="400"/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/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0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0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3452</v>
      </c>
      <c r="B265" s="378" t="s">
        <v>3453</v>
      </c>
      <c r="C265" s="379" t="s">
        <v>3233</v>
      </c>
      <c r="D265" s="380" t="s">
        <v>3382</v>
      </c>
      <c r="E265" s="380" t="s">
        <v>3454</v>
      </c>
      <c r="F265" s="381" t="s">
        <v>3224</v>
      </c>
      <c r="G265" s="381" t="s">
        <v>3225</v>
      </c>
      <c r="H265" s="382" t="s">
        <v>194</v>
      </c>
      <c r="I265" s="383" t="s">
        <v>3455</v>
      </c>
      <c r="J265" s="421" t="s">
        <v>3231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4040</v>
      </c>
      <c r="P265" s="897" t="s">
        <v>4035</v>
      </c>
      <c r="Q265" s="400"/>
      <c r="R265" s="401"/>
      <c r="S265" s="400"/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3456</v>
      </c>
      <c r="B266" s="522" t="s">
        <v>3457</v>
      </c>
      <c r="C266" s="523">
        <v>4</v>
      </c>
      <c r="D266" s="524" t="s">
        <v>3382</v>
      </c>
      <c r="E266" s="524" t="s">
        <v>3458</v>
      </c>
      <c r="F266" s="525" t="s">
        <v>3224</v>
      </c>
      <c r="G266" s="525" t="s">
        <v>3225</v>
      </c>
      <c r="H266" s="350" t="s">
        <v>194</v>
      </c>
      <c r="I266" s="351" t="s">
        <v>3459</v>
      </c>
      <c r="J266" s="409" t="s">
        <v>3231</v>
      </c>
      <c r="K266" s="410" t="s">
        <v>3232</v>
      </c>
      <c r="L266" s="329">
        <f>CONTINUA!BV266</f>
        <v>0</v>
      </c>
      <c r="M266" s="329">
        <f>CONTINUA!BW266</f>
        <v>0</v>
      </c>
      <c r="N266" s="895"/>
      <c r="O266" s="896" t="s">
        <v>4040</v>
      </c>
      <c r="P266" s="897" t="s">
        <v>4035</v>
      </c>
      <c r="Q266" s="400"/>
      <c r="R266" s="401"/>
      <c r="S266" s="400"/>
      <c r="T266" s="401"/>
      <c r="U266" s="400"/>
      <c r="V266" s="401"/>
      <c r="W266" s="400"/>
      <c r="X266" s="401"/>
      <c r="Y266" s="400"/>
      <c r="Z266" s="401"/>
      <c r="AA266" s="400"/>
      <c r="AB266" s="401"/>
      <c r="AC266" s="400"/>
      <c r="AD266" s="401"/>
      <c r="AE266" s="400"/>
      <c r="AF266" s="401"/>
      <c r="AG266" s="400"/>
      <c r="AH266" s="401"/>
      <c r="AI266" s="400"/>
      <c r="AJ266" s="401"/>
      <c r="AK266" s="400"/>
      <c r="AL266" s="401"/>
      <c r="AM266" s="400"/>
      <c r="AN266" s="401"/>
      <c r="AO266" s="400"/>
      <c r="AP266" s="401"/>
      <c r="AQ266" s="400"/>
      <c r="AR266" s="401"/>
      <c r="AS266" s="400"/>
      <c r="AT266" s="401"/>
      <c r="AU266" s="400"/>
      <c r="AV266" s="401"/>
      <c r="AW266" s="400"/>
      <c r="AX266" s="401"/>
      <c r="AY266" s="400"/>
      <c r="AZ266" s="401"/>
      <c r="BA266" s="400"/>
      <c r="BB266" s="401"/>
      <c r="BC266" s="400"/>
      <c r="BD266" s="401"/>
      <c r="BE266" s="400"/>
      <c r="BF266" s="401"/>
      <c r="BG266" s="400"/>
      <c r="BH266" s="401"/>
      <c r="BI266" s="400"/>
      <c r="BJ266" s="401"/>
      <c r="BK266" s="400"/>
      <c r="BL266" s="401"/>
      <c r="BM266" s="400"/>
      <c r="BN266" s="401"/>
      <c r="BO266" s="400"/>
      <c r="BP266" s="401"/>
      <c r="BQ266" s="400"/>
      <c r="BR266" s="401"/>
      <c r="BS266" s="400"/>
      <c r="BT266" s="401"/>
      <c r="BU266" s="400"/>
      <c r="BV266" s="401"/>
      <c r="BW266" s="400"/>
      <c r="BX266" s="401"/>
      <c r="BY266" s="400"/>
      <c r="BZ266" s="401"/>
      <c r="CA266" s="400"/>
      <c r="CB266" s="401"/>
      <c r="CC266" s="400"/>
      <c r="CD266" s="401"/>
      <c r="CE266" s="400"/>
      <c r="CF266" s="401"/>
      <c r="CG266" s="400"/>
      <c r="CH266" s="401"/>
      <c r="CI266" s="400"/>
      <c r="CJ266" s="401"/>
      <c r="CK266" s="400"/>
      <c r="CL266" s="401"/>
      <c r="CM266" s="400"/>
      <c r="CN266" s="401"/>
      <c r="CO266" s="400"/>
      <c r="CP266" s="401"/>
      <c r="CQ266" s="400"/>
      <c r="CR266" s="401"/>
      <c r="CS266" s="400"/>
      <c r="CT266" s="401"/>
      <c r="CU266" s="400"/>
      <c r="CV266" s="401"/>
      <c r="CW266" s="400"/>
      <c r="CX266" s="401"/>
      <c r="CY266" s="400"/>
      <c r="CZ266" s="401"/>
      <c r="DA266" s="400"/>
      <c r="DB266" s="401"/>
      <c r="DC266" s="400"/>
      <c r="DD266" s="401"/>
      <c r="DE266" s="400"/>
      <c r="DF266" s="401"/>
      <c r="DG266" s="400"/>
      <c r="DH266" s="401"/>
      <c r="DI266" s="400"/>
      <c r="DJ266" s="401"/>
      <c r="DK266" s="400"/>
      <c r="DL266" s="401"/>
      <c r="DM266" s="400"/>
      <c r="DN266" s="401"/>
      <c r="DO266" s="400"/>
      <c r="DP266" s="401"/>
      <c r="DQ266" s="400"/>
      <c r="DR266" s="401"/>
      <c r="DS266" s="400"/>
      <c r="DT266" s="401"/>
      <c r="DU266" s="400"/>
      <c r="DV266" s="401"/>
      <c r="DW266" s="400"/>
      <c r="DX266" s="401"/>
      <c r="DY266" s="400"/>
      <c r="DZ266" s="401"/>
      <c r="EA266" s="400"/>
      <c r="EB266" s="401"/>
      <c r="EC266" s="400"/>
      <c r="ED266" s="401"/>
      <c r="EE266" s="400"/>
      <c r="EF266" s="401"/>
      <c r="EG266" s="400"/>
      <c r="EH266" s="401"/>
      <c r="EI266" s="400"/>
      <c r="EJ266" s="447"/>
      <c r="EK266" s="510"/>
      <c r="EL266" s="513"/>
      <c r="EM266" s="520"/>
      <c r="EN266" s="520"/>
      <c r="EO266" s="520"/>
      <c r="EP266" s="171">
        <f t="shared" si="241"/>
        <v>0</v>
      </c>
      <c r="EQ266" s="171">
        <f t="shared" si="242"/>
        <v>0</v>
      </c>
      <c r="ER266" s="171">
        <f t="shared" si="243"/>
        <v>0</v>
      </c>
      <c r="ES266" s="171">
        <f t="shared" si="244"/>
        <v>0</v>
      </c>
      <c r="ET266" s="171">
        <f t="shared" si="245"/>
        <v>0</v>
      </c>
      <c r="EU266" s="171">
        <f t="shared" si="246"/>
        <v>0</v>
      </c>
      <c r="EV266" s="172">
        <f t="shared" si="247"/>
        <v>0</v>
      </c>
      <c r="EW266" s="367">
        <f>IF(C266=4,IF(MAX(Q266:EJ268)&gt;0,(Especiall/30*(IF(($G266-$F266)=($G$5-$F$5),30,IF(DAY($G266)=31,($G266-$F266),($G266-$F266)+1)))),0),0)</f>
        <v>11465.63</v>
      </c>
      <c r="EX266" s="248">
        <f t="shared" ref="EX266:EX269" si="309">FF266</f>
        <v>1155.69</v>
      </c>
      <c r="EY266" s="174">
        <f>(L266*regular)+(M266*Cadeirantee)</f>
        <v>0</v>
      </c>
      <c r="EZ266" s="249">
        <f>SUMIF(FG266:GJ266,"&gt;0")</f>
        <v>0</v>
      </c>
      <c r="FA266" s="249">
        <f>SUMIF(FG266:GJ266,"&lt;0")+SUMIF(GN266:HP266,"&lt;0")</f>
        <v>0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12621.32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1155.69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0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0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0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0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0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0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0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0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3456</v>
      </c>
      <c r="B267" s="369" t="s">
        <v>3457</v>
      </c>
      <c r="C267" s="370" t="s">
        <v>3262</v>
      </c>
      <c r="D267" s="371" t="s">
        <v>3382</v>
      </c>
      <c r="E267" s="371" t="s">
        <v>3458</v>
      </c>
      <c r="F267" s="372" t="s">
        <v>3224</v>
      </c>
      <c r="G267" s="372" t="s">
        <v>3225</v>
      </c>
      <c r="H267" s="373" t="s">
        <v>194</v>
      </c>
      <c r="I267" s="374" t="s">
        <v>3459</v>
      </c>
      <c r="J267" s="421" t="s">
        <v>3231</v>
      </c>
      <c r="K267" s="421" t="s">
        <v>3234</v>
      </c>
      <c r="L267" s="329">
        <f>CONTINUA!BV267</f>
        <v>0</v>
      </c>
      <c r="M267" s="329">
        <f>CONTINUA!BW267</f>
        <v>0</v>
      </c>
      <c r="N267" s="895"/>
      <c r="O267" s="896" t="s">
        <v>4040</v>
      </c>
      <c r="P267" s="897" t="s">
        <v>4035</v>
      </c>
      <c r="Q267" s="400"/>
      <c r="R267" s="401"/>
      <c r="S267" s="400"/>
      <c r="T267" s="401"/>
      <c r="U267" s="400"/>
      <c r="V267" s="401"/>
      <c r="W267" s="400"/>
      <c r="X267" s="401"/>
      <c r="Y267" s="400"/>
      <c r="Z267" s="401"/>
      <c r="AA267" s="400"/>
      <c r="AB267" s="401"/>
      <c r="AC267" s="400"/>
      <c r="AD267" s="401"/>
      <c r="AE267" s="400"/>
      <c r="AF267" s="401"/>
      <c r="AG267" s="400"/>
      <c r="AH267" s="401"/>
      <c r="AI267" s="400"/>
      <c r="AJ267" s="401"/>
      <c r="AK267" s="400"/>
      <c r="AL267" s="401"/>
      <c r="AM267" s="400"/>
      <c r="AN267" s="401"/>
      <c r="AO267" s="400"/>
      <c r="AP267" s="401"/>
      <c r="AQ267" s="400"/>
      <c r="AR267" s="401"/>
      <c r="AS267" s="400"/>
      <c r="AT267" s="401"/>
      <c r="AU267" s="400"/>
      <c r="AV267" s="401"/>
      <c r="AW267" s="400"/>
      <c r="AX267" s="401"/>
      <c r="AY267" s="400"/>
      <c r="AZ267" s="401"/>
      <c r="BA267" s="400"/>
      <c r="BB267" s="401"/>
      <c r="BC267" s="400"/>
      <c r="BD267" s="401"/>
      <c r="BE267" s="400"/>
      <c r="BF267" s="401"/>
      <c r="BG267" s="400"/>
      <c r="BH267" s="401"/>
      <c r="BI267" s="400"/>
      <c r="BJ267" s="401"/>
      <c r="BK267" s="400"/>
      <c r="BL267" s="401"/>
      <c r="BM267" s="400"/>
      <c r="BN267" s="401"/>
      <c r="BO267" s="400"/>
      <c r="BP267" s="401"/>
      <c r="BQ267" s="400"/>
      <c r="BR267" s="401"/>
      <c r="BS267" s="400"/>
      <c r="BT267" s="401"/>
      <c r="BU267" s="400"/>
      <c r="BV267" s="401"/>
      <c r="BW267" s="400"/>
      <c r="BX267" s="401"/>
      <c r="BY267" s="400"/>
      <c r="BZ267" s="401"/>
      <c r="CA267" s="400"/>
      <c r="CB267" s="401"/>
      <c r="CC267" s="400"/>
      <c r="CD267" s="401"/>
      <c r="CE267" s="400"/>
      <c r="CF267" s="401"/>
      <c r="CG267" s="400"/>
      <c r="CH267" s="401"/>
      <c r="CI267" s="400"/>
      <c r="CJ267" s="401"/>
      <c r="CK267" s="400"/>
      <c r="CL267" s="401"/>
      <c r="CM267" s="400"/>
      <c r="CN267" s="401"/>
      <c r="CO267" s="400"/>
      <c r="CP267" s="401"/>
      <c r="CQ267" s="400"/>
      <c r="CR267" s="401"/>
      <c r="CS267" s="400"/>
      <c r="CT267" s="401"/>
      <c r="CU267" s="400"/>
      <c r="CV267" s="401"/>
      <c r="CW267" s="400"/>
      <c r="CX267" s="401"/>
      <c r="CY267" s="400"/>
      <c r="CZ267" s="401"/>
      <c r="DA267" s="400"/>
      <c r="DB267" s="401"/>
      <c r="DC267" s="400"/>
      <c r="DD267" s="401"/>
      <c r="DE267" s="400"/>
      <c r="DF267" s="401"/>
      <c r="DG267" s="400"/>
      <c r="DH267" s="401"/>
      <c r="DI267" s="400"/>
      <c r="DJ267" s="401"/>
      <c r="DK267" s="400"/>
      <c r="DL267" s="401"/>
      <c r="DM267" s="400"/>
      <c r="DN267" s="401"/>
      <c r="DO267" s="400"/>
      <c r="DP267" s="401"/>
      <c r="DQ267" s="400"/>
      <c r="DR267" s="401"/>
      <c r="DS267" s="400"/>
      <c r="DT267" s="401"/>
      <c r="DU267" s="400"/>
      <c r="DV267" s="401"/>
      <c r="DW267" s="400"/>
      <c r="DX267" s="401"/>
      <c r="DY267" s="400"/>
      <c r="DZ267" s="401"/>
      <c r="EA267" s="400"/>
      <c r="EB267" s="401"/>
      <c r="EC267" s="400"/>
      <c r="ED267" s="401"/>
      <c r="EE267" s="400"/>
      <c r="EF267" s="401"/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0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0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0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0</v>
      </c>
      <c r="EW267" s="173"/>
      <c r="EX267" s="248">
        <f t="shared" si="309"/>
        <v>0</v>
      </c>
      <c r="EY267" s="174">
        <f>(L267*regular)+(M267*Cadeirantee)</f>
        <v>0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3456</v>
      </c>
      <c r="B268" s="369" t="s">
        <v>3457</v>
      </c>
      <c r="C268" s="375" t="s">
        <v>3262</v>
      </c>
      <c r="D268" s="371" t="s">
        <v>3382</v>
      </c>
      <c r="E268" s="371" t="s">
        <v>3458</v>
      </c>
      <c r="F268" s="376" t="s">
        <v>3224</v>
      </c>
      <c r="G268" s="376" t="s">
        <v>3225</v>
      </c>
      <c r="H268" s="373" t="s">
        <v>194</v>
      </c>
      <c r="I268" s="374" t="s">
        <v>3459</v>
      </c>
      <c r="J268" s="421" t="s">
        <v>3231</v>
      </c>
      <c r="K268" s="422" t="s">
        <v>3235</v>
      </c>
      <c r="L268" s="329">
        <f>CONTINUA!BV268</f>
        <v>0</v>
      </c>
      <c r="M268" s="329">
        <f>CONTINUA!BW268</f>
        <v>0</v>
      </c>
      <c r="N268" s="895"/>
      <c r="O268" s="896" t="s">
        <v>4040</v>
      </c>
      <c r="P268" s="897" t="s">
        <v>4035</v>
      </c>
      <c r="Q268" s="400">
        <v>3</v>
      </c>
      <c r="R268" s="401"/>
      <c r="S268" s="400"/>
      <c r="T268" s="401"/>
      <c r="U268" s="400"/>
      <c r="V268" s="401"/>
      <c r="W268" s="400"/>
      <c r="X268" s="401"/>
      <c r="Y268" s="400"/>
      <c r="Z268" s="401"/>
      <c r="AA268" s="400"/>
      <c r="AB268" s="401"/>
      <c r="AC268" s="400"/>
      <c r="AD268" s="401"/>
      <c r="AE268" s="400"/>
      <c r="AF268" s="401"/>
      <c r="AG268" s="400"/>
      <c r="AH268" s="401"/>
      <c r="AI268" s="400"/>
      <c r="AJ268" s="401"/>
      <c r="AK268" s="400"/>
      <c r="AL268" s="401"/>
      <c r="AM268" s="400"/>
      <c r="AN268" s="401"/>
      <c r="AO268" s="400"/>
      <c r="AP268" s="401"/>
      <c r="AQ268" s="400"/>
      <c r="AR268" s="401"/>
      <c r="AS268" s="400"/>
      <c r="AT268" s="401"/>
      <c r="AU268" s="400"/>
      <c r="AV268" s="401"/>
      <c r="AW268" s="400"/>
      <c r="AX268" s="401"/>
      <c r="AY268" s="400"/>
      <c r="AZ268" s="401"/>
      <c r="BA268" s="400"/>
      <c r="BB268" s="401"/>
      <c r="BC268" s="400"/>
      <c r="BD268" s="401"/>
      <c r="BE268" s="400"/>
      <c r="BF268" s="401"/>
      <c r="BG268" s="400"/>
      <c r="BH268" s="401"/>
      <c r="BI268" s="400"/>
      <c r="BJ268" s="401"/>
      <c r="BK268" s="400"/>
      <c r="BL268" s="401"/>
      <c r="BM268" s="400"/>
      <c r="BN268" s="401"/>
      <c r="BO268" s="400"/>
      <c r="BP268" s="401"/>
      <c r="BQ268" s="400"/>
      <c r="BR268" s="401"/>
      <c r="BS268" s="400"/>
      <c r="BT268" s="401"/>
      <c r="BU268" s="400"/>
      <c r="BV268" s="401"/>
      <c r="BW268" s="400"/>
      <c r="BX268" s="401"/>
      <c r="BY268" s="400"/>
      <c r="BZ268" s="401"/>
      <c r="CA268" s="400"/>
      <c r="CB268" s="401"/>
      <c r="CC268" s="400"/>
      <c r="CD268" s="401"/>
      <c r="CE268" s="400"/>
      <c r="CF268" s="401"/>
      <c r="CG268" s="400"/>
      <c r="CH268" s="401"/>
      <c r="CI268" s="400"/>
      <c r="CJ268" s="401"/>
      <c r="CK268" s="400"/>
      <c r="CL268" s="401"/>
      <c r="CM268" s="400"/>
      <c r="CN268" s="401"/>
      <c r="CO268" s="400"/>
      <c r="CP268" s="401"/>
      <c r="CQ268" s="400"/>
      <c r="CR268" s="401"/>
      <c r="CS268" s="400"/>
      <c r="CT268" s="401"/>
      <c r="CU268" s="400"/>
      <c r="CV268" s="401"/>
      <c r="CW268" s="400"/>
      <c r="CX268" s="401"/>
      <c r="CY268" s="400"/>
      <c r="CZ268" s="401"/>
      <c r="DA268" s="400"/>
      <c r="DB268" s="401"/>
      <c r="DC268" s="400"/>
      <c r="DD268" s="401"/>
      <c r="DE268" s="400"/>
      <c r="DF268" s="401"/>
      <c r="DG268" s="400"/>
      <c r="DH268" s="401"/>
      <c r="DI268" s="400"/>
      <c r="DJ268" s="401"/>
      <c r="DK268" s="400"/>
      <c r="DL268" s="401"/>
      <c r="DM268" s="400"/>
      <c r="DN268" s="401"/>
      <c r="DO268" s="400"/>
      <c r="DP268" s="401"/>
      <c r="DQ268" s="400"/>
      <c r="DR268" s="401"/>
      <c r="DS268" s="400"/>
      <c r="DT268" s="401"/>
      <c r="DU268" s="400"/>
      <c r="DV268" s="401"/>
      <c r="DW268" s="400"/>
      <c r="DX268" s="401"/>
      <c r="DY268" s="400"/>
      <c r="DZ268" s="401"/>
      <c r="EA268" s="400"/>
      <c r="EB268" s="401"/>
      <c r="EC268" s="400"/>
      <c r="ED268" s="401"/>
      <c r="EE268" s="400"/>
      <c r="EF268" s="401"/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3</v>
      </c>
      <c r="EQ268" s="171">
        <f t="shared" si="311"/>
        <v>0</v>
      </c>
      <c r="ER268" s="171">
        <f t="shared" si="312"/>
        <v>0</v>
      </c>
      <c r="ES268" s="171">
        <f t="shared" si="313"/>
        <v>0</v>
      </c>
      <c r="ET268" s="171">
        <f t="shared" si="314"/>
        <v>0</v>
      </c>
      <c r="EU268" s="171">
        <f t="shared" si="315"/>
        <v>0</v>
      </c>
      <c r="EV268" s="172">
        <f t="shared" si="316"/>
        <v>3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3456</v>
      </c>
      <c r="B269" s="369" t="s">
        <v>3457</v>
      </c>
      <c r="C269" s="375" t="s">
        <v>3262</v>
      </c>
      <c r="D269" s="371" t="s">
        <v>3382</v>
      </c>
      <c r="E269" s="371" t="s">
        <v>3458</v>
      </c>
      <c r="F269" s="376" t="s">
        <v>3224</v>
      </c>
      <c r="G269" s="376" t="s">
        <v>3225</v>
      </c>
      <c r="H269" s="373" t="s">
        <v>194</v>
      </c>
      <c r="I269" s="374" t="s">
        <v>3459</v>
      </c>
      <c r="J269" s="421" t="s">
        <v>3231</v>
      </c>
      <c r="K269" s="423" t="s">
        <v>3236</v>
      </c>
      <c r="L269" s="329">
        <f>CONTINUA!BV269</f>
        <v>0</v>
      </c>
      <c r="M269" s="329">
        <f>CONTINUA!BW269</f>
        <v>0</v>
      </c>
      <c r="N269" s="895"/>
      <c r="O269" s="896" t="s">
        <v>4040</v>
      </c>
      <c r="P269" s="897" t="s">
        <v>4035</v>
      </c>
      <c r="Q269" s="400"/>
      <c r="R269" s="401"/>
      <c r="S269" s="400"/>
      <c r="T269" s="401"/>
      <c r="U269" s="400"/>
      <c r="V269" s="401"/>
      <c r="W269" s="400"/>
      <c r="X269" s="401"/>
      <c r="Y269" s="400"/>
      <c r="Z269" s="401"/>
      <c r="AA269" s="400"/>
      <c r="AB269" s="401"/>
      <c r="AC269" s="400"/>
      <c r="AD269" s="401"/>
      <c r="AE269" s="400"/>
      <c r="AF269" s="401"/>
      <c r="AG269" s="400"/>
      <c r="AH269" s="401"/>
      <c r="AI269" s="400"/>
      <c r="AJ269" s="401"/>
      <c r="AK269" s="400"/>
      <c r="AL269" s="401"/>
      <c r="AM269" s="400"/>
      <c r="AN269" s="401"/>
      <c r="AO269" s="400"/>
      <c r="AP269" s="401"/>
      <c r="AQ269" s="400"/>
      <c r="AR269" s="401"/>
      <c r="AS269" s="400"/>
      <c r="AT269" s="401"/>
      <c r="AU269" s="400"/>
      <c r="AV269" s="401"/>
      <c r="AW269" s="400"/>
      <c r="AX269" s="401"/>
      <c r="AY269" s="400"/>
      <c r="AZ269" s="401"/>
      <c r="BA269" s="400"/>
      <c r="BB269" s="401"/>
      <c r="BC269" s="400"/>
      <c r="BD269" s="401"/>
      <c r="BE269" s="400"/>
      <c r="BF269" s="401"/>
      <c r="BG269" s="400"/>
      <c r="BH269" s="401"/>
      <c r="BI269" s="400"/>
      <c r="BJ269" s="401"/>
      <c r="BK269" s="400"/>
      <c r="BL269" s="401"/>
      <c r="BM269" s="400"/>
      <c r="BN269" s="401"/>
      <c r="BO269" s="400"/>
      <c r="BP269" s="401"/>
      <c r="BQ269" s="400"/>
      <c r="BR269" s="401"/>
      <c r="BS269" s="400"/>
      <c r="BT269" s="401"/>
      <c r="BU269" s="400"/>
      <c r="BV269" s="401"/>
      <c r="BW269" s="400"/>
      <c r="BX269" s="401"/>
      <c r="BY269" s="400"/>
      <c r="BZ269" s="401"/>
      <c r="CA269" s="400"/>
      <c r="CB269" s="401"/>
      <c r="CC269" s="400"/>
      <c r="CD269" s="401"/>
      <c r="CE269" s="400"/>
      <c r="CF269" s="401"/>
      <c r="CG269" s="400"/>
      <c r="CH269" s="401"/>
      <c r="CI269" s="400"/>
      <c r="CJ269" s="401"/>
      <c r="CK269" s="400"/>
      <c r="CL269" s="401"/>
      <c r="CM269" s="400"/>
      <c r="CN269" s="401"/>
      <c r="CO269" s="400"/>
      <c r="CP269" s="401"/>
      <c r="CQ269" s="400"/>
      <c r="CR269" s="401"/>
      <c r="CS269" s="400"/>
      <c r="CT269" s="401"/>
      <c r="CU269" s="400"/>
      <c r="CV269" s="401"/>
      <c r="CW269" s="400"/>
      <c r="CX269" s="401"/>
      <c r="CY269" s="400"/>
      <c r="CZ269" s="401"/>
      <c r="DA269" s="400"/>
      <c r="DB269" s="401"/>
      <c r="DC269" s="400"/>
      <c r="DD269" s="401"/>
      <c r="DE269" s="400"/>
      <c r="DF269" s="401"/>
      <c r="DG269" s="400"/>
      <c r="DH269" s="401"/>
      <c r="DI269" s="400"/>
      <c r="DJ269" s="401"/>
      <c r="DK269" s="400"/>
      <c r="DL269" s="401"/>
      <c r="DM269" s="400"/>
      <c r="DN269" s="401"/>
      <c r="DO269" s="400"/>
      <c r="DP269" s="401"/>
      <c r="DQ269" s="400"/>
      <c r="DR269" s="401"/>
      <c r="DS269" s="400"/>
      <c r="DT269" s="401"/>
      <c r="DU269" s="400"/>
      <c r="DV269" s="401"/>
      <c r="DW269" s="400"/>
      <c r="DX269" s="401"/>
      <c r="DY269" s="400"/>
      <c r="DZ269" s="401"/>
      <c r="EA269" s="400"/>
      <c r="EB269" s="401"/>
      <c r="EC269" s="400"/>
      <c r="ED269" s="401"/>
      <c r="EE269" s="400"/>
      <c r="EF269" s="401"/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3456</v>
      </c>
      <c r="B270" s="378" t="s">
        <v>3457</v>
      </c>
      <c r="C270" s="379" t="s">
        <v>3262</v>
      </c>
      <c r="D270" s="380" t="s">
        <v>3382</v>
      </c>
      <c r="E270" s="380" t="s">
        <v>3458</v>
      </c>
      <c r="F270" s="381" t="s">
        <v>3224</v>
      </c>
      <c r="G270" s="381" t="s">
        <v>3225</v>
      </c>
      <c r="H270" s="382" t="s">
        <v>194</v>
      </c>
      <c r="I270" s="383" t="s">
        <v>3459</v>
      </c>
      <c r="J270" s="421" t="s">
        <v>3231</v>
      </c>
      <c r="K270" s="424" t="s">
        <v>60</v>
      </c>
      <c r="L270" s="329">
        <f>CONTINUA!BV270</f>
        <v>0</v>
      </c>
      <c r="M270" s="329">
        <f>CONTINUA!BW270</f>
        <v>0</v>
      </c>
      <c r="N270" s="895"/>
      <c r="O270" s="896" t="s">
        <v>4040</v>
      </c>
      <c r="P270" s="897" t="s">
        <v>4035</v>
      </c>
      <c r="Q270" s="400"/>
      <c r="R270" s="401"/>
      <c r="S270" s="400"/>
      <c r="T270" s="401"/>
      <c r="U270" s="400"/>
      <c r="V270" s="401"/>
      <c r="W270" s="400"/>
      <c r="X270" s="401"/>
      <c r="Y270" s="400"/>
      <c r="Z270" s="401"/>
      <c r="AA270" s="400"/>
      <c r="AB270" s="401"/>
      <c r="AC270" s="400"/>
      <c r="AD270" s="401"/>
      <c r="AE270" s="400"/>
      <c r="AF270" s="401"/>
      <c r="AG270" s="400"/>
      <c r="AH270" s="401"/>
      <c r="AI270" s="400"/>
      <c r="AJ270" s="401"/>
      <c r="AK270" s="400"/>
      <c r="AL270" s="401"/>
      <c r="AM270" s="400"/>
      <c r="AN270" s="401"/>
      <c r="AO270" s="400"/>
      <c r="AP270" s="401"/>
      <c r="AQ270" s="400"/>
      <c r="AR270" s="401"/>
      <c r="AS270" s="400"/>
      <c r="AT270" s="401"/>
      <c r="AU270" s="400"/>
      <c r="AV270" s="401"/>
      <c r="AW270" s="400"/>
      <c r="AX270" s="401"/>
      <c r="AY270" s="400"/>
      <c r="AZ270" s="401"/>
      <c r="BA270" s="400"/>
      <c r="BB270" s="401"/>
      <c r="BC270" s="400"/>
      <c r="BD270" s="401"/>
      <c r="BE270" s="400"/>
      <c r="BF270" s="401"/>
      <c r="BG270" s="400"/>
      <c r="BH270" s="401"/>
      <c r="BI270" s="400"/>
      <c r="BJ270" s="401"/>
      <c r="BK270" s="400"/>
      <c r="BL270" s="401"/>
      <c r="BM270" s="400"/>
      <c r="BN270" s="401"/>
      <c r="BO270" s="400"/>
      <c r="BP270" s="401"/>
      <c r="BQ270" s="400"/>
      <c r="BR270" s="401"/>
      <c r="BS270" s="400"/>
      <c r="BT270" s="401"/>
      <c r="BU270" s="400"/>
      <c r="BV270" s="401"/>
      <c r="BW270" s="400"/>
      <c r="BX270" s="401"/>
      <c r="BY270" s="400"/>
      <c r="BZ270" s="401"/>
      <c r="CA270" s="400"/>
      <c r="CB270" s="401"/>
      <c r="CC270" s="400"/>
      <c r="CD270" s="401"/>
      <c r="CE270" s="400"/>
      <c r="CF270" s="401"/>
      <c r="CG270" s="400"/>
      <c r="CH270" s="401"/>
      <c r="CI270" s="400"/>
      <c r="CJ270" s="401"/>
      <c r="CK270" s="400"/>
      <c r="CL270" s="401"/>
      <c r="CM270" s="400"/>
      <c r="CN270" s="401"/>
      <c r="CO270" s="400"/>
      <c r="CP270" s="401"/>
      <c r="CQ270" s="400"/>
      <c r="CR270" s="401"/>
      <c r="CS270" s="400"/>
      <c r="CT270" s="401"/>
      <c r="CU270" s="400"/>
      <c r="CV270" s="401"/>
      <c r="CW270" s="400"/>
      <c r="CX270" s="401"/>
      <c r="CY270" s="400"/>
      <c r="CZ270" s="401"/>
      <c r="DA270" s="400"/>
      <c r="DB270" s="401"/>
      <c r="DC270" s="400"/>
      <c r="DD270" s="401"/>
      <c r="DE270" s="400"/>
      <c r="DF270" s="401"/>
      <c r="DG270" s="400"/>
      <c r="DH270" s="401"/>
      <c r="DI270" s="400"/>
      <c r="DJ270" s="401"/>
      <c r="DK270" s="400"/>
      <c r="DL270" s="401"/>
      <c r="DM270" s="400"/>
      <c r="DN270" s="401"/>
      <c r="DO270" s="400"/>
      <c r="DP270" s="401"/>
      <c r="DQ270" s="400"/>
      <c r="DR270" s="401"/>
      <c r="DS270" s="400"/>
      <c r="DT270" s="401"/>
      <c r="DU270" s="400"/>
      <c r="DV270" s="401"/>
      <c r="DW270" s="400"/>
      <c r="DX270" s="401"/>
      <c r="DY270" s="400"/>
      <c r="DZ270" s="401"/>
      <c r="EA270" s="400"/>
      <c r="EB270" s="401"/>
      <c r="EC270" s="400"/>
      <c r="ED270" s="401"/>
      <c r="EE270" s="400"/>
      <c r="EF270" s="401"/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0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0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0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0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3460</v>
      </c>
      <c r="B271" s="522" t="s">
        <v>3461</v>
      </c>
      <c r="C271" s="523">
        <v>4</v>
      </c>
      <c r="D271" s="524" t="s">
        <v>3382</v>
      </c>
      <c r="E271" s="524" t="s">
        <v>3462</v>
      </c>
      <c r="F271" s="525" t="s">
        <v>3224</v>
      </c>
      <c r="G271" s="525" t="s">
        <v>3225</v>
      </c>
      <c r="H271" s="350" t="s">
        <v>194</v>
      </c>
      <c r="I271" s="351" t="s">
        <v>3463</v>
      </c>
      <c r="J271" s="409" t="s">
        <v>3231</v>
      </c>
      <c r="K271" s="410" t="s">
        <v>3232</v>
      </c>
      <c r="L271" s="329">
        <f>CONTINUA!BV271</f>
        <v>0</v>
      </c>
      <c r="M271" s="329">
        <f>CONTINUA!BW271</f>
        <v>0</v>
      </c>
      <c r="N271" s="895"/>
      <c r="O271" s="896" t="s">
        <v>4040</v>
      </c>
      <c r="P271" s="897" t="s">
        <v>4035</v>
      </c>
      <c r="Q271" s="400"/>
      <c r="R271" s="401"/>
      <c r="S271" s="400"/>
      <c r="T271" s="401"/>
      <c r="U271" s="400"/>
      <c r="V271" s="401"/>
      <c r="W271" s="400"/>
      <c r="X271" s="401"/>
      <c r="Y271" s="400"/>
      <c r="Z271" s="401"/>
      <c r="AA271" s="400"/>
      <c r="AB271" s="401"/>
      <c r="AC271" s="400"/>
      <c r="AD271" s="401"/>
      <c r="AE271" s="400"/>
      <c r="AF271" s="401"/>
      <c r="AG271" s="400"/>
      <c r="AH271" s="401"/>
      <c r="AI271" s="400"/>
      <c r="AJ271" s="401"/>
      <c r="AK271" s="400"/>
      <c r="AL271" s="401"/>
      <c r="AM271" s="400"/>
      <c r="AN271" s="401"/>
      <c r="AO271" s="400"/>
      <c r="AP271" s="401"/>
      <c r="AQ271" s="400"/>
      <c r="AR271" s="401"/>
      <c r="AS271" s="400"/>
      <c r="AT271" s="401"/>
      <c r="AU271" s="400"/>
      <c r="AV271" s="401"/>
      <c r="AW271" s="400"/>
      <c r="AX271" s="401"/>
      <c r="AY271" s="400"/>
      <c r="AZ271" s="401"/>
      <c r="BA271" s="400"/>
      <c r="BB271" s="401"/>
      <c r="BC271" s="400"/>
      <c r="BD271" s="401"/>
      <c r="BE271" s="400"/>
      <c r="BF271" s="401"/>
      <c r="BG271" s="400"/>
      <c r="BH271" s="401"/>
      <c r="BI271" s="400"/>
      <c r="BJ271" s="401"/>
      <c r="BK271" s="400"/>
      <c r="BL271" s="401"/>
      <c r="BM271" s="400"/>
      <c r="BN271" s="401"/>
      <c r="BO271" s="400"/>
      <c r="BP271" s="401"/>
      <c r="BQ271" s="400"/>
      <c r="BR271" s="401"/>
      <c r="BS271" s="400"/>
      <c r="BT271" s="401"/>
      <c r="BU271" s="400"/>
      <c r="BV271" s="401"/>
      <c r="BW271" s="400"/>
      <c r="BX271" s="401"/>
      <c r="BY271" s="400"/>
      <c r="BZ271" s="401"/>
      <c r="CA271" s="400"/>
      <c r="CB271" s="401"/>
      <c r="CC271" s="400"/>
      <c r="CD271" s="401"/>
      <c r="CE271" s="400"/>
      <c r="CF271" s="401"/>
      <c r="CG271" s="400"/>
      <c r="CH271" s="401"/>
      <c r="CI271" s="400"/>
      <c r="CJ271" s="401"/>
      <c r="CK271" s="400"/>
      <c r="CL271" s="401"/>
      <c r="CM271" s="400"/>
      <c r="CN271" s="401"/>
      <c r="CO271" s="400"/>
      <c r="CP271" s="401"/>
      <c r="CQ271" s="400"/>
      <c r="CR271" s="401"/>
      <c r="CS271" s="400"/>
      <c r="CT271" s="401"/>
      <c r="CU271" s="400"/>
      <c r="CV271" s="401"/>
      <c r="CW271" s="400"/>
      <c r="CX271" s="401"/>
      <c r="CY271" s="400"/>
      <c r="CZ271" s="401"/>
      <c r="DA271" s="400"/>
      <c r="DB271" s="401"/>
      <c r="DC271" s="400"/>
      <c r="DD271" s="401"/>
      <c r="DE271" s="400"/>
      <c r="DF271" s="401"/>
      <c r="DG271" s="400"/>
      <c r="DH271" s="401"/>
      <c r="DI271" s="400"/>
      <c r="DJ271" s="401"/>
      <c r="DK271" s="400"/>
      <c r="DL271" s="401"/>
      <c r="DM271" s="400"/>
      <c r="DN271" s="401"/>
      <c r="DO271" s="400"/>
      <c r="DP271" s="401"/>
      <c r="DQ271" s="400"/>
      <c r="DR271" s="401"/>
      <c r="DS271" s="400"/>
      <c r="DT271" s="401"/>
      <c r="DU271" s="400"/>
      <c r="DV271" s="401"/>
      <c r="DW271" s="400"/>
      <c r="DX271" s="401"/>
      <c r="DY271" s="400"/>
      <c r="DZ271" s="401"/>
      <c r="EA271" s="400"/>
      <c r="EB271" s="401"/>
      <c r="EC271" s="400"/>
      <c r="ED271" s="401"/>
      <c r="EE271" s="400"/>
      <c r="EF271" s="401"/>
      <c r="EG271" s="400"/>
      <c r="EH271" s="401"/>
      <c r="EI271" s="400"/>
      <c r="EJ271" s="447"/>
      <c r="EK271" s="510"/>
      <c r="EL271" s="513"/>
      <c r="EM271" s="520"/>
      <c r="EN271" s="520"/>
      <c r="EO271" s="520"/>
      <c r="EP271" s="171">
        <f t="shared" si="310"/>
        <v>0</v>
      </c>
      <c r="EQ271" s="171">
        <f t="shared" si="311"/>
        <v>0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0</v>
      </c>
      <c r="EW271" s="367">
        <f>IF(C271=4,IF(MAX(Q271:EJ273)&gt;0,(Especiall/30*(IF(($G271-$F271)=($G$5-$F$5),30,IF(DAY($G271)=31,($G271-$F271),($G271-$F271)+1)))),0),0)</f>
        <v>11465.63</v>
      </c>
      <c r="EX271" s="248">
        <f t="shared" ref="EX271:EX274" si="322">FF271</f>
        <v>2696.61</v>
      </c>
      <c r="EY271" s="174">
        <f>(L271*regular)+(M271*Cadeirantee)</f>
        <v>0</v>
      </c>
      <c r="EZ271" s="249">
        <f>SUMIF(FG271:GJ271,"&gt;0")</f>
        <v>0</v>
      </c>
      <c r="FA271" s="249">
        <f>SUMIF(FG271:GJ271,"&lt;0")+SUMIF(GN271:HP271,"&lt;0")</f>
        <v>0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14162.24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2696.61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0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0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0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0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0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0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3460</v>
      </c>
      <c r="B272" s="369" t="s">
        <v>3461</v>
      </c>
      <c r="C272" s="370" t="s">
        <v>3262</v>
      </c>
      <c r="D272" s="371" t="s">
        <v>3382</v>
      </c>
      <c r="E272" s="371" t="s">
        <v>3462</v>
      </c>
      <c r="F272" s="372" t="s">
        <v>3224</v>
      </c>
      <c r="G272" s="372" t="s">
        <v>3225</v>
      </c>
      <c r="H272" s="373" t="s">
        <v>194</v>
      </c>
      <c r="I272" s="374" t="s">
        <v>3463</v>
      </c>
      <c r="J272" s="421" t="s">
        <v>3231</v>
      </c>
      <c r="K272" s="421" t="s">
        <v>3234</v>
      </c>
      <c r="L272" s="329">
        <f>CONTINUA!BV272</f>
        <v>0</v>
      </c>
      <c r="M272" s="329">
        <f>CONTINUA!BW272</f>
        <v>0</v>
      </c>
      <c r="N272" s="895"/>
      <c r="O272" s="896" t="s">
        <v>4040</v>
      </c>
      <c r="P272" s="897" t="s">
        <v>4035</v>
      </c>
      <c r="Q272" s="400"/>
      <c r="R272" s="401"/>
      <c r="S272" s="400"/>
      <c r="T272" s="401"/>
      <c r="U272" s="400"/>
      <c r="V272" s="401"/>
      <c r="W272" s="400"/>
      <c r="X272" s="401"/>
      <c r="Y272" s="400"/>
      <c r="Z272" s="401"/>
      <c r="AA272" s="400"/>
      <c r="AB272" s="401"/>
      <c r="AC272" s="400"/>
      <c r="AD272" s="401"/>
      <c r="AE272" s="400"/>
      <c r="AF272" s="401"/>
      <c r="AG272" s="400"/>
      <c r="AH272" s="401"/>
      <c r="AI272" s="400"/>
      <c r="AJ272" s="401"/>
      <c r="AK272" s="400"/>
      <c r="AL272" s="401"/>
      <c r="AM272" s="400"/>
      <c r="AN272" s="401"/>
      <c r="AO272" s="400"/>
      <c r="AP272" s="401"/>
      <c r="AQ272" s="400"/>
      <c r="AR272" s="401"/>
      <c r="AS272" s="400"/>
      <c r="AT272" s="401"/>
      <c r="AU272" s="400"/>
      <c r="AV272" s="401"/>
      <c r="AW272" s="400"/>
      <c r="AX272" s="401"/>
      <c r="AY272" s="400"/>
      <c r="AZ272" s="401"/>
      <c r="BA272" s="400"/>
      <c r="BB272" s="401"/>
      <c r="BC272" s="400"/>
      <c r="BD272" s="401"/>
      <c r="BE272" s="400"/>
      <c r="BF272" s="401"/>
      <c r="BG272" s="400"/>
      <c r="BH272" s="401"/>
      <c r="BI272" s="400"/>
      <c r="BJ272" s="401"/>
      <c r="BK272" s="400"/>
      <c r="BL272" s="401"/>
      <c r="BM272" s="400"/>
      <c r="BN272" s="401"/>
      <c r="BO272" s="400"/>
      <c r="BP272" s="401"/>
      <c r="BQ272" s="400"/>
      <c r="BR272" s="401"/>
      <c r="BS272" s="400"/>
      <c r="BT272" s="401"/>
      <c r="BU272" s="400"/>
      <c r="BV272" s="401"/>
      <c r="BW272" s="400"/>
      <c r="BX272" s="401"/>
      <c r="BY272" s="400"/>
      <c r="BZ272" s="401"/>
      <c r="CA272" s="400"/>
      <c r="CB272" s="401"/>
      <c r="CC272" s="400"/>
      <c r="CD272" s="401"/>
      <c r="CE272" s="400"/>
      <c r="CF272" s="401"/>
      <c r="CG272" s="400"/>
      <c r="CH272" s="401"/>
      <c r="CI272" s="400"/>
      <c r="CJ272" s="401"/>
      <c r="CK272" s="400"/>
      <c r="CL272" s="401"/>
      <c r="CM272" s="400"/>
      <c r="CN272" s="401"/>
      <c r="CO272" s="400"/>
      <c r="CP272" s="401"/>
      <c r="CQ272" s="400"/>
      <c r="CR272" s="401"/>
      <c r="CS272" s="400"/>
      <c r="CT272" s="401"/>
      <c r="CU272" s="400"/>
      <c r="CV272" s="401"/>
      <c r="CW272" s="400"/>
      <c r="CX272" s="401"/>
      <c r="CY272" s="400"/>
      <c r="CZ272" s="401"/>
      <c r="DA272" s="400"/>
      <c r="DB272" s="401"/>
      <c r="DC272" s="400"/>
      <c r="DD272" s="401"/>
      <c r="DE272" s="400"/>
      <c r="DF272" s="401"/>
      <c r="DG272" s="400"/>
      <c r="DH272" s="401"/>
      <c r="DI272" s="400"/>
      <c r="DJ272" s="401"/>
      <c r="DK272" s="400"/>
      <c r="DL272" s="401"/>
      <c r="DM272" s="400"/>
      <c r="DN272" s="401"/>
      <c r="DO272" s="400"/>
      <c r="DP272" s="401"/>
      <c r="DQ272" s="400"/>
      <c r="DR272" s="401"/>
      <c r="DS272" s="400"/>
      <c r="DT272" s="401"/>
      <c r="DU272" s="400"/>
      <c r="DV272" s="401"/>
      <c r="DW272" s="400"/>
      <c r="DX272" s="401"/>
      <c r="DY272" s="400"/>
      <c r="DZ272" s="401"/>
      <c r="EA272" s="400"/>
      <c r="EB272" s="401"/>
      <c r="EC272" s="400"/>
      <c r="ED272" s="401"/>
      <c r="EE272" s="400"/>
      <c r="EF272" s="401"/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0</v>
      </c>
      <c r="EQ272" s="171">
        <f t="shared" si="311"/>
        <v>0</v>
      </c>
      <c r="ER272" s="171">
        <f t="shared" si="312"/>
        <v>0</v>
      </c>
      <c r="ES272" s="171">
        <f t="shared" si="313"/>
        <v>0</v>
      </c>
      <c r="ET272" s="171">
        <f t="shared" si="314"/>
        <v>0</v>
      </c>
      <c r="EU272" s="171">
        <f t="shared" si="315"/>
        <v>0</v>
      </c>
      <c r="EV272" s="172">
        <f t="shared" si="316"/>
        <v>0</v>
      </c>
      <c r="EW272" s="173"/>
      <c r="EX272" s="248">
        <f t="shared" si="322"/>
        <v>0</v>
      </c>
      <c r="EY272" s="174">
        <f>(L272*regular)+(M272*Cadeirantee)</f>
        <v>0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3460</v>
      </c>
      <c r="B273" s="369" t="s">
        <v>3461</v>
      </c>
      <c r="C273" s="375" t="s">
        <v>3262</v>
      </c>
      <c r="D273" s="371" t="s">
        <v>3382</v>
      </c>
      <c r="E273" s="371" t="s">
        <v>3462</v>
      </c>
      <c r="F273" s="376" t="s">
        <v>3224</v>
      </c>
      <c r="G273" s="376" t="s">
        <v>3225</v>
      </c>
      <c r="H273" s="373" t="s">
        <v>194</v>
      </c>
      <c r="I273" s="374" t="s">
        <v>3463</v>
      </c>
      <c r="J273" s="421" t="s">
        <v>3231</v>
      </c>
      <c r="K273" s="422" t="s">
        <v>3235</v>
      </c>
      <c r="L273" s="329">
        <f>CONTINUA!BV273</f>
        <v>0</v>
      </c>
      <c r="M273" s="329">
        <f>CONTINUA!BW273</f>
        <v>0</v>
      </c>
      <c r="N273" s="895"/>
      <c r="O273" s="896" t="s">
        <v>4040</v>
      </c>
      <c r="P273" s="897" t="s">
        <v>4035</v>
      </c>
      <c r="Q273" s="400">
        <v>7</v>
      </c>
      <c r="R273" s="401"/>
      <c r="S273" s="400"/>
      <c r="T273" s="401"/>
      <c r="U273" s="400"/>
      <c r="V273" s="401"/>
      <c r="W273" s="400"/>
      <c r="X273" s="401"/>
      <c r="Y273" s="400"/>
      <c r="Z273" s="401"/>
      <c r="AA273" s="400"/>
      <c r="AB273" s="401"/>
      <c r="AC273" s="400"/>
      <c r="AD273" s="401"/>
      <c r="AE273" s="400"/>
      <c r="AF273" s="401"/>
      <c r="AG273" s="400"/>
      <c r="AH273" s="401"/>
      <c r="AI273" s="400"/>
      <c r="AJ273" s="401"/>
      <c r="AK273" s="400"/>
      <c r="AL273" s="401"/>
      <c r="AM273" s="400"/>
      <c r="AN273" s="401"/>
      <c r="AO273" s="400"/>
      <c r="AP273" s="401"/>
      <c r="AQ273" s="400"/>
      <c r="AR273" s="401"/>
      <c r="AS273" s="400"/>
      <c r="AT273" s="401"/>
      <c r="AU273" s="400"/>
      <c r="AV273" s="401"/>
      <c r="AW273" s="400"/>
      <c r="AX273" s="401"/>
      <c r="AY273" s="400"/>
      <c r="AZ273" s="401"/>
      <c r="BA273" s="400"/>
      <c r="BB273" s="401"/>
      <c r="BC273" s="400"/>
      <c r="BD273" s="401"/>
      <c r="BE273" s="400"/>
      <c r="BF273" s="401"/>
      <c r="BG273" s="400"/>
      <c r="BH273" s="401"/>
      <c r="BI273" s="400"/>
      <c r="BJ273" s="401"/>
      <c r="BK273" s="400"/>
      <c r="BL273" s="401"/>
      <c r="BM273" s="400"/>
      <c r="BN273" s="401"/>
      <c r="BO273" s="400"/>
      <c r="BP273" s="401"/>
      <c r="BQ273" s="400"/>
      <c r="BR273" s="401"/>
      <c r="BS273" s="400"/>
      <c r="BT273" s="401"/>
      <c r="BU273" s="400"/>
      <c r="BV273" s="401"/>
      <c r="BW273" s="400"/>
      <c r="BX273" s="401"/>
      <c r="BY273" s="400"/>
      <c r="BZ273" s="401"/>
      <c r="CA273" s="400"/>
      <c r="CB273" s="401"/>
      <c r="CC273" s="400"/>
      <c r="CD273" s="401"/>
      <c r="CE273" s="400"/>
      <c r="CF273" s="401"/>
      <c r="CG273" s="400"/>
      <c r="CH273" s="401"/>
      <c r="CI273" s="400"/>
      <c r="CJ273" s="401"/>
      <c r="CK273" s="400"/>
      <c r="CL273" s="401"/>
      <c r="CM273" s="400"/>
      <c r="CN273" s="401"/>
      <c r="CO273" s="400"/>
      <c r="CP273" s="401"/>
      <c r="CQ273" s="400"/>
      <c r="CR273" s="401"/>
      <c r="CS273" s="400"/>
      <c r="CT273" s="401"/>
      <c r="CU273" s="400"/>
      <c r="CV273" s="401"/>
      <c r="CW273" s="400"/>
      <c r="CX273" s="401"/>
      <c r="CY273" s="400"/>
      <c r="CZ273" s="401"/>
      <c r="DA273" s="400"/>
      <c r="DB273" s="401"/>
      <c r="DC273" s="400"/>
      <c r="DD273" s="401"/>
      <c r="DE273" s="400"/>
      <c r="DF273" s="401"/>
      <c r="DG273" s="400"/>
      <c r="DH273" s="401"/>
      <c r="DI273" s="400"/>
      <c r="DJ273" s="401"/>
      <c r="DK273" s="400"/>
      <c r="DL273" s="401"/>
      <c r="DM273" s="400"/>
      <c r="DN273" s="401"/>
      <c r="DO273" s="400"/>
      <c r="DP273" s="401"/>
      <c r="DQ273" s="400"/>
      <c r="DR273" s="401"/>
      <c r="DS273" s="400"/>
      <c r="DT273" s="401"/>
      <c r="DU273" s="400"/>
      <c r="DV273" s="401"/>
      <c r="DW273" s="400"/>
      <c r="DX273" s="401"/>
      <c r="DY273" s="400"/>
      <c r="DZ273" s="401"/>
      <c r="EA273" s="400"/>
      <c r="EB273" s="401"/>
      <c r="EC273" s="400"/>
      <c r="ED273" s="401"/>
      <c r="EE273" s="400"/>
      <c r="EF273" s="401"/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7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7</v>
      </c>
      <c r="EW273" s="125"/>
      <c r="EX273" s="248">
        <f t="shared" si="322"/>
        <v>0</v>
      </c>
      <c r="EY273" s="174">
        <f>(L273*regular)+(M273*Cadeirantee)</f>
        <v>0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3460</v>
      </c>
      <c r="B274" s="369" t="s">
        <v>3461</v>
      </c>
      <c r="C274" s="375" t="s">
        <v>3262</v>
      </c>
      <c r="D274" s="371" t="s">
        <v>3382</v>
      </c>
      <c r="E274" s="371" t="s">
        <v>3462</v>
      </c>
      <c r="F274" s="376" t="s">
        <v>3224</v>
      </c>
      <c r="G274" s="376" t="s">
        <v>3225</v>
      </c>
      <c r="H274" s="373" t="s">
        <v>194</v>
      </c>
      <c r="I274" s="374" t="s">
        <v>3463</v>
      </c>
      <c r="J274" s="421" t="s">
        <v>3231</v>
      </c>
      <c r="K274" s="423" t="s">
        <v>3236</v>
      </c>
      <c r="L274" s="329">
        <f>CONTINUA!BV274</f>
        <v>0</v>
      </c>
      <c r="M274" s="329">
        <f>CONTINUA!BW274</f>
        <v>0</v>
      </c>
      <c r="N274" s="895"/>
      <c r="O274" s="896" t="s">
        <v>4040</v>
      </c>
      <c r="P274" s="897" t="s">
        <v>4035</v>
      </c>
      <c r="Q274" s="400"/>
      <c r="R274" s="401"/>
      <c r="S274" s="400"/>
      <c r="T274" s="401"/>
      <c r="U274" s="400"/>
      <c r="V274" s="401"/>
      <c r="W274" s="400"/>
      <c r="X274" s="401"/>
      <c r="Y274" s="400"/>
      <c r="Z274" s="401"/>
      <c r="AA274" s="400"/>
      <c r="AB274" s="401"/>
      <c r="AC274" s="400"/>
      <c r="AD274" s="401"/>
      <c r="AE274" s="400"/>
      <c r="AF274" s="401"/>
      <c r="AG274" s="400"/>
      <c r="AH274" s="401"/>
      <c r="AI274" s="400"/>
      <c r="AJ274" s="401"/>
      <c r="AK274" s="400"/>
      <c r="AL274" s="401"/>
      <c r="AM274" s="400"/>
      <c r="AN274" s="401"/>
      <c r="AO274" s="400"/>
      <c r="AP274" s="401"/>
      <c r="AQ274" s="400"/>
      <c r="AR274" s="401"/>
      <c r="AS274" s="400"/>
      <c r="AT274" s="401"/>
      <c r="AU274" s="400"/>
      <c r="AV274" s="401"/>
      <c r="AW274" s="400"/>
      <c r="AX274" s="401"/>
      <c r="AY274" s="400"/>
      <c r="AZ274" s="401"/>
      <c r="BA274" s="400"/>
      <c r="BB274" s="401"/>
      <c r="BC274" s="400"/>
      <c r="BD274" s="401"/>
      <c r="BE274" s="400"/>
      <c r="BF274" s="401"/>
      <c r="BG274" s="400"/>
      <c r="BH274" s="401"/>
      <c r="BI274" s="400"/>
      <c r="BJ274" s="401"/>
      <c r="BK274" s="400"/>
      <c r="BL274" s="401"/>
      <c r="BM274" s="400"/>
      <c r="BN274" s="401"/>
      <c r="BO274" s="400"/>
      <c r="BP274" s="401"/>
      <c r="BQ274" s="400"/>
      <c r="BR274" s="401"/>
      <c r="BS274" s="400"/>
      <c r="BT274" s="401"/>
      <c r="BU274" s="400"/>
      <c r="BV274" s="401"/>
      <c r="BW274" s="400"/>
      <c r="BX274" s="401"/>
      <c r="BY274" s="400"/>
      <c r="BZ274" s="401"/>
      <c r="CA274" s="400"/>
      <c r="CB274" s="401"/>
      <c r="CC274" s="400"/>
      <c r="CD274" s="401"/>
      <c r="CE274" s="400"/>
      <c r="CF274" s="401"/>
      <c r="CG274" s="400"/>
      <c r="CH274" s="401"/>
      <c r="CI274" s="400"/>
      <c r="CJ274" s="401"/>
      <c r="CK274" s="400"/>
      <c r="CL274" s="401"/>
      <c r="CM274" s="400"/>
      <c r="CN274" s="401"/>
      <c r="CO274" s="400"/>
      <c r="CP274" s="401"/>
      <c r="CQ274" s="400"/>
      <c r="CR274" s="401"/>
      <c r="CS274" s="400"/>
      <c r="CT274" s="401"/>
      <c r="CU274" s="400"/>
      <c r="CV274" s="401"/>
      <c r="CW274" s="400"/>
      <c r="CX274" s="401"/>
      <c r="CY274" s="400"/>
      <c r="CZ274" s="401"/>
      <c r="DA274" s="400"/>
      <c r="DB274" s="401"/>
      <c r="DC274" s="400"/>
      <c r="DD274" s="401"/>
      <c r="DE274" s="400"/>
      <c r="DF274" s="401"/>
      <c r="DG274" s="400"/>
      <c r="DH274" s="401"/>
      <c r="DI274" s="400"/>
      <c r="DJ274" s="401"/>
      <c r="DK274" s="400"/>
      <c r="DL274" s="401"/>
      <c r="DM274" s="400"/>
      <c r="DN274" s="401"/>
      <c r="DO274" s="400"/>
      <c r="DP274" s="401"/>
      <c r="DQ274" s="400"/>
      <c r="DR274" s="401"/>
      <c r="DS274" s="400"/>
      <c r="DT274" s="401"/>
      <c r="DU274" s="400"/>
      <c r="DV274" s="401"/>
      <c r="DW274" s="400"/>
      <c r="DX274" s="401"/>
      <c r="DY274" s="400"/>
      <c r="DZ274" s="401"/>
      <c r="EA274" s="400"/>
      <c r="EB274" s="401"/>
      <c r="EC274" s="400"/>
      <c r="ED274" s="401"/>
      <c r="EE274" s="400"/>
      <c r="EF274" s="401"/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0</v>
      </c>
      <c r="EQ274" s="171">
        <f t="shared" si="311"/>
        <v>0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0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3460</v>
      </c>
      <c r="B275" s="378" t="s">
        <v>3461</v>
      </c>
      <c r="C275" s="379" t="s">
        <v>3262</v>
      </c>
      <c r="D275" s="380" t="s">
        <v>3382</v>
      </c>
      <c r="E275" s="380" t="s">
        <v>3462</v>
      </c>
      <c r="F275" s="381" t="s">
        <v>3224</v>
      </c>
      <c r="G275" s="381" t="s">
        <v>3225</v>
      </c>
      <c r="H275" s="382" t="s">
        <v>194</v>
      </c>
      <c r="I275" s="383" t="s">
        <v>3463</v>
      </c>
      <c r="J275" s="421" t="s">
        <v>3231</v>
      </c>
      <c r="K275" s="424" t="s">
        <v>60</v>
      </c>
      <c r="L275" s="329">
        <f>CONTINUA!BV275</f>
        <v>0</v>
      </c>
      <c r="M275" s="329">
        <f>CONTINUA!BW275</f>
        <v>0</v>
      </c>
      <c r="N275" s="895"/>
      <c r="O275" s="896" t="s">
        <v>4040</v>
      </c>
      <c r="P275" s="897" t="s">
        <v>4035</v>
      </c>
      <c r="Q275" s="400"/>
      <c r="R275" s="401"/>
      <c r="S275" s="400"/>
      <c r="T275" s="401"/>
      <c r="U275" s="400"/>
      <c r="V275" s="401"/>
      <c r="W275" s="400"/>
      <c r="X275" s="401"/>
      <c r="Y275" s="400"/>
      <c r="Z275" s="401"/>
      <c r="AA275" s="400"/>
      <c r="AB275" s="401"/>
      <c r="AC275" s="400"/>
      <c r="AD275" s="401"/>
      <c r="AE275" s="400"/>
      <c r="AF275" s="401"/>
      <c r="AG275" s="400"/>
      <c r="AH275" s="401"/>
      <c r="AI275" s="400"/>
      <c r="AJ275" s="401"/>
      <c r="AK275" s="400"/>
      <c r="AL275" s="401"/>
      <c r="AM275" s="400"/>
      <c r="AN275" s="401"/>
      <c r="AO275" s="400"/>
      <c r="AP275" s="401"/>
      <c r="AQ275" s="400"/>
      <c r="AR275" s="401"/>
      <c r="AS275" s="400"/>
      <c r="AT275" s="401"/>
      <c r="AU275" s="400"/>
      <c r="AV275" s="401"/>
      <c r="AW275" s="400"/>
      <c r="AX275" s="401"/>
      <c r="AY275" s="400"/>
      <c r="AZ275" s="401"/>
      <c r="BA275" s="400"/>
      <c r="BB275" s="401"/>
      <c r="BC275" s="400"/>
      <c r="BD275" s="401"/>
      <c r="BE275" s="400"/>
      <c r="BF275" s="401"/>
      <c r="BG275" s="400"/>
      <c r="BH275" s="401"/>
      <c r="BI275" s="400"/>
      <c r="BJ275" s="401"/>
      <c r="BK275" s="400"/>
      <c r="BL275" s="401"/>
      <c r="BM275" s="400"/>
      <c r="BN275" s="401"/>
      <c r="BO275" s="400"/>
      <c r="BP275" s="401"/>
      <c r="BQ275" s="400"/>
      <c r="BR275" s="401"/>
      <c r="BS275" s="400"/>
      <c r="BT275" s="401"/>
      <c r="BU275" s="400"/>
      <c r="BV275" s="401"/>
      <c r="BW275" s="400"/>
      <c r="BX275" s="401"/>
      <c r="BY275" s="400"/>
      <c r="BZ275" s="401"/>
      <c r="CA275" s="400"/>
      <c r="CB275" s="401"/>
      <c r="CC275" s="400"/>
      <c r="CD275" s="401"/>
      <c r="CE275" s="400"/>
      <c r="CF275" s="401"/>
      <c r="CG275" s="400"/>
      <c r="CH275" s="401"/>
      <c r="CI275" s="400"/>
      <c r="CJ275" s="401"/>
      <c r="CK275" s="400"/>
      <c r="CL275" s="401"/>
      <c r="CM275" s="400"/>
      <c r="CN275" s="401"/>
      <c r="CO275" s="400"/>
      <c r="CP275" s="401"/>
      <c r="CQ275" s="400"/>
      <c r="CR275" s="401"/>
      <c r="CS275" s="400"/>
      <c r="CT275" s="401"/>
      <c r="CU275" s="400"/>
      <c r="CV275" s="401"/>
      <c r="CW275" s="400"/>
      <c r="CX275" s="401"/>
      <c r="CY275" s="400"/>
      <c r="CZ275" s="401"/>
      <c r="DA275" s="400"/>
      <c r="DB275" s="401"/>
      <c r="DC275" s="400"/>
      <c r="DD275" s="401"/>
      <c r="DE275" s="400"/>
      <c r="DF275" s="401"/>
      <c r="DG275" s="400"/>
      <c r="DH275" s="401"/>
      <c r="DI275" s="400"/>
      <c r="DJ275" s="401"/>
      <c r="DK275" s="400"/>
      <c r="DL275" s="401"/>
      <c r="DM275" s="400"/>
      <c r="DN275" s="401"/>
      <c r="DO275" s="400"/>
      <c r="DP275" s="401"/>
      <c r="DQ275" s="400"/>
      <c r="DR275" s="401"/>
      <c r="DS275" s="400"/>
      <c r="DT275" s="401"/>
      <c r="DU275" s="400"/>
      <c r="DV275" s="401"/>
      <c r="DW275" s="400"/>
      <c r="DX275" s="401"/>
      <c r="DY275" s="400"/>
      <c r="DZ275" s="401"/>
      <c r="EA275" s="400"/>
      <c r="EB275" s="401"/>
      <c r="EC275" s="400"/>
      <c r="ED275" s="401"/>
      <c r="EE275" s="400"/>
      <c r="EF275" s="401"/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3464</v>
      </c>
      <c r="B276" s="522" t="s">
        <v>3465</v>
      </c>
      <c r="C276" s="523">
        <v>3</v>
      </c>
      <c r="D276" s="524" t="s">
        <v>3382</v>
      </c>
      <c r="E276" s="524" t="s">
        <v>3466</v>
      </c>
      <c r="F276" s="525" t="s">
        <v>3224</v>
      </c>
      <c r="G276" s="525" t="s">
        <v>3225</v>
      </c>
      <c r="H276" s="350" t="s">
        <v>194</v>
      </c>
      <c r="I276" s="351" t="s">
        <v>3467</v>
      </c>
      <c r="J276" s="409" t="s">
        <v>3300</v>
      </c>
      <c r="K276" s="410" t="s">
        <v>3232</v>
      </c>
      <c r="L276" s="329">
        <f>CONTINUA!BV276</f>
        <v>0</v>
      </c>
      <c r="M276" s="329">
        <f>CONTINUA!BW276</f>
        <v>0</v>
      </c>
      <c r="N276" s="895"/>
      <c r="O276" s="896" t="s">
        <v>4040</v>
      </c>
      <c r="P276" s="897" t="s">
        <v>4035</v>
      </c>
      <c r="Q276" s="400"/>
      <c r="R276" s="401"/>
      <c r="S276" s="400"/>
      <c r="T276" s="401"/>
      <c r="U276" s="400"/>
      <c r="V276" s="401"/>
      <c r="W276" s="400"/>
      <c r="X276" s="401"/>
      <c r="Y276" s="400"/>
      <c r="Z276" s="401"/>
      <c r="AA276" s="400"/>
      <c r="AB276" s="401"/>
      <c r="AC276" s="400"/>
      <c r="AD276" s="401"/>
      <c r="AE276" s="400"/>
      <c r="AF276" s="401"/>
      <c r="AG276" s="400"/>
      <c r="AH276" s="401"/>
      <c r="AI276" s="400"/>
      <c r="AJ276" s="401"/>
      <c r="AK276" s="400"/>
      <c r="AL276" s="401"/>
      <c r="AM276" s="400"/>
      <c r="AN276" s="401"/>
      <c r="AO276" s="400"/>
      <c r="AP276" s="401"/>
      <c r="AQ276" s="400"/>
      <c r="AR276" s="401"/>
      <c r="AS276" s="400"/>
      <c r="AT276" s="401"/>
      <c r="AU276" s="400"/>
      <c r="AV276" s="401"/>
      <c r="AW276" s="400"/>
      <c r="AX276" s="401"/>
      <c r="AY276" s="400"/>
      <c r="AZ276" s="401"/>
      <c r="BA276" s="400"/>
      <c r="BB276" s="401"/>
      <c r="BC276" s="400"/>
      <c r="BD276" s="401"/>
      <c r="BE276" s="400"/>
      <c r="BF276" s="401"/>
      <c r="BG276" s="400"/>
      <c r="BH276" s="401"/>
      <c r="BI276" s="400"/>
      <c r="BJ276" s="401"/>
      <c r="BK276" s="400"/>
      <c r="BL276" s="401"/>
      <c r="BM276" s="400"/>
      <c r="BN276" s="401"/>
      <c r="BO276" s="400"/>
      <c r="BP276" s="401"/>
      <c r="BQ276" s="400"/>
      <c r="BR276" s="401"/>
      <c r="BS276" s="400"/>
      <c r="BT276" s="401"/>
      <c r="BU276" s="400"/>
      <c r="BV276" s="401"/>
      <c r="BW276" s="400"/>
      <c r="BX276" s="401"/>
      <c r="BY276" s="400"/>
      <c r="BZ276" s="401"/>
      <c r="CA276" s="400"/>
      <c r="CB276" s="401"/>
      <c r="CC276" s="400"/>
      <c r="CD276" s="401"/>
      <c r="CE276" s="400"/>
      <c r="CF276" s="401"/>
      <c r="CG276" s="400"/>
      <c r="CH276" s="401"/>
      <c r="CI276" s="400"/>
      <c r="CJ276" s="401"/>
      <c r="CK276" s="400"/>
      <c r="CL276" s="401"/>
      <c r="CM276" s="400"/>
      <c r="CN276" s="401"/>
      <c r="CO276" s="400"/>
      <c r="CP276" s="401"/>
      <c r="CQ276" s="400"/>
      <c r="CR276" s="401"/>
      <c r="CS276" s="400"/>
      <c r="CT276" s="401"/>
      <c r="CU276" s="400"/>
      <c r="CV276" s="401"/>
      <c r="CW276" s="400"/>
      <c r="CX276" s="401"/>
      <c r="CY276" s="400"/>
      <c r="CZ276" s="401"/>
      <c r="DA276" s="400"/>
      <c r="DB276" s="401"/>
      <c r="DC276" s="400"/>
      <c r="DD276" s="401"/>
      <c r="DE276" s="400"/>
      <c r="DF276" s="401"/>
      <c r="DG276" s="400"/>
      <c r="DH276" s="401"/>
      <c r="DI276" s="400"/>
      <c r="DJ276" s="401"/>
      <c r="DK276" s="400"/>
      <c r="DL276" s="401"/>
      <c r="DM276" s="400"/>
      <c r="DN276" s="401"/>
      <c r="DO276" s="400"/>
      <c r="DP276" s="401"/>
      <c r="DQ276" s="400"/>
      <c r="DR276" s="401"/>
      <c r="DS276" s="400"/>
      <c r="DT276" s="401"/>
      <c r="DU276" s="400"/>
      <c r="DV276" s="401"/>
      <c r="DW276" s="400"/>
      <c r="DX276" s="401"/>
      <c r="DY276" s="400"/>
      <c r="DZ276" s="401"/>
      <c r="EA276" s="400"/>
      <c r="EB276" s="401"/>
      <c r="EC276" s="400"/>
      <c r="ED276" s="401"/>
      <c r="EE276" s="400"/>
      <c r="EF276" s="401"/>
      <c r="EG276" s="400"/>
      <c r="EH276" s="401"/>
      <c r="EI276" s="400"/>
      <c r="EJ276" s="447"/>
      <c r="EK276" s="510"/>
      <c r="EL276" s="513"/>
      <c r="EM276" s="520"/>
      <c r="EN276" s="520"/>
      <c r="EO276" s="520"/>
      <c r="EP276" s="171">
        <f t="shared" si="310"/>
        <v>0</v>
      </c>
      <c r="EQ276" s="171">
        <f t="shared" si="311"/>
        <v>0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0</v>
      </c>
      <c r="EW276" s="367">
        <f>IF(C276=4,IF(MAX(Q276:EJ278)&gt;0,(Especiall/30*(IF(($G276-$F276)=($G$5-$F$5),30,IF(DAY($G276)=31,($G276-$F276),($G276-$F276)+1)))),0),0)</f>
        <v>0</v>
      </c>
      <c r="EX276" s="248">
        <f t="shared" ref="EX276:EX279" si="327">FF276</f>
        <v>16188.48</v>
      </c>
      <c r="EY276" s="174">
        <f>(L276*regular)+(M276*Cadeirantee)</f>
        <v>0</v>
      </c>
      <c r="EZ276" s="249">
        <f>SUMIF(FG276:GJ276,"&gt;0")</f>
        <v>0</v>
      </c>
      <c r="FA276" s="249">
        <f>SUMIF(FG276:GJ276,"&lt;0")+SUMIF(GN276:HP276,"&lt;0")</f>
        <v>0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16188.48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16188.48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0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0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0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0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0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0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3464</v>
      </c>
      <c r="B277" s="369" t="s">
        <v>3465</v>
      </c>
      <c r="C277" s="370" t="s">
        <v>3301</v>
      </c>
      <c r="D277" s="371" t="s">
        <v>3382</v>
      </c>
      <c r="E277" s="371" t="s">
        <v>3466</v>
      </c>
      <c r="F277" s="372" t="s">
        <v>3224</v>
      </c>
      <c r="G277" s="372" t="s">
        <v>3225</v>
      </c>
      <c r="H277" s="373" t="s">
        <v>194</v>
      </c>
      <c r="I277" s="374" t="s">
        <v>3467</v>
      </c>
      <c r="J277" s="421" t="s">
        <v>3300</v>
      </c>
      <c r="K277" s="421" t="s">
        <v>3234</v>
      </c>
      <c r="L277" s="329">
        <f>CONTINUA!BV277</f>
        <v>0</v>
      </c>
      <c r="M277" s="329">
        <f>CONTINUA!BW277</f>
        <v>0</v>
      </c>
      <c r="N277" s="895"/>
      <c r="O277" s="896" t="s">
        <v>4040</v>
      </c>
      <c r="P277" s="897" t="s">
        <v>4035</v>
      </c>
      <c r="Q277" s="400"/>
      <c r="R277" s="401"/>
      <c r="S277" s="400"/>
      <c r="T277" s="401"/>
      <c r="U277" s="400"/>
      <c r="V277" s="401"/>
      <c r="W277" s="400"/>
      <c r="X277" s="401"/>
      <c r="Y277" s="400"/>
      <c r="Z277" s="401"/>
      <c r="AA277" s="400"/>
      <c r="AB277" s="401"/>
      <c r="AC277" s="400"/>
      <c r="AD277" s="401"/>
      <c r="AE277" s="400"/>
      <c r="AF277" s="401"/>
      <c r="AG277" s="400"/>
      <c r="AH277" s="401"/>
      <c r="AI277" s="400"/>
      <c r="AJ277" s="401"/>
      <c r="AK277" s="400"/>
      <c r="AL277" s="401"/>
      <c r="AM277" s="400"/>
      <c r="AN277" s="401"/>
      <c r="AO277" s="400"/>
      <c r="AP277" s="401"/>
      <c r="AQ277" s="400"/>
      <c r="AR277" s="401"/>
      <c r="AS277" s="400"/>
      <c r="AT277" s="401"/>
      <c r="AU277" s="400"/>
      <c r="AV277" s="401"/>
      <c r="AW277" s="400"/>
      <c r="AX277" s="401"/>
      <c r="AY277" s="400"/>
      <c r="AZ277" s="401"/>
      <c r="BA277" s="400"/>
      <c r="BB277" s="401"/>
      <c r="BC277" s="400"/>
      <c r="BD277" s="401"/>
      <c r="BE277" s="400"/>
      <c r="BF277" s="401"/>
      <c r="BG277" s="400"/>
      <c r="BH277" s="401"/>
      <c r="BI277" s="400"/>
      <c r="BJ277" s="401"/>
      <c r="BK277" s="400"/>
      <c r="BL277" s="401"/>
      <c r="BM277" s="400"/>
      <c r="BN277" s="401"/>
      <c r="BO277" s="400"/>
      <c r="BP277" s="401"/>
      <c r="BQ277" s="400"/>
      <c r="BR277" s="401"/>
      <c r="BS277" s="400"/>
      <c r="BT277" s="401"/>
      <c r="BU277" s="400"/>
      <c r="BV277" s="401"/>
      <c r="BW277" s="400"/>
      <c r="BX277" s="401"/>
      <c r="BY277" s="400"/>
      <c r="BZ277" s="401"/>
      <c r="CA277" s="400"/>
      <c r="CB277" s="401"/>
      <c r="CC277" s="400"/>
      <c r="CD277" s="401"/>
      <c r="CE277" s="400"/>
      <c r="CF277" s="401"/>
      <c r="CG277" s="400"/>
      <c r="CH277" s="401"/>
      <c r="CI277" s="400"/>
      <c r="CJ277" s="401"/>
      <c r="CK277" s="400"/>
      <c r="CL277" s="401"/>
      <c r="CM277" s="400"/>
      <c r="CN277" s="401"/>
      <c r="CO277" s="400"/>
      <c r="CP277" s="401"/>
      <c r="CQ277" s="400"/>
      <c r="CR277" s="401"/>
      <c r="CS277" s="400"/>
      <c r="CT277" s="401"/>
      <c r="CU277" s="400"/>
      <c r="CV277" s="401"/>
      <c r="CW277" s="400"/>
      <c r="CX277" s="401"/>
      <c r="CY277" s="400"/>
      <c r="CZ277" s="401"/>
      <c r="DA277" s="400"/>
      <c r="DB277" s="401"/>
      <c r="DC277" s="400"/>
      <c r="DD277" s="401"/>
      <c r="DE277" s="400"/>
      <c r="DF277" s="401"/>
      <c r="DG277" s="400"/>
      <c r="DH277" s="401"/>
      <c r="DI277" s="400"/>
      <c r="DJ277" s="401"/>
      <c r="DK277" s="400"/>
      <c r="DL277" s="401"/>
      <c r="DM277" s="400"/>
      <c r="DN277" s="401"/>
      <c r="DO277" s="400"/>
      <c r="DP277" s="401"/>
      <c r="DQ277" s="400"/>
      <c r="DR277" s="401"/>
      <c r="DS277" s="400"/>
      <c r="DT277" s="401"/>
      <c r="DU277" s="400"/>
      <c r="DV277" s="401"/>
      <c r="DW277" s="400"/>
      <c r="DX277" s="401"/>
      <c r="DY277" s="400"/>
      <c r="DZ277" s="401"/>
      <c r="EA277" s="400"/>
      <c r="EB277" s="401"/>
      <c r="EC277" s="400"/>
      <c r="ED277" s="401"/>
      <c r="EE277" s="400"/>
      <c r="EF277" s="401"/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0</v>
      </c>
      <c r="EQ277" s="171">
        <f t="shared" si="311"/>
        <v>0</v>
      </c>
      <c r="ER277" s="171">
        <f t="shared" si="312"/>
        <v>0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0</v>
      </c>
      <c r="EW277" s="173"/>
      <c r="EX277" s="248">
        <f t="shared" si="327"/>
        <v>0</v>
      </c>
      <c r="EY277" s="174">
        <f>(L277*regular)+(M277*Cadeirantee)</f>
        <v>0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0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3464</v>
      </c>
      <c r="B278" s="369" t="s">
        <v>3465</v>
      </c>
      <c r="C278" s="375" t="s">
        <v>3301</v>
      </c>
      <c r="D278" s="371" t="s">
        <v>3382</v>
      </c>
      <c r="E278" s="371" t="s">
        <v>3466</v>
      </c>
      <c r="F278" s="376" t="s">
        <v>3224</v>
      </c>
      <c r="G278" s="376" t="s">
        <v>3225</v>
      </c>
      <c r="H278" s="373" t="s">
        <v>194</v>
      </c>
      <c r="I278" s="374" t="s">
        <v>3467</v>
      </c>
      <c r="J278" s="421" t="s">
        <v>3300</v>
      </c>
      <c r="K278" s="422" t="s">
        <v>3235</v>
      </c>
      <c r="L278" s="329">
        <f>CONTINUA!BV278</f>
        <v>0</v>
      </c>
      <c r="M278" s="329">
        <f>CONTINUA!BW278</f>
        <v>0</v>
      </c>
      <c r="N278" s="895"/>
      <c r="O278" s="896" t="s">
        <v>4040</v>
      </c>
      <c r="P278" s="897" t="s">
        <v>4035</v>
      </c>
      <c r="Q278" s="400"/>
      <c r="R278" s="401"/>
      <c r="S278" s="400"/>
      <c r="T278" s="401"/>
      <c r="U278" s="400"/>
      <c r="V278" s="401"/>
      <c r="W278" s="400"/>
      <c r="X278" s="401"/>
      <c r="Y278" s="400"/>
      <c r="Z278" s="401"/>
      <c r="AA278" s="400"/>
      <c r="AB278" s="401"/>
      <c r="AC278" s="400"/>
      <c r="AD278" s="401"/>
      <c r="AE278" s="400"/>
      <c r="AF278" s="401"/>
      <c r="AG278" s="400"/>
      <c r="AH278" s="401"/>
      <c r="AI278" s="400"/>
      <c r="AJ278" s="401"/>
      <c r="AK278" s="400"/>
      <c r="AL278" s="401"/>
      <c r="AM278" s="400"/>
      <c r="AN278" s="401"/>
      <c r="AO278" s="400"/>
      <c r="AP278" s="401"/>
      <c r="AQ278" s="400"/>
      <c r="AR278" s="401"/>
      <c r="AS278" s="400"/>
      <c r="AT278" s="401"/>
      <c r="AU278" s="400"/>
      <c r="AV278" s="401"/>
      <c r="AW278" s="400"/>
      <c r="AX278" s="401"/>
      <c r="AY278" s="400"/>
      <c r="AZ278" s="401"/>
      <c r="BA278" s="400"/>
      <c r="BB278" s="401"/>
      <c r="BC278" s="400"/>
      <c r="BD278" s="401"/>
      <c r="BE278" s="400"/>
      <c r="BF278" s="401"/>
      <c r="BG278" s="400"/>
      <c r="BH278" s="401"/>
      <c r="BI278" s="400"/>
      <c r="BJ278" s="401"/>
      <c r="BK278" s="400"/>
      <c r="BL278" s="401"/>
      <c r="BM278" s="400"/>
      <c r="BN278" s="401"/>
      <c r="BO278" s="400"/>
      <c r="BP278" s="401"/>
      <c r="BQ278" s="400"/>
      <c r="BR278" s="401"/>
      <c r="BS278" s="400"/>
      <c r="BT278" s="401"/>
      <c r="BU278" s="400"/>
      <c r="BV278" s="401"/>
      <c r="BW278" s="400"/>
      <c r="BX278" s="401"/>
      <c r="BY278" s="400"/>
      <c r="BZ278" s="401"/>
      <c r="CA278" s="400"/>
      <c r="CB278" s="401"/>
      <c r="CC278" s="400"/>
      <c r="CD278" s="401"/>
      <c r="CE278" s="400"/>
      <c r="CF278" s="401"/>
      <c r="CG278" s="400"/>
      <c r="CH278" s="401"/>
      <c r="CI278" s="400"/>
      <c r="CJ278" s="401"/>
      <c r="CK278" s="400"/>
      <c r="CL278" s="401"/>
      <c r="CM278" s="400"/>
      <c r="CN278" s="401"/>
      <c r="CO278" s="400"/>
      <c r="CP278" s="401"/>
      <c r="CQ278" s="400"/>
      <c r="CR278" s="401"/>
      <c r="CS278" s="400"/>
      <c r="CT278" s="401"/>
      <c r="CU278" s="400"/>
      <c r="CV278" s="401"/>
      <c r="CW278" s="400"/>
      <c r="CX278" s="401"/>
      <c r="CY278" s="400"/>
      <c r="CZ278" s="401"/>
      <c r="DA278" s="400"/>
      <c r="DB278" s="401"/>
      <c r="DC278" s="400"/>
      <c r="DD278" s="401"/>
      <c r="DE278" s="400"/>
      <c r="DF278" s="401"/>
      <c r="DG278" s="400"/>
      <c r="DH278" s="401"/>
      <c r="DI278" s="400"/>
      <c r="DJ278" s="401"/>
      <c r="DK278" s="400"/>
      <c r="DL278" s="401"/>
      <c r="DM278" s="400"/>
      <c r="DN278" s="401"/>
      <c r="DO278" s="400"/>
      <c r="DP278" s="401"/>
      <c r="DQ278" s="400"/>
      <c r="DR278" s="401"/>
      <c r="DS278" s="400"/>
      <c r="DT278" s="401"/>
      <c r="DU278" s="400"/>
      <c r="DV278" s="401"/>
      <c r="DW278" s="400"/>
      <c r="DX278" s="401"/>
      <c r="DY278" s="400"/>
      <c r="DZ278" s="401"/>
      <c r="EA278" s="400"/>
      <c r="EB278" s="401"/>
      <c r="EC278" s="400"/>
      <c r="ED278" s="401"/>
      <c r="EE278" s="400"/>
      <c r="EF278" s="401"/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0</v>
      </c>
      <c r="EQ278" s="171">
        <f t="shared" si="311"/>
        <v>0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0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3464</v>
      </c>
      <c r="B279" s="369" t="s">
        <v>3465</v>
      </c>
      <c r="C279" s="375" t="s">
        <v>3301</v>
      </c>
      <c r="D279" s="371" t="s">
        <v>3382</v>
      </c>
      <c r="E279" s="371" t="s">
        <v>3466</v>
      </c>
      <c r="F279" s="376" t="s">
        <v>3224</v>
      </c>
      <c r="G279" s="376" t="s">
        <v>3225</v>
      </c>
      <c r="H279" s="373" t="s">
        <v>194</v>
      </c>
      <c r="I279" s="374" t="s">
        <v>3467</v>
      </c>
      <c r="J279" s="421" t="s">
        <v>3300</v>
      </c>
      <c r="K279" s="423" t="s">
        <v>3236</v>
      </c>
      <c r="L279" s="329">
        <f>CONTINUA!BV279</f>
        <v>0</v>
      </c>
      <c r="M279" s="329">
        <f>CONTINUA!BW279</f>
        <v>0</v>
      </c>
      <c r="N279" s="895"/>
      <c r="O279" s="896" t="s">
        <v>4040</v>
      </c>
      <c r="P279" s="897" t="s">
        <v>4035</v>
      </c>
      <c r="Q279" s="400">
        <v>24</v>
      </c>
      <c r="R279" s="401"/>
      <c r="S279" s="400"/>
      <c r="T279" s="401"/>
      <c r="U279" s="400"/>
      <c r="V279" s="401"/>
      <c r="W279" s="400"/>
      <c r="X279" s="401"/>
      <c r="Y279" s="400"/>
      <c r="Z279" s="401"/>
      <c r="AA279" s="400"/>
      <c r="AB279" s="401"/>
      <c r="AC279" s="400"/>
      <c r="AD279" s="401"/>
      <c r="AE279" s="400"/>
      <c r="AF279" s="401"/>
      <c r="AG279" s="400"/>
      <c r="AH279" s="401"/>
      <c r="AI279" s="400"/>
      <c r="AJ279" s="401"/>
      <c r="AK279" s="400"/>
      <c r="AL279" s="401"/>
      <c r="AM279" s="400"/>
      <c r="AN279" s="401"/>
      <c r="AO279" s="400"/>
      <c r="AP279" s="401"/>
      <c r="AQ279" s="400"/>
      <c r="AR279" s="401"/>
      <c r="AS279" s="400"/>
      <c r="AT279" s="401"/>
      <c r="AU279" s="400"/>
      <c r="AV279" s="401"/>
      <c r="AW279" s="400"/>
      <c r="AX279" s="401"/>
      <c r="AY279" s="400"/>
      <c r="AZ279" s="401"/>
      <c r="BA279" s="400"/>
      <c r="BB279" s="401"/>
      <c r="BC279" s="400"/>
      <c r="BD279" s="401"/>
      <c r="BE279" s="400"/>
      <c r="BF279" s="401"/>
      <c r="BG279" s="400"/>
      <c r="BH279" s="401"/>
      <c r="BI279" s="400"/>
      <c r="BJ279" s="401"/>
      <c r="BK279" s="400"/>
      <c r="BL279" s="401"/>
      <c r="BM279" s="400"/>
      <c r="BN279" s="401"/>
      <c r="BO279" s="400"/>
      <c r="BP279" s="401"/>
      <c r="BQ279" s="400"/>
      <c r="BR279" s="401"/>
      <c r="BS279" s="400"/>
      <c r="BT279" s="401"/>
      <c r="BU279" s="400"/>
      <c r="BV279" s="401"/>
      <c r="BW279" s="400"/>
      <c r="BX279" s="401"/>
      <c r="BY279" s="400"/>
      <c r="BZ279" s="401"/>
      <c r="CA279" s="400"/>
      <c r="CB279" s="401"/>
      <c r="CC279" s="400"/>
      <c r="CD279" s="401"/>
      <c r="CE279" s="400"/>
      <c r="CF279" s="401"/>
      <c r="CG279" s="400"/>
      <c r="CH279" s="401"/>
      <c r="CI279" s="400"/>
      <c r="CJ279" s="401"/>
      <c r="CK279" s="400"/>
      <c r="CL279" s="401"/>
      <c r="CM279" s="400"/>
      <c r="CN279" s="401"/>
      <c r="CO279" s="400"/>
      <c r="CP279" s="401"/>
      <c r="CQ279" s="400"/>
      <c r="CR279" s="401"/>
      <c r="CS279" s="400"/>
      <c r="CT279" s="401"/>
      <c r="CU279" s="400"/>
      <c r="CV279" s="401"/>
      <c r="CW279" s="400"/>
      <c r="CX279" s="401"/>
      <c r="CY279" s="400"/>
      <c r="CZ279" s="401"/>
      <c r="DA279" s="400"/>
      <c r="DB279" s="401"/>
      <c r="DC279" s="400"/>
      <c r="DD279" s="401"/>
      <c r="DE279" s="400"/>
      <c r="DF279" s="401"/>
      <c r="DG279" s="400"/>
      <c r="DH279" s="401"/>
      <c r="DI279" s="400"/>
      <c r="DJ279" s="401"/>
      <c r="DK279" s="400"/>
      <c r="DL279" s="401"/>
      <c r="DM279" s="400"/>
      <c r="DN279" s="401"/>
      <c r="DO279" s="400"/>
      <c r="DP279" s="401"/>
      <c r="DQ279" s="400"/>
      <c r="DR279" s="401"/>
      <c r="DS279" s="400"/>
      <c r="DT279" s="401"/>
      <c r="DU279" s="400"/>
      <c r="DV279" s="401"/>
      <c r="DW279" s="400"/>
      <c r="DX279" s="401"/>
      <c r="DY279" s="400"/>
      <c r="DZ279" s="401"/>
      <c r="EA279" s="400"/>
      <c r="EB279" s="401"/>
      <c r="EC279" s="400"/>
      <c r="ED279" s="401"/>
      <c r="EE279" s="400"/>
      <c r="EF279" s="401"/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24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24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3464</v>
      </c>
      <c r="B280" s="378" t="s">
        <v>3465</v>
      </c>
      <c r="C280" s="379" t="s">
        <v>3301</v>
      </c>
      <c r="D280" s="380" t="s">
        <v>3382</v>
      </c>
      <c r="E280" s="380" t="s">
        <v>3466</v>
      </c>
      <c r="F280" s="381" t="s">
        <v>3224</v>
      </c>
      <c r="G280" s="381" t="s">
        <v>3225</v>
      </c>
      <c r="H280" s="382" t="s">
        <v>194</v>
      </c>
      <c r="I280" s="383" t="s">
        <v>3467</v>
      </c>
      <c r="J280" s="421" t="s">
        <v>3300</v>
      </c>
      <c r="K280" s="424" t="s">
        <v>60</v>
      </c>
      <c r="L280" s="329">
        <f>CONTINUA!BV280</f>
        <v>0</v>
      </c>
      <c r="M280" s="329">
        <f>CONTINUA!BW280</f>
        <v>0</v>
      </c>
      <c r="N280" s="895"/>
      <c r="O280" s="896" t="s">
        <v>4040</v>
      </c>
      <c r="P280" s="897" t="s">
        <v>4035</v>
      </c>
      <c r="Q280" s="400"/>
      <c r="R280" s="401"/>
      <c r="S280" s="400"/>
      <c r="T280" s="401"/>
      <c r="U280" s="400"/>
      <c r="V280" s="401"/>
      <c r="W280" s="400"/>
      <c r="X280" s="401"/>
      <c r="Y280" s="400"/>
      <c r="Z280" s="401"/>
      <c r="AA280" s="400"/>
      <c r="AB280" s="401"/>
      <c r="AC280" s="400"/>
      <c r="AD280" s="401"/>
      <c r="AE280" s="400"/>
      <c r="AF280" s="401"/>
      <c r="AG280" s="400"/>
      <c r="AH280" s="401"/>
      <c r="AI280" s="400"/>
      <c r="AJ280" s="401"/>
      <c r="AK280" s="400"/>
      <c r="AL280" s="401"/>
      <c r="AM280" s="400"/>
      <c r="AN280" s="401"/>
      <c r="AO280" s="400"/>
      <c r="AP280" s="401"/>
      <c r="AQ280" s="400"/>
      <c r="AR280" s="401"/>
      <c r="AS280" s="400"/>
      <c r="AT280" s="401"/>
      <c r="AU280" s="400"/>
      <c r="AV280" s="401"/>
      <c r="AW280" s="400"/>
      <c r="AX280" s="401"/>
      <c r="AY280" s="400"/>
      <c r="AZ280" s="401"/>
      <c r="BA280" s="400"/>
      <c r="BB280" s="401"/>
      <c r="BC280" s="400"/>
      <c r="BD280" s="401"/>
      <c r="BE280" s="400"/>
      <c r="BF280" s="401"/>
      <c r="BG280" s="400"/>
      <c r="BH280" s="401"/>
      <c r="BI280" s="400"/>
      <c r="BJ280" s="401"/>
      <c r="BK280" s="400"/>
      <c r="BL280" s="401"/>
      <c r="BM280" s="400"/>
      <c r="BN280" s="401"/>
      <c r="BO280" s="400"/>
      <c r="BP280" s="401"/>
      <c r="BQ280" s="400"/>
      <c r="BR280" s="401"/>
      <c r="BS280" s="400"/>
      <c r="BT280" s="401"/>
      <c r="BU280" s="400"/>
      <c r="BV280" s="401"/>
      <c r="BW280" s="400"/>
      <c r="BX280" s="401"/>
      <c r="BY280" s="400"/>
      <c r="BZ280" s="401"/>
      <c r="CA280" s="400"/>
      <c r="CB280" s="401"/>
      <c r="CC280" s="400"/>
      <c r="CD280" s="401"/>
      <c r="CE280" s="400"/>
      <c r="CF280" s="401"/>
      <c r="CG280" s="400"/>
      <c r="CH280" s="401"/>
      <c r="CI280" s="400"/>
      <c r="CJ280" s="401"/>
      <c r="CK280" s="400"/>
      <c r="CL280" s="401"/>
      <c r="CM280" s="400"/>
      <c r="CN280" s="401"/>
      <c r="CO280" s="400"/>
      <c r="CP280" s="401"/>
      <c r="CQ280" s="400"/>
      <c r="CR280" s="401"/>
      <c r="CS280" s="400"/>
      <c r="CT280" s="401"/>
      <c r="CU280" s="400"/>
      <c r="CV280" s="401"/>
      <c r="CW280" s="400"/>
      <c r="CX280" s="401"/>
      <c r="CY280" s="400"/>
      <c r="CZ280" s="401"/>
      <c r="DA280" s="400"/>
      <c r="DB280" s="401"/>
      <c r="DC280" s="400"/>
      <c r="DD280" s="401"/>
      <c r="DE280" s="400"/>
      <c r="DF280" s="401"/>
      <c r="DG280" s="400"/>
      <c r="DH280" s="401"/>
      <c r="DI280" s="400"/>
      <c r="DJ280" s="401"/>
      <c r="DK280" s="400"/>
      <c r="DL280" s="401"/>
      <c r="DM280" s="400"/>
      <c r="DN280" s="401"/>
      <c r="DO280" s="400"/>
      <c r="DP280" s="401"/>
      <c r="DQ280" s="400"/>
      <c r="DR280" s="401"/>
      <c r="DS280" s="400"/>
      <c r="DT280" s="401"/>
      <c r="DU280" s="400"/>
      <c r="DV280" s="401"/>
      <c r="DW280" s="400"/>
      <c r="DX280" s="401"/>
      <c r="DY280" s="400"/>
      <c r="DZ280" s="401"/>
      <c r="EA280" s="400"/>
      <c r="EB280" s="401"/>
      <c r="EC280" s="400"/>
      <c r="ED280" s="401"/>
      <c r="EE280" s="400"/>
      <c r="EF280" s="401"/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0</v>
      </c>
      <c r="EQ280" s="179">
        <f t="shared" si="311"/>
        <v>0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0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0</v>
      </c>
      <c r="FG280" s="181">
        <f>((U280+W280)*Percapita/30*FG$4)+((V280+X280)*Cadeirante/30*FG$4)</f>
        <v>0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0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0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3468</v>
      </c>
      <c r="B281" s="522" t="s">
        <v>3469</v>
      </c>
      <c r="C281" s="523">
        <v>4</v>
      </c>
      <c r="D281" s="524" t="s">
        <v>3382</v>
      </c>
      <c r="E281" s="524" t="s">
        <v>3470</v>
      </c>
      <c r="F281" s="525" t="s">
        <v>3224</v>
      </c>
      <c r="G281" s="525" t="s">
        <v>3225</v>
      </c>
      <c r="H281" s="350" t="s">
        <v>194</v>
      </c>
      <c r="I281" s="351" t="s">
        <v>3471</v>
      </c>
      <c r="J281" s="409" t="s">
        <v>3231</v>
      </c>
      <c r="K281" s="410" t="s">
        <v>3232</v>
      </c>
      <c r="L281" s="329">
        <f>CONTINUA!BV281</f>
        <v>0</v>
      </c>
      <c r="M281" s="329">
        <f>CONTINUA!BW281</f>
        <v>0</v>
      </c>
      <c r="N281" s="895"/>
      <c r="O281" s="896" t="s">
        <v>4040</v>
      </c>
      <c r="P281" s="897" t="s">
        <v>4035</v>
      </c>
      <c r="Q281" s="400"/>
      <c r="R281" s="401"/>
      <c r="S281" s="400"/>
      <c r="T281" s="401"/>
      <c r="U281" s="400"/>
      <c r="V281" s="401"/>
      <c r="W281" s="400"/>
      <c r="X281" s="401"/>
      <c r="Y281" s="400"/>
      <c r="Z281" s="401"/>
      <c r="AA281" s="400"/>
      <c r="AB281" s="401"/>
      <c r="AC281" s="400"/>
      <c r="AD281" s="401"/>
      <c r="AE281" s="400"/>
      <c r="AF281" s="401"/>
      <c r="AG281" s="400"/>
      <c r="AH281" s="401"/>
      <c r="AI281" s="400"/>
      <c r="AJ281" s="401"/>
      <c r="AK281" s="400"/>
      <c r="AL281" s="401"/>
      <c r="AM281" s="400"/>
      <c r="AN281" s="401"/>
      <c r="AO281" s="400"/>
      <c r="AP281" s="401"/>
      <c r="AQ281" s="400"/>
      <c r="AR281" s="401"/>
      <c r="AS281" s="400"/>
      <c r="AT281" s="401"/>
      <c r="AU281" s="400"/>
      <c r="AV281" s="401"/>
      <c r="AW281" s="400"/>
      <c r="AX281" s="401"/>
      <c r="AY281" s="400"/>
      <c r="AZ281" s="401"/>
      <c r="BA281" s="400"/>
      <c r="BB281" s="401"/>
      <c r="BC281" s="400"/>
      <c r="BD281" s="401"/>
      <c r="BE281" s="400"/>
      <c r="BF281" s="401"/>
      <c r="BG281" s="400"/>
      <c r="BH281" s="401"/>
      <c r="BI281" s="400"/>
      <c r="BJ281" s="401"/>
      <c r="BK281" s="400"/>
      <c r="BL281" s="401"/>
      <c r="BM281" s="400"/>
      <c r="BN281" s="401"/>
      <c r="BO281" s="400"/>
      <c r="BP281" s="401"/>
      <c r="BQ281" s="400"/>
      <c r="BR281" s="401"/>
      <c r="BS281" s="400"/>
      <c r="BT281" s="401"/>
      <c r="BU281" s="400"/>
      <c r="BV281" s="401"/>
      <c r="BW281" s="400"/>
      <c r="BX281" s="401"/>
      <c r="BY281" s="400"/>
      <c r="BZ281" s="401"/>
      <c r="CA281" s="400"/>
      <c r="CB281" s="401"/>
      <c r="CC281" s="400"/>
      <c r="CD281" s="401"/>
      <c r="CE281" s="400"/>
      <c r="CF281" s="401"/>
      <c r="CG281" s="400"/>
      <c r="CH281" s="401"/>
      <c r="CI281" s="400"/>
      <c r="CJ281" s="401"/>
      <c r="CK281" s="400"/>
      <c r="CL281" s="401"/>
      <c r="CM281" s="400"/>
      <c r="CN281" s="401"/>
      <c r="CO281" s="400"/>
      <c r="CP281" s="401"/>
      <c r="CQ281" s="400"/>
      <c r="CR281" s="401"/>
      <c r="CS281" s="400"/>
      <c r="CT281" s="401"/>
      <c r="CU281" s="400"/>
      <c r="CV281" s="401"/>
      <c r="CW281" s="400"/>
      <c r="CX281" s="401"/>
      <c r="CY281" s="400"/>
      <c r="CZ281" s="401"/>
      <c r="DA281" s="400"/>
      <c r="DB281" s="401"/>
      <c r="DC281" s="400"/>
      <c r="DD281" s="401"/>
      <c r="DE281" s="400"/>
      <c r="DF281" s="401"/>
      <c r="DG281" s="400"/>
      <c r="DH281" s="401"/>
      <c r="DI281" s="400"/>
      <c r="DJ281" s="401"/>
      <c r="DK281" s="400"/>
      <c r="DL281" s="401"/>
      <c r="DM281" s="400"/>
      <c r="DN281" s="401"/>
      <c r="DO281" s="400"/>
      <c r="DP281" s="401"/>
      <c r="DQ281" s="400"/>
      <c r="DR281" s="401"/>
      <c r="DS281" s="400"/>
      <c r="DT281" s="401"/>
      <c r="DU281" s="400"/>
      <c r="DV281" s="401"/>
      <c r="DW281" s="400"/>
      <c r="DX281" s="401"/>
      <c r="DY281" s="400"/>
      <c r="DZ281" s="401"/>
      <c r="EA281" s="400"/>
      <c r="EB281" s="401"/>
      <c r="EC281" s="400"/>
      <c r="ED281" s="401"/>
      <c r="EE281" s="400"/>
      <c r="EF281" s="401"/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0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0</v>
      </c>
      <c r="EW281" s="367">
        <f>IF(C281=4,IF(MAX(Q281:EJ283)&gt;0,(Especiall/30*(IF(($G281-$F281)=($G$5-$F$5),30,IF(DAY($G281)=31,($G281-$F281),($G281-$F281)+1)))),0),0)</f>
        <v>11465.63</v>
      </c>
      <c r="EX281" s="248">
        <f t="shared" ref="EX281:EX284" si="332">FF281</f>
        <v>385.23</v>
      </c>
      <c r="EY281" s="174">
        <f>(L281*regular)+(M281*Cadeirantee)</f>
        <v>0</v>
      </c>
      <c r="EZ281" s="249">
        <f>SUMIF(FG281:GJ281,"&gt;0")</f>
        <v>0</v>
      </c>
      <c r="FA281" s="249">
        <f>SUMIF(FG281:GJ281,"&lt;0")+SUMIF(GN281:HP281,"&lt;0")</f>
        <v>0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11850.859999999999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385.23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0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3468</v>
      </c>
      <c r="B282" s="369" t="s">
        <v>3469</v>
      </c>
      <c r="C282" s="370" t="s">
        <v>3262</v>
      </c>
      <c r="D282" s="371" t="s">
        <v>3382</v>
      </c>
      <c r="E282" s="371" t="s">
        <v>3470</v>
      </c>
      <c r="F282" s="372" t="s">
        <v>3224</v>
      </c>
      <c r="G282" s="372" t="s">
        <v>3225</v>
      </c>
      <c r="H282" s="373" t="s">
        <v>194</v>
      </c>
      <c r="I282" s="374" t="s">
        <v>3471</v>
      </c>
      <c r="J282" s="421" t="s">
        <v>3231</v>
      </c>
      <c r="K282" s="421" t="s">
        <v>3234</v>
      </c>
      <c r="L282" s="329">
        <f>CONTINUA!BV282</f>
        <v>0</v>
      </c>
      <c r="M282" s="329">
        <f>CONTINUA!BW282</f>
        <v>0</v>
      </c>
      <c r="N282" s="895"/>
      <c r="O282" s="896" t="s">
        <v>4040</v>
      </c>
      <c r="P282" s="897" t="s">
        <v>4035</v>
      </c>
      <c r="Q282" s="400"/>
      <c r="R282" s="401"/>
      <c r="S282" s="400"/>
      <c r="T282" s="401"/>
      <c r="U282" s="400"/>
      <c r="V282" s="401"/>
      <c r="W282" s="400"/>
      <c r="X282" s="401"/>
      <c r="Y282" s="400"/>
      <c r="Z282" s="401"/>
      <c r="AA282" s="400"/>
      <c r="AB282" s="401"/>
      <c r="AC282" s="400"/>
      <c r="AD282" s="401"/>
      <c r="AE282" s="400"/>
      <c r="AF282" s="401"/>
      <c r="AG282" s="400"/>
      <c r="AH282" s="401"/>
      <c r="AI282" s="400"/>
      <c r="AJ282" s="401"/>
      <c r="AK282" s="400"/>
      <c r="AL282" s="401"/>
      <c r="AM282" s="400"/>
      <c r="AN282" s="401"/>
      <c r="AO282" s="400"/>
      <c r="AP282" s="401"/>
      <c r="AQ282" s="400"/>
      <c r="AR282" s="401"/>
      <c r="AS282" s="400"/>
      <c r="AT282" s="401"/>
      <c r="AU282" s="400"/>
      <c r="AV282" s="401"/>
      <c r="AW282" s="400"/>
      <c r="AX282" s="401"/>
      <c r="AY282" s="400"/>
      <c r="AZ282" s="401"/>
      <c r="BA282" s="400"/>
      <c r="BB282" s="401"/>
      <c r="BC282" s="400"/>
      <c r="BD282" s="401"/>
      <c r="BE282" s="400"/>
      <c r="BF282" s="401"/>
      <c r="BG282" s="400"/>
      <c r="BH282" s="401"/>
      <c r="BI282" s="400"/>
      <c r="BJ282" s="401"/>
      <c r="BK282" s="400"/>
      <c r="BL282" s="401"/>
      <c r="BM282" s="400"/>
      <c r="BN282" s="401"/>
      <c r="BO282" s="400"/>
      <c r="BP282" s="401"/>
      <c r="BQ282" s="400"/>
      <c r="BR282" s="401"/>
      <c r="BS282" s="400"/>
      <c r="BT282" s="401"/>
      <c r="BU282" s="400"/>
      <c r="BV282" s="401"/>
      <c r="BW282" s="400"/>
      <c r="BX282" s="401"/>
      <c r="BY282" s="400"/>
      <c r="BZ282" s="401"/>
      <c r="CA282" s="400"/>
      <c r="CB282" s="401"/>
      <c r="CC282" s="400"/>
      <c r="CD282" s="401"/>
      <c r="CE282" s="400"/>
      <c r="CF282" s="401"/>
      <c r="CG282" s="400"/>
      <c r="CH282" s="401"/>
      <c r="CI282" s="400"/>
      <c r="CJ282" s="401"/>
      <c r="CK282" s="400"/>
      <c r="CL282" s="401"/>
      <c r="CM282" s="400"/>
      <c r="CN282" s="401"/>
      <c r="CO282" s="400"/>
      <c r="CP282" s="401"/>
      <c r="CQ282" s="400"/>
      <c r="CR282" s="401"/>
      <c r="CS282" s="400"/>
      <c r="CT282" s="401"/>
      <c r="CU282" s="400"/>
      <c r="CV282" s="401"/>
      <c r="CW282" s="400"/>
      <c r="CX282" s="401"/>
      <c r="CY282" s="400"/>
      <c r="CZ282" s="401"/>
      <c r="DA282" s="400"/>
      <c r="DB282" s="401"/>
      <c r="DC282" s="400"/>
      <c r="DD282" s="401"/>
      <c r="DE282" s="400"/>
      <c r="DF282" s="401"/>
      <c r="DG282" s="400"/>
      <c r="DH282" s="401"/>
      <c r="DI282" s="400"/>
      <c r="DJ282" s="401"/>
      <c r="DK282" s="400"/>
      <c r="DL282" s="401"/>
      <c r="DM282" s="400"/>
      <c r="DN282" s="401"/>
      <c r="DO282" s="400"/>
      <c r="DP282" s="401"/>
      <c r="DQ282" s="400"/>
      <c r="DR282" s="401"/>
      <c r="DS282" s="400"/>
      <c r="DT282" s="401"/>
      <c r="DU282" s="400"/>
      <c r="DV282" s="401"/>
      <c r="DW282" s="400"/>
      <c r="DX282" s="401"/>
      <c r="DY282" s="400"/>
      <c r="DZ282" s="401"/>
      <c r="EA282" s="400"/>
      <c r="EB282" s="401"/>
      <c r="EC282" s="400"/>
      <c r="ED282" s="401"/>
      <c r="EE282" s="400"/>
      <c r="EF282" s="401"/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0</v>
      </c>
      <c r="EQ282" s="171">
        <f t="shared" si="311"/>
        <v>0</v>
      </c>
      <c r="ER282" s="171">
        <f t="shared" si="312"/>
        <v>0</v>
      </c>
      <c r="ES282" s="171">
        <f t="shared" si="313"/>
        <v>0</v>
      </c>
      <c r="ET282" s="171">
        <f t="shared" si="314"/>
        <v>0</v>
      </c>
      <c r="EU282" s="171">
        <f t="shared" si="315"/>
        <v>0</v>
      </c>
      <c r="EV282" s="172">
        <f t="shared" si="316"/>
        <v>0</v>
      </c>
      <c r="EW282" s="173"/>
      <c r="EX282" s="248">
        <f t="shared" si="332"/>
        <v>0</v>
      </c>
      <c r="EY282" s="174">
        <f>(L282*regular)+(M282*Cadeirantee)</f>
        <v>0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3468</v>
      </c>
      <c r="B283" s="369" t="s">
        <v>3469</v>
      </c>
      <c r="C283" s="375" t="s">
        <v>3262</v>
      </c>
      <c r="D283" s="371" t="s">
        <v>3382</v>
      </c>
      <c r="E283" s="371" t="s">
        <v>3470</v>
      </c>
      <c r="F283" s="376" t="s">
        <v>3224</v>
      </c>
      <c r="G283" s="376" t="s">
        <v>3225</v>
      </c>
      <c r="H283" s="373" t="s">
        <v>194</v>
      </c>
      <c r="I283" s="374" t="s">
        <v>3471</v>
      </c>
      <c r="J283" s="421" t="s">
        <v>3231</v>
      </c>
      <c r="K283" s="422" t="s">
        <v>3235</v>
      </c>
      <c r="L283" s="329">
        <f>CONTINUA!BV283</f>
        <v>0</v>
      </c>
      <c r="M283" s="329">
        <f>CONTINUA!BW283</f>
        <v>0</v>
      </c>
      <c r="N283" s="895"/>
      <c r="O283" s="896" t="s">
        <v>4040</v>
      </c>
      <c r="P283" s="897" t="s">
        <v>4035</v>
      </c>
      <c r="Q283" s="400">
        <v>1</v>
      </c>
      <c r="R283" s="401"/>
      <c r="S283" s="400"/>
      <c r="T283" s="401"/>
      <c r="U283" s="400"/>
      <c r="V283" s="401"/>
      <c r="W283" s="400"/>
      <c r="X283" s="401"/>
      <c r="Y283" s="400"/>
      <c r="Z283" s="401"/>
      <c r="AA283" s="400"/>
      <c r="AB283" s="401"/>
      <c r="AC283" s="400"/>
      <c r="AD283" s="401"/>
      <c r="AE283" s="400"/>
      <c r="AF283" s="401"/>
      <c r="AG283" s="400"/>
      <c r="AH283" s="401"/>
      <c r="AI283" s="400"/>
      <c r="AJ283" s="401"/>
      <c r="AK283" s="400"/>
      <c r="AL283" s="401"/>
      <c r="AM283" s="400"/>
      <c r="AN283" s="401"/>
      <c r="AO283" s="400"/>
      <c r="AP283" s="401"/>
      <c r="AQ283" s="400"/>
      <c r="AR283" s="401"/>
      <c r="AS283" s="400"/>
      <c r="AT283" s="401"/>
      <c r="AU283" s="400"/>
      <c r="AV283" s="401"/>
      <c r="AW283" s="400"/>
      <c r="AX283" s="401"/>
      <c r="AY283" s="400"/>
      <c r="AZ283" s="401"/>
      <c r="BA283" s="400"/>
      <c r="BB283" s="401"/>
      <c r="BC283" s="400"/>
      <c r="BD283" s="401"/>
      <c r="BE283" s="400"/>
      <c r="BF283" s="401"/>
      <c r="BG283" s="400"/>
      <c r="BH283" s="401"/>
      <c r="BI283" s="400"/>
      <c r="BJ283" s="401"/>
      <c r="BK283" s="400"/>
      <c r="BL283" s="401"/>
      <c r="BM283" s="400"/>
      <c r="BN283" s="401"/>
      <c r="BO283" s="400"/>
      <c r="BP283" s="401"/>
      <c r="BQ283" s="400"/>
      <c r="BR283" s="401"/>
      <c r="BS283" s="400"/>
      <c r="BT283" s="401"/>
      <c r="BU283" s="400"/>
      <c r="BV283" s="401"/>
      <c r="BW283" s="400"/>
      <c r="BX283" s="401"/>
      <c r="BY283" s="400"/>
      <c r="BZ283" s="401"/>
      <c r="CA283" s="400"/>
      <c r="CB283" s="401"/>
      <c r="CC283" s="400"/>
      <c r="CD283" s="401"/>
      <c r="CE283" s="400"/>
      <c r="CF283" s="401"/>
      <c r="CG283" s="400"/>
      <c r="CH283" s="401"/>
      <c r="CI283" s="400"/>
      <c r="CJ283" s="401"/>
      <c r="CK283" s="400"/>
      <c r="CL283" s="401"/>
      <c r="CM283" s="400"/>
      <c r="CN283" s="401"/>
      <c r="CO283" s="400"/>
      <c r="CP283" s="401"/>
      <c r="CQ283" s="400"/>
      <c r="CR283" s="401"/>
      <c r="CS283" s="400"/>
      <c r="CT283" s="401"/>
      <c r="CU283" s="400"/>
      <c r="CV283" s="401"/>
      <c r="CW283" s="400"/>
      <c r="CX283" s="401"/>
      <c r="CY283" s="400"/>
      <c r="CZ283" s="401"/>
      <c r="DA283" s="400"/>
      <c r="DB283" s="401"/>
      <c r="DC283" s="400"/>
      <c r="DD283" s="401"/>
      <c r="DE283" s="400"/>
      <c r="DF283" s="401"/>
      <c r="DG283" s="400"/>
      <c r="DH283" s="401"/>
      <c r="DI283" s="400"/>
      <c r="DJ283" s="401"/>
      <c r="DK283" s="400"/>
      <c r="DL283" s="401"/>
      <c r="DM283" s="400"/>
      <c r="DN283" s="401"/>
      <c r="DO283" s="400"/>
      <c r="DP283" s="401"/>
      <c r="DQ283" s="400"/>
      <c r="DR283" s="401"/>
      <c r="DS283" s="400"/>
      <c r="DT283" s="401"/>
      <c r="DU283" s="400"/>
      <c r="DV283" s="401"/>
      <c r="DW283" s="400"/>
      <c r="DX283" s="401"/>
      <c r="DY283" s="400"/>
      <c r="DZ283" s="401"/>
      <c r="EA283" s="400"/>
      <c r="EB283" s="401"/>
      <c r="EC283" s="400"/>
      <c r="ED283" s="401"/>
      <c r="EE283" s="400"/>
      <c r="EF283" s="401"/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1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1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3468</v>
      </c>
      <c r="B284" s="369" t="s">
        <v>3469</v>
      </c>
      <c r="C284" s="375" t="s">
        <v>3262</v>
      </c>
      <c r="D284" s="371" t="s">
        <v>3382</v>
      </c>
      <c r="E284" s="371" t="s">
        <v>3470</v>
      </c>
      <c r="F284" s="376" t="s">
        <v>3224</v>
      </c>
      <c r="G284" s="376" t="s">
        <v>3225</v>
      </c>
      <c r="H284" s="373" t="s">
        <v>194</v>
      </c>
      <c r="I284" s="374" t="s">
        <v>3471</v>
      </c>
      <c r="J284" s="421" t="s">
        <v>3231</v>
      </c>
      <c r="K284" s="423" t="s">
        <v>3236</v>
      </c>
      <c r="L284" s="329">
        <f>CONTINUA!BV284</f>
        <v>0</v>
      </c>
      <c r="M284" s="329">
        <f>CONTINUA!BW284</f>
        <v>0</v>
      </c>
      <c r="N284" s="895"/>
      <c r="O284" s="896" t="s">
        <v>4040</v>
      </c>
      <c r="P284" s="897" t="s">
        <v>4035</v>
      </c>
      <c r="Q284" s="400"/>
      <c r="R284" s="401"/>
      <c r="S284" s="400"/>
      <c r="T284" s="401"/>
      <c r="U284" s="400"/>
      <c r="V284" s="401"/>
      <c r="W284" s="400"/>
      <c r="X284" s="401"/>
      <c r="Y284" s="400"/>
      <c r="Z284" s="401"/>
      <c r="AA284" s="400"/>
      <c r="AB284" s="401"/>
      <c r="AC284" s="400"/>
      <c r="AD284" s="401"/>
      <c r="AE284" s="400"/>
      <c r="AF284" s="401"/>
      <c r="AG284" s="400"/>
      <c r="AH284" s="401"/>
      <c r="AI284" s="400"/>
      <c r="AJ284" s="401"/>
      <c r="AK284" s="400"/>
      <c r="AL284" s="401"/>
      <c r="AM284" s="400"/>
      <c r="AN284" s="401"/>
      <c r="AO284" s="400"/>
      <c r="AP284" s="401"/>
      <c r="AQ284" s="400"/>
      <c r="AR284" s="401"/>
      <c r="AS284" s="400"/>
      <c r="AT284" s="401"/>
      <c r="AU284" s="400"/>
      <c r="AV284" s="401"/>
      <c r="AW284" s="400"/>
      <c r="AX284" s="401"/>
      <c r="AY284" s="400"/>
      <c r="AZ284" s="401"/>
      <c r="BA284" s="400"/>
      <c r="BB284" s="401"/>
      <c r="BC284" s="400"/>
      <c r="BD284" s="401"/>
      <c r="BE284" s="400"/>
      <c r="BF284" s="401"/>
      <c r="BG284" s="400"/>
      <c r="BH284" s="401"/>
      <c r="BI284" s="400"/>
      <c r="BJ284" s="401"/>
      <c r="BK284" s="400"/>
      <c r="BL284" s="401"/>
      <c r="BM284" s="400"/>
      <c r="BN284" s="401"/>
      <c r="BO284" s="400"/>
      <c r="BP284" s="401"/>
      <c r="BQ284" s="400"/>
      <c r="BR284" s="401"/>
      <c r="BS284" s="400"/>
      <c r="BT284" s="401"/>
      <c r="BU284" s="400"/>
      <c r="BV284" s="401"/>
      <c r="BW284" s="400"/>
      <c r="BX284" s="401"/>
      <c r="BY284" s="400"/>
      <c r="BZ284" s="401"/>
      <c r="CA284" s="400"/>
      <c r="CB284" s="401"/>
      <c r="CC284" s="400"/>
      <c r="CD284" s="401"/>
      <c r="CE284" s="400"/>
      <c r="CF284" s="401"/>
      <c r="CG284" s="400"/>
      <c r="CH284" s="401"/>
      <c r="CI284" s="400"/>
      <c r="CJ284" s="401"/>
      <c r="CK284" s="400"/>
      <c r="CL284" s="401"/>
      <c r="CM284" s="400"/>
      <c r="CN284" s="401"/>
      <c r="CO284" s="400"/>
      <c r="CP284" s="401"/>
      <c r="CQ284" s="400"/>
      <c r="CR284" s="401"/>
      <c r="CS284" s="400"/>
      <c r="CT284" s="401"/>
      <c r="CU284" s="400"/>
      <c r="CV284" s="401"/>
      <c r="CW284" s="400"/>
      <c r="CX284" s="401"/>
      <c r="CY284" s="400"/>
      <c r="CZ284" s="401"/>
      <c r="DA284" s="400"/>
      <c r="DB284" s="401"/>
      <c r="DC284" s="400"/>
      <c r="DD284" s="401"/>
      <c r="DE284" s="400"/>
      <c r="DF284" s="401"/>
      <c r="DG284" s="400"/>
      <c r="DH284" s="401"/>
      <c r="DI284" s="400"/>
      <c r="DJ284" s="401"/>
      <c r="DK284" s="400"/>
      <c r="DL284" s="401"/>
      <c r="DM284" s="400"/>
      <c r="DN284" s="401"/>
      <c r="DO284" s="400"/>
      <c r="DP284" s="401"/>
      <c r="DQ284" s="400"/>
      <c r="DR284" s="401"/>
      <c r="DS284" s="400"/>
      <c r="DT284" s="401"/>
      <c r="DU284" s="400"/>
      <c r="DV284" s="401"/>
      <c r="DW284" s="400"/>
      <c r="DX284" s="401"/>
      <c r="DY284" s="400"/>
      <c r="DZ284" s="401"/>
      <c r="EA284" s="400"/>
      <c r="EB284" s="401"/>
      <c r="EC284" s="400"/>
      <c r="ED284" s="401"/>
      <c r="EE284" s="400"/>
      <c r="EF284" s="401"/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0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0</v>
      </c>
      <c r="EU284" s="171">
        <f t="shared" si="315"/>
        <v>0</v>
      </c>
      <c r="EV284" s="172">
        <f t="shared" si="316"/>
        <v>0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3468</v>
      </c>
      <c r="B285" s="378" t="s">
        <v>3469</v>
      </c>
      <c r="C285" s="379" t="s">
        <v>3262</v>
      </c>
      <c r="D285" s="380" t="s">
        <v>3382</v>
      </c>
      <c r="E285" s="380" t="s">
        <v>3470</v>
      </c>
      <c r="F285" s="381" t="s">
        <v>3224</v>
      </c>
      <c r="G285" s="381" t="s">
        <v>3225</v>
      </c>
      <c r="H285" s="382" t="s">
        <v>194</v>
      </c>
      <c r="I285" s="383" t="s">
        <v>3471</v>
      </c>
      <c r="J285" s="421" t="s">
        <v>3231</v>
      </c>
      <c r="K285" s="424" t="s">
        <v>60</v>
      </c>
      <c r="L285" s="329">
        <f>CONTINUA!BV285</f>
        <v>0</v>
      </c>
      <c r="M285" s="329">
        <f>CONTINUA!BW285</f>
        <v>0</v>
      </c>
      <c r="N285" s="895"/>
      <c r="O285" s="896" t="s">
        <v>4040</v>
      </c>
      <c r="P285" s="897" t="s">
        <v>4035</v>
      </c>
      <c r="Q285" s="400"/>
      <c r="R285" s="401"/>
      <c r="S285" s="400"/>
      <c r="T285" s="401"/>
      <c r="U285" s="400"/>
      <c r="V285" s="401"/>
      <c r="W285" s="400"/>
      <c r="X285" s="401"/>
      <c r="Y285" s="400"/>
      <c r="Z285" s="401"/>
      <c r="AA285" s="400"/>
      <c r="AB285" s="401"/>
      <c r="AC285" s="400"/>
      <c r="AD285" s="401"/>
      <c r="AE285" s="400"/>
      <c r="AF285" s="401"/>
      <c r="AG285" s="400"/>
      <c r="AH285" s="401"/>
      <c r="AI285" s="400"/>
      <c r="AJ285" s="401"/>
      <c r="AK285" s="400"/>
      <c r="AL285" s="401"/>
      <c r="AM285" s="400"/>
      <c r="AN285" s="401"/>
      <c r="AO285" s="400"/>
      <c r="AP285" s="401"/>
      <c r="AQ285" s="400"/>
      <c r="AR285" s="401"/>
      <c r="AS285" s="400"/>
      <c r="AT285" s="401"/>
      <c r="AU285" s="400"/>
      <c r="AV285" s="401"/>
      <c r="AW285" s="400"/>
      <c r="AX285" s="401"/>
      <c r="AY285" s="400"/>
      <c r="AZ285" s="401"/>
      <c r="BA285" s="400"/>
      <c r="BB285" s="401"/>
      <c r="BC285" s="400"/>
      <c r="BD285" s="401"/>
      <c r="BE285" s="400"/>
      <c r="BF285" s="401"/>
      <c r="BG285" s="400"/>
      <c r="BH285" s="401"/>
      <c r="BI285" s="400"/>
      <c r="BJ285" s="401"/>
      <c r="BK285" s="400"/>
      <c r="BL285" s="401"/>
      <c r="BM285" s="400"/>
      <c r="BN285" s="401"/>
      <c r="BO285" s="400"/>
      <c r="BP285" s="401"/>
      <c r="BQ285" s="400"/>
      <c r="BR285" s="401"/>
      <c r="BS285" s="400"/>
      <c r="BT285" s="401"/>
      <c r="BU285" s="400"/>
      <c r="BV285" s="401"/>
      <c r="BW285" s="400"/>
      <c r="BX285" s="401"/>
      <c r="BY285" s="400"/>
      <c r="BZ285" s="401"/>
      <c r="CA285" s="400"/>
      <c r="CB285" s="401"/>
      <c r="CC285" s="400"/>
      <c r="CD285" s="401"/>
      <c r="CE285" s="400"/>
      <c r="CF285" s="401"/>
      <c r="CG285" s="400"/>
      <c r="CH285" s="401"/>
      <c r="CI285" s="400"/>
      <c r="CJ285" s="401"/>
      <c r="CK285" s="400"/>
      <c r="CL285" s="401"/>
      <c r="CM285" s="400"/>
      <c r="CN285" s="401"/>
      <c r="CO285" s="400"/>
      <c r="CP285" s="401"/>
      <c r="CQ285" s="400"/>
      <c r="CR285" s="401"/>
      <c r="CS285" s="400"/>
      <c r="CT285" s="401"/>
      <c r="CU285" s="400"/>
      <c r="CV285" s="401"/>
      <c r="CW285" s="400"/>
      <c r="CX285" s="401"/>
      <c r="CY285" s="400"/>
      <c r="CZ285" s="401"/>
      <c r="DA285" s="400"/>
      <c r="DB285" s="401"/>
      <c r="DC285" s="400"/>
      <c r="DD285" s="401"/>
      <c r="DE285" s="400"/>
      <c r="DF285" s="401"/>
      <c r="DG285" s="400"/>
      <c r="DH285" s="401"/>
      <c r="DI285" s="400"/>
      <c r="DJ285" s="401"/>
      <c r="DK285" s="400"/>
      <c r="DL285" s="401"/>
      <c r="DM285" s="400"/>
      <c r="DN285" s="401"/>
      <c r="DO285" s="400"/>
      <c r="DP285" s="401"/>
      <c r="DQ285" s="400"/>
      <c r="DR285" s="401"/>
      <c r="DS285" s="400"/>
      <c r="DT285" s="401"/>
      <c r="DU285" s="400"/>
      <c r="DV285" s="401"/>
      <c r="DW285" s="400"/>
      <c r="DX285" s="401"/>
      <c r="DY285" s="400"/>
      <c r="DZ285" s="401"/>
      <c r="EA285" s="400"/>
      <c r="EB285" s="401"/>
      <c r="EC285" s="400"/>
      <c r="ED285" s="401"/>
      <c r="EE285" s="400"/>
      <c r="EF285" s="401"/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0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0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0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0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3472</v>
      </c>
      <c r="B286" s="522" t="s">
        <v>3473</v>
      </c>
      <c r="C286" s="523">
        <v>1</v>
      </c>
      <c r="D286" s="524" t="s">
        <v>3382</v>
      </c>
      <c r="E286" s="524" t="s">
        <v>3474</v>
      </c>
      <c r="F286" s="525" t="s">
        <v>3224</v>
      </c>
      <c r="G286" s="525" t="s">
        <v>3225</v>
      </c>
      <c r="H286" s="350" t="s">
        <v>194</v>
      </c>
      <c r="I286" s="351" t="s">
        <v>3475</v>
      </c>
      <c r="J286" s="409" t="s">
        <v>3231</v>
      </c>
      <c r="K286" s="410" t="s">
        <v>3232</v>
      </c>
      <c r="L286" s="329">
        <f>CONTINUA!BV286</f>
        <v>0</v>
      </c>
      <c r="M286" s="329">
        <f>CONTINUA!BW286</f>
        <v>0</v>
      </c>
      <c r="N286" s="895"/>
      <c r="O286" s="896" t="s">
        <v>4040</v>
      </c>
      <c r="P286" s="897" t="s">
        <v>4035</v>
      </c>
      <c r="Q286" s="400"/>
      <c r="R286" s="401"/>
      <c r="S286" s="400"/>
      <c r="T286" s="401"/>
      <c r="U286" s="400"/>
      <c r="V286" s="401"/>
      <c r="W286" s="400"/>
      <c r="X286" s="401"/>
      <c r="Y286" s="400"/>
      <c r="Z286" s="401"/>
      <c r="AA286" s="400"/>
      <c r="AB286" s="401"/>
      <c r="AC286" s="400"/>
      <c r="AD286" s="401"/>
      <c r="AE286" s="400"/>
      <c r="AF286" s="401"/>
      <c r="AG286" s="400"/>
      <c r="AH286" s="401"/>
      <c r="AI286" s="400"/>
      <c r="AJ286" s="401"/>
      <c r="AK286" s="400"/>
      <c r="AL286" s="401"/>
      <c r="AM286" s="400"/>
      <c r="AN286" s="401"/>
      <c r="AO286" s="400"/>
      <c r="AP286" s="401"/>
      <c r="AQ286" s="400"/>
      <c r="AR286" s="401"/>
      <c r="AS286" s="400"/>
      <c r="AT286" s="401"/>
      <c r="AU286" s="400"/>
      <c r="AV286" s="401"/>
      <c r="AW286" s="400"/>
      <c r="AX286" s="401"/>
      <c r="AY286" s="400"/>
      <c r="AZ286" s="401"/>
      <c r="BA286" s="400"/>
      <c r="BB286" s="401"/>
      <c r="BC286" s="400"/>
      <c r="BD286" s="401"/>
      <c r="BE286" s="400"/>
      <c r="BF286" s="401"/>
      <c r="BG286" s="400"/>
      <c r="BH286" s="401"/>
      <c r="BI286" s="400"/>
      <c r="BJ286" s="401"/>
      <c r="BK286" s="400"/>
      <c r="BL286" s="401"/>
      <c r="BM286" s="400"/>
      <c r="BN286" s="401"/>
      <c r="BO286" s="400"/>
      <c r="BP286" s="401"/>
      <c r="BQ286" s="400"/>
      <c r="BR286" s="401"/>
      <c r="BS286" s="400"/>
      <c r="BT286" s="401"/>
      <c r="BU286" s="400"/>
      <c r="BV286" s="401"/>
      <c r="BW286" s="400"/>
      <c r="BX286" s="401"/>
      <c r="BY286" s="400"/>
      <c r="BZ286" s="401"/>
      <c r="CA286" s="400"/>
      <c r="CB286" s="401"/>
      <c r="CC286" s="400"/>
      <c r="CD286" s="401"/>
      <c r="CE286" s="400"/>
      <c r="CF286" s="401"/>
      <c r="CG286" s="400"/>
      <c r="CH286" s="401"/>
      <c r="CI286" s="400"/>
      <c r="CJ286" s="401"/>
      <c r="CK286" s="400"/>
      <c r="CL286" s="401"/>
      <c r="CM286" s="400"/>
      <c r="CN286" s="401"/>
      <c r="CO286" s="400"/>
      <c r="CP286" s="401"/>
      <c r="CQ286" s="400"/>
      <c r="CR286" s="401"/>
      <c r="CS286" s="400"/>
      <c r="CT286" s="401"/>
      <c r="CU286" s="400"/>
      <c r="CV286" s="401"/>
      <c r="CW286" s="400"/>
      <c r="CX286" s="401"/>
      <c r="CY286" s="400"/>
      <c r="CZ286" s="401"/>
      <c r="DA286" s="400"/>
      <c r="DB286" s="401"/>
      <c r="DC286" s="400"/>
      <c r="DD286" s="401"/>
      <c r="DE286" s="400"/>
      <c r="DF286" s="401"/>
      <c r="DG286" s="400"/>
      <c r="DH286" s="401"/>
      <c r="DI286" s="400"/>
      <c r="DJ286" s="401"/>
      <c r="DK286" s="400"/>
      <c r="DL286" s="401"/>
      <c r="DM286" s="400"/>
      <c r="DN286" s="401"/>
      <c r="DO286" s="400"/>
      <c r="DP286" s="401"/>
      <c r="DQ286" s="400"/>
      <c r="DR286" s="401"/>
      <c r="DS286" s="400"/>
      <c r="DT286" s="401"/>
      <c r="DU286" s="400"/>
      <c r="DV286" s="401"/>
      <c r="DW286" s="400"/>
      <c r="DX286" s="401"/>
      <c r="DY286" s="400"/>
      <c r="DZ286" s="401"/>
      <c r="EA286" s="400"/>
      <c r="EB286" s="401"/>
      <c r="EC286" s="400"/>
      <c r="ED286" s="401"/>
      <c r="EE286" s="400"/>
      <c r="EF286" s="401"/>
      <c r="EG286" s="400"/>
      <c r="EH286" s="401"/>
      <c r="EI286" s="400"/>
      <c r="EJ286" s="447"/>
      <c r="EK286" s="510"/>
      <c r="EL286" s="513" t="s">
        <v>4022</v>
      </c>
      <c r="EM286" s="520">
        <v>988.75699999999995</v>
      </c>
      <c r="EN286" s="520"/>
      <c r="EO286" s="520"/>
      <c r="EP286" s="171">
        <f t="shared" si="310"/>
        <v>0</v>
      </c>
      <c r="EQ286" s="171">
        <f t="shared" si="311"/>
        <v>0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0</v>
      </c>
      <c r="EW286" s="367">
        <f>IF(C286=4,IF(MAX(Q286:EJ288)&gt;0,(Especiall/30*(IF(($G286-$F286)=($G$5-$F$5),30,IF(DAY($G286)=31,($G286-$F286),($G286-$F286)+1)))),0),0)</f>
        <v>0</v>
      </c>
      <c r="EX286" s="248">
        <f t="shared" ref="EX286:EX289" si="337">FF286</f>
        <v>21360.800000000003</v>
      </c>
      <c r="EY286" s="174">
        <f>(L286*regular)+(M286*Cadeirantee)</f>
        <v>0</v>
      </c>
      <c r="EZ286" s="249">
        <f>SUMIF(FG286:GJ286,"&gt;0")</f>
        <v>0</v>
      </c>
      <c r="FA286" s="249">
        <f>SUMIF(FG286:GJ286,"&lt;0")+SUMIF(GN286:HP286,"&lt;0")</f>
        <v>0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22349.557000000004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21360.800000000003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0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0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988.75699999999995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3472</v>
      </c>
      <c r="B287" s="369" t="s">
        <v>3473</v>
      </c>
      <c r="C287" s="370" t="s">
        <v>3233</v>
      </c>
      <c r="D287" s="371" t="s">
        <v>3382</v>
      </c>
      <c r="E287" s="371" t="s">
        <v>3474</v>
      </c>
      <c r="F287" s="372" t="s">
        <v>3224</v>
      </c>
      <c r="G287" s="372" t="s">
        <v>3225</v>
      </c>
      <c r="H287" s="373" t="s">
        <v>194</v>
      </c>
      <c r="I287" s="374" t="s">
        <v>3475</v>
      </c>
      <c r="J287" s="421" t="s">
        <v>3231</v>
      </c>
      <c r="K287" s="421" t="s">
        <v>3234</v>
      </c>
      <c r="L287" s="329">
        <f>CONTINUA!BV287</f>
        <v>0</v>
      </c>
      <c r="M287" s="329">
        <f>CONTINUA!BW287</f>
        <v>0</v>
      </c>
      <c r="N287" s="895"/>
      <c r="O287" s="896" t="s">
        <v>4040</v>
      </c>
      <c r="P287" s="897" t="s">
        <v>4035</v>
      </c>
      <c r="Q287" s="400">
        <v>35</v>
      </c>
      <c r="R287" s="401"/>
      <c r="S287" s="400">
        <v>17</v>
      </c>
      <c r="T287" s="401"/>
      <c r="U287" s="400"/>
      <c r="V287" s="401"/>
      <c r="W287" s="400"/>
      <c r="X287" s="401"/>
      <c r="Y287" s="400"/>
      <c r="Z287" s="401"/>
      <c r="AA287" s="400"/>
      <c r="AB287" s="401"/>
      <c r="AC287" s="400"/>
      <c r="AD287" s="401"/>
      <c r="AE287" s="400"/>
      <c r="AF287" s="401"/>
      <c r="AG287" s="400"/>
      <c r="AH287" s="401"/>
      <c r="AI287" s="400"/>
      <c r="AJ287" s="401"/>
      <c r="AK287" s="400"/>
      <c r="AL287" s="401"/>
      <c r="AM287" s="400"/>
      <c r="AN287" s="401"/>
      <c r="AO287" s="400"/>
      <c r="AP287" s="401"/>
      <c r="AQ287" s="400"/>
      <c r="AR287" s="401"/>
      <c r="AS287" s="400"/>
      <c r="AT287" s="401"/>
      <c r="AU287" s="400"/>
      <c r="AV287" s="401"/>
      <c r="AW287" s="400"/>
      <c r="AX287" s="401"/>
      <c r="AY287" s="400"/>
      <c r="AZ287" s="401"/>
      <c r="BA287" s="400"/>
      <c r="BB287" s="401"/>
      <c r="BC287" s="400"/>
      <c r="BD287" s="401"/>
      <c r="BE287" s="400"/>
      <c r="BF287" s="401"/>
      <c r="BG287" s="400"/>
      <c r="BH287" s="401"/>
      <c r="BI287" s="400"/>
      <c r="BJ287" s="401"/>
      <c r="BK287" s="400"/>
      <c r="BL287" s="401"/>
      <c r="BM287" s="400"/>
      <c r="BN287" s="401"/>
      <c r="BO287" s="400"/>
      <c r="BP287" s="401"/>
      <c r="BQ287" s="400"/>
      <c r="BR287" s="401"/>
      <c r="BS287" s="400"/>
      <c r="BT287" s="401"/>
      <c r="BU287" s="400"/>
      <c r="BV287" s="401"/>
      <c r="BW287" s="400"/>
      <c r="BX287" s="401"/>
      <c r="BY287" s="400"/>
      <c r="BZ287" s="401"/>
      <c r="CA287" s="400"/>
      <c r="CB287" s="401"/>
      <c r="CC287" s="400"/>
      <c r="CD287" s="401"/>
      <c r="CE287" s="400"/>
      <c r="CF287" s="401"/>
      <c r="CG287" s="400"/>
      <c r="CH287" s="401"/>
      <c r="CI287" s="400"/>
      <c r="CJ287" s="401"/>
      <c r="CK287" s="400"/>
      <c r="CL287" s="401"/>
      <c r="CM287" s="400"/>
      <c r="CN287" s="401"/>
      <c r="CO287" s="400"/>
      <c r="CP287" s="401"/>
      <c r="CQ287" s="400"/>
      <c r="CR287" s="401"/>
      <c r="CS287" s="400"/>
      <c r="CT287" s="401"/>
      <c r="CU287" s="400"/>
      <c r="CV287" s="401"/>
      <c r="CW287" s="400"/>
      <c r="CX287" s="401"/>
      <c r="CY287" s="400"/>
      <c r="CZ287" s="401"/>
      <c r="DA287" s="400"/>
      <c r="DB287" s="401"/>
      <c r="DC287" s="400"/>
      <c r="DD287" s="401"/>
      <c r="DE287" s="400"/>
      <c r="DF287" s="401"/>
      <c r="DG287" s="400"/>
      <c r="DH287" s="401"/>
      <c r="DI287" s="400"/>
      <c r="DJ287" s="401"/>
      <c r="DK287" s="400"/>
      <c r="DL287" s="401"/>
      <c r="DM287" s="400"/>
      <c r="DN287" s="401"/>
      <c r="DO287" s="400"/>
      <c r="DP287" s="401"/>
      <c r="DQ287" s="400"/>
      <c r="DR287" s="401"/>
      <c r="DS287" s="400"/>
      <c r="DT287" s="401"/>
      <c r="DU287" s="400"/>
      <c r="DV287" s="401"/>
      <c r="DW287" s="400"/>
      <c r="DX287" s="401"/>
      <c r="DY287" s="400"/>
      <c r="DZ287" s="401"/>
      <c r="EA287" s="400"/>
      <c r="EB287" s="401"/>
      <c r="EC287" s="400"/>
      <c r="ED287" s="401"/>
      <c r="EE287" s="400"/>
      <c r="EF287" s="401"/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35</v>
      </c>
      <c r="EQ287" s="171">
        <f t="shared" si="311"/>
        <v>0</v>
      </c>
      <c r="ER287" s="171">
        <f t="shared" si="312"/>
        <v>17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52</v>
      </c>
      <c r="EW287" s="173"/>
      <c r="EX287" s="248">
        <f t="shared" si="337"/>
        <v>0</v>
      </c>
      <c r="EY287" s="174">
        <f>(L287*regular)+(M287*Cadeirantee)</f>
        <v>0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0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3472</v>
      </c>
      <c r="B288" s="369" t="s">
        <v>3473</v>
      </c>
      <c r="C288" s="375" t="s">
        <v>3233</v>
      </c>
      <c r="D288" s="371" t="s">
        <v>3382</v>
      </c>
      <c r="E288" s="371" t="s">
        <v>3474</v>
      </c>
      <c r="F288" s="376" t="s">
        <v>3224</v>
      </c>
      <c r="G288" s="376" t="s">
        <v>3225</v>
      </c>
      <c r="H288" s="373" t="s">
        <v>194</v>
      </c>
      <c r="I288" s="374" t="s">
        <v>3475</v>
      </c>
      <c r="J288" s="421" t="s">
        <v>3231</v>
      </c>
      <c r="K288" s="422" t="s">
        <v>3235</v>
      </c>
      <c r="L288" s="329">
        <f>CONTINUA!BV288</f>
        <v>0</v>
      </c>
      <c r="M288" s="329">
        <f>CONTINUA!BW288</f>
        <v>0</v>
      </c>
      <c r="N288" s="895"/>
      <c r="O288" s="896" t="s">
        <v>4040</v>
      </c>
      <c r="P288" s="897" t="s">
        <v>4035</v>
      </c>
      <c r="Q288" s="400"/>
      <c r="R288" s="401"/>
      <c r="S288" s="400"/>
      <c r="T288" s="401"/>
      <c r="U288" s="400"/>
      <c r="V288" s="401"/>
      <c r="W288" s="400"/>
      <c r="X288" s="401"/>
      <c r="Y288" s="400"/>
      <c r="Z288" s="401"/>
      <c r="AA288" s="400"/>
      <c r="AB288" s="401"/>
      <c r="AC288" s="400"/>
      <c r="AD288" s="401"/>
      <c r="AE288" s="400"/>
      <c r="AF288" s="401"/>
      <c r="AG288" s="400"/>
      <c r="AH288" s="401"/>
      <c r="AI288" s="400"/>
      <c r="AJ288" s="401"/>
      <c r="AK288" s="400"/>
      <c r="AL288" s="401"/>
      <c r="AM288" s="400"/>
      <c r="AN288" s="401"/>
      <c r="AO288" s="400"/>
      <c r="AP288" s="401"/>
      <c r="AQ288" s="400"/>
      <c r="AR288" s="401"/>
      <c r="AS288" s="400"/>
      <c r="AT288" s="401"/>
      <c r="AU288" s="400"/>
      <c r="AV288" s="401"/>
      <c r="AW288" s="400"/>
      <c r="AX288" s="401"/>
      <c r="AY288" s="400"/>
      <c r="AZ288" s="401"/>
      <c r="BA288" s="400"/>
      <c r="BB288" s="401"/>
      <c r="BC288" s="400"/>
      <c r="BD288" s="401"/>
      <c r="BE288" s="400"/>
      <c r="BF288" s="401"/>
      <c r="BG288" s="400"/>
      <c r="BH288" s="401"/>
      <c r="BI288" s="400"/>
      <c r="BJ288" s="401"/>
      <c r="BK288" s="400"/>
      <c r="BL288" s="401"/>
      <c r="BM288" s="400"/>
      <c r="BN288" s="401"/>
      <c r="BO288" s="400"/>
      <c r="BP288" s="401"/>
      <c r="BQ288" s="400"/>
      <c r="BR288" s="401"/>
      <c r="BS288" s="400"/>
      <c r="BT288" s="401"/>
      <c r="BU288" s="400"/>
      <c r="BV288" s="401"/>
      <c r="BW288" s="400"/>
      <c r="BX288" s="401"/>
      <c r="BY288" s="400"/>
      <c r="BZ288" s="401"/>
      <c r="CA288" s="400"/>
      <c r="CB288" s="401"/>
      <c r="CC288" s="400"/>
      <c r="CD288" s="401"/>
      <c r="CE288" s="400"/>
      <c r="CF288" s="401"/>
      <c r="CG288" s="400"/>
      <c r="CH288" s="401"/>
      <c r="CI288" s="400"/>
      <c r="CJ288" s="401"/>
      <c r="CK288" s="400"/>
      <c r="CL288" s="401"/>
      <c r="CM288" s="400"/>
      <c r="CN288" s="401"/>
      <c r="CO288" s="400"/>
      <c r="CP288" s="401"/>
      <c r="CQ288" s="400"/>
      <c r="CR288" s="401"/>
      <c r="CS288" s="400"/>
      <c r="CT288" s="401"/>
      <c r="CU288" s="400"/>
      <c r="CV288" s="401"/>
      <c r="CW288" s="400"/>
      <c r="CX288" s="401"/>
      <c r="CY288" s="400"/>
      <c r="CZ288" s="401"/>
      <c r="DA288" s="400"/>
      <c r="DB288" s="401"/>
      <c r="DC288" s="400"/>
      <c r="DD288" s="401"/>
      <c r="DE288" s="400"/>
      <c r="DF288" s="401"/>
      <c r="DG288" s="400"/>
      <c r="DH288" s="401"/>
      <c r="DI288" s="400"/>
      <c r="DJ288" s="401"/>
      <c r="DK288" s="400"/>
      <c r="DL288" s="401"/>
      <c r="DM288" s="400"/>
      <c r="DN288" s="401"/>
      <c r="DO288" s="400"/>
      <c r="DP288" s="401"/>
      <c r="DQ288" s="400"/>
      <c r="DR288" s="401"/>
      <c r="DS288" s="400"/>
      <c r="DT288" s="401"/>
      <c r="DU288" s="400"/>
      <c r="DV288" s="401"/>
      <c r="DW288" s="400"/>
      <c r="DX288" s="401"/>
      <c r="DY288" s="400"/>
      <c r="DZ288" s="401"/>
      <c r="EA288" s="400"/>
      <c r="EB288" s="401"/>
      <c r="EC288" s="400"/>
      <c r="ED288" s="401"/>
      <c r="EE288" s="400"/>
      <c r="EF288" s="401"/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0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0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3472</v>
      </c>
      <c r="B289" s="369" t="s">
        <v>3473</v>
      </c>
      <c r="C289" s="375" t="s">
        <v>3233</v>
      </c>
      <c r="D289" s="371" t="s">
        <v>3382</v>
      </c>
      <c r="E289" s="371" t="s">
        <v>3474</v>
      </c>
      <c r="F289" s="376" t="s">
        <v>3224</v>
      </c>
      <c r="G289" s="376" t="s">
        <v>3225</v>
      </c>
      <c r="H289" s="373" t="s">
        <v>194</v>
      </c>
      <c r="I289" s="374" t="s">
        <v>3475</v>
      </c>
      <c r="J289" s="421" t="s">
        <v>3231</v>
      </c>
      <c r="K289" s="423" t="s">
        <v>3236</v>
      </c>
      <c r="L289" s="329">
        <f>CONTINUA!BV289</f>
        <v>0</v>
      </c>
      <c r="M289" s="329">
        <f>CONTINUA!BW289</f>
        <v>0</v>
      </c>
      <c r="N289" s="895"/>
      <c r="O289" s="896" t="s">
        <v>4040</v>
      </c>
      <c r="P289" s="897" t="s">
        <v>4035</v>
      </c>
      <c r="Q289" s="400"/>
      <c r="R289" s="401"/>
      <c r="S289" s="400"/>
      <c r="T289" s="401"/>
      <c r="U289" s="400"/>
      <c r="V289" s="401"/>
      <c r="W289" s="400"/>
      <c r="X289" s="401"/>
      <c r="Y289" s="400"/>
      <c r="Z289" s="401"/>
      <c r="AA289" s="400"/>
      <c r="AB289" s="401"/>
      <c r="AC289" s="400"/>
      <c r="AD289" s="401"/>
      <c r="AE289" s="400"/>
      <c r="AF289" s="401"/>
      <c r="AG289" s="400"/>
      <c r="AH289" s="401"/>
      <c r="AI289" s="400"/>
      <c r="AJ289" s="401"/>
      <c r="AK289" s="400"/>
      <c r="AL289" s="401"/>
      <c r="AM289" s="400"/>
      <c r="AN289" s="401"/>
      <c r="AO289" s="400"/>
      <c r="AP289" s="401"/>
      <c r="AQ289" s="400"/>
      <c r="AR289" s="401"/>
      <c r="AS289" s="400"/>
      <c r="AT289" s="401"/>
      <c r="AU289" s="400"/>
      <c r="AV289" s="401"/>
      <c r="AW289" s="400"/>
      <c r="AX289" s="401"/>
      <c r="AY289" s="400"/>
      <c r="AZ289" s="401"/>
      <c r="BA289" s="400"/>
      <c r="BB289" s="401"/>
      <c r="BC289" s="400"/>
      <c r="BD289" s="401"/>
      <c r="BE289" s="400"/>
      <c r="BF289" s="401"/>
      <c r="BG289" s="400"/>
      <c r="BH289" s="401"/>
      <c r="BI289" s="400"/>
      <c r="BJ289" s="401"/>
      <c r="BK289" s="400"/>
      <c r="BL289" s="401"/>
      <c r="BM289" s="400"/>
      <c r="BN289" s="401"/>
      <c r="BO289" s="400"/>
      <c r="BP289" s="401"/>
      <c r="BQ289" s="400"/>
      <c r="BR289" s="401"/>
      <c r="BS289" s="400"/>
      <c r="BT289" s="401"/>
      <c r="BU289" s="400"/>
      <c r="BV289" s="401"/>
      <c r="BW289" s="400"/>
      <c r="BX289" s="401"/>
      <c r="BY289" s="400"/>
      <c r="BZ289" s="401"/>
      <c r="CA289" s="400"/>
      <c r="CB289" s="401"/>
      <c r="CC289" s="400"/>
      <c r="CD289" s="401"/>
      <c r="CE289" s="400"/>
      <c r="CF289" s="401"/>
      <c r="CG289" s="400"/>
      <c r="CH289" s="401"/>
      <c r="CI289" s="400"/>
      <c r="CJ289" s="401"/>
      <c r="CK289" s="400"/>
      <c r="CL289" s="401"/>
      <c r="CM289" s="400"/>
      <c r="CN289" s="401"/>
      <c r="CO289" s="400"/>
      <c r="CP289" s="401"/>
      <c r="CQ289" s="400"/>
      <c r="CR289" s="401"/>
      <c r="CS289" s="400"/>
      <c r="CT289" s="401"/>
      <c r="CU289" s="400"/>
      <c r="CV289" s="401"/>
      <c r="CW289" s="400"/>
      <c r="CX289" s="401"/>
      <c r="CY289" s="400"/>
      <c r="CZ289" s="401"/>
      <c r="DA289" s="400"/>
      <c r="DB289" s="401"/>
      <c r="DC289" s="400"/>
      <c r="DD289" s="401"/>
      <c r="DE289" s="400"/>
      <c r="DF289" s="401"/>
      <c r="DG289" s="400"/>
      <c r="DH289" s="401"/>
      <c r="DI289" s="400"/>
      <c r="DJ289" s="401"/>
      <c r="DK289" s="400"/>
      <c r="DL289" s="401"/>
      <c r="DM289" s="400"/>
      <c r="DN289" s="401"/>
      <c r="DO289" s="400"/>
      <c r="DP289" s="401"/>
      <c r="DQ289" s="400"/>
      <c r="DR289" s="401"/>
      <c r="DS289" s="400"/>
      <c r="DT289" s="401"/>
      <c r="DU289" s="400"/>
      <c r="DV289" s="401"/>
      <c r="DW289" s="400"/>
      <c r="DX289" s="401"/>
      <c r="DY289" s="400"/>
      <c r="DZ289" s="401"/>
      <c r="EA289" s="400"/>
      <c r="EB289" s="401"/>
      <c r="EC289" s="400"/>
      <c r="ED289" s="401"/>
      <c r="EE289" s="400"/>
      <c r="EF289" s="401"/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0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0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3472</v>
      </c>
      <c r="B290" s="378" t="s">
        <v>3473</v>
      </c>
      <c r="C290" s="379" t="s">
        <v>3233</v>
      </c>
      <c r="D290" s="380" t="s">
        <v>3382</v>
      </c>
      <c r="E290" s="380" t="s">
        <v>3474</v>
      </c>
      <c r="F290" s="381" t="s">
        <v>3224</v>
      </c>
      <c r="G290" s="381" t="s">
        <v>3225</v>
      </c>
      <c r="H290" s="382" t="s">
        <v>194</v>
      </c>
      <c r="I290" s="383" t="s">
        <v>3475</v>
      </c>
      <c r="J290" s="421" t="s">
        <v>3231</v>
      </c>
      <c r="K290" s="424" t="s">
        <v>60</v>
      </c>
      <c r="L290" s="329">
        <f>CONTINUA!BV290</f>
        <v>0</v>
      </c>
      <c r="M290" s="329">
        <f>CONTINUA!BW290</f>
        <v>0</v>
      </c>
      <c r="N290" s="895"/>
      <c r="O290" s="896" t="s">
        <v>4040</v>
      </c>
      <c r="P290" s="897" t="s">
        <v>4035</v>
      </c>
      <c r="Q290" s="400"/>
      <c r="R290" s="401"/>
      <c r="S290" s="400"/>
      <c r="T290" s="401"/>
      <c r="U290" s="400"/>
      <c r="V290" s="401"/>
      <c r="W290" s="400"/>
      <c r="X290" s="401"/>
      <c r="Y290" s="400"/>
      <c r="Z290" s="401"/>
      <c r="AA290" s="400"/>
      <c r="AB290" s="401"/>
      <c r="AC290" s="400"/>
      <c r="AD290" s="401"/>
      <c r="AE290" s="400"/>
      <c r="AF290" s="401"/>
      <c r="AG290" s="400"/>
      <c r="AH290" s="401"/>
      <c r="AI290" s="400"/>
      <c r="AJ290" s="401"/>
      <c r="AK290" s="400"/>
      <c r="AL290" s="401"/>
      <c r="AM290" s="400"/>
      <c r="AN290" s="401"/>
      <c r="AO290" s="400"/>
      <c r="AP290" s="401"/>
      <c r="AQ290" s="400"/>
      <c r="AR290" s="401"/>
      <c r="AS290" s="400"/>
      <c r="AT290" s="401"/>
      <c r="AU290" s="400"/>
      <c r="AV290" s="401"/>
      <c r="AW290" s="400"/>
      <c r="AX290" s="401"/>
      <c r="AY290" s="400"/>
      <c r="AZ290" s="401"/>
      <c r="BA290" s="400"/>
      <c r="BB290" s="401"/>
      <c r="BC290" s="400"/>
      <c r="BD290" s="401"/>
      <c r="BE290" s="400"/>
      <c r="BF290" s="401"/>
      <c r="BG290" s="400"/>
      <c r="BH290" s="401"/>
      <c r="BI290" s="400"/>
      <c r="BJ290" s="401"/>
      <c r="BK290" s="400"/>
      <c r="BL290" s="401"/>
      <c r="BM290" s="400"/>
      <c r="BN290" s="401"/>
      <c r="BO290" s="400"/>
      <c r="BP290" s="401"/>
      <c r="BQ290" s="400"/>
      <c r="BR290" s="401"/>
      <c r="BS290" s="400"/>
      <c r="BT290" s="401"/>
      <c r="BU290" s="400"/>
      <c r="BV290" s="401"/>
      <c r="BW290" s="400"/>
      <c r="BX290" s="401"/>
      <c r="BY290" s="400"/>
      <c r="BZ290" s="401"/>
      <c r="CA290" s="400"/>
      <c r="CB290" s="401"/>
      <c r="CC290" s="400"/>
      <c r="CD290" s="401"/>
      <c r="CE290" s="400"/>
      <c r="CF290" s="401"/>
      <c r="CG290" s="400"/>
      <c r="CH290" s="401"/>
      <c r="CI290" s="400"/>
      <c r="CJ290" s="401"/>
      <c r="CK290" s="400"/>
      <c r="CL290" s="401"/>
      <c r="CM290" s="400"/>
      <c r="CN290" s="401"/>
      <c r="CO290" s="400"/>
      <c r="CP290" s="401"/>
      <c r="CQ290" s="400"/>
      <c r="CR290" s="401"/>
      <c r="CS290" s="400"/>
      <c r="CT290" s="401"/>
      <c r="CU290" s="400"/>
      <c r="CV290" s="401"/>
      <c r="CW290" s="400"/>
      <c r="CX290" s="401"/>
      <c r="CY290" s="400"/>
      <c r="CZ290" s="401"/>
      <c r="DA290" s="400"/>
      <c r="DB290" s="401"/>
      <c r="DC290" s="400"/>
      <c r="DD290" s="401"/>
      <c r="DE290" s="400"/>
      <c r="DF290" s="401"/>
      <c r="DG290" s="400"/>
      <c r="DH290" s="401"/>
      <c r="DI290" s="400"/>
      <c r="DJ290" s="401"/>
      <c r="DK290" s="400"/>
      <c r="DL290" s="401"/>
      <c r="DM290" s="400"/>
      <c r="DN290" s="401"/>
      <c r="DO290" s="400"/>
      <c r="DP290" s="401"/>
      <c r="DQ290" s="400"/>
      <c r="DR290" s="401"/>
      <c r="DS290" s="400"/>
      <c r="DT290" s="401"/>
      <c r="DU290" s="400"/>
      <c r="DV290" s="401"/>
      <c r="DW290" s="400"/>
      <c r="DX290" s="401"/>
      <c r="DY290" s="400"/>
      <c r="DZ290" s="401"/>
      <c r="EA290" s="400"/>
      <c r="EB290" s="401"/>
      <c r="EC290" s="400"/>
      <c r="ED290" s="401"/>
      <c r="EE290" s="400"/>
      <c r="EF290" s="401"/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0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0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0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0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3476</v>
      </c>
      <c r="B291" s="522" t="s">
        <v>3477</v>
      </c>
      <c r="C291" s="523">
        <v>3</v>
      </c>
      <c r="D291" s="524" t="s">
        <v>3478</v>
      </c>
      <c r="E291" s="524" t="s">
        <v>3479</v>
      </c>
      <c r="F291" s="525" t="s">
        <v>3224</v>
      </c>
      <c r="G291" s="525" t="s">
        <v>3225</v>
      </c>
      <c r="H291" s="350" t="s">
        <v>234</v>
      </c>
      <c r="I291" s="351" t="s">
        <v>3480</v>
      </c>
      <c r="J291" s="409" t="s">
        <v>3300</v>
      </c>
      <c r="K291" s="410" t="s">
        <v>3232</v>
      </c>
      <c r="L291" s="329">
        <f>CONTINUA!BV291</f>
        <v>0</v>
      </c>
      <c r="M291" s="329">
        <f>CONTINUA!BW291</f>
        <v>0</v>
      </c>
      <c r="N291" s="895"/>
      <c r="O291" s="896" t="s">
        <v>4041</v>
      </c>
      <c r="P291" s="897" t="s">
        <v>4035</v>
      </c>
      <c r="Q291" s="400"/>
      <c r="R291" s="401"/>
      <c r="S291" s="400"/>
      <c r="T291" s="401"/>
      <c r="U291" s="400"/>
      <c r="V291" s="401"/>
      <c r="W291" s="400"/>
      <c r="X291" s="401"/>
      <c r="Y291" s="400"/>
      <c r="Z291" s="401"/>
      <c r="AA291" s="400"/>
      <c r="AB291" s="401"/>
      <c r="AC291" s="400"/>
      <c r="AD291" s="401"/>
      <c r="AE291" s="400"/>
      <c r="AF291" s="401"/>
      <c r="AG291" s="400"/>
      <c r="AH291" s="401"/>
      <c r="AI291" s="400"/>
      <c r="AJ291" s="401"/>
      <c r="AK291" s="400"/>
      <c r="AL291" s="401"/>
      <c r="AM291" s="400"/>
      <c r="AN291" s="401"/>
      <c r="AO291" s="400"/>
      <c r="AP291" s="401"/>
      <c r="AQ291" s="400"/>
      <c r="AR291" s="401"/>
      <c r="AS291" s="400"/>
      <c r="AT291" s="401"/>
      <c r="AU291" s="400"/>
      <c r="AV291" s="401"/>
      <c r="AW291" s="400"/>
      <c r="AX291" s="401"/>
      <c r="AY291" s="400"/>
      <c r="AZ291" s="401"/>
      <c r="BA291" s="400"/>
      <c r="BB291" s="401"/>
      <c r="BC291" s="400"/>
      <c r="BD291" s="401"/>
      <c r="BE291" s="400"/>
      <c r="BF291" s="401"/>
      <c r="BG291" s="400"/>
      <c r="BH291" s="401"/>
      <c r="BI291" s="400"/>
      <c r="BJ291" s="401"/>
      <c r="BK291" s="400"/>
      <c r="BL291" s="401"/>
      <c r="BM291" s="400"/>
      <c r="BN291" s="401"/>
      <c r="BO291" s="400"/>
      <c r="BP291" s="401"/>
      <c r="BQ291" s="400"/>
      <c r="BR291" s="401"/>
      <c r="BS291" s="400"/>
      <c r="BT291" s="401"/>
      <c r="BU291" s="400"/>
      <c r="BV291" s="401"/>
      <c r="BW291" s="400"/>
      <c r="BX291" s="401"/>
      <c r="BY291" s="400"/>
      <c r="BZ291" s="401"/>
      <c r="CA291" s="400"/>
      <c r="CB291" s="401"/>
      <c r="CC291" s="400"/>
      <c r="CD291" s="401"/>
      <c r="CE291" s="400"/>
      <c r="CF291" s="401"/>
      <c r="CG291" s="400"/>
      <c r="CH291" s="401"/>
      <c r="CI291" s="400"/>
      <c r="CJ291" s="401"/>
      <c r="CK291" s="400"/>
      <c r="CL291" s="401"/>
      <c r="CM291" s="400"/>
      <c r="CN291" s="401"/>
      <c r="CO291" s="400"/>
      <c r="CP291" s="401"/>
      <c r="CQ291" s="400"/>
      <c r="CR291" s="401"/>
      <c r="CS291" s="400"/>
      <c r="CT291" s="401"/>
      <c r="CU291" s="400"/>
      <c r="CV291" s="401"/>
      <c r="CW291" s="400"/>
      <c r="CX291" s="401"/>
      <c r="CY291" s="400"/>
      <c r="CZ291" s="401"/>
      <c r="DA291" s="400"/>
      <c r="DB291" s="401"/>
      <c r="DC291" s="400"/>
      <c r="DD291" s="401"/>
      <c r="DE291" s="400"/>
      <c r="DF291" s="401"/>
      <c r="DG291" s="400"/>
      <c r="DH291" s="401"/>
      <c r="DI291" s="400"/>
      <c r="DJ291" s="401"/>
      <c r="DK291" s="400"/>
      <c r="DL291" s="401"/>
      <c r="DM291" s="400"/>
      <c r="DN291" s="401"/>
      <c r="DO291" s="400"/>
      <c r="DP291" s="401"/>
      <c r="DQ291" s="400"/>
      <c r="DR291" s="401"/>
      <c r="DS291" s="400"/>
      <c r="DT291" s="401"/>
      <c r="DU291" s="400"/>
      <c r="DV291" s="401"/>
      <c r="DW291" s="400"/>
      <c r="DX291" s="401"/>
      <c r="DY291" s="400"/>
      <c r="DZ291" s="401"/>
      <c r="EA291" s="400"/>
      <c r="EB291" s="401"/>
      <c r="EC291" s="400"/>
      <c r="ED291" s="401"/>
      <c r="EE291" s="400"/>
      <c r="EF291" s="401"/>
      <c r="EG291" s="400"/>
      <c r="EH291" s="401"/>
      <c r="EI291" s="400"/>
      <c r="EJ291" s="447"/>
      <c r="EK291" s="510"/>
      <c r="EL291" s="513"/>
      <c r="EM291" s="520"/>
      <c r="EN291" s="520"/>
      <c r="EO291" s="520"/>
      <c r="EP291" s="171">
        <f t="shared" si="310"/>
        <v>0</v>
      </c>
      <c r="EQ291" s="171">
        <f t="shared" si="311"/>
        <v>0</v>
      </c>
      <c r="ER291" s="171">
        <f t="shared" si="312"/>
        <v>0</v>
      </c>
      <c r="ES291" s="171">
        <f t="shared" si="313"/>
        <v>0</v>
      </c>
      <c r="ET291" s="171">
        <f t="shared" si="314"/>
        <v>0</v>
      </c>
      <c r="EU291" s="171">
        <f t="shared" si="315"/>
        <v>0</v>
      </c>
      <c r="EV291" s="172">
        <f t="shared" si="316"/>
        <v>0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16188.48</v>
      </c>
      <c r="EY291" s="174">
        <f>(L291*regular)+(M291*Cadeirantee)</f>
        <v>0</v>
      </c>
      <c r="EZ291" s="249">
        <f>SUMIF(FG291:GJ291,"&gt;0")</f>
        <v>0</v>
      </c>
      <c r="FA291" s="249">
        <f>SUMIF(FG291:GJ291,"&lt;0")+SUMIF(GN291:HP291,"&lt;0")</f>
        <v>0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16188.48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16188.48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0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0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0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0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3476</v>
      </c>
      <c r="B292" s="369" t="s">
        <v>3477</v>
      </c>
      <c r="C292" s="370" t="s">
        <v>3301</v>
      </c>
      <c r="D292" s="371" t="s">
        <v>3478</v>
      </c>
      <c r="E292" s="371" t="s">
        <v>3479</v>
      </c>
      <c r="F292" s="372" t="s">
        <v>3224</v>
      </c>
      <c r="G292" s="372" t="s">
        <v>3225</v>
      </c>
      <c r="H292" s="373" t="s">
        <v>234</v>
      </c>
      <c r="I292" s="374" t="s">
        <v>3480</v>
      </c>
      <c r="J292" s="421" t="s">
        <v>3300</v>
      </c>
      <c r="K292" s="421" t="s">
        <v>3234</v>
      </c>
      <c r="L292" s="329">
        <f>CONTINUA!BV292</f>
        <v>0</v>
      </c>
      <c r="M292" s="329">
        <f>CONTINUA!BW292</f>
        <v>0</v>
      </c>
      <c r="N292" s="895"/>
      <c r="O292" s="896" t="s">
        <v>4041</v>
      </c>
      <c r="P292" s="897" t="s">
        <v>4035</v>
      </c>
      <c r="Q292" s="400"/>
      <c r="R292" s="401"/>
      <c r="S292" s="400"/>
      <c r="T292" s="401"/>
      <c r="U292" s="400"/>
      <c r="V292" s="401"/>
      <c r="W292" s="400"/>
      <c r="X292" s="401"/>
      <c r="Y292" s="400"/>
      <c r="Z292" s="401"/>
      <c r="AA292" s="400"/>
      <c r="AB292" s="401"/>
      <c r="AC292" s="400"/>
      <c r="AD292" s="401"/>
      <c r="AE292" s="400"/>
      <c r="AF292" s="401"/>
      <c r="AG292" s="400"/>
      <c r="AH292" s="401"/>
      <c r="AI292" s="400"/>
      <c r="AJ292" s="401"/>
      <c r="AK292" s="400"/>
      <c r="AL292" s="401"/>
      <c r="AM292" s="400"/>
      <c r="AN292" s="401"/>
      <c r="AO292" s="400"/>
      <c r="AP292" s="401"/>
      <c r="AQ292" s="400"/>
      <c r="AR292" s="401"/>
      <c r="AS292" s="400"/>
      <c r="AT292" s="401"/>
      <c r="AU292" s="400"/>
      <c r="AV292" s="401"/>
      <c r="AW292" s="400"/>
      <c r="AX292" s="401"/>
      <c r="AY292" s="400"/>
      <c r="AZ292" s="401"/>
      <c r="BA292" s="400"/>
      <c r="BB292" s="401"/>
      <c r="BC292" s="400"/>
      <c r="BD292" s="401"/>
      <c r="BE292" s="400"/>
      <c r="BF292" s="401"/>
      <c r="BG292" s="400"/>
      <c r="BH292" s="401"/>
      <c r="BI292" s="400"/>
      <c r="BJ292" s="401"/>
      <c r="BK292" s="400"/>
      <c r="BL292" s="401"/>
      <c r="BM292" s="400"/>
      <c r="BN292" s="401"/>
      <c r="BO292" s="400"/>
      <c r="BP292" s="401"/>
      <c r="BQ292" s="400"/>
      <c r="BR292" s="401"/>
      <c r="BS292" s="400"/>
      <c r="BT292" s="401"/>
      <c r="BU292" s="400"/>
      <c r="BV292" s="401"/>
      <c r="BW292" s="400"/>
      <c r="BX292" s="401"/>
      <c r="BY292" s="400"/>
      <c r="BZ292" s="401"/>
      <c r="CA292" s="400"/>
      <c r="CB292" s="401"/>
      <c r="CC292" s="400"/>
      <c r="CD292" s="401"/>
      <c r="CE292" s="400"/>
      <c r="CF292" s="401"/>
      <c r="CG292" s="400"/>
      <c r="CH292" s="401"/>
      <c r="CI292" s="400"/>
      <c r="CJ292" s="401"/>
      <c r="CK292" s="400"/>
      <c r="CL292" s="401"/>
      <c r="CM292" s="400"/>
      <c r="CN292" s="401"/>
      <c r="CO292" s="400"/>
      <c r="CP292" s="401"/>
      <c r="CQ292" s="400"/>
      <c r="CR292" s="401"/>
      <c r="CS292" s="400"/>
      <c r="CT292" s="401"/>
      <c r="CU292" s="400"/>
      <c r="CV292" s="401"/>
      <c r="CW292" s="400"/>
      <c r="CX292" s="401"/>
      <c r="CY292" s="400"/>
      <c r="CZ292" s="401"/>
      <c r="DA292" s="400"/>
      <c r="DB292" s="401"/>
      <c r="DC292" s="400"/>
      <c r="DD292" s="401"/>
      <c r="DE292" s="400"/>
      <c r="DF292" s="401"/>
      <c r="DG292" s="400"/>
      <c r="DH292" s="401"/>
      <c r="DI292" s="400"/>
      <c r="DJ292" s="401"/>
      <c r="DK292" s="400"/>
      <c r="DL292" s="401"/>
      <c r="DM292" s="400"/>
      <c r="DN292" s="401"/>
      <c r="DO292" s="400"/>
      <c r="DP292" s="401"/>
      <c r="DQ292" s="400"/>
      <c r="DR292" s="401"/>
      <c r="DS292" s="400"/>
      <c r="DT292" s="401"/>
      <c r="DU292" s="400"/>
      <c r="DV292" s="401"/>
      <c r="DW292" s="400"/>
      <c r="DX292" s="401"/>
      <c r="DY292" s="400"/>
      <c r="DZ292" s="401"/>
      <c r="EA292" s="400"/>
      <c r="EB292" s="401"/>
      <c r="EC292" s="400"/>
      <c r="ED292" s="401"/>
      <c r="EE292" s="400"/>
      <c r="EF292" s="401"/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0</v>
      </c>
      <c r="EQ292" s="171">
        <f t="shared" si="311"/>
        <v>0</v>
      </c>
      <c r="ER292" s="171">
        <f t="shared" si="312"/>
        <v>0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0</v>
      </c>
      <c r="EW292" s="173"/>
      <c r="EX292" s="248">
        <f t="shared" si="342"/>
        <v>0</v>
      </c>
      <c r="EY292" s="174">
        <f>(L292*regular)+(M292*Cadeirantee)</f>
        <v>0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3476</v>
      </c>
      <c r="B293" s="369" t="s">
        <v>3477</v>
      </c>
      <c r="C293" s="375" t="s">
        <v>3301</v>
      </c>
      <c r="D293" s="371" t="s">
        <v>3478</v>
      </c>
      <c r="E293" s="371" t="s">
        <v>3479</v>
      </c>
      <c r="F293" s="376" t="s">
        <v>3224</v>
      </c>
      <c r="G293" s="376" t="s">
        <v>3225</v>
      </c>
      <c r="H293" s="373" t="s">
        <v>234</v>
      </c>
      <c r="I293" s="374" t="s">
        <v>3480</v>
      </c>
      <c r="J293" s="421" t="s">
        <v>3300</v>
      </c>
      <c r="K293" s="422" t="s">
        <v>3235</v>
      </c>
      <c r="L293" s="329">
        <f>CONTINUA!BV293</f>
        <v>0</v>
      </c>
      <c r="M293" s="329">
        <f>CONTINUA!BW293</f>
        <v>0</v>
      </c>
      <c r="N293" s="895"/>
      <c r="O293" s="896" t="s">
        <v>4041</v>
      </c>
      <c r="P293" s="897" t="s">
        <v>4035</v>
      </c>
      <c r="Q293" s="400"/>
      <c r="R293" s="401"/>
      <c r="S293" s="400"/>
      <c r="T293" s="401"/>
      <c r="U293" s="400"/>
      <c r="V293" s="401"/>
      <c r="W293" s="400"/>
      <c r="X293" s="401"/>
      <c r="Y293" s="400"/>
      <c r="Z293" s="401"/>
      <c r="AA293" s="400"/>
      <c r="AB293" s="401"/>
      <c r="AC293" s="400"/>
      <c r="AD293" s="401"/>
      <c r="AE293" s="400"/>
      <c r="AF293" s="401"/>
      <c r="AG293" s="400"/>
      <c r="AH293" s="401"/>
      <c r="AI293" s="400"/>
      <c r="AJ293" s="401"/>
      <c r="AK293" s="400"/>
      <c r="AL293" s="401"/>
      <c r="AM293" s="400"/>
      <c r="AN293" s="401"/>
      <c r="AO293" s="400"/>
      <c r="AP293" s="401"/>
      <c r="AQ293" s="400"/>
      <c r="AR293" s="401"/>
      <c r="AS293" s="400"/>
      <c r="AT293" s="401"/>
      <c r="AU293" s="400"/>
      <c r="AV293" s="401"/>
      <c r="AW293" s="400"/>
      <c r="AX293" s="401"/>
      <c r="AY293" s="400"/>
      <c r="AZ293" s="401"/>
      <c r="BA293" s="400"/>
      <c r="BB293" s="401"/>
      <c r="BC293" s="400"/>
      <c r="BD293" s="401"/>
      <c r="BE293" s="400"/>
      <c r="BF293" s="401"/>
      <c r="BG293" s="400"/>
      <c r="BH293" s="401"/>
      <c r="BI293" s="400"/>
      <c r="BJ293" s="401"/>
      <c r="BK293" s="400"/>
      <c r="BL293" s="401"/>
      <c r="BM293" s="400"/>
      <c r="BN293" s="401"/>
      <c r="BO293" s="400"/>
      <c r="BP293" s="401"/>
      <c r="BQ293" s="400"/>
      <c r="BR293" s="401"/>
      <c r="BS293" s="400"/>
      <c r="BT293" s="401"/>
      <c r="BU293" s="400"/>
      <c r="BV293" s="401"/>
      <c r="BW293" s="400"/>
      <c r="BX293" s="401"/>
      <c r="BY293" s="400"/>
      <c r="BZ293" s="401"/>
      <c r="CA293" s="400"/>
      <c r="CB293" s="401"/>
      <c r="CC293" s="400"/>
      <c r="CD293" s="401"/>
      <c r="CE293" s="400"/>
      <c r="CF293" s="401"/>
      <c r="CG293" s="400"/>
      <c r="CH293" s="401"/>
      <c r="CI293" s="400"/>
      <c r="CJ293" s="401"/>
      <c r="CK293" s="400"/>
      <c r="CL293" s="401"/>
      <c r="CM293" s="400"/>
      <c r="CN293" s="401"/>
      <c r="CO293" s="400"/>
      <c r="CP293" s="401"/>
      <c r="CQ293" s="400"/>
      <c r="CR293" s="401"/>
      <c r="CS293" s="400"/>
      <c r="CT293" s="401"/>
      <c r="CU293" s="400"/>
      <c r="CV293" s="401"/>
      <c r="CW293" s="400"/>
      <c r="CX293" s="401"/>
      <c r="CY293" s="400"/>
      <c r="CZ293" s="401"/>
      <c r="DA293" s="400"/>
      <c r="DB293" s="401"/>
      <c r="DC293" s="400"/>
      <c r="DD293" s="401"/>
      <c r="DE293" s="400"/>
      <c r="DF293" s="401"/>
      <c r="DG293" s="400"/>
      <c r="DH293" s="401"/>
      <c r="DI293" s="400"/>
      <c r="DJ293" s="401"/>
      <c r="DK293" s="400"/>
      <c r="DL293" s="401"/>
      <c r="DM293" s="400"/>
      <c r="DN293" s="401"/>
      <c r="DO293" s="400"/>
      <c r="DP293" s="401"/>
      <c r="DQ293" s="400"/>
      <c r="DR293" s="401"/>
      <c r="DS293" s="400"/>
      <c r="DT293" s="401"/>
      <c r="DU293" s="400"/>
      <c r="DV293" s="401"/>
      <c r="DW293" s="400"/>
      <c r="DX293" s="401"/>
      <c r="DY293" s="400"/>
      <c r="DZ293" s="401"/>
      <c r="EA293" s="400"/>
      <c r="EB293" s="401"/>
      <c r="EC293" s="400"/>
      <c r="ED293" s="401"/>
      <c r="EE293" s="400"/>
      <c r="EF293" s="401"/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3476</v>
      </c>
      <c r="B294" s="369" t="s">
        <v>3477</v>
      </c>
      <c r="C294" s="375" t="s">
        <v>3301</v>
      </c>
      <c r="D294" s="371" t="s">
        <v>3478</v>
      </c>
      <c r="E294" s="371" t="s">
        <v>3479</v>
      </c>
      <c r="F294" s="376" t="s">
        <v>3224</v>
      </c>
      <c r="G294" s="376" t="s">
        <v>3225</v>
      </c>
      <c r="H294" s="373" t="s">
        <v>234</v>
      </c>
      <c r="I294" s="374" t="s">
        <v>3480</v>
      </c>
      <c r="J294" s="421" t="s">
        <v>3300</v>
      </c>
      <c r="K294" s="423" t="s">
        <v>3236</v>
      </c>
      <c r="L294" s="329">
        <f>CONTINUA!BV294</f>
        <v>0</v>
      </c>
      <c r="M294" s="329">
        <f>CONTINUA!BW294</f>
        <v>0</v>
      </c>
      <c r="N294" s="895"/>
      <c r="O294" s="896" t="s">
        <v>4041</v>
      </c>
      <c r="P294" s="897" t="s">
        <v>4035</v>
      </c>
      <c r="Q294" s="400">
        <v>24</v>
      </c>
      <c r="R294" s="401"/>
      <c r="S294" s="400"/>
      <c r="T294" s="401"/>
      <c r="U294" s="400"/>
      <c r="V294" s="401"/>
      <c r="W294" s="400"/>
      <c r="X294" s="401"/>
      <c r="Y294" s="400"/>
      <c r="Z294" s="401"/>
      <c r="AA294" s="400"/>
      <c r="AB294" s="401"/>
      <c r="AC294" s="400"/>
      <c r="AD294" s="401"/>
      <c r="AE294" s="400"/>
      <c r="AF294" s="401"/>
      <c r="AG294" s="400"/>
      <c r="AH294" s="401"/>
      <c r="AI294" s="400"/>
      <c r="AJ294" s="401"/>
      <c r="AK294" s="400"/>
      <c r="AL294" s="401"/>
      <c r="AM294" s="400"/>
      <c r="AN294" s="401"/>
      <c r="AO294" s="400"/>
      <c r="AP294" s="401"/>
      <c r="AQ294" s="400"/>
      <c r="AR294" s="401"/>
      <c r="AS294" s="400"/>
      <c r="AT294" s="401"/>
      <c r="AU294" s="400"/>
      <c r="AV294" s="401"/>
      <c r="AW294" s="400"/>
      <c r="AX294" s="401"/>
      <c r="AY294" s="400"/>
      <c r="AZ294" s="401"/>
      <c r="BA294" s="400"/>
      <c r="BB294" s="401"/>
      <c r="BC294" s="400"/>
      <c r="BD294" s="401"/>
      <c r="BE294" s="400"/>
      <c r="BF294" s="401"/>
      <c r="BG294" s="400"/>
      <c r="BH294" s="401"/>
      <c r="BI294" s="400"/>
      <c r="BJ294" s="401"/>
      <c r="BK294" s="400"/>
      <c r="BL294" s="401"/>
      <c r="BM294" s="400"/>
      <c r="BN294" s="401"/>
      <c r="BO294" s="400"/>
      <c r="BP294" s="401"/>
      <c r="BQ294" s="400"/>
      <c r="BR294" s="401"/>
      <c r="BS294" s="400"/>
      <c r="BT294" s="401"/>
      <c r="BU294" s="400"/>
      <c r="BV294" s="401"/>
      <c r="BW294" s="400"/>
      <c r="BX294" s="401"/>
      <c r="BY294" s="400"/>
      <c r="BZ294" s="401"/>
      <c r="CA294" s="400"/>
      <c r="CB294" s="401"/>
      <c r="CC294" s="400"/>
      <c r="CD294" s="401"/>
      <c r="CE294" s="400"/>
      <c r="CF294" s="401"/>
      <c r="CG294" s="400"/>
      <c r="CH294" s="401"/>
      <c r="CI294" s="400"/>
      <c r="CJ294" s="401"/>
      <c r="CK294" s="400"/>
      <c r="CL294" s="401"/>
      <c r="CM294" s="400"/>
      <c r="CN294" s="401"/>
      <c r="CO294" s="400"/>
      <c r="CP294" s="401"/>
      <c r="CQ294" s="400"/>
      <c r="CR294" s="401"/>
      <c r="CS294" s="400"/>
      <c r="CT294" s="401"/>
      <c r="CU294" s="400"/>
      <c r="CV294" s="401"/>
      <c r="CW294" s="400"/>
      <c r="CX294" s="401"/>
      <c r="CY294" s="400"/>
      <c r="CZ294" s="401"/>
      <c r="DA294" s="400"/>
      <c r="DB294" s="401"/>
      <c r="DC294" s="400"/>
      <c r="DD294" s="401"/>
      <c r="DE294" s="400"/>
      <c r="DF294" s="401"/>
      <c r="DG294" s="400"/>
      <c r="DH294" s="401"/>
      <c r="DI294" s="400"/>
      <c r="DJ294" s="401"/>
      <c r="DK294" s="400"/>
      <c r="DL294" s="401"/>
      <c r="DM294" s="400"/>
      <c r="DN294" s="401"/>
      <c r="DO294" s="400"/>
      <c r="DP294" s="401"/>
      <c r="DQ294" s="400"/>
      <c r="DR294" s="401"/>
      <c r="DS294" s="400"/>
      <c r="DT294" s="401"/>
      <c r="DU294" s="400"/>
      <c r="DV294" s="401"/>
      <c r="DW294" s="400"/>
      <c r="DX294" s="401"/>
      <c r="DY294" s="400"/>
      <c r="DZ294" s="401"/>
      <c r="EA294" s="400"/>
      <c r="EB294" s="401"/>
      <c r="EC294" s="400"/>
      <c r="ED294" s="401"/>
      <c r="EE294" s="400"/>
      <c r="EF294" s="401"/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24</v>
      </c>
      <c r="EQ294" s="171">
        <f t="shared" si="311"/>
        <v>0</v>
      </c>
      <c r="ER294" s="171">
        <f t="shared" si="312"/>
        <v>0</v>
      </c>
      <c r="ES294" s="171">
        <f t="shared" si="313"/>
        <v>0</v>
      </c>
      <c r="ET294" s="171">
        <f t="shared" si="314"/>
        <v>0</v>
      </c>
      <c r="EU294" s="171">
        <f t="shared" si="315"/>
        <v>0</v>
      </c>
      <c r="EV294" s="172">
        <f t="shared" si="316"/>
        <v>24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3476</v>
      </c>
      <c r="B295" s="378" t="s">
        <v>3477</v>
      </c>
      <c r="C295" s="379" t="s">
        <v>3301</v>
      </c>
      <c r="D295" s="380" t="s">
        <v>3478</v>
      </c>
      <c r="E295" s="380" t="s">
        <v>3479</v>
      </c>
      <c r="F295" s="381" t="s">
        <v>3224</v>
      </c>
      <c r="G295" s="381" t="s">
        <v>3225</v>
      </c>
      <c r="H295" s="382" t="s">
        <v>234</v>
      </c>
      <c r="I295" s="383" t="s">
        <v>3480</v>
      </c>
      <c r="J295" s="421" t="s">
        <v>3300</v>
      </c>
      <c r="K295" s="424" t="s">
        <v>60</v>
      </c>
      <c r="L295" s="329">
        <f>CONTINUA!BV295</f>
        <v>0</v>
      </c>
      <c r="M295" s="329">
        <f>CONTINUA!BW295</f>
        <v>0</v>
      </c>
      <c r="N295" s="895"/>
      <c r="O295" s="896" t="s">
        <v>4041</v>
      </c>
      <c r="P295" s="897" t="s">
        <v>4035</v>
      </c>
      <c r="Q295" s="400"/>
      <c r="R295" s="401"/>
      <c r="S295" s="400"/>
      <c r="T295" s="401"/>
      <c r="U295" s="400"/>
      <c r="V295" s="401"/>
      <c r="W295" s="400"/>
      <c r="X295" s="401"/>
      <c r="Y295" s="400"/>
      <c r="Z295" s="401"/>
      <c r="AA295" s="400"/>
      <c r="AB295" s="401"/>
      <c r="AC295" s="400"/>
      <c r="AD295" s="401"/>
      <c r="AE295" s="400"/>
      <c r="AF295" s="401"/>
      <c r="AG295" s="400"/>
      <c r="AH295" s="401"/>
      <c r="AI295" s="400"/>
      <c r="AJ295" s="401"/>
      <c r="AK295" s="400"/>
      <c r="AL295" s="401"/>
      <c r="AM295" s="400"/>
      <c r="AN295" s="401"/>
      <c r="AO295" s="400"/>
      <c r="AP295" s="401"/>
      <c r="AQ295" s="400"/>
      <c r="AR295" s="401"/>
      <c r="AS295" s="400"/>
      <c r="AT295" s="401"/>
      <c r="AU295" s="400"/>
      <c r="AV295" s="401"/>
      <c r="AW295" s="400"/>
      <c r="AX295" s="401"/>
      <c r="AY295" s="400"/>
      <c r="AZ295" s="401"/>
      <c r="BA295" s="400"/>
      <c r="BB295" s="401"/>
      <c r="BC295" s="400"/>
      <c r="BD295" s="401"/>
      <c r="BE295" s="400"/>
      <c r="BF295" s="401"/>
      <c r="BG295" s="400"/>
      <c r="BH295" s="401"/>
      <c r="BI295" s="400"/>
      <c r="BJ295" s="401"/>
      <c r="BK295" s="400"/>
      <c r="BL295" s="401"/>
      <c r="BM295" s="400"/>
      <c r="BN295" s="401"/>
      <c r="BO295" s="400"/>
      <c r="BP295" s="401"/>
      <c r="BQ295" s="400"/>
      <c r="BR295" s="401"/>
      <c r="BS295" s="400"/>
      <c r="BT295" s="401"/>
      <c r="BU295" s="400"/>
      <c r="BV295" s="401"/>
      <c r="BW295" s="400"/>
      <c r="BX295" s="401"/>
      <c r="BY295" s="400"/>
      <c r="BZ295" s="401"/>
      <c r="CA295" s="400"/>
      <c r="CB295" s="401"/>
      <c r="CC295" s="400"/>
      <c r="CD295" s="401"/>
      <c r="CE295" s="400"/>
      <c r="CF295" s="401"/>
      <c r="CG295" s="400"/>
      <c r="CH295" s="401"/>
      <c r="CI295" s="400"/>
      <c r="CJ295" s="401"/>
      <c r="CK295" s="400"/>
      <c r="CL295" s="401"/>
      <c r="CM295" s="400"/>
      <c r="CN295" s="401"/>
      <c r="CO295" s="400"/>
      <c r="CP295" s="401"/>
      <c r="CQ295" s="400"/>
      <c r="CR295" s="401"/>
      <c r="CS295" s="400"/>
      <c r="CT295" s="401"/>
      <c r="CU295" s="400"/>
      <c r="CV295" s="401"/>
      <c r="CW295" s="400"/>
      <c r="CX295" s="401"/>
      <c r="CY295" s="400"/>
      <c r="CZ295" s="401"/>
      <c r="DA295" s="400"/>
      <c r="DB295" s="401"/>
      <c r="DC295" s="400"/>
      <c r="DD295" s="401"/>
      <c r="DE295" s="400"/>
      <c r="DF295" s="401"/>
      <c r="DG295" s="400"/>
      <c r="DH295" s="401"/>
      <c r="DI295" s="400"/>
      <c r="DJ295" s="401"/>
      <c r="DK295" s="400"/>
      <c r="DL295" s="401"/>
      <c r="DM295" s="400"/>
      <c r="DN295" s="401"/>
      <c r="DO295" s="400"/>
      <c r="DP295" s="401"/>
      <c r="DQ295" s="400"/>
      <c r="DR295" s="401"/>
      <c r="DS295" s="400"/>
      <c r="DT295" s="401"/>
      <c r="DU295" s="400"/>
      <c r="DV295" s="401"/>
      <c r="DW295" s="400"/>
      <c r="DX295" s="401"/>
      <c r="DY295" s="400"/>
      <c r="DZ295" s="401"/>
      <c r="EA295" s="400"/>
      <c r="EB295" s="401"/>
      <c r="EC295" s="400"/>
      <c r="ED295" s="401"/>
      <c r="EE295" s="400"/>
      <c r="EF295" s="401"/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3481</v>
      </c>
      <c r="B296" s="522" t="s">
        <v>3482</v>
      </c>
      <c r="C296" s="523">
        <v>1</v>
      </c>
      <c r="D296" s="524" t="s">
        <v>3478</v>
      </c>
      <c r="E296" s="524" t="s">
        <v>3483</v>
      </c>
      <c r="F296" s="525" t="s">
        <v>3224</v>
      </c>
      <c r="G296" s="525" t="s">
        <v>3225</v>
      </c>
      <c r="H296" s="350" t="s">
        <v>234</v>
      </c>
      <c r="I296" s="351" t="s">
        <v>3484</v>
      </c>
      <c r="J296" s="409" t="s">
        <v>3231</v>
      </c>
      <c r="K296" s="410" t="s">
        <v>3232</v>
      </c>
      <c r="L296" s="329">
        <f>CONTINUA!BV296</f>
        <v>0</v>
      </c>
      <c r="M296" s="329">
        <f>CONTINUA!BW296</f>
        <v>0</v>
      </c>
      <c r="N296" s="895"/>
      <c r="O296" s="896" t="s">
        <v>4041</v>
      </c>
      <c r="P296" s="897" t="s">
        <v>4035</v>
      </c>
      <c r="Q296" s="400"/>
      <c r="R296" s="401"/>
      <c r="S296" s="400"/>
      <c r="T296" s="401"/>
      <c r="U296" s="400"/>
      <c r="V296" s="401"/>
      <c r="W296" s="400"/>
      <c r="X296" s="401"/>
      <c r="Y296" s="400"/>
      <c r="Z296" s="401"/>
      <c r="AA296" s="400"/>
      <c r="AB296" s="401"/>
      <c r="AC296" s="400"/>
      <c r="AD296" s="401"/>
      <c r="AE296" s="400"/>
      <c r="AF296" s="401"/>
      <c r="AG296" s="400"/>
      <c r="AH296" s="401"/>
      <c r="AI296" s="400"/>
      <c r="AJ296" s="401"/>
      <c r="AK296" s="400"/>
      <c r="AL296" s="401"/>
      <c r="AM296" s="400"/>
      <c r="AN296" s="401"/>
      <c r="AO296" s="400"/>
      <c r="AP296" s="401"/>
      <c r="AQ296" s="400"/>
      <c r="AR296" s="401"/>
      <c r="AS296" s="400"/>
      <c r="AT296" s="401"/>
      <c r="AU296" s="400"/>
      <c r="AV296" s="401"/>
      <c r="AW296" s="400"/>
      <c r="AX296" s="401"/>
      <c r="AY296" s="400"/>
      <c r="AZ296" s="401"/>
      <c r="BA296" s="400"/>
      <c r="BB296" s="401"/>
      <c r="BC296" s="400"/>
      <c r="BD296" s="401"/>
      <c r="BE296" s="400"/>
      <c r="BF296" s="401"/>
      <c r="BG296" s="400"/>
      <c r="BH296" s="401"/>
      <c r="BI296" s="400"/>
      <c r="BJ296" s="401"/>
      <c r="BK296" s="400"/>
      <c r="BL296" s="401"/>
      <c r="BM296" s="400"/>
      <c r="BN296" s="401"/>
      <c r="BO296" s="400"/>
      <c r="BP296" s="401"/>
      <c r="BQ296" s="400"/>
      <c r="BR296" s="401"/>
      <c r="BS296" s="400"/>
      <c r="BT296" s="401"/>
      <c r="BU296" s="400"/>
      <c r="BV296" s="401"/>
      <c r="BW296" s="400"/>
      <c r="BX296" s="401"/>
      <c r="BY296" s="400"/>
      <c r="BZ296" s="401"/>
      <c r="CA296" s="400"/>
      <c r="CB296" s="401"/>
      <c r="CC296" s="400"/>
      <c r="CD296" s="401"/>
      <c r="CE296" s="400"/>
      <c r="CF296" s="401"/>
      <c r="CG296" s="400"/>
      <c r="CH296" s="401"/>
      <c r="CI296" s="400"/>
      <c r="CJ296" s="401"/>
      <c r="CK296" s="400"/>
      <c r="CL296" s="401"/>
      <c r="CM296" s="400"/>
      <c r="CN296" s="401"/>
      <c r="CO296" s="400"/>
      <c r="CP296" s="401"/>
      <c r="CQ296" s="400"/>
      <c r="CR296" s="401"/>
      <c r="CS296" s="400"/>
      <c r="CT296" s="401"/>
      <c r="CU296" s="400"/>
      <c r="CV296" s="401"/>
      <c r="CW296" s="400"/>
      <c r="CX296" s="401"/>
      <c r="CY296" s="400"/>
      <c r="CZ296" s="401"/>
      <c r="DA296" s="400"/>
      <c r="DB296" s="401"/>
      <c r="DC296" s="400"/>
      <c r="DD296" s="401"/>
      <c r="DE296" s="400"/>
      <c r="DF296" s="401"/>
      <c r="DG296" s="400"/>
      <c r="DH296" s="401"/>
      <c r="DI296" s="400"/>
      <c r="DJ296" s="401"/>
      <c r="DK296" s="400"/>
      <c r="DL296" s="401"/>
      <c r="DM296" s="400"/>
      <c r="DN296" s="401"/>
      <c r="DO296" s="400"/>
      <c r="DP296" s="401"/>
      <c r="DQ296" s="400"/>
      <c r="DR296" s="401"/>
      <c r="DS296" s="400"/>
      <c r="DT296" s="401"/>
      <c r="DU296" s="400"/>
      <c r="DV296" s="401"/>
      <c r="DW296" s="400"/>
      <c r="DX296" s="401"/>
      <c r="DY296" s="400"/>
      <c r="DZ296" s="401"/>
      <c r="EA296" s="400"/>
      <c r="EB296" s="401"/>
      <c r="EC296" s="400"/>
      <c r="ED296" s="401"/>
      <c r="EE296" s="400"/>
      <c r="EF296" s="401"/>
      <c r="EG296" s="400"/>
      <c r="EH296" s="401"/>
      <c r="EI296" s="400"/>
      <c r="EJ296" s="447"/>
      <c r="EK296" s="510"/>
      <c r="EL296" s="513"/>
      <c r="EM296" s="520"/>
      <c r="EN296" s="520"/>
      <c r="EO296" s="520"/>
      <c r="EP296" s="171">
        <f t="shared" si="310"/>
        <v>0</v>
      </c>
      <c r="EQ296" s="171">
        <f t="shared" si="311"/>
        <v>0</v>
      </c>
      <c r="ER296" s="171">
        <f t="shared" si="312"/>
        <v>0</v>
      </c>
      <c r="ES296" s="171">
        <f t="shared" si="313"/>
        <v>0</v>
      </c>
      <c r="ET296" s="171">
        <f t="shared" si="314"/>
        <v>0</v>
      </c>
      <c r="EU296" s="171">
        <f t="shared" si="315"/>
        <v>0</v>
      </c>
      <c r="EV296" s="172">
        <f t="shared" si="316"/>
        <v>0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14811.890000000001</v>
      </c>
      <c r="EY296" s="174">
        <f>(L296*regular)+(M296*Cadeirantee)</f>
        <v>0</v>
      </c>
      <c r="EZ296" s="249">
        <f>SUMIF(FG296:GJ296,"&gt;0")</f>
        <v>0</v>
      </c>
      <c r="FA296" s="249">
        <f>SUMIF(FG296:GJ296,"&lt;0")+SUMIF(GN296:HP296,"&lt;0")</f>
        <v>0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14811.890000000001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14811.890000000001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0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0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0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0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3481</v>
      </c>
      <c r="B297" s="369" t="s">
        <v>3482</v>
      </c>
      <c r="C297" s="370" t="s">
        <v>3233</v>
      </c>
      <c r="D297" s="371" t="s">
        <v>3478</v>
      </c>
      <c r="E297" s="371" t="s">
        <v>3483</v>
      </c>
      <c r="F297" s="372" t="s">
        <v>3224</v>
      </c>
      <c r="G297" s="372" t="s">
        <v>3225</v>
      </c>
      <c r="H297" s="373" t="s">
        <v>234</v>
      </c>
      <c r="I297" s="374" t="s">
        <v>3484</v>
      </c>
      <c r="J297" s="421" t="s">
        <v>3231</v>
      </c>
      <c r="K297" s="421" t="s">
        <v>3234</v>
      </c>
      <c r="L297" s="329">
        <f>CONTINUA!BV297</f>
        <v>0</v>
      </c>
      <c r="M297" s="329">
        <f>CONTINUA!BW297</f>
        <v>0</v>
      </c>
      <c r="N297" s="895"/>
      <c r="O297" s="896" t="s">
        <v>4041</v>
      </c>
      <c r="P297" s="897" t="s">
        <v>4035</v>
      </c>
      <c r="Q297" s="400">
        <v>35</v>
      </c>
      <c r="R297" s="401"/>
      <c r="S297" s="400"/>
      <c r="T297" s="401"/>
      <c r="U297" s="400"/>
      <c r="V297" s="401"/>
      <c r="W297" s="400"/>
      <c r="X297" s="401"/>
      <c r="Y297" s="400"/>
      <c r="Z297" s="401"/>
      <c r="AA297" s="400"/>
      <c r="AB297" s="401"/>
      <c r="AC297" s="400"/>
      <c r="AD297" s="401"/>
      <c r="AE297" s="400"/>
      <c r="AF297" s="401"/>
      <c r="AG297" s="400"/>
      <c r="AH297" s="401"/>
      <c r="AI297" s="400"/>
      <c r="AJ297" s="401"/>
      <c r="AK297" s="400"/>
      <c r="AL297" s="401"/>
      <c r="AM297" s="400"/>
      <c r="AN297" s="401"/>
      <c r="AO297" s="400"/>
      <c r="AP297" s="401"/>
      <c r="AQ297" s="400"/>
      <c r="AR297" s="401"/>
      <c r="AS297" s="400"/>
      <c r="AT297" s="401"/>
      <c r="AU297" s="400"/>
      <c r="AV297" s="401"/>
      <c r="AW297" s="400"/>
      <c r="AX297" s="401"/>
      <c r="AY297" s="400"/>
      <c r="AZ297" s="401"/>
      <c r="BA297" s="400"/>
      <c r="BB297" s="401"/>
      <c r="BC297" s="400"/>
      <c r="BD297" s="401"/>
      <c r="BE297" s="400"/>
      <c r="BF297" s="401"/>
      <c r="BG297" s="400"/>
      <c r="BH297" s="401"/>
      <c r="BI297" s="400"/>
      <c r="BJ297" s="401"/>
      <c r="BK297" s="400"/>
      <c r="BL297" s="401"/>
      <c r="BM297" s="400"/>
      <c r="BN297" s="401"/>
      <c r="BO297" s="400"/>
      <c r="BP297" s="401"/>
      <c r="BQ297" s="400"/>
      <c r="BR297" s="401"/>
      <c r="BS297" s="400"/>
      <c r="BT297" s="401"/>
      <c r="BU297" s="400"/>
      <c r="BV297" s="401"/>
      <c r="BW297" s="400"/>
      <c r="BX297" s="401"/>
      <c r="BY297" s="400"/>
      <c r="BZ297" s="401"/>
      <c r="CA297" s="400"/>
      <c r="CB297" s="401"/>
      <c r="CC297" s="400"/>
      <c r="CD297" s="401"/>
      <c r="CE297" s="400"/>
      <c r="CF297" s="401"/>
      <c r="CG297" s="400"/>
      <c r="CH297" s="401"/>
      <c r="CI297" s="400"/>
      <c r="CJ297" s="401"/>
      <c r="CK297" s="400"/>
      <c r="CL297" s="401"/>
      <c r="CM297" s="400"/>
      <c r="CN297" s="401"/>
      <c r="CO297" s="400"/>
      <c r="CP297" s="401"/>
      <c r="CQ297" s="400"/>
      <c r="CR297" s="401"/>
      <c r="CS297" s="400"/>
      <c r="CT297" s="401"/>
      <c r="CU297" s="400"/>
      <c r="CV297" s="401"/>
      <c r="CW297" s="400"/>
      <c r="CX297" s="401"/>
      <c r="CY297" s="400"/>
      <c r="CZ297" s="401"/>
      <c r="DA297" s="400"/>
      <c r="DB297" s="401"/>
      <c r="DC297" s="400"/>
      <c r="DD297" s="401"/>
      <c r="DE297" s="400"/>
      <c r="DF297" s="401"/>
      <c r="DG297" s="400"/>
      <c r="DH297" s="401"/>
      <c r="DI297" s="400"/>
      <c r="DJ297" s="401"/>
      <c r="DK297" s="400"/>
      <c r="DL297" s="401"/>
      <c r="DM297" s="400"/>
      <c r="DN297" s="401"/>
      <c r="DO297" s="400"/>
      <c r="DP297" s="401"/>
      <c r="DQ297" s="400"/>
      <c r="DR297" s="401"/>
      <c r="DS297" s="400"/>
      <c r="DT297" s="401"/>
      <c r="DU297" s="400"/>
      <c r="DV297" s="401"/>
      <c r="DW297" s="400"/>
      <c r="DX297" s="401"/>
      <c r="DY297" s="400"/>
      <c r="DZ297" s="401"/>
      <c r="EA297" s="400"/>
      <c r="EB297" s="401"/>
      <c r="EC297" s="400"/>
      <c r="ED297" s="401"/>
      <c r="EE297" s="400"/>
      <c r="EF297" s="401"/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35</v>
      </c>
      <c r="EQ297" s="171">
        <f t="shared" si="311"/>
        <v>0</v>
      </c>
      <c r="ER297" s="171">
        <f t="shared" si="312"/>
        <v>0</v>
      </c>
      <c r="ES297" s="171">
        <f t="shared" si="313"/>
        <v>0</v>
      </c>
      <c r="ET297" s="171">
        <f t="shared" si="314"/>
        <v>0</v>
      </c>
      <c r="EU297" s="171">
        <f t="shared" si="315"/>
        <v>0</v>
      </c>
      <c r="EV297" s="172">
        <f t="shared" si="316"/>
        <v>35</v>
      </c>
      <c r="EW297" s="173"/>
      <c r="EX297" s="248">
        <f t="shared" si="347"/>
        <v>0</v>
      </c>
      <c r="EY297" s="174">
        <f>(L297*regular)+(M297*Cadeirantee)</f>
        <v>0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3481</v>
      </c>
      <c r="B298" s="369" t="s">
        <v>3482</v>
      </c>
      <c r="C298" s="375" t="s">
        <v>3233</v>
      </c>
      <c r="D298" s="371" t="s">
        <v>3478</v>
      </c>
      <c r="E298" s="371" t="s">
        <v>3483</v>
      </c>
      <c r="F298" s="376" t="s">
        <v>3224</v>
      </c>
      <c r="G298" s="376" t="s">
        <v>3225</v>
      </c>
      <c r="H298" s="373" t="s">
        <v>234</v>
      </c>
      <c r="I298" s="374" t="s">
        <v>3484</v>
      </c>
      <c r="J298" s="421" t="s">
        <v>3231</v>
      </c>
      <c r="K298" s="422" t="s">
        <v>3235</v>
      </c>
      <c r="L298" s="329">
        <f>CONTINUA!BV298</f>
        <v>0</v>
      </c>
      <c r="M298" s="329">
        <f>CONTINUA!BW298</f>
        <v>0</v>
      </c>
      <c r="N298" s="895"/>
      <c r="O298" s="896" t="s">
        <v>4041</v>
      </c>
      <c r="P298" s="897" t="s">
        <v>4035</v>
      </c>
      <c r="Q298" s="400"/>
      <c r="R298" s="401"/>
      <c r="S298" s="400"/>
      <c r="T298" s="401"/>
      <c r="U298" s="400"/>
      <c r="V298" s="401"/>
      <c r="W298" s="400"/>
      <c r="X298" s="401"/>
      <c r="Y298" s="400"/>
      <c r="Z298" s="401"/>
      <c r="AA298" s="400"/>
      <c r="AB298" s="401"/>
      <c r="AC298" s="400"/>
      <c r="AD298" s="401"/>
      <c r="AE298" s="400"/>
      <c r="AF298" s="401"/>
      <c r="AG298" s="400"/>
      <c r="AH298" s="401"/>
      <c r="AI298" s="400"/>
      <c r="AJ298" s="401"/>
      <c r="AK298" s="400"/>
      <c r="AL298" s="401"/>
      <c r="AM298" s="400"/>
      <c r="AN298" s="401"/>
      <c r="AO298" s="400"/>
      <c r="AP298" s="401"/>
      <c r="AQ298" s="400"/>
      <c r="AR298" s="401"/>
      <c r="AS298" s="400"/>
      <c r="AT298" s="401"/>
      <c r="AU298" s="400"/>
      <c r="AV298" s="401"/>
      <c r="AW298" s="400"/>
      <c r="AX298" s="401"/>
      <c r="AY298" s="400"/>
      <c r="AZ298" s="401"/>
      <c r="BA298" s="400"/>
      <c r="BB298" s="401"/>
      <c r="BC298" s="400"/>
      <c r="BD298" s="401"/>
      <c r="BE298" s="400"/>
      <c r="BF298" s="401"/>
      <c r="BG298" s="400"/>
      <c r="BH298" s="401"/>
      <c r="BI298" s="400"/>
      <c r="BJ298" s="401"/>
      <c r="BK298" s="400"/>
      <c r="BL298" s="401"/>
      <c r="BM298" s="400"/>
      <c r="BN298" s="401"/>
      <c r="BO298" s="400"/>
      <c r="BP298" s="401"/>
      <c r="BQ298" s="400"/>
      <c r="BR298" s="401"/>
      <c r="BS298" s="400"/>
      <c r="BT298" s="401"/>
      <c r="BU298" s="400"/>
      <c r="BV298" s="401"/>
      <c r="BW298" s="400"/>
      <c r="BX298" s="401"/>
      <c r="BY298" s="400"/>
      <c r="BZ298" s="401"/>
      <c r="CA298" s="400"/>
      <c r="CB298" s="401"/>
      <c r="CC298" s="400"/>
      <c r="CD298" s="401"/>
      <c r="CE298" s="400"/>
      <c r="CF298" s="401"/>
      <c r="CG298" s="400"/>
      <c r="CH298" s="401"/>
      <c r="CI298" s="400"/>
      <c r="CJ298" s="401"/>
      <c r="CK298" s="400"/>
      <c r="CL298" s="401"/>
      <c r="CM298" s="400"/>
      <c r="CN298" s="401"/>
      <c r="CO298" s="400"/>
      <c r="CP298" s="401"/>
      <c r="CQ298" s="400"/>
      <c r="CR298" s="401"/>
      <c r="CS298" s="400"/>
      <c r="CT298" s="401"/>
      <c r="CU298" s="400"/>
      <c r="CV298" s="401"/>
      <c r="CW298" s="400"/>
      <c r="CX298" s="401"/>
      <c r="CY298" s="400"/>
      <c r="CZ298" s="401"/>
      <c r="DA298" s="400"/>
      <c r="DB298" s="401"/>
      <c r="DC298" s="400"/>
      <c r="DD298" s="401"/>
      <c r="DE298" s="400"/>
      <c r="DF298" s="401"/>
      <c r="DG298" s="400"/>
      <c r="DH298" s="401"/>
      <c r="DI298" s="400"/>
      <c r="DJ298" s="401"/>
      <c r="DK298" s="400"/>
      <c r="DL298" s="401"/>
      <c r="DM298" s="400"/>
      <c r="DN298" s="401"/>
      <c r="DO298" s="400"/>
      <c r="DP298" s="401"/>
      <c r="DQ298" s="400"/>
      <c r="DR298" s="401"/>
      <c r="DS298" s="400"/>
      <c r="DT298" s="401"/>
      <c r="DU298" s="400"/>
      <c r="DV298" s="401"/>
      <c r="DW298" s="400"/>
      <c r="DX298" s="401"/>
      <c r="DY298" s="400"/>
      <c r="DZ298" s="401"/>
      <c r="EA298" s="400"/>
      <c r="EB298" s="401"/>
      <c r="EC298" s="400"/>
      <c r="ED298" s="401"/>
      <c r="EE298" s="400"/>
      <c r="EF298" s="401"/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3481</v>
      </c>
      <c r="B299" s="369" t="s">
        <v>3482</v>
      </c>
      <c r="C299" s="375" t="s">
        <v>3233</v>
      </c>
      <c r="D299" s="371" t="s">
        <v>3478</v>
      </c>
      <c r="E299" s="371" t="s">
        <v>3483</v>
      </c>
      <c r="F299" s="376" t="s">
        <v>3224</v>
      </c>
      <c r="G299" s="376" t="s">
        <v>3225</v>
      </c>
      <c r="H299" s="373" t="s">
        <v>234</v>
      </c>
      <c r="I299" s="374" t="s">
        <v>3484</v>
      </c>
      <c r="J299" s="421" t="s">
        <v>3231</v>
      </c>
      <c r="K299" s="423" t="s">
        <v>3236</v>
      </c>
      <c r="L299" s="329">
        <f>CONTINUA!BV299</f>
        <v>0</v>
      </c>
      <c r="M299" s="329">
        <f>CONTINUA!BW299</f>
        <v>0</v>
      </c>
      <c r="N299" s="895"/>
      <c r="O299" s="896" t="s">
        <v>4041</v>
      </c>
      <c r="P299" s="897" t="s">
        <v>4035</v>
      </c>
      <c r="Q299" s="400"/>
      <c r="R299" s="401"/>
      <c r="S299" s="400"/>
      <c r="T299" s="401"/>
      <c r="U299" s="400"/>
      <c r="V299" s="401"/>
      <c r="W299" s="400"/>
      <c r="X299" s="401"/>
      <c r="Y299" s="400"/>
      <c r="Z299" s="401"/>
      <c r="AA299" s="400"/>
      <c r="AB299" s="401"/>
      <c r="AC299" s="400"/>
      <c r="AD299" s="401"/>
      <c r="AE299" s="400"/>
      <c r="AF299" s="401"/>
      <c r="AG299" s="400"/>
      <c r="AH299" s="401"/>
      <c r="AI299" s="400"/>
      <c r="AJ299" s="401"/>
      <c r="AK299" s="400"/>
      <c r="AL299" s="401"/>
      <c r="AM299" s="400"/>
      <c r="AN299" s="401"/>
      <c r="AO299" s="400"/>
      <c r="AP299" s="401"/>
      <c r="AQ299" s="400"/>
      <c r="AR299" s="401"/>
      <c r="AS299" s="400"/>
      <c r="AT299" s="401"/>
      <c r="AU299" s="400"/>
      <c r="AV299" s="401"/>
      <c r="AW299" s="400"/>
      <c r="AX299" s="401"/>
      <c r="AY299" s="400"/>
      <c r="AZ299" s="401"/>
      <c r="BA299" s="400"/>
      <c r="BB299" s="401"/>
      <c r="BC299" s="400"/>
      <c r="BD299" s="401"/>
      <c r="BE299" s="400"/>
      <c r="BF299" s="401"/>
      <c r="BG299" s="400"/>
      <c r="BH299" s="401"/>
      <c r="BI299" s="400"/>
      <c r="BJ299" s="401"/>
      <c r="BK299" s="400"/>
      <c r="BL299" s="401"/>
      <c r="BM299" s="400"/>
      <c r="BN299" s="401"/>
      <c r="BO299" s="400"/>
      <c r="BP299" s="401"/>
      <c r="BQ299" s="400"/>
      <c r="BR299" s="401"/>
      <c r="BS299" s="400"/>
      <c r="BT299" s="401"/>
      <c r="BU299" s="400"/>
      <c r="BV299" s="401"/>
      <c r="BW299" s="400"/>
      <c r="BX299" s="401"/>
      <c r="BY299" s="400"/>
      <c r="BZ299" s="401"/>
      <c r="CA299" s="400"/>
      <c r="CB299" s="401"/>
      <c r="CC299" s="400"/>
      <c r="CD299" s="401"/>
      <c r="CE299" s="400"/>
      <c r="CF299" s="401"/>
      <c r="CG299" s="400"/>
      <c r="CH299" s="401"/>
      <c r="CI299" s="400"/>
      <c r="CJ299" s="401"/>
      <c r="CK299" s="400"/>
      <c r="CL299" s="401"/>
      <c r="CM299" s="400"/>
      <c r="CN299" s="401"/>
      <c r="CO299" s="400"/>
      <c r="CP299" s="401"/>
      <c r="CQ299" s="400"/>
      <c r="CR299" s="401"/>
      <c r="CS299" s="400"/>
      <c r="CT299" s="401"/>
      <c r="CU299" s="400"/>
      <c r="CV299" s="401"/>
      <c r="CW299" s="400"/>
      <c r="CX299" s="401"/>
      <c r="CY299" s="400"/>
      <c r="CZ299" s="401"/>
      <c r="DA299" s="400"/>
      <c r="DB299" s="401"/>
      <c r="DC299" s="400"/>
      <c r="DD299" s="401"/>
      <c r="DE299" s="400"/>
      <c r="DF299" s="401"/>
      <c r="DG299" s="400"/>
      <c r="DH299" s="401"/>
      <c r="DI299" s="400"/>
      <c r="DJ299" s="401"/>
      <c r="DK299" s="400"/>
      <c r="DL299" s="401"/>
      <c r="DM299" s="400"/>
      <c r="DN299" s="401"/>
      <c r="DO299" s="400"/>
      <c r="DP299" s="401"/>
      <c r="DQ299" s="400"/>
      <c r="DR299" s="401"/>
      <c r="DS299" s="400"/>
      <c r="DT299" s="401"/>
      <c r="DU299" s="400"/>
      <c r="DV299" s="401"/>
      <c r="DW299" s="400"/>
      <c r="DX299" s="401"/>
      <c r="DY299" s="400"/>
      <c r="DZ299" s="401"/>
      <c r="EA299" s="400"/>
      <c r="EB299" s="401"/>
      <c r="EC299" s="400"/>
      <c r="ED299" s="401"/>
      <c r="EE299" s="400"/>
      <c r="EF299" s="401"/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0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0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3481</v>
      </c>
      <c r="B300" s="378" t="s">
        <v>3482</v>
      </c>
      <c r="C300" s="379" t="s">
        <v>3233</v>
      </c>
      <c r="D300" s="380" t="s">
        <v>3478</v>
      </c>
      <c r="E300" s="380" t="s">
        <v>3483</v>
      </c>
      <c r="F300" s="381" t="s">
        <v>3224</v>
      </c>
      <c r="G300" s="381" t="s">
        <v>3225</v>
      </c>
      <c r="H300" s="382" t="s">
        <v>234</v>
      </c>
      <c r="I300" s="383" t="s">
        <v>3484</v>
      </c>
      <c r="J300" s="421" t="s">
        <v>3231</v>
      </c>
      <c r="K300" s="424" t="s">
        <v>60</v>
      </c>
      <c r="L300" s="329">
        <f>CONTINUA!BV300</f>
        <v>0</v>
      </c>
      <c r="M300" s="329">
        <f>CONTINUA!BW300</f>
        <v>0</v>
      </c>
      <c r="N300" s="895"/>
      <c r="O300" s="896" t="s">
        <v>4041</v>
      </c>
      <c r="P300" s="897" t="s">
        <v>4035</v>
      </c>
      <c r="Q300" s="400"/>
      <c r="R300" s="401"/>
      <c r="S300" s="400"/>
      <c r="T300" s="401"/>
      <c r="U300" s="400"/>
      <c r="V300" s="401"/>
      <c r="W300" s="400"/>
      <c r="X300" s="401"/>
      <c r="Y300" s="400"/>
      <c r="Z300" s="401"/>
      <c r="AA300" s="400"/>
      <c r="AB300" s="401"/>
      <c r="AC300" s="400"/>
      <c r="AD300" s="401"/>
      <c r="AE300" s="400"/>
      <c r="AF300" s="401"/>
      <c r="AG300" s="400"/>
      <c r="AH300" s="401"/>
      <c r="AI300" s="400"/>
      <c r="AJ300" s="401"/>
      <c r="AK300" s="400"/>
      <c r="AL300" s="401"/>
      <c r="AM300" s="400"/>
      <c r="AN300" s="401"/>
      <c r="AO300" s="400"/>
      <c r="AP300" s="401"/>
      <c r="AQ300" s="400"/>
      <c r="AR300" s="401"/>
      <c r="AS300" s="400"/>
      <c r="AT300" s="401"/>
      <c r="AU300" s="400"/>
      <c r="AV300" s="401"/>
      <c r="AW300" s="400"/>
      <c r="AX300" s="401"/>
      <c r="AY300" s="400"/>
      <c r="AZ300" s="401"/>
      <c r="BA300" s="400"/>
      <c r="BB300" s="401"/>
      <c r="BC300" s="400"/>
      <c r="BD300" s="401"/>
      <c r="BE300" s="400"/>
      <c r="BF300" s="401"/>
      <c r="BG300" s="400"/>
      <c r="BH300" s="401"/>
      <c r="BI300" s="400"/>
      <c r="BJ300" s="401"/>
      <c r="BK300" s="400"/>
      <c r="BL300" s="401"/>
      <c r="BM300" s="400"/>
      <c r="BN300" s="401"/>
      <c r="BO300" s="400"/>
      <c r="BP300" s="401"/>
      <c r="BQ300" s="400"/>
      <c r="BR300" s="401"/>
      <c r="BS300" s="400"/>
      <c r="BT300" s="401"/>
      <c r="BU300" s="400"/>
      <c r="BV300" s="401"/>
      <c r="BW300" s="400"/>
      <c r="BX300" s="401"/>
      <c r="BY300" s="400"/>
      <c r="BZ300" s="401"/>
      <c r="CA300" s="400"/>
      <c r="CB300" s="401"/>
      <c r="CC300" s="400"/>
      <c r="CD300" s="401"/>
      <c r="CE300" s="400"/>
      <c r="CF300" s="401"/>
      <c r="CG300" s="400"/>
      <c r="CH300" s="401"/>
      <c r="CI300" s="400"/>
      <c r="CJ300" s="401"/>
      <c r="CK300" s="400"/>
      <c r="CL300" s="401"/>
      <c r="CM300" s="400"/>
      <c r="CN300" s="401"/>
      <c r="CO300" s="400"/>
      <c r="CP300" s="401"/>
      <c r="CQ300" s="400"/>
      <c r="CR300" s="401"/>
      <c r="CS300" s="400"/>
      <c r="CT300" s="401"/>
      <c r="CU300" s="400"/>
      <c r="CV300" s="401"/>
      <c r="CW300" s="400"/>
      <c r="CX300" s="401"/>
      <c r="CY300" s="400"/>
      <c r="CZ300" s="401"/>
      <c r="DA300" s="400"/>
      <c r="DB300" s="401"/>
      <c r="DC300" s="400"/>
      <c r="DD300" s="401"/>
      <c r="DE300" s="400"/>
      <c r="DF300" s="401"/>
      <c r="DG300" s="400"/>
      <c r="DH300" s="401"/>
      <c r="DI300" s="400"/>
      <c r="DJ300" s="401"/>
      <c r="DK300" s="400"/>
      <c r="DL300" s="401"/>
      <c r="DM300" s="400"/>
      <c r="DN300" s="401"/>
      <c r="DO300" s="400"/>
      <c r="DP300" s="401"/>
      <c r="DQ300" s="400"/>
      <c r="DR300" s="401"/>
      <c r="DS300" s="400"/>
      <c r="DT300" s="401"/>
      <c r="DU300" s="400"/>
      <c r="DV300" s="401"/>
      <c r="DW300" s="400"/>
      <c r="DX300" s="401"/>
      <c r="DY300" s="400"/>
      <c r="DZ300" s="401"/>
      <c r="EA300" s="400"/>
      <c r="EB300" s="401"/>
      <c r="EC300" s="400"/>
      <c r="ED300" s="401"/>
      <c r="EE300" s="400"/>
      <c r="EF300" s="401"/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3485</v>
      </c>
      <c r="B301" s="522" t="s">
        <v>3486</v>
      </c>
      <c r="C301" s="523">
        <v>1</v>
      </c>
      <c r="D301" s="524" t="s">
        <v>3478</v>
      </c>
      <c r="E301" s="524" t="s">
        <v>3487</v>
      </c>
      <c r="F301" s="525" t="s">
        <v>3224</v>
      </c>
      <c r="G301" s="525" t="s">
        <v>3225</v>
      </c>
      <c r="H301" s="350" t="s">
        <v>234</v>
      </c>
      <c r="I301" s="351" t="s">
        <v>3488</v>
      </c>
      <c r="J301" s="409" t="s">
        <v>3231</v>
      </c>
      <c r="K301" s="410" t="s">
        <v>3232</v>
      </c>
      <c r="L301" s="329">
        <f>CONTINUA!BV301</f>
        <v>0</v>
      </c>
      <c r="M301" s="329">
        <f>CONTINUA!BW301</f>
        <v>0</v>
      </c>
      <c r="N301" s="895"/>
      <c r="O301" s="896" t="s">
        <v>4041</v>
      </c>
      <c r="P301" s="897" t="s">
        <v>4035</v>
      </c>
      <c r="Q301" s="400">
        <v>18</v>
      </c>
      <c r="R301" s="401"/>
      <c r="S301" s="400"/>
      <c r="T301" s="401"/>
      <c r="U301" s="400"/>
      <c r="V301" s="401"/>
      <c r="W301" s="400"/>
      <c r="X301" s="401"/>
      <c r="Y301" s="400"/>
      <c r="Z301" s="401"/>
      <c r="AA301" s="400"/>
      <c r="AB301" s="401"/>
      <c r="AC301" s="400"/>
      <c r="AD301" s="401"/>
      <c r="AE301" s="400"/>
      <c r="AF301" s="401"/>
      <c r="AG301" s="400"/>
      <c r="AH301" s="401"/>
      <c r="AI301" s="400"/>
      <c r="AJ301" s="401"/>
      <c r="AK301" s="400"/>
      <c r="AL301" s="401"/>
      <c r="AM301" s="400"/>
      <c r="AN301" s="401"/>
      <c r="AO301" s="400"/>
      <c r="AP301" s="401"/>
      <c r="AQ301" s="400"/>
      <c r="AR301" s="401"/>
      <c r="AS301" s="400"/>
      <c r="AT301" s="401"/>
      <c r="AU301" s="400"/>
      <c r="AV301" s="401"/>
      <c r="AW301" s="400"/>
      <c r="AX301" s="401"/>
      <c r="AY301" s="400"/>
      <c r="AZ301" s="401"/>
      <c r="BA301" s="400"/>
      <c r="BB301" s="401"/>
      <c r="BC301" s="400"/>
      <c r="BD301" s="401"/>
      <c r="BE301" s="400"/>
      <c r="BF301" s="401"/>
      <c r="BG301" s="400"/>
      <c r="BH301" s="401"/>
      <c r="BI301" s="400"/>
      <c r="BJ301" s="401"/>
      <c r="BK301" s="400"/>
      <c r="BL301" s="401"/>
      <c r="BM301" s="400"/>
      <c r="BN301" s="401"/>
      <c r="BO301" s="400"/>
      <c r="BP301" s="401"/>
      <c r="BQ301" s="400"/>
      <c r="BR301" s="401"/>
      <c r="BS301" s="400"/>
      <c r="BT301" s="401"/>
      <c r="BU301" s="400"/>
      <c r="BV301" s="401"/>
      <c r="BW301" s="400"/>
      <c r="BX301" s="401"/>
      <c r="BY301" s="400"/>
      <c r="BZ301" s="401"/>
      <c r="CA301" s="400"/>
      <c r="CB301" s="401"/>
      <c r="CC301" s="400"/>
      <c r="CD301" s="401"/>
      <c r="CE301" s="400"/>
      <c r="CF301" s="401"/>
      <c r="CG301" s="400"/>
      <c r="CH301" s="401"/>
      <c r="CI301" s="400"/>
      <c r="CJ301" s="401"/>
      <c r="CK301" s="400"/>
      <c r="CL301" s="401"/>
      <c r="CM301" s="400"/>
      <c r="CN301" s="401"/>
      <c r="CO301" s="400"/>
      <c r="CP301" s="401"/>
      <c r="CQ301" s="400"/>
      <c r="CR301" s="401"/>
      <c r="CS301" s="400"/>
      <c r="CT301" s="401"/>
      <c r="CU301" s="400"/>
      <c r="CV301" s="401"/>
      <c r="CW301" s="400"/>
      <c r="CX301" s="401"/>
      <c r="CY301" s="400"/>
      <c r="CZ301" s="401"/>
      <c r="DA301" s="400"/>
      <c r="DB301" s="401"/>
      <c r="DC301" s="400"/>
      <c r="DD301" s="401"/>
      <c r="DE301" s="400"/>
      <c r="DF301" s="401"/>
      <c r="DG301" s="400"/>
      <c r="DH301" s="401"/>
      <c r="DI301" s="400"/>
      <c r="DJ301" s="401"/>
      <c r="DK301" s="400"/>
      <c r="DL301" s="401"/>
      <c r="DM301" s="400"/>
      <c r="DN301" s="401"/>
      <c r="DO301" s="400"/>
      <c r="DP301" s="401"/>
      <c r="DQ301" s="400"/>
      <c r="DR301" s="401"/>
      <c r="DS301" s="400"/>
      <c r="DT301" s="401"/>
      <c r="DU301" s="400"/>
      <c r="DV301" s="401"/>
      <c r="DW301" s="400"/>
      <c r="DX301" s="401"/>
      <c r="DY301" s="400"/>
      <c r="DZ301" s="401"/>
      <c r="EA301" s="400"/>
      <c r="EB301" s="401"/>
      <c r="EC301" s="400"/>
      <c r="ED301" s="401"/>
      <c r="EE301" s="400"/>
      <c r="EF301" s="401"/>
      <c r="EG301" s="400"/>
      <c r="EH301" s="401"/>
      <c r="EI301" s="400"/>
      <c r="EJ301" s="447"/>
      <c r="EK301" s="510"/>
      <c r="EL301" s="513"/>
      <c r="EM301" s="520"/>
      <c r="EN301" s="520"/>
      <c r="EO301" s="520"/>
      <c r="EP301" s="171">
        <f t="shared" si="310"/>
        <v>18</v>
      </c>
      <c r="EQ301" s="171">
        <f t="shared" si="311"/>
        <v>0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18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34073.39</v>
      </c>
      <c r="EY301" s="174">
        <f>(L301*regular)+(M301*Cadeirantee)</f>
        <v>0</v>
      </c>
      <c r="EZ301" s="249">
        <f>SUMIF(FG301:GJ301,"&gt;0")</f>
        <v>0</v>
      </c>
      <c r="FA301" s="249">
        <f>SUMIF(FG301:GJ301,"&lt;0")+SUMIF(GN301:HP301,"&lt;0")</f>
        <v>0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34073.39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34073.39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0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0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0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0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3485</v>
      </c>
      <c r="B302" s="369" t="s">
        <v>3486</v>
      </c>
      <c r="C302" s="370" t="s">
        <v>3233</v>
      </c>
      <c r="D302" s="371" t="s">
        <v>3478</v>
      </c>
      <c r="E302" s="371" t="s">
        <v>3487</v>
      </c>
      <c r="F302" s="372" t="s">
        <v>3224</v>
      </c>
      <c r="G302" s="372" t="s">
        <v>3225</v>
      </c>
      <c r="H302" s="373" t="s">
        <v>234</v>
      </c>
      <c r="I302" s="374" t="s">
        <v>3488</v>
      </c>
      <c r="J302" s="421" t="s">
        <v>3231</v>
      </c>
      <c r="K302" s="421" t="s">
        <v>3234</v>
      </c>
      <c r="L302" s="329">
        <f>CONTINUA!BV302</f>
        <v>0</v>
      </c>
      <c r="M302" s="329">
        <f>CONTINUA!BW302</f>
        <v>0</v>
      </c>
      <c r="N302" s="895"/>
      <c r="O302" s="896" t="s">
        <v>4041</v>
      </c>
      <c r="P302" s="897" t="s">
        <v>4035</v>
      </c>
      <c r="Q302" s="400">
        <v>57</v>
      </c>
      <c r="R302" s="401"/>
      <c r="S302" s="400">
        <v>10</v>
      </c>
      <c r="T302" s="401"/>
      <c r="U302" s="400"/>
      <c r="V302" s="401"/>
      <c r="W302" s="400"/>
      <c r="X302" s="401"/>
      <c r="Y302" s="400"/>
      <c r="Z302" s="401"/>
      <c r="AA302" s="400"/>
      <c r="AB302" s="401"/>
      <c r="AC302" s="400"/>
      <c r="AD302" s="401"/>
      <c r="AE302" s="400"/>
      <c r="AF302" s="401"/>
      <c r="AG302" s="400"/>
      <c r="AH302" s="401"/>
      <c r="AI302" s="400"/>
      <c r="AJ302" s="401"/>
      <c r="AK302" s="400"/>
      <c r="AL302" s="401"/>
      <c r="AM302" s="400"/>
      <c r="AN302" s="401"/>
      <c r="AO302" s="400"/>
      <c r="AP302" s="401"/>
      <c r="AQ302" s="400"/>
      <c r="AR302" s="401"/>
      <c r="AS302" s="400"/>
      <c r="AT302" s="401"/>
      <c r="AU302" s="400"/>
      <c r="AV302" s="401"/>
      <c r="AW302" s="400"/>
      <c r="AX302" s="401"/>
      <c r="AY302" s="400"/>
      <c r="AZ302" s="401"/>
      <c r="BA302" s="400"/>
      <c r="BB302" s="401"/>
      <c r="BC302" s="400"/>
      <c r="BD302" s="401"/>
      <c r="BE302" s="400"/>
      <c r="BF302" s="401"/>
      <c r="BG302" s="400"/>
      <c r="BH302" s="401"/>
      <c r="BI302" s="400"/>
      <c r="BJ302" s="401"/>
      <c r="BK302" s="400"/>
      <c r="BL302" s="401"/>
      <c r="BM302" s="400"/>
      <c r="BN302" s="401"/>
      <c r="BO302" s="400"/>
      <c r="BP302" s="401"/>
      <c r="BQ302" s="400"/>
      <c r="BR302" s="401"/>
      <c r="BS302" s="400"/>
      <c r="BT302" s="401"/>
      <c r="BU302" s="400"/>
      <c r="BV302" s="401"/>
      <c r="BW302" s="400"/>
      <c r="BX302" s="401"/>
      <c r="BY302" s="400"/>
      <c r="BZ302" s="401"/>
      <c r="CA302" s="400"/>
      <c r="CB302" s="401"/>
      <c r="CC302" s="400"/>
      <c r="CD302" s="401"/>
      <c r="CE302" s="400"/>
      <c r="CF302" s="401"/>
      <c r="CG302" s="400"/>
      <c r="CH302" s="401"/>
      <c r="CI302" s="400"/>
      <c r="CJ302" s="401"/>
      <c r="CK302" s="400"/>
      <c r="CL302" s="401"/>
      <c r="CM302" s="400"/>
      <c r="CN302" s="401"/>
      <c r="CO302" s="400"/>
      <c r="CP302" s="401"/>
      <c r="CQ302" s="400"/>
      <c r="CR302" s="401"/>
      <c r="CS302" s="400"/>
      <c r="CT302" s="401"/>
      <c r="CU302" s="400"/>
      <c r="CV302" s="401"/>
      <c r="CW302" s="400"/>
      <c r="CX302" s="401"/>
      <c r="CY302" s="400"/>
      <c r="CZ302" s="401"/>
      <c r="DA302" s="400"/>
      <c r="DB302" s="401"/>
      <c r="DC302" s="400"/>
      <c r="DD302" s="401"/>
      <c r="DE302" s="400"/>
      <c r="DF302" s="401"/>
      <c r="DG302" s="400"/>
      <c r="DH302" s="401"/>
      <c r="DI302" s="400"/>
      <c r="DJ302" s="401"/>
      <c r="DK302" s="400"/>
      <c r="DL302" s="401"/>
      <c r="DM302" s="400"/>
      <c r="DN302" s="401"/>
      <c r="DO302" s="400"/>
      <c r="DP302" s="401"/>
      <c r="DQ302" s="400"/>
      <c r="DR302" s="401"/>
      <c r="DS302" s="400"/>
      <c r="DT302" s="401"/>
      <c r="DU302" s="400"/>
      <c r="DV302" s="401"/>
      <c r="DW302" s="400"/>
      <c r="DX302" s="401"/>
      <c r="DY302" s="400"/>
      <c r="DZ302" s="401"/>
      <c r="EA302" s="400"/>
      <c r="EB302" s="401"/>
      <c r="EC302" s="400"/>
      <c r="ED302" s="401"/>
      <c r="EE302" s="400"/>
      <c r="EF302" s="401"/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57</v>
      </c>
      <c r="EQ302" s="171">
        <f t="shared" si="311"/>
        <v>0</v>
      </c>
      <c r="ER302" s="171">
        <f t="shared" si="312"/>
        <v>10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67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3485</v>
      </c>
      <c r="B303" s="369" t="s">
        <v>3486</v>
      </c>
      <c r="C303" s="375" t="s">
        <v>3233</v>
      </c>
      <c r="D303" s="371" t="s">
        <v>3478</v>
      </c>
      <c r="E303" s="371" t="s">
        <v>3487</v>
      </c>
      <c r="F303" s="376" t="s">
        <v>3224</v>
      </c>
      <c r="G303" s="376" t="s">
        <v>3225</v>
      </c>
      <c r="H303" s="373" t="s">
        <v>234</v>
      </c>
      <c r="I303" s="374" t="s">
        <v>3488</v>
      </c>
      <c r="J303" s="421" t="s">
        <v>3231</v>
      </c>
      <c r="K303" s="422" t="s">
        <v>3235</v>
      </c>
      <c r="L303" s="329">
        <f>CONTINUA!BV303</f>
        <v>0</v>
      </c>
      <c r="M303" s="329">
        <f>CONTINUA!BW303</f>
        <v>0</v>
      </c>
      <c r="N303" s="895"/>
      <c r="O303" s="896" t="s">
        <v>4041</v>
      </c>
      <c r="P303" s="897" t="s">
        <v>4035</v>
      </c>
      <c r="Q303" s="400"/>
      <c r="R303" s="401"/>
      <c r="S303" s="400"/>
      <c r="T303" s="401"/>
      <c r="U303" s="400"/>
      <c r="V303" s="401"/>
      <c r="W303" s="400"/>
      <c r="X303" s="401"/>
      <c r="Y303" s="400"/>
      <c r="Z303" s="401"/>
      <c r="AA303" s="400"/>
      <c r="AB303" s="401"/>
      <c r="AC303" s="400"/>
      <c r="AD303" s="401"/>
      <c r="AE303" s="400"/>
      <c r="AF303" s="401"/>
      <c r="AG303" s="400"/>
      <c r="AH303" s="401"/>
      <c r="AI303" s="400"/>
      <c r="AJ303" s="401"/>
      <c r="AK303" s="400"/>
      <c r="AL303" s="401"/>
      <c r="AM303" s="400"/>
      <c r="AN303" s="401"/>
      <c r="AO303" s="400"/>
      <c r="AP303" s="401"/>
      <c r="AQ303" s="400"/>
      <c r="AR303" s="401"/>
      <c r="AS303" s="400"/>
      <c r="AT303" s="401"/>
      <c r="AU303" s="400"/>
      <c r="AV303" s="401"/>
      <c r="AW303" s="400"/>
      <c r="AX303" s="401"/>
      <c r="AY303" s="400"/>
      <c r="AZ303" s="401"/>
      <c r="BA303" s="400"/>
      <c r="BB303" s="401"/>
      <c r="BC303" s="400"/>
      <c r="BD303" s="401"/>
      <c r="BE303" s="400"/>
      <c r="BF303" s="401"/>
      <c r="BG303" s="400"/>
      <c r="BH303" s="401"/>
      <c r="BI303" s="400"/>
      <c r="BJ303" s="401"/>
      <c r="BK303" s="400"/>
      <c r="BL303" s="401"/>
      <c r="BM303" s="400"/>
      <c r="BN303" s="401"/>
      <c r="BO303" s="400"/>
      <c r="BP303" s="401"/>
      <c r="BQ303" s="400"/>
      <c r="BR303" s="401"/>
      <c r="BS303" s="400"/>
      <c r="BT303" s="401"/>
      <c r="BU303" s="400"/>
      <c r="BV303" s="401"/>
      <c r="BW303" s="400"/>
      <c r="BX303" s="401"/>
      <c r="BY303" s="400"/>
      <c r="BZ303" s="401"/>
      <c r="CA303" s="400"/>
      <c r="CB303" s="401"/>
      <c r="CC303" s="400"/>
      <c r="CD303" s="401"/>
      <c r="CE303" s="400"/>
      <c r="CF303" s="401"/>
      <c r="CG303" s="400"/>
      <c r="CH303" s="401"/>
      <c r="CI303" s="400"/>
      <c r="CJ303" s="401"/>
      <c r="CK303" s="400"/>
      <c r="CL303" s="401"/>
      <c r="CM303" s="400"/>
      <c r="CN303" s="401"/>
      <c r="CO303" s="400"/>
      <c r="CP303" s="401"/>
      <c r="CQ303" s="400"/>
      <c r="CR303" s="401"/>
      <c r="CS303" s="400"/>
      <c r="CT303" s="401"/>
      <c r="CU303" s="400"/>
      <c r="CV303" s="401"/>
      <c r="CW303" s="400"/>
      <c r="CX303" s="401"/>
      <c r="CY303" s="400"/>
      <c r="CZ303" s="401"/>
      <c r="DA303" s="400"/>
      <c r="DB303" s="401"/>
      <c r="DC303" s="400"/>
      <c r="DD303" s="401"/>
      <c r="DE303" s="400"/>
      <c r="DF303" s="401"/>
      <c r="DG303" s="400"/>
      <c r="DH303" s="401"/>
      <c r="DI303" s="400"/>
      <c r="DJ303" s="401"/>
      <c r="DK303" s="400"/>
      <c r="DL303" s="401"/>
      <c r="DM303" s="400"/>
      <c r="DN303" s="401"/>
      <c r="DO303" s="400"/>
      <c r="DP303" s="401"/>
      <c r="DQ303" s="400"/>
      <c r="DR303" s="401"/>
      <c r="DS303" s="400"/>
      <c r="DT303" s="401"/>
      <c r="DU303" s="400"/>
      <c r="DV303" s="401"/>
      <c r="DW303" s="400"/>
      <c r="DX303" s="401"/>
      <c r="DY303" s="400"/>
      <c r="DZ303" s="401"/>
      <c r="EA303" s="400"/>
      <c r="EB303" s="401"/>
      <c r="EC303" s="400"/>
      <c r="ED303" s="401"/>
      <c r="EE303" s="400"/>
      <c r="EF303" s="401"/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3485</v>
      </c>
      <c r="B304" s="369" t="s">
        <v>3486</v>
      </c>
      <c r="C304" s="375" t="s">
        <v>3233</v>
      </c>
      <c r="D304" s="371" t="s">
        <v>3478</v>
      </c>
      <c r="E304" s="371" t="s">
        <v>3487</v>
      </c>
      <c r="F304" s="376" t="s">
        <v>3224</v>
      </c>
      <c r="G304" s="376" t="s">
        <v>3225</v>
      </c>
      <c r="H304" s="373" t="s">
        <v>234</v>
      </c>
      <c r="I304" s="374" t="s">
        <v>3488</v>
      </c>
      <c r="J304" s="421" t="s">
        <v>3231</v>
      </c>
      <c r="K304" s="423" t="s">
        <v>3236</v>
      </c>
      <c r="L304" s="329">
        <f>CONTINUA!BV304</f>
        <v>0</v>
      </c>
      <c r="M304" s="329">
        <f>CONTINUA!BW304</f>
        <v>0</v>
      </c>
      <c r="N304" s="895"/>
      <c r="O304" s="896" t="s">
        <v>4041</v>
      </c>
      <c r="P304" s="897" t="s">
        <v>4035</v>
      </c>
      <c r="Q304" s="400"/>
      <c r="R304" s="401"/>
      <c r="S304" s="400"/>
      <c r="T304" s="401"/>
      <c r="U304" s="400"/>
      <c r="V304" s="401"/>
      <c r="W304" s="400"/>
      <c r="X304" s="401"/>
      <c r="Y304" s="400"/>
      <c r="Z304" s="401"/>
      <c r="AA304" s="400"/>
      <c r="AB304" s="401"/>
      <c r="AC304" s="400"/>
      <c r="AD304" s="401"/>
      <c r="AE304" s="400"/>
      <c r="AF304" s="401"/>
      <c r="AG304" s="400"/>
      <c r="AH304" s="401"/>
      <c r="AI304" s="400"/>
      <c r="AJ304" s="401"/>
      <c r="AK304" s="400"/>
      <c r="AL304" s="401"/>
      <c r="AM304" s="400"/>
      <c r="AN304" s="401"/>
      <c r="AO304" s="400"/>
      <c r="AP304" s="401"/>
      <c r="AQ304" s="400"/>
      <c r="AR304" s="401"/>
      <c r="AS304" s="400"/>
      <c r="AT304" s="401"/>
      <c r="AU304" s="400"/>
      <c r="AV304" s="401"/>
      <c r="AW304" s="400"/>
      <c r="AX304" s="401"/>
      <c r="AY304" s="400"/>
      <c r="AZ304" s="401"/>
      <c r="BA304" s="400"/>
      <c r="BB304" s="401"/>
      <c r="BC304" s="400"/>
      <c r="BD304" s="401"/>
      <c r="BE304" s="400"/>
      <c r="BF304" s="401"/>
      <c r="BG304" s="400"/>
      <c r="BH304" s="401"/>
      <c r="BI304" s="400"/>
      <c r="BJ304" s="401"/>
      <c r="BK304" s="400"/>
      <c r="BL304" s="401"/>
      <c r="BM304" s="400"/>
      <c r="BN304" s="401"/>
      <c r="BO304" s="400"/>
      <c r="BP304" s="401"/>
      <c r="BQ304" s="400"/>
      <c r="BR304" s="401"/>
      <c r="BS304" s="400"/>
      <c r="BT304" s="401"/>
      <c r="BU304" s="400"/>
      <c r="BV304" s="401"/>
      <c r="BW304" s="400"/>
      <c r="BX304" s="401"/>
      <c r="BY304" s="400"/>
      <c r="BZ304" s="401"/>
      <c r="CA304" s="400"/>
      <c r="CB304" s="401"/>
      <c r="CC304" s="400"/>
      <c r="CD304" s="401"/>
      <c r="CE304" s="400"/>
      <c r="CF304" s="401"/>
      <c r="CG304" s="400"/>
      <c r="CH304" s="401"/>
      <c r="CI304" s="400"/>
      <c r="CJ304" s="401"/>
      <c r="CK304" s="400"/>
      <c r="CL304" s="401"/>
      <c r="CM304" s="400"/>
      <c r="CN304" s="401"/>
      <c r="CO304" s="400"/>
      <c r="CP304" s="401"/>
      <c r="CQ304" s="400"/>
      <c r="CR304" s="401"/>
      <c r="CS304" s="400"/>
      <c r="CT304" s="401"/>
      <c r="CU304" s="400"/>
      <c r="CV304" s="401"/>
      <c r="CW304" s="400"/>
      <c r="CX304" s="401"/>
      <c r="CY304" s="400"/>
      <c r="CZ304" s="401"/>
      <c r="DA304" s="400"/>
      <c r="DB304" s="401"/>
      <c r="DC304" s="400"/>
      <c r="DD304" s="401"/>
      <c r="DE304" s="400"/>
      <c r="DF304" s="401"/>
      <c r="DG304" s="400"/>
      <c r="DH304" s="401"/>
      <c r="DI304" s="400"/>
      <c r="DJ304" s="401"/>
      <c r="DK304" s="400"/>
      <c r="DL304" s="401"/>
      <c r="DM304" s="400"/>
      <c r="DN304" s="401"/>
      <c r="DO304" s="400"/>
      <c r="DP304" s="401"/>
      <c r="DQ304" s="400"/>
      <c r="DR304" s="401"/>
      <c r="DS304" s="400"/>
      <c r="DT304" s="401"/>
      <c r="DU304" s="400"/>
      <c r="DV304" s="401"/>
      <c r="DW304" s="400"/>
      <c r="DX304" s="401"/>
      <c r="DY304" s="400"/>
      <c r="DZ304" s="401"/>
      <c r="EA304" s="400"/>
      <c r="EB304" s="401"/>
      <c r="EC304" s="400"/>
      <c r="ED304" s="401"/>
      <c r="EE304" s="400"/>
      <c r="EF304" s="401"/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3485</v>
      </c>
      <c r="B305" s="378" t="s">
        <v>3486</v>
      </c>
      <c r="C305" s="379" t="s">
        <v>3233</v>
      </c>
      <c r="D305" s="380" t="s">
        <v>3478</v>
      </c>
      <c r="E305" s="380" t="s">
        <v>3487</v>
      </c>
      <c r="F305" s="381" t="s">
        <v>3224</v>
      </c>
      <c r="G305" s="381" t="s">
        <v>3225</v>
      </c>
      <c r="H305" s="382" t="s">
        <v>234</v>
      </c>
      <c r="I305" s="383" t="s">
        <v>3488</v>
      </c>
      <c r="J305" s="421" t="s">
        <v>3231</v>
      </c>
      <c r="K305" s="424" t="s">
        <v>60</v>
      </c>
      <c r="L305" s="329">
        <f>CONTINUA!BV305</f>
        <v>0</v>
      </c>
      <c r="M305" s="329">
        <f>CONTINUA!BW305</f>
        <v>0</v>
      </c>
      <c r="N305" s="895"/>
      <c r="O305" s="896" t="s">
        <v>4041</v>
      </c>
      <c r="P305" s="897" t="s">
        <v>4035</v>
      </c>
      <c r="Q305" s="400"/>
      <c r="R305" s="401"/>
      <c r="S305" s="400"/>
      <c r="T305" s="401"/>
      <c r="U305" s="400"/>
      <c r="V305" s="401"/>
      <c r="W305" s="400"/>
      <c r="X305" s="401"/>
      <c r="Y305" s="400"/>
      <c r="Z305" s="401"/>
      <c r="AA305" s="400"/>
      <c r="AB305" s="401"/>
      <c r="AC305" s="400"/>
      <c r="AD305" s="401"/>
      <c r="AE305" s="400"/>
      <c r="AF305" s="401"/>
      <c r="AG305" s="400"/>
      <c r="AH305" s="401"/>
      <c r="AI305" s="400"/>
      <c r="AJ305" s="401"/>
      <c r="AK305" s="400"/>
      <c r="AL305" s="401"/>
      <c r="AM305" s="400"/>
      <c r="AN305" s="401"/>
      <c r="AO305" s="400"/>
      <c r="AP305" s="401"/>
      <c r="AQ305" s="400"/>
      <c r="AR305" s="401"/>
      <c r="AS305" s="400"/>
      <c r="AT305" s="401"/>
      <c r="AU305" s="400"/>
      <c r="AV305" s="401"/>
      <c r="AW305" s="400"/>
      <c r="AX305" s="401"/>
      <c r="AY305" s="400"/>
      <c r="AZ305" s="401"/>
      <c r="BA305" s="400"/>
      <c r="BB305" s="401"/>
      <c r="BC305" s="400"/>
      <c r="BD305" s="401"/>
      <c r="BE305" s="400"/>
      <c r="BF305" s="401"/>
      <c r="BG305" s="400"/>
      <c r="BH305" s="401"/>
      <c r="BI305" s="400"/>
      <c r="BJ305" s="401"/>
      <c r="BK305" s="400"/>
      <c r="BL305" s="401"/>
      <c r="BM305" s="400"/>
      <c r="BN305" s="401"/>
      <c r="BO305" s="400"/>
      <c r="BP305" s="401"/>
      <c r="BQ305" s="400"/>
      <c r="BR305" s="401"/>
      <c r="BS305" s="400"/>
      <c r="BT305" s="401"/>
      <c r="BU305" s="400"/>
      <c r="BV305" s="401"/>
      <c r="BW305" s="400"/>
      <c r="BX305" s="401"/>
      <c r="BY305" s="400"/>
      <c r="BZ305" s="401"/>
      <c r="CA305" s="400"/>
      <c r="CB305" s="401"/>
      <c r="CC305" s="400"/>
      <c r="CD305" s="401"/>
      <c r="CE305" s="400"/>
      <c r="CF305" s="401"/>
      <c r="CG305" s="400"/>
      <c r="CH305" s="401"/>
      <c r="CI305" s="400"/>
      <c r="CJ305" s="401"/>
      <c r="CK305" s="400"/>
      <c r="CL305" s="401"/>
      <c r="CM305" s="400"/>
      <c r="CN305" s="401"/>
      <c r="CO305" s="400"/>
      <c r="CP305" s="401"/>
      <c r="CQ305" s="400"/>
      <c r="CR305" s="401"/>
      <c r="CS305" s="400"/>
      <c r="CT305" s="401"/>
      <c r="CU305" s="400"/>
      <c r="CV305" s="401"/>
      <c r="CW305" s="400"/>
      <c r="CX305" s="401"/>
      <c r="CY305" s="400"/>
      <c r="CZ305" s="401"/>
      <c r="DA305" s="400"/>
      <c r="DB305" s="401"/>
      <c r="DC305" s="400"/>
      <c r="DD305" s="401"/>
      <c r="DE305" s="400"/>
      <c r="DF305" s="401"/>
      <c r="DG305" s="400"/>
      <c r="DH305" s="401"/>
      <c r="DI305" s="400"/>
      <c r="DJ305" s="401"/>
      <c r="DK305" s="400"/>
      <c r="DL305" s="401"/>
      <c r="DM305" s="400"/>
      <c r="DN305" s="401"/>
      <c r="DO305" s="400"/>
      <c r="DP305" s="401"/>
      <c r="DQ305" s="400"/>
      <c r="DR305" s="401"/>
      <c r="DS305" s="400"/>
      <c r="DT305" s="401"/>
      <c r="DU305" s="400"/>
      <c r="DV305" s="401"/>
      <c r="DW305" s="400"/>
      <c r="DX305" s="401"/>
      <c r="DY305" s="400"/>
      <c r="DZ305" s="401"/>
      <c r="EA305" s="400"/>
      <c r="EB305" s="401"/>
      <c r="EC305" s="400"/>
      <c r="ED305" s="401"/>
      <c r="EE305" s="400"/>
      <c r="EF305" s="401"/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3489</v>
      </c>
      <c r="B306" s="522" t="s">
        <v>3490</v>
      </c>
      <c r="C306" s="523">
        <v>1</v>
      </c>
      <c r="D306" s="524" t="s">
        <v>3478</v>
      </c>
      <c r="E306" s="524" t="s">
        <v>3491</v>
      </c>
      <c r="F306" s="525" t="s">
        <v>3224</v>
      </c>
      <c r="G306" s="525" t="s">
        <v>3225</v>
      </c>
      <c r="H306" s="350" t="s">
        <v>234</v>
      </c>
      <c r="I306" s="351" t="s">
        <v>3492</v>
      </c>
      <c r="J306" s="409" t="s">
        <v>3231</v>
      </c>
      <c r="K306" s="410" t="s">
        <v>3232</v>
      </c>
      <c r="L306" s="329">
        <f>CONTINUA!BV306</f>
        <v>0</v>
      </c>
      <c r="M306" s="329">
        <f>CONTINUA!BW306</f>
        <v>0</v>
      </c>
      <c r="N306" s="895"/>
      <c r="O306" s="896" t="s">
        <v>4041</v>
      </c>
      <c r="P306" s="897" t="s">
        <v>4035</v>
      </c>
      <c r="Q306" s="400"/>
      <c r="R306" s="401"/>
      <c r="S306" s="400"/>
      <c r="T306" s="401"/>
      <c r="U306" s="400"/>
      <c r="V306" s="401"/>
      <c r="W306" s="400"/>
      <c r="X306" s="401"/>
      <c r="Y306" s="400"/>
      <c r="Z306" s="401"/>
      <c r="AA306" s="400"/>
      <c r="AB306" s="401"/>
      <c r="AC306" s="400"/>
      <c r="AD306" s="401"/>
      <c r="AE306" s="400"/>
      <c r="AF306" s="401"/>
      <c r="AG306" s="400"/>
      <c r="AH306" s="401"/>
      <c r="AI306" s="400"/>
      <c r="AJ306" s="401"/>
      <c r="AK306" s="400"/>
      <c r="AL306" s="401"/>
      <c r="AM306" s="400"/>
      <c r="AN306" s="401"/>
      <c r="AO306" s="400"/>
      <c r="AP306" s="401"/>
      <c r="AQ306" s="400"/>
      <c r="AR306" s="401"/>
      <c r="AS306" s="400"/>
      <c r="AT306" s="401"/>
      <c r="AU306" s="400"/>
      <c r="AV306" s="401"/>
      <c r="AW306" s="400"/>
      <c r="AX306" s="401"/>
      <c r="AY306" s="400"/>
      <c r="AZ306" s="401"/>
      <c r="BA306" s="400"/>
      <c r="BB306" s="401"/>
      <c r="BC306" s="400"/>
      <c r="BD306" s="401"/>
      <c r="BE306" s="400"/>
      <c r="BF306" s="401"/>
      <c r="BG306" s="400"/>
      <c r="BH306" s="401"/>
      <c r="BI306" s="400"/>
      <c r="BJ306" s="401"/>
      <c r="BK306" s="400"/>
      <c r="BL306" s="401"/>
      <c r="BM306" s="400"/>
      <c r="BN306" s="401"/>
      <c r="BO306" s="400"/>
      <c r="BP306" s="401"/>
      <c r="BQ306" s="400"/>
      <c r="BR306" s="401"/>
      <c r="BS306" s="400"/>
      <c r="BT306" s="401"/>
      <c r="BU306" s="400"/>
      <c r="BV306" s="401"/>
      <c r="BW306" s="400"/>
      <c r="BX306" s="401"/>
      <c r="BY306" s="400"/>
      <c r="BZ306" s="401"/>
      <c r="CA306" s="400"/>
      <c r="CB306" s="401"/>
      <c r="CC306" s="400"/>
      <c r="CD306" s="401"/>
      <c r="CE306" s="400"/>
      <c r="CF306" s="401"/>
      <c r="CG306" s="400"/>
      <c r="CH306" s="401"/>
      <c r="CI306" s="400"/>
      <c r="CJ306" s="401"/>
      <c r="CK306" s="400"/>
      <c r="CL306" s="401"/>
      <c r="CM306" s="400"/>
      <c r="CN306" s="401"/>
      <c r="CO306" s="400"/>
      <c r="CP306" s="401"/>
      <c r="CQ306" s="400"/>
      <c r="CR306" s="401"/>
      <c r="CS306" s="400"/>
      <c r="CT306" s="401"/>
      <c r="CU306" s="400"/>
      <c r="CV306" s="401"/>
      <c r="CW306" s="400"/>
      <c r="CX306" s="401"/>
      <c r="CY306" s="400"/>
      <c r="CZ306" s="401"/>
      <c r="DA306" s="400"/>
      <c r="DB306" s="401"/>
      <c r="DC306" s="400"/>
      <c r="DD306" s="401"/>
      <c r="DE306" s="400"/>
      <c r="DF306" s="401"/>
      <c r="DG306" s="400"/>
      <c r="DH306" s="401"/>
      <c r="DI306" s="400"/>
      <c r="DJ306" s="401"/>
      <c r="DK306" s="400"/>
      <c r="DL306" s="401"/>
      <c r="DM306" s="400"/>
      <c r="DN306" s="401"/>
      <c r="DO306" s="400"/>
      <c r="DP306" s="401"/>
      <c r="DQ306" s="400"/>
      <c r="DR306" s="401"/>
      <c r="DS306" s="400"/>
      <c r="DT306" s="401"/>
      <c r="DU306" s="400"/>
      <c r="DV306" s="401"/>
      <c r="DW306" s="400"/>
      <c r="DX306" s="401"/>
      <c r="DY306" s="400"/>
      <c r="DZ306" s="401"/>
      <c r="EA306" s="400"/>
      <c r="EB306" s="401"/>
      <c r="EC306" s="400"/>
      <c r="ED306" s="401"/>
      <c r="EE306" s="400"/>
      <c r="EF306" s="401"/>
      <c r="EG306" s="400"/>
      <c r="EH306" s="401"/>
      <c r="EI306" s="400"/>
      <c r="EJ306" s="447"/>
      <c r="EK306" s="510"/>
      <c r="EL306" s="513" t="s">
        <v>4022</v>
      </c>
      <c r="EM306" s="520">
        <v>706.255</v>
      </c>
      <c r="EN306" s="520"/>
      <c r="EO306" s="520"/>
      <c r="EP306" s="171">
        <f t="shared" si="310"/>
        <v>0</v>
      </c>
      <c r="EQ306" s="171">
        <f t="shared" si="311"/>
        <v>0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0</v>
      </c>
      <c r="EW306" s="367">
        <f>IF(C306=4,IF(MAX(Q306:EJ308)&gt;0,(Especiall/30*(IF(($G306-$F306)=($G$5-$F$5),30,IF(DAY($G306)=31,($G306-$F306),($G306-$F306)+1)))),0),0)</f>
        <v>0</v>
      </c>
      <c r="EX306" s="248">
        <f t="shared" ref="EX306:EX309" si="357">FF306</f>
        <v>37925.69</v>
      </c>
      <c r="EY306" s="174">
        <f>(L306*regular)+(M306*Cadeirantee)</f>
        <v>0</v>
      </c>
      <c r="EZ306" s="249">
        <f>SUMIF(FG306:GJ306,"&gt;0")</f>
        <v>0</v>
      </c>
      <c r="FA306" s="249">
        <f>SUMIF(FG306:GJ306,"&lt;0")+SUMIF(GN306:HP306,"&lt;0")</f>
        <v>0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39258.544999999998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37925.69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0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0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706.255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3489</v>
      </c>
      <c r="B307" s="369" t="s">
        <v>3490</v>
      </c>
      <c r="C307" s="370" t="s">
        <v>3233</v>
      </c>
      <c r="D307" s="371" t="s">
        <v>3478</v>
      </c>
      <c r="E307" s="371" t="s">
        <v>3491</v>
      </c>
      <c r="F307" s="372" t="s">
        <v>3224</v>
      </c>
      <c r="G307" s="372" t="s">
        <v>3225</v>
      </c>
      <c r="H307" s="373" t="s">
        <v>234</v>
      </c>
      <c r="I307" s="374" t="s">
        <v>3492</v>
      </c>
      <c r="J307" s="421" t="s">
        <v>3231</v>
      </c>
      <c r="K307" s="421" t="s">
        <v>3234</v>
      </c>
      <c r="L307" s="329">
        <f>CONTINUA!BV307</f>
        <v>65</v>
      </c>
      <c r="M307" s="329">
        <f>CONTINUA!BW307</f>
        <v>0</v>
      </c>
      <c r="N307" s="895"/>
      <c r="O307" s="896" t="s">
        <v>4041</v>
      </c>
      <c r="P307" s="897" t="s">
        <v>4035</v>
      </c>
      <c r="Q307" s="400">
        <v>90</v>
      </c>
      <c r="R307" s="401"/>
      <c r="S307" s="400">
        <v>5</v>
      </c>
      <c r="T307" s="401"/>
      <c r="U307" s="400"/>
      <c r="V307" s="401"/>
      <c r="W307" s="400"/>
      <c r="X307" s="401"/>
      <c r="Y307" s="400"/>
      <c r="Z307" s="401"/>
      <c r="AA307" s="400"/>
      <c r="AB307" s="401"/>
      <c r="AC307" s="400"/>
      <c r="AD307" s="401"/>
      <c r="AE307" s="400"/>
      <c r="AF307" s="401"/>
      <c r="AG307" s="400"/>
      <c r="AH307" s="401"/>
      <c r="AI307" s="400"/>
      <c r="AJ307" s="401"/>
      <c r="AK307" s="400"/>
      <c r="AL307" s="401"/>
      <c r="AM307" s="400"/>
      <c r="AN307" s="401"/>
      <c r="AO307" s="400"/>
      <c r="AP307" s="401"/>
      <c r="AQ307" s="400"/>
      <c r="AR307" s="401"/>
      <c r="AS307" s="400"/>
      <c r="AT307" s="401"/>
      <c r="AU307" s="400"/>
      <c r="AV307" s="401"/>
      <c r="AW307" s="400"/>
      <c r="AX307" s="401"/>
      <c r="AY307" s="400"/>
      <c r="AZ307" s="401"/>
      <c r="BA307" s="400"/>
      <c r="BB307" s="401"/>
      <c r="BC307" s="400"/>
      <c r="BD307" s="401"/>
      <c r="BE307" s="400"/>
      <c r="BF307" s="401"/>
      <c r="BG307" s="400"/>
      <c r="BH307" s="401"/>
      <c r="BI307" s="400"/>
      <c r="BJ307" s="401"/>
      <c r="BK307" s="400"/>
      <c r="BL307" s="401"/>
      <c r="BM307" s="400"/>
      <c r="BN307" s="401"/>
      <c r="BO307" s="400"/>
      <c r="BP307" s="401"/>
      <c r="BQ307" s="400"/>
      <c r="BR307" s="401"/>
      <c r="BS307" s="400"/>
      <c r="BT307" s="401"/>
      <c r="BU307" s="400"/>
      <c r="BV307" s="401"/>
      <c r="BW307" s="400"/>
      <c r="BX307" s="401"/>
      <c r="BY307" s="400"/>
      <c r="BZ307" s="401"/>
      <c r="CA307" s="400"/>
      <c r="CB307" s="401"/>
      <c r="CC307" s="400"/>
      <c r="CD307" s="401"/>
      <c r="CE307" s="400"/>
      <c r="CF307" s="401"/>
      <c r="CG307" s="400"/>
      <c r="CH307" s="401"/>
      <c r="CI307" s="400"/>
      <c r="CJ307" s="401"/>
      <c r="CK307" s="400"/>
      <c r="CL307" s="401"/>
      <c r="CM307" s="400"/>
      <c r="CN307" s="401"/>
      <c r="CO307" s="400"/>
      <c r="CP307" s="401"/>
      <c r="CQ307" s="400"/>
      <c r="CR307" s="401"/>
      <c r="CS307" s="400"/>
      <c r="CT307" s="401"/>
      <c r="CU307" s="400"/>
      <c r="CV307" s="401"/>
      <c r="CW307" s="400"/>
      <c r="CX307" s="401"/>
      <c r="CY307" s="400"/>
      <c r="CZ307" s="401"/>
      <c r="DA307" s="400"/>
      <c r="DB307" s="401"/>
      <c r="DC307" s="400"/>
      <c r="DD307" s="401"/>
      <c r="DE307" s="400"/>
      <c r="DF307" s="401"/>
      <c r="DG307" s="400"/>
      <c r="DH307" s="401"/>
      <c r="DI307" s="400"/>
      <c r="DJ307" s="401"/>
      <c r="DK307" s="400"/>
      <c r="DL307" s="401"/>
      <c r="DM307" s="400"/>
      <c r="DN307" s="401"/>
      <c r="DO307" s="400"/>
      <c r="DP307" s="401"/>
      <c r="DQ307" s="400"/>
      <c r="DR307" s="401"/>
      <c r="DS307" s="400"/>
      <c r="DT307" s="401"/>
      <c r="DU307" s="400"/>
      <c r="DV307" s="401"/>
      <c r="DW307" s="400"/>
      <c r="DX307" s="401"/>
      <c r="DY307" s="400"/>
      <c r="DZ307" s="401"/>
      <c r="EA307" s="400"/>
      <c r="EB307" s="401"/>
      <c r="EC307" s="400"/>
      <c r="ED307" s="401"/>
      <c r="EE307" s="400"/>
      <c r="EF307" s="401"/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90</v>
      </c>
      <c r="EQ307" s="171">
        <f t="shared" si="311"/>
        <v>0</v>
      </c>
      <c r="ER307" s="171">
        <f t="shared" si="312"/>
        <v>5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95</v>
      </c>
      <c r="EW307" s="173"/>
      <c r="EX307" s="248">
        <f t="shared" si="357"/>
        <v>0</v>
      </c>
      <c r="EY307" s="174">
        <f>(L307*regular)+(M307*Cadeirantee)</f>
        <v>626.6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3489</v>
      </c>
      <c r="B308" s="369" t="s">
        <v>3490</v>
      </c>
      <c r="C308" s="375" t="s">
        <v>3233</v>
      </c>
      <c r="D308" s="371" t="s">
        <v>3478</v>
      </c>
      <c r="E308" s="371" t="s">
        <v>3491</v>
      </c>
      <c r="F308" s="376" t="s">
        <v>3224</v>
      </c>
      <c r="G308" s="376" t="s">
        <v>3225</v>
      </c>
      <c r="H308" s="373" t="s">
        <v>234</v>
      </c>
      <c r="I308" s="374" t="s">
        <v>3492</v>
      </c>
      <c r="J308" s="421" t="s">
        <v>3231</v>
      </c>
      <c r="K308" s="422" t="s">
        <v>3235</v>
      </c>
      <c r="L308" s="329">
        <f>CONTINUA!BV308</f>
        <v>0</v>
      </c>
      <c r="M308" s="329">
        <f>CONTINUA!BW308</f>
        <v>0</v>
      </c>
      <c r="N308" s="895"/>
      <c r="O308" s="896" t="s">
        <v>4041</v>
      </c>
      <c r="P308" s="897" t="s">
        <v>4035</v>
      </c>
      <c r="Q308" s="400"/>
      <c r="R308" s="401"/>
      <c r="S308" s="400"/>
      <c r="T308" s="401"/>
      <c r="U308" s="400"/>
      <c r="V308" s="401"/>
      <c r="W308" s="400"/>
      <c r="X308" s="401"/>
      <c r="Y308" s="400"/>
      <c r="Z308" s="401"/>
      <c r="AA308" s="400"/>
      <c r="AB308" s="401"/>
      <c r="AC308" s="400"/>
      <c r="AD308" s="401"/>
      <c r="AE308" s="400"/>
      <c r="AF308" s="401"/>
      <c r="AG308" s="400"/>
      <c r="AH308" s="401"/>
      <c r="AI308" s="400"/>
      <c r="AJ308" s="401"/>
      <c r="AK308" s="400"/>
      <c r="AL308" s="401"/>
      <c r="AM308" s="400"/>
      <c r="AN308" s="401"/>
      <c r="AO308" s="400"/>
      <c r="AP308" s="401"/>
      <c r="AQ308" s="400"/>
      <c r="AR308" s="401"/>
      <c r="AS308" s="400"/>
      <c r="AT308" s="401"/>
      <c r="AU308" s="400"/>
      <c r="AV308" s="401"/>
      <c r="AW308" s="400"/>
      <c r="AX308" s="401"/>
      <c r="AY308" s="400"/>
      <c r="AZ308" s="401"/>
      <c r="BA308" s="400"/>
      <c r="BB308" s="401"/>
      <c r="BC308" s="400"/>
      <c r="BD308" s="401"/>
      <c r="BE308" s="400"/>
      <c r="BF308" s="401"/>
      <c r="BG308" s="400"/>
      <c r="BH308" s="401"/>
      <c r="BI308" s="400"/>
      <c r="BJ308" s="401"/>
      <c r="BK308" s="400"/>
      <c r="BL308" s="401"/>
      <c r="BM308" s="400"/>
      <c r="BN308" s="401"/>
      <c r="BO308" s="400"/>
      <c r="BP308" s="401"/>
      <c r="BQ308" s="400"/>
      <c r="BR308" s="401"/>
      <c r="BS308" s="400"/>
      <c r="BT308" s="401"/>
      <c r="BU308" s="400"/>
      <c r="BV308" s="401"/>
      <c r="BW308" s="400"/>
      <c r="BX308" s="401"/>
      <c r="BY308" s="400"/>
      <c r="BZ308" s="401"/>
      <c r="CA308" s="400"/>
      <c r="CB308" s="401"/>
      <c r="CC308" s="400"/>
      <c r="CD308" s="401"/>
      <c r="CE308" s="400"/>
      <c r="CF308" s="401"/>
      <c r="CG308" s="400"/>
      <c r="CH308" s="401"/>
      <c r="CI308" s="400"/>
      <c r="CJ308" s="401"/>
      <c r="CK308" s="400"/>
      <c r="CL308" s="401"/>
      <c r="CM308" s="400"/>
      <c r="CN308" s="401"/>
      <c r="CO308" s="400"/>
      <c r="CP308" s="401"/>
      <c r="CQ308" s="400"/>
      <c r="CR308" s="401"/>
      <c r="CS308" s="400"/>
      <c r="CT308" s="401"/>
      <c r="CU308" s="400"/>
      <c r="CV308" s="401"/>
      <c r="CW308" s="400"/>
      <c r="CX308" s="401"/>
      <c r="CY308" s="400"/>
      <c r="CZ308" s="401"/>
      <c r="DA308" s="400"/>
      <c r="DB308" s="401"/>
      <c r="DC308" s="400"/>
      <c r="DD308" s="401"/>
      <c r="DE308" s="400"/>
      <c r="DF308" s="401"/>
      <c r="DG308" s="400"/>
      <c r="DH308" s="401"/>
      <c r="DI308" s="400"/>
      <c r="DJ308" s="401"/>
      <c r="DK308" s="400"/>
      <c r="DL308" s="401"/>
      <c r="DM308" s="400"/>
      <c r="DN308" s="401"/>
      <c r="DO308" s="400"/>
      <c r="DP308" s="401"/>
      <c r="DQ308" s="400"/>
      <c r="DR308" s="401"/>
      <c r="DS308" s="400"/>
      <c r="DT308" s="401"/>
      <c r="DU308" s="400"/>
      <c r="DV308" s="401"/>
      <c r="DW308" s="400"/>
      <c r="DX308" s="401"/>
      <c r="DY308" s="400"/>
      <c r="DZ308" s="401"/>
      <c r="EA308" s="400"/>
      <c r="EB308" s="401"/>
      <c r="EC308" s="400"/>
      <c r="ED308" s="401"/>
      <c r="EE308" s="400"/>
      <c r="EF308" s="401"/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0</v>
      </c>
      <c r="ET308" s="171">
        <f t="shared" si="314"/>
        <v>0</v>
      </c>
      <c r="EU308" s="171">
        <f t="shared" si="315"/>
        <v>0</v>
      </c>
      <c r="EV308" s="172">
        <f t="shared" si="316"/>
        <v>0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3489</v>
      </c>
      <c r="B309" s="369" t="s">
        <v>3490</v>
      </c>
      <c r="C309" s="375" t="s">
        <v>3233</v>
      </c>
      <c r="D309" s="371" t="s">
        <v>3478</v>
      </c>
      <c r="E309" s="371" t="s">
        <v>3491</v>
      </c>
      <c r="F309" s="376" t="s">
        <v>3224</v>
      </c>
      <c r="G309" s="376" t="s">
        <v>3225</v>
      </c>
      <c r="H309" s="373" t="s">
        <v>234</v>
      </c>
      <c r="I309" s="374" t="s">
        <v>3492</v>
      </c>
      <c r="J309" s="421" t="s">
        <v>3231</v>
      </c>
      <c r="K309" s="423" t="s">
        <v>3236</v>
      </c>
      <c r="L309" s="329">
        <f>CONTINUA!BV309</f>
        <v>0</v>
      </c>
      <c r="M309" s="329">
        <f>CONTINUA!BW309</f>
        <v>0</v>
      </c>
      <c r="N309" s="895"/>
      <c r="O309" s="896" t="s">
        <v>4041</v>
      </c>
      <c r="P309" s="897" t="s">
        <v>4035</v>
      </c>
      <c r="Q309" s="400"/>
      <c r="R309" s="401"/>
      <c r="S309" s="400"/>
      <c r="T309" s="401"/>
      <c r="U309" s="400"/>
      <c r="V309" s="401"/>
      <c r="W309" s="400"/>
      <c r="X309" s="401"/>
      <c r="Y309" s="400"/>
      <c r="Z309" s="401"/>
      <c r="AA309" s="400"/>
      <c r="AB309" s="401"/>
      <c r="AC309" s="400"/>
      <c r="AD309" s="401"/>
      <c r="AE309" s="400"/>
      <c r="AF309" s="401"/>
      <c r="AG309" s="400"/>
      <c r="AH309" s="401"/>
      <c r="AI309" s="400"/>
      <c r="AJ309" s="401"/>
      <c r="AK309" s="400"/>
      <c r="AL309" s="401"/>
      <c r="AM309" s="400"/>
      <c r="AN309" s="401"/>
      <c r="AO309" s="400"/>
      <c r="AP309" s="401"/>
      <c r="AQ309" s="400"/>
      <c r="AR309" s="401"/>
      <c r="AS309" s="400"/>
      <c r="AT309" s="401"/>
      <c r="AU309" s="400"/>
      <c r="AV309" s="401"/>
      <c r="AW309" s="400"/>
      <c r="AX309" s="401"/>
      <c r="AY309" s="400"/>
      <c r="AZ309" s="401"/>
      <c r="BA309" s="400"/>
      <c r="BB309" s="401"/>
      <c r="BC309" s="400"/>
      <c r="BD309" s="401"/>
      <c r="BE309" s="400"/>
      <c r="BF309" s="401"/>
      <c r="BG309" s="400"/>
      <c r="BH309" s="401"/>
      <c r="BI309" s="400"/>
      <c r="BJ309" s="401"/>
      <c r="BK309" s="400"/>
      <c r="BL309" s="401"/>
      <c r="BM309" s="400"/>
      <c r="BN309" s="401"/>
      <c r="BO309" s="400"/>
      <c r="BP309" s="401"/>
      <c r="BQ309" s="400"/>
      <c r="BR309" s="401"/>
      <c r="BS309" s="400"/>
      <c r="BT309" s="401"/>
      <c r="BU309" s="400"/>
      <c r="BV309" s="401"/>
      <c r="BW309" s="400"/>
      <c r="BX309" s="401"/>
      <c r="BY309" s="400"/>
      <c r="BZ309" s="401"/>
      <c r="CA309" s="400"/>
      <c r="CB309" s="401"/>
      <c r="CC309" s="400"/>
      <c r="CD309" s="401"/>
      <c r="CE309" s="400"/>
      <c r="CF309" s="401"/>
      <c r="CG309" s="400"/>
      <c r="CH309" s="401"/>
      <c r="CI309" s="400"/>
      <c r="CJ309" s="401"/>
      <c r="CK309" s="400"/>
      <c r="CL309" s="401"/>
      <c r="CM309" s="400"/>
      <c r="CN309" s="401"/>
      <c r="CO309" s="400"/>
      <c r="CP309" s="401"/>
      <c r="CQ309" s="400"/>
      <c r="CR309" s="401"/>
      <c r="CS309" s="400"/>
      <c r="CT309" s="401"/>
      <c r="CU309" s="400"/>
      <c r="CV309" s="401"/>
      <c r="CW309" s="400"/>
      <c r="CX309" s="401"/>
      <c r="CY309" s="400"/>
      <c r="CZ309" s="401"/>
      <c r="DA309" s="400"/>
      <c r="DB309" s="401"/>
      <c r="DC309" s="400"/>
      <c r="DD309" s="401"/>
      <c r="DE309" s="400"/>
      <c r="DF309" s="401"/>
      <c r="DG309" s="400"/>
      <c r="DH309" s="401"/>
      <c r="DI309" s="400"/>
      <c r="DJ309" s="401"/>
      <c r="DK309" s="400"/>
      <c r="DL309" s="401"/>
      <c r="DM309" s="400"/>
      <c r="DN309" s="401"/>
      <c r="DO309" s="400"/>
      <c r="DP309" s="401"/>
      <c r="DQ309" s="400"/>
      <c r="DR309" s="401"/>
      <c r="DS309" s="400"/>
      <c r="DT309" s="401"/>
      <c r="DU309" s="400"/>
      <c r="DV309" s="401"/>
      <c r="DW309" s="400"/>
      <c r="DX309" s="401"/>
      <c r="DY309" s="400"/>
      <c r="DZ309" s="401"/>
      <c r="EA309" s="400"/>
      <c r="EB309" s="401"/>
      <c r="EC309" s="400"/>
      <c r="ED309" s="401"/>
      <c r="EE309" s="400"/>
      <c r="EF309" s="401"/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0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0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3489</v>
      </c>
      <c r="B310" s="378" t="s">
        <v>3490</v>
      </c>
      <c r="C310" s="379" t="s">
        <v>3233</v>
      </c>
      <c r="D310" s="380" t="s">
        <v>3478</v>
      </c>
      <c r="E310" s="380" t="s">
        <v>3491</v>
      </c>
      <c r="F310" s="381" t="s">
        <v>3224</v>
      </c>
      <c r="G310" s="381" t="s">
        <v>3225</v>
      </c>
      <c r="H310" s="382" t="s">
        <v>234</v>
      </c>
      <c r="I310" s="383" t="s">
        <v>3492</v>
      </c>
      <c r="J310" s="421" t="s">
        <v>3231</v>
      </c>
      <c r="K310" s="424" t="s">
        <v>60</v>
      </c>
      <c r="L310" s="329">
        <f>CONTINUA!BV310</f>
        <v>0</v>
      </c>
      <c r="M310" s="329">
        <f>CONTINUA!BW310</f>
        <v>0</v>
      </c>
      <c r="N310" s="895"/>
      <c r="O310" s="896" t="s">
        <v>4041</v>
      </c>
      <c r="P310" s="897" t="s">
        <v>4035</v>
      </c>
      <c r="Q310" s="400"/>
      <c r="R310" s="401"/>
      <c r="S310" s="400"/>
      <c r="T310" s="401"/>
      <c r="U310" s="400"/>
      <c r="V310" s="401"/>
      <c r="W310" s="400"/>
      <c r="X310" s="401"/>
      <c r="Y310" s="400"/>
      <c r="Z310" s="401"/>
      <c r="AA310" s="400"/>
      <c r="AB310" s="401"/>
      <c r="AC310" s="400"/>
      <c r="AD310" s="401"/>
      <c r="AE310" s="400"/>
      <c r="AF310" s="401"/>
      <c r="AG310" s="400"/>
      <c r="AH310" s="401"/>
      <c r="AI310" s="400"/>
      <c r="AJ310" s="401"/>
      <c r="AK310" s="400"/>
      <c r="AL310" s="401"/>
      <c r="AM310" s="400"/>
      <c r="AN310" s="401"/>
      <c r="AO310" s="400"/>
      <c r="AP310" s="401"/>
      <c r="AQ310" s="400"/>
      <c r="AR310" s="401"/>
      <c r="AS310" s="400"/>
      <c r="AT310" s="401"/>
      <c r="AU310" s="400"/>
      <c r="AV310" s="401"/>
      <c r="AW310" s="400"/>
      <c r="AX310" s="401"/>
      <c r="AY310" s="400"/>
      <c r="AZ310" s="401"/>
      <c r="BA310" s="400"/>
      <c r="BB310" s="401"/>
      <c r="BC310" s="400"/>
      <c r="BD310" s="401"/>
      <c r="BE310" s="400"/>
      <c r="BF310" s="401"/>
      <c r="BG310" s="400"/>
      <c r="BH310" s="401"/>
      <c r="BI310" s="400"/>
      <c r="BJ310" s="401"/>
      <c r="BK310" s="400"/>
      <c r="BL310" s="401"/>
      <c r="BM310" s="400"/>
      <c r="BN310" s="401"/>
      <c r="BO310" s="400"/>
      <c r="BP310" s="401"/>
      <c r="BQ310" s="400"/>
      <c r="BR310" s="401"/>
      <c r="BS310" s="400"/>
      <c r="BT310" s="401"/>
      <c r="BU310" s="400"/>
      <c r="BV310" s="401"/>
      <c r="BW310" s="400"/>
      <c r="BX310" s="401"/>
      <c r="BY310" s="400"/>
      <c r="BZ310" s="401"/>
      <c r="CA310" s="400"/>
      <c r="CB310" s="401"/>
      <c r="CC310" s="400"/>
      <c r="CD310" s="401"/>
      <c r="CE310" s="400"/>
      <c r="CF310" s="401"/>
      <c r="CG310" s="400"/>
      <c r="CH310" s="401"/>
      <c r="CI310" s="400"/>
      <c r="CJ310" s="401"/>
      <c r="CK310" s="400"/>
      <c r="CL310" s="401"/>
      <c r="CM310" s="400"/>
      <c r="CN310" s="401"/>
      <c r="CO310" s="400"/>
      <c r="CP310" s="401"/>
      <c r="CQ310" s="400"/>
      <c r="CR310" s="401"/>
      <c r="CS310" s="400"/>
      <c r="CT310" s="401"/>
      <c r="CU310" s="400"/>
      <c r="CV310" s="401"/>
      <c r="CW310" s="400"/>
      <c r="CX310" s="401"/>
      <c r="CY310" s="400"/>
      <c r="CZ310" s="401"/>
      <c r="DA310" s="400"/>
      <c r="DB310" s="401"/>
      <c r="DC310" s="400"/>
      <c r="DD310" s="401"/>
      <c r="DE310" s="400"/>
      <c r="DF310" s="401"/>
      <c r="DG310" s="400"/>
      <c r="DH310" s="401"/>
      <c r="DI310" s="400"/>
      <c r="DJ310" s="401"/>
      <c r="DK310" s="400"/>
      <c r="DL310" s="401"/>
      <c r="DM310" s="400"/>
      <c r="DN310" s="401"/>
      <c r="DO310" s="400"/>
      <c r="DP310" s="401"/>
      <c r="DQ310" s="400"/>
      <c r="DR310" s="401"/>
      <c r="DS310" s="400"/>
      <c r="DT310" s="401"/>
      <c r="DU310" s="400"/>
      <c r="DV310" s="401"/>
      <c r="DW310" s="400"/>
      <c r="DX310" s="401"/>
      <c r="DY310" s="400"/>
      <c r="DZ310" s="401"/>
      <c r="EA310" s="400"/>
      <c r="EB310" s="401"/>
      <c r="EC310" s="400"/>
      <c r="ED310" s="401"/>
      <c r="EE310" s="400"/>
      <c r="EF310" s="401"/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3493</v>
      </c>
      <c r="B311" s="522" t="s">
        <v>3494</v>
      </c>
      <c r="C311" s="523">
        <v>1</v>
      </c>
      <c r="D311" s="524" t="s">
        <v>3478</v>
      </c>
      <c r="E311" s="524" t="s">
        <v>3495</v>
      </c>
      <c r="F311" s="525" t="s">
        <v>3224</v>
      </c>
      <c r="G311" s="525" t="s">
        <v>3225</v>
      </c>
      <c r="H311" s="350" t="s">
        <v>234</v>
      </c>
      <c r="I311" s="351" t="s">
        <v>3496</v>
      </c>
      <c r="J311" s="409" t="s">
        <v>3231</v>
      </c>
      <c r="K311" s="410" t="s">
        <v>3232</v>
      </c>
      <c r="L311" s="329">
        <f>CONTINUA!BV311</f>
        <v>0</v>
      </c>
      <c r="M311" s="329">
        <f>CONTINUA!BW311</f>
        <v>0</v>
      </c>
      <c r="N311" s="895"/>
      <c r="O311" s="896" t="s">
        <v>4041</v>
      </c>
      <c r="P311" s="897" t="s">
        <v>4035</v>
      </c>
      <c r="Q311" s="400">
        <v>4</v>
      </c>
      <c r="R311" s="401"/>
      <c r="S311" s="400"/>
      <c r="T311" s="401"/>
      <c r="U311" s="400"/>
      <c r="V311" s="401"/>
      <c r="W311" s="400"/>
      <c r="X311" s="401"/>
      <c r="Y311" s="400"/>
      <c r="Z311" s="401"/>
      <c r="AA311" s="400"/>
      <c r="AB311" s="401"/>
      <c r="AC311" s="400"/>
      <c r="AD311" s="401"/>
      <c r="AE311" s="400"/>
      <c r="AF311" s="401"/>
      <c r="AG311" s="400"/>
      <c r="AH311" s="401"/>
      <c r="AI311" s="400"/>
      <c r="AJ311" s="401"/>
      <c r="AK311" s="400"/>
      <c r="AL311" s="401"/>
      <c r="AM311" s="400"/>
      <c r="AN311" s="401"/>
      <c r="AO311" s="400"/>
      <c r="AP311" s="401"/>
      <c r="AQ311" s="400"/>
      <c r="AR311" s="401"/>
      <c r="AS311" s="400"/>
      <c r="AT311" s="401"/>
      <c r="AU311" s="400"/>
      <c r="AV311" s="401"/>
      <c r="AW311" s="400"/>
      <c r="AX311" s="401"/>
      <c r="AY311" s="400"/>
      <c r="AZ311" s="401"/>
      <c r="BA311" s="400"/>
      <c r="BB311" s="401"/>
      <c r="BC311" s="400"/>
      <c r="BD311" s="401"/>
      <c r="BE311" s="400"/>
      <c r="BF311" s="401"/>
      <c r="BG311" s="400"/>
      <c r="BH311" s="401"/>
      <c r="BI311" s="400"/>
      <c r="BJ311" s="401"/>
      <c r="BK311" s="400"/>
      <c r="BL311" s="401"/>
      <c r="BM311" s="400"/>
      <c r="BN311" s="401"/>
      <c r="BO311" s="400"/>
      <c r="BP311" s="401"/>
      <c r="BQ311" s="400"/>
      <c r="BR311" s="401"/>
      <c r="BS311" s="400"/>
      <c r="BT311" s="401"/>
      <c r="BU311" s="400"/>
      <c r="BV311" s="401"/>
      <c r="BW311" s="400"/>
      <c r="BX311" s="401"/>
      <c r="BY311" s="400"/>
      <c r="BZ311" s="401"/>
      <c r="CA311" s="400"/>
      <c r="CB311" s="401"/>
      <c r="CC311" s="400"/>
      <c r="CD311" s="401"/>
      <c r="CE311" s="400"/>
      <c r="CF311" s="401"/>
      <c r="CG311" s="400"/>
      <c r="CH311" s="401"/>
      <c r="CI311" s="400"/>
      <c r="CJ311" s="401"/>
      <c r="CK311" s="400"/>
      <c r="CL311" s="401"/>
      <c r="CM311" s="400"/>
      <c r="CN311" s="401"/>
      <c r="CO311" s="400"/>
      <c r="CP311" s="401"/>
      <c r="CQ311" s="400"/>
      <c r="CR311" s="401"/>
      <c r="CS311" s="400"/>
      <c r="CT311" s="401"/>
      <c r="CU311" s="400"/>
      <c r="CV311" s="401"/>
      <c r="CW311" s="400"/>
      <c r="CX311" s="401"/>
      <c r="CY311" s="400"/>
      <c r="CZ311" s="401"/>
      <c r="DA311" s="400"/>
      <c r="DB311" s="401"/>
      <c r="DC311" s="400"/>
      <c r="DD311" s="401"/>
      <c r="DE311" s="400"/>
      <c r="DF311" s="401"/>
      <c r="DG311" s="400"/>
      <c r="DH311" s="401"/>
      <c r="DI311" s="400"/>
      <c r="DJ311" s="401"/>
      <c r="DK311" s="400"/>
      <c r="DL311" s="401"/>
      <c r="DM311" s="400"/>
      <c r="DN311" s="401"/>
      <c r="DO311" s="400"/>
      <c r="DP311" s="401"/>
      <c r="DQ311" s="400"/>
      <c r="DR311" s="401"/>
      <c r="DS311" s="400"/>
      <c r="DT311" s="401"/>
      <c r="DU311" s="400"/>
      <c r="DV311" s="401"/>
      <c r="DW311" s="400"/>
      <c r="DX311" s="401"/>
      <c r="DY311" s="400"/>
      <c r="DZ311" s="401"/>
      <c r="EA311" s="400"/>
      <c r="EB311" s="401"/>
      <c r="EC311" s="400"/>
      <c r="ED311" s="401"/>
      <c r="EE311" s="400"/>
      <c r="EF311" s="401"/>
      <c r="EG311" s="400"/>
      <c r="EH311" s="401"/>
      <c r="EI311" s="400"/>
      <c r="EJ311" s="447"/>
      <c r="EK311" s="510"/>
      <c r="EL311" s="513" t="s">
        <v>4022</v>
      </c>
      <c r="EM311" s="520">
        <v>1271.259</v>
      </c>
      <c r="EN311" s="520"/>
      <c r="EO311" s="520"/>
      <c r="EP311" s="171">
        <f t="shared" si="310"/>
        <v>4</v>
      </c>
      <c r="EQ311" s="171">
        <f t="shared" si="311"/>
        <v>0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4</v>
      </c>
      <c r="EW311" s="367">
        <f>IF(C311=4,IF(MAX(Q311:EJ313)&gt;0,(Especiall/30*(IF(($G311-$F311)=($G$5-$F$5),30,IF(DAY($G311)=31,($G311-$F311),($G311-$F311)+1)))),0),0)</f>
        <v>0</v>
      </c>
      <c r="EX311" s="248">
        <f t="shared" ref="EX311:EX314" si="362">FF311</f>
        <v>34073.39</v>
      </c>
      <c r="EY311" s="174">
        <f>(L311*regular)+(M311*Cadeirantee)</f>
        <v>0</v>
      </c>
      <c r="EZ311" s="249">
        <f>SUMIF(FG311:GJ311,"&gt;0")</f>
        <v>0</v>
      </c>
      <c r="FA311" s="249">
        <f>SUMIF(FG311:GJ311,"&lt;0")+SUMIF(GN311:HP311,"&lt;0")</f>
        <v>0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35865.208999999995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34073.39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0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0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1271.259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3493</v>
      </c>
      <c r="B312" s="369" t="s">
        <v>3494</v>
      </c>
      <c r="C312" s="370" t="s">
        <v>3233</v>
      </c>
      <c r="D312" s="371" t="s">
        <v>3478</v>
      </c>
      <c r="E312" s="371" t="s">
        <v>3495</v>
      </c>
      <c r="F312" s="372" t="s">
        <v>3224</v>
      </c>
      <c r="G312" s="372" t="s">
        <v>3225</v>
      </c>
      <c r="H312" s="373" t="s">
        <v>234</v>
      </c>
      <c r="I312" s="374" t="s">
        <v>3496</v>
      </c>
      <c r="J312" s="421" t="s">
        <v>3231</v>
      </c>
      <c r="K312" s="421" t="s">
        <v>3234</v>
      </c>
      <c r="L312" s="329">
        <f>CONTINUA!BV312</f>
        <v>54</v>
      </c>
      <c r="M312" s="329">
        <f>CONTINUA!BW312</f>
        <v>0</v>
      </c>
      <c r="N312" s="895"/>
      <c r="O312" s="896" t="s">
        <v>4041</v>
      </c>
      <c r="P312" s="897" t="s">
        <v>4035</v>
      </c>
      <c r="Q312" s="400">
        <v>67</v>
      </c>
      <c r="R312" s="401"/>
      <c r="S312" s="400">
        <v>14</v>
      </c>
      <c r="T312" s="401"/>
      <c r="U312" s="400"/>
      <c r="V312" s="401"/>
      <c r="W312" s="400"/>
      <c r="X312" s="401"/>
      <c r="Y312" s="400"/>
      <c r="Z312" s="401"/>
      <c r="AA312" s="400"/>
      <c r="AB312" s="401"/>
      <c r="AC312" s="400"/>
      <c r="AD312" s="401"/>
      <c r="AE312" s="400"/>
      <c r="AF312" s="401"/>
      <c r="AG312" s="400"/>
      <c r="AH312" s="401"/>
      <c r="AI312" s="400"/>
      <c r="AJ312" s="401"/>
      <c r="AK312" s="400"/>
      <c r="AL312" s="401"/>
      <c r="AM312" s="400"/>
      <c r="AN312" s="401"/>
      <c r="AO312" s="400"/>
      <c r="AP312" s="401"/>
      <c r="AQ312" s="400"/>
      <c r="AR312" s="401"/>
      <c r="AS312" s="400"/>
      <c r="AT312" s="401"/>
      <c r="AU312" s="400"/>
      <c r="AV312" s="401"/>
      <c r="AW312" s="400"/>
      <c r="AX312" s="401"/>
      <c r="AY312" s="400"/>
      <c r="AZ312" s="401"/>
      <c r="BA312" s="400"/>
      <c r="BB312" s="401"/>
      <c r="BC312" s="400"/>
      <c r="BD312" s="401"/>
      <c r="BE312" s="400"/>
      <c r="BF312" s="401"/>
      <c r="BG312" s="400"/>
      <c r="BH312" s="401"/>
      <c r="BI312" s="400"/>
      <c r="BJ312" s="401"/>
      <c r="BK312" s="400"/>
      <c r="BL312" s="401"/>
      <c r="BM312" s="400"/>
      <c r="BN312" s="401"/>
      <c r="BO312" s="400"/>
      <c r="BP312" s="401"/>
      <c r="BQ312" s="400"/>
      <c r="BR312" s="401"/>
      <c r="BS312" s="400"/>
      <c r="BT312" s="401"/>
      <c r="BU312" s="400"/>
      <c r="BV312" s="401"/>
      <c r="BW312" s="400"/>
      <c r="BX312" s="401"/>
      <c r="BY312" s="400"/>
      <c r="BZ312" s="401"/>
      <c r="CA312" s="400"/>
      <c r="CB312" s="401"/>
      <c r="CC312" s="400"/>
      <c r="CD312" s="401"/>
      <c r="CE312" s="400"/>
      <c r="CF312" s="401"/>
      <c r="CG312" s="400"/>
      <c r="CH312" s="401"/>
      <c r="CI312" s="400"/>
      <c r="CJ312" s="401"/>
      <c r="CK312" s="400"/>
      <c r="CL312" s="401"/>
      <c r="CM312" s="400"/>
      <c r="CN312" s="401"/>
      <c r="CO312" s="400"/>
      <c r="CP312" s="401"/>
      <c r="CQ312" s="400"/>
      <c r="CR312" s="401"/>
      <c r="CS312" s="400"/>
      <c r="CT312" s="401"/>
      <c r="CU312" s="400"/>
      <c r="CV312" s="401"/>
      <c r="CW312" s="400"/>
      <c r="CX312" s="401"/>
      <c r="CY312" s="400"/>
      <c r="CZ312" s="401"/>
      <c r="DA312" s="400"/>
      <c r="DB312" s="401"/>
      <c r="DC312" s="400"/>
      <c r="DD312" s="401"/>
      <c r="DE312" s="400"/>
      <c r="DF312" s="401"/>
      <c r="DG312" s="400"/>
      <c r="DH312" s="401"/>
      <c r="DI312" s="400"/>
      <c r="DJ312" s="401"/>
      <c r="DK312" s="400"/>
      <c r="DL312" s="401"/>
      <c r="DM312" s="400"/>
      <c r="DN312" s="401"/>
      <c r="DO312" s="400"/>
      <c r="DP312" s="401"/>
      <c r="DQ312" s="400"/>
      <c r="DR312" s="401"/>
      <c r="DS312" s="400"/>
      <c r="DT312" s="401"/>
      <c r="DU312" s="400"/>
      <c r="DV312" s="401"/>
      <c r="DW312" s="400"/>
      <c r="DX312" s="401"/>
      <c r="DY312" s="400"/>
      <c r="DZ312" s="401"/>
      <c r="EA312" s="400"/>
      <c r="EB312" s="401"/>
      <c r="EC312" s="400"/>
      <c r="ED312" s="401"/>
      <c r="EE312" s="400"/>
      <c r="EF312" s="401"/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67</v>
      </c>
      <c r="EQ312" s="171">
        <f t="shared" si="311"/>
        <v>0</v>
      </c>
      <c r="ER312" s="171">
        <f t="shared" si="312"/>
        <v>14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81</v>
      </c>
      <c r="EW312" s="173"/>
      <c r="EX312" s="248">
        <f t="shared" si="362"/>
        <v>0</v>
      </c>
      <c r="EY312" s="174">
        <f>(L312*regular)+(M312*Cadeirantee)</f>
        <v>520.56000000000006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3493</v>
      </c>
      <c r="B313" s="369" t="s">
        <v>3494</v>
      </c>
      <c r="C313" s="375" t="s">
        <v>3233</v>
      </c>
      <c r="D313" s="371" t="s">
        <v>3478</v>
      </c>
      <c r="E313" s="371" t="s">
        <v>3495</v>
      </c>
      <c r="F313" s="376" t="s">
        <v>3224</v>
      </c>
      <c r="G313" s="376" t="s">
        <v>3225</v>
      </c>
      <c r="H313" s="373" t="s">
        <v>234</v>
      </c>
      <c r="I313" s="374" t="s">
        <v>3496</v>
      </c>
      <c r="J313" s="421" t="s">
        <v>3231</v>
      </c>
      <c r="K313" s="422" t="s">
        <v>3235</v>
      </c>
      <c r="L313" s="329">
        <f>CONTINUA!BV313</f>
        <v>0</v>
      </c>
      <c r="M313" s="329">
        <f>CONTINUA!BW313</f>
        <v>0</v>
      </c>
      <c r="N313" s="895"/>
      <c r="O313" s="896" t="s">
        <v>4041</v>
      </c>
      <c r="P313" s="897" t="s">
        <v>4035</v>
      </c>
      <c r="Q313" s="400"/>
      <c r="R313" s="401"/>
      <c r="S313" s="400"/>
      <c r="T313" s="401"/>
      <c r="U313" s="400"/>
      <c r="V313" s="401"/>
      <c r="W313" s="400"/>
      <c r="X313" s="401"/>
      <c r="Y313" s="400"/>
      <c r="Z313" s="401"/>
      <c r="AA313" s="400"/>
      <c r="AB313" s="401"/>
      <c r="AC313" s="400"/>
      <c r="AD313" s="401"/>
      <c r="AE313" s="400"/>
      <c r="AF313" s="401"/>
      <c r="AG313" s="400"/>
      <c r="AH313" s="401"/>
      <c r="AI313" s="400"/>
      <c r="AJ313" s="401"/>
      <c r="AK313" s="400"/>
      <c r="AL313" s="401"/>
      <c r="AM313" s="400"/>
      <c r="AN313" s="401"/>
      <c r="AO313" s="400"/>
      <c r="AP313" s="401"/>
      <c r="AQ313" s="400"/>
      <c r="AR313" s="401"/>
      <c r="AS313" s="400"/>
      <c r="AT313" s="401"/>
      <c r="AU313" s="400"/>
      <c r="AV313" s="401"/>
      <c r="AW313" s="400"/>
      <c r="AX313" s="401"/>
      <c r="AY313" s="400"/>
      <c r="AZ313" s="401"/>
      <c r="BA313" s="400"/>
      <c r="BB313" s="401"/>
      <c r="BC313" s="400"/>
      <c r="BD313" s="401"/>
      <c r="BE313" s="400"/>
      <c r="BF313" s="401"/>
      <c r="BG313" s="400"/>
      <c r="BH313" s="401"/>
      <c r="BI313" s="400"/>
      <c r="BJ313" s="401"/>
      <c r="BK313" s="400"/>
      <c r="BL313" s="401"/>
      <c r="BM313" s="400"/>
      <c r="BN313" s="401"/>
      <c r="BO313" s="400"/>
      <c r="BP313" s="401"/>
      <c r="BQ313" s="400"/>
      <c r="BR313" s="401"/>
      <c r="BS313" s="400"/>
      <c r="BT313" s="401"/>
      <c r="BU313" s="400"/>
      <c r="BV313" s="401"/>
      <c r="BW313" s="400"/>
      <c r="BX313" s="401"/>
      <c r="BY313" s="400"/>
      <c r="BZ313" s="401"/>
      <c r="CA313" s="400"/>
      <c r="CB313" s="401"/>
      <c r="CC313" s="400"/>
      <c r="CD313" s="401"/>
      <c r="CE313" s="400"/>
      <c r="CF313" s="401"/>
      <c r="CG313" s="400"/>
      <c r="CH313" s="401"/>
      <c r="CI313" s="400"/>
      <c r="CJ313" s="401"/>
      <c r="CK313" s="400"/>
      <c r="CL313" s="401"/>
      <c r="CM313" s="400"/>
      <c r="CN313" s="401"/>
      <c r="CO313" s="400"/>
      <c r="CP313" s="401"/>
      <c r="CQ313" s="400"/>
      <c r="CR313" s="401"/>
      <c r="CS313" s="400"/>
      <c r="CT313" s="401"/>
      <c r="CU313" s="400"/>
      <c r="CV313" s="401"/>
      <c r="CW313" s="400"/>
      <c r="CX313" s="401"/>
      <c r="CY313" s="400"/>
      <c r="CZ313" s="401"/>
      <c r="DA313" s="400"/>
      <c r="DB313" s="401"/>
      <c r="DC313" s="400"/>
      <c r="DD313" s="401"/>
      <c r="DE313" s="400"/>
      <c r="DF313" s="401"/>
      <c r="DG313" s="400"/>
      <c r="DH313" s="401"/>
      <c r="DI313" s="400"/>
      <c r="DJ313" s="401"/>
      <c r="DK313" s="400"/>
      <c r="DL313" s="401"/>
      <c r="DM313" s="400"/>
      <c r="DN313" s="401"/>
      <c r="DO313" s="400"/>
      <c r="DP313" s="401"/>
      <c r="DQ313" s="400"/>
      <c r="DR313" s="401"/>
      <c r="DS313" s="400"/>
      <c r="DT313" s="401"/>
      <c r="DU313" s="400"/>
      <c r="DV313" s="401"/>
      <c r="DW313" s="400"/>
      <c r="DX313" s="401"/>
      <c r="DY313" s="400"/>
      <c r="DZ313" s="401"/>
      <c r="EA313" s="400"/>
      <c r="EB313" s="401"/>
      <c r="EC313" s="400"/>
      <c r="ED313" s="401"/>
      <c r="EE313" s="400"/>
      <c r="EF313" s="401"/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0</v>
      </c>
      <c r="EQ313" s="171">
        <f t="shared" si="311"/>
        <v>0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0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3493</v>
      </c>
      <c r="B314" s="369" t="s">
        <v>3494</v>
      </c>
      <c r="C314" s="375" t="s">
        <v>3233</v>
      </c>
      <c r="D314" s="371" t="s">
        <v>3478</v>
      </c>
      <c r="E314" s="371" t="s">
        <v>3495</v>
      </c>
      <c r="F314" s="376" t="s">
        <v>3224</v>
      </c>
      <c r="G314" s="376" t="s">
        <v>3225</v>
      </c>
      <c r="H314" s="373" t="s">
        <v>234</v>
      </c>
      <c r="I314" s="374" t="s">
        <v>3496</v>
      </c>
      <c r="J314" s="421" t="s">
        <v>3231</v>
      </c>
      <c r="K314" s="423" t="s">
        <v>3236</v>
      </c>
      <c r="L314" s="329">
        <f>CONTINUA!BV314</f>
        <v>0</v>
      </c>
      <c r="M314" s="329">
        <f>CONTINUA!BW314</f>
        <v>0</v>
      </c>
      <c r="N314" s="895"/>
      <c r="O314" s="896" t="s">
        <v>4041</v>
      </c>
      <c r="P314" s="897" t="s">
        <v>4035</v>
      </c>
      <c r="Q314" s="400"/>
      <c r="R314" s="401"/>
      <c r="S314" s="400"/>
      <c r="T314" s="401"/>
      <c r="U314" s="400"/>
      <c r="V314" s="401"/>
      <c r="W314" s="400"/>
      <c r="X314" s="401"/>
      <c r="Y314" s="400"/>
      <c r="Z314" s="401"/>
      <c r="AA314" s="400"/>
      <c r="AB314" s="401"/>
      <c r="AC314" s="400"/>
      <c r="AD314" s="401"/>
      <c r="AE314" s="400"/>
      <c r="AF314" s="401"/>
      <c r="AG314" s="400"/>
      <c r="AH314" s="401"/>
      <c r="AI314" s="400"/>
      <c r="AJ314" s="401"/>
      <c r="AK314" s="400"/>
      <c r="AL314" s="401"/>
      <c r="AM314" s="400"/>
      <c r="AN314" s="401"/>
      <c r="AO314" s="400"/>
      <c r="AP314" s="401"/>
      <c r="AQ314" s="400"/>
      <c r="AR314" s="401"/>
      <c r="AS314" s="400"/>
      <c r="AT314" s="401"/>
      <c r="AU314" s="400"/>
      <c r="AV314" s="401"/>
      <c r="AW314" s="400"/>
      <c r="AX314" s="401"/>
      <c r="AY314" s="400"/>
      <c r="AZ314" s="401"/>
      <c r="BA314" s="400"/>
      <c r="BB314" s="401"/>
      <c r="BC314" s="400"/>
      <c r="BD314" s="401"/>
      <c r="BE314" s="400"/>
      <c r="BF314" s="401"/>
      <c r="BG314" s="400"/>
      <c r="BH314" s="401"/>
      <c r="BI314" s="400"/>
      <c r="BJ314" s="401"/>
      <c r="BK314" s="400"/>
      <c r="BL314" s="401"/>
      <c r="BM314" s="400"/>
      <c r="BN314" s="401"/>
      <c r="BO314" s="400"/>
      <c r="BP314" s="401"/>
      <c r="BQ314" s="400"/>
      <c r="BR314" s="401"/>
      <c r="BS314" s="400"/>
      <c r="BT314" s="401"/>
      <c r="BU314" s="400"/>
      <c r="BV314" s="401"/>
      <c r="BW314" s="400"/>
      <c r="BX314" s="401"/>
      <c r="BY314" s="400"/>
      <c r="BZ314" s="401"/>
      <c r="CA314" s="400"/>
      <c r="CB314" s="401"/>
      <c r="CC314" s="400"/>
      <c r="CD314" s="401"/>
      <c r="CE314" s="400"/>
      <c r="CF314" s="401"/>
      <c r="CG314" s="400"/>
      <c r="CH314" s="401"/>
      <c r="CI314" s="400"/>
      <c r="CJ314" s="401"/>
      <c r="CK314" s="400"/>
      <c r="CL314" s="401"/>
      <c r="CM314" s="400"/>
      <c r="CN314" s="401"/>
      <c r="CO314" s="400"/>
      <c r="CP314" s="401"/>
      <c r="CQ314" s="400"/>
      <c r="CR314" s="401"/>
      <c r="CS314" s="400"/>
      <c r="CT314" s="401"/>
      <c r="CU314" s="400"/>
      <c r="CV314" s="401"/>
      <c r="CW314" s="400"/>
      <c r="CX314" s="401"/>
      <c r="CY314" s="400"/>
      <c r="CZ314" s="401"/>
      <c r="DA314" s="400"/>
      <c r="DB314" s="401"/>
      <c r="DC314" s="400"/>
      <c r="DD314" s="401"/>
      <c r="DE314" s="400"/>
      <c r="DF314" s="401"/>
      <c r="DG314" s="400"/>
      <c r="DH314" s="401"/>
      <c r="DI314" s="400"/>
      <c r="DJ314" s="401"/>
      <c r="DK314" s="400"/>
      <c r="DL314" s="401"/>
      <c r="DM314" s="400"/>
      <c r="DN314" s="401"/>
      <c r="DO314" s="400"/>
      <c r="DP314" s="401"/>
      <c r="DQ314" s="400"/>
      <c r="DR314" s="401"/>
      <c r="DS314" s="400"/>
      <c r="DT314" s="401"/>
      <c r="DU314" s="400"/>
      <c r="DV314" s="401"/>
      <c r="DW314" s="400"/>
      <c r="DX314" s="401"/>
      <c r="DY314" s="400"/>
      <c r="DZ314" s="401"/>
      <c r="EA314" s="400"/>
      <c r="EB314" s="401"/>
      <c r="EC314" s="400"/>
      <c r="ED314" s="401"/>
      <c r="EE314" s="400"/>
      <c r="EF314" s="401"/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0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0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3493</v>
      </c>
      <c r="B315" s="378" t="s">
        <v>3494</v>
      </c>
      <c r="C315" s="379" t="s">
        <v>3233</v>
      </c>
      <c r="D315" s="380" t="s">
        <v>3478</v>
      </c>
      <c r="E315" s="380" t="s">
        <v>3495</v>
      </c>
      <c r="F315" s="381" t="s">
        <v>3224</v>
      </c>
      <c r="G315" s="381" t="s">
        <v>3225</v>
      </c>
      <c r="H315" s="382" t="s">
        <v>234</v>
      </c>
      <c r="I315" s="383" t="s">
        <v>3496</v>
      </c>
      <c r="J315" s="421" t="s">
        <v>3231</v>
      </c>
      <c r="K315" s="424" t="s">
        <v>60</v>
      </c>
      <c r="L315" s="329">
        <f>CONTINUA!BV315</f>
        <v>0</v>
      </c>
      <c r="M315" s="329">
        <f>CONTINUA!BW315</f>
        <v>0</v>
      </c>
      <c r="N315" s="895"/>
      <c r="O315" s="896" t="s">
        <v>4041</v>
      </c>
      <c r="P315" s="897" t="s">
        <v>4035</v>
      </c>
      <c r="Q315" s="400"/>
      <c r="R315" s="401"/>
      <c r="S315" s="400"/>
      <c r="T315" s="401"/>
      <c r="U315" s="400"/>
      <c r="V315" s="401"/>
      <c r="W315" s="400"/>
      <c r="X315" s="401"/>
      <c r="Y315" s="400"/>
      <c r="Z315" s="401"/>
      <c r="AA315" s="400"/>
      <c r="AB315" s="401"/>
      <c r="AC315" s="400"/>
      <c r="AD315" s="401"/>
      <c r="AE315" s="400"/>
      <c r="AF315" s="401"/>
      <c r="AG315" s="400"/>
      <c r="AH315" s="401"/>
      <c r="AI315" s="400"/>
      <c r="AJ315" s="401"/>
      <c r="AK315" s="400"/>
      <c r="AL315" s="401"/>
      <c r="AM315" s="400"/>
      <c r="AN315" s="401"/>
      <c r="AO315" s="400"/>
      <c r="AP315" s="401"/>
      <c r="AQ315" s="400"/>
      <c r="AR315" s="401"/>
      <c r="AS315" s="400"/>
      <c r="AT315" s="401"/>
      <c r="AU315" s="400"/>
      <c r="AV315" s="401"/>
      <c r="AW315" s="400"/>
      <c r="AX315" s="401"/>
      <c r="AY315" s="400"/>
      <c r="AZ315" s="401"/>
      <c r="BA315" s="400"/>
      <c r="BB315" s="401"/>
      <c r="BC315" s="400"/>
      <c r="BD315" s="401"/>
      <c r="BE315" s="400"/>
      <c r="BF315" s="401"/>
      <c r="BG315" s="400"/>
      <c r="BH315" s="401"/>
      <c r="BI315" s="400"/>
      <c r="BJ315" s="401"/>
      <c r="BK315" s="400"/>
      <c r="BL315" s="401"/>
      <c r="BM315" s="400"/>
      <c r="BN315" s="401"/>
      <c r="BO315" s="400"/>
      <c r="BP315" s="401"/>
      <c r="BQ315" s="400"/>
      <c r="BR315" s="401"/>
      <c r="BS315" s="400"/>
      <c r="BT315" s="401"/>
      <c r="BU315" s="400"/>
      <c r="BV315" s="401"/>
      <c r="BW315" s="400"/>
      <c r="BX315" s="401"/>
      <c r="BY315" s="400"/>
      <c r="BZ315" s="401"/>
      <c r="CA315" s="400"/>
      <c r="CB315" s="401"/>
      <c r="CC315" s="400"/>
      <c r="CD315" s="401"/>
      <c r="CE315" s="400"/>
      <c r="CF315" s="401"/>
      <c r="CG315" s="400"/>
      <c r="CH315" s="401"/>
      <c r="CI315" s="400"/>
      <c r="CJ315" s="401"/>
      <c r="CK315" s="400"/>
      <c r="CL315" s="401"/>
      <c r="CM315" s="400"/>
      <c r="CN315" s="401"/>
      <c r="CO315" s="400"/>
      <c r="CP315" s="401"/>
      <c r="CQ315" s="400"/>
      <c r="CR315" s="401"/>
      <c r="CS315" s="400"/>
      <c r="CT315" s="401"/>
      <c r="CU315" s="400"/>
      <c r="CV315" s="401"/>
      <c r="CW315" s="400"/>
      <c r="CX315" s="401"/>
      <c r="CY315" s="400"/>
      <c r="CZ315" s="401"/>
      <c r="DA315" s="400"/>
      <c r="DB315" s="401"/>
      <c r="DC315" s="400"/>
      <c r="DD315" s="401"/>
      <c r="DE315" s="400"/>
      <c r="DF315" s="401"/>
      <c r="DG315" s="400"/>
      <c r="DH315" s="401"/>
      <c r="DI315" s="400"/>
      <c r="DJ315" s="401"/>
      <c r="DK315" s="400"/>
      <c r="DL315" s="401"/>
      <c r="DM315" s="400"/>
      <c r="DN315" s="401"/>
      <c r="DO315" s="400"/>
      <c r="DP315" s="401"/>
      <c r="DQ315" s="400"/>
      <c r="DR315" s="401"/>
      <c r="DS315" s="400"/>
      <c r="DT315" s="401"/>
      <c r="DU315" s="400"/>
      <c r="DV315" s="401"/>
      <c r="DW315" s="400"/>
      <c r="DX315" s="401"/>
      <c r="DY315" s="400"/>
      <c r="DZ315" s="401"/>
      <c r="EA315" s="400"/>
      <c r="EB315" s="401"/>
      <c r="EC315" s="400"/>
      <c r="ED315" s="401"/>
      <c r="EE315" s="400"/>
      <c r="EF315" s="401"/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3497</v>
      </c>
      <c r="B316" s="522" t="s">
        <v>3498</v>
      </c>
      <c r="C316" s="523">
        <v>1</v>
      </c>
      <c r="D316" s="524" t="s">
        <v>3478</v>
      </c>
      <c r="E316" s="524" t="s">
        <v>3499</v>
      </c>
      <c r="F316" s="525" t="s">
        <v>3224</v>
      </c>
      <c r="G316" s="525" t="s">
        <v>3225</v>
      </c>
      <c r="H316" s="350" t="s">
        <v>234</v>
      </c>
      <c r="I316" s="351" t="s">
        <v>3500</v>
      </c>
      <c r="J316" s="409" t="s">
        <v>3231</v>
      </c>
      <c r="K316" s="410" t="s">
        <v>3232</v>
      </c>
      <c r="L316" s="329">
        <f>CONTINUA!BV316</f>
        <v>0</v>
      </c>
      <c r="M316" s="329">
        <f>CONTINUA!BW316</f>
        <v>0</v>
      </c>
      <c r="N316" s="895"/>
      <c r="O316" s="896" t="s">
        <v>4041</v>
      </c>
      <c r="P316" s="897" t="s">
        <v>4035</v>
      </c>
      <c r="Q316" s="400">
        <v>13</v>
      </c>
      <c r="R316" s="401"/>
      <c r="S316" s="400"/>
      <c r="T316" s="401"/>
      <c r="U316" s="400"/>
      <c r="V316" s="401"/>
      <c r="W316" s="400"/>
      <c r="X316" s="401"/>
      <c r="Y316" s="400"/>
      <c r="Z316" s="401"/>
      <c r="AA316" s="400"/>
      <c r="AB316" s="401"/>
      <c r="AC316" s="400"/>
      <c r="AD316" s="401"/>
      <c r="AE316" s="400"/>
      <c r="AF316" s="401"/>
      <c r="AG316" s="400"/>
      <c r="AH316" s="401"/>
      <c r="AI316" s="400"/>
      <c r="AJ316" s="401"/>
      <c r="AK316" s="400"/>
      <c r="AL316" s="401"/>
      <c r="AM316" s="400"/>
      <c r="AN316" s="401"/>
      <c r="AO316" s="400"/>
      <c r="AP316" s="401"/>
      <c r="AQ316" s="400"/>
      <c r="AR316" s="401"/>
      <c r="AS316" s="400"/>
      <c r="AT316" s="401"/>
      <c r="AU316" s="400"/>
      <c r="AV316" s="401"/>
      <c r="AW316" s="400"/>
      <c r="AX316" s="401"/>
      <c r="AY316" s="400"/>
      <c r="AZ316" s="401"/>
      <c r="BA316" s="400"/>
      <c r="BB316" s="401"/>
      <c r="BC316" s="400"/>
      <c r="BD316" s="401"/>
      <c r="BE316" s="400"/>
      <c r="BF316" s="401"/>
      <c r="BG316" s="400"/>
      <c r="BH316" s="401"/>
      <c r="BI316" s="400"/>
      <c r="BJ316" s="401"/>
      <c r="BK316" s="400"/>
      <c r="BL316" s="401"/>
      <c r="BM316" s="400"/>
      <c r="BN316" s="401"/>
      <c r="BO316" s="400"/>
      <c r="BP316" s="401"/>
      <c r="BQ316" s="400"/>
      <c r="BR316" s="401"/>
      <c r="BS316" s="400"/>
      <c r="BT316" s="401"/>
      <c r="BU316" s="400"/>
      <c r="BV316" s="401"/>
      <c r="BW316" s="400"/>
      <c r="BX316" s="401"/>
      <c r="BY316" s="400"/>
      <c r="BZ316" s="401"/>
      <c r="CA316" s="400"/>
      <c r="CB316" s="401"/>
      <c r="CC316" s="400"/>
      <c r="CD316" s="401"/>
      <c r="CE316" s="400"/>
      <c r="CF316" s="401"/>
      <c r="CG316" s="400"/>
      <c r="CH316" s="401"/>
      <c r="CI316" s="400"/>
      <c r="CJ316" s="401"/>
      <c r="CK316" s="400"/>
      <c r="CL316" s="401"/>
      <c r="CM316" s="400"/>
      <c r="CN316" s="401"/>
      <c r="CO316" s="400"/>
      <c r="CP316" s="401"/>
      <c r="CQ316" s="400"/>
      <c r="CR316" s="401"/>
      <c r="CS316" s="400"/>
      <c r="CT316" s="401"/>
      <c r="CU316" s="400"/>
      <c r="CV316" s="401"/>
      <c r="CW316" s="400"/>
      <c r="CX316" s="401"/>
      <c r="CY316" s="400"/>
      <c r="CZ316" s="401"/>
      <c r="DA316" s="400"/>
      <c r="DB316" s="401"/>
      <c r="DC316" s="400"/>
      <c r="DD316" s="401"/>
      <c r="DE316" s="400"/>
      <c r="DF316" s="401"/>
      <c r="DG316" s="400"/>
      <c r="DH316" s="401"/>
      <c r="DI316" s="400"/>
      <c r="DJ316" s="401"/>
      <c r="DK316" s="400"/>
      <c r="DL316" s="401"/>
      <c r="DM316" s="400"/>
      <c r="DN316" s="401"/>
      <c r="DO316" s="400"/>
      <c r="DP316" s="401"/>
      <c r="DQ316" s="400"/>
      <c r="DR316" s="401"/>
      <c r="DS316" s="400"/>
      <c r="DT316" s="401"/>
      <c r="DU316" s="400"/>
      <c r="DV316" s="401"/>
      <c r="DW316" s="400"/>
      <c r="DX316" s="401"/>
      <c r="DY316" s="400"/>
      <c r="DZ316" s="401"/>
      <c r="EA316" s="400"/>
      <c r="EB316" s="401"/>
      <c r="EC316" s="400"/>
      <c r="ED316" s="401"/>
      <c r="EE316" s="400"/>
      <c r="EF316" s="401"/>
      <c r="EG316" s="400"/>
      <c r="EH316" s="401"/>
      <c r="EI316" s="400"/>
      <c r="EJ316" s="447"/>
      <c r="EK316" s="510"/>
      <c r="EL316" s="513"/>
      <c r="EM316" s="520"/>
      <c r="EN316" s="520"/>
      <c r="EO316" s="520"/>
      <c r="EP316" s="171">
        <f t="shared" si="310"/>
        <v>13</v>
      </c>
      <c r="EQ316" s="171">
        <f t="shared" si="311"/>
        <v>0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13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20590.34</v>
      </c>
      <c r="EY316" s="174">
        <f>(L316*regular)+(M316*Cadeirantee)</f>
        <v>0</v>
      </c>
      <c r="EZ316" s="249">
        <f>SUMIF(FG316:GJ316,"&gt;0")</f>
        <v>0</v>
      </c>
      <c r="FA316" s="249">
        <f>SUMIF(FG316:GJ316,"&lt;0")+SUMIF(GN316:HP316,"&lt;0")</f>
        <v>0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20860.259999999998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20590.34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0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0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0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0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0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3497</v>
      </c>
      <c r="B317" s="369" t="s">
        <v>3498</v>
      </c>
      <c r="C317" s="370" t="s">
        <v>3233</v>
      </c>
      <c r="D317" s="371" t="s">
        <v>3478</v>
      </c>
      <c r="E317" s="371" t="s">
        <v>3499</v>
      </c>
      <c r="F317" s="372" t="s">
        <v>3224</v>
      </c>
      <c r="G317" s="372" t="s">
        <v>3225</v>
      </c>
      <c r="H317" s="373" t="s">
        <v>234</v>
      </c>
      <c r="I317" s="374" t="s">
        <v>3500</v>
      </c>
      <c r="J317" s="421" t="s">
        <v>3231</v>
      </c>
      <c r="K317" s="421" t="s">
        <v>3234</v>
      </c>
      <c r="L317" s="329">
        <f>CONTINUA!BV317</f>
        <v>28</v>
      </c>
      <c r="M317" s="329">
        <f>CONTINUA!BW317</f>
        <v>0</v>
      </c>
      <c r="N317" s="895"/>
      <c r="O317" s="896" t="s">
        <v>4041</v>
      </c>
      <c r="P317" s="897" t="s">
        <v>4035</v>
      </c>
      <c r="Q317" s="400">
        <v>37</v>
      </c>
      <c r="R317" s="401"/>
      <c r="S317" s="400"/>
      <c r="T317" s="401"/>
      <c r="U317" s="400"/>
      <c r="V317" s="401"/>
      <c r="W317" s="400"/>
      <c r="X317" s="401"/>
      <c r="Y317" s="400"/>
      <c r="Z317" s="401"/>
      <c r="AA317" s="400"/>
      <c r="AB317" s="401"/>
      <c r="AC317" s="400"/>
      <c r="AD317" s="401"/>
      <c r="AE317" s="400"/>
      <c r="AF317" s="401"/>
      <c r="AG317" s="400"/>
      <c r="AH317" s="401"/>
      <c r="AI317" s="400"/>
      <c r="AJ317" s="401"/>
      <c r="AK317" s="400"/>
      <c r="AL317" s="401"/>
      <c r="AM317" s="400"/>
      <c r="AN317" s="401"/>
      <c r="AO317" s="400"/>
      <c r="AP317" s="401"/>
      <c r="AQ317" s="400"/>
      <c r="AR317" s="401"/>
      <c r="AS317" s="400"/>
      <c r="AT317" s="401"/>
      <c r="AU317" s="400"/>
      <c r="AV317" s="401"/>
      <c r="AW317" s="400"/>
      <c r="AX317" s="401"/>
      <c r="AY317" s="400"/>
      <c r="AZ317" s="401"/>
      <c r="BA317" s="400"/>
      <c r="BB317" s="401"/>
      <c r="BC317" s="400"/>
      <c r="BD317" s="401"/>
      <c r="BE317" s="400"/>
      <c r="BF317" s="401"/>
      <c r="BG317" s="400"/>
      <c r="BH317" s="401"/>
      <c r="BI317" s="400"/>
      <c r="BJ317" s="401"/>
      <c r="BK317" s="400"/>
      <c r="BL317" s="401"/>
      <c r="BM317" s="400"/>
      <c r="BN317" s="401"/>
      <c r="BO317" s="400"/>
      <c r="BP317" s="401"/>
      <c r="BQ317" s="400"/>
      <c r="BR317" s="401"/>
      <c r="BS317" s="400"/>
      <c r="BT317" s="401"/>
      <c r="BU317" s="400"/>
      <c r="BV317" s="401"/>
      <c r="BW317" s="400"/>
      <c r="BX317" s="401"/>
      <c r="BY317" s="400"/>
      <c r="BZ317" s="401"/>
      <c r="CA317" s="400"/>
      <c r="CB317" s="401"/>
      <c r="CC317" s="400"/>
      <c r="CD317" s="401"/>
      <c r="CE317" s="400"/>
      <c r="CF317" s="401"/>
      <c r="CG317" s="400"/>
      <c r="CH317" s="401"/>
      <c r="CI317" s="400"/>
      <c r="CJ317" s="401"/>
      <c r="CK317" s="400"/>
      <c r="CL317" s="401"/>
      <c r="CM317" s="400"/>
      <c r="CN317" s="401"/>
      <c r="CO317" s="400"/>
      <c r="CP317" s="401"/>
      <c r="CQ317" s="400"/>
      <c r="CR317" s="401"/>
      <c r="CS317" s="400"/>
      <c r="CT317" s="401"/>
      <c r="CU317" s="400"/>
      <c r="CV317" s="401"/>
      <c r="CW317" s="400"/>
      <c r="CX317" s="401"/>
      <c r="CY317" s="400"/>
      <c r="CZ317" s="401"/>
      <c r="DA317" s="400"/>
      <c r="DB317" s="401"/>
      <c r="DC317" s="400"/>
      <c r="DD317" s="401"/>
      <c r="DE317" s="400"/>
      <c r="DF317" s="401"/>
      <c r="DG317" s="400"/>
      <c r="DH317" s="401"/>
      <c r="DI317" s="400"/>
      <c r="DJ317" s="401"/>
      <c r="DK317" s="400"/>
      <c r="DL317" s="401"/>
      <c r="DM317" s="400"/>
      <c r="DN317" s="401"/>
      <c r="DO317" s="400"/>
      <c r="DP317" s="401"/>
      <c r="DQ317" s="400"/>
      <c r="DR317" s="401"/>
      <c r="DS317" s="400"/>
      <c r="DT317" s="401"/>
      <c r="DU317" s="400"/>
      <c r="DV317" s="401"/>
      <c r="DW317" s="400"/>
      <c r="DX317" s="401"/>
      <c r="DY317" s="400"/>
      <c r="DZ317" s="401"/>
      <c r="EA317" s="400"/>
      <c r="EB317" s="401"/>
      <c r="EC317" s="400"/>
      <c r="ED317" s="401"/>
      <c r="EE317" s="400"/>
      <c r="EF317" s="401"/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37</v>
      </c>
      <c r="EQ317" s="171">
        <f t="shared" si="311"/>
        <v>0</v>
      </c>
      <c r="ER317" s="171">
        <f t="shared" si="312"/>
        <v>0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37</v>
      </c>
      <c r="EW317" s="173"/>
      <c r="EX317" s="248">
        <f t="shared" si="367"/>
        <v>0</v>
      </c>
      <c r="EY317" s="174">
        <f>(L317*regular)+(M317*Cadeirantee)</f>
        <v>269.92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3497</v>
      </c>
      <c r="B318" s="369" t="s">
        <v>3498</v>
      </c>
      <c r="C318" s="375" t="s">
        <v>3233</v>
      </c>
      <c r="D318" s="371" t="s">
        <v>3478</v>
      </c>
      <c r="E318" s="371" t="s">
        <v>3499</v>
      </c>
      <c r="F318" s="376" t="s">
        <v>3224</v>
      </c>
      <c r="G318" s="376" t="s">
        <v>3225</v>
      </c>
      <c r="H318" s="373" t="s">
        <v>234</v>
      </c>
      <c r="I318" s="374" t="s">
        <v>3500</v>
      </c>
      <c r="J318" s="421" t="s">
        <v>3231</v>
      </c>
      <c r="K318" s="422" t="s">
        <v>3235</v>
      </c>
      <c r="L318" s="329">
        <f>CONTINUA!BV318</f>
        <v>0</v>
      </c>
      <c r="M318" s="329">
        <f>CONTINUA!BW318</f>
        <v>0</v>
      </c>
      <c r="N318" s="895"/>
      <c r="O318" s="896" t="s">
        <v>4041</v>
      </c>
      <c r="P318" s="897" t="s">
        <v>4035</v>
      </c>
      <c r="Q318" s="400"/>
      <c r="R318" s="401"/>
      <c r="S318" s="400"/>
      <c r="T318" s="401"/>
      <c r="U318" s="400"/>
      <c r="V318" s="401"/>
      <c r="W318" s="400"/>
      <c r="X318" s="401"/>
      <c r="Y318" s="400"/>
      <c r="Z318" s="401"/>
      <c r="AA318" s="400"/>
      <c r="AB318" s="401"/>
      <c r="AC318" s="400"/>
      <c r="AD318" s="401"/>
      <c r="AE318" s="400"/>
      <c r="AF318" s="401"/>
      <c r="AG318" s="400"/>
      <c r="AH318" s="401"/>
      <c r="AI318" s="400"/>
      <c r="AJ318" s="401"/>
      <c r="AK318" s="400"/>
      <c r="AL318" s="401"/>
      <c r="AM318" s="400"/>
      <c r="AN318" s="401"/>
      <c r="AO318" s="400"/>
      <c r="AP318" s="401"/>
      <c r="AQ318" s="400"/>
      <c r="AR318" s="401"/>
      <c r="AS318" s="400"/>
      <c r="AT318" s="401"/>
      <c r="AU318" s="400"/>
      <c r="AV318" s="401"/>
      <c r="AW318" s="400"/>
      <c r="AX318" s="401"/>
      <c r="AY318" s="400"/>
      <c r="AZ318" s="401"/>
      <c r="BA318" s="400"/>
      <c r="BB318" s="401"/>
      <c r="BC318" s="400"/>
      <c r="BD318" s="401"/>
      <c r="BE318" s="400"/>
      <c r="BF318" s="401"/>
      <c r="BG318" s="400"/>
      <c r="BH318" s="401"/>
      <c r="BI318" s="400"/>
      <c r="BJ318" s="401"/>
      <c r="BK318" s="400"/>
      <c r="BL318" s="401"/>
      <c r="BM318" s="400"/>
      <c r="BN318" s="401"/>
      <c r="BO318" s="400"/>
      <c r="BP318" s="401"/>
      <c r="BQ318" s="400"/>
      <c r="BR318" s="401"/>
      <c r="BS318" s="400"/>
      <c r="BT318" s="401"/>
      <c r="BU318" s="400"/>
      <c r="BV318" s="401"/>
      <c r="BW318" s="400"/>
      <c r="BX318" s="401"/>
      <c r="BY318" s="400"/>
      <c r="BZ318" s="401"/>
      <c r="CA318" s="400"/>
      <c r="CB318" s="401"/>
      <c r="CC318" s="400"/>
      <c r="CD318" s="401"/>
      <c r="CE318" s="400"/>
      <c r="CF318" s="401"/>
      <c r="CG318" s="400"/>
      <c r="CH318" s="401"/>
      <c r="CI318" s="400"/>
      <c r="CJ318" s="401"/>
      <c r="CK318" s="400"/>
      <c r="CL318" s="401"/>
      <c r="CM318" s="400"/>
      <c r="CN318" s="401"/>
      <c r="CO318" s="400"/>
      <c r="CP318" s="401"/>
      <c r="CQ318" s="400"/>
      <c r="CR318" s="401"/>
      <c r="CS318" s="400"/>
      <c r="CT318" s="401"/>
      <c r="CU318" s="400"/>
      <c r="CV318" s="401"/>
      <c r="CW318" s="400"/>
      <c r="CX318" s="401"/>
      <c r="CY318" s="400"/>
      <c r="CZ318" s="401"/>
      <c r="DA318" s="400"/>
      <c r="DB318" s="401"/>
      <c r="DC318" s="400"/>
      <c r="DD318" s="401"/>
      <c r="DE318" s="400"/>
      <c r="DF318" s="401"/>
      <c r="DG318" s="400"/>
      <c r="DH318" s="401"/>
      <c r="DI318" s="400"/>
      <c r="DJ318" s="401"/>
      <c r="DK318" s="400"/>
      <c r="DL318" s="401"/>
      <c r="DM318" s="400"/>
      <c r="DN318" s="401"/>
      <c r="DO318" s="400"/>
      <c r="DP318" s="401"/>
      <c r="DQ318" s="400"/>
      <c r="DR318" s="401"/>
      <c r="DS318" s="400"/>
      <c r="DT318" s="401"/>
      <c r="DU318" s="400"/>
      <c r="DV318" s="401"/>
      <c r="DW318" s="400"/>
      <c r="DX318" s="401"/>
      <c r="DY318" s="400"/>
      <c r="DZ318" s="401"/>
      <c r="EA318" s="400"/>
      <c r="EB318" s="401"/>
      <c r="EC318" s="400"/>
      <c r="ED318" s="401"/>
      <c r="EE318" s="400"/>
      <c r="EF318" s="401"/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3497</v>
      </c>
      <c r="B319" s="369" t="s">
        <v>3498</v>
      </c>
      <c r="C319" s="375" t="s">
        <v>3233</v>
      </c>
      <c r="D319" s="371" t="s">
        <v>3478</v>
      </c>
      <c r="E319" s="371" t="s">
        <v>3499</v>
      </c>
      <c r="F319" s="376" t="s">
        <v>3224</v>
      </c>
      <c r="G319" s="376" t="s">
        <v>3225</v>
      </c>
      <c r="H319" s="373" t="s">
        <v>234</v>
      </c>
      <c r="I319" s="374" t="s">
        <v>3500</v>
      </c>
      <c r="J319" s="421" t="s">
        <v>3231</v>
      </c>
      <c r="K319" s="423" t="s">
        <v>3236</v>
      </c>
      <c r="L319" s="329">
        <f>CONTINUA!BV319</f>
        <v>0</v>
      </c>
      <c r="M319" s="329">
        <f>CONTINUA!BW319</f>
        <v>0</v>
      </c>
      <c r="N319" s="895"/>
      <c r="O319" s="896" t="s">
        <v>4041</v>
      </c>
      <c r="P319" s="897" t="s">
        <v>4035</v>
      </c>
      <c r="Q319" s="400"/>
      <c r="R319" s="401"/>
      <c r="S319" s="400"/>
      <c r="T319" s="401"/>
      <c r="U319" s="400"/>
      <c r="V319" s="401"/>
      <c r="W319" s="400"/>
      <c r="X319" s="401"/>
      <c r="Y319" s="400"/>
      <c r="Z319" s="401"/>
      <c r="AA319" s="400"/>
      <c r="AB319" s="401"/>
      <c r="AC319" s="400"/>
      <c r="AD319" s="401"/>
      <c r="AE319" s="400"/>
      <c r="AF319" s="401"/>
      <c r="AG319" s="400"/>
      <c r="AH319" s="401"/>
      <c r="AI319" s="400"/>
      <c r="AJ319" s="401"/>
      <c r="AK319" s="400"/>
      <c r="AL319" s="401"/>
      <c r="AM319" s="400"/>
      <c r="AN319" s="401"/>
      <c r="AO319" s="400"/>
      <c r="AP319" s="401"/>
      <c r="AQ319" s="400"/>
      <c r="AR319" s="401"/>
      <c r="AS319" s="400"/>
      <c r="AT319" s="401"/>
      <c r="AU319" s="400"/>
      <c r="AV319" s="401"/>
      <c r="AW319" s="400"/>
      <c r="AX319" s="401"/>
      <c r="AY319" s="400"/>
      <c r="AZ319" s="401"/>
      <c r="BA319" s="400"/>
      <c r="BB319" s="401"/>
      <c r="BC319" s="400"/>
      <c r="BD319" s="401"/>
      <c r="BE319" s="400"/>
      <c r="BF319" s="401"/>
      <c r="BG319" s="400"/>
      <c r="BH319" s="401"/>
      <c r="BI319" s="400"/>
      <c r="BJ319" s="401"/>
      <c r="BK319" s="400"/>
      <c r="BL319" s="401"/>
      <c r="BM319" s="400"/>
      <c r="BN319" s="401"/>
      <c r="BO319" s="400"/>
      <c r="BP319" s="401"/>
      <c r="BQ319" s="400"/>
      <c r="BR319" s="401"/>
      <c r="BS319" s="400"/>
      <c r="BT319" s="401"/>
      <c r="BU319" s="400"/>
      <c r="BV319" s="401"/>
      <c r="BW319" s="400"/>
      <c r="BX319" s="401"/>
      <c r="BY319" s="400"/>
      <c r="BZ319" s="401"/>
      <c r="CA319" s="400"/>
      <c r="CB319" s="401"/>
      <c r="CC319" s="400"/>
      <c r="CD319" s="401"/>
      <c r="CE319" s="400"/>
      <c r="CF319" s="401"/>
      <c r="CG319" s="400"/>
      <c r="CH319" s="401"/>
      <c r="CI319" s="400"/>
      <c r="CJ319" s="401"/>
      <c r="CK319" s="400"/>
      <c r="CL319" s="401"/>
      <c r="CM319" s="400"/>
      <c r="CN319" s="401"/>
      <c r="CO319" s="400"/>
      <c r="CP319" s="401"/>
      <c r="CQ319" s="400"/>
      <c r="CR319" s="401"/>
      <c r="CS319" s="400"/>
      <c r="CT319" s="401"/>
      <c r="CU319" s="400"/>
      <c r="CV319" s="401"/>
      <c r="CW319" s="400"/>
      <c r="CX319" s="401"/>
      <c r="CY319" s="400"/>
      <c r="CZ319" s="401"/>
      <c r="DA319" s="400"/>
      <c r="DB319" s="401"/>
      <c r="DC319" s="400"/>
      <c r="DD319" s="401"/>
      <c r="DE319" s="400"/>
      <c r="DF319" s="401"/>
      <c r="DG319" s="400"/>
      <c r="DH319" s="401"/>
      <c r="DI319" s="400"/>
      <c r="DJ319" s="401"/>
      <c r="DK319" s="400"/>
      <c r="DL319" s="401"/>
      <c r="DM319" s="400"/>
      <c r="DN319" s="401"/>
      <c r="DO319" s="400"/>
      <c r="DP319" s="401"/>
      <c r="DQ319" s="400"/>
      <c r="DR319" s="401"/>
      <c r="DS319" s="400"/>
      <c r="DT319" s="401"/>
      <c r="DU319" s="400"/>
      <c r="DV319" s="401"/>
      <c r="DW319" s="400"/>
      <c r="DX319" s="401"/>
      <c r="DY319" s="400"/>
      <c r="DZ319" s="401"/>
      <c r="EA319" s="400"/>
      <c r="EB319" s="401"/>
      <c r="EC319" s="400"/>
      <c r="ED319" s="401"/>
      <c r="EE319" s="400"/>
      <c r="EF319" s="401"/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3497</v>
      </c>
      <c r="B320" s="378" t="s">
        <v>3498</v>
      </c>
      <c r="C320" s="379" t="s">
        <v>3233</v>
      </c>
      <c r="D320" s="380" t="s">
        <v>3478</v>
      </c>
      <c r="E320" s="380" t="s">
        <v>3499</v>
      </c>
      <c r="F320" s="381" t="s">
        <v>3224</v>
      </c>
      <c r="G320" s="381" t="s">
        <v>3225</v>
      </c>
      <c r="H320" s="382" t="s">
        <v>234</v>
      </c>
      <c r="I320" s="383" t="s">
        <v>3500</v>
      </c>
      <c r="J320" s="421" t="s">
        <v>3231</v>
      </c>
      <c r="K320" s="424" t="s">
        <v>60</v>
      </c>
      <c r="L320" s="329">
        <f>CONTINUA!BV320</f>
        <v>0</v>
      </c>
      <c r="M320" s="329">
        <f>CONTINUA!BW320</f>
        <v>0</v>
      </c>
      <c r="N320" s="895"/>
      <c r="O320" s="896" t="s">
        <v>4041</v>
      </c>
      <c r="P320" s="897" t="s">
        <v>4035</v>
      </c>
      <c r="Q320" s="400"/>
      <c r="R320" s="401"/>
      <c r="S320" s="400"/>
      <c r="T320" s="401"/>
      <c r="U320" s="400"/>
      <c r="V320" s="401"/>
      <c r="W320" s="400"/>
      <c r="X320" s="401"/>
      <c r="Y320" s="400"/>
      <c r="Z320" s="401"/>
      <c r="AA320" s="400"/>
      <c r="AB320" s="401"/>
      <c r="AC320" s="400"/>
      <c r="AD320" s="401"/>
      <c r="AE320" s="400"/>
      <c r="AF320" s="401"/>
      <c r="AG320" s="400"/>
      <c r="AH320" s="401"/>
      <c r="AI320" s="400"/>
      <c r="AJ320" s="401"/>
      <c r="AK320" s="400"/>
      <c r="AL320" s="401"/>
      <c r="AM320" s="400"/>
      <c r="AN320" s="401"/>
      <c r="AO320" s="400"/>
      <c r="AP320" s="401"/>
      <c r="AQ320" s="400"/>
      <c r="AR320" s="401"/>
      <c r="AS320" s="400"/>
      <c r="AT320" s="401"/>
      <c r="AU320" s="400"/>
      <c r="AV320" s="401"/>
      <c r="AW320" s="400"/>
      <c r="AX320" s="401"/>
      <c r="AY320" s="400"/>
      <c r="AZ320" s="401"/>
      <c r="BA320" s="400"/>
      <c r="BB320" s="401"/>
      <c r="BC320" s="400"/>
      <c r="BD320" s="401"/>
      <c r="BE320" s="400"/>
      <c r="BF320" s="401"/>
      <c r="BG320" s="400"/>
      <c r="BH320" s="401"/>
      <c r="BI320" s="400"/>
      <c r="BJ320" s="401"/>
      <c r="BK320" s="400"/>
      <c r="BL320" s="401"/>
      <c r="BM320" s="400"/>
      <c r="BN320" s="401"/>
      <c r="BO320" s="400"/>
      <c r="BP320" s="401"/>
      <c r="BQ320" s="400"/>
      <c r="BR320" s="401"/>
      <c r="BS320" s="400"/>
      <c r="BT320" s="401"/>
      <c r="BU320" s="400"/>
      <c r="BV320" s="401"/>
      <c r="BW320" s="400"/>
      <c r="BX320" s="401"/>
      <c r="BY320" s="400"/>
      <c r="BZ320" s="401"/>
      <c r="CA320" s="400"/>
      <c r="CB320" s="401"/>
      <c r="CC320" s="400"/>
      <c r="CD320" s="401"/>
      <c r="CE320" s="400"/>
      <c r="CF320" s="401"/>
      <c r="CG320" s="400"/>
      <c r="CH320" s="401"/>
      <c r="CI320" s="400"/>
      <c r="CJ320" s="401"/>
      <c r="CK320" s="400"/>
      <c r="CL320" s="401"/>
      <c r="CM320" s="400"/>
      <c r="CN320" s="401"/>
      <c r="CO320" s="400"/>
      <c r="CP320" s="401"/>
      <c r="CQ320" s="400"/>
      <c r="CR320" s="401"/>
      <c r="CS320" s="400"/>
      <c r="CT320" s="401"/>
      <c r="CU320" s="400"/>
      <c r="CV320" s="401"/>
      <c r="CW320" s="400"/>
      <c r="CX320" s="401"/>
      <c r="CY320" s="400"/>
      <c r="CZ320" s="401"/>
      <c r="DA320" s="400"/>
      <c r="DB320" s="401"/>
      <c r="DC320" s="400"/>
      <c r="DD320" s="401"/>
      <c r="DE320" s="400"/>
      <c r="DF320" s="401"/>
      <c r="DG320" s="400"/>
      <c r="DH320" s="401"/>
      <c r="DI320" s="400"/>
      <c r="DJ320" s="401"/>
      <c r="DK320" s="400"/>
      <c r="DL320" s="401"/>
      <c r="DM320" s="400"/>
      <c r="DN320" s="401"/>
      <c r="DO320" s="400"/>
      <c r="DP320" s="401"/>
      <c r="DQ320" s="400"/>
      <c r="DR320" s="401"/>
      <c r="DS320" s="400"/>
      <c r="DT320" s="401"/>
      <c r="DU320" s="400"/>
      <c r="DV320" s="401"/>
      <c r="DW320" s="400"/>
      <c r="DX320" s="401"/>
      <c r="DY320" s="400"/>
      <c r="DZ320" s="401"/>
      <c r="EA320" s="400"/>
      <c r="EB320" s="401"/>
      <c r="EC320" s="400"/>
      <c r="ED320" s="401"/>
      <c r="EE320" s="400"/>
      <c r="EF320" s="401"/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3501</v>
      </c>
      <c r="B321" s="522" t="s">
        <v>3502</v>
      </c>
      <c r="C321" s="523">
        <v>1</v>
      </c>
      <c r="D321" s="524" t="s">
        <v>3478</v>
      </c>
      <c r="E321" s="524" t="s">
        <v>3503</v>
      </c>
      <c r="F321" s="525" t="s">
        <v>3224</v>
      </c>
      <c r="G321" s="525" t="s">
        <v>3225</v>
      </c>
      <c r="H321" s="350" t="s">
        <v>234</v>
      </c>
      <c r="I321" s="351" t="s">
        <v>3504</v>
      </c>
      <c r="J321" s="409" t="s">
        <v>3231</v>
      </c>
      <c r="K321" s="410" t="s">
        <v>3232</v>
      </c>
      <c r="L321" s="329">
        <f>CONTINUA!BV321</f>
        <v>0</v>
      </c>
      <c r="M321" s="329">
        <f>CONTINUA!BW321</f>
        <v>0</v>
      </c>
      <c r="N321" s="895"/>
      <c r="O321" s="896" t="s">
        <v>4041</v>
      </c>
      <c r="P321" s="897" t="s">
        <v>4035</v>
      </c>
      <c r="Q321" s="400">
        <v>20</v>
      </c>
      <c r="R321" s="401"/>
      <c r="S321" s="400"/>
      <c r="T321" s="401"/>
      <c r="U321" s="400"/>
      <c r="V321" s="401"/>
      <c r="W321" s="400"/>
      <c r="X321" s="401"/>
      <c r="Y321" s="400"/>
      <c r="Z321" s="401"/>
      <c r="AA321" s="400"/>
      <c r="AB321" s="401"/>
      <c r="AC321" s="400"/>
      <c r="AD321" s="401"/>
      <c r="AE321" s="400"/>
      <c r="AF321" s="401"/>
      <c r="AG321" s="400"/>
      <c r="AH321" s="401"/>
      <c r="AI321" s="400"/>
      <c r="AJ321" s="401"/>
      <c r="AK321" s="400"/>
      <c r="AL321" s="401"/>
      <c r="AM321" s="400"/>
      <c r="AN321" s="401"/>
      <c r="AO321" s="400"/>
      <c r="AP321" s="401"/>
      <c r="AQ321" s="400"/>
      <c r="AR321" s="401"/>
      <c r="AS321" s="400"/>
      <c r="AT321" s="401"/>
      <c r="AU321" s="400"/>
      <c r="AV321" s="401"/>
      <c r="AW321" s="400"/>
      <c r="AX321" s="401"/>
      <c r="AY321" s="400"/>
      <c r="AZ321" s="401"/>
      <c r="BA321" s="400"/>
      <c r="BB321" s="401"/>
      <c r="BC321" s="400"/>
      <c r="BD321" s="401"/>
      <c r="BE321" s="400"/>
      <c r="BF321" s="401"/>
      <c r="BG321" s="400"/>
      <c r="BH321" s="401"/>
      <c r="BI321" s="400"/>
      <c r="BJ321" s="401"/>
      <c r="BK321" s="400"/>
      <c r="BL321" s="401"/>
      <c r="BM321" s="400"/>
      <c r="BN321" s="401"/>
      <c r="BO321" s="400"/>
      <c r="BP321" s="401"/>
      <c r="BQ321" s="400"/>
      <c r="BR321" s="401"/>
      <c r="BS321" s="400"/>
      <c r="BT321" s="401"/>
      <c r="BU321" s="400"/>
      <c r="BV321" s="401"/>
      <c r="BW321" s="400"/>
      <c r="BX321" s="401"/>
      <c r="BY321" s="400"/>
      <c r="BZ321" s="401"/>
      <c r="CA321" s="400"/>
      <c r="CB321" s="401"/>
      <c r="CC321" s="400"/>
      <c r="CD321" s="401"/>
      <c r="CE321" s="400"/>
      <c r="CF321" s="401"/>
      <c r="CG321" s="400"/>
      <c r="CH321" s="401"/>
      <c r="CI321" s="400"/>
      <c r="CJ321" s="401"/>
      <c r="CK321" s="400"/>
      <c r="CL321" s="401"/>
      <c r="CM321" s="400"/>
      <c r="CN321" s="401"/>
      <c r="CO321" s="400"/>
      <c r="CP321" s="401"/>
      <c r="CQ321" s="400"/>
      <c r="CR321" s="401"/>
      <c r="CS321" s="400"/>
      <c r="CT321" s="401"/>
      <c r="CU321" s="400"/>
      <c r="CV321" s="401"/>
      <c r="CW321" s="400"/>
      <c r="CX321" s="401"/>
      <c r="CY321" s="400"/>
      <c r="CZ321" s="401"/>
      <c r="DA321" s="400"/>
      <c r="DB321" s="401"/>
      <c r="DC321" s="400"/>
      <c r="DD321" s="401"/>
      <c r="DE321" s="400"/>
      <c r="DF321" s="401"/>
      <c r="DG321" s="400"/>
      <c r="DH321" s="401"/>
      <c r="DI321" s="400"/>
      <c r="DJ321" s="401"/>
      <c r="DK321" s="400"/>
      <c r="DL321" s="401"/>
      <c r="DM321" s="400"/>
      <c r="DN321" s="401"/>
      <c r="DO321" s="400"/>
      <c r="DP321" s="401"/>
      <c r="DQ321" s="400"/>
      <c r="DR321" s="401"/>
      <c r="DS321" s="400"/>
      <c r="DT321" s="401"/>
      <c r="DU321" s="400"/>
      <c r="DV321" s="401"/>
      <c r="DW321" s="400"/>
      <c r="DX321" s="401"/>
      <c r="DY321" s="400"/>
      <c r="DZ321" s="401"/>
      <c r="EA321" s="400"/>
      <c r="EB321" s="401"/>
      <c r="EC321" s="400"/>
      <c r="ED321" s="401"/>
      <c r="EE321" s="400"/>
      <c r="EF321" s="401"/>
      <c r="EG321" s="400"/>
      <c r="EH321" s="401"/>
      <c r="EI321" s="400"/>
      <c r="EJ321" s="447"/>
      <c r="EK321" s="510"/>
      <c r="EL321" s="513" t="s">
        <v>4022</v>
      </c>
      <c r="EM321" s="520">
        <v>565.00400000000002</v>
      </c>
      <c r="EN321" s="520"/>
      <c r="EO321" s="520"/>
      <c r="EP321" s="171">
        <f t="shared" si="310"/>
        <v>20</v>
      </c>
      <c r="EQ321" s="171">
        <f t="shared" si="311"/>
        <v>0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20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14811.890000000001</v>
      </c>
      <c r="EY321" s="174">
        <f>(L321*regular)+(M321*Cadeirantee)</f>
        <v>0</v>
      </c>
      <c r="EZ321" s="249">
        <f>SUMIF(FG321:GJ321,"&gt;0")</f>
        <v>0</v>
      </c>
      <c r="FA321" s="249">
        <f>SUMIF(FG321:GJ321,"&lt;0")+SUMIF(GN321:HP321,"&lt;0")</f>
        <v>0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15540.774000000001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14811.890000000001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0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0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0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0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565.00400000000002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3501</v>
      </c>
      <c r="B322" s="369" t="s">
        <v>3502</v>
      </c>
      <c r="C322" s="370" t="s">
        <v>3233</v>
      </c>
      <c r="D322" s="371" t="s">
        <v>3478</v>
      </c>
      <c r="E322" s="371" t="s">
        <v>3503</v>
      </c>
      <c r="F322" s="372" t="s">
        <v>3224</v>
      </c>
      <c r="G322" s="372" t="s">
        <v>3225</v>
      </c>
      <c r="H322" s="373" t="s">
        <v>234</v>
      </c>
      <c r="I322" s="374" t="s">
        <v>3504</v>
      </c>
      <c r="J322" s="421" t="s">
        <v>3231</v>
      </c>
      <c r="K322" s="421" t="s">
        <v>3234</v>
      </c>
      <c r="L322" s="329">
        <f>CONTINUA!BV322</f>
        <v>17</v>
      </c>
      <c r="M322" s="329">
        <f>CONTINUA!BW322</f>
        <v>0</v>
      </c>
      <c r="N322" s="895"/>
      <c r="O322" s="896" t="s">
        <v>4041</v>
      </c>
      <c r="P322" s="897" t="s">
        <v>4035</v>
      </c>
      <c r="Q322" s="400">
        <v>15</v>
      </c>
      <c r="R322" s="401"/>
      <c r="S322" s="400"/>
      <c r="T322" s="401"/>
      <c r="U322" s="400"/>
      <c r="V322" s="401"/>
      <c r="W322" s="400"/>
      <c r="X322" s="401"/>
      <c r="Y322" s="400"/>
      <c r="Z322" s="401"/>
      <c r="AA322" s="400"/>
      <c r="AB322" s="401"/>
      <c r="AC322" s="400"/>
      <c r="AD322" s="401"/>
      <c r="AE322" s="400"/>
      <c r="AF322" s="401"/>
      <c r="AG322" s="400"/>
      <c r="AH322" s="401"/>
      <c r="AI322" s="400"/>
      <c r="AJ322" s="401"/>
      <c r="AK322" s="400"/>
      <c r="AL322" s="401"/>
      <c r="AM322" s="400"/>
      <c r="AN322" s="401"/>
      <c r="AO322" s="400"/>
      <c r="AP322" s="401"/>
      <c r="AQ322" s="400"/>
      <c r="AR322" s="401"/>
      <c r="AS322" s="400"/>
      <c r="AT322" s="401"/>
      <c r="AU322" s="400"/>
      <c r="AV322" s="401"/>
      <c r="AW322" s="400"/>
      <c r="AX322" s="401"/>
      <c r="AY322" s="400"/>
      <c r="AZ322" s="401"/>
      <c r="BA322" s="400"/>
      <c r="BB322" s="401"/>
      <c r="BC322" s="400"/>
      <c r="BD322" s="401"/>
      <c r="BE322" s="400"/>
      <c r="BF322" s="401"/>
      <c r="BG322" s="400"/>
      <c r="BH322" s="401"/>
      <c r="BI322" s="400"/>
      <c r="BJ322" s="401"/>
      <c r="BK322" s="400"/>
      <c r="BL322" s="401"/>
      <c r="BM322" s="400"/>
      <c r="BN322" s="401"/>
      <c r="BO322" s="400"/>
      <c r="BP322" s="401"/>
      <c r="BQ322" s="400"/>
      <c r="BR322" s="401"/>
      <c r="BS322" s="400"/>
      <c r="BT322" s="401"/>
      <c r="BU322" s="400"/>
      <c r="BV322" s="401"/>
      <c r="BW322" s="400"/>
      <c r="BX322" s="401"/>
      <c r="BY322" s="400"/>
      <c r="BZ322" s="401"/>
      <c r="CA322" s="400"/>
      <c r="CB322" s="401"/>
      <c r="CC322" s="400"/>
      <c r="CD322" s="401"/>
      <c r="CE322" s="400"/>
      <c r="CF322" s="401"/>
      <c r="CG322" s="400"/>
      <c r="CH322" s="401"/>
      <c r="CI322" s="400"/>
      <c r="CJ322" s="401"/>
      <c r="CK322" s="400"/>
      <c r="CL322" s="401"/>
      <c r="CM322" s="400"/>
      <c r="CN322" s="401"/>
      <c r="CO322" s="400"/>
      <c r="CP322" s="401"/>
      <c r="CQ322" s="400"/>
      <c r="CR322" s="401"/>
      <c r="CS322" s="400"/>
      <c r="CT322" s="401"/>
      <c r="CU322" s="400"/>
      <c r="CV322" s="401"/>
      <c r="CW322" s="400"/>
      <c r="CX322" s="401"/>
      <c r="CY322" s="400"/>
      <c r="CZ322" s="401"/>
      <c r="DA322" s="400"/>
      <c r="DB322" s="401"/>
      <c r="DC322" s="400"/>
      <c r="DD322" s="401"/>
      <c r="DE322" s="400"/>
      <c r="DF322" s="401"/>
      <c r="DG322" s="400"/>
      <c r="DH322" s="401"/>
      <c r="DI322" s="400"/>
      <c r="DJ322" s="401"/>
      <c r="DK322" s="400"/>
      <c r="DL322" s="401"/>
      <c r="DM322" s="400"/>
      <c r="DN322" s="401"/>
      <c r="DO322" s="400"/>
      <c r="DP322" s="401"/>
      <c r="DQ322" s="400"/>
      <c r="DR322" s="401"/>
      <c r="DS322" s="400"/>
      <c r="DT322" s="401"/>
      <c r="DU322" s="400"/>
      <c r="DV322" s="401"/>
      <c r="DW322" s="400"/>
      <c r="DX322" s="401"/>
      <c r="DY322" s="400"/>
      <c r="DZ322" s="401"/>
      <c r="EA322" s="400"/>
      <c r="EB322" s="401"/>
      <c r="EC322" s="400"/>
      <c r="ED322" s="401"/>
      <c r="EE322" s="400"/>
      <c r="EF322" s="401"/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15</v>
      </c>
      <c r="EQ322" s="171">
        <f t="shared" si="311"/>
        <v>0</v>
      </c>
      <c r="ER322" s="171">
        <f t="shared" si="312"/>
        <v>0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15</v>
      </c>
      <c r="EW322" s="173"/>
      <c r="EX322" s="248">
        <f t="shared" si="372"/>
        <v>0</v>
      </c>
      <c r="EY322" s="174">
        <f>(L322*regular)+(M322*Cadeirantee)</f>
        <v>163.88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0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3501</v>
      </c>
      <c r="B323" s="369" t="s">
        <v>3502</v>
      </c>
      <c r="C323" s="375" t="s">
        <v>3233</v>
      </c>
      <c r="D323" s="371" t="s">
        <v>3478</v>
      </c>
      <c r="E323" s="371" t="s">
        <v>3503</v>
      </c>
      <c r="F323" s="376" t="s">
        <v>3224</v>
      </c>
      <c r="G323" s="376" t="s">
        <v>3225</v>
      </c>
      <c r="H323" s="373" t="s">
        <v>234</v>
      </c>
      <c r="I323" s="374" t="s">
        <v>3504</v>
      </c>
      <c r="J323" s="421" t="s">
        <v>3231</v>
      </c>
      <c r="K323" s="422" t="s">
        <v>3235</v>
      </c>
      <c r="L323" s="329">
        <f>CONTINUA!BV323</f>
        <v>0</v>
      </c>
      <c r="M323" s="329">
        <f>CONTINUA!BW323</f>
        <v>0</v>
      </c>
      <c r="N323" s="895"/>
      <c r="O323" s="896" t="s">
        <v>4041</v>
      </c>
      <c r="P323" s="897" t="s">
        <v>4035</v>
      </c>
      <c r="Q323" s="400"/>
      <c r="R323" s="401"/>
      <c r="S323" s="400"/>
      <c r="T323" s="401"/>
      <c r="U323" s="400"/>
      <c r="V323" s="401"/>
      <c r="W323" s="400"/>
      <c r="X323" s="401"/>
      <c r="Y323" s="400"/>
      <c r="Z323" s="401"/>
      <c r="AA323" s="400"/>
      <c r="AB323" s="401"/>
      <c r="AC323" s="400"/>
      <c r="AD323" s="401"/>
      <c r="AE323" s="400"/>
      <c r="AF323" s="401"/>
      <c r="AG323" s="400"/>
      <c r="AH323" s="401"/>
      <c r="AI323" s="400"/>
      <c r="AJ323" s="401"/>
      <c r="AK323" s="400"/>
      <c r="AL323" s="401"/>
      <c r="AM323" s="400"/>
      <c r="AN323" s="401"/>
      <c r="AO323" s="400"/>
      <c r="AP323" s="401"/>
      <c r="AQ323" s="400"/>
      <c r="AR323" s="401"/>
      <c r="AS323" s="400"/>
      <c r="AT323" s="401"/>
      <c r="AU323" s="400"/>
      <c r="AV323" s="401"/>
      <c r="AW323" s="400"/>
      <c r="AX323" s="401"/>
      <c r="AY323" s="400"/>
      <c r="AZ323" s="401"/>
      <c r="BA323" s="400"/>
      <c r="BB323" s="401"/>
      <c r="BC323" s="400"/>
      <c r="BD323" s="401"/>
      <c r="BE323" s="400"/>
      <c r="BF323" s="401"/>
      <c r="BG323" s="400"/>
      <c r="BH323" s="401"/>
      <c r="BI323" s="400"/>
      <c r="BJ323" s="401"/>
      <c r="BK323" s="400"/>
      <c r="BL323" s="401"/>
      <c r="BM323" s="400"/>
      <c r="BN323" s="401"/>
      <c r="BO323" s="400"/>
      <c r="BP323" s="401"/>
      <c r="BQ323" s="400"/>
      <c r="BR323" s="401"/>
      <c r="BS323" s="400"/>
      <c r="BT323" s="401"/>
      <c r="BU323" s="400"/>
      <c r="BV323" s="401"/>
      <c r="BW323" s="400"/>
      <c r="BX323" s="401"/>
      <c r="BY323" s="400"/>
      <c r="BZ323" s="401"/>
      <c r="CA323" s="400"/>
      <c r="CB323" s="401"/>
      <c r="CC323" s="400"/>
      <c r="CD323" s="401"/>
      <c r="CE323" s="400"/>
      <c r="CF323" s="401"/>
      <c r="CG323" s="400"/>
      <c r="CH323" s="401"/>
      <c r="CI323" s="400"/>
      <c r="CJ323" s="401"/>
      <c r="CK323" s="400"/>
      <c r="CL323" s="401"/>
      <c r="CM323" s="400"/>
      <c r="CN323" s="401"/>
      <c r="CO323" s="400"/>
      <c r="CP323" s="401"/>
      <c r="CQ323" s="400"/>
      <c r="CR323" s="401"/>
      <c r="CS323" s="400"/>
      <c r="CT323" s="401"/>
      <c r="CU323" s="400"/>
      <c r="CV323" s="401"/>
      <c r="CW323" s="400"/>
      <c r="CX323" s="401"/>
      <c r="CY323" s="400"/>
      <c r="CZ323" s="401"/>
      <c r="DA323" s="400"/>
      <c r="DB323" s="401"/>
      <c r="DC323" s="400"/>
      <c r="DD323" s="401"/>
      <c r="DE323" s="400"/>
      <c r="DF323" s="401"/>
      <c r="DG323" s="400"/>
      <c r="DH323" s="401"/>
      <c r="DI323" s="400"/>
      <c r="DJ323" s="401"/>
      <c r="DK323" s="400"/>
      <c r="DL323" s="401"/>
      <c r="DM323" s="400"/>
      <c r="DN323" s="401"/>
      <c r="DO323" s="400"/>
      <c r="DP323" s="401"/>
      <c r="DQ323" s="400"/>
      <c r="DR323" s="401"/>
      <c r="DS323" s="400"/>
      <c r="DT323" s="401"/>
      <c r="DU323" s="400"/>
      <c r="DV323" s="401"/>
      <c r="DW323" s="400"/>
      <c r="DX323" s="401"/>
      <c r="DY323" s="400"/>
      <c r="DZ323" s="401"/>
      <c r="EA323" s="400"/>
      <c r="EB323" s="401"/>
      <c r="EC323" s="400"/>
      <c r="ED323" s="401"/>
      <c r="EE323" s="400"/>
      <c r="EF323" s="401"/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3501</v>
      </c>
      <c r="B324" s="369" t="s">
        <v>3502</v>
      </c>
      <c r="C324" s="375" t="s">
        <v>3233</v>
      </c>
      <c r="D324" s="371" t="s">
        <v>3478</v>
      </c>
      <c r="E324" s="371" t="s">
        <v>3503</v>
      </c>
      <c r="F324" s="376" t="s">
        <v>3224</v>
      </c>
      <c r="G324" s="376" t="s">
        <v>3225</v>
      </c>
      <c r="H324" s="373" t="s">
        <v>234</v>
      </c>
      <c r="I324" s="374" t="s">
        <v>3504</v>
      </c>
      <c r="J324" s="421" t="s">
        <v>3231</v>
      </c>
      <c r="K324" s="423" t="s">
        <v>3236</v>
      </c>
      <c r="L324" s="329">
        <f>CONTINUA!BV324</f>
        <v>0</v>
      </c>
      <c r="M324" s="329">
        <f>CONTINUA!BW324</f>
        <v>0</v>
      </c>
      <c r="N324" s="895"/>
      <c r="O324" s="896" t="s">
        <v>4041</v>
      </c>
      <c r="P324" s="897" t="s">
        <v>4035</v>
      </c>
      <c r="Q324" s="400"/>
      <c r="R324" s="401"/>
      <c r="S324" s="400"/>
      <c r="T324" s="401"/>
      <c r="U324" s="400"/>
      <c r="V324" s="401"/>
      <c r="W324" s="400"/>
      <c r="X324" s="401"/>
      <c r="Y324" s="400"/>
      <c r="Z324" s="401"/>
      <c r="AA324" s="400"/>
      <c r="AB324" s="401"/>
      <c r="AC324" s="400"/>
      <c r="AD324" s="401"/>
      <c r="AE324" s="400"/>
      <c r="AF324" s="401"/>
      <c r="AG324" s="400"/>
      <c r="AH324" s="401"/>
      <c r="AI324" s="400"/>
      <c r="AJ324" s="401"/>
      <c r="AK324" s="400"/>
      <c r="AL324" s="401"/>
      <c r="AM324" s="400"/>
      <c r="AN324" s="401"/>
      <c r="AO324" s="400"/>
      <c r="AP324" s="401"/>
      <c r="AQ324" s="400"/>
      <c r="AR324" s="401"/>
      <c r="AS324" s="400"/>
      <c r="AT324" s="401"/>
      <c r="AU324" s="400"/>
      <c r="AV324" s="401"/>
      <c r="AW324" s="400"/>
      <c r="AX324" s="401"/>
      <c r="AY324" s="400"/>
      <c r="AZ324" s="401"/>
      <c r="BA324" s="400"/>
      <c r="BB324" s="401"/>
      <c r="BC324" s="400"/>
      <c r="BD324" s="401"/>
      <c r="BE324" s="400"/>
      <c r="BF324" s="401"/>
      <c r="BG324" s="400"/>
      <c r="BH324" s="401"/>
      <c r="BI324" s="400"/>
      <c r="BJ324" s="401"/>
      <c r="BK324" s="400"/>
      <c r="BL324" s="401"/>
      <c r="BM324" s="400"/>
      <c r="BN324" s="401"/>
      <c r="BO324" s="400"/>
      <c r="BP324" s="401"/>
      <c r="BQ324" s="400"/>
      <c r="BR324" s="401"/>
      <c r="BS324" s="400"/>
      <c r="BT324" s="401"/>
      <c r="BU324" s="400"/>
      <c r="BV324" s="401"/>
      <c r="BW324" s="400"/>
      <c r="BX324" s="401"/>
      <c r="BY324" s="400"/>
      <c r="BZ324" s="401"/>
      <c r="CA324" s="400"/>
      <c r="CB324" s="401"/>
      <c r="CC324" s="400"/>
      <c r="CD324" s="401"/>
      <c r="CE324" s="400"/>
      <c r="CF324" s="401"/>
      <c r="CG324" s="400"/>
      <c r="CH324" s="401"/>
      <c r="CI324" s="400"/>
      <c r="CJ324" s="401"/>
      <c r="CK324" s="400"/>
      <c r="CL324" s="401"/>
      <c r="CM324" s="400"/>
      <c r="CN324" s="401"/>
      <c r="CO324" s="400"/>
      <c r="CP324" s="401"/>
      <c r="CQ324" s="400"/>
      <c r="CR324" s="401"/>
      <c r="CS324" s="400"/>
      <c r="CT324" s="401"/>
      <c r="CU324" s="400"/>
      <c r="CV324" s="401"/>
      <c r="CW324" s="400"/>
      <c r="CX324" s="401"/>
      <c r="CY324" s="400"/>
      <c r="CZ324" s="401"/>
      <c r="DA324" s="400"/>
      <c r="DB324" s="401"/>
      <c r="DC324" s="400"/>
      <c r="DD324" s="401"/>
      <c r="DE324" s="400"/>
      <c r="DF324" s="401"/>
      <c r="DG324" s="400"/>
      <c r="DH324" s="401"/>
      <c r="DI324" s="400"/>
      <c r="DJ324" s="401"/>
      <c r="DK324" s="400"/>
      <c r="DL324" s="401"/>
      <c r="DM324" s="400"/>
      <c r="DN324" s="401"/>
      <c r="DO324" s="400"/>
      <c r="DP324" s="401"/>
      <c r="DQ324" s="400"/>
      <c r="DR324" s="401"/>
      <c r="DS324" s="400"/>
      <c r="DT324" s="401"/>
      <c r="DU324" s="400"/>
      <c r="DV324" s="401"/>
      <c r="DW324" s="400"/>
      <c r="DX324" s="401"/>
      <c r="DY324" s="400"/>
      <c r="DZ324" s="401"/>
      <c r="EA324" s="400"/>
      <c r="EB324" s="401"/>
      <c r="EC324" s="400"/>
      <c r="ED324" s="401"/>
      <c r="EE324" s="400"/>
      <c r="EF324" s="401"/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0</v>
      </c>
      <c r="EQ324" s="171">
        <f t="shared" si="311"/>
        <v>0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0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3501</v>
      </c>
      <c r="B325" s="378" t="s">
        <v>3502</v>
      </c>
      <c r="C325" s="379" t="s">
        <v>3233</v>
      </c>
      <c r="D325" s="380" t="s">
        <v>3478</v>
      </c>
      <c r="E325" s="380" t="s">
        <v>3503</v>
      </c>
      <c r="F325" s="381" t="s">
        <v>3224</v>
      </c>
      <c r="G325" s="381" t="s">
        <v>3225</v>
      </c>
      <c r="H325" s="382" t="s">
        <v>234</v>
      </c>
      <c r="I325" s="383" t="s">
        <v>3504</v>
      </c>
      <c r="J325" s="421" t="s">
        <v>3231</v>
      </c>
      <c r="K325" s="424" t="s">
        <v>60</v>
      </c>
      <c r="L325" s="329">
        <f>CONTINUA!BV325</f>
        <v>0</v>
      </c>
      <c r="M325" s="329">
        <f>CONTINUA!BW325</f>
        <v>0</v>
      </c>
      <c r="N325" s="895"/>
      <c r="O325" s="896" t="s">
        <v>4041</v>
      </c>
      <c r="P325" s="897" t="s">
        <v>4035</v>
      </c>
      <c r="Q325" s="400"/>
      <c r="R325" s="401"/>
      <c r="S325" s="400"/>
      <c r="T325" s="401"/>
      <c r="U325" s="400"/>
      <c r="V325" s="401"/>
      <c r="W325" s="400"/>
      <c r="X325" s="401"/>
      <c r="Y325" s="400"/>
      <c r="Z325" s="401"/>
      <c r="AA325" s="400"/>
      <c r="AB325" s="401"/>
      <c r="AC325" s="400"/>
      <c r="AD325" s="401"/>
      <c r="AE325" s="400"/>
      <c r="AF325" s="401"/>
      <c r="AG325" s="400"/>
      <c r="AH325" s="401"/>
      <c r="AI325" s="400"/>
      <c r="AJ325" s="401"/>
      <c r="AK325" s="400"/>
      <c r="AL325" s="401"/>
      <c r="AM325" s="400"/>
      <c r="AN325" s="401"/>
      <c r="AO325" s="400"/>
      <c r="AP325" s="401"/>
      <c r="AQ325" s="400"/>
      <c r="AR325" s="401"/>
      <c r="AS325" s="400"/>
      <c r="AT325" s="401"/>
      <c r="AU325" s="400"/>
      <c r="AV325" s="401"/>
      <c r="AW325" s="400"/>
      <c r="AX325" s="401"/>
      <c r="AY325" s="400"/>
      <c r="AZ325" s="401"/>
      <c r="BA325" s="400"/>
      <c r="BB325" s="401"/>
      <c r="BC325" s="400"/>
      <c r="BD325" s="401"/>
      <c r="BE325" s="400"/>
      <c r="BF325" s="401"/>
      <c r="BG325" s="400"/>
      <c r="BH325" s="401"/>
      <c r="BI325" s="400"/>
      <c r="BJ325" s="401"/>
      <c r="BK325" s="400"/>
      <c r="BL325" s="401"/>
      <c r="BM325" s="400"/>
      <c r="BN325" s="401"/>
      <c r="BO325" s="400"/>
      <c r="BP325" s="401"/>
      <c r="BQ325" s="400"/>
      <c r="BR325" s="401"/>
      <c r="BS325" s="400"/>
      <c r="BT325" s="401"/>
      <c r="BU325" s="400"/>
      <c r="BV325" s="401"/>
      <c r="BW325" s="400"/>
      <c r="BX325" s="401"/>
      <c r="BY325" s="400"/>
      <c r="BZ325" s="401"/>
      <c r="CA325" s="400"/>
      <c r="CB325" s="401"/>
      <c r="CC325" s="400"/>
      <c r="CD325" s="401"/>
      <c r="CE325" s="400"/>
      <c r="CF325" s="401"/>
      <c r="CG325" s="400"/>
      <c r="CH325" s="401"/>
      <c r="CI325" s="400"/>
      <c r="CJ325" s="401"/>
      <c r="CK325" s="400"/>
      <c r="CL325" s="401"/>
      <c r="CM325" s="400"/>
      <c r="CN325" s="401"/>
      <c r="CO325" s="400"/>
      <c r="CP325" s="401"/>
      <c r="CQ325" s="400"/>
      <c r="CR325" s="401"/>
      <c r="CS325" s="400"/>
      <c r="CT325" s="401"/>
      <c r="CU325" s="400"/>
      <c r="CV325" s="401"/>
      <c r="CW325" s="400"/>
      <c r="CX325" s="401"/>
      <c r="CY325" s="400"/>
      <c r="CZ325" s="401"/>
      <c r="DA325" s="400"/>
      <c r="DB325" s="401"/>
      <c r="DC325" s="400"/>
      <c r="DD325" s="401"/>
      <c r="DE325" s="400"/>
      <c r="DF325" s="401"/>
      <c r="DG325" s="400"/>
      <c r="DH325" s="401"/>
      <c r="DI325" s="400"/>
      <c r="DJ325" s="401"/>
      <c r="DK325" s="400"/>
      <c r="DL325" s="401"/>
      <c r="DM325" s="400"/>
      <c r="DN325" s="401"/>
      <c r="DO325" s="400"/>
      <c r="DP325" s="401"/>
      <c r="DQ325" s="400"/>
      <c r="DR325" s="401"/>
      <c r="DS325" s="400"/>
      <c r="DT325" s="401"/>
      <c r="DU325" s="400"/>
      <c r="DV325" s="401"/>
      <c r="DW325" s="400"/>
      <c r="DX325" s="401"/>
      <c r="DY325" s="400"/>
      <c r="DZ325" s="401"/>
      <c r="EA325" s="400"/>
      <c r="EB325" s="401"/>
      <c r="EC325" s="400"/>
      <c r="ED325" s="401"/>
      <c r="EE325" s="400"/>
      <c r="EF325" s="401"/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0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0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0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0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3505</v>
      </c>
      <c r="B326" s="522" t="s">
        <v>3506</v>
      </c>
      <c r="C326" s="523">
        <v>1</v>
      </c>
      <c r="D326" s="524" t="s">
        <v>3478</v>
      </c>
      <c r="E326" s="524" t="s">
        <v>3507</v>
      </c>
      <c r="F326" s="525" t="s">
        <v>3224</v>
      </c>
      <c r="G326" s="525" t="s">
        <v>3225</v>
      </c>
      <c r="H326" s="350" t="s">
        <v>234</v>
      </c>
      <c r="I326" s="351" t="s">
        <v>3508</v>
      </c>
      <c r="J326" s="409" t="s">
        <v>3231</v>
      </c>
      <c r="K326" s="410" t="s">
        <v>3232</v>
      </c>
      <c r="L326" s="329">
        <f>CONTINUA!BV326</f>
        <v>0</v>
      </c>
      <c r="M326" s="329">
        <f>CONTINUA!BW326</f>
        <v>0</v>
      </c>
      <c r="N326" s="895"/>
      <c r="O326" s="896" t="s">
        <v>4041</v>
      </c>
      <c r="P326" s="897" t="s">
        <v>4035</v>
      </c>
      <c r="Q326" s="400">
        <v>38</v>
      </c>
      <c r="R326" s="401"/>
      <c r="S326" s="400"/>
      <c r="T326" s="401"/>
      <c r="U326" s="400"/>
      <c r="V326" s="401"/>
      <c r="W326" s="400"/>
      <c r="X326" s="401"/>
      <c r="Y326" s="400"/>
      <c r="Z326" s="401"/>
      <c r="AA326" s="400"/>
      <c r="AB326" s="401"/>
      <c r="AC326" s="400"/>
      <c r="AD326" s="401"/>
      <c r="AE326" s="400"/>
      <c r="AF326" s="401"/>
      <c r="AG326" s="400"/>
      <c r="AH326" s="401"/>
      <c r="AI326" s="400"/>
      <c r="AJ326" s="401"/>
      <c r="AK326" s="400"/>
      <c r="AL326" s="401"/>
      <c r="AM326" s="400"/>
      <c r="AN326" s="401"/>
      <c r="AO326" s="400"/>
      <c r="AP326" s="401"/>
      <c r="AQ326" s="400"/>
      <c r="AR326" s="401"/>
      <c r="AS326" s="400"/>
      <c r="AT326" s="401"/>
      <c r="AU326" s="400"/>
      <c r="AV326" s="401"/>
      <c r="AW326" s="400"/>
      <c r="AX326" s="401"/>
      <c r="AY326" s="400"/>
      <c r="AZ326" s="401"/>
      <c r="BA326" s="400"/>
      <c r="BB326" s="401"/>
      <c r="BC326" s="400"/>
      <c r="BD326" s="401"/>
      <c r="BE326" s="400"/>
      <c r="BF326" s="401"/>
      <c r="BG326" s="400"/>
      <c r="BH326" s="401"/>
      <c r="BI326" s="400"/>
      <c r="BJ326" s="401"/>
      <c r="BK326" s="400"/>
      <c r="BL326" s="401"/>
      <c r="BM326" s="400"/>
      <c r="BN326" s="401"/>
      <c r="BO326" s="400"/>
      <c r="BP326" s="401"/>
      <c r="BQ326" s="400"/>
      <c r="BR326" s="401"/>
      <c r="BS326" s="400"/>
      <c r="BT326" s="401"/>
      <c r="BU326" s="400"/>
      <c r="BV326" s="401"/>
      <c r="BW326" s="400"/>
      <c r="BX326" s="401"/>
      <c r="BY326" s="400"/>
      <c r="BZ326" s="401"/>
      <c r="CA326" s="400"/>
      <c r="CB326" s="401"/>
      <c r="CC326" s="400"/>
      <c r="CD326" s="401"/>
      <c r="CE326" s="400"/>
      <c r="CF326" s="401"/>
      <c r="CG326" s="400"/>
      <c r="CH326" s="401"/>
      <c r="CI326" s="400"/>
      <c r="CJ326" s="401"/>
      <c r="CK326" s="400"/>
      <c r="CL326" s="401"/>
      <c r="CM326" s="400"/>
      <c r="CN326" s="401"/>
      <c r="CO326" s="400"/>
      <c r="CP326" s="401"/>
      <c r="CQ326" s="400"/>
      <c r="CR326" s="401"/>
      <c r="CS326" s="400"/>
      <c r="CT326" s="401"/>
      <c r="CU326" s="400"/>
      <c r="CV326" s="401"/>
      <c r="CW326" s="400"/>
      <c r="CX326" s="401"/>
      <c r="CY326" s="400"/>
      <c r="CZ326" s="401"/>
      <c r="DA326" s="400"/>
      <c r="DB326" s="401"/>
      <c r="DC326" s="400"/>
      <c r="DD326" s="401"/>
      <c r="DE326" s="400"/>
      <c r="DF326" s="401"/>
      <c r="DG326" s="400"/>
      <c r="DH326" s="401"/>
      <c r="DI326" s="400"/>
      <c r="DJ326" s="401"/>
      <c r="DK326" s="400"/>
      <c r="DL326" s="401"/>
      <c r="DM326" s="400"/>
      <c r="DN326" s="401"/>
      <c r="DO326" s="400"/>
      <c r="DP326" s="401"/>
      <c r="DQ326" s="400"/>
      <c r="DR326" s="401"/>
      <c r="DS326" s="400"/>
      <c r="DT326" s="401"/>
      <c r="DU326" s="400"/>
      <c r="DV326" s="401"/>
      <c r="DW326" s="400"/>
      <c r="DX326" s="401"/>
      <c r="DY326" s="400"/>
      <c r="DZ326" s="401"/>
      <c r="EA326" s="400"/>
      <c r="EB326" s="401"/>
      <c r="EC326" s="400"/>
      <c r="ED326" s="401"/>
      <c r="EE326" s="400"/>
      <c r="EF326" s="401"/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38</v>
      </c>
      <c r="EQ326" s="171">
        <f t="shared" si="311"/>
        <v>0</v>
      </c>
      <c r="ER326" s="171">
        <f t="shared" si="312"/>
        <v>0</v>
      </c>
      <c r="ES326" s="171">
        <f t="shared" si="313"/>
        <v>0</v>
      </c>
      <c r="ET326" s="171">
        <f t="shared" si="314"/>
        <v>0</v>
      </c>
      <c r="EU326" s="171">
        <f t="shared" si="315"/>
        <v>0</v>
      </c>
      <c r="EV326" s="172">
        <f t="shared" si="316"/>
        <v>38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31762.010000000002</v>
      </c>
      <c r="EY326" s="174">
        <f>(L326*regular)+(M326*Cadeirantee)</f>
        <v>0</v>
      </c>
      <c r="EZ326" s="249">
        <f>SUMIF(FG326:GJ326,"&gt;0")</f>
        <v>0</v>
      </c>
      <c r="FA326" s="249">
        <f>SUMIF(FG326:GJ326,"&lt;0")+SUMIF(GN326:HP326,"&lt;0")</f>
        <v>0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31762.010000000002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31762.010000000002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0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0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0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0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0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0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3505</v>
      </c>
      <c r="B327" s="369" t="s">
        <v>3506</v>
      </c>
      <c r="C327" s="370" t="s">
        <v>3233</v>
      </c>
      <c r="D327" s="371" t="s">
        <v>3478</v>
      </c>
      <c r="E327" s="371" t="s">
        <v>3507</v>
      </c>
      <c r="F327" s="372" t="s">
        <v>3224</v>
      </c>
      <c r="G327" s="372" t="s">
        <v>3225</v>
      </c>
      <c r="H327" s="373" t="s">
        <v>234</v>
      </c>
      <c r="I327" s="374" t="s">
        <v>3508</v>
      </c>
      <c r="J327" s="421" t="s">
        <v>3231</v>
      </c>
      <c r="K327" s="421" t="s">
        <v>3234</v>
      </c>
      <c r="L327" s="329">
        <f>CONTINUA!BV327</f>
        <v>0</v>
      </c>
      <c r="M327" s="329">
        <f>CONTINUA!BW327</f>
        <v>0</v>
      </c>
      <c r="N327" s="895"/>
      <c r="O327" s="896" t="s">
        <v>4041</v>
      </c>
      <c r="P327" s="897" t="s">
        <v>4035</v>
      </c>
      <c r="Q327" s="400">
        <v>41</v>
      </c>
      <c r="R327" s="401"/>
      <c r="S327" s="400"/>
      <c r="T327" s="401"/>
      <c r="U327" s="400"/>
      <c r="V327" s="401"/>
      <c r="W327" s="400"/>
      <c r="X327" s="401"/>
      <c r="Y327" s="400"/>
      <c r="Z327" s="401"/>
      <c r="AA327" s="400"/>
      <c r="AB327" s="401"/>
      <c r="AC327" s="400"/>
      <c r="AD327" s="401"/>
      <c r="AE327" s="400"/>
      <c r="AF327" s="401"/>
      <c r="AG327" s="400"/>
      <c r="AH327" s="401"/>
      <c r="AI327" s="400"/>
      <c r="AJ327" s="401"/>
      <c r="AK327" s="400"/>
      <c r="AL327" s="401"/>
      <c r="AM327" s="400"/>
      <c r="AN327" s="401"/>
      <c r="AO327" s="400"/>
      <c r="AP327" s="401"/>
      <c r="AQ327" s="400"/>
      <c r="AR327" s="401"/>
      <c r="AS327" s="400"/>
      <c r="AT327" s="401"/>
      <c r="AU327" s="400"/>
      <c r="AV327" s="401"/>
      <c r="AW327" s="400"/>
      <c r="AX327" s="401"/>
      <c r="AY327" s="400"/>
      <c r="AZ327" s="401"/>
      <c r="BA327" s="400"/>
      <c r="BB327" s="401"/>
      <c r="BC327" s="400"/>
      <c r="BD327" s="401"/>
      <c r="BE327" s="400"/>
      <c r="BF327" s="401"/>
      <c r="BG327" s="400"/>
      <c r="BH327" s="401"/>
      <c r="BI327" s="400"/>
      <c r="BJ327" s="401"/>
      <c r="BK327" s="400"/>
      <c r="BL327" s="401"/>
      <c r="BM327" s="400"/>
      <c r="BN327" s="401"/>
      <c r="BO327" s="400"/>
      <c r="BP327" s="401"/>
      <c r="BQ327" s="400"/>
      <c r="BR327" s="401"/>
      <c r="BS327" s="400"/>
      <c r="BT327" s="401"/>
      <c r="BU327" s="400"/>
      <c r="BV327" s="401"/>
      <c r="BW327" s="400"/>
      <c r="BX327" s="401"/>
      <c r="BY327" s="400"/>
      <c r="BZ327" s="401"/>
      <c r="CA327" s="400"/>
      <c r="CB327" s="401"/>
      <c r="CC327" s="400"/>
      <c r="CD327" s="401"/>
      <c r="CE327" s="400"/>
      <c r="CF327" s="401"/>
      <c r="CG327" s="400"/>
      <c r="CH327" s="401"/>
      <c r="CI327" s="400"/>
      <c r="CJ327" s="401"/>
      <c r="CK327" s="400"/>
      <c r="CL327" s="401"/>
      <c r="CM327" s="400"/>
      <c r="CN327" s="401"/>
      <c r="CO327" s="400"/>
      <c r="CP327" s="401"/>
      <c r="CQ327" s="400"/>
      <c r="CR327" s="401"/>
      <c r="CS327" s="400"/>
      <c r="CT327" s="401"/>
      <c r="CU327" s="400"/>
      <c r="CV327" s="401"/>
      <c r="CW327" s="400"/>
      <c r="CX327" s="401"/>
      <c r="CY327" s="400"/>
      <c r="CZ327" s="401"/>
      <c r="DA327" s="400"/>
      <c r="DB327" s="401"/>
      <c r="DC327" s="400"/>
      <c r="DD327" s="401"/>
      <c r="DE327" s="400"/>
      <c r="DF327" s="401"/>
      <c r="DG327" s="400"/>
      <c r="DH327" s="401"/>
      <c r="DI327" s="400"/>
      <c r="DJ327" s="401"/>
      <c r="DK327" s="400"/>
      <c r="DL327" s="401"/>
      <c r="DM327" s="400"/>
      <c r="DN327" s="401"/>
      <c r="DO327" s="400"/>
      <c r="DP327" s="401"/>
      <c r="DQ327" s="400"/>
      <c r="DR327" s="401"/>
      <c r="DS327" s="400"/>
      <c r="DT327" s="401"/>
      <c r="DU327" s="400"/>
      <c r="DV327" s="401"/>
      <c r="DW327" s="400"/>
      <c r="DX327" s="401"/>
      <c r="DY327" s="400"/>
      <c r="DZ327" s="401"/>
      <c r="EA327" s="400"/>
      <c r="EB327" s="401"/>
      <c r="EC327" s="400"/>
      <c r="ED327" s="401"/>
      <c r="EE327" s="400"/>
      <c r="EF327" s="401"/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41</v>
      </c>
      <c r="EQ327" s="171">
        <f t="shared" si="311"/>
        <v>0</v>
      </c>
      <c r="ER327" s="171">
        <f t="shared" si="312"/>
        <v>0</v>
      </c>
      <c r="ES327" s="171">
        <f t="shared" si="313"/>
        <v>0</v>
      </c>
      <c r="ET327" s="171">
        <f t="shared" si="314"/>
        <v>0</v>
      </c>
      <c r="EU327" s="171">
        <f t="shared" si="315"/>
        <v>0</v>
      </c>
      <c r="EV327" s="172">
        <f t="shared" si="316"/>
        <v>41</v>
      </c>
      <c r="EW327" s="173"/>
      <c r="EX327" s="248">
        <f t="shared" si="377"/>
        <v>0</v>
      </c>
      <c r="EY327" s="174">
        <f>(L327*regular)+(M327*Cadeirantee)</f>
        <v>0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3505</v>
      </c>
      <c r="B328" s="369" t="s">
        <v>3506</v>
      </c>
      <c r="C328" s="375" t="s">
        <v>3233</v>
      </c>
      <c r="D328" s="371" t="s">
        <v>3478</v>
      </c>
      <c r="E328" s="371" t="s">
        <v>3507</v>
      </c>
      <c r="F328" s="376" t="s">
        <v>3224</v>
      </c>
      <c r="G328" s="376" t="s">
        <v>3225</v>
      </c>
      <c r="H328" s="373" t="s">
        <v>234</v>
      </c>
      <c r="I328" s="374" t="s">
        <v>3508</v>
      </c>
      <c r="J328" s="421" t="s">
        <v>3231</v>
      </c>
      <c r="K328" s="422" t="s">
        <v>3235</v>
      </c>
      <c r="L328" s="329">
        <f>CONTINUA!BV328</f>
        <v>0</v>
      </c>
      <c r="M328" s="329">
        <f>CONTINUA!BW328</f>
        <v>0</v>
      </c>
      <c r="N328" s="895"/>
      <c r="O328" s="896" t="s">
        <v>4041</v>
      </c>
      <c r="P328" s="897" t="s">
        <v>4035</v>
      </c>
      <c r="Q328" s="400"/>
      <c r="R328" s="401"/>
      <c r="S328" s="400"/>
      <c r="T328" s="401"/>
      <c r="U328" s="400"/>
      <c r="V328" s="401"/>
      <c r="W328" s="400"/>
      <c r="X328" s="401"/>
      <c r="Y328" s="400"/>
      <c r="Z328" s="401"/>
      <c r="AA328" s="400"/>
      <c r="AB328" s="401"/>
      <c r="AC328" s="400"/>
      <c r="AD328" s="401"/>
      <c r="AE328" s="400"/>
      <c r="AF328" s="401"/>
      <c r="AG328" s="400"/>
      <c r="AH328" s="401"/>
      <c r="AI328" s="400"/>
      <c r="AJ328" s="401"/>
      <c r="AK328" s="400"/>
      <c r="AL328" s="401"/>
      <c r="AM328" s="400"/>
      <c r="AN328" s="401"/>
      <c r="AO328" s="400"/>
      <c r="AP328" s="401"/>
      <c r="AQ328" s="400"/>
      <c r="AR328" s="401"/>
      <c r="AS328" s="400"/>
      <c r="AT328" s="401"/>
      <c r="AU328" s="400"/>
      <c r="AV328" s="401"/>
      <c r="AW328" s="400"/>
      <c r="AX328" s="401"/>
      <c r="AY328" s="400"/>
      <c r="AZ328" s="401"/>
      <c r="BA328" s="400"/>
      <c r="BB328" s="401"/>
      <c r="BC328" s="400"/>
      <c r="BD328" s="401"/>
      <c r="BE328" s="400"/>
      <c r="BF328" s="401"/>
      <c r="BG328" s="400"/>
      <c r="BH328" s="401"/>
      <c r="BI328" s="400"/>
      <c r="BJ328" s="401"/>
      <c r="BK328" s="400"/>
      <c r="BL328" s="401"/>
      <c r="BM328" s="400"/>
      <c r="BN328" s="401"/>
      <c r="BO328" s="400"/>
      <c r="BP328" s="401"/>
      <c r="BQ328" s="400"/>
      <c r="BR328" s="401"/>
      <c r="BS328" s="400"/>
      <c r="BT328" s="401"/>
      <c r="BU328" s="400"/>
      <c r="BV328" s="401"/>
      <c r="BW328" s="400"/>
      <c r="BX328" s="401"/>
      <c r="BY328" s="400"/>
      <c r="BZ328" s="401"/>
      <c r="CA328" s="400"/>
      <c r="CB328" s="401"/>
      <c r="CC328" s="400"/>
      <c r="CD328" s="401"/>
      <c r="CE328" s="400"/>
      <c r="CF328" s="401"/>
      <c r="CG328" s="400"/>
      <c r="CH328" s="401"/>
      <c r="CI328" s="400"/>
      <c r="CJ328" s="401"/>
      <c r="CK328" s="400"/>
      <c r="CL328" s="401"/>
      <c r="CM328" s="400"/>
      <c r="CN328" s="401"/>
      <c r="CO328" s="400"/>
      <c r="CP328" s="401"/>
      <c r="CQ328" s="400"/>
      <c r="CR328" s="401"/>
      <c r="CS328" s="400"/>
      <c r="CT328" s="401"/>
      <c r="CU328" s="400"/>
      <c r="CV328" s="401"/>
      <c r="CW328" s="400"/>
      <c r="CX328" s="401"/>
      <c r="CY328" s="400"/>
      <c r="CZ328" s="401"/>
      <c r="DA328" s="400"/>
      <c r="DB328" s="401"/>
      <c r="DC328" s="400"/>
      <c r="DD328" s="401"/>
      <c r="DE328" s="400"/>
      <c r="DF328" s="401"/>
      <c r="DG328" s="400"/>
      <c r="DH328" s="401"/>
      <c r="DI328" s="400"/>
      <c r="DJ328" s="401"/>
      <c r="DK328" s="400"/>
      <c r="DL328" s="401"/>
      <c r="DM328" s="400"/>
      <c r="DN328" s="401"/>
      <c r="DO328" s="400"/>
      <c r="DP328" s="401"/>
      <c r="DQ328" s="400"/>
      <c r="DR328" s="401"/>
      <c r="DS328" s="400"/>
      <c r="DT328" s="401"/>
      <c r="DU328" s="400"/>
      <c r="DV328" s="401"/>
      <c r="DW328" s="400"/>
      <c r="DX328" s="401"/>
      <c r="DY328" s="400"/>
      <c r="DZ328" s="401"/>
      <c r="EA328" s="400"/>
      <c r="EB328" s="401"/>
      <c r="EC328" s="400"/>
      <c r="ED328" s="401"/>
      <c r="EE328" s="400"/>
      <c r="EF328" s="401"/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3505</v>
      </c>
      <c r="B329" s="369" t="s">
        <v>3506</v>
      </c>
      <c r="C329" s="375" t="s">
        <v>3233</v>
      </c>
      <c r="D329" s="371" t="s">
        <v>3478</v>
      </c>
      <c r="E329" s="371" t="s">
        <v>3507</v>
      </c>
      <c r="F329" s="376" t="s">
        <v>3224</v>
      </c>
      <c r="G329" s="376" t="s">
        <v>3225</v>
      </c>
      <c r="H329" s="373" t="s">
        <v>234</v>
      </c>
      <c r="I329" s="374" t="s">
        <v>3508</v>
      </c>
      <c r="J329" s="421" t="s">
        <v>3231</v>
      </c>
      <c r="K329" s="423" t="s">
        <v>3236</v>
      </c>
      <c r="L329" s="329">
        <f>CONTINUA!BV329</f>
        <v>0</v>
      </c>
      <c r="M329" s="329">
        <f>CONTINUA!BW329</f>
        <v>0</v>
      </c>
      <c r="N329" s="895"/>
      <c r="O329" s="896" t="s">
        <v>4041</v>
      </c>
      <c r="P329" s="897" t="s">
        <v>4035</v>
      </c>
      <c r="Q329" s="400"/>
      <c r="R329" s="401"/>
      <c r="S329" s="400"/>
      <c r="T329" s="401"/>
      <c r="U329" s="400"/>
      <c r="V329" s="401"/>
      <c r="W329" s="400"/>
      <c r="X329" s="401"/>
      <c r="Y329" s="400"/>
      <c r="Z329" s="401"/>
      <c r="AA329" s="400"/>
      <c r="AB329" s="401"/>
      <c r="AC329" s="400"/>
      <c r="AD329" s="401"/>
      <c r="AE329" s="400"/>
      <c r="AF329" s="401"/>
      <c r="AG329" s="400"/>
      <c r="AH329" s="401"/>
      <c r="AI329" s="400"/>
      <c r="AJ329" s="401"/>
      <c r="AK329" s="400"/>
      <c r="AL329" s="401"/>
      <c r="AM329" s="400"/>
      <c r="AN329" s="401"/>
      <c r="AO329" s="400"/>
      <c r="AP329" s="401"/>
      <c r="AQ329" s="400"/>
      <c r="AR329" s="401"/>
      <c r="AS329" s="400"/>
      <c r="AT329" s="401"/>
      <c r="AU329" s="400"/>
      <c r="AV329" s="401"/>
      <c r="AW329" s="400"/>
      <c r="AX329" s="401"/>
      <c r="AY329" s="400"/>
      <c r="AZ329" s="401"/>
      <c r="BA329" s="400"/>
      <c r="BB329" s="401"/>
      <c r="BC329" s="400"/>
      <c r="BD329" s="401"/>
      <c r="BE329" s="400"/>
      <c r="BF329" s="401"/>
      <c r="BG329" s="400"/>
      <c r="BH329" s="401"/>
      <c r="BI329" s="400"/>
      <c r="BJ329" s="401"/>
      <c r="BK329" s="400"/>
      <c r="BL329" s="401"/>
      <c r="BM329" s="400"/>
      <c r="BN329" s="401"/>
      <c r="BO329" s="400"/>
      <c r="BP329" s="401"/>
      <c r="BQ329" s="400"/>
      <c r="BR329" s="401"/>
      <c r="BS329" s="400"/>
      <c r="BT329" s="401"/>
      <c r="BU329" s="400"/>
      <c r="BV329" s="401"/>
      <c r="BW329" s="400"/>
      <c r="BX329" s="401"/>
      <c r="BY329" s="400"/>
      <c r="BZ329" s="401"/>
      <c r="CA329" s="400"/>
      <c r="CB329" s="401"/>
      <c r="CC329" s="400"/>
      <c r="CD329" s="401"/>
      <c r="CE329" s="400"/>
      <c r="CF329" s="401"/>
      <c r="CG329" s="400"/>
      <c r="CH329" s="401"/>
      <c r="CI329" s="400"/>
      <c r="CJ329" s="401"/>
      <c r="CK329" s="400"/>
      <c r="CL329" s="401"/>
      <c r="CM329" s="400"/>
      <c r="CN329" s="401"/>
      <c r="CO329" s="400"/>
      <c r="CP329" s="401"/>
      <c r="CQ329" s="400"/>
      <c r="CR329" s="401"/>
      <c r="CS329" s="400"/>
      <c r="CT329" s="401"/>
      <c r="CU329" s="400"/>
      <c r="CV329" s="401"/>
      <c r="CW329" s="400"/>
      <c r="CX329" s="401"/>
      <c r="CY329" s="400"/>
      <c r="CZ329" s="401"/>
      <c r="DA329" s="400"/>
      <c r="DB329" s="401"/>
      <c r="DC329" s="400"/>
      <c r="DD329" s="401"/>
      <c r="DE329" s="400"/>
      <c r="DF329" s="401"/>
      <c r="DG329" s="400"/>
      <c r="DH329" s="401"/>
      <c r="DI329" s="400"/>
      <c r="DJ329" s="401"/>
      <c r="DK329" s="400"/>
      <c r="DL329" s="401"/>
      <c r="DM329" s="400"/>
      <c r="DN329" s="401"/>
      <c r="DO329" s="400"/>
      <c r="DP329" s="401"/>
      <c r="DQ329" s="400"/>
      <c r="DR329" s="401"/>
      <c r="DS329" s="400"/>
      <c r="DT329" s="401"/>
      <c r="DU329" s="400"/>
      <c r="DV329" s="401"/>
      <c r="DW329" s="400"/>
      <c r="DX329" s="401"/>
      <c r="DY329" s="400"/>
      <c r="DZ329" s="401"/>
      <c r="EA329" s="400"/>
      <c r="EB329" s="401"/>
      <c r="EC329" s="400"/>
      <c r="ED329" s="401"/>
      <c r="EE329" s="400"/>
      <c r="EF329" s="401"/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0</v>
      </c>
      <c r="EQ329" s="171">
        <f t="shared" si="311"/>
        <v>0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0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3505</v>
      </c>
      <c r="B330" s="378" t="s">
        <v>3506</v>
      </c>
      <c r="C330" s="379" t="s">
        <v>3233</v>
      </c>
      <c r="D330" s="380" t="s">
        <v>3478</v>
      </c>
      <c r="E330" s="380" t="s">
        <v>3507</v>
      </c>
      <c r="F330" s="381" t="s">
        <v>3224</v>
      </c>
      <c r="G330" s="381" t="s">
        <v>3225</v>
      </c>
      <c r="H330" s="382" t="s">
        <v>234</v>
      </c>
      <c r="I330" s="383" t="s">
        <v>3508</v>
      </c>
      <c r="J330" s="421" t="s">
        <v>3231</v>
      </c>
      <c r="K330" s="424" t="s">
        <v>60</v>
      </c>
      <c r="L330" s="329">
        <f>CONTINUA!BV330</f>
        <v>0</v>
      </c>
      <c r="M330" s="329">
        <f>CONTINUA!BW330</f>
        <v>0</v>
      </c>
      <c r="N330" s="895"/>
      <c r="O330" s="896" t="s">
        <v>4041</v>
      </c>
      <c r="P330" s="897" t="s">
        <v>4035</v>
      </c>
      <c r="Q330" s="400"/>
      <c r="R330" s="401"/>
      <c r="S330" s="400"/>
      <c r="T330" s="401"/>
      <c r="U330" s="400"/>
      <c r="V330" s="401"/>
      <c r="W330" s="400"/>
      <c r="X330" s="401"/>
      <c r="Y330" s="400"/>
      <c r="Z330" s="401"/>
      <c r="AA330" s="400"/>
      <c r="AB330" s="401"/>
      <c r="AC330" s="400"/>
      <c r="AD330" s="401"/>
      <c r="AE330" s="400"/>
      <c r="AF330" s="401"/>
      <c r="AG330" s="400"/>
      <c r="AH330" s="401"/>
      <c r="AI330" s="400"/>
      <c r="AJ330" s="401"/>
      <c r="AK330" s="400"/>
      <c r="AL330" s="401"/>
      <c r="AM330" s="400"/>
      <c r="AN330" s="401"/>
      <c r="AO330" s="400"/>
      <c r="AP330" s="401"/>
      <c r="AQ330" s="400"/>
      <c r="AR330" s="401"/>
      <c r="AS330" s="400"/>
      <c r="AT330" s="401"/>
      <c r="AU330" s="400"/>
      <c r="AV330" s="401"/>
      <c r="AW330" s="400"/>
      <c r="AX330" s="401"/>
      <c r="AY330" s="400"/>
      <c r="AZ330" s="401"/>
      <c r="BA330" s="400"/>
      <c r="BB330" s="401"/>
      <c r="BC330" s="400"/>
      <c r="BD330" s="401"/>
      <c r="BE330" s="400"/>
      <c r="BF330" s="401"/>
      <c r="BG330" s="400"/>
      <c r="BH330" s="401"/>
      <c r="BI330" s="400"/>
      <c r="BJ330" s="401"/>
      <c r="BK330" s="400"/>
      <c r="BL330" s="401"/>
      <c r="BM330" s="400"/>
      <c r="BN330" s="401"/>
      <c r="BO330" s="400"/>
      <c r="BP330" s="401"/>
      <c r="BQ330" s="400"/>
      <c r="BR330" s="401"/>
      <c r="BS330" s="400"/>
      <c r="BT330" s="401"/>
      <c r="BU330" s="400"/>
      <c r="BV330" s="401"/>
      <c r="BW330" s="400"/>
      <c r="BX330" s="401"/>
      <c r="BY330" s="400"/>
      <c r="BZ330" s="401"/>
      <c r="CA330" s="400"/>
      <c r="CB330" s="401"/>
      <c r="CC330" s="400"/>
      <c r="CD330" s="401"/>
      <c r="CE330" s="400"/>
      <c r="CF330" s="401"/>
      <c r="CG330" s="400"/>
      <c r="CH330" s="401"/>
      <c r="CI330" s="400"/>
      <c r="CJ330" s="401"/>
      <c r="CK330" s="400"/>
      <c r="CL330" s="401"/>
      <c r="CM330" s="400"/>
      <c r="CN330" s="401"/>
      <c r="CO330" s="400"/>
      <c r="CP330" s="401"/>
      <c r="CQ330" s="400"/>
      <c r="CR330" s="401"/>
      <c r="CS330" s="400"/>
      <c r="CT330" s="401"/>
      <c r="CU330" s="400"/>
      <c r="CV330" s="401"/>
      <c r="CW330" s="400"/>
      <c r="CX330" s="401"/>
      <c r="CY330" s="400"/>
      <c r="CZ330" s="401"/>
      <c r="DA330" s="400"/>
      <c r="DB330" s="401"/>
      <c r="DC330" s="400"/>
      <c r="DD330" s="401"/>
      <c r="DE330" s="400"/>
      <c r="DF330" s="401"/>
      <c r="DG330" s="400"/>
      <c r="DH330" s="401"/>
      <c r="DI330" s="400"/>
      <c r="DJ330" s="401"/>
      <c r="DK330" s="400"/>
      <c r="DL330" s="401"/>
      <c r="DM330" s="400"/>
      <c r="DN330" s="401"/>
      <c r="DO330" s="400"/>
      <c r="DP330" s="401"/>
      <c r="DQ330" s="400"/>
      <c r="DR330" s="401"/>
      <c r="DS330" s="400"/>
      <c r="DT330" s="401"/>
      <c r="DU330" s="400"/>
      <c r="DV330" s="401"/>
      <c r="DW330" s="400"/>
      <c r="DX330" s="401"/>
      <c r="DY330" s="400"/>
      <c r="DZ330" s="401"/>
      <c r="EA330" s="400"/>
      <c r="EB330" s="401"/>
      <c r="EC330" s="400"/>
      <c r="ED330" s="401"/>
      <c r="EE330" s="400"/>
      <c r="EF330" s="401"/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3509</v>
      </c>
      <c r="B331" s="522" t="s">
        <v>3510</v>
      </c>
      <c r="C331" s="523">
        <v>1</v>
      </c>
      <c r="D331" s="524" t="s">
        <v>3478</v>
      </c>
      <c r="E331" s="524" t="s">
        <v>3511</v>
      </c>
      <c r="F331" s="525" t="s">
        <v>3224</v>
      </c>
      <c r="G331" s="525" t="s">
        <v>3225</v>
      </c>
      <c r="H331" s="350" t="s">
        <v>234</v>
      </c>
      <c r="I331" s="351" t="s">
        <v>3512</v>
      </c>
      <c r="J331" s="409" t="s">
        <v>3231</v>
      </c>
      <c r="K331" s="410" t="s">
        <v>3232</v>
      </c>
      <c r="L331" s="329">
        <f>CONTINUA!BV331</f>
        <v>0</v>
      </c>
      <c r="M331" s="329">
        <f>CONTINUA!BW331</f>
        <v>0</v>
      </c>
      <c r="N331" s="895"/>
      <c r="O331" s="896" t="s">
        <v>4041</v>
      </c>
      <c r="P331" s="897" t="s">
        <v>4035</v>
      </c>
      <c r="Q331" s="400"/>
      <c r="R331" s="401"/>
      <c r="S331" s="400"/>
      <c r="T331" s="401"/>
      <c r="U331" s="400"/>
      <c r="V331" s="401"/>
      <c r="W331" s="400"/>
      <c r="X331" s="401"/>
      <c r="Y331" s="400"/>
      <c r="Z331" s="401"/>
      <c r="AA331" s="400"/>
      <c r="AB331" s="401"/>
      <c r="AC331" s="400"/>
      <c r="AD331" s="401"/>
      <c r="AE331" s="400"/>
      <c r="AF331" s="401"/>
      <c r="AG331" s="400"/>
      <c r="AH331" s="401"/>
      <c r="AI331" s="400"/>
      <c r="AJ331" s="401"/>
      <c r="AK331" s="400"/>
      <c r="AL331" s="401"/>
      <c r="AM331" s="400"/>
      <c r="AN331" s="401"/>
      <c r="AO331" s="400"/>
      <c r="AP331" s="401"/>
      <c r="AQ331" s="400"/>
      <c r="AR331" s="401"/>
      <c r="AS331" s="400"/>
      <c r="AT331" s="401"/>
      <c r="AU331" s="400"/>
      <c r="AV331" s="401"/>
      <c r="AW331" s="400"/>
      <c r="AX331" s="401"/>
      <c r="AY331" s="400"/>
      <c r="AZ331" s="401"/>
      <c r="BA331" s="400"/>
      <c r="BB331" s="401"/>
      <c r="BC331" s="400"/>
      <c r="BD331" s="401"/>
      <c r="BE331" s="400"/>
      <c r="BF331" s="401"/>
      <c r="BG331" s="400"/>
      <c r="BH331" s="401"/>
      <c r="BI331" s="400"/>
      <c r="BJ331" s="401"/>
      <c r="BK331" s="400"/>
      <c r="BL331" s="401"/>
      <c r="BM331" s="400"/>
      <c r="BN331" s="401"/>
      <c r="BO331" s="400"/>
      <c r="BP331" s="401"/>
      <c r="BQ331" s="400"/>
      <c r="BR331" s="401"/>
      <c r="BS331" s="400"/>
      <c r="BT331" s="401"/>
      <c r="BU331" s="400"/>
      <c r="BV331" s="401"/>
      <c r="BW331" s="400"/>
      <c r="BX331" s="401"/>
      <c r="BY331" s="400"/>
      <c r="BZ331" s="401"/>
      <c r="CA331" s="400"/>
      <c r="CB331" s="401"/>
      <c r="CC331" s="400"/>
      <c r="CD331" s="401"/>
      <c r="CE331" s="400"/>
      <c r="CF331" s="401"/>
      <c r="CG331" s="400"/>
      <c r="CH331" s="401"/>
      <c r="CI331" s="400"/>
      <c r="CJ331" s="401"/>
      <c r="CK331" s="400"/>
      <c r="CL331" s="401"/>
      <c r="CM331" s="400"/>
      <c r="CN331" s="401"/>
      <c r="CO331" s="400"/>
      <c r="CP331" s="401"/>
      <c r="CQ331" s="400"/>
      <c r="CR331" s="401"/>
      <c r="CS331" s="400"/>
      <c r="CT331" s="401"/>
      <c r="CU331" s="400"/>
      <c r="CV331" s="401"/>
      <c r="CW331" s="400"/>
      <c r="CX331" s="401"/>
      <c r="CY331" s="400"/>
      <c r="CZ331" s="401"/>
      <c r="DA331" s="400"/>
      <c r="DB331" s="401"/>
      <c r="DC331" s="400"/>
      <c r="DD331" s="401"/>
      <c r="DE331" s="400"/>
      <c r="DF331" s="401"/>
      <c r="DG331" s="400"/>
      <c r="DH331" s="401"/>
      <c r="DI331" s="400"/>
      <c r="DJ331" s="401"/>
      <c r="DK331" s="400"/>
      <c r="DL331" s="401"/>
      <c r="DM331" s="400"/>
      <c r="DN331" s="401"/>
      <c r="DO331" s="400"/>
      <c r="DP331" s="401"/>
      <c r="DQ331" s="400"/>
      <c r="DR331" s="401"/>
      <c r="DS331" s="400"/>
      <c r="DT331" s="401"/>
      <c r="DU331" s="400"/>
      <c r="DV331" s="401"/>
      <c r="DW331" s="400"/>
      <c r="DX331" s="401"/>
      <c r="DY331" s="400"/>
      <c r="DZ331" s="401"/>
      <c r="EA331" s="400"/>
      <c r="EB331" s="401"/>
      <c r="EC331" s="400"/>
      <c r="ED331" s="401"/>
      <c r="EE331" s="400"/>
      <c r="EF331" s="401"/>
      <c r="EG331" s="400"/>
      <c r="EH331" s="401"/>
      <c r="EI331" s="400"/>
      <c r="EJ331" s="447"/>
      <c r="EK331" s="510"/>
      <c r="EL331" s="513"/>
      <c r="EM331" s="520"/>
      <c r="EN331" s="520"/>
      <c r="EO331" s="520"/>
      <c r="EP331" s="171">
        <f t="shared" ref="EP331:EP394" si="382">Q331</f>
        <v>0</v>
      </c>
      <c r="EQ331" s="171">
        <f t="shared" ref="EQ331:EQ394" si="383">U331+Y331+AC331+AG331+AK331+AO331+AS331+AW331+BA331+BE331+BI331+BM331+BQ331+BU331+BY331+CC331+CG331+CK331+CO331+CS331+CW331+DA331+DE331+DI331+DM331+DQ331+DU331+DY331+EC331+EG331</f>
        <v>0</v>
      </c>
      <c r="ER331" s="171">
        <f t="shared" ref="ER331:ER394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94" si="385">R331</f>
        <v>0</v>
      </c>
      <c r="ET331" s="171">
        <f t="shared" ref="ET331:ET394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94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94" si="388">EP331+EQ331+ES331+ET331+ER331+EU331</f>
        <v>0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16738.04</v>
      </c>
      <c r="EY331" s="174">
        <f>(L331*regular)+(M331*Cadeirantee)</f>
        <v>0</v>
      </c>
      <c r="EZ331" s="249">
        <f>SUMIF(FG331:GJ331,"&gt;0")</f>
        <v>0</v>
      </c>
      <c r="FA331" s="249">
        <f>SUMIF(FG331:GJ331,"&lt;0")+SUMIF(GN331:HP331,"&lt;0")</f>
        <v>0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16738.04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16738.04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0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0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94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0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3509</v>
      </c>
      <c r="B332" s="369" t="s">
        <v>3510</v>
      </c>
      <c r="C332" s="370" t="s">
        <v>3233</v>
      </c>
      <c r="D332" s="371" t="s">
        <v>3478</v>
      </c>
      <c r="E332" s="371" t="s">
        <v>3511</v>
      </c>
      <c r="F332" s="372" t="s">
        <v>3224</v>
      </c>
      <c r="G332" s="372" t="s">
        <v>3225</v>
      </c>
      <c r="H332" s="373" t="s">
        <v>234</v>
      </c>
      <c r="I332" s="374" t="s">
        <v>3512</v>
      </c>
      <c r="J332" s="421" t="s">
        <v>3231</v>
      </c>
      <c r="K332" s="421" t="s">
        <v>3234</v>
      </c>
      <c r="L332" s="329">
        <f>CONTINUA!BV332</f>
        <v>0</v>
      </c>
      <c r="M332" s="329">
        <f>CONTINUA!BW332</f>
        <v>0</v>
      </c>
      <c r="N332" s="895"/>
      <c r="O332" s="896" t="s">
        <v>4041</v>
      </c>
      <c r="P332" s="897" t="s">
        <v>4035</v>
      </c>
      <c r="Q332" s="400">
        <v>38</v>
      </c>
      <c r="R332" s="401"/>
      <c r="S332" s="400">
        <v>2</v>
      </c>
      <c r="T332" s="401"/>
      <c r="U332" s="400"/>
      <c r="V332" s="401"/>
      <c r="W332" s="400"/>
      <c r="X332" s="401"/>
      <c r="Y332" s="400"/>
      <c r="Z332" s="401"/>
      <c r="AA332" s="400"/>
      <c r="AB332" s="401"/>
      <c r="AC332" s="400"/>
      <c r="AD332" s="401"/>
      <c r="AE332" s="400"/>
      <c r="AF332" s="401"/>
      <c r="AG332" s="400"/>
      <c r="AH332" s="401"/>
      <c r="AI332" s="400"/>
      <c r="AJ332" s="401"/>
      <c r="AK332" s="400"/>
      <c r="AL332" s="401"/>
      <c r="AM332" s="400"/>
      <c r="AN332" s="401"/>
      <c r="AO332" s="400"/>
      <c r="AP332" s="401"/>
      <c r="AQ332" s="400"/>
      <c r="AR332" s="401"/>
      <c r="AS332" s="400"/>
      <c r="AT332" s="401"/>
      <c r="AU332" s="400"/>
      <c r="AV332" s="401"/>
      <c r="AW332" s="400"/>
      <c r="AX332" s="401"/>
      <c r="AY332" s="400"/>
      <c r="AZ332" s="401"/>
      <c r="BA332" s="400"/>
      <c r="BB332" s="401"/>
      <c r="BC332" s="400"/>
      <c r="BD332" s="401"/>
      <c r="BE332" s="400"/>
      <c r="BF332" s="401"/>
      <c r="BG332" s="400"/>
      <c r="BH332" s="401"/>
      <c r="BI332" s="400"/>
      <c r="BJ332" s="401"/>
      <c r="BK332" s="400"/>
      <c r="BL332" s="401"/>
      <c r="BM332" s="400"/>
      <c r="BN332" s="401"/>
      <c r="BO332" s="400"/>
      <c r="BP332" s="401"/>
      <c r="BQ332" s="400"/>
      <c r="BR332" s="401"/>
      <c r="BS332" s="400"/>
      <c r="BT332" s="401"/>
      <c r="BU332" s="400"/>
      <c r="BV332" s="401"/>
      <c r="BW332" s="400"/>
      <c r="BX332" s="401"/>
      <c r="BY332" s="400"/>
      <c r="BZ332" s="401"/>
      <c r="CA332" s="400"/>
      <c r="CB332" s="401"/>
      <c r="CC332" s="400"/>
      <c r="CD332" s="401"/>
      <c r="CE332" s="400"/>
      <c r="CF332" s="401"/>
      <c r="CG332" s="400"/>
      <c r="CH332" s="401"/>
      <c r="CI332" s="400"/>
      <c r="CJ332" s="401"/>
      <c r="CK332" s="400"/>
      <c r="CL332" s="401"/>
      <c r="CM332" s="400"/>
      <c r="CN332" s="401"/>
      <c r="CO332" s="400"/>
      <c r="CP332" s="401"/>
      <c r="CQ332" s="400"/>
      <c r="CR332" s="401"/>
      <c r="CS332" s="400"/>
      <c r="CT332" s="401"/>
      <c r="CU332" s="400"/>
      <c r="CV332" s="401"/>
      <c r="CW332" s="400"/>
      <c r="CX332" s="401"/>
      <c r="CY332" s="400"/>
      <c r="CZ332" s="401"/>
      <c r="DA332" s="400"/>
      <c r="DB332" s="401"/>
      <c r="DC332" s="400"/>
      <c r="DD332" s="401"/>
      <c r="DE332" s="400"/>
      <c r="DF332" s="401"/>
      <c r="DG332" s="400"/>
      <c r="DH332" s="401"/>
      <c r="DI332" s="400"/>
      <c r="DJ332" s="401"/>
      <c r="DK332" s="400"/>
      <c r="DL332" s="401"/>
      <c r="DM332" s="400"/>
      <c r="DN332" s="401"/>
      <c r="DO332" s="400"/>
      <c r="DP332" s="401"/>
      <c r="DQ332" s="400"/>
      <c r="DR332" s="401"/>
      <c r="DS332" s="400"/>
      <c r="DT332" s="401"/>
      <c r="DU332" s="400"/>
      <c r="DV332" s="401"/>
      <c r="DW332" s="400"/>
      <c r="DX332" s="401"/>
      <c r="DY332" s="400"/>
      <c r="DZ332" s="401"/>
      <c r="EA332" s="400"/>
      <c r="EB332" s="401"/>
      <c r="EC332" s="400"/>
      <c r="ED332" s="401"/>
      <c r="EE332" s="400"/>
      <c r="EF332" s="401"/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38</v>
      </c>
      <c r="EQ332" s="171">
        <f t="shared" si="383"/>
        <v>0</v>
      </c>
      <c r="ER332" s="171">
        <f t="shared" si="384"/>
        <v>2</v>
      </c>
      <c r="ES332" s="171">
        <f t="shared" si="385"/>
        <v>0</v>
      </c>
      <c r="ET332" s="171">
        <f t="shared" si="386"/>
        <v>0</v>
      </c>
      <c r="EU332" s="171">
        <f t="shared" si="387"/>
        <v>0</v>
      </c>
      <c r="EV332" s="172">
        <f t="shared" si="388"/>
        <v>40</v>
      </c>
      <c r="EW332" s="173"/>
      <c r="EX332" s="248">
        <f t="shared" si="389"/>
        <v>0</v>
      </c>
      <c r="EY332" s="174">
        <f>(L332*regular)+(M332*Cadeirantee)</f>
        <v>0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0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3509</v>
      </c>
      <c r="B333" s="369" t="s">
        <v>3510</v>
      </c>
      <c r="C333" s="375" t="s">
        <v>3233</v>
      </c>
      <c r="D333" s="371" t="s">
        <v>3478</v>
      </c>
      <c r="E333" s="371" t="s">
        <v>3511</v>
      </c>
      <c r="F333" s="376" t="s">
        <v>3224</v>
      </c>
      <c r="G333" s="376" t="s">
        <v>3225</v>
      </c>
      <c r="H333" s="373" t="s">
        <v>234</v>
      </c>
      <c r="I333" s="374" t="s">
        <v>3512</v>
      </c>
      <c r="J333" s="421" t="s">
        <v>3231</v>
      </c>
      <c r="K333" s="422" t="s">
        <v>3235</v>
      </c>
      <c r="L333" s="329">
        <f>CONTINUA!BV333</f>
        <v>0</v>
      </c>
      <c r="M333" s="329">
        <f>CONTINUA!BW333</f>
        <v>0</v>
      </c>
      <c r="N333" s="895"/>
      <c r="O333" s="896" t="s">
        <v>4041</v>
      </c>
      <c r="P333" s="897" t="s">
        <v>4035</v>
      </c>
      <c r="Q333" s="400"/>
      <c r="R333" s="401"/>
      <c r="S333" s="400"/>
      <c r="T333" s="401"/>
      <c r="U333" s="400"/>
      <c r="V333" s="401"/>
      <c r="W333" s="400"/>
      <c r="X333" s="401"/>
      <c r="Y333" s="400"/>
      <c r="Z333" s="401"/>
      <c r="AA333" s="400"/>
      <c r="AB333" s="401"/>
      <c r="AC333" s="400"/>
      <c r="AD333" s="401"/>
      <c r="AE333" s="400"/>
      <c r="AF333" s="401"/>
      <c r="AG333" s="400"/>
      <c r="AH333" s="401"/>
      <c r="AI333" s="400"/>
      <c r="AJ333" s="401"/>
      <c r="AK333" s="400"/>
      <c r="AL333" s="401"/>
      <c r="AM333" s="400"/>
      <c r="AN333" s="401"/>
      <c r="AO333" s="400"/>
      <c r="AP333" s="401"/>
      <c r="AQ333" s="400"/>
      <c r="AR333" s="401"/>
      <c r="AS333" s="400"/>
      <c r="AT333" s="401"/>
      <c r="AU333" s="400"/>
      <c r="AV333" s="401"/>
      <c r="AW333" s="400"/>
      <c r="AX333" s="401"/>
      <c r="AY333" s="400"/>
      <c r="AZ333" s="401"/>
      <c r="BA333" s="400"/>
      <c r="BB333" s="401"/>
      <c r="BC333" s="400"/>
      <c r="BD333" s="401"/>
      <c r="BE333" s="400"/>
      <c r="BF333" s="401"/>
      <c r="BG333" s="400"/>
      <c r="BH333" s="401"/>
      <c r="BI333" s="400"/>
      <c r="BJ333" s="401"/>
      <c r="BK333" s="400"/>
      <c r="BL333" s="401"/>
      <c r="BM333" s="400"/>
      <c r="BN333" s="401"/>
      <c r="BO333" s="400"/>
      <c r="BP333" s="401"/>
      <c r="BQ333" s="400"/>
      <c r="BR333" s="401"/>
      <c r="BS333" s="400"/>
      <c r="BT333" s="401"/>
      <c r="BU333" s="400"/>
      <c r="BV333" s="401"/>
      <c r="BW333" s="400"/>
      <c r="BX333" s="401"/>
      <c r="BY333" s="400"/>
      <c r="BZ333" s="401"/>
      <c r="CA333" s="400"/>
      <c r="CB333" s="401"/>
      <c r="CC333" s="400"/>
      <c r="CD333" s="401"/>
      <c r="CE333" s="400"/>
      <c r="CF333" s="401"/>
      <c r="CG333" s="400"/>
      <c r="CH333" s="401"/>
      <c r="CI333" s="400"/>
      <c r="CJ333" s="401"/>
      <c r="CK333" s="400"/>
      <c r="CL333" s="401"/>
      <c r="CM333" s="400"/>
      <c r="CN333" s="401"/>
      <c r="CO333" s="400"/>
      <c r="CP333" s="401"/>
      <c r="CQ333" s="400"/>
      <c r="CR333" s="401"/>
      <c r="CS333" s="400"/>
      <c r="CT333" s="401"/>
      <c r="CU333" s="400"/>
      <c r="CV333" s="401"/>
      <c r="CW333" s="400"/>
      <c r="CX333" s="401"/>
      <c r="CY333" s="400"/>
      <c r="CZ333" s="401"/>
      <c r="DA333" s="400"/>
      <c r="DB333" s="401"/>
      <c r="DC333" s="400"/>
      <c r="DD333" s="401"/>
      <c r="DE333" s="400"/>
      <c r="DF333" s="401"/>
      <c r="DG333" s="400"/>
      <c r="DH333" s="401"/>
      <c r="DI333" s="400"/>
      <c r="DJ333" s="401"/>
      <c r="DK333" s="400"/>
      <c r="DL333" s="401"/>
      <c r="DM333" s="400"/>
      <c r="DN333" s="401"/>
      <c r="DO333" s="400"/>
      <c r="DP333" s="401"/>
      <c r="DQ333" s="400"/>
      <c r="DR333" s="401"/>
      <c r="DS333" s="400"/>
      <c r="DT333" s="401"/>
      <c r="DU333" s="400"/>
      <c r="DV333" s="401"/>
      <c r="DW333" s="400"/>
      <c r="DX333" s="401"/>
      <c r="DY333" s="400"/>
      <c r="DZ333" s="401"/>
      <c r="EA333" s="400"/>
      <c r="EB333" s="401"/>
      <c r="EC333" s="400"/>
      <c r="ED333" s="401"/>
      <c r="EE333" s="400"/>
      <c r="EF333" s="401"/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0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0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3509</v>
      </c>
      <c r="B334" s="369" t="s">
        <v>3510</v>
      </c>
      <c r="C334" s="375" t="s">
        <v>3233</v>
      </c>
      <c r="D334" s="371" t="s">
        <v>3478</v>
      </c>
      <c r="E334" s="371" t="s">
        <v>3511</v>
      </c>
      <c r="F334" s="376" t="s">
        <v>3224</v>
      </c>
      <c r="G334" s="376" t="s">
        <v>3225</v>
      </c>
      <c r="H334" s="373" t="s">
        <v>234</v>
      </c>
      <c r="I334" s="374" t="s">
        <v>3512</v>
      </c>
      <c r="J334" s="421" t="s">
        <v>3231</v>
      </c>
      <c r="K334" s="423" t="s">
        <v>3236</v>
      </c>
      <c r="L334" s="329">
        <f>CONTINUA!BV334</f>
        <v>0</v>
      </c>
      <c r="M334" s="329">
        <f>CONTINUA!BW334</f>
        <v>0</v>
      </c>
      <c r="N334" s="895"/>
      <c r="O334" s="896" t="s">
        <v>4041</v>
      </c>
      <c r="P334" s="897" t="s">
        <v>4035</v>
      </c>
      <c r="Q334" s="400"/>
      <c r="R334" s="401"/>
      <c r="S334" s="400"/>
      <c r="T334" s="401"/>
      <c r="U334" s="400"/>
      <c r="V334" s="401"/>
      <c r="W334" s="400"/>
      <c r="X334" s="401"/>
      <c r="Y334" s="400"/>
      <c r="Z334" s="401"/>
      <c r="AA334" s="400"/>
      <c r="AB334" s="401"/>
      <c r="AC334" s="400"/>
      <c r="AD334" s="401"/>
      <c r="AE334" s="400"/>
      <c r="AF334" s="401"/>
      <c r="AG334" s="400"/>
      <c r="AH334" s="401"/>
      <c r="AI334" s="400"/>
      <c r="AJ334" s="401"/>
      <c r="AK334" s="400"/>
      <c r="AL334" s="401"/>
      <c r="AM334" s="400"/>
      <c r="AN334" s="401"/>
      <c r="AO334" s="400"/>
      <c r="AP334" s="401"/>
      <c r="AQ334" s="400"/>
      <c r="AR334" s="401"/>
      <c r="AS334" s="400"/>
      <c r="AT334" s="401"/>
      <c r="AU334" s="400"/>
      <c r="AV334" s="401"/>
      <c r="AW334" s="400"/>
      <c r="AX334" s="401"/>
      <c r="AY334" s="400"/>
      <c r="AZ334" s="401"/>
      <c r="BA334" s="400"/>
      <c r="BB334" s="401"/>
      <c r="BC334" s="400"/>
      <c r="BD334" s="401"/>
      <c r="BE334" s="400"/>
      <c r="BF334" s="401"/>
      <c r="BG334" s="400"/>
      <c r="BH334" s="401"/>
      <c r="BI334" s="400"/>
      <c r="BJ334" s="401"/>
      <c r="BK334" s="400"/>
      <c r="BL334" s="401"/>
      <c r="BM334" s="400"/>
      <c r="BN334" s="401"/>
      <c r="BO334" s="400"/>
      <c r="BP334" s="401"/>
      <c r="BQ334" s="400"/>
      <c r="BR334" s="401"/>
      <c r="BS334" s="400"/>
      <c r="BT334" s="401"/>
      <c r="BU334" s="400"/>
      <c r="BV334" s="401"/>
      <c r="BW334" s="400"/>
      <c r="BX334" s="401"/>
      <c r="BY334" s="400"/>
      <c r="BZ334" s="401"/>
      <c r="CA334" s="400"/>
      <c r="CB334" s="401"/>
      <c r="CC334" s="400"/>
      <c r="CD334" s="401"/>
      <c r="CE334" s="400"/>
      <c r="CF334" s="401"/>
      <c r="CG334" s="400"/>
      <c r="CH334" s="401"/>
      <c r="CI334" s="400"/>
      <c r="CJ334" s="401"/>
      <c r="CK334" s="400"/>
      <c r="CL334" s="401"/>
      <c r="CM334" s="400"/>
      <c r="CN334" s="401"/>
      <c r="CO334" s="400"/>
      <c r="CP334" s="401"/>
      <c r="CQ334" s="400"/>
      <c r="CR334" s="401"/>
      <c r="CS334" s="400"/>
      <c r="CT334" s="401"/>
      <c r="CU334" s="400"/>
      <c r="CV334" s="401"/>
      <c r="CW334" s="400"/>
      <c r="CX334" s="401"/>
      <c r="CY334" s="400"/>
      <c r="CZ334" s="401"/>
      <c r="DA334" s="400"/>
      <c r="DB334" s="401"/>
      <c r="DC334" s="400"/>
      <c r="DD334" s="401"/>
      <c r="DE334" s="400"/>
      <c r="DF334" s="401"/>
      <c r="DG334" s="400"/>
      <c r="DH334" s="401"/>
      <c r="DI334" s="400"/>
      <c r="DJ334" s="401"/>
      <c r="DK334" s="400"/>
      <c r="DL334" s="401"/>
      <c r="DM334" s="400"/>
      <c r="DN334" s="401"/>
      <c r="DO334" s="400"/>
      <c r="DP334" s="401"/>
      <c r="DQ334" s="400"/>
      <c r="DR334" s="401"/>
      <c r="DS334" s="400"/>
      <c r="DT334" s="401"/>
      <c r="DU334" s="400"/>
      <c r="DV334" s="401"/>
      <c r="DW334" s="400"/>
      <c r="DX334" s="401"/>
      <c r="DY334" s="400"/>
      <c r="DZ334" s="401"/>
      <c r="EA334" s="400"/>
      <c r="EB334" s="401"/>
      <c r="EC334" s="400"/>
      <c r="ED334" s="401"/>
      <c r="EE334" s="400"/>
      <c r="EF334" s="401"/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0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0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0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3509</v>
      </c>
      <c r="B335" s="378" t="s">
        <v>3510</v>
      </c>
      <c r="C335" s="379" t="s">
        <v>3233</v>
      </c>
      <c r="D335" s="380" t="s">
        <v>3478</v>
      </c>
      <c r="E335" s="380" t="s">
        <v>3511</v>
      </c>
      <c r="F335" s="381" t="s">
        <v>3224</v>
      </c>
      <c r="G335" s="381" t="s">
        <v>3225</v>
      </c>
      <c r="H335" s="382" t="s">
        <v>234</v>
      </c>
      <c r="I335" s="383" t="s">
        <v>3512</v>
      </c>
      <c r="J335" s="421" t="s">
        <v>3231</v>
      </c>
      <c r="K335" s="424" t="s">
        <v>60</v>
      </c>
      <c r="L335" s="329">
        <f>CONTINUA!BV335</f>
        <v>0</v>
      </c>
      <c r="M335" s="329">
        <f>CONTINUA!BW335</f>
        <v>0</v>
      </c>
      <c r="N335" s="895"/>
      <c r="O335" s="896" t="s">
        <v>4041</v>
      </c>
      <c r="P335" s="897" t="s">
        <v>4035</v>
      </c>
      <c r="Q335" s="400"/>
      <c r="R335" s="401"/>
      <c r="S335" s="400"/>
      <c r="T335" s="401"/>
      <c r="U335" s="400"/>
      <c r="V335" s="401"/>
      <c r="W335" s="400"/>
      <c r="X335" s="401"/>
      <c r="Y335" s="400"/>
      <c r="Z335" s="401"/>
      <c r="AA335" s="400"/>
      <c r="AB335" s="401"/>
      <c r="AC335" s="400"/>
      <c r="AD335" s="401"/>
      <c r="AE335" s="400"/>
      <c r="AF335" s="401"/>
      <c r="AG335" s="400"/>
      <c r="AH335" s="401"/>
      <c r="AI335" s="400"/>
      <c r="AJ335" s="401"/>
      <c r="AK335" s="400"/>
      <c r="AL335" s="401"/>
      <c r="AM335" s="400"/>
      <c r="AN335" s="401"/>
      <c r="AO335" s="400"/>
      <c r="AP335" s="401"/>
      <c r="AQ335" s="400"/>
      <c r="AR335" s="401"/>
      <c r="AS335" s="400"/>
      <c r="AT335" s="401"/>
      <c r="AU335" s="400"/>
      <c r="AV335" s="401"/>
      <c r="AW335" s="400"/>
      <c r="AX335" s="401"/>
      <c r="AY335" s="400"/>
      <c r="AZ335" s="401"/>
      <c r="BA335" s="400"/>
      <c r="BB335" s="401"/>
      <c r="BC335" s="400"/>
      <c r="BD335" s="401"/>
      <c r="BE335" s="400"/>
      <c r="BF335" s="401"/>
      <c r="BG335" s="400"/>
      <c r="BH335" s="401"/>
      <c r="BI335" s="400"/>
      <c r="BJ335" s="401"/>
      <c r="BK335" s="400"/>
      <c r="BL335" s="401"/>
      <c r="BM335" s="400"/>
      <c r="BN335" s="401"/>
      <c r="BO335" s="400"/>
      <c r="BP335" s="401"/>
      <c r="BQ335" s="400"/>
      <c r="BR335" s="401"/>
      <c r="BS335" s="400"/>
      <c r="BT335" s="401"/>
      <c r="BU335" s="400"/>
      <c r="BV335" s="401"/>
      <c r="BW335" s="400"/>
      <c r="BX335" s="401"/>
      <c r="BY335" s="400"/>
      <c r="BZ335" s="401"/>
      <c r="CA335" s="400"/>
      <c r="CB335" s="401"/>
      <c r="CC335" s="400"/>
      <c r="CD335" s="401"/>
      <c r="CE335" s="400"/>
      <c r="CF335" s="401"/>
      <c r="CG335" s="400"/>
      <c r="CH335" s="401"/>
      <c r="CI335" s="400"/>
      <c r="CJ335" s="401"/>
      <c r="CK335" s="400"/>
      <c r="CL335" s="401"/>
      <c r="CM335" s="400"/>
      <c r="CN335" s="401"/>
      <c r="CO335" s="400"/>
      <c r="CP335" s="401"/>
      <c r="CQ335" s="400"/>
      <c r="CR335" s="401"/>
      <c r="CS335" s="400"/>
      <c r="CT335" s="401"/>
      <c r="CU335" s="400"/>
      <c r="CV335" s="401"/>
      <c r="CW335" s="400"/>
      <c r="CX335" s="401"/>
      <c r="CY335" s="400"/>
      <c r="CZ335" s="401"/>
      <c r="DA335" s="400"/>
      <c r="DB335" s="401"/>
      <c r="DC335" s="400"/>
      <c r="DD335" s="401"/>
      <c r="DE335" s="400"/>
      <c r="DF335" s="401"/>
      <c r="DG335" s="400"/>
      <c r="DH335" s="401"/>
      <c r="DI335" s="400"/>
      <c r="DJ335" s="401"/>
      <c r="DK335" s="400"/>
      <c r="DL335" s="401"/>
      <c r="DM335" s="400"/>
      <c r="DN335" s="401"/>
      <c r="DO335" s="400"/>
      <c r="DP335" s="401"/>
      <c r="DQ335" s="400"/>
      <c r="DR335" s="401"/>
      <c r="DS335" s="400"/>
      <c r="DT335" s="401"/>
      <c r="DU335" s="400"/>
      <c r="DV335" s="401"/>
      <c r="DW335" s="400"/>
      <c r="DX335" s="401"/>
      <c r="DY335" s="400"/>
      <c r="DZ335" s="401"/>
      <c r="EA335" s="400"/>
      <c r="EB335" s="401"/>
      <c r="EC335" s="400"/>
      <c r="ED335" s="401"/>
      <c r="EE335" s="400"/>
      <c r="EF335" s="401"/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3513</v>
      </c>
      <c r="B336" s="522" t="s">
        <v>3514</v>
      </c>
      <c r="C336" s="523">
        <v>1</v>
      </c>
      <c r="D336" s="524" t="s">
        <v>3478</v>
      </c>
      <c r="E336" s="524" t="s">
        <v>3515</v>
      </c>
      <c r="F336" s="525" t="s">
        <v>3224</v>
      </c>
      <c r="G336" s="525" t="s">
        <v>3225</v>
      </c>
      <c r="H336" s="350" t="s">
        <v>234</v>
      </c>
      <c r="I336" s="351" t="s">
        <v>3516</v>
      </c>
      <c r="J336" s="409" t="s">
        <v>3231</v>
      </c>
      <c r="K336" s="410" t="s">
        <v>3232</v>
      </c>
      <c r="L336" s="329">
        <f>CONTINUA!BV336</f>
        <v>0</v>
      </c>
      <c r="M336" s="329">
        <f>CONTINUA!BW336</f>
        <v>0</v>
      </c>
      <c r="N336" s="895"/>
      <c r="O336" s="896" t="s">
        <v>4041</v>
      </c>
      <c r="P336" s="897" t="s">
        <v>4035</v>
      </c>
      <c r="Q336" s="400">
        <v>40</v>
      </c>
      <c r="R336" s="401"/>
      <c r="S336" s="400"/>
      <c r="T336" s="401"/>
      <c r="U336" s="400"/>
      <c r="V336" s="401"/>
      <c r="W336" s="400"/>
      <c r="X336" s="401"/>
      <c r="Y336" s="400"/>
      <c r="Z336" s="401"/>
      <c r="AA336" s="400"/>
      <c r="AB336" s="401"/>
      <c r="AC336" s="400"/>
      <c r="AD336" s="401"/>
      <c r="AE336" s="400"/>
      <c r="AF336" s="401"/>
      <c r="AG336" s="400"/>
      <c r="AH336" s="401"/>
      <c r="AI336" s="400"/>
      <c r="AJ336" s="401"/>
      <c r="AK336" s="400"/>
      <c r="AL336" s="401"/>
      <c r="AM336" s="400"/>
      <c r="AN336" s="401"/>
      <c r="AO336" s="400"/>
      <c r="AP336" s="401"/>
      <c r="AQ336" s="400"/>
      <c r="AR336" s="401"/>
      <c r="AS336" s="400"/>
      <c r="AT336" s="401"/>
      <c r="AU336" s="400"/>
      <c r="AV336" s="401"/>
      <c r="AW336" s="400"/>
      <c r="AX336" s="401"/>
      <c r="AY336" s="400"/>
      <c r="AZ336" s="401"/>
      <c r="BA336" s="400"/>
      <c r="BB336" s="401"/>
      <c r="BC336" s="400"/>
      <c r="BD336" s="401"/>
      <c r="BE336" s="400"/>
      <c r="BF336" s="401"/>
      <c r="BG336" s="400"/>
      <c r="BH336" s="401"/>
      <c r="BI336" s="400"/>
      <c r="BJ336" s="401"/>
      <c r="BK336" s="400"/>
      <c r="BL336" s="401"/>
      <c r="BM336" s="400"/>
      <c r="BN336" s="401"/>
      <c r="BO336" s="400"/>
      <c r="BP336" s="401"/>
      <c r="BQ336" s="400"/>
      <c r="BR336" s="401"/>
      <c r="BS336" s="400"/>
      <c r="BT336" s="401"/>
      <c r="BU336" s="400"/>
      <c r="BV336" s="401"/>
      <c r="BW336" s="400"/>
      <c r="BX336" s="401"/>
      <c r="BY336" s="400"/>
      <c r="BZ336" s="401"/>
      <c r="CA336" s="400"/>
      <c r="CB336" s="401"/>
      <c r="CC336" s="400"/>
      <c r="CD336" s="401"/>
      <c r="CE336" s="400"/>
      <c r="CF336" s="401"/>
      <c r="CG336" s="400"/>
      <c r="CH336" s="401"/>
      <c r="CI336" s="400"/>
      <c r="CJ336" s="401"/>
      <c r="CK336" s="400"/>
      <c r="CL336" s="401"/>
      <c r="CM336" s="400"/>
      <c r="CN336" s="401"/>
      <c r="CO336" s="400"/>
      <c r="CP336" s="401"/>
      <c r="CQ336" s="400"/>
      <c r="CR336" s="401"/>
      <c r="CS336" s="400"/>
      <c r="CT336" s="401"/>
      <c r="CU336" s="400"/>
      <c r="CV336" s="401"/>
      <c r="CW336" s="400"/>
      <c r="CX336" s="401"/>
      <c r="CY336" s="400"/>
      <c r="CZ336" s="401"/>
      <c r="DA336" s="400"/>
      <c r="DB336" s="401"/>
      <c r="DC336" s="400"/>
      <c r="DD336" s="401"/>
      <c r="DE336" s="400"/>
      <c r="DF336" s="401"/>
      <c r="DG336" s="400"/>
      <c r="DH336" s="401"/>
      <c r="DI336" s="400"/>
      <c r="DJ336" s="401"/>
      <c r="DK336" s="400"/>
      <c r="DL336" s="401"/>
      <c r="DM336" s="400"/>
      <c r="DN336" s="401"/>
      <c r="DO336" s="400"/>
      <c r="DP336" s="401"/>
      <c r="DQ336" s="400"/>
      <c r="DR336" s="401"/>
      <c r="DS336" s="400"/>
      <c r="DT336" s="401"/>
      <c r="DU336" s="400"/>
      <c r="DV336" s="401"/>
      <c r="DW336" s="400"/>
      <c r="DX336" s="401"/>
      <c r="DY336" s="400"/>
      <c r="DZ336" s="401"/>
      <c r="EA336" s="400"/>
      <c r="EB336" s="401"/>
      <c r="EC336" s="400"/>
      <c r="ED336" s="401"/>
      <c r="EE336" s="400"/>
      <c r="EF336" s="401"/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40</v>
      </c>
      <c r="EQ336" s="171">
        <f t="shared" si="383"/>
        <v>0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40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24827.870000000003</v>
      </c>
      <c r="EY336" s="174">
        <f>(L336*regular)+(M336*Cadeirantee)</f>
        <v>0</v>
      </c>
      <c r="EZ336" s="249">
        <f>SUMIF(FG336:GJ336,"&gt;0")</f>
        <v>0</v>
      </c>
      <c r="FA336" s="249">
        <f>SUMIF(FG336:GJ336,"&lt;0")+SUMIF(GN336:HP336,"&lt;0")</f>
        <v>0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24827.870000000003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24827.870000000003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0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0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0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0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0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0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0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0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0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3513</v>
      </c>
      <c r="B337" s="369" t="s">
        <v>3514</v>
      </c>
      <c r="C337" s="370" t="s">
        <v>3233</v>
      </c>
      <c r="D337" s="371" t="s">
        <v>3478</v>
      </c>
      <c r="E337" s="371" t="s">
        <v>3515</v>
      </c>
      <c r="F337" s="372" t="s">
        <v>3224</v>
      </c>
      <c r="G337" s="372" t="s">
        <v>3225</v>
      </c>
      <c r="H337" s="373" t="s">
        <v>234</v>
      </c>
      <c r="I337" s="374" t="s">
        <v>3516</v>
      </c>
      <c r="J337" s="421" t="s">
        <v>3231</v>
      </c>
      <c r="K337" s="421" t="s">
        <v>3234</v>
      </c>
      <c r="L337" s="329">
        <f>CONTINUA!BV337</f>
        <v>0</v>
      </c>
      <c r="M337" s="329">
        <f>CONTINUA!BW337</f>
        <v>0</v>
      </c>
      <c r="N337" s="895"/>
      <c r="O337" s="896" t="s">
        <v>4041</v>
      </c>
      <c r="P337" s="897" t="s">
        <v>4035</v>
      </c>
      <c r="Q337" s="400">
        <v>21</v>
      </c>
      <c r="R337" s="401"/>
      <c r="S337" s="400"/>
      <c r="T337" s="401"/>
      <c r="U337" s="400"/>
      <c r="V337" s="401"/>
      <c r="W337" s="400"/>
      <c r="X337" s="401"/>
      <c r="Y337" s="400"/>
      <c r="Z337" s="401"/>
      <c r="AA337" s="400"/>
      <c r="AB337" s="401"/>
      <c r="AC337" s="400"/>
      <c r="AD337" s="401"/>
      <c r="AE337" s="400"/>
      <c r="AF337" s="401"/>
      <c r="AG337" s="400"/>
      <c r="AH337" s="401"/>
      <c r="AI337" s="400"/>
      <c r="AJ337" s="401"/>
      <c r="AK337" s="400"/>
      <c r="AL337" s="401"/>
      <c r="AM337" s="400"/>
      <c r="AN337" s="401"/>
      <c r="AO337" s="400"/>
      <c r="AP337" s="401"/>
      <c r="AQ337" s="400"/>
      <c r="AR337" s="401"/>
      <c r="AS337" s="400"/>
      <c r="AT337" s="401"/>
      <c r="AU337" s="400"/>
      <c r="AV337" s="401"/>
      <c r="AW337" s="400"/>
      <c r="AX337" s="401"/>
      <c r="AY337" s="400"/>
      <c r="AZ337" s="401"/>
      <c r="BA337" s="400"/>
      <c r="BB337" s="401"/>
      <c r="BC337" s="400"/>
      <c r="BD337" s="401"/>
      <c r="BE337" s="400"/>
      <c r="BF337" s="401"/>
      <c r="BG337" s="400"/>
      <c r="BH337" s="401"/>
      <c r="BI337" s="400"/>
      <c r="BJ337" s="401"/>
      <c r="BK337" s="400"/>
      <c r="BL337" s="401"/>
      <c r="BM337" s="400"/>
      <c r="BN337" s="401"/>
      <c r="BO337" s="400"/>
      <c r="BP337" s="401"/>
      <c r="BQ337" s="400"/>
      <c r="BR337" s="401"/>
      <c r="BS337" s="400"/>
      <c r="BT337" s="401"/>
      <c r="BU337" s="400"/>
      <c r="BV337" s="401"/>
      <c r="BW337" s="400"/>
      <c r="BX337" s="401"/>
      <c r="BY337" s="400"/>
      <c r="BZ337" s="401"/>
      <c r="CA337" s="400"/>
      <c r="CB337" s="401"/>
      <c r="CC337" s="400"/>
      <c r="CD337" s="401"/>
      <c r="CE337" s="400"/>
      <c r="CF337" s="401"/>
      <c r="CG337" s="400"/>
      <c r="CH337" s="401"/>
      <c r="CI337" s="400"/>
      <c r="CJ337" s="401"/>
      <c r="CK337" s="400"/>
      <c r="CL337" s="401"/>
      <c r="CM337" s="400"/>
      <c r="CN337" s="401"/>
      <c r="CO337" s="400"/>
      <c r="CP337" s="401"/>
      <c r="CQ337" s="400"/>
      <c r="CR337" s="401"/>
      <c r="CS337" s="400"/>
      <c r="CT337" s="401"/>
      <c r="CU337" s="400"/>
      <c r="CV337" s="401"/>
      <c r="CW337" s="400"/>
      <c r="CX337" s="401"/>
      <c r="CY337" s="400"/>
      <c r="CZ337" s="401"/>
      <c r="DA337" s="400"/>
      <c r="DB337" s="401"/>
      <c r="DC337" s="400"/>
      <c r="DD337" s="401"/>
      <c r="DE337" s="400"/>
      <c r="DF337" s="401"/>
      <c r="DG337" s="400"/>
      <c r="DH337" s="401"/>
      <c r="DI337" s="400"/>
      <c r="DJ337" s="401"/>
      <c r="DK337" s="400"/>
      <c r="DL337" s="401"/>
      <c r="DM337" s="400"/>
      <c r="DN337" s="401"/>
      <c r="DO337" s="400"/>
      <c r="DP337" s="401"/>
      <c r="DQ337" s="400"/>
      <c r="DR337" s="401"/>
      <c r="DS337" s="400"/>
      <c r="DT337" s="401"/>
      <c r="DU337" s="400"/>
      <c r="DV337" s="401"/>
      <c r="DW337" s="400"/>
      <c r="DX337" s="401"/>
      <c r="DY337" s="400"/>
      <c r="DZ337" s="401"/>
      <c r="EA337" s="400"/>
      <c r="EB337" s="401"/>
      <c r="EC337" s="400"/>
      <c r="ED337" s="401"/>
      <c r="EE337" s="400"/>
      <c r="EF337" s="401"/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21</v>
      </c>
      <c r="EQ337" s="171">
        <f t="shared" si="383"/>
        <v>0</v>
      </c>
      <c r="ER337" s="171">
        <f t="shared" si="384"/>
        <v>0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21</v>
      </c>
      <c r="EW337" s="173"/>
      <c r="EX337" s="248">
        <f t="shared" si="395"/>
        <v>0</v>
      </c>
      <c r="EY337" s="174">
        <f>(L337*regular)+(M337*Cadeirantee)</f>
        <v>0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3513</v>
      </c>
      <c r="B338" s="369" t="s">
        <v>3514</v>
      </c>
      <c r="C338" s="375" t="s">
        <v>3233</v>
      </c>
      <c r="D338" s="371" t="s">
        <v>3478</v>
      </c>
      <c r="E338" s="371" t="s">
        <v>3515</v>
      </c>
      <c r="F338" s="376" t="s">
        <v>3224</v>
      </c>
      <c r="G338" s="376" t="s">
        <v>3225</v>
      </c>
      <c r="H338" s="373" t="s">
        <v>234</v>
      </c>
      <c r="I338" s="374" t="s">
        <v>3516</v>
      </c>
      <c r="J338" s="421" t="s">
        <v>3231</v>
      </c>
      <c r="K338" s="422" t="s">
        <v>3235</v>
      </c>
      <c r="L338" s="329">
        <f>CONTINUA!BV338</f>
        <v>0</v>
      </c>
      <c r="M338" s="329">
        <f>CONTINUA!BW338</f>
        <v>0</v>
      </c>
      <c r="N338" s="895"/>
      <c r="O338" s="896" t="s">
        <v>4041</v>
      </c>
      <c r="P338" s="897" t="s">
        <v>4035</v>
      </c>
      <c r="Q338" s="400"/>
      <c r="R338" s="401"/>
      <c r="S338" s="400"/>
      <c r="T338" s="401"/>
      <c r="U338" s="400"/>
      <c r="V338" s="401"/>
      <c r="W338" s="400"/>
      <c r="X338" s="401"/>
      <c r="Y338" s="400"/>
      <c r="Z338" s="401"/>
      <c r="AA338" s="400"/>
      <c r="AB338" s="401"/>
      <c r="AC338" s="400"/>
      <c r="AD338" s="401"/>
      <c r="AE338" s="400"/>
      <c r="AF338" s="401"/>
      <c r="AG338" s="400"/>
      <c r="AH338" s="401"/>
      <c r="AI338" s="400"/>
      <c r="AJ338" s="401"/>
      <c r="AK338" s="400"/>
      <c r="AL338" s="401"/>
      <c r="AM338" s="400"/>
      <c r="AN338" s="401"/>
      <c r="AO338" s="400"/>
      <c r="AP338" s="401"/>
      <c r="AQ338" s="400"/>
      <c r="AR338" s="401"/>
      <c r="AS338" s="400"/>
      <c r="AT338" s="401"/>
      <c r="AU338" s="400"/>
      <c r="AV338" s="401"/>
      <c r="AW338" s="400"/>
      <c r="AX338" s="401"/>
      <c r="AY338" s="400"/>
      <c r="AZ338" s="401"/>
      <c r="BA338" s="400"/>
      <c r="BB338" s="401"/>
      <c r="BC338" s="400"/>
      <c r="BD338" s="401"/>
      <c r="BE338" s="400"/>
      <c r="BF338" s="401"/>
      <c r="BG338" s="400"/>
      <c r="BH338" s="401"/>
      <c r="BI338" s="400"/>
      <c r="BJ338" s="401"/>
      <c r="BK338" s="400"/>
      <c r="BL338" s="401"/>
      <c r="BM338" s="400"/>
      <c r="BN338" s="401"/>
      <c r="BO338" s="400"/>
      <c r="BP338" s="401"/>
      <c r="BQ338" s="400"/>
      <c r="BR338" s="401"/>
      <c r="BS338" s="400"/>
      <c r="BT338" s="401"/>
      <c r="BU338" s="400"/>
      <c r="BV338" s="401"/>
      <c r="BW338" s="400"/>
      <c r="BX338" s="401"/>
      <c r="BY338" s="400"/>
      <c r="BZ338" s="401"/>
      <c r="CA338" s="400"/>
      <c r="CB338" s="401"/>
      <c r="CC338" s="400"/>
      <c r="CD338" s="401"/>
      <c r="CE338" s="400"/>
      <c r="CF338" s="401"/>
      <c r="CG338" s="400"/>
      <c r="CH338" s="401"/>
      <c r="CI338" s="400"/>
      <c r="CJ338" s="401"/>
      <c r="CK338" s="400"/>
      <c r="CL338" s="401"/>
      <c r="CM338" s="400"/>
      <c r="CN338" s="401"/>
      <c r="CO338" s="400"/>
      <c r="CP338" s="401"/>
      <c r="CQ338" s="400"/>
      <c r="CR338" s="401"/>
      <c r="CS338" s="400"/>
      <c r="CT338" s="401"/>
      <c r="CU338" s="400"/>
      <c r="CV338" s="401"/>
      <c r="CW338" s="400"/>
      <c r="CX338" s="401"/>
      <c r="CY338" s="400"/>
      <c r="CZ338" s="401"/>
      <c r="DA338" s="400"/>
      <c r="DB338" s="401"/>
      <c r="DC338" s="400"/>
      <c r="DD338" s="401"/>
      <c r="DE338" s="400"/>
      <c r="DF338" s="401"/>
      <c r="DG338" s="400"/>
      <c r="DH338" s="401"/>
      <c r="DI338" s="400"/>
      <c r="DJ338" s="401"/>
      <c r="DK338" s="400"/>
      <c r="DL338" s="401"/>
      <c r="DM338" s="400"/>
      <c r="DN338" s="401"/>
      <c r="DO338" s="400"/>
      <c r="DP338" s="401"/>
      <c r="DQ338" s="400"/>
      <c r="DR338" s="401"/>
      <c r="DS338" s="400"/>
      <c r="DT338" s="401"/>
      <c r="DU338" s="400"/>
      <c r="DV338" s="401"/>
      <c r="DW338" s="400"/>
      <c r="DX338" s="401"/>
      <c r="DY338" s="400"/>
      <c r="DZ338" s="401"/>
      <c r="EA338" s="400"/>
      <c r="EB338" s="401"/>
      <c r="EC338" s="400"/>
      <c r="ED338" s="401"/>
      <c r="EE338" s="400"/>
      <c r="EF338" s="401"/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3513</v>
      </c>
      <c r="B339" s="369" t="s">
        <v>3514</v>
      </c>
      <c r="C339" s="375" t="s">
        <v>3233</v>
      </c>
      <c r="D339" s="371" t="s">
        <v>3478</v>
      </c>
      <c r="E339" s="371" t="s">
        <v>3515</v>
      </c>
      <c r="F339" s="376" t="s">
        <v>3224</v>
      </c>
      <c r="G339" s="376" t="s">
        <v>3225</v>
      </c>
      <c r="H339" s="373" t="s">
        <v>234</v>
      </c>
      <c r="I339" s="374" t="s">
        <v>3516</v>
      </c>
      <c r="J339" s="421" t="s">
        <v>3231</v>
      </c>
      <c r="K339" s="423" t="s">
        <v>3236</v>
      </c>
      <c r="L339" s="329">
        <f>CONTINUA!BV339</f>
        <v>0</v>
      </c>
      <c r="M339" s="329">
        <f>CONTINUA!BW339</f>
        <v>0</v>
      </c>
      <c r="N339" s="895"/>
      <c r="O339" s="896" t="s">
        <v>4041</v>
      </c>
      <c r="P339" s="897" t="s">
        <v>4035</v>
      </c>
      <c r="Q339" s="400"/>
      <c r="R339" s="401"/>
      <c r="S339" s="400"/>
      <c r="T339" s="401"/>
      <c r="U339" s="400"/>
      <c r="V339" s="401"/>
      <c r="W339" s="400"/>
      <c r="X339" s="401"/>
      <c r="Y339" s="400"/>
      <c r="Z339" s="401"/>
      <c r="AA339" s="400"/>
      <c r="AB339" s="401"/>
      <c r="AC339" s="400"/>
      <c r="AD339" s="401"/>
      <c r="AE339" s="400"/>
      <c r="AF339" s="401"/>
      <c r="AG339" s="400"/>
      <c r="AH339" s="401"/>
      <c r="AI339" s="400"/>
      <c r="AJ339" s="401"/>
      <c r="AK339" s="400"/>
      <c r="AL339" s="401"/>
      <c r="AM339" s="400"/>
      <c r="AN339" s="401"/>
      <c r="AO339" s="400"/>
      <c r="AP339" s="401"/>
      <c r="AQ339" s="400"/>
      <c r="AR339" s="401"/>
      <c r="AS339" s="400"/>
      <c r="AT339" s="401"/>
      <c r="AU339" s="400"/>
      <c r="AV339" s="401"/>
      <c r="AW339" s="400"/>
      <c r="AX339" s="401"/>
      <c r="AY339" s="400"/>
      <c r="AZ339" s="401"/>
      <c r="BA339" s="400"/>
      <c r="BB339" s="401"/>
      <c r="BC339" s="400"/>
      <c r="BD339" s="401"/>
      <c r="BE339" s="400"/>
      <c r="BF339" s="401"/>
      <c r="BG339" s="400"/>
      <c r="BH339" s="401"/>
      <c r="BI339" s="400"/>
      <c r="BJ339" s="401"/>
      <c r="BK339" s="400"/>
      <c r="BL339" s="401"/>
      <c r="BM339" s="400"/>
      <c r="BN339" s="401"/>
      <c r="BO339" s="400"/>
      <c r="BP339" s="401"/>
      <c r="BQ339" s="400"/>
      <c r="BR339" s="401"/>
      <c r="BS339" s="400"/>
      <c r="BT339" s="401"/>
      <c r="BU339" s="400"/>
      <c r="BV339" s="401"/>
      <c r="BW339" s="400"/>
      <c r="BX339" s="401"/>
      <c r="BY339" s="400"/>
      <c r="BZ339" s="401"/>
      <c r="CA339" s="400"/>
      <c r="CB339" s="401"/>
      <c r="CC339" s="400"/>
      <c r="CD339" s="401"/>
      <c r="CE339" s="400"/>
      <c r="CF339" s="401"/>
      <c r="CG339" s="400"/>
      <c r="CH339" s="401"/>
      <c r="CI339" s="400"/>
      <c r="CJ339" s="401"/>
      <c r="CK339" s="400"/>
      <c r="CL339" s="401"/>
      <c r="CM339" s="400"/>
      <c r="CN339" s="401"/>
      <c r="CO339" s="400"/>
      <c r="CP339" s="401"/>
      <c r="CQ339" s="400"/>
      <c r="CR339" s="401"/>
      <c r="CS339" s="400"/>
      <c r="CT339" s="401"/>
      <c r="CU339" s="400"/>
      <c r="CV339" s="401"/>
      <c r="CW339" s="400"/>
      <c r="CX339" s="401"/>
      <c r="CY339" s="400"/>
      <c r="CZ339" s="401"/>
      <c r="DA339" s="400"/>
      <c r="DB339" s="401"/>
      <c r="DC339" s="400"/>
      <c r="DD339" s="401"/>
      <c r="DE339" s="400"/>
      <c r="DF339" s="401"/>
      <c r="DG339" s="400"/>
      <c r="DH339" s="401"/>
      <c r="DI339" s="400"/>
      <c r="DJ339" s="401"/>
      <c r="DK339" s="400"/>
      <c r="DL339" s="401"/>
      <c r="DM339" s="400"/>
      <c r="DN339" s="401"/>
      <c r="DO339" s="400"/>
      <c r="DP339" s="401"/>
      <c r="DQ339" s="400"/>
      <c r="DR339" s="401"/>
      <c r="DS339" s="400"/>
      <c r="DT339" s="401"/>
      <c r="DU339" s="400"/>
      <c r="DV339" s="401"/>
      <c r="DW339" s="400"/>
      <c r="DX339" s="401"/>
      <c r="DY339" s="400"/>
      <c r="DZ339" s="401"/>
      <c r="EA339" s="400"/>
      <c r="EB339" s="401"/>
      <c r="EC339" s="400"/>
      <c r="ED339" s="401"/>
      <c r="EE339" s="400"/>
      <c r="EF339" s="401"/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0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0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3513</v>
      </c>
      <c r="B340" s="378" t="s">
        <v>3514</v>
      </c>
      <c r="C340" s="379" t="s">
        <v>3233</v>
      </c>
      <c r="D340" s="380" t="s">
        <v>3478</v>
      </c>
      <c r="E340" s="380" t="s">
        <v>3515</v>
      </c>
      <c r="F340" s="381" t="s">
        <v>3224</v>
      </c>
      <c r="G340" s="381" t="s">
        <v>3225</v>
      </c>
      <c r="H340" s="382" t="s">
        <v>234</v>
      </c>
      <c r="I340" s="383" t="s">
        <v>3516</v>
      </c>
      <c r="J340" s="421" t="s">
        <v>3231</v>
      </c>
      <c r="K340" s="424" t="s">
        <v>60</v>
      </c>
      <c r="L340" s="329">
        <f>CONTINUA!BV340</f>
        <v>0</v>
      </c>
      <c r="M340" s="329">
        <f>CONTINUA!BW340</f>
        <v>0</v>
      </c>
      <c r="N340" s="895"/>
      <c r="O340" s="896" t="s">
        <v>4041</v>
      </c>
      <c r="P340" s="897" t="s">
        <v>4035</v>
      </c>
      <c r="Q340" s="400"/>
      <c r="R340" s="401"/>
      <c r="S340" s="400"/>
      <c r="T340" s="401"/>
      <c r="U340" s="400"/>
      <c r="V340" s="401"/>
      <c r="W340" s="400"/>
      <c r="X340" s="401"/>
      <c r="Y340" s="400"/>
      <c r="Z340" s="401"/>
      <c r="AA340" s="400"/>
      <c r="AB340" s="401"/>
      <c r="AC340" s="400"/>
      <c r="AD340" s="401"/>
      <c r="AE340" s="400"/>
      <c r="AF340" s="401"/>
      <c r="AG340" s="400"/>
      <c r="AH340" s="401"/>
      <c r="AI340" s="400"/>
      <c r="AJ340" s="401"/>
      <c r="AK340" s="400"/>
      <c r="AL340" s="401"/>
      <c r="AM340" s="400"/>
      <c r="AN340" s="401"/>
      <c r="AO340" s="400"/>
      <c r="AP340" s="401"/>
      <c r="AQ340" s="400"/>
      <c r="AR340" s="401"/>
      <c r="AS340" s="400"/>
      <c r="AT340" s="401"/>
      <c r="AU340" s="400"/>
      <c r="AV340" s="401"/>
      <c r="AW340" s="400"/>
      <c r="AX340" s="401"/>
      <c r="AY340" s="400"/>
      <c r="AZ340" s="401"/>
      <c r="BA340" s="400"/>
      <c r="BB340" s="401"/>
      <c r="BC340" s="400"/>
      <c r="BD340" s="401"/>
      <c r="BE340" s="400"/>
      <c r="BF340" s="401"/>
      <c r="BG340" s="400"/>
      <c r="BH340" s="401"/>
      <c r="BI340" s="400"/>
      <c r="BJ340" s="401"/>
      <c r="BK340" s="400"/>
      <c r="BL340" s="401"/>
      <c r="BM340" s="400"/>
      <c r="BN340" s="401"/>
      <c r="BO340" s="400"/>
      <c r="BP340" s="401"/>
      <c r="BQ340" s="400"/>
      <c r="BR340" s="401"/>
      <c r="BS340" s="400"/>
      <c r="BT340" s="401"/>
      <c r="BU340" s="400"/>
      <c r="BV340" s="401"/>
      <c r="BW340" s="400"/>
      <c r="BX340" s="401"/>
      <c r="BY340" s="400"/>
      <c r="BZ340" s="401"/>
      <c r="CA340" s="400"/>
      <c r="CB340" s="401"/>
      <c r="CC340" s="400"/>
      <c r="CD340" s="401"/>
      <c r="CE340" s="400"/>
      <c r="CF340" s="401"/>
      <c r="CG340" s="400"/>
      <c r="CH340" s="401"/>
      <c r="CI340" s="400"/>
      <c r="CJ340" s="401"/>
      <c r="CK340" s="400"/>
      <c r="CL340" s="401"/>
      <c r="CM340" s="400"/>
      <c r="CN340" s="401"/>
      <c r="CO340" s="400"/>
      <c r="CP340" s="401"/>
      <c r="CQ340" s="400"/>
      <c r="CR340" s="401"/>
      <c r="CS340" s="400"/>
      <c r="CT340" s="401"/>
      <c r="CU340" s="400"/>
      <c r="CV340" s="401"/>
      <c r="CW340" s="400"/>
      <c r="CX340" s="401"/>
      <c r="CY340" s="400"/>
      <c r="CZ340" s="401"/>
      <c r="DA340" s="400"/>
      <c r="DB340" s="401"/>
      <c r="DC340" s="400"/>
      <c r="DD340" s="401"/>
      <c r="DE340" s="400"/>
      <c r="DF340" s="401"/>
      <c r="DG340" s="400"/>
      <c r="DH340" s="401"/>
      <c r="DI340" s="400"/>
      <c r="DJ340" s="401"/>
      <c r="DK340" s="400"/>
      <c r="DL340" s="401"/>
      <c r="DM340" s="400"/>
      <c r="DN340" s="401"/>
      <c r="DO340" s="400"/>
      <c r="DP340" s="401"/>
      <c r="DQ340" s="400"/>
      <c r="DR340" s="401"/>
      <c r="DS340" s="400"/>
      <c r="DT340" s="401"/>
      <c r="DU340" s="400"/>
      <c r="DV340" s="401"/>
      <c r="DW340" s="400"/>
      <c r="DX340" s="401"/>
      <c r="DY340" s="400"/>
      <c r="DZ340" s="401"/>
      <c r="EA340" s="400"/>
      <c r="EB340" s="401"/>
      <c r="EC340" s="400"/>
      <c r="ED340" s="401"/>
      <c r="EE340" s="400"/>
      <c r="EF340" s="401"/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3517</v>
      </c>
      <c r="B341" s="522" t="s">
        <v>3518</v>
      </c>
      <c r="C341" s="523">
        <v>3</v>
      </c>
      <c r="D341" s="524" t="s">
        <v>3478</v>
      </c>
      <c r="E341" s="524" t="s">
        <v>3519</v>
      </c>
      <c r="F341" s="525" t="s">
        <v>3224</v>
      </c>
      <c r="G341" s="525" t="s">
        <v>3225</v>
      </c>
      <c r="H341" s="350" t="s">
        <v>234</v>
      </c>
      <c r="I341" s="351" t="s">
        <v>3520</v>
      </c>
      <c r="J341" s="409" t="s">
        <v>3300</v>
      </c>
      <c r="K341" s="410" t="s">
        <v>3232</v>
      </c>
      <c r="L341" s="329">
        <f>CONTINUA!BV341</f>
        <v>0</v>
      </c>
      <c r="M341" s="329">
        <f>CONTINUA!BW341</f>
        <v>0</v>
      </c>
      <c r="N341" s="895"/>
      <c r="O341" s="896" t="s">
        <v>4041</v>
      </c>
      <c r="P341" s="897" t="s">
        <v>4035</v>
      </c>
      <c r="Q341" s="400"/>
      <c r="R341" s="401"/>
      <c r="S341" s="400"/>
      <c r="T341" s="401"/>
      <c r="U341" s="400"/>
      <c r="V341" s="401"/>
      <c r="W341" s="400"/>
      <c r="X341" s="401"/>
      <c r="Y341" s="400"/>
      <c r="Z341" s="401"/>
      <c r="AA341" s="400"/>
      <c r="AB341" s="401"/>
      <c r="AC341" s="400"/>
      <c r="AD341" s="401"/>
      <c r="AE341" s="400"/>
      <c r="AF341" s="401"/>
      <c r="AG341" s="400"/>
      <c r="AH341" s="401"/>
      <c r="AI341" s="400"/>
      <c r="AJ341" s="401"/>
      <c r="AK341" s="400"/>
      <c r="AL341" s="401"/>
      <c r="AM341" s="400"/>
      <c r="AN341" s="401"/>
      <c r="AO341" s="400"/>
      <c r="AP341" s="401"/>
      <c r="AQ341" s="400"/>
      <c r="AR341" s="401"/>
      <c r="AS341" s="400"/>
      <c r="AT341" s="401"/>
      <c r="AU341" s="400"/>
      <c r="AV341" s="401"/>
      <c r="AW341" s="400"/>
      <c r="AX341" s="401"/>
      <c r="AY341" s="400"/>
      <c r="AZ341" s="401"/>
      <c r="BA341" s="400"/>
      <c r="BB341" s="401"/>
      <c r="BC341" s="400"/>
      <c r="BD341" s="401"/>
      <c r="BE341" s="400"/>
      <c r="BF341" s="401"/>
      <c r="BG341" s="400"/>
      <c r="BH341" s="401"/>
      <c r="BI341" s="400"/>
      <c r="BJ341" s="401"/>
      <c r="BK341" s="400"/>
      <c r="BL341" s="401"/>
      <c r="BM341" s="400"/>
      <c r="BN341" s="401"/>
      <c r="BO341" s="400"/>
      <c r="BP341" s="401"/>
      <c r="BQ341" s="400"/>
      <c r="BR341" s="401"/>
      <c r="BS341" s="400"/>
      <c r="BT341" s="401"/>
      <c r="BU341" s="400"/>
      <c r="BV341" s="401"/>
      <c r="BW341" s="400"/>
      <c r="BX341" s="401"/>
      <c r="BY341" s="400"/>
      <c r="BZ341" s="401"/>
      <c r="CA341" s="400"/>
      <c r="CB341" s="401"/>
      <c r="CC341" s="400"/>
      <c r="CD341" s="401"/>
      <c r="CE341" s="400"/>
      <c r="CF341" s="401"/>
      <c r="CG341" s="400"/>
      <c r="CH341" s="401"/>
      <c r="CI341" s="400"/>
      <c r="CJ341" s="401"/>
      <c r="CK341" s="400"/>
      <c r="CL341" s="401"/>
      <c r="CM341" s="400"/>
      <c r="CN341" s="401"/>
      <c r="CO341" s="400"/>
      <c r="CP341" s="401"/>
      <c r="CQ341" s="400"/>
      <c r="CR341" s="401"/>
      <c r="CS341" s="400"/>
      <c r="CT341" s="401"/>
      <c r="CU341" s="400"/>
      <c r="CV341" s="401"/>
      <c r="CW341" s="400"/>
      <c r="CX341" s="401"/>
      <c r="CY341" s="400"/>
      <c r="CZ341" s="401"/>
      <c r="DA341" s="400"/>
      <c r="DB341" s="401"/>
      <c r="DC341" s="400"/>
      <c r="DD341" s="401"/>
      <c r="DE341" s="400"/>
      <c r="DF341" s="401"/>
      <c r="DG341" s="400"/>
      <c r="DH341" s="401"/>
      <c r="DI341" s="400"/>
      <c r="DJ341" s="401"/>
      <c r="DK341" s="400"/>
      <c r="DL341" s="401"/>
      <c r="DM341" s="400"/>
      <c r="DN341" s="401"/>
      <c r="DO341" s="400"/>
      <c r="DP341" s="401"/>
      <c r="DQ341" s="400"/>
      <c r="DR341" s="401"/>
      <c r="DS341" s="400"/>
      <c r="DT341" s="401"/>
      <c r="DU341" s="400"/>
      <c r="DV341" s="401"/>
      <c r="DW341" s="400"/>
      <c r="DX341" s="401"/>
      <c r="DY341" s="400"/>
      <c r="DZ341" s="401"/>
      <c r="EA341" s="400"/>
      <c r="EB341" s="401"/>
      <c r="EC341" s="400"/>
      <c r="ED341" s="401"/>
      <c r="EE341" s="400"/>
      <c r="EF341" s="401"/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0</v>
      </c>
      <c r="EQ341" s="171">
        <f t="shared" si="383"/>
        <v>0</v>
      </c>
      <c r="ER341" s="171">
        <f t="shared" si="384"/>
        <v>0</v>
      </c>
      <c r="ES341" s="171">
        <f t="shared" si="385"/>
        <v>0</v>
      </c>
      <c r="ET341" s="171">
        <f t="shared" si="386"/>
        <v>0</v>
      </c>
      <c r="EU341" s="171">
        <f t="shared" si="387"/>
        <v>0</v>
      </c>
      <c r="EV341" s="172">
        <f t="shared" si="388"/>
        <v>0</v>
      </c>
      <c r="EW341" s="367">
        <f>IF(C341=4,IF(MAX(Q341:EJ343)&gt;0,(Especiall/30*(IF(($G341-$F341)=($G$5-$F$5),30,IF(DAY($G341)=31,($G341-$F341),($G341-$F341)+1)))),0),0)</f>
        <v>0</v>
      </c>
      <c r="EX341" s="248">
        <f t="shared" ref="EX341:EX344" si="400">FF341</f>
        <v>16188.48</v>
      </c>
      <c r="EY341" s="174">
        <f>(L341*regular)+(M341*Cadeirantee)</f>
        <v>0</v>
      </c>
      <c r="EZ341" s="249">
        <f>SUMIF(FG341:GJ341,"&gt;0")</f>
        <v>0</v>
      </c>
      <c r="FA341" s="249">
        <f>SUMIF(FG341:GJ341,"&lt;0")+SUMIF(GN341:HP341,"&lt;0")</f>
        <v>0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16188.48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16188.48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3517</v>
      </c>
      <c r="B342" s="369" t="s">
        <v>3518</v>
      </c>
      <c r="C342" s="370" t="s">
        <v>3301</v>
      </c>
      <c r="D342" s="371" t="s">
        <v>3478</v>
      </c>
      <c r="E342" s="371" t="s">
        <v>3519</v>
      </c>
      <c r="F342" s="372" t="s">
        <v>3224</v>
      </c>
      <c r="G342" s="372" t="s">
        <v>3225</v>
      </c>
      <c r="H342" s="373" t="s">
        <v>234</v>
      </c>
      <c r="I342" s="374" t="s">
        <v>3520</v>
      </c>
      <c r="J342" s="421" t="s">
        <v>3300</v>
      </c>
      <c r="K342" s="421" t="s">
        <v>3234</v>
      </c>
      <c r="L342" s="329">
        <f>CONTINUA!BV342</f>
        <v>0</v>
      </c>
      <c r="M342" s="329">
        <f>CONTINUA!BW342</f>
        <v>0</v>
      </c>
      <c r="N342" s="895"/>
      <c r="O342" s="896" t="s">
        <v>4041</v>
      </c>
      <c r="P342" s="897" t="s">
        <v>4035</v>
      </c>
      <c r="Q342" s="400"/>
      <c r="R342" s="401"/>
      <c r="S342" s="400"/>
      <c r="T342" s="401"/>
      <c r="U342" s="400"/>
      <c r="V342" s="401"/>
      <c r="W342" s="400"/>
      <c r="X342" s="401"/>
      <c r="Y342" s="400"/>
      <c r="Z342" s="401"/>
      <c r="AA342" s="400"/>
      <c r="AB342" s="401"/>
      <c r="AC342" s="400"/>
      <c r="AD342" s="401"/>
      <c r="AE342" s="400"/>
      <c r="AF342" s="401"/>
      <c r="AG342" s="400"/>
      <c r="AH342" s="401"/>
      <c r="AI342" s="400"/>
      <c r="AJ342" s="401"/>
      <c r="AK342" s="400"/>
      <c r="AL342" s="401"/>
      <c r="AM342" s="400"/>
      <c r="AN342" s="401"/>
      <c r="AO342" s="400"/>
      <c r="AP342" s="401"/>
      <c r="AQ342" s="400"/>
      <c r="AR342" s="401"/>
      <c r="AS342" s="400"/>
      <c r="AT342" s="401"/>
      <c r="AU342" s="400"/>
      <c r="AV342" s="401"/>
      <c r="AW342" s="400"/>
      <c r="AX342" s="401"/>
      <c r="AY342" s="400"/>
      <c r="AZ342" s="401"/>
      <c r="BA342" s="400"/>
      <c r="BB342" s="401"/>
      <c r="BC342" s="400"/>
      <c r="BD342" s="401"/>
      <c r="BE342" s="400"/>
      <c r="BF342" s="401"/>
      <c r="BG342" s="400"/>
      <c r="BH342" s="401"/>
      <c r="BI342" s="400"/>
      <c r="BJ342" s="401"/>
      <c r="BK342" s="400"/>
      <c r="BL342" s="401"/>
      <c r="BM342" s="400"/>
      <c r="BN342" s="401"/>
      <c r="BO342" s="400"/>
      <c r="BP342" s="401"/>
      <c r="BQ342" s="400"/>
      <c r="BR342" s="401"/>
      <c r="BS342" s="400"/>
      <c r="BT342" s="401"/>
      <c r="BU342" s="400"/>
      <c r="BV342" s="401"/>
      <c r="BW342" s="400"/>
      <c r="BX342" s="401"/>
      <c r="BY342" s="400"/>
      <c r="BZ342" s="401"/>
      <c r="CA342" s="400"/>
      <c r="CB342" s="401"/>
      <c r="CC342" s="400"/>
      <c r="CD342" s="401"/>
      <c r="CE342" s="400"/>
      <c r="CF342" s="401"/>
      <c r="CG342" s="400"/>
      <c r="CH342" s="401"/>
      <c r="CI342" s="400"/>
      <c r="CJ342" s="401"/>
      <c r="CK342" s="400"/>
      <c r="CL342" s="401"/>
      <c r="CM342" s="400"/>
      <c r="CN342" s="401"/>
      <c r="CO342" s="400"/>
      <c r="CP342" s="401"/>
      <c r="CQ342" s="400"/>
      <c r="CR342" s="401"/>
      <c r="CS342" s="400"/>
      <c r="CT342" s="401"/>
      <c r="CU342" s="400"/>
      <c r="CV342" s="401"/>
      <c r="CW342" s="400"/>
      <c r="CX342" s="401"/>
      <c r="CY342" s="400"/>
      <c r="CZ342" s="401"/>
      <c r="DA342" s="400"/>
      <c r="DB342" s="401"/>
      <c r="DC342" s="400"/>
      <c r="DD342" s="401"/>
      <c r="DE342" s="400"/>
      <c r="DF342" s="401"/>
      <c r="DG342" s="400"/>
      <c r="DH342" s="401"/>
      <c r="DI342" s="400"/>
      <c r="DJ342" s="401"/>
      <c r="DK342" s="400"/>
      <c r="DL342" s="401"/>
      <c r="DM342" s="400"/>
      <c r="DN342" s="401"/>
      <c r="DO342" s="400"/>
      <c r="DP342" s="401"/>
      <c r="DQ342" s="400"/>
      <c r="DR342" s="401"/>
      <c r="DS342" s="400"/>
      <c r="DT342" s="401"/>
      <c r="DU342" s="400"/>
      <c r="DV342" s="401"/>
      <c r="DW342" s="400"/>
      <c r="DX342" s="401"/>
      <c r="DY342" s="400"/>
      <c r="DZ342" s="401"/>
      <c r="EA342" s="400"/>
      <c r="EB342" s="401"/>
      <c r="EC342" s="400"/>
      <c r="ED342" s="401"/>
      <c r="EE342" s="400"/>
      <c r="EF342" s="401"/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0</v>
      </c>
      <c r="EQ342" s="171">
        <f t="shared" si="383"/>
        <v>0</v>
      </c>
      <c r="ER342" s="171">
        <f t="shared" si="384"/>
        <v>0</v>
      </c>
      <c r="ES342" s="171">
        <f t="shared" si="385"/>
        <v>0</v>
      </c>
      <c r="ET342" s="171">
        <f t="shared" si="386"/>
        <v>0</v>
      </c>
      <c r="EU342" s="171">
        <f t="shared" si="387"/>
        <v>0</v>
      </c>
      <c r="EV342" s="172">
        <f t="shared" si="388"/>
        <v>0</v>
      </c>
      <c r="EW342" s="173"/>
      <c r="EX342" s="248">
        <f t="shared" si="400"/>
        <v>0</v>
      </c>
      <c r="EY342" s="174">
        <f>(L342*regular)+(M342*Cadeirantee)</f>
        <v>0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3517</v>
      </c>
      <c r="B343" s="369" t="s">
        <v>3518</v>
      </c>
      <c r="C343" s="375" t="s">
        <v>3301</v>
      </c>
      <c r="D343" s="371" t="s">
        <v>3478</v>
      </c>
      <c r="E343" s="371" t="s">
        <v>3519</v>
      </c>
      <c r="F343" s="376" t="s">
        <v>3224</v>
      </c>
      <c r="G343" s="376" t="s">
        <v>3225</v>
      </c>
      <c r="H343" s="373" t="s">
        <v>234</v>
      </c>
      <c r="I343" s="374" t="s">
        <v>3520</v>
      </c>
      <c r="J343" s="421" t="s">
        <v>3300</v>
      </c>
      <c r="K343" s="422" t="s">
        <v>3235</v>
      </c>
      <c r="L343" s="329">
        <f>CONTINUA!BV343</f>
        <v>0</v>
      </c>
      <c r="M343" s="329">
        <f>CONTINUA!BW343</f>
        <v>0</v>
      </c>
      <c r="N343" s="895"/>
      <c r="O343" s="896" t="s">
        <v>4041</v>
      </c>
      <c r="P343" s="897" t="s">
        <v>4035</v>
      </c>
      <c r="Q343" s="400"/>
      <c r="R343" s="401"/>
      <c r="S343" s="400"/>
      <c r="T343" s="401"/>
      <c r="U343" s="400"/>
      <c r="V343" s="401"/>
      <c r="W343" s="400"/>
      <c r="X343" s="401"/>
      <c r="Y343" s="400"/>
      <c r="Z343" s="401"/>
      <c r="AA343" s="400"/>
      <c r="AB343" s="401"/>
      <c r="AC343" s="400"/>
      <c r="AD343" s="401"/>
      <c r="AE343" s="400"/>
      <c r="AF343" s="401"/>
      <c r="AG343" s="400"/>
      <c r="AH343" s="401"/>
      <c r="AI343" s="400"/>
      <c r="AJ343" s="401"/>
      <c r="AK343" s="400"/>
      <c r="AL343" s="401"/>
      <c r="AM343" s="400"/>
      <c r="AN343" s="401"/>
      <c r="AO343" s="400"/>
      <c r="AP343" s="401"/>
      <c r="AQ343" s="400"/>
      <c r="AR343" s="401"/>
      <c r="AS343" s="400"/>
      <c r="AT343" s="401"/>
      <c r="AU343" s="400"/>
      <c r="AV343" s="401"/>
      <c r="AW343" s="400"/>
      <c r="AX343" s="401"/>
      <c r="AY343" s="400"/>
      <c r="AZ343" s="401"/>
      <c r="BA343" s="400"/>
      <c r="BB343" s="401"/>
      <c r="BC343" s="400"/>
      <c r="BD343" s="401"/>
      <c r="BE343" s="400"/>
      <c r="BF343" s="401"/>
      <c r="BG343" s="400"/>
      <c r="BH343" s="401"/>
      <c r="BI343" s="400"/>
      <c r="BJ343" s="401"/>
      <c r="BK343" s="400"/>
      <c r="BL343" s="401"/>
      <c r="BM343" s="400"/>
      <c r="BN343" s="401"/>
      <c r="BO343" s="400"/>
      <c r="BP343" s="401"/>
      <c r="BQ343" s="400"/>
      <c r="BR343" s="401"/>
      <c r="BS343" s="400"/>
      <c r="BT343" s="401"/>
      <c r="BU343" s="400"/>
      <c r="BV343" s="401"/>
      <c r="BW343" s="400"/>
      <c r="BX343" s="401"/>
      <c r="BY343" s="400"/>
      <c r="BZ343" s="401"/>
      <c r="CA343" s="400"/>
      <c r="CB343" s="401"/>
      <c r="CC343" s="400"/>
      <c r="CD343" s="401"/>
      <c r="CE343" s="400"/>
      <c r="CF343" s="401"/>
      <c r="CG343" s="400"/>
      <c r="CH343" s="401"/>
      <c r="CI343" s="400"/>
      <c r="CJ343" s="401"/>
      <c r="CK343" s="400"/>
      <c r="CL343" s="401"/>
      <c r="CM343" s="400"/>
      <c r="CN343" s="401"/>
      <c r="CO343" s="400"/>
      <c r="CP343" s="401"/>
      <c r="CQ343" s="400"/>
      <c r="CR343" s="401"/>
      <c r="CS343" s="400"/>
      <c r="CT343" s="401"/>
      <c r="CU343" s="400"/>
      <c r="CV343" s="401"/>
      <c r="CW343" s="400"/>
      <c r="CX343" s="401"/>
      <c r="CY343" s="400"/>
      <c r="CZ343" s="401"/>
      <c r="DA343" s="400"/>
      <c r="DB343" s="401"/>
      <c r="DC343" s="400"/>
      <c r="DD343" s="401"/>
      <c r="DE343" s="400"/>
      <c r="DF343" s="401"/>
      <c r="DG343" s="400"/>
      <c r="DH343" s="401"/>
      <c r="DI343" s="400"/>
      <c r="DJ343" s="401"/>
      <c r="DK343" s="400"/>
      <c r="DL343" s="401"/>
      <c r="DM343" s="400"/>
      <c r="DN343" s="401"/>
      <c r="DO343" s="400"/>
      <c r="DP343" s="401"/>
      <c r="DQ343" s="400"/>
      <c r="DR343" s="401"/>
      <c r="DS343" s="400"/>
      <c r="DT343" s="401"/>
      <c r="DU343" s="400"/>
      <c r="DV343" s="401"/>
      <c r="DW343" s="400"/>
      <c r="DX343" s="401"/>
      <c r="DY343" s="400"/>
      <c r="DZ343" s="401"/>
      <c r="EA343" s="400"/>
      <c r="EB343" s="401"/>
      <c r="EC343" s="400"/>
      <c r="ED343" s="401"/>
      <c r="EE343" s="400"/>
      <c r="EF343" s="401"/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0</v>
      </c>
      <c r="EQ343" s="171">
        <f t="shared" si="383"/>
        <v>0</v>
      </c>
      <c r="ER343" s="171">
        <f t="shared" si="384"/>
        <v>0</v>
      </c>
      <c r="ES343" s="171">
        <f t="shared" si="385"/>
        <v>0</v>
      </c>
      <c r="ET343" s="171">
        <f t="shared" si="386"/>
        <v>0</v>
      </c>
      <c r="EU343" s="171">
        <f t="shared" si="387"/>
        <v>0</v>
      </c>
      <c r="EV343" s="172">
        <f t="shared" si="388"/>
        <v>0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3517</v>
      </c>
      <c r="B344" s="369" t="s">
        <v>3518</v>
      </c>
      <c r="C344" s="375" t="s">
        <v>3301</v>
      </c>
      <c r="D344" s="371" t="s">
        <v>3478</v>
      </c>
      <c r="E344" s="371" t="s">
        <v>3519</v>
      </c>
      <c r="F344" s="376" t="s">
        <v>3224</v>
      </c>
      <c r="G344" s="376" t="s">
        <v>3225</v>
      </c>
      <c r="H344" s="373" t="s">
        <v>234</v>
      </c>
      <c r="I344" s="374" t="s">
        <v>3520</v>
      </c>
      <c r="J344" s="421" t="s">
        <v>3300</v>
      </c>
      <c r="K344" s="423" t="s">
        <v>3236</v>
      </c>
      <c r="L344" s="329">
        <f>CONTINUA!BV344</f>
        <v>0</v>
      </c>
      <c r="M344" s="329">
        <f>CONTINUA!BW344</f>
        <v>0</v>
      </c>
      <c r="N344" s="895"/>
      <c r="O344" s="896" t="s">
        <v>4041</v>
      </c>
      <c r="P344" s="897" t="s">
        <v>4035</v>
      </c>
      <c r="Q344" s="400">
        <v>24</v>
      </c>
      <c r="R344" s="401"/>
      <c r="S344" s="400"/>
      <c r="T344" s="401"/>
      <c r="U344" s="400"/>
      <c r="V344" s="401"/>
      <c r="W344" s="400"/>
      <c r="X344" s="401"/>
      <c r="Y344" s="400"/>
      <c r="Z344" s="401"/>
      <c r="AA344" s="400"/>
      <c r="AB344" s="401"/>
      <c r="AC344" s="400"/>
      <c r="AD344" s="401"/>
      <c r="AE344" s="400"/>
      <c r="AF344" s="401"/>
      <c r="AG344" s="400"/>
      <c r="AH344" s="401"/>
      <c r="AI344" s="400"/>
      <c r="AJ344" s="401"/>
      <c r="AK344" s="400"/>
      <c r="AL344" s="401"/>
      <c r="AM344" s="400"/>
      <c r="AN344" s="401"/>
      <c r="AO344" s="400"/>
      <c r="AP344" s="401"/>
      <c r="AQ344" s="400"/>
      <c r="AR344" s="401"/>
      <c r="AS344" s="400"/>
      <c r="AT344" s="401"/>
      <c r="AU344" s="400"/>
      <c r="AV344" s="401"/>
      <c r="AW344" s="400"/>
      <c r="AX344" s="401"/>
      <c r="AY344" s="400"/>
      <c r="AZ344" s="401"/>
      <c r="BA344" s="400"/>
      <c r="BB344" s="401"/>
      <c r="BC344" s="400"/>
      <c r="BD344" s="401"/>
      <c r="BE344" s="400"/>
      <c r="BF344" s="401"/>
      <c r="BG344" s="400"/>
      <c r="BH344" s="401"/>
      <c r="BI344" s="400"/>
      <c r="BJ344" s="401"/>
      <c r="BK344" s="400"/>
      <c r="BL344" s="401"/>
      <c r="BM344" s="400"/>
      <c r="BN344" s="401"/>
      <c r="BO344" s="400"/>
      <c r="BP344" s="401"/>
      <c r="BQ344" s="400"/>
      <c r="BR344" s="401"/>
      <c r="BS344" s="400"/>
      <c r="BT344" s="401"/>
      <c r="BU344" s="400"/>
      <c r="BV344" s="401"/>
      <c r="BW344" s="400"/>
      <c r="BX344" s="401"/>
      <c r="BY344" s="400"/>
      <c r="BZ344" s="401"/>
      <c r="CA344" s="400"/>
      <c r="CB344" s="401"/>
      <c r="CC344" s="400"/>
      <c r="CD344" s="401"/>
      <c r="CE344" s="400"/>
      <c r="CF344" s="401"/>
      <c r="CG344" s="400"/>
      <c r="CH344" s="401"/>
      <c r="CI344" s="400"/>
      <c r="CJ344" s="401"/>
      <c r="CK344" s="400"/>
      <c r="CL344" s="401"/>
      <c r="CM344" s="400"/>
      <c r="CN344" s="401"/>
      <c r="CO344" s="400"/>
      <c r="CP344" s="401"/>
      <c r="CQ344" s="400"/>
      <c r="CR344" s="401"/>
      <c r="CS344" s="400"/>
      <c r="CT344" s="401"/>
      <c r="CU344" s="400"/>
      <c r="CV344" s="401"/>
      <c r="CW344" s="400"/>
      <c r="CX344" s="401"/>
      <c r="CY344" s="400"/>
      <c r="CZ344" s="401"/>
      <c r="DA344" s="400"/>
      <c r="DB344" s="401"/>
      <c r="DC344" s="400"/>
      <c r="DD344" s="401"/>
      <c r="DE344" s="400"/>
      <c r="DF344" s="401"/>
      <c r="DG344" s="400"/>
      <c r="DH344" s="401"/>
      <c r="DI344" s="400"/>
      <c r="DJ344" s="401"/>
      <c r="DK344" s="400"/>
      <c r="DL344" s="401"/>
      <c r="DM344" s="400"/>
      <c r="DN344" s="401"/>
      <c r="DO344" s="400"/>
      <c r="DP344" s="401"/>
      <c r="DQ344" s="400"/>
      <c r="DR344" s="401"/>
      <c r="DS344" s="400"/>
      <c r="DT344" s="401"/>
      <c r="DU344" s="400"/>
      <c r="DV344" s="401"/>
      <c r="DW344" s="400"/>
      <c r="DX344" s="401"/>
      <c r="DY344" s="400"/>
      <c r="DZ344" s="401"/>
      <c r="EA344" s="400"/>
      <c r="EB344" s="401"/>
      <c r="EC344" s="400"/>
      <c r="ED344" s="401"/>
      <c r="EE344" s="400"/>
      <c r="EF344" s="401"/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24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24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3517</v>
      </c>
      <c r="B345" s="378" t="s">
        <v>3518</v>
      </c>
      <c r="C345" s="379" t="s">
        <v>3301</v>
      </c>
      <c r="D345" s="380" t="s">
        <v>3478</v>
      </c>
      <c r="E345" s="380" t="s">
        <v>3519</v>
      </c>
      <c r="F345" s="381" t="s">
        <v>3224</v>
      </c>
      <c r="G345" s="381" t="s">
        <v>3225</v>
      </c>
      <c r="H345" s="382" t="s">
        <v>234</v>
      </c>
      <c r="I345" s="383" t="s">
        <v>3520</v>
      </c>
      <c r="J345" s="421" t="s">
        <v>3300</v>
      </c>
      <c r="K345" s="424" t="s">
        <v>60</v>
      </c>
      <c r="L345" s="329">
        <f>CONTINUA!BV345</f>
        <v>0</v>
      </c>
      <c r="M345" s="329">
        <f>CONTINUA!BW345</f>
        <v>0</v>
      </c>
      <c r="N345" s="895"/>
      <c r="O345" s="896" t="s">
        <v>4041</v>
      </c>
      <c r="P345" s="897" t="s">
        <v>4035</v>
      </c>
      <c r="Q345" s="400"/>
      <c r="R345" s="401"/>
      <c r="S345" s="400"/>
      <c r="T345" s="401"/>
      <c r="U345" s="400"/>
      <c r="V345" s="401"/>
      <c r="W345" s="400"/>
      <c r="X345" s="401"/>
      <c r="Y345" s="400"/>
      <c r="Z345" s="401"/>
      <c r="AA345" s="400"/>
      <c r="AB345" s="401"/>
      <c r="AC345" s="400"/>
      <c r="AD345" s="401"/>
      <c r="AE345" s="400"/>
      <c r="AF345" s="401"/>
      <c r="AG345" s="400"/>
      <c r="AH345" s="401"/>
      <c r="AI345" s="400"/>
      <c r="AJ345" s="401"/>
      <c r="AK345" s="400"/>
      <c r="AL345" s="401"/>
      <c r="AM345" s="400"/>
      <c r="AN345" s="401"/>
      <c r="AO345" s="400"/>
      <c r="AP345" s="401"/>
      <c r="AQ345" s="400"/>
      <c r="AR345" s="401"/>
      <c r="AS345" s="400"/>
      <c r="AT345" s="401"/>
      <c r="AU345" s="400"/>
      <c r="AV345" s="401"/>
      <c r="AW345" s="400"/>
      <c r="AX345" s="401"/>
      <c r="AY345" s="400"/>
      <c r="AZ345" s="401"/>
      <c r="BA345" s="400"/>
      <c r="BB345" s="401"/>
      <c r="BC345" s="400"/>
      <c r="BD345" s="401"/>
      <c r="BE345" s="400"/>
      <c r="BF345" s="401"/>
      <c r="BG345" s="400"/>
      <c r="BH345" s="401"/>
      <c r="BI345" s="400"/>
      <c r="BJ345" s="401"/>
      <c r="BK345" s="400"/>
      <c r="BL345" s="401"/>
      <c r="BM345" s="400"/>
      <c r="BN345" s="401"/>
      <c r="BO345" s="400"/>
      <c r="BP345" s="401"/>
      <c r="BQ345" s="400"/>
      <c r="BR345" s="401"/>
      <c r="BS345" s="400"/>
      <c r="BT345" s="401"/>
      <c r="BU345" s="400"/>
      <c r="BV345" s="401"/>
      <c r="BW345" s="400"/>
      <c r="BX345" s="401"/>
      <c r="BY345" s="400"/>
      <c r="BZ345" s="401"/>
      <c r="CA345" s="400"/>
      <c r="CB345" s="401"/>
      <c r="CC345" s="400"/>
      <c r="CD345" s="401"/>
      <c r="CE345" s="400"/>
      <c r="CF345" s="401"/>
      <c r="CG345" s="400"/>
      <c r="CH345" s="401"/>
      <c r="CI345" s="400"/>
      <c r="CJ345" s="401"/>
      <c r="CK345" s="400"/>
      <c r="CL345" s="401"/>
      <c r="CM345" s="400"/>
      <c r="CN345" s="401"/>
      <c r="CO345" s="400"/>
      <c r="CP345" s="401"/>
      <c r="CQ345" s="400"/>
      <c r="CR345" s="401"/>
      <c r="CS345" s="400"/>
      <c r="CT345" s="401"/>
      <c r="CU345" s="400"/>
      <c r="CV345" s="401"/>
      <c r="CW345" s="400"/>
      <c r="CX345" s="401"/>
      <c r="CY345" s="400"/>
      <c r="CZ345" s="401"/>
      <c r="DA345" s="400"/>
      <c r="DB345" s="401"/>
      <c r="DC345" s="400"/>
      <c r="DD345" s="401"/>
      <c r="DE345" s="400"/>
      <c r="DF345" s="401"/>
      <c r="DG345" s="400"/>
      <c r="DH345" s="401"/>
      <c r="DI345" s="400"/>
      <c r="DJ345" s="401"/>
      <c r="DK345" s="400"/>
      <c r="DL345" s="401"/>
      <c r="DM345" s="400"/>
      <c r="DN345" s="401"/>
      <c r="DO345" s="400"/>
      <c r="DP345" s="401"/>
      <c r="DQ345" s="400"/>
      <c r="DR345" s="401"/>
      <c r="DS345" s="400"/>
      <c r="DT345" s="401"/>
      <c r="DU345" s="400"/>
      <c r="DV345" s="401"/>
      <c r="DW345" s="400"/>
      <c r="DX345" s="401"/>
      <c r="DY345" s="400"/>
      <c r="DZ345" s="401"/>
      <c r="EA345" s="400"/>
      <c r="EB345" s="401"/>
      <c r="EC345" s="400"/>
      <c r="ED345" s="401"/>
      <c r="EE345" s="400"/>
      <c r="EF345" s="401"/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3521</v>
      </c>
      <c r="B346" s="522" t="s">
        <v>3522</v>
      </c>
      <c r="C346" s="523">
        <v>1</v>
      </c>
      <c r="D346" s="524" t="s">
        <v>3478</v>
      </c>
      <c r="E346" s="524" t="s">
        <v>3523</v>
      </c>
      <c r="F346" s="525" t="s">
        <v>3224</v>
      </c>
      <c r="G346" s="525" t="s">
        <v>3225</v>
      </c>
      <c r="H346" s="350" t="s">
        <v>234</v>
      </c>
      <c r="I346" s="351" t="s">
        <v>3524</v>
      </c>
      <c r="J346" s="409" t="s">
        <v>3231</v>
      </c>
      <c r="K346" s="410" t="s">
        <v>3232</v>
      </c>
      <c r="L346" s="329">
        <f>CONTINUA!BV346</f>
        <v>0</v>
      </c>
      <c r="M346" s="329">
        <f>CONTINUA!BW346</f>
        <v>0</v>
      </c>
      <c r="N346" s="895"/>
      <c r="O346" s="896" t="s">
        <v>4041</v>
      </c>
      <c r="P346" s="897" t="s">
        <v>4035</v>
      </c>
      <c r="Q346" s="400">
        <v>14</v>
      </c>
      <c r="R346" s="401"/>
      <c r="S346" s="400"/>
      <c r="T346" s="401"/>
      <c r="U346" s="400"/>
      <c r="V346" s="401"/>
      <c r="W346" s="400"/>
      <c r="X346" s="401"/>
      <c r="Y346" s="400"/>
      <c r="Z346" s="401"/>
      <c r="AA346" s="400"/>
      <c r="AB346" s="401"/>
      <c r="AC346" s="400"/>
      <c r="AD346" s="401"/>
      <c r="AE346" s="400"/>
      <c r="AF346" s="401"/>
      <c r="AG346" s="400"/>
      <c r="AH346" s="401"/>
      <c r="AI346" s="400"/>
      <c r="AJ346" s="401"/>
      <c r="AK346" s="400"/>
      <c r="AL346" s="401"/>
      <c r="AM346" s="400"/>
      <c r="AN346" s="401"/>
      <c r="AO346" s="400"/>
      <c r="AP346" s="401"/>
      <c r="AQ346" s="400"/>
      <c r="AR346" s="401"/>
      <c r="AS346" s="400"/>
      <c r="AT346" s="401"/>
      <c r="AU346" s="400"/>
      <c r="AV346" s="401"/>
      <c r="AW346" s="400"/>
      <c r="AX346" s="401"/>
      <c r="AY346" s="400"/>
      <c r="AZ346" s="401"/>
      <c r="BA346" s="400"/>
      <c r="BB346" s="401"/>
      <c r="BC346" s="400"/>
      <c r="BD346" s="401"/>
      <c r="BE346" s="400"/>
      <c r="BF346" s="401"/>
      <c r="BG346" s="400"/>
      <c r="BH346" s="401"/>
      <c r="BI346" s="400"/>
      <c r="BJ346" s="401"/>
      <c r="BK346" s="400"/>
      <c r="BL346" s="401"/>
      <c r="BM346" s="400"/>
      <c r="BN346" s="401"/>
      <c r="BO346" s="400"/>
      <c r="BP346" s="401"/>
      <c r="BQ346" s="400"/>
      <c r="BR346" s="401"/>
      <c r="BS346" s="400"/>
      <c r="BT346" s="401"/>
      <c r="BU346" s="400"/>
      <c r="BV346" s="401"/>
      <c r="BW346" s="400"/>
      <c r="BX346" s="401"/>
      <c r="BY346" s="400"/>
      <c r="BZ346" s="401"/>
      <c r="CA346" s="400"/>
      <c r="CB346" s="401"/>
      <c r="CC346" s="400"/>
      <c r="CD346" s="401"/>
      <c r="CE346" s="400"/>
      <c r="CF346" s="401"/>
      <c r="CG346" s="400"/>
      <c r="CH346" s="401"/>
      <c r="CI346" s="400"/>
      <c r="CJ346" s="401"/>
      <c r="CK346" s="400"/>
      <c r="CL346" s="401"/>
      <c r="CM346" s="400"/>
      <c r="CN346" s="401"/>
      <c r="CO346" s="400"/>
      <c r="CP346" s="401"/>
      <c r="CQ346" s="400"/>
      <c r="CR346" s="401"/>
      <c r="CS346" s="400"/>
      <c r="CT346" s="401"/>
      <c r="CU346" s="400"/>
      <c r="CV346" s="401"/>
      <c r="CW346" s="400"/>
      <c r="CX346" s="401"/>
      <c r="CY346" s="400"/>
      <c r="CZ346" s="401"/>
      <c r="DA346" s="400"/>
      <c r="DB346" s="401"/>
      <c r="DC346" s="400"/>
      <c r="DD346" s="401"/>
      <c r="DE346" s="400"/>
      <c r="DF346" s="401"/>
      <c r="DG346" s="400"/>
      <c r="DH346" s="401"/>
      <c r="DI346" s="400"/>
      <c r="DJ346" s="401"/>
      <c r="DK346" s="400"/>
      <c r="DL346" s="401"/>
      <c r="DM346" s="400"/>
      <c r="DN346" s="401"/>
      <c r="DO346" s="400"/>
      <c r="DP346" s="401"/>
      <c r="DQ346" s="400"/>
      <c r="DR346" s="401"/>
      <c r="DS346" s="400"/>
      <c r="DT346" s="401"/>
      <c r="DU346" s="400"/>
      <c r="DV346" s="401"/>
      <c r="DW346" s="400"/>
      <c r="DX346" s="401"/>
      <c r="DY346" s="400"/>
      <c r="DZ346" s="401"/>
      <c r="EA346" s="400"/>
      <c r="EB346" s="401"/>
      <c r="EC346" s="400"/>
      <c r="ED346" s="401"/>
      <c r="EE346" s="400"/>
      <c r="EF346" s="401"/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14</v>
      </c>
      <c r="EQ346" s="171">
        <f t="shared" si="383"/>
        <v>0</v>
      </c>
      <c r="ER346" s="171">
        <f t="shared" si="384"/>
        <v>0</v>
      </c>
      <c r="ES346" s="171">
        <f t="shared" si="385"/>
        <v>0</v>
      </c>
      <c r="ET346" s="171">
        <f t="shared" si="386"/>
        <v>0</v>
      </c>
      <c r="EU346" s="171">
        <f t="shared" si="387"/>
        <v>0</v>
      </c>
      <c r="EV346" s="172">
        <f t="shared" si="388"/>
        <v>14</v>
      </c>
      <c r="EW346" s="367">
        <f>IF(C346=4,IF(MAX(Q346:EJ348)&gt;0,(Especiall/30*(IF(($G346-$F346)=($G$5-$F$5),30,IF(DAY($G346)=31,($G346-$F346),($G346-$F346)+1)))),0),0)</f>
        <v>0</v>
      </c>
      <c r="EX346" s="248">
        <f t="shared" ref="EX346:EX349" si="405">FF346</f>
        <v>28294.940000000002</v>
      </c>
      <c r="EY346" s="174">
        <f>(L346*regular)+(M346*Cadeirantee)</f>
        <v>0</v>
      </c>
      <c r="EZ346" s="249">
        <f>SUMIF(FG346:GJ346,"&gt;0")</f>
        <v>0</v>
      </c>
      <c r="FA346" s="249">
        <f>SUMIF(FG346:GJ346,"&lt;0")+SUMIF(GN346:HP346,"&lt;0")</f>
        <v>0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28343.140000000003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28294.940000000002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0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0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0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0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3521</v>
      </c>
      <c r="B347" s="369" t="s">
        <v>3522</v>
      </c>
      <c r="C347" s="370" t="s">
        <v>3233</v>
      </c>
      <c r="D347" s="371" t="s">
        <v>3478</v>
      </c>
      <c r="E347" s="371" t="s">
        <v>3523</v>
      </c>
      <c r="F347" s="372" t="s">
        <v>3224</v>
      </c>
      <c r="G347" s="372" t="s">
        <v>3225</v>
      </c>
      <c r="H347" s="373" t="s">
        <v>234</v>
      </c>
      <c r="I347" s="374" t="s">
        <v>3524</v>
      </c>
      <c r="J347" s="421" t="s">
        <v>3231</v>
      </c>
      <c r="K347" s="421" t="s">
        <v>3234</v>
      </c>
      <c r="L347" s="329">
        <f>CONTINUA!BV347</f>
        <v>5</v>
      </c>
      <c r="M347" s="329">
        <f>CONTINUA!BW347</f>
        <v>0</v>
      </c>
      <c r="N347" s="895"/>
      <c r="O347" s="896" t="s">
        <v>4041</v>
      </c>
      <c r="P347" s="897" t="s">
        <v>4035</v>
      </c>
      <c r="Q347" s="400">
        <v>55</v>
      </c>
      <c r="R347" s="401"/>
      <c r="S347" s="400">
        <v>1</v>
      </c>
      <c r="T347" s="401"/>
      <c r="U347" s="400"/>
      <c r="V347" s="401"/>
      <c r="W347" s="400"/>
      <c r="X347" s="401"/>
      <c r="Y347" s="400"/>
      <c r="Z347" s="401"/>
      <c r="AA347" s="400"/>
      <c r="AB347" s="401"/>
      <c r="AC347" s="400"/>
      <c r="AD347" s="401"/>
      <c r="AE347" s="400"/>
      <c r="AF347" s="401"/>
      <c r="AG347" s="400"/>
      <c r="AH347" s="401"/>
      <c r="AI347" s="400"/>
      <c r="AJ347" s="401"/>
      <c r="AK347" s="400"/>
      <c r="AL347" s="401"/>
      <c r="AM347" s="400"/>
      <c r="AN347" s="401"/>
      <c r="AO347" s="400"/>
      <c r="AP347" s="401"/>
      <c r="AQ347" s="400"/>
      <c r="AR347" s="401"/>
      <c r="AS347" s="400"/>
      <c r="AT347" s="401"/>
      <c r="AU347" s="400"/>
      <c r="AV347" s="401"/>
      <c r="AW347" s="400"/>
      <c r="AX347" s="401"/>
      <c r="AY347" s="400"/>
      <c r="AZ347" s="401"/>
      <c r="BA347" s="400"/>
      <c r="BB347" s="401"/>
      <c r="BC347" s="400"/>
      <c r="BD347" s="401"/>
      <c r="BE347" s="400"/>
      <c r="BF347" s="401"/>
      <c r="BG347" s="400"/>
      <c r="BH347" s="401"/>
      <c r="BI347" s="400"/>
      <c r="BJ347" s="401"/>
      <c r="BK347" s="400"/>
      <c r="BL347" s="401"/>
      <c r="BM347" s="400"/>
      <c r="BN347" s="401"/>
      <c r="BO347" s="400"/>
      <c r="BP347" s="401"/>
      <c r="BQ347" s="400"/>
      <c r="BR347" s="401"/>
      <c r="BS347" s="400"/>
      <c r="BT347" s="401"/>
      <c r="BU347" s="400"/>
      <c r="BV347" s="401"/>
      <c r="BW347" s="400"/>
      <c r="BX347" s="401"/>
      <c r="BY347" s="400"/>
      <c r="BZ347" s="401"/>
      <c r="CA347" s="400"/>
      <c r="CB347" s="401"/>
      <c r="CC347" s="400"/>
      <c r="CD347" s="401"/>
      <c r="CE347" s="400"/>
      <c r="CF347" s="401"/>
      <c r="CG347" s="400"/>
      <c r="CH347" s="401"/>
      <c r="CI347" s="400"/>
      <c r="CJ347" s="401"/>
      <c r="CK347" s="400"/>
      <c r="CL347" s="401"/>
      <c r="CM347" s="400"/>
      <c r="CN347" s="401"/>
      <c r="CO347" s="400"/>
      <c r="CP347" s="401"/>
      <c r="CQ347" s="400"/>
      <c r="CR347" s="401"/>
      <c r="CS347" s="400"/>
      <c r="CT347" s="401"/>
      <c r="CU347" s="400"/>
      <c r="CV347" s="401"/>
      <c r="CW347" s="400"/>
      <c r="CX347" s="401"/>
      <c r="CY347" s="400"/>
      <c r="CZ347" s="401"/>
      <c r="DA347" s="400"/>
      <c r="DB347" s="401"/>
      <c r="DC347" s="400"/>
      <c r="DD347" s="401"/>
      <c r="DE347" s="400"/>
      <c r="DF347" s="401"/>
      <c r="DG347" s="400"/>
      <c r="DH347" s="401"/>
      <c r="DI347" s="400"/>
      <c r="DJ347" s="401"/>
      <c r="DK347" s="400"/>
      <c r="DL347" s="401"/>
      <c r="DM347" s="400"/>
      <c r="DN347" s="401"/>
      <c r="DO347" s="400"/>
      <c r="DP347" s="401"/>
      <c r="DQ347" s="400"/>
      <c r="DR347" s="401"/>
      <c r="DS347" s="400"/>
      <c r="DT347" s="401"/>
      <c r="DU347" s="400"/>
      <c r="DV347" s="401"/>
      <c r="DW347" s="400"/>
      <c r="DX347" s="401"/>
      <c r="DY347" s="400"/>
      <c r="DZ347" s="401"/>
      <c r="EA347" s="400"/>
      <c r="EB347" s="401"/>
      <c r="EC347" s="400"/>
      <c r="ED347" s="401"/>
      <c r="EE347" s="400"/>
      <c r="EF347" s="401"/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55</v>
      </c>
      <c r="EQ347" s="171">
        <f t="shared" si="383"/>
        <v>0</v>
      </c>
      <c r="ER347" s="171">
        <f t="shared" si="384"/>
        <v>1</v>
      </c>
      <c r="ES347" s="171">
        <f t="shared" si="385"/>
        <v>0</v>
      </c>
      <c r="ET347" s="171">
        <f t="shared" si="386"/>
        <v>0</v>
      </c>
      <c r="EU347" s="171">
        <f t="shared" si="387"/>
        <v>0</v>
      </c>
      <c r="EV347" s="172">
        <f t="shared" si="388"/>
        <v>56</v>
      </c>
      <c r="EW347" s="173"/>
      <c r="EX347" s="248">
        <f t="shared" si="405"/>
        <v>0</v>
      </c>
      <c r="EY347" s="174">
        <f>(L347*regular)+(M347*Cadeirantee)</f>
        <v>48.2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3521</v>
      </c>
      <c r="B348" s="369" t="s">
        <v>3522</v>
      </c>
      <c r="C348" s="375" t="s">
        <v>3233</v>
      </c>
      <c r="D348" s="371" t="s">
        <v>3478</v>
      </c>
      <c r="E348" s="371" t="s">
        <v>3523</v>
      </c>
      <c r="F348" s="376" t="s">
        <v>3224</v>
      </c>
      <c r="G348" s="376" t="s">
        <v>3225</v>
      </c>
      <c r="H348" s="373" t="s">
        <v>234</v>
      </c>
      <c r="I348" s="374" t="s">
        <v>3524</v>
      </c>
      <c r="J348" s="421" t="s">
        <v>3231</v>
      </c>
      <c r="K348" s="422" t="s">
        <v>3235</v>
      </c>
      <c r="L348" s="329">
        <f>CONTINUA!BV348</f>
        <v>0</v>
      </c>
      <c r="M348" s="329">
        <f>CONTINUA!BW348</f>
        <v>0</v>
      </c>
      <c r="N348" s="895"/>
      <c r="O348" s="896" t="s">
        <v>4041</v>
      </c>
      <c r="P348" s="897" t="s">
        <v>4035</v>
      </c>
      <c r="Q348" s="400"/>
      <c r="R348" s="401"/>
      <c r="S348" s="400"/>
      <c r="T348" s="401"/>
      <c r="U348" s="400"/>
      <c r="V348" s="401"/>
      <c r="W348" s="400"/>
      <c r="X348" s="401"/>
      <c r="Y348" s="400"/>
      <c r="Z348" s="401"/>
      <c r="AA348" s="400"/>
      <c r="AB348" s="401"/>
      <c r="AC348" s="400"/>
      <c r="AD348" s="401"/>
      <c r="AE348" s="400"/>
      <c r="AF348" s="401"/>
      <c r="AG348" s="400"/>
      <c r="AH348" s="401"/>
      <c r="AI348" s="400"/>
      <c r="AJ348" s="401"/>
      <c r="AK348" s="400"/>
      <c r="AL348" s="401"/>
      <c r="AM348" s="400"/>
      <c r="AN348" s="401"/>
      <c r="AO348" s="400"/>
      <c r="AP348" s="401"/>
      <c r="AQ348" s="400"/>
      <c r="AR348" s="401"/>
      <c r="AS348" s="400"/>
      <c r="AT348" s="401"/>
      <c r="AU348" s="400"/>
      <c r="AV348" s="401"/>
      <c r="AW348" s="400"/>
      <c r="AX348" s="401"/>
      <c r="AY348" s="400"/>
      <c r="AZ348" s="401"/>
      <c r="BA348" s="400"/>
      <c r="BB348" s="401"/>
      <c r="BC348" s="400"/>
      <c r="BD348" s="401"/>
      <c r="BE348" s="400"/>
      <c r="BF348" s="401"/>
      <c r="BG348" s="400"/>
      <c r="BH348" s="401"/>
      <c r="BI348" s="400"/>
      <c r="BJ348" s="401"/>
      <c r="BK348" s="400"/>
      <c r="BL348" s="401"/>
      <c r="BM348" s="400"/>
      <c r="BN348" s="401"/>
      <c r="BO348" s="400"/>
      <c r="BP348" s="401"/>
      <c r="BQ348" s="400"/>
      <c r="BR348" s="401"/>
      <c r="BS348" s="400"/>
      <c r="BT348" s="401"/>
      <c r="BU348" s="400"/>
      <c r="BV348" s="401"/>
      <c r="BW348" s="400"/>
      <c r="BX348" s="401"/>
      <c r="BY348" s="400"/>
      <c r="BZ348" s="401"/>
      <c r="CA348" s="400"/>
      <c r="CB348" s="401"/>
      <c r="CC348" s="400"/>
      <c r="CD348" s="401"/>
      <c r="CE348" s="400"/>
      <c r="CF348" s="401"/>
      <c r="CG348" s="400"/>
      <c r="CH348" s="401"/>
      <c r="CI348" s="400"/>
      <c r="CJ348" s="401"/>
      <c r="CK348" s="400"/>
      <c r="CL348" s="401"/>
      <c r="CM348" s="400"/>
      <c r="CN348" s="401"/>
      <c r="CO348" s="400"/>
      <c r="CP348" s="401"/>
      <c r="CQ348" s="400"/>
      <c r="CR348" s="401"/>
      <c r="CS348" s="400"/>
      <c r="CT348" s="401"/>
      <c r="CU348" s="400"/>
      <c r="CV348" s="401"/>
      <c r="CW348" s="400"/>
      <c r="CX348" s="401"/>
      <c r="CY348" s="400"/>
      <c r="CZ348" s="401"/>
      <c r="DA348" s="400"/>
      <c r="DB348" s="401"/>
      <c r="DC348" s="400"/>
      <c r="DD348" s="401"/>
      <c r="DE348" s="400"/>
      <c r="DF348" s="401"/>
      <c r="DG348" s="400"/>
      <c r="DH348" s="401"/>
      <c r="DI348" s="400"/>
      <c r="DJ348" s="401"/>
      <c r="DK348" s="400"/>
      <c r="DL348" s="401"/>
      <c r="DM348" s="400"/>
      <c r="DN348" s="401"/>
      <c r="DO348" s="400"/>
      <c r="DP348" s="401"/>
      <c r="DQ348" s="400"/>
      <c r="DR348" s="401"/>
      <c r="DS348" s="400"/>
      <c r="DT348" s="401"/>
      <c r="DU348" s="400"/>
      <c r="DV348" s="401"/>
      <c r="DW348" s="400"/>
      <c r="DX348" s="401"/>
      <c r="DY348" s="400"/>
      <c r="DZ348" s="401"/>
      <c r="EA348" s="400"/>
      <c r="EB348" s="401"/>
      <c r="EC348" s="400"/>
      <c r="ED348" s="401"/>
      <c r="EE348" s="400"/>
      <c r="EF348" s="401"/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3521</v>
      </c>
      <c r="B349" s="369" t="s">
        <v>3522</v>
      </c>
      <c r="C349" s="375" t="s">
        <v>3233</v>
      </c>
      <c r="D349" s="371" t="s">
        <v>3478</v>
      </c>
      <c r="E349" s="371" t="s">
        <v>3523</v>
      </c>
      <c r="F349" s="376" t="s">
        <v>3224</v>
      </c>
      <c r="G349" s="376" t="s">
        <v>3225</v>
      </c>
      <c r="H349" s="373" t="s">
        <v>234</v>
      </c>
      <c r="I349" s="374" t="s">
        <v>3524</v>
      </c>
      <c r="J349" s="421" t="s">
        <v>3231</v>
      </c>
      <c r="K349" s="423" t="s">
        <v>3236</v>
      </c>
      <c r="L349" s="329">
        <f>CONTINUA!BV349</f>
        <v>0</v>
      </c>
      <c r="M349" s="329">
        <f>CONTINUA!BW349</f>
        <v>0</v>
      </c>
      <c r="N349" s="895"/>
      <c r="O349" s="896" t="s">
        <v>4041</v>
      </c>
      <c r="P349" s="897" t="s">
        <v>4035</v>
      </c>
      <c r="Q349" s="400"/>
      <c r="R349" s="401"/>
      <c r="S349" s="400"/>
      <c r="T349" s="401"/>
      <c r="U349" s="400"/>
      <c r="V349" s="401"/>
      <c r="W349" s="400"/>
      <c r="X349" s="401"/>
      <c r="Y349" s="400"/>
      <c r="Z349" s="401"/>
      <c r="AA349" s="400"/>
      <c r="AB349" s="401"/>
      <c r="AC349" s="400"/>
      <c r="AD349" s="401"/>
      <c r="AE349" s="400"/>
      <c r="AF349" s="401"/>
      <c r="AG349" s="400"/>
      <c r="AH349" s="401"/>
      <c r="AI349" s="400"/>
      <c r="AJ349" s="401"/>
      <c r="AK349" s="400"/>
      <c r="AL349" s="401"/>
      <c r="AM349" s="400"/>
      <c r="AN349" s="401"/>
      <c r="AO349" s="400"/>
      <c r="AP349" s="401"/>
      <c r="AQ349" s="400"/>
      <c r="AR349" s="401"/>
      <c r="AS349" s="400"/>
      <c r="AT349" s="401"/>
      <c r="AU349" s="400"/>
      <c r="AV349" s="401"/>
      <c r="AW349" s="400"/>
      <c r="AX349" s="401"/>
      <c r="AY349" s="400"/>
      <c r="AZ349" s="401"/>
      <c r="BA349" s="400"/>
      <c r="BB349" s="401"/>
      <c r="BC349" s="400"/>
      <c r="BD349" s="401"/>
      <c r="BE349" s="400"/>
      <c r="BF349" s="401"/>
      <c r="BG349" s="400"/>
      <c r="BH349" s="401"/>
      <c r="BI349" s="400"/>
      <c r="BJ349" s="401"/>
      <c r="BK349" s="400"/>
      <c r="BL349" s="401"/>
      <c r="BM349" s="400"/>
      <c r="BN349" s="401"/>
      <c r="BO349" s="400"/>
      <c r="BP349" s="401"/>
      <c r="BQ349" s="400"/>
      <c r="BR349" s="401"/>
      <c r="BS349" s="400"/>
      <c r="BT349" s="401"/>
      <c r="BU349" s="400"/>
      <c r="BV349" s="401"/>
      <c r="BW349" s="400"/>
      <c r="BX349" s="401"/>
      <c r="BY349" s="400"/>
      <c r="BZ349" s="401"/>
      <c r="CA349" s="400"/>
      <c r="CB349" s="401"/>
      <c r="CC349" s="400"/>
      <c r="CD349" s="401"/>
      <c r="CE349" s="400"/>
      <c r="CF349" s="401"/>
      <c r="CG349" s="400"/>
      <c r="CH349" s="401"/>
      <c r="CI349" s="400"/>
      <c r="CJ349" s="401"/>
      <c r="CK349" s="400"/>
      <c r="CL349" s="401"/>
      <c r="CM349" s="400"/>
      <c r="CN349" s="401"/>
      <c r="CO349" s="400"/>
      <c r="CP349" s="401"/>
      <c r="CQ349" s="400"/>
      <c r="CR349" s="401"/>
      <c r="CS349" s="400"/>
      <c r="CT349" s="401"/>
      <c r="CU349" s="400"/>
      <c r="CV349" s="401"/>
      <c r="CW349" s="400"/>
      <c r="CX349" s="401"/>
      <c r="CY349" s="400"/>
      <c r="CZ349" s="401"/>
      <c r="DA349" s="400"/>
      <c r="DB349" s="401"/>
      <c r="DC349" s="400"/>
      <c r="DD349" s="401"/>
      <c r="DE349" s="400"/>
      <c r="DF349" s="401"/>
      <c r="DG349" s="400"/>
      <c r="DH349" s="401"/>
      <c r="DI349" s="400"/>
      <c r="DJ349" s="401"/>
      <c r="DK349" s="400"/>
      <c r="DL349" s="401"/>
      <c r="DM349" s="400"/>
      <c r="DN349" s="401"/>
      <c r="DO349" s="400"/>
      <c r="DP349" s="401"/>
      <c r="DQ349" s="400"/>
      <c r="DR349" s="401"/>
      <c r="DS349" s="400"/>
      <c r="DT349" s="401"/>
      <c r="DU349" s="400"/>
      <c r="DV349" s="401"/>
      <c r="DW349" s="400"/>
      <c r="DX349" s="401"/>
      <c r="DY349" s="400"/>
      <c r="DZ349" s="401"/>
      <c r="EA349" s="400"/>
      <c r="EB349" s="401"/>
      <c r="EC349" s="400"/>
      <c r="ED349" s="401"/>
      <c r="EE349" s="400"/>
      <c r="EF349" s="401"/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0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0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3521</v>
      </c>
      <c r="B350" s="378" t="s">
        <v>3522</v>
      </c>
      <c r="C350" s="379" t="s">
        <v>3233</v>
      </c>
      <c r="D350" s="380" t="s">
        <v>3478</v>
      </c>
      <c r="E350" s="380" t="s">
        <v>3523</v>
      </c>
      <c r="F350" s="381" t="s">
        <v>3224</v>
      </c>
      <c r="G350" s="381" t="s">
        <v>3225</v>
      </c>
      <c r="H350" s="382" t="s">
        <v>234</v>
      </c>
      <c r="I350" s="383" t="s">
        <v>3524</v>
      </c>
      <c r="J350" s="421" t="s">
        <v>3231</v>
      </c>
      <c r="K350" s="424" t="s">
        <v>60</v>
      </c>
      <c r="L350" s="329">
        <f>CONTINUA!BV350</f>
        <v>0</v>
      </c>
      <c r="M350" s="329">
        <f>CONTINUA!BW350</f>
        <v>0</v>
      </c>
      <c r="N350" s="895"/>
      <c r="O350" s="896" t="s">
        <v>4041</v>
      </c>
      <c r="P350" s="897" t="s">
        <v>4035</v>
      </c>
      <c r="Q350" s="400"/>
      <c r="R350" s="401"/>
      <c r="S350" s="400"/>
      <c r="T350" s="401"/>
      <c r="U350" s="400"/>
      <c r="V350" s="401"/>
      <c r="W350" s="400"/>
      <c r="X350" s="401"/>
      <c r="Y350" s="400"/>
      <c r="Z350" s="401"/>
      <c r="AA350" s="400"/>
      <c r="AB350" s="401"/>
      <c r="AC350" s="400"/>
      <c r="AD350" s="401"/>
      <c r="AE350" s="400"/>
      <c r="AF350" s="401"/>
      <c r="AG350" s="400"/>
      <c r="AH350" s="401"/>
      <c r="AI350" s="400"/>
      <c r="AJ350" s="401"/>
      <c r="AK350" s="400"/>
      <c r="AL350" s="401"/>
      <c r="AM350" s="400"/>
      <c r="AN350" s="401"/>
      <c r="AO350" s="400"/>
      <c r="AP350" s="401"/>
      <c r="AQ350" s="400"/>
      <c r="AR350" s="401"/>
      <c r="AS350" s="400"/>
      <c r="AT350" s="401"/>
      <c r="AU350" s="400"/>
      <c r="AV350" s="401"/>
      <c r="AW350" s="400"/>
      <c r="AX350" s="401"/>
      <c r="AY350" s="400"/>
      <c r="AZ350" s="401"/>
      <c r="BA350" s="400"/>
      <c r="BB350" s="401"/>
      <c r="BC350" s="400"/>
      <c r="BD350" s="401"/>
      <c r="BE350" s="400"/>
      <c r="BF350" s="401"/>
      <c r="BG350" s="400"/>
      <c r="BH350" s="401"/>
      <c r="BI350" s="400"/>
      <c r="BJ350" s="401"/>
      <c r="BK350" s="400"/>
      <c r="BL350" s="401"/>
      <c r="BM350" s="400"/>
      <c r="BN350" s="401"/>
      <c r="BO350" s="400"/>
      <c r="BP350" s="401"/>
      <c r="BQ350" s="400"/>
      <c r="BR350" s="401"/>
      <c r="BS350" s="400"/>
      <c r="BT350" s="401"/>
      <c r="BU350" s="400"/>
      <c r="BV350" s="401"/>
      <c r="BW350" s="400"/>
      <c r="BX350" s="401"/>
      <c r="BY350" s="400"/>
      <c r="BZ350" s="401"/>
      <c r="CA350" s="400"/>
      <c r="CB350" s="401"/>
      <c r="CC350" s="400"/>
      <c r="CD350" s="401"/>
      <c r="CE350" s="400"/>
      <c r="CF350" s="401"/>
      <c r="CG350" s="400"/>
      <c r="CH350" s="401"/>
      <c r="CI350" s="400"/>
      <c r="CJ350" s="401"/>
      <c r="CK350" s="400"/>
      <c r="CL350" s="401"/>
      <c r="CM350" s="400"/>
      <c r="CN350" s="401"/>
      <c r="CO350" s="400"/>
      <c r="CP350" s="401"/>
      <c r="CQ350" s="400"/>
      <c r="CR350" s="401"/>
      <c r="CS350" s="400"/>
      <c r="CT350" s="401"/>
      <c r="CU350" s="400"/>
      <c r="CV350" s="401"/>
      <c r="CW350" s="400"/>
      <c r="CX350" s="401"/>
      <c r="CY350" s="400"/>
      <c r="CZ350" s="401"/>
      <c r="DA350" s="400"/>
      <c r="DB350" s="401"/>
      <c r="DC350" s="400"/>
      <c r="DD350" s="401"/>
      <c r="DE350" s="400"/>
      <c r="DF350" s="401"/>
      <c r="DG350" s="400"/>
      <c r="DH350" s="401"/>
      <c r="DI350" s="400"/>
      <c r="DJ350" s="401"/>
      <c r="DK350" s="400"/>
      <c r="DL350" s="401"/>
      <c r="DM350" s="400"/>
      <c r="DN350" s="401"/>
      <c r="DO350" s="400"/>
      <c r="DP350" s="401"/>
      <c r="DQ350" s="400"/>
      <c r="DR350" s="401"/>
      <c r="DS350" s="400"/>
      <c r="DT350" s="401"/>
      <c r="DU350" s="400"/>
      <c r="DV350" s="401"/>
      <c r="DW350" s="400"/>
      <c r="DX350" s="401"/>
      <c r="DY350" s="400"/>
      <c r="DZ350" s="401"/>
      <c r="EA350" s="400"/>
      <c r="EB350" s="401"/>
      <c r="EC350" s="400"/>
      <c r="ED350" s="401"/>
      <c r="EE350" s="400"/>
      <c r="EF350" s="401"/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s="106" customFormat="1" ht="22.5" customHeight="1" x14ac:dyDescent="0.25">
      <c r="A351" t="s">
        <v>3525</v>
      </c>
      <c r="B351" s="522" t="s">
        <v>3526</v>
      </c>
      <c r="C351" s="523">
        <v>3</v>
      </c>
      <c r="D351" s="524" t="s">
        <v>3478</v>
      </c>
      <c r="E351" s="524" t="s">
        <v>3527</v>
      </c>
      <c r="F351" s="525" t="s">
        <v>3224</v>
      </c>
      <c r="G351" s="525" t="s">
        <v>3225</v>
      </c>
      <c r="H351" s="350" t="s">
        <v>234</v>
      </c>
      <c r="I351" s="351" t="s">
        <v>3528</v>
      </c>
      <c r="J351" s="409" t="s">
        <v>3300</v>
      </c>
      <c r="K351" s="410" t="s">
        <v>3232</v>
      </c>
      <c r="L351" s="329">
        <f>CONTINUA!BV351</f>
        <v>0</v>
      </c>
      <c r="M351" s="329">
        <f>CONTINUA!BW351</f>
        <v>0</v>
      </c>
      <c r="N351" s="895"/>
      <c r="O351" s="896" t="s">
        <v>4041</v>
      </c>
      <c r="P351" s="897" t="s">
        <v>4035</v>
      </c>
      <c r="Q351" s="400"/>
      <c r="R351" s="401"/>
      <c r="S351" s="400"/>
      <c r="T351" s="401"/>
      <c r="U351" s="400"/>
      <c r="V351" s="401"/>
      <c r="W351" s="400"/>
      <c r="X351" s="401"/>
      <c r="Y351" s="400"/>
      <c r="Z351" s="401"/>
      <c r="AA351" s="400"/>
      <c r="AB351" s="401"/>
      <c r="AC351" s="400"/>
      <c r="AD351" s="401"/>
      <c r="AE351" s="400"/>
      <c r="AF351" s="401"/>
      <c r="AG351" s="400"/>
      <c r="AH351" s="401"/>
      <c r="AI351" s="400"/>
      <c r="AJ351" s="401"/>
      <c r="AK351" s="400"/>
      <c r="AL351" s="401"/>
      <c r="AM351" s="400"/>
      <c r="AN351" s="401"/>
      <c r="AO351" s="400"/>
      <c r="AP351" s="401"/>
      <c r="AQ351" s="400"/>
      <c r="AR351" s="401"/>
      <c r="AS351" s="400"/>
      <c r="AT351" s="401"/>
      <c r="AU351" s="400"/>
      <c r="AV351" s="401"/>
      <c r="AW351" s="400"/>
      <c r="AX351" s="401"/>
      <c r="AY351" s="400"/>
      <c r="AZ351" s="401"/>
      <c r="BA351" s="400"/>
      <c r="BB351" s="401"/>
      <c r="BC351" s="400"/>
      <c r="BD351" s="401"/>
      <c r="BE351" s="400"/>
      <c r="BF351" s="401"/>
      <c r="BG351" s="400"/>
      <c r="BH351" s="401"/>
      <c r="BI351" s="400"/>
      <c r="BJ351" s="401"/>
      <c r="BK351" s="400"/>
      <c r="BL351" s="401"/>
      <c r="BM351" s="400"/>
      <c r="BN351" s="401"/>
      <c r="BO351" s="400"/>
      <c r="BP351" s="401"/>
      <c r="BQ351" s="400"/>
      <c r="BR351" s="401"/>
      <c r="BS351" s="400"/>
      <c r="BT351" s="401"/>
      <c r="BU351" s="400"/>
      <c r="BV351" s="401"/>
      <c r="BW351" s="400"/>
      <c r="BX351" s="401"/>
      <c r="BY351" s="400"/>
      <c r="BZ351" s="401"/>
      <c r="CA351" s="400"/>
      <c r="CB351" s="401"/>
      <c r="CC351" s="400"/>
      <c r="CD351" s="401"/>
      <c r="CE351" s="400"/>
      <c r="CF351" s="401"/>
      <c r="CG351" s="400"/>
      <c r="CH351" s="401"/>
      <c r="CI351" s="400"/>
      <c r="CJ351" s="401"/>
      <c r="CK351" s="400"/>
      <c r="CL351" s="401"/>
      <c r="CM351" s="400"/>
      <c r="CN351" s="401"/>
      <c r="CO351" s="400"/>
      <c r="CP351" s="401"/>
      <c r="CQ351" s="400"/>
      <c r="CR351" s="401"/>
      <c r="CS351" s="400"/>
      <c r="CT351" s="401"/>
      <c r="CU351" s="400"/>
      <c r="CV351" s="401"/>
      <c r="CW351" s="400"/>
      <c r="CX351" s="401"/>
      <c r="CY351" s="400"/>
      <c r="CZ351" s="401"/>
      <c r="DA351" s="400"/>
      <c r="DB351" s="401"/>
      <c r="DC351" s="400"/>
      <c r="DD351" s="401"/>
      <c r="DE351" s="400"/>
      <c r="DF351" s="401"/>
      <c r="DG351" s="400"/>
      <c r="DH351" s="401"/>
      <c r="DI351" s="400"/>
      <c r="DJ351" s="401"/>
      <c r="DK351" s="400"/>
      <c r="DL351" s="401"/>
      <c r="DM351" s="400"/>
      <c r="DN351" s="401"/>
      <c r="DO351" s="400"/>
      <c r="DP351" s="401"/>
      <c r="DQ351" s="400"/>
      <c r="DR351" s="401"/>
      <c r="DS351" s="400"/>
      <c r="DT351" s="401"/>
      <c r="DU351" s="400"/>
      <c r="DV351" s="401"/>
      <c r="DW351" s="400"/>
      <c r="DX351" s="401"/>
      <c r="DY351" s="400"/>
      <c r="DZ351" s="401"/>
      <c r="EA351" s="400"/>
      <c r="EB351" s="401"/>
      <c r="EC351" s="400"/>
      <c r="ED351" s="401"/>
      <c r="EE351" s="400"/>
      <c r="EF351" s="401"/>
      <c r="EG351" s="400"/>
      <c r="EH351" s="401"/>
      <c r="EI351" s="400"/>
      <c r="EJ351" s="447"/>
      <c r="EK351" s="510"/>
      <c r="EL351" s="513"/>
      <c r="EM351" s="520"/>
      <c r="EN351" s="520"/>
      <c r="EO351" s="520"/>
      <c r="EP351" s="171">
        <f t="shared" si="382"/>
        <v>0</v>
      </c>
      <c r="EQ351" s="171">
        <f t="shared" si="383"/>
        <v>0</v>
      </c>
      <c r="ER351" s="171">
        <f t="shared" si="384"/>
        <v>0</v>
      </c>
      <c r="ES351" s="171">
        <f t="shared" si="385"/>
        <v>0</v>
      </c>
      <c r="ET351" s="171">
        <f t="shared" si="386"/>
        <v>0</v>
      </c>
      <c r="EU351" s="171">
        <f t="shared" si="387"/>
        <v>0</v>
      </c>
      <c r="EV351" s="172">
        <f t="shared" si="388"/>
        <v>0</v>
      </c>
      <c r="EW351" s="367">
        <f>IF(C351=4,IF(MAX(Q351:EJ353)&gt;0,(Especiall/30*(IF(($G351-$F351)=($G$5-$F$5),30,IF(DAY($G351)=31,($G351-$F351),($G351-$F351)+1)))),0),0)</f>
        <v>0</v>
      </c>
      <c r="EX351" s="248">
        <f t="shared" ref="EX351:EX354" si="410">FF351</f>
        <v>16188.48</v>
      </c>
      <c r="EY351" s="174">
        <f>(L351*regular)+(M351*Cadeirantee)</f>
        <v>0</v>
      </c>
      <c r="EZ351" s="249">
        <f>SUMIF(FG351:GJ351,"&gt;0")</f>
        <v>0</v>
      </c>
      <c r="FA351" s="249">
        <f>SUMIF(FG351:GJ351,"&lt;0")+SUMIF(GN351:HP351,"&lt;0")</f>
        <v>0</v>
      </c>
      <c r="FB351" s="174">
        <v>0</v>
      </c>
      <c r="FC351" s="175">
        <f>N351*km*'VALORES TABELA'!$B$13</f>
        <v>0</v>
      </c>
      <c r="FD351" s="250">
        <f>GL351</f>
        <v>0</v>
      </c>
      <c r="FE351" s="176">
        <f>(EW351+EW352+EW353+EW354+EX351+EX352+EX353+EX354+EY351+EY352+EY353+EY354+EY355+EZ351+EZ352+EZ353+EZ354+FA351+FA352+FA353+FA354+FC351+FC352+FC353+FC354+HY351-HZ351-IA351+FD351+FD352+FD353+FD354+FB355)</f>
        <v>16188.48</v>
      </c>
      <c r="FF351" s="177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16188.48</v>
      </c>
      <c r="FG351" s="177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0</v>
      </c>
      <c r="FH351" s="177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7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7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7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7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7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7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7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7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7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7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7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0</v>
      </c>
      <c r="FT351" s="177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7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7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7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7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7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7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7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7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0</v>
      </c>
      <c r="GC351" s="177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7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7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7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7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7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0</v>
      </c>
      <c r="GI351" s="177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7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8"/>
      <c r="GL351" s="103">
        <f t="shared" si="390"/>
        <v>0</v>
      </c>
      <c r="GM351" s="124"/>
      <c r="GN351" s="104">
        <f>SUMIF(V351:V354,"&lt;0")*Cadeirante/30*GN$4+SUMIF(X351:X354,"&lt;0")*Cadeirante/30*GN$4</f>
        <v>0</v>
      </c>
      <c r="GO351" s="104">
        <f>SUMIF(Z351:Z354,"&lt;0")*Cadeirante/30*GO$4+SUMIF(AB351:AB354,"&lt;0")*Cadeirante/30*GO$4</f>
        <v>0</v>
      </c>
      <c r="GP351" s="104">
        <f>SUMIF(AD351:AD354,"&lt;0")*Cadeirante/30*GP$4+SUMIF(AF351:AF354,"&lt;0")*Cadeirante/30*GP$4</f>
        <v>0</v>
      </c>
      <c r="GQ351" s="104">
        <f>SUMIF(AH351:AH354,"&lt;0")*Cadeirante/30*GQ$4+SUMIF(AJ351:AJ354,"&lt;0")*Cadeirante/30*GQ$4</f>
        <v>0</v>
      </c>
      <c r="GR351" s="104">
        <f>SUMIF(AL351:AL354,"&lt;0")*Cadeirante/30*GR$4+SUMIF(AN351:AN354,"&lt;0")*Cadeirante/30*GR$4</f>
        <v>0</v>
      </c>
      <c r="GS351" s="104">
        <f>SUMIF(AP351:AP354,"&lt;0")*Cadeirante/30*GS$4+SUMIF(AR351:AR354,"&lt;0")*Cadeirante/30*GS$4</f>
        <v>0</v>
      </c>
      <c r="GT351" s="104">
        <f>SUMIF(AT351:AT354,"&lt;0")*Cadeirante/30*GT$4+SUMIF(AV351:AV354,"&lt;0")*Cadeirante/30*GT$4</f>
        <v>0</v>
      </c>
      <c r="GU351" s="104">
        <f>SUMIF(AX351:AX354,"&lt;0")*Cadeirante/30*GU$4+SUMIF(AZ351:AZ354,"&lt;0")*Cadeirante/30*GU$4</f>
        <v>0</v>
      </c>
      <c r="GV351" s="104">
        <f>SUMIF(BB351:BB354,"&lt;0")*Cadeirante/30*GV$4+SUMIF(BD351:BD354,"&lt;0")*Cadeirante/30*GV$4</f>
        <v>0</v>
      </c>
      <c r="GW351" s="104">
        <f>SUMIF(BF351:BF354,"&lt;0")*Cadeirante/30*GW$4+SUMIF(BH351:BH354,"&lt;0")*Cadeirante/30*GW$4</f>
        <v>0</v>
      </c>
      <c r="GX351" s="104">
        <f>SUMIF(BJ351:BJ354,"&lt;0")*Cadeirante/30*GX$4+SUMIF(BL351:BL354,"&lt;0")*Cadeirante/30*GX$4</f>
        <v>0</v>
      </c>
      <c r="GY351" s="104">
        <f>SUMIF(BN351:BN354,"&lt;0")*Cadeirante/30*GY$4+SUMIF(BP351:BP354,"&lt;0")*Cadeirante/30*GY$4</f>
        <v>0</v>
      </c>
      <c r="GZ351" s="104">
        <f>SUMIF(BR351:BR354,"&lt;0")*Cadeirante/30*GZ$4+SUMIF(BT351:BT354,"&lt;0")*Cadeirante/30*GZ$4</f>
        <v>0</v>
      </c>
      <c r="HA351" s="104">
        <f>SUMIF(BV351:BV354,"&lt;0")*Cadeirante/30*HA$4+SUMIF(BX351:BX354,"&lt;0")*Cadeirante/30*HA$4</f>
        <v>0</v>
      </c>
      <c r="HB351" s="104">
        <f>SUMIF(BZ351:BZ354,"&lt;0")*Cadeirante/30*HB$4+SUMIF(CB351:CB354,"&lt;0")*Cadeirante/30*HB$4</f>
        <v>0</v>
      </c>
      <c r="HC351" s="104">
        <f>SUMIF(CD351:CD354,"&lt;0")*Cadeirante/30*HC$4+SUMIF(CF351:CF354,"&lt;0")*Cadeirante/30*HC$4</f>
        <v>0</v>
      </c>
      <c r="HD351" s="104">
        <f>SUMIF(CH351:CH354,"&lt;0")*Cadeirante/30*HD$4+SUMIF(CJ351:CJ354,"&lt;0")*Cadeirante/30*HD$4</f>
        <v>0</v>
      </c>
      <c r="HE351" s="104">
        <f>SUMIF(CL351:CL354,"&lt;0")*Cadeirante/30*HE$4+SUMIF(CN351:CN354,"&lt;0")*Cadeirante/30*HE$4</f>
        <v>0</v>
      </c>
      <c r="HF351" s="104">
        <f>SUMIF(CP351:CP354,"&lt;0")*Cadeirante/30*HF$4+SUMIF(CR351:CR354,"&lt;0")*Cadeirante/30*HF$4</f>
        <v>0</v>
      </c>
      <c r="HG351" s="104">
        <f>SUMIF(CT351:CT354,"&lt;0")*Cadeirante/30*HG$4+SUMIF(CV351:CV354,"&lt;0")*Cadeirante/30*HG$4</f>
        <v>0</v>
      </c>
      <c r="HH351" s="104">
        <f>SUMIF(CX351:CX354,"&lt;0")*Cadeirante/30*HH$4+SUMIF(CZ351:CZ354,"&lt;0")*Cadeirante/30*HH$4</f>
        <v>0</v>
      </c>
      <c r="HI351" s="104">
        <f>SUMIF(DB351:DB354,"&lt;0")*Cadeirante/30*HI$4+SUMIF(DD351:DD354,"&lt;0")*Cadeirante/30*HI$4</f>
        <v>0</v>
      </c>
      <c r="HJ351" s="104">
        <f>SUMIF(DF351:DF354,"&lt;0")*Cadeirante/30*HJ$4+SUMIF(DH351:DH354,"&lt;0")*Cadeirante/30*HJ$4</f>
        <v>0</v>
      </c>
      <c r="HK351" s="104">
        <f>SUMIF(DJ351:DJ354,"&lt;0")*Cadeirante/30*HK$4+SUMIF(DL351:DL354,"&lt;0")*Cadeirante/30*HK$4</f>
        <v>0</v>
      </c>
      <c r="HL351" s="104">
        <f>SUMIF(DN351:DN354,"&lt;0")*Cadeirante/30*HL$4+SUMIF(DP351:DP354,"&lt;0")*Cadeirante/30*HL$4</f>
        <v>0</v>
      </c>
      <c r="HM351" s="104">
        <f>SUMIF(DR351:DR354,"&lt;0")*Cadeirante/30*HM$4+SUMIF(DT351:DT354,"&lt;0")*Cadeirante/30*HM$4</f>
        <v>0</v>
      </c>
      <c r="HN351" s="104">
        <f>SUMIF(DV351:DV354,"&lt;0")*Cadeirante/30*HN$4+SUMIF(DX351:DX354,"&lt;0")*Cadeirante/30*HN$4</f>
        <v>0</v>
      </c>
      <c r="HO351" s="104">
        <f>SUMIF(DZ351:DZ354,"&lt;0")*Cadeirante/30*HO$4+SUMIF(EB351:EB354,"&lt;0")*Cadeirante/30*HO$4</f>
        <v>0</v>
      </c>
      <c r="HP351" s="104">
        <f>SUMIF(ED351:ED354,"&lt;0")*Cadeirante/30*HP$4+SUMIF(EF351:EF354,"&lt;0")*Cadeirante/30*HP$4</f>
        <v>0</v>
      </c>
      <c r="HQ351" s="64"/>
      <c r="HR351" s="64"/>
      <c r="HS351" s="64"/>
      <c r="HT351" s="64"/>
      <c r="HU351" s="64"/>
      <c r="HV351" s="64"/>
      <c r="HW351" s="176">
        <v>17629.309999999998</v>
      </c>
      <c r="HX351" s="64"/>
      <c r="HY351" s="280">
        <f>IF(ISTEXT(EM351), VALUE(EM351), EM351)</f>
        <v>0</v>
      </c>
      <c r="HZ351" s="280">
        <f>IF(ISTEXT(EN351), VALUE(EN351), EN351)</f>
        <v>0</v>
      </c>
      <c r="IA351" s="280">
        <f>IF(ISTEXT(EO351), VALUE(EO351), EO351)</f>
        <v>0</v>
      </c>
      <c r="IB351" s="64" t="b">
        <f>HW351=FE351</f>
        <v>0</v>
      </c>
      <c r="IC351" s="64"/>
    </row>
    <row r="352" spans="1:237" s="106" customFormat="1" ht="22.5" customHeight="1" x14ac:dyDescent="0.25">
      <c r="A352" s="368" t="s">
        <v>3525</v>
      </c>
      <c r="B352" s="369" t="s">
        <v>3526</v>
      </c>
      <c r="C352" s="370" t="s">
        <v>3301</v>
      </c>
      <c r="D352" s="371" t="s">
        <v>3478</v>
      </c>
      <c r="E352" s="371" t="s">
        <v>3527</v>
      </c>
      <c r="F352" s="372" t="s">
        <v>3224</v>
      </c>
      <c r="G352" s="372" t="s">
        <v>3225</v>
      </c>
      <c r="H352" s="373" t="s">
        <v>234</v>
      </c>
      <c r="I352" s="374" t="s">
        <v>3528</v>
      </c>
      <c r="J352" s="421" t="s">
        <v>3300</v>
      </c>
      <c r="K352" s="421" t="s">
        <v>3234</v>
      </c>
      <c r="L352" s="329">
        <f>CONTINUA!BV352</f>
        <v>0</v>
      </c>
      <c r="M352" s="329">
        <f>CONTINUA!BW352</f>
        <v>0</v>
      </c>
      <c r="N352" s="895"/>
      <c r="O352" s="896" t="s">
        <v>4041</v>
      </c>
      <c r="P352" s="897" t="s">
        <v>4035</v>
      </c>
      <c r="Q352" s="400"/>
      <c r="R352" s="401"/>
      <c r="S352" s="400"/>
      <c r="T352" s="401"/>
      <c r="U352" s="400"/>
      <c r="V352" s="401"/>
      <c r="W352" s="400"/>
      <c r="X352" s="401"/>
      <c r="Y352" s="400"/>
      <c r="Z352" s="401"/>
      <c r="AA352" s="400"/>
      <c r="AB352" s="401"/>
      <c r="AC352" s="400"/>
      <c r="AD352" s="401"/>
      <c r="AE352" s="400"/>
      <c r="AF352" s="401"/>
      <c r="AG352" s="400"/>
      <c r="AH352" s="401"/>
      <c r="AI352" s="400"/>
      <c r="AJ352" s="401"/>
      <c r="AK352" s="400"/>
      <c r="AL352" s="401"/>
      <c r="AM352" s="400"/>
      <c r="AN352" s="401"/>
      <c r="AO352" s="400"/>
      <c r="AP352" s="401"/>
      <c r="AQ352" s="400"/>
      <c r="AR352" s="401"/>
      <c r="AS352" s="400"/>
      <c r="AT352" s="401"/>
      <c r="AU352" s="400"/>
      <c r="AV352" s="401"/>
      <c r="AW352" s="400"/>
      <c r="AX352" s="401"/>
      <c r="AY352" s="400"/>
      <c r="AZ352" s="401"/>
      <c r="BA352" s="400"/>
      <c r="BB352" s="401"/>
      <c r="BC352" s="400"/>
      <c r="BD352" s="401"/>
      <c r="BE352" s="400"/>
      <c r="BF352" s="401"/>
      <c r="BG352" s="400"/>
      <c r="BH352" s="401"/>
      <c r="BI352" s="400"/>
      <c r="BJ352" s="401"/>
      <c r="BK352" s="400"/>
      <c r="BL352" s="401"/>
      <c r="BM352" s="400"/>
      <c r="BN352" s="401"/>
      <c r="BO352" s="400"/>
      <c r="BP352" s="401"/>
      <c r="BQ352" s="400"/>
      <c r="BR352" s="401"/>
      <c r="BS352" s="400"/>
      <c r="BT352" s="401"/>
      <c r="BU352" s="400"/>
      <c r="BV352" s="401"/>
      <c r="BW352" s="400"/>
      <c r="BX352" s="401"/>
      <c r="BY352" s="400"/>
      <c r="BZ352" s="401"/>
      <c r="CA352" s="400"/>
      <c r="CB352" s="401"/>
      <c r="CC352" s="400"/>
      <c r="CD352" s="401"/>
      <c r="CE352" s="400"/>
      <c r="CF352" s="401"/>
      <c r="CG352" s="400"/>
      <c r="CH352" s="401"/>
      <c r="CI352" s="400"/>
      <c r="CJ352" s="401"/>
      <c r="CK352" s="400"/>
      <c r="CL352" s="401"/>
      <c r="CM352" s="400"/>
      <c r="CN352" s="401"/>
      <c r="CO352" s="400"/>
      <c r="CP352" s="401"/>
      <c r="CQ352" s="400"/>
      <c r="CR352" s="401"/>
      <c r="CS352" s="400"/>
      <c r="CT352" s="401"/>
      <c r="CU352" s="400"/>
      <c r="CV352" s="401"/>
      <c r="CW352" s="400"/>
      <c r="CX352" s="401"/>
      <c r="CY352" s="400"/>
      <c r="CZ352" s="401"/>
      <c r="DA352" s="400"/>
      <c r="DB352" s="401"/>
      <c r="DC352" s="400"/>
      <c r="DD352" s="401"/>
      <c r="DE352" s="400"/>
      <c r="DF352" s="401"/>
      <c r="DG352" s="400"/>
      <c r="DH352" s="401"/>
      <c r="DI352" s="400"/>
      <c r="DJ352" s="401"/>
      <c r="DK352" s="400"/>
      <c r="DL352" s="401"/>
      <c r="DM352" s="400"/>
      <c r="DN352" s="401"/>
      <c r="DO352" s="400"/>
      <c r="DP352" s="401"/>
      <c r="DQ352" s="400"/>
      <c r="DR352" s="401"/>
      <c r="DS352" s="400"/>
      <c r="DT352" s="401"/>
      <c r="DU352" s="400"/>
      <c r="DV352" s="401"/>
      <c r="DW352" s="400"/>
      <c r="DX352" s="401"/>
      <c r="DY352" s="400"/>
      <c r="DZ352" s="401"/>
      <c r="EA352" s="400"/>
      <c r="EB352" s="401"/>
      <c r="EC352" s="400"/>
      <c r="ED352" s="401"/>
      <c r="EE352" s="400"/>
      <c r="EF352" s="401"/>
      <c r="EG352" s="400"/>
      <c r="EH352" s="401"/>
      <c r="EI352" s="400"/>
      <c r="EJ352" s="447"/>
      <c r="EK352" s="511"/>
      <c r="EL352" s="514"/>
      <c r="EM352" s="448"/>
      <c r="EN352" s="344"/>
      <c r="EO352" s="345"/>
      <c r="EP352" s="171">
        <f t="shared" si="382"/>
        <v>0</v>
      </c>
      <c r="EQ352" s="171">
        <f t="shared" si="383"/>
        <v>0</v>
      </c>
      <c r="ER352" s="171">
        <f t="shared" si="384"/>
        <v>0</v>
      </c>
      <c r="ES352" s="171">
        <f t="shared" si="385"/>
        <v>0</v>
      </c>
      <c r="ET352" s="171">
        <f t="shared" si="386"/>
        <v>0</v>
      </c>
      <c r="EU352" s="171">
        <f t="shared" si="387"/>
        <v>0</v>
      </c>
      <c r="EV352" s="172">
        <f t="shared" si="388"/>
        <v>0</v>
      </c>
      <c r="EW352" s="173"/>
      <c r="EX352" s="248">
        <f t="shared" si="410"/>
        <v>0</v>
      </c>
      <c r="EY352" s="174">
        <f>(L352*regular)+(M352*Cadeirantee)</f>
        <v>0</v>
      </c>
      <c r="EZ352" s="249">
        <f>SUMIF(FG352:GJ352,"&gt;0")</f>
        <v>0</v>
      </c>
      <c r="FA352" s="249">
        <f>SUMIF(FG352:GJ352,"&lt;0")+SUMIF(GN352:HP352,"&lt;0")</f>
        <v>0</v>
      </c>
      <c r="FB352" s="174">
        <v>0</v>
      </c>
      <c r="FC352" s="126">
        <f>N352*km*'VALORES TABELA'!$B$13</f>
        <v>0</v>
      </c>
      <c r="FD352" s="250">
        <f t="shared" ref="FD352:FD355" si="411">GL352</f>
        <v>0</v>
      </c>
      <c r="FE352" s="105"/>
      <c r="FF352" s="119"/>
      <c r="FG352" s="119"/>
      <c r="FH352" s="119"/>
      <c r="FI352" s="119"/>
      <c r="FJ352" s="119"/>
      <c r="FK352" s="119"/>
      <c r="FL352" s="119"/>
      <c r="FM352" s="119"/>
      <c r="FN352" s="119"/>
      <c r="FO352" s="119"/>
      <c r="FP352" s="119"/>
      <c r="FQ352" s="119"/>
      <c r="FR352" s="119"/>
      <c r="FS352" s="119"/>
      <c r="FT352" s="119"/>
      <c r="FU352" s="119"/>
      <c r="FV352" s="119"/>
      <c r="FW352" s="119"/>
      <c r="FX352" s="119"/>
      <c r="FY352" s="119"/>
      <c r="FZ352" s="119"/>
      <c r="GA352" s="119"/>
      <c r="GB352" s="119"/>
      <c r="GC352" s="119"/>
      <c r="GD352" s="119"/>
      <c r="GE352" s="119"/>
      <c r="GF352" s="119"/>
      <c r="GG352" s="119"/>
      <c r="GH352" s="119"/>
      <c r="GI352" s="119"/>
      <c r="GJ352" s="119"/>
      <c r="GK352" s="251"/>
      <c r="GL352" s="103">
        <f t="shared" si="390"/>
        <v>0</v>
      </c>
      <c r="GM352" s="124"/>
      <c r="GN352" s="104"/>
      <c r="GO352" s="104"/>
      <c r="GP352" s="104"/>
      <c r="GQ352" s="104"/>
      <c r="GR352" s="104"/>
      <c r="GS352" s="104"/>
      <c r="GT352" s="104"/>
      <c r="GU352" s="104"/>
      <c r="GV352" s="104"/>
      <c r="GW352" s="104"/>
      <c r="GX352" s="104"/>
      <c r="GY352" s="104"/>
      <c r="GZ352" s="104"/>
      <c r="HA352" s="104"/>
      <c r="HB352" s="104"/>
      <c r="HC352" s="104"/>
      <c r="HD352" s="104"/>
      <c r="HE352" s="104"/>
      <c r="HF352" s="104"/>
      <c r="HG352" s="104"/>
      <c r="HH352" s="104"/>
      <c r="HI352" s="104"/>
      <c r="HJ352" s="104"/>
      <c r="HK352" s="104"/>
      <c r="HL352" s="104"/>
      <c r="HM352" s="104"/>
      <c r="HN352" s="104"/>
      <c r="HO352" s="104"/>
      <c r="HP352" s="104"/>
      <c r="HQ352" s="64"/>
      <c r="HR352" s="64"/>
      <c r="HS352" s="64"/>
      <c r="HT352" s="64"/>
      <c r="HU352" s="64"/>
      <c r="HV352" s="64"/>
      <c r="HW352" s="105"/>
      <c r="HX352" s="64"/>
      <c r="HY352" s="280">
        <f t="shared" ref="HY352:HY355" si="412">IF(ISTEXT(EM352), VALUE(EM352), EM352)</f>
        <v>0</v>
      </c>
      <c r="HZ352" s="280">
        <f t="shared" ref="HZ352:HZ355" si="413">IF(ISTEXT(EN352), VALUE(EN352), EN352)</f>
        <v>0</v>
      </c>
      <c r="IA352" s="280">
        <f t="shared" ref="IA352:IA355" si="414">IF(ISTEXT(EO352), VALUE(EO352), EO352)</f>
        <v>0</v>
      </c>
      <c r="IB352" s="64"/>
      <c r="IC352" s="64"/>
    </row>
    <row r="353" spans="1:237" s="106" customFormat="1" ht="22.5" customHeight="1" x14ac:dyDescent="0.25">
      <c r="A353" s="368" t="s">
        <v>3525</v>
      </c>
      <c r="B353" s="369" t="s">
        <v>3526</v>
      </c>
      <c r="C353" s="375" t="s">
        <v>3301</v>
      </c>
      <c r="D353" s="371" t="s">
        <v>3478</v>
      </c>
      <c r="E353" s="371" t="s">
        <v>3527</v>
      </c>
      <c r="F353" s="376" t="s">
        <v>3224</v>
      </c>
      <c r="G353" s="376" t="s">
        <v>3225</v>
      </c>
      <c r="H353" s="373" t="s">
        <v>234</v>
      </c>
      <c r="I353" s="374" t="s">
        <v>3528</v>
      </c>
      <c r="J353" s="421" t="s">
        <v>3300</v>
      </c>
      <c r="K353" s="422" t="s">
        <v>3235</v>
      </c>
      <c r="L353" s="329">
        <f>CONTINUA!BV353</f>
        <v>0</v>
      </c>
      <c r="M353" s="329">
        <f>CONTINUA!BW353</f>
        <v>0</v>
      </c>
      <c r="N353" s="895"/>
      <c r="O353" s="896" t="s">
        <v>4041</v>
      </c>
      <c r="P353" s="897" t="s">
        <v>4035</v>
      </c>
      <c r="Q353" s="400"/>
      <c r="R353" s="401"/>
      <c r="S353" s="400"/>
      <c r="T353" s="401"/>
      <c r="U353" s="400"/>
      <c r="V353" s="401"/>
      <c r="W353" s="400"/>
      <c r="X353" s="401"/>
      <c r="Y353" s="400"/>
      <c r="Z353" s="401"/>
      <c r="AA353" s="400"/>
      <c r="AB353" s="401"/>
      <c r="AC353" s="400"/>
      <c r="AD353" s="401"/>
      <c r="AE353" s="400"/>
      <c r="AF353" s="401"/>
      <c r="AG353" s="400"/>
      <c r="AH353" s="401"/>
      <c r="AI353" s="400"/>
      <c r="AJ353" s="401"/>
      <c r="AK353" s="400"/>
      <c r="AL353" s="401"/>
      <c r="AM353" s="400"/>
      <c r="AN353" s="401"/>
      <c r="AO353" s="400"/>
      <c r="AP353" s="401"/>
      <c r="AQ353" s="400"/>
      <c r="AR353" s="401"/>
      <c r="AS353" s="400"/>
      <c r="AT353" s="401"/>
      <c r="AU353" s="400"/>
      <c r="AV353" s="401"/>
      <c r="AW353" s="400"/>
      <c r="AX353" s="401"/>
      <c r="AY353" s="400"/>
      <c r="AZ353" s="401"/>
      <c r="BA353" s="400"/>
      <c r="BB353" s="401"/>
      <c r="BC353" s="400"/>
      <c r="BD353" s="401"/>
      <c r="BE353" s="400"/>
      <c r="BF353" s="401"/>
      <c r="BG353" s="400"/>
      <c r="BH353" s="401"/>
      <c r="BI353" s="400"/>
      <c r="BJ353" s="401"/>
      <c r="BK353" s="400"/>
      <c r="BL353" s="401"/>
      <c r="BM353" s="400"/>
      <c r="BN353" s="401"/>
      <c r="BO353" s="400"/>
      <c r="BP353" s="401"/>
      <c r="BQ353" s="400"/>
      <c r="BR353" s="401"/>
      <c r="BS353" s="400"/>
      <c r="BT353" s="401"/>
      <c r="BU353" s="400"/>
      <c r="BV353" s="401"/>
      <c r="BW353" s="400"/>
      <c r="BX353" s="401"/>
      <c r="BY353" s="400"/>
      <c r="BZ353" s="401"/>
      <c r="CA353" s="400"/>
      <c r="CB353" s="401"/>
      <c r="CC353" s="400"/>
      <c r="CD353" s="401"/>
      <c r="CE353" s="400"/>
      <c r="CF353" s="401"/>
      <c r="CG353" s="400"/>
      <c r="CH353" s="401"/>
      <c r="CI353" s="400"/>
      <c r="CJ353" s="401"/>
      <c r="CK353" s="400"/>
      <c r="CL353" s="401"/>
      <c r="CM353" s="400"/>
      <c r="CN353" s="401"/>
      <c r="CO353" s="400"/>
      <c r="CP353" s="401"/>
      <c r="CQ353" s="400"/>
      <c r="CR353" s="401"/>
      <c r="CS353" s="400"/>
      <c r="CT353" s="401"/>
      <c r="CU353" s="400"/>
      <c r="CV353" s="401"/>
      <c r="CW353" s="400"/>
      <c r="CX353" s="401"/>
      <c r="CY353" s="400"/>
      <c r="CZ353" s="401"/>
      <c r="DA353" s="400"/>
      <c r="DB353" s="401"/>
      <c r="DC353" s="400"/>
      <c r="DD353" s="401"/>
      <c r="DE353" s="400"/>
      <c r="DF353" s="401"/>
      <c r="DG353" s="400"/>
      <c r="DH353" s="401"/>
      <c r="DI353" s="400"/>
      <c r="DJ353" s="401"/>
      <c r="DK353" s="400"/>
      <c r="DL353" s="401"/>
      <c r="DM353" s="400"/>
      <c r="DN353" s="401"/>
      <c r="DO353" s="400"/>
      <c r="DP353" s="401"/>
      <c r="DQ353" s="400"/>
      <c r="DR353" s="401"/>
      <c r="DS353" s="400"/>
      <c r="DT353" s="401"/>
      <c r="DU353" s="400"/>
      <c r="DV353" s="401"/>
      <c r="DW353" s="400"/>
      <c r="DX353" s="401"/>
      <c r="DY353" s="400"/>
      <c r="DZ353" s="401"/>
      <c r="EA353" s="400"/>
      <c r="EB353" s="401"/>
      <c r="EC353" s="400"/>
      <c r="ED353" s="401"/>
      <c r="EE353" s="400"/>
      <c r="EF353" s="401"/>
      <c r="EG353" s="400"/>
      <c r="EH353" s="401"/>
      <c r="EI353" s="400"/>
      <c r="EJ353" s="447"/>
      <c r="EK353" s="511"/>
      <c r="EL353" s="514"/>
      <c r="EM353" s="448"/>
      <c r="EN353" s="344"/>
      <c r="EO353" s="345"/>
      <c r="EP353" s="171">
        <f t="shared" si="382"/>
        <v>0</v>
      </c>
      <c r="EQ353" s="171">
        <f t="shared" si="383"/>
        <v>0</v>
      </c>
      <c r="ER353" s="171">
        <f t="shared" si="384"/>
        <v>0</v>
      </c>
      <c r="ES353" s="171">
        <f t="shared" si="385"/>
        <v>0</v>
      </c>
      <c r="ET353" s="171">
        <f t="shared" si="386"/>
        <v>0</v>
      </c>
      <c r="EU353" s="171">
        <f t="shared" si="387"/>
        <v>0</v>
      </c>
      <c r="EV353" s="172">
        <f t="shared" si="388"/>
        <v>0</v>
      </c>
      <c r="EW353" s="125"/>
      <c r="EX353" s="248">
        <f t="shared" si="410"/>
        <v>0</v>
      </c>
      <c r="EY353" s="174">
        <f>(L353*regular)+(M353*Cadeirantee)</f>
        <v>0</v>
      </c>
      <c r="EZ353" s="249">
        <f>SUMIF(FG353:GJ353,"&gt;0")</f>
        <v>0</v>
      </c>
      <c r="FA353" s="249">
        <f>SUMIF(FG353:GJ353,"&lt;0")+SUMIF(GN353:HP353,"&lt;0")</f>
        <v>0</v>
      </c>
      <c r="FB353" s="174">
        <v>0</v>
      </c>
      <c r="FC353" s="126">
        <f>N353*km*'VALORES TABELA'!$B$13</f>
        <v>0</v>
      </c>
      <c r="FD353" s="250">
        <f t="shared" si="411"/>
        <v>0</v>
      </c>
      <c r="FE353" s="105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  <c r="FW353" s="108"/>
      <c r="FX353" s="108"/>
      <c r="FY353" s="108"/>
      <c r="FZ353" s="108"/>
      <c r="GA353" s="108"/>
      <c r="GB353" s="108"/>
      <c r="GC353" s="108"/>
      <c r="GD353" s="108"/>
      <c r="GE353" s="108"/>
      <c r="GF353" s="108"/>
      <c r="GG353" s="108"/>
      <c r="GH353" s="108"/>
      <c r="GI353" s="108"/>
      <c r="GJ353" s="108"/>
      <c r="GK353" s="251"/>
      <c r="GL353" s="103">
        <f t="shared" si="390"/>
        <v>0</v>
      </c>
      <c r="GM353" s="12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4"/>
      <c r="HO353" s="104"/>
      <c r="HP353" s="104"/>
      <c r="HQ353" s="64"/>
      <c r="HR353" s="64"/>
      <c r="HS353" s="64"/>
      <c r="HT353" s="64"/>
      <c r="HU353" s="64"/>
      <c r="HV353" s="64"/>
      <c r="HW353" s="105"/>
      <c r="HX353" s="64"/>
      <c r="HY353" s="280">
        <f t="shared" si="412"/>
        <v>0</v>
      </c>
      <c r="HZ353" s="280">
        <f t="shared" si="413"/>
        <v>0</v>
      </c>
      <c r="IA353" s="280">
        <f t="shared" si="414"/>
        <v>0</v>
      </c>
      <c r="IB353" s="64"/>
      <c r="IC353" s="64"/>
    </row>
    <row r="354" spans="1:237" s="106" customFormat="1" ht="22.5" customHeight="1" x14ac:dyDescent="0.25">
      <c r="A354" s="368" t="s">
        <v>3525</v>
      </c>
      <c r="B354" s="369" t="s">
        <v>3526</v>
      </c>
      <c r="C354" s="375" t="s">
        <v>3301</v>
      </c>
      <c r="D354" s="371" t="s">
        <v>3478</v>
      </c>
      <c r="E354" s="371" t="s">
        <v>3527</v>
      </c>
      <c r="F354" s="376" t="s">
        <v>3224</v>
      </c>
      <c r="G354" s="376" t="s">
        <v>3225</v>
      </c>
      <c r="H354" s="373" t="s">
        <v>234</v>
      </c>
      <c r="I354" s="374" t="s">
        <v>3528</v>
      </c>
      <c r="J354" s="421" t="s">
        <v>3300</v>
      </c>
      <c r="K354" s="423" t="s">
        <v>3236</v>
      </c>
      <c r="L354" s="329">
        <f>CONTINUA!BV354</f>
        <v>0</v>
      </c>
      <c r="M354" s="329">
        <f>CONTINUA!BW354</f>
        <v>0</v>
      </c>
      <c r="N354" s="895"/>
      <c r="O354" s="896" t="s">
        <v>4041</v>
      </c>
      <c r="P354" s="897" t="s">
        <v>4035</v>
      </c>
      <c r="Q354" s="400">
        <v>24</v>
      </c>
      <c r="R354" s="401"/>
      <c r="S354" s="400"/>
      <c r="T354" s="401"/>
      <c r="U354" s="400"/>
      <c r="V354" s="401"/>
      <c r="W354" s="400"/>
      <c r="X354" s="401"/>
      <c r="Y354" s="400"/>
      <c r="Z354" s="401"/>
      <c r="AA354" s="400"/>
      <c r="AB354" s="401"/>
      <c r="AC354" s="400"/>
      <c r="AD354" s="401"/>
      <c r="AE354" s="400"/>
      <c r="AF354" s="401"/>
      <c r="AG354" s="400"/>
      <c r="AH354" s="401"/>
      <c r="AI354" s="400"/>
      <c r="AJ354" s="401"/>
      <c r="AK354" s="400"/>
      <c r="AL354" s="401"/>
      <c r="AM354" s="400"/>
      <c r="AN354" s="401"/>
      <c r="AO354" s="400"/>
      <c r="AP354" s="401"/>
      <c r="AQ354" s="400"/>
      <c r="AR354" s="401"/>
      <c r="AS354" s="400"/>
      <c r="AT354" s="401"/>
      <c r="AU354" s="400"/>
      <c r="AV354" s="401"/>
      <c r="AW354" s="400"/>
      <c r="AX354" s="401"/>
      <c r="AY354" s="400"/>
      <c r="AZ354" s="401"/>
      <c r="BA354" s="400"/>
      <c r="BB354" s="401"/>
      <c r="BC354" s="400"/>
      <c r="BD354" s="401"/>
      <c r="BE354" s="400"/>
      <c r="BF354" s="401"/>
      <c r="BG354" s="400"/>
      <c r="BH354" s="401"/>
      <c r="BI354" s="400"/>
      <c r="BJ354" s="401"/>
      <c r="BK354" s="400"/>
      <c r="BL354" s="401"/>
      <c r="BM354" s="400"/>
      <c r="BN354" s="401"/>
      <c r="BO354" s="400"/>
      <c r="BP354" s="401"/>
      <c r="BQ354" s="400"/>
      <c r="BR354" s="401"/>
      <c r="BS354" s="400"/>
      <c r="BT354" s="401"/>
      <c r="BU354" s="400"/>
      <c r="BV354" s="401"/>
      <c r="BW354" s="400"/>
      <c r="BX354" s="401"/>
      <c r="BY354" s="400"/>
      <c r="BZ354" s="401"/>
      <c r="CA354" s="400"/>
      <c r="CB354" s="401"/>
      <c r="CC354" s="400"/>
      <c r="CD354" s="401"/>
      <c r="CE354" s="400"/>
      <c r="CF354" s="401"/>
      <c r="CG354" s="400"/>
      <c r="CH354" s="401"/>
      <c r="CI354" s="400"/>
      <c r="CJ354" s="401"/>
      <c r="CK354" s="400"/>
      <c r="CL354" s="401"/>
      <c r="CM354" s="400"/>
      <c r="CN354" s="401"/>
      <c r="CO354" s="400"/>
      <c r="CP354" s="401"/>
      <c r="CQ354" s="400"/>
      <c r="CR354" s="401"/>
      <c r="CS354" s="400"/>
      <c r="CT354" s="401"/>
      <c r="CU354" s="400"/>
      <c r="CV354" s="401"/>
      <c r="CW354" s="400"/>
      <c r="CX354" s="401"/>
      <c r="CY354" s="400"/>
      <c r="CZ354" s="401"/>
      <c r="DA354" s="400"/>
      <c r="DB354" s="401"/>
      <c r="DC354" s="400"/>
      <c r="DD354" s="401"/>
      <c r="DE354" s="400"/>
      <c r="DF354" s="401"/>
      <c r="DG354" s="400"/>
      <c r="DH354" s="401"/>
      <c r="DI354" s="400"/>
      <c r="DJ354" s="401"/>
      <c r="DK354" s="400"/>
      <c r="DL354" s="401"/>
      <c r="DM354" s="400"/>
      <c r="DN354" s="401"/>
      <c r="DO354" s="400"/>
      <c r="DP354" s="401"/>
      <c r="DQ354" s="400"/>
      <c r="DR354" s="401"/>
      <c r="DS354" s="400"/>
      <c r="DT354" s="401"/>
      <c r="DU354" s="400"/>
      <c r="DV354" s="401"/>
      <c r="DW354" s="400"/>
      <c r="DX354" s="401"/>
      <c r="DY354" s="400"/>
      <c r="DZ354" s="401"/>
      <c r="EA354" s="400"/>
      <c r="EB354" s="401"/>
      <c r="EC354" s="400"/>
      <c r="ED354" s="401"/>
      <c r="EE354" s="400"/>
      <c r="EF354" s="401"/>
      <c r="EG354" s="400"/>
      <c r="EH354" s="401"/>
      <c r="EI354" s="400"/>
      <c r="EJ354" s="447"/>
      <c r="EK354" s="511"/>
      <c r="EL354" s="514"/>
      <c r="EM354" s="448"/>
      <c r="EN354" s="344"/>
      <c r="EO354" s="345"/>
      <c r="EP354" s="171">
        <f t="shared" si="382"/>
        <v>24</v>
      </c>
      <c r="EQ354" s="171">
        <f t="shared" si="383"/>
        <v>0</v>
      </c>
      <c r="ER354" s="171">
        <f t="shared" si="384"/>
        <v>0</v>
      </c>
      <c r="ES354" s="171">
        <f t="shared" si="385"/>
        <v>0</v>
      </c>
      <c r="ET354" s="171">
        <f t="shared" si="386"/>
        <v>0</v>
      </c>
      <c r="EU354" s="171">
        <f t="shared" si="387"/>
        <v>0</v>
      </c>
      <c r="EV354" s="172">
        <f t="shared" si="388"/>
        <v>24</v>
      </c>
      <c r="EW354" s="127"/>
      <c r="EX354" s="248">
        <f t="shared" si="410"/>
        <v>0</v>
      </c>
      <c r="EY354" s="174">
        <f>(L354*regular)+(M354*Cadeirantee)</f>
        <v>0</v>
      </c>
      <c r="EZ354" s="249">
        <f>SUMIF(FG354:GJ354,"&gt;0")</f>
        <v>0</v>
      </c>
      <c r="FA354" s="249">
        <f>SUMIF(FG354:GJ354,"&lt;0")+SUMIF(GN354:HP354,"&lt;0")</f>
        <v>0</v>
      </c>
      <c r="FB354" s="174">
        <v>0</v>
      </c>
      <c r="FC354" s="126">
        <f>N354*km*'VALORES TABELA'!$B$13</f>
        <v>0</v>
      </c>
      <c r="FD354" s="250">
        <f t="shared" si="411"/>
        <v>0</v>
      </c>
      <c r="FE354" s="105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252"/>
      <c r="GL354" s="103">
        <f t="shared" si="390"/>
        <v>0</v>
      </c>
      <c r="GM354" s="12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4"/>
      <c r="HO354" s="104"/>
      <c r="HP354" s="104"/>
      <c r="HQ354" s="64"/>
      <c r="HR354" s="65"/>
      <c r="HS354" s="65"/>
      <c r="HT354" s="65"/>
      <c r="HU354" s="65"/>
      <c r="HV354" s="65"/>
      <c r="HW354" s="105"/>
      <c r="HX354" s="65"/>
      <c r="HY354" s="280">
        <f t="shared" si="412"/>
        <v>0</v>
      </c>
      <c r="HZ354" s="280">
        <f t="shared" si="413"/>
        <v>0</v>
      </c>
      <c r="IA354" s="280">
        <f t="shared" si="414"/>
        <v>0</v>
      </c>
      <c r="IB354" s="65"/>
      <c r="IC354" s="65"/>
    </row>
    <row r="355" spans="1:237" s="106" customFormat="1" ht="22.5" customHeight="1" thickBot="1" x14ac:dyDescent="0.3">
      <c r="A355" s="377" t="s">
        <v>3525</v>
      </c>
      <c r="B355" s="378" t="s">
        <v>3526</v>
      </c>
      <c r="C355" s="379" t="s">
        <v>3301</v>
      </c>
      <c r="D355" s="380" t="s">
        <v>3478</v>
      </c>
      <c r="E355" s="380" t="s">
        <v>3527</v>
      </c>
      <c r="F355" s="381" t="s">
        <v>3224</v>
      </c>
      <c r="G355" s="381" t="s">
        <v>3225</v>
      </c>
      <c r="H355" s="382" t="s">
        <v>234</v>
      </c>
      <c r="I355" s="383" t="s">
        <v>3528</v>
      </c>
      <c r="J355" s="421" t="s">
        <v>3300</v>
      </c>
      <c r="K355" s="424" t="s">
        <v>60</v>
      </c>
      <c r="L355" s="329">
        <f>CONTINUA!BV355</f>
        <v>0</v>
      </c>
      <c r="M355" s="329">
        <f>CONTINUA!BW355</f>
        <v>0</v>
      </c>
      <c r="N355" s="895"/>
      <c r="O355" s="896" t="s">
        <v>4041</v>
      </c>
      <c r="P355" s="897" t="s">
        <v>4035</v>
      </c>
      <c r="Q355" s="400"/>
      <c r="R355" s="401"/>
      <c r="S355" s="400"/>
      <c r="T355" s="401"/>
      <c r="U355" s="400"/>
      <c r="V355" s="401"/>
      <c r="W355" s="400"/>
      <c r="X355" s="401"/>
      <c r="Y355" s="400"/>
      <c r="Z355" s="401"/>
      <c r="AA355" s="400"/>
      <c r="AB355" s="401"/>
      <c r="AC355" s="400"/>
      <c r="AD355" s="401"/>
      <c r="AE355" s="400"/>
      <c r="AF355" s="401"/>
      <c r="AG355" s="400"/>
      <c r="AH355" s="401"/>
      <c r="AI355" s="400"/>
      <c r="AJ355" s="401"/>
      <c r="AK355" s="400"/>
      <c r="AL355" s="401"/>
      <c r="AM355" s="400"/>
      <c r="AN355" s="401"/>
      <c r="AO355" s="400"/>
      <c r="AP355" s="401"/>
      <c r="AQ355" s="400"/>
      <c r="AR355" s="401"/>
      <c r="AS355" s="400"/>
      <c r="AT355" s="401"/>
      <c r="AU355" s="400"/>
      <c r="AV355" s="401"/>
      <c r="AW355" s="400"/>
      <c r="AX355" s="401"/>
      <c r="AY355" s="400"/>
      <c r="AZ355" s="401"/>
      <c r="BA355" s="400"/>
      <c r="BB355" s="401"/>
      <c r="BC355" s="400"/>
      <c r="BD355" s="401"/>
      <c r="BE355" s="400"/>
      <c r="BF355" s="401"/>
      <c r="BG355" s="400"/>
      <c r="BH355" s="401"/>
      <c r="BI355" s="400"/>
      <c r="BJ355" s="401"/>
      <c r="BK355" s="400"/>
      <c r="BL355" s="401"/>
      <c r="BM355" s="400"/>
      <c r="BN355" s="401"/>
      <c r="BO355" s="400"/>
      <c r="BP355" s="401"/>
      <c r="BQ355" s="400"/>
      <c r="BR355" s="401"/>
      <c r="BS355" s="400"/>
      <c r="BT355" s="401"/>
      <c r="BU355" s="400"/>
      <c r="BV355" s="401"/>
      <c r="BW355" s="400"/>
      <c r="BX355" s="401"/>
      <c r="BY355" s="400"/>
      <c r="BZ355" s="401"/>
      <c r="CA355" s="400"/>
      <c r="CB355" s="401"/>
      <c r="CC355" s="400"/>
      <c r="CD355" s="401"/>
      <c r="CE355" s="400"/>
      <c r="CF355" s="401"/>
      <c r="CG355" s="400"/>
      <c r="CH355" s="401"/>
      <c r="CI355" s="400"/>
      <c r="CJ355" s="401"/>
      <c r="CK355" s="400"/>
      <c r="CL355" s="401"/>
      <c r="CM355" s="400"/>
      <c r="CN355" s="401"/>
      <c r="CO355" s="400"/>
      <c r="CP355" s="401"/>
      <c r="CQ355" s="400"/>
      <c r="CR355" s="401"/>
      <c r="CS355" s="400"/>
      <c r="CT355" s="401"/>
      <c r="CU355" s="400"/>
      <c r="CV355" s="401"/>
      <c r="CW355" s="400"/>
      <c r="CX355" s="401"/>
      <c r="CY355" s="400"/>
      <c r="CZ355" s="401"/>
      <c r="DA355" s="400"/>
      <c r="DB355" s="401"/>
      <c r="DC355" s="400"/>
      <c r="DD355" s="401"/>
      <c r="DE355" s="400"/>
      <c r="DF355" s="401"/>
      <c r="DG355" s="400"/>
      <c r="DH355" s="401"/>
      <c r="DI355" s="400"/>
      <c r="DJ355" s="401"/>
      <c r="DK355" s="400"/>
      <c r="DL355" s="401"/>
      <c r="DM355" s="400"/>
      <c r="DN355" s="401"/>
      <c r="DO355" s="400"/>
      <c r="DP355" s="401"/>
      <c r="DQ355" s="400"/>
      <c r="DR355" s="401"/>
      <c r="DS355" s="400"/>
      <c r="DT355" s="401"/>
      <c r="DU355" s="400"/>
      <c r="DV355" s="401"/>
      <c r="DW355" s="400"/>
      <c r="DX355" s="401"/>
      <c r="DY355" s="400"/>
      <c r="DZ355" s="401"/>
      <c r="EA355" s="400"/>
      <c r="EB355" s="401"/>
      <c r="EC355" s="400"/>
      <c r="ED355" s="401"/>
      <c r="EE355" s="400"/>
      <c r="EF355" s="401"/>
      <c r="EG355" s="400"/>
      <c r="EH355" s="401"/>
      <c r="EI355" s="400"/>
      <c r="EJ355" s="447"/>
      <c r="EK355" s="512"/>
      <c r="EL355" s="515"/>
      <c r="EM355" s="450"/>
      <c r="EN355" s="348"/>
      <c r="EO355" s="348"/>
      <c r="EP355" s="179">
        <f t="shared" si="382"/>
        <v>0</v>
      </c>
      <c r="EQ355" s="179">
        <f t="shared" si="383"/>
        <v>0</v>
      </c>
      <c r="ER355" s="179">
        <f t="shared" si="384"/>
        <v>0</v>
      </c>
      <c r="ES355" s="179">
        <f t="shared" si="385"/>
        <v>0</v>
      </c>
      <c r="ET355" s="179">
        <f t="shared" si="386"/>
        <v>0</v>
      </c>
      <c r="EU355" s="179">
        <f t="shared" si="387"/>
        <v>0</v>
      </c>
      <c r="EV355" s="172">
        <f t="shared" si="388"/>
        <v>0</v>
      </c>
      <c r="EW355" s="253"/>
      <c r="EX355" s="254">
        <v>0</v>
      </c>
      <c r="EY355" s="180">
        <v>0</v>
      </c>
      <c r="EZ355" s="255">
        <v>0</v>
      </c>
      <c r="FA355" s="255">
        <v>0</v>
      </c>
      <c r="FB355" s="180">
        <f>SUM(FF355:GI355)/2</f>
        <v>0</v>
      </c>
      <c r="FC355" s="256">
        <f>N355*km*'VALORES TABELA'!$B$13</f>
        <v>0</v>
      </c>
      <c r="FD355" s="250">
        <f t="shared" si="411"/>
        <v>0</v>
      </c>
      <c r="FE355" s="257"/>
      <c r="FF355" s="181">
        <f>((Q355+S355)*Percapita)+((R355+T355)*Cadeirante)</f>
        <v>0</v>
      </c>
      <c r="FG355" s="181">
        <f>((U355+W355)*Percapita/30*FG$4)+((V355+X355)*Cadeirante/30*FG$4)</f>
        <v>0</v>
      </c>
      <c r="FH355" s="181">
        <f>((Y355+AA355)*Percapita/30*FH$4)+((Z355+AB355)*Cadeirante/30*FH$4)</f>
        <v>0</v>
      </c>
      <c r="FI355" s="181">
        <f>((AC355+AE355)*Percapita/30*FI$4)+((AD355+AF355)*Cadeirante/30*FI$4)</f>
        <v>0</v>
      </c>
      <c r="FJ355" s="181">
        <f>((AG355+AI355)*Percapita/30*FJ$4)+((AH355+AJ355)*Cadeirante/30*FJ$4)</f>
        <v>0</v>
      </c>
      <c r="FK355" s="181">
        <f>((AK355+AM355)*Percapita/30*FK$4)+((AL355+AN355)*Cadeirante/30*FK$4)</f>
        <v>0</v>
      </c>
      <c r="FL355" s="181">
        <f>((AO355+AQ355)*Percapita/30*FL$4)+((AP355+AR355)*Cadeirante/30*FL$4)</f>
        <v>0</v>
      </c>
      <c r="FM355" s="181">
        <f>((AS355+AU355)*Percapita/30*FM$4)+((AT355+AV355)*Cadeirante/30*FM$4)</f>
        <v>0</v>
      </c>
      <c r="FN355" s="181">
        <f>((AW355+AY355)*Percapita/30*FN$4)+((AX355+AZ355)*Cadeirante/30*FN$4)</f>
        <v>0</v>
      </c>
      <c r="FO355" s="181">
        <f>((BA355+BC355)*Percapita/30*FO$4)+((BB355+BD355)*Cadeirante/30*FO$4)</f>
        <v>0</v>
      </c>
      <c r="FP355" s="181">
        <f>((BE355+BG355)*Percapita/30*FP$4)+((BF355+BH355)*Cadeirante/30*FP$4)</f>
        <v>0</v>
      </c>
      <c r="FQ355" s="181">
        <f>((BI355+BK355)*Percapita/30*FQ$4)+((BJ355+BL355)*Cadeirante/30*FQ$4)</f>
        <v>0</v>
      </c>
      <c r="FR355" s="181">
        <f>((BM355+BO355)*Percapita/30*FR$4)+((BN355+BP355)*Cadeirante/30*FR$4)</f>
        <v>0</v>
      </c>
      <c r="FS355" s="181">
        <f>((BQ355+BS355)*Percapita/30*FS$4)+((BR355+BT355)*Cadeirante/30*FS$4)</f>
        <v>0</v>
      </c>
      <c r="FT355" s="181">
        <f>((BU355+BW355)*Percapita/30*FT$4)+((BV355+BX355)*Cadeirante/30*FT$4)</f>
        <v>0</v>
      </c>
      <c r="FU355" s="181">
        <f>((BY355+CA355)*Percapita/30*FU$4)+((BZ355+CB355)*Cadeirante/30*FU$4)</f>
        <v>0</v>
      </c>
      <c r="FV355" s="181">
        <f>((CC355+CE355)*Percapita/30*FV$4)+((CD355+CF355)*Cadeirante/30*FV$4)</f>
        <v>0</v>
      </c>
      <c r="FW355" s="181">
        <f>((CG355+CI355)*Percapita/30*FW$4)+((CI355+CK355)*Cadeirante/30*FW$4)</f>
        <v>0</v>
      </c>
      <c r="FX355" s="181">
        <f>((CK355+CM355)*Percapita/30*FX$4)+((CL355+CN355)*Cadeirante/30*FX$4)</f>
        <v>0</v>
      </c>
      <c r="FY355" s="181">
        <f>((CO355+CQ355)*Percapita/30*FY$4)+((CP355+CR355)*Cadeirante/30*FY$4)</f>
        <v>0</v>
      </c>
      <c r="FZ355" s="181">
        <f>((CS355+CU355)*Percapita/30*FZ$4)+((CT355+CV355)*Cadeirante/30*FZ$4)</f>
        <v>0</v>
      </c>
      <c r="GA355" s="181">
        <f>((CW355+CY355)*Percapita/30*GA$4)+((CX355+CZ355)*Cadeirante/30*GA$4)</f>
        <v>0</v>
      </c>
      <c r="GB355" s="181">
        <f>((DA355+DC355)*Percapita/30*GB$4)+((DB355+DD355)*Cadeirante/30*GB$4)</f>
        <v>0</v>
      </c>
      <c r="GC355" s="181">
        <f>((DE355+DG355)*Percapita/30*GC$4)+((DF355+DH355)*Cadeirante/30*GC$4)</f>
        <v>0</v>
      </c>
      <c r="GD355" s="181">
        <f>((DI355+DK355)*Percapita/30*GD$4)+((DJ355+DL355)*Cadeirante/30*GD$4)</f>
        <v>0</v>
      </c>
      <c r="GE355" s="181">
        <f>((DM355+DO355)*Percapita/30*GE$4)+((DN355+DP355)*Cadeirante/30*GE$4)</f>
        <v>0</v>
      </c>
      <c r="GF355" s="181">
        <f>((DQ355+DS355)*Percapita/30*GF$4)+((DR355+DT355)*Cadeirante/30*GF$4)</f>
        <v>0</v>
      </c>
      <c r="GG355" s="181">
        <f>((DU355+DW355)*Percapita/30*GG$4)+((DV355+DX355)*Cadeirante/30*GG$4)</f>
        <v>0</v>
      </c>
      <c r="GH355" s="181">
        <f>((DY355+EA355)*Percapita/30*GH$4)+((DZ355+EB355)*Cadeirante/30*GH$4)</f>
        <v>0</v>
      </c>
      <c r="GI355" s="181">
        <f>((EC355+EE355)*Percapita/30*GI$4)+((ED355+EF355)*Cadeirante/30*GI$4)</f>
        <v>0</v>
      </c>
      <c r="GJ355" s="181">
        <f>((EG355+EI355)*Percapita)+((EH355+EJ355)*Cadeirante)</f>
        <v>0</v>
      </c>
      <c r="GK355" s="258"/>
      <c r="GL355" s="103">
        <f t="shared" si="390"/>
        <v>0</v>
      </c>
      <c r="GM355" s="124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259"/>
      <c r="HQ355" s="64"/>
      <c r="HW355" s="257"/>
      <c r="HY355" s="280">
        <f t="shared" si="412"/>
        <v>0</v>
      </c>
      <c r="HZ355" s="280">
        <f t="shared" si="413"/>
        <v>0</v>
      </c>
      <c r="IA355" s="280">
        <f t="shared" si="414"/>
        <v>0</v>
      </c>
    </row>
    <row r="356" spans="1:237" s="106" customFormat="1" ht="22.5" customHeight="1" x14ac:dyDescent="0.25">
      <c r="A356" t="s">
        <v>3529</v>
      </c>
      <c r="B356" s="522" t="s">
        <v>3530</v>
      </c>
      <c r="C356" s="523">
        <v>3</v>
      </c>
      <c r="D356" s="524" t="s">
        <v>3478</v>
      </c>
      <c r="E356" s="524" t="s">
        <v>3531</v>
      </c>
      <c r="F356" s="525" t="s">
        <v>3224</v>
      </c>
      <c r="G356" s="525" t="s">
        <v>3225</v>
      </c>
      <c r="H356" s="350" t="s">
        <v>234</v>
      </c>
      <c r="I356" s="351" t="s">
        <v>3532</v>
      </c>
      <c r="J356" s="409" t="s">
        <v>3300</v>
      </c>
      <c r="K356" s="410" t="s">
        <v>3232</v>
      </c>
      <c r="L356" s="329">
        <f>CONTINUA!BV356</f>
        <v>0</v>
      </c>
      <c r="M356" s="329">
        <f>CONTINUA!BW356</f>
        <v>0</v>
      </c>
      <c r="N356" s="895"/>
      <c r="O356" s="896" t="s">
        <v>4041</v>
      </c>
      <c r="P356" s="897" t="s">
        <v>4035</v>
      </c>
      <c r="Q356" s="400"/>
      <c r="R356" s="401"/>
      <c r="S356" s="400"/>
      <c r="T356" s="401"/>
      <c r="U356" s="400"/>
      <c r="V356" s="401"/>
      <c r="W356" s="400"/>
      <c r="X356" s="401"/>
      <c r="Y356" s="400"/>
      <c r="Z356" s="401"/>
      <c r="AA356" s="400"/>
      <c r="AB356" s="401"/>
      <c r="AC356" s="400"/>
      <c r="AD356" s="401"/>
      <c r="AE356" s="400"/>
      <c r="AF356" s="401"/>
      <c r="AG356" s="400"/>
      <c r="AH356" s="401"/>
      <c r="AI356" s="400"/>
      <c r="AJ356" s="401"/>
      <c r="AK356" s="400"/>
      <c r="AL356" s="401"/>
      <c r="AM356" s="400"/>
      <c r="AN356" s="401"/>
      <c r="AO356" s="400"/>
      <c r="AP356" s="401"/>
      <c r="AQ356" s="400"/>
      <c r="AR356" s="401"/>
      <c r="AS356" s="400"/>
      <c r="AT356" s="401"/>
      <c r="AU356" s="400"/>
      <c r="AV356" s="401"/>
      <c r="AW356" s="400"/>
      <c r="AX356" s="401"/>
      <c r="AY356" s="400"/>
      <c r="AZ356" s="401"/>
      <c r="BA356" s="400"/>
      <c r="BB356" s="401"/>
      <c r="BC356" s="400"/>
      <c r="BD356" s="401"/>
      <c r="BE356" s="400"/>
      <c r="BF356" s="401"/>
      <c r="BG356" s="400"/>
      <c r="BH356" s="401"/>
      <c r="BI356" s="400"/>
      <c r="BJ356" s="401"/>
      <c r="BK356" s="400"/>
      <c r="BL356" s="401"/>
      <c r="BM356" s="400"/>
      <c r="BN356" s="401"/>
      <c r="BO356" s="400"/>
      <c r="BP356" s="401"/>
      <c r="BQ356" s="400"/>
      <c r="BR356" s="401"/>
      <c r="BS356" s="400"/>
      <c r="BT356" s="401"/>
      <c r="BU356" s="400"/>
      <c r="BV356" s="401"/>
      <c r="BW356" s="400"/>
      <c r="BX356" s="401"/>
      <c r="BY356" s="400"/>
      <c r="BZ356" s="401"/>
      <c r="CA356" s="400"/>
      <c r="CB356" s="401"/>
      <c r="CC356" s="400"/>
      <c r="CD356" s="401"/>
      <c r="CE356" s="400"/>
      <c r="CF356" s="401"/>
      <c r="CG356" s="400"/>
      <c r="CH356" s="401"/>
      <c r="CI356" s="400"/>
      <c r="CJ356" s="401"/>
      <c r="CK356" s="400"/>
      <c r="CL356" s="401"/>
      <c r="CM356" s="400"/>
      <c r="CN356" s="401"/>
      <c r="CO356" s="400"/>
      <c r="CP356" s="401"/>
      <c r="CQ356" s="400"/>
      <c r="CR356" s="401"/>
      <c r="CS356" s="400"/>
      <c r="CT356" s="401"/>
      <c r="CU356" s="400"/>
      <c r="CV356" s="401"/>
      <c r="CW356" s="400"/>
      <c r="CX356" s="401"/>
      <c r="CY356" s="400"/>
      <c r="CZ356" s="401"/>
      <c r="DA356" s="400"/>
      <c r="DB356" s="401"/>
      <c r="DC356" s="400"/>
      <c r="DD356" s="401"/>
      <c r="DE356" s="400"/>
      <c r="DF356" s="401"/>
      <c r="DG356" s="400"/>
      <c r="DH356" s="401"/>
      <c r="DI356" s="400"/>
      <c r="DJ356" s="401"/>
      <c r="DK356" s="400"/>
      <c r="DL356" s="401"/>
      <c r="DM356" s="400"/>
      <c r="DN356" s="401"/>
      <c r="DO356" s="400"/>
      <c r="DP356" s="401"/>
      <c r="DQ356" s="400"/>
      <c r="DR356" s="401"/>
      <c r="DS356" s="400"/>
      <c r="DT356" s="401"/>
      <c r="DU356" s="400"/>
      <c r="DV356" s="401"/>
      <c r="DW356" s="400"/>
      <c r="DX356" s="401"/>
      <c r="DY356" s="400"/>
      <c r="DZ356" s="401"/>
      <c r="EA356" s="400"/>
      <c r="EB356" s="401"/>
      <c r="EC356" s="400"/>
      <c r="ED356" s="401"/>
      <c r="EE356" s="400"/>
      <c r="EF356" s="401"/>
      <c r="EG356" s="400"/>
      <c r="EH356" s="401"/>
      <c r="EI356" s="400"/>
      <c r="EJ356" s="447"/>
      <c r="EK356" s="510"/>
      <c r="EL356" s="513"/>
      <c r="EM356" s="520"/>
      <c r="EN356" s="520"/>
      <c r="EO356" s="520"/>
      <c r="EP356" s="171">
        <f t="shared" si="382"/>
        <v>0</v>
      </c>
      <c r="EQ356" s="171">
        <f t="shared" si="383"/>
        <v>0</v>
      </c>
      <c r="ER356" s="171">
        <f t="shared" si="384"/>
        <v>0</v>
      </c>
      <c r="ES356" s="171">
        <f t="shared" si="385"/>
        <v>0</v>
      </c>
      <c r="ET356" s="171">
        <f t="shared" si="386"/>
        <v>0</v>
      </c>
      <c r="EU356" s="171">
        <f t="shared" si="387"/>
        <v>0</v>
      </c>
      <c r="EV356" s="172">
        <f t="shared" si="388"/>
        <v>0</v>
      </c>
      <c r="EW356" s="367">
        <f>IF(C356=4,IF(MAX(Q356:EJ358)&gt;0,(Especiall/30*(IF(($G356-$F356)=($G$5-$F$5),30,IF(DAY($G356)=31,($G356-$F356),($G356-$F356)+1)))),0),0)</f>
        <v>0</v>
      </c>
      <c r="EX356" s="248">
        <f t="shared" ref="EX356:EX359" si="415">FF356</f>
        <v>16188.48</v>
      </c>
      <c r="EY356" s="174">
        <f>(L356*regular)+(M356*Cadeirantee)</f>
        <v>0</v>
      </c>
      <c r="EZ356" s="249">
        <f>SUMIF(FG356:GJ356,"&gt;0")</f>
        <v>0</v>
      </c>
      <c r="FA356" s="249">
        <f>SUMIF(FG356:GJ356,"&lt;0")+SUMIF(GN356:HP356,"&lt;0")</f>
        <v>0</v>
      </c>
      <c r="FB356" s="174">
        <v>0</v>
      </c>
      <c r="FC356" s="175">
        <f>N356*km*'VALORES TABELA'!$B$13</f>
        <v>0</v>
      </c>
      <c r="FD356" s="250">
        <f>GL356</f>
        <v>0</v>
      </c>
      <c r="FE356" s="176">
        <f>(EW356+EW357+EW358+EW359+EX356+EX357+EX358+EX359+EY356+EY357+EY358+EY359+EY360+EZ356+EZ357+EZ358+EZ359+FA356+FA357+FA358+FA359+FC356+FC357+FC358+FC359+HY356-HZ356-IA356+FD356+FD357+FD358+FD359+FB360)</f>
        <v>16188.48</v>
      </c>
      <c r="FF356" s="177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16188.48</v>
      </c>
      <c r="FG356" s="177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7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7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7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7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7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0</v>
      </c>
      <c r="FM356" s="177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0</v>
      </c>
      <c r="FN356" s="177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0</v>
      </c>
      <c r="FO356" s="177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0</v>
      </c>
      <c r="FP356" s="177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7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7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7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0</v>
      </c>
      <c r="FT356" s="177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7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0</v>
      </c>
      <c r="FV356" s="177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0</v>
      </c>
      <c r="FW356" s="177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7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7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7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7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7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0</v>
      </c>
      <c r="GC356" s="177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0</v>
      </c>
      <c r="GD356" s="177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7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7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7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7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7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7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8"/>
      <c r="GL356" s="103">
        <f t="shared" si="390"/>
        <v>0</v>
      </c>
      <c r="GM356" s="124"/>
      <c r="GN356" s="104">
        <f>SUMIF(V356:V359,"&lt;0")*Cadeirante/30*GN$4+SUMIF(X356:X359,"&lt;0")*Cadeirante/30*GN$4</f>
        <v>0</v>
      </c>
      <c r="GO356" s="104">
        <f>SUMIF(Z356:Z359,"&lt;0")*Cadeirante/30*GO$4+SUMIF(AB356:AB359,"&lt;0")*Cadeirante/30*GO$4</f>
        <v>0</v>
      </c>
      <c r="GP356" s="104">
        <f>SUMIF(AD356:AD359,"&lt;0")*Cadeirante/30*GP$4+SUMIF(AF356:AF359,"&lt;0")*Cadeirante/30*GP$4</f>
        <v>0</v>
      </c>
      <c r="GQ356" s="104">
        <f>SUMIF(AH356:AH359,"&lt;0")*Cadeirante/30*GQ$4+SUMIF(AJ356:AJ359,"&lt;0")*Cadeirante/30*GQ$4</f>
        <v>0</v>
      </c>
      <c r="GR356" s="104">
        <f>SUMIF(AL356:AL359,"&lt;0")*Cadeirante/30*GR$4+SUMIF(AN356:AN359,"&lt;0")*Cadeirante/30*GR$4</f>
        <v>0</v>
      </c>
      <c r="GS356" s="104">
        <f>SUMIF(AP356:AP359,"&lt;0")*Cadeirante/30*GS$4+SUMIF(AR356:AR359,"&lt;0")*Cadeirante/30*GS$4</f>
        <v>0</v>
      </c>
      <c r="GT356" s="104">
        <f>SUMIF(AT356:AT359,"&lt;0")*Cadeirante/30*GT$4+SUMIF(AV356:AV359,"&lt;0")*Cadeirante/30*GT$4</f>
        <v>0</v>
      </c>
      <c r="GU356" s="104">
        <f>SUMIF(AX356:AX359,"&lt;0")*Cadeirante/30*GU$4+SUMIF(AZ356:AZ359,"&lt;0")*Cadeirante/30*GU$4</f>
        <v>0</v>
      </c>
      <c r="GV356" s="104">
        <f>SUMIF(BB356:BB359,"&lt;0")*Cadeirante/30*GV$4+SUMIF(BD356:BD359,"&lt;0")*Cadeirante/30*GV$4</f>
        <v>0</v>
      </c>
      <c r="GW356" s="104">
        <f>SUMIF(BF356:BF359,"&lt;0")*Cadeirante/30*GW$4+SUMIF(BH356:BH359,"&lt;0")*Cadeirante/30*GW$4</f>
        <v>0</v>
      </c>
      <c r="GX356" s="104">
        <f>SUMIF(BJ356:BJ359,"&lt;0")*Cadeirante/30*GX$4+SUMIF(BL356:BL359,"&lt;0")*Cadeirante/30*GX$4</f>
        <v>0</v>
      </c>
      <c r="GY356" s="104">
        <f>SUMIF(BN356:BN359,"&lt;0")*Cadeirante/30*GY$4+SUMIF(BP356:BP359,"&lt;0")*Cadeirante/30*GY$4</f>
        <v>0</v>
      </c>
      <c r="GZ356" s="104">
        <f>SUMIF(BR356:BR359,"&lt;0")*Cadeirante/30*GZ$4+SUMIF(BT356:BT359,"&lt;0")*Cadeirante/30*GZ$4</f>
        <v>0</v>
      </c>
      <c r="HA356" s="104">
        <f>SUMIF(BV356:BV359,"&lt;0")*Cadeirante/30*HA$4+SUMIF(BX356:BX359,"&lt;0")*Cadeirante/30*HA$4</f>
        <v>0</v>
      </c>
      <c r="HB356" s="104">
        <f>SUMIF(BZ356:BZ359,"&lt;0")*Cadeirante/30*HB$4+SUMIF(CB356:CB359,"&lt;0")*Cadeirante/30*HB$4</f>
        <v>0</v>
      </c>
      <c r="HC356" s="104">
        <f>SUMIF(CD356:CD359,"&lt;0")*Cadeirante/30*HC$4+SUMIF(CF356:CF359,"&lt;0")*Cadeirante/30*HC$4</f>
        <v>0</v>
      </c>
      <c r="HD356" s="104">
        <f>SUMIF(CH356:CH359,"&lt;0")*Cadeirante/30*HD$4+SUMIF(CJ356:CJ359,"&lt;0")*Cadeirante/30*HD$4</f>
        <v>0</v>
      </c>
      <c r="HE356" s="104">
        <f>SUMIF(CL356:CL359,"&lt;0")*Cadeirante/30*HE$4+SUMIF(CN356:CN359,"&lt;0")*Cadeirante/30*HE$4</f>
        <v>0</v>
      </c>
      <c r="HF356" s="104">
        <f>SUMIF(CP356:CP359,"&lt;0")*Cadeirante/30*HF$4+SUMIF(CR356:CR359,"&lt;0")*Cadeirante/30*HF$4</f>
        <v>0</v>
      </c>
      <c r="HG356" s="104">
        <f>SUMIF(CT356:CT359,"&lt;0")*Cadeirante/30*HG$4+SUMIF(CV356:CV359,"&lt;0")*Cadeirante/30*HG$4</f>
        <v>0</v>
      </c>
      <c r="HH356" s="104">
        <f>SUMIF(CX356:CX359,"&lt;0")*Cadeirante/30*HH$4+SUMIF(CZ356:CZ359,"&lt;0")*Cadeirante/30*HH$4</f>
        <v>0</v>
      </c>
      <c r="HI356" s="104">
        <f>SUMIF(DB356:DB359,"&lt;0")*Cadeirante/30*HI$4+SUMIF(DD356:DD359,"&lt;0")*Cadeirante/30*HI$4</f>
        <v>0</v>
      </c>
      <c r="HJ356" s="104">
        <f>SUMIF(DF356:DF359,"&lt;0")*Cadeirante/30*HJ$4+SUMIF(DH356:DH359,"&lt;0")*Cadeirante/30*HJ$4</f>
        <v>0</v>
      </c>
      <c r="HK356" s="104">
        <f>SUMIF(DJ356:DJ359,"&lt;0")*Cadeirante/30*HK$4+SUMIF(DL356:DL359,"&lt;0")*Cadeirante/30*HK$4</f>
        <v>0</v>
      </c>
      <c r="HL356" s="104">
        <f>SUMIF(DN356:DN359,"&lt;0")*Cadeirante/30*HL$4+SUMIF(DP356:DP359,"&lt;0")*Cadeirante/30*HL$4</f>
        <v>0</v>
      </c>
      <c r="HM356" s="104">
        <f>SUMIF(DR356:DR359,"&lt;0")*Cadeirante/30*HM$4+SUMIF(DT356:DT359,"&lt;0")*Cadeirante/30*HM$4</f>
        <v>0</v>
      </c>
      <c r="HN356" s="104">
        <f>SUMIF(DV356:DV359,"&lt;0")*Cadeirante/30*HN$4+SUMIF(DX356:DX359,"&lt;0")*Cadeirante/30*HN$4</f>
        <v>0</v>
      </c>
      <c r="HO356" s="104">
        <f>SUMIF(DZ356:DZ359,"&lt;0")*Cadeirante/30*HO$4+SUMIF(EB356:EB359,"&lt;0")*Cadeirante/30*HO$4</f>
        <v>0</v>
      </c>
      <c r="HP356" s="104">
        <f>SUMIF(ED356:ED359,"&lt;0")*Cadeirante/30*HP$4+SUMIF(EF356:EF359,"&lt;0")*Cadeirante/30*HP$4</f>
        <v>0</v>
      </c>
      <c r="HQ356" s="64"/>
      <c r="HR356" s="64"/>
      <c r="HS356" s="64"/>
      <c r="HT356" s="64"/>
      <c r="HU356" s="64"/>
      <c r="HV356" s="64"/>
      <c r="HW356" s="176">
        <v>17629.309999999998</v>
      </c>
      <c r="HX356" s="64"/>
      <c r="HY356" s="280">
        <f>IF(ISTEXT(EM356), VALUE(EM356), EM356)</f>
        <v>0</v>
      </c>
      <c r="HZ356" s="280">
        <f>IF(ISTEXT(EN356), VALUE(EN356), EN356)</f>
        <v>0</v>
      </c>
      <c r="IA356" s="280">
        <f>IF(ISTEXT(EO356), VALUE(EO356), EO356)</f>
        <v>0</v>
      </c>
      <c r="IB356" s="64" t="b">
        <f>HW356=FE356</f>
        <v>0</v>
      </c>
      <c r="IC356" s="64"/>
    </row>
    <row r="357" spans="1:237" s="106" customFormat="1" ht="22.5" customHeight="1" x14ac:dyDescent="0.25">
      <c r="A357" s="368" t="s">
        <v>3529</v>
      </c>
      <c r="B357" s="369" t="s">
        <v>3530</v>
      </c>
      <c r="C357" s="370" t="s">
        <v>3301</v>
      </c>
      <c r="D357" s="371" t="s">
        <v>3478</v>
      </c>
      <c r="E357" s="371" t="s">
        <v>3531</v>
      </c>
      <c r="F357" s="372" t="s">
        <v>3224</v>
      </c>
      <c r="G357" s="372" t="s">
        <v>3225</v>
      </c>
      <c r="H357" s="373" t="s">
        <v>234</v>
      </c>
      <c r="I357" s="374" t="s">
        <v>3532</v>
      </c>
      <c r="J357" s="421" t="s">
        <v>3300</v>
      </c>
      <c r="K357" s="421" t="s">
        <v>3234</v>
      </c>
      <c r="L357" s="329">
        <f>CONTINUA!BV357</f>
        <v>0</v>
      </c>
      <c r="M357" s="329">
        <f>CONTINUA!BW357</f>
        <v>0</v>
      </c>
      <c r="N357" s="895"/>
      <c r="O357" s="896" t="s">
        <v>4041</v>
      </c>
      <c r="P357" s="897" t="s">
        <v>4035</v>
      </c>
      <c r="Q357" s="400"/>
      <c r="R357" s="401"/>
      <c r="S357" s="400"/>
      <c r="T357" s="401"/>
      <c r="U357" s="400"/>
      <c r="V357" s="401"/>
      <c r="W357" s="400"/>
      <c r="X357" s="401"/>
      <c r="Y357" s="400"/>
      <c r="Z357" s="401"/>
      <c r="AA357" s="400"/>
      <c r="AB357" s="401"/>
      <c r="AC357" s="400"/>
      <c r="AD357" s="401"/>
      <c r="AE357" s="400"/>
      <c r="AF357" s="401"/>
      <c r="AG357" s="400"/>
      <c r="AH357" s="401"/>
      <c r="AI357" s="400"/>
      <c r="AJ357" s="401"/>
      <c r="AK357" s="400"/>
      <c r="AL357" s="401"/>
      <c r="AM357" s="400"/>
      <c r="AN357" s="401"/>
      <c r="AO357" s="400"/>
      <c r="AP357" s="401"/>
      <c r="AQ357" s="400"/>
      <c r="AR357" s="401"/>
      <c r="AS357" s="400"/>
      <c r="AT357" s="401"/>
      <c r="AU357" s="400"/>
      <c r="AV357" s="401"/>
      <c r="AW357" s="400"/>
      <c r="AX357" s="401"/>
      <c r="AY357" s="400"/>
      <c r="AZ357" s="401"/>
      <c r="BA357" s="400"/>
      <c r="BB357" s="401"/>
      <c r="BC357" s="400"/>
      <c r="BD357" s="401"/>
      <c r="BE357" s="400"/>
      <c r="BF357" s="401"/>
      <c r="BG357" s="400"/>
      <c r="BH357" s="401"/>
      <c r="BI357" s="400"/>
      <c r="BJ357" s="401"/>
      <c r="BK357" s="400"/>
      <c r="BL357" s="401"/>
      <c r="BM357" s="400"/>
      <c r="BN357" s="401"/>
      <c r="BO357" s="400"/>
      <c r="BP357" s="401"/>
      <c r="BQ357" s="400"/>
      <c r="BR357" s="401"/>
      <c r="BS357" s="400"/>
      <c r="BT357" s="401"/>
      <c r="BU357" s="400"/>
      <c r="BV357" s="401"/>
      <c r="BW357" s="400"/>
      <c r="BX357" s="401"/>
      <c r="BY357" s="400"/>
      <c r="BZ357" s="401"/>
      <c r="CA357" s="400"/>
      <c r="CB357" s="401"/>
      <c r="CC357" s="400"/>
      <c r="CD357" s="401"/>
      <c r="CE357" s="400"/>
      <c r="CF357" s="401"/>
      <c r="CG357" s="400"/>
      <c r="CH357" s="401"/>
      <c r="CI357" s="400"/>
      <c r="CJ357" s="401"/>
      <c r="CK357" s="400"/>
      <c r="CL357" s="401"/>
      <c r="CM357" s="400"/>
      <c r="CN357" s="401"/>
      <c r="CO357" s="400"/>
      <c r="CP357" s="401"/>
      <c r="CQ357" s="400"/>
      <c r="CR357" s="401"/>
      <c r="CS357" s="400"/>
      <c r="CT357" s="401"/>
      <c r="CU357" s="400"/>
      <c r="CV357" s="401"/>
      <c r="CW357" s="400"/>
      <c r="CX357" s="401"/>
      <c r="CY357" s="400"/>
      <c r="CZ357" s="401"/>
      <c r="DA357" s="400"/>
      <c r="DB357" s="401"/>
      <c r="DC357" s="400"/>
      <c r="DD357" s="401"/>
      <c r="DE357" s="400"/>
      <c r="DF357" s="401"/>
      <c r="DG357" s="400"/>
      <c r="DH357" s="401"/>
      <c r="DI357" s="400"/>
      <c r="DJ357" s="401"/>
      <c r="DK357" s="400"/>
      <c r="DL357" s="401"/>
      <c r="DM357" s="400"/>
      <c r="DN357" s="401"/>
      <c r="DO357" s="400"/>
      <c r="DP357" s="401"/>
      <c r="DQ357" s="400"/>
      <c r="DR357" s="401"/>
      <c r="DS357" s="400"/>
      <c r="DT357" s="401"/>
      <c r="DU357" s="400"/>
      <c r="DV357" s="401"/>
      <c r="DW357" s="400"/>
      <c r="DX357" s="401"/>
      <c r="DY357" s="400"/>
      <c r="DZ357" s="401"/>
      <c r="EA357" s="400"/>
      <c r="EB357" s="401"/>
      <c r="EC357" s="400"/>
      <c r="ED357" s="401"/>
      <c r="EE357" s="400"/>
      <c r="EF357" s="401"/>
      <c r="EG357" s="400"/>
      <c r="EH357" s="401"/>
      <c r="EI357" s="400"/>
      <c r="EJ357" s="447"/>
      <c r="EK357" s="511"/>
      <c r="EL357" s="514"/>
      <c r="EM357" s="448"/>
      <c r="EN357" s="344"/>
      <c r="EO357" s="345"/>
      <c r="EP357" s="171">
        <f t="shared" si="382"/>
        <v>0</v>
      </c>
      <c r="EQ357" s="171">
        <f t="shared" si="383"/>
        <v>0</v>
      </c>
      <c r="ER357" s="171">
        <f t="shared" si="384"/>
        <v>0</v>
      </c>
      <c r="ES357" s="171">
        <f t="shared" si="385"/>
        <v>0</v>
      </c>
      <c r="ET357" s="171">
        <f t="shared" si="386"/>
        <v>0</v>
      </c>
      <c r="EU357" s="171">
        <f t="shared" si="387"/>
        <v>0</v>
      </c>
      <c r="EV357" s="172">
        <f t="shared" si="388"/>
        <v>0</v>
      </c>
      <c r="EW357" s="173"/>
      <c r="EX357" s="248">
        <f t="shared" si="415"/>
        <v>0</v>
      </c>
      <c r="EY357" s="174">
        <f>(L357*regular)+(M357*Cadeirantee)</f>
        <v>0</v>
      </c>
      <c r="EZ357" s="249">
        <f>SUMIF(FG357:GJ357,"&gt;0")</f>
        <v>0</v>
      </c>
      <c r="FA357" s="249">
        <f>SUMIF(FG357:GJ357,"&lt;0")+SUMIF(GN357:HP357,"&lt;0")</f>
        <v>0</v>
      </c>
      <c r="FB357" s="174">
        <v>0</v>
      </c>
      <c r="FC357" s="126">
        <f>N357*km*'VALORES TABELA'!$B$13</f>
        <v>0</v>
      </c>
      <c r="FD357" s="250">
        <f t="shared" ref="FD357:FD360" si="416">GL357</f>
        <v>0</v>
      </c>
      <c r="FE357" s="105"/>
      <c r="FF357" s="119"/>
      <c r="FG357" s="119"/>
      <c r="FH357" s="119"/>
      <c r="FI357" s="119"/>
      <c r="FJ357" s="119"/>
      <c r="FK357" s="119"/>
      <c r="FL357" s="119"/>
      <c r="FM357" s="119"/>
      <c r="FN357" s="119"/>
      <c r="FO357" s="119"/>
      <c r="FP357" s="119"/>
      <c r="FQ357" s="119"/>
      <c r="FR357" s="119"/>
      <c r="FS357" s="119"/>
      <c r="FT357" s="119"/>
      <c r="FU357" s="119"/>
      <c r="FV357" s="119"/>
      <c r="FW357" s="119"/>
      <c r="FX357" s="119"/>
      <c r="FY357" s="119"/>
      <c r="FZ357" s="119"/>
      <c r="GA357" s="119"/>
      <c r="GB357" s="119"/>
      <c r="GC357" s="119"/>
      <c r="GD357" s="119"/>
      <c r="GE357" s="119"/>
      <c r="GF357" s="119"/>
      <c r="GG357" s="119"/>
      <c r="GH357" s="119"/>
      <c r="GI357" s="119"/>
      <c r="GJ357" s="119"/>
      <c r="GK357" s="251"/>
      <c r="GL357" s="103">
        <f t="shared" si="390"/>
        <v>0</v>
      </c>
      <c r="GM357" s="124"/>
      <c r="GN357" s="104"/>
      <c r="GO357" s="104"/>
      <c r="GP357" s="104"/>
      <c r="GQ357" s="104"/>
      <c r="GR357" s="104"/>
      <c r="GS357" s="104"/>
      <c r="GT357" s="104"/>
      <c r="GU357" s="104"/>
      <c r="GV357" s="104"/>
      <c r="GW357" s="104"/>
      <c r="GX357" s="104"/>
      <c r="GY357" s="104"/>
      <c r="GZ357" s="104"/>
      <c r="HA357" s="104"/>
      <c r="HB357" s="104"/>
      <c r="HC357" s="104"/>
      <c r="HD357" s="104"/>
      <c r="HE357" s="104"/>
      <c r="HF357" s="104"/>
      <c r="HG357" s="104"/>
      <c r="HH357" s="104"/>
      <c r="HI357" s="104"/>
      <c r="HJ357" s="104"/>
      <c r="HK357" s="104"/>
      <c r="HL357" s="104"/>
      <c r="HM357" s="104"/>
      <c r="HN357" s="104"/>
      <c r="HO357" s="104"/>
      <c r="HP357" s="104"/>
      <c r="HQ357" s="64"/>
      <c r="HR357" s="64"/>
      <c r="HS357" s="64"/>
      <c r="HT357" s="64"/>
      <c r="HU357" s="64"/>
      <c r="HV357" s="64"/>
      <c r="HW357" s="105"/>
      <c r="HX357" s="64"/>
      <c r="HY357" s="280">
        <f t="shared" ref="HY357:HY360" si="417">IF(ISTEXT(EM357), VALUE(EM357), EM357)</f>
        <v>0</v>
      </c>
      <c r="HZ357" s="280">
        <f t="shared" ref="HZ357:HZ360" si="418">IF(ISTEXT(EN357), VALUE(EN357), EN357)</f>
        <v>0</v>
      </c>
      <c r="IA357" s="280">
        <f t="shared" ref="IA357:IA360" si="419">IF(ISTEXT(EO357), VALUE(EO357), EO357)</f>
        <v>0</v>
      </c>
      <c r="IB357" s="64"/>
      <c r="IC357" s="64"/>
    </row>
    <row r="358" spans="1:237" s="106" customFormat="1" ht="22.5" customHeight="1" x14ac:dyDescent="0.25">
      <c r="A358" s="368" t="s">
        <v>3529</v>
      </c>
      <c r="B358" s="369" t="s">
        <v>3530</v>
      </c>
      <c r="C358" s="375" t="s">
        <v>3301</v>
      </c>
      <c r="D358" s="371" t="s">
        <v>3478</v>
      </c>
      <c r="E358" s="371" t="s">
        <v>3531</v>
      </c>
      <c r="F358" s="376" t="s">
        <v>3224</v>
      </c>
      <c r="G358" s="376" t="s">
        <v>3225</v>
      </c>
      <c r="H358" s="373" t="s">
        <v>234</v>
      </c>
      <c r="I358" s="374" t="s">
        <v>3532</v>
      </c>
      <c r="J358" s="421" t="s">
        <v>3300</v>
      </c>
      <c r="K358" s="422" t="s">
        <v>3235</v>
      </c>
      <c r="L358" s="329">
        <f>CONTINUA!BV358</f>
        <v>0</v>
      </c>
      <c r="M358" s="329">
        <f>CONTINUA!BW358</f>
        <v>0</v>
      </c>
      <c r="N358" s="895"/>
      <c r="O358" s="896" t="s">
        <v>4041</v>
      </c>
      <c r="P358" s="897" t="s">
        <v>4035</v>
      </c>
      <c r="Q358" s="400"/>
      <c r="R358" s="401"/>
      <c r="S358" s="400"/>
      <c r="T358" s="401"/>
      <c r="U358" s="400"/>
      <c r="V358" s="401"/>
      <c r="W358" s="400"/>
      <c r="X358" s="401"/>
      <c r="Y358" s="400"/>
      <c r="Z358" s="401"/>
      <c r="AA358" s="400"/>
      <c r="AB358" s="401"/>
      <c r="AC358" s="400"/>
      <c r="AD358" s="401"/>
      <c r="AE358" s="400"/>
      <c r="AF358" s="401"/>
      <c r="AG358" s="400"/>
      <c r="AH358" s="401"/>
      <c r="AI358" s="400"/>
      <c r="AJ358" s="401"/>
      <c r="AK358" s="400"/>
      <c r="AL358" s="401"/>
      <c r="AM358" s="400"/>
      <c r="AN358" s="401"/>
      <c r="AO358" s="400"/>
      <c r="AP358" s="401"/>
      <c r="AQ358" s="400"/>
      <c r="AR358" s="401"/>
      <c r="AS358" s="400"/>
      <c r="AT358" s="401"/>
      <c r="AU358" s="400"/>
      <c r="AV358" s="401"/>
      <c r="AW358" s="400"/>
      <c r="AX358" s="401"/>
      <c r="AY358" s="400"/>
      <c r="AZ358" s="401"/>
      <c r="BA358" s="400"/>
      <c r="BB358" s="401"/>
      <c r="BC358" s="400"/>
      <c r="BD358" s="401"/>
      <c r="BE358" s="400"/>
      <c r="BF358" s="401"/>
      <c r="BG358" s="400"/>
      <c r="BH358" s="401"/>
      <c r="BI358" s="400"/>
      <c r="BJ358" s="401"/>
      <c r="BK358" s="400"/>
      <c r="BL358" s="401"/>
      <c r="BM358" s="400"/>
      <c r="BN358" s="401"/>
      <c r="BO358" s="400"/>
      <c r="BP358" s="401"/>
      <c r="BQ358" s="400"/>
      <c r="BR358" s="401"/>
      <c r="BS358" s="400"/>
      <c r="BT358" s="401"/>
      <c r="BU358" s="400"/>
      <c r="BV358" s="401"/>
      <c r="BW358" s="400"/>
      <c r="BX358" s="401"/>
      <c r="BY358" s="400"/>
      <c r="BZ358" s="401"/>
      <c r="CA358" s="400"/>
      <c r="CB358" s="401"/>
      <c r="CC358" s="400"/>
      <c r="CD358" s="401"/>
      <c r="CE358" s="400"/>
      <c r="CF358" s="401"/>
      <c r="CG358" s="400"/>
      <c r="CH358" s="401"/>
      <c r="CI358" s="400"/>
      <c r="CJ358" s="401"/>
      <c r="CK358" s="400"/>
      <c r="CL358" s="401"/>
      <c r="CM358" s="400"/>
      <c r="CN358" s="401"/>
      <c r="CO358" s="400"/>
      <c r="CP358" s="401"/>
      <c r="CQ358" s="400"/>
      <c r="CR358" s="401"/>
      <c r="CS358" s="400"/>
      <c r="CT358" s="401"/>
      <c r="CU358" s="400"/>
      <c r="CV358" s="401"/>
      <c r="CW358" s="400"/>
      <c r="CX358" s="401"/>
      <c r="CY358" s="400"/>
      <c r="CZ358" s="401"/>
      <c r="DA358" s="400"/>
      <c r="DB358" s="401"/>
      <c r="DC358" s="400"/>
      <c r="DD358" s="401"/>
      <c r="DE358" s="400"/>
      <c r="DF358" s="401"/>
      <c r="DG358" s="400"/>
      <c r="DH358" s="401"/>
      <c r="DI358" s="400"/>
      <c r="DJ358" s="401"/>
      <c r="DK358" s="400"/>
      <c r="DL358" s="401"/>
      <c r="DM358" s="400"/>
      <c r="DN358" s="401"/>
      <c r="DO358" s="400"/>
      <c r="DP358" s="401"/>
      <c r="DQ358" s="400"/>
      <c r="DR358" s="401"/>
      <c r="DS358" s="400"/>
      <c r="DT358" s="401"/>
      <c r="DU358" s="400"/>
      <c r="DV358" s="401"/>
      <c r="DW358" s="400"/>
      <c r="DX358" s="401"/>
      <c r="DY358" s="400"/>
      <c r="DZ358" s="401"/>
      <c r="EA358" s="400"/>
      <c r="EB358" s="401"/>
      <c r="EC358" s="400"/>
      <c r="ED358" s="401"/>
      <c r="EE358" s="400"/>
      <c r="EF358" s="401"/>
      <c r="EG358" s="400"/>
      <c r="EH358" s="401"/>
      <c r="EI358" s="400"/>
      <c r="EJ358" s="447"/>
      <c r="EK358" s="511"/>
      <c r="EL358" s="514"/>
      <c r="EM358" s="448"/>
      <c r="EN358" s="344"/>
      <c r="EO358" s="345"/>
      <c r="EP358" s="171">
        <f t="shared" si="382"/>
        <v>0</v>
      </c>
      <c r="EQ358" s="171">
        <f t="shared" si="383"/>
        <v>0</v>
      </c>
      <c r="ER358" s="171">
        <f t="shared" si="384"/>
        <v>0</v>
      </c>
      <c r="ES358" s="171">
        <f t="shared" si="385"/>
        <v>0</v>
      </c>
      <c r="ET358" s="171">
        <f t="shared" si="386"/>
        <v>0</v>
      </c>
      <c r="EU358" s="171">
        <f t="shared" si="387"/>
        <v>0</v>
      </c>
      <c r="EV358" s="172">
        <f t="shared" si="388"/>
        <v>0</v>
      </c>
      <c r="EW358" s="125"/>
      <c r="EX358" s="248">
        <f t="shared" si="415"/>
        <v>0</v>
      </c>
      <c r="EY358" s="174">
        <f>(L358*regular)+(M358*Cadeirantee)</f>
        <v>0</v>
      </c>
      <c r="EZ358" s="249">
        <f>SUMIF(FG358:GJ358,"&gt;0")</f>
        <v>0</v>
      </c>
      <c r="FA358" s="249">
        <f>SUMIF(FG358:GJ358,"&lt;0")+SUMIF(GN358:HP358,"&lt;0")</f>
        <v>0</v>
      </c>
      <c r="FB358" s="174">
        <v>0</v>
      </c>
      <c r="FC358" s="126">
        <f>N358*km*'VALORES TABELA'!$B$13</f>
        <v>0</v>
      </c>
      <c r="FD358" s="250">
        <f t="shared" si="416"/>
        <v>0</v>
      </c>
      <c r="FE358" s="105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  <c r="FW358" s="108"/>
      <c r="FX358" s="108"/>
      <c r="FY358" s="108"/>
      <c r="FZ358" s="108"/>
      <c r="GA358" s="108"/>
      <c r="GB358" s="108"/>
      <c r="GC358" s="108"/>
      <c r="GD358" s="108"/>
      <c r="GE358" s="108"/>
      <c r="GF358" s="108"/>
      <c r="GG358" s="108"/>
      <c r="GH358" s="108"/>
      <c r="GI358" s="108"/>
      <c r="GJ358" s="108"/>
      <c r="GK358" s="251"/>
      <c r="GL358" s="103">
        <f t="shared" si="390"/>
        <v>0</v>
      </c>
      <c r="GM358" s="124"/>
      <c r="GN358" s="104"/>
      <c r="GO358" s="104"/>
      <c r="GP358" s="104"/>
      <c r="GQ358" s="104"/>
      <c r="GR358" s="104"/>
      <c r="GS358" s="104"/>
      <c r="GT358" s="104"/>
      <c r="GU358" s="104"/>
      <c r="GV358" s="104"/>
      <c r="GW358" s="104"/>
      <c r="GX358" s="104"/>
      <c r="GY358" s="104"/>
      <c r="GZ358" s="104"/>
      <c r="HA358" s="104"/>
      <c r="HB358" s="104"/>
      <c r="HC358" s="104"/>
      <c r="HD358" s="104"/>
      <c r="HE358" s="104"/>
      <c r="HF358" s="104"/>
      <c r="HG358" s="104"/>
      <c r="HH358" s="104"/>
      <c r="HI358" s="104"/>
      <c r="HJ358" s="104"/>
      <c r="HK358" s="104"/>
      <c r="HL358" s="104"/>
      <c r="HM358" s="104"/>
      <c r="HN358" s="104"/>
      <c r="HO358" s="104"/>
      <c r="HP358" s="104"/>
      <c r="HQ358" s="64"/>
      <c r="HR358" s="64"/>
      <c r="HS358" s="64"/>
      <c r="HT358" s="64"/>
      <c r="HU358" s="64"/>
      <c r="HV358" s="64"/>
      <c r="HW358" s="105"/>
      <c r="HX358" s="64"/>
      <c r="HY358" s="280">
        <f t="shared" si="417"/>
        <v>0</v>
      </c>
      <c r="HZ358" s="280">
        <f t="shared" si="418"/>
        <v>0</v>
      </c>
      <c r="IA358" s="280">
        <f t="shared" si="419"/>
        <v>0</v>
      </c>
      <c r="IB358" s="64"/>
      <c r="IC358" s="64"/>
    </row>
    <row r="359" spans="1:237" s="106" customFormat="1" ht="22.5" customHeight="1" x14ac:dyDescent="0.25">
      <c r="A359" s="368" t="s">
        <v>3529</v>
      </c>
      <c r="B359" s="369" t="s">
        <v>3530</v>
      </c>
      <c r="C359" s="375" t="s">
        <v>3301</v>
      </c>
      <c r="D359" s="371" t="s">
        <v>3478</v>
      </c>
      <c r="E359" s="371" t="s">
        <v>3531</v>
      </c>
      <c r="F359" s="376" t="s">
        <v>3224</v>
      </c>
      <c r="G359" s="376" t="s">
        <v>3225</v>
      </c>
      <c r="H359" s="373" t="s">
        <v>234</v>
      </c>
      <c r="I359" s="374" t="s">
        <v>3532</v>
      </c>
      <c r="J359" s="421" t="s">
        <v>3300</v>
      </c>
      <c r="K359" s="423" t="s">
        <v>3236</v>
      </c>
      <c r="L359" s="329">
        <f>CONTINUA!BV359</f>
        <v>0</v>
      </c>
      <c r="M359" s="329">
        <f>CONTINUA!BW359</f>
        <v>0</v>
      </c>
      <c r="N359" s="895"/>
      <c r="O359" s="896" t="s">
        <v>4041</v>
      </c>
      <c r="P359" s="897" t="s">
        <v>4035</v>
      </c>
      <c r="Q359" s="400">
        <v>24</v>
      </c>
      <c r="R359" s="401"/>
      <c r="S359" s="400"/>
      <c r="T359" s="401"/>
      <c r="U359" s="400"/>
      <c r="V359" s="401"/>
      <c r="W359" s="400"/>
      <c r="X359" s="401"/>
      <c r="Y359" s="400"/>
      <c r="Z359" s="401"/>
      <c r="AA359" s="400"/>
      <c r="AB359" s="401"/>
      <c r="AC359" s="400"/>
      <c r="AD359" s="401"/>
      <c r="AE359" s="400"/>
      <c r="AF359" s="401"/>
      <c r="AG359" s="400"/>
      <c r="AH359" s="401"/>
      <c r="AI359" s="400"/>
      <c r="AJ359" s="401"/>
      <c r="AK359" s="400"/>
      <c r="AL359" s="401"/>
      <c r="AM359" s="400"/>
      <c r="AN359" s="401"/>
      <c r="AO359" s="400"/>
      <c r="AP359" s="401"/>
      <c r="AQ359" s="400"/>
      <c r="AR359" s="401"/>
      <c r="AS359" s="400"/>
      <c r="AT359" s="401"/>
      <c r="AU359" s="400"/>
      <c r="AV359" s="401"/>
      <c r="AW359" s="400"/>
      <c r="AX359" s="401"/>
      <c r="AY359" s="400"/>
      <c r="AZ359" s="401"/>
      <c r="BA359" s="400"/>
      <c r="BB359" s="401"/>
      <c r="BC359" s="400"/>
      <c r="BD359" s="401"/>
      <c r="BE359" s="400"/>
      <c r="BF359" s="401"/>
      <c r="BG359" s="400"/>
      <c r="BH359" s="401"/>
      <c r="BI359" s="400"/>
      <c r="BJ359" s="401"/>
      <c r="BK359" s="400"/>
      <c r="BL359" s="401"/>
      <c r="BM359" s="400"/>
      <c r="BN359" s="401"/>
      <c r="BO359" s="400"/>
      <c r="BP359" s="401"/>
      <c r="BQ359" s="400"/>
      <c r="BR359" s="401"/>
      <c r="BS359" s="400"/>
      <c r="BT359" s="401"/>
      <c r="BU359" s="400"/>
      <c r="BV359" s="401"/>
      <c r="BW359" s="400"/>
      <c r="BX359" s="401"/>
      <c r="BY359" s="400"/>
      <c r="BZ359" s="401"/>
      <c r="CA359" s="400"/>
      <c r="CB359" s="401"/>
      <c r="CC359" s="400"/>
      <c r="CD359" s="401"/>
      <c r="CE359" s="400"/>
      <c r="CF359" s="401"/>
      <c r="CG359" s="400"/>
      <c r="CH359" s="401"/>
      <c r="CI359" s="400"/>
      <c r="CJ359" s="401"/>
      <c r="CK359" s="400"/>
      <c r="CL359" s="401"/>
      <c r="CM359" s="400"/>
      <c r="CN359" s="401"/>
      <c r="CO359" s="400"/>
      <c r="CP359" s="401"/>
      <c r="CQ359" s="400"/>
      <c r="CR359" s="401"/>
      <c r="CS359" s="400"/>
      <c r="CT359" s="401"/>
      <c r="CU359" s="400"/>
      <c r="CV359" s="401"/>
      <c r="CW359" s="400"/>
      <c r="CX359" s="401"/>
      <c r="CY359" s="400"/>
      <c r="CZ359" s="401"/>
      <c r="DA359" s="400"/>
      <c r="DB359" s="401"/>
      <c r="DC359" s="400"/>
      <c r="DD359" s="401"/>
      <c r="DE359" s="400"/>
      <c r="DF359" s="401"/>
      <c r="DG359" s="400"/>
      <c r="DH359" s="401"/>
      <c r="DI359" s="400"/>
      <c r="DJ359" s="401"/>
      <c r="DK359" s="400"/>
      <c r="DL359" s="401"/>
      <c r="DM359" s="400"/>
      <c r="DN359" s="401"/>
      <c r="DO359" s="400"/>
      <c r="DP359" s="401"/>
      <c r="DQ359" s="400"/>
      <c r="DR359" s="401"/>
      <c r="DS359" s="400"/>
      <c r="DT359" s="401"/>
      <c r="DU359" s="400"/>
      <c r="DV359" s="401"/>
      <c r="DW359" s="400"/>
      <c r="DX359" s="401"/>
      <c r="DY359" s="400"/>
      <c r="DZ359" s="401"/>
      <c r="EA359" s="400"/>
      <c r="EB359" s="401"/>
      <c r="EC359" s="400"/>
      <c r="ED359" s="401"/>
      <c r="EE359" s="400"/>
      <c r="EF359" s="401"/>
      <c r="EG359" s="400"/>
      <c r="EH359" s="401"/>
      <c r="EI359" s="400"/>
      <c r="EJ359" s="447"/>
      <c r="EK359" s="511"/>
      <c r="EL359" s="514"/>
      <c r="EM359" s="448"/>
      <c r="EN359" s="344"/>
      <c r="EO359" s="345"/>
      <c r="EP359" s="171">
        <f t="shared" si="382"/>
        <v>24</v>
      </c>
      <c r="EQ359" s="171">
        <f t="shared" si="383"/>
        <v>0</v>
      </c>
      <c r="ER359" s="171">
        <f t="shared" si="384"/>
        <v>0</v>
      </c>
      <c r="ES359" s="171">
        <f t="shared" si="385"/>
        <v>0</v>
      </c>
      <c r="ET359" s="171">
        <f t="shared" si="386"/>
        <v>0</v>
      </c>
      <c r="EU359" s="171">
        <f t="shared" si="387"/>
        <v>0</v>
      </c>
      <c r="EV359" s="172">
        <f t="shared" si="388"/>
        <v>24</v>
      </c>
      <c r="EW359" s="127"/>
      <c r="EX359" s="248">
        <f t="shared" si="415"/>
        <v>0</v>
      </c>
      <c r="EY359" s="174">
        <f>(L359*regular)+(M359*Cadeirantee)</f>
        <v>0</v>
      </c>
      <c r="EZ359" s="249">
        <f>SUMIF(FG359:GJ359,"&gt;0")</f>
        <v>0</v>
      </c>
      <c r="FA359" s="249">
        <f>SUMIF(FG359:GJ359,"&lt;0")+SUMIF(GN359:HP359,"&lt;0")</f>
        <v>0</v>
      </c>
      <c r="FB359" s="174">
        <v>0</v>
      </c>
      <c r="FC359" s="126">
        <f>N359*km*'VALORES TABELA'!$B$13</f>
        <v>0</v>
      </c>
      <c r="FD359" s="250">
        <f t="shared" si="416"/>
        <v>0</v>
      </c>
      <c r="FE359" s="105"/>
      <c r="FF359" s="118"/>
      <c r="FG359" s="118"/>
      <c r="FH359" s="118"/>
      <c r="FI359" s="118"/>
      <c r="FJ359" s="118"/>
      <c r="FK359" s="118"/>
      <c r="FL359" s="118"/>
      <c r="FM359" s="118"/>
      <c r="FN359" s="118"/>
      <c r="FO359" s="118"/>
      <c r="FP359" s="118"/>
      <c r="FQ359" s="118"/>
      <c r="FR359" s="118"/>
      <c r="FS359" s="118"/>
      <c r="FT359" s="118"/>
      <c r="FU359" s="118"/>
      <c r="FV359" s="118"/>
      <c r="FW359" s="118"/>
      <c r="FX359" s="118"/>
      <c r="FY359" s="118"/>
      <c r="FZ359" s="118"/>
      <c r="GA359" s="118"/>
      <c r="GB359" s="118"/>
      <c r="GC359" s="118"/>
      <c r="GD359" s="118"/>
      <c r="GE359" s="118"/>
      <c r="GF359" s="118"/>
      <c r="GG359" s="118"/>
      <c r="GH359" s="118"/>
      <c r="GI359" s="118"/>
      <c r="GJ359" s="118"/>
      <c r="GK359" s="252"/>
      <c r="GL359" s="103">
        <f t="shared" si="390"/>
        <v>0</v>
      </c>
      <c r="GM359" s="124"/>
      <c r="GN359" s="104"/>
      <c r="GO359" s="104"/>
      <c r="GP359" s="104"/>
      <c r="GQ359" s="104"/>
      <c r="GR359" s="104"/>
      <c r="GS359" s="104"/>
      <c r="GT359" s="104"/>
      <c r="GU359" s="104"/>
      <c r="GV359" s="104"/>
      <c r="GW359" s="104"/>
      <c r="GX359" s="104"/>
      <c r="GY359" s="104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64"/>
      <c r="HR359" s="65"/>
      <c r="HS359" s="65"/>
      <c r="HT359" s="65"/>
      <c r="HU359" s="65"/>
      <c r="HV359" s="65"/>
      <c r="HW359" s="105"/>
      <c r="HX359" s="65"/>
      <c r="HY359" s="280">
        <f t="shared" si="417"/>
        <v>0</v>
      </c>
      <c r="HZ359" s="280">
        <f t="shared" si="418"/>
        <v>0</v>
      </c>
      <c r="IA359" s="280">
        <f t="shared" si="419"/>
        <v>0</v>
      </c>
      <c r="IB359" s="65"/>
      <c r="IC359" s="65"/>
    </row>
    <row r="360" spans="1:237" s="106" customFormat="1" ht="22.5" customHeight="1" thickBot="1" x14ac:dyDescent="0.3">
      <c r="A360" s="377" t="s">
        <v>3529</v>
      </c>
      <c r="B360" s="378" t="s">
        <v>3530</v>
      </c>
      <c r="C360" s="379" t="s">
        <v>3301</v>
      </c>
      <c r="D360" s="380" t="s">
        <v>3478</v>
      </c>
      <c r="E360" s="380" t="s">
        <v>3531</v>
      </c>
      <c r="F360" s="381" t="s">
        <v>3224</v>
      </c>
      <c r="G360" s="381" t="s">
        <v>3225</v>
      </c>
      <c r="H360" s="382" t="s">
        <v>234</v>
      </c>
      <c r="I360" s="383" t="s">
        <v>3532</v>
      </c>
      <c r="J360" s="421" t="s">
        <v>3300</v>
      </c>
      <c r="K360" s="424" t="s">
        <v>60</v>
      </c>
      <c r="L360" s="329">
        <f>CONTINUA!BV360</f>
        <v>0</v>
      </c>
      <c r="M360" s="329">
        <f>CONTINUA!BW360</f>
        <v>0</v>
      </c>
      <c r="N360" s="895"/>
      <c r="O360" s="896" t="s">
        <v>4041</v>
      </c>
      <c r="P360" s="897" t="s">
        <v>4035</v>
      </c>
      <c r="Q360" s="400"/>
      <c r="R360" s="401"/>
      <c r="S360" s="400"/>
      <c r="T360" s="401"/>
      <c r="U360" s="400"/>
      <c r="V360" s="401"/>
      <c r="W360" s="400"/>
      <c r="X360" s="401"/>
      <c r="Y360" s="400"/>
      <c r="Z360" s="401"/>
      <c r="AA360" s="400"/>
      <c r="AB360" s="401"/>
      <c r="AC360" s="400"/>
      <c r="AD360" s="401"/>
      <c r="AE360" s="400"/>
      <c r="AF360" s="401"/>
      <c r="AG360" s="400"/>
      <c r="AH360" s="401"/>
      <c r="AI360" s="400"/>
      <c r="AJ360" s="401"/>
      <c r="AK360" s="400"/>
      <c r="AL360" s="401"/>
      <c r="AM360" s="400"/>
      <c r="AN360" s="401"/>
      <c r="AO360" s="400"/>
      <c r="AP360" s="401"/>
      <c r="AQ360" s="400"/>
      <c r="AR360" s="401"/>
      <c r="AS360" s="400"/>
      <c r="AT360" s="401"/>
      <c r="AU360" s="400"/>
      <c r="AV360" s="401"/>
      <c r="AW360" s="400"/>
      <c r="AX360" s="401"/>
      <c r="AY360" s="400"/>
      <c r="AZ360" s="401"/>
      <c r="BA360" s="400"/>
      <c r="BB360" s="401"/>
      <c r="BC360" s="400"/>
      <c r="BD360" s="401"/>
      <c r="BE360" s="400"/>
      <c r="BF360" s="401"/>
      <c r="BG360" s="400"/>
      <c r="BH360" s="401"/>
      <c r="BI360" s="400"/>
      <c r="BJ360" s="401"/>
      <c r="BK360" s="400"/>
      <c r="BL360" s="401"/>
      <c r="BM360" s="400"/>
      <c r="BN360" s="401"/>
      <c r="BO360" s="400"/>
      <c r="BP360" s="401"/>
      <c r="BQ360" s="400"/>
      <c r="BR360" s="401"/>
      <c r="BS360" s="400"/>
      <c r="BT360" s="401"/>
      <c r="BU360" s="400"/>
      <c r="BV360" s="401"/>
      <c r="BW360" s="400"/>
      <c r="BX360" s="401"/>
      <c r="BY360" s="400"/>
      <c r="BZ360" s="401"/>
      <c r="CA360" s="400"/>
      <c r="CB360" s="401"/>
      <c r="CC360" s="400"/>
      <c r="CD360" s="401"/>
      <c r="CE360" s="400"/>
      <c r="CF360" s="401"/>
      <c r="CG360" s="400"/>
      <c r="CH360" s="401"/>
      <c r="CI360" s="400"/>
      <c r="CJ360" s="401"/>
      <c r="CK360" s="400"/>
      <c r="CL360" s="401"/>
      <c r="CM360" s="400"/>
      <c r="CN360" s="401"/>
      <c r="CO360" s="400"/>
      <c r="CP360" s="401"/>
      <c r="CQ360" s="400"/>
      <c r="CR360" s="401"/>
      <c r="CS360" s="400"/>
      <c r="CT360" s="401"/>
      <c r="CU360" s="400"/>
      <c r="CV360" s="401"/>
      <c r="CW360" s="400"/>
      <c r="CX360" s="401"/>
      <c r="CY360" s="400"/>
      <c r="CZ360" s="401"/>
      <c r="DA360" s="400"/>
      <c r="DB360" s="401"/>
      <c r="DC360" s="400"/>
      <c r="DD360" s="401"/>
      <c r="DE360" s="400"/>
      <c r="DF360" s="401"/>
      <c r="DG360" s="400"/>
      <c r="DH360" s="401"/>
      <c r="DI360" s="400"/>
      <c r="DJ360" s="401"/>
      <c r="DK360" s="400"/>
      <c r="DL360" s="401"/>
      <c r="DM360" s="400"/>
      <c r="DN360" s="401"/>
      <c r="DO360" s="400"/>
      <c r="DP360" s="401"/>
      <c r="DQ360" s="400"/>
      <c r="DR360" s="401"/>
      <c r="DS360" s="400"/>
      <c r="DT360" s="401"/>
      <c r="DU360" s="400"/>
      <c r="DV360" s="401"/>
      <c r="DW360" s="400"/>
      <c r="DX360" s="401"/>
      <c r="DY360" s="400"/>
      <c r="DZ360" s="401"/>
      <c r="EA360" s="400"/>
      <c r="EB360" s="401"/>
      <c r="EC360" s="400"/>
      <c r="ED360" s="401"/>
      <c r="EE360" s="400"/>
      <c r="EF360" s="401"/>
      <c r="EG360" s="400"/>
      <c r="EH360" s="401"/>
      <c r="EI360" s="400"/>
      <c r="EJ360" s="447"/>
      <c r="EK360" s="512"/>
      <c r="EL360" s="515"/>
      <c r="EM360" s="450"/>
      <c r="EN360" s="348"/>
      <c r="EO360" s="348"/>
      <c r="EP360" s="179">
        <f t="shared" si="382"/>
        <v>0</v>
      </c>
      <c r="EQ360" s="179">
        <f t="shared" si="383"/>
        <v>0</v>
      </c>
      <c r="ER360" s="179">
        <f t="shared" si="384"/>
        <v>0</v>
      </c>
      <c r="ES360" s="179">
        <f t="shared" si="385"/>
        <v>0</v>
      </c>
      <c r="ET360" s="179">
        <f t="shared" si="386"/>
        <v>0</v>
      </c>
      <c r="EU360" s="179">
        <f t="shared" si="387"/>
        <v>0</v>
      </c>
      <c r="EV360" s="172">
        <f t="shared" si="388"/>
        <v>0</v>
      </c>
      <c r="EW360" s="253"/>
      <c r="EX360" s="254">
        <v>0</v>
      </c>
      <c r="EY360" s="180">
        <v>0</v>
      </c>
      <c r="EZ360" s="255">
        <v>0</v>
      </c>
      <c r="FA360" s="255">
        <v>0</v>
      </c>
      <c r="FB360" s="180">
        <f>SUM(FF360:GI360)/2</f>
        <v>0</v>
      </c>
      <c r="FC360" s="256">
        <f>N360*km*'VALORES TABELA'!$B$13</f>
        <v>0</v>
      </c>
      <c r="FD360" s="250">
        <f t="shared" si="416"/>
        <v>0</v>
      </c>
      <c r="FE360" s="257"/>
      <c r="FF360" s="181">
        <f>((Q360+S360)*Percapita)+((R360+T360)*Cadeirante)</f>
        <v>0</v>
      </c>
      <c r="FG360" s="181">
        <f>((U360+W360)*Percapita/30*FG$4)+((V360+X360)*Cadeirante/30*FG$4)</f>
        <v>0</v>
      </c>
      <c r="FH360" s="181">
        <f>((Y360+AA360)*Percapita/30*FH$4)+((Z360+AB360)*Cadeirante/30*FH$4)</f>
        <v>0</v>
      </c>
      <c r="FI360" s="181">
        <f>((AC360+AE360)*Percapita/30*FI$4)+((AD360+AF360)*Cadeirante/30*FI$4)</f>
        <v>0</v>
      </c>
      <c r="FJ360" s="181">
        <f>((AG360+AI360)*Percapita/30*FJ$4)+((AH360+AJ360)*Cadeirante/30*FJ$4)</f>
        <v>0</v>
      </c>
      <c r="FK360" s="181">
        <f>((AK360+AM360)*Percapita/30*FK$4)+((AL360+AN360)*Cadeirante/30*FK$4)</f>
        <v>0</v>
      </c>
      <c r="FL360" s="181">
        <f>((AO360+AQ360)*Percapita/30*FL$4)+((AP360+AR360)*Cadeirante/30*FL$4)</f>
        <v>0</v>
      </c>
      <c r="FM360" s="181">
        <f>((AS360+AU360)*Percapita/30*FM$4)+((AT360+AV360)*Cadeirante/30*FM$4)</f>
        <v>0</v>
      </c>
      <c r="FN360" s="181">
        <f>((AW360+AY360)*Percapita/30*FN$4)+((AX360+AZ360)*Cadeirante/30*FN$4)</f>
        <v>0</v>
      </c>
      <c r="FO360" s="181">
        <f>((BA360+BC360)*Percapita/30*FO$4)+((BB360+BD360)*Cadeirante/30*FO$4)</f>
        <v>0</v>
      </c>
      <c r="FP360" s="181">
        <f>((BE360+BG360)*Percapita/30*FP$4)+((BF360+BH360)*Cadeirante/30*FP$4)</f>
        <v>0</v>
      </c>
      <c r="FQ360" s="181">
        <f>((BI360+BK360)*Percapita/30*FQ$4)+((BJ360+BL360)*Cadeirante/30*FQ$4)</f>
        <v>0</v>
      </c>
      <c r="FR360" s="181">
        <f>((BM360+BO360)*Percapita/30*FR$4)+((BN360+BP360)*Cadeirante/30*FR$4)</f>
        <v>0</v>
      </c>
      <c r="FS360" s="181">
        <f>((BQ360+BS360)*Percapita/30*FS$4)+((BR360+BT360)*Cadeirante/30*FS$4)</f>
        <v>0</v>
      </c>
      <c r="FT360" s="181">
        <f>((BU360+BW360)*Percapita/30*FT$4)+((BV360+BX360)*Cadeirante/30*FT$4)</f>
        <v>0</v>
      </c>
      <c r="FU360" s="181">
        <f>((BY360+CA360)*Percapita/30*FU$4)+((BZ360+CB360)*Cadeirante/30*FU$4)</f>
        <v>0</v>
      </c>
      <c r="FV360" s="181">
        <f>((CC360+CE360)*Percapita/30*FV$4)+((CD360+CF360)*Cadeirante/30*FV$4)</f>
        <v>0</v>
      </c>
      <c r="FW360" s="181">
        <f>((CG360+CI360)*Percapita/30*FW$4)+((CI360+CK360)*Cadeirante/30*FW$4)</f>
        <v>0</v>
      </c>
      <c r="FX360" s="181">
        <f>((CK360+CM360)*Percapita/30*FX$4)+((CL360+CN360)*Cadeirante/30*FX$4)</f>
        <v>0</v>
      </c>
      <c r="FY360" s="181">
        <f>((CO360+CQ360)*Percapita/30*FY$4)+((CP360+CR360)*Cadeirante/30*FY$4)</f>
        <v>0</v>
      </c>
      <c r="FZ360" s="181">
        <f>((CS360+CU360)*Percapita/30*FZ$4)+((CT360+CV360)*Cadeirante/30*FZ$4)</f>
        <v>0</v>
      </c>
      <c r="GA360" s="181">
        <f>((CW360+CY360)*Percapita/30*GA$4)+((CX360+CZ360)*Cadeirante/30*GA$4)</f>
        <v>0</v>
      </c>
      <c r="GB360" s="181">
        <f>((DA360+DC360)*Percapita/30*GB$4)+((DB360+DD360)*Cadeirante/30*GB$4)</f>
        <v>0</v>
      </c>
      <c r="GC360" s="181">
        <f>((DE360+DG360)*Percapita/30*GC$4)+((DF360+DH360)*Cadeirante/30*GC$4)</f>
        <v>0</v>
      </c>
      <c r="GD360" s="181">
        <f>((DI360+DK360)*Percapita/30*GD$4)+((DJ360+DL360)*Cadeirante/30*GD$4)</f>
        <v>0</v>
      </c>
      <c r="GE360" s="181">
        <f>((DM360+DO360)*Percapita/30*GE$4)+((DN360+DP360)*Cadeirante/30*GE$4)</f>
        <v>0</v>
      </c>
      <c r="GF360" s="181">
        <f>((DQ360+DS360)*Percapita/30*GF$4)+((DR360+DT360)*Cadeirante/30*GF$4)</f>
        <v>0</v>
      </c>
      <c r="GG360" s="181">
        <f>((DU360+DW360)*Percapita/30*GG$4)+((DV360+DX360)*Cadeirante/30*GG$4)</f>
        <v>0</v>
      </c>
      <c r="GH360" s="181">
        <f>((DY360+EA360)*Percapita/30*GH$4)+((DZ360+EB360)*Cadeirante/30*GH$4)</f>
        <v>0</v>
      </c>
      <c r="GI360" s="181">
        <f>((EC360+EE360)*Percapita/30*GI$4)+((ED360+EF360)*Cadeirante/30*GI$4)</f>
        <v>0</v>
      </c>
      <c r="GJ360" s="181">
        <f>((EG360+EI360)*Percapita)+((EH360+EJ360)*Cadeirante)</f>
        <v>0</v>
      </c>
      <c r="GK360" s="258"/>
      <c r="GL360" s="103">
        <f t="shared" si="390"/>
        <v>0</v>
      </c>
      <c r="GM360" s="124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259"/>
      <c r="HQ360" s="64"/>
      <c r="HW360" s="257"/>
      <c r="HY360" s="280">
        <f t="shared" si="417"/>
        <v>0</v>
      </c>
      <c r="HZ360" s="280">
        <f t="shared" si="418"/>
        <v>0</v>
      </c>
      <c r="IA360" s="280">
        <f t="shared" si="419"/>
        <v>0</v>
      </c>
    </row>
    <row r="361" spans="1:237" s="106" customFormat="1" ht="22.5" customHeight="1" x14ac:dyDescent="0.25">
      <c r="A361" t="s">
        <v>3533</v>
      </c>
      <c r="B361" s="522" t="s">
        <v>3534</v>
      </c>
      <c r="C361" s="523">
        <v>1</v>
      </c>
      <c r="D361" s="524" t="s">
        <v>3478</v>
      </c>
      <c r="E361" s="524" t="s">
        <v>3535</v>
      </c>
      <c r="F361" s="525" t="s">
        <v>3224</v>
      </c>
      <c r="G361" s="525" t="s">
        <v>3225</v>
      </c>
      <c r="H361" s="350" t="s">
        <v>234</v>
      </c>
      <c r="I361" s="351" t="s">
        <v>3536</v>
      </c>
      <c r="J361" s="409" t="s">
        <v>3231</v>
      </c>
      <c r="K361" s="410" t="s">
        <v>3232</v>
      </c>
      <c r="L361" s="329">
        <f>CONTINUA!BV361</f>
        <v>0</v>
      </c>
      <c r="M361" s="329">
        <f>CONTINUA!BW361</f>
        <v>0</v>
      </c>
      <c r="N361" s="895"/>
      <c r="O361" s="896" t="s">
        <v>4041</v>
      </c>
      <c r="P361" s="897" t="s">
        <v>4035</v>
      </c>
      <c r="Q361" s="400">
        <v>19</v>
      </c>
      <c r="R361" s="401"/>
      <c r="S361" s="400"/>
      <c r="T361" s="401"/>
      <c r="U361" s="400"/>
      <c r="V361" s="401"/>
      <c r="W361" s="400"/>
      <c r="X361" s="401"/>
      <c r="Y361" s="400"/>
      <c r="Z361" s="401"/>
      <c r="AA361" s="400"/>
      <c r="AB361" s="401"/>
      <c r="AC361" s="400"/>
      <c r="AD361" s="401"/>
      <c r="AE361" s="400"/>
      <c r="AF361" s="401"/>
      <c r="AG361" s="400"/>
      <c r="AH361" s="401"/>
      <c r="AI361" s="400"/>
      <c r="AJ361" s="401"/>
      <c r="AK361" s="400"/>
      <c r="AL361" s="401"/>
      <c r="AM361" s="400"/>
      <c r="AN361" s="401"/>
      <c r="AO361" s="400"/>
      <c r="AP361" s="401"/>
      <c r="AQ361" s="400"/>
      <c r="AR361" s="401"/>
      <c r="AS361" s="400"/>
      <c r="AT361" s="401"/>
      <c r="AU361" s="400"/>
      <c r="AV361" s="401"/>
      <c r="AW361" s="400"/>
      <c r="AX361" s="401"/>
      <c r="AY361" s="400"/>
      <c r="AZ361" s="401"/>
      <c r="BA361" s="400"/>
      <c r="BB361" s="401"/>
      <c r="BC361" s="400"/>
      <c r="BD361" s="401"/>
      <c r="BE361" s="400"/>
      <c r="BF361" s="401"/>
      <c r="BG361" s="400"/>
      <c r="BH361" s="401"/>
      <c r="BI361" s="400"/>
      <c r="BJ361" s="401"/>
      <c r="BK361" s="400"/>
      <c r="BL361" s="401"/>
      <c r="BM361" s="400"/>
      <c r="BN361" s="401"/>
      <c r="BO361" s="400"/>
      <c r="BP361" s="401"/>
      <c r="BQ361" s="400"/>
      <c r="BR361" s="401"/>
      <c r="BS361" s="400"/>
      <c r="BT361" s="401"/>
      <c r="BU361" s="400"/>
      <c r="BV361" s="401"/>
      <c r="BW361" s="400"/>
      <c r="BX361" s="401"/>
      <c r="BY361" s="400"/>
      <c r="BZ361" s="401"/>
      <c r="CA361" s="400"/>
      <c r="CB361" s="401"/>
      <c r="CC361" s="400"/>
      <c r="CD361" s="401"/>
      <c r="CE361" s="400"/>
      <c r="CF361" s="401"/>
      <c r="CG361" s="400"/>
      <c r="CH361" s="401"/>
      <c r="CI361" s="400"/>
      <c r="CJ361" s="401"/>
      <c r="CK361" s="400"/>
      <c r="CL361" s="401"/>
      <c r="CM361" s="400"/>
      <c r="CN361" s="401"/>
      <c r="CO361" s="400"/>
      <c r="CP361" s="401"/>
      <c r="CQ361" s="400"/>
      <c r="CR361" s="401"/>
      <c r="CS361" s="400"/>
      <c r="CT361" s="401"/>
      <c r="CU361" s="400"/>
      <c r="CV361" s="401"/>
      <c r="CW361" s="400"/>
      <c r="CX361" s="401"/>
      <c r="CY361" s="400"/>
      <c r="CZ361" s="401"/>
      <c r="DA361" s="400"/>
      <c r="DB361" s="401"/>
      <c r="DC361" s="400"/>
      <c r="DD361" s="401"/>
      <c r="DE361" s="400"/>
      <c r="DF361" s="401"/>
      <c r="DG361" s="400"/>
      <c r="DH361" s="401"/>
      <c r="DI361" s="400"/>
      <c r="DJ361" s="401"/>
      <c r="DK361" s="400"/>
      <c r="DL361" s="401"/>
      <c r="DM361" s="400"/>
      <c r="DN361" s="401"/>
      <c r="DO361" s="400"/>
      <c r="DP361" s="401"/>
      <c r="DQ361" s="400"/>
      <c r="DR361" s="401"/>
      <c r="DS361" s="400"/>
      <c r="DT361" s="401"/>
      <c r="DU361" s="400"/>
      <c r="DV361" s="401"/>
      <c r="DW361" s="400"/>
      <c r="DX361" s="401"/>
      <c r="DY361" s="400"/>
      <c r="DZ361" s="401"/>
      <c r="EA361" s="400"/>
      <c r="EB361" s="401"/>
      <c r="EC361" s="400"/>
      <c r="ED361" s="401"/>
      <c r="EE361" s="400"/>
      <c r="EF361" s="401"/>
      <c r="EG361" s="400"/>
      <c r="EH361" s="401"/>
      <c r="EI361" s="400"/>
      <c r="EJ361" s="447"/>
      <c r="EK361" s="510"/>
      <c r="EL361" s="513" t="s">
        <v>4022</v>
      </c>
      <c r="EM361" s="520">
        <v>1695.0119999999999</v>
      </c>
      <c r="EN361" s="520"/>
      <c r="EO361" s="520"/>
      <c r="EP361" s="171">
        <f t="shared" si="382"/>
        <v>19</v>
      </c>
      <c r="EQ361" s="171">
        <f t="shared" si="383"/>
        <v>0</v>
      </c>
      <c r="ER361" s="171">
        <f t="shared" si="384"/>
        <v>0</v>
      </c>
      <c r="ES361" s="171">
        <f t="shared" si="385"/>
        <v>0</v>
      </c>
      <c r="ET361" s="171">
        <f t="shared" si="386"/>
        <v>0</v>
      </c>
      <c r="EU361" s="171">
        <f t="shared" si="387"/>
        <v>0</v>
      </c>
      <c r="EV361" s="172">
        <f t="shared" si="388"/>
        <v>19</v>
      </c>
      <c r="EW361" s="367">
        <f>IF(C361=4,IF(MAX(Q361:EJ363)&gt;0,(Especiall/30*(IF(($G361-$F361)=($G$5-$F$5),30,IF(DAY($G361)=31,($G361-$F361),($G361-$F361)+1)))),0),0)</f>
        <v>0</v>
      </c>
      <c r="EX361" s="248">
        <f t="shared" ref="EX361:EX364" si="420">FF361</f>
        <v>25598.33</v>
      </c>
      <c r="EY361" s="174">
        <f>(L361*regular)+(M361*Cadeirantee)</f>
        <v>0</v>
      </c>
      <c r="EZ361" s="249">
        <f>SUMIF(FG361:GJ361,"&gt;0")</f>
        <v>0</v>
      </c>
      <c r="FA361" s="249">
        <f>SUMIF(FG361:GJ361,"&lt;0")+SUMIF(GN361:HP361,"&lt;0")</f>
        <v>0</v>
      </c>
      <c r="FB361" s="174">
        <v>0</v>
      </c>
      <c r="FC361" s="175">
        <f>N361*km*'VALORES TABELA'!$B$13</f>
        <v>0</v>
      </c>
      <c r="FD361" s="250">
        <f>GL361</f>
        <v>0</v>
      </c>
      <c r="FE361" s="176">
        <f>(EW361+EW362+EW363+EW364+EX361+EX362+EX363+EX364+EY361+EY362+EY363+EY364+EY365+EZ361+EZ362+EZ363+EZ364+FA361+FA362+FA363+FA364+FC361+FC362+FC363+FC364+HY361-HZ361-IA361+FD361+FD362+FD363+FD364+FB365)</f>
        <v>27293.342000000001</v>
      </c>
      <c r="FF361" s="177">
        <f>IF(C361=4,SUM(Q361+Q362+Q363+S361+S362+S363)*Percapita/30*FF$4+(R361+R362+R363+T361+T362+T363)*Cadeirante/30*FF$4,IF(C361=3,IF(Q364+S364=10,Fixo/30*FF$4+(Q361+Q362+Q363+S361+S362+S363)*Percapita/30*FF$4+(R364+T364)*Cadeirante/30*FF$4,IF(Q364+S364&lt;=9,(Q364+S364)*Crechee/30*FF$4)+(R364+T364)*Cadeirante/30*FF$4+(Q361+Q362+Q363+S361+S362+S363)*Percapita/30*FF$4)+IF(Q364+S364&gt;=11,Fixo/30*FF$4+(Q364+S364-10)*Crechee/30*FF$4,0),IF(C361=2,IF(R361+R362+R363+R364+T361+T362+T363+T364=1,Cadeirante/30*FF$4,IF(R361+R362+R363+R364+T361+T362+T363+T364=2,Fixo/30*FF$4,IF(R361+R362+R363+R364+T361+T362+T363+T364&gt;2,Fixo/30*FF$4+(R361+R362+R363+R364+T361+T362+T363+T364-2)*Cadeirante/30*FF$4)))+(Q361+Q362+Q363+S361+S362+S363)*Percapita/30*FF$4+(Q364+S364)*Crechee/30*FF$4,IF(C361=1,IF(Q361+Q362+Q363+R361+R362+R363+S361+S362+S363+T361+T362+T363&lt;=15,(Q361+Q362+Q363+S361+S362+S363)*Percapita/30*FF$4,IF(Q361+Q362+Q363+R361+R362+R363+S361+S362+S363+T361+T362+T363&gt;=16,Fixo/30*FF$4+(Q361+Q362+Q363+R361+R362+R363+S361+S362+S363+T361+T362-16)*Percapita/30*FF$4))))))</f>
        <v>25598.33</v>
      </c>
      <c r="FG361" s="177">
        <f>IF(C361=4,SUM(U361+U362+U363+W361+W362+W363)*Percapita/30*FG$4+(V361+V362+V363+X361+X362+X363)*Cadeirante/30*FG$4,IF(C361=3,IF(U364+W364=10,Fixo/30*FG$4+(U361+U362+U363+W361+W362+W363)*Percapita/30*FG$4+(V364+X364)*Cadeirante/30*FG$4,IF(U364+W364&lt;=9,(U364+W364)*Crechee/30*FG$4)+(V364+X364)*Cadeirante/30*FG$4+(U361+U362+U363+W361+W362+W363)*Percapita/30*FG$4)+IF(U364+W364&gt;=11,Fixo/30*FG$4+(U364+W364-10)*Crechee/30*FG$4,0),IF(C361=2,IF(V361+V362+V363+V364+X361+X362+X363+X364=1,Cadeirante/30*FG$4,IF(V361+V362+V363+V364+X361+X362+X363+X364=2,Fixo/30*FG$4,IF(V361+V362+V363+V364+X361+X362+X363+X364&gt;2,Fixo/30*FG$4+(V361+V362+V363+V364+X361+X362+X363+X364-2)*Cadeirante/30*FG$4)))+(U361+U362+U363+W361+W362+W363)*Percapita/30*FG$4+(U364+W364)*Crechee/30*FG$4,IF(C361=1,IF(U361+U362+U363+V361+V362+V363+W361+W362+W363+X361+X362+X363&lt;=15,(U361+U362+U363+W361+W362+W363)*Percapita/30*FG$4,IF(U361+U362+U363+V361+V362+V363+W361+W362+W363+X361+X362+X363&gt;=16,Fixo/30*FG$4+(U361+U362+U363+V361+V362+V363+W361+W362+W363+X361+X362-16)*Percapita/30*FG$4))))))</f>
        <v>0</v>
      </c>
      <c r="FH361" s="177">
        <f>IF(C361=4,SUM(Y361+Y362+Y363+AA361+AA362+AA363)*Percapita/30*FH$4+(Z361+Z362+Z363+AB361+AB362+AB363)*Cadeirante/30*FH$4,IF(C361=3,IF(Y364+AA364=10,Fixo/30*FH$4+(Y361+Y362+Y363+AA361+AA362+AA363)*Percapita/30*FH$4+(Z364+AB364)*Cadeirante/30*FH$4,IF(Y364+AA364&lt;=9,(Y364+AA364)*Crechee/30*FH$4)+(Z364+AB364)*Cadeirante/30*FH$4+(Y361+Y362+Y363+AA361+AA362+AA363)*Percapita/30*FH$4)+IF(Y364+AA364&gt;=11,Fixo/30*FH$4+(Y364+AA364-10)*Crechee/30*FH$4,0),IF(C361=2,IF(Z361+Z362+Z363+Z364+AB361+AB362+AB363+AB364=1,Cadeirante/30*FH$4,IF(Z361+Z362+Z363+Z364+AB361+AB362+AB363+AB364=2,Fixo/30*FH$4,IF(Z361+Z362+Z363+Z364+AB361+AB362+AB363+AB364&gt;2,Fixo/30*FH$4+(Z361+Z362+Z363+Z364+AB361+AB362+AB363+AB364-2)*Cadeirante/30*FH$4)))+(Y361+Y362+Y363+AA361+AA362+AA363)*Percapita/30*FH$4+(Y364+AA364)*Crechee/30*FH$4,IF(C361=1,IF(Y361+Y362+Y363+Z361+Z362+Z363+AA361+AA362+AA363+AB361+AB362+AB363&lt;=15,(Y361+Y362+Y363+AA361+AA362+AA363)*Percapita/30*FH$4,IF(Y361+Y362+Y363+Z361+Z362+Z363+AA361+AA362+AA363+AB361+AB362+AB363&gt;=16,Fixo/30*FH$4+(Y361+Y362+Y363+Z361+Z362+Z363+AA361+AA362+AA363+AB361+AB362-16)*Percapita/30*FH$4))))))</f>
        <v>0</v>
      </c>
      <c r="FI361" s="177">
        <f>IF(C361=4,SUM(AC361+AC362+AC363+AE361+AE362+AE363)*Percapita/30*FI$4+(AD361+AD362+AD363+AF361+AF362+AF363)*Cadeirante/30*FI$4,IF(C361=3,IF(AC364+AE364=10,Fixo/30*FI$4+(AC361+AC362+AC363+AE361+AE362+AE363)*Percapita/30*FI$4+(AD364+AF364)*Cadeirante/30*FI$4,IF(AC364+AE364&lt;=9,(AC364+AE364)*Crechee/30*FI$4)+(AD364+AF364)*Cadeirante/30*FI$4+(AC361+AC362+AC363+AE361+AE362+AE363)*Percapita/30*FI$4)+IF(AC364+AE364&gt;=11,Fixo/30*FI$4+(AC364+AE364-10)*Crechee/30*FI$4,0),IF(C361=2,IF(AD361+AD362+AD363+AD364+AF361+AF362+AF363+AF364=1,Cadeirante/30*FI$4,IF(AD361+AD362+AD363+AD364+AF361+AF362+AF363+AF364=2,Fixo/30*FI$4,IF(AD361+AD362+AD363+AD364+AF361+AF362+AF363+AF364&gt;2,Fixo/30*FI$4+(AD361+AD362+AD363+AD364+AF361+AF362+AF363+AF364-2)*Cadeirante/30*FI$4)))+(AC361+AC362+AC363+AE361+AE362+AE363)*Percapita/30*FI$4+(AC364+AE364)*Crechee/30*FI$4,IF(C361=1,IF(AC361+AC362+AC363+AD361+AD362+AD363+AE361+AE362+AE363+AF361+AF362+AF363&lt;=15,(AC361+AC362+AC363+AE361+AE362+AE363)*Percapita/30*FI$4,IF(AC361+AC362+AC363+AD361+AD362+AD363+AE361+AE362+AE363+AF361+AF362+AF363&gt;=16,Fixo/30*FI$4+(AC361+AC362+AC363+AD361+AD362+AD363+AE361+AE362+AE363+AF361+AF362-16)*Percapita/30*FI$4))))))</f>
        <v>0</v>
      </c>
      <c r="FJ361" s="177">
        <f>IF(C361=4,SUM(AG361+AG362+AG363+AI361+AI362+AI363)*Percapita/30*FJ$4+(AH361+AH362+AH363+AJ361+AJ362+AJ363)*Cadeirante/30*FJ$4,IF(C361=3,IF(AG364+AI364=10,Fixo/30*FJ$4+(AG361+AG362+AG363+AI361+AI362+AI363)*Percapita/30*FJ$4+(AH364+AJ364)*Cadeirante/30*FJ$4,IF(AG364+AI364&lt;=9,(AG364+AI364)*Crechee/30*FJ$4)+(AH364+AJ364)*Cadeirante/30*FJ$4+(AG361+AG362+AG363+AI361+AI362+AI363)*Percapita/30*FJ$4)+IF(AG364+AI364&gt;=11,Fixo/30*FJ$4+(AG364+AI364-10)*Crechee/30*FJ$4,0),IF(C361=2,IF(AH361+AH362+AH363+AH364+AJ361+AJ362+AJ363+AJ364=1,Cadeirante/30*FJ$4,IF(AH361+AH362+AH363+AH364+AJ361+AJ362+AJ363+AJ364=2,Fixo/30*FJ$4,IF(AH361+AH362+AH363+AH364+AJ361+AJ362+AJ363+AJ364&gt;2,Fixo/30*FJ$4+(AH361+AH362+AH363+AH364+AJ361+AJ362+AJ363+AJ364-2)*Cadeirante/30*FJ$4)))+(AG361+AG362+AG363+AI361+AI362+AI363)*Percapita/30*FJ$4+(AG364+AI364)*Crechee/30*FJ$4,IF(C361=1,IF(AG361+AG362+AG363+AH361+AH362+AH363+AI361+AI362+AI363+AJ361+AJ362+AJ363&lt;=15,(AG361+AG362+AG363+AI361+AI362+AI363)*Percapita/30*FJ$4,IF(AG361+AG362+AG363+AH361+AH362+AH363+AI361+AI362+AI363+AJ361+AJ362+AJ363&gt;=16,Fixo/30*FJ$4+(AG361+AG362+AG363+AH361+AH362+AH363+AI361+AI362+AI363+AJ361+AJ362-16)*Percapita/30*FJ$4))))))</f>
        <v>0</v>
      </c>
      <c r="FK361" s="177">
        <f>IF(C361=4,SUM(AK361+AK362+AK363+AM361+AM362+AM363)*Percapita/30*FK$4+(AL361+AL362+AL363+AN361+AN362+AN363)*Cadeirante/30*FK$4,IF(C361=3,IF(AK364+AM364=10,Fixo/30*FK$4+(AK361+AK362+AK363+AM361+AM362+AM363)*Percapita/30*FK$4+(AL364+AN364)*Cadeirante/30*FK$4,IF(AK364+AM364&lt;=9,(AK364+AM364)*Crechee/30*FK$4)+(AL364+AN364)*Cadeirante/30*FK$4+(AK361+AK362+AK363+AM361+AM362+AM363)*Percapita/30*FK$4)+IF(AK364+AM364&gt;=11,Fixo/30*FK$4+(AK364+AM364-10)*Crechee/30*FK$4,0),IF(C361=2,IF(AL361+AL362+AL363+AL364+AN361+AN362+AN363+AN364=1,Cadeirante/30*FK$4,IF(AL361+AL362+AL363+AL364+AN361+AN362+AN363+AN364=2,Fixo/30*FK$4,IF(AL361+AL362+AL363+AL364+AN361+AN362+AN363+AN364&gt;2,Fixo/30*FK$4+(AL361+AL362+AL363+AL364+AN361+AN362+AN363+AN364-2)*Cadeirante/30*FK$4)))+(AK361+AK362+AK363+AM361+AM362+AM363)*Percapita/30*FK$4+(AK364+AM364)*Crechee/30*FK$4,IF(C361=1,IF(AK361+AK362+AK363+AL361+AL362+AL363+AM361+AM362+AM363+AN361+AN362+AN363&lt;=15,(AK361+AK362+AK363+AM361+AM362+AM363)*Percapita/30*FK$4,IF(AK361+AK362+AK363+AL361+AL362+AL363+AM361+AM362+AM363+AN361+AN362+AN363&gt;=16,Fixo/30*FK$4+(AK361+AK362+AK363+AL361+AL362+AL363+AM361+AM362+AM363+AN361+AN362-16)*Percapita/30*FK$4))))))</f>
        <v>0</v>
      </c>
      <c r="FL361" s="177">
        <f>IF(C361=4,SUM(AO361+AO362+AO363+AQ361+AQ362+AQ363)*Percapita/30*FL$4+(AP361+AP362+AP363+AR361+AR362+AR363)*Cadeirante/30*FL$4,IF(C361=3,IF(AO364+AQ364=10,Fixo/30*FL$4+(AO361+AO362+AO363+AQ361+AQ362+AQ363)*Percapita/30*FL$4+(AP364+AR364)*Cadeirante/30*FL$4,IF(AO364+AQ364&lt;=9,(AO364+AQ364)*Crechee/30*FL$4)+(AP364+AR364)*Cadeirante/30*FL$4+(AO361+AO362+AO363+AQ361+AQ362+AQ363)*Percapita/30*FL$4)+IF(AO364+AQ364&gt;=11,Fixo/30*FL$4+(AO364+AQ364-10)*Crechee/30*FL$4,0),IF(C361=2,IF(AP361+AP362+AP363+AP364+AR361+AR362+AR363+AR364=1,Cadeirante/30*FL$4,IF(AP361+AP362+AP363+AP364+AR361+AR362+AR363+AR364=2,Fixo/30*FL$4,IF(AP361+AP362+AP363+AP364+AR361+AR362+AR363+AR364&gt;2,Fixo/30*FL$4+(AP361+AP362+AP363+AP364+AR361+AR362+AR363+AR364-2)*Cadeirante/30*FL$4)))+(AO361+AO362+AO363+AQ361+AQ362+AQ363)*Percapita/30*FL$4+(AO364+AQ364)*Crechee/30*FL$4,IF(C361=1,IF(AO361+AO362+AO363+AP361+AP362+AP363+AQ361+AQ362+AQ363+AR361+AR362+AR363&lt;=15,(AO361+AO362+AO363+AQ361+AQ362+AQ363)*Percapita/30*FL$4,IF(AO361+AO362+AO363+AP361+AP362+AP363+AQ361+AQ362+AQ363+AR361+AR362+AR363&gt;=16,Fixo/30*FL$4+(AO361+AO362+AO363+AP361+AP362+AP363+AQ361+AQ362+AQ363+AR361+AR362-16)*Percapita/30*FL$4))))))</f>
        <v>0</v>
      </c>
      <c r="FM361" s="177">
        <f>IF(C361=4,SUM(AS361+AS362+AS363+AU361+AU362+AU363)*Percapita/30*FM$4+(AT361+AT362+AT363+AV361+AV362+AV363)*Cadeirante/30*FM$4,IF(C361=3,IF(AS364+AU364=10,Fixo/30*FM$4+(AS361+AS362+AS363+AU361+AU362+AU363)*Percapita/30*FM$4+(AT364+AV364)*Cadeirante/30*FM$4,IF(AS364+AU364&lt;=9,(AS364+AU364)*Crechee/30*FM$4)+(AT364+AV364)*Cadeirante/30*FM$4+(AS361+AS362+AS363+AU361+AU362+AU363)*Percapita/30*FM$4)+IF(AS364+AU364&gt;=11,Fixo/30*FM$4+(AS364+AU364-10)*Crechee/30*FM$4,0),IF(C361=2,IF(AT361+AT362+AT363+AT364+AV361+AV362+AV363+AV364=1,Cadeirante/30*FM$4,IF(AT361+AT362+AT363+AT364+AV361+AV362+AV363+AV364=2,Fixo/30*FM$4,IF(AT361+AT362+AT363+AT364+AV361+AV362+AV363+AV364&gt;2,Fixo/30*FM$4+(AT361+AT362+AT363+AT364+AV361+AV362+AV363+AV364-2)*Cadeirante/30*FM$4)))+(AS361+AS362+AS363+AU361+AU362+AU363)*Percapita/30*FM$4+(AS364+AU364)*Crechee/30*FM$4,IF(C361=1,IF(AS361+AS362+AS363+AT361+AT362+AT363+AU361+AU362+AU363+AV361+AV362+AV363&lt;=15,(AS361+AS362+AS363+AU361+AU362+AU363)*Percapita/30*FM$4,IF(AS361+AS362+AS363+AT361+AT362+AT363+AU361+AU362+AU363+AV361+AV362+AV363&gt;=16,Fixo/30*FM$4+(AS361+AS362+AS363+AT361+AT362+AT363+AU361+AU362+AU363+AV361+AV362-16)*Percapita/30*FM$4))))))</f>
        <v>0</v>
      </c>
      <c r="FN361" s="177">
        <f>IF(C361=4,SUM(AW361+AW362+AW363+AY361+AY362+AY363)*Percapita/30*FN$4+(AX361+AX362+AX363+AZ361+AZ362+AZ363)*Cadeirante/30*FN$4,IF(C361=3,IF(AW364+AY364=10,Fixo/30*FN$4+(AW361+AW362+AW363+AY361+AY362+AY363)*Percapita/30*FN$4+(AX364+AZ364)*Cadeirante/30*FN$4,IF(AW364+AY364&lt;=9,(AW364+AY364)*Crechee/30*FN$4)+(AX364+AZ364)*Cadeirante/30*FN$4+(AW361+AW362+AW363+AY361+AY362+AY363)*Percapita/30*FN$4)+IF(AW364+AY364&gt;=11,Fixo/30*FN$4+(AW364+AY364-10)*Crechee/30*FN$4,0),IF(C361=2,IF(AX361+AX362+AX363+AX364+AZ361+AZ362+AZ363+AZ364=1,Cadeirante/30*FN$4,IF(AX361+AX362+AX363+AX364+AZ361+AZ362+AZ363+AZ364=2,Fixo/30*FN$4,IF(AX361+AX362+AX363+AX364+AZ361+AZ362+AZ363+AZ364&gt;2,Fixo/30*FN$4+(AX361+AX362+AX363+AX364+AZ361+AZ362+AZ363+AZ364-2)*Cadeirante/30*FN$4)))+(AW361+AW362+AW363+AY361+AY362+AY363)*Percapita/30*FN$4+(AW364+AY364)*Crechee/30*FN$4,IF(C361=1,IF(AW361+AW362+AW363+AX361+AX362+AX363+AY361+AY362+AY363+AZ361+AZ362+AZ363&lt;=15,(AW361+AW362+AW363+AY361+AY362+AY363)*Percapita/30*FN$4,IF(AW361+AW362+AW363+AX361+AX362+AX363+AY361+AY362+AY363+AZ361+AZ362+AZ363&gt;=16,Fixo/30*FN$4+(AW361+AW362+AW363+AX361+AX362+AX363+AY361+AY362+AY363+AZ361+AZ362-16)*Percapita/30*FN$4))))))</f>
        <v>0</v>
      </c>
      <c r="FO361" s="177">
        <f>IF(C361=4,SUM(BA361+BA362+BA363+BC361+BC362+BC363)*Percapita/30*FO$4+(BB361+BB362+BB363+BD361+BD362+BD363)*Cadeirante/30*FO$4,IF(C361=3,IF(BA364+BC364=10,Fixo/30*FO$4+(BA361+BA362+BA363+BC361+BC362+BC363)*Percapita/30*FO$4+(BB364+BD364)*Cadeirante/30*FO$4,IF(BA364+BC364&lt;=9,(BA364+BC364)*Crechee/30*FO$4)+(BB364+BD364)*Cadeirante/30*FO$4+(BA361+BA362+BA363+BC361+BC362+BC363)*Percapita/30*FO$4)+IF(BA364+BC364&gt;=11,Fixo/30*FO$4+(BA364+BC364-10)*Crechee/30*FO$4,0),IF(C361=2,IF(BB361+BB362+BB363+BB364+BD361+BD362+BD363+BD364=1,Cadeirante/30*FO$4,IF(BB361+BB362+BB363+BB364+BD361+BD362+BD363+BD364=2,Fixo/30*FO$4,IF(BB361+BB362+BB363+BB364+BD361+BD362+BD363+BD364&gt;2,Fixo/30*FO$4+(BB361+BB362+BB363+BB364+BD361+BD362+BD363+BD364-2)*Cadeirante/30*FO$4)))+(BA361+BA362+BA363+BC361+BC362+BC363)*Percapita/30*FO$4+(BA364+BC364)*Crechee/30*FO$4,IF(C361=1,IF(BA361+BA362+BA363+BB361+BB362+BB363+BC361+BC362+BC363+BD361+BD362+BD363&lt;=15,(BA361+BA362+BA363+BC361+BC362+BC363)*Percapita/30*FO$4,IF(BA361+BA362+BA363+BB361+BB362+BB363+BC361+BC362+BC363+BD361+BD362+BD363&gt;=16,Fixo/30*FO$4+(BA361+BA362+BA363+BB361+BB362+BB363+BC361+BC362+BC363+BD361+BD362-16)*Percapita/30*FO$4))))))</f>
        <v>0</v>
      </c>
      <c r="FP361" s="177">
        <f>IF(C361=4,SUM(BE361+BE362+BE363+BG361+BG362+BG363)*Percapita/30*FP$4+(BF361+BF362+BF363+BH361+BH362+BH363)*Cadeirante/30*FP$4,IF(C361=3,IF(BE364+BG364=10,Fixo/30*FP$4+(BE361+BE362+BE363+BG361+BG362+BG363)*Percapita/30*FP$4+(BF364+BH364)*Cadeirante/30*FP$4,IF(BE364+BG364&lt;=9,(BE364+BG364)*Crechee/30*FP$4)+(BF364+BH364)*Cadeirante/30*FP$4+(BE361+BE362+BE363+BG361+BG362+BG363)*Percapita/30*FP$4)+IF(BE364+BG364&gt;=11,Fixo/30*FP$4+(BE364+BG364-10)*Crechee/30*FP$4,0),IF(C361=2,IF(BF361+BF362+BF363+BF364+BH361+BH362+BH363+BH364=1,Cadeirante/30*FP$4,IF(BF361+BF362+BF363+BF364+BH361+BH362+BH363+BH364=2,Fixo/30*FP$4,IF(BF361+BF362+BF363+BF364+BH361+BH362+BH363+BH364&gt;2,Fixo/30*FP$4+(BF361+BF362+BF363+BF364+BH361+BH362+BH363+BH364-2)*Cadeirante/30*FP$4)))+(BE361+BE362+BE363+BG361+BG362+BG363)*Percapita/30*FP$4+(BE364+BG364)*Crechee/30*FP$4,IF(C361=1,IF(BE361+BE362+BE363+BF361+BF362+BF363+BG361+BG362+BG363+BH361+BH362+BH363&lt;=15,(BE361+BE362+BE363+BG361+BG362+BG363)*Percapita/30*FP$4,IF(BE361+BE362+BE363+BF361+BF362+BF363+BG361+BG362+BG363+BH361+BH362+BH363&gt;=16,Fixo/30*FP$4+(BE361+BE362+BE363+BF361+BF362+BF363+BG361+BG362+BG363+BH361+BH362-16)*Percapita/30*FP$4))))))</f>
        <v>0</v>
      </c>
      <c r="FQ361" s="177">
        <f>IF(C361=4,SUM(BI361+BI362+BI363+BK361+BK362+BK363)*Percapita/30*FQ$4+(BJ361+BJ362+BJ363+BL361+BL362+BL363)*Cadeirante/30*FQ$4,IF(C361=3,IF(BI364+BK364=10,Fixo/30*FQ$4+(BI361+BI362+BI363+BK361+BK362+BK363)*Percapita/30*FQ$4+(BJ364+BL364)*Cadeirante/30*FQ$4,IF(BI364+BK364&lt;=9,(BI364+BK364)*Crechee/30*FQ$4)+(BJ364+BL364)*Cadeirante/30*FQ$4+(BI361+BI362+BI363+BK361+BK362+BK363)*Percapita/30*FQ$4)+IF(BI364+BK364&gt;=11,Fixo/30*FQ$4+(BI364+BK364-10)*Crechee/30*FQ$4,0),IF(C361=2,IF(BJ361+BJ362+BJ363+BJ364+BL361+BL362+BL363+BL364=1,Cadeirante/30*FQ$4,IF(BJ361+BJ362+BJ363+BJ364+BL361+BL362+BL363+BL364=2,Fixo/30*FQ$4,IF(BJ361+BJ362+BJ363+BJ364+BL361+BL362+BL363+BL364&gt;2,Fixo/30*FQ$4+(BJ361+BJ362+BJ363+BJ364+BL361+BL362+BL363+BL364-2)*Cadeirante/30*FQ$4)))+(BI361+BI362+BI363+BK361+BK362+BK363)*Percapita/30*FQ$4+(BI364+BK364)*Crechee/30*FQ$4,IF(C361=1,IF(BI361+BI362+BI363+BJ361+BJ362+BJ363+BK361+BK362+BK363+BL361+BL362+BL363&lt;=15,(BI361+BI362+BI363+BK361+BK362+BK363)*Percapita/30*FQ$4,IF(BI361+BI362+BI363+BJ361+BJ362+BJ363+BK361+BK362+BK363+BL361+BL362+BL363&gt;=16,Fixo/30*FQ$4+(BI361+BI362+BI363+BJ361+BJ362+BJ363+BK361+BK362+BK363+BL361+BL362-16)*Percapita/30*FQ$4))))))</f>
        <v>0</v>
      </c>
      <c r="FR361" s="177">
        <f>IF(C361=4,SUM(BM361+BM362+BM363+BO361+BO362+BO363)*Percapita/30*FR$4+(BN361+BN362+BN363+BP361+BP362+BP363)*Cadeirante/30*FR$4,IF(C361=3,IF(BM364+BO364=10,Fixo/30*FR$4+(BM361+BM362+BM363+BO361+BO362+BO363)*Percapita/30*FR$4+(BN364+BP364)*Cadeirante/30*FR$4,IF(BM364+BO364&lt;=9,(BM364+BO364)*Crechee/30*FR$4)+(BN364+BP364)*Cadeirante/30*FR$4+(BM361+BM362+BM363+BO361+BO362+BO363)*Percapita/30*FR$4)+IF(BM364+BO364&gt;=11,Fixo/30*FR$4+(BM364+BO364-10)*Crechee/30*FR$4,0),IF(C361=2,IF(BN361+BN362+BN363+BN364+BP361+BP362+BP363+BP364=1,Cadeirante/30*FR$4,IF(BN361+BN362+BN363+BN364+BP361+BP362+BP363+BP364=2,Fixo/30*FR$4,IF(BN361+BN362+BN363+BN364+BP361+BP362+BP363+BP364&gt;2,Fixo/30*FR$4+(BN361+BN362+BN363+BN364+BP361+BP362+BP363+BP364-2)*Cadeirante/30*FR$4)))+(BM361+BM362+BM363+BO361+BO362+BO363)*Percapita/30*FR$4+(BM364+BO364)*Crechee/30*FR$4,IF(C361=1,IF(BM361+BM362+BM363+BN361+BN362+BN363+BO361+BO362+BO363+BP361+BP362+BP363&lt;=15,(BM361+BM362+BM363+BO361+BO362+BO363)*Percapita/30*FR$4,IF(BM361+BM362+BM363+BN361+BN362+BN363+BO361+BO362+BO363+BP361+BP362+BP363&gt;=16,Fixo/30*FR$4+(BM361+BM362+BM363+BN361+BN362+BN363+BO361+BO362+BO363+BP361+BP362-16)*Percapita/30*FR$4))))))</f>
        <v>0</v>
      </c>
      <c r="FS361" s="177">
        <f>IF(C361=4,SUM(BQ361+BQ362+BQ363+BS361+BS362+BS363)*Percapita/30*FS$4+(BR361+BR362+BR363+BT361+BT362+BT363)*Cadeirante/30*FS$4,IF(C361=3,IF(BQ364+BS364=10,Fixo/30*FS$4+(BQ361+BQ362+BQ363+BS361+BS362+BS363)*Percapita/30*FS$4+(BR364+BT364)*Cadeirante/30*FS$4,IF(BQ364+BS364&lt;=9,(BQ364+BS364)*Crechee/30*FS$4)+(BR364+BT364)*Cadeirante/30*FS$4+(BQ361+BQ362+BQ363+BS361+BS362+BS363)*Percapita/30*FS$4)+IF(BQ364+BS364&gt;=11,Fixo/30*FS$4+(BQ364+BS364-10)*Crechee/30*FS$4,0),IF(C361=2,IF(BR361+BR362+BR363+BR364+BT361+BT362+BT363+BT364=1,Cadeirante/30*FS$4,IF(BR361+BR362+BR363+BR364+BT361+BT362+BT363+BT364=2,Fixo/30*FS$4,IF(BR361+BR362+BR363+BR364+BT361+BT362+BT363+BT364&gt;2,Fixo/30*FS$4+(BR361+BR362+BR363+BR364+BT361+BT362+BT363+BT364-2)*Cadeirante/30*FS$4)))+(BQ361+BQ362+BQ363+BS361+BS362+BS363)*Percapita/30*FS$4+(BQ364+BS364)*Crechee/30*FS$4,IF(C361=1,IF(BQ361+BQ362+BQ363+BR361+BR362+BR363+BS361+BS362+BS363+BT361+BT362+BT363&lt;=15,(BQ361+BQ362+BQ363+BS361+BS362+BS363)*Percapita/30*FS$4,IF(BQ361+BQ362+BQ363+BR361+BR362+BR363+BS361+BS362+BS363+BT361+BT362+BT363&gt;=16,Fixo/30*FS$4+(BQ361+BQ362+BQ363+BR361+BR362+BR363+BS361+BS362+BS363+BT361+BT362-16)*Percapita/30*FS$4))))))</f>
        <v>0</v>
      </c>
      <c r="FT361" s="177">
        <f>IF(C361=4,SUM(BU361+BU362+BU363+BW361+BW362+BW363)*Percapita/30*FT$4+(BV361+BV362+BV363+BX361+BX362+BX363)*Cadeirante/30*FT$4,IF(C361=3,IF(BU364+BW364=10,Fixo/30*FT$4+(BU361+BU362+BU363+BW361+BW362+BW363)*Percapita/30*FT$4+(BV364+BX364)*Cadeirante/30*FT$4,IF(BU364+BW364&lt;=9,(BU364+BW364)*Crechee/30*FT$4)+(BV364+BX364)*Cadeirante/30*FT$4+(BU361+BU362+BU363+BW361+BW362+BW363)*Percapita/30*FT$4)+IF(BU364+BW364&gt;=11,Fixo/30*FT$4+(BU364+BW364-10)*Crechee/30*FT$4,0),IF(C361=2,IF(BV361+BV362+BV363+BV364+BX361+BX362+BX363+BX364=1,Cadeirante/30*FT$4,IF(BV361+BV362+BV363+BV364+BX361+BX362+BX363+BX364=2,Fixo/30*FT$4,IF(BV361+BV362+BV363+BV364+BX361+BX362+BX363+BX364&gt;2,Fixo/30*FT$4+(BV361+BV362+BV363+BV364+BX361+BX362+BX363+BX364-2)*Cadeirante/30*FT$4)))+(BU361+BU362+BU363+BW361+BW362+BW363)*Percapita/30*FT$4+(BU364+BW364)*Crechee/30*FT$4,IF(C361=1,IF(BU361+BU362+BU363+BV361+BV362+BV363+BW361+BW362+BW363+BX361+BX362+BX363&lt;=15,(BU361+BU362+BU363+BW361+BW362+BW363)*Percapita/30*FT$4,IF(BU361+BU362+BU363+BV361+BV362+BV363+BW361+BW362+BW363+BX361+BX362+BX363&gt;=16,Fixo/30*FT$4+(BU361+BU362+BU363+BV361+BV362+BV363+BW361+BW362+BW363+BX361+BX362-16)*Percapita/30*FT$4))))))</f>
        <v>0</v>
      </c>
      <c r="FU361" s="177">
        <f>IF(C361=4,SUM(BY361+BY362+BY363+CA361+CA362+CA363)*Percapita/30*FU$4+(BZ361+BZ362+BZ363+CB361+CB362+CB363)*Cadeirante/30*FU$4,IF(C361=3,IF(BY364+CA364=10,Fixo/30*FU$4+(BY361+BY362+BY363+CA361+CA362+CA363)*Percapita/30*FU$4+(BZ364+CB364)*Cadeirante/30*FU$4,IF(BY364+CA364&lt;=9,(BY364+CA364)*Crechee/30*FU$4)+(BZ364+CB364)*Cadeirante/30*FU$4+(BY361+BY362+BY363+CA361+CA362+CA363)*Percapita/30*FU$4)+IF(BY364+CA364&gt;=11,Fixo/30*FU$4+(BY364+CA364-10)*Crechee/30*FU$4,0),IF(C361=2,IF(BZ361+BZ362+BZ363+BZ364+CB361+CB362+CB363+CB364=1,Cadeirante/30*FU$4,IF(BZ361+BZ362+BZ363+BZ364+CB361+CB362+CB363+CB364=2,Fixo/30*FU$4,IF(BZ361+BZ362+BZ363+BZ364+CB361+CB362+CB363+CB364&gt;2,Fixo/30*FU$4+(BZ361+BZ362+BZ363+BZ364+CB361+CB362+CB363+CB364-2)*Cadeirante/30*FU$4)))+(BY361+BY362+BY363+CA361+CA362+CA363)*Percapita/30*FU$4+(BY364+CA364)*Crechee/30*FU$4,IF(C361=1,IF(BY361+BY362+BY363+BZ361+BZ362+BZ363+CA361+CA362+CA363+CB361+CB362+CB363&lt;=15,(BY361+BY362+BY363+CA361+CA362+CA363)*Percapita/30*FU$4,IF(BY361+BY362+BY363+BZ361+BZ362+BZ363+CA361+CA362+CA363+CB361+CB362+CB363&gt;=16,Fixo/30*FU$4+(BY361+BY362+BY363+BZ361+BZ362+BZ363+CA361+CA362+CA363+CB361+CB362-16)*Percapita/30*FU$4))))))</f>
        <v>0</v>
      </c>
      <c r="FV361" s="177">
        <f>IF(C361=4,SUM(CC361+CC362+CC363+CE361+CE362+CE363)*Percapita/30*FV$4+(CD361+CD362+CD363+CF361+CF362+CF363)*Cadeirante/30*FV$4,IF(C361=3,IF(CC364+CE364=10,Fixo/30*FV$4+(CC361+CC362+CC363+CE361+CE362+CE363)*Percapita/30*FV$4+(CD364+CF364)*Cadeirante/30*FV$4,IF(CC364+CE364&lt;=9,(CC364+CE364)*Crechee/30*FV$4)+(CD364+CF364)*Cadeirante/30*FV$4+(CC361+CC362+CC363+CE361+CE362+CE363)*Percapita/30*FV$4)+IF(CC364+CE364&gt;=11,Fixo/30*FV$4+(CC364+CE364-10)*Crechee/30*FV$4,0),IF(C361=2,IF(CD361+CD362+CD363+CD364+CF361+CF362+CF363+CF364=1,Cadeirante/30*FV$4,IF(CD361+CD362+CD363+CD364+CF361+CF362+CF363+CF364=2,Fixo/30*FV$4,IF(CD361+CD362+CD363+CD364+CF361+CF362+CF363+CF364&gt;2,Fixo/30*FV$4+(CD361+CD362+CD363+CD364+CF361+CF362+CF363+CF364-2)*Cadeirante/30*FV$4)))+(CC361+CC362+CC363+CE361+CE362+CE363)*Percapita/30*FV$4+(CC364+CE364)*Crechee/30*FV$4,IF(C361=1,IF(CC361+CC362+CC363+CD361+CD362+CD363+CE361+CE362+CE363+CF361+CF362+CF363&lt;=15,(CC361+CC362+CC363+CE361+CE362+CE363)*Percapita/30*FV$4,IF(CC361+CC362+CC363+CD361+CD362+CD363+CE361+CE362+CE363+CF361+CF362+CF363&gt;=16,Fixo/30*FV$4+(CC361+CC362+CC363+CD361+CD362+CD363+CE361+CE362+CE363+CF361+CF362-16)*Percapita/30*FV$4))))))</f>
        <v>0</v>
      </c>
      <c r="FW361" s="177">
        <f>IF(C361=4,SUM(CG361+CG362+CG363+CI361+CI362+CI363)*Percapita/30*FW$4+(CH361+CH362+CH363+CJ361+CJ362+CJ363)*Cadeirante/30*FW$4,IF(C361=3,IF(CG364+CI364=10,Fixo/30*FW$4+(CG361+CG362+CG363+CI361+CI362+CI363)*Percapita/30*FW$4+(CH364+CJ364)*Cadeirante/30*FW$4,IF(CG364+CI364&lt;=9,(CG364+CI364)*Crechee/30*FW$4)+(CH364+CJ364)*Cadeirante/30*FW$4+(CG361+CG362+CG363+CI361+CI362+CI363)*Percapita/30*FW$4)+IF(CG364+CI364&gt;=11,Fixo/30*FW$4+(CG364+CI364-10)*Crechee/30*FW$4,0),IF(C361=2,IF(CH361+CH362+CH363+CH364+CJ361+CJ362+CJ363+CJ364=1,Cadeirante/30*FW$4,IF(CH361+CH362+CH363+CH364+CJ361+CJ362+CJ363+CJ364=2,Fixo/30*FW$4,IF(CH361+CH362+CH363+CH364+CJ361+CJ362+CJ363+CJ364&gt;2,Fixo/30*FW$4+(CH361+CH362+CH363+CH364+CJ361+CJ362+CJ363+CJ364-2)*Cadeirante/30*FW$4)))+(CG361+CG362+CG363+CI361+CI362+CI363)*Percapita/30*FW$4+(CG364+CI364)*Crechee/30*FW$4,IF(C361=1,IF(CG361+CG362+CG363+CH361+CH362+CH363+CI361+CI362+CI363+CJ361+CJ362+CJ363&lt;=15,(CG361+CG362+CG363+CI361+CI362+CI363)*Percapita/30*FW$4,IF(CG361+CG362+CG363+CH361+CH362+CH363+CI361+CI362+CI363+CJ361+CJ362+CJ363&gt;=16,Fixo/30*FW$4+(CG361+CG362+CG363+CH361+CH362+CH363+CI361+CI362+CI363+CJ361+CJ362-16)*Percapita/30*FW$4))))))</f>
        <v>0</v>
      </c>
      <c r="FX361" s="177">
        <f>IF(C361=4,SUM(CK361+CK362+CK363+CM361+CM362+CM363)*Percapita/30*FX$4+(CL361+CL362+CL363+CN361+CN362+CN363)*Cadeirante/30*FX$4,IF(C361=3,IF(CK364+CM364=10,Fixo/30*FX$4+(CK361+CK362+CK363+CM361+CM362+CM363)*Percapita/30*FX$4+(CL364+CN364)*Cadeirante/30*FX$4,IF(CK364+CM364&lt;=9,(CK364+CM364)*Crechee/30*FX$4)+(CL364+CN364)*Cadeirante/30*FX$4+(CK361+CK362+CK363+CM361+CM362+CM363)*Percapita/30*FX$4)+IF(CK364+CM364&gt;=11,Fixo/30*FX$4+(CK364+CM364-10)*Crechee/30*FX$4,0),IF(C361=2,IF(CL361+CL362+CL363+CL364+CN361+CN362+CN363+CN364=1,Cadeirante/30*FX$4,IF(CL361+CL362+CL363+CL364+CN361+CN362+CN363+CN364=2,Fixo/30*FX$4,IF(CL361+CL362+CL363+CL364+CN361+CN362+CN363+CN364&gt;2,Fixo/30*FX$4+(CL361+CL362+CL363+CL364+CN361+CN362+CN363+CN364-2)*Cadeirante/30*FX$4)))+(CK361+CK362+CK363+CM361+CM362+CM363)*Percapita/30*FX$4+(CK364+CM364)*Crechee/30*FX$4,IF(C361=1,IF(CK361+CK362+CK363+CL361+CL362+CL363+CM361+CM362+CM363+CN361+CN362+CN363&lt;=15,(CK361+CK362+CK363+CM361+CM362+CM363)*Percapita/30*FX$4,IF(CK361+CK362+CK363+CL361+CL362+CL363+CM361+CM362+CM363+CN361+CN362+CN363&gt;=16,Fixo/30*FX$4+(CK361+CK362+CK363+CL361+CL362+CL363+CM361+CM362+CM363+CN361+CN362-16)*Percapita/30*FX$4))))))</f>
        <v>0</v>
      </c>
      <c r="FY361" s="177">
        <f>IF(C361=4,SUM(CO361+CO362+CO363+CQ361+CQ362+CQ363)*Percapita/30*FY$4+(CP361+CP362+CP363+CR361+CR362+CR363)*Cadeirante/30*FY$4,IF(C361=3,IF(CO364+CQ364=10,Fixo/30*FY$4+(CO361+CO362+CO363+CQ361+CQ362+CQ363)*Percapita/30*FY$4+(CP364+CR364)*Cadeirante/30*FY$4,IF(CO364+CQ364&lt;=9,(CO364+CQ364)*Crechee/30*FY$4)+(CP364+CR364)*Cadeirante/30*FY$4+(CO361+CO362+CO363+CQ361+CQ362+CQ363)*Percapita/30*FY$4)+IF(CO364+CQ364&gt;=11,Fixo/30*FY$4+(CO364+CQ364-10)*Crechee/30*FY$4,0),IF(C361=2,IF(CP361+CP362+CP363+CP364+CR361+CR362+CR363+CR364=1,Cadeirante/30*FY$4,IF(CP361+CP362+CP363+CP364+CR361+CR362+CR363+CR364=2,Fixo/30*FY$4,IF(CP361+CP362+CP363+CP364+CR361+CR362+CR363+CR364&gt;2,Fixo/30*FY$4+(CP361+CP362+CP363+CP364+CR361+CR362+CR363+CR364-2)*Cadeirante/30*FY$4)))+(CO361+CO362+CO363+CQ361+CQ362+CQ363)*Percapita/30*FY$4+(CO364+CQ364)*Crechee/30*FY$4,IF(C361=1,IF(CO361+CO362+CO363+CP361+CP362+CP363+CQ361+CQ362+CQ363+CR361+CR362+CR363&lt;=15,(CO361+CO362+CO363+CQ361+CQ362+CQ363)*Percapita/30*FY$4,IF(CO361+CO362+CO363+CP361+CP362+CP363+CQ361+CQ362+CQ363+CR361+CR362+CR363&gt;=16,Fixo/30*FY$4+(CO361+CO362+CO363+CP361+CP362+CP363+CQ361+CQ362+CQ363+CR361+CR362-16)*Percapita/30*FY$4))))))</f>
        <v>0</v>
      </c>
      <c r="FZ361" s="177">
        <f>IF(C361=4,SUM(CS361+CS362+CS363+CU361+CU362+CU363)*Percapita/30*FZ$4+(CT361+CT362+CT363+CV361+CV362+CV363)*Cadeirante/30*FZ$4,IF(C361=3,IF(CS364+CU364=10,Fixo/30*FZ$4+(CS361+CS362+CS363+CU361+CU362+CU363)*Percapita/30*FZ$4+(CT364+CV364)*Cadeirante/30*FZ$4,IF(CS364+CU364&lt;=9,(CS364+CU364)*Crechee/30*FZ$4)+(CT364+CV364)*Cadeirante/30*FZ$4+(CS361+CS362+CS363+CU361+CU362+CU363)*Percapita/30*FZ$4)+IF(CS364+CU364&gt;=11,Fixo/30*FZ$4+(CS364+CU364-10)*Crechee/30*FZ$4,0),IF(C361=2,IF(CT361+CT362+CT363+CT364+CV361+CV362+CV363+CV364=1,Cadeirante/30*FZ$4,IF(CT361+CT362+CT363+CT364+CV361+CV362+CV363+CV364=2,Fixo/30*FZ$4,IF(CT361+CT362+CT363+CT364+CV361+CV362+CV363+CV364&gt;2,Fixo/30*FZ$4+(CT361+CT362+CT363+CT364+CV361+CV362+CV363+CV364-2)*Cadeirante/30*FZ$4)))+(CS361+CS362+CS363+CU361+CU362+CU363)*Percapita/30*FZ$4+(CS364+CU364)*Crechee/30*FZ$4,IF(C361=1,IF(CS361+CS362+CS363+CT361+CT362+CT363+CU361+CU362+CU363+CV361+CV362+CV363&lt;=15,(CS361+CS362+CS363+CU361+CU362+CU363)*Percapita/30*FZ$4,IF(CS361+CS362+CS363+CT361+CT362+CT363+CU361+CU362+CU363+CV361+CV362+CV363&gt;=16,Fixo/30*FZ$4+(CS361+CS362+CS363+CT361+CT362+CT363+CU361+CU362+CU363+CV361+CV362-16)*Percapita/30*FZ$4))))))</f>
        <v>0</v>
      </c>
      <c r="GA361" s="177">
        <f>IF(C361=4,SUM(CW361+CW362+CW363+CY361+CY362+CY363)*Percapita/30*GA$4+(CX361+CX362+CX363+CZ361+CZ362+CZ363)*Cadeirante/30*GA$4,IF(C361=3,IF(CW364+CY364=10,Fixo/30*GA$4+(CW361+CW362+CW363+CY361+CY362+CY363)*Percapita/30*GA$4+(CX364+CZ364)*Cadeirante/30*GA$4,IF(CW364+CY364&lt;=9,(CW364+CY364)*Crechee/30*GA$4)+(CX364+CZ364)*Cadeirante/30*GA$4+(CW361+CW362+CW363+CY361+CY362+CY363)*Percapita/30*GA$4)+IF(CW364+CY364&gt;=11,Fixo/30*GA$4+(CW364+CY364-10)*Crechee/30*GA$4,0),IF(C361=2,IF(CX361+CX362+CX363+CX364+CZ361+CZ362+CZ363+CZ364=1,Cadeirante/30*GA$4,IF(CX361+CX362+CX363+CX364+CZ361+CZ362+CZ363+CZ364=2,Fixo/30*GA$4,IF(CX361+CX362+CX363+CX364+CZ361+CZ362+CZ363+CZ364&gt;2,Fixo/30*GA$4+(CX361+CX362+CX363+CX364+CZ361+CZ362+CZ363+CZ364-2)*Cadeirante/30*GA$4)))+(CW361+CW362+CW363+CY361+CY362+CY363)*Percapita/30*GA$4+(CW364+CY364)*Crechee/30*GA$4,IF(C361=1,IF(CW361+CW362+CW363+CX361+CX362+CX363+CY361+CY362+CY363+CZ361+CZ362+CZ363&lt;=15,(CW361+CW362+CW363+CY361+CY362+CY363)*Percapita/30*GA$4,IF(CW361+CW362+CW363+CX361+CX362+CX363+CY361+CY362+CY363+CZ361+CZ362+CZ363&gt;=16,Fixo/30*GA$4+(CW361+CW362+CW363+CX361+CX362+CX363+CY361+CY362+CY363+CZ361+CZ362-16)*Percapita/30*GA$4))))))</f>
        <v>0</v>
      </c>
      <c r="GB361" s="177">
        <f>IF(C361=4,SUM(DA361+DA362+DA363+DC361+DC362+DC363)*Percapita/30*GB$4+(DB361+DB362+DB363+DD361+DD362+DD363)*Cadeirante/30*GB$4,IF(C361=3,IF(DA364+DC364=10,Fixo/30*GB$4+(DA361+DA362+DA363+DC361+DC362+DC363)*Percapita/30*GB$4+(DB364+DD364)*Cadeirante/30*GB$4,IF(DA364+DC364&lt;=9,(DA364+DC364)*Crechee/30*GB$4)+(DB364+DD364)*Cadeirante/30*GB$4+(DA361+DA362+DA363+DC361+DC362+DC363)*Percapita/30*GB$4)+IF(DA364+DC364&gt;=11,Fixo/30*GB$4+(DA364+DC364-10)*Crechee/30*GB$4,0),IF(C361=2,IF(DB361+DB362+DB363+DB364+DD361+DD362+DD363+DD364=1,Cadeirante/30*GB$4,IF(DB361+DB362+DB363+DB364+DD361+DD362+DD363+DD364=2,Fixo/30*GB$4,IF(DB361+DB362+DB363+DB364+DD361+DD362+DD363+DD364&gt;2,Fixo/30*GB$4+(DB361+DB362+DB363+DB364+DD361+DD362+DD363+DD364-2)*Cadeirante/30*GB$4)))+(DA361+DA362+DA363+DC361+DC362+DC363)*Percapita/30*GB$4+(DA364+DC364)*Crechee/30*GB$4,IF(C361=1,IF(DA361+DA362+DA363+DB361+DB362+DB363+DC361+DC362+DC363+DD361+DD362+DD363&lt;=15,(DA361+DA362+DA363+DC361+DC362+DC363)*Percapita/30*GB$4,IF(DA361+DA362+DA363+DB361+DB362+DB363+DC361+DC362+DC363+DD361+DD362+DD363&gt;=16,Fixo/30*GB$4+(DA361+DA362+DA363+DB361+DB362+DB363+DC361+DC362+DC363+DD361+DD362-16)*Percapita/30*GB$4))))))</f>
        <v>0</v>
      </c>
      <c r="GC361" s="177">
        <f>IF(C361=4,SUM(DE361+DE362+DE363+DG361+DG362+DG363)*Percapita/30*GC$4+(DF361+DF362+DF363+DH361+DH362+DH363)*Cadeirante/30*GC$4,IF(C361=3,IF(DE364+DG364=10,Fixo/30*GC$4+(DE361+DE362+DE363+DG361+DG362+DG363)*Percapita/30*GC$4+(DF364+DH364)*Cadeirante/30*GC$4,IF(DE364+DG364&lt;=9,(DE364+DG364)*Crechee/30*GC$4)+(DF364+DH364)*Cadeirante/30*GC$4+(DE361+DE362+DE363+DG361+DG362+DG363)*Percapita/30*GC$4)+IF(DE364+DG364&gt;=11,Fixo/30*GC$4+(DE364+DG364-10)*Crechee/30*GC$4,0),IF(C361=2,IF(DF361+DF362+DF363+DF364+DH361+DH362+DH363+DH364=1,Cadeirante/30*GC$4,IF(DF361+DF362+DF363+DF364+DH361+DH362+DH363+DH364=2,Fixo/30*GC$4,IF(DF361+DF362+DF363+DF364+DH361+DH362+DH363+DH364&gt;2,Fixo/30*GC$4+(DF361+DF362+DF363+DF364+DH361+DH362+DH363+DH364-2)*Cadeirante/30*GC$4)))+(DE361+DE362+DE363+DG361+DG362+DG363)*Percapita/30*GC$4+(DE364+DG364)*Crechee/30*GC$4,IF(C361=1,IF(DE361+DE362+DE363+DF361+DF362+DF363+DG361+DG362+DG363+DH361+DH362+DH363&lt;=15,(DE361+DE362+DE363+DG361+DG362+DG363)*Percapita/30*GC$4,IF(DE361+DE362+DE363+DF361+DF362+DF363+DG361+DG362+DG363+DH361+DH362+DH363&gt;=16,Fixo/30*GC$4+(DE361+DE362+DE363+DF361+DF362+DF363+DG361+DG362+DG363+DH361+DH362-16)*Percapita/30*GC$4))))))</f>
        <v>0</v>
      </c>
      <c r="GD361" s="177">
        <f>IF(C361=4,SUM(DI361+DI362+DI363+DK361+DK362+DK363)*Percapita/30*GD$4+(DJ361+DJ362+DJ363+DL361+DL362+DL363)*Cadeirante/30*GD$4,IF(C361=3,IF(DI364+DK364=10,Fixo/30*GD$4+(DI361+DI362+DI363+DK361+DK362+DK363)*Percapita/30*GD$4+(DJ364+DL364)*Cadeirante/30*GD$4,IF(DI364+DK364&lt;=9,(DI364+DK364)*Crechee/30*GD$4)+(DJ364+DL364)*Cadeirante/30*GD$4+(DI361+DI362+DI363+DK361+DK362+DK363)*Percapita/30*GD$4)+IF(DI364+DK364&gt;=11,Fixo/30*GD$4+(DI364+DK364-10)*Crechee/30*GD$4,0),IF(C361=2,IF(DJ361+DJ362+DJ363+DJ364+DL361+DL362+DL363+DL364=1,Cadeirante/30*GD$4,IF(DJ361+DJ362+DJ363+DJ364+DL361+DL362+DL363+DL364=2,Fixo/30*GD$4,IF(DJ361+DJ362+DJ363+DJ364+DL361+DL362+DL363+DL364&gt;2,Fixo/30*GD$4+(DJ361+DJ362+DJ363+DJ364+DL361+DL362+DL363+DL364-2)*Cadeirante/30*GD$4)))+(DI361+DI362+DI363+DK361+DK362+DK363)*Percapita/30*GD$4+(DI364+DK364)*Crechee/30*GD$4,IF(C361=1,IF(DI361+DI362+DI363+DJ361+DJ362+DJ363+DK361+DK362+DK363+DL361+DL362+DL363&lt;=15,(DI361+DI362+DI363+DK361+DK362+DK363)*Percapita/30*GD$4,IF(DI361+DI362+DI363+DJ361+DJ362+DJ363+DK361+DK362+DK363+DL361+DL362+DL363&gt;=16,Fixo/30*GD$4+(DI361+DI362+DI363+DJ361+DJ362+DJ363+DK361+DK362+DK363+DL361+DL362-16)*Percapita/30*GD$4))))))</f>
        <v>0</v>
      </c>
      <c r="GE361" s="177">
        <f>IF(C361=4,SUM(DM361+DM362+DM363+DO361+DO362+DO363)*Percapita/30*GE$4+(DN361+DN362+DN363+DP361+DP362+DP363)*Cadeirante/30*GE$4,IF(C361=3,IF(DM364+DO364=10,Fixo/30*GE$4+(DM361+DM362+DM363+DO361+DO362+DO363)*Percapita/30*GE$4+(DN364+DP364)*Cadeirante/30*GE$4,IF(DM364+DO364&lt;=9,(DM364+DO364)*Crechee/30*GE$4)+(DN364+DP364)*Cadeirante/30*GE$4+(DM361+DM362+DM363+DO361+DO362+DO363)*Percapita/30*GE$4)+IF(DM364+DO364&gt;=11,Fixo/30*GE$4+(DM364+DO364-10)*Crechee/30*GE$4,0),IF(C361=2,IF(DN361+DN362+DN363+DN364+DP361+DP362+DP363+DP364=1,Cadeirante/30*GE$4,IF(DN361+DN362+DN363+DN364+DP361+DP362+DP363+DP364=2,Fixo/30*GE$4,IF(DN361+DN362+DN363+DN364+DP361+DP362+DP363+DP364&gt;2,Fixo/30*GE$4+(DN361+DN362+DN363+DN364+DP361+DP362+DP363+DP364-2)*Cadeirante/30*GE$4)))+(DM361+DM362+DM363+DO361+DO362+DO363)*Percapita/30*GE$4+(DM364+DO364)*Crechee/30*GE$4,IF(C361=1,IF(DM361+DM362+DM363+DN361+DN362+DN363+DO361+DO362+DO363+DP361+DP362+DP363&lt;=15,(DM361+DM362+DM363+DO361+DO362+DO363)*Percapita/30*GE$4,IF(DM361+DM362+DM363+DN361+DN362+DN363+DO361+DO362+DO363+DP361+DP362+DP363&gt;=16,Fixo/30*GE$4+(DM361+DM362+DM363+DN361+DN362+DN363+DO361+DO362+DO363+DP361+DP362-16)*Percapita/30*GE$4))))))</f>
        <v>0</v>
      </c>
      <c r="GF361" s="177">
        <f>IF(C361=4,SUM(DQ361+DQ362+DQ363+DS361+DS362+DS363)*Percapita/30*GF$4+(DR361+DR362+DR363+DT361+DT362+DT363)*Cadeirante/30*GF$4,IF(C361=3,IF(DQ364+DS364=10,Fixo/30*GF$4+(DQ361+DQ362+DQ363+DS361+DS362+DS363)*Percapita/30*GF$4+(DR364+DT364)*Cadeirante/30*GF$4,IF(DQ364+DS364&lt;=9,(DQ364+DS364)*Crechee/30*GF$4)+(DR364+DT364)*Cadeirante/30*GF$4+(DQ361+DQ362+DQ363+DS361+DS362+DS363)*Percapita/30*GF$4)+IF(DQ364+DS364&gt;=11,Fixo/30*GF$4+(DQ364+DS364-10)*Crechee/30*GF$4,0),IF(C361=2,IF(DR361+DR362+DR363+DR364+DT361+DT362+DT363+DT364=1,Cadeirante/30*GF$4,IF(DR361+DR362+DR363+DR364+DT361+DT362+DT363+DT364=2,Fixo/30*GF$4,IF(DR361+DR362+DR363+DR364+DT361+DT362+DT363+DT364&gt;2,Fixo/30*GF$4+(DR361+DR362+DR363+DR364+DT361+DT362+DT363+DT364-2)*Cadeirante/30*GF$4)))+(DQ361+DQ362+DQ363+DS361+DS362+DS363)*Percapita/30*GF$4+(DQ364+DS364)*Crechee/30*GF$4,IF(C361=1,IF(DQ361+DQ362+DQ363+DR361+DR362+DR363+DS361+DS362+DS363+DT361+DT362+DT363&lt;=15,(DQ361+DQ362+DQ363+DS361+DS362+DS363)*Percapita/30*GF$4,IF(DQ361+DQ362+DQ363+DR361+DR362+DR363+DS361+DS362+DS363+DT361+DT362+DT363&gt;=16,Fixo/30*GF$4+(DQ361+DQ362+DQ363+DR361+DR362+DR363+DS361+DS362+DS363+DT361+DT362-16)*Percapita/30*GF$4))))))</f>
        <v>0</v>
      </c>
      <c r="GG361" s="177">
        <f>IF(C361=4,SUM(DU361+DU362+DU363+DW361+DW362+DW363)*Percapita/30*GG$4+(DV361+DV362+DV363+DX361+DX362+DX363)*Cadeirante/30*GG$4,IF(C361=3,IF(DU364+DW364=10,Fixo/30*GG$4+(DU361+DU362+DU363+DW361+DW362+DW363)*Percapita/30*GG$4+(DV364+DX364)*Cadeirante/30*GG$4,IF(DU364+DW364&lt;=9,(DU364+DW364)*Crechee/30*GG$4)+(DV364+DX364)*Cadeirante/30*GG$4+(DU361+DU362+DU363+DW361+DW362+DW363)*Percapita/30*GG$4)+IF(DU364+DW364&gt;=11,Fixo/30*GG$4+(DU364+DW364-10)*Crechee/30*GG$4,0),IF(C361=2,IF(DV361+DV362+DV363+DV364+DX361+DX362+DX363+DX364=1,Cadeirante/30*GG$4,IF(DV361+DV362+DV363+DV364+DX361+DX362+DX363+DX364=2,Fixo/30*GG$4,IF(DV361+DV362+DV363+DV364+DX361+DX362+DX363+DX364&gt;2,Fixo/30*GG$4+(DV361+DV362+DV363+DV364+DX361+DX362+DX363+DX364-2)*Cadeirante/30*GG$4)))+(DU361+DU362+DU363+DW361+DW362+DW363)*Percapita/30*GG$4+(DU364+DW364)*Crechee/30*GG$4,IF(C361=1,IF(DU361+DU362+DU363+DV361+DV362+DV363+DW361+DW362+DW363+DX361+DX362+DX363&lt;=15,(DU361+DU362+DU363+DW361+DW362+DW363)*Percapita/30*GG$4,IF(DU361+DU362+DU363+DV361+DV362+DV363+DW361+DW362+DW363+DX361+DX362+DX363&gt;=16,Fixo/30*GG$4+(DU361+DU362+DU363+DV361+DV362+DV363+DW361+DW362+DW363+DX361+DX362-16)*Percapita/30*GG$4))))))</f>
        <v>0</v>
      </c>
      <c r="GH361" s="177">
        <f>IF(C361=4,SUM(DY361+DY362+DY363+EA361+EA362+EA363)*Percapita/30*GH$4+(DZ361+DZ362+DZ363+EB361+EB362+EB363)*Cadeirante/30*GH$4,IF(C361=3,IF(DY364+EA364=10,Fixo/30*GH$4+(DY361+DY362+DY363+EA361+EA362+EA363)*Percapita/30*GH$4+(DZ364+EB364)*Cadeirante/30*GH$4,IF(DY364+EA364&lt;=9,(DY364+EA364)*Crechee/30*GH$4)+(DZ364+EB364)*Cadeirante/30*GH$4+(DY361+DY362+DY363+EA361+EA362+EA363)*Percapita/30*GH$4)+IF(DY364+EA364&gt;=11,Fixo/30*GH$4+(DY364+EA364-10)*Crechee/30*GH$4,0),IF(C361=2,IF(DZ361+DZ362+DZ363+DZ364+EB361+EB362+EB363+EB364=1,Cadeirante/30*GH$4,IF(DZ361+DZ362+DZ363+DZ364+EB361+EB362+EB363+EB364=2,Fixo/30*GH$4,IF(DZ361+DZ362+DZ363+DZ364+EB361+EB362+EB363+EB364&gt;2,Fixo/30*GH$4+(DZ361+DZ362+DZ363+DZ364+EB361+EB362+EB363+EB364-2)*Cadeirante/30*GH$4)))+(DY361+DY362+DY363+EA361+EA362+EA363)*Percapita/30*GH$4+(DY364+EA364)*Crechee/30*GH$4,IF(C361=1,IF(DY361+DY362+DY363+DZ361+DZ362+DZ363+EA361+EA362+EA363+EB361+EB362+EB363&lt;=15,(DY361+DY362+DY363+EA361+EA362+EA363)*Percapita/30*GH$4,IF(DY361+DY362+DY363+DZ361+DZ362+DZ363+EA361+EA362+EA363+EB361+EB362+EB363&gt;=16,Fixo/30*GH$4+(DY361+DY362+DY363+DZ361+DZ362+DZ363+EA361+EA362+EA363+EB361+EB362-16)*Percapita/30*GH$4))))))</f>
        <v>0</v>
      </c>
      <c r="GI361" s="177">
        <f>IF(C361=4,SUM(EC361+EC362+EC363+EE361+EE362+EE363)*Percapita/30*GI$4+(ED361+ED362+ED363+EF361+EF362+EF363)*Cadeirante/30*GI$4,IF(C361=3,IF(EC364+EE364=10,Fixo/30*GI$4+(EC361+EC362+EC363+EE361+EE362+EE363)*Percapita/30*GI$4+(ED364+EF364)*Cadeirante/30*GI$4,IF(EC364+EE364&lt;=9,(EC364+EE364)*Crechee/30*GI$4)+(ED364+EF364)*Cadeirante/30*GI$4+(EC361+EC362+EC363+EE361+EE362+EE363)*Percapita/30*GI$4)+IF(EC364+EE364&gt;=11,Fixo/30*GI$4+(EC364+EE364-10)*Crechee/30*GI$4,0),IF(C361=2,IF(ED361+ED362+ED363+ED364+EF361+EF362+EF363+EF364=1,Cadeirante/30*GI$4,IF(ED361+ED362+ED363+ED364+EF361+EF362+EF363+EF364=2,Fixo/30*GI$4,IF(ED361+ED362+ED363+ED364+EF361+EF362+EF363+EF364&gt;2,Fixo/30*GI$4+(ED361+ED362+ED363+ED364+EF361+EF362+EF363+EF364-2)*Cadeirante/30*GI$4)))+(EC361+EC362+EC363+EE361+EE362+EE363)*Percapita/30*GI$4+(EC364+EE364)*Crechee/30*GI$4,IF(C361=1,IF(EC361+EC362+EC363+ED361+ED362+ED363+EE361+EE362+EE363+EF361+EF362+EF363&lt;=15,(EC361+EC362+EC363+EE361+EE362+EE363)*Percapita/30*GI$4,IF(EC361+EC362+EC363+ED361+ED362+ED363+EE361+EE362+EE363+EF361+EF362+EF363&gt;=16,Fixo/30*GI$4+(EC361+EC362+EC363+ED361+ED362+ED363+EE361+EE362+EE363+EF361+EF362-16)*Percapita/30*GI$4))))))</f>
        <v>0</v>
      </c>
      <c r="GJ361" s="177">
        <f>IF(C361=4,SUM(EG361+EG362+EG363+EI361+EI362+EI363)*Percapita/30*GJ$4+(EH361+EH362+EH363+EJ361+EJ362+EJ363)*Cadeirante/30*GJ$4,IF(C361=3,IF(EG364+EI364=10,Fixo/30*GJ$4+(EG361+EG362+EG363+EI361+EI362+EI363)*Percapita/30*GJ$4+(EH364+EJ364)*Cadeirante/30*GJ$4,IF(EG364+EI364&lt;=9,(EG364+EI364)*Crechee/30*GJ$4)+(EH364+EJ364)*Cadeirante/30*GJ$4+(EG361+EG362+EG363+EI361+EI362+EI363)*Percapita/30*GJ$4)+IF(EG364+EI364&gt;=11,Fixo/30*GJ$4+(EG364+EI364-10)*Crechee/30*GJ$4,0),IF(C361=2,IF(EH361+EH362+EH363+EH364+EJ361+EJ362+EJ363+EJ364=1,Cadeirante/30*GJ$4,IF(EH361+EH362+EH363+EH364+EJ361+EJ362+EJ363+EJ364=2,Fixo/30*GJ$4,IF(EH361+EH362+EH363+EH364+EJ361+EJ362+EJ363+EJ364&gt;2,Fixo/30*GJ$4+(EH361+EH362+EH363+EH364+EJ361+EJ362+EJ363+EJ364-2)*Cadeirante/30*GJ$4)))+(EG361+EG362+EG363+EI361+EI362+EI363)*Percapita/30*GJ$4+(EG364+EI364)*Crechee/30*GJ$4,IF(C361=1,IF(EG361+EG362+EG363+EH361+EH362+EH363+EI361+EI362+EI363+EJ361+EJ362+EJ363&lt;=15,(EG361+EG362+EG363+EI361+EI362+EI363)*Percapita/30*GJ$4,IF(EG361+EG362+EG363+EH361+EH362+EH363+EI361+EI362+EI363+EJ361+EJ362+EJ363&gt;=16,Fixo/30*GJ$4+(EG361+EG362+EG363+EH361+EH362+EH363+EI361+EI362+EI363+EJ361+EJ362-16)*Percapita/30*GJ$4))))))</f>
        <v>0</v>
      </c>
      <c r="GK361" s="178"/>
      <c r="GL361" s="103">
        <f t="shared" si="390"/>
        <v>0</v>
      </c>
      <c r="GM361" s="124"/>
      <c r="GN361" s="104">
        <f>SUMIF(V361:V364,"&lt;0")*Cadeirante/30*GN$4+SUMIF(X361:X364,"&lt;0")*Cadeirante/30*GN$4</f>
        <v>0</v>
      </c>
      <c r="GO361" s="104">
        <f>SUMIF(Z361:Z364,"&lt;0")*Cadeirante/30*GO$4+SUMIF(AB361:AB364,"&lt;0")*Cadeirante/30*GO$4</f>
        <v>0</v>
      </c>
      <c r="GP361" s="104">
        <f>SUMIF(AD361:AD364,"&lt;0")*Cadeirante/30*GP$4+SUMIF(AF361:AF364,"&lt;0")*Cadeirante/30*GP$4</f>
        <v>0</v>
      </c>
      <c r="GQ361" s="104">
        <f>SUMIF(AH361:AH364,"&lt;0")*Cadeirante/30*GQ$4+SUMIF(AJ361:AJ364,"&lt;0")*Cadeirante/30*GQ$4</f>
        <v>0</v>
      </c>
      <c r="GR361" s="104">
        <f>SUMIF(AL361:AL364,"&lt;0")*Cadeirante/30*GR$4+SUMIF(AN361:AN364,"&lt;0")*Cadeirante/30*GR$4</f>
        <v>0</v>
      </c>
      <c r="GS361" s="104">
        <f>SUMIF(AP361:AP364,"&lt;0")*Cadeirante/30*GS$4+SUMIF(AR361:AR364,"&lt;0")*Cadeirante/30*GS$4</f>
        <v>0</v>
      </c>
      <c r="GT361" s="104">
        <f>SUMIF(AT361:AT364,"&lt;0")*Cadeirante/30*GT$4+SUMIF(AV361:AV364,"&lt;0")*Cadeirante/30*GT$4</f>
        <v>0</v>
      </c>
      <c r="GU361" s="104">
        <f>SUMIF(AX361:AX364,"&lt;0")*Cadeirante/30*GU$4+SUMIF(AZ361:AZ364,"&lt;0")*Cadeirante/30*GU$4</f>
        <v>0</v>
      </c>
      <c r="GV361" s="104">
        <f>SUMIF(BB361:BB364,"&lt;0")*Cadeirante/30*GV$4+SUMIF(BD361:BD364,"&lt;0")*Cadeirante/30*GV$4</f>
        <v>0</v>
      </c>
      <c r="GW361" s="104">
        <f>SUMIF(BF361:BF364,"&lt;0")*Cadeirante/30*GW$4+SUMIF(BH361:BH364,"&lt;0")*Cadeirante/30*GW$4</f>
        <v>0</v>
      </c>
      <c r="GX361" s="104">
        <f>SUMIF(BJ361:BJ364,"&lt;0")*Cadeirante/30*GX$4+SUMIF(BL361:BL364,"&lt;0")*Cadeirante/30*GX$4</f>
        <v>0</v>
      </c>
      <c r="GY361" s="104">
        <f>SUMIF(BN361:BN364,"&lt;0")*Cadeirante/30*GY$4+SUMIF(BP361:BP364,"&lt;0")*Cadeirante/30*GY$4</f>
        <v>0</v>
      </c>
      <c r="GZ361" s="104">
        <f>SUMIF(BR361:BR364,"&lt;0")*Cadeirante/30*GZ$4+SUMIF(BT361:BT364,"&lt;0")*Cadeirante/30*GZ$4</f>
        <v>0</v>
      </c>
      <c r="HA361" s="104">
        <f>SUMIF(BV361:BV364,"&lt;0")*Cadeirante/30*HA$4+SUMIF(BX361:BX364,"&lt;0")*Cadeirante/30*HA$4</f>
        <v>0</v>
      </c>
      <c r="HB361" s="104">
        <f>SUMIF(BZ361:BZ364,"&lt;0")*Cadeirante/30*HB$4+SUMIF(CB361:CB364,"&lt;0")*Cadeirante/30*HB$4</f>
        <v>0</v>
      </c>
      <c r="HC361" s="104">
        <f>SUMIF(CD361:CD364,"&lt;0")*Cadeirante/30*HC$4+SUMIF(CF361:CF364,"&lt;0")*Cadeirante/30*HC$4</f>
        <v>0</v>
      </c>
      <c r="HD361" s="104">
        <f>SUMIF(CH361:CH364,"&lt;0")*Cadeirante/30*HD$4+SUMIF(CJ361:CJ364,"&lt;0")*Cadeirante/30*HD$4</f>
        <v>0</v>
      </c>
      <c r="HE361" s="104">
        <f>SUMIF(CL361:CL364,"&lt;0")*Cadeirante/30*HE$4+SUMIF(CN361:CN364,"&lt;0")*Cadeirante/30*HE$4</f>
        <v>0</v>
      </c>
      <c r="HF361" s="104">
        <f>SUMIF(CP361:CP364,"&lt;0")*Cadeirante/30*HF$4+SUMIF(CR361:CR364,"&lt;0")*Cadeirante/30*HF$4</f>
        <v>0</v>
      </c>
      <c r="HG361" s="104">
        <f>SUMIF(CT361:CT364,"&lt;0")*Cadeirante/30*HG$4+SUMIF(CV361:CV364,"&lt;0")*Cadeirante/30*HG$4</f>
        <v>0</v>
      </c>
      <c r="HH361" s="104">
        <f>SUMIF(CX361:CX364,"&lt;0")*Cadeirante/30*HH$4+SUMIF(CZ361:CZ364,"&lt;0")*Cadeirante/30*HH$4</f>
        <v>0</v>
      </c>
      <c r="HI361" s="104">
        <f>SUMIF(DB361:DB364,"&lt;0")*Cadeirante/30*HI$4+SUMIF(DD361:DD364,"&lt;0")*Cadeirante/30*HI$4</f>
        <v>0</v>
      </c>
      <c r="HJ361" s="104">
        <f>SUMIF(DF361:DF364,"&lt;0")*Cadeirante/30*HJ$4+SUMIF(DH361:DH364,"&lt;0")*Cadeirante/30*HJ$4</f>
        <v>0</v>
      </c>
      <c r="HK361" s="104">
        <f>SUMIF(DJ361:DJ364,"&lt;0")*Cadeirante/30*HK$4+SUMIF(DL361:DL364,"&lt;0")*Cadeirante/30*HK$4</f>
        <v>0</v>
      </c>
      <c r="HL361" s="104">
        <f>SUMIF(DN361:DN364,"&lt;0")*Cadeirante/30*HL$4+SUMIF(DP361:DP364,"&lt;0")*Cadeirante/30*HL$4</f>
        <v>0</v>
      </c>
      <c r="HM361" s="104">
        <f>SUMIF(DR361:DR364,"&lt;0")*Cadeirante/30*HM$4+SUMIF(DT361:DT364,"&lt;0")*Cadeirante/30*HM$4</f>
        <v>0</v>
      </c>
      <c r="HN361" s="104">
        <f>SUMIF(DV361:DV364,"&lt;0")*Cadeirante/30*HN$4+SUMIF(DX361:DX364,"&lt;0")*Cadeirante/30*HN$4</f>
        <v>0</v>
      </c>
      <c r="HO361" s="104">
        <f>SUMIF(DZ361:DZ364,"&lt;0")*Cadeirante/30*HO$4+SUMIF(EB361:EB364,"&lt;0")*Cadeirante/30*HO$4</f>
        <v>0</v>
      </c>
      <c r="HP361" s="104">
        <f>SUMIF(ED361:ED364,"&lt;0")*Cadeirante/30*HP$4+SUMIF(EF361:EF364,"&lt;0")*Cadeirante/30*HP$4</f>
        <v>0</v>
      </c>
      <c r="HQ361" s="64"/>
      <c r="HR361" s="64"/>
      <c r="HS361" s="64"/>
      <c r="HT361" s="64"/>
      <c r="HU361" s="64"/>
      <c r="HV361" s="64"/>
      <c r="HW361" s="176">
        <v>17629.309999999998</v>
      </c>
      <c r="HX361" s="64"/>
      <c r="HY361" s="280">
        <f>IF(ISTEXT(EM361), VALUE(EM361), EM361)</f>
        <v>1695.0119999999999</v>
      </c>
      <c r="HZ361" s="280">
        <f>IF(ISTEXT(EN361), VALUE(EN361), EN361)</f>
        <v>0</v>
      </c>
      <c r="IA361" s="280">
        <f>IF(ISTEXT(EO361), VALUE(EO361), EO361)</f>
        <v>0</v>
      </c>
      <c r="IB361" s="64" t="b">
        <f>HW361=FE361</f>
        <v>0</v>
      </c>
      <c r="IC361" s="64"/>
    </row>
    <row r="362" spans="1:237" s="106" customFormat="1" ht="22.5" customHeight="1" x14ac:dyDescent="0.25">
      <c r="A362" s="368" t="s">
        <v>3533</v>
      </c>
      <c r="B362" s="369" t="s">
        <v>3534</v>
      </c>
      <c r="C362" s="370" t="s">
        <v>3233</v>
      </c>
      <c r="D362" s="371" t="s">
        <v>3478</v>
      </c>
      <c r="E362" s="371" t="s">
        <v>3535</v>
      </c>
      <c r="F362" s="372" t="s">
        <v>3224</v>
      </c>
      <c r="G362" s="372" t="s">
        <v>3225</v>
      </c>
      <c r="H362" s="373" t="s">
        <v>234</v>
      </c>
      <c r="I362" s="374" t="s">
        <v>3536</v>
      </c>
      <c r="J362" s="421" t="s">
        <v>3231</v>
      </c>
      <c r="K362" s="421" t="s">
        <v>3234</v>
      </c>
      <c r="L362" s="329">
        <f>CONTINUA!BV362</f>
        <v>0</v>
      </c>
      <c r="M362" s="329">
        <f>CONTINUA!BW362</f>
        <v>0</v>
      </c>
      <c r="N362" s="895"/>
      <c r="O362" s="896" t="s">
        <v>4041</v>
      </c>
      <c r="P362" s="897" t="s">
        <v>4035</v>
      </c>
      <c r="Q362" s="400">
        <v>33</v>
      </c>
      <c r="R362" s="401"/>
      <c r="S362" s="400">
        <v>11</v>
      </c>
      <c r="T362" s="401"/>
      <c r="U362" s="400"/>
      <c r="V362" s="401"/>
      <c r="W362" s="400"/>
      <c r="X362" s="401"/>
      <c r="Y362" s="400"/>
      <c r="Z362" s="401"/>
      <c r="AA362" s="400"/>
      <c r="AB362" s="401"/>
      <c r="AC362" s="400"/>
      <c r="AD362" s="401"/>
      <c r="AE362" s="400"/>
      <c r="AF362" s="401"/>
      <c r="AG362" s="400"/>
      <c r="AH362" s="401"/>
      <c r="AI362" s="400"/>
      <c r="AJ362" s="401"/>
      <c r="AK362" s="400"/>
      <c r="AL362" s="401"/>
      <c r="AM362" s="400"/>
      <c r="AN362" s="401"/>
      <c r="AO362" s="400"/>
      <c r="AP362" s="401"/>
      <c r="AQ362" s="400"/>
      <c r="AR362" s="401"/>
      <c r="AS362" s="400"/>
      <c r="AT362" s="401"/>
      <c r="AU362" s="400"/>
      <c r="AV362" s="401"/>
      <c r="AW362" s="400"/>
      <c r="AX362" s="401"/>
      <c r="AY362" s="400"/>
      <c r="AZ362" s="401"/>
      <c r="BA362" s="400"/>
      <c r="BB362" s="401"/>
      <c r="BC362" s="400"/>
      <c r="BD362" s="401"/>
      <c r="BE362" s="400"/>
      <c r="BF362" s="401"/>
      <c r="BG362" s="400"/>
      <c r="BH362" s="401"/>
      <c r="BI362" s="400"/>
      <c r="BJ362" s="401"/>
      <c r="BK362" s="400"/>
      <c r="BL362" s="401"/>
      <c r="BM362" s="400"/>
      <c r="BN362" s="401"/>
      <c r="BO362" s="400"/>
      <c r="BP362" s="401"/>
      <c r="BQ362" s="400"/>
      <c r="BR362" s="401"/>
      <c r="BS362" s="400"/>
      <c r="BT362" s="401"/>
      <c r="BU362" s="400"/>
      <c r="BV362" s="401"/>
      <c r="BW362" s="400"/>
      <c r="BX362" s="401"/>
      <c r="BY362" s="400"/>
      <c r="BZ362" s="401"/>
      <c r="CA362" s="400"/>
      <c r="CB362" s="401"/>
      <c r="CC362" s="400"/>
      <c r="CD362" s="401"/>
      <c r="CE362" s="400"/>
      <c r="CF362" s="401"/>
      <c r="CG362" s="400"/>
      <c r="CH362" s="401"/>
      <c r="CI362" s="400"/>
      <c r="CJ362" s="401"/>
      <c r="CK362" s="400"/>
      <c r="CL362" s="401"/>
      <c r="CM362" s="400"/>
      <c r="CN362" s="401"/>
      <c r="CO362" s="400"/>
      <c r="CP362" s="401"/>
      <c r="CQ362" s="400"/>
      <c r="CR362" s="401"/>
      <c r="CS362" s="400"/>
      <c r="CT362" s="401"/>
      <c r="CU362" s="400"/>
      <c r="CV362" s="401"/>
      <c r="CW362" s="400"/>
      <c r="CX362" s="401"/>
      <c r="CY362" s="400"/>
      <c r="CZ362" s="401"/>
      <c r="DA362" s="400"/>
      <c r="DB362" s="401"/>
      <c r="DC362" s="400"/>
      <c r="DD362" s="401"/>
      <c r="DE362" s="400"/>
      <c r="DF362" s="401"/>
      <c r="DG362" s="400"/>
      <c r="DH362" s="401"/>
      <c r="DI362" s="400"/>
      <c r="DJ362" s="401"/>
      <c r="DK362" s="400"/>
      <c r="DL362" s="401"/>
      <c r="DM362" s="400"/>
      <c r="DN362" s="401"/>
      <c r="DO362" s="400"/>
      <c r="DP362" s="401"/>
      <c r="DQ362" s="400"/>
      <c r="DR362" s="401"/>
      <c r="DS362" s="400"/>
      <c r="DT362" s="401"/>
      <c r="DU362" s="400"/>
      <c r="DV362" s="401"/>
      <c r="DW362" s="400"/>
      <c r="DX362" s="401"/>
      <c r="DY362" s="400"/>
      <c r="DZ362" s="401"/>
      <c r="EA362" s="400"/>
      <c r="EB362" s="401"/>
      <c r="EC362" s="400"/>
      <c r="ED362" s="401"/>
      <c r="EE362" s="400"/>
      <c r="EF362" s="401"/>
      <c r="EG362" s="400"/>
      <c r="EH362" s="401"/>
      <c r="EI362" s="400"/>
      <c r="EJ362" s="447"/>
      <c r="EK362" s="511"/>
      <c r="EL362" s="514"/>
      <c r="EM362" s="448"/>
      <c r="EN362" s="344"/>
      <c r="EO362" s="345"/>
      <c r="EP362" s="171">
        <f t="shared" si="382"/>
        <v>33</v>
      </c>
      <c r="EQ362" s="171">
        <f t="shared" si="383"/>
        <v>0</v>
      </c>
      <c r="ER362" s="171">
        <f t="shared" si="384"/>
        <v>11</v>
      </c>
      <c r="ES362" s="171">
        <f t="shared" si="385"/>
        <v>0</v>
      </c>
      <c r="ET362" s="171">
        <f t="shared" si="386"/>
        <v>0</v>
      </c>
      <c r="EU362" s="171">
        <f t="shared" si="387"/>
        <v>0</v>
      </c>
      <c r="EV362" s="172">
        <f t="shared" si="388"/>
        <v>44</v>
      </c>
      <c r="EW362" s="173"/>
      <c r="EX362" s="248">
        <f t="shared" si="420"/>
        <v>0</v>
      </c>
      <c r="EY362" s="174">
        <f>(L362*regular)+(M362*Cadeirantee)</f>
        <v>0</v>
      </c>
      <c r="EZ362" s="249">
        <f>SUMIF(FG362:GJ362,"&gt;0")</f>
        <v>0</v>
      </c>
      <c r="FA362" s="249">
        <f>SUMIF(FG362:GJ362,"&lt;0")+SUMIF(GN362:HP362,"&lt;0")</f>
        <v>0</v>
      </c>
      <c r="FB362" s="174">
        <v>0</v>
      </c>
      <c r="FC362" s="126">
        <f>N362*km*'VALORES TABELA'!$B$13</f>
        <v>0</v>
      </c>
      <c r="FD362" s="250">
        <f t="shared" ref="FD362:FD365" si="421">GL362</f>
        <v>0</v>
      </c>
      <c r="FE362" s="105"/>
      <c r="FF362" s="119"/>
      <c r="FG362" s="119"/>
      <c r="FH362" s="119"/>
      <c r="FI362" s="119"/>
      <c r="FJ362" s="119"/>
      <c r="FK362" s="119"/>
      <c r="FL362" s="119"/>
      <c r="FM362" s="119"/>
      <c r="FN362" s="119"/>
      <c r="FO362" s="119"/>
      <c r="FP362" s="119"/>
      <c r="FQ362" s="119"/>
      <c r="FR362" s="119"/>
      <c r="FS362" s="119"/>
      <c r="FT362" s="119"/>
      <c r="FU362" s="119"/>
      <c r="FV362" s="119"/>
      <c r="FW362" s="119"/>
      <c r="FX362" s="119"/>
      <c r="FY362" s="119"/>
      <c r="FZ362" s="119"/>
      <c r="GA362" s="119"/>
      <c r="GB362" s="119"/>
      <c r="GC362" s="119"/>
      <c r="GD362" s="119"/>
      <c r="GE362" s="119"/>
      <c r="GF362" s="119"/>
      <c r="GG362" s="119"/>
      <c r="GH362" s="119"/>
      <c r="GI362" s="119"/>
      <c r="GJ362" s="119"/>
      <c r="GK362" s="251"/>
      <c r="GL362" s="103">
        <f t="shared" si="390"/>
        <v>0</v>
      </c>
      <c r="GM362" s="124"/>
      <c r="GN362" s="104"/>
      <c r="GO362" s="104"/>
      <c r="GP362" s="104"/>
      <c r="GQ362" s="104"/>
      <c r="GR362" s="104"/>
      <c r="GS362" s="104"/>
      <c r="GT362" s="104"/>
      <c r="GU362" s="104"/>
      <c r="GV362" s="104"/>
      <c r="GW362" s="104"/>
      <c r="GX362" s="104"/>
      <c r="GY362" s="104"/>
      <c r="GZ362" s="104"/>
      <c r="HA362" s="104"/>
      <c r="HB362" s="104"/>
      <c r="HC362" s="104"/>
      <c r="HD362" s="104"/>
      <c r="HE362" s="104"/>
      <c r="HF362" s="104"/>
      <c r="HG362" s="104"/>
      <c r="HH362" s="104"/>
      <c r="HI362" s="104"/>
      <c r="HJ362" s="104"/>
      <c r="HK362" s="104"/>
      <c r="HL362" s="104"/>
      <c r="HM362" s="104"/>
      <c r="HN362" s="104"/>
      <c r="HO362" s="104"/>
      <c r="HP362" s="104"/>
      <c r="HQ362" s="64"/>
      <c r="HR362" s="64"/>
      <c r="HS362" s="64"/>
      <c r="HT362" s="64"/>
      <c r="HU362" s="64"/>
      <c r="HV362" s="64"/>
      <c r="HW362" s="105"/>
      <c r="HX362" s="64"/>
      <c r="HY362" s="280">
        <f t="shared" ref="HY362:HY365" si="422">IF(ISTEXT(EM362), VALUE(EM362), EM362)</f>
        <v>0</v>
      </c>
      <c r="HZ362" s="280">
        <f t="shared" ref="HZ362:HZ365" si="423">IF(ISTEXT(EN362), VALUE(EN362), EN362)</f>
        <v>0</v>
      </c>
      <c r="IA362" s="280">
        <f t="shared" ref="IA362:IA365" si="424">IF(ISTEXT(EO362), VALUE(EO362), EO362)</f>
        <v>0</v>
      </c>
      <c r="IB362" s="64"/>
      <c r="IC362" s="64"/>
    </row>
    <row r="363" spans="1:237" s="106" customFormat="1" ht="22.5" customHeight="1" x14ac:dyDescent="0.25">
      <c r="A363" s="368" t="s">
        <v>3533</v>
      </c>
      <c r="B363" s="369" t="s">
        <v>3534</v>
      </c>
      <c r="C363" s="375" t="s">
        <v>3233</v>
      </c>
      <c r="D363" s="371" t="s">
        <v>3478</v>
      </c>
      <c r="E363" s="371" t="s">
        <v>3535</v>
      </c>
      <c r="F363" s="376" t="s">
        <v>3224</v>
      </c>
      <c r="G363" s="376" t="s">
        <v>3225</v>
      </c>
      <c r="H363" s="373" t="s">
        <v>234</v>
      </c>
      <c r="I363" s="374" t="s">
        <v>3536</v>
      </c>
      <c r="J363" s="421" t="s">
        <v>3231</v>
      </c>
      <c r="K363" s="422" t="s">
        <v>3235</v>
      </c>
      <c r="L363" s="329">
        <f>CONTINUA!BV363</f>
        <v>0</v>
      </c>
      <c r="M363" s="329">
        <f>CONTINUA!BW363</f>
        <v>0</v>
      </c>
      <c r="N363" s="895"/>
      <c r="O363" s="896" t="s">
        <v>4041</v>
      </c>
      <c r="P363" s="897" t="s">
        <v>4035</v>
      </c>
      <c r="Q363" s="400"/>
      <c r="R363" s="401"/>
      <c r="S363" s="400"/>
      <c r="T363" s="401"/>
      <c r="U363" s="400"/>
      <c r="V363" s="401"/>
      <c r="W363" s="400"/>
      <c r="X363" s="401"/>
      <c r="Y363" s="400"/>
      <c r="Z363" s="401"/>
      <c r="AA363" s="400"/>
      <c r="AB363" s="401"/>
      <c r="AC363" s="400"/>
      <c r="AD363" s="401"/>
      <c r="AE363" s="400"/>
      <c r="AF363" s="401"/>
      <c r="AG363" s="400"/>
      <c r="AH363" s="401"/>
      <c r="AI363" s="400"/>
      <c r="AJ363" s="401"/>
      <c r="AK363" s="400"/>
      <c r="AL363" s="401"/>
      <c r="AM363" s="400"/>
      <c r="AN363" s="401"/>
      <c r="AO363" s="400"/>
      <c r="AP363" s="401"/>
      <c r="AQ363" s="400"/>
      <c r="AR363" s="401"/>
      <c r="AS363" s="400"/>
      <c r="AT363" s="401"/>
      <c r="AU363" s="400"/>
      <c r="AV363" s="401"/>
      <c r="AW363" s="400"/>
      <c r="AX363" s="401"/>
      <c r="AY363" s="400"/>
      <c r="AZ363" s="401"/>
      <c r="BA363" s="400"/>
      <c r="BB363" s="401"/>
      <c r="BC363" s="400"/>
      <c r="BD363" s="401"/>
      <c r="BE363" s="400"/>
      <c r="BF363" s="401"/>
      <c r="BG363" s="400"/>
      <c r="BH363" s="401"/>
      <c r="BI363" s="400"/>
      <c r="BJ363" s="401"/>
      <c r="BK363" s="400"/>
      <c r="BL363" s="401"/>
      <c r="BM363" s="400"/>
      <c r="BN363" s="401"/>
      <c r="BO363" s="400"/>
      <c r="BP363" s="401"/>
      <c r="BQ363" s="400"/>
      <c r="BR363" s="401"/>
      <c r="BS363" s="400"/>
      <c r="BT363" s="401"/>
      <c r="BU363" s="400"/>
      <c r="BV363" s="401"/>
      <c r="BW363" s="400"/>
      <c r="BX363" s="401"/>
      <c r="BY363" s="400"/>
      <c r="BZ363" s="401"/>
      <c r="CA363" s="400"/>
      <c r="CB363" s="401"/>
      <c r="CC363" s="400"/>
      <c r="CD363" s="401"/>
      <c r="CE363" s="400"/>
      <c r="CF363" s="401"/>
      <c r="CG363" s="400"/>
      <c r="CH363" s="401"/>
      <c r="CI363" s="400"/>
      <c r="CJ363" s="401"/>
      <c r="CK363" s="400"/>
      <c r="CL363" s="401"/>
      <c r="CM363" s="400"/>
      <c r="CN363" s="401"/>
      <c r="CO363" s="400"/>
      <c r="CP363" s="401"/>
      <c r="CQ363" s="400"/>
      <c r="CR363" s="401"/>
      <c r="CS363" s="400"/>
      <c r="CT363" s="401"/>
      <c r="CU363" s="400"/>
      <c r="CV363" s="401"/>
      <c r="CW363" s="400"/>
      <c r="CX363" s="401"/>
      <c r="CY363" s="400"/>
      <c r="CZ363" s="401"/>
      <c r="DA363" s="400"/>
      <c r="DB363" s="401"/>
      <c r="DC363" s="400"/>
      <c r="DD363" s="401"/>
      <c r="DE363" s="400"/>
      <c r="DF363" s="401"/>
      <c r="DG363" s="400"/>
      <c r="DH363" s="401"/>
      <c r="DI363" s="400"/>
      <c r="DJ363" s="401"/>
      <c r="DK363" s="400"/>
      <c r="DL363" s="401"/>
      <c r="DM363" s="400"/>
      <c r="DN363" s="401"/>
      <c r="DO363" s="400"/>
      <c r="DP363" s="401"/>
      <c r="DQ363" s="400"/>
      <c r="DR363" s="401"/>
      <c r="DS363" s="400"/>
      <c r="DT363" s="401"/>
      <c r="DU363" s="400"/>
      <c r="DV363" s="401"/>
      <c r="DW363" s="400"/>
      <c r="DX363" s="401"/>
      <c r="DY363" s="400"/>
      <c r="DZ363" s="401"/>
      <c r="EA363" s="400"/>
      <c r="EB363" s="401"/>
      <c r="EC363" s="400"/>
      <c r="ED363" s="401"/>
      <c r="EE363" s="400"/>
      <c r="EF363" s="401"/>
      <c r="EG363" s="400"/>
      <c r="EH363" s="401"/>
      <c r="EI363" s="400"/>
      <c r="EJ363" s="447"/>
      <c r="EK363" s="511"/>
      <c r="EL363" s="514"/>
      <c r="EM363" s="448"/>
      <c r="EN363" s="344"/>
      <c r="EO363" s="345"/>
      <c r="EP363" s="171">
        <f t="shared" si="382"/>
        <v>0</v>
      </c>
      <c r="EQ363" s="171">
        <f t="shared" si="383"/>
        <v>0</v>
      </c>
      <c r="ER363" s="171">
        <f t="shared" si="384"/>
        <v>0</v>
      </c>
      <c r="ES363" s="171">
        <f t="shared" si="385"/>
        <v>0</v>
      </c>
      <c r="ET363" s="171">
        <f t="shared" si="386"/>
        <v>0</v>
      </c>
      <c r="EU363" s="171">
        <f t="shared" si="387"/>
        <v>0</v>
      </c>
      <c r="EV363" s="172">
        <f t="shared" si="388"/>
        <v>0</v>
      </c>
      <c r="EW363" s="125"/>
      <c r="EX363" s="248">
        <f t="shared" si="420"/>
        <v>0</v>
      </c>
      <c r="EY363" s="174">
        <f>(L363*regular)+(M363*Cadeirantee)</f>
        <v>0</v>
      </c>
      <c r="EZ363" s="249">
        <f>SUMIF(FG363:GJ363,"&gt;0")</f>
        <v>0</v>
      </c>
      <c r="FA363" s="249">
        <f>SUMIF(FG363:GJ363,"&lt;0")+SUMIF(GN363:HP363,"&lt;0")</f>
        <v>0</v>
      </c>
      <c r="FB363" s="174">
        <v>0</v>
      </c>
      <c r="FC363" s="126">
        <f>N363*km*'VALORES TABELA'!$B$13</f>
        <v>0</v>
      </c>
      <c r="FD363" s="250">
        <f t="shared" si="421"/>
        <v>0</v>
      </c>
      <c r="FE363" s="105"/>
      <c r="FF363" s="108"/>
      <c r="FG363" s="108"/>
      <c r="FH363" s="108"/>
      <c r="FI363" s="108"/>
      <c r="FJ363" s="108"/>
      <c r="FK363" s="108"/>
      <c r="FL363" s="108"/>
      <c r="FM363" s="108"/>
      <c r="FN363" s="108"/>
      <c r="FO363" s="108"/>
      <c r="FP363" s="108"/>
      <c r="FQ363" s="108"/>
      <c r="FR363" s="108"/>
      <c r="FS363" s="108"/>
      <c r="FT363" s="108"/>
      <c r="FU363" s="108"/>
      <c r="FV363" s="108"/>
      <c r="FW363" s="108"/>
      <c r="FX363" s="108"/>
      <c r="FY363" s="108"/>
      <c r="FZ363" s="108"/>
      <c r="GA363" s="108"/>
      <c r="GB363" s="108"/>
      <c r="GC363" s="108"/>
      <c r="GD363" s="108"/>
      <c r="GE363" s="108"/>
      <c r="GF363" s="108"/>
      <c r="GG363" s="108"/>
      <c r="GH363" s="108"/>
      <c r="GI363" s="108"/>
      <c r="GJ363" s="108"/>
      <c r="GK363" s="251"/>
      <c r="GL363" s="103">
        <f t="shared" si="390"/>
        <v>0</v>
      </c>
      <c r="GM363" s="124"/>
      <c r="GN363" s="104"/>
      <c r="GO363" s="104"/>
      <c r="GP363" s="104"/>
      <c r="GQ363" s="104"/>
      <c r="GR363" s="104"/>
      <c r="GS363" s="104"/>
      <c r="GT363" s="104"/>
      <c r="GU363" s="104"/>
      <c r="GV363" s="104"/>
      <c r="GW363" s="104"/>
      <c r="GX363" s="104"/>
      <c r="GY363" s="104"/>
      <c r="GZ363" s="104"/>
      <c r="HA363" s="104"/>
      <c r="HB363" s="104"/>
      <c r="HC363" s="104"/>
      <c r="HD363" s="104"/>
      <c r="HE363" s="104"/>
      <c r="HF363" s="104"/>
      <c r="HG363" s="104"/>
      <c r="HH363" s="104"/>
      <c r="HI363" s="104"/>
      <c r="HJ363" s="104"/>
      <c r="HK363" s="104"/>
      <c r="HL363" s="104"/>
      <c r="HM363" s="104"/>
      <c r="HN363" s="104"/>
      <c r="HO363" s="104"/>
      <c r="HP363" s="104"/>
      <c r="HQ363" s="64"/>
      <c r="HR363" s="64"/>
      <c r="HS363" s="64"/>
      <c r="HT363" s="64"/>
      <c r="HU363" s="64"/>
      <c r="HV363" s="64"/>
      <c r="HW363" s="105"/>
      <c r="HX363" s="64"/>
      <c r="HY363" s="280">
        <f t="shared" si="422"/>
        <v>0</v>
      </c>
      <c r="HZ363" s="280">
        <f t="shared" si="423"/>
        <v>0</v>
      </c>
      <c r="IA363" s="280">
        <f t="shared" si="424"/>
        <v>0</v>
      </c>
      <c r="IB363" s="64"/>
      <c r="IC363" s="64"/>
    </row>
    <row r="364" spans="1:237" s="106" customFormat="1" ht="22.5" customHeight="1" x14ac:dyDescent="0.25">
      <c r="A364" s="368" t="s">
        <v>3533</v>
      </c>
      <c r="B364" s="369" t="s">
        <v>3534</v>
      </c>
      <c r="C364" s="375" t="s">
        <v>3233</v>
      </c>
      <c r="D364" s="371" t="s">
        <v>3478</v>
      </c>
      <c r="E364" s="371" t="s">
        <v>3535</v>
      </c>
      <c r="F364" s="376" t="s">
        <v>3224</v>
      </c>
      <c r="G364" s="376" t="s">
        <v>3225</v>
      </c>
      <c r="H364" s="373" t="s">
        <v>234</v>
      </c>
      <c r="I364" s="374" t="s">
        <v>3536</v>
      </c>
      <c r="J364" s="421" t="s">
        <v>3231</v>
      </c>
      <c r="K364" s="423" t="s">
        <v>3236</v>
      </c>
      <c r="L364" s="329">
        <f>CONTINUA!BV364</f>
        <v>0</v>
      </c>
      <c r="M364" s="329">
        <f>CONTINUA!BW364</f>
        <v>0</v>
      </c>
      <c r="N364" s="895"/>
      <c r="O364" s="896" t="s">
        <v>4041</v>
      </c>
      <c r="P364" s="897" t="s">
        <v>4035</v>
      </c>
      <c r="Q364" s="400"/>
      <c r="R364" s="401"/>
      <c r="S364" s="400"/>
      <c r="T364" s="401"/>
      <c r="U364" s="400"/>
      <c r="V364" s="401"/>
      <c r="W364" s="400"/>
      <c r="X364" s="401"/>
      <c r="Y364" s="400"/>
      <c r="Z364" s="401"/>
      <c r="AA364" s="400"/>
      <c r="AB364" s="401"/>
      <c r="AC364" s="400"/>
      <c r="AD364" s="401"/>
      <c r="AE364" s="400"/>
      <c r="AF364" s="401"/>
      <c r="AG364" s="400"/>
      <c r="AH364" s="401"/>
      <c r="AI364" s="400"/>
      <c r="AJ364" s="401"/>
      <c r="AK364" s="400"/>
      <c r="AL364" s="401"/>
      <c r="AM364" s="400"/>
      <c r="AN364" s="401"/>
      <c r="AO364" s="400"/>
      <c r="AP364" s="401"/>
      <c r="AQ364" s="400"/>
      <c r="AR364" s="401"/>
      <c r="AS364" s="400"/>
      <c r="AT364" s="401"/>
      <c r="AU364" s="400"/>
      <c r="AV364" s="401"/>
      <c r="AW364" s="400"/>
      <c r="AX364" s="401"/>
      <c r="AY364" s="400"/>
      <c r="AZ364" s="401"/>
      <c r="BA364" s="400"/>
      <c r="BB364" s="401"/>
      <c r="BC364" s="400"/>
      <c r="BD364" s="401"/>
      <c r="BE364" s="400"/>
      <c r="BF364" s="401"/>
      <c r="BG364" s="400"/>
      <c r="BH364" s="401"/>
      <c r="BI364" s="400"/>
      <c r="BJ364" s="401"/>
      <c r="BK364" s="400"/>
      <c r="BL364" s="401"/>
      <c r="BM364" s="400"/>
      <c r="BN364" s="401"/>
      <c r="BO364" s="400"/>
      <c r="BP364" s="401"/>
      <c r="BQ364" s="400"/>
      <c r="BR364" s="401"/>
      <c r="BS364" s="400"/>
      <c r="BT364" s="401"/>
      <c r="BU364" s="400"/>
      <c r="BV364" s="401"/>
      <c r="BW364" s="400"/>
      <c r="BX364" s="401"/>
      <c r="BY364" s="400"/>
      <c r="BZ364" s="401"/>
      <c r="CA364" s="400"/>
      <c r="CB364" s="401"/>
      <c r="CC364" s="400"/>
      <c r="CD364" s="401"/>
      <c r="CE364" s="400"/>
      <c r="CF364" s="401"/>
      <c r="CG364" s="400"/>
      <c r="CH364" s="401"/>
      <c r="CI364" s="400"/>
      <c r="CJ364" s="401"/>
      <c r="CK364" s="400"/>
      <c r="CL364" s="401"/>
      <c r="CM364" s="400"/>
      <c r="CN364" s="401"/>
      <c r="CO364" s="400"/>
      <c r="CP364" s="401"/>
      <c r="CQ364" s="400"/>
      <c r="CR364" s="401"/>
      <c r="CS364" s="400"/>
      <c r="CT364" s="401"/>
      <c r="CU364" s="400"/>
      <c r="CV364" s="401"/>
      <c r="CW364" s="400"/>
      <c r="CX364" s="401"/>
      <c r="CY364" s="400"/>
      <c r="CZ364" s="401"/>
      <c r="DA364" s="400"/>
      <c r="DB364" s="401"/>
      <c r="DC364" s="400"/>
      <c r="DD364" s="401"/>
      <c r="DE364" s="400"/>
      <c r="DF364" s="401"/>
      <c r="DG364" s="400"/>
      <c r="DH364" s="401"/>
      <c r="DI364" s="400"/>
      <c r="DJ364" s="401"/>
      <c r="DK364" s="400"/>
      <c r="DL364" s="401"/>
      <c r="DM364" s="400"/>
      <c r="DN364" s="401"/>
      <c r="DO364" s="400"/>
      <c r="DP364" s="401"/>
      <c r="DQ364" s="400"/>
      <c r="DR364" s="401"/>
      <c r="DS364" s="400"/>
      <c r="DT364" s="401"/>
      <c r="DU364" s="400"/>
      <c r="DV364" s="401"/>
      <c r="DW364" s="400"/>
      <c r="DX364" s="401"/>
      <c r="DY364" s="400"/>
      <c r="DZ364" s="401"/>
      <c r="EA364" s="400"/>
      <c r="EB364" s="401"/>
      <c r="EC364" s="400"/>
      <c r="ED364" s="401"/>
      <c r="EE364" s="400"/>
      <c r="EF364" s="401"/>
      <c r="EG364" s="400"/>
      <c r="EH364" s="401"/>
      <c r="EI364" s="400"/>
      <c r="EJ364" s="447"/>
      <c r="EK364" s="511"/>
      <c r="EL364" s="514"/>
      <c r="EM364" s="448"/>
      <c r="EN364" s="344"/>
      <c r="EO364" s="345"/>
      <c r="EP364" s="171">
        <f t="shared" si="382"/>
        <v>0</v>
      </c>
      <c r="EQ364" s="171">
        <f t="shared" si="383"/>
        <v>0</v>
      </c>
      <c r="ER364" s="171">
        <f t="shared" si="384"/>
        <v>0</v>
      </c>
      <c r="ES364" s="171">
        <f t="shared" si="385"/>
        <v>0</v>
      </c>
      <c r="ET364" s="171">
        <f t="shared" si="386"/>
        <v>0</v>
      </c>
      <c r="EU364" s="171">
        <f t="shared" si="387"/>
        <v>0</v>
      </c>
      <c r="EV364" s="172">
        <f t="shared" si="388"/>
        <v>0</v>
      </c>
      <c r="EW364" s="127"/>
      <c r="EX364" s="248">
        <f t="shared" si="420"/>
        <v>0</v>
      </c>
      <c r="EY364" s="174">
        <f>(L364*regular)+(M364*Cadeirantee)</f>
        <v>0</v>
      </c>
      <c r="EZ364" s="249">
        <f>SUMIF(FG364:GJ364,"&gt;0")</f>
        <v>0</v>
      </c>
      <c r="FA364" s="249">
        <f>SUMIF(FG364:GJ364,"&lt;0")+SUMIF(GN364:HP364,"&lt;0")</f>
        <v>0</v>
      </c>
      <c r="FB364" s="174">
        <v>0</v>
      </c>
      <c r="FC364" s="126">
        <f>N364*km*'VALORES TABELA'!$B$13</f>
        <v>0</v>
      </c>
      <c r="FD364" s="250">
        <f t="shared" si="421"/>
        <v>0</v>
      </c>
      <c r="FE364" s="105"/>
      <c r="FF364" s="118"/>
      <c r="FG364" s="118"/>
      <c r="FH364" s="118"/>
      <c r="FI364" s="118"/>
      <c r="FJ364" s="118"/>
      <c r="FK364" s="118"/>
      <c r="FL364" s="118"/>
      <c r="FM364" s="118"/>
      <c r="FN364" s="118"/>
      <c r="FO364" s="118"/>
      <c r="FP364" s="118"/>
      <c r="FQ364" s="118"/>
      <c r="FR364" s="118"/>
      <c r="FS364" s="118"/>
      <c r="FT364" s="118"/>
      <c r="FU364" s="118"/>
      <c r="FV364" s="118"/>
      <c r="FW364" s="118"/>
      <c r="FX364" s="118"/>
      <c r="FY364" s="118"/>
      <c r="FZ364" s="118"/>
      <c r="GA364" s="118"/>
      <c r="GB364" s="118"/>
      <c r="GC364" s="118"/>
      <c r="GD364" s="118"/>
      <c r="GE364" s="118"/>
      <c r="GF364" s="118"/>
      <c r="GG364" s="118"/>
      <c r="GH364" s="118"/>
      <c r="GI364" s="118"/>
      <c r="GJ364" s="118"/>
      <c r="GK364" s="252"/>
      <c r="GL364" s="103">
        <f t="shared" si="390"/>
        <v>0</v>
      </c>
      <c r="GM364" s="124"/>
      <c r="GN364" s="104"/>
      <c r="GO364" s="104"/>
      <c r="GP364" s="104"/>
      <c r="GQ364" s="104"/>
      <c r="GR364" s="104"/>
      <c r="GS364" s="104"/>
      <c r="GT364" s="104"/>
      <c r="GU364" s="104"/>
      <c r="GV364" s="104"/>
      <c r="GW364" s="104"/>
      <c r="GX364" s="104"/>
      <c r="GY364" s="104"/>
      <c r="GZ364" s="104"/>
      <c r="HA364" s="104"/>
      <c r="HB364" s="104"/>
      <c r="HC364" s="104"/>
      <c r="HD364" s="104"/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64"/>
      <c r="HR364" s="65"/>
      <c r="HS364" s="65"/>
      <c r="HT364" s="65"/>
      <c r="HU364" s="65"/>
      <c r="HV364" s="65"/>
      <c r="HW364" s="105"/>
      <c r="HX364" s="65"/>
      <c r="HY364" s="280">
        <f t="shared" si="422"/>
        <v>0</v>
      </c>
      <c r="HZ364" s="280">
        <f t="shared" si="423"/>
        <v>0</v>
      </c>
      <c r="IA364" s="280">
        <f t="shared" si="424"/>
        <v>0</v>
      </c>
      <c r="IB364" s="65"/>
      <c r="IC364" s="65"/>
    </row>
    <row r="365" spans="1:237" s="106" customFormat="1" ht="22.5" customHeight="1" thickBot="1" x14ac:dyDescent="0.3">
      <c r="A365" s="377" t="s">
        <v>3533</v>
      </c>
      <c r="B365" s="378" t="s">
        <v>3534</v>
      </c>
      <c r="C365" s="379" t="s">
        <v>3233</v>
      </c>
      <c r="D365" s="380" t="s">
        <v>3478</v>
      </c>
      <c r="E365" s="380" t="s">
        <v>3535</v>
      </c>
      <c r="F365" s="381" t="s">
        <v>3224</v>
      </c>
      <c r="G365" s="381" t="s">
        <v>3225</v>
      </c>
      <c r="H365" s="382" t="s">
        <v>234</v>
      </c>
      <c r="I365" s="383" t="s">
        <v>3536</v>
      </c>
      <c r="J365" s="421" t="s">
        <v>3231</v>
      </c>
      <c r="K365" s="424" t="s">
        <v>60</v>
      </c>
      <c r="L365" s="329">
        <f>CONTINUA!BV365</f>
        <v>0</v>
      </c>
      <c r="M365" s="329">
        <f>CONTINUA!BW365</f>
        <v>0</v>
      </c>
      <c r="N365" s="895"/>
      <c r="O365" s="896" t="s">
        <v>4041</v>
      </c>
      <c r="P365" s="897" t="s">
        <v>4035</v>
      </c>
      <c r="Q365" s="400"/>
      <c r="R365" s="401"/>
      <c r="S365" s="400"/>
      <c r="T365" s="401"/>
      <c r="U365" s="400"/>
      <c r="V365" s="401"/>
      <c r="W365" s="400"/>
      <c r="X365" s="401"/>
      <c r="Y365" s="400"/>
      <c r="Z365" s="401"/>
      <c r="AA365" s="400"/>
      <c r="AB365" s="401"/>
      <c r="AC365" s="400"/>
      <c r="AD365" s="401"/>
      <c r="AE365" s="400"/>
      <c r="AF365" s="401"/>
      <c r="AG365" s="400"/>
      <c r="AH365" s="401"/>
      <c r="AI365" s="400"/>
      <c r="AJ365" s="401"/>
      <c r="AK365" s="400"/>
      <c r="AL365" s="401"/>
      <c r="AM365" s="400"/>
      <c r="AN365" s="401"/>
      <c r="AO365" s="400"/>
      <c r="AP365" s="401"/>
      <c r="AQ365" s="400"/>
      <c r="AR365" s="401"/>
      <c r="AS365" s="400"/>
      <c r="AT365" s="401"/>
      <c r="AU365" s="400"/>
      <c r="AV365" s="401"/>
      <c r="AW365" s="400"/>
      <c r="AX365" s="401"/>
      <c r="AY365" s="400"/>
      <c r="AZ365" s="401"/>
      <c r="BA365" s="400"/>
      <c r="BB365" s="401"/>
      <c r="BC365" s="400"/>
      <c r="BD365" s="401"/>
      <c r="BE365" s="400"/>
      <c r="BF365" s="401"/>
      <c r="BG365" s="400"/>
      <c r="BH365" s="401"/>
      <c r="BI365" s="400"/>
      <c r="BJ365" s="401"/>
      <c r="BK365" s="400"/>
      <c r="BL365" s="401"/>
      <c r="BM365" s="400"/>
      <c r="BN365" s="401"/>
      <c r="BO365" s="400"/>
      <c r="BP365" s="401"/>
      <c r="BQ365" s="400"/>
      <c r="BR365" s="401"/>
      <c r="BS365" s="400"/>
      <c r="BT365" s="401"/>
      <c r="BU365" s="400"/>
      <c r="BV365" s="401"/>
      <c r="BW365" s="400"/>
      <c r="BX365" s="401"/>
      <c r="BY365" s="400"/>
      <c r="BZ365" s="401"/>
      <c r="CA365" s="400"/>
      <c r="CB365" s="401"/>
      <c r="CC365" s="400"/>
      <c r="CD365" s="401"/>
      <c r="CE365" s="400"/>
      <c r="CF365" s="401"/>
      <c r="CG365" s="400"/>
      <c r="CH365" s="401"/>
      <c r="CI365" s="400"/>
      <c r="CJ365" s="401"/>
      <c r="CK365" s="400"/>
      <c r="CL365" s="401"/>
      <c r="CM365" s="400"/>
      <c r="CN365" s="401"/>
      <c r="CO365" s="400"/>
      <c r="CP365" s="401"/>
      <c r="CQ365" s="400"/>
      <c r="CR365" s="401"/>
      <c r="CS365" s="400"/>
      <c r="CT365" s="401"/>
      <c r="CU365" s="400"/>
      <c r="CV365" s="401"/>
      <c r="CW365" s="400"/>
      <c r="CX365" s="401"/>
      <c r="CY365" s="400"/>
      <c r="CZ365" s="401"/>
      <c r="DA365" s="400"/>
      <c r="DB365" s="401"/>
      <c r="DC365" s="400"/>
      <c r="DD365" s="401"/>
      <c r="DE365" s="400"/>
      <c r="DF365" s="401"/>
      <c r="DG365" s="400"/>
      <c r="DH365" s="401"/>
      <c r="DI365" s="400"/>
      <c r="DJ365" s="401"/>
      <c r="DK365" s="400"/>
      <c r="DL365" s="401"/>
      <c r="DM365" s="400"/>
      <c r="DN365" s="401"/>
      <c r="DO365" s="400"/>
      <c r="DP365" s="401"/>
      <c r="DQ365" s="400"/>
      <c r="DR365" s="401"/>
      <c r="DS365" s="400"/>
      <c r="DT365" s="401"/>
      <c r="DU365" s="400"/>
      <c r="DV365" s="401"/>
      <c r="DW365" s="400"/>
      <c r="DX365" s="401"/>
      <c r="DY365" s="400"/>
      <c r="DZ365" s="401"/>
      <c r="EA365" s="400"/>
      <c r="EB365" s="401"/>
      <c r="EC365" s="400"/>
      <c r="ED365" s="401"/>
      <c r="EE365" s="400"/>
      <c r="EF365" s="401"/>
      <c r="EG365" s="400"/>
      <c r="EH365" s="401"/>
      <c r="EI365" s="400"/>
      <c r="EJ365" s="447"/>
      <c r="EK365" s="512"/>
      <c r="EL365" s="515"/>
      <c r="EM365" s="450"/>
      <c r="EN365" s="348"/>
      <c r="EO365" s="348"/>
      <c r="EP365" s="179">
        <f t="shared" si="382"/>
        <v>0</v>
      </c>
      <c r="EQ365" s="179">
        <f t="shared" si="383"/>
        <v>0</v>
      </c>
      <c r="ER365" s="179">
        <f t="shared" si="384"/>
        <v>0</v>
      </c>
      <c r="ES365" s="179">
        <f t="shared" si="385"/>
        <v>0</v>
      </c>
      <c r="ET365" s="179">
        <f t="shared" si="386"/>
        <v>0</v>
      </c>
      <c r="EU365" s="179">
        <f t="shared" si="387"/>
        <v>0</v>
      </c>
      <c r="EV365" s="172">
        <f t="shared" si="388"/>
        <v>0</v>
      </c>
      <c r="EW365" s="253"/>
      <c r="EX365" s="254">
        <v>0</v>
      </c>
      <c r="EY365" s="180">
        <v>0</v>
      </c>
      <c r="EZ365" s="255">
        <v>0</v>
      </c>
      <c r="FA365" s="255">
        <v>0</v>
      </c>
      <c r="FB365" s="180">
        <f>SUM(FF365:GI365)/2</f>
        <v>0</v>
      </c>
      <c r="FC365" s="256">
        <f>N365*km*'VALORES TABELA'!$B$13</f>
        <v>0</v>
      </c>
      <c r="FD365" s="250">
        <f t="shared" si="421"/>
        <v>0</v>
      </c>
      <c r="FE365" s="257"/>
      <c r="FF365" s="181">
        <f>((Q365+S365)*Percapita)+((R365+T365)*Cadeirante)</f>
        <v>0</v>
      </c>
      <c r="FG365" s="181">
        <f>((U365+W365)*Percapita/30*FG$4)+((V365+X365)*Cadeirante/30*FG$4)</f>
        <v>0</v>
      </c>
      <c r="FH365" s="181">
        <f>((Y365+AA365)*Percapita/30*FH$4)+((Z365+AB365)*Cadeirante/30*FH$4)</f>
        <v>0</v>
      </c>
      <c r="FI365" s="181">
        <f>((AC365+AE365)*Percapita/30*FI$4)+((AD365+AF365)*Cadeirante/30*FI$4)</f>
        <v>0</v>
      </c>
      <c r="FJ365" s="181">
        <f>((AG365+AI365)*Percapita/30*FJ$4)+((AH365+AJ365)*Cadeirante/30*FJ$4)</f>
        <v>0</v>
      </c>
      <c r="FK365" s="181">
        <f>((AK365+AM365)*Percapita/30*FK$4)+((AL365+AN365)*Cadeirante/30*FK$4)</f>
        <v>0</v>
      </c>
      <c r="FL365" s="181">
        <f>((AO365+AQ365)*Percapita/30*FL$4)+((AP365+AR365)*Cadeirante/30*FL$4)</f>
        <v>0</v>
      </c>
      <c r="FM365" s="181">
        <f>((AS365+AU365)*Percapita/30*FM$4)+((AT365+AV365)*Cadeirante/30*FM$4)</f>
        <v>0</v>
      </c>
      <c r="FN365" s="181">
        <f>((AW365+AY365)*Percapita/30*FN$4)+((AX365+AZ365)*Cadeirante/30*FN$4)</f>
        <v>0</v>
      </c>
      <c r="FO365" s="181">
        <f>((BA365+BC365)*Percapita/30*FO$4)+((BB365+BD365)*Cadeirante/30*FO$4)</f>
        <v>0</v>
      </c>
      <c r="FP365" s="181">
        <f>((BE365+BG365)*Percapita/30*FP$4)+((BF365+BH365)*Cadeirante/30*FP$4)</f>
        <v>0</v>
      </c>
      <c r="FQ365" s="181">
        <f>((BI365+BK365)*Percapita/30*FQ$4)+((BJ365+BL365)*Cadeirante/30*FQ$4)</f>
        <v>0</v>
      </c>
      <c r="FR365" s="181">
        <f>((BM365+BO365)*Percapita/30*FR$4)+((BN365+BP365)*Cadeirante/30*FR$4)</f>
        <v>0</v>
      </c>
      <c r="FS365" s="181">
        <f>((BQ365+BS365)*Percapita/30*FS$4)+((BR365+BT365)*Cadeirante/30*FS$4)</f>
        <v>0</v>
      </c>
      <c r="FT365" s="181">
        <f>((BU365+BW365)*Percapita/30*FT$4)+((BV365+BX365)*Cadeirante/30*FT$4)</f>
        <v>0</v>
      </c>
      <c r="FU365" s="181">
        <f>((BY365+CA365)*Percapita/30*FU$4)+((BZ365+CB365)*Cadeirante/30*FU$4)</f>
        <v>0</v>
      </c>
      <c r="FV365" s="181">
        <f>((CC365+CE365)*Percapita/30*FV$4)+((CD365+CF365)*Cadeirante/30*FV$4)</f>
        <v>0</v>
      </c>
      <c r="FW365" s="181">
        <f>((CG365+CI365)*Percapita/30*FW$4)+((CI365+CK365)*Cadeirante/30*FW$4)</f>
        <v>0</v>
      </c>
      <c r="FX365" s="181">
        <f>((CK365+CM365)*Percapita/30*FX$4)+((CL365+CN365)*Cadeirante/30*FX$4)</f>
        <v>0</v>
      </c>
      <c r="FY365" s="181">
        <f>((CO365+CQ365)*Percapita/30*FY$4)+((CP365+CR365)*Cadeirante/30*FY$4)</f>
        <v>0</v>
      </c>
      <c r="FZ365" s="181">
        <f>((CS365+CU365)*Percapita/30*FZ$4)+((CT365+CV365)*Cadeirante/30*FZ$4)</f>
        <v>0</v>
      </c>
      <c r="GA365" s="181">
        <f>((CW365+CY365)*Percapita/30*GA$4)+((CX365+CZ365)*Cadeirante/30*GA$4)</f>
        <v>0</v>
      </c>
      <c r="GB365" s="181">
        <f>((DA365+DC365)*Percapita/30*GB$4)+((DB365+DD365)*Cadeirante/30*GB$4)</f>
        <v>0</v>
      </c>
      <c r="GC365" s="181">
        <f>((DE365+DG365)*Percapita/30*GC$4)+((DF365+DH365)*Cadeirante/30*GC$4)</f>
        <v>0</v>
      </c>
      <c r="GD365" s="181">
        <f>((DI365+DK365)*Percapita/30*GD$4)+((DJ365+DL365)*Cadeirante/30*GD$4)</f>
        <v>0</v>
      </c>
      <c r="GE365" s="181">
        <f>((DM365+DO365)*Percapita/30*GE$4)+((DN365+DP365)*Cadeirante/30*GE$4)</f>
        <v>0</v>
      </c>
      <c r="GF365" s="181">
        <f>((DQ365+DS365)*Percapita/30*GF$4)+((DR365+DT365)*Cadeirante/30*GF$4)</f>
        <v>0</v>
      </c>
      <c r="GG365" s="181">
        <f>((DU365+DW365)*Percapita/30*GG$4)+((DV365+DX365)*Cadeirante/30*GG$4)</f>
        <v>0</v>
      </c>
      <c r="GH365" s="181">
        <f>((DY365+EA365)*Percapita/30*GH$4)+((DZ365+EB365)*Cadeirante/30*GH$4)</f>
        <v>0</v>
      </c>
      <c r="GI365" s="181">
        <f>((EC365+EE365)*Percapita/30*GI$4)+((ED365+EF365)*Cadeirante/30*GI$4)</f>
        <v>0</v>
      </c>
      <c r="GJ365" s="181">
        <f>((EG365+EI365)*Percapita)+((EH365+EJ365)*Cadeirante)</f>
        <v>0</v>
      </c>
      <c r="GK365" s="258"/>
      <c r="GL365" s="103">
        <f t="shared" si="390"/>
        <v>0</v>
      </c>
      <c r="GM365" s="124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259"/>
      <c r="HQ365" s="64"/>
      <c r="HW365" s="257"/>
      <c r="HY365" s="280">
        <f t="shared" si="422"/>
        <v>0</v>
      </c>
      <c r="HZ365" s="280">
        <f t="shared" si="423"/>
        <v>0</v>
      </c>
      <c r="IA365" s="280">
        <f t="shared" si="424"/>
        <v>0</v>
      </c>
    </row>
    <row r="366" spans="1:237" s="106" customFormat="1" ht="22.5" customHeight="1" x14ac:dyDescent="0.25">
      <c r="A366" t="s">
        <v>3537</v>
      </c>
      <c r="B366" s="522" t="s">
        <v>3538</v>
      </c>
      <c r="C366" s="523">
        <v>3</v>
      </c>
      <c r="D366" s="524" t="s">
        <v>3478</v>
      </c>
      <c r="E366" s="524" t="s">
        <v>3539</v>
      </c>
      <c r="F366" s="525" t="s">
        <v>3224</v>
      </c>
      <c r="G366" s="525" t="s">
        <v>3225</v>
      </c>
      <c r="H366" s="350" t="s">
        <v>234</v>
      </c>
      <c r="I366" s="351" t="s">
        <v>3540</v>
      </c>
      <c r="J366" s="409" t="s">
        <v>3300</v>
      </c>
      <c r="K366" s="410" t="s">
        <v>3232</v>
      </c>
      <c r="L366" s="329">
        <f>CONTINUA!BV366</f>
        <v>0</v>
      </c>
      <c r="M366" s="329">
        <f>CONTINUA!BW366</f>
        <v>0</v>
      </c>
      <c r="N366" s="895"/>
      <c r="O366" s="896" t="s">
        <v>4041</v>
      </c>
      <c r="P366" s="897" t="s">
        <v>4035</v>
      </c>
      <c r="Q366" s="400"/>
      <c r="R366" s="401"/>
      <c r="S366" s="400"/>
      <c r="T366" s="401"/>
      <c r="U366" s="400"/>
      <c r="V366" s="401"/>
      <c r="W366" s="400"/>
      <c r="X366" s="401"/>
      <c r="Y366" s="400"/>
      <c r="Z366" s="401"/>
      <c r="AA366" s="400"/>
      <c r="AB366" s="401"/>
      <c r="AC366" s="400"/>
      <c r="AD366" s="401"/>
      <c r="AE366" s="400"/>
      <c r="AF366" s="401"/>
      <c r="AG366" s="400"/>
      <c r="AH366" s="401"/>
      <c r="AI366" s="400"/>
      <c r="AJ366" s="401"/>
      <c r="AK366" s="400"/>
      <c r="AL366" s="401"/>
      <c r="AM366" s="400"/>
      <c r="AN366" s="401"/>
      <c r="AO366" s="400"/>
      <c r="AP366" s="401"/>
      <c r="AQ366" s="400"/>
      <c r="AR366" s="401"/>
      <c r="AS366" s="400"/>
      <c r="AT366" s="401"/>
      <c r="AU366" s="400"/>
      <c r="AV366" s="401"/>
      <c r="AW366" s="400"/>
      <c r="AX366" s="401"/>
      <c r="AY366" s="400"/>
      <c r="AZ366" s="401"/>
      <c r="BA366" s="400"/>
      <c r="BB366" s="401"/>
      <c r="BC366" s="400"/>
      <c r="BD366" s="401"/>
      <c r="BE366" s="400"/>
      <c r="BF366" s="401"/>
      <c r="BG366" s="400"/>
      <c r="BH366" s="401"/>
      <c r="BI366" s="400"/>
      <c r="BJ366" s="401"/>
      <c r="BK366" s="400"/>
      <c r="BL366" s="401"/>
      <c r="BM366" s="400"/>
      <c r="BN366" s="401"/>
      <c r="BO366" s="400"/>
      <c r="BP366" s="401"/>
      <c r="BQ366" s="400"/>
      <c r="BR366" s="401"/>
      <c r="BS366" s="400"/>
      <c r="BT366" s="401"/>
      <c r="BU366" s="400"/>
      <c r="BV366" s="401"/>
      <c r="BW366" s="400"/>
      <c r="BX366" s="401"/>
      <c r="BY366" s="400"/>
      <c r="BZ366" s="401"/>
      <c r="CA366" s="400"/>
      <c r="CB366" s="401"/>
      <c r="CC366" s="400"/>
      <c r="CD366" s="401"/>
      <c r="CE366" s="400"/>
      <c r="CF366" s="401"/>
      <c r="CG366" s="400"/>
      <c r="CH366" s="401"/>
      <c r="CI366" s="400"/>
      <c r="CJ366" s="401"/>
      <c r="CK366" s="400"/>
      <c r="CL366" s="401"/>
      <c r="CM366" s="400"/>
      <c r="CN366" s="401"/>
      <c r="CO366" s="400"/>
      <c r="CP366" s="401"/>
      <c r="CQ366" s="400"/>
      <c r="CR366" s="401"/>
      <c r="CS366" s="400"/>
      <c r="CT366" s="401"/>
      <c r="CU366" s="400"/>
      <c r="CV366" s="401"/>
      <c r="CW366" s="400"/>
      <c r="CX366" s="401"/>
      <c r="CY366" s="400"/>
      <c r="CZ366" s="401"/>
      <c r="DA366" s="400"/>
      <c r="DB366" s="401"/>
      <c r="DC366" s="400"/>
      <c r="DD366" s="401"/>
      <c r="DE366" s="400"/>
      <c r="DF366" s="401"/>
      <c r="DG366" s="400"/>
      <c r="DH366" s="401"/>
      <c r="DI366" s="400"/>
      <c r="DJ366" s="401"/>
      <c r="DK366" s="400"/>
      <c r="DL366" s="401"/>
      <c r="DM366" s="400"/>
      <c r="DN366" s="401"/>
      <c r="DO366" s="400"/>
      <c r="DP366" s="401"/>
      <c r="DQ366" s="400"/>
      <c r="DR366" s="401"/>
      <c r="DS366" s="400"/>
      <c r="DT366" s="401"/>
      <c r="DU366" s="400"/>
      <c r="DV366" s="401"/>
      <c r="DW366" s="400"/>
      <c r="DX366" s="401"/>
      <c r="DY366" s="400"/>
      <c r="DZ366" s="401"/>
      <c r="EA366" s="400"/>
      <c r="EB366" s="401"/>
      <c r="EC366" s="400"/>
      <c r="ED366" s="401"/>
      <c r="EE366" s="400"/>
      <c r="EF366" s="401"/>
      <c r="EG366" s="400"/>
      <c r="EH366" s="401"/>
      <c r="EI366" s="400"/>
      <c r="EJ366" s="447"/>
      <c r="EK366" s="510"/>
      <c r="EL366" s="513"/>
      <c r="EM366" s="520"/>
      <c r="EN366" s="520"/>
      <c r="EO366" s="520"/>
      <c r="EP366" s="171">
        <f t="shared" si="382"/>
        <v>0</v>
      </c>
      <c r="EQ366" s="171">
        <f t="shared" si="383"/>
        <v>0</v>
      </c>
      <c r="ER366" s="171">
        <f t="shared" si="384"/>
        <v>0</v>
      </c>
      <c r="ES366" s="171">
        <f t="shared" si="385"/>
        <v>0</v>
      </c>
      <c r="ET366" s="171">
        <f t="shared" si="386"/>
        <v>0</v>
      </c>
      <c r="EU366" s="171">
        <f t="shared" si="387"/>
        <v>0</v>
      </c>
      <c r="EV366" s="172">
        <f t="shared" si="388"/>
        <v>0</v>
      </c>
      <c r="EW366" s="367">
        <f>IF(C366=4,IF(MAX(Q366:EJ368)&gt;0,(Especiall/30*(IF(($G366-$F366)=($G$5-$F$5),30,IF(DAY($G366)=31,($G366-$F366),($G366-$F366)+1)))),0),0)</f>
        <v>0</v>
      </c>
      <c r="EX366" s="248">
        <f t="shared" ref="EX366:EX369" si="425">FF366</f>
        <v>16188.48</v>
      </c>
      <c r="EY366" s="174">
        <f>(L366*regular)+(M366*Cadeirantee)</f>
        <v>0</v>
      </c>
      <c r="EZ366" s="249">
        <f>SUMIF(FG366:GJ366,"&gt;0")</f>
        <v>0</v>
      </c>
      <c r="FA366" s="249">
        <f>SUMIF(FG366:GJ366,"&lt;0")+SUMIF(GN366:HP366,"&lt;0")</f>
        <v>0</v>
      </c>
      <c r="FB366" s="174">
        <v>0</v>
      </c>
      <c r="FC366" s="175">
        <f>N366*km*'VALORES TABELA'!$B$13</f>
        <v>0</v>
      </c>
      <c r="FD366" s="250">
        <f>GL366</f>
        <v>0</v>
      </c>
      <c r="FE366" s="176">
        <f>(EW366+EW367+EW368+EW369+EX366+EX367+EX368+EX369+EY366+EY367+EY368+EY369+EY370+EZ366+EZ367+EZ368+EZ369+FA366+FA367+FA368+FA369+FC366+FC367+FC368+FC369+HY366-HZ366-IA366+FD366+FD367+FD368+FD369+FB370)</f>
        <v>16188.48</v>
      </c>
      <c r="FF366" s="177">
        <f>IF(C366=4,SUM(Q366+Q367+Q368+S366+S367+S368)*Percapita/30*FF$4+(R366+R367+R368+T366+T367+T368)*Cadeirante/30*FF$4,IF(C366=3,IF(Q369+S369=10,Fixo/30*FF$4+(Q366+Q367+Q368+S366+S367+S368)*Percapita/30*FF$4+(R369+T369)*Cadeirante/30*FF$4,IF(Q369+S369&lt;=9,(Q369+S369)*Crechee/30*FF$4)+(R369+T369)*Cadeirante/30*FF$4+(Q366+Q367+Q368+S366+S367+S368)*Percapita/30*FF$4)+IF(Q369+S369&gt;=11,Fixo/30*FF$4+(Q369+S369-10)*Crechee/30*FF$4,0),IF(C366=2,IF(R366+R367+R368+R369+T366+T367+T368+T369=1,Cadeirante/30*FF$4,IF(R366+R367+R368+R369+T366+T367+T368+T369=2,Fixo/30*FF$4,IF(R366+R367+R368+R369+T366+T367+T368+T369&gt;2,Fixo/30*FF$4+(R366+R367+R368+R369+T366+T367+T368+T369-2)*Cadeirante/30*FF$4)))+(Q366+Q367+Q368+S366+S367+S368)*Percapita/30*FF$4+(Q369+S369)*Crechee/30*FF$4,IF(C366=1,IF(Q366+Q367+Q368+R366+R367+R368+S366+S367+S368+T366+T367+T368&lt;=15,(Q366+Q367+Q368+S366+S367+S368)*Percapita/30*FF$4,IF(Q366+Q367+Q368+R366+R367+R368+S366+S367+S368+T366+T367+T368&gt;=16,Fixo/30*FF$4+(Q366+Q367+Q368+R366+R367+R368+S366+S367+S368+T366+T367-16)*Percapita/30*FF$4))))))</f>
        <v>16188.48</v>
      </c>
      <c r="FG366" s="177">
        <f>IF(C366=4,SUM(U366+U367+U368+W366+W367+W368)*Percapita/30*FG$4+(V366+V367+V368+X366+X367+X368)*Cadeirante/30*FG$4,IF(C366=3,IF(U369+W369=10,Fixo/30*FG$4+(U366+U367+U368+W366+W367+W368)*Percapita/30*FG$4+(V369+X369)*Cadeirante/30*FG$4,IF(U369+W369&lt;=9,(U369+W369)*Crechee/30*FG$4)+(V369+X369)*Cadeirante/30*FG$4+(U366+U367+U368+W366+W367+W368)*Percapita/30*FG$4)+IF(U369+W369&gt;=11,Fixo/30*FG$4+(U369+W369-10)*Crechee/30*FG$4,0),IF(C366=2,IF(V366+V367+V368+V369+X366+X367+X368+X369=1,Cadeirante/30*FG$4,IF(V366+V367+V368+V369+X366+X367+X368+X369=2,Fixo/30*FG$4,IF(V366+V367+V368+V369+X366+X367+X368+X369&gt;2,Fixo/30*FG$4+(V366+V367+V368+V369+X366+X367+X368+X369-2)*Cadeirante/30*FG$4)))+(U366+U367+U368+W366+W367+W368)*Percapita/30*FG$4+(U369+W369)*Crechee/30*FG$4,IF(C366=1,IF(U366+U367+U368+V366+V367+V368+W366+W367+W368+X366+X367+X368&lt;=15,(U366+U367+U368+W366+W367+W368)*Percapita/30*FG$4,IF(U366+U367+U368+V366+V367+V368+W366+W367+W368+X366+X367+X368&gt;=16,Fixo/30*FG$4+(U366+U367+U368+V366+V367+V368+W366+W367+W368+X366+X367-16)*Percapita/30*FG$4))))))</f>
        <v>0</v>
      </c>
      <c r="FH366" s="177">
        <f>IF(C366=4,SUM(Y366+Y367+Y368+AA366+AA367+AA368)*Percapita/30*FH$4+(Z366+Z367+Z368+AB366+AB367+AB368)*Cadeirante/30*FH$4,IF(C366=3,IF(Y369+AA369=10,Fixo/30*FH$4+(Y366+Y367+Y368+AA366+AA367+AA368)*Percapita/30*FH$4+(Z369+AB369)*Cadeirante/30*FH$4,IF(Y369+AA369&lt;=9,(Y369+AA369)*Crechee/30*FH$4)+(Z369+AB369)*Cadeirante/30*FH$4+(Y366+Y367+Y368+AA366+AA367+AA368)*Percapita/30*FH$4)+IF(Y369+AA369&gt;=11,Fixo/30*FH$4+(Y369+AA369-10)*Crechee/30*FH$4,0),IF(C366=2,IF(Z366+Z367+Z368+Z369+AB366+AB367+AB368+AB369=1,Cadeirante/30*FH$4,IF(Z366+Z367+Z368+Z369+AB366+AB367+AB368+AB369=2,Fixo/30*FH$4,IF(Z366+Z367+Z368+Z369+AB366+AB367+AB368+AB369&gt;2,Fixo/30*FH$4+(Z366+Z367+Z368+Z369+AB366+AB367+AB368+AB369-2)*Cadeirante/30*FH$4)))+(Y366+Y367+Y368+AA366+AA367+AA368)*Percapita/30*FH$4+(Y369+AA369)*Crechee/30*FH$4,IF(C366=1,IF(Y366+Y367+Y368+Z366+Z367+Z368+AA366+AA367+AA368+AB366+AB367+AB368&lt;=15,(Y366+Y367+Y368+AA366+AA367+AA368)*Percapita/30*FH$4,IF(Y366+Y367+Y368+Z366+Z367+Z368+AA366+AA367+AA368+AB366+AB367+AB368&gt;=16,Fixo/30*FH$4+(Y366+Y367+Y368+Z366+Z367+Z368+AA366+AA367+AA368+AB366+AB367-16)*Percapita/30*FH$4))))))</f>
        <v>0</v>
      </c>
      <c r="FI366" s="177">
        <f>IF(C366=4,SUM(AC366+AC367+AC368+AE366+AE367+AE368)*Percapita/30*FI$4+(AD366+AD367+AD368+AF366+AF367+AF368)*Cadeirante/30*FI$4,IF(C366=3,IF(AC369+AE369=10,Fixo/30*FI$4+(AC366+AC367+AC368+AE366+AE367+AE368)*Percapita/30*FI$4+(AD369+AF369)*Cadeirante/30*FI$4,IF(AC369+AE369&lt;=9,(AC369+AE369)*Crechee/30*FI$4)+(AD369+AF369)*Cadeirante/30*FI$4+(AC366+AC367+AC368+AE366+AE367+AE368)*Percapita/30*FI$4)+IF(AC369+AE369&gt;=11,Fixo/30*FI$4+(AC369+AE369-10)*Crechee/30*FI$4,0),IF(C366=2,IF(AD366+AD367+AD368+AD369+AF366+AF367+AF368+AF369=1,Cadeirante/30*FI$4,IF(AD366+AD367+AD368+AD369+AF366+AF367+AF368+AF369=2,Fixo/30*FI$4,IF(AD366+AD367+AD368+AD369+AF366+AF367+AF368+AF369&gt;2,Fixo/30*FI$4+(AD366+AD367+AD368+AD369+AF366+AF367+AF368+AF369-2)*Cadeirante/30*FI$4)))+(AC366+AC367+AC368+AE366+AE367+AE368)*Percapita/30*FI$4+(AC369+AE369)*Crechee/30*FI$4,IF(C366=1,IF(AC366+AC367+AC368+AD366+AD367+AD368+AE366+AE367+AE368+AF366+AF367+AF368&lt;=15,(AC366+AC367+AC368+AE366+AE367+AE368)*Percapita/30*FI$4,IF(AC366+AC367+AC368+AD366+AD367+AD368+AE366+AE367+AE368+AF366+AF367+AF368&gt;=16,Fixo/30*FI$4+(AC366+AC367+AC368+AD366+AD367+AD368+AE366+AE367+AE368+AF366+AF367-16)*Percapita/30*FI$4))))))</f>
        <v>0</v>
      </c>
      <c r="FJ366" s="177">
        <f>IF(C366=4,SUM(AG366+AG367+AG368+AI366+AI367+AI368)*Percapita/30*FJ$4+(AH366+AH367+AH368+AJ366+AJ367+AJ368)*Cadeirante/30*FJ$4,IF(C366=3,IF(AG369+AI369=10,Fixo/30*FJ$4+(AG366+AG367+AG368+AI366+AI367+AI368)*Percapita/30*FJ$4+(AH369+AJ369)*Cadeirante/30*FJ$4,IF(AG369+AI369&lt;=9,(AG369+AI369)*Crechee/30*FJ$4)+(AH369+AJ369)*Cadeirante/30*FJ$4+(AG366+AG367+AG368+AI366+AI367+AI368)*Percapita/30*FJ$4)+IF(AG369+AI369&gt;=11,Fixo/30*FJ$4+(AG369+AI369-10)*Crechee/30*FJ$4,0),IF(C366=2,IF(AH366+AH367+AH368+AH369+AJ366+AJ367+AJ368+AJ369=1,Cadeirante/30*FJ$4,IF(AH366+AH367+AH368+AH369+AJ366+AJ367+AJ368+AJ369=2,Fixo/30*FJ$4,IF(AH366+AH367+AH368+AH369+AJ366+AJ367+AJ368+AJ369&gt;2,Fixo/30*FJ$4+(AH366+AH367+AH368+AH369+AJ366+AJ367+AJ368+AJ369-2)*Cadeirante/30*FJ$4)))+(AG366+AG367+AG368+AI366+AI367+AI368)*Percapita/30*FJ$4+(AG369+AI369)*Crechee/30*FJ$4,IF(C366=1,IF(AG366+AG367+AG368+AH366+AH367+AH368+AI366+AI367+AI368+AJ366+AJ367+AJ368&lt;=15,(AG366+AG367+AG368+AI366+AI367+AI368)*Percapita/30*FJ$4,IF(AG366+AG367+AG368+AH366+AH367+AH368+AI366+AI367+AI368+AJ366+AJ367+AJ368&gt;=16,Fixo/30*FJ$4+(AG366+AG367+AG368+AH366+AH367+AH368+AI366+AI367+AI368+AJ366+AJ367-16)*Percapita/30*FJ$4))))))</f>
        <v>0</v>
      </c>
      <c r="FK366" s="177">
        <f>IF(C366=4,SUM(AK366+AK367+AK368+AM366+AM367+AM368)*Percapita/30*FK$4+(AL366+AL367+AL368+AN366+AN367+AN368)*Cadeirante/30*FK$4,IF(C366=3,IF(AK369+AM369=10,Fixo/30*FK$4+(AK366+AK367+AK368+AM366+AM367+AM368)*Percapita/30*FK$4+(AL369+AN369)*Cadeirante/30*FK$4,IF(AK369+AM369&lt;=9,(AK369+AM369)*Crechee/30*FK$4)+(AL369+AN369)*Cadeirante/30*FK$4+(AK366+AK367+AK368+AM366+AM367+AM368)*Percapita/30*FK$4)+IF(AK369+AM369&gt;=11,Fixo/30*FK$4+(AK369+AM369-10)*Crechee/30*FK$4,0),IF(C366=2,IF(AL366+AL367+AL368+AL369+AN366+AN367+AN368+AN369=1,Cadeirante/30*FK$4,IF(AL366+AL367+AL368+AL369+AN366+AN367+AN368+AN369=2,Fixo/30*FK$4,IF(AL366+AL367+AL368+AL369+AN366+AN367+AN368+AN369&gt;2,Fixo/30*FK$4+(AL366+AL367+AL368+AL369+AN366+AN367+AN368+AN369-2)*Cadeirante/30*FK$4)))+(AK366+AK367+AK368+AM366+AM367+AM368)*Percapita/30*FK$4+(AK369+AM369)*Crechee/30*FK$4,IF(C366=1,IF(AK366+AK367+AK368+AL366+AL367+AL368+AM366+AM367+AM368+AN366+AN367+AN368&lt;=15,(AK366+AK367+AK368+AM366+AM367+AM368)*Percapita/30*FK$4,IF(AK366+AK367+AK368+AL366+AL367+AL368+AM366+AM367+AM368+AN366+AN367+AN368&gt;=16,Fixo/30*FK$4+(AK366+AK367+AK368+AL366+AL367+AL368+AM366+AM367+AM368+AN366+AN367-16)*Percapita/30*FK$4))))))</f>
        <v>0</v>
      </c>
      <c r="FL366" s="177">
        <f>IF(C366=4,SUM(AO366+AO367+AO368+AQ366+AQ367+AQ368)*Percapita/30*FL$4+(AP366+AP367+AP368+AR366+AR367+AR368)*Cadeirante/30*FL$4,IF(C366=3,IF(AO369+AQ369=10,Fixo/30*FL$4+(AO366+AO367+AO368+AQ366+AQ367+AQ368)*Percapita/30*FL$4+(AP369+AR369)*Cadeirante/30*FL$4,IF(AO369+AQ369&lt;=9,(AO369+AQ369)*Crechee/30*FL$4)+(AP369+AR369)*Cadeirante/30*FL$4+(AO366+AO367+AO368+AQ366+AQ367+AQ368)*Percapita/30*FL$4)+IF(AO369+AQ369&gt;=11,Fixo/30*FL$4+(AO369+AQ369-10)*Crechee/30*FL$4,0),IF(C366=2,IF(AP366+AP367+AP368+AP369+AR366+AR367+AR368+AR369=1,Cadeirante/30*FL$4,IF(AP366+AP367+AP368+AP369+AR366+AR367+AR368+AR369=2,Fixo/30*FL$4,IF(AP366+AP367+AP368+AP369+AR366+AR367+AR368+AR369&gt;2,Fixo/30*FL$4+(AP366+AP367+AP368+AP369+AR366+AR367+AR368+AR369-2)*Cadeirante/30*FL$4)))+(AO366+AO367+AO368+AQ366+AQ367+AQ368)*Percapita/30*FL$4+(AO369+AQ369)*Crechee/30*FL$4,IF(C366=1,IF(AO366+AO367+AO368+AP366+AP367+AP368+AQ366+AQ367+AQ368+AR366+AR367+AR368&lt;=15,(AO366+AO367+AO368+AQ366+AQ367+AQ368)*Percapita/30*FL$4,IF(AO366+AO367+AO368+AP366+AP367+AP368+AQ366+AQ367+AQ368+AR366+AR367+AR368&gt;=16,Fixo/30*FL$4+(AO366+AO367+AO368+AP366+AP367+AP368+AQ366+AQ367+AQ368+AR366+AR367-16)*Percapita/30*FL$4))))))</f>
        <v>0</v>
      </c>
      <c r="FM366" s="177">
        <f>IF(C366=4,SUM(AS366+AS367+AS368+AU366+AU367+AU368)*Percapita/30*FM$4+(AT366+AT367+AT368+AV366+AV367+AV368)*Cadeirante/30*FM$4,IF(C366=3,IF(AS369+AU369=10,Fixo/30*FM$4+(AS366+AS367+AS368+AU366+AU367+AU368)*Percapita/30*FM$4+(AT369+AV369)*Cadeirante/30*FM$4,IF(AS369+AU369&lt;=9,(AS369+AU369)*Crechee/30*FM$4)+(AT369+AV369)*Cadeirante/30*FM$4+(AS366+AS367+AS368+AU366+AU367+AU368)*Percapita/30*FM$4)+IF(AS369+AU369&gt;=11,Fixo/30*FM$4+(AS369+AU369-10)*Crechee/30*FM$4,0),IF(C366=2,IF(AT366+AT367+AT368+AT369+AV366+AV367+AV368+AV369=1,Cadeirante/30*FM$4,IF(AT366+AT367+AT368+AT369+AV366+AV367+AV368+AV369=2,Fixo/30*FM$4,IF(AT366+AT367+AT368+AT369+AV366+AV367+AV368+AV369&gt;2,Fixo/30*FM$4+(AT366+AT367+AT368+AT369+AV366+AV367+AV368+AV369-2)*Cadeirante/30*FM$4)))+(AS366+AS367+AS368+AU366+AU367+AU368)*Percapita/30*FM$4+(AS369+AU369)*Crechee/30*FM$4,IF(C366=1,IF(AS366+AS367+AS368+AT366+AT367+AT368+AU366+AU367+AU368+AV366+AV367+AV368&lt;=15,(AS366+AS367+AS368+AU366+AU367+AU368)*Percapita/30*FM$4,IF(AS366+AS367+AS368+AT366+AT367+AT368+AU366+AU367+AU368+AV366+AV367+AV368&gt;=16,Fixo/30*FM$4+(AS366+AS367+AS368+AT366+AT367+AT368+AU366+AU367+AU368+AV366+AV367-16)*Percapita/30*FM$4))))))</f>
        <v>0</v>
      </c>
      <c r="FN366" s="177">
        <f>IF(C366=4,SUM(AW366+AW367+AW368+AY366+AY367+AY368)*Percapita/30*FN$4+(AX366+AX367+AX368+AZ366+AZ367+AZ368)*Cadeirante/30*FN$4,IF(C366=3,IF(AW369+AY369=10,Fixo/30*FN$4+(AW366+AW367+AW368+AY366+AY367+AY368)*Percapita/30*FN$4+(AX369+AZ369)*Cadeirante/30*FN$4,IF(AW369+AY369&lt;=9,(AW369+AY369)*Crechee/30*FN$4)+(AX369+AZ369)*Cadeirante/30*FN$4+(AW366+AW367+AW368+AY366+AY367+AY368)*Percapita/30*FN$4)+IF(AW369+AY369&gt;=11,Fixo/30*FN$4+(AW369+AY369-10)*Crechee/30*FN$4,0),IF(C366=2,IF(AX366+AX367+AX368+AX369+AZ366+AZ367+AZ368+AZ369=1,Cadeirante/30*FN$4,IF(AX366+AX367+AX368+AX369+AZ366+AZ367+AZ368+AZ369=2,Fixo/30*FN$4,IF(AX366+AX367+AX368+AX369+AZ366+AZ367+AZ368+AZ369&gt;2,Fixo/30*FN$4+(AX366+AX367+AX368+AX369+AZ366+AZ367+AZ368+AZ369-2)*Cadeirante/30*FN$4)))+(AW366+AW367+AW368+AY366+AY367+AY368)*Percapita/30*FN$4+(AW369+AY369)*Crechee/30*FN$4,IF(C366=1,IF(AW366+AW367+AW368+AX366+AX367+AX368+AY366+AY367+AY368+AZ366+AZ367+AZ368&lt;=15,(AW366+AW367+AW368+AY366+AY367+AY368)*Percapita/30*FN$4,IF(AW366+AW367+AW368+AX366+AX367+AX368+AY366+AY367+AY368+AZ366+AZ367+AZ368&gt;=16,Fixo/30*FN$4+(AW366+AW367+AW368+AX366+AX367+AX368+AY366+AY367+AY368+AZ366+AZ367-16)*Percapita/30*FN$4))))))</f>
        <v>0</v>
      </c>
      <c r="FO366" s="177">
        <f>IF(C366=4,SUM(BA366+BA367+BA368+BC366+BC367+BC368)*Percapita/30*FO$4+(BB366+BB367+BB368+BD366+BD367+BD368)*Cadeirante/30*FO$4,IF(C366=3,IF(BA369+BC369=10,Fixo/30*FO$4+(BA366+BA367+BA368+BC366+BC367+BC368)*Percapita/30*FO$4+(BB369+BD369)*Cadeirante/30*FO$4,IF(BA369+BC369&lt;=9,(BA369+BC369)*Crechee/30*FO$4)+(BB369+BD369)*Cadeirante/30*FO$4+(BA366+BA367+BA368+BC366+BC367+BC368)*Percapita/30*FO$4)+IF(BA369+BC369&gt;=11,Fixo/30*FO$4+(BA369+BC369-10)*Crechee/30*FO$4,0),IF(C366=2,IF(BB366+BB367+BB368+BB369+BD366+BD367+BD368+BD369=1,Cadeirante/30*FO$4,IF(BB366+BB367+BB368+BB369+BD366+BD367+BD368+BD369=2,Fixo/30*FO$4,IF(BB366+BB367+BB368+BB369+BD366+BD367+BD368+BD369&gt;2,Fixo/30*FO$4+(BB366+BB367+BB368+BB369+BD366+BD367+BD368+BD369-2)*Cadeirante/30*FO$4)))+(BA366+BA367+BA368+BC366+BC367+BC368)*Percapita/30*FO$4+(BA369+BC369)*Crechee/30*FO$4,IF(C366=1,IF(BA366+BA367+BA368+BB366+BB367+BB368+BC366+BC367+BC368+BD366+BD367+BD368&lt;=15,(BA366+BA367+BA368+BC366+BC367+BC368)*Percapita/30*FO$4,IF(BA366+BA367+BA368+BB366+BB367+BB368+BC366+BC367+BC368+BD366+BD367+BD368&gt;=16,Fixo/30*FO$4+(BA366+BA367+BA368+BB366+BB367+BB368+BC366+BC367+BC368+BD366+BD367-16)*Percapita/30*FO$4))))))</f>
        <v>0</v>
      </c>
      <c r="FP366" s="177">
        <f>IF(C366=4,SUM(BE366+BE367+BE368+BG366+BG367+BG368)*Percapita/30*FP$4+(BF366+BF367+BF368+BH366+BH367+BH368)*Cadeirante/30*FP$4,IF(C366=3,IF(BE369+BG369=10,Fixo/30*FP$4+(BE366+BE367+BE368+BG366+BG367+BG368)*Percapita/30*FP$4+(BF369+BH369)*Cadeirante/30*FP$4,IF(BE369+BG369&lt;=9,(BE369+BG369)*Crechee/30*FP$4)+(BF369+BH369)*Cadeirante/30*FP$4+(BE366+BE367+BE368+BG366+BG367+BG368)*Percapita/30*FP$4)+IF(BE369+BG369&gt;=11,Fixo/30*FP$4+(BE369+BG369-10)*Crechee/30*FP$4,0),IF(C366=2,IF(BF366+BF367+BF368+BF369+BH366+BH367+BH368+BH369=1,Cadeirante/30*FP$4,IF(BF366+BF367+BF368+BF369+BH366+BH367+BH368+BH369=2,Fixo/30*FP$4,IF(BF366+BF367+BF368+BF369+BH366+BH367+BH368+BH369&gt;2,Fixo/30*FP$4+(BF366+BF367+BF368+BF369+BH366+BH367+BH368+BH369-2)*Cadeirante/30*FP$4)))+(BE366+BE367+BE368+BG366+BG367+BG368)*Percapita/30*FP$4+(BE369+BG369)*Crechee/30*FP$4,IF(C366=1,IF(BE366+BE367+BE368+BF366+BF367+BF368+BG366+BG367+BG368+BH366+BH367+BH368&lt;=15,(BE366+BE367+BE368+BG366+BG367+BG368)*Percapita/30*FP$4,IF(BE366+BE367+BE368+BF366+BF367+BF368+BG366+BG367+BG368+BH366+BH367+BH368&gt;=16,Fixo/30*FP$4+(BE366+BE367+BE368+BF366+BF367+BF368+BG366+BG367+BG368+BH366+BH367-16)*Percapita/30*FP$4))))))</f>
        <v>0</v>
      </c>
      <c r="FQ366" s="177">
        <f>IF(C366=4,SUM(BI366+BI367+BI368+BK366+BK367+BK368)*Percapita/30*FQ$4+(BJ366+BJ367+BJ368+BL366+BL367+BL368)*Cadeirante/30*FQ$4,IF(C366=3,IF(BI369+BK369=10,Fixo/30*FQ$4+(BI366+BI367+BI368+BK366+BK367+BK368)*Percapita/30*FQ$4+(BJ369+BL369)*Cadeirante/30*FQ$4,IF(BI369+BK369&lt;=9,(BI369+BK369)*Crechee/30*FQ$4)+(BJ369+BL369)*Cadeirante/30*FQ$4+(BI366+BI367+BI368+BK366+BK367+BK368)*Percapita/30*FQ$4)+IF(BI369+BK369&gt;=11,Fixo/30*FQ$4+(BI369+BK369-10)*Crechee/30*FQ$4,0),IF(C366=2,IF(BJ366+BJ367+BJ368+BJ369+BL366+BL367+BL368+BL369=1,Cadeirante/30*FQ$4,IF(BJ366+BJ367+BJ368+BJ369+BL366+BL367+BL368+BL369=2,Fixo/30*FQ$4,IF(BJ366+BJ367+BJ368+BJ369+BL366+BL367+BL368+BL369&gt;2,Fixo/30*FQ$4+(BJ366+BJ367+BJ368+BJ369+BL366+BL367+BL368+BL369-2)*Cadeirante/30*FQ$4)))+(BI366+BI367+BI368+BK366+BK367+BK368)*Percapita/30*FQ$4+(BI369+BK369)*Crechee/30*FQ$4,IF(C366=1,IF(BI366+BI367+BI368+BJ366+BJ367+BJ368+BK366+BK367+BK368+BL366+BL367+BL368&lt;=15,(BI366+BI367+BI368+BK366+BK367+BK368)*Percapita/30*FQ$4,IF(BI366+BI367+BI368+BJ366+BJ367+BJ368+BK366+BK367+BK368+BL366+BL367+BL368&gt;=16,Fixo/30*FQ$4+(BI366+BI367+BI368+BJ366+BJ367+BJ368+BK366+BK367+BK368+BL366+BL367-16)*Percapita/30*FQ$4))))))</f>
        <v>0</v>
      </c>
      <c r="FR366" s="177">
        <f>IF(C366=4,SUM(BM366+BM367+BM368+BO366+BO367+BO368)*Percapita/30*FR$4+(BN366+BN367+BN368+BP366+BP367+BP368)*Cadeirante/30*FR$4,IF(C366=3,IF(BM369+BO369=10,Fixo/30*FR$4+(BM366+BM367+BM368+BO366+BO367+BO368)*Percapita/30*FR$4+(BN369+BP369)*Cadeirante/30*FR$4,IF(BM369+BO369&lt;=9,(BM369+BO369)*Crechee/30*FR$4)+(BN369+BP369)*Cadeirante/30*FR$4+(BM366+BM367+BM368+BO366+BO367+BO368)*Percapita/30*FR$4)+IF(BM369+BO369&gt;=11,Fixo/30*FR$4+(BM369+BO369-10)*Crechee/30*FR$4,0),IF(C366=2,IF(BN366+BN367+BN368+BN369+BP366+BP367+BP368+BP369=1,Cadeirante/30*FR$4,IF(BN366+BN367+BN368+BN369+BP366+BP367+BP368+BP369=2,Fixo/30*FR$4,IF(BN366+BN367+BN368+BN369+BP366+BP367+BP368+BP369&gt;2,Fixo/30*FR$4+(BN366+BN367+BN368+BN369+BP366+BP367+BP368+BP369-2)*Cadeirante/30*FR$4)))+(BM366+BM367+BM368+BO366+BO367+BO368)*Percapita/30*FR$4+(BM369+BO369)*Crechee/30*FR$4,IF(C366=1,IF(BM366+BM367+BM368+BN366+BN367+BN368+BO366+BO367+BO368+BP366+BP367+BP368&lt;=15,(BM366+BM367+BM368+BO366+BO367+BO368)*Percapita/30*FR$4,IF(BM366+BM367+BM368+BN366+BN367+BN368+BO366+BO367+BO368+BP366+BP367+BP368&gt;=16,Fixo/30*FR$4+(BM366+BM367+BM368+BN366+BN367+BN368+BO366+BO367+BO368+BP366+BP367-16)*Percapita/30*FR$4))))))</f>
        <v>0</v>
      </c>
      <c r="FS366" s="177">
        <f>IF(C366=4,SUM(BQ366+BQ367+BQ368+BS366+BS367+BS368)*Percapita/30*FS$4+(BR366+BR367+BR368+BT366+BT367+BT368)*Cadeirante/30*FS$4,IF(C366=3,IF(BQ369+BS369=10,Fixo/30*FS$4+(BQ366+BQ367+BQ368+BS366+BS367+BS368)*Percapita/30*FS$4+(BR369+BT369)*Cadeirante/30*FS$4,IF(BQ369+BS369&lt;=9,(BQ369+BS369)*Crechee/30*FS$4)+(BR369+BT369)*Cadeirante/30*FS$4+(BQ366+BQ367+BQ368+BS366+BS367+BS368)*Percapita/30*FS$4)+IF(BQ369+BS369&gt;=11,Fixo/30*FS$4+(BQ369+BS369-10)*Crechee/30*FS$4,0),IF(C366=2,IF(BR366+BR367+BR368+BR369+BT366+BT367+BT368+BT369=1,Cadeirante/30*FS$4,IF(BR366+BR367+BR368+BR369+BT366+BT367+BT368+BT369=2,Fixo/30*FS$4,IF(BR366+BR367+BR368+BR369+BT366+BT367+BT368+BT369&gt;2,Fixo/30*FS$4+(BR366+BR367+BR368+BR369+BT366+BT367+BT368+BT369-2)*Cadeirante/30*FS$4)))+(BQ366+BQ367+BQ368+BS366+BS367+BS368)*Percapita/30*FS$4+(BQ369+BS369)*Crechee/30*FS$4,IF(C366=1,IF(BQ366+BQ367+BQ368+BR366+BR367+BR368+BS366+BS367+BS368+BT366+BT367+BT368&lt;=15,(BQ366+BQ367+BQ368+BS366+BS367+BS368)*Percapita/30*FS$4,IF(BQ366+BQ367+BQ368+BR366+BR367+BR368+BS366+BS367+BS368+BT366+BT367+BT368&gt;=16,Fixo/30*FS$4+(BQ366+BQ367+BQ368+BR366+BR367+BR368+BS366+BS367+BS368+BT366+BT367-16)*Percapita/30*FS$4))))))</f>
        <v>0</v>
      </c>
      <c r="FT366" s="177">
        <f>IF(C366=4,SUM(BU366+BU367+BU368+BW366+BW367+BW368)*Percapita/30*FT$4+(BV366+BV367+BV368+BX366+BX367+BX368)*Cadeirante/30*FT$4,IF(C366=3,IF(BU369+BW369=10,Fixo/30*FT$4+(BU366+BU367+BU368+BW366+BW367+BW368)*Percapita/30*FT$4+(BV369+BX369)*Cadeirante/30*FT$4,IF(BU369+BW369&lt;=9,(BU369+BW369)*Crechee/30*FT$4)+(BV369+BX369)*Cadeirante/30*FT$4+(BU366+BU367+BU368+BW366+BW367+BW368)*Percapita/30*FT$4)+IF(BU369+BW369&gt;=11,Fixo/30*FT$4+(BU369+BW369-10)*Crechee/30*FT$4,0),IF(C366=2,IF(BV366+BV367+BV368+BV369+BX366+BX367+BX368+BX369=1,Cadeirante/30*FT$4,IF(BV366+BV367+BV368+BV369+BX366+BX367+BX368+BX369=2,Fixo/30*FT$4,IF(BV366+BV367+BV368+BV369+BX366+BX367+BX368+BX369&gt;2,Fixo/30*FT$4+(BV366+BV367+BV368+BV369+BX366+BX367+BX368+BX369-2)*Cadeirante/30*FT$4)))+(BU366+BU367+BU368+BW366+BW367+BW368)*Percapita/30*FT$4+(BU369+BW369)*Crechee/30*FT$4,IF(C366=1,IF(BU366+BU367+BU368+BV366+BV367+BV368+BW366+BW367+BW368+BX366+BX367+BX368&lt;=15,(BU366+BU367+BU368+BW366+BW367+BW368)*Percapita/30*FT$4,IF(BU366+BU367+BU368+BV366+BV367+BV368+BW366+BW367+BW368+BX366+BX367+BX368&gt;=16,Fixo/30*FT$4+(BU366+BU367+BU368+BV366+BV367+BV368+BW366+BW367+BW368+BX366+BX367-16)*Percapita/30*FT$4))))))</f>
        <v>0</v>
      </c>
      <c r="FU366" s="177">
        <f>IF(C366=4,SUM(BY366+BY367+BY368+CA366+CA367+CA368)*Percapita/30*FU$4+(BZ366+BZ367+BZ368+CB366+CB367+CB368)*Cadeirante/30*FU$4,IF(C366=3,IF(BY369+CA369=10,Fixo/30*FU$4+(BY366+BY367+BY368+CA366+CA367+CA368)*Percapita/30*FU$4+(BZ369+CB369)*Cadeirante/30*FU$4,IF(BY369+CA369&lt;=9,(BY369+CA369)*Crechee/30*FU$4)+(BZ369+CB369)*Cadeirante/30*FU$4+(BY366+BY367+BY368+CA366+CA367+CA368)*Percapita/30*FU$4)+IF(BY369+CA369&gt;=11,Fixo/30*FU$4+(BY369+CA369-10)*Crechee/30*FU$4,0),IF(C366=2,IF(BZ366+BZ367+BZ368+BZ369+CB366+CB367+CB368+CB369=1,Cadeirante/30*FU$4,IF(BZ366+BZ367+BZ368+BZ369+CB366+CB367+CB368+CB369=2,Fixo/30*FU$4,IF(BZ366+BZ367+BZ368+BZ369+CB366+CB367+CB368+CB369&gt;2,Fixo/30*FU$4+(BZ366+BZ367+BZ368+BZ369+CB366+CB367+CB368+CB369-2)*Cadeirante/30*FU$4)))+(BY366+BY367+BY368+CA366+CA367+CA368)*Percapita/30*FU$4+(BY369+CA369)*Crechee/30*FU$4,IF(C366=1,IF(BY366+BY367+BY368+BZ366+BZ367+BZ368+CA366+CA367+CA368+CB366+CB367+CB368&lt;=15,(BY366+BY367+BY368+CA366+CA367+CA368)*Percapita/30*FU$4,IF(BY366+BY367+BY368+BZ366+BZ367+BZ368+CA366+CA367+CA368+CB366+CB367+CB368&gt;=16,Fixo/30*FU$4+(BY366+BY367+BY368+BZ366+BZ367+BZ368+CA366+CA367+CA368+CB366+CB367-16)*Percapita/30*FU$4))))))</f>
        <v>0</v>
      </c>
      <c r="FV366" s="177">
        <f>IF(C366=4,SUM(CC366+CC367+CC368+CE366+CE367+CE368)*Percapita/30*FV$4+(CD366+CD367+CD368+CF366+CF367+CF368)*Cadeirante/30*FV$4,IF(C366=3,IF(CC369+CE369=10,Fixo/30*FV$4+(CC366+CC367+CC368+CE366+CE367+CE368)*Percapita/30*FV$4+(CD369+CF369)*Cadeirante/30*FV$4,IF(CC369+CE369&lt;=9,(CC369+CE369)*Crechee/30*FV$4)+(CD369+CF369)*Cadeirante/30*FV$4+(CC366+CC367+CC368+CE366+CE367+CE368)*Percapita/30*FV$4)+IF(CC369+CE369&gt;=11,Fixo/30*FV$4+(CC369+CE369-10)*Crechee/30*FV$4,0),IF(C366=2,IF(CD366+CD367+CD368+CD369+CF366+CF367+CF368+CF369=1,Cadeirante/30*FV$4,IF(CD366+CD367+CD368+CD369+CF366+CF367+CF368+CF369=2,Fixo/30*FV$4,IF(CD366+CD367+CD368+CD369+CF366+CF367+CF368+CF369&gt;2,Fixo/30*FV$4+(CD366+CD367+CD368+CD369+CF366+CF367+CF368+CF369-2)*Cadeirante/30*FV$4)))+(CC366+CC367+CC368+CE366+CE367+CE368)*Percapita/30*FV$4+(CC369+CE369)*Crechee/30*FV$4,IF(C366=1,IF(CC366+CC367+CC368+CD366+CD367+CD368+CE366+CE367+CE368+CF366+CF367+CF368&lt;=15,(CC366+CC367+CC368+CE366+CE367+CE368)*Percapita/30*FV$4,IF(CC366+CC367+CC368+CD366+CD367+CD368+CE366+CE367+CE368+CF366+CF367+CF368&gt;=16,Fixo/30*FV$4+(CC366+CC367+CC368+CD366+CD367+CD368+CE366+CE367+CE368+CF366+CF367-16)*Percapita/30*FV$4))))))</f>
        <v>0</v>
      </c>
      <c r="FW366" s="177">
        <f>IF(C366=4,SUM(CG366+CG367+CG368+CI366+CI367+CI368)*Percapita/30*FW$4+(CH366+CH367+CH368+CJ366+CJ367+CJ368)*Cadeirante/30*FW$4,IF(C366=3,IF(CG369+CI369=10,Fixo/30*FW$4+(CG366+CG367+CG368+CI366+CI367+CI368)*Percapita/30*FW$4+(CH369+CJ369)*Cadeirante/30*FW$4,IF(CG369+CI369&lt;=9,(CG369+CI369)*Crechee/30*FW$4)+(CH369+CJ369)*Cadeirante/30*FW$4+(CG366+CG367+CG368+CI366+CI367+CI368)*Percapita/30*FW$4)+IF(CG369+CI369&gt;=11,Fixo/30*FW$4+(CG369+CI369-10)*Crechee/30*FW$4,0),IF(C366=2,IF(CH366+CH367+CH368+CH369+CJ366+CJ367+CJ368+CJ369=1,Cadeirante/30*FW$4,IF(CH366+CH367+CH368+CH369+CJ366+CJ367+CJ368+CJ369=2,Fixo/30*FW$4,IF(CH366+CH367+CH368+CH369+CJ366+CJ367+CJ368+CJ369&gt;2,Fixo/30*FW$4+(CH366+CH367+CH368+CH369+CJ366+CJ367+CJ368+CJ369-2)*Cadeirante/30*FW$4)))+(CG366+CG367+CG368+CI366+CI367+CI368)*Percapita/30*FW$4+(CG369+CI369)*Crechee/30*FW$4,IF(C366=1,IF(CG366+CG367+CG368+CH366+CH367+CH368+CI366+CI367+CI368+CJ366+CJ367+CJ368&lt;=15,(CG366+CG367+CG368+CI366+CI367+CI368)*Percapita/30*FW$4,IF(CG366+CG367+CG368+CH366+CH367+CH368+CI366+CI367+CI368+CJ366+CJ367+CJ368&gt;=16,Fixo/30*FW$4+(CG366+CG367+CG368+CH366+CH367+CH368+CI366+CI367+CI368+CJ366+CJ367-16)*Percapita/30*FW$4))))))</f>
        <v>0</v>
      </c>
      <c r="FX366" s="177">
        <f>IF(C366=4,SUM(CK366+CK367+CK368+CM366+CM367+CM368)*Percapita/30*FX$4+(CL366+CL367+CL368+CN366+CN367+CN368)*Cadeirante/30*FX$4,IF(C366=3,IF(CK369+CM369=10,Fixo/30*FX$4+(CK366+CK367+CK368+CM366+CM367+CM368)*Percapita/30*FX$4+(CL369+CN369)*Cadeirante/30*FX$4,IF(CK369+CM369&lt;=9,(CK369+CM369)*Crechee/30*FX$4)+(CL369+CN369)*Cadeirante/30*FX$4+(CK366+CK367+CK368+CM366+CM367+CM368)*Percapita/30*FX$4)+IF(CK369+CM369&gt;=11,Fixo/30*FX$4+(CK369+CM369-10)*Crechee/30*FX$4,0),IF(C366=2,IF(CL366+CL367+CL368+CL369+CN366+CN367+CN368+CN369=1,Cadeirante/30*FX$4,IF(CL366+CL367+CL368+CL369+CN366+CN367+CN368+CN369=2,Fixo/30*FX$4,IF(CL366+CL367+CL368+CL369+CN366+CN367+CN368+CN369&gt;2,Fixo/30*FX$4+(CL366+CL367+CL368+CL369+CN366+CN367+CN368+CN369-2)*Cadeirante/30*FX$4)))+(CK366+CK367+CK368+CM366+CM367+CM368)*Percapita/30*FX$4+(CK369+CM369)*Crechee/30*FX$4,IF(C366=1,IF(CK366+CK367+CK368+CL366+CL367+CL368+CM366+CM367+CM368+CN366+CN367+CN368&lt;=15,(CK366+CK367+CK368+CM366+CM367+CM368)*Percapita/30*FX$4,IF(CK366+CK367+CK368+CL366+CL367+CL368+CM366+CM367+CM368+CN366+CN367+CN368&gt;=16,Fixo/30*FX$4+(CK366+CK367+CK368+CL366+CL367+CL368+CM366+CM367+CM368+CN366+CN367-16)*Percapita/30*FX$4))))))</f>
        <v>0</v>
      </c>
      <c r="FY366" s="177">
        <f>IF(C366=4,SUM(CO366+CO367+CO368+CQ366+CQ367+CQ368)*Percapita/30*FY$4+(CP366+CP367+CP368+CR366+CR367+CR368)*Cadeirante/30*FY$4,IF(C366=3,IF(CO369+CQ369=10,Fixo/30*FY$4+(CO366+CO367+CO368+CQ366+CQ367+CQ368)*Percapita/30*FY$4+(CP369+CR369)*Cadeirante/30*FY$4,IF(CO369+CQ369&lt;=9,(CO369+CQ369)*Crechee/30*FY$4)+(CP369+CR369)*Cadeirante/30*FY$4+(CO366+CO367+CO368+CQ366+CQ367+CQ368)*Percapita/30*FY$4)+IF(CO369+CQ369&gt;=11,Fixo/30*FY$4+(CO369+CQ369-10)*Crechee/30*FY$4,0),IF(C366=2,IF(CP366+CP367+CP368+CP369+CR366+CR367+CR368+CR369=1,Cadeirante/30*FY$4,IF(CP366+CP367+CP368+CP369+CR366+CR367+CR368+CR369=2,Fixo/30*FY$4,IF(CP366+CP367+CP368+CP369+CR366+CR367+CR368+CR369&gt;2,Fixo/30*FY$4+(CP366+CP367+CP368+CP369+CR366+CR367+CR368+CR369-2)*Cadeirante/30*FY$4)))+(CO366+CO367+CO368+CQ366+CQ367+CQ368)*Percapita/30*FY$4+(CO369+CQ369)*Crechee/30*FY$4,IF(C366=1,IF(CO366+CO367+CO368+CP366+CP367+CP368+CQ366+CQ367+CQ368+CR366+CR367+CR368&lt;=15,(CO366+CO367+CO368+CQ366+CQ367+CQ368)*Percapita/30*FY$4,IF(CO366+CO367+CO368+CP366+CP367+CP368+CQ366+CQ367+CQ368+CR366+CR367+CR368&gt;=16,Fixo/30*FY$4+(CO366+CO367+CO368+CP366+CP367+CP368+CQ366+CQ367+CQ368+CR366+CR367-16)*Percapita/30*FY$4))))))</f>
        <v>0</v>
      </c>
      <c r="FZ366" s="177">
        <f>IF(C366=4,SUM(CS366+CS367+CS368+CU366+CU367+CU368)*Percapita/30*FZ$4+(CT366+CT367+CT368+CV366+CV367+CV368)*Cadeirante/30*FZ$4,IF(C366=3,IF(CS369+CU369=10,Fixo/30*FZ$4+(CS366+CS367+CS368+CU366+CU367+CU368)*Percapita/30*FZ$4+(CT369+CV369)*Cadeirante/30*FZ$4,IF(CS369+CU369&lt;=9,(CS369+CU369)*Crechee/30*FZ$4)+(CT369+CV369)*Cadeirante/30*FZ$4+(CS366+CS367+CS368+CU366+CU367+CU368)*Percapita/30*FZ$4)+IF(CS369+CU369&gt;=11,Fixo/30*FZ$4+(CS369+CU369-10)*Crechee/30*FZ$4,0),IF(C366=2,IF(CT366+CT367+CT368+CT369+CV366+CV367+CV368+CV369=1,Cadeirante/30*FZ$4,IF(CT366+CT367+CT368+CT369+CV366+CV367+CV368+CV369=2,Fixo/30*FZ$4,IF(CT366+CT367+CT368+CT369+CV366+CV367+CV368+CV369&gt;2,Fixo/30*FZ$4+(CT366+CT367+CT368+CT369+CV366+CV367+CV368+CV369-2)*Cadeirante/30*FZ$4)))+(CS366+CS367+CS368+CU366+CU367+CU368)*Percapita/30*FZ$4+(CS369+CU369)*Crechee/30*FZ$4,IF(C366=1,IF(CS366+CS367+CS368+CT366+CT367+CT368+CU366+CU367+CU368+CV366+CV367+CV368&lt;=15,(CS366+CS367+CS368+CU366+CU367+CU368)*Percapita/30*FZ$4,IF(CS366+CS367+CS368+CT366+CT367+CT368+CU366+CU367+CU368+CV366+CV367+CV368&gt;=16,Fixo/30*FZ$4+(CS366+CS367+CS368+CT366+CT367+CT368+CU366+CU367+CU368+CV366+CV367-16)*Percapita/30*FZ$4))))))</f>
        <v>0</v>
      </c>
      <c r="GA366" s="177">
        <f>IF(C366=4,SUM(CW366+CW367+CW368+CY366+CY367+CY368)*Percapita/30*GA$4+(CX366+CX367+CX368+CZ366+CZ367+CZ368)*Cadeirante/30*GA$4,IF(C366=3,IF(CW369+CY369=10,Fixo/30*GA$4+(CW366+CW367+CW368+CY366+CY367+CY368)*Percapita/30*GA$4+(CX369+CZ369)*Cadeirante/30*GA$4,IF(CW369+CY369&lt;=9,(CW369+CY369)*Crechee/30*GA$4)+(CX369+CZ369)*Cadeirante/30*GA$4+(CW366+CW367+CW368+CY366+CY367+CY368)*Percapita/30*GA$4)+IF(CW369+CY369&gt;=11,Fixo/30*GA$4+(CW369+CY369-10)*Crechee/30*GA$4,0),IF(C366=2,IF(CX366+CX367+CX368+CX369+CZ366+CZ367+CZ368+CZ369=1,Cadeirante/30*GA$4,IF(CX366+CX367+CX368+CX369+CZ366+CZ367+CZ368+CZ369=2,Fixo/30*GA$4,IF(CX366+CX367+CX368+CX369+CZ366+CZ367+CZ368+CZ369&gt;2,Fixo/30*GA$4+(CX366+CX367+CX368+CX369+CZ366+CZ367+CZ368+CZ369-2)*Cadeirante/30*GA$4)))+(CW366+CW367+CW368+CY366+CY367+CY368)*Percapita/30*GA$4+(CW369+CY369)*Crechee/30*GA$4,IF(C366=1,IF(CW366+CW367+CW368+CX366+CX367+CX368+CY366+CY367+CY368+CZ366+CZ367+CZ368&lt;=15,(CW366+CW367+CW368+CY366+CY367+CY368)*Percapita/30*GA$4,IF(CW366+CW367+CW368+CX366+CX367+CX368+CY366+CY367+CY368+CZ366+CZ367+CZ368&gt;=16,Fixo/30*GA$4+(CW366+CW367+CW368+CX366+CX367+CX368+CY366+CY367+CY368+CZ366+CZ367-16)*Percapita/30*GA$4))))))</f>
        <v>0</v>
      </c>
      <c r="GB366" s="177">
        <f>IF(C366=4,SUM(DA366+DA367+DA368+DC366+DC367+DC368)*Percapita/30*GB$4+(DB366+DB367+DB368+DD366+DD367+DD368)*Cadeirante/30*GB$4,IF(C366=3,IF(DA369+DC369=10,Fixo/30*GB$4+(DA366+DA367+DA368+DC366+DC367+DC368)*Percapita/30*GB$4+(DB369+DD369)*Cadeirante/30*GB$4,IF(DA369+DC369&lt;=9,(DA369+DC369)*Crechee/30*GB$4)+(DB369+DD369)*Cadeirante/30*GB$4+(DA366+DA367+DA368+DC366+DC367+DC368)*Percapita/30*GB$4)+IF(DA369+DC369&gt;=11,Fixo/30*GB$4+(DA369+DC369-10)*Crechee/30*GB$4,0),IF(C366=2,IF(DB366+DB367+DB368+DB369+DD366+DD367+DD368+DD369=1,Cadeirante/30*GB$4,IF(DB366+DB367+DB368+DB369+DD366+DD367+DD368+DD369=2,Fixo/30*GB$4,IF(DB366+DB367+DB368+DB369+DD366+DD367+DD368+DD369&gt;2,Fixo/30*GB$4+(DB366+DB367+DB368+DB369+DD366+DD367+DD368+DD369-2)*Cadeirante/30*GB$4)))+(DA366+DA367+DA368+DC366+DC367+DC368)*Percapita/30*GB$4+(DA369+DC369)*Crechee/30*GB$4,IF(C366=1,IF(DA366+DA367+DA368+DB366+DB367+DB368+DC366+DC367+DC368+DD366+DD367+DD368&lt;=15,(DA366+DA367+DA368+DC366+DC367+DC368)*Percapita/30*GB$4,IF(DA366+DA367+DA368+DB366+DB367+DB368+DC366+DC367+DC368+DD366+DD367+DD368&gt;=16,Fixo/30*GB$4+(DA366+DA367+DA368+DB366+DB367+DB368+DC366+DC367+DC368+DD366+DD367-16)*Percapita/30*GB$4))))))</f>
        <v>0</v>
      </c>
      <c r="GC366" s="177">
        <f>IF(C366=4,SUM(DE366+DE367+DE368+DG366+DG367+DG368)*Percapita/30*GC$4+(DF366+DF367+DF368+DH366+DH367+DH368)*Cadeirante/30*GC$4,IF(C366=3,IF(DE369+DG369=10,Fixo/30*GC$4+(DE366+DE367+DE368+DG366+DG367+DG368)*Percapita/30*GC$4+(DF369+DH369)*Cadeirante/30*GC$4,IF(DE369+DG369&lt;=9,(DE369+DG369)*Crechee/30*GC$4)+(DF369+DH369)*Cadeirante/30*GC$4+(DE366+DE367+DE368+DG366+DG367+DG368)*Percapita/30*GC$4)+IF(DE369+DG369&gt;=11,Fixo/30*GC$4+(DE369+DG369-10)*Crechee/30*GC$4,0),IF(C366=2,IF(DF366+DF367+DF368+DF369+DH366+DH367+DH368+DH369=1,Cadeirante/30*GC$4,IF(DF366+DF367+DF368+DF369+DH366+DH367+DH368+DH369=2,Fixo/30*GC$4,IF(DF366+DF367+DF368+DF369+DH366+DH367+DH368+DH369&gt;2,Fixo/30*GC$4+(DF366+DF367+DF368+DF369+DH366+DH367+DH368+DH369-2)*Cadeirante/30*GC$4)))+(DE366+DE367+DE368+DG366+DG367+DG368)*Percapita/30*GC$4+(DE369+DG369)*Crechee/30*GC$4,IF(C366=1,IF(DE366+DE367+DE368+DF366+DF367+DF368+DG366+DG367+DG368+DH366+DH367+DH368&lt;=15,(DE366+DE367+DE368+DG366+DG367+DG368)*Percapita/30*GC$4,IF(DE366+DE367+DE368+DF366+DF367+DF368+DG366+DG367+DG368+DH366+DH367+DH368&gt;=16,Fixo/30*GC$4+(DE366+DE367+DE368+DF366+DF367+DF368+DG366+DG367+DG368+DH366+DH367-16)*Percapita/30*GC$4))))))</f>
        <v>0</v>
      </c>
      <c r="GD366" s="177">
        <f>IF(C366=4,SUM(DI366+DI367+DI368+DK366+DK367+DK368)*Percapita/30*GD$4+(DJ366+DJ367+DJ368+DL366+DL367+DL368)*Cadeirante/30*GD$4,IF(C366=3,IF(DI369+DK369=10,Fixo/30*GD$4+(DI366+DI367+DI368+DK366+DK367+DK368)*Percapita/30*GD$4+(DJ369+DL369)*Cadeirante/30*GD$4,IF(DI369+DK369&lt;=9,(DI369+DK369)*Crechee/30*GD$4)+(DJ369+DL369)*Cadeirante/30*GD$4+(DI366+DI367+DI368+DK366+DK367+DK368)*Percapita/30*GD$4)+IF(DI369+DK369&gt;=11,Fixo/30*GD$4+(DI369+DK369-10)*Crechee/30*GD$4,0),IF(C366=2,IF(DJ366+DJ367+DJ368+DJ369+DL366+DL367+DL368+DL369=1,Cadeirante/30*GD$4,IF(DJ366+DJ367+DJ368+DJ369+DL366+DL367+DL368+DL369=2,Fixo/30*GD$4,IF(DJ366+DJ367+DJ368+DJ369+DL366+DL367+DL368+DL369&gt;2,Fixo/30*GD$4+(DJ366+DJ367+DJ368+DJ369+DL366+DL367+DL368+DL369-2)*Cadeirante/30*GD$4)))+(DI366+DI367+DI368+DK366+DK367+DK368)*Percapita/30*GD$4+(DI369+DK369)*Crechee/30*GD$4,IF(C366=1,IF(DI366+DI367+DI368+DJ366+DJ367+DJ368+DK366+DK367+DK368+DL366+DL367+DL368&lt;=15,(DI366+DI367+DI368+DK366+DK367+DK368)*Percapita/30*GD$4,IF(DI366+DI367+DI368+DJ366+DJ367+DJ368+DK366+DK367+DK368+DL366+DL367+DL368&gt;=16,Fixo/30*GD$4+(DI366+DI367+DI368+DJ366+DJ367+DJ368+DK366+DK367+DK368+DL366+DL367-16)*Percapita/30*GD$4))))))</f>
        <v>0</v>
      </c>
      <c r="GE366" s="177">
        <f>IF(C366=4,SUM(DM366+DM367+DM368+DO366+DO367+DO368)*Percapita/30*GE$4+(DN366+DN367+DN368+DP366+DP367+DP368)*Cadeirante/30*GE$4,IF(C366=3,IF(DM369+DO369=10,Fixo/30*GE$4+(DM366+DM367+DM368+DO366+DO367+DO368)*Percapita/30*GE$4+(DN369+DP369)*Cadeirante/30*GE$4,IF(DM369+DO369&lt;=9,(DM369+DO369)*Crechee/30*GE$4)+(DN369+DP369)*Cadeirante/30*GE$4+(DM366+DM367+DM368+DO366+DO367+DO368)*Percapita/30*GE$4)+IF(DM369+DO369&gt;=11,Fixo/30*GE$4+(DM369+DO369-10)*Crechee/30*GE$4,0),IF(C366=2,IF(DN366+DN367+DN368+DN369+DP366+DP367+DP368+DP369=1,Cadeirante/30*GE$4,IF(DN366+DN367+DN368+DN369+DP366+DP367+DP368+DP369=2,Fixo/30*GE$4,IF(DN366+DN367+DN368+DN369+DP366+DP367+DP368+DP369&gt;2,Fixo/30*GE$4+(DN366+DN367+DN368+DN369+DP366+DP367+DP368+DP369-2)*Cadeirante/30*GE$4)))+(DM366+DM367+DM368+DO366+DO367+DO368)*Percapita/30*GE$4+(DM369+DO369)*Crechee/30*GE$4,IF(C366=1,IF(DM366+DM367+DM368+DN366+DN367+DN368+DO366+DO367+DO368+DP366+DP367+DP368&lt;=15,(DM366+DM367+DM368+DO366+DO367+DO368)*Percapita/30*GE$4,IF(DM366+DM367+DM368+DN366+DN367+DN368+DO366+DO367+DO368+DP366+DP367+DP368&gt;=16,Fixo/30*GE$4+(DM366+DM367+DM368+DN366+DN367+DN368+DO366+DO367+DO368+DP366+DP367-16)*Percapita/30*GE$4))))))</f>
        <v>0</v>
      </c>
      <c r="GF366" s="177">
        <f>IF(C366=4,SUM(DQ366+DQ367+DQ368+DS366+DS367+DS368)*Percapita/30*GF$4+(DR366+DR367+DR368+DT366+DT367+DT368)*Cadeirante/30*GF$4,IF(C366=3,IF(DQ369+DS369=10,Fixo/30*GF$4+(DQ366+DQ367+DQ368+DS366+DS367+DS368)*Percapita/30*GF$4+(DR369+DT369)*Cadeirante/30*GF$4,IF(DQ369+DS369&lt;=9,(DQ369+DS369)*Crechee/30*GF$4)+(DR369+DT369)*Cadeirante/30*GF$4+(DQ366+DQ367+DQ368+DS366+DS367+DS368)*Percapita/30*GF$4)+IF(DQ369+DS369&gt;=11,Fixo/30*GF$4+(DQ369+DS369-10)*Crechee/30*GF$4,0),IF(C366=2,IF(DR366+DR367+DR368+DR369+DT366+DT367+DT368+DT369=1,Cadeirante/30*GF$4,IF(DR366+DR367+DR368+DR369+DT366+DT367+DT368+DT369=2,Fixo/30*GF$4,IF(DR366+DR367+DR368+DR369+DT366+DT367+DT368+DT369&gt;2,Fixo/30*GF$4+(DR366+DR367+DR368+DR369+DT366+DT367+DT368+DT369-2)*Cadeirante/30*GF$4)))+(DQ366+DQ367+DQ368+DS366+DS367+DS368)*Percapita/30*GF$4+(DQ369+DS369)*Crechee/30*GF$4,IF(C366=1,IF(DQ366+DQ367+DQ368+DR366+DR367+DR368+DS366+DS367+DS368+DT366+DT367+DT368&lt;=15,(DQ366+DQ367+DQ368+DS366+DS367+DS368)*Percapita/30*GF$4,IF(DQ366+DQ367+DQ368+DR366+DR367+DR368+DS366+DS367+DS368+DT366+DT367+DT368&gt;=16,Fixo/30*GF$4+(DQ366+DQ367+DQ368+DR366+DR367+DR368+DS366+DS367+DS368+DT366+DT367-16)*Percapita/30*GF$4))))))</f>
        <v>0</v>
      </c>
      <c r="GG366" s="177">
        <f>IF(C366=4,SUM(DU366+DU367+DU368+DW366+DW367+DW368)*Percapita/30*GG$4+(DV366+DV367+DV368+DX366+DX367+DX368)*Cadeirante/30*GG$4,IF(C366=3,IF(DU369+DW369=10,Fixo/30*GG$4+(DU366+DU367+DU368+DW366+DW367+DW368)*Percapita/30*GG$4+(DV369+DX369)*Cadeirante/30*GG$4,IF(DU369+DW369&lt;=9,(DU369+DW369)*Crechee/30*GG$4)+(DV369+DX369)*Cadeirante/30*GG$4+(DU366+DU367+DU368+DW366+DW367+DW368)*Percapita/30*GG$4)+IF(DU369+DW369&gt;=11,Fixo/30*GG$4+(DU369+DW369-10)*Crechee/30*GG$4,0),IF(C366=2,IF(DV366+DV367+DV368+DV369+DX366+DX367+DX368+DX369=1,Cadeirante/30*GG$4,IF(DV366+DV367+DV368+DV369+DX366+DX367+DX368+DX369=2,Fixo/30*GG$4,IF(DV366+DV367+DV368+DV369+DX366+DX367+DX368+DX369&gt;2,Fixo/30*GG$4+(DV366+DV367+DV368+DV369+DX366+DX367+DX368+DX369-2)*Cadeirante/30*GG$4)))+(DU366+DU367+DU368+DW366+DW367+DW368)*Percapita/30*GG$4+(DU369+DW369)*Crechee/30*GG$4,IF(C366=1,IF(DU366+DU367+DU368+DV366+DV367+DV368+DW366+DW367+DW368+DX366+DX367+DX368&lt;=15,(DU366+DU367+DU368+DW366+DW367+DW368)*Percapita/30*GG$4,IF(DU366+DU367+DU368+DV366+DV367+DV368+DW366+DW367+DW368+DX366+DX367+DX368&gt;=16,Fixo/30*GG$4+(DU366+DU367+DU368+DV366+DV367+DV368+DW366+DW367+DW368+DX366+DX367-16)*Percapita/30*GG$4))))))</f>
        <v>0</v>
      </c>
      <c r="GH366" s="177">
        <f>IF(C366=4,SUM(DY366+DY367+DY368+EA366+EA367+EA368)*Percapita/30*GH$4+(DZ366+DZ367+DZ368+EB366+EB367+EB368)*Cadeirante/30*GH$4,IF(C366=3,IF(DY369+EA369=10,Fixo/30*GH$4+(DY366+DY367+DY368+EA366+EA367+EA368)*Percapita/30*GH$4+(DZ369+EB369)*Cadeirante/30*GH$4,IF(DY369+EA369&lt;=9,(DY369+EA369)*Crechee/30*GH$4)+(DZ369+EB369)*Cadeirante/30*GH$4+(DY366+DY367+DY368+EA366+EA367+EA368)*Percapita/30*GH$4)+IF(DY369+EA369&gt;=11,Fixo/30*GH$4+(DY369+EA369-10)*Crechee/30*GH$4,0),IF(C366=2,IF(DZ366+DZ367+DZ368+DZ369+EB366+EB367+EB368+EB369=1,Cadeirante/30*GH$4,IF(DZ366+DZ367+DZ368+DZ369+EB366+EB367+EB368+EB369=2,Fixo/30*GH$4,IF(DZ366+DZ367+DZ368+DZ369+EB366+EB367+EB368+EB369&gt;2,Fixo/30*GH$4+(DZ366+DZ367+DZ368+DZ369+EB366+EB367+EB368+EB369-2)*Cadeirante/30*GH$4)))+(DY366+DY367+DY368+EA366+EA367+EA368)*Percapita/30*GH$4+(DY369+EA369)*Crechee/30*GH$4,IF(C366=1,IF(DY366+DY367+DY368+DZ366+DZ367+DZ368+EA366+EA367+EA368+EB366+EB367+EB368&lt;=15,(DY366+DY367+DY368+EA366+EA367+EA368)*Percapita/30*GH$4,IF(DY366+DY367+DY368+DZ366+DZ367+DZ368+EA366+EA367+EA368+EB366+EB367+EB368&gt;=16,Fixo/30*GH$4+(DY366+DY367+DY368+DZ366+DZ367+DZ368+EA366+EA367+EA368+EB366+EB367-16)*Percapita/30*GH$4))))))</f>
        <v>0</v>
      </c>
      <c r="GI366" s="177">
        <f>IF(C366=4,SUM(EC366+EC367+EC368+EE366+EE367+EE368)*Percapita/30*GI$4+(ED366+ED367+ED368+EF366+EF367+EF368)*Cadeirante/30*GI$4,IF(C366=3,IF(EC369+EE369=10,Fixo/30*GI$4+(EC366+EC367+EC368+EE366+EE367+EE368)*Percapita/30*GI$4+(ED369+EF369)*Cadeirante/30*GI$4,IF(EC369+EE369&lt;=9,(EC369+EE369)*Crechee/30*GI$4)+(ED369+EF369)*Cadeirante/30*GI$4+(EC366+EC367+EC368+EE366+EE367+EE368)*Percapita/30*GI$4)+IF(EC369+EE369&gt;=11,Fixo/30*GI$4+(EC369+EE369-10)*Crechee/30*GI$4,0),IF(C366=2,IF(ED366+ED367+ED368+ED369+EF366+EF367+EF368+EF369=1,Cadeirante/30*GI$4,IF(ED366+ED367+ED368+ED369+EF366+EF367+EF368+EF369=2,Fixo/30*GI$4,IF(ED366+ED367+ED368+ED369+EF366+EF367+EF368+EF369&gt;2,Fixo/30*GI$4+(ED366+ED367+ED368+ED369+EF366+EF367+EF368+EF369-2)*Cadeirante/30*GI$4)))+(EC366+EC367+EC368+EE366+EE367+EE368)*Percapita/30*GI$4+(EC369+EE369)*Crechee/30*GI$4,IF(C366=1,IF(EC366+EC367+EC368+ED366+ED367+ED368+EE366+EE367+EE368+EF366+EF367+EF368&lt;=15,(EC366+EC367+EC368+EE366+EE367+EE368)*Percapita/30*GI$4,IF(EC366+EC367+EC368+ED366+ED367+ED368+EE366+EE367+EE368+EF366+EF367+EF368&gt;=16,Fixo/30*GI$4+(EC366+EC367+EC368+ED366+ED367+ED368+EE366+EE367+EE368+EF366+EF367-16)*Percapita/30*GI$4))))))</f>
        <v>0</v>
      </c>
      <c r="GJ366" s="177">
        <f>IF(C366=4,SUM(EG366+EG367+EG368+EI366+EI367+EI368)*Percapita/30*GJ$4+(EH366+EH367+EH368+EJ366+EJ367+EJ368)*Cadeirante/30*GJ$4,IF(C366=3,IF(EG369+EI369=10,Fixo/30*GJ$4+(EG366+EG367+EG368+EI366+EI367+EI368)*Percapita/30*GJ$4+(EH369+EJ369)*Cadeirante/30*GJ$4,IF(EG369+EI369&lt;=9,(EG369+EI369)*Crechee/30*GJ$4)+(EH369+EJ369)*Cadeirante/30*GJ$4+(EG366+EG367+EG368+EI366+EI367+EI368)*Percapita/30*GJ$4)+IF(EG369+EI369&gt;=11,Fixo/30*GJ$4+(EG369+EI369-10)*Crechee/30*GJ$4,0),IF(C366=2,IF(EH366+EH367+EH368+EH369+EJ366+EJ367+EJ368+EJ369=1,Cadeirante/30*GJ$4,IF(EH366+EH367+EH368+EH369+EJ366+EJ367+EJ368+EJ369=2,Fixo/30*GJ$4,IF(EH366+EH367+EH368+EH369+EJ366+EJ367+EJ368+EJ369&gt;2,Fixo/30*GJ$4+(EH366+EH367+EH368+EH369+EJ366+EJ367+EJ368+EJ369-2)*Cadeirante/30*GJ$4)))+(EG366+EG367+EG368+EI366+EI367+EI368)*Percapita/30*GJ$4+(EG369+EI369)*Crechee/30*GJ$4,IF(C366=1,IF(EG366+EG367+EG368+EH366+EH367+EH368+EI366+EI367+EI368+EJ366+EJ367+EJ368&lt;=15,(EG366+EG367+EG368+EI366+EI367+EI368)*Percapita/30*GJ$4,IF(EG366+EG367+EG368+EH366+EH367+EH368+EI366+EI367+EI368+EJ366+EJ367+EJ368&gt;=16,Fixo/30*GJ$4+(EG366+EG367+EG368+EH366+EH367+EH368+EI366+EI367+EI368+EJ366+EJ367-16)*Percapita/30*GJ$4))))))</f>
        <v>0</v>
      </c>
      <c r="GK366" s="178"/>
      <c r="GL366" s="103">
        <f t="shared" si="390"/>
        <v>0</v>
      </c>
      <c r="GM366" s="124"/>
      <c r="GN366" s="104">
        <f>SUMIF(V366:V369,"&lt;0")*Cadeirante/30*GN$4+SUMIF(X366:X369,"&lt;0")*Cadeirante/30*GN$4</f>
        <v>0</v>
      </c>
      <c r="GO366" s="104">
        <f>SUMIF(Z366:Z369,"&lt;0")*Cadeirante/30*GO$4+SUMIF(AB366:AB369,"&lt;0")*Cadeirante/30*GO$4</f>
        <v>0</v>
      </c>
      <c r="GP366" s="104">
        <f>SUMIF(AD366:AD369,"&lt;0")*Cadeirante/30*GP$4+SUMIF(AF366:AF369,"&lt;0")*Cadeirante/30*GP$4</f>
        <v>0</v>
      </c>
      <c r="GQ366" s="104">
        <f>SUMIF(AH366:AH369,"&lt;0")*Cadeirante/30*GQ$4+SUMIF(AJ366:AJ369,"&lt;0")*Cadeirante/30*GQ$4</f>
        <v>0</v>
      </c>
      <c r="GR366" s="104">
        <f>SUMIF(AL366:AL369,"&lt;0")*Cadeirante/30*GR$4+SUMIF(AN366:AN369,"&lt;0")*Cadeirante/30*GR$4</f>
        <v>0</v>
      </c>
      <c r="GS366" s="104">
        <f>SUMIF(AP366:AP369,"&lt;0")*Cadeirante/30*GS$4+SUMIF(AR366:AR369,"&lt;0")*Cadeirante/30*GS$4</f>
        <v>0</v>
      </c>
      <c r="GT366" s="104">
        <f>SUMIF(AT366:AT369,"&lt;0")*Cadeirante/30*GT$4+SUMIF(AV366:AV369,"&lt;0")*Cadeirante/30*GT$4</f>
        <v>0</v>
      </c>
      <c r="GU366" s="104">
        <f>SUMIF(AX366:AX369,"&lt;0")*Cadeirante/30*GU$4+SUMIF(AZ366:AZ369,"&lt;0")*Cadeirante/30*GU$4</f>
        <v>0</v>
      </c>
      <c r="GV366" s="104">
        <f>SUMIF(BB366:BB369,"&lt;0")*Cadeirante/30*GV$4+SUMIF(BD366:BD369,"&lt;0")*Cadeirante/30*GV$4</f>
        <v>0</v>
      </c>
      <c r="GW366" s="104">
        <f>SUMIF(BF366:BF369,"&lt;0")*Cadeirante/30*GW$4+SUMIF(BH366:BH369,"&lt;0")*Cadeirante/30*GW$4</f>
        <v>0</v>
      </c>
      <c r="GX366" s="104">
        <f>SUMIF(BJ366:BJ369,"&lt;0")*Cadeirante/30*GX$4+SUMIF(BL366:BL369,"&lt;0")*Cadeirante/30*GX$4</f>
        <v>0</v>
      </c>
      <c r="GY366" s="104">
        <f>SUMIF(BN366:BN369,"&lt;0")*Cadeirante/30*GY$4+SUMIF(BP366:BP369,"&lt;0")*Cadeirante/30*GY$4</f>
        <v>0</v>
      </c>
      <c r="GZ366" s="104">
        <f>SUMIF(BR366:BR369,"&lt;0")*Cadeirante/30*GZ$4+SUMIF(BT366:BT369,"&lt;0")*Cadeirante/30*GZ$4</f>
        <v>0</v>
      </c>
      <c r="HA366" s="104">
        <f>SUMIF(BV366:BV369,"&lt;0")*Cadeirante/30*HA$4+SUMIF(BX366:BX369,"&lt;0")*Cadeirante/30*HA$4</f>
        <v>0</v>
      </c>
      <c r="HB366" s="104">
        <f>SUMIF(BZ366:BZ369,"&lt;0")*Cadeirante/30*HB$4+SUMIF(CB366:CB369,"&lt;0")*Cadeirante/30*HB$4</f>
        <v>0</v>
      </c>
      <c r="HC366" s="104">
        <f>SUMIF(CD366:CD369,"&lt;0")*Cadeirante/30*HC$4+SUMIF(CF366:CF369,"&lt;0")*Cadeirante/30*HC$4</f>
        <v>0</v>
      </c>
      <c r="HD366" s="104">
        <f>SUMIF(CH366:CH369,"&lt;0")*Cadeirante/30*HD$4+SUMIF(CJ366:CJ369,"&lt;0")*Cadeirante/30*HD$4</f>
        <v>0</v>
      </c>
      <c r="HE366" s="104">
        <f>SUMIF(CL366:CL369,"&lt;0")*Cadeirante/30*HE$4+SUMIF(CN366:CN369,"&lt;0")*Cadeirante/30*HE$4</f>
        <v>0</v>
      </c>
      <c r="HF366" s="104">
        <f>SUMIF(CP366:CP369,"&lt;0")*Cadeirante/30*HF$4+SUMIF(CR366:CR369,"&lt;0")*Cadeirante/30*HF$4</f>
        <v>0</v>
      </c>
      <c r="HG366" s="104">
        <f>SUMIF(CT366:CT369,"&lt;0")*Cadeirante/30*HG$4+SUMIF(CV366:CV369,"&lt;0")*Cadeirante/30*HG$4</f>
        <v>0</v>
      </c>
      <c r="HH366" s="104">
        <f>SUMIF(CX366:CX369,"&lt;0")*Cadeirante/30*HH$4+SUMIF(CZ366:CZ369,"&lt;0")*Cadeirante/30*HH$4</f>
        <v>0</v>
      </c>
      <c r="HI366" s="104">
        <f>SUMIF(DB366:DB369,"&lt;0")*Cadeirante/30*HI$4+SUMIF(DD366:DD369,"&lt;0")*Cadeirante/30*HI$4</f>
        <v>0</v>
      </c>
      <c r="HJ366" s="104">
        <f>SUMIF(DF366:DF369,"&lt;0")*Cadeirante/30*HJ$4+SUMIF(DH366:DH369,"&lt;0")*Cadeirante/30*HJ$4</f>
        <v>0</v>
      </c>
      <c r="HK366" s="104">
        <f>SUMIF(DJ366:DJ369,"&lt;0")*Cadeirante/30*HK$4+SUMIF(DL366:DL369,"&lt;0")*Cadeirante/30*HK$4</f>
        <v>0</v>
      </c>
      <c r="HL366" s="104">
        <f>SUMIF(DN366:DN369,"&lt;0")*Cadeirante/30*HL$4+SUMIF(DP366:DP369,"&lt;0")*Cadeirante/30*HL$4</f>
        <v>0</v>
      </c>
      <c r="HM366" s="104">
        <f>SUMIF(DR366:DR369,"&lt;0")*Cadeirante/30*HM$4+SUMIF(DT366:DT369,"&lt;0")*Cadeirante/30*HM$4</f>
        <v>0</v>
      </c>
      <c r="HN366" s="104">
        <f>SUMIF(DV366:DV369,"&lt;0")*Cadeirante/30*HN$4+SUMIF(DX366:DX369,"&lt;0")*Cadeirante/30*HN$4</f>
        <v>0</v>
      </c>
      <c r="HO366" s="104">
        <f>SUMIF(DZ366:DZ369,"&lt;0")*Cadeirante/30*HO$4+SUMIF(EB366:EB369,"&lt;0")*Cadeirante/30*HO$4</f>
        <v>0</v>
      </c>
      <c r="HP366" s="104">
        <f>SUMIF(ED366:ED369,"&lt;0")*Cadeirante/30*HP$4+SUMIF(EF366:EF369,"&lt;0")*Cadeirante/30*HP$4</f>
        <v>0</v>
      </c>
      <c r="HQ366" s="64"/>
      <c r="HR366" s="64"/>
      <c r="HS366" s="64"/>
      <c r="HT366" s="64"/>
      <c r="HU366" s="64"/>
      <c r="HV366" s="64"/>
      <c r="HW366" s="176">
        <v>17629.309999999998</v>
      </c>
      <c r="HX366" s="64"/>
      <c r="HY366" s="280">
        <f>IF(ISTEXT(EM366), VALUE(EM366), EM366)</f>
        <v>0</v>
      </c>
      <c r="HZ366" s="280">
        <f>IF(ISTEXT(EN366), VALUE(EN366), EN366)</f>
        <v>0</v>
      </c>
      <c r="IA366" s="280">
        <f>IF(ISTEXT(EO366), VALUE(EO366), EO366)</f>
        <v>0</v>
      </c>
      <c r="IB366" s="64" t="b">
        <f>HW366=FE366</f>
        <v>0</v>
      </c>
      <c r="IC366" s="64"/>
    </row>
    <row r="367" spans="1:237" s="106" customFormat="1" ht="22.5" customHeight="1" x14ac:dyDescent="0.25">
      <c r="A367" s="368" t="s">
        <v>3537</v>
      </c>
      <c r="B367" s="369" t="s">
        <v>3538</v>
      </c>
      <c r="C367" s="370" t="s">
        <v>3301</v>
      </c>
      <c r="D367" s="371" t="s">
        <v>3478</v>
      </c>
      <c r="E367" s="371" t="s">
        <v>3539</v>
      </c>
      <c r="F367" s="372" t="s">
        <v>3224</v>
      </c>
      <c r="G367" s="372" t="s">
        <v>3225</v>
      </c>
      <c r="H367" s="373" t="s">
        <v>234</v>
      </c>
      <c r="I367" s="374" t="s">
        <v>3540</v>
      </c>
      <c r="J367" s="421" t="s">
        <v>3300</v>
      </c>
      <c r="K367" s="421" t="s">
        <v>3234</v>
      </c>
      <c r="L367" s="329">
        <f>CONTINUA!BV367</f>
        <v>0</v>
      </c>
      <c r="M367" s="329">
        <f>CONTINUA!BW367</f>
        <v>0</v>
      </c>
      <c r="N367" s="895"/>
      <c r="O367" s="896" t="s">
        <v>4041</v>
      </c>
      <c r="P367" s="897" t="s">
        <v>4035</v>
      </c>
      <c r="Q367" s="400"/>
      <c r="R367" s="401"/>
      <c r="S367" s="400"/>
      <c r="T367" s="401"/>
      <c r="U367" s="400"/>
      <c r="V367" s="401"/>
      <c r="W367" s="400"/>
      <c r="X367" s="401"/>
      <c r="Y367" s="400"/>
      <c r="Z367" s="401"/>
      <c r="AA367" s="400"/>
      <c r="AB367" s="401"/>
      <c r="AC367" s="400"/>
      <c r="AD367" s="401"/>
      <c r="AE367" s="400"/>
      <c r="AF367" s="401"/>
      <c r="AG367" s="400"/>
      <c r="AH367" s="401"/>
      <c r="AI367" s="400"/>
      <c r="AJ367" s="401"/>
      <c r="AK367" s="400"/>
      <c r="AL367" s="401"/>
      <c r="AM367" s="400"/>
      <c r="AN367" s="401"/>
      <c r="AO367" s="400"/>
      <c r="AP367" s="401"/>
      <c r="AQ367" s="400"/>
      <c r="AR367" s="401"/>
      <c r="AS367" s="400"/>
      <c r="AT367" s="401"/>
      <c r="AU367" s="400"/>
      <c r="AV367" s="401"/>
      <c r="AW367" s="400"/>
      <c r="AX367" s="401"/>
      <c r="AY367" s="400"/>
      <c r="AZ367" s="401"/>
      <c r="BA367" s="400"/>
      <c r="BB367" s="401"/>
      <c r="BC367" s="400"/>
      <c r="BD367" s="401"/>
      <c r="BE367" s="400"/>
      <c r="BF367" s="401"/>
      <c r="BG367" s="400"/>
      <c r="BH367" s="401"/>
      <c r="BI367" s="400"/>
      <c r="BJ367" s="401"/>
      <c r="BK367" s="400"/>
      <c r="BL367" s="401"/>
      <c r="BM367" s="400"/>
      <c r="BN367" s="401"/>
      <c r="BO367" s="400"/>
      <c r="BP367" s="401"/>
      <c r="BQ367" s="400"/>
      <c r="BR367" s="401"/>
      <c r="BS367" s="400"/>
      <c r="BT367" s="401"/>
      <c r="BU367" s="400"/>
      <c r="BV367" s="401"/>
      <c r="BW367" s="400"/>
      <c r="BX367" s="401"/>
      <c r="BY367" s="400"/>
      <c r="BZ367" s="401"/>
      <c r="CA367" s="400"/>
      <c r="CB367" s="401"/>
      <c r="CC367" s="400"/>
      <c r="CD367" s="401"/>
      <c r="CE367" s="400"/>
      <c r="CF367" s="401"/>
      <c r="CG367" s="400"/>
      <c r="CH367" s="401"/>
      <c r="CI367" s="400"/>
      <c r="CJ367" s="401"/>
      <c r="CK367" s="400"/>
      <c r="CL367" s="401"/>
      <c r="CM367" s="400"/>
      <c r="CN367" s="401"/>
      <c r="CO367" s="400"/>
      <c r="CP367" s="401"/>
      <c r="CQ367" s="400"/>
      <c r="CR367" s="401"/>
      <c r="CS367" s="400"/>
      <c r="CT367" s="401"/>
      <c r="CU367" s="400"/>
      <c r="CV367" s="401"/>
      <c r="CW367" s="400"/>
      <c r="CX367" s="401"/>
      <c r="CY367" s="400"/>
      <c r="CZ367" s="401"/>
      <c r="DA367" s="400"/>
      <c r="DB367" s="401"/>
      <c r="DC367" s="400"/>
      <c r="DD367" s="401"/>
      <c r="DE367" s="400"/>
      <c r="DF367" s="401"/>
      <c r="DG367" s="400"/>
      <c r="DH367" s="401"/>
      <c r="DI367" s="400"/>
      <c r="DJ367" s="401"/>
      <c r="DK367" s="400"/>
      <c r="DL367" s="401"/>
      <c r="DM367" s="400"/>
      <c r="DN367" s="401"/>
      <c r="DO367" s="400"/>
      <c r="DP367" s="401"/>
      <c r="DQ367" s="400"/>
      <c r="DR367" s="401"/>
      <c r="DS367" s="400"/>
      <c r="DT367" s="401"/>
      <c r="DU367" s="400"/>
      <c r="DV367" s="401"/>
      <c r="DW367" s="400"/>
      <c r="DX367" s="401"/>
      <c r="DY367" s="400"/>
      <c r="DZ367" s="401"/>
      <c r="EA367" s="400"/>
      <c r="EB367" s="401"/>
      <c r="EC367" s="400"/>
      <c r="ED367" s="401"/>
      <c r="EE367" s="400"/>
      <c r="EF367" s="401"/>
      <c r="EG367" s="400"/>
      <c r="EH367" s="401"/>
      <c r="EI367" s="400"/>
      <c r="EJ367" s="447"/>
      <c r="EK367" s="511"/>
      <c r="EL367" s="514"/>
      <c r="EM367" s="448"/>
      <c r="EN367" s="344"/>
      <c r="EO367" s="345"/>
      <c r="EP367" s="171">
        <f t="shared" si="382"/>
        <v>0</v>
      </c>
      <c r="EQ367" s="171">
        <f t="shared" si="383"/>
        <v>0</v>
      </c>
      <c r="ER367" s="171">
        <f t="shared" si="384"/>
        <v>0</v>
      </c>
      <c r="ES367" s="171">
        <f t="shared" si="385"/>
        <v>0</v>
      </c>
      <c r="ET367" s="171">
        <f t="shared" si="386"/>
        <v>0</v>
      </c>
      <c r="EU367" s="171">
        <f t="shared" si="387"/>
        <v>0</v>
      </c>
      <c r="EV367" s="172">
        <f t="shared" si="388"/>
        <v>0</v>
      </c>
      <c r="EW367" s="173"/>
      <c r="EX367" s="248">
        <f t="shared" si="425"/>
        <v>0</v>
      </c>
      <c r="EY367" s="174">
        <f>(L367*regular)+(M367*Cadeirantee)</f>
        <v>0</v>
      </c>
      <c r="EZ367" s="249">
        <f>SUMIF(FG367:GJ367,"&gt;0")</f>
        <v>0</v>
      </c>
      <c r="FA367" s="249">
        <f>SUMIF(FG367:GJ367,"&lt;0")+SUMIF(GN367:HP367,"&lt;0")</f>
        <v>0</v>
      </c>
      <c r="FB367" s="174">
        <v>0</v>
      </c>
      <c r="FC367" s="126">
        <f>N367*km*'VALORES TABELA'!$B$13</f>
        <v>0</v>
      </c>
      <c r="FD367" s="250">
        <f t="shared" ref="FD367:FD370" si="426">GL367</f>
        <v>0</v>
      </c>
      <c r="FE367" s="105"/>
      <c r="FF367" s="119"/>
      <c r="FG367" s="119"/>
      <c r="FH367" s="119"/>
      <c r="FI367" s="119"/>
      <c r="FJ367" s="119"/>
      <c r="FK367" s="119"/>
      <c r="FL367" s="119"/>
      <c r="FM367" s="119"/>
      <c r="FN367" s="119"/>
      <c r="FO367" s="119"/>
      <c r="FP367" s="119"/>
      <c r="FQ367" s="119"/>
      <c r="FR367" s="119"/>
      <c r="FS367" s="119"/>
      <c r="FT367" s="119"/>
      <c r="FU367" s="119"/>
      <c r="FV367" s="119"/>
      <c r="FW367" s="119"/>
      <c r="FX367" s="119"/>
      <c r="FY367" s="119"/>
      <c r="FZ367" s="119"/>
      <c r="GA367" s="119"/>
      <c r="GB367" s="119"/>
      <c r="GC367" s="119"/>
      <c r="GD367" s="119"/>
      <c r="GE367" s="119"/>
      <c r="GF367" s="119"/>
      <c r="GG367" s="119"/>
      <c r="GH367" s="119"/>
      <c r="GI367" s="119"/>
      <c r="GJ367" s="119"/>
      <c r="GK367" s="251"/>
      <c r="GL367" s="103">
        <f t="shared" si="390"/>
        <v>0</v>
      </c>
      <c r="GM367" s="124"/>
      <c r="GN367" s="104"/>
      <c r="GO367" s="104"/>
      <c r="GP367" s="104"/>
      <c r="GQ367" s="104"/>
      <c r="GR367" s="104"/>
      <c r="GS367" s="104"/>
      <c r="GT367" s="104"/>
      <c r="GU367" s="104"/>
      <c r="GV367" s="104"/>
      <c r="GW367" s="104"/>
      <c r="GX367" s="104"/>
      <c r="GY367" s="104"/>
      <c r="GZ367" s="104"/>
      <c r="HA367" s="104"/>
      <c r="HB367" s="104"/>
      <c r="HC367" s="104"/>
      <c r="HD367" s="104"/>
      <c r="HE367" s="104"/>
      <c r="HF367" s="104"/>
      <c r="HG367" s="104"/>
      <c r="HH367" s="104"/>
      <c r="HI367" s="104"/>
      <c r="HJ367" s="104"/>
      <c r="HK367" s="104"/>
      <c r="HL367" s="104"/>
      <c r="HM367" s="104"/>
      <c r="HN367" s="104"/>
      <c r="HO367" s="104"/>
      <c r="HP367" s="104"/>
      <c r="HQ367" s="64"/>
      <c r="HR367" s="64"/>
      <c r="HS367" s="64"/>
      <c r="HT367" s="64"/>
      <c r="HU367" s="64"/>
      <c r="HV367" s="64"/>
      <c r="HW367" s="105"/>
      <c r="HX367" s="64"/>
      <c r="HY367" s="280">
        <f t="shared" ref="HY367:HY370" si="427">IF(ISTEXT(EM367), VALUE(EM367), EM367)</f>
        <v>0</v>
      </c>
      <c r="HZ367" s="280">
        <f t="shared" ref="HZ367:HZ370" si="428">IF(ISTEXT(EN367), VALUE(EN367), EN367)</f>
        <v>0</v>
      </c>
      <c r="IA367" s="280">
        <f t="shared" ref="IA367:IA370" si="429">IF(ISTEXT(EO367), VALUE(EO367), EO367)</f>
        <v>0</v>
      </c>
      <c r="IB367" s="64"/>
      <c r="IC367" s="64"/>
    </row>
    <row r="368" spans="1:237" s="106" customFormat="1" ht="22.5" customHeight="1" x14ac:dyDescent="0.25">
      <c r="A368" s="368" t="s">
        <v>3537</v>
      </c>
      <c r="B368" s="369" t="s">
        <v>3538</v>
      </c>
      <c r="C368" s="375" t="s">
        <v>3301</v>
      </c>
      <c r="D368" s="371" t="s">
        <v>3478</v>
      </c>
      <c r="E368" s="371" t="s">
        <v>3539</v>
      </c>
      <c r="F368" s="376" t="s">
        <v>3224</v>
      </c>
      <c r="G368" s="376" t="s">
        <v>3225</v>
      </c>
      <c r="H368" s="373" t="s">
        <v>234</v>
      </c>
      <c r="I368" s="374" t="s">
        <v>3540</v>
      </c>
      <c r="J368" s="421" t="s">
        <v>3300</v>
      </c>
      <c r="K368" s="422" t="s">
        <v>3235</v>
      </c>
      <c r="L368" s="329">
        <f>CONTINUA!BV368</f>
        <v>0</v>
      </c>
      <c r="M368" s="329">
        <f>CONTINUA!BW368</f>
        <v>0</v>
      </c>
      <c r="N368" s="895"/>
      <c r="O368" s="896" t="s">
        <v>4041</v>
      </c>
      <c r="P368" s="897" t="s">
        <v>4035</v>
      </c>
      <c r="Q368" s="400"/>
      <c r="R368" s="401"/>
      <c r="S368" s="400"/>
      <c r="T368" s="401"/>
      <c r="U368" s="400"/>
      <c r="V368" s="401"/>
      <c r="W368" s="400"/>
      <c r="X368" s="401"/>
      <c r="Y368" s="400"/>
      <c r="Z368" s="401"/>
      <c r="AA368" s="400"/>
      <c r="AB368" s="401"/>
      <c r="AC368" s="400"/>
      <c r="AD368" s="401"/>
      <c r="AE368" s="400"/>
      <c r="AF368" s="401"/>
      <c r="AG368" s="400"/>
      <c r="AH368" s="401"/>
      <c r="AI368" s="400"/>
      <c r="AJ368" s="401"/>
      <c r="AK368" s="400"/>
      <c r="AL368" s="401"/>
      <c r="AM368" s="400"/>
      <c r="AN368" s="401"/>
      <c r="AO368" s="400"/>
      <c r="AP368" s="401"/>
      <c r="AQ368" s="400"/>
      <c r="AR368" s="401"/>
      <c r="AS368" s="400"/>
      <c r="AT368" s="401"/>
      <c r="AU368" s="400"/>
      <c r="AV368" s="401"/>
      <c r="AW368" s="400"/>
      <c r="AX368" s="401"/>
      <c r="AY368" s="400"/>
      <c r="AZ368" s="401"/>
      <c r="BA368" s="400"/>
      <c r="BB368" s="401"/>
      <c r="BC368" s="400"/>
      <c r="BD368" s="401"/>
      <c r="BE368" s="400"/>
      <c r="BF368" s="401"/>
      <c r="BG368" s="400"/>
      <c r="BH368" s="401"/>
      <c r="BI368" s="400"/>
      <c r="BJ368" s="401"/>
      <c r="BK368" s="400"/>
      <c r="BL368" s="401"/>
      <c r="BM368" s="400"/>
      <c r="BN368" s="401"/>
      <c r="BO368" s="400"/>
      <c r="BP368" s="401"/>
      <c r="BQ368" s="400"/>
      <c r="BR368" s="401"/>
      <c r="BS368" s="400"/>
      <c r="BT368" s="401"/>
      <c r="BU368" s="400"/>
      <c r="BV368" s="401"/>
      <c r="BW368" s="400"/>
      <c r="BX368" s="401"/>
      <c r="BY368" s="400"/>
      <c r="BZ368" s="401"/>
      <c r="CA368" s="400"/>
      <c r="CB368" s="401"/>
      <c r="CC368" s="400"/>
      <c r="CD368" s="401"/>
      <c r="CE368" s="400"/>
      <c r="CF368" s="401"/>
      <c r="CG368" s="400"/>
      <c r="CH368" s="401"/>
      <c r="CI368" s="400"/>
      <c r="CJ368" s="401"/>
      <c r="CK368" s="400"/>
      <c r="CL368" s="401"/>
      <c r="CM368" s="400"/>
      <c r="CN368" s="401"/>
      <c r="CO368" s="400"/>
      <c r="CP368" s="401"/>
      <c r="CQ368" s="400"/>
      <c r="CR368" s="401"/>
      <c r="CS368" s="400"/>
      <c r="CT368" s="401"/>
      <c r="CU368" s="400"/>
      <c r="CV368" s="401"/>
      <c r="CW368" s="400"/>
      <c r="CX368" s="401"/>
      <c r="CY368" s="400"/>
      <c r="CZ368" s="401"/>
      <c r="DA368" s="400"/>
      <c r="DB368" s="401"/>
      <c r="DC368" s="400"/>
      <c r="DD368" s="401"/>
      <c r="DE368" s="400"/>
      <c r="DF368" s="401"/>
      <c r="DG368" s="400"/>
      <c r="DH368" s="401"/>
      <c r="DI368" s="400"/>
      <c r="DJ368" s="401"/>
      <c r="DK368" s="400"/>
      <c r="DL368" s="401"/>
      <c r="DM368" s="400"/>
      <c r="DN368" s="401"/>
      <c r="DO368" s="400"/>
      <c r="DP368" s="401"/>
      <c r="DQ368" s="400"/>
      <c r="DR368" s="401"/>
      <c r="DS368" s="400"/>
      <c r="DT368" s="401"/>
      <c r="DU368" s="400"/>
      <c r="DV368" s="401"/>
      <c r="DW368" s="400"/>
      <c r="DX368" s="401"/>
      <c r="DY368" s="400"/>
      <c r="DZ368" s="401"/>
      <c r="EA368" s="400"/>
      <c r="EB368" s="401"/>
      <c r="EC368" s="400"/>
      <c r="ED368" s="401"/>
      <c r="EE368" s="400"/>
      <c r="EF368" s="401"/>
      <c r="EG368" s="400"/>
      <c r="EH368" s="401"/>
      <c r="EI368" s="400"/>
      <c r="EJ368" s="447"/>
      <c r="EK368" s="511"/>
      <c r="EL368" s="514"/>
      <c r="EM368" s="448"/>
      <c r="EN368" s="344"/>
      <c r="EO368" s="345"/>
      <c r="EP368" s="171">
        <f t="shared" si="382"/>
        <v>0</v>
      </c>
      <c r="EQ368" s="171">
        <f t="shared" si="383"/>
        <v>0</v>
      </c>
      <c r="ER368" s="171">
        <f t="shared" si="384"/>
        <v>0</v>
      </c>
      <c r="ES368" s="171">
        <f t="shared" si="385"/>
        <v>0</v>
      </c>
      <c r="ET368" s="171">
        <f t="shared" si="386"/>
        <v>0</v>
      </c>
      <c r="EU368" s="171">
        <f t="shared" si="387"/>
        <v>0</v>
      </c>
      <c r="EV368" s="172">
        <f t="shared" si="388"/>
        <v>0</v>
      </c>
      <c r="EW368" s="125"/>
      <c r="EX368" s="248">
        <f t="shared" si="425"/>
        <v>0</v>
      </c>
      <c r="EY368" s="174">
        <f>(L368*regular)+(M368*Cadeirantee)</f>
        <v>0</v>
      </c>
      <c r="EZ368" s="249">
        <f>SUMIF(FG368:GJ368,"&gt;0")</f>
        <v>0</v>
      </c>
      <c r="FA368" s="249">
        <f>SUMIF(FG368:GJ368,"&lt;0")+SUMIF(GN368:HP368,"&lt;0")</f>
        <v>0</v>
      </c>
      <c r="FB368" s="174">
        <v>0</v>
      </c>
      <c r="FC368" s="126">
        <f>N368*km*'VALORES TABELA'!$B$13</f>
        <v>0</v>
      </c>
      <c r="FD368" s="250">
        <f t="shared" si="426"/>
        <v>0</v>
      </c>
      <c r="FE368" s="105"/>
      <c r="FF368" s="108"/>
      <c r="FG368" s="108"/>
      <c r="FH368" s="108"/>
      <c r="FI368" s="108"/>
      <c r="FJ368" s="108"/>
      <c r="FK368" s="108"/>
      <c r="FL368" s="108"/>
      <c r="FM368" s="108"/>
      <c r="FN368" s="108"/>
      <c r="FO368" s="108"/>
      <c r="FP368" s="108"/>
      <c r="FQ368" s="108"/>
      <c r="FR368" s="108"/>
      <c r="FS368" s="108"/>
      <c r="FT368" s="108"/>
      <c r="FU368" s="108"/>
      <c r="FV368" s="108"/>
      <c r="FW368" s="108"/>
      <c r="FX368" s="108"/>
      <c r="FY368" s="108"/>
      <c r="FZ368" s="108"/>
      <c r="GA368" s="108"/>
      <c r="GB368" s="108"/>
      <c r="GC368" s="108"/>
      <c r="GD368" s="108"/>
      <c r="GE368" s="108"/>
      <c r="GF368" s="108"/>
      <c r="GG368" s="108"/>
      <c r="GH368" s="108"/>
      <c r="GI368" s="108"/>
      <c r="GJ368" s="108"/>
      <c r="GK368" s="251"/>
      <c r="GL368" s="103">
        <f t="shared" si="390"/>
        <v>0</v>
      </c>
      <c r="GM368" s="124"/>
      <c r="GN368" s="104"/>
      <c r="GO368" s="104"/>
      <c r="GP368" s="104"/>
      <c r="GQ368" s="104"/>
      <c r="GR368" s="104"/>
      <c r="GS368" s="104"/>
      <c r="GT368" s="104"/>
      <c r="GU368" s="104"/>
      <c r="GV368" s="104"/>
      <c r="GW368" s="104"/>
      <c r="GX368" s="104"/>
      <c r="GY368" s="104"/>
      <c r="GZ368" s="104"/>
      <c r="HA368" s="104"/>
      <c r="HB368" s="104"/>
      <c r="HC368" s="104"/>
      <c r="HD368" s="104"/>
      <c r="HE368" s="104"/>
      <c r="HF368" s="104"/>
      <c r="HG368" s="104"/>
      <c r="HH368" s="104"/>
      <c r="HI368" s="104"/>
      <c r="HJ368" s="104"/>
      <c r="HK368" s="104"/>
      <c r="HL368" s="104"/>
      <c r="HM368" s="104"/>
      <c r="HN368" s="104"/>
      <c r="HO368" s="104"/>
      <c r="HP368" s="104"/>
      <c r="HQ368" s="64"/>
      <c r="HR368" s="64"/>
      <c r="HS368" s="64"/>
      <c r="HT368" s="64"/>
      <c r="HU368" s="64"/>
      <c r="HV368" s="64"/>
      <c r="HW368" s="105"/>
      <c r="HX368" s="64"/>
      <c r="HY368" s="280">
        <f t="shared" si="427"/>
        <v>0</v>
      </c>
      <c r="HZ368" s="280">
        <f t="shared" si="428"/>
        <v>0</v>
      </c>
      <c r="IA368" s="280">
        <f t="shared" si="429"/>
        <v>0</v>
      </c>
      <c r="IB368" s="64"/>
      <c r="IC368" s="64"/>
    </row>
    <row r="369" spans="1:237" s="106" customFormat="1" ht="22.5" customHeight="1" x14ac:dyDescent="0.25">
      <c r="A369" s="368" t="s">
        <v>3537</v>
      </c>
      <c r="B369" s="369" t="s">
        <v>3538</v>
      </c>
      <c r="C369" s="375" t="s">
        <v>3301</v>
      </c>
      <c r="D369" s="371" t="s">
        <v>3478</v>
      </c>
      <c r="E369" s="371" t="s">
        <v>3539</v>
      </c>
      <c r="F369" s="376" t="s">
        <v>3224</v>
      </c>
      <c r="G369" s="376" t="s">
        <v>3225</v>
      </c>
      <c r="H369" s="373" t="s">
        <v>234</v>
      </c>
      <c r="I369" s="374" t="s">
        <v>3540</v>
      </c>
      <c r="J369" s="421" t="s">
        <v>3300</v>
      </c>
      <c r="K369" s="423" t="s">
        <v>3236</v>
      </c>
      <c r="L369" s="329">
        <f>CONTINUA!BV369</f>
        <v>0</v>
      </c>
      <c r="M369" s="329">
        <f>CONTINUA!BW369</f>
        <v>0</v>
      </c>
      <c r="N369" s="895"/>
      <c r="O369" s="896" t="s">
        <v>4041</v>
      </c>
      <c r="P369" s="897" t="s">
        <v>4035</v>
      </c>
      <c r="Q369" s="400">
        <v>24</v>
      </c>
      <c r="R369" s="401"/>
      <c r="S369" s="400"/>
      <c r="T369" s="401"/>
      <c r="U369" s="400"/>
      <c r="V369" s="401"/>
      <c r="W369" s="400"/>
      <c r="X369" s="401"/>
      <c r="Y369" s="400"/>
      <c r="Z369" s="401"/>
      <c r="AA369" s="400"/>
      <c r="AB369" s="401"/>
      <c r="AC369" s="400"/>
      <c r="AD369" s="401"/>
      <c r="AE369" s="400"/>
      <c r="AF369" s="401"/>
      <c r="AG369" s="400"/>
      <c r="AH369" s="401"/>
      <c r="AI369" s="400"/>
      <c r="AJ369" s="401"/>
      <c r="AK369" s="400"/>
      <c r="AL369" s="401"/>
      <c r="AM369" s="400"/>
      <c r="AN369" s="401"/>
      <c r="AO369" s="400"/>
      <c r="AP369" s="401"/>
      <c r="AQ369" s="400"/>
      <c r="AR369" s="401"/>
      <c r="AS369" s="400"/>
      <c r="AT369" s="401"/>
      <c r="AU369" s="400"/>
      <c r="AV369" s="401"/>
      <c r="AW369" s="400"/>
      <c r="AX369" s="401"/>
      <c r="AY369" s="400"/>
      <c r="AZ369" s="401"/>
      <c r="BA369" s="400"/>
      <c r="BB369" s="401"/>
      <c r="BC369" s="400"/>
      <c r="BD369" s="401"/>
      <c r="BE369" s="400"/>
      <c r="BF369" s="401"/>
      <c r="BG369" s="400"/>
      <c r="BH369" s="401"/>
      <c r="BI369" s="400"/>
      <c r="BJ369" s="401"/>
      <c r="BK369" s="400"/>
      <c r="BL369" s="401"/>
      <c r="BM369" s="400"/>
      <c r="BN369" s="401"/>
      <c r="BO369" s="400"/>
      <c r="BP369" s="401"/>
      <c r="BQ369" s="400"/>
      <c r="BR369" s="401"/>
      <c r="BS369" s="400"/>
      <c r="BT369" s="401"/>
      <c r="BU369" s="400"/>
      <c r="BV369" s="401"/>
      <c r="BW369" s="400"/>
      <c r="BX369" s="401"/>
      <c r="BY369" s="400"/>
      <c r="BZ369" s="401"/>
      <c r="CA369" s="400"/>
      <c r="CB369" s="401"/>
      <c r="CC369" s="400"/>
      <c r="CD369" s="401"/>
      <c r="CE369" s="400"/>
      <c r="CF369" s="401"/>
      <c r="CG369" s="400"/>
      <c r="CH369" s="401"/>
      <c r="CI369" s="400"/>
      <c r="CJ369" s="401"/>
      <c r="CK369" s="400"/>
      <c r="CL369" s="401"/>
      <c r="CM369" s="400"/>
      <c r="CN369" s="401"/>
      <c r="CO369" s="400"/>
      <c r="CP369" s="401"/>
      <c r="CQ369" s="400"/>
      <c r="CR369" s="401"/>
      <c r="CS369" s="400"/>
      <c r="CT369" s="401"/>
      <c r="CU369" s="400"/>
      <c r="CV369" s="401"/>
      <c r="CW369" s="400"/>
      <c r="CX369" s="401"/>
      <c r="CY369" s="400"/>
      <c r="CZ369" s="401"/>
      <c r="DA369" s="400"/>
      <c r="DB369" s="401"/>
      <c r="DC369" s="400"/>
      <c r="DD369" s="401"/>
      <c r="DE369" s="400"/>
      <c r="DF369" s="401"/>
      <c r="DG369" s="400"/>
      <c r="DH369" s="401"/>
      <c r="DI369" s="400"/>
      <c r="DJ369" s="401"/>
      <c r="DK369" s="400"/>
      <c r="DL369" s="401"/>
      <c r="DM369" s="400"/>
      <c r="DN369" s="401"/>
      <c r="DO369" s="400"/>
      <c r="DP369" s="401"/>
      <c r="DQ369" s="400"/>
      <c r="DR369" s="401"/>
      <c r="DS369" s="400"/>
      <c r="DT369" s="401"/>
      <c r="DU369" s="400"/>
      <c r="DV369" s="401"/>
      <c r="DW369" s="400"/>
      <c r="DX369" s="401"/>
      <c r="DY369" s="400"/>
      <c r="DZ369" s="401"/>
      <c r="EA369" s="400"/>
      <c r="EB369" s="401"/>
      <c r="EC369" s="400"/>
      <c r="ED369" s="401"/>
      <c r="EE369" s="400"/>
      <c r="EF369" s="401"/>
      <c r="EG369" s="400"/>
      <c r="EH369" s="401"/>
      <c r="EI369" s="400"/>
      <c r="EJ369" s="447"/>
      <c r="EK369" s="511"/>
      <c r="EL369" s="514"/>
      <c r="EM369" s="448"/>
      <c r="EN369" s="344"/>
      <c r="EO369" s="345"/>
      <c r="EP369" s="171">
        <f t="shared" si="382"/>
        <v>24</v>
      </c>
      <c r="EQ369" s="171">
        <f t="shared" si="383"/>
        <v>0</v>
      </c>
      <c r="ER369" s="171">
        <f t="shared" si="384"/>
        <v>0</v>
      </c>
      <c r="ES369" s="171">
        <f t="shared" si="385"/>
        <v>0</v>
      </c>
      <c r="ET369" s="171">
        <f t="shared" si="386"/>
        <v>0</v>
      </c>
      <c r="EU369" s="171">
        <f t="shared" si="387"/>
        <v>0</v>
      </c>
      <c r="EV369" s="172">
        <f t="shared" si="388"/>
        <v>24</v>
      </c>
      <c r="EW369" s="127"/>
      <c r="EX369" s="248">
        <f t="shared" si="425"/>
        <v>0</v>
      </c>
      <c r="EY369" s="174">
        <f>(L369*regular)+(M369*Cadeirantee)</f>
        <v>0</v>
      </c>
      <c r="EZ369" s="249">
        <f>SUMIF(FG369:GJ369,"&gt;0")</f>
        <v>0</v>
      </c>
      <c r="FA369" s="249">
        <f>SUMIF(FG369:GJ369,"&lt;0")+SUMIF(GN369:HP369,"&lt;0")</f>
        <v>0</v>
      </c>
      <c r="FB369" s="174">
        <v>0</v>
      </c>
      <c r="FC369" s="126">
        <f>N369*km*'VALORES TABELA'!$B$13</f>
        <v>0</v>
      </c>
      <c r="FD369" s="250">
        <f t="shared" si="426"/>
        <v>0</v>
      </c>
      <c r="FE369" s="105"/>
      <c r="FF369" s="118"/>
      <c r="FG369" s="118"/>
      <c r="FH369" s="118"/>
      <c r="FI369" s="118"/>
      <c r="FJ369" s="118"/>
      <c r="FK369" s="118"/>
      <c r="FL369" s="118"/>
      <c r="FM369" s="118"/>
      <c r="FN369" s="118"/>
      <c r="FO369" s="118"/>
      <c r="FP369" s="118"/>
      <c r="FQ369" s="118"/>
      <c r="FR369" s="118"/>
      <c r="FS369" s="118"/>
      <c r="FT369" s="118"/>
      <c r="FU369" s="118"/>
      <c r="FV369" s="118"/>
      <c r="FW369" s="118"/>
      <c r="FX369" s="118"/>
      <c r="FY369" s="118"/>
      <c r="FZ369" s="118"/>
      <c r="GA369" s="118"/>
      <c r="GB369" s="118"/>
      <c r="GC369" s="118"/>
      <c r="GD369" s="118"/>
      <c r="GE369" s="118"/>
      <c r="GF369" s="118"/>
      <c r="GG369" s="118"/>
      <c r="GH369" s="118"/>
      <c r="GI369" s="118"/>
      <c r="GJ369" s="118"/>
      <c r="GK369" s="252"/>
      <c r="GL369" s="103">
        <f t="shared" si="390"/>
        <v>0</v>
      </c>
      <c r="GM369" s="12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4"/>
      <c r="HO369" s="104"/>
      <c r="HP369" s="104"/>
      <c r="HQ369" s="64"/>
      <c r="HR369" s="65"/>
      <c r="HS369" s="65"/>
      <c r="HT369" s="65"/>
      <c r="HU369" s="65"/>
      <c r="HV369" s="65"/>
      <c r="HW369" s="105"/>
      <c r="HX369" s="65"/>
      <c r="HY369" s="280">
        <f t="shared" si="427"/>
        <v>0</v>
      </c>
      <c r="HZ369" s="280">
        <f t="shared" si="428"/>
        <v>0</v>
      </c>
      <c r="IA369" s="280">
        <f t="shared" si="429"/>
        <v>0</v>
      </c>
      <c r="IB369" s="65"/>
      <c r="IC369" s="65"/>
    </row>
    <row r="370" spans="1:237" s="106" customFormat="1" ht="22.5" customHeight="1" thickBot="1" x14ac:dyDescent="0.3">
      <c r="A370" s="377" t="s">
        <v>3537</v>
      </c>
      <c r="B370" s="378" t="s">
        <v>3538</v>
      </c>
      <c r="C370" s="379" t="s">
        <v>3301</v>
      </c>
      <c r="D370" s="380" t="s">
        <v>3478</v>
      </c>
      <c r="E370" s="380" t="s">
        <v>3539</v>
      </c>
      <c r="F370" s="381" t="s">
        <v>3224</v>
      </c>
      <c r="G370" s="381" t="s">
        <v>3225</v>
      </c>
      <c r="H370" s="382" t="s">
        <v>234</v>
      </c>
      <c r="I370" s="383" t="s">
        <v>3540</v>
      </c>
      <c r="J370" s="421" t="s">
        <v>3300</v>
      </c>
      <c r="K370" s="424" t="s">
        <v>60</v>
      </c>
      <c r="L370" s="329">
        <f>CONTINUA!BV370</f>
        <v>0</v>
      </c>
      <c r="M370" s="329">
        <f>CONTINUA!BW370</f>
        <v>0</v>
      </c>
      <c r="N370" s="895"/>
      <c r="O370" s="896" t="s">
        <v>4041</v>
      </c>
      <c r="P370" s="897" t="s">
        <v>4035</v>
      </c>
      <c r="Q370" s="400"/>
      <c r="R370" s="401"/>
      <c r="S370" s="400"/>
      <c r="T370" s="401"/>
      <c r="U370" s="400"/>
      <c r="V370" s="401"/>
      <c r="W370" s="400"/>
      <c r="X370" s="401"/>
      <c r="Y370" s="400"/>
      <c r="Z370" s="401"/>
      <c r="AA370" s="400"/>
      <c r="AB370" s="401"/>
      <c r="AC370" s="400"/>
      <c r="AD370" s="401"/>
      <c r="AE370" s="400"/>
      <c r="AF370" s="401"/>
      <c r="AG370" s="400"/>
      <c r="AH370" s="401"/>
      <c r="AI370" s="400"/>
      <c r="AJ370" s="401"/>
      <c r="AK370" s="400"/>
      <c r="AL370" s="401"/>
      <c r="AM370" s="400"/>
      <c r="AN370" s="401"/>
      <c r="AO370" s="400"/>
      <c r="AP370" s="401"/>
      <c r="AQ370" s="400"/>
      <c r="AR370" s="401"/>
      <c r="AS370" s="400"/>
      <c r="AT370" s="401"/>
      <c r="AU370" s="400"/>
      <c r="AV370" s="401"/>
      <c r="AW370" s="400"/>
      <c r="AX370" s="401"/>
      <c r="AY370" s="400"/>
      <c r="AZ370" s="401"/>
      <c r="BA370" s="400"/>
      <c r="BB370" s="401"/>
      <c r="BC370" s="400"/>
      <c r="BD370" s="401"/>
      <c r="BE370" s="400"/>
      <c r="BF370" s="401"/>
      <c r="BG370" s="400"/>
      <c r="BH370" s="401"/>
      <c r="BI370" s="400"/>
      <c r="BJ370" s="401"/>
      <c r="BK370" s="400"/>
      <c r="BL370" s="401"/>
      <c r="BM370" s="400"/>
      <c r="BN370" s="401"/>
      <c r="BO370" s="400"/>
      <c r="BP370" s="401"/>
      <c r="BQ370" s="400"/>
      <c r="BR370" s="401"/>
      <c r="BS370" s="400"/>
      <c r="BT370" s="401"/>
      <c r="BU370" s="400"/>
      <c r="BV370" s="401"/>
      <c r="BW370" s="400"/>
      <c r="BX370" s="401"/>
      <c r="BY370" s="400"/>
      <c r="BZ370" s="401"/>
      <c r="CA370" s="400"/>
      <c r="CB370" s="401"/>
      <c r="CC370" s="400"/>
      <c r="CD370" s="401"/>
      <c r="CE370" s="400"/>
      <c r="CF370" s="401"/>
      <c r="CG370" s="400"/>
      <c r="CH370" s="401"/>
      <c r="CI370" s="400"/>
      <c r="CJ370" s="401"/>
      <c r="CK370" s="400"/>
      <c r="CL370" s="401"/>
      <c r="CM370" s="400"/>
      <c r="CN370" s="401"/>
      <c r="CO370" s="400"/>
      <c r="CP370" s="401"/>
      <c r="CQ370" s="400"/>
      <c r="CR370" s="401"/>
      <c r="CS370" s="400"/>
      <c r="CT370" s="401"/>
      <c r="CU370" s="400"/>
      <c r="CV370" s="401"/>
      <c r="CW370" s="400"/>
      <c r="CX370" s="401"/>
      <c r="CY370" s="400"/>
      <c r="CZ370" s="401"/>
      <c r="DA370" s="400"/>
      <c r="DB370" s="401"/>
      <c r="DC370" s="400"/>
      <c r="DD370" s="401"/>
      <c r="DE370" s="400"/>
      <c r="DF370" s="401"/>
      <c r="DG370" s="400"/>
      <c r="DH370" s="401"/>
      <c r="DI370" s="400"/>
      <c r="DJ370" s="401"/>
      <c r="DK370" s="400"/>
      <c r="DL370" s="401"/>
      <c r="DM370" s="400"/>
      <c r="DN370" s="401"/>
      <c r="DO370" s="400"/>
      <c r="DP370" s="401"/>
      <c r="DQ370" s="400"/>
      <c r="DR370" s="401"/>
      <c r="DS370" s="400"/>
      <c r="DT370" s="401"/>
      <c r="DU370" s="400"/>
      <c r="DV370" s="401"/>
      <c r="DW370" s="400"/>
      <c r="DX370" s="401"/>
      <c r="DY370" s="400"/>
      <c r="DZ370" s="401"/>
      <c r="EA370" s="400"/>
      <c r="EB370" s="401"/>
      <c r="EC370" s="400"/>
      <c r="ED370" s="401"/>
      <c r="EE370" s="400"/>
      <c r="EF370" s="401"/>
      <c r="EG370" s="400"/>
      <c r="EH370" s="401"/>
      <c r="EI370" s="400"/>
      <c r="EJ370" s="447"/>
      <c r="EK370" s="512"/>
      <c r="EL370" s="515"/>
      <c r="EM370" s="450"/>
      <c r="EN370" s="348"/>
      <c r="EO370" s="348"/>
      <c r="EP370" s="179">
        <f t="shared" si="382"/>
        <v>0</v>
      </c>
      <c r="EQ370" s="179">
        <f t="shared" si="383"/>
        <v>0</v>
      </c>
      <c r="ER370" s="179">
        <f t="shared" si="384"/>
        <v>0</v>
      </c>
      <c r="ES370" s="179">
        <f t="shared" si="385"/>
        <v>0</v>
      </c>
      <c r="ET370" s="179">
        <f t="shared" si="386"/>
        <v>0</v>
      </c>
      <c r="EU370" s="179">
        <f t="shared" si="387"/>
        <v>0</v>
      </c>
      <c r="EV370" s="172">
        <f t="shared" si="388"/>
        <v>0</v>
      </c>
      <c r="EW370" s="253"/>
      <c r="EX370" s="254">
        <v>0</v>
      </c>
      <c r="EY370" s="180">
        <v>0</v>
      </c>
      <c r="EZ370" s="255">
        <v>0</v>
      </c>
      <c r="FA370" s="255">
        <v>0</v>
      </c>
      <c r="FB370" s="180">
        <f>SUM(FF370:GI370)/2</f>
        <v>0</v>
      </c>
      <c r="FC370" s="256">
        <f>N370*km*'VALORES TABELA'!$B$13</f>
        <v>0</v>
      </c>
      <c r="FD370" s="250">
        <f t="shared" si="426"/>
        <v>0</v>
      </c>
      <c r="FE370" s="257"/>
      <c r="FF370" s="181">
        <f>((Q370+S370)*Percapita)+((R370+T370)*Cadeirante)</f>
        <v>0</v>
      </c>
      <c r="FG370" s="181">
        <f>((U370+W370)*Percapita/30*FG$4)+((V370+X370)*Cadeirante/30*FG$4)</f>
        <v>0</v>
      </c>
      <c r="FH370" s="181">
        <f>((Y370+AA370)*Percapita/30*FH$4)+((Z370+AB370)*Cadeirante/30*FH$4)</f>
        <v>0</v>
      </c>
      <c r="FI370" s="181">
        <f>((AC370+AE370)*Percapita/30*FI$4)+((AD370+AF370)*Cadeirante/30*FI$4)</f>
        <v>0</v>
      </c>
      <c r="FJ370" s="181">
        <f>((AG370+AI370)*Percapita/30*FJ$4)+((AH370+AJ370)*Cadeirante/30*FJ$4)</f>
        <v>0</v>
      </c>
      <c r="FK370" s="181">
        <f>((AK370+AM370)*Percapita/30*FK$4)+((AL370+AN370)*Cadeirante/30*FK$4)</f>
        <v>0</v>
      </c>
      <c r="FL370" s="181">
        <f>((AO370+AQ370)*Percapita/30*FL$4)+((AP370+AR370)*Cadeirante/30*FL$4)</f>
        <v>0</v>
      </c>
      <c r="FM370" s="181">
        <f>((AS370+AU370)*Percapita/30*FM$4)+((AT370+AV370)*Cadeirante/30*FM$4)</f>
        <v>0</v>
      </c>
      <c r="FN370" s="181">
        <f>((AW370+AY370)*Percapita/30*FN$4)+((AX370+AZ370)*Cadeirante/30*FN$4)</f>
        <v>0</v>
      </c>
      <c r="FO370" s="181">
        <f>((BA370+BC370)*Percapita/30*FO$4)+((BB370+BD370)*Cadeirante/30*FO$4)</f>
        <v>0</v>
      </c>
      <c r="FP370" s="181">
        <f>((BE370+BG370)*Percapita/30*FP$4)+((BF370+BH370)*Cadeirante/30*FP$4)</f>
        <v>0</v>
      </c>
      <c r="FQ370" s="181">
        <f>((BI370+BK370)*Percapita/30*FQ$4)+((BJ370+BL370)*Cadeirante/30*FQ$4)</f>
        <v>0</v>
      </c>
      <c r="FR370" s="181">
        <f>((BM370+BO370)*Percapita/30*FR$4)+((BN370+BP370)*Cadeirante/30*FR$4)</f>
        <v>0</v>
      </c>
      <c r="FS370" s="181">
        <f>((BQ370+BS370)*Percapita/30*FS$4)+((BR370+BT370)*Cadeirante/30*FS$4)</f>
        <v>0</v>
      </c>
      <c r="FT370" s="181">
        <f>((BU370+BW370)*Percapita/30*FT$4)+((BV370+BX370)*Cadeirante/30*FT$4)</f>
        <v>0</v>
      </c>
      <c r="FU370" s="181">
        <f>((BY370+CA370)*Percapita/30*FU$4)+((BZ370+CB370)*Cadeirante/30*FU$4)</f>
        <v>0</v>
      </c>
      <c r="FV370" s="181">
        <f>((CC370+CE370)*Percapita/30*FV$4)+((CD370+CF370)*Cadeirante/30*FV$4)</f>
        <v>0</v>
      </c>
      <c r="FW370" s="181">
        <f>((CG370+CI370)*Percapita/30*FW$4)+((CI370+CK370)*Cadeirante/30*FW$4)</f>
        <v>0</v>
      </c>
      <c r="FX370" s="181">
        <f>((CK370+CM370)*Percapita/30*FX$4)+((CL370+CN370)*Cadeirante/30*FX$4)</f>
        <v>0</v>
      </c>
      <c r="FY370" s="181">
        <f>((CO370+CQ370)*Percapita/30*FY$4)+((CP370+CR370)*Cadeirante/30*FY$4)</f>
        <v>0</v>
      </c>
      <c r="FZ370" s="181">
        <f>((CS370+CU370)*Percapita/30*FZ$4)+((CT370+CV370)*Cadeirante/30*FZ$4)</f>
        <v>0</v>
      </c>
      <c r="GA370" s="181">
        <f>((CW370+CY370)*Percapita/30*GA$4)+((CX370+CZ370)*Cadeirante/30*GA$4)</f>
        <v>0</v>
      </c>
      <c r="GB370" s="181">
        <f>((DA370+DC370)*Percapita/30*GB$4)+((DB370+DD370)*Cadeirante/30*GB$4)</f>
        <v>0</v>
      </c>
      <c r="GC370" s="181">
        <f>((DE370+DG370)*Percapita/30*GC$4)+((DF370+DH370)*Cadeirante/30*GC$4)</f>
        <v>0</v>
      </c>
      <c r="GD370" s="181">
        <f>((DI370+DK370)*Percapita/30*GD$4)+((DJ370+DL370)*Cadeirante/30*GD$4)</f>
        <v>0</v>
      </c>
      <c r="GE370" s="181">
        <f>((DM370+DO370)*Percapita/30*GE$4)+((DN370+DP370)*Cadeirante/30*GE$4)</f>
        <v>0</v>
      </c>
      <c r="GF370" s="181">
        <f>((DQ370+DS370)*Percapita/30*GF$4)+((DR370+DT370)*Cadeirante/30*GF$4)</f>
        <v>0</v>
      </c>
      <c r="GG370" s="181">
        <f>((DU370+DW370)*Percapita/30*GG$4)+((DV370+DX370)*Cadeirante/30*GG$4)</f>
        <v>0</v>
      </c>
      <c r="GH370" s="181">
        <f>((DY370+EA370)*Percapita/30*GH$4)+((DZ370+EB370)*Cadeirante/30*GH$4)</f>
        <v>0</v>
      </c>
      <c r="GI370" s="181">
        <f>((EC370+EE370)*Percapita/30*GI$4)+((ED370+EF370)*Cadeirante/30*GI$4)</f>
        <v>0</v>
      </c>
      <c r="GJ370" s="181">
        <f>((EG370+EI370)*Percapita)+((EH370+EJ370)*Cadeirante)</f>
        <v>0</v>
      </c>
      <c r="GK370" s="258"/>
      <c r="GL370" s="103">
        <f t="shared" si="390"/>
        <v>0</v>
      </c>
      <c r="GM370" s="124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259"/>
      <c r="HQ370" s="64"/>
      <c r="HW370" s="257"/>
      <c r="HY370" s="280">
        <f t="shared" si="427"/>
        <v>0</v>
      </c>
      <c r="HZ370" s="280">
        <f t="shared" si="428"/>
        <v>0</v>
      </c>
      <c r="IA370" s="280">
        <f t="shared" si="429"/>
        <v>0</v>
      </c>
    </row>
    <row r="371" spans="1:237" s="106" customFormat="1" ht="22.5" customHeight="1" x14ac:dyDescent="0.25">
      <c r="A371" t="s">
        <v>3541</v>
      </c>
      <c r="B371" s="522" t="s">
        <v>3542</v>
      </c>
      <c r="C371" s="523">
        <v>1</v>
      </c>
      <c r="D371" s="524" t="s">
        <v>3478</v>
      </c>
      <c r="E371" s="524" t="s">
        <v>3543</v>
      </c>
      <c r="F371" s="525" t="s">
        <v>3224</v>
      </c>
      <c r="G371" s="525" t="s">
        <v>3225</v>
      </c>
      <c r="H371" s="350" t="s">
        <v>234</v>
      </c>
      <c r="I371" s="351" t="s">
        <v>3544</v>
      </c>
      <c r="J371" s="409" t="s">
        <v>3231</v>
      </c>
      <c r="K371" s="410" t="s">
        <v>3232</v>
      </c>
      <c r="L371" s="329">
        <f>CONTINUA!BV371</f>
        <v>0</v>
      </c>
      <c r="M371" s="329">
        <f>CONTINUA!BW371</f>
        <v>0</v>
      </c>
      <c r="N371" s="895"/>
      <c r="O371" s="896" t="s">
        <v>4041</v>
      </c>
      <c r="P371" s="897" t="s">
        <v>4035</v>
      </c>
      <c r="Q371" s="400">
        <v>49</v>
      </c>
      <c r="R371" s="401"/>
      <c r="S371" s="400"/>
      <c r="T371" s="401"/>
      <c r="U371" s="400"/>
      <c r="V371" s="401"/>
      <c r="W371" s="400"/>
      <c r="X371" s="401"/>
      <c r="Y371" s="400"/>
      <c r="Z371" s="401"/>
      <c r="AA371" s="400"/>
      <c r="AB371" s="401"/>
      <c r="AC371" s="400"/>
      <c r="AD371" s="401"/>
      <c r="AE371" s="400"/>
      <c r="AF371" s="401"/>
      <c r="AG371" s="400"/>
      <c r="AH371" s="401"/>
      <c r="AI371" s="400"/>
      <c r="AJ371" s="401"/>
      <c r="AK371" s="400"/>
      <c r="AL371" s="401"/>
      <c r="AM371" s="400"/>
      <c r="AN371" s="401"/>
      <c r="AO371" s="400"/>
      <c r="AP371" s="401"/>
      <c r="AQ371" s="400"/>
      <c r="AR371" s="401"/>
      <c r="AS371" s="400"/>
      <c r="AT371" s="401"/>
      <c r="AU371" s="400"/>
      <c r="AV371" s="401"/>
      <c r="AW371" s="400"/>
      <c r="AX371" s="401"/>
      <c r="AY371" s="400"/>
      <c r="AZ371" s="401"/>
      <c r="BA371" s="400"/>
      <c r="BB371" s="401"/>
      <c r="BC371" s="400"/>
      <c r="BD371" s="401"/>
      <c r="BE371" s="400"/>
      <c r="BF371" s="401"/>
      <c r="BG371" s="400"/>
      <c r="BH371" s="401"/>
      <c r="BI371" s="400"/>
      <c r="BJ371" s="401"/>
      <c r="BK371" s="400"/>
      <c r="BL371" s="401"/>
      <c r="BM371" s="400"/>
      <c r="BN371" s="401"/>
      <c r="BO371" s="400"/>
      <c r="BP371" s="401"/>
      <c r="BQ371" s="400"/>
      <c r="BR371" s="401"/>
      <c r="BS371" s="400"/>
      <c r="BT371" s="401"/>
      <c r="BU371" s="400"/>
      <c r="BV371" s="401"/>
      <c r="BW371" s="400"/>
      <c r="BX371" s="401"/>
      <c r="BY371" s="400"/>
      <c r="BZ371" s="401"/>
      <c r="CA371" s="400"/>
      <c r="CB371" s="401"/>
      <c r="CC371" s="400"/>
      <c r="CD371" s="401"/>
      <c r="CE371" s="400"/>
      <c r="CF371" s="401"/>
      <c r="CG371" s="400"/>
      <c r="CH371" s="401"/>
      <c r="CI371" s="400"/>
      <c r="CJ371" s="401"/>
      <c r="CK371" s="400"/>
      <c r="CL371" s="401"/>
      <c r="CM371" s="400"/>
      <c r="CN371" s="401"/>
      <c r="CO371" s="400"/>
      <c r="CP371" s="401"/>
      <c r="CQ371" s="400"/>
      <c r="CR371" s="401"/>
      <c r="CS371" s="400"/>
      <c r="CT371" s="401"/>
      <c r="CU371" s="400"/>
      <c r="CV371" s="401"/>
      <c r="CW371" s="400"/>
      <c r="CX371" s="401"/>
      <c r="CY371" s="400"/>
      <c r="CZ371" s="401"/>
      <c r="DA371" s="400"/>
      <c r="DB371" s="401"/>
      <c r="DC371" s="400"/>
      <c r="DD371" s="401"/>
      <c r="DE371" s="400"/>
      <c r="DF371" s="401"/>
      <c r="DG371" s="400"/>
      <c r="DH371" s="401"/>
      <c r="DI371" s="400"/>
      <c r="DJ371" s="401"/>
      <c r="DK371" s="400"/>
      <c r="DL371" s="401"/>
      <c r="DM371" s="400"/>
      <c r="DN371" s="401"/>
      <c r="DO371" s="400"/>
      <c r="DP371" s="401"/>
      <c r="DQ371" s="400"/>
      <c r="DR371" s="401"/>
      <c r="DS371" s="400"/>
      <c r="DT371" s="401"/>
      <c r="DU371" s="400"/>
      <c r="DV371" s="401"/>
      <c r="DW371" s="400"/>
      <c r="DX371" s="401"/>
      <c r="DY371" s="400"/>
      <c r="DZ371" s="401"/>
      <c r="EA371" s="400"/>
      <c r="EB371" s="401"/>
      <c r="EC371" s="400"/>
      <c r="ED371" s="401"/>
      <c r="EE371" s="400"/>
      <c r="EF371" s="401"/>
      <c r="EG371" s="400"/>
      <c r="EH371" s="401"/>
      <c r="EI371" s="400"/>
      <c r="EJ371" s="447"/>
      <c r="EK371" s="510"/>
      <c r="EL371" s="513"/>
      <c r="EM371" s="520"/>
      <c r="EN371" s="520"/>
      <c r="EO371" s="520"/>
      <c r="EP371" s="171">
        <f t="shared" si="382"/>
        <v>49</v>
      </c>
      <c r="EQ371" s="171">
        <f t="shared" si="383"/>
        <v>0</v>
      </c>
      <c r="ER371" s="171">
        <f t="shared" si="384"/>
        <v>0</v>
      </c>
      <c r="ES371" s="171">
        <f t="shared" si="385"/>
        <v>0</v>
      </c>
      <c r="ET371" s="171">
        <f t="shared" si="386"/>
        <v>0</v>
      </c>
      <c r="EU371" s="171">
        <f t="shared" si="387"/>
        <v>0</v>
      </c>
      <c r="EV371" s="172">
        <f t="shared" si="388"/>
        <v>49</v>
      </c>
      <c r="EW371" s="367">
        <f>IF(C371=4,IF(MAX(Q371:EJ373)&gt;0,(Especiall/30*(IF(($G371-$F371)=($G$5-$F$5),30,IF(DAY($G371)=31,($G371-$F371),($G371-$F371)+1)))),0),0)</f>
        <v>0</v>
      </c>
      <c r="EX371" s="248">
        <f t="shared" ref="EX371:EX374" si="430">FF371</f>
        <v>20205.11</v>
      </c>
      <c r="EY371" s="174">
        <f>(L371*regular)+(M371*Cadeirantee)</f>
        <v>0</v>
      </c>
      <c r="EZ371" s="249">
        <f>SUMIF(FG371:GJ371,"&gt;0")</f>
        <v>0</v>
      </c>
      <c r="FA371" s="249">
        <f>SUMIF(FG371:GJ371,"&lt;0")+SUMIF(GN371:HP371,"&lt;0")</f>
        <v>0</v>
      </c>
      <c r="FB371" s="174">
        <v>0</v>
      </c>
      <c r="FC371" s="175">
        <f>N371*km*'VALORES TABELA'!$B$13</f>
        <v>0</v>
      </c>
      <c r="FD371" s="250">
        <f>GL371</f>
        <v>0</v>
      </c>
      <c r="FE371" s="176">
        <f>(EW371+EW372+EW373+EW374+EX371+EX372+EX373+EX374+EY371+EY372+EY373+EY374+EY375+EZ371+EZ372+EZ373+EZ374+FA371+FA372+FA373+FA374+FC371+FC372+FC373+FC374+HY371-HZ371-IA371+FD371+FD372+FD373+FD374+FB375)</f>
        <v>20205.11</v>
      </c>
      <c r="FF371" s="177">
        <f>IF(C371=4,SUM(Q371+Q372+Q373+S371+S372+S373)*Percapita/30*FF$4+(R371+R372+R373+T371+T372+T373)*Cadeirante/30*FF$4,IF(C371=3,IF(Q374+S374=10,Fixo/30*FF$4+(Q371+Q372+Q373+S371+S372+S373)*Percapita/30*FF$4+(R374+T374)*Cadeirante/30*FF$4,IF(Q374+S374&lt;=9,(Q374+S374)*Crechee/30*FF$4)+(R374+T374)*Cadeirante/30*FF$4+(Q371+Q372+Q373+S371+S372+S373)*Percapita/30*FF$4)+IF(Q374+S374&gt;=11,Fixo/30*FF$4+(Q374+S374-10)*Crechee/30*FF$4,0),IF(C371=2,IF(R371+R372+R373+R374+T371+T372+T373+T374=1,Cadeirante/30*FF$4,IF(R371+R372+R373+R374+T371+T372+T373+T374=2,Fixo/30*FF$4,IF(R371+R372+R373+R374+T371+T372+T373+T374&gt;2,Fixo/30*FF$4+(R371+R372+R373+R374+T371+T372+T373+T374-2)*Cadeirante/30*FF$4)))+(Q371+Q372+Q373+S371+S372+S373)*Percapita/30*FF$4+(Q374+S374)*Crechee/30*FF$4,IF(C371=1,IF(Q371+Q372+Q373+R371+R372+R373+S371+S372+S373+T371+T372+T373&lt;=15,(Q371+Q372+Q373+S371+S372+S373)*Percapita/30*FF$4,IF(Q371+Q372+Q373+R371+R372+R373+S371+S372+S373+T371+T372+T373&gt;=16,Fixo/30*FF$4+(Q371+Q372+Q373+R371+R372+R373+S371+S372+S373+T371+T372-16)*Percapita/30*FF$4))))))</f>
        <v>20205.11</v>
      </c>
      <c r="FG371" s="177">
        <f>IF(C371=4,SUM(U371+U372+U373+W371+W372+W373)*Percapita/30*FG$4+(V371+V372+V373+X371+X372+X373)*Cadeirante/30*FG$4,IF(C371=3,IF(U374+W374=10,Fixo/30*FG$4+(U371+U372+U373+W371+W372+W373)*Percapita/30*FG$4+(V374+X374)*Cadeirante/30*FG$4,IF(U374+W374&lt;=9,(U374+W374)*Crechee/30*FG$4)+(V374+X374)*Cadeirante/30*FG$4+(U371+U372+U373+W371+W372+W373)*Percapita/30*FG$4)+IF(U374+W374&gt;=11,Fixo/30*FG$4+(U374+W374-10)*Crechee/30*FG$4,0),IF(C371=2,IF(V371+V372+V373+V374+X371+X372+X373+X374=1,Cadeirante/30*FG$4,IF(V371+V372+V373+V374+X371+X372+X373+X374=2,Fixo/30*FG$4,IF(V371+V372+V373+V374+X371+X372+X373+X374&gt;2,Fixo/30*FG$4+(V371+V372+V373+V374+X371+X372+X373+X374-2)*Cadeirante/30*FG$4)))+(U371+U372+U373+W371+W372+W373)*Percapita/30*FG$4+(U374+W374)*Crechee/30*FG$4,IF(C371=1,IF(U371+U372+U373+V371+V372+V373+W371+W372+W373+X371+X372+X373&lt;=15,(U371+U372+U373+W371+W372+W373)*Percapita/30*FG$4,IF(U371+U372+U373+V371+V372+V373+W371+W372+W373+X371+X372+X373&gt;=16,Fixo/30*FG$4+(U371+U372+U373+V371+V372+V373+W371+W372+W373+X371+X372-16)*Percapita/30*FG$4))))))</f>
        <v>0</v>
      </c>
      <c r="FH371" s="177">
        <f>IF(C371=4,SUM(Y371+Y372+Y373+AA371+AA372+AA373)*Percapita/30*FH$4+(Z371+Z372+Z373+AB371+AB372+AB373)*Cadeirante/30*FH$4,IF(C371=3,IF(Y374+AA374=10,Fixo/30*FH$4+(Y371+Y372+Y373+AA371+AA372+AA373)*Percapita/30*FH$4+(Z374+AB374)*Cadeirante/30*FH$4,IF(Y374+AA374&lt;=9,(Y374+AA374)*Crechee/30*FH$4)+(Z374+AB374)*Cadeirante/30*FH$4+(Y371+Y372+Y373+AA371+AA372+AA373)*Percapita/30*FH$4)+IF(Y374+AA374&gt;=11,Fixo/30*FH$4+(Y374+AA374-10)*Crechee/30*FH$4,0),IF(C371=2,IF(Z371+Z372+Z373+Z374+AB371+AB372+AB373+AB374=1,Cadeirante/30*FH$4,IF(Z371+Z372+Z373+Z374+AB371+AB372+AB373+AB374=2,Fixo/30*FH$4,IF(Z371+Z372+Z373+Z374+AB371+AB372+AB373+AB374&gt;2,Fixo/30*FH$4+(Z371+Z372+Z373+Z374+AB371+AB372+AB373+AB374-2)*Cadeirante/30*FH$4)))+(Y371+Y372+Y373+AA371+AA372+AA373)*Percapita/30*FH$4+(Y374+AA374)*Crechee/30*FH$4,IF(C371=1,IF(Y371+Y372+Y373+Z371+Z372+Z373+AA371+AA372+AA373+AB371+AB372+AB373&lt;=15,(Y371+Y372+Y373+AA371+AA372+AA373)*Percapita/30*FH$4,IF(Y371+Y372+Y373+Z371+Z372+Z373+AA371+AA372+AA373+AB371+AB372+AB373&gt;=16,Fixo/30*FH$4+(Y371+Y372+Y373+Z371+Z372+Z373+AA371+AA372+AA373+AB371+AB372-16)*Percapita/30*FH$4))))))</f>
        <v>0</v>
      </c>
      <c r="FI371" s="177">
        <f>IF(C371=4,SUM(AC371+AC372+AC373+AE371+AE372+AE373)*Percapita/30*FI$4+(AD371+AD372+AD373+AF371+AF372+AF373)*Cadeirante/30*FI$4,IF(C371=3,IF(AC374+AE374=10,Fixo/30*FI$4+(AC371+AC372+AC373+AE371+AE372+AE373)*Percapita/30*FI$4+(AD374+AF374)*Cadeirante/30*FI$4,IF(AC374+AE374&lt;=9,(AC374+AE374)*Crechee/30*FI$4)+(AD374+AF374)*Cadeirante/30*FI$4+(AC371+AC372+AC373+AE371+AE372+AE373)*Percapita/30*FI$4)+IF(AC374+AE374&gt;=11,Fixo/30*FI$4+(AC374+AE374-10)*Crechee/30*FI$4,0),IF(C371=2,IF(AD371+AD372+AD373+AD374+AF371+AF372+AF373+AF374=1,Cadeirante/30*FI$4,IF(AD371+AD372+AD373+AD374+AF371+AF372+AF373+AF374=2,Fixo/30*FI$4,IF(AD371+AD372+AD373+AD374+AF371+AF372+AF373+AF374&gt;2,Fixo/30*FI$4+(AD371+AD372+AD373+AD374+AF371+AF372+AF373+AF374-2)*Cadeirante/30*FI$4)))+(AC371+AC372+AC373+AE371+AE372+AE373)*Percapita/30*FI$4+(AC374+AE374)*Crechee/30*FI$4,IF(C371=1,IF(AC371+AC372+AC373+AD371+AD372+AD373+AE371+AE372+AE373+AF371+AF372+AF373&lt;=15,(AC371+AC372+AC373+AE371+AE372+AE373)*Percapita/30*FI$4,IF(AC371+AC372+AC373+AD371+AD372+AD373+AE371+AE372+AE373+AF371+AF372+AF373&gt;=16,Fixo/30*FI$4+(AC371+AC372+AC373+AD371+AD372+AD373+AE371+AE372+AE373+AF371+AF372-16)*Percapita/30*FI$4))))))</f>
        <v>0</v>
      </c>
      <c r="FJ371" s="177">
        <f>IF(C371=4,SUM(AG371+AG372+AG373+AI371+AI372+AI373)*Percapita/30*FJ$4+(AH371+AH372+AH373+AJ371+AJ372+AJ373)*Cadeirante/30*FJ$4,IF(C371=3,IF(AG374+AI374=10,Fixo/30*FJ$4+(AG371+AG372+AG373+AI371+AI372+AI373)*Percapita/30*FJ$4+(AH374+AJ374)*Cadeirante/30*FJ$4,IF(AG374+AI374&lt;=9,(AG374+AI374)*Crechee/30*FJ$4)+(AH374+AJ374)*Cadeirante/30*FJ$4+(AG371+AG372+AG373+AI371+AI372+AI373)*Percapita/30*FJ$4)+IF(AG374+AI374&gt;=11,Fixo/30*FJ$4+(AG374+AI374-10)*Crechee/30*FJ$4,0),IF(C371=2,IF(AH371+AH372+AH373+AH374+AJ371+AJ372+AJ373+AJ374=1,Cadeirante/30*FJ$4,IF(AH371+AH372+AH373+AH374+AJ371+AJ372+AJ373+AJ374=2,Fixo/30*FJ$4,IF(AH371+AH372+AH373+AH374+AJ371+AJ372+AJ373+AJ374&gt;2,Fixo/30*FJ$4+(AH371+AH372+AH373+AH374+AJ371+AJ372+AJ373+AJ374-2)*Cadeirante/30*FJ$4)))+(AG371+AG372+AG373+AI371+AI372+AI373)*Percapita/30*FJ$4+(AG374+AI374)*Crechee/30*FJ$4,IF(C371=1,IF(AG371+AG372+AG373+AH371+AH372+AH373+AI371+AI372+AI373+AJ371+AJ372+AJ373&lt;=15,(AG371+AG372+AG373+AI371+AI372+AI373)*Percapita/30*FJ$4,IF(AG371+AG372+AG373+AH371+AH372+AH373+AI371+AI372+AI373+AJ371+AJ372+AJ373&gt;=16,Fixo/30*FJ$4+(AG371+AG372+AG373+AH371+AH372+AH373+AI371+AI372+AI373+AJ371+AJ372-16)*Percapita/30*FJ$4))))))</f>
        <v>0</v>
      </c>
      <c r="FK371" s="177">
        <f>IF(C371=4,SUM(AK371+AK372+AK373+AM371+AM372+AM373)*Percapita/30*FK$4+(AL371+AL372+AL373+AN371+AN372+AN373)*Cadeirante/30*FK$4,IF(C371=3,IF(AK374+AM374=10,Fixo/30*FK$4+(AK371+AK372+AK373+AM371+AM372+AM373)*Percapita/30*FK$4+(AL374+AN374)*Cadeirante/30*FK$4,IF(AK374+AM374&lt;=9,(AK374+AM374)*Crechee/30*FK$4)+(AL374+AN374)*Cadeirante/30*FK$4+(AK371+AK372+AK373+AM371+AM372+AM373)*Percapita/30*FK$4)+IF(AK374+AM374&gt;=11,Fixo/30*FK$4+(AK374+AM374-10)*Crechee/30*FK$4,0),IF(C371=2,IF(AL371+AL372+AL373+AL374+AN371+AN372+AN373+AN374=1,Cadeirante/30*FK$4,IF(AL371+AL372+AL373+AL374+AN371+AN372+AN373+AN374=2,Fixo/30*FK$4,IF(AL371+AL372+AL373+AL374+AN371+AN372+AN373+AN374&gt;2,Fixo/30*FK$4+(AL371+AL372+AL373+AL374+AN371+AN372+AN373+AN374-2)*Cadeirante/30*FK$4)))+(AK371+AK372+AK373+AM371+AM372+AM373)*Percapita/30*FK$4+(AK374+AM374)*Crechee/30*FK$4,IF(C371=1,IF(AK371+AK372+AK373+AL371+AL372+AL373+AM371+AM372+AM373+AN371+AN372+AN373&lt;=15,(AK371+AK372+AK373+AM371+AM372+AM373)*Percapita/30*FK$4,IF(AK371+AK372+AK373+AL371+AL372+AL373+AM371+AM372+AM373+AN371+AN372+AN373&gt;=16,Fixo/30*FK$4+(AK371+AK372+AK373+AL371+AL372+AL373+AM371+AM372+AM373+AN371+AN372-16)*Percapita/30*FK$4))))))</f>
        <v>0</v>
      </c>
      <c r="FL371" s="177">
        <f>IF(C371=4,SUM(AO371+AO372+AO373+AQ371+AQ372+AQ373)*Percapita/30*FL$4+(AP371+AP372+AP373+AR371+AR372+AR373)*Cadeirante/30*FL$4,IF(C371=3,IF(AO374+AQ374=10,Fixo/30*FL$4+(AO371+AO372+AO373+AQ371+AQ372+AQ373)*Percapita/30*FL$4+(AP374+AR374)*Cadeirante/30*FL$4,IF(AO374+AQ374&lt;=9,(AO374+AQ374)*Crechee/30*FL$4)+(AP374+AR374)*Cadeirante/30*FL$4+(AO371+AO372+AO373+AQ371+AQ372+AQ373)*Percapita/30*FL$4)+IF(AO374+AQ374&gt;=11,Fixo/30*FL$4+(AO374+AQ374-10)*Crechee/30*FL$4,0),IF(C371=2,IF(AP371+AP372+AP373+AP374+AR371+AR372+AR373+AR374=1,Cadeirante/30*FL$4,IF(AP371+AP372+AP373+AP374+AR371+AR372+AR373+AR374=2,Fixo/30*FL$4,IF(AP371+AP372+AP373+AP374+AR371+AR372+AR373+AR374&gt;2,Fixo/30*FL$4+(AP371+AP372+AP373+AP374+AR371+AR372+AR373+AR374-2)*Cadeirante/30*FL$4)))+(AO371+AO372+AO373+AQ371+AQ372+AQ373)*Percapita/30*FL$4+(AO374+AQ374)*Crechee/30*FL$4,IF(C371=1,IF(AO371+AO372+AO373+AP371+AP372+AP373+AQ371+AQ372+AQ373+AR371+AR372+AR373&lt;=15,(AO371+AO372+AO373+AQ371+AQ372+AQ373)*Percapita/30*FL$4,IF(AO371+AO372+AO373+AP371+AP372+AP373+AQ371+AQ372+AQ373+AR371+AR372+AR373&gt;=16,Fixo/30*FL$4+(AO371+AO372+AO373+AP371+AP372+AP373+AQ371+AQ372+AQ373+AR371+AR372-16)*Percapita/30*FL$4))))))</f>
        <v>0</v>
      </c>
      <c r="FM371" s="177">
        <f>IF(C371=4,SUM(AS371+AS372+AS373+AU371+AU372+AU373)*Percapita/30*FM$4+(AT371+AT372+AT373+AV371+AV372+AV373)*Cadeirante/30*FM$4,IF(C371=3,IF(AS374+AU374=10,Fixo/30*FM$4+(AS371+AS372+AS373+AU371+AU372+AU373)*Percapita/30*FM$4+(AT374+AV374)*Cadeirante/30*FM$4,IF(AS374+AU374&lt;=9,(AS374+AU374)*Crechee/30*FM$4)+(AT374+AV374)*Cadeirante/30*FM$4+(AS371+AS372+AS373+AU371+AU372+AU373)*Percapita/30*FM$4)+IF(AS374+AU374&gt;=11,Fixo/30*FM$4+(AS374+AU374-10)*Crechee/30*FM$4,0),IF(C371=2,IF(AT371+AT372+AT373+AT374+AV371+AV372+AV373+AV374=1,Cadeirante/30*FM$4,IF(AT371+AT372+AT373+AT374+AV371+AV372+AV373+AV374=2,Fixo/30*FM$4,IF(AT371+AT372+AT373+AT374+AV371+AV372+AV373+AV374&gt;2,Fixo/30*FM$4+(AT371+AT372+AT373+AT374+AV371+AV372+AV373+AV374-2)*Cadeirante/30*FM$4)))+(AS371+AS372+AS373+AU371+AU372+AU373)*Percapita/30*FM$4+(AS374+AU374)*Crechee/30*FM$4,IF(C371=1,IF(AS371+AS372+AS373+AT371+AT372+AT373+AU371+AU372+AU373+AV371+AV372+AV373&lt;=15,(AS371+AS372+AS373+AU371+AU372+AU373)*Percapita/30*FM$4,IF(AS371+AS372+AS373+AT371+AT372+AT373+AU371+AU372+AU373+AV371+AV372+AV373&gt;=16,Fixo/30*FM$4+(AS371+AS372+AS373+AT371+AT372+AT373+AU371+AU372+AU373+AV371+AV372-16)*Percapita/30*FM$4))))))</f>
        <v>0</v>
      </c>
      <c r="FN371" s="177">
        <f>IF(C371=4,SUM(AW371+AW372+AW373+AY371+AY372+AY373)*Percapita/30*FN$4+(AX371+AX372+AX373+AZ371+AZ372+AZ373)*Cadeirante/30*FN$4,IF(C371=3,IF(AW374+AY374=10,Fixo/30*FN$4+(AW371+AW372+AW373+AY371+AY372+AY373)*Percapita/30*FN$4+(AX374+AZ374)*Cadeirante/30*FN$4,IF(AW374+AY374&lt;=9,(AW374+AY374)*Crechee/30*FN$4)+(AX374+AZ374)*Cadeirante/30*FN$4+(AW371+AW372+AW373+AY371+AY372+AY373)*Percapita/30*FN$4)+IF(AW374+AY374&gt;=11,Fixo/30*FN$4+(AW374+AY374-10)*Crechee/30*FN$4,0),IF(C371=2,IF(AX371+AX372+AX373+AX374+AZ371+AZ372+AZ373+AZ374=1,Cadeirante/30*FN$4,IF(AX371+AX372+AX373+AX374+AZ371+AZ372+AZ373+AZ374=2,Fixo/30*FN$4,IF(AX371+AX372+AX373+AX374+AZ371+AZ372+AZ373+AZ374&gt;2,Fixo/30*FN$4+(AX371+AX372+AX373+AX374+AZ371+AZ372+AZ373+AZ374-2)*Cadeirante/30*FN$4)))+(AW371+AW372+AW373+AY371+AY372+AY373)*Percapita/30*FN$4+(AW374+AY374)*Crechee/30*FN$4,IF(C371=1,IF(AW371+AW372+AW373+AX371+AX372+AX373+AY371+AY372+AY373+AZ371+AZ372+AZ373&lt;=15,(AW371+AW372+AW373+AY371+AY372+AY373)*Percapita/30*FN$4,IF(AW371+AW372+AW373+AX371+AX372+AX373+AY371+AY372+AY373+AZ371+AZ372+AZ373&gt;=16,Fixo/30*FN$4+(AW371+AW372+AW373+AX371+AX372+AX373+AY371+AY372+AY373+AZ371+AZ372-16)*Percapita/30*FN$4))))))</f>
        <v>0</v>
      </c>
      <c r="FO371" s="177">
        <f>IF(C371=4,SUM(BA371+BA372+BA373+BC371+BC372+BC373)*Percapita/30*FO$4+(BB371+BB372+BB373+BD371+BD372+BD373)*Cadeirante/30*FO$4,IF(C371=3,IF(BA374+BC374=10,Fixo/30*FO$4+(BA371+BA372+BA373+BC371+BC372+BC373)*Percapita/30*FO$4+(BB374+BD374)*Cadeirante/30*FO$4,IF(BA374+BC374&lt;=9,(BA374+BC374)*Crechee/30*FO$4)+(BB374+BD374)*Cadeirante/30*FO$4+(BA371+BA372+BA373+BC371+BC372+BC373)*Percapita/30*FO$4)+IF(BA374+BC374&gt;=11,Fixo/30*FO$4+(BA374+BC374-10)*Crechee/30*FO$4,0),IF(C371=2,IF(BB371+BB372+BB373+BB374+BD371+BD372+BD373+BD374=1,Cadeirante/30*FO$4,IF(BB371+BB372+BB373+BB374+BD371+BD372+BD373+BD374=2,Fixo/30*FO$4,IF(BB371+BB372+BB373+BB374+BD371+BD372+BD373+BD374&gt;2,Fixo/30*FO$4+(BB371+BB372+BB373+BB374+BD371+BD372+BD373+BD374-2)*Cadeirante/30*FO$4)))+(BA371+BA372+BA373+BC371+BC372+BC373)*Percapita/30*FO$4+(BA374+BC374)*Crechee/30*FO$4,IF(C371=1,IF(BA371+BA372+BA373+BB371+BB372+BB373+BC371+BC372+BC373+BD371+BD372+BD373&lt;=15,(BA371+BA372+BA373+BC371+BC372+BC373)*Percapita/30*FO$4,IF(BA371+BA372+BA373+BB371+BB372+BB373+BC371+BC372+BC373+BD371+BD372+BD373&gt;=16,Fixo/30*FO$4+(BA371+BA372+BA373+BB371+BB372+BB373+BC371+BC372+BC373+BD371+BD372-16)*Percapita/30*FO$4))))))</f>
        <v>0</v>
      </c>
      <c r="FP371" s="177">
        <f>IF(C371=4,SUM(BE371+BE372+BE373+BG371+BG372+BG373)*Percapita/30*FP$4+(BF371+BF372+BF373+BH371+BH372+BH373)*Cadeirante/30*FP$4,IF(C371=3,IF(BE374+BG374=10,Fixo/30*FP$4+(BE371+BE372+BE373+BG371+BG372+BG373)*Percapita/30*FP$4+(BF374+BH374)*Cadeirante/30*FP$4,IF(BE374+BG374&lt;=9,(BE374+BG374)*Crechee/30*FP$4)+(BF374+BH374)*Cadeirante/30*FP$4+(BE371+BE372+BE373+BG371+BG372+BG373)*Percapita/30*FP$4)+IF(BE374+BG374&gt;=11,Fixo/30*FP$4+(BE374+BG374-10)*Crechee/30*FP$4,0),IF(C371=2,IF(BF371+BF372+BF373+BF374+BH371+BH372+BH373+BH374=1,Cadeirante/30*FP$4,IF(BF371+BF372+BF373+BF374+BH371+BH372+BH373+BH374=2,Fixo/30*FP$4,IF(BF371+BF372+BF373+BF374+BH371+BH372+BH373+BH374&gt;2,Fixo/30*FP$4+(BF371+BF372+BF373+BF374+BH371+BH372+BH373+BH374-2)*Cadeirante/30*FP$4)))+(BE371+BE372+BE373+BG371+BG372+BG373)*Percapita/30*FP$4+(BE374+BG374)*Crechee/30*FP$4,IF(C371=1,IF(BE371+BE372+BE373+BF371+BF372+BF373+BG371+BG372+BG373+BH371+BH372+BH373&lt;=15,(BE371+BE372+BE373+BG371+BG372+BG373)*Percapita/30*FP$4,IF(BE371+BE372+BE373+BF371+BF372+BF373+BG371+BG372+BG373+BH371+BH372+BH373&gt;=16,Fixo/30*FP$4+(BE371+BE372+BE373+BF371+BF372+BF373+BG371+BG372+BG373+BH371+BH372-16)*Percapita/30*FP$4))))))</f>
        <v>0</v>
      </c>
      <c r="FQ371" s="177">
        <f>IF(C371=4,SUM(BI371+BI372+BI373+BK371+BK372+BK373)*Percapita/30*FQ$4+(BJ371+BJ372+BJ373+BL371+BL372+BL373)*Cadeirante/30*FQ$4,IF(C371=3,IF(BI374+BK374=10,Fixo/30*FQ$4+(BI371+BI372+BI373+BK371+BK372+BK373)*Percapita/30*FQ$4+(BJ374+BL374)*Cadeirante/30*FQ$4,IF(BI374+BK374&lt;=9,(BI374+BK374)*Crechee/30*FQ$4)+(BJ374+BL374)*Cadeirante/30*FQ$4+(BI371+BI372+BI373+BK371+BK372+BK373)*Percapita/30*FQ$4)+IF(BI374+BK374&gt;=11,Fixo/30*FQ$4+(BI374+BK374-10)*Crechee/30*FQ$4,0),IF(C371=2,IF(BJ371+BJ372+BJ373+BJ374+BL371+BL372+BL373+BL374=1,Cadeirante/30*FQ$4,IF(BJ371+BJ372+BJ373+BJ374+BL371+BL372+BL373+BL374=2,Fixo/30*FQ$4,IF(BJ371+BJ372+BJ373+BJ374+BL371+BL372+BL373+BL374&gt;2,Fixo/30*FQ$4+(BJ371+BJ372+BJ373+BJ374+BL371+BL372+BL373+BL374-2)*Cadeirante/30*FQ$4)))+(BI371+BI372+BI373+BK371+BK372+BK373)*Percapita/30*FQ$4+(BI374+BK374)*Crechee/30*FQ$4,IF(C371=1,IF(BI371+BI372+BI373+BJ371+BJ372+BJ373+BK371+BK372+BK373+BL371+BL372+BL373&lt;=15,(BI371+BI372+BI373+BK371+BK372+BK373)*Percapita/30*FQ$4,IF(BI371+BI372+BI373+BJ371+BJ372+BJ373+BK371+BK372+BK373+BL371+BL372+BL373&gt;=16,Fixo/30*FQ$4+(BI371+BI372+BI373+BJ371+BJ372+BJ373+BK371+BK372+BK373+BL371+BL372-16)*Percapita/30*FQ$4))))))</f>
        <v>0</v>
      </c>
      <c r="FR371" s="177">
        <f>IF(C371=4,SUM(BM371+BM372+BM373+BO371+BO372+BO373)*Percapita/30*FR$4+(BN371+BN372+BN373+BP371+BP372+BP373)*Cadeirante/30*FR$4,IF(C371=3,IF(BM374+BO374=10,Fixo/30*FR$4+(BM371+BM372+BM373+BO371+BO372+BO373)*Percapita/30*FR$4+(BN374+BP374)*Cadeirante/30*FR$4,IF(BM374+BO374&lt;=9,(BM374+BO374)*Crechee/30*FR$4)+(BN374+BP374)*Cadeirante/30*FR$4+(BM371+BM372+BM373+BO371+BO372+BO373)*Percapita/30*FR$4)+IF(BM374+BO374&gt;=11,Fixo/30*FR$4+(BM374+BO374-10)*Crechee/30*FR$4,0),IF(C371=2,IF(BN371+BN372+BN373+BN374+BP371+BP372+BP373+BP374=1,Cadeirante/30*FR$4,IF(BN371+BN372+BN373+BN374+BP371+BP372+BP373+BP374=2,Fixo/30*FR$4,IF(BN371+BN372+BN373+BN374+BP371+BP372+BP373+BP374&gt;2,Fixo/30*FR$4+(BN371+BN372+BN373+BN374+BP371+BP372+BP373+BP374-2)*Cadeirante/30*FR$4)))+(BM371+BM372+BM373+BO371+BO372+BO373)*Percapita/30*FR$4+(BM374+BO374)*Crechee/30*FR$4,IF(C371=1,IF(BM371+BM372+BM373+BN371+BN372+BN373+BO371+BO372+BO373+BP371+BP372+BP373&lt;=15,(BM371+BM372+BM373+BO371+BO372+BO373)*Percapita/30*FR$4,IF(BM371+BM372+BM373+BN371+BN372+BN373+BO371+BO372+BO373+BP371+BP372+BP373&gt;=16,Fixo/30*FR$4+(BM371+BM372+BM373+BN371+BN372+BN373+BO371+BO372+BO373+BP371+BP372-16)*Percapita/30*FR$4))))))</f>
        <v>0</v>
      </c>
      <c r="FS371" s="177">
        <f>IF(C371=4,SUM(BQ371+BQ372+BQ373+BS371+BS372+BS373)*Percapita/30*FS$4+(BR371+BR372+BR373+BT371+BT372+BT373)*Cadeirante/30*FS$4,IF(C371=3,IF(BQ374+BS374=10,Fixo/30*FS$4+(BQ371+BQ372+BQ373+BS371+BS372+BS373)*Percapita/30*FS$4+(BR374+BT374)*Cadeirante/30*FS$4,IF(BQ374+BS374&lt;=9,(BQ374+BS374)*Crechee/30*FS$4)+(BR374+BT374)*Cadeirante/30*FS$4+(BQ371+BQ372+BQ373+BS371+BS372+BS373)*Percapita/30*FS$4)+IF(BQ374+BS374&gt;=11,Fixo/30*FS$4+(BQ374+BS374-10)*Crechee/30*FS$4,0),IF(C371=2,IF(BR371+BR372+BR373+BR374+BT371+BT372+BT373+BT374=1,Cadeirante/30*FS$4,IF(BR371+BR372+BR373+BR374+BT371+BT372+BT373+BT374=2,Fixo/30*FS$4,IF(BR371+BR372+BR373+BR374+BT371+BT372+BT373+BT374&gt;2,Fixo/30*FS$4+(BR371+BR372+BR373+BR374+BT371+BT372+BT373+BT374-2)*Cadeirante/30*FS$4)))+(BQ371+BQ372+BQ373+BS371+BS372+BS373)*Percapita/30*FS$4+(BQ374+BS374)*Crechee/30*FS$4,IF(C371=1,IF(BQ371+BQ372+BQ373+BR371+BR372+BR373+BS371+BS372+BS373+BT371+BT372+BT373&lt;=15,(BQ371+BQ372+BQ373+BS371+BS372+BS373)*Percapita/30*FS$4,IF(BQ371+BQ372+BQ373+BR371+BR372+BR373+BS371+BS372+BS373+BT371+BT372+BT373&gt;=16,Fixo/30*FS$4+(BQ371+BQ372+BQ373+BR371+BR372+BR373+BS371+BS372+BS373+BT371+BT372-16)*Percapita/30*FS$4))))))</f>
        <v>0</v>
      </c>
      <c r="FT371" s="177">
        <f>IF(C371=4,SUM(BU371+BU372+BU373+BW371+BW372+BW373)*Percapita/30*FT$4+(BV371+BV372+BV373+BX371+BX372+BX373)*Cadeirante/30*FT$4,IF(C371=3,IF(BU374+BW374=10,Fixo/30*FT$4+(BU371+BU372+BU373+BW371+BW372+BW373)*Percapita/30*FT$4+(BV374+BX374)*Cadeirante/30*FT$4,IF(BU374+BW374&lt;=9,(BU374+BW374)*Crechee/30*FT$4)+(BV374+BX374)*Cadeirante/30*FT$4+(BU371+BU372+BU373+BW371+BW372+BW373)*Percapita/30*FT$4)+IF(BU374+BW374&gt;=11,Fixo/30*FT$4+(BU374+BW374-10)*Crechee/30*FT$4,0),IF(C371=2,IF(BV371+BV372+BV373+BV374+BX371+BX372+BX373+BX374=1,Cadeirante/30*FT$4,IF(BV371+BV372+BV373+BV374+BX371+BX372+BX373+BX374=2,Fixo/30*FT$4,IF(BV371+BV372+BV373+BV374+BX371+BX372+BX373+BX374&gt;2,Fixo/30*FT$4+(BV371+BV372+BV373+BV374+BX371+BX372+BX373+BX374-2)*Cadeirante/30*FT$4)))+(BU371+BU372+BU373+BW371+BW372+BW373)*Percapita/30*FT$4+(BU374+BW374)*Crechee/30*FT$4,IF(C371=1,IF(BU371+BU372+BU373+BV371+BV372+BV373+BW371+BW372+BW373+BX371+BX372+BX373&lt;=15,(BU371+BU372+BU373+BW371+BW372+BW373)*Percapita/30*FT$4,IF(BU371+BU372+BU373+BV371+BV372+BV373+BW371+BW372+BW373+BX371+BX372+BX373&gt;=16,Fixo/30*FT$4+(BU371+BU372+BU373+BV371+BV372+BV373+BW371+BW372+BW373+BX371+BX372-16)*Percapita/30*FT$4))))))</f>
        <v>0</v>
      </c>
      <c r="FU371" s="177">
        <f>IF(C371=4,SUM(BY371+BY372+BY373+CA371+CA372+CA373)*Percapita/30*FU$4+(BZ371+BZ372+BZ373+CB371+CB372+CB373)*Cadeirante/30*FU$4,IF(C371=3,IF(BY374+CA374=10,Fixo/30*FU$4+(BY371+BY372+BY373+CA371+CA372+CA373)*Percapita/30*FU$4+(BZ374+CB374)*Cadeirante/30*FU$4,IF(BY374+CA374&lt;=9,(BY374+CA374)*Crechee/30*FU$4)+(BZ374+CB374)*Cadeirante/30*FU$4+(BY371+BY372+BY373+CA371+CA372+CA373)*Percapita/30*FU$4)+IF(BY374+CA374&gt;=11,Fixo/30*FU$4+(BY374+CA374-10)*Crechee/30*FU$4,0),IF(C371=2,IF(BZ371+BZ372+BZ373+BZ374+CB371+CB372+CB373+CB374=1,Cadeirante/30*FU$4,IF(BZ371+BZ372+BZ373+BZ374+CB371+CB372+CB373+CB374=2,Fixo/30*FU$4,IF(BZ371+BZ372+BZ373+BZ374+CB371+CB372+CB373+CB374&gt;2,Fixo/30*FU$4+(BZ371+BZ372+BZ373+BZ374+CB371+CB372+CB373+CB374-2)*Cadeirante/30*FU$4)))+(BY371+BY372+BY373+CA371+CA372+CA373)*Percapita/30*FU$4+(BY374+CA374)*Crechee/30*FU$4,IF(C371=1,IF(BY371+BY372+BY373+BZ371+BZ372+BZ373+CA371+CA372+CA373+CB371+CB372+CB373&lt;=15,(BY371+BY372+BY373+CA371+CA372+CA373)*Percapita/30*FU$4,IF(BY371+BY372+BY373+BZ371+BZ372+BZ373+CA371+CA372+CA373+CB371+CB372+CB373&gt;=16,Fixo/30*FU$4+(BY371+BY372+BY373+BZ371+BZ372+BZ373+CA371+CA372+CA373+CB371+CB372-16)*Percapita/30*FU$4))))))</f>
        <v>0</v>
      </c>
      <c r="FV371" s="177">
        <f>IF(C371=4,SUM(CC371+CC372+CC373+CE371+CE372+CE373)*Percapita/30*FV$4+(CD371+CD372+CD373+CF371+CF372+CF373)*Cadeirante/30*FV$4,IF(C371=3,IF(CC374+CE374=10,Fixo/30*FV$4+(CC371+CC372+CC373+CE371+CE372+CE373)*Percapita/30*FV$4+(CD374+CF374)*Cadeirante/30*FV$4,IF(CC374+CE374&lt;=9,(CC374+CE374)*Crechee/30*FV$4)+(CD374+CF374)*Cadeirante/30*FV$4+(CC371+CC372+CC373+CE371+CE372+CE373)*Percapita/30*FV$4)+IF(CC374+CE374&gt;=11,Fixo/30*FV$4+(CC374+CE374-10)*Crechee/30*FV$4,0),IF(C371=2,IF(CD371+CD372+CD373+CD374+CF371+CF372+CF373+CF374=1,Cadeirante/30*FV$4,IF(CD371+CD372+CD373+CD374+CF371+CF372+CF373+CF374=2,Fixo/30*FV$4,IF(CD371+CD372+CD373+CD374+CF371+CF372+CF373+CF374&gt;2,Fixo/30*FV$4+(CD371+CD372+CD373+CD374+CF371+CF372+CF373+CF374-2)*Cadeirante/30*FV$4)))+(CC371+CC372+CC373+CE371+CE372+CE373)*Percapita/30*FV$4+(CC374+CE374)*Crechee/30*FV$4,IF(C371=1,IF(CC371+CC372+CC373+CD371+CD372+CD373+CE371+CE372+CE373+CF371+CF372+CF373&lt;=15,(CC371+CC372+CC373+CE371+CE372+CE373)*Percapita/30*FV$4,IF(CC371+CC372+CC373+CD371+CD372+CD373+CE371+CE372+CE373+CF371+CF372+CF373&gt;=16,Fixo/30*FV$4+(CC371+CC372+CC373+CD371+CD372+CD373+CE371+CE372+CE373+CF371+CF372-16)*Percapita/30*FV$4))))))</f>
        <v>0</v>
      </c>
      <c r="FW371" s="177">
        <f>IF(C371=4,SUM(CG371+CG372+CG373+CI371+CI372+CI373)*Percapita/30*FW$4+(CH371+CH372+CH373+CJ371+CJ372+CJ373)*Cadeirante/30*FW$4,IF(C371=3,IF(CG374+CI374=10,Fixo/30*FW$4+(CG371+CG372+CG373+CI371+CI372+CI373)*Percapita/30*FW$4+(CH374+CJ374)*Cadeirante/30*FW$4,IF(CG374+CI374&lt;=9,(CG374+CI374)*Crechee/30*FW$4)+(CH374+CJ374)*Cadeirante/30*FW$4+(CG371+CG372+CG373+CI371+CI372+CI373)*Percapita/30*FW$4)+IF(CG374+CI374&gt;=11,Fixo/30*FW$4+(CG374+CI374-10)*Crechee/30*FW$4,0),IF(C371=2,IF(CH371+CH372+CH373+CH374+CJ371+CJ372+CJ373+CJ374=1,Cadeirante/30*FW$4,IF(CH371+CH372+CH373+CH374+CJ371+CJ372+CJ373+CJ374=2,Fixo/30*FW$4,IF(CH371+CH372+CH373+CH374+CJ371+CJ372+CJ373+CJ374&gt;2,Fixo/30*FW$4+(CH371+CH372+CH373+CH374+CJ371+CJ372+CJ373+CJ374-2)*Cadeirante/30*FW$4)))+(CG371+CG372+CG373+CI371+CI372+CI373)*Percapita/30*FW$4+(CG374+CI374)*Crechee/30*FW$4,IF(C371=1,IF(CG371+CG372+CG373+CH371+CH372+CH373+CI371+CI372+CI373+CJ371+CJ372+CJ373&lt;=15,(CG371+CG372+CG373+CI371+CI372+CI373)*Percapita/30*FW$4,IF(CG371+CG372+CG373+CH371+CH372+CH373+CI371+CI372+CI373+CJ371+CJ372+CJ373&gt;=16,Fixo/30*FW$4+(CG371+CG372+CG373+CH371+CH372+CH373+CI371+CI372+CI373+CJ371+CJ372-16)*Percapita/30*FW$4))))))</f>
        <v>0</v>
      </c>
      <c r="FX371" s="177">
        <f>IF(C371=4,SUM(CK371+CK372+CK373+CM371+CM372+CM373)*Percapita/30*FX$4+(CL371+CL372+CL373+CN371+CN372+CN373)*Cadeirante/30*FX$4,IF(C371=3,IF(CK374+CM374=10,Fixo/30*FX$4+(CK371+CK372+CK373+CM371+CM372+CM373)*Percapita/30*FX$4+(CL374+CN374)*Cadeirante/30*FX$4,IF(CK374+CM374&lt;=9,(CK374+CM374)*Crechee/30*FX$4)+(CL374+CN374)*Cadeirante/30*FX$4+(CK371+CK372+CK373+CM371+CM372+CM373)*Percapita/30*FX$4)+IF(CK374+CM374&gt;=11,Fixo/30*FX$4+(CK374+CM374-10)*Crechee/30*FX$4,0),IF(C371=2,IF(CL371+CL372+CL373+CL374+CN371+CN372+CN373+CN374=1,Cadeirante/30*FX$4,IF(CL371+CL372+CL373+CL374+CN371+CN372+CN373+CN374=2,Fixo/30*FX$4,IF(CL371+CL372+CL373+CL374+CN371+CN372+CN373+CN374&gt;2,Fixo/30*FX$4+(CL371+CL372+CL373+CL374+CN371+CN372+CN373+CN374-2)*Cadeirante/30*FX$4)))+(CK371+CK372+CK373+CM371+CM372+CM373)*Percapita/30*FX$4+(CK374+CM374)*Crechee/30*FX$4,IF(C371=1,IF(CK371+CK372+CK373+CL371+CL372+CL373+CM371+CM372+CM373+CN371+CN372+CN373&lt;=15,(CK371+CK372+CK373+CM371+CM372+CM373)*Percapita/30*FX$4,IF(CK371+CK372+CK373+CL371+CL372+CL373+CM371+CM372+CM373+CN371+CN372+CN373&gt;=16,Fixo/30*FX$4+(CK371+CK372+CK373+CL371+CL372+CL373+CM371+CM372+CM373+CN371+CN372-16)*Percapita/30*FX$4))))))</f>
        <v>0</v>
      </c>
      <c r="FY371" s="177">
        <f>IF(C371=4,SUM(CO371+CO372+CO373+CQ371+CQ372+CQ373)*Percapita/30*FY$4+(CP371+CP372+CP373+CR371+CR372+CR373)*Cadeirante/30*FY$4,IF(C371=3,IF(CO374+CQ374=10,Fixo/30*FY$4+(CO371+CO372+CO373+CQ371+CQ372+CQ373)*Percapita/30*FY$4+(CP374+CR374)*Cadeirante/30*FY$4,IF(CO374+CQ374&lt;=9,(CO374+CQ374)*Crechee/30*FY$4)+(CP374+CR374)*Cadeirante/30*FY$4+(CO371+CO372+CO373+CQ371+CQ372+CQ373)*Percapita/30*FY$4)+IF(CO374+CQ374&gt;=11,Fixo/30*FY$4+(CO374+CQ374-10)*Crechee/30*FY$4,0),IF(C371=2,IF(CP371+CP372+CP373+CP374+CR371+CR372+CR373+CR374=1,Cadeirante/30*FY$4,IF(CP371+CP372+CP373+CP374+CR371+CR372+CR373+CR374=2,Fixo/30*FY$4,IF(CP371+CP372+CP373+CP374+CR371+CR372+CR373+CR374&gt;2,Fixo/30*FY$4+(CP371+CP372+CP373+CP374+CR371+CR372+CR373+CR374-2)*Cadeirante/30*FY$4)))+(CO371+CO372+CO373+CQ371+CQ372+CQ373)*Percapita/30*FY$4+(CO374+CQ374)*Crechee/30*FY$4,IF(C371=1,IF(CO371+CO372+CO373+CP371+CP372+CP373+CQ371+CQ372+CQ373+CR371+CR372+CR373&lt;=15,(CO371+CO372+CO373+CQ371+CQ372+CQ373)*Percapita/30*FY$4,IF(CO371+CO372+CO373+CP371+CP372+CP373+CQ371+CQ372+CQ373+CR371+CR372+CR373&gt;=16,Fixo/30*FY$4+(CO371+CO372+CO373+CP371+CP372+CP373+CQ371+CQ372+CQ373+CR371+CR372-16)*Percapita/30*FY$4))))))</f>
        <v>0</v>
      </c>
      <c r="FZ371" s="177">
        <f>IF(C371=4,SUM(CS371+CS372+CS373+CU371+CU372+CU373)*Percapita/30*FZ$4+(CT371+CT372+CT373+CV371+CV372+CV373)*Cadeirante/30*FZ$4,IF(C371=3,IF(CS374+CU374=10,Fixo/30*FZ$4+(CS371+CS372+CS373+CU371+CU372+CU373)*Percapita/30*FZ$4+(CT374+CV374)*Cadeirante/30*FZ$4,IF(CS374+CU374&lt;=9,(CS374+CU374)*Crechee/30*FZ$4)+(CT374+CV374)*Cadeirante/30*FZ$4+(CS371+CS372+CS373+CU371+CU372+CU373)*Percapita/30*FZ$4)+IF(CS374+CU374&gt;=11,Fixo/30*FZ$4+(CS374+CU374-10)*Crechee/30*FZ$4,0),IF(C371=2,IF(CT371+CT372+CT373+CT374+CV371+CV372+CV373+CV374=1,Cadeirante/30*FZ$4,IF(CT371+CT372+CT373+CT374+CV371+CV372+CV373+CV374=2,Fixo/30*FZ$4,IF(CT371+CT372+CT373+CT374+CV371+CV372+CV373+CV374&gt;2,Fixo/30*FZ$4+(CT371+CT372+CT373+CT374+CV371+CV372+CV373+CV374-2)*Cadeirante/30*FZ$4)))+(CS371+CS372+CS373+CU371+CU372+CU373)*Percapita/30*FZ$4+(CS374+CU374)*Crechee/30*FZ$4,IF(C371=1,IF(CS371+CS372+CS373+CT371+CT372+CT373+CU371+CU372+CU373+CV371+CV372+CV373&lt;=15,(CS371+CS372+CS373+CU371+CU372+CU373)*Percapita/30*FZ$4,IF(CS371+CS372+CS373+CT371+CT372+CT373+CU371+CU372+CU373+CV371+CV372+CV373&gt;=16,Fixo/30*FZ$4+(CS371+CS372+CS373+CT371+CT372+CT373+CU371+CU372+CU373+CV371+CV372-16)*Percapita/30*FZ$4))))))</f>
        <v>0</v>
      </c>
      <c r="GA371" s="177">
        <f>IF(C371=4,SUM(CW371+CW372+CW373+CY371+CY372+CY373)*Percapita/30*GA$4+(CX371+CX372+CX373+CZ371+CZ372+CZ373)*Cadeirante/30*GA$4,IF(C371=3,IF(CW374+CY374=10,Fixo/30*GA$4+(CW371+CW372+CW373+CY371+CY372+CY373)*Percapita/30*GA$4+(CX374+CZ374)*Cadeirante/30*GA$4,IF(CW374+CY374&lt;=9,(CW374+CY374)*Crechee/30*GA$4)+(CX374+CZ374)*Cadeirante/30*GA$4+(CW371+CW372+CW373+CY371+CY372+CY373)*Percapita/30*GA$4)+IF(CW374+CY374&gt;=11,Fixo/30*GA$4+(CW374+CY374-10)*Crechee/30*GA$4,0),IF(C371=2,IF(CX371+CX372+CX373+CX374+CZ371+CZ372+CZ373+CZ374=1,Cadeirante/30*GA$4,IF(CX371+CX372+CX373+CX374+CZ371+CZ372+CZ373+CZ374=2,Fixo/30*GA$4,IF(CX371+CX372+CX373+CX374+CZ371+CZ372+CZ373+CZ374&gt;2,Fixo/30*GA$4+(CX371+CX372+CX373+CX374+CZ371+CZ372+CZ373+CZ374-2)*Cadeirante/30*GA$4)))+(CW371+CW372+CW373+CY371+CY372+CY373)*Percapita/30*GA$4+(CW374+CY374)*Crechee/30*GA$4,IF(C371=1,IF(CW371+CW372+CW373+CX371+CX372+CX373+CY371+CY372+CY373+CZ371+CZ372+CZ373&lt;=15,(CW371+CW372+CW373+CY371+CY372+CY373)*Percapita/30*GA$4,IF(CW371+CW372+CW373+CX371+CX372+CX373+CY371+CY372+CY373+CZ371+CZ372+CZ373&gt;=16,Fixo/30*GA$4+(CW371+CW372+CW373+CX371+CX372+CX373+CY371+CY372+CY373+CZ371+CZ372-16)*Percapita/30*GA$4))))))</f>
        <v>0</v>
      </c>
      <c r="GB371" s="177">
        <f>IF(C371=4,SUM(DA371+DA372+DA373+DC371+DC372+DC373)*Percapita/30*GB$4+(DB371+DB372+DB373+DD371+DD372+DD373)*Cadeirante/30*GB$4,IF(C371=3,IF(DA374+DC374=10,Fixo/30*GB$4+(DA371+DA372+DA373+DC371+DC372+DC373)*Percapita/30*GB$4+(DB374+DD374)*Cadeirante/30*GB$4,IF(DA374+DC374&lt;=9,(DA374+DC374)*Crechee/30*GB$4)+(DB374+DD374)*Cadeirante/30*GB$4+(DA371+DA372+DA373+DC371+DC372+DC373)*Percapita/30*GB$4)+IF(DA374+DC374&gt;=11,Fixo/30*GB$4+(DA374+DC374-10)*Crechee/30*GB$4,0),IF(C371=2,IF(DB371+DB372+DB373+DB374+DD371+DD372+DD373+DD374=1,Cadeirante/30*GB$4,IF(DB371+DB372+DB373+DB374+DD371+DD372+DD373+DD374=2,Fixo/30*GB$4,IF(DB371+DB372+DB373+DB374+DD371+DD372+DD373+DD374&gt;2,Fixo/30*GB$4+(DB371+DB372+DB373+DB374+DD371+DD372+DD373+DD374-2)*Cadeirante/30*GB$4)))+(DA371+DA372+DA373+DC371+DC372+DC373)*Percapita/30*GB$4+(DA374+DC374)*Crechee/30*GB$4,IF(C371=1,IF(DA371+DA372+DA373+DB371+DB372+DB373+DC371+DC372+DC373+DD371+DD372+DD373&lt;=15,(DA371+DA372+DA373+DC371+DC372+DC373)*Percapita/30*GB$4,IF(DA371+DA372+DA373+DB371+DB372+DB373+DC371+DC372+DC373+DD371+DD372+DD373&gt;=16,Fixo/30*GB$4+(DA371+DA372+DA373+DB371+DB372+DB373+DC371+DC372+DC373+DD371+DD372-16)*Percapita/30*GB$4))))))</f>
        <v>0</v>
      </c>
      <c r="GC371" s="177">
        <f>IF(C371=4,SUM(DE371+DE372+DE373+DG371+DG372+DG373)*Percapita/30*GC$4+(DF371+DF372+DF373+DH371+DH372+DH373)*Cadeirante/30*GC$4,IF(C371=3,IF(DE374+DG374=10,Fixo/30*GC$4+(DE371+DE372+DE373+DG371+DG372+DG373)*Percapita/30*GC$4+(DF374+DH374)*Cadeirante/30*GC$4,IF(DE374+DG374&lt;=9,(DE374+DG374)*Crechee/30*GC$4)+(DF374+DH374)*Cadeirante/30*GC$4+(DE371+DE372+DE373+DG371+DG372+DG373)*Percapita/30*GC$4)+IF(DE374+DG374&gt;=11,Fixo/30*GC$4+(DE374+DG374-10)*Crechee/30*GC$4,0),IF(C371=2,IF(DF371+DF372+DF373+DF374+DH371+DH372+DH373+DH374=1,Cadeirante/30*GC$4,IF(DF371+DF372+DF373+DF374+DH371+DH372+DH373+DH374=2,Fixo/30*GC$4,IF(DF371+DF372+DF373+DF374+DH371+DH372+DH373+DH374&gt;2,Fixo/30*GC$4+(DF371+DF372+DF373+DF374+DH371+DH372+DH373+DH374-2)*Cadeirante/30*GC$4)))+(DE371+DE372+DE373+DG371+DG372+DG373)*Percapita/30*GC$4+(DE374+DG374)*Crechee/30*GC$4,IF(C371=1,IF(DE371+DE372+DE373+DF371+DF372+DF373+DG371+DG372+DG373+DH371+DH372+DH373&lt;=15,(DE371+DE372+DE373+DG371+DG372+DG373)*Percapita/30*GC$4,IF(DE371+DE372+DE373+DF371+DF372+DF373+DG371+DG372+DG373+DH371+DH372+DH373&gt;=16,Fixo/30*GC$4+(DE371+DE372+DE373+DF371+DF372+DF373+DG371+DG372+DG373+DH371+DH372-16)*Percapita/30*GC$4))))))</f>
        <v>0</v>
      </c>
      <c r="GD371" s="177">
        <f>IF(C371=4,SUM(DI371+DI372+DI373+DK371+DK372+DK373)*Percapita/30*GD$4+(DJ371+DJ372+DJ373+DL371+DL372+DL373)*Cadeirante/30*GD$4,IF(C371=3,IF(DI374+DK374=10,Fixo/30*GD$4+(DI371+DI372+DI373+DK371+DK372+DK373)*Percapita/30*GD$4+(DJ374+DL374)*Cadeirante/30*GD$4,IF(DI374+DK374&lt;=9,(DI374+DK374)*Crechee/30*GD$4)+(DJ374+DL374)*Cadeirante/30*GD$4+(DI371+DI372+DI373+DK371+DK372+DK373)*Percapita/30*GD$4)+IF(DI374+DK374&gt;=11,Fixo/30*GD$4+(DI374+DK374-10)*Crechee/30*GD$4,0),IF(C371=2,IF(DJ371+DJ372+DJ373+DJ374+DL371+DL372+DL373+DL374=1,Cadeirante/30*GD$4,IF(DJ371+DJ372+DJ373+DJ374+DL371+DL372+DL373+DL374=2,Fixo/30*GD$4,IF(DJ371+DJ372+DJ373+DJ374+DL371+DL372+DL373+DL374&gt;2,Fixo/30*GD$4+(DJ371+DJ372+DJ373+DJ374+DL371+DL372+DL373+DL374-2)*Cadeirante/30*GD$4)))+(DI371+DI372+DI373+DK371+DK372+DK373)*Percapita/30*GD$4+(DI374+DK374)*Crechee/30*GD$4,IF(C371=1,IF(DI371+DI372+DI373+DJ371+DJ372+DJ373+DK371+DK372+DK373+DL371+DL372+DL373&lt;=15,(DI371+DI372+DI373+DK371+DK372+DK373)*Percapita/30*GD$4,IF(DI371+DI372+DI373+DJ371+DJ372+DJ373+DK371+DK372+DK373+DL371+DL372+DL373&gt;=16,Fixo/30*GD$4+(DI371+DI372+DI373+DJ371+DJ372+DJ373+DK371+DK372+DK373+DL371+DL372-16)*Percapita/30*GD$4))))))</f>
        <v>0</v>
      </c>
      <c r="GE371" s="177">
        <f>IF(C371=4,SUM(DM371+DM372+DM373+DO371+DO372+DO373)*Percapita/30*GE$4+(DN371+DN372+DN373+DP371+DP372+DP373)*Cadeirante/30*GE$4,IF(C371=3,IF(DM374+DO374=10,Fixo/30*GE$4+(DM371+DM372+DM373+DO371+DO372+DO373)*Percapita/30*GE$4+(DN374+DP374)*Cadeirante/30*GE$4,IF(DM374+DO374&lt;=9,(DM374+DO374)*Crechee/30*GE$4)+(DN374+DP374)*Cadeirante/30*GE$4+(DM371+DM372+DM373+DO371+DO372+DO373)*Percapita/30*GE$4)+IF(DM374+DO374&gt;=11,Fixo/30*GE$4+(DM374+DO374-10)*Crechee/30*GE$4,0),IF(C371=2,IF(DN371+DN372+DN373+DN374+DP371+DP372+DP373+DP374=1,Cadeirante/30*GE$4,IF(DN371+DN372+DN373+DN374+DP371+DP372+DP373+DP374=2,Fixo/30*GE$4,IF(DN371+DN372+DN373+DN374+DP371+DP372+DP373+DP374&gt;2,Fixo/30*GE$4+(DN371+DN372+DN373+DN374+DP371+DP372+DP373+DP374-2)*Cadeirante/30*GE$4)))+(DM371+DM372+DM373+DO371+DO372+DO373)*Percapita/30*GE$4+(DM374+DO374)*Crechee/30*GE$4,IF(C371=1,IF(DM371+DM372+DM373+DN371+DN372+DN373+DO371+DO372+DO373+DP371+DP372+DP373&lt;=15,(DM371+DM372+DM373+DO371+DO372+DO373)*Percapita/30*GE$4,IF(DM371+DM372+DM373+DN371+DN372+DN373+DO371+DO372+DO373+DP371+DP372+DP373&gt;=16,Fixo/30*GE$4+(DM371+DM372+DM373+DN371+DN372+DN373+DO371+DO372+DO373+DP371+DP372-16)*Percapita/30*GE$4))))))</f>
        <v>0</v>
      </c>
      <c r="GF371" s="177">
        <f>IF(C371=4,SUM(DQ371+DQ372+DQ373+DS371+DS372+DS373)*Percapita/30*GF$4+(DR371+DR372+DR373+DT371+DT372+DT373)*Cadeirante/30*GF$4,IF(C371=3,IF(DQ374+DS374=10,Fixo/30*GF$4+(DQ371+DQ372+DQ373+DS371+DS372+DS373)*Percapita/30*GF$4+(DR374+DT374)*Cadeirante/30*GF$4,IF(DQ374+DS374&lt;=9,(DQ374+DS374)*Crechee/30*GF$4)+(DR374+DT374)*Cadeirante/30*GF$4+(DQ371+DQ372+DQ373+DS371+DS372+DS373)*Percapita/30*GF$4)+IF(DQ374+DS374&gt;=11,Fixo/30*GF$4+(DQ374+DS374-10)*Crechee/30*GF$4,0),IF(C371=2,IF(DR371+DR372+DR373+DR374+DT371+DT372+DT373+DT374=1,Cadeirante/30*GF$4,IF(DR371+DR372+DR373+DR374+DT371+DT372+DT373+DT374=2,Fixo/30*GF$4,IF(DR371+DR372+DR373+DR374+DT371+DT372+DT373+DT374&gt;2,Fixo/30*GF$4+(DR371+DR372+DR373+DR374+DT371+DT372+DT373+DT374-2)*Cadeirante/30*GF$4)))+(DQ371+DQ372+DQ373+DS371+DS372+DS373)*Percapita/30*GF$4+(DQ374+DS374)*Crechee/30*GF$4,IF(C371=1,IF(DQ371+DQ372+DQ373+DR371+DR372+DR373+DS371+DS372+DS373+DT371+DT372+DT373&lt;=15,(DQ371+DQ372+DQ373+DS371+DS372+DS373)*Percapita/30*GF$4,IF(DQ371+DQ372+DQ373+DR371+DR372+DR373+DS371+DS372+DS373+DT371+DT372+DT373&gt;=16,Fixo/30*GF$4+(DQ371+DQ372+DQ373+DR371+DR372+DR373+DS371+DS372+DS373+DT371+DT372-16)*Percapita/30*GF$4))))))</f>
        <v>0</v>
      </c>
      <c r="GG371" s="177">
        <f>IF(C371=4,SUM(DU371+DU372+DU373+DW371+DW372+DW373)*Percapita/30*GG$4+(DV371+DV372+DV373+DX371+DX372+DX373)*Cadeirante/30*GG$4,IF(C371=3,IF(DU374+DW374=10,Fixo/30*GG$4+(DU371+DU372+DU373+DW371+DW372+DW373)*Percapita/30*GG$4+(DV374+DX374)*Cadeirante/30*GG$4,IF(DU374+DW374&lt;=9,(DU374+DW374)*Crechee/30*GG$4)+(DV374+DX374)*Cadeirante/30*GG$4+(DU371+DU372+DU373+DW371+DW372+DW373)*Percapita/30*GG$4)+IF(DU374+DW374&gt;=11,Fixo/30*GG$4+(DU374+DW374-10)*Crechee/30*GG$4,0),IF(C371=2,IF(DV371+DV372+DV373+DV374+DX371+DX372+DX373+DX374=1,Cadeirante/30*GG$4,IF(DV371+DV372+DV373+DV374+DX371+DX372+DX373+DX374=2,Fixo/30*GG$4,IF(DV371+DV372+DV373+DV374+DX371+DX372+DX373+DX374&gt;2,Fixo/30*GG$4+(DV371+DV372+DV373+DV374+DX371+DX372+DX373+DX374-2)*Cadeirante/30*GG$4)))+(DU371+DU372+DU373+DW371+DW372+DW373)*Percapita/30*GG$4+(DU374+DW374)*Crechee/30*GG$4,IF(C371=1,IF(DU371+DU372+DU373+DV371+DV372+DV373+DW371+DW372+DW373+DX371+DX372+DX373&lt;=15,(DU371+DU372+DU373+DW371+DW372+DW373)*Percapita/30*GG$4,IF(DU371+DU372+DU373+DV371+DV372+DV373+DW371+DW372+DW373+DX371+DX372+DX373&gt;=16,Fixo/30*GG$4+(DU371+DU372+DU373+DV371+DV372+DV373+DW371+DW372+DW373+DX371+DX372-16)*Percapita/30*GG$4))))))</f>
        <v>0</v>
      </c>
      <c r="GH371" s="177">
        <f>IF(C371=4,SUM(DY371+DY372+DY373+EA371+EA372+EA373)*Percapita/30*GH$4+(DZ371+DZ372+DZ373+EB371+EB372+EB373)*Cadeirante/30*GH$4,IF(C371=3,IF(DY374+EA374=10,Fixo/30*GH$4+(DY371+DY372+DY373+EA371+EA372+EA373)*Percapita/30*GH$4+(DZ374+EB374)*Cadeirante/30*GH$4,IF(DY374+EA374&lt;=9,(DY374+EA374)*Crechee/30*GH$4)+(DZ374+EB374)*Cadeirante/30*GH$4+(DY371+DY372+DY373+EA371+EA372+EA373)*Percapita/30*GH$4)+IF(DY374+EA374&gt;=11,Fixo/30*GH$4+(DY374+EA374-10)*Crechee/30*GH$4,0),IF(C371=2,IF(DZ371+DZ372+DZ373+DZ374+EB371+EB372+EB373+EB374=1,Cadeirante/30*GH$4,IF(DZ371+DZ372+DZ373+DZ374+EB371+EB372+EB373+EB374=2,Fixo/30*GH$4,IF(DZ371+DZ372+DZ373+DZ374+EB371+EB372+EB373+EB374&gt;2,Fixo/30*GH$4+(DZ371+DZ372+DZ373+DZ374+EB371+EB372+EB373+EB374-2)*Cadeirante/30*GH$4)))+(DY371+DY372+DY373+EA371+EA372+EA373)*Percapita/30*GH$4+(DY374+EA374)*Crechee/30*GH$4,IF(C371=1,IF(DY371+DY372+DY373+DZ371+DZ372+DZ373+EA371+EA372+EA373+EB371+EB372+EB373&lt;=15,(DY371+DY372+DY373+EA371+EA372+EA373)*Percapita/30*GH$4,IF(DY371+DY372+DY373+DZ371+DZ372+DZ373+EA371+EA372+EA373+EB371+EB372+EB373&gt;=16,Fixo/30*GH$4+(DY371+DY372+DY373+DZ371+DZ372+DZ373+EA371+EA372+EA373+EB371+EB372-16)*Percapita/30*GH$4))))))</f>
        <v>0</v>
      </c>
      <c r="GI371" s="177">
        <f>IF(C371=4,SUM(EC371+EC372+EC373+EE371+EE372+EE373)*Percapita/30*GI$4+(ED371+ED372+ED373+EF371+EF372+EF373)*Cadeirante/30*GI$4,IF(C371=3,IF(EC374+EE374=10,Fixo/30*GI$4+(EC371+EC372+EC373+EE371+EE372+EE373)*Percapita/30*GI$4+(ED374+EF374)*Cadeirante/30*GI$4,IF(EC374+EE374&lt;=9,(EC374+EE374)*Crechee/30*GI$4)+(ED374+EF374)*Cadeirante/30*GI$4+(EC371+EC372+EC373+EE371+EE372+EE373)*Percapita/30*GI$4)+IF(EC374+EE374&gt;=11,Fixo/30*GI$4+(EC374+EE374-10)*Crechee/30*GI$4,0),IF(C371=2,IF(ED371+ED372+ED373+ED374+EF371+EF372+EF373+EF374=1,Cadeirante/30*GI$4,IF(ED371+ED372+ED373+ED374+EF371+EF372+EF373+EF374=2,Fixo/30*GI$4,IF(ED371+ED372+ED373+ED374+EF371+EF372+EF373+EF374&gt;2,Fixo/30*GI$4+(ED371+ED372+ED373+ED374+EF371+EF372+EF373+EF374-2)*Cadeirante/30*GI$4)))+(EC371+EC372+EC373+EE371+EE372+EE373)*Percapita/30*GI$4+(EC374+EE374)*Crechee/30*GI$4,IF(C371=1,IF(EC371+EC372+EC373+ED371+ED372+ED373+EE371+EE372+EE373+EF371+EF372+EF373&lt;=15,(EC371+EC372+EC373+EE371+EE372+EE373)*Percapita/30*GI$4,IF(EC371+EC372+EC373+ED371+ED372+ED373+EE371+EE372+EE373+EF371+EF372+EF373&gt;=16,Fixo/30*GI$4+(EC371+EC372+EC373+ED371+ED372+ED373+EE371+EE372+EE373+EF371+EF372-16)*Percapita/30*GI$4))))))</f>
        <v>0</v>
      </c>
      <c r="GJ371" s="177">
        <f>IF(C371=4,SUM(EG371+EG372+EG373+EI371+EI372+EI373)*Percapita/30*GJ$4+(EH371+EH372+EH373+EJ371+EJ372+EJ373)*Cadeirante/30*GJ$4,IF(C371=3,IF(EG374+EI374=10,Fixo/30*GJ$4+(EG371+EG372+EG373+EI371+EI372+EI373)*Percapita/30*GJ$4+(EH374+EJ374)*Cadeirante/30*GJ$4,IF(EG374+EI374&lt;=9,(EG374+EI374)*Crechee/30*GJ$4)+(EH374+EJ374)*Cadeirante/30*GJ$4+(EG371+EG372+EG373+EI371+EI372+EI373)*Percapita/30*GJ$4)+IF(EG374+EI374&gt;=11,Fixo/30*GJ$4+(EG374+EI374-10)*Crechee/30*GJ$4,0),IF(C371=2,IF(EH371+EH372+EH373+EH374+EJ371+EJ372+EJ373+EJ374=1,Cadeirante/30*GJ$4,IF(EH371+EH372+EH373+EH374+EJ371+EJ372+EJ373+EJ374=2,Fixo/30*GJ$4,IF(EH371+EH372+EH373+EH374+EJ371+EJ372+EJ373+EJ374&gt;2,Fixo/30*GJ$4+(EH371+EH372+EH373+EH374+EJ371+EJ372+EJ373+EJ374-2)*Cadeirante/30*GJ$4)))+(EG371+EG372+EG373+EI371+EI372+EI373)*Percapita/30*GJ$4+(EG374+EI374)*Crechee/30*GJ$4,IF(C371=1,IF(EG371+EG372+EG373+EH371+EH372+EH373+EI371+EI372+EI373+EJ371+EJ372+EJ373&lt;=15,(EG371+EG372+EG373+EI371+EI372+EI373)*Percapita/30*GJ$4,IF(EG371+EG372+EG373+EH371+EH372+EH373+EI371+EI372+EI373+EJ371+EJ372+EJ373&gt;=16,Fixo/30*GJ$4+(EG371+EG372+EG373+EH371+EH372+EH373+EI371+EI372+EI373+EJ371+EJ372-16)*Percapita/30*GJ$4))))))</f>
        <v>0</v>
      </c>
      <c r="GK371" s="178"/>
      <c r="GL371" s="103">
        <f t="shared" si="390"/>
        <v>0</v>
      </c>
      <c r="GM371" s="124"/>
      <c r="GN371" s="104">
        <f>SUMIF(V371:V374,"&lt;0")*Cadeirante/30*GN$4+SUMIF(X371:X374,"&lt;0")*Cadeirante/30*GN$4</f>
        <v>0</v>
      </c>
      <c r="GO371" s="104">
        <f>SUMIF(Z371:Z374,"&lt;0")*Cadeirante/30*GO$4+SUMIF(AB371:AB374,"&lt;0")*Cadeirante/30*GO$4</f>
        <v>0</v>
      </c>
      <c r="GP371" s="104">
        <f>SUMIF(AD371:AD374,"&lt;0")*Cadeirante/30*GP$4+SUMIF(AF371:AF374,"&lt;0")*Cadeirante/30*GP$4</f>
        <v>0</v>
      </c>
      <c r="GQ371" s="104">
        <f>SUMIF(AH371:AH374,"&lt;0")*Cadeirante/30*GQ$4+SUMIF(AJ371:AJ374,"&lt;0")*Cadeirante/30*GQ$4</f>
        <v>0</v>
      </c>
      <c r="GR371" s="104">
        <f>SUMIF(AL371:AL374,"&lt;0")*Cadeirante/30*GR$4+SUMIF(AN371:AN374,"&lt;0")*Cadeirante/30*GR$4</f>
        <v>0</v>
      </c>
      <c r="GS371" s="104">
        <f>SUMIF(AP371:AP374,"&lt;0")*Cadeirante/30*GS$4+SUMIF(AR371:AR374,"&lt;0")*Cadeirante/30*GS$4</f>
        <v>0</v>
      </c>
      <c r="GT371" s="104">
        <f>SUMIF(AT371:AT374,"&lt;0")*Cadeirante/30*GT$4+SUMIF(AV371:AV374,"&lt;0")*Cadeirante/30*GT$4</f>
        <v>0</v>
      </c>
      <c r="GU371" s="104">
        <f>SUMIF(AX371:AX374,"&lt;0")*Cadeirante/30*GU$4+SUMIF(AZ371:AZ374,"&lt;0")*Cadeirante/30*GU$4</f>
        <v>0</v>
      </c>
      <c r="GV371" s="104">
        <f>SUMIF(BB371:BB374,"&lt;0")*Cadeirante/30*GV$4+SUMIF(BD371:BD374,"&lt;0")*Cadeirante/30*GV$4</f>
        <v>0</v>
      </c>
      <c r="GW371" s="104">
        <f>SUMIF(BF371:BF374,"&lt;0")*Cadeirante/30*GW$4+SUMIF(BH371:BH374,"&lt;0")*Cadeirante/30*GW$4</f>
        <v>0</v>
      </c>
      <c r="GX371" s="104">
        <f>SUMIF(BJ371:BJ374,"&lt;0")*Cadeirante/30*GX$4+SUMIF(BL371:BL374,"&lt;0")*Cadeirante/30*GX$4</f>
        <v>0</v>
      </c>
      <c r="GY371" s="104">
        <f>SUMIF(BN371:BN374,"&lt;0")*Cadeirante/30*GY$4+SUMIF(BP371:BP374,"&lt;0")*Cadeirante/30*GY$4</f>
        <v>0</v>
      </c>
      <c r="GZ371" s="104">
        <f>SUMIF(BR371:BR374,"&lt;0")*Cadeirante/30*GZ$4+SUMIF(BT371:BT374,"&lt;0")*Cadeirante/30*GZ$4</f>
        <v>0</v>
      </c>
      <c r="HA371" s="104">
        <f>SUMIF(BV371:BV374,"&lt;0")*Cadeirante/30*HA$4+SUMIF(BX371:BX374,"&lt;0")*Cadeirante/30*HA$4</f>
        <v>0</v>
      </c>
      <c r="HB371" s="104">
        <f>SUMIF(BZ371:BZ374,"&lt;0")*Cadeirante/30*HB$4+SUMIF(CB371:CB374,"&lt;0")*Cadeirante/30*HB$4</f>
        <v>0</v>
      </c>
      <c r="HC371" s="104">
        <f>SUMIF(CD371:CD374,"&lt;0")*Cadeirante/30*HC$4+SUMIF(CF371:CF374,"&lt;0")*Cadeirante/30*HC$4</f>
        <v>0</v>
      </c>
      <c r="HD371" s="104">
        <f>SUMIF(CH371:CH374,"&lt;0")*Cadeirante/30*HD$4+SUMIF(CJ371:CJ374,"&lt;0")*Cadeirante/30*HD$4</f>
        <v>0</v>
      </c>
      <c r="HE371" s="104">
        <f>SUMIF(CL371:CL374,"&lt;0")*Cadeirante/30*HE$4+SUMIF(CN371:CN374,"&lt;0")*Cadeirante/30*HE$4</f>
        <v>0</v>
      </c>
      <c r="HF371" s="104">
        <f>SUMIF(CP371:CP374,"&lt;0")*Cadeirante/30*HF$4+SUMIF(CR371:CR374,"&lt;0")*Cadeirante/30*HF$4</f>
        <v>0</v>
      </c>
      <c r="HG371" s="104">
        <f>SUMIF(CT371:CT374,"&lt;0")*Cadeirante/30*HG$4+SUMIF(CV371:CV374,"&lt;0")*Cadeirante/30*HG$4</f>
        <v>0</v>
      </c>
      <c r="HH371" s="104">
        <f>SUMIF(CX371:CX374,"&lt;0")*Cadeirante/30*HH$4+SUMIF(CZ371:CZ374,"&lt;0")*Cadeirante/30*HH$4</f>
        <v>0</v>
      </c>
      <c r="HI371" s="104">
        <f>SUMIF(DB371:DB374,"&lt;0")*Cadeirante/30*HI$4+SUMIF(DD371:DD374,"&lt;0")*Cadeirante/30*HI$4</f>
        <v>0</v>
      </c>
      <c r="HJ371" s="104">
        <f>SUMIF(DF371:DF374,"&lt;0")*Cadeirante/30*HJ$4+SUMIF(DH371:DH374,"&lt;0")*Cadeirante/30*HJ$4</f>
        <v>0</v>
      </c>
      <c r="HK371" s="104">
        <f>SUMIF(DJ371:DJ374,"&lt;0")*Cadeirante/30*HK$4+SUMIF(DL371:DL374,"&lt;0")*Cadeirante/30*HK$4</f>
        <v>0</v>
      </c>
      <c r="HL371" s="104">
        <f>SUMIF(DN371:DN374,"&lt;0")*Cadeirante/30*HL$4+SUMIF(DP371:DP374,"&lt;0")*Cadeirante/30*HL$4</f>
        <v>0</v>
      </c>
      <c r="HM371" s="104">
        <f>SUMIF(DR371:DR374,"&lt;0")*Cadeirante/30*HM$4+SUMIF(DT371:DT374,"&lt;0")*Cadeirante/30*HM$4</f>
        <v>0</v>
      </c>
      <c r="HN371" s="104">
        <f>SUMIF(DV371:DV374,"&lt;0")*Cadeirante/30*HN$4+SUMIF(DX371:DX374,"&lt;0")*Cadeirante/30*HN$4</f>
        <v>0</v>
      </c>
      <c r="HO371" s="104">
        <f>SUMIF(DZ371:DZ374,"&lt;0")*Cadeirante/30*HO$4+SUMIF(EB371:EB374,"&lt;0")*Cadeirante/30*HO$4</f>
        <v>0</v>
      </c>
      <c r="HP371" s="104">
        <f>SUMIF(ED371:ED374,"&lt;0")*Cadeirante/30*HP$4+SUMIF(EF371:EF374,"&lt;0")*Cadeirante/30*HP$4</f>
        <v>0</v>
      </c>
      <c r="HQ371" s="64"/>
      <c r="HR371" s="64"/>
      <c r="HS371" s="64"/>
      <c r="HT371" s="64"/>
      <c r="HU371" s="64"/>
      <c r="HV371" s="64"/>
      <c r="HW371" s="176">
        <v>17629.309999999998</v>
      </c>
      <c r="HX371" s="64"/>
      <c r="HY371" s="280">
        <f>IF(ISTEXT(EM371), VALUE(EM371), EM371)</f>
        <v>0</v>
      </c>
      <c r="HZ371" s="280">
        <f>IF(ISTEXT(EN371), VALUE(EN371), EN371)</f>
        <v>0</v>
      </c>
      <c r="IA371" s="280">
        <f>IF(ISTEXT(EO371), VALUE(EO371), EO371)</f>
        <v>0</v>
      </c>
      <c r="IB371" s="64" t="b">
        <f>HW371=FE371</f>
        <v>0</v>
      </c>
      <c r="IC371" s="64"/>
    </row>
    <row r="372" spans="1:237" s="106" customFormat="1" ht="22.5" customHeight="1" x14ac:dyDescent="0.25">
      <c r="A372" s="368" t="s">
        <v>3541</v>
      </c>
      <c r="B372" s="369" t="s">
        <v>3542</v>
      </c>
      <c r="C372" s="370" t="s">
        <v>3233</v>
      </c>
      <c r="D372" s="371" t="s">
        <v>3478</v>
      </c>
      <c r="E372" s="371" t="s">
        <v>3543</v>
      </c>
      <c r="F372" s="372" t="s">
        <v>3224</v>
      </c>
      <c r="G372" s="372" t="s">
        <v>3225</v>
      </c>
      <c r="H372" s="373" t="s">
        <v>234</v>
      </c>
      <c r="I372" s="374" t="s">
        <v>3544</v>
      </c>
      <c r="J372" s="421" t="s">
        <v>3231</v>
      </c>
      <c r="K372" s="421" t="s">
        <v>3234</v>
      </c>
      <c r="L372" s="329">
        <f>CONTINUA!BV372</f>
        <v>0</v>
      </c>
      <c r="M372" s="329">
        <f>CONTINUA!BW372</f>
        <v>0</v>
      </c>
      <c r="N372" s="895"/>
      <c r="O372" s="896" t="s">
        <v>4041</v>
      </c>
      <c r="P372" s="897" t="s">
        <v>4035</v>
      </c>
      <c r="Q372" s="400"/>
      <c r="R372" s="401"/>
      <c r="S372" s="400"/>
      <c r="T372" s="401"/>
      <c r="U372" s="400"/>
      <c r="V372" s="401"/>
      <c r="W372" s="400"/>
      <c r="X372" s="401"/>
      <c r="Y372" s="400"/>
      <c r="Z372" s="401"/>
      <c r="AA372" s="400"/>
      <c r="AB372" s="401"/>
      <c r="AC372" s="400"/>
      <c r="AD372" s="401"/>
      <c r="AE372" s="400"/>
      <c r="AF372" s="401"/>
      <c r="AG372" s="400"/>
      <c r="AH372" s="401"/>
      <c r="AI372" s="400"/>
      <c r="AJ372" s="401"/>
      <c r="AK372" s="400"/>
      <c r="AL372" s="401"/>
      <c r="AM372" s="400"/>
      <c r="AN372" s="401"/>
      <c r="AO372" s="400"/>
      <c r="AP372" s="401"/>
      <c r="AQ372" s="400"/>
      <c r="AR372" s="401"/>
      <c r="AS372" s="400"/>
      <c r="AT372" s="401"/>
      <c r="AU372" s="400"/>
      <c r="AV372" s="401"/>
      <c r="AW372" s="400"/>
      <c r="AX372" s="401"/>
      <c r="AY372" s="400"/>
      <c r="AZ372" s="401"/>
      <c r="BA372" s="400"/>
      <c r="BB372" s="401"/>
      <c r="BC372" s="400"/>
      <c r="BD372" s="401"/>
      <c r="BE372" s="400"/>
      <c r="BF372" s="401"/>
      <c r="BG372" s="400"/>
      <c r="BH372" s="401"/>
      <c r="BI372" s="400"/>
      <c r="BJ372" s="401"/>
      <c r="BK372" s="400"/>
      <c r="BL372" s="401"/>
      <c r="BM372" s="400"/>
      <c r="BN372" s="401"/>
      <c r="BO372" s="400"/>
      <c r="BP372" s="401"/>
      <c r="BQ372" s="400"/>
      <c r="BR372" s="401"/>
      <c r="BS372" s="400"/>
      <c r="BT372" s="401"/>
      <c r="BU372" s="400"/>
      <c r="BV372" s="401"/>
      <c r="BW372" s="400"/>
      <c r="BX372" s="401"/>
      <c r="BY372" s="400"/>
      <c r="BZ372" s="401"/>
      <c r="CA372" s="400"/>
      <c r="CB372" s="401"/>
      <c r="CC372" s="400"/>
      <c r="CD372" s="401"/>
      <c r="CE372" s="400"/>
      <c r="CF372" s="401"/>
      <c r="CG372" s="400"/>
      <c r="CH372" s="401"/>
      <c r="CI372" s="400"/>
      <c r="CJ372" s="401"/>
      <c r="CK372" s="400"/>
      <c r="CL372" s="401"/>
      <c r="CM372" s="400"/>
      <c r="CN372" s="401"/>
      <c r="CO372" s="400"/>
      <c r="CP372" s="401"/>
      <c r="CQ372" s="400"/>
      <c r="CR372" s="401"/>
      <c r="CS372" s="400"/>
      <c r="CT372" s="401"/>
      <c r="CU372" s="400"/>
      <c r="CV372" s="401"/>
      <c r="CW372" s="400"/>
      <c r="CX372" s="401"/>
      <c r="CY372" s="400"/>
      <c r="CZ372" s="401"/>
      <c r="DA372" s="400"/>
      <c r="DB372" s="401"/>
      <c r="DC372" s="400"/>
      <c r="DD372" s="401"/>
      <c r="DE372" s="400"/>
      <c r="DF372" s="401"/>
      <c r="DG372" s="400"/>
      <c r="DH372" s="401"/>
      <c r="DI372" s="400"/>
      <c r="DJ372" s="401"/>
      <c r="DK372" s="400"/>
      <c r="DL372" s="401"/>
      <c r="DM372" s="400"/>
      <c r="DN372" s="401"/>
      <c r="DO372" s="400"/>
      <c r="DP372" s="401"/>
      <c r="DQ372" s="400"/>
      <c r="DR372" s="401"/>
      <c r="DS372" s="400"/>
      <c r="DT372" s="401"/>
      <c r="DU372" s="400"/>
      <c r="DV372" s="401"/>
      <c r="DW372" s="400"/>
      <c r="DX372" s="401"/>
      <c r="DY372" s="400"/>
      <c r="DZ372" s="401"/>
      <c r="EA372" s="400"/>
      <c r="EB372" s="401"/>
      <c r="EC372" s="400"/>
      <c r="ED372" s="401"/>
      <c r="EE372" s="400"/>
      <c r="EF372" s="401"/>
      <c r="EG372" s="400"/>
      <c r="EH372" s="401"/>
      <c r="EI372" s="400"/>
      <c r="EJ372" s="447"/>
      <c r="EK372" s="511"/>
      <c r="EL372" s="514"/>
      <c r="EM372" s="448"/>
      <c r="EN372" s="344"/>
      <c r="EO372" s="345"/>
      <c r="EP372" s="171">
        <f t="shared" si="382"/>
        <v>0</v>
      </c>
      <c r="EQ372" s="171">
        <f t="shared" si="383"/>
        <v>0</v>
      </c>
      <c r="ER372" s="171">
        <f t="shared" si="384"/>
        <v>0</v>
      </c>
      <c r="ES372" s="171">
        <f t="shared" si="385"/>
        <v>0</v>
      </c>
      <c r="ET372" s="171">
        <f t="shared" si="386"/>
        <v>0</v>
      </c>
      <c r="EU372" s="171">
        <f t="shared" si="387"/>
        <v>0</v>
      </c>
      <c r="EV372" s="172">
        <f t="shared" si="388"/>
        <v>0</v>
      </c>
      <c r="EW372" s="173"/>
      <c r="EX372" s="248">
        <f t="shared" si="430"/>
        <v>0</v>
      </c>
      <c r="EY372" s="174">
        <f>(L372*regular)+(M372*Cadeirantee)</f>
        <v>0</v>
      </c>
      <c r="EZ372" s="249">
        <f>SUMIF(FG372:GJ372,"&gt;0")</f>
        <v>0</v>
      </c>
      <c r="FA372" s="249">
        <f>SUMIF(FG372:GJ372,"&lt;0")+SUMIF(GN372:HP372,"&lt;0")</f>
        <v>0</v>
      </c>
      <c r="FB372" s="174">
        <v>0</v>
      </c>
      <c r="FC372" s="126">
        <f>N372*km*'VALORES TABELA'!$B$13</f>
        <v>0</v>
      </c>
      <c r="FD372" s="250">
        <f t="shared" ref="FD372:FD375" si="431">GL372</f>
        <v>0</v>
      </c>
      <c r="FE372" s="105"/>
      <c r="FF372" s="119"/>
      <c r="FG372" s="119"/>
      <c r="FH372" s="119"/>
      <c r="FI372" s="119"/>
      <c r="FJ372" s="119"/>
      <c r="FK372" s="119"/>
      <c r="FL372" s="119"/>
      <c r="FM372" s="119"/>
      <c r="FN372" s="119"/>
      <c r="FO372" s="119"/>
      <c r="FP372" s="119"/>
      <c r="FQ372" s="119"/>
      <c r="FR372" s="119"/>
      <c r="FS372" s="119"/>
      <c r="FT372" s="119"/>
      <c r="FU372" s="119"/>
      <c r="FV372" s="119"/>
      <c r="FW372" s="119"/>
      <c r="FX372" s="119"/>
      <c r="FY372" s="119"/>
      <c r="FZ372" s="119"/>
      <c r="GA372" s="119"/>
      <c r="GB372" s="119"/>
      <c r="GC372" s="119"/>
      <c r="GD372" s="119"/>
      <c r="GE372" s="119"/>
      <c r="GF372" s="119"/>
      <c r="GG372" s="119"/>
      <c r="GH372" s="119"/>
      <c r="GI372" s="119"/>
      <c r="GJ372" s="119"/>
      <c r="GK372" s="251"/>
      <c r="GL372" s="103">
        <f t="shared" si="390"/>
        <v>0</v>
      </c>
      <c r="GM372" s="124"/>
      <c r="GN372" s="104"/>
      <c r="GO372" s="104"/>
      <c r="GP372" s="104"/>
      <c r="GQ372" s="104"/>
      <c r="GR372" s="104"/>
      <c r="GS372" s="104"/>
      <c r="GT372" s="104"/>
      <c r="GU372" s="104"/>
      <c r="GV372" s="104"/>
      <c r="GW372" s="104"/>
      <c r="GX372" s="104"/>
      <c r="GY372" s="104"/>
      <c r="GZ372" s="104"/>
      <c r="HA372" s="104"/>
      <c r="HB372" s="104"/>
      <c r="HC372" s="104"/>
      <c r="HD372" s="104"/>
      <c r="HE372" s="104"/>
      <c r="HF372" s="104"/>
      <c r="HG372" s="104"/>
      <c r="HH372" s="104"/>
      <c r="HI372" s="104"/>
      <c r="HJ372" s="104"/>
      <c r="HK372" s="104"/>
      <c r="HL372" s="104"/>
      <c r="HM372" s="104"/>
      <c r="HN372" s="104"/>
      <c r="HO372" s="104"/>
      <c r="HP372" s="104"/>
      <c r="HQ372" s="64"/>
      <c r="HR372" s="64"/>
      <c r="HS372" s="64"/>
      <c r="HT372" s="64"/>
      <c r="HU372" s="64"/>
      <c r="HV372" s="64"/>
      <c r="HW372" s="105"/>
      <c r="HX372" s="64"/>
      <c r="HY372" s="280">
        <f t="shared" ref="HY372:HY375" si="432">IF(ISTEXT(EM372), VALUE(EM372), EM372)</f>
        <v>0</v>
      </c>
      <c r="HZ372" s="280">
        <f t="shared" ref="HZ372:HZ375" si="433">IF(ISTEXT(EN372), VALUE(EN372), EN372)</f>
        <v>0</v>
      </c>
      <c r="IA372" s="280">
        <f t="shared" ref="IA372:IA375" si="434">IF(ISTEXT(EO372), VALUE(EO372), EO372)</f>
        <v>0</v>
      </c>
      <c r="IB372" s="64"/>
      <c r="IC372" s="64"/>
    </row>
    <row r="373" spans="1:237" s="106" customFormat="1" ht="22.5" customHeight="1" x14ac:dyDescent="0.25">
      <c r="A373" s="368" t="s">
        <v>3541</v>
      </c>
      <c r="B373" s="369" t="s">
        <v>3542</v>
      </c>
      <c r="C373" s="375" t="s">
        <v>3233</v>
      </c>
      <c r="D373" s="371" t="s">
        <v>3478</v>
      </c>
      <c r="E373" s="371" t="s">
        <v>3543</v>
      </c>
      <c r="F373" s="376" t="s">
        <v>3224</v>
      </c>
      <c r="G373" s="376" t="s">
        <v>3225</v>
      </c>
      <c r="H373" s="373" t="s">
        <v>234</v>
      </c>
      <c r="I373" s="374" t="s">
        <v>3544</v>
      </c>
      <c r="J373" s="421" t="s">
        <v>3231</v>
      </c>
      <c r="K373" s="422" t="s">
        <v>3235</v>
      </c>
      <c r="L373" s="329">
        <f>CONTINUA!BV373</f>
        <v>0</v>
      </c>
      <c r="M373" s="329">
        <f>CONTINUA!BW373</f>
        <v>0</v>
      </c>
      <c r="N373" s="895"/>
      <c r="O373" s="896" t="s">
        <v>4041</v>
      </c>
      <c r="P373" s="897" t="s">
        <v>4035</v>
      </c>
      <c r="Q373" s="400"/>
      <c r="R373" s="401"/>
      <c r="S373" s="400"/>
      <c r="T373" s="401"/>
      <c r="U373" s="400"/>
      <c r="V373" s="401"/>
      <c r="W373" s="400"/>
      <c r="X373" s="401"/>
      <c r="Y373" s="400"/>
      <c r="Z373" s="401"/>
      <c r="AA373" s="400"/>
      <c r="AB373" s="401"/>
      <c r="AC373" s="400"/>
      <c r="AD373" s="401"/>
      <c r="AE373" s="400"/>
      <c r="AF373" s="401"/>
      <c r="AG373" s="400"/>
      <c r="AH373" s="401"/>
      <c r="AI373" s="400"/>
      <c r="AJ373" s="401"/>
      <c r="AK373" s="400"/>
      <c r="AL373" s="401"/>
      <c r="AM373" s="400"/>
      <c r="AN373" s="401"/>
      <c r="AO373" s="400"/>
      <c r="AP373" s="401"/>
      <c r="AQ373" s="400"/>
      <c r="AR373" s="401"/>
      <c r="AS373" s="400"/>
      <c r="AT373" s="401"/>
      <c r="AU373" s="400"/>
      <c r="AV373" s="401"/>
      <c r="AW373" s="400"/>
      <c r="AX373" s="401"/>
      <c r="AY373" s="400"/>
      <c r="AZ373" s="401"/>
      <c r="BA373" s="400"/>
      <c r="BB373" s="401"/>
      <c r="BC373" s="400"/>
      <c r="BD373" s="401"/>
      <c r="BE373" s="400"/>
      <c r="BF373" s="401"/>
      <c r="BG373" s="400"/>
      <c r="BH373" s="401"/>
      <c r="BI373" s="400"/>
      <c r="BJ373" s="401"/>
      <c r="BK373" s="400"/>
      <c r="BL373" s="401"/>
      <c r="BM373" s="400"/>
      <c r="BN373" s="401"/>
      <c r="BO373" s="400"/>
      <c r="BP373" s="401"/>
      <c r="BQ373" s="400"/>
      <c r="BR373" s="401"/>
      <c r="BS373" s="400"/>
      <c r="BT373" s="401"/>
      <c r="BU373" s="400"/>
      <c r="BV373" s="401"/>
      <c r="BW373" s="400"/>
      <c r="BX373" s="401"/>
      <c r="BY373" s="400"/>
      <c r="BZ373" s="401"/>
      <c r="CA373" s="400"/>
      <c r="CB373" s="401"/>
      <c r="CC373" s="400"/>
      <c r="CD373" s="401"/>
      <c r="CE373" s="400"/>
      <c r="CF373" s="401"/>
      <c r="CG373" s="400"/>
      <c r="CH373" s="401"/>
      <c r="CI373" s="400"/>
      <c r="CJ373" s="401"/>
      <c r="CK373" s="400"/>
      <c r="CL373" s="401"/>
      <c r="CM373" s="400"/>
      <c r="CN373" s="401"/>
      <c r="CO373" s="400"/>
      <c r="CP373" s="401"/>
      <c r="CQ373" s="400"/>
      <c r="CR373" s="401"/>
      <c r="CS373" s="400"/>
      <c r="CT373" s="401"/>
      <c r="CU373" s="400"/>
      <c r="CV373" s="401"/>
      <c r="CW373" s="400"/>
      <c r="CX373" s="401"/>
      <c r="CY373" s="400"/>
      <c r="CZ373" s="401"/>
      <c r="DA373" s="400"/>
      <c r="DB373" s="401"/>
      <c r="DC373" s="400"/>
      <c r="DD373" s="401"/>
      <c r="DE373" s="400"/>
      <c r="DF373" s="401"/>
      <c r="DG373" s="400"/>
      <c r="DH373" s="401"/>
      <c r="DI373" s="400"/>
      <c r="DJ373" s="401"/>
      <c r="DK373" s="400"/>
      <c r="DL373" s="401"/>
      <c r="DM373" s="400"/>
      <c r="DN373" s="401"/>
      <c r="DO373" s="400"/>
      <c r="DP373" s="401"/>
      <c r="DQ373" s="400"/>
      <c r="DR373" s="401"/>
      <c r="DS373" s="400"/>
      <c r="DT373" s="401"/>
      <c r="DU373" s="400"/>
      <c r="DV373" s="401"/>
      <c r="DW373" s="400"/>
      <c r="DX373" s="401"/>
      <c r="DY373" s="400"/>
      <c r="DZ373" s="401"/>
      <c r="EA373" s="400"/>
      <c r="EB373" s="401"/>
      <c r="EC373" s="400"/>
      <c r="ED373" s="401"/>
      <c r="EE373" s="400"/>
      <c r="EF373" s="401"/>
      <c r="EG373" s="400"/>
      <c r="EH373" s="401"/>
      <c r="EI373" s="400"/>
      <c r="EJ373" s="447"/>
      <c r="EK373" s="511"/>
      <c r="EL373" s="514"/>
      <c r="EM373" s="448"/>
      <c r="EN373" s="344"/>
      <c r="EO373" s="345"/>
      <c r="EP373" s="171">
        <f t="shared" si="382"/>
        <v>0</v>
      </c>
      <c r="EQ373" s="171">
        <f t="shared" si="383"/>
        <v>0</v>
      </c>
      <c r="ER373" s="171">
        <f t="shared" si="384"/>
        <v>0</v>
      </c>
      <c r="ES373" s="171">
        <f t="shared" si="385"/>
        <v>0</v>
      </c>
      <c r="ET373" s="171">
        <f t="shared" si="386"/>
        <v>0</v>
      </c>
      <c r="EU373" s="171">
        <f t="shared" si="387"/>
        <v>0</v>
      </c>
      <c r="EV373" s="172">
        <f t="shared" si="388"/>
        <v>0</v>
      </c>
      <c r="EW373" s="125"/>
      <c r="EX373" s="248">
        <f t="shared" si="430"/>
        <v>0</v>
      </c>
      <c r="EY373" s="174">
        <f>(L373*regular)+(M373*Cadeirantee)</f>
        <v>0</v>
      </c>
      <c r="EZ373" s="249">
        <f>SUMIF(FG373:GJ373,"&gt;0")</f>
        <v>0</v>
      </c>
      <c r="FA373" s="249">
        <f>SUMIF(FG373:GJ373,"&lt;0")+SUMIF(GN373:HP373,"&lt;0")</f>
        <v>0</v>
      </c>
      <c r="FB373" s="174">
        <v>0</v>
      </c>
      <c r="FC373" s="126">
        <f>N373*km*'VALORES TABELA'!$B$13</f>
        <v>0</v>
      </c>
      <c r="FD373" s="250">
        <f t="shared" si="431"/>
        <v>0</v>
      </c>
      <c r="FE373" s="105"/>
      <c r="FF373" s="108"/>
      <c r="FG373" s="108"/>
      <c r="FH373" s="108"/>
      <c r="FI373" s="108"/>
      <c r="FJ373" s="108"/>
      <c r="FK373" s="108"/>
      <c r="FL373" s="108"/>
      <c r="FM373" s="108"/>
      <c r="FN373" s="108"/>
      <c r="FO373" s="108"/>
      <c r="FP373" s="108"/>
      <c r="FQ373" s="108"/>
      <c r="FR373" s="108"/>
      <c r="FS373" s="108"/>
      <c r="FT373" s="108"/>
      <c r="FU373" s="108"/>
      <c r="FV373" s="108"/>
      <c r="FW373" s="108"/>
      <c r="FX373" s="108"/>
      <c r="FY373" s="108"/>
      <c r="FZ373" s="108"/>
      <c r="GA373" s="108"/>
      <c r="GB373" s="108"/>
      <c r="GC373" s="108"/>
      <c r="GD373" s="108"/>
      <c r="GE373" s="108"/>
      <c r="GF373" s="108"/>
      <c r="GG373" s="108"/>
      <c r="GH373" s="108"/>
      <c r="GI373" s="108"/>
      <c r="GJ373" s="108"/>
      <c r="GK373" s="251"/>
      <c r="GL373" s="103">
        <f t="shared" si="390"/>
        <v>0</v>
      </c>
      <c r="GM373" s="124"/>
      <c r="GN373" s="104"/>
      <c r="GO373" s="104"/>
      <c r="GP373" s="104"/>
      <c r="GQ373" s="104"/>
      <c r="GR373" s="104"/>
      <c r="GS373" s="104"/>
      <c r="GT373" s="104"/>
      <c r="GU373" s="104"/>
      <c r="GV373" s="104"/>
      <c r="GW373" s="104"/>
      <c r="GX373" s="104"/>
      <c r="GY373" s="104"/>
      <c r="GZ373" s="104"/>
      <c r="HA373" s="104"/>
      <c r="HB373" s="104"/>
      <c r="HC373" s="104"/>
      <c r="HD373" s="104"/>
      <c r="HE373" s="104"/>
      <c r="HF373" s="104"/>
      <c r="HG373" s="104"/>
      <c r="HH373" s="104"/>
      <c r="HI373" s="104"/>
      <c r="HJ373" s="104"/>
      <c r="HK373" s="104"/>
      <c r="HL373" s="104"/>
      <c r="HM373" s="104"/>
      <c r="HN373" s="104"/>
      <c r="HO373" s="104"/>
      <c r="HP373" s="104"/>
      <c r="HQ373" s="64"/>
      <c r="HR373" s="64"/>
      <c r="HS373" s="64"/>
      <c r="HT373" s="64"/>
      <c r="HU373" s="64"/>
      <c r="HV373" s="64"/>
      <c r="HW373" s="105"/>
      <c r="HX373" s="64"/>
      <c r="HY373" s="280">
        <f t="shared" si="432"/>
        <v>0</v>
      </c>
      <c r="HZ373" s="280">
        <f t="shared" si="433"/>
        <v>0</v>
      </c>
      <c r="IA373" s="280">
        <f t="shared" si="434"/>
        <v>0</v>
      </c>
      <c r="IB373" s="64"/>
      <c r="IC373" s="64"/>
    </row>
    <row r="374" spans="1:237" s="106" customFormat="1" ht="22.5" customHeight="1" x14ac:dyDescent="0.25">
      <c r="A374" s="368" t="s">
        <v>3541</v>
      </c>
      <c r="B374" s="369" t="s">
        <v>3542</v>
      </c>
      <c r="C374" s="375" t="s">
        <v>3233</v>
      </c>
      <c r="D374" s="371" t="s">
        <v>3478</v>
      </c>
      <c r="E374" s="371" t="s">
        <v>3543</v>
      </c>
      <c r="F374" s="376" t="s">
        <v>3224</v>
      </c>
      <c r="G374" s="376" t="s">
        <v>3225</v>
      </c>
      <c r="H374" s="373" t="s">
        <v>234</v>
      </c>
      <c r="I374" s="374" t="s">
        <v>3544</v>
      </c>
      <c r="J374" s="421" t="s">
        <v>3231</v>
      </c>
      <c r="K374" s="423" t="s">
        <v>3236</v>
      </c>
      <c r="L374" s="329">
        <f>CONTINUA!BV374</f>
        <v>0</v>
      </c>
      <c r="M374" s="329">
        <f>CONTINUA!BW374</f>
        <v>0</v>
      </c>
      <c r="N374" s="895"/>
      <c r="O374" s="896" t="s">
        <v>4041</v>
      </c>
      <c r="P374" s="897" t="s">
        <v>4035</v>
      </c>
      <c r="Q374" s="400"/>
      <c r="R374" s="401"/>
      <c r="S374" s="400"/>
      <c r="T374" s="401"/>
      <c r="U374" s="400"/>
      <c r="V374" s="401"/>
      <c r="W374" s="400"/>
      <c r="X374" s="401"/>
      <c r="Y374" s="400"/>
      <c r="Z374" s="401"/>
      <c r="AA374" s="400"/>
      <c r="AB374" s="401"/>
      <c r="AC374" s="400"/>
      <c r="AD374" s="401"/>
      <c r="AE374" s="400"/>
      <c r="AF374" s="401"/>
      <c r="AG374" s="400"/>
      <c r="AH374" s="401"/>
      <c r="AI374" s="400"/>
      <c r="AJ374" s="401"/>
      <c r="AK374" s="400"/>
      <c r="AL374" s="401"/>
      <c r="AM374" s="400"/>
      <c r="AN374" s="401"/>
      <c r="AO374" s="400"/>
      <c r="AP374" s="401"/>
      <c r="AQ374" s="400"/>
      <c r="AR374" s="401"/>
      <c r="AS374" s="400"/>
      <c r="AT374" s="401"/>
      <c r="AU374" s="400"/>
      <c r="AV374" s="401"/>
      <c r="AW374" s="400"/>
      <c r="AX374" s="401"/>
      <c r="AY374" s="400"/>
      <c r="AZ374" s="401"/>
      <c r="BA374" s="400"/>
      <c r="BB374" s="401"/>
      <c r="BC374" s="400"/>
      <c r="BD374" s="401"/>
      <c r="BE374" s="400"/>
      <c r="BF374" s="401"/>
      <c r="BG374" s="400"/>
      <c r="BH374" s="401"/>
      <c r="BI374" s="400"/>
      <c r="BJ374" s="401"/>
      <c r="BK374" s="400"/>
      <c r="BL374" s="401"/>
      <c r="BM374" s="400"/>
      <c r="BN374" s="401"/>
      <c r="BO374" s="400"/>
      <c r="BP374" s="401"/>
      <c r="BQ374" s="400"/>
      <c r="BR374" s="401"/>
      <c r="BS374" s="400"/>
      <c r="BT374" s="401"/>
      <c r="BU374" s="400"/>
      <c r="BV374" s="401"/>
      <c r="BW374" s="400"/>
      <c r="BX374" s="401"/>
      <c r="BY374" s="400"/>
      <c r="BZ374" s="401"/>
      <c r="CA374" s="400"/>
      <c r="CB374" s="401"/>
      <c r="CC374" s="400"/>
      <c r="CD374" s="401"/>
      <c r="CE374" s="400"/>
      <c r="CF374" s="401"/>
      <c r="CG374" s="400"/>
      <c r="CH374" s="401"/>
      <c r="CI374" s="400"/>
      <c r="CJ374" s="401"/>
      <c r="CK374" s="400"/>
      <c r="CL374" s="401"/>
      <c r="CM374" s="400"/>
      <c r="CN374" s="401"/>
      <c r="CO374" s="400"/>
      <c r="CP374" s="401"/>
      <c r="CQ374" s="400"/>
      <c r="CR374" s="401"/>
      <c r="CS374" s="400"/>
      <c r="CT374" s="401"/>
      <c r="CU374" s="400"/>
      <c r="CV374" s="401"/>
      <c r="CW374" s="400"/>
      <c r="CX374" s="401"/>
      <c r="CY374" s="400"/>
      <c r="CZ374" s="401"/>
      <c r="DA374" s="400"/>
      <c r="DB374" s="401"/>
      <c r="DC374" s="400"/>
      <c r="DD374" s="401"/>
      <c r="DE374" s="400"/>
      <c r="DF374" s="401"/>
      <c r="DG374" s="400"/>
      <c r="DH374" s="401"/>
      <c r="DI374" s="400"/>
      <c r="DJ374" s="401"/>
      <c r="DK374" s="400"/>
      <c r="DL374" s="401"/>
      <c r="DM374" s="400"/>
      <c r="DN374" s="401"/>
      <c r="DO374" s="400"/>
      <c r="DP374" s="401"/>
      <c r="DQ374" s="400"/>
      <c r="DR374" s="401"/>
      <c r="DS374" s="400"/>
      <c r="DT374" s="401"/>
      <c r="DU374" s="400"/>
      <c r="DV374" s="401"/>
      <c r="DW374" s="400"/>
      <c r="DX374" s="401"/>
      <c r="DY374" s="400"/>
      <c r="DZ374" s="401"/>
      <c r="EA374" s="400"/>
      <c r="EB374" s="401"/>
      <c r="EC374" s="400"/>
      <c r="ED374" s="401"/>
      <c r="EE374" s="400"/>
      <c r="EF374" s="401"/>
      <c r="EG374" s="400"/>
      <c r="EH374" s="401"/>
      <c r="EI374" s="400"/>
      <c r="EJ374" s="447"/>
      <c r="EK374" s="511"/>
      <c r="EL374" s="514"/>
      <c r="EM374" s="448"/>
      <c r="EN374" s="344"/>
      <c r="EO374" s="345"/>
      <c r="EP374" s="171">
        <f t="shared" si="382"/>
        <v>0</v>
      </c>
      <c r="EQ374" s="171">
        <f t="shared" si="383"/>
        <v>0</v>
      </c>
      <c r="ER374" s="171">
        <f t="shared" si="384"/>
        <v>0</v>
      </c>
      <c r="ES374" s="171">
        <f t="shared" si="385"/>
        <v>0</v>
      </c>
      <c r="ET374" s="171">
        <f t="shared" si="386"/>
        <v>0</v>
      </c>
      <c r="EU374" s="171">
        <f t="shared" si="387"/>
        <v>0</v>
      </c>
      <c r="EV374" s="172">
        <f t="shared" si="388"/>
        <v>0</v>
      </c>
      <c r="EW374" s="127"/>
      <c r="EX374" s="248">
        <f t="shared" si="430"/>
        <v>0</v>
      </c>
      <c r="EY374" s="174">
        <f>(L374*regular)+(M374*Cadeirantee)</f>
        <v>0</v>
      </c>
      <c r="EZ374" s="249">
        <f>SUMIF(FG374:GJ374,"&gt;0")</f>
        <v>0</v>
      </c>
      <c r="FA374" s="249">
        <f>SUMIF(FG374:GJ374,"&lt;0")+SUMIF(GN374:HP374,"&lt;0")</f>
        <v>0</v>
      </c>
      <c r="FB374" s="174">
        <v>0</v>
      </c>
      <c r="FC374" s="126">
        <f>N374*km*'VALORES TABELA'!$B$13</f>
        <v>0</v>
      </c>
      <c r="FD374" s="250">
        <f t="shared" si="431"/>
        <v>0</v>
      </c>
      <c r="FE374" s="105"/>
      <c r="FF374" s="118"/>
      <c r="FG374" s="118"/>
      <c r="FH374" s="118"/>
      <c r="FI374" s="118"/>
      <c r="FJ374" s="118"/>
      <c r="FK374" s="118"/>
      <c r="FL374" s="118"/>
      <c r="FM374" s="118"/>
      <c r="FN374" s="118"/>
      <c r="FO374" s="118"/>
      <c r="FP374" s="118"/>
      <c r="FQ374" s="118"/>
      <c r="FR374" s="118"/>
      <c r="FS374" s="118"/>
      <c r="FT374" s="118"/>
      <c r="FU374" s="118"/>
      <c r="FV374" s="118"/>
      <c r="FW374" s="118"/>
      <c r="FX374" s="118"/>
      <c r="FY374" s="118"/>
      <c r="FZ374" s="118"/>
      <c r="GA374" s="118"/>
      <c r="GB374" s="118"/>
      <c r="GC374" s="118"/>
      <c r="GD374" s="118"/>
      <c r="GE374" s="118"/>
      <c r="GF374" s="118"/>
      <c r="GG374" s="118"/>
      <c r="GH374" s="118"/>
      <c r="GI374" s="118"/>
      <c r="GJ374" s="118"/>
      <c r="GK374" s="252"/>
      <c r="GL374" s="103">
        <f t="shared" si="390"/>
        <v>0</v>
      </c>
      <c r="GM374" s="124"/>
      <c r="GN374" s="104"/>
      <c r="GO374" s="104"/>
      <c r="GP374" s="104"/>
      <c r="GQ374" s="104"/>
      <c r="GR374" s="104"/>
      <c r="GS374" s="104"/>
      <c r="GT374" s="104"/>
      <c r="GU374" s="104"/>
      <c r="GV374" s="104"/>
      <c r="GW374" s="104"/>
      <c r="GX374" s="104"/>
      <c r="GY374" s="104"/>
      <c r="GZ374" s="104"/>
      <c r="HA374" s="104"/>
      <c r="HB374" s="104"/>
      <c r="HC374" s="104"/>
      <c r="HD374" s="104"/>
      <c r="HE374" s="104"/>
      <c r="HF374" s="104"/>
      <c r="HG374" s="104"/>
      <c r="HH374" s="104"/>
      <c r="HI374" s="104"/>
      <c r="HJ374" s="104"/>
      <c r="HK374" s="104"/>
      <c r="HL374" s="104"/>
      <c r="HM374" s="104"/>
      <c r="HN374" s="104"/>
      <c r="HO374" s="104"/>
      <c r="HP374" s="104"/>
      <c r="HQ374" s="64"/>
      <c r="HR374" s="65"/>
      <c r="HS374" s="65"/>
      <c r="HT374" s="65"/>
      <c r="HU374" s="65"/>
      <c r="HV374" s="65"/>
      <c r="HW374" s="105"/>
      <c r="HX374" s="65"/>
      <c r="HY374" s="280">
        <f t="shared" si="432"/>
        <v>0</v>
      </c>
      <c r="HZ374" s="280">
        <f t="shared" si="433"/>
        <v>0</v>
      </c>
      <c r="IA374" s="280">
        <f t="shared" si="434"/>
        <v>0</v>
      </c>
      <c r="IB374" s="65"/>
      <c r="IC374" s="65"/>
    </row>
    <row r="375" spans="1:237" s="106" customFormat="1" ht="22.5" customHeight="1" thickBot="1" x14ac:dyDescent="0.3">
      <c r="A375" s="377" t="s">
        <v>3541</v>
      </c>
      <c r="B375" s="378" t="s">
        <v>3542</v>
      </c>
      <c r="C375" s="379" t="s">
        <v>3233</v>
      </c>
      <c r="D375" s="380" t="s">
        <v>3478</v>
      </c>
      <c r="E375" s="380" t="s">
        <v>3543</v>
      </c>
      <c r="F375" s="381" t="s">
        <v>3224</v>
      </c>
      <c r="G375" s="381" t="s">
        <v>3225</v>
      </c>
      <c r="H375" s="382" t="s">
        <v>234</v>
      </c>
      <c r="I375" s="383" t="s">
        <v>3544</v>
      </c>
      <c r="J375" s="421" t="s">
        <v>3231</v>
      </c>
      <c r="K375" s="424" t="s">
        <v>60</v>
      </c>
      <c r="L375" s="329">
        <f>CONTINUA!BV375</f>
        <v>0</v>
      </c>
      <c r="M375" s="329">
        <f>CONTINUA!BW375</f>
        <v>0</v>
      </c>
      <c r="N375" s="895"/>
      <c r="O375" s="896" t="s">
        <v>4041</v>
      </c>
      <c r="P375" s="897" t="s">
        <v>4035</v>
      </c>
      <c r="Q375" s="400"/>
      <c r="R375" s="401"/>
      <c r="S375" s="400"/>
      <c r="T375" s="401"/>
      <c r="U375" s="400"/>
      <c r="V375" s="401"/>
      <c r="W375" s="400"/>
      <c r="X375" s="401"/>
      <c r="Y375" s="400"/>
      <c r="Z375" s="401"/>
      <c r="AA375" s="400"/>
      <c r="AB375" s="401"/>
      <c r="AC375" s="400"/>
      <c r="AD375" s="401"/>
      <c r="AE375" s="400"/>
      <c r="AF375" s="401"/>
      <c r="AG375" s="400"/>
      <c r="AH375" s="401"/>
      <c r="AI375" s="400"/>
      <c r="AJ375" s="401"/>
      <c r="AK375" s="400"/>
      <c r="AL375" s="401"/>
      <c r="AM375" s="400"/>
      <c r="AN375" s="401"/>
      <c r="AO375" s="400"/>
      <c r="AP375" s="401"/>
      <c r="AQ375" s="400"/>
      <c r="AR375" s="401"/>
      <c r="AS375" s="400"/>
      <c r="AT375" s="401"/>
      <c r="AU375" s="400"/>
      <c r="AV375" s="401"/>
      <c r="AW375" s="400"/>
      <c r="AX375" s="401"/>
      <c r="AY375" s="400"/>
      <c r="AZ375" s="401"/>
      <c r="BA375" s="400"/>
      <c r="BB375" s="401"/>
      <c r="BC375" s="400"/>
      <c r="BD375" s="401"/>
      <c r="BE375" s="400"/>
      <c r="BF375" s="401"/>
      <c r="BG375" s="400"/>
      <c r="BH375" s="401"/>
      <c r="BI375" s="400"/>
      <c r="BJ375" s="401"/>
      <c r="BK375" s="400"/>
      <c r="BL375" s="401"/>
      <c r="BM375" s="400"/>
      <c r="BN375" s="401"/>
      <c r="BO375" s="400"/>
      <c r="BP375" s="401"/>
      <c r="BQ375" s="400"/>
      <c r="BR375" s="401"/>
      <c r="BS375" s="400"/>
      <c r="BT375" s="401"/>
      <c r="BU375" s="400"/>
      <c r="BV375" s="401"/>
      <c r="BW375" s="400"/>
      <c r="BX375" s="401"/>
      <c r="BY375" s="400"/>
      <c r="BZ375" s="401"/>
      <c r="CA375" s="400"/>
      <c r="CB375" s="401"/>
      <c r="CC375" s="400"/>
      <c r="CD375" s="401"/>
      <c r="CE375" s="400"/>
      <c r="CF375" s="401"/>
      <c r="CG375" s="400"/>
      <c r="CH375" s="401"/>
      <c r="CI375" s="400"/>
      <c r="CJ375" s="401"/>
      <c r="CK375" s="400"/>
      <c r="CL375" s="401"/>
      <c r="CM375" s="400"/>
      <c r="CN375" s="401"/>
      <c r="CO375" s="400"/>
      <c r="CP375" s="401"/>
      <c r="CQ375" s="400"/>
      <c r="CR375" s="401"/>
      <c r="CS375" s="400"/>
      <c r="CT375" s="401"/>
      <c r="CU375" s="400"/>
      <c r="CV375" s="401"/>
      <c r="CW375" s="400"/>
      <c r="CX375" s="401"/>
      <c r="CY375" s="400"/>
      <c r="CZ375" s="401"/>
      <c r="DA375" s="400"/>
      <c r="DB375" s="401"/>
      <c r="DC375" s="400"/>
      <c r="DD375" s="401"/>
      <c r="DE375" s="400"/>
      <c r="DF375" s="401"/>
      <c r="DG375" s="400"/>
      <c r="DH375" s="401"/>
      <c r="DI375" s="400"/>
      <c r="DJ375" s="401"/>
      <c r="DK375" s="400"/>
      <c r="DL375" s="401"/>
      <c r="DM375" s="400"/>
      <c r="DN375" s="401"/>
      <c r="DO375" s="400"/>
      <c r="DP375" s="401"/>
      <c r="DQ375" s="400"/>
      <c r="DR375" s="401"/>
      <c r="DS375" s="400"/>
      <c r="DT375" s="401"/>
      <c r="DU375" s="400"/>
      <c r="DV375" s="401"/>
      <c r="DW375" s="400"/>
      <c r="DX375" s="401"/>
      <c r="DY375" s="400"/>
      <c r="DZ375" s="401"/>
      <c r="EA375" s="400"/>
      <c r="EB375" s="401"/>
      <c r="EC375" s="400"/>
      <c r="ED375" s="401"/>
      <c r="EE375" s="400"/>
      <c r="EF375" s="401"/>
      <c r="EG375" s="400"/>
      <c r="EH375" s="401"/>
      <c r="EI375" s="400"/>
      <c r="EJ375" s="447"/>
      <c r="EK375" s="512"/>
      <c r="EL375" s="515"/>
      <c r="EM375" s="450"/>
      <c r="EN375" s="348"/>
      <c r="EO375" s="348"/>
      <c r="EP375" s="179">
        <f t="shared" si="382"/>
        <v>0</v>
      </c>
      <c r="EQ375" s="179">
        <f t="shared" si="383"/>
        <v>0</v>
      </c>
      <c r="ER375" s="179">
        <f t="shared" si="384"/>
        <v>0</v>
      </c>
      <c r="ES375" s="179">
        <f t="shared" si="385"/>
        <v>0</v>
      </c>
      <c r="ET375" s="179">
        <f t="shared" si="386"/>
        <v>0</v>
      </c>
      <c r="EU375" s="179">
        <f t="shared" si="387"/>
        <v>0</v>
      </c>
      <c r="EV375" s="172">
        <f t="shared" si="388"/>
        <v>0</v>
      </c>
      <c r="EW375" s="253"/>
      <c r="EX375" s="254">
        <v>0</v>
      </c>
      <c r="EY375" s="180">
        <v>0</v>
      </c>
      <c r="EZ375" s="255">
        <v>0</v>
      </c>
      <c r="FA375" s="255">
        <v>0</v>
      </c>
      <c r="FB375" s="180">
        <f>SUM(FF375:GI375)/2</f>
        <v>0</v>
      </c>
      <c r="FC375" s="256">
        <f>N375*km*'VALORES TABELA'!$B$13</f>
        <v>0</v>
      </c>
      <c r="FD375" s="250">
        <f t="shared" si="431"/>
        <v>0</v>
      </c>
      <c r="FE375" s="257"/>
      <c r="FF375" s="181">
        <f>((Q375+S375)*Percapita)+((R375+T375)*Cadeirante)</f>
        <v>0</v>
      </c>
      <c r="FG375" s="181">
        <f>((U375+W375)*Percapita/30*FG$4)+((V375+X375)*Cadeirante/30*FG$4)</f>
        <v>0</v>
      </c>
      <c r="FH375" s="181">
        <f>((Y375+AA375)*Percapita/30*FH$4)+((Z375+AB375)*Cadeirante/30*FH$4)</f>
        <v>0</v>
      </c>
      <c r="FI375" s="181">
        <f>((AC375+AE375)*Percapita/30*FI$4)+((AD375+AF375)*Cadeirante/30*FI$4)</f>
        <v>0</v>
      </c>
      <c r="FJ375" s="181">
        <f>((AG375+AI375)*Percapita/30*FJ$4)+((AH375+AJ375)*Cadeirante/30*FJ$4)</f>
        <v>0</v>
      </c>
      <c r="FK375" s="181">
        <f>((AK375+AM375)*Percapita/30*FK$4)+((AL375+AN375)*Cadeirante/30*FK$4)</f>
        <v>0</v>
      </c>
      <c r="FL375" s="181">
        <f>((AO375+AQ375)*Percapita/30*FL$4)+((AP375+AR375)*Cadeirante/30*FL$4)</f>
        <v>0</v>
      </c>
      <c r="FM375" s="181">
        <f>((AS375+AU375)*Percapita/30*FM$4)+((AT375+AV375)*Cadeirante/30*FM$4)</f>
        <v>0</v>
      </c>
      <c r="FN375" s="181">
        <f>((AW375+AY375)*Percapita/30*FN$4)+((AX375+AZ375)*Cadeirante/30*FN$4)</f>
        <v>0</v>
      </c>
      <c r="FO375" s="181">
        <f>((BA375+BC375)*Percapita/30*FO$4)+((BB375+BD375)*Cadeirante/30*FO$4)</f>
        <v>0</v>
      </c>
      <c r="FP375" s="181">
        <f>((BE375+BG375)*Percapita/30*FP$4)+((BF375+BH375)*Cadeirante/30*FP$4)</f>
        <v>0</v>
      </c>
      <c r="FQ375" s="181">
        <f>((BI375+BK375)*Percapita/30*FQ$4)+((BJ375+BL375)*Cadeirante/30*FQ$4)</f>
        <v>0</v>
      </c>
      <c r="FR375" s="181">
        <f>((BM375+BO375)*Percapita/30*FR$4)+((BN375+BP375)*Cadeirante/30*FR$4)</f>
        <v>0</v>
      </c>
      <c r="FS375" s="181">
        <f>((BQ375+BS375)*Percapita/30*FS$4)+((BR375+BT375)*Cadeirante/30*FS$4)</f>
        <v>0</v>
      </c>
      <c r="FT375" s="181">
        <f>((BU375+BW375)*Percapita/30*FT$4)+((BV375+BX375)*Cadeirante/30*FT$4)</f>
        <v>0</v>
      </c>
      <c r="FU375" s="181">
        <f>((BY375+CA375)*Percapita/30*FU$4)+((BZ375+CB375)*Cadeirante/30*FU$4)</f>
        <v>0</v>
      </c>
      <c r="FV375" s="181">
        <f>((CC375+CE375)*Percapita/30*FV$4)+((CD375+CF375)*Cadeirante/30*FV$4)</f>
        <v>0</v>
      </c>
      <c r="FW375" s="181">
        <f>((CG375+CI375)*Percapita/30*FW$4)+((CI375+CK375)*Cadeirante/30*FW$4)</f>
        <v>0</v>
      </c>
      <c r="FX375" s="181">
        <f>((CK375+CM375)*Percapita/30*FX$4)+((CL375+CN375)*Cadeirante/30*FX$4)</f>
        <v>0</v>
      </c>
      <c r="FY375" s="181">
        <f>((CO375+CQ375)*Percapita/30*FY$4)+((CP375+CR375)*Cadeirante/30*FY$4)</f>
        <v>0</v>
      </c>
      <c r="FZ375" s="181">
        <f>((CS375+CU375)*Percapita/30*FZ$4)+((CT375+CV375)*Cadeirante/30*FZ$4)</f>
        <v>0</v>
      </c>
      <c r="GA375" s="181">
        <f>((CW375+CY375)*Percapita/30*GA$4)+((CX375+CZ375)*Cadeirante/30*GA$4)</f>
        <v>0</v>
      </c>
      <c r="GB375" s="181">
        <f>((DA375+DC375)*Percapita/30*GB$4)+((DB375+DD375)*Cadeirante/30*GB$4)</f>
        <v>0</v>
      </c>
      <c r="GC375" s="181">
        <f>((DE375+DG375)*Percapita/30*GC$4)+((DF375+DH375)*Cadeirante/30*GC$4)</f>
        <v>0</v>
      </c>
      <c r="GD375" s="181">
        <f>((DI375+DK375)*Percapita/30*GD$4)+((DJ375+DL375)*Cadeirante/30*GD$4)</f>
        <v>0</v>
      </c>
      <c r="GE375" s="181">
        <f>((DM375+DO375)*Percapita/30*GE$4)+((DN375+DP375)*Cadeirante/30*GE$4)</f>
        <v>0</v>
      </c>
      <c r="GF375" s="181">
        <f>((DQ375+DS375)*Percapita/30*GF$4)+((DR375+DT375)*Cadeirante/30*GF$4)</f>
        <v>0</v>
      </c>
      <c r="GG375" s="181">
        <f>((DU375+DW375)*Percapita/30*GG$4)+((DV375+DX375)*Cadeirante/30*GG$4)</f>
        <v>0</v>
      </c>
      <c r="GH375" s="181">
        <f>((DY375+EA375)*Percapita/30*GH$4)+((DZ375+EB375)*Cadeirante/30*GH$4)</f>
        <v>0</v>
      </c>
      <c r="GI375" s="181">
        <f>((EC375+EE375)*Percapita/30*GI$4)+((ED375+EF375)*Cadeirante/30*GI$4)</f>
        <v>0</v>
      </c>
      <c r="GJ375" s="181">
        <f>((EG375+EI375)*Percapita)+((EH375+EJ375)*Cadeirante)</f>
        <v>0</v>
      </c>
      <c r="GK375" s="258"/>
      <c r="GL375" s="103">
        <f t="shared" si="390"/>
        <v>0</v>
      </c>
      <c r="GM375" s="124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259"/>
      <c r="HQ375" s="64"/>
      <c r="HW375" s="257"/>
      <c r="HY375" s="280">
        <f t="shared" si="432"/>
        <v>0</v>
      </c>
      <c r="HZ375" s="280">
        <f t="shared" si="433"/>
        <v>0</v>
      </c>
      <c r="IA375" s="280">
        <f t="shared" si="434"/>
        <v>0</v>
      </c>
    </row>
    <row r="376" spans="1:237" s="106" customFormat="1" ht="22.5" customHeight="1" x14ac:dyDescent="0.25">
      <c r="A376" t="s">
        <v>3545</v>
      </c>
      <c r="B376" s="522" t="s">
        <v>3546</v>
      </c>
      <c r="C376" s="523">
        <v>1</v>
      </c>
      <c r="D376" s="524" t="s">
        <v>3547</v>
      </c>
      <c r="E376" s="524" t="s">
        <v>3548</v>
      </c>
      <c r="F376" s="525" t="s">
        <v>3224</v>
      </c>
      <c r="G376" s="525" t="s">
        <v>3225</v>
      </c>
      <c r="H376" s="350" t="s">
        <v>196</v>
      </c>
      <c r="I376" s="351" t="s">
        <v>3549</v>
      </c>
      <c r="J376" s="409" t="s">
        <v>3231</v>
      </c>
      <c r="K376" s="410" t="s">
        <v>3232</v>
      </c>
      <c r="L376" s="329">
        <f>CONTINUA!BV376</f>
        <v>0</v>
      </c>
      <c r="M376" s="329">
        <f>CONTINUA!BW376</f>
        <v>0</v>
      </c>
      <c r="N376" s="895"/>
      <c r="O376" s="896" t="s">
        <v>4042</v>
      </c>
      <c r="P376" s="897" t="s">
        <v>4035</v>
      </c>
      <c r="Q376" s="400">
        <v>16</v>
      </c>
      <c r="R376" s="401"/>
      <c r="S376" s="400"/>
      <c r="T376" s="401"/>
      <c r="U376" s="400"/>
      <c r="V376" s="401"/>
      <c r="W376" s="400"/>
      <c r="X376" s="401"/>
      <c r="Y376" s="400"/>
      <c r="Z376" s="401"/>
      <c r="AA376" s="400"/>
      <c r="AB376" s="401"/>
      <c r="AC376" s="400"/>
      <c r="AD376" s="401"/>
      <c r="AE376" s="400"/>
      <c r="AF376" s="401"/>
      <c r="AG376" s="400"/>
      <c r="AH376" s="401"/>
      <c r="AI376" s="400"/>
      <c r="AJ376" s="401"/>
      <c r="AK376" s="400"/>
      <c r="AL376" s="401"/>
      <c r="AM376" s="400"/>
      <c r="AN376" s="401"/>
      <c r="AO376" s="400"/>
      <c r="AP376" s="401"/>
      <c r="AQ376" s="400"/>
      <c r="AR376" s="401"/>
      <c r="AS376" s="400"/>
      <c r="AT376" s="401"/>
      <c r="AU376" s="400"/>
      <c r="AV376" s="401"/>
      <c r="AW376" s="400"/>
      <c r="AX376" s="401"/>
      <c r="AY376" s="400"/>
      <c r="AZ376" s="401"/>
      <c r="BA376" s="400"/>
      <c r="BB376" s="401"/>
      <c r="BC376" s="400"/>
      <c r="BD376" s="401"/>
      <c r="BE376" s="400"/>
      <c r="BF376" s="401"/>
      <c r="BG376" s="400"/>
      <c r="BH376" s="401"/>
      <c r="BI376" s="400"/>
      <c r="BJ376" s="401"/>
      <c r="BK376" s="400"/>
      <c r="BL376" s="401"/>
      <c r="BM376" s="400"/>
      <c r="BN376" s="401"/>
      <c r="BO376" s="400"/>
      <c r="BP376" s="401"/>
      <c r="BQ376" s="400"/>
      <c r="BR376" s="401"/>
      <c r="BS376" s="400"/>
      <c r="BT376" s="401"/>
      <c r="BU376" s="400"/>
      <c r="BV376" s="401"/>
      <c r="BW376" s="400"/>
      <c r="BX376" s="401"/>
      <c r="BY376" s="400"/>
      <c r="BZ376" s="401"/>
      <c r="CA376" s="400"/>
      <c r="CB376" s="401"/>
      <c r="CC376" s="400"/>
      <c r="CD376" s="401"/>
      <c r="CE376" s="400"/>
      <c r="CF376" s="401"/>
      <c r="CG376" s="400"/>
      <c r="CH376" s="401"/>
      <c r="CI376" s="400"/>
      <c r="CJ376" s="401"/>
      <c r="CK376" s="400"/>
      <c r="CL376" s="401"/>
      <c r="CM376" s="400"/>
      <c r="CN376" s="401"/>
      <c r="CO376" s="400"/>
      <c r="CP376" s="401"/>
      <c r="CQ376" s="400"/>
      <c r="CR376" s="401"/>
      <c r="CS376" s="400"/>
      <c r="CT376" s="401"/>
      <c r="CU376" s="400"/>
      <c r="CV376" s="401"/>
      <c r="CW376" s="400"/>
      <c r="CX376" s="401"/>
      <c r="CY376" s="400"/>
      <c r="CZ376" s="401"/>
      <c r="DA376" s="400"/>
      <c r="DB376" s="401"/>
      <c r="DC376" s="400"/>
      <c r="DD376" s="401"/>
      <c r="DE376" s="400"/>
      <c r="DF376" s="401"/>
      <c r="DG376" s="400"/>
      <c r="DH376" s="401"/>
      <c r="DI376" s="400"/>
      <c r="DJ376" s="401"/>
      <c r="DK376" s="400"/>
      <c r="DL376" s="401"/>
      <c r="DM376" s="400"/>
      <c r="DN376" s="401"/>
      <c r="DO376" s="400"/>
      <c r="DP376" s="401"/>
      <c r="DQ376" s="400"/>
      <c r="DR376" s="401"/>
      <c r="DS376" s="400"/>
      <c r="DT376" s="401"/>
      <c r="DU376" s="400"/>
      <c r="DV376" s="401"/>
      <c r="DW376" s="400"/>
      <c r="DX376" s="401"/>
      <c r="DY376" s="400"/>
      <c r="DZ376" s="401"/>
      <c r="EA376" s="400"/>
      <c r="EB376" s="401"/>
      <c r="EC376" s="400"/>
      <c r="ED376" s="401"/>
      <c r="EE376" s="400"/>
      <c r="EF376" s="401"/>
      <c r="EG376" s="400"/>
      <c r="EH376" s="401"/>
      <c r="EI376" s="400"/>
      <c r="EJ376" s="447"/>
      <c r="EK376" s="510"/>
      <c r="EL376" s="513" t="s">
        <v>4022</v>
      </c>
      <c r="EM376" s="520">
        <v>1836.2629999999999</v>
      </c>
      <c r="EN376" s="520"/>
      <c r="EO376" s="520"/>
      <c r="EP376" s="171">
        <f t="shared" si="382"/>
        <v>16</v>
      </c>
      <c r="EQ376" s="171">
        <f t="shared" si="383"/>
        <v>0</v>
      </c>
      <c r="ER376" s="171">
        <f t="shared" si="384"/>
        <v>0</v>
      </c>
      <c r="ES376" s="171">
        <f t="shared" si="385"/>
        <v>0</v>
      </c>
      <c r="ET376" s="171">
        <f t="shared" si="386"/>
        <v>0</v>
      </c>
      <c r="EU376" s="171">
        <f t="shared" si="387"/>
        <v>0</v>
      </c>
      <c r="EV376" s="172">
        <f t="shared" si="388"/>
        <v>16</v>
      </c>
      <c r="EW376" s="367">
        <f>IF(C376=4,IF(MAX(Q376:EJ378)&gt;0,(Especiall/30*(IF(($G376-$F376)=($G$5-$F$5),30,IF(DAY($G376)=31,($G376-$F376),($G376-$F376)+1)))),0),0)</f>
        <v>0</v>
      </c>
      <c r="EX376" s="248">
        <f t="shared" ref="EX376:EX379" si="435">FF376</f>
        <v>25598.33</v>
      </c>
      <c r="EY376" s="174">
        <f>(L376*regular)+(M376*Cadeirantee)</f>
        <v>0</v>
      </c>
      <c r="EZ376" s="249">
        <f>SUMIF(FG376:GJ376,"&gt;0")</f>
        <v>0</v>
      </c>
      <c r="FA376" s="249">
        <f>SUMIF(FG376:GJ376,"&lt;0")+SUMIF(GN376:HP376,"&lt;0")</f>
        <v>0</v>
      </c>
      <c r="FB376" s="174">
        <v>0</v>
      </c>
      <c r="FC376" s="175">
        <f>N376*km*'VALORES TABELA'!$B$13</f>
        <v>0</v>
      </c>
      <c r="FD376" s="250">
        <f>GL376</f>
        <v>0</v>
      </c>
      <c r="FE376" s="176">
        <f>(EW376+EW377+EW378+EW379+EX376+EX377+EX378+EX379+EY376+EY377+EY378+EY379+EY380+EZ376+EZ377+EZ378+EZ379+FA376+FA377+FA378+FA379+FC376+FC377+FC378+FC379+HY376-HZ376-IA376+FD376+FD377+FD378+FD379+FB380)</f>
        <v>28793.833000000002</v>
      </c>
      <c r="FF376" s="177">
        <f>IF(C376=4,SUM(Q376+Q377+Q378+S376+S377+S378)*Percapita/30*FF$4+(R376+R377+R378+T376+T377+T378)*Cadeirante/30*FF$4,IF(C376=3,IF(Q379+S379=10,Fixo/30*FF$4+(Q376+Q377+Q378+S376+S377+S378)*Percapita/30*FF$4+(R379+T379)*Cadeirante/30*FF$4,IF(Q379+S379&lt;=9,(Q379+S379)*Crechee/30*FF$4)+(R379+T379)*Cadeirante/30*FF$4+(Q376+Q377+Q378+S376+S377+S378)*Percapita/30*FF$4)+IF(Q379+S379&gt;=11,Fixo/30*FF$4+(Q379+S379-10)*Crechee/30*FF$4,0),IF(C376=2,IF(R376+R377+R378+R379+T376+T377+T378+T379=1,Cadeirante/30*FF$4,IF(R376+R377+R378+R379+T376+T377+T378+T379=2,Fixo/30*FF$4,IF(R376+R377+R378+R379+T376+T377+T378+T379&gt;2,Fixo/30*FF$4+(R376+R377+R378+R379+T376+T377+T378+T379-2)*Cadeirante/30*FF$4)))+(Q376+Q377+Q378+S376+S377+S378)*Percapita/30*FF$4+(Q379+S379)*Crechee/30*FF$4,IF(C376=1,IF(Q376+Q377+Q378+R376+R377+R378+S376+S377+S378+T376+T377+T378&lt;=15,(Q376+Q377+Q378+S376+S377+S378)*Percapita/30*FF$4,IF(Q376+Q377+Q378+R376+R377+R378+S376+S377+S378+T376+T377+T378&gt;=16,Fixo/30*FF$4+(Q376+Q377+Q378+R376+R377+R378+S376+S377+S378+T376+T377-16)*Percapita/30*FF$4))))))</f>
        <v>25598.33</v>
      </c>
      <c r="FG376" s="177">
        <f>IF(C376=4,SUM(U376+U377+U378+W376+W377+W378)*Percapita/30*FG$4+(V376+V377+V378+X376+X377+X378)*Cadeirante/30*FG$4,IF(C376=3,IF(U379+W379=10,Fixo/30*FG$4+(U376+U377+U378+W376+W377+W378)*Percapita/30*FG$4+(V379+X379)*Cadeirante/30*FG$4,IF(U379+W379&lt;=9,(U379+W379)*Crechee/30*FG$4)+(V379+X379)*Cadeirante/30*FG$4+(U376+U377+U378+W376+W377+W378)*Percapita/30*FG$4)+IF(U379+W379&gt;=11,Fixo/30*FG$4+(U379+W379-10)*Crechee/30*FG$4,0),IF(C376=2,IF(V376+V377+V378+V379+X376+X377+X378+X379=1,Cadeirante/30*FG$4,IF(V376+V377+V378+V379+X376+X377+X378+X379=2,Fixo/30*FG$4,IF(V376+V377+V378+V379+X376+X377+X378+X379&gt;2,Fixo/30*FG$4+(V376+V377+V378+V379+X376+X377+X378+X379-2)*Cadeirante/30*FG$4)))+(U376+U377+U378+W376+W377+W378)*Percapita/30*FG$4+(U379+W379)*Crechee/30*FG$4,IF(C376=1,IF(U376+U377+U378+V376+V377+V378+W376+W377+W378+X376+X377+X378&lt;=15,(U376+U377+U378+W376+W377+W378)*Percapita/30*FG$4,IF(U376+U377+U378+V376+V377+V378+W376+W377+W378+X376+X377+X378&gt;=16,Fixo/30*FG$4+(U376+U377+U378+V376+V377+V378+W376+W377+W378+X376+X377-16)*Percapita/30*FG$4))))))</f>
        <v>0</v>
      </c>
      <c r="FH376" s="177">
        <f>IF(C376=4,SUM(Y376+Y377+Y378+AA376+AA377+AA378)*Percapita/30*FH$4+(Z376+Z377+Z378+AB376+AB377+AB378)*Cadeirante/30*FH$4,IF(C376=3,IF(Y379+AA379=10,Fixo/30*FH$4+(Y376+Y377+Y378+AA376+AA377+AA378)*Percapita/30*FH$4+(Z379+AB379)*Cadeirante/30*FH$4,IF(Y379+AA379&lt;=9,(Y379+AA379)*Crechee/30*FH$4)+(Z379+AB379)*Cadeirante/30*FH$4+(Y376+Y377+Y378+AA376+AA377+AA378)*Percapita/30*FH$4)+IF(Y379+AA379&gt;=11,Fixo/30*FH$4+(Y379+AA379-10)*Crechee/30*FH$4,0),IF(C376=2,IF(Z376+Z377+Z378+Z379+AB376+AB377+AB378+AB379=1,Cadeirante/30*FH$4,IF(Z376+Z377+Z378+Z379+AB376+AB377+AB378+AB379=2,Fixo/30*FH$4,IF(Z376+Z377+Z378+Z379+AB376+AB377+AB378+AB379&gt;2,Fixo/30*FH$4+(Z376+Z377+Z378+Z379+AB376+AB377+AB378+AB379-2)*Cadeirante/30*FH$4)))+(Y376+Y377+Y378+AA376+AA377+AA378)*Percapita/30*FH$4+(Y379+AA379)*Crechee/30*FH$4,IF(C376=1,IF(Y376+Y377+Y378+Z376+Z377+Z378+AA376+AA377+AA378+AB376+AB377+AB378&lt;=15,(Y376+Y377+Y378+AA376+AA377+AA378)*Percapita/30*FH$4,IF(Y376+Y377+Y378+Z376+Z377+Z378+AA376+AA377+AA378+AB376+AB377+AB378&gt;=16,Fixo/30*FH$4+(Y376+Y377+Y378+Z376+Z377+Z378+AA376+AA377+AA378+AB376+AB377-16)*Percapita/30*FH$4))))))</f>
        <v>0</v>
      </c>
      <c r="FI376" s="177">
        <f>IF(C376=4,SUM(AC376+AC377+AC378+AE376+AE377+AE378)*Percapita/30*FI$4+(AD376+AD377+AD378+AF376+AF377+AF378)*Cadeirante/30*FI$4,IF(C376=3,IF(AC379+AE379=10,Fixo/30*FI$4+(AC376+AC377+AC378+AE376+AE377+AE378)*Percapita/30*FI$4+(AD379+AF379)*Cadeirante/30*FI$4,IF(AC379+AE379&lt;=9,(AC379+AE379)*Crechee/30*FI$4)+(AD379+AF379)*Cadeirante/30*FI$4+(AC376+AC377+AC378+AE376+AE377+AE378)*Percapita/30*FI$4)+IF(AC379+AE379&gt;=11,Fixo/30*FI$4+(AC379+AE379-10)*Crechee/30*FI$4,0),IF(C376=2,IF(AD376+AD377+AD378+AD379+AF376+AF377+AF378+AF379=1,Cadeirante/30*FI$4,IF(AD376+AD377+AD378+AD379+AF376+AF377+AF378+AF379=2,Fixo/30*FI$4,IF(AD376+AD377+AD378+AD379+AF376+AF377+AF378+AF379&gt;2,Fixo/30*FI$4+(AD376+AD377+AD378+AD379+AF376+AF377+AF378+AF379-2)*Cadeirante/30*FI$4)))+(AC376+AC377+AC378+AE376+AE377+AE378)*Percapita/30*FI$4+(AC379+AE379)*Crechee/30*FI$4,IF(C376=1,IF(AC376+AC377+AC378+AD376+AD377+AD378+AE376+AE377+AE378+AF376+AF377+AF378&lt;=15,(AC376+AC377+AC378+AE376+AE377+AE378)*Percapita/30*FI$4,IF(AC376+AC377+AC378+AD376+AD377+AD378+AE376+AE377+AE378+AF376+AF377+AF378&gt;=16,Fixo/30*FI$4+(AC376+AC377+AC378+AD376+AD377+AD378+AE376+AE377+AE378+AF376+AF377-16)*Percapita/30*FI$4))))))</f>
        <v>0</v>
      </c>
      <c r="FJ376" s="177">
        <f>IF(C376=4,SUM(AG376+AG377+AG378+AI376+AI377+AI378)*Percapita/30*FJ$4+(AH376+AH377+AH378+AJ376+AJ377+AJ378)*Cadeirante/30*FJ$4,IF(C376=3,IF(AG379+AI379=10,Fixo/30*FJ$4+(AG376+AG377+AG378+AI376+AI377+AI378)*Percapita/30*FJ$4+(AH379+AJ379)*Cadeirante/30*FJ$4,IF(AG379+AI379&lt;=9,(AG379+AI379)*Crechee/30*FJ$4)+(AH379+AJ379)*Cadeirante/30*FJ$4+(AG376+AG377+AG378+AI376+AI377+AI378)*Percapita/30*FJ$4)+IF(AG379+AI379&gt;=11,Fixo/30*FJ$4+(AG379+AI379-10)*Crechee/30*FJ$4,0),IF(C376=2,IF(AH376+AH377+AH378+AH379+AJ376+AJ377+AJ378+AJ379=1,Cadeirante/30*FJ$4,IF(AH376+AH377+AH378+AH379+AJ376+AJ377+AJ378+AJ379=2,Fixo/30*FJ$4,IF(AH376+AH377+AH378+AH379+AJ376+AJ377+AJ378+AJ379&gt;2,Fixo/30*FJ$4+(AH376+AH377+AH378+AH379+AJ376+AJ377+AJ378+AJ379-2)*Cadeirante/30*FJ$4)))+(AG376+AG377+AG378+AI376+AI377+AI378)*Percapita/30*FJ$4+(AG379+AI379)*Crechee/30*FJ$4,IF(C376=1,IF(AG376+AG377+AG378+AH376+AH377+AH378+AI376+AI377+AI378+AJ376+AJ377+AJ378&lt;=15,(AG376+AG377+AG378+AI376+AI377+AI378)*Percapita/30*FJ$4,IF(AG376+AG377+AG378+AH376+AH377+AH378+AI376+AI377+AI378+AJ376+AJ377+AJ378&gt;=16,Fixo/30*FJ$4+(AG376+AG377+AG378+AH376+AH377+AH378+AI376+AI377+AI378+AJ376+AJ377-16)*Percapita/30*FJ$4))))))</f>
        <v>0</v>
      </c>
      <c r="FK376" s="177">
        <f>IF(C376=4,SUM(AK376+AK377+AK378+AM376+AM377+AM378)*Percapita/30*FK$4+(AL376+AL377+AL378+AN376+AN377+AN378)*Cadeirante/30*FK$4,IF(C376=3,IF(AK379+AM379=10,Fixo/30*FK$4+(AK376+AK377+AK378+AM376+AM377+AM378)*Percapita/30*FK$4+(AL379+AN379)*Cadeirante/30*FK$4,IF(AK379+AM379&lt;=9,(AK379+AM379)*Crechee/30*FK$4)+(AL379+AN379)*Cadeirante/30*FK$4+(AK376+AK377+AK378+AM376+AM377+AM378)*Percapita/30*FK$4)+IF(AK379+AM379&gt;=11,Fixo/30*FK$4+(AK379+AM379-10)*Crechee/30*FK$4,0),IF(C376=2,IF(AL376+AL377+AL378+AL379+AN376+AN377+AN378+AN379=1,Cadeirante/30*FK$4,IF(AL376+AL377+AL378+AL379+AN376+AN377+AN378+AN379=2,Fixo/30*FK$4,IF(AL376+AL377+AL378+AL379+AN376+AN377+AN378+AN379&gt;2,Fixo/30*FK$4+(AL376+AL377+AL378+AL379+AN376+AN377+AN378+AN379-2)*Cadeirante/30*FK$4)))+(AK376+AK377+AK378+AM376+AM377+AM378)*Percapita/30*FK$4+(AK379+AM379)*Crechee/30*FK$4,IF(C376=1,IF(AK376+AK377+AK378+AL376+AL377+AL378+AM376+AM377+AM378+AN376+AN377+AN378&lt;=15,(AK376+AK377+AK378+AM376+AM377+AM378)*Percapita/30*FK$4,IF(AK376+AK377+AK378+AL376+AL377+AL378+AM376+AM377+AM378+AN376+AN377+AN378&gt;=16,Fixo/30*FK$4+(AK376+AK377+AK378+AL376+AL377+AL378+AM376+AM377+AM378+AN376+AN377-16)*Percapita/30*FK$4))))))</f>
        <v>0</v>
      </c>
      <c r="FL376" s="177">
        <f>IF(C376=4,SUM(AO376+AO377+AO378+AQ376+AQ377+AQ378)*Percapita/30*FL$4+(AP376+AP377+AP378+AR376+AR377+AR378)*Cadeirante/30*FL$4,IF(C376=3,IF(AO379+AQ379=10,Fixo/30*FL$4+(AO376+AO377+AO378+AQ376+AQ377+AQ378)*Percapita/30*FL$4+(AP379+AR379)*Cadeirante/30*FL$4,IF(AO379+AQ379&lt;=9,(AO379+AQ379)*Crechee/30*FL$4)+(AP379+AR379)*Cadeirante/30*FL$4+(AO376+AO377+AO378+AQ376+AQ377+AQ378)*Percapita/30*FL$4)+IF(AO379+AQ379&gt;=11,Fixo/30*FL$4+(AO379+AQ379-10)*Crechee/30*FL$4,0),IF(C376=2,IF(AP376+AP377+AP378+AP379+AR376+AR377+AR378+AR379=1,Cadeirante/30*FL$4,IF(AP376+AP377+AP378+AP379+AR376+AR377+AR378+AR379=2,Fixo/30*FL$4,IF(AP376+AP377+AP378+AP379+AR376+AR377+AR378+AR379&gt;2,Fixo/30*FL$4+(AP376+AP377+AP378+AP379+AR376+AR377+AR378+AR379-2)*Cadeirante/30*FL$4)))+(AO376+AO377+AO378+AQ376+AQ377+AQ378)*Percapita/30*FL$4+(AO379+AQ379)*Crechee/30*FL$4,IF(C376=1,IF(AO376+AO377+AO378+AP376+AP377+AP378+AQ376+AQ377+AQ378+AR376+AR377+AR378&lt;=15,(AO376+AO377+AO378+AQ376+AQ377+AQ378)*Percapita/30*FL$4,IF(AO376+AO377+AO378+AP376+AP377+AP378+AQ376+AQ377+AQ378+AR376+AR377+AR378&gt;=16,Fixo/30*FL$4+(AO376+AO377+AO378+AP376+AP377+AP378+AQ376+AQ377+AQ378+AR376+AR377-16)*Percapita/30*FL$4))))))</f>
        <v>0</v>
      </c>
      <c r="FM376" s="177">
        <f>IF(C376=4,SUM(AS376+AS377+AS378+AU376+AU377+AU378)*Percapita/30*FM$4+(AT376+AT377+AT378+AV376+AV377+AV378)*Cadeirante/30*FM$4,IF(C376=3,IF(AS379+AU379=10,Fixo/30*FM$4+(AS376+AS377+AS378+AU376+AU377+AU378)*Percapita/30*FM$4+(AT379+AV379)*Cadeirante/30*FM$4,IF(AS379+AU379&lt;=9,(AS379+AU379)*Crechee/30*FM$4)+(AT379+AV379)*Cadeirante/30*FM$4+(AS376+AS377+AS378+AU376+AU377+AU378)*Percapita/30*FM$4)+IF(AS379+AU379&gt;=11,Fixo/30*FM$4+(AS379+AU379-10)*Crechee/30*FM$4,0),IF(C376=2,IF(AT376+AT377+AT378+AT379+AV376+AV377+AV378+AV379=1,Cadeirante/30*FM$4,IF(AT376+AT377+AT378+AT379+AV376+AV377+AV378+AV379=2,Fixo/30*FM$4,IF(AT376+AT377+AT378+AT379+AV376+AV377+AV378+AV379&gt;2,Fixo/30*FM$4+(AT376+AT377+AT378+AT379+AV376+AV377+AV378+AV379-2)*Cadeirante/30*FM$4)))+(AS376+AS377+AS378+AU376+AU377+AU378)*Percapita/30*FM$4+(AS379+AU379)*Crechee/30*FM$4,IF(C376=1,IF(AS376+AS377+AS378+AT376+AT377+AT378+AU376+AU377+AU378+AV376+AV377+AV378&lt;=15,(AS376+AS377+AS378+AU376+AU377+AU378)*Percapita/30*FM$4,IF(AS376+AS377+AS378+AT376+AT377+AT378+AU376+AU377+AU378+AV376+AV377+AV378&gt;=16,Fixo/30*FM$4+(AS376+AS377+AS378+AT376+AT377+AT378+AU376+AU377+AU378+AV376+AV377-16)*Percapita/30*FM$4))))))</f>
        <v>0</v>
      </c>
      <c r="FN376" s="177">
        <f>IF(C376=4,SUM(AW376+AW377+AW378+AY376+AY377+AY378)*Percapita/30*FN$4+(AX376+AX377+AX378+AZ376+AZ377+AZ378)*Cadeirante/30*FN$4,IF(C376=3,IF(AW379+AY379=10,Fixo/30*FN$4+(AW376+AW377+AW378+AY376+AY377+AY378)*Percapita/30*FN$4+(AX379+AZ379)*Cadeirante/30*FN$4,IF(AW379+AY379&lt;=9,(AW379+AY379)*Crechee/30*FN$4)+(AX379+AZ379)*Cadeirante/30*FN$4+(AW376+AW377+AW378+AY376+AY377+AY378)*Percapita/30*FN$4)+IF(AW379+AY379&gt;=11,Fixo/30*FN$4+(AW379+AY379-10)*Crechee/30*FN$4,0),IF(C376=2,IF(AX376+AX377+AX378+AX379+AZ376+AZ377+AZ378+AZ379=1,Cadeirante/30*FN$4,IF(AX376+AX377+AX378+AX379+AZ376+AZ377+AZ378+AZ379=2,Fixo/30*FN$4,IF(AX376+AX377+AX378+AX379+AZ376+AZ377+AZ378+AZ379&gt;2,Fixo/30*FN$4+(AX376+AX377+AX378+AX379+AZ376+AZ377+AZ378+AZ379-2)*Cadeirante/30*FN$4)))+(AW376+AW377+AW378+AY376+AY377+AY378)*Percapita/30*FN$4+(AW379+AY379)*Crechee/30*FN$4,IF(C376=1,IF(AW376+AW377+AW378+AX376+AX377+AX378+AY376+AY377+AY378+AZ376+AZ377+AZ378&lt;=15,(AW376+AW377+AW378+AY376+AY377+AY378)*Percapita/30*FN$4,IF(AW376+AW377+AW378+AX376+AX377+AX378+AY376+AY377+AY378+AZ376+AZ377+AZ378&gt;=16,Fixo/30*FN$4+(AW376+AW377+AW378+AX376+AX377+AX378+AY376+AY377+AY378+AZ376+AZ377-16)*Percapita/30*FN$4))))))</f>
        <v>0</v>
      </c>
      <c r="FO376" s="177">
        <f>IF(C376=4,SUM(BA376+BA377+BA378+BC376+BC377+BC378)*Percapita/30*FO$4+(BB376+BB377+BB378+BD376+BD377+BD378)*Cadeirante/30*FO$4,IF(C376=3,IF(BA379+BC379=10,Fixo/30*FO$4+(BA376+BA377+BA378+BC376+BC377+BC378)*Percapita/30*FO$4+(BB379+BD379)*Cadeirante/30*FO$4,IF(BA379+BC379&lt;=9,(BA379+BC379)*Crechee/30*FO$4)+(BB379+BD379)*Cadeirante/30*FO$4+(BA376+BA377+BA378+BC376+BC377+BC378)*Percapita/30*FO$4)+IF(BA379+BC379&gt;=11,Fixo/30*FO$4+(BA379+BC379-10)*Crechee/30*FO$4,0),IF(C376=2,IF(BB376+BB377+BB378+BB379+BD376+BD377+BD378+BD379=1,Cadeirante/30*FO$4,IF(BB376+BB377+BB378+BB379+BD376+BD377+BD378+BD379=2,Fixo/30*FO$4,IF(BB376+BB377+BB378+BB379+BD376+BD377+BD378+BD379&gt;2,Fixo/30*FO$4+(BB376+BB377+BB378+BB379+BD376+BD377+BD378+BD379-2)*Cadeirante/30*FO$4)))+(BA376+BA377+BA378+BC376+BC377+BC378)*Percapita/30*FO$4+(BA379+BC379)*Crechee/30*FO$4,IF(C376=1,IF(BA376+BA377+BA378+BB376+BB377+BB378+BC376+BC377+BC378+BD376+BD377+BD378&lt;=15,(BA376+BA377+BA378+BC376+BC377+BC378)*Percapita/30*FO$4,IF(BA376+BA377+BA378+BB376+BB377+BB378+BC376+BC377+BC378+BD376+BD377+BD378&gt;=16,Fixo/30*FO$4+(BA376+BA377+BA378+BB376+BB377+BB378+BC376+BC377+BC378+BD376+BD377-16)*Percapita/30*FO$4))))))</f>
        <v>0</v>
      </c>
      <c r="FP376" s="177">
        <f>IF(C376=4,SUM(BE376+BE377+BE378+BG376+BG377+BG378)*Percapita/30*FP$4+(BF376+BF377+BF378+BH376+BH377+BH378)*Cadeirante/30*FP$4,IF(C376=3,IF(BE379+BG379=10,Fixo/30*FP$4+(BE376+BE377+BE378+BG376+BG377+BG378)*Percapita/30*FP$4+(BF379+BH379)*Cadeirante/30*FP$4,IF(BE379+BG379&lt;=9,(BE379+BG379)*Crechee/30*FP$4)+(BF379+BH379)*Cadeirante/30*FP$4+(BE376+BE377+BE378+BG376+BG377+BG378)*Percapita/30*FP$4)+IF(BE379+BG379&gt;=11,Fixo/30*FP$4+(BE379+BG379-10)*Crechee/30*FP$4,0),IF(C376=2,IF(BF376+BF377+BF378+BF379+BH376+BH377+BH378+BH379=1,Cadeirante/30*FP$4,IF(BF376+BF377+BF378+BF379+BH376+BH377+BH378+BH379=2,Fixo/30*FP$4,IF(BF376+BF377+BF378+BF379+BH376+BH377+BH378+BH379&gt;2,Fixo/30*FP$4+(BF376+BF377+BF378+BF379+BH376+BH377+BH378+BH379-2)*Cadeirante/30*FP$4)))+(BE376+BE377+BE378+BG376+BG377+BG378)*Percapita/30*FP$4+(BE379+BG379)*Crechee/30*FP$4,IF(C376=1,IF(BE376+BE377+BE378+BF376+BF377+BF378+BG376+BG377+BG378+BH376+BH377+BH378&lt;=15,(BE376+BE377+BE378+BG376+BG377+BG378)*Percapita/30*FP$4,IF(BE376+BE377+BE378+BF376+BF377+BF378+BG376+BG377+BG378+BH376+BH377+BH378&gt;=16,Fixo/30*FP$4+(BE376+BE377+BE378+BF376+BF377+BF378+BG376+BG377+BG378+BH376+BH377-16)*Percapita/30*FP$4))))))</f>
        <v>0</v>
      </c>
      <c r="FQ376" s="177">
        <f>IF(C376=4,SUM(BI376+BI377+BI378+BK376+BK377+BK378)*Percapita/30*FQ$4+(BJ376+BJ377+BJ378+BL376+BL377+BL378)*Cadeirante/30*FQ$4,IF(C376=3,IF(BI379+BK379=10,Fixo/30*FQ$4+(BI376+BI377+BI378+BK376+BK377+BK378)*Percapita/30*FQ$4+(BJ379+BL379)*Cadeirante/30*FQ$4,IF(BI379+BK379&lt;=9,(BI379+BK379)*Crechee/30*FQ$4)+(BJ379+BL379)*Cadeirante/30*FQ$4+(BI376+BI377+BI378+BK376+BK377+BK378)*Percapita/30*FQ$4)+IF(BI379+BK379&gt;=11,Fixo/30*FQ$4+(BI379+BK379-10)*Crechee/30*FQ$4,0),IF(C376=2,IF(BJ376+BJ377+BJ378+BJ379+BL376+BL377+BL378+BL379=1,Cadeirante/30*FQ$4,IF(BJ376+BJ377+BJ378+BJ379+BL376+BL377+BL378+BL379=2,Fixo/30*FQ$4,IF(BJ376+BJ377+BJ378+BJ379+BL376+BL377+BL378+BL379&gt;2,Fixo/30*FQ$4+(BJ376+BJ377+BJ378+BJ379+BL376+BL377+BL378+BL379-2)*Cadeirante/30*FQ$4)))+(BI376+BI377+BI378+BK376+BK377+BK378)*Percapita/30*FQ$4+(BI379+BK379)*Crechee/30*FQ$4,IF(C376=1,IF(BI376+BI377+BI378+BJ376+BJ377+BJ378+BK376+BK377+BK378+BL376+BL377+BL378&lt;=15,(BI376+BI377+BI378+BK376+BK377+BK378)*Percapita/30*FQ$4,IF(BI376+BI377+BI378+BJ376+BJ377+BJ378+BK376+BK377+BK378+BL376+BL377+BL378&gt;=16,Fixo/30*FQ$4+(BI376+BI377+BI378+BJ376+BJ377+BJ378+BK376+BK377+BK378+BL376+BL377-16)*Percapita/30*FQ$4))))))</f>
        <v>0</v>
      </c>
      <c r="FR376" s="177">
        <f>IF(C376=4,SUM(BM376+BM377+BM378+BO376+BO377+BO378)*Percapita/30*FR$4+(BN376+BN377+BN378+BP376+BP377+BP378)*Cadeirante/30*FR$4,IF(C376=3,IF(BM379+BO379=10,Fixo/30*FR$4+(BM376+BM377+BM378+BO376+BO377+BO378)*Percapita/30*FR$4+(BN379+BP379)*Cadeirante/30*FR$4,IF(BM379+BO379&lt;=9,(BM379+BO379)*Crechee/30*FR$4)+(BN379+BP379)*Cadeirante/30*FR$4+(BM376+BM377+BM378+BO376+BO377+BO378)*Percapita/30*FR$4)+IF(BM379+BO379&gt;=11,Fixo/30*FR$4+(BM379+BO379-10)*Crechee/30*FR$4,0),IF(C376=2,IF(BN376+BN377+BN378+BN379+BP376+BP377+BP378+BP379=1,Cadeirante/30*FR$4,IF(BN376+BN377+BN378+BN379+BP376+BP377+BP378+BP379=2,Fixo/30*FR$4,IF(BN376+BN377+BN378+BN379+BP376+BP377+BP378+BP379&gt;2,Fixo/30*FR$4+(BN376+BN377+BN378+BN379+BP376+BP377+BP378+BP379-2)*Cadeirante/30*FR$4)))+(BM376+BM377+BM378+BO376+BO377+BO378)*Percapita/30*FR$4+(BM379+BO379)*Crechee/30*FR$4,IF(C376=1,IF(BM376+BM377+BM378+BN376+BN377+BN378+BO376+BO377+BO378+BP376+BP377+BP378&lt;=15,(BM376+BM377+BM378+BO376+BO377+BO378)*Percapita/30*FR$4,IF(BM376+BM377+BM378+BN376+BN377+BN378+BO376+BO377+BO378+BP376+BP377+BP378&gt;=16,Fixo/30*FR$4+(BM376+BM377+BM378+BN376+BN377+BN378+BO376+BO377+BO378+BP376+BP377-16)*Percapita/30*FR$4))))))</f>
        <v>0</v>
      </c>
      <c r="FS376" s="177">
        <f>IF(C376=4,SUM(BQ376+BQ377+BQ378+BS376+BS377+BS378)*Percapita/30*FS$4+(BR376+BR377+BR378+BT376+BT377+BT378)*Cadeirante/30*FS$4,IF(C376=3,IF(BQ379+BS379=10,Fixo/30*FS$4+(BQ376+BQ377+BQ378+BS376+BS377+BS378)*Percapita/30*FS$4+(BR379+BT379)*Cadeirante/30*FS$4,IF(BQ379+BS379&lt;=9,(BQ379+BS379)*Crechee/30*FS$4)+(BR379+BT379)*Cadeirante/30*FS$4+(BQ376+BQ377+BQ378+BS376+BS377+BS378)*Percapita/30*FS$4)+IF(BQ379+BS379&gt;=11,Fixo/30*FS$4+(BQ379+BS379-10)*Crechee/30*FS$4,0),IF(C376=2,IF(BR376+BR377+BR378+BR379+BT376+BT377+BT378+BT379=1,Cadeirante/30*FS$4,IF(BR376+BR377+BR378+BR379+BT376+BT377+BT378+BT379=2,Fixo/30*FS$4,IF(BR376+BR377+BR378+BR379+BT376+BT377+BT378+BT379&gt;2,Fixo/30*FS$4+(BR376+BR377+BR378+BR379+BT376+BT377+BT378+BT379-2)*Cadeirante/30*FS$4)))+(BQ376+BQ377+BQ378+BS376+BS377+BS378)*Percapita/30*FS$4+(BQ379+BS379)*Crechee/30*FS$4,IF(C376=1,IF(BQ376+BQ377+BQ378+BR376+BR377+BR378+BS376+BS377+BS378+BT376+BT377+BT378&lt;=15,(BQ376+BQ377+BQ378+BS376+BS377+BS378)*Percapita/30*FS$4,IF(BQ376+BQ377+BQ378+BR376+BR377+BR378+BS376+BS377+BS378+BT376+BT377+BT378&gt;=16,Fixo/30*FS$4+(BQ376+BQ377+BQ378+BR376+BR377+BR378+BS376+BS377+BS378+BT376+BT377-16)*Percapita/30*FS$4))))))</f>
        <v>0</v>
      </c>
      <c r="FT376" s="177">
        <f>IF(C376=4,SUM(BU376+BU377+BU378+BW376+BW377+BW378)*Percapita/30*FT$4+(BV376+BV377+BV378+BX376+BX377+BX378)*Cadeirante/30*FT$4,IF(C376=3,IF(BU379+BW379=10,Fixo/30*FT$4+(BU376+BU377+BU378+BW376+BW377+BW378)*Percapita/30*FT$4+(BV379+BX379)*Cadeirante/30*FT$4,IF(BU379+BW379&lt;=9,(BU379+BW379)*Crechee/30*FT$4)+(BV379+BX379)*Cadeirante/30*FT$4+(BU376+BU377+BU378+BW376+BW377+BW378)*Percapita/30*FT$4)+IF(BU379+BW379&gt;=11,Fixo/30*FT$4+(BU379+BW379-10)*Crechee/30*FT$4,0),IF(C376=2,IF(BV376+BV377+BV378+BV379+BX376+BX377+BX378+BX379=1,Cadeirante/30*FT$4,IF(BV376+BV377+BV378+BV379+BX376+BX377+BX378+BX379=2,Fixo/30*FT$4,IF(BV376+BV377+BV378+BV379+BX376+BX377+BX378+BX379&gt;2,Fixo/30*FT$4+(BV376+BV377+BV378+BV379+BX376+BX377+BX378+BX379-2)*Cadeirante/30*FT$4)))+(BU376+BU377+BU378+BW376+BW377+BW378)*Percapita/30*FT$4+(BU379+BW379)*Crechee/30*FT$4,IF(C376=1,IF(BU376+BU377+BU378+BV376+BV377+BV378+BW376+BW377+BW378+BX376+BX377+BX378&lt;=15,(BU376+BU377+BU378+BW376+BW377+BW378)*Percapita/30*FT$4,IF(BU376+BU377+BU378+BV376+BV377+BV378+BW376+BW377+BW378+BX376+BX377+BX378&gt;=16,Fixo/30*FT$4+(BU376+BU377+BU378+BV376+BV377+BV378+BW376+BW377+BW378+BX376+BX377-16)*Percapita/30*FT$4))))))</f>
        <v>0</v>
      </c>
      <c r="FU376" s="177">
        <f>IF(C376=4,SUM(BY376+BY377+BY378+CA376+CA377+CA378)*Percapita/30*FU$4+(BZ376+BZ377+BZ378+CB376+CB377+CB378)*Cadeirante/30*FU$4,IF(C376=3,IF(BY379+CA379=10,Fixo/30*FU$4+(BY376+BY377+BY378+CA376+CA377+CA378)*Percapita/30*FU$4+(BZ379+CB379)*Cadeirante/30*FU$4,IF(BY379+CA379&lt;=9,(BY379+CA379)*Crechee/30*FU$4)+(BZ379+CB379)*Cadeirante/30*FU$4+(BY376+BY377+BY378+CA376+CA377+CA378)*Percapita/30*FU$4)+IF(BY379+CA379&gt;=11,Fixo/30*FU$4+(BY379+CA379-10)*Crechee/30*FU$4,0),IF(C376=2,IF(BZ376+BZ377+BZ378+BZ379+CB376+CB377+CB378+CB379=1,Cadeirante/30*FU$4,IF(BZ376+BZ377+BZ378+BZ379+CB376+CB377+CB378+CB379=2,Fixo/30*FU$4,IF(BZ376+BZ377+BZ378+BZ379+CB376+CB377+CB378+CB379&gt;2,Fixo/30*FU$4+(BZ376+BZ377+BZ378+BZ379+CB376+CB377+CB378+CB379-2)*Cadeirante/30*FU$4)))+(BY376+BY377+BY378+CA376+CA377+CA378)*Percapita/30*FU$4+(BY379+CA379)*Crechee/30*FU$4,IF(C376=1,IF(BY376+BY377+BY378+BZ376+BZ377+BZ378+CA376+CA377+CA378+CB376+CB377+CB378&lt;=15,(BY376+BY377+BY378+CA376+CA377+CA378)*Percapita/30*FU$4,IF(BY376+BY377+BY378+BZ376+BZ377+BZ378+CA376+CA377+CA378+CB376+CB377+CB378&gt;=16,Fixo/30*FU$4+(BY376+BY377+BY378+BZ376+BZ377+BZ378+CA376+CA377+CA378+CB376+CB377-16)*Percapita/30*FU$4))))))</f>
        <v>0</v>
      </c>
      <c r="FV376" s="177">
        <f>IF(C376=4,SUM(CC376+CC377+CC378+CE376+CE377+CE378)*Percapita/30*FV$4+(CD376+CD377+CD378+CF376+CF377+CF378)*Cadeirante/30*FV$4,IF(C376=3,IF(CC379+CE379=10,Fixo/30*FV$4+(CC376+CC377+CC378+CE376+CE377+CE378)*Percapita/30*FV$4+(CD379+CF379)*Cadeirante/30*FV$4,IF(CC379+CE379&lt;=9,(CC379+CE379)*Crechee/30*FV$4)+(CD379+CF379)*Cadeirante/30*FV$4+(CC376+CC377+CC378+CE376+CE377+CE378)*Percapita/30*FV$4)+IF(CC379+CE379&gt;=11,Fixo/30*FV$4+(CC379+CE379-10)*Crechee/30*FV$4,0),IF(C376=2,IF(CD376+CD377+CD378+CD379+CF376+CF377+CF378+CF379=1,Cadeirante/30*FV$4,IF(CD376+CD377+CD378+CD379+CF376+CF377+CF378+CF379=2,Fixo/30*FV$4,IF(CD376+CD377+CD378+CD379+CF376+CF377+CF378+CF379&gt;2,Fixo/30*FV$4+(CD376+CD377+CD378+CD379+CF376+CF377+CF378+CF379-2)*Cadeirante/30*FV$4)))+(CC376+CC377+CC378+CE376+CE377+CE378)*Percapita/30*FV$4+(CC379+CE379)*Crechee/30*FV$4,IF(C376=1,IF(CC376+CC377+CC378+CD376+CD377+CD378+CE376+CE377+CE378+CF376+CF377+CF378&lt;=15,(CC376+CC377+CC378+CE376+CE377+CE378)*Percapita/30*FV$4,IF(CC376+CC377+CC378+CD376+CD377+CD378+CE376+CE377+CE378+CF376+CF377+CF378&gt;=16,Fixo/30*FV$4+(CC376+CC377+CC378+CD376+CD377+CD378+CE376+CE377+CE378+CF376+CF377-16)*Percapita/30*FV$4))))))</f>
        <v>0</v>
      </c>
      <c r="FW376" s="177">
        <f>IF(C376=4,SUM(CG376+CG377+CG378+CI376+CI377+CI378)*Percapita/30*FW$4+(CH376+CH377+CH378+CJ376+CJ377+CJ378)*Cadeirante/30*FW$4,IF(C376=3,IF(CG379+CI379=10,Fixo/30*FW$4+(CG376+CG377+CG378+CI376+CI377+CI378)*Percapita/30*FW$4+(CH379+CJ379)*Cadeirante/30*FW$4,IF(CG379+CI379&lt;=9,(CG379+CI379)*Crechee/30*FW$4)+(CH379+CJ379)*Cadeirante/30*FW$4+(CG376+CG377+CG378+CI376+CI377+CI378)*Percapita/30*FW$4)+IF(CG379+CI379&gt;=11,Fixo/30*FW$4+(CG379+CI379-10)*Crechee/30*FW$4,0),IF(C376=2,IF(CH376+CH377+CH378+CH379+CJ376+CJ377+CJ378+CJ379=1,Cadeirante/30*FW$4,IF(CH376+CH377+CH378+CH379+CJ376+CJ377+CJ378+CJ379=2,Fixo/30*FW$4,IF(CH376+CH377+CH378+CH379+CJ376+CJ377+CJ378+CJ379&gt;2,Fixo/30*FW$4+(CH376+CH377+CH378+CH379+CJ376+CJ377+CJ378+CJ379-2)*Cadeirante/30*FW$4)))+(CG376+CG377+CG378+CI376+CI377+CI378)*Percapita/30*FW$4+(CG379+CI379)*Crechee/30*FW$4,IF(C376=1,IF(CG376+CG377+CG378+CH376+CH377+CH378+CI376+CI377+CI378+CJ376+CJ377+CJ378&lt;=15,(CG376+CG377+CG378+CI376+CI377+CI378)*Percapita/30*FW$4,IF(CG376+CG377+CG378+CH376+CH377+CH378+CI376+CI377+CI378+CJ376+CJ377+CJ378&gt;=16,Fixo/30*FW$4+(CG376+CG377+CG378+CH376+CH377+CH378+CI376+CI377+CI378+CJ376+CJ377-16)*Percapita/30*FW$4))))))</f>
        <v>0</v>
      </c>
      <c r="FX376" s="177">
        <f>IF(C376=4,SUM(CK376+CK377+CK378+CM376+CM377+CM378)*Percapita/30*FX$4+(CL376+CL377+CL378+CN376+CN377+CN378)*Cadeirante/30*FX$4,IF(C376=3,IF(CK379+CM379=10,Fixo/30*FX$4+(CK376+CK377+CK378+CM376+CM377+CM378)*Percapita/30*FX$4+(CL379+CN379)*Cadeirante/30*FX$4,IF(CK379+CM379&lt;=9,(CK379+CM379)*Crechee/30*FX$4)+(CL379+CN379)*Cadeirante/30*FX$4+(CK376+CK377+CK378+CM376+CM377+CM378)*Percapita/30*FX$4)+IF(CK379+CM379&gt;=11,Fixo/30*FX$4+(CK379+CM379-10)*Crechee/30*FX$4,0),IF(C376=2,IF(CL376+CL377+CL378+CL379+CN376+CN377+CN378+CN379=1,Cadeirante/30*FX$4,IF(CL376+CL377+CL378+CL379+CN376+CN377+CN378+CN379=2,Fixo/30*FX$4,IF(CL376+CL377+CL378+CL379+CN376+CN377+CN378+CN379&gt;2,Fixo/30*FX$4+(CL376+CL377+CL378+CL379+CN376+CN377+CN378+CN379-2)*Cadeirante/30*FX$4)))+(CK376+CK377+CK378+CM376+CM377+CM378)*Percapita/30*FX$4+(CK379+CM379)*Crechee/30*FX$4,IF(C376=1,IF(CK376+CK377+CK378+CL376+CL377+CL378+CM376+CM377+CM378+CN376+CN377+CN378&lt;=15,(CK376+CK377+CK378+CM376+CM377+CM378)*Percapita/30*FX$4,IF(CK376+CK377+CK378+CL376+CL377+CL378+CM376+CM377+CM378+CN376+CN377+CN378&gt;=16,Fixo/30*FX$4+(CK376+CK377+CK378+CL376+CL377+CL378+CM376+CM377+CM378+CN376+CN377-16)*Percapita/30*FX$4))))))</f>
        <v>0</v>
      </c>
      <c r="FY376" s="177">
        <f>IF(C376=4,SUM(CO376+CO377+CO378+CQ376+CQ377+CQ378)*Percapita/30*FY$4+(CP376+CP377+CP378+CR376+CR377+CR378)*Cadeirante/30*FY$4,IF(C376=3,IF(CO379+CQ379=10,Fixo/30*FY$4+(CO376+CO377+CO378+CQ376+CQ377+CQ378)*Percapita/30*FY$4+(CP379+CR379)*Cadeirante/30*FY$4,IF(CO379+CQ379&lt;=9,(CO379+CQ379)*Crechee/30*FY$4)+(CP379+CR379)*Cadeirante/30*FY$4+(CO376+CO377+CO378+CQ376+CQ377+CQ378)*Percapita/30*FY$4)+IF(CO379+CQ379&gt;=11,Fixo/30*FY$4+(CO379+CQ379-10)*Crechee/30*FY$4,0),IF(C376=2,IF(CP376+CP377+CP378+CP379+CR376+CR377+CR378+CR379=1,Cadeirante/30*FY$4,IF(CP376+CP377+CP378+CP379+CR376+CR377+CR378+CR379=2,Fixo/30*FY$4,IF(CP376+CP377+CP378+CP379+CR376+CR377+CR378+CR379&gt;2,Fixo/30*FY$4+(CP376+CP377+CP378+CP379+CR376+CR377+CR378+CR379-2)*Cadeirante/30*FY$4)))+(CO376+CO377+CO378+CQ376+CQ377+CQ378)*Percapita/30*FY$4+(CO379+CQ379)*Crechee/30*FY$4,IF(C376=1,IF(CO376+CO377+CO378+CP376+CP377+CP378+CQ376+CQ377+CQ378+CR376+CR377+CR378&lt;=15,(CO376+CO377+CO378+CQ376+CQ377+CQ378)*Percapita/30*FY$4,IF(CO376+CO377+CO378+CP376+CP377+CP378+CQ376+CQ377+CQ378+CR376+CR377+CR378&gt;=16,Fixo/30*FY$4+(CO376+CO377+CO378+CP376+CP377+CP378+CQ376+CQ377+CQ378+CR376+CR377-16)*Percapita/30*FY$4))))))</f>
        <v>0</v>
      </c>
      <c r="FZ376" s="177">
        <f>IF(C376=4,SUM(CS376+CS377+CS378+CU376+CU377+CU378)*Percapita/30*FZ$4+(CT376+CT377+CT378+CV376+CV377+CV378)*Cadeirante/30*FZ$4,IF(C376=3,IF(CS379+CU379=10,Fixo/30*FZ$4+(CS376+CS377+CS378+CU376+CU377+CU378)*Percapita/30*FZ$4+(CT379+CV379)*Cadeirante/30*FZ$4,IF(CS379+CU379&lt;=9,(CS379+CU379)*Crechee/30*FZ$4)+(CT379+CV379)*Cadeirante/30*FZ$4+(CS376+CS377+CS378+CU376+CU377+CU378)*Percapita/30*FZ$4)+IF(CS379+CU379&gt;=11,Fixo/30*FZ$4+(CS379+CU379-10)*Crechee/30*FZ$4,0),IF(C376=2,IF(CT376+CT377+CT378+CT379+CV376+CV377+CV378+CV379=1,Cadeirante/30*FZ$4,IF(CT376+CT377+CT378+CT379+CV376+CV377+CV378+CV379=2,Fixo/30*FZ$4,IF(CT376+CT377+CT378+CT379+CV376+CV377+CV378+CV379&gt;2,Fixo/30*FZ$4+(CT376+CT377+CT378+CT379+CV376+CV377+CV378+CV379-2)*Cadeirante/30*FZ$4)))+(CS376+CS377+CS378+CU376+CU377+CU378)*Percapita/30*FZ$4+(CS379+CU379)*Crechee/30*FZ$4,IF(C376=1,IF(CS376+CS377+CS378+CT376+CT377+CT378+CU376+CU377+CU378+CV376+CV377+CV378&lt;=15,(CS376+CS377+CS378+CU376+CU377+CU378)*Percapita/30*FZ$4,IF(CS376+CS377+CS378+CT376+CT377+CT378+CU376+CU377+CU378+CV376+CV377+CV378&gt;=16,Fixo/30*FZ$4+(CS376+CS377+CS378+CT376+CT377+CT378+CU376+CU377+CU378+CV376+CV377-16)*Percapita/30*FZ$4))))))</f>
        <v>0</v>
      </c>
      <c r="GA376" s="177">
        <f>IF(C376=4,SUM(CW376+CW377+CW378+CY376+CY377+CY378)*Percapita/30*GA$4+(CX376+CX377+CX378+CZ376+CZ377+CZ378)*Cadeirante/30*GA$4,IF(C376=3,IF(CW379+CY379=10,Fixo/30*GA$4+(CW376+CW377+CW378+CY376+CY377+CY378)*Percapita/30*GA$4+(CX379+CZ379)*Cadeirante/30*GA$4,IF(CW379+CY379&lt;=9,(CW379+CY379)*Crechee/30*GA$4)+(CX379+CZ379)*Cadeirante/30*GA$4+(CW376+CW377+CW378+CY376+CY377+CY378)*Percapita/30*GA$4)+IF(CW379+CY379&gt;=11,Fixo/30*GA$4+(CW379+CY379-10)*Crechee/30*GA$4,0),IF(C376=2,IF(CX376+CX377+CX378+CX379+CZ376+CZ377+CZ378+CZ379=1,Cadeirante/30*GA$4,IF(CX376+CX377+CX378+CX379+CZ376+CZ377+CZ378+CZ379=2,Fixo/30*GA$4,IF(CX376+CX377+CX378+CX379+CZ376+CZ377+CZ378+CZ379&gt;2,Fixo/30*GA$4+(CX376+CX377+CX378+CX379+CZ376+CZ377+CZ378+CZ379-2)*Cadeirante/30*GA$4)))+(CW376+CW377+CW378+CY376+CY377+CY378)*Percapita/30*GA$4+(CW379+CY379)*Crechee/30*GA$4,IF(C376=1,IF(CW376+CW377+CW378+CX376+CX377+CX378+CY376+CY377+CY378+CZ376+CZ377+CZ378&lt;=15,(CW376+CW377+CW378+CY376+CY377+CY378)*Percapita/30*GA$4,IF(CW376+CW377+CW378+CX376+CX377+CX378+CY376+CY377+CY378+CZ376+CZ377+CZ378&gt;=16,Fixo/30*GA$4+(CW376+CW377+CW378+CX376+CX377+CX378+CY376+CY377+CY378+CZ376+CZ377-16)*Percapita/30*GA$4))))))</f>
        <v>0</v>
      </c>
      <c r="GB376" s="177">
        <f>IF(C376=4,SUM(DA376+DA377+DA378+DC376+DC377+DC378)*Percapita/30*GB$4+(DB376+DB377+DB378+DD376+DD377+DD378)*Cadeirante/30*GB$4,IF(C376=3,IF(DA379+DC379=10,Fixo/30*GB$4+(DA376+DA377+DA378+DC376+DC377+DC378)*Percapita/30*GB$4+(DB379+DD379)*Cadeirante/30*GB$4,IF(DA379+DC379&lt;=9,(DA379+DC379)*Crechee/30*GB$4)+(DB379+DD379)*Cadeirante/30*GB$4+(DA376+DA377+DA378+DC376+DC377+DC378)*Percapita/30*GB$4)+IF(DA379+DC379&gt;=11,Fixo/30*GB$4+(DA379+DC379-10)*Crechee/30*GB$4,0),IF(C376=2,IF(DB376+DB377+DB378+DB379+DD376+DD377+DD378+DD379=1,Cadeirante/30*GB$4,IF(DB376+DB377+DB378+DB379+DD376+DD377+DD378+DD379=2,Fixo/30*GB$4,IF(DB376+DB377+DB378+DB379+DD376+DD377+DD378+DD379&gt;2,Fixo/30*GB$4+(DB376+DB377+DB378+DB379+DD376+DD377+DD378+DD379-2)*Cadeirante/30*GB$4)))+(DA376+DA377+DA378+DC376+DC377+DC378)*Percapita/30*GB$4+(DA379+DC379)*Crechee/30*GB$4,IF(C376=1,IF(DA376+DA377+DA378+DB376+DB377+DB378+DC376+DC377+DC378+DD376+DD377+DD378&lt;=15,(DA376+DA377+DA378+DC376+DC377+DC378)*Percapita/30*GB$4,IF(DA376+DA377+DA378+DB376+DB377+DB378+DC376+DC377+DC378+DD376+DD377+DD378&gt;=16,Fixo/30*GB$4+(DA376+DA377+DA378+DB376+DB377+DB378+DC376+DC377+DC378+DD376+DD377-16)*Percapita/30*GB$4))))))</f>
        <v>0</v>
      </c>
      <c r="GC376" s="177">
        <f>IF(C376=4,SUM(DE376+DE377+DE378+DG376+DG377+DG378)*Percapita/30*GC$4+(DF376+DF377+DF378+DH376+DH377+DH378)*Cadeirante/30*GC$4,IF(C376=3,IF(DE379+DG379=10,Fixo/30*GC$4+(DE376+DE377+DE378+DG376+DG377+DG378)*Percapita/30*GC$4+(DF379+DH379)*Cadeirante/30*GC$4,IF(DE379+DG379&lt;=9,(DE379+DG379)*Crechee/30*GC$4)+(DF379+DH379)*Cadeirante/30*GC$4+(DE376+DE377+DE378+DG376+DG377+DG378)*Percapita/30*GC$4)+IF(DE379+DG379&gt;=11,Fixo/30*GC$4+(DE379+DG379-10)*Crechee/30*GC$4,0),IF(C376=2,IF(DF376+DF377+DF378+DF379+DH376+DH377+DH378+DH379=1,Cadeirante/30*GC$4,IF(DF376+DF377+DF378+DF379+DH376+DH377+DH378+DH379=2,Fixo/30*GC$4,IF(DF376+DF377+DF378+DF379+DH376+DH377+DH378+DH379&gt;2,Fixo/30*GC$4+(DF376+DF377+DF378+DF379+DH376+DH377+DH378+DH379-2)*Cadeirante/30*GC$4)))+(DE376+DE377+DE378+DG376+DG377+DG378)*Percapita/30*GC$4+(DE379+DG379)*Crechee/30*GC$4,IF(C376=1,IF(DE376+DE377+DE378+DF376+DF377+DF378+DG376+DG377+DG378+DH376+DH377+DH378&lt;=15,(DE376+DE377+DE378+DG376+DG377+DG378)*Percapita/30*GC$4,IF(DE376+DE377+DE378+DF376+DF377+DF378+DG376+DG377+DG378+DH376+DH377+DH378&gt;=16,Fixo/30*GC$4+(DE376+DE377+DE378+DF376+DF377+DF378+DG376+DG377+DG378+DH376+DH377-16)*Percapita/30*GC$4))))))</f>
        <v>0</v>
      </c>
      <c r="GD376" s="177">
        <f>IF(C376=4,SUM(DI376+DI377+DI378+DK376+DK377+DK378)*Percapita/30*GD$4+(DJ376+DJ377+DJ378+DL376+DL377+DL378)*Cadeirante/30*GD$4,IF(C376=3,IF(DI379+DK379=10,Fixo/30*GD$4+(DI376+DI377+DI378+DK376+DK377+DK378)*Percapita/30*GD$4+(DJ379+DL379)*Cadeirante/30*GD$4,IF(DI379+DK379&lt;=9,(DI379+DK379)*Crechee/30*GD$4)+(DJ379+DL379)*Cadeirante/30*GD$4+(DI376+DI377+DI378+DK376+DK377+DK378)*Percapita/30*GD$4)+IF(DI379+DK379&gt;=11,Fixo/30*GD$4+(DI379+DK379-10)*Crechee/30*GD$4,0),IF(C376=2,IF(DJ376+DJ377+DJ378+DJ379+DL376+DL377+DL378+DL379=1,Cadeirante/30*GD$4,IF(DJ376+DJ377+DJ378+DJ379+DL376+DL377+DL378+DL379=2,Fixo/30*GD$4,IF(DJ376+DJ377+DJ378+DJ379+DL376+DL377+DL378+DL379&gt;2,Fixo/30*GD$4+(DJ376+DJ377+DJ378+DJ379+DL376+DL377+DL378+DL379-2)*Cadeirante/30*GD$4)))+(DI376+DI377+DI378+DK376+DK377+DK378)*Percapita/30*GD$4+(DI379+DK379)*Crechee/30*GD$4,IF(C376=1,IF(DI376+DI377+DI378+DJ376+DJ377+DJ378+DK376+DK377+DK378+DL376+DL377+DL378&lt;=15,(DI376+DI377+DI378+DK376+DK377+DK378)*Percapita/30*GD$4,IF(DI376+DI377+DI378+DJ376+DJ377+DJ378+DK376+DK377+DK378+DL376+DL377+DL378&gt;=16,Fixo/30*GD$4+(DI376+DI377+DI378+DJ376+DJ377+DJ378+DK376+DK377+DK378+DL376+DL377-16)*Percapita/30*GD$4))))))</f>
        <v>0</v>
      </c>
      <c r="GE376" s="177">
        <f>IF(C376=4,SUM(DM376+DM377+DM378+DO376+DO377+DO378)*Percapita/30*GE$4+(DN376+DN377+DN378+DP376+DP377+DP378)*Cadeirante/30*GE$4,IF(C376=3,IF(DM379+DO379=10,Fixo/30*GE$4+(DM376+DM377+DM378+DO376+DO377+DO378)*Percapita/30*GE$4+(DN379+DP379)*Cadeirante/30*GE$4,IF(DM379+DO379&lt;=9,(DM379+DO379)*Crechee/30*GE$4)+(DN379+DP379)*Cadeirante/30*GE$4+(DM376+DM377+DM378+DO376+DO377+DO378)*Percapita/30*GE$4)+IF(DM379+DO379&gt;=11,Fixo/30*GE$4+(DM379+DO379-10)*Crechee/30*GE$4,0),IF(C376=2,IF(DN376+DN377+DN378+DN379+DP376+DP377+DP378+DP379=1,Cadeirante/30*GE$4,IF(DN376+DN377+DN378+DN379+DP376+DP377+DP378+DP379=2,Fixo/30*GE$4,IF(DN376+DN377+DN378+DN379+DP376+DP377+DP378+DP379&gt;2,Fixo/30*GE$4+(DN376+DN377+DN378+DN379+DP376+DP377+DP378+DP379-2)*Cadeirante/30*GE$4)))+(DM376+DM377+DM378+DO376+DO377+DO378)*Percapita/30*GE$4+(DM379+DO379)*Crechee/30*GE$4,IF(C376=1,IF(DM376+DM377+DM378+DN376+DN377+DN378+DO376+DO377+DO378+DP376+DP377+DP378&lt;=15,(DM376+DM377+DM378+DO376+DO377+DO378)*Percapita/30*GE$4,IF(DM376+DM377+DM378+DN376+DN377+DN378+DO376+DO377+DO378+DP376+DP377+DP378&gt;=16,Fixo/30*GE$4+(DM376+DM377+DM378+DN376+DN377+DN378+DO376+DO377+DO378+DP376+DP377-16)*Percapita/30*GE$4))))))</f>
        <v>0</v>
      </c>
      <c r="GF376" s="177">
        <f>IF(C376=4,SUM(DQ376+DQ377+DQ378+DS376+DS377+DS378)*Percapita/30*GF$4+(DR376+DR377+DR378+DT376+DT377+DT378)*Cadeirante/30*GF$4,IF(C376=3,IF(DQ379+DS379=10,Fixo/30*GF$4+(DQ376+DQ377+DQ378+DS376+DS377+DS378)*Percapita/30*GF$4+(DR379+DT379)*Cadeirante/30*GF$4,IF(DQ379+DS379&lt;=9,(DQ379+DS379)*Crechee/30*GF$4)+(DR379+DT379)*Cadeirante/30*GF$4+(DQ376+DQ377+DQ378+DS376+DS377+DS378)*Percapita/30*GF$4)+IF(DQ379+DS379&gt;=11,Fixo/30*GF$4+(DQ379+DS379-10)*Crechee/30*GF$4,0),IF(C376=2,IF(DR376+DR377+DR378+DR379+DT376+DT377+DT378+DT379=1,Cadeirante/30*GF$4,IF(DR376+DR377+DR378+DR379+DT376+DT377+DT378+DT379=2,Fixo/30*GF$4,IF(DR376+DR377+DR378+DR379+DT376+DT377+DT378+DT379&gt;2,Fixo/30*GF$4+(DR376+DR377+DR378+DR379+DT376+DT377+DT378+DT379-2)*Cadeirante/30*GF$4)))+(DQ376+DQ377+DQ378+DS376+DS377+DS378)*Percapita/30*GF$4+(DQ379+DS379)*Crechee/30*GF$4,IF(C376=1,IF(DQ376+DQ377+DQ378+DR376+DR377+DR378+DS376+DS377+DS378+DT376+DT377+DT378&lt;=15,(DQ376+DQ377+DQ378+DS376+DS377+DS378)*Percapita/30*GF$4,IF(DQ376+DQ377+DQ378+DR376+DR377+DR378+DS376+DS377+DS378+DT376+DT377+DT378&gt;=16,Fixo/30*GF$4+(DQ376+DQ377+DQ378+DR376+DR377+DR378+DS376+DS377+DS378+DT376+DT377-16)*Percapita/30*GF$4))))))</f>
        <v>0</v>
      </c>
      <c r="GG376" s="177">
        <f>IF(C376=4,SUM(DU376+DU377+DU378+DW376+DW377+DW378)*Percapita/30*GG$4+(DV376+DV377+DV378+DX376+DX377+DX378)*Cadeirante/30*GG$4,IF(C376=3,IF(DU379+DW379=10,Fixo/30*GG$4+(DU376+DU377+DU378+DW376+DW377+DW378)*Percapita/30*GG$4+(DV379+DX379)*Cadeirante/30*GG$4,IF(DU379+DW379&lt;=9,(DU379+DW379)*Crechee/30*GG$4)+(DV379+DX379)*Cadeirante/30*GG$4+(DU376+DU377+DU378+DW376+DW377+DW378)*Percapita/30*GG$4)+IF(DU379+DW379&gt;=11,Fixo/30*GG$4+(DU379+DW379-10)*Crechee/30*GG$4,0),IF(C376=2,IF(DV376+DV377+DV378+DV379+DX376+DX377+DX378+DX379=1,Cadeirante/30*GG$4,IF(DV376+DV377+DV378+DV379+DX376+DX377+DX378+DX379=2,Fixo/30*GG$4,IF(DV376+DV377+DV378+DV379+DX376+DX377+DX378+DX379&gt;2,Fixo/30*GG$4+(DV376+DV377+DV378+DV379+DX376+DX377+DX378+DX379-2)*Cadeirante/30*GG$4)))+(DU376+DU377+DU378+DW376+DW377+DW378)*Percapita/30*GG$4+(DU379+DW379)*Crechee/30*GG$4,IF(C376=1,IF(DU376+DU377+DU378+DV376+DV377+DV378+DW376+DW377+DW378+DX376+DX377+DX378&lt;=15,(DU376+DU377+DU378+DW376+DW377+DW378)*Percapita/30*GG$4,IF(DU376+DU377+DU378+DV376+DV377+DV378+DW376+DW377+DW378+DX376+DX377+DX378&gt;=16,Fixo/30*GG$4+(DU376+DU377+DU378+DV376+DV377+DV378+DW376+DW377+DW378+DX376+DX377-16)*Percapita/30*GG$4))))))</f>
        <v>0</v>
      </c>
      <c r="GH376" s="177">
        <f>IF(C376=4,SUM(DY376+DY377+DY378+EA376+EA377+EA378)*Percapita/30*GH$4+(DZ376+DZ377+DZ378+EB376+EB377+EB378)*Cadeirante/30*GH$4,IF(C376=3,IF(DY379+EA379=10,Fixo/30*GH$4+(DY376+DY377+DY378+EA376+EA377+EA378)*Percapita/30*GH$4+(DZ379+EB379)*Cadeirante/30*GH$4,IF(DY379+EA379&lt;=9,(DY379+EA379)*Crechee/30*GH$4)+(DZ379+EB379)*Cadeirante/30*GH$4+(DY376+DY377+DY378+EA376+EA377+EA378)*Percapita/30*GH$4)+IF(DY379+EA379&gt;=11,Fixo/30*GH$4+(DY379+EA379-10)*Crechee/30*GH$4,0),IF(C376=2,IF(DZ376+DZ377+DZ378+DZ379+EB376+EB377+EB378+EB379=1,Cadeirante/30*GH$4,IF(DZ376+DZ377+DZ378+DZ379+EB376+EB377+EB378+EB379=2,Fixo/30*GH$4,IF(DZ376+DZ377+DZ378+DZ379+EB376+EB377+EB378+EB379&gt;2,Fixo/30*GH$4+(DZ376+DZ377+DZ378+DZ379+EB376+EB377+EB378+EB379-2)*Cadeirante/30*GH$4)))+(DY376+DY377+DY378+EA376+EA377+EA378)*Percapita/30*GH$4+(DY379+EA379)*Crechee/30*GH$4,IF(C376=1,IF(DY376+DY377+DY378+DZ376+DZ377+DZ378+EA376+EA377+EA378+EB376+EB377+EB378&lt;=15,(DY376+DY377+DY378+EA376+EA377+EA378)*Percapita/30*GH$4,IF(DY376+DY377+DY378+DZ376+DZ377+DZ378+EA376+EA377+EA378+EB376+EB377+EB378&gt;=16,Fixo/30*GH$4+(DY376+DY377+DY378+DZ376+DZ377+DZ378+EA376+EA377+EA378+EB376+EB377-16)*Percapita/30*GH$4))))))</f>
        <v>0</v>
      </c>
      <c r="GI376" s="177">
        <f>IF(C376=4,SUM(EC376+EC377+EC378+EE376+EE377+EE378)*Percapita/30*GI$4+(ED376+ED377+ED378+EF376+EF377+EF378)*Cadeirante/30*GI$4,IF(C376=3,IF(EC379+EE379=10,Fixo/30*GI$4+(EC376+EC377+EC378+EE376+EE377+EE378)*Percapita/30*GI$4+(ED379+EF379)*Cadeirante/30*GI$4,IF(EC379+EE379&lt;=9,(EC379+EE379)*Crechee/30*GI$4)+(ED379+EF379)*Cadeirante/30*GI$4+(EC376+EC377+EC378+EE376+EE377+EE378)*Percapita/30*GI$4)+IF(EC379+EE379&gt;=11,Fixo/30*GI$4+(EC379+EE379-10)*Crechee/30*GI$4,0),IF(C376=2,IF(ED376+ED377+ED378+ED379+EF376+EF377+EF378+EF379=1,Cadeirante/30*GI$4,IF(ED376+ED377+ED378+ED379+EF376+EF377+EF378+EF379=2,Fixo/30*GI$4,IF(ED376+ED377+ED378+ED379+EF376+EF377+EF378+EF379&gt;2,Fixo/30*GI$4+(ED376+ED377+ED378+ED379+EF376+EF377+EF378+EF379-2)*Cadeirante/30*GI$4)))+(EC376+EC377+EC378+EE376+EE377+EE378)*Percapita/30*GI$4+(EC379+EE379)*Crechee/30*GI$4,IF(C376=1,IF(EC376+EC377+EC378+ED376+ED377+ED378+EE376+EE377+EE378+EF376+EF377+EF378&lt;=15,(EC376+EC377+EC378+EE376+EE377+EE378)*Percapita/30*GI$4,IF(EC376+EC377+EC378+ED376+ED377+ED378+EE376+EE377+EE378+EF376+EF377+EF378&gt;=16,Fixo/30*GI$4+(EC376+EC377+EC378+ED376+ED377+ED378+EE376+EE377+EE378+EF376+EF377-16)*Percapita/30*GI$4))))))</f>
        <v>0</v>
      </c>
      <c r="GJ376" s="177">
        <f>IF(C376=4,SUM(EG376+EG377+EG378+EI376+EI377+EI378)*Percapita/30*GJ$4+(EH376+EH377+EH378+EJ376+EJ377+EJ378)*Cadeirante/30*GJ$4,IF(C376=3,IF(EG379+EI379=10,Fixo/30*GJ$4+(EG376+EG377+EG378+EI376+EI377+EI378)*Percapita/30*GJ$4+(EH379+EJ379)*Cadeirante/30*GJ$4,IF(EG379+EI379&lt;=9,(EG379+EI379)*Crechee/30*GJ$4)+(EH379+EJ379)*Cadeirante/30*GJ$4+(EG376+EG377+EG378+EI376+EI377+EI378)*Percapita/30*GJ$4)+IF(EG379+EI379&gt;=11,Fixo/30*GJ$4+(EG379+EI379-10)*Crechee/30*GJ$4,0),IF(C376=2,IF(EH376+EH377+EH378+EH379+EJ376+EJ377+EJ378+EJ379=1,Cadeirante/30*GJ$4,IF(EH376+EH377+EH378+EH379+EJ376+EJ377+EJ378+EJ379=2,Fixo/30*GJ$4,IF(EH376+EH377+EH378+EH379+EJ376+EJ377+EJ378+EJ379&gt;2,Fixo/30*GJ$4+(EH376+EH377+EH378+EH379+EJ376+EJ377+EJ378+EJ379-2)*Cadeirante/30*GJ$4)))+(EG376+EG377+EG378+EI376+EI377+EI378)*Percapita/30*GJ$4+(EG379+EI379)*Crechee/30*GJ$4,IF(C376=1,IF(EG376+EG377+EG378+EH376+EH377+EH378+EI376+EI377+EI378+EJ376+EJ377+EJ378&lt;=15,(EG376+EG377+EG378+EI376+EI377+EI378)*Percapita/30*GJ$4,IF(EG376+EG377+EG378+EH376+EH377+EH378+EI376+EI377+EI378+EJ376+EJ377+EJ378&gt;=16,Fixo/30*GJ$4+(EG376+EG377+EG378+EH376+EH377+EH378+EI376+EI377+EI378+EJ376+EJ377-16)*Percapita/30*GJ$4))))))</f>
        <v>0</v>
      </c>
      <c r="GK376" s="178"/>
      <c r="GL376" s="103">
        <f t="shared" si="390"/>
        <v>0</v>
      </c>
      <c r="GM376" s="124"/>
      <c r="GN376" s="104">
        <f>SUMIF(V376:V379,"&lt;0")*Cadeirante/30*GN$4+SUMIF(X376:X379,"&lt;0")*Cadeirante/30*GN$4</f>
        <v>0</v>
      </c>
      <c r="GO376" s="104">
        <f>SUMIF(Z376:Z379,"&lt;0")*Cadeirante/30*GO$4+SUMIF(AB376:AB379,"&lt;0")*Cadeirante/30*GO$4</f>
        <v>0</v>
      </c>
      <c r="GP376" s="104">
        <f>SUMIF(AD376:AD379,"&lt;0")*Cadeirante/30*GP$4+SUMIF(AF376:AF379,"&lt;0")*Cadeirante/30*GP$4</f>
        <v>0</v>
      </c>
      <c r="GQ376" s="104">
        <f>SUMIF(AH376:AH379,"&lt;0")*Cadeirante/30*GQ$4+SUMIF(AJ376:AJ379,"&lt;0")*Cadeirante/30*GQ$4</f>
        <v>0</v>
      </c>
      <c r="GR376" s="104">
        <f>SUMIF(AL376:AL379,"&lt;0")*Cadeirante/30*GR$4+SUMIF(AN376:AN379,"&lt;0")*Cadeirante/30*GR$4</f>
        <v>0</v>
      </c>
      <c r="GS376" s="104">
        <f>SUMIF(AP376:AP379,"&lt;0")*Cadeirante/30*GS$4+SUMIF(AR376:AR379,"&lt;0")*Cadeirante/30*GS$4</f>
        <v>0</v>
      </c>
      <c r="GT376" s="104">
        <f>SUMIF(AT376:AT379,"&lt;0")*Cadeirante/30*GT$4+SUMIF(AV376:AV379,"&lt;0")*Cadeirante/30*GT$4</f>
        <v>0</v>
      </c>
      <c r="GU376" s="104">
        <f>SUMIF(AX376:AX379,"&lt;0")*Cadeirante/30*GU$4+SUMIF(AZ376:AZ379,"&lt;0")*Cadeirante/30*GU$4</f>
        <v>0</v>
      </c>
      <c r="GV376" s="104">
        <f>SUMIF(BB376:BB379,"&lt;0")*Cadeirante/30*GV$4+SUMIF(BD376:BD379,"&lt;0")*Cadeirante/30*GV$4</f>
        <v>0</v>
      </c>
      <c r="GW376" s="104">
        <f>SUMIF(BF376:BF379,"&lt;0")*Cadeirante/30*GW$4+SUMIF(BH376:BH379,"&lt;0")*Cadeirante/30*GW$4</f>
        <v>0</v>
      </c>
      <c r="GX376" s="104">
        <f>SUMIF(BJ376:BJ379,"&lt;0")*Cadeirante/30*GX$4+SUMIF(BL376:BL379,"&lt;0")*Cadeirante/30*GX$4</f>
        <v>0</v>
      </c>
      <c r="GY376" s="104">
        <f>SUMIF(BN376:BN379,"&lt;0")*Cadeirante/30*GY$4+SUMIF(BP376:BP379,"&lt;0")*Cadeirante/30*GY$4</f>
        <v>0</v>
      </c>
      <c r="GZ376" s="104">
        <f>SUMIF(BR376:BR379,"&lt;0")*Cadeirante/30*GZ$4+SUMIF(BT376:BT379,"&lt;0")*Cadeirante/30*GZ$4</f>
        <v>0</v>
      </c>
      <c r="HA376" s="104">
        <f>SUMIF(BV376:BV379,"&lt;0")*Cadeirante/30*HA$4+SUMIF(BX376:BX379,"&lt;0")*Cadeirante/30*HA$4</f>
        <v>0</v>
      </c>
      <c r="HB376" s="104">
        <f>SUMIF(BZ376:BZ379,"&lt;0")*Cadeirante/30*HB$4+SUMIF(CB376:CB379,"&lt;0")*Cadeirante/30*HB$4</f>
        <v>0</v>
      </c>
      <c r="HC376" s="104">
        <f>SUMIF(CD376:CD379,"&lt;0")*Cadeirante/30*HC$4+SUMIF(CF376:CF379,"&lt;0")*Cadeirante/30*HC$4</f>
        <v>0</v>
      </c>
      <c r="HD376" s="104">
        <f>SUMIF(CH376:CH379,"&lt;0")*Cadeirante/30*HD$4+SUMIF(CJ376:CJ379,"&lt;0")*Cadeirante/30*HD$4</f>
        <v>0</v>
      </c>
      <c r="HE376" s="104">
        <f>SUMIF(CL376:CL379,"&lt;0")*Cadeirante/30*HE$4+SUMIF(CN376:CN379,"&lt;0")*Cadeirante/30*HE$4</f>
        <v>0</v>
      </c>
      <c r="HF376" s="104">
        <f>SUMIF(CP376:CP379,"&lt;0")*Cadeirante/30*HF$4+SUMIF(CR376:CR379,"&lt;0")*Cadeirante/30*HF$4</f>
        <v>0</v>
      </c>
      <c r="HG376" s="104">
        <f>SUMIF(CT376:CT379,"&lt;0")*Cadeirante/30*HG$4+SUMIF(CV376:CV379,"&lt;0")*Cadeirante/30*HG$4</f>
        <v>0</v>
      </c>
      <c r="HH376" s="104">
        <f>SUMIF(CX376:CX379,"&lt;0")*Cadeirante/30*HH$4+SUMIF(CZ376:CZ379,"&lt;0")*Cadeirante/30*HH$4</f>
        <v>0</v>
      </c>
      <c r="HI376" s="104">
        <f>SUMIF(DB376:DB379,"&lt;0")*Cadeirante/30*HI$4+SUMIF(DD376:DD379,"&lt;0")*Cadeirante/30*HI$4</f>
        <v>0</v>
      </c>
      <c r="HJ376" s="104">
        <f>SUMIF(DF376:DF379,"&lt;0")*Cadeirante/30*HJ$4+SUMIF(DH376:DH379,"&lt;0")*Cadeirante/30*HJ$4</f>
        <v>0</v>
      </c>
      <c r="HK376" s="104">
        <f>SUMIF(DJ376:DJ379,"&lt;0")*Cadeirante/30*HK$4+SUMIF(DL376:DL379,"&lt;0")*Cadeirante/30*HK$4</f>
        <v>0</v>
      </c>
      <c r="HL376" s="104">
        <f>SUMIF(DN376:DN379,"&lt;0")*Cadeirante/30*HL$4+SUMIF(DP376:DP379,"&lt;0")*Cadeirante/30*HL$4</f>
        <v>0</v>
      </c>
      <c r="HM376" s="104">
        <f>SUMIF(DR376:DR379,"&lt;0")*Cadeirante/30*HM$4+SUMIF(DT376:DT379,"&lt;0")*Cadeirante/30*HM$4</f>
        <v>0</v>
      </c>
      <c r="HN376" s="104">
        <f>SUMIF(DV376:DV379,"&lt;0")*Cadeirante/30*HN$4+SUMIF(DX376:DX379,"&lt;0")*Cadeirante/30*HN$4</f>
        <v>0</v>
      </c>
      <c r="HO376" s="104">
        <f>SUMIF(DZ376:DZ379,"&lt;0")*Cadeirante/30*HO$4+SUMIF(EB376:EB379,"&lt;0")*Cadeirante/30*HO$4</f>
        <v>0</v>
      </c>
      <c r="HP376" s="104">
        <f>SUMIF(ED376:ED379,"&lt;0")*Cadeirante/30*HP$4+SUMIF(EF376:EF379,"&lt;0")*Cadeirante/30*HP$4</f>
        <v>0</v>
      </c>
      <c r="HQ376" s="64"/>
      <c r="HR376" s="64"/>
      <c r="HS376" s="64"/>
      <c r="HT376" s="64"/>
      <c r="HU376" s="64"/>
      <c r="HV376" s="64"/>
      <c r="HW376" s="176">
        <v>17629.309999999998</v>
      </c>
      <c r="HX376" s="64"/>
      <c r="HY376" s="280">
        <f>IF(ISTEXT(EM376), VALUE(EM376), EM376)</f>
        <v>1836.2629999999999</v>
      </c>
      <c r="HZ376" s="280">
        <f>IF(ISTEXT(EN376), VALUE(EN376), EN376)</f>
        <v>0</v>
      </c>
      <c r="IA376" s="280">
        <f>IF(ISTEXT(EO376), VALUE(EO376), EO376)</f>
        <v>0</v>
      </c>
      <c r="IB376" s="64" t="b">
        <f>HW376=FE376</f>
        <v>0</v>
      </c>
      <c r="IC376" s="64"/>
    </row>
    <row r="377" spans="1:237" s="106" customFormat="1" ht="22.5" customHeight="1" x14ac:dyDescent="0.25">
      <c r="A377" s="368" t="s">
        <v>3545</v>
      </c>
      <c r="B377" s="369" t="s">
        <v>3546</v>
      </c>
      <c r="C377" s="370" t="s">
        <v>3233</v>
      </c>
      <c r="D377" s="371" t="s">
        <v>3547</v>
      </c>
      <c r="E377" s="371" t="s">
        <v>3548</v>
      </c>
      <c r="F377" s="372" t="s">
        <v>3224</v>
      </c>
      <c r="G377" s="372" t="s">
        <v>3225</v>
      </c>
      <c r="H377" s="373" t="s">
        <v>196</v>
      </c>
      <c r="I377" s="374" t="s">
        <v>3549</v>
      </c>
      <c r="J377" s="421" t="s">
        <v>3231</v>
      </c>
      <c r="K377" s="421" t="s">
        <v>3234</v>
      </c>
      <c r="L377" s="329">
        <f>CONTINUA!BV377</f>
        <v>141</v>
      </c>
      <c r="M377" s="329">
        <f>CONTINUA!BW377</f>
        <v>0</v>
      </c>
      <c r="N377" s="895"/>
      <c r="O377" s="896" t="s">
        <v>4042</v>
      </c>
      <c r="P377" s="897" t="s">
        <v>4035</v>
      </c>
      <c r="Q377" s="400">
        <v>42</v>
      </c>
      <c r="R377" s="401"/>
      <c r="S377" s="400">
        <v>5</v>
      </c>
      <c r="T377" s="401"/>
      <c r="U377" s="400"/>
      <c r="V377" s="401"/>
      <c r="W377" s="400"/>
      <c r="X377" s="401"/>
      <c r="Y377" s="400"/>
      <c r="Z377" s="401"/>
      <c r="AA377" s="400"/>
      <c r="AB377" s="401"/>
      <c r="AC377" s="400"/>
      <c r="AD377" s="401"/>
      <c r="AE377" s="400"/>
      <c r="AF377" s="401"/>
      <c r="AG377" s="400"/>
      <c r="AH377" s="401"/>
      <c r="AI377" s="400"/>
      <c r="AJ377" s="401"/>
      <c r="AK377" s="400"/>
      <c r="AL377" s="401"/>
      <c r="AM377" s="400"/>
      <c r="AN377" s="401"/>
      <c r="AO377" s="400"/>
      <c r="AP377" s="401"/>
      <c r="AQ377" s="400"/>
      <c r="AR377" s="401"/>
      <c r="AS377" s="400"/>
      <c r="AT377" s="401"/>
      <c r="AU377" s="400"/>
      <c r="AV377" s="401"/>
      <c r="AW377" s="400"/>
      <c r="AX377" s="401"/>
      <c r="AY377" s="400"/>
      <c r="AZ377" s="401"/>
      <c r="BA377" s="400"/>
      <c r="BB377" s="401"/>
      <c r="BC377" s="400"/>
      <c r="BD377" s="401"/>
      <c r="BE377" s="400"/>
      <c r="BF377" s="401"/>
      <c r="BG377" s="400"/>
      <c r="BH377" s="401"/>
      <c r="BI377" s="400"/>
      <c r="BJ377" s="401"/>
      <c r="BK377" s="400"/>
      <c r="BL377" s="401"/>
      <c r="BM377" s="400"/>
      <c r="BN377" s="401"/>
      <c r="BO377" s="400"/>
      <c r="BP377" s="401"/>
      <c r="BQ377" s="400"/>
      <c r="BR377" s="401"/>
      <c r="BS377" s="400"/>
      <c r="BT377" s="401"/>
      <c r="BU377" s="400"/>
      <c r="BV377" s="401"/>
      <c r="BW377" s="400"/>
      <c r="BX377" s="401"/>
      <c r="BY377" s="400"/>
      <c r="BZ377" s="401"/>
      <c r="CA377" s="400"/>
      <c r="CB377" s="401"/>
      <c r="CC377" s="400"/>
      <c r="CD377" s="401"/>
      <c r="CE377" s="400"/>
      <c r="CF377" s="401"/>
      <c r="CG377" s="400"/>
      <c r="CH377" s="401"/>
      <c r="CI377" s="400"/>
      <c r="CJ377" s="401"/>
      <c r="CK377" s="400"/>
      <c r="CL377" s="401"/>
      <c r="CM377" s="400"/>
      <c r="CN377" s="401"/>
      <c r="CO377" s="400"/>
      <c r="CP377" s="401"/>
      <c r="CQ377" s="400"/>
      <c r="CR377" s="401"/>
      <c r="CS377" s="400"/>
      <c r="CT377" s="401"/>
      <c r="CU377" s="400"/>
      <c r="CV377" s="401"/>
      <c r="CW377" s="400"/>
      <c r="CX377" s="401"/>
      <c r="CY377" s="400"/>
      <c r="CZ377" s="401"/>
      <c r="DA377" s="400"/>
      <c r="DB377" s="401"/>
      <c r="DC377" s="400"/>
      <c r="DD377" s="401"/>
      <c r="DE377" s="400"/>
      <c r="DF377" s="401"/>
      <c r="DG377" s="400"/>
      <c r="DH377" s="401"/>
      <c r="DI377" s="400"/>
      <c r="DJ377" s="401"/>
      <c r="DK377" s="400"/>
      <c r="DL377" s="401"/>
      <c r="DM377" s="400"/>
      <c r="DN377" s="401"/>
      <c r="DO377" s="400"/>
      <c r="DP377" s="401"/>
      <c r="DQ377" s="400"/>
      <c r="DR377" s="401"/>
      <c r="DS377" s="400"/>
      <c r="DT377" s="401"/>
      <c r="DU377" s="400"/>
      <c r="DV377" s="401"/>
      <c r="DW377" s="400"/>
      <c r="DX377" s="401"/>
      <c r="DY377" s="400"/>
      <c r="DZ377" s="401"/>
      <c r="EA377" s="400"/>
      <c r="EB377" s="401"/>
      <c r="EC377" s="400"/>
      <c r="ED377" s="401"/>
      <c r="EE377" s="400"/>
      <c r="EF377" s="401"/>
      <c r="EG377" s="400"/>
      <c r="EH377" s="401"/>
      <c r="EI377" s="400"/>
      <c r="EJ377" s="447"/>
      <c r="EK377" s="511"/>
      <c r="EL377" s="514"/>
      <c r="EM377" s="448"/>
      <c r="EN377" s="344"/>
      <c r="EO377" s="345"/>
      <c r="EP377" s="171">
        <f t="shared" si="382"/>
        <v>42</v>
      </c>
      <c r="EQ377" s="171">
        <f t="shared" si="383"/>
        <v>0</v>
      </c>
      <c r="ER377" s="171">
        <f t="shared" si="384"/>
        <v>5</v>
      </c>
      <c r="ES377" s="171">
        <f t="shared" si="385"/>
        <v>0</v>
      </c>
      <c r="ET377" s="171">
        <f t="shared" si="386"/>
        <v>0</v>
      </c>
      <c r="EU377" s="171">
        <f t="shared" si="387"/>
        <v>0</v>
      </c>
      <c r="EV377" s="172">
        <f t="shared" si="388"/>
        <v>47</v>
      </c>
      <c r="EW377" s="173"/>
      <c r="EX377" s="248">
        <f t="shared" si="435"/>
        <v>0</v>
      </c>
      <c r="EY377" s="174">
        <f>(L377*regular)+(M377*Cadeirantee)</f>
        <v>1359.24</v>
      </c>
      <c r="EZ377" s="249">
        <f>SUMIF(FG377:GJ377,"&gt;0")</f>
        <v>0</v>
      </c>
      <c r="FA377" s="249">
        <f>SUMIF(FG377:GJ377,"&lt;0")+SUMIF(GN377:HP377,"&lt;0")</f>
        <v>0</v>
      </c>
      <c r="FB377" s="174">
        <v>0</v>
      </c>
      <c r="FC377" s="126">
        <f>N377*km*'VALORES TABELA'!$B$13</f>
        <v>0</v>
      </c>
      <c r="FD377" s="250">
        <f t="shared" ref="FD377:FD380" si="436">GL377</f>
        <v>0</v>
      </c>
      <c r="FE377" s="105"/>
      <c r="FF377" s="119"/>
      <c r="FG377" s="119"/>
      <c r="FH377" s="119"/>
      <c r="FI377" s="119"/>
      <c r="FJ377" s="119"/>
      <c r="FK377" s="119"/>
      <c r="FL377" s="119"/>
      <c r="FM377" s="119"/>
      <c r="FN377" s="119"/>
      <c r="FO377" s="119"/>
      <c r="FP377" s="119"/>
      <c r="FQ377" s="119"/>
      <c r="FR377" s="119"/>
      <c r="FS377" s="119"/>
      <c r="FT377" s="119"/>
      <c r="FU377" s="119"/>
      <c r="FV377" s="119"/>
      <c r="FW377" s="119"/>
      <c r="FX377" s="119"/>
      <c r="FY377" s="119"/>
      <c r="FZ377" s="119"/>
      <c r="GA377" s="119"/>
      <c r="GB377" s="119"/>
      <c r="GC377" s="119"/>
      <c r="GD377" s="119"/>
      <c r="GE377" s="119"/>
      <c r="GF377" s="119"/>
      <c r="GG377" s="119"/>
      <c r="GH377" s="119"/>
      <c r="GI377" s="119"/>
      <c r="GJ377" s="119"/>
      <c r="GK377" s="251"/>
      <c r="GL377" s="103">
        <f t="shared" si="390"/>
        <v>0</v>
      </c>
      <c r="GM377" s="124"/>
      <c r="GN377" s="104"/>
      <c r="GO377" s="104"/>
      <c r="GP377" s="104"/>
      <c r="GQ377" s="104"/>
      <c r="GR377" s="104"/>
      <c r="GS377" s="104"/>
      <c r="GT377" s="104"/>
      <c r="GU377" s="104"/>
      <c r="GV377" s="104"/>
      <c r="GW377" s="104"/>
      <c r="GX377" s="104"/>
      <c r="GY377" s="104"/>
      <c r="GZ377" s="104"/>
      <c r="HA377" s="104"/>
      <c r="HB377" s="104"/>
      <c r="HC377" s="104"/>
      <c r="HD377" s="104"/>
      <c r="HE377" s="104"/>
      <c r="HF377" s="104"/>
      <c r="HG377" s="104"/>
      <c r="HH377" s="104"/>
      <c r="HI377" s="104"/>
      <c r="HJ377" s="104"/>
      <c r="HK377" s="104"/>
      <c r="HL377" s="104"/>
      <c r="HM377" s="104"/>
      <c r="HN377" s="104"/>
      <c r="HO377" s="104"/>
      <c r="HP377" s="104"/>
      <c r="HQ377" s="64"/>
      <c r="HR377" s="64"/>
      <c r="HS377" s="64"/>
      <c r="HT377" s="64"/>
      <c r="HU377" s="64"/>
      <c r="HV377" s="64"/>
      <c r="HW377" s="105"/>
      <c r="HX377" s="64"/>
      <c r="HY377" s="280">
        <f t="shared" ref="HY377:HY380" si="437">IF(ISTEXT(EM377), VALUE(EM377), EM377)</f>
        <v>0</v>
      </c>
      <c r="HZ377" s="280">
        <f t="shared" ref="HZ377:HZ380" si="438">IF(ISTEXT(EN377), VALUE(EN377), EN377)</f>
        <v>0</v>
      </c>
      <c r="IA377" s="280">
        <f t="shared" ref="IA377:IA380" si="439">IF(ISTEXT(EO377), VALUE(EO377), EO377)</f>
        <v>0</v>
      </c>
      <c r="IB377" s="64"/>
      <c r="IC377" s="64"/>
    </row>
    <row r="378" spans="1:237" s="106" customFormat="1" ht="22.5" customHeight="1" x14ac:dyDescent="0.25">
      <c r="A378" s="368" t="s">
        <v>3545</v>
      </c>
      <c r="B378" s="369" t="s">
        <v>3546</v>
      </c>
      <c r="C378" s="375" t="s">
        <v>3233</v>
      </c>
      <c r="D378" s="371" t="s">
        <v>3547</v>
      </c>
      <c r="E378" s="371" t="s">
        <v>3548</v>
      </c>
      <c r="F378" s="376" t="s">
        <v>3224</v>
      </c>
      <c r="G378" s="376" t="s">
        <v>3225</v>
      </c>
      <c r="H378" s="373" t="s">
        <v>196</v>
      </c>
      <c r="I378" s="374" t="s">
        <v>3549</v>
      </c>
      <c r="J378" s="421" t="s">
        <v>3231</v>
      </c>
      <c r="K378" s="422" t="s">
        <v>3235</v>
      </c>
      <c r="L378" s="329">
        <f>CONTINUA!BV378</f>
        <v>0</v>
      </c>
      <c r="M378" s="329">
        <f>CONTINUA!BW378</f>
        <v>0</v>
      </c>
      <c r="N378" s="895"/>
      <c r="O378" s="896" t="s">
        <v>4042</v>
      </c>
      <c r="P378" s="897" t="s">
        <v>4035</v>
      </c>
      <c r="Q378" s="400"/>
      <c r="R378" s="401"/>
      <c r="S378" s="400"/>
      <c r="T378" s="401"/>
      <c r="U378" s="400"/>
      <c r="V378" s="401"/>
      <c r="W378" s="400"/>
      <c r="X378" s="401"/>
      <c r="Y378" s="400"/>
      <c r="Z378" s="401"/>
      <c r="AA378" s="400"/>
      <c r="AB378" s="401"/>
      <c r="AC378" s="400"/>
      <c r="AD378" s="401"/>
      <c r="AE378" s="400"/>
      <c r="AF378" s="401"/>
      <c r="AG378" s="400"/>
      <c r="AH378" s="401"/>
      <c r="AI378" s="400"/>
      <c r="AJ378" s="401"/>
      <c r="AK378" s="400"/>
      <c r="AL378" s="401"/>
      <c r="AM378" s="400"/>
      <c r="AN378" s="401"/>
      <c r="AO378" s="400"/>
      <c r="AP378" s="401"/>
      <c r="AQ378" s="400"/>
      <c r="AR378" s="401"/>
      <c r="AS378" s="400"/>
      <c r="AT378" s="401"/>
      <c r="AU378" s="400"/>
      <c r="AV378" s="401"/>
      <c r="AW378" s="400"/>
      <c r="AX378" s="401"/>
      <c r="AY378" s="400"/>
      <c r="AZ378" s="401"/>
      <c r="BA378" s="400"/>
      <c r="BB378" s="401"/>
      <c r="BC378" s="400"/>
      <c r="BD378" s="401"/>
      <c r="BE378" s="400"/>
      <c r="BF378" s="401"/>
      <c r="BG378" s="400"/>
      <c r="BH378" s="401"/>
      <c r="BI378" s="400"/>
      <c r="BJ378" s="401"/>
      <c r="BK378" s="400"/>
      <c r="BL378" s="401"/>
      <c r="BM378" s="400"/>
      <c r="BN378" s="401"/>
      <c r="BO378" s="400"/>
      <c r="BP378" s="401"/>
      <c r="BQ378" s="400"/>
      <c r="BR378" s="401"/>
      <c r="BS378" s="400"/>
      <c r="BT378" s="401"/>
      <c r="BU378" s="400"/>
      <c r="BV378" s="401"/>
      <c r="BW378" s="400"/>
      <c r="BX378" s="401"/>
      <c r="BY378" s="400"/>
      <c r="BZ378" s="401"/>
      <c r="CA378" s="400"/>
      <c r="CB378" s="401"/>
      <c r="CC378" s="400"/>
      <c r="CD378" s="401"/>
      <c r="CE378" s="400"/>
      <c r="CF378" s="401"/>
      <c r="CG378" s="400"/>
      <c r="CH378" s="401"/>
      <c r="CI378" s="400"/>
      <c r="CJ378" s="401"/>
      <c r="CK378" s="400"/>
      <c r="CL378" s="401"/>
      <c r="CM378" s="400"/>
      <c r="CN378" s="401"/>
      <c r="CO378" s="400"/>
      <c r="CP378" s="401"/>
      <c r="CQ378" s="400"/>
      <c r="CR378" s="401"/>
      <c r="CS378" s="400"/>
      <c r="CT378" s="401"/>
      <c r="CU378" s="400"/>
      <c r="CV378" s="401"/>
      <c r="CW378" s="400"/>
      <c r="CX378" s="401"/>
      <c r="CY378" s="400"/>
      <c r="CZ378" s="401"/>
      <c r="DA378" s="400"/>
      <c r="DB378" s="401"/>
      <c r="DC378" s="400"/>
      <c r="DD378" s="401"/>
      <c r="DE378" s="400"/>
      <c r="DF378" s="401"/>
      <c r="DG378" s="400"/>
      <c r="DH378" s="401"/>
      <c r="DI378" s="400"/>
      <c r="DJ378" s="401"/>
      <c r="DK378" s="400"/>
      <c r="DL378" s="401"/>
      <c r="DM378" s="400"/>
      <c r="DN378" s="401"/>
      <c r="DO378" s="400"/>
      <c r="DP378" s="401"/>
      <c r="DQ378" s="400"/>
      <c r="DR378" s="401"/>
      <c r="DS378" s="400"/>
      <c r="DT378" s="401"/>
      <c r="DU378" s="400"/>
      <c r="DV378" s="401"/>
      <c r="DW378" s="400"/>
      <c r="DX378" s="401"/>
      <c r="DY378" s="400"/>
      <c r="DZ378" s="401"/>
      <c r="EA378" s="400"/>
      <c r="EB378" s="401"/>
      <c r="EC378" s="400"/>
      <c r="ED378" s="401"/>
      <c r="EE378" s="400"/>
      <c r="EF378" s="401"/>
      <c r="EG378" s="400"/>
      <c r="EH378" s="401"/>
      <c r="EI378" s="400"/>
      <c r="EJ378" s="447"/>
      <c r="EK378" s="511"/>
      <c r="EL378" s="514"/>
      <c r="EM378" s="448"/>
      <c r="EN378" s="344"/>
      <c r="EO378" s="345"/>
      <c r="EP378" s="171">
        <f t="shared" si="382"/>
        <v>0</v>
      </c>
      <c r="EQ378" s="171">
        <f t="shared" si="383"/>
        <v>0</v>
      </c>
      <c r="ER378" s="171">
        <f t="shared" si="384"/>
        <v>0</v>
      </c>
      <c r="ES378" s="171">
        <f t="shared" si="385"/>
        <v>0</v>
      </c>
      <c r="ET378" s="171">
        <f t="shared" si="386"/>
        <v>0</v>
      </c>
      <c r="EU378" s="171">
        <f t="shared" si="387"/>
        <v>0</v>
      </c>
      <c r="EV378" s="172">
        <f t="shared" si="388"/>
        <v>0</v>
      </c>
      <c r="EW378" s="125"/>
      <c r="EX378" s="248">
        <f t="shared" si="435"/>
        <v>0</v>
      </c>
      <c r="EY378" s="174">
        <f>(L378*regular)+(M378*Cadeirantee)</f>
        <v>0</v>
      </c>
      <c r="EZ378" s="249">
        <f>SUMIF(FG378:GJ378,"&gt;0")</f>
        <v>0</v>
      </c>
      <c r="FA378" s="249">
        <f>SUMIF(FG378:GJ378,"&lt;0")+SUMIF(GN378:HP378,"&lt;0")</f>
        <v>0</v>
      </c>
      <c r="FB378" s="174">
        <v>0</v>
      </c>
      <c r="FC378" s="126">
        <f>N378*km*'VALORES TABELA'!$B$13</f>
        <v>0</v>
      </c>
      <c r="FD378" s="250">
        <f t="shared" si="436"/>
        <v>0</v>
      </c>
      <c r="FE378" s="105"/>
      <c r="FF378" s="108"/>
      <c r="FG378" s="108"/>
      <c r="FH378" s="108"/>
      <c r="FI378" s="108"/>
      <c r="FJ378" s="108"/>
      <c r="FK378" s="108"/>
      <c r="FL378" s="108"/>
      <c r="FM378" s="108"/>
      <c r="FN378" s="108"/>
      <c r="FO378" s="108"/>
      <c r="FP378" s="108"/>
      <c r="FQ378" s="108"/>
      <c r="FR378" s="108"/>
      <c r="FS378" s="108"/>
      <c r="FT378" s="108"/>
      <c r="FU378" s="108"/>
      <c r="FV378" s="108"/>
      <c r="FW378" s="108"/>
      <c r="FX378" s="108"/>
      <c r="FY378" s="108"/>
      <c r="FZ378" s="108"/>
      <c r="GA378" s="108"/>
      <c r="GB378" s="108"/>
      <c r="GC378" s="108"/>
      <c r="GD378" s="108"/>
      <c r="GE378" s="108"/>
      <c r="GF378" s="108"/>
      <c r="GG378" s="108"/>
      <c r="GH378" s="108"/>
      <c r="GI378" s="108"/>
      <c r="GJ378" s="108"/>
      <c r="GK378" s="251"/>
      <c r="GL378" s="103">
        <f t="shared" si="390"/>
        <v>0</v>
      </c>
      <c r="GM378" s="124"/>
      <c r="GN378" s="104"/>
      <c r="GO378" s="104"/>
      <c r="GP378" s="104"/>
      <c r="GQ378" s="104"/>
      <c r="GR378" s="104"/>
      <c r="GS378" s="104"/>
      <c r="GT378" s="104"/>
      <c r="GU378" s="104"/>
      <c r="GV378" s="104"/>
      <c r="GW378" s="104"/>
      <c r="GX378" s="104"/>
      <c r="GY378" s="104"/>
      <c r="GZ378" s="104"/>
      <c r="HA378" s="104"/>
      <c r="HB378" s="104"/>
      <c r="HC378" s="104"/>
      <c r="HD378" s="104"/>
      <c r="HE378" s="104"/>
      <c r="HF378" s="104"/>
      <c r="HG378" s="104"/>
      <c r="HH378" s="104"/>
      <c r="HI378" s="104"/>
      <c r="HJ378" s="104"/>
      <c r="HK378" s="104"/>
      <c r="HL378" s="104"/>
      <c r="HM378" s="104"/>
      <c r="HN378" s="104"/>
      <c r="HO378" s="104"/>
      <c r="HP378" s="104"/>
      <c r="HQ378" s="64"/>
      <c r="HR378" s="64"/>
      <c r="HS378" s="64"/>
      <c r="HT378" s="64"/>
      <c r="HU378" s="64"/>
      <c r="HV378" s="64"/>
      <c r="HW378" s="105"/>
      <c r="HX378" s="64"/>
      <c r="HY378" s="280">
        <f t="shared" si="437"/>
        <v>0</v>
      </c>
      <c r="HZ378" s="280">
        <f t="shared" si="438"/>
        <v>0</v>
      </c>
      <c r="IA378" s="280">
        <f t="shared" si="439"/>
        <v>0</v>
      </c>
      <c r="IB378" s="64"/>
      <c r="IC378" s="64"/>
    </row>
    <row r="379" spans="1:237" s="106" customFormat="1" ht="22.5" customHeight="1" x14ac:dyDescent="0.25">
      <c r="A379" s="368" t="s">
        <v>3545</v>
      </c>
      <c r="B379" s="369" t="s">
        <v>3546</v>
      </c>
      <c r="C379" s="375" t="s">
        <v>3233</v>
      </c>
      <c r="D379" s="371" t="s">
        <v>3547</v>
      </c>
      <c r="E379" s="371" t="s">
        <v>3548</v>
      </c>
      <c r="F379" s="376" t="s">
        <v>3224</v>
      </c>
      <c r="G379" s="376" t="s">
        <v>3225</v>
      </c>
      <c r="H379" s="373" t="s">
        <v>196</v>
      </c>
      <c r="I379" s="374" t="s">
        <v>3549</v>
      </c>
      <c r="J379" s="421" t="s">
        <v>3231</v>
      </c>
      <c r="K379" s="423" t="s">
        <v>3236</v>
      </c>
      <c r="L379" s="329">
        <f>CONTINUA!BV379</f>
        <v>0</v>
      </c>
      <c r="M379" s="329">
        <f>CONTINUA!BW379</f>
        <v>0</v>
      </c>
      <c r="N379" s="895"/>
      <c r="O379" s="896" t="s">
        <v>4042</v>
      </c>
      <c r="P379" s="897" t="s">
        <v>4035</v>
      </c>
      <c r="Q379" s="400"/>
      <c r="R379" s="401"/>
      <c r="S379" s="400"/>
      <c r="T379" s="401"/>
      <c r="U379" s="400"/>
      <c r="V379" s="401"/>
      <c r="W379" s="400"/>
      <c r="X379" s="401"/>
      <c r="Y379" s="400"/>
      <c r="Z379" s="401"/>
      <c r="AA379" s="400"/>
      <c r="AB379" s="401"/>
      <c r="AC379" s="400"/>
      <c r="AD379" s="401"/>
      <c r="AE379" s="400"/>
      <c r="AF379" s="401"/>
      <c r="AG379" s="400"/>
      <c r="AH379" s="401"/>
      <c r="AI379" s="400"/>
      <c r="AJ379" s="401"/>
      <c r="AK379" s="400"/>
      <c r="AL379" s="401"/>
      <c r="AM379" s="400"/>
      <c r="AN379" s="401"/>
      <c r="AO379" s="400"/>
      <c r="AP379" s="401"/>
      <c r="AQ379" s="400"/>
      <c r="AR379" s="401"/>
      <c r="AS379" s="400"/>
      <c r="AT379" s="401"/>
      <c r="AU379" s="400"/>
      <c r="AV379" s="401"/>
      <c r="AW379" s="400"/>
      <c r="AX379" s="401"/>
      <c r="AY379" s="400"/>
      <c r="AZ379" s="401"/>
      <c r="BA379" s="400"/>
      <c r="BB379" s="401"/>
      <c r="BC379" s="400"/>
      <c r="BD379" s="401"/>
      <c r="BE379" s="400"/>
      <c r="BF379" s="401"/>
      <c r="BG379" s="400"/>
      <c r="BH379" s="401"/>
      <c r="BI379" s="400"/>
      <c r="BJ379" s="401"/>
      <c r="BK379" s="400"/>
      <c r="BL379" s="401"/>
      <c r="BM379" s="400"/>
      <c r="BN379" s="401"/>
      <c r="BO379" s="400"/>
      <c r="BP379" s="401"/>
      <c r="BQ379" s="400"/>
      <c r="BR379" s="401"/>
      <c r="BS379" s="400"/>
      <c r="BT379" s="401"/>
      <c r="BU379" s="400"/>
      <c r="BV379" s="401"/>
      <c r="BW379" s="400"/>
      <c r="BX379" s="401"/>
      <c r="BY379" s="400"/>
      <c r="BZ379" s="401"/>
      <c r="CA379" s="400"/>
      <c r="CB379" s="401"/>
      <c r="CC379" s="400"/>
      <c r="CD379" s="401"/>
      <c r="CE379" s="400"/>
      <c r="CF379" s="401"/>
      <c r="CG379" s="400"/>
      <c r="CH379" s="401"/>
      <c r="CI379" s="400"/>
      <c r="CJ379" s="401"/>
      <c r="CK379" s="400"/>
      <c r="CL379" s="401"/>
      <c r="CM379" s="400"/>
      <c r="CN379" s="401"/>
      <c r="CO379" s="400"/>
      <c r="CP379" s="401"/>
      <c r="CQ379" s="400"/>
      <c r="CR379" s="401"/>
      <c r="CS379" s="400"/>
      <c r="CT379" s="401"/>
      <c r="CU379" s="400"/>
      <c r="CV379" s="401"/>
      <c r="CW379" s="400"/>
      <c r="CX379" s="401"/>
      <c r="CY379" s="400"/>
      <c r="CZ379" s="401"/>
      <c r="DA379" s="400"/>
      <c r="DB379" s="401"/>
      <c r="DC379" s="400"/>
      <c r="DD379" s="401"/>
      <c r="DE379" s="400"/>
      <c r="DF379" s="401"/>
      <c r="DG379" s="400"/>
      <c r="DH379" s="401"/>
      <c r="DI379" s="400"/>
      <c r="DJ379" s="401"/>
      <c r="DK379" s="400"/>
      <c r="DL379" s="401"/>
      <c r="DM379" s="400"/>
      <c r="DN379" s="401"/>
      <c r="DO379" s="400"/>
      <c r="DP379" s="401"/>
      <c r="DQ379" s="400"/>
      <c r="DR379" s="401"/>
      <c r="DS379" s="400"/>
      <c r="DT379" s="401"/>
      <c r="DU379" s="400"/>
      <c r="DV379" s="401"/>
      <c r="DW379" s="400"/>
      <c r="DX379" s="401"/>
      <c r="DY379" s="400"/>
      <c r="DZ379" s="401"/>
      <c r="EA379" s="400"/>
      <c r="EB379" s="401"/>
      <c r="EC379" s="400"/>
      <c r="ED379" s="401"/>
      <c r="EE379" s="400"/>
      <c r="EF379" s="401"/>
      <c r="EG379" s="400"/>
      <c r="EH379" s="401"/>
      <c r="EI379" s="400"/>
      <c r="EJ379" s="447"/>
      <c r="EK379" s="511"/>
      <c r="EL379" s="514"/>
      <c r="EM379" s="448"/>
      <c r="EN379" s="344"/>
      <c r="EO379" s="345"/>
      <c r="EP379" s="171">
        <f t="shared" si="382"/>
        <v>0</v>
      </c>
      <c r="EQ379" s="171">
        <f t="shared" si="383"/>
        <v>0</v>
      </c>
      <c r="ER379" s="171">
        <f t="shared" si="384"/>
        <v>0</v>
      </c>
      <c r="ES379" s="171">
        <f t="shared" si="385"/>
        <v>0</v>
      </c>
      <c r="ET379" s="171">
        <f t="shared" si="386"/>
        <v>0</v>
      </c>
      <c r="EU379" s="171">
        <f t="shared" si="387"/>
        <v>0</v>
      </c>
      <c r="EV379" s="172">
        <f t="shared" si="388"/>
        <v>0</v>
      </c>
      <c r="EW379" s="127"/>
      <c r="EX379" s="248">
        <f t="shared" si="435"/>
        <v>0</v>
      </c>
      <c r="EY379" s="174">
        <f>(L379*regular)+(M379*Cadeirantee)</f>
        <v>0</v>
      </c>
      <c r="EZ379" s="249">
        <f>SUMIF(FG379:GJ379,"&gt;0")</f>
        <v>0</v>
      </c>
      <c r="FA379" s="249">
        <f>SUMIF(FG379:GJ379,"&lt;0")+SUMIF(GN379:HP379,"&lt;0")</f>
        <v>0</v>
      </c>
      <c r="FB379" s="174">
        <v>0</v>
      </c>
      <c r="FC379" s="126">
        <f>N379*km*'VALORES TABELA'!$B$13</f>
        <v>0</v>
      </c>
      <c r="FD379" s="250">
        <f t="shared" si="436"/>
        <v>0</v>
      </c>
      <c r="FE379" s="105"/>
      <c r="FF379" s="118"/>
      <c r="FG379" s="118"/>
      <c r="FH379" s="118"/>
      <c r="FI379" s="118"/>
      <c r="FJ379" s="118"/>
      <c r="FK379" s="118"/>
      <c r="FL379" s="118"/>
      <c r="FM379" s="118"/>
      <c r="FN379" s="118"/>
      <c r="FO379" s="118"/>
      <c r="FP379" s="118"/>
      <c r="FQ379" s="118"/>
      <c r="FR379" s="118"/>
      <c r="FS379" s="118"/>
      <c r="FT379" s="118"/>
      <c r="FU379" s="118"/>
      <c r="FV379" s="118"/>
      <c r="FW379" s="118"/>
      <c r="FX379" s="118"/>
      <c r="FY379" s="118"/>
      <c r="FZ379" s="118"/>
      <c r="GA379" s="118"/>
      <c r="GB379" s="118"/>
      <c r="GC379" s="118"/>
      <c r="GD379" s="118"/>
      <c r="GE379" s="118"/>
      <c r="GF379" s="118"/>
      <c r="GG379" s="118"/>
      <c r="GH379" s="118"/>
      <c r="GI379" s="118"/>
      <c r="GJ379" s="118"/>
      <c r="GK379" s="252"/>
      <c r="GL379" s="103">
        <f t="shared" si="390"/>
        <v>0</v>
      </c>
      <c r="GM379" s="124"/>
      <c r="GN379" s="104"/>
      <c r="GO379" s="104"/>
      <c r="GP379" s="104"/>
      <c r="GQ379" s="104"/>
      <c r="GR379" s="104"/>
      <c r="GS379" s="104"/>
      <c r="GT379" s="104"/>
      <c r="GU379" s="104"/>
      <c r="GV379" s="104"/>
      <c r="GW379" s="104"/>
      <c r="GX379" s="104"/>
      <c r="GY379" s="104"/>
      <c r="GZ379" s="104"/>
      <c r="HA379" s="104"/>
      <c r="HB379" s="104"/>
      <c r="HC379" s="104"/>
      <c r="HD379" s="104"/>
      <c r="HE379" s="104"/>
      <c r="HF379" s="104"/>
      <c r="HG379" s="104"/>
      <c r="HH379" s="104"/>
      <c r="HI379" s="104"/>
      <c r="HJ379" s="104"/>
      <c r="HK379" s="104"/>
      <c r="HL379" s="104"/>
      <c r="HM379" s="104"/>
      <c r="HN379" s="104"/>
      <c r="HO379" s="104"/>
      <c r="HP379" s="104"/>
      <c r="HQ379" s="64"/>
      <c r="HR379" s="65"/>
      <c r="HS379" s="65"/>
      <c r="HT379" s="65"/>
      <c r="HU379" s="65"/>
      <c r="HV379" s="65"/>
      <c r="HW379" s="105"/>
      <c r="HX379" s="65"/>
      <c r="HY379" s="280">
        <f t="shared" si="437"/>
        <v>0</v>
      </c>
      <c r="HZ379" s="280">
        <f t="shared" si="438"/>
        <v>0</v>
      </c>
      <c r="IA379" s="280">
        <f t="shared" si="439"/>
        <v>0</v>
      </c>
      <c r="IB379" s="65"/>
      <c r="IC379" s="65"/>
    </row>
    <row r="380" spans="1:237" s="106" customFormat="1" ht="22.5" customHeight="1" thickBot="1" x14ac:dyDescent="0.3">
      <c r="A380" s="377" t="s">
        <v>3545</v>
      </c>
      <c r="B380" s="378" t="s">
        <v>3546</v>
      </c>
      <c r="C380" s="379" t="s">
        <v>3233</v>
      </c>
      <c r="D380" s="380" t="s">
        <v>3547</v>
      </c>
      <c r="E380" s="380" t="s">
        <v>3548</v>
      </c>
      <c r="F380" s="381" t="s">
        <v>3224</v>
      </c>
      <c r="G380" s="381" t="s">
        <v>3225</v>
      </c>
      <c r="H380" s="382" t="s">
        <v>196</v>
      </c>
      <c r="I380" s="383" t="s">
        <v>3549</v>
      </c>
      <c r="J380" s="421" t="s">
        <v>3231</v>
      </c>
      <c r="K380" s="424" t="s">
        <v>60</v>
      </c>
      <c r="L380" s="329">
        <f>CONTINUA!BV380</f>
        <v>0</v>
      </c>
      <c r="M380" s="329">
        <f>CONTINUA!BW380</f>
        <v>0</v>
      </c>
      <c r="N380" s="895"/>
      <c r="O380" s="896" t="s">
        <v>4042</v>
      </c>
      <c r="P380" s="897" t="s">
        <v>4035</v>
      </c>
      <c r="Q380" s="400"/>
      <c r="R380" s="401"/>
      <c r="S380" s="400"/>
      <c r="T380" s="401"/>
      <c r="U380" s="400"/>
      <c r="V380" s="401"/>
      <c r="W380" s="400"/>
      <c r="X380" s="401"/>
      <c r="Y380" s="400"/>
      <c r="Z380" s="401"/>
      <c r="AA380" s="400"/>
      <c r="AB380" s="401"/>
      <c r="AC380" s="400"/>
      <c r="AD380" s="401"/>
      <c r="AE380" s="400"/>
      <c r="AF380" s="401"/>
      <c r="AG380" s="400"/>
      <c r="AH380" s="401"/>
      <c r="AI380" s="400"/>
      <c r="AJ380" s="401"/>
      <c r="AK380" s="400"/>
      <c r="AL380" s="401"/>
      <c r="AM380" s="400"/>
      <c r="AN380" s="401"/>
      <c r="AO380" s="400"/>
      <c r="AP380" s="401"/>
      <c r="AQ380" s="400"/>
      <c r="AR380" s="401"/>
      <c r="AS380" s="400"/>
      <c r="AT380" s="401"/>
      <c r="AU380" s="400"/>
      <c r="AV380" s="401"/>
      <c r="AW380" s="400"/>
      <c r="AX380" s="401"/>
      <c r="AY380" s="400"/>
      <c r="AZ380" s="401"/>
      <c r="BA380" s="400"/>
      <c r="BB380" s="401"/>
      <c r="BC380" s="400"/>
      <c r="BD380" s="401"/>
      <c r="BE380" s="400"/>
      <c r="BF380" s="401"/>
      <c r="BG380" s="400"/>
      <c r="BH380" s="401"/>
      <c r="BI380" s="400"/>
      <c r="BJ380" s="401"/>
      <c r="BK380" s="400"/>
      <c r="BL380" s="401"/>
      <c r="BM380" s="400"/>
      <c r="BN380" s="401"/>
      <c r="BO380" s="400"/>
      <c r="BP380" s="401"/>
      <c r="BQ380" s="400"/>
      <c r="BR380" s="401"/>
      <c r="BS380" s="400"/>
      <c r="BT380" s="401"/>
      <c r="BU380" s="400"/>
      <c r="BV380" s="401"/>
      <c r="BW380" s="400"/>
      <c r="BX380" s="401"/>
      <c r="BY380" s="400"/>
      <c r="BZ380" s="401"/>
      <c r="CA380" s="400"/>
      <c r="CB380" s="401"/>
      <c r="CC380" s="400"/>
      <c r="CD380" s="401"/>
      <c r="CE380" s="400"/>
      <c r="CF380" s="401"/>
      <c r="CG380" s="400"/>
      <c r="CH380" s="401"/>
      <c r="CI380" s="400"/>
      <c r="CJ380" s="401"/>
      <c r="CK380" s="400"/>
      <c r="CL380" s="401"/>
      <c r="CM380" s="400"/>
      <c r="CN380" s="401"/>
      <c r="CO380" s="400"/>
      <c r="CP380" s="401"/>
      <c r="CQ380" s="400"/>
      <c r="CR380" s="401"/>
      <c r="CS380" s="400"/>
      <c r="CT380" s="401"/>
      <c r="CU380" s="400"/>
      <c r="CV380" s="401"/>
      <c r="CW380" s="400"/>
      <c r="CX380" s="401"/>
      <c r="CY380" s="400"/>
      <c r="CZ380" s="401"/>
      <c r="DA380" s="400"/>
      <c r="DB380" s="401"/>
      <c r="DC380" s="400"/>
      <c r="DD380" s="401"/>
      <c r="DE380" s="400"/>
      <c r="DF380" s="401"/>
      <c r="DG380" s="400"/>
      <c r="DH380" s="401"/>
      <c r="DI380" s="400"/>
      <c r="DJ380" s="401"/>
      <c r="DK380" s="400"/>
      <c r="DL380" s="401"/>
      <c r="DM380" s="400"/>
      <c r="DN380" s="401"/>
      <c r="DO380" s="400"/>
      <c r="DP380" s="401"/>
      <c r="DQ380" s="400"/>
      <c r="DR380" s="401"/>
      <c r="DS380" s="400"/>
      <c r="DT380" s="401"/>
      <c r="DU380" s="400"/>
      <c r="DV380" s="401"/>
      <c r="DW380" s="400"/>
      <c r="DX380" s="401"/>
      <c r="DY380" s="400"/>
      <c r="DZ380" s="401"/>
      <c r="EA380" s="400"/>
      <c r="EB380" s="401"/>
      <c r="EC380" s="400"/>
      <c r="ED380" s="401"/>
      <c r="EE380" s="400"/>
      <c r="EF380" s="401"/>
      <c r="EG380" s="400"/>
      <c r="EH380" s="401"/>
      <c r="EI380" s="400"/>
      <c r="EJ380" s="447"/>
      <c r="EK380" s="512"/>
      <c r="EL380" s="515"/>
      <c r="EM380" s="450"/>
      <c r="EN380" s="348"/>
      <c r="EO380" s="348"/>
      <c r="EP380" s="179">
        <f t="shared" si="382"/>
        <v>0</v>
      </c>
      <c r="EQ380" s="179">
        <f t="shared" si="383"/>
        <v>0</v>
      </c>
      <c r="ER380" s="179">
        <f t="shared" si="384"/>
        <v>0</v>
      </c>
      <c r="ES380" s="179">
        <f t="shared" si="385"/>
        <v>0</v>
      </c>
      <c r="ET380" s="179">
        <f t="shared" si="386"/>
        <v>0</v>
      </c>
      <c r="EU380" s="179">
        <f t="shared" si="387"/>
        <v>0</v>
      </c>
      <c r="EV380" s="172">
        <f t="shared" si="388"/>
        <v>0</v>
      </c>
      <c r="EW380" s="253"/>
      <c r="EX380" s="254">
        <v>0</v>
      </c>
      <c r="EY380" s="180">
        <v>0</v>
      </c>
      <c r="EZ380" s="255">
        <v>0</v>
      </c>
      <c r="FA380" s="255">
        <v>0</v>
      </c>
      <c r="FB380" s="180">
        <f>SUM(FF380:GI380)/2</f>
        <v>0</v>
      </c>
      <c r="FC380" s="256">
        <f>N380*km*'VALORES TABELA'!$B$13</f>
        <v>0</v>
      </c>
      <c r="FD380" s="250">
        <f t="shared" si="436"/>
        <v>0</v>
      </c>
      <c r="FE380" s="257"/>
      <c r="FF380" s="181">
        <f>((Q380+S380)*Percapita)+((R380+T380)*Cadeirante)</f>
        <v>0</v>
      </c>
      <c r="FG380" s="181">
        <f>((U380+W380)*Percapita/30*FG$4)+((V380+X380)*Cadeirante/30*FG$4)</f>
        <v>0</v>
      </c>
      <c r="FH380" s="181">
        <f>((Y380+AA380)*Percapita/30*FH$4)+((Z380+AB380)*Cadeirante/30*FH$4)</f>
        <v>0</v>
      </c>
      <c r="FI380" s="181">
        <f>((AC380+AE380)*Percapita/30*FI$4)+((AD380+AF380)*Cadeirante/30*FI$4)</f>
        <v>0</v>
      </c>
      <c r="FJ380" s="181">
        <f>((AG380+AI380)*Percapita/30*FJ$4)+((AH380+AJ380)*Cadeirante/30*FJ$4)</f>
        <v>0</v>
      </c>
      <c r="FK380" s="181">
        <f>((AK380+AM380)*Percapita/30*FK$4)+((AL380+AN380)*Cadeirante/30*FK$4)</f>
        <v>0</v>
      </c>
      <c r="FL380" s="181">
        <f>((AO380+AQ380)*Percapita/30*FL$4)+((AP380+AR380)*Cadeirante/30*FL$4)</f>
        <v>0</v>
      </c>
      <c r="FM380" s="181">
        <f>((AS380+AU380)*Percapita/30*FM$4)+((AT380+AV380)*Cadeirante/30*FM$4)</f>
        <v>0</v>
      </c>
      <c r="FN380" s="181">
        <f>((AW380+AY380)*Percapita/30*FN$4)+((AX380+AZ380)*Cadeirante/30*FN$4)</f>
        <v>0</v>
      </c>
      <c r="FO380" s="181">
        <f>((BA380+BC380)*Percapita/30*FO$4)+((BB380+BD380)*Cadeirante/30*FO$4)</f>
        <v>0</v>
      </c>
      <c r="FP380" s="181">
        <f>((BE380+BG380)*Percapita/30*FP$4)+((BF380+BH380)*Cadeirante/30*FP$4)</f>
        <v>0</v>
      </c>
      <c r="FQ380" s="181">
        <f>((BI380+BK380)*Percapita/30*FQ$4)+((BJ380+BL380)*Cadeirante/30*FQ$4)</f>
        <v>0</v>
      </c>
      <c r="FR380" s="181">
        <f>((BM380+BO380)*Percapita/30*FR$4)+((BN380+BP380)*Cadeirante/30*FR$4)</f>
        <v>0</v>
      </c>
      <c r="FS380" s="181">
        <f>((BQ380+BS380)*Percapita/30*FS$4)+((BR380+BT380)*Cadeirante/30*FS$4)</f>
        <v>0</v>
      </c>
      <c r="FT380" s="181">
        <f>((BU380+BW380)*Percapita/30*FT$4)+((BV380+BX380)*Cadeirante/30*FT$4)</f>
        <v>0</v>
      </c>
      <c r="FU380" s="181">
        <f>((BY380+CA380)*Percapita/30*FU$4)+((BZ380+CB380)*Cadeirante/30*FU$4)</f>
        <v>0</v>
      </c>
      <c r="FV380" s="181">
        <f>((CC380+CE380)*Percapita/30*FV$4)+((CD380+CF380)*Cadeirante/30*FV$4)</f>
        <v>0</v>
      </c>
      <c r="FW380" s="181">
        <f>((CG380+CI380)*Percapita/30*FW$4)+((CI380+CK380)*Cadeirante/30*FW$4)</f>
        <v>0</v>
      </c>
      <c r="FX380" s="181">
        <f>((CK380+CM380)*Percapita/30*FX$4)+((CL380+CN380)*Cadeirante/30*FX$4)</f>
        <v>0</v>
      </c>
      <c r="FY380" s="181">
        <f>((CO380+CQ380)*Percapita/30*FY$4)+((CP380+CR380)*Cadeirante/30*FY$4)</f>
        <v>0</v>
      </c>
      <c r="FZ380" s="181">
        <f>((CS380+CU380)*Percapita/30*FZ$4)+((CT380+CV380)*Cadeirante/30*FZ$4)</f>
        <v>0</v>
      </c>
      <c r="GA380" s="181">
        <f>((CW380+CY380)*Percapita/30*GA$4)+((CX380+CZ380)*Cadeirante/30*GA$4)</f>
        <v>0</v>
      </c>
      <c r="GB380" s="181">
        <f>((DA380+DC380)*Percapita/30*GB$4)+((DB380+DD380)*Cadeirante/30*GB$4)</f>
        <v>0</v>
      </c>
      <c r="GC380" s="181">
        <f>((DE380+DG380)*Percapita/30*GC$4)+((DF380+DH380)*Cadeirante/30*GC$4)</f>
        <v>0</v>
      </c>
      <c r="GD380" s="181">
        <f>((DI380+DK380)*Percapita/30*GD$4)+((DJ380+DL380)*Cadeirante/30*GD$4)</f>
        <v>0</v>
      </c>
      <c r="GE380" s="181">
        <f>((DM380+DO380)*Percapita/30*GE$4)+((DN380+DP380)*Cadeirante/30*GE$4)</f>
        <v>0</v>
      </c>
      <c r="GF380" s="181">
        <f>((DQ380+DS380)*Percapita/30*GF$4)+((DR380+DT380)*Cadeirante/30*GF$4)</f>
        <v>0</v>
      </c>
      <c r="GG380" s="181">
        <f>((DU380+DW380)*Percapita/30*GG$4)+((DV380+DX380)*Cadeirante/30*GG$4)</f>
        <v>0</v>
      </c>
      <c r="GH380" s="181">
        <f>((DY380+EA380)*Percapita/30*GH$4)+((DZ380+EB380)*Cadeirante/30*GH$4)</f>
        <v>0</v>
      </c>
      <c r="GI380" s="181">
        <f>((EC380+EE380)*Percapita/30*GI$4)+((ED380+EF380)*Cadeirante/30*GI$4)</f>
        <v>0</v>
      </c>
      <c r="GJ380" s="181">
        <f>((EG380+EI380)*Percapita)+((EH380+EJ380)*Cadeirante)</f>
        <v>0</v>
      </c>
      <c r="GK380" s="258"/>
      <c r="GL380" s="103">
        <f t="shared" si="390"/>
        <v>0</v>
      </c>
      <c r="GM380" s="124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259"/>
      <c r="HQ380" s="64"/>
      <c r="HW380" s="257"/>
      <c r="HY380" s="280">
        <f t="shared" si="437"/>
        <v>0</v>
      </c>
      <c r="HZ380" s="280">
        <f t="shared" si="438"/>
        <v>0</v>
      </c>
      <c r="IA380" s="280">
        <f t="shared" si="439"/>
        <v>0</v>
      </c>
    </row>
    <row r="381" spans="1:237" s="106" customFormat="1" ht="22.5" customHeight="1" x14ac:dyDescent="0.25">
      <c r="A381" t="s">
        <v>3550</v>
      </c>
      <c r="B381" s="522" t="s">
        <v>3551</v>
      </c>
      <c r="C381" s="523">
        <v>1</v>
      </c>
      <c r="D381" s="524" t="s">
        <v>3547</v>
      </c>
      <c r="E381" s="524" t="s">
        <v>3552</v>
      </c>
      <c r="F381" s="525" t="s">
        <v>3224</v>
      </c>
      <c r="G381" s="525" t="s">
        <v>3225</v>
      </c>
      <c r="H381" s="350" t="s">
        <v>196</v>
      </c>
      <c r="I381" s="351" t="s">
        <v>3553</v>
      </c>
      <c r="J381" s="409" t="s">
        <v>3231</v>
      </c>
      <c r="K381" s="410" t="s">
        <v>3232</v>
      </c>
      <c r="L381" s="329">
        <f>CONTINUA!BV381</f>
        <v>0</v>
      </c>
      <c r="M381" s="329">
        <f>CONTINUA!BW381</f>
        <v>0</v>
      </c>
      <c r="N381" s="895"/>
      <c r="O381" s="896" t="s">
        <v>4042</v>
      </c>
      <c r="P381" s="897" t="s">
        <v>4035</v>
      </c>
      <c r="Q381" s="400"/>
      <c r="R381" s="401"/>
      <c r="S381" s="400"/>
      <c r="T381" s="401"/>
      <c r="U381" s="400"/>
      <c r="V381" s="401"/>
      <c r="W381" s="400"/>
      <c r="X381" s="401"/>
      <c r="Y381" s="400"/>
      <c r="Z381" s="401"/>
      <c r="AA381" s="400"/>
      <c r="AB381" s="401"/>
      <c r="AC381" s="400"/>
      <c r="AD381" s="401"/>
      <c r="AE381" s="400"/>
      <c r="AF381" s="401"/>
      <c r="AG381" s="400"/>
      <c r="AH381" s="401"/>
      <c r="AI381" s="400"/>
      <c r="AJ381" s="401"/>
      <c r="AK381" s="400"/>
      <c r="AL381" s="401"/>
      <c r="AM381" s="400"/>
      <c r="AN381" s="401"/>
      <c r="AO381" s="400"/>
      <c r="AP381" s="401"/>
      <c r="AQ381" s="400"/>
      <c r="AR381" s="401"/>
      <c r="AS381" s="400"/>
      <c r="AT381" s="401"/>
      <c r="AU381" s="400"/>
      <c r="AV381" s="401"/>
      <c r="AW381" s="400"/>
      <c r="AX381" s="401"/>
      <c r="AY381" s="400"/>
      <c r="AZ381" s="401"/>
      <c r="BA381" s="400"/>
      <c r="BB381" s="401"/>
      <c r="BC381" s="400"/>
      <c r="BD381" s="401"/>
      <c r="BE381" s="400"/>
      <c r="BF381" s="401"/>
      <c r="BG381" s="400"/>
      <c r="BH381" s="401"/>
      <c r="BI381" s="400"/>
      <c r="BJ381" s="401"/>
      <c r="BK381" s="400"/>
      <c r="BL381" s="401"/>
      <c r="BM381" s="400"/>
      <c r="BN381" s="401"/>
      <c r="BO381" s="400"/>
      <c r="BP381" s="401"/>
      <c r="BQ381" s="400"/>
      <c r="BR381" s="401"/>
      <c r="BS381" s="400"/>
      <c r="BT381" s="401"/>
      <c r="BU381" s="400"/>
      <c r="BV381" s="401"/>
      <c r="BW381" s="400"/>
      <c r="BX381" s="401"/>
      <c r="BY381" s="400"/>
      <c r="BZ381" s="401"/>
      <c r="CA381" s="400"/>
      <c r="CB381" s="401"/>
      <c r="CC381" s="400"/>
      <c r="CD381" s="401"/>
      <c r="CE381" s="400"/>
      <c r="CF381" s="401"/>
      <c r="CG381" s="400"/>
      <c r="CH381" s="401"/>
      <c r="CI381" s="400"/>
      <c r="CJ381" s="401"/>
      <c r="CK381" s="400"/>
      <c r="CL381" s="401"/>
      <c r="CM381" s="400"/>
      <c r="CN381" s="401"/>
      <c r="CO381" s="400"/>
      <c r="CP381" s="401"/>
      <c r="CQ381" s="400"/>
      <c r="CR381" s="401"/>
      <c r="CS381" s="400"/>
      <c r="CT381" s="401"/>
      <c r="CU381" s="400"/>
      <c r="CV381" s="401"/>
      <c r="CW381" s="400"/>
      <c r="CX381" s="401"/>
      <c r="CY381" s="400"/>
      <c r="CZ381" s="401"/>
      <c r="DA381" s="400"/>
      <c r="DB381" s="401"/>
      <c r="DC381" s="400"/>
      <c r="DD381" s="401"/>
      <c r="DE381" s="400"/>
      <c r="DF381" s="401"/>
      <c r="DG381" s="400"/>
      <c r="DH381" s="401"/>
      <c r="DI381" s="400"/>
      <c r="DJ381" s="401"/>
      <c r="DK381" s="400"/>
      <c r="DL381" s="401"/>
      <c r="DM381" s="400"/>
      <c r="DN381" s="401"/>
      <c r="DO381" s="400"/>
      <c r="DP381" s="401"/>
      <c r="DQ381" s="400"/>
      <c r="DR381" s="401"/>
      <c r="DS381" s="400"/>
      <c r="DT381" s="401"/>
      <c r="DU381" s="400"/>
      <c r="DV381" s="401"/>
      <c r="DW381" s="400"/>
      <c r="DX381" s="401"/>
      <c r="DY381" s="400"/>
      <c r="DZ381" s="401"/>
      <c r="EA381" s="400"/>
      <c r="EB381" s="401"/>
      <c r="EC381" s="400"/>
      <c r="ED381" s="401"/>
      <c r="EE381" s="400"/>
      <c r="EF381" s="401"/>
      <c r="EG381" s="400"/>
      <c r="EH381" s="401"/>
      <c r="EI381" s="400"/>
      <c r="EJ381" s="447"/>
      <c r="EK381" s="510"/>
      <c r="EL381" s="513"/>
      <c r="EM381" s="520"/>
      <c r="EN381" s="520"/>
      <c r="EO381" s="520"/>
      <c r="EP381" s="171">
        <f t="shared" si="382"/>
        <v>0</v>
      </c>
      <c r="EQ381" s="171">
        <f t="shared" si="383"/>
        <v>0</v>
      </c>
      <c r="ER381" s="171">
        <f t="shared" si="384"/>
        <v>0</v>
      </c>
      <c r="ES381" s="171">
        <f t="shared" si="385"/>
        <v>0</v>
      </c>
      <c r="ET381" s="171">
        <f t="shared" si="386"/>
        <v>0</v>
      </c>
      <c r="EU381" s="171">
        <f t="shared" si="387"/>
        <v>0</v>
      </c>
      <c r="EV381" s="172">
        <f t="shared" si="388"/>
        <v>0</v>
      </c>
      <c r="EW381" s="367">
        <f>IF(C381=4,IF(MAX(Q381:EJ383)&gt;0,(Especiall/30*(IF(($G381-$F381)=($G$5-$F$5),30,IF(DAY($G381)=31,($G381-$F381),($G381-$F381)+1)))),0),0)</f>
        <v>0</v>
      </c>
      <c r="EX381" s="248">
        <f t="shared" ref="EX381:EX384" si="440">FF381</f>
        <v>17508.5</v>
      </c>
      <c r="EY381" s="174">
        <f>(L381*regular)+(M381*Cadeirantee)</f>
        <v>0</v>
      </c>
      <c r="EZ381" s="249">
        <f>SUMIF(FG381:GJ381,"&gt;0")</f>
        <v>0</v>
      </c>
      <c r="FA381" s="249">
        <f>SUMIF(FG381:GJ381,"&lt;0")+SUMIF(GN381:HP381,"&lt;0")</f>
        <v>0</v>
      </c>
      <c r="FB381" s="174">
        <v>0</v>
      </c>
      <c r="FC381" s="175">
        <f>N381*km*'VALORES TABELA'!$B$13</f>
        <v>0</v>
      </c>
      <c r="FD381" s="250">
        <f>GL381</f>
        <v>0</v>
      </c>
      <c r="FE381" s="176">
        <f>(EW381+EW382+EW383+EW384+EX381+EX382+EX383+EX384+EY381+EY382+EY383+EY384+EY385+EZ381+EZ382+EZ383+EZ384+FA381+FA382+FA383+FA384+FC381+FC382+FC383+FC384+HY381-HZ381-IA381+FD381+FD382+FD383+FD384+FB385)</f>
        <v>17508.5</v>
      </c>
      <c r="FF381" s="177">
        <f>IF(C381=4,SUM(Q381+Q382+Q383+S381+S382+S383)*Percapita/30*FF$4+(R381+R382+R383+T381+T382+T383)*Cadeirante/30*FF$4,IF(C381=3,IF(Q384+S384=10,Fixo/30*FF$4+(Q381+Q382+Q383+S381+S382+S383)*Percapita/30*FF$4+(R384+T384)*Cadeirante/30*FF$4,IF(Q384+S384&lt;=9,(Q384+S384)*Crechee/30*FF$4)+(R384+T384)*Cadeirante/30*FF$4+(Q381+Q382+Q383+S381+S382+S383)*Percapita/30*FF$4)+IF(Q384+S384&gt;=11,Fixo/30*FF$4+(Q384+S384-10)*Crechee/30*FF$4,0),IF(C381=2,IF(R381+R382+R383+R384+T381+T382+T383+T384=1,Cadeirante/30*FF$4,IF(R381+R382+R383+R384+T381+T382+T383+T384=2,Fixo/30*FF$4,IF(R381+R382+R383+R384+T381+T382+T383+T384&gt;2,Fixo/30*FF$4+(R381+R382+R383+R384+T381+T382+T383+T384-2)*Cadeirante/30*FF$4)))+(Q381+Q382+Q383+S381+S382+S383)*Percapita/30*FF$4+(Q384+S384)*Crechee/30*FF$4,IF(C381=1,IF(Q381+Q382+Q383+R381+R382+R383+S381+S382+S383+T381+T382+T383&lt;=15,(Q381+Q382+Q383+S381+S382+S383)*Percapita/30*FF$4,IF(Q381+Q382+Q383+R381+R382+R383+S381+S382+S383+T381+T382+T383&gt;=16,Fixo/30*FF$4+(Q381+Q382+Q383+R381+R382+R383+S381+S382+S383+T381+T382-16)*Percapita/30*FF$4))))))</f>
        <v>17508.5</v>
      </c>
      <c r="FG381" s="177">
        <f>IF(C381=4,SUM(U381+U382+U383+W381+W382+W383)*Percapita/30*FG$4+(V381+V382+V383+X381+X382+X383)*Cadeirante/30*FG$4,IF(C381=3,IF(U384+W384=10,Fixo/30*FG$4+(U381+U382+U383+W381+W382+W383)*Percapita/30*FG$4+(V384+X384)*Cadeirante/30*FG$4,IF(U384+W384&lt;=9,(U384+W384)*Crechee/30*FG$4)+(V384+X384)*Cadeirante/30*FG$4+(U381+U382+U383+W381+W382+W383)*Percapita/30*FG$4)+IF(U384+W384&gt;=11,Fixo/30*FG$4+(U384+W384-10)*Crechee/30*FG$4,0),IF(C381=2,IF(V381+V382+V383+V384+X381+X382+X383+X384=1,Cadeirante/30*FG$4,IF(V381+V382+V383+V384+X381+X382+X383+X384=2,Fixo/30*FG$4,IF(V381+V382+V383+V384+X381+X382+X383+X384&gt;2,Fixo/30*FG$4+(V381+V382+V383+V384+X381+X382+X383+X384-2)*Cadeirante/30*FG$4)))+(U381+U382+U383+W381+W382+W383)*Percapita/30*FG$4+(U384+W384)*Crechee/30*FG$4,IF(C381=1,IF(U381+U382+U383+V381+V382+V383+W381+W382+W383+X381+X382+X383&lt;=15,(U381+U382+U383+W381+W382+W383)*Percapita/30*FG$4,IF(U381+U382+U383+V381+V382+V383+W381+W382+W383+X381+X382+X383&gt;=16,Fixo/30*FG$4+(U381+U382+U383+V381+V382+V383+W381+W382+W383+X381+X382-16)*Percapita/30*FG$4))))))</f>
        <v>0</v>
      </c>
      <c r="FH381" s="177">
        <f>IF(C381=4,SUM(Y381+Y382+Y383+AA381+AA382+AA383)*Percapita/30*FH$4+(Z381+Z382+Z383+AB381+AB382+AB383)*Cadeirante/30*FH$4,IF(C381=3,IF(Y384+AA384=10,Fixo/30*FH$4+(Y381+Y382+Y383+AA381+AA382+AA383)*Percapita/30*FH$4+(Z384+AB384)*Cadeirante/30*FH$4,IF(Y384+AA384&lt;=9,(Y384+AA384)*Crechee/30*FH$4)+(Z384+AB384)*Cadeirante/30*FH$4+(Y381+Y382+Y383+AA381+AA382+AA383)*Percapita/30*FH$4)+IF(Y384+AA384&gt;=11,Fixo/30*FH$4+(Y384+AA384-10)*Crechee/30*FH$4,0),IF(C381=2,IF(Z381+Z382+Z383+Z384+AB381+AB382+AB383+AB384=1,Cadeirante/30*FH$4,IF(Z381+Z382+Z383+Z384+AB381+AB382+AB383+AB384=2,Fixo/30*FH$4,IF(Z381+Z382+Z383+Z384+AB381+AB382+AB383+AB384&gt;2,Fixo/30*FH$4+(Z381+Z382+Z383+Z384+AB381+AB382+AB383+AB384-2)*Cadeirante/30*FH$4)))+(Y381+Y382+Y383+AA381+AA382+AA383)*Percapita/30*FH$4+(Y384+AA384)*Crechee/30*FH$4,IF(C381=1,IF(Y381+Y382+Y383+Z381+Z382+Z383+AA381+AA382+AA383+AB381+AB382+AB383&lt;=15,(Y381+Y382+Y383+AA381+AA382+AA383)*Percapita/30*FH$4,IF(Y381+Y382+Y383+Z381+Z382+Z383+AA381+AA382+AA383+AB381+AB382+AB383&gt;=16,Fixo/30*FH$4+(Y381+Y382+Y383+Z381+Z382+Z383+AA381+AA382+AA383+AB381+AB382-16)*Percapita/30*FH$4))))))</f>
        <v>0</v>
      </c>
      <c r="FI381" s="177">
        <f>IF(C381=4,SUM(AC381+AC382+AC383+AE381+AE382+AE383)*Percapita/30*FI$4+(AD381+AD382+AD383+AF381+AF382+AF383)*Cadeirante/30*FI$4,IF(C381=3,IF(AC384+AE384=10,Fixo/30*FI$4+(AC381+AC382+AC383+AE381+AE382+AE383)*Percapita/30*FI$4+(AD384+AF384)*Cadeirante/30*FI$4,IF(AC384+AE384&lt;=9,(AC384+AE384)*Crechee/30*FI$4)+(AD384+AF384)*Cadeirante/30*FI$4+(AC381+AC382+AC383+AE381+AE382+AE383)*Percapita/30*FI$4)+IF(AC384+AE384&gt;=11,Fixo/30*FI$4+(AC384+AE384-10)*Crechee/30*FI$4,0),IF(C381=2,IF(AD381+AD382+AD383+AD384+AF381+AF382+AF383+AF384=1,Cadeirante/30*FI$4,IF(AD381+AD382+AD383+AD384+AF381+AF382+AF383+AF384=2,Fixo/30*FI$4,IF(AD381+AD382+AD383+AD384+AF381+AF382+AF383+AF384&gt;2,Fixo/30*FI$4+(AD381+AD382+AD383+AD384+AF381+AF382+AF383+AF384-2)*Cadeirante/30*FI$4)))+(AC381+AC382+AC383+AE381+AE382+AE383)*Percapita/30*FI$4+(AC384+AE384)*Crechee/30*FI$4,IF(C381=1,IF(AC381+AC382+AC383+AD381+AD382+AD383+AE381+AE382+AE383+AF381+AF382+AF383&lt;=15,(AC381+AC382+AC383+AE381+AE382+AE383)*Percapita/30*FI$4,IF(AC381+AC382+AC383+AD381+AD382+AD383+AE381+AE382+AE383+AF381+AF382+AF383&gt;=16,Fixo/30*FI$4+(AC381+AC382+AC383+AD381+AD382+AD383+AE381+AE382+AE383+AF381+AF382-16)*Percapita/30*FI$4))))))</f>
        <v>0</v>
      </c>
      <c r="FJ381" s="177">
        <f>IF(C381=4,SUM(AG381+AG382+AG383+AI381+AI382+AI383)*Percapita/30*FJ$4+(AH381+AH382+AH383+AJ381+AJ382+AJ383)*Cadeirante/30*FJ$4,IF(C381=3,IF(AG384+AI384=10,Fixo/30*FJ$4+(AG381+AG382+AG383+AI381+AI382+AI383)*Percapita/30*FJ$4+(AH384+AJ384)*Cadeirante/30*FJ$4,IF(AG384+AI384&lt;=9,(AG384+AI384)*Crechee/30*FJ$4)+(AH384+AJ384)*Cadeirante/30*FJ$4+(AG381+AG382+AG383+AI381+AI382+AI383)*Percapita/30*FJ$4)+IF(AG384+AI384&gt;=11,Fixo/30*FJ$4+(AG384+AI384-10)*Crechee/30*FJ$4,0),IF(C381=2,IF(AH381+AH382+AH383+AH384+AJ381+AJ382+AJ383+AJ384=1,Cadeirante/30*FJ$4,IF(AH381+AH382+AH383+AH384+AJ381+AJ382+AJ383+AJ384=2,Fixo/30*FJ$4,IF(AH381+AH382+AH383+AH384+AJ381+AJ382+AJ383+AJ384&gt;2,Fixo/30*FJ$4+(AH381+AH382+AH383+AH384+AJ381+AJ382+AJ383+AJ384-2)*Cadeirante/30*FJ$4)))+(AG381+AG382+AG383+AI381+AI382+AI383)*Percapita/30*FJ$4+(AG384+AI384)*Crechee/30*FJ$4,IF(C381=1,IF(AG381+AG382+AG383+AH381+AH382+AH383+AI381+AI382+AI383+AJ381+AJ382+AJ383&lt;=15,(AG381+AG382+AG383+AI381+AI382+AI383)*Percapita/30*FJ$4,IF(AG381+AG382+AG383+AH381+AH382+AH383+AI381+AI382+AI383+AJ381+AJ382+AJ383&gt;=16,Fixo/30*FJ$4+(AG381+AG382+AG383+AH381+AH382+AH383+AI381+AI382+AI383+AJ381+AJ382-16)*Percapita/30*FJ$4))))))</f>
        <v>0</v>
      </c>
      <c r="FK381" s="177">
        <f>IF(C381=4,SUM(AK381+AK382+AK383+AM381+AM382+AM383)*Percapita/30*FK$4+(AL381+AL382+AL383+AN381+AN382+AN383)*Cadeirante/30*FK$4,IF(C381=3,IF(AK384+AM384=10,Fixo/30*FK$4+(AK381+AK382+AK383+AM381+AM382+AM383)*Percapita/30*FK$4+(AL384+AN384)*Cadeirante/30*FK$4,IF(AK384+AM384&lt;=9,(AK384+AM384)*Crechee/30*FK$4)+(AL384+AN384)*Cadeirante/30*FK$4+(AK381+AK382+AK383+AM381+AM382+AM383)*Percapita/30*FK$4)+IF(AK384+AM384&gt;=11,Fixo/30*FK$4+(AK384+AM384-10)*Crechee/30*FK$4,0),IF(C381=2,IF(AL381+AL382+AL383+AL384+AN381+AN382+AN383+AN384=1,Cadeirante/30*FK$4,IF(AL381+AL382+AL383+AL384+AN381+AN382+AN383+AN384=2,Fixo/30*FK$4,IF(AL381+AL382+AL383+AL384+AN381+AN382+AN383+AN384&gt;2,Fixo/30*FK$4+(AL381+AL382+AL383+AL384+AN381+AN382+AN383+AN384-2)*Cadeirante/30*FK$4)))+(AK381+AK382+AK383+AM381+AM382+AM383)*Percapita/30*FK$4+(AK384+AM384)*Crechee/30*FK$4,IF(C381=1,IF(AK381+AK382+AK383+AL381+AL382+AL383+AM381+AM382+AM383+AN381+AN382+AN383&lt;=15,(AK381+AK382+AK383+AM381+AM382+AM383)*Percapita/30*FK$4,IF(AK381+AK382+AK383+AL381+AL382+AL383+AM381+AM382+AM383+AN381+AN382+AN383&gt;=16,Fixo/30*FK$4+(AK381+AK382+AK383+AL381+AL382+AL383+AM381+AM382+AM383+AN381+AN382-16)*Percapita/30*FK$4))))))</f>
        <v>0</v>
      </c>
      <c r="FL381" s="177">
        <f>IF(C381=4,SUM(AO381+AO382+AO383+AQ381+AQ382+AQ383)*Percapita/30*FL$4+(AP381+AP382+AP383+AR381+AR382+AR383)*Cadeirante/30*FL$4,IF(C381=3,IF(AO384+AQ384=10,Fixo/30*FL$4+(AO381+AO382+AO383+AQ381+AQ382+AQ383)*Percapita/30*FL$4+(AP384+AR384)*Cadeirante/30*FL$4,IF(AO384+AQ384&lt;=9,(AO384+AQ384)*Crechee/30*FL$4)+(AP384+AR384)*Cadeirante/30*FL$4+(AO381+AO382+AO383+AQ381+AQ382+AQ383)*Percapita/30*FL$4)+IF(AO384+AQ384&gt;=11,Fixo/30*FL$4+(AO384+AQ384-10)*Crechee/30*FL$4,0),IF(C381=2,IF(AP381+AP382+AP383+AP384+AR381+AR382+AR383+AR384=1,Cadeirante/30*FL$4,IF(AP381+AP382+AP383+AP384+AR381+AR382+AR383+AR384=2,Fixo/30*FL$4,IF(AP381+AP382+AP383+AP384+AR381+AR382+AR383+AR384&gt;2,Fixo/30*FL$4+(AP381+AP382+AP383+AP384+AR381+AR382+AR383+AR384-2)*Cadeirante/30*FL$4)))+(AO381+AO382+AO383+AQ381+AQ382+AQ383)*Percapita/30*FL$4+(AO384+AQ384)*Crechee/30*FL$4,IF(C381=1,IF(AO381+AO382+AO383+AP381+AP382+AP383+AQ381+AQ382+AQ383+AR381+AR382+AR383&lt;=15,(AO381+AO382+AO383+AQ381+AQ382+AQ383)*Percapita/30*FL$4,IF(AO381+AO382+AO383+AP381+AP382+AP383+AQ381+AQ382+AQ383+AR381+AR382+AR383&gt;=16,Fixo/30*FL$4+(AO381+AO382+AO383+AP381+AP382+AP383+AQ381+AQ382+AQ383+AR381+AR382-16)*Percapita/30*FL$4))))))</f>
        <v>0</v>
      </c>
      <c r="FM381" s="177">
        <f>IF(C381=4,SUM(AS381+AS382+AS383+AU381+AU382+AU383)*Percapita/30*FM$4+(AT381+AT382+AT383+AV381+AV382+AV383)*Cadeirante/30*FM$4,IF(C381=3,IF(AS384+AU384=10,Fixo/30*FM$4+(AS381+AS382+AS383+AU381+AU382+AU383)*Percapita/30*FM$4+(AT384+AV384)*Cadeirante/30*FM$4,IF(AS384+AU384&lt;=9,(AS384+AU384)*Crechee/30*FM$4)+(AT384+AV384)*Cadeirante/30*FM$4+(AS381+AS382+AS383+AU381+AU382+AU383)*Percapita/30*FM$4)+IF(AS384+AU384&gt;=11,Fixo/30*FM$4+(AS384+AU384-10)*Crechee/30*FM$4,0),IF(C381=2,IF(AT381+AT382+AT383+AT384+AV381+AV382+AV383+AV384=1,Cadeirante/30*FM$4,IF(AT381+AT382+AT383+AT384+AV381+AV382+AV383+AV384=2,Fixo/30*FM$4,IF(AT381+AT382+AT383+AT384+AV381+AV382+AV383+AV384&gt;2,Fixo/30*FM$4+(AT381+AT382+AT383+AT384+AV381+AV382+AV383+AV384-2)*Cadeirante/30*FM$4)))+(AS381+AS382+AS383+AU381+AU382+AU383)*Percapita/30*FM$4+(AS384+AU384)*Crechee/30*FM$4,IF(C381=1,IF(AS381+AS382+AS383+AT381+AT382+AT383+AU381+AU382+AU383+AV381+AV382+AV383&lt;=15,(AS381+AS382+AS383+AU381+AU382+AU383)*Percapita/30*FM$4,IF(AS381+AS382+AS383+AT381+AT382+AT383+AU381+AU382+AU383+AV381+AV382+AV383&gt;=16,Fixo/30*FM$4+(AS381+AS382+AS383+AT381+AT382+AT383+AU381+AU382+AU383+AV381+AV382-16)*Percapita/30*FM$4))))))</f>
        <v>0</v>
      </c>
      <c r="FN381" s="177">
        <f>IF(C381=4,SUM(AW381+AW382+AW383+AY381+AY382+AY383)*Percapita/30*FN$4+(AX381+AX382+AX383+AZ381+AZ382+AZ383)*Cadeirante/30*FN$4,IF(C381=3,IF(AW384+AY384=10,Fixo/30*FN$4+(AW381+AW382+AW383+AY381+AY382+AY383)*Percapita/30*FN$4+(AX384+AZ384)*Cadeirante/30*FN$4,IF(AW384+AY384&lt;=9,(AW384+AY384)*Crechee/30*FN$4)+(AX384+AZ384)*Cadeirante/30*FN$4+(AW381+AW382+AW383+AY381+AY382+AY383)*Percapita/30*FN$4)+IF(AW384+AY384&gt;=11,Fixo/30*FN$4+(AW384+AY384-10)*Crechee/30*FN$4,0),IF(C381=2,IF(AX381+AX382+AX383+AX384+AZ381+AZ382+AZ383+AZ384=1,Cadeirante/30*FN$4,IF(AX381+AX382+AX383+AX384+AZ381+AZ382+AZ383+AZ384=2,Fixo/30*FN$4,IF(AX381+AX382+AX383+AX384+AZ381+AZ382+AZ383+AZ384&gt;2,Fixo/30*FN$4+(AX381+AX382+AX383+AX384+AZ381+AZ382+AZ383+AZ384-2)*Cadeirante/30*FN$4)))+(AW381+AW382+AW383+AY381+AY382+AY383)*Percapita/30*FN$4+(AW384+AY384)*Crechee/30*FN$4,IF(C381=1,IF(AW381+AW382+AW383+AX381+AX382+AX383+AY381+AY382+AY383+AZ381+AZ382+AZ383&lt;=15,(AW381+AW382+AW383+AY381+AY382+AY383)*Percapita/30*FN$4,IF(AW381+AW382+AW383+AX381+AX382+AX383+AY381+AY382+AY383+AZ381+AZ382+AZ383&gt;=16,Fixo/30*FN$4+(AW381+AW382+AW383+AX381+AX382+AX383+AY381+AY382+AY383+AZ381+AZ382-16)*Percapita/30*FN$4))))))</f>
        <v>0</v>
      </c>
      <c r="FO381" s="177">
        <f>IF(C381=4,SUM(BA381+BA382+BA383+BC381+BC382+BC383)*Percapita/30*FO$4+(BB381+BB382+BB383+BD381+BD382+BD383)*Cadeirante/30*FO$4,IF(C381=3,IF(BA384+BC384=10,Fixo/30*FO$4+(BA381+BA382+BA383+BC381+BC382+BC383)*Percapita/30*FO$4+(BB384+BD384)*Cadeirante/30*FO$4,IF(BA384+BC384&lt;=9,(BA384+BC384)*Crechee/30*FO$4)+(BB384+BD384)*Cadeirante/30*FO$4+(BA381+BA382+BA383+BC381+BC382+BC383)*Percapita/30*FO$4)+IF(BA384+BC384&gt;=11,Fixo/30*FO$4+(BA384+BC384-10)*Crechee/30*FO$4,0),IF(C381=2,IF(BB381+BB382+BB383+BB384+BD381+BD382+BD383+BD384=1,Cadeirante/30*FO$4,IF(BB381+BB382+BB383+BB384+BD381+BD382+BD383+BD384=2,Fixo/30*FO$4,IF(BB381+BB382+BB383+BB384+BD381+BD382+BD383+BD384&gt;2,Fixo/30*FO$4+(BB381+BB382+BB383+BB384+BD381+BD382+BD383+BD384-2)*Cadeirante/30*FO$4)))+(BA381+BA382+BA383+BC381+BC382+BC383)*Percapita/30*FO$4+(BA384+BC384)*Crechee/30*FO$4,IF(C381=1,IF(BA381+BA382+BA383+BB381+BB382+BB383+BC381+BC382+BC383+BD381+BD382+BD383&lt;=15,(BA381+BA382+BA383+BC381+BC382+BC383)*Percapita/30*FO$4,IF(BA381+BA382+BA383+BB381+BB382+BB383+BC381+BC382+BC383+BD381+BD382+BD383&gt;=16,Fixo/30*FO$4+(BA381+BA382+BA383+BB381+BB382+BB383+BC381+BC382+BC383+BD381+BD382-16)*Percapita/30*FO$4))))))</f>
        <v>0</v>
      </c>
      <c r="FP381" s="177">
        <f>IF(C381=4,SUM(BE381+BE382+BE383+BG381+BG382+BG383)*Percapita/30*FP$4+(BF381+BF382+BF383+BH381+BH382+BH383)*Cadeirante/30*FP$4,IF(C381=3,IF(BE384+BG384=10,Fixo/30*FP$4+(BE381+BE382+BE383+BG381+BG382+BG383)*Percapita/30*FP$4+(BF384+BH384)*Cadeirante/30*FP$4,IF(BE384+BG384&lt;=9,(BE384+BG384)*Crechee/30*FP$4)+(BF384+BH384)*Cadeirante/30*FP$4+(BE381+BE382+BE383+BG381+BG382+BG383)*Percapita/30*FP$4)+IF(BE384+BG384&gt;=11,Fixo/30*FP$4+(BE384+BG384-10)*Crechee/30*FP$4,0),IF(C381=2,IF(BF381+BF382+BF383+BF384+BH381+BH382+BH383+BH384=1,Cadeirante/30*FP$4,IF(BF381+BF382+BF383+BF384+BH381+BH382+BH383+BH384=2,Fixo/30*FP$4,IF(BF381+BF382+BF383+BF384+BH381+BH382+BH383+BH384&gt;2,Fixo/30*FP$4+(BF381+BF382+BF383+BF384+BH381+BH382+BH383+BH384-2)*Cadeirante/30*FP$4)))+(BE381+BE382+BE383+BG381+BG382+BG383)*Percapita/30*FP$4+(BE384+BG384)*Crechee/30*FP$4,IF(C381=1,IF(BE381+BE382+BE383+BF381+BF382+BF383+BG381+BG382+BG383+BH381+BH382+BH383&lt;=15,(BE381+BE382+BE383+BG381+BG382+BG383)*Percapita/30*FP$4,IF(BE381+BE382+BE383+BF381+BF382+BF383+BG381+BG382+BG383+BH381+BH382+BH383&gt;=16,Fixo/30*FP$4+(BE381+BE382+BE383+BF381+BF382+BF383+BG381+BG382+BG383+BH381+BH382-16)*Percapita/30*FP$4))))))</f>
        <v>0</v>
      </c>
      <c r="FQ381" s="177">
        <f>IF(C381=4,SUM(BI381+BI382+BI383+BK381+BK382+BK383)*Percapita/30*FQ$4+(BJ381+BJ382+BJ383+BL381+BL382+BL383)*Cadeirante/30*FQ$4,IF(C381=3,IF(BI384+BK384=10,Fixo/30*FQ$4+(BI381+BI382+BI383+BK381+BK382+BK383)*Percapita/30*FQ$4+(BJ384+BL384)*Cadeirante/30*FQ$4,IF(BI384+BK384&lt;=9,(BI384+BK384)*Crechee/30*FQ$4)+(BJ384+BL384)*Cadeirante/30*FQ$4+(BI381+BI382+BI383+BK381+BK382+BK383)*Percapita/30*FQ$4)+IF(BI384+BK384&gt;=11,Fixo/30*FQ$4+(BI384+BK384-10)*Crechee/30*FQ$4,0),IF(C381=2,IF(BJ381+BJ382+BJ383+BJ384+BL381+BL382+BL383+BL384=1,Cadeirante/30*FQ$4,IF(BJ381+BJ382+BJ383+BJ384+BL381+BL382+BL383+BL384=2,Fixo/30*FQ$4,IF(BJ381+BJ382+BJ383+BJ384+BL381+BL382+BL383+BL384&gt;2,Fixo/30*FQ$4+(BJ381+BJ382+BJ383+BJ384+BL381+BL382+BL383+BL384-2)*Cadeirante/30*FQ$4)))+(BI381+BI382+BI383+BK381+BK382+BK383)*Percapita/30*FQ$4+(BI384+BK384)*Crechee/30*FQ$4,IF(C381=1,IF(BI381+BI382+BI383+BJ381+BJ382+BJ383+BK381+BK382+BK383+BL381+BL382+BL383&lt;=15,(BI381+BI382+BI383+BK381+BK382+BK383)*Percapita/30*FQ$4,IF(BI381+BI382+BI383+BJ381+BJ382+BJ383+BK381+BK382+BK383+BL381+BL382+BL383&gt;=16,Fixo/30*FQ$4+(BI381+BI382+BI383+BJ381+BJ382+BJ383+BK381+BK382+BK383+BL381+BL382-16)*Percapita/30*FQ$4))))))</f>
        <v>0</v>
      </c>
      <c r="FR381" s="177">
        <f>IF(C381=4,SUM(BM381+BM382+BM383+BO381+BO382+BO383)*Percapita/30*FR$4+(BN381+BN382+BN383+BP381+BP382+BP383)*Cadeirante/30*FR$4,IF(C381=3,IF(BM384+BO384=10,Fixo/30*FR$4+(BM381+BM382+BM383+BO381+BO382+BO383)*Percapita/30*FR$4+(BN384+BP384)*Cadeirante/30*FR$4,IF(BM384+BO384&lt;=9,(BM384+BO384)*Crechee/30*FR$4)+(BN384+BP384)*Cadeirante/30*FR$4+(BM381+BM382+BM383+BO381+BO382+BO383)*Percapita/30*FR$4)+IF(BM384+BO384&gt;=11,Fixo/30*FR$4+(BM384+BO384-10)*Crechee/30*FR$4,0),IF(C381=2,IF(BN381+BN382+BN383+BN384+BP381+BP382+BP383+BP384=1,Cadeirante/30*FR$4,IF(BN381+BN382+BN383+BN384+BP381+BP382+BP383+BP384=2,Fixo/30*FR$4,IF(BN381+BN382+BN383+BN384+BP381+BP382+BP383+BP384&gt;2,Fixo/30*FR$4+(BN381+BN382+BN383+BN384+BP381+BP382+BP383+BP384-2)*Cadeirante/30*FR$4)))+(BM381+BM382+BM383+BO381+BO382+BO383)*Percapita/30*FR$4+(BM384+BO384)*Crechee/30*FR$4,IF(C381=1,IF(BM381+BM382+BM383+BN381+BN382+BN383+BO381+BO382+BO383+BP381+BP382+BP383&lt;=15,(BM381+BM382+BM383+BO381+BO382+BO383)*Percapita/30*FR$4,IF(BM381+BM382+BM383+BN381+BN382+BN383+BO381+BO382+BO383+BP381+BP382+BP383&gt;=16,Fixo/30*FR$4+(BM381+BM382+BM383+BN381+BN382+BN383+BO381+BO382+BO383+BP381+BP382-16)*Percapita/30*FR$4))))))</f>
        <v>0</v>
      </c>
      <c r="FS381" s="177">
        <f>IF(C381=4,SUM(BQ381+BQ382+BQ383+BS381+BS382+BS383)*Percapita/30*FS$4+(BR381+BR382+BR383+BT381+BT382+BT383)*Cadeirante/30*FS$4,IF(C381=3,IF(BQ384+BS384=10,Fixo/30*FS$4+(BQ381+BQ382+BQ383+BS381+BS382+BS383)*Percapita/30*FS$4+(BR384+BT384)*Cadeirante/30*FS$4,IF(BQ384+BS384&lt;=9,(BQ384+BS384)*Crechee/30*FS$4)+(BR384+BT384)*Cadeirante/30*FS$4+(BQ381+BQ382+BQ383+BS381+BS382+BS383)*Percapita/30*FS$4)+IF(BQ384+BS384&gt;=11,Fixo/30*FS$4+(BQ384+BS384-10)*Crechee/30*FS$4,0),IF(C381=2,IF(BR381+BR382+BR383+BR384+BT381+BT382+BT383+BT384=1,Cadeirante/30*FS$4,IF(BR381+BR382+BR383+BR384+BT381+BT382+BT383+BT384=2,Fixo/30*FS$4,IF(BR381+BR382+BR383+BR384+BT381+BT382+BT383+BT384&gt;2,Fixo/30*FS$4+(BR381+BR382+BR383+BR384+BT381+BT382+BT383+BT384-2)*Cadeirante/30*FS$4)))+(BQ381+BQ382+BQ383+BS381+BS382+BS383)*Percapita/30*FS$4+(BQ384+BS384)*Crechee/30*FS$4,IF(C381=1,IF(BQ381+BQ382+BQ383+BR381+BR382+BR383+BS381+BS382+BS383+BT381+BT382+BT383&lt;=15,(BQ381+BQ382+BQ383+BS381+BS382+BS383)*Percapita/30*FS$4,IF(BQ381+BQ382+BQ383+BR381+BR382+BR383+BS381+BS382+BS383+BT381+BT382+BT383&gt;=16,Fixo/30*FS$4+(BQ381+BQ382+BQ383+BR381+BR382+BR383+BS381+BS382+BS383+BT381+BT382-16)*Percapita/30*FS$4))))))</f>
        <v>0</v>
      </c>
      <c r="FT381" s="177">
        <f>IF(C381=4,SUM(BU381+BU382+BU383+BW381+BW382+BW383)*Percapita/30*FT$4+(BV381+BV382+BV383+BX381+BX382+BX383)*Cadeirante/30*FT$4,IF(C381=3,IF(BU384+BW384=10,Fixo/30*FT$4+(BU381+BU382+BU383+BW381+BW382+BW383)*Percapita/30*FT$4+(BV384+BX384)*Cadeirante/30*FT$4,IF(BU384+BW384&lt;=9,(BU384+BW384)*Crechee/30*FT$4)+(BV384+BX384)*Cadeirante/30*FT$4+(BU381+BU382+BU383+BW381+BW382+BW383)*Percapita/30*FT$4)+IF(BU384+BW384&gt;=11,Fixo/30*FT$4+(BU384+BW384-10)*Crechee/30*FT$4,0),IF(C381=2,IF(BV381+BV382+BV383+BV384+BX381+BX382+BX383+BX384=1,Cadeirante/30*FT$4,IF(BV381+BV382+BV383+BV384+BX381+BX382+BX383+BX384=2,Fixo/30*FT$4,IF(BV381+BV382+BV383+BV384+BX381+BX382+BX383+BX384&gt;2,Fixo/30*FT$4+(BV381+BV382+BV383+BV384+BX381+BX382+BX383+BX384-2)*Cadeirante/30*FT$4)))+(BU381+BU382+BU383+BW381+BW382+BW383)*Percapita/30*FT$4+(BU384+BW384)*Crechee/30*FT$4,IF(C381=1,IF(BU381+BU382+BU383+BV381+BV382+BV383+BW381+BW382+BW383+BX381+BX382+BX383&lt;=15,(BU381+BU382+BU383+BW381+BW382+BW383)*Percapita/30*FT$4,IF(BU381+BU382+BU383+BV381+BV382+BV383+BW381+BW382+BW383+BX381+BX382+BX383&gt;=16,Fixo/30*FT$4+(BU381+BU382+BU383+BV381+BV382+BV383+BW381+BW382+BW383+BX381+BX382-16)*Percapita/30*FT$4))))))</f>
        <v>0</v>
      </c>
      <c r="FU381" s="177">
        <f>IF(C381=4,SUM(BY381+BY382+BY383+CA381+CA382+CA383)*Percapita/30*FU$4+(BZ381+BZ382+BZ383+CB381+CB382+CB383)*Cadeirante/30*FU$4,IF(C381=3,IF(BY384+CA384=10,Fixo/30*FU$4+(BY381+BY382+BY383+CA381+CA382+CA383)*Percapita/30*FU$4+(BZ384+CB384)*Cadeirante/30*FU$4,IF(BY384+CA384&lt;=9,(BY384+CA384)*Crechee/30*FU$4)+(BZ384+CB384)*Cadeirante/30*FU$4+(BY381+BY382+BY383+CA381+CA382+CA383)*Percapita/30*FU$4)+IF(BY384+CA384&gt;=11,Fixo/30*FU$4+(BY384+CA384-10)*Crechee/30*FU$4,0),IF(C381=2,IF(BZ381+BZ382+BZ383+BZ384+CB381+CB382+CB383+CB384=1,Cadeirante/30*FU$4,IF(BZ381+BZ382+BZ383+BZ384+CB381+CB382+CB383+CB384=2,Fixo/30*FU$4,IF(BZ381+BZ382+BZ383+BZ384+CB381+CB382+CB383+CB384&gt;2,Fixo/30*FU$4+(BZ381+BZ382+BZ383+BZ384+CB381+CB382+CB383+CB384-2)*Cadeirante/30*FU$4)))+(BY381+BY382+BY383+CA381+CA382+CA383)*Percapita/30*FU$4+(BY384+CA384)*Crechee/30*FU$4,IF(C381=1,IF(BY381+BY382+BY383+BZ381+BZ382+BZ383+CA381+CA382+CA383+CB381+CB382+CB383&lt;=15,(BY381+BY382+BY383+CA381+CA382+CA383)*Percapita/30*FU$4,IF(BY381+BY382+BY383+BZ381+BZ382+BZ383+CA381+CA382+CA383+CB381+CB382+CB383&gt;=16,Fixo/30*FU$4+(BY381+BY382+BY383+BZ381+BZ382+BZ383+CA381+CA382+CA383+CB381+CB382-16)*Percapita/30*FU$4))))))</f>
        <v>0</v>
      </c>
      <c r="FV381" s="177">
        <f>IF(C381=4,SUM(CC381+CC382+CC383+CE381+CE382+CE383)*Percapita/30*FV$4+(CD381+CD382+CD383+CF381+CF382+CF383)*Cadeirante/30*FV$4,IF(C381=3,IF(CC384+CE384=10,Fixo/30*FV$4+(CC381+CC382+CC383+CE381+CE382+CE383)*Percapita/30*FV$4+(CD384+CF384)*Cadeirante/30*FV$4,IF(CC384+CE384&lt;=9,(CC384+CE384)*Crechee/30*FV$4)+(CD384+CF384)*Cadeirante/30*FV$4+(CC381+CC382+CC383+CE381+CE382+CE383)*Percapita/30*FV$4)+IF(CC384+CE384&gt;=11,Fixo/30*FV$4+(CC384+CE384-10)*Crechee/30*FV$4,0),IF(C381=2,IF(CD381+CD382+CD383+CD384+CF381+CF382+CF383+CF384=1,Cadeirante/30*FV$4,IF(CD381+CD382+CD383+CD384+CF381+CF382+CF383+CF384=2,Fixo/30*FV$4,IF(CD381+CD382+CD383+CD384+CF381+CF382+CF383+CF384&gt;2,Fixo/30*FV$4+(CD381+CD382+CD383+CD384+CF381+CF382+CF383+CF384-2)*Cadeirante/30*FV$4)))+(CC381+CC382+CC383+CE381+CE382+CE383)*Percapita/30*FV$4+(CC384+CE384)*Crechee/30*FV$4,IF(C381=1,IF(CC381+CC382+CC383+CD381+CD382+CD383+CE381+CE382+CE383+CF381+CF382+CF383&lt;=15,(CC381+CC382+CC383+CE381+CE382+CE383)*Percapita/30*FV$4,IF(CC381+CC382+CC383+CD381+CD382+CD383+CE381+CE382+CE383+CF381+CF382+CF383&gt;=16,Fixo/30*FV$4+(CC381+CC382+CC383+CD381+CD382+CD383+CE381+CE382+CE383+CF381+CF382-16)*Percapita/30*FV$4))))))</f>
        <v>0</v>
      </c>
      <c r="FW381" s="177">
        <f>IF(C381=4,SUM(CG381+CG382+CG383+CI381+CI382+CI383)*Percapita/30*FW$4+(CH381+CH382+CH383+CJ381+CJ382+CJ383)*Cadeirante/30*FW$4,IF(C381=3,IF(CG384+CI384=10,Fixo/30*FW$4+(CG381+CG382+CG383+CI381+CI382+CI383)*Percapita/30*FW$4+(CH384+CJ384)*Cadeirante/30*FW$4,IF(CG384+CI384&lt;=9,(CG384+CI384)*Crechee/30*FW$4)+(CH384+CJ384)*Cadeirante/30*FW$4+(CG381+CG382+CG383+CI381+CI382+CI383)*Percapita/30*FW$4)+IF(CG384+CI384&gt;=11,Fixo/30*FW$4+(CG384+CI384-10)*Crechee/30*FW$4,0),IF(C381=2,IF(CH381+CH382+CH383+CH384+CJ381+CJ382+CJ383+CJ384=1,Cadeirante/30*FW$4,IF(CH381+CH382+CH383+CH384+CJ381+CJ382+CJ383+CJ384=2,Fixo/30*FW$4,IF(CH381+CH382+CH383+CH384+CJ381+CJ382+CJ383+CJ384&gt;2,Fixo/30*FW$4+(CH381+CH382+CH383+CH384+CJ381+CJ382+CJ383+CJ384-2)*Cadeirante/30*FW$4)))+(CG381+CG382+CG383+CI381+CI382+CI383)*Percapita/30*FW$4+(CG384+CI384)*Crechee/30*FW$4,IF(C381=1,IF(CG381+CG382+CG383+CH381+CH382+CH383+CI381+CI382+CI383+CJ381+CJ382+CJ383&lt;=15,(CG381+CG382+CG383+CI381+CI382+CI383)*Percapita/30*FW$4,IF(CG381+CG382+CG383+CH381+CH382+CH383+CI381+CI382+CI383+CJ381+CJ382+CJ383&gt;=16,Fixo/30*FW$4+(CG381+CG382+CG383+CH381+CH382+CH383+CI381+CI382+CI383+CJ381+CJ382-16)*Percapita/30*FW$4))))))</f>
        <v>0</v>
      </c>
      <c r="FX381" s="177">
        <f>IF(C381=4,SUM(CK381+CK382+CK383+CM381+CM382+CM383)*Percapita/30*FX$4+(CL381+CL382+CL383+CN381+CN382+CN383)*Cadeirante/30*FX$4,IF(C381=3,IF(CK384+CM384=10,Fixo/30*FX$4+(CK381+CK382+CK383+CM381+CM382+CM383)*Percapita/30*FX$4+(CL384+CN384)*Cadeirante/30*FX$4,IF(CK384+CM384&lt;=9,(CK384+CM384)*Crechee/30*FX$4)+(CL384+CN384)*Cadeirante/30*FX$4+(CK381+CK382+CK383+CM381+CM382+CM383)*Percapita/30*FX$4)+IF(CK384+CM384&gt;=11,Fixo/30*FX$4+(CK384+CM384-10)*Crechee/30*FX$4,0),IF(C381=2,IF(CL381+CL382+CL383+CL384+CN381+CN382+CN383+CN384=1,Cadeirante/30*FX$4,IF(CL381+CL382+CL383+CL384+CN381+CN382+CN383+CN384=2,Fixo/30*FX$4,IF(CL381+CL382+CL383+CL384+CN381+CN382+CN383+CN384&gt;2,Fixo/30*FX$4+(CL381+CL382+CL383+CL384+CN381+CN382+CN383+CN384-2)*Cadeirante/30*FX$4)))+(CK381+CK382+CK383+CM381+CM382+CM383)*Percapita/30*FX$4+(CK384+CM384)*Crechee/30*FX$4,IF(C381=1,IF(CK381+CK382+CK383+CL381+CL382+CL383+CM381+CM382+CM383+CN381+CN382+CN383&lt;=15,(CK381+CK382+CK383+CM381+CM382+CM383)*Percapita/30*FX$4,IF(CK381+CK382+CK383+CL381+CL382+CL383+CM381+CM382+CM383+CN381+CN382+CN383&gt;=16,Fixo/30*FX$4+(CK381+CK382+CK383+CL381+CL382+CL383+CM381+CM382+CM383+CN381+CN382-16)*Percapita/30*FX$4))))))</f>
        <v>0</v>
      </c>
      <c r="FY381" s="177">
        <f>IF(C381=4,SUM(CO381+CO382+CO383+CQ381+CQ382+CQ383)*Percapita/30*FY$4+(CP381+CP382+CP383+CR381+CR382+CR383)*Cadeirante/30*FY$4,IF(C381=3,IF(CO384+CQ384=10,Fixo/30*FY$4+(CO381+CO382+CO383+CQ381+CQ382+CQ383)*Percapita/30*FY$4+(CP384+CR384)*Cadeirante/30*FY$4,IF(CO384+CQ384&lt;=9,(CO384+CQ384)*Crechee/30*FY$4)+(CP384+CR384)*Cadeirante/30*FY$4+(CO381+CO382+CO383+CQ381+CQ382+CQ383)*Percapita/30*FY$4)+IF(CO384+CQ384&gt;=11,Fixo/30*FY$4+(CO384+CQ384-10)*Crechee/30*FY$4,0),IF(C381=2,IF(CP381+CP382+CP383+CP384+CR381+CR382+CR383+CR384=1,Cadeirante/30*FY$4,IF(CP381+CP382+CP383+CP384+CR381+CR382+CR383+CR384=2,Fixo/30*FY$4,IF(CP381+CP382+CP383+CP384+CR381+CR382+CR383+CR384&gt;2,Fixo/30*FY$4+(CP381+CP382+CP383+CP384+CR381+CR382+CR383+CR384-2)*Cadeirante/30*FY$4)))+(CO381+CO382+CO383+CQ381+CQ382+CQ383)*Percapita/30*FY$4+(CO384+CQ384)*Crechee/30*FY$4,IF(C381=1,IF(CO381+CO382+CO383+CP381+CP382+CP383+CQ381+CQ382+CQ383+CR381+CR382+CR383&lt;=15,(CO381+CO382+CO383+CQ381+CQ382+CQ383)*Percapita/30*FY$4,IF(CO381+CO382+CO383+CP381+CP382+CP383+CQ381+CQ382+CQ383+CR381+CR382+CR383&gt;=16,Fixo/30*FY$4+(CO381+CO382+CO383+CP381+CP382+CP383+CQ381+CQ382+CQ383+CR381+CR382-16)*Percapita/30*FY$4))))))</f>
        <v>0</v>
      </c>
      <c r="FZ381" s="177">
        <f>IF(C381=4,SUM(CS381+CS382+CS383+CU381+CU382+CU383)*Percapita/30*FZ$4+(CT381+CT382+CT383+CV381+CV382+CV383)*Cadeirante/30*FZ$4,IF(C381=3,IF(CS384+CU384=10,Fixo/30*FZ$4+(CS381+CS382+CS383+CU381+CU382+CU383)*Percapita/30*FZ$4+(CT384+CV384)*Cadeirante/30*FZ$4,IF(CS384+CU384&lt;=9,(CS384+CU384)*Crechee/30*FZ$4)+(CT384+CV384)*Cadeirante/30*FZ$4+(CS381+CS382+CS383+CU381+CU382+CU383)*Percapita/30*FZ$4)+IF(CS384+CU384&gt;=11,Fixo/30*FZ$4+(CS384+CU384-10)*Crechee/30*FZ$4,0),IF(C381=2,IF(CT381+CT382+CT383+CT384+CV381+CV382+CV383+CV384=1,Cadeirante/30*FZ$4,IF(CT381+CT382+CT383+CT384+CV381+CV382+CV383+CV384=2,Fixo/30*FZ$4,IF(CT381+CT382+CT383+CT384+CV381+CV382+CV383+CV384&gt;2,Fixo/30*FZ$4+(CT381+CT382+CT383+CT384+CV381+CV382+CV383+CV384-2)*Cadeirante/30*FZ$4)))+(CS381+CS382+CS383+CU381+CU382+CU383)*Percapita/30*FZ$4+(CS384+CU384)*Crechee/30*FZ$4,IF(C381=1,IF(CS381+CS382+CS383+CT381+CT382+CT383+CU381+CU382+CU383+CV381+CV382+CV383&lt;=15,(CS381+CS382+CS383+CU381+CU382+CU383)*Percapita/30*FZ$4,IF(CS381+CS382+CS383+CT381+CT382+CT383+CU381+CU382+CU383+CV381+CV382+CV383&gt;=16,Fixo/30*FZ$4+(CS381+CS382+CS383+CT381+CT382+CT383+CU381+CU382+CU383+CV381+CV382-16)*Percapita/30*FZ$4))))))</f>
        <v>0</v>
      </c>
      <c r="GA381" s="177">
        <f>IF(C381=4,SUM(CW381+CW382+CW383+CY381+CY382+CY383)*Percapita/30*GA$4+(CX381+CX382+CX383+CZ381+CZ382+CZ383)*Cadeirante/30*GA$4,IF(C381=3,IF(CW384+CY384=10,Fixo/30*GA$4+(CW381+CW382+CW383+CY381+CY382+CY383)*Percapita/30*GA$4+(CX384+CZ384)*Cadeirante/30*GA$4,IF(CW384+CY384&lt;=9,(CW384+CY384)*Crechee/30*GA$4)+(CX384+CZ384)*Cadeirante/30*GA$4+(CW381+CW382+CW383+CY381+CY382+CY383)*Percapita/30*GA$4)+IF(CW384+CY384&gt;=11,Fixo/30*GA$4+(CW384+CY384-10)*Crechee/30*GA$4,0),IF(C381=2,IF(CX381+CX382+CX383+CX384+CZ381+CZ382+CZ383+CZ384=1,Cadeirante/30*GA$4,IF(CX381+CX382+CX383+CX384+CZ381+CZ382+CZ383+CZ384=2,Fixo/30*GA$4,IF(CX381+CX382+CX383+CX384+CZ381+CZ382+CZ383+CZ384&gt;2,Fixo/30*GA$4+(CX381+CX382+CX383+CX384+CZ381+CZ382+CZ383+CZ384-2)*Cadeirante/30*GA$4)))+(CW381+CW382+CW383+CY381+CY382+CY383)*Percapita/30*GA$4+(CW384+CY384)*Crechee/30*GA$4,IF(C381=1,IF(CW381+CW382+CW383+CX381+CX382+CX383+CY381+CY382+CY383+CZ381+CZ382+CZ383&lt;=15,(CW381+CW382+CW383+CY381+CY382+CY383)*Percapita/30*GA$4,IF(CW381+CW382+CW383+CX381+CX382+CX383+CY381+CY382+CY383+CZ381+CZ382+CZ383&gt;=16,Fixo/30*GA$4+(CW381+CW382+CW383+CX381+CX382+CX383+CY381+CY382+CY383+CZ381+CZ382-16)*Percapita/30*GA$4))))))</f>
        <v>0</v>
      </c>
      <c r="GB381" s="177">
        <f>IF(C381=4,SUM(DA381+DA382+DA383+DC381+DC382+DC383)*Percapita/30*GB$4+(DB381+DB382+DB383+DD381+DD382+DD383)*Cadeirante/30*GB$4,IF(C381=3,IF(DA384+DC384=10,Fixo/30*GB$4+(DA381+DA382+DA383+DC381+DC382+DC383)*Percapita/30*GB$4+(DB384+DD384)*Cadeirante/30*GB$4,IF(DA384+DC384&lt;=9,(DA384+DC384)*Crechee/30*GB$4)+(DB384+DD384)*Cadeirante/30*GB$4+(DA381+DA382+DA383+DC381+DC382+DC383)*Percapita/30*GB$4)+IF(DA384+DC384&gt;=11,Fixo/30*GB$4+(DA384+DC384-10)*Crechee/30*GB$4,0),IF(C381=2,IF(DB381+DB382+DB383+DB384+DD381+DD382+DD383+DD384=1,Cadeirante/30*GB$4,IF(DB381+DB382+DB383+DB384+DD381+DD382+DD383+DD384=2,Fixo/30*GB$4,IF(DB381+DB382+DB383+DB384+DD381+DD382+DD383+DD384&gt;2,Fixo/30*GB$4+(DB381+DB382+DB383+DB384+DD381+DD382+DD383+DD384-2)*Cadeirante/30*GB$4)))+(DA381+DA382+DA383+DC381+DC382+DC383)*Percapita/30*GB$4+(DA384+DC384)*Crechee/30*GB$4,IF(C381=1,IF(DA381+DA382+DA383+DB381+DB382+DB383+DC381+DC382+DC383+DD381+DD382+DD383&lt;=15,(DA381+DA382+DA383+DC381+DC382+DC383)*Percapita/30*GB$4,IF(DA381+DA382+DA383+DB381+DB382+DB383+DC381+DC382+DC383+DD381+DD382+DD383&gt;=16,Fixo/30*GB$4+(DA381+DA382+DA383+DB381+DB382+DB383+DC381+DC382+DC383+DD381+DD382-16)*Percapita/30*GB$4))))))</f>
        <v>0</v>
      </c>
      <c r="GC381" s="177">
        <f>IF(C381=4,SUM(DE381+DE382+DE383+DG381+DG382+DG383)*Percapita/30*GC$4+(DF381+DF382+DF383+DH381+DH382+DH383)*Cadeirante/30*GC$4,IF(C381=3,IF(DE384+DG384=10,Fixo/30*GC$4+(DE381+DE382+DE383+DG381+DG382+DG383)*Percapita/30*GC$4+(DF384+DH384)*Cadeirante/30*GC$4,IF(DE384+DG384&lt;=9,(DE384+DG384)*Crechee/30*GC$4)+(DF384+DH384)*Cadeirante/30*GC$4+(DE381+DE382+DE383+DG381+DG382+DG383)*Percapita/30*GC$4)+IF(DE384+DG384&gt;=11,Fixo/30*GC$4+(DE384+DG384-10)*Crechee/30*GC$4,0),IF(C381=2,IF(DF381+DF382+DF383+DF384+DH381+DH382+DH383+DH384=1,Cadeirante/30*GC$4,IF(DF381+DF382+DF383+DF384+DH381+DH382+DH383+DH384=2,Fixo/30*GC$4,IF(DF381+DF382+DF383+DF384+DH381+DH382+DH383+DH384&gt;2,Fixo/30*GC$4+(DF381+DF382+DF383+DF384+DH381+DH382+DH383+DH384-2)*Cadeirante/30*GC$4)))+(DE381+DE382+DE383+DG381+DG382+DG383)*Percapita/30*GC$4+(DE384+DG384)*Crechee/30*GC$4,IF(C381=1,IF(DE381+DE382+DE383+DF381+DF382+DF383+DG381+DG382+DG383+DH381+DH382+DH383&lt;=15,(DE381+DE382+DE383+DG381+DG382+DG383)*Percapita/30*GC$4,IF(DE381+DE382+DE383+DF381+DF382+DF383+DG381+DG382+DG383+DH381+DH382+DH383&gt;=16,Fixo/30*GC$4+(DE381+DE382+DE383+DF381+DF382+DF383+DG381+DG382+DG383+DH381+DH382-16)*Percapita/30*GC$4))))))</f>
        <v>0</v>
      </c>
      <c r="GD381" s="177">
        <f>IF(C381=4,SUM(DI381+DI382+DI383+DK381+DK382+DK383)*Percapita/30*GD$4+(DJ381+DJ382+DJ383+DL381+DL382+DL383)*Cadeirante/30*GD$4,IF(C381=3,IF(DI384+DK384=10,Fixo/30*GD$4+(DI381+DI382+DI383+DK381+DK382+DK383)*Percapita/30*GD$4+(DJ384+DL384)*Cadeirante/30*GD$4,IF(DI384+DK384&lt;=9,(DI384+DK384)*Crechee/30*GD$4)+(DJ384+DL384)*Cadeirante/30*GD$4+(DI381+DI382+DI383+DK381+DK382+DK383)*Percapita/30*GD$4)+IF(DI384+DK384&gt;=11,Fixo/30*GD$4+(DI384+DK384-10)*Crechee/30*GD$4,0),IF(C381=2,IF(DJ381+DJ382+DJ383+DJ384+DL381+DL382+DL383+DL384=1,Cadeirante/30*GD$4,IF(DJ381+DJ382+DJ383+DJ384+DL381+DL382+DL383+DL384=2,Fixo/30*GD$4,IF(DJ381+DJ382+DJ383+DJ384+DL381+DL382+DL383+DL384&gt;2,Fixo/30*GD$4+(DJ381+DJ382+DJ383+DJ384+DL381+DL382+DL383+DL384-2)*Cadeirante/30*GD$4)))+(DI381+DI382+DI383+DK381+DK382+DK383)*Percapita/30*GD$4+(DI384+DK384)*Crechee/30*GD$4,IF(C381=1,IF(DI381+DI382+DI383+DJ381+DJ382+DJ383+DK381+DK382+DK383+DL381+DL382+DL383&lt;=15,(DI381+DI382+DI383+DK381+DK382+DK383)*Percapita/30*GD$4,IF(DI381+DI382+DI383+DJ381+DJ382+DJ383+DK381+DK382+DK383+DL381+DL382+DL383&gt;=16,Fixo/30*GD$4+(DI381+DI382+DI383+DJ381+DJ382+DJ383+DK381+DK382+DK383+DL381+DL382-16)*Percapita/30*GD$4))))))</f>
        <v>0</v>
      </c>
      <c r="GE381" s="177">
        <f>IF(C381=4,SUM(DM381+DM382+DM383+DO381+DO382+DO383)*Percapita/30*GE$4+(DN381+DN382+DN383+DP381+DP382+DP383)*Cadeirante/30*GE$4,IF(C381=3,IF(DM384+DO384=10,Fixo/30*GE$4+(DM381+DM382+DM383+DO381+DO382+DO383)*Percapita/30*GE$4+(DN384+DP384)*Cadeirante/30*GE$4,IF(DM384+DO384&lt;=9,(DM384+DO384)*Crechee/30*GE$4)+(DN384+DP384)*Cadeirante/30*GE$4+(DM381+DM382+DM383+DO381+DO382+DO383)*Percapita/30*GE$4)+IF(DM384+DO384&gt;=11,Fixo/30*GE$4+(DM384+DO384-10)*Crechee/30*GE$4,0),IF(C381=2,IF(DN381+DN382+DN383+DN384+DP381+DP382+DP383+DP384=1,Cadeirante/30*GE$4,IF(DN381+DN382+DN383+DN384+DP381+DP382+DP383+DP384=2,Fixo/30*GE$4,IF(DN381+DN382+DN383+DN384+DP381+DP382+DP383+DP384&gt;2,Fixo/30*GE$4+(DN381+DN382+DN383+DN384+DP381+DP382+DP383+DP384-2)*Cadeirante/30*GE$4)))+(DM381+DM382+DM383+DO381+DO382+DO383)*Percapita/30*GE$4+(DM384+DO384)*Crechee/30*GE$4,IF(C381=1,IF(DM381+DM382+DM383+DN381+DN382+DN383+DO381+DO382+DO383+DP381+DP382+DP383&lt;=15,(DM381+DM382+DM383+DO381+DO382+DO383)*Percapita/30*GE$4,IF(DM381+DM382+DM383+DN381+DN382+DN383+DO381+DO382+DO383+DP381+DP382+DP383&gt;=16,Fixo/30*GE$4+(DM381+DM382+DM383+DN381+DN382+DN383+DO381+DO382+DO383+DP381+DP382-16)*Percapita/30*GE$4))))))</f>
        <v>0</v>
      </c>
      <c r="GF381" s="177">
        <f>IF(C381=4,SUM(DQ381+DQ382+DQ383+DS381+DS382+DS383)*Percapita/30*GF$4+(DR381+DR382+DR383+DT381+DT382+DT383)*Cadeirante/30*GF$4,IF(C381=3,IF(DQ384+DS384=10,Fixo/30*GF$4+(DQ381+DQ382+DQ383+DS381+DS382+DS383)*Percapita/30*GF$4+(DR384+DT384)*Cadeirante/30*GF$4,IF(DQ384+DS384&lt;=9,(DQ384+DS384)*Crechee/30*GF$4)+(DR384+DT384)*Cadeirante/30*GF$4+(DQ381+DQ382+DQ383+DS381+DS382+DS383)*Percapita/30*GF$4)+IF(DQ384+DS384&gt;=11,Fixo/30*GF$4+(DQ384+DS384-10)*Crechee/30*GF$4,0),IF(C381=2,IF(DR381+DR382+DR383+DR384+DT381+DT382+DT383+DT384=1,Cadeirante/30*GF$4,IF(DR381+DR382+DR383+DR384+DT381+DT382+DT383+DT384=2,Fixo/30*GF$4,IF(DR381+DR382+DR383+DR384+DT381+DT382+DT383+DT384&gt;2,Fixo/30*GF$4+(DR381+DR382+DR383+DR384+DT381+DT382+DT383+DT384-2)*Cadeirante/30*GF$4)))+(DQ381+DQ382+DQ383+DS381+DS382+DS383)*Percapita/30*GF$4+(DQ384+DS384)*Crechee/30*GF$4,IF(C381=1,IF(DQ381+DQ382+DQ383+DR381+DR382+DR383+DS381+DS382+DS383+DT381+DT382+DT383&lt;=15,(DQ381+DQ382+DQ383+DS381+DS382+DS383)*Percapita/30*GF$4,IF(DQ381+DQ382+DQ383+DR381+DR382+DR383+DS381+DS382+DS383+DT381+DT382+DT383&gt;=16,Fixo/30*GF$4+(DQ381+DQ382+DQ383+DR381+DR382+DR383+DS381+DS382+DS383+DT381+DT382-16)*Percapita/30*GF$4))))))</f>
        <v>0</v>
      </c>
      <c r="GG381" s="177">
        <f>IF(C381=4,SUM(DU381+DU382+DU383+DW381+DW382+DW383)*Percapita/30*GG$4+(DV381+DV382+DV383+DX381+DX382+DX383)*Cadeirante/30*GG$4,IF(C381=3,IF(DU384+DW384=10,Fixo/30*GG$4+(DU381+DU382+DU383+DW381+DW382+DW383)*Percapita/30*GG$4+(DV384+DX384)*Cadeirante/30*GG$4,IF(DU384+DW384&lt;=9,(DU384+DW384)*Crechee/30*GG$4)+(DV384+DX384)*Cadeirante/30*GG$4+(DU381+DU382+DU383+DW381+DW382+DW383)*Percapita/30*GG$4)+IF(DU384+DW384&gt;=11,Fixo/30*GG$4+(DU384+DW384-10)*Crechee/30*GG$4,0),IF(C381=2,IF(DV381+DV382+DV383+DV384+DX381+DX382+DX383+DX384=1,Cadeirante/30*GG$4,IF(DV381+DV382+DV383+DV384+DX381+DX382+DX383+DX384=2,Fixo/30*GG$4,IF(DV381+DV382+DV383+DV384+DX381+DX382+DX383+DX384&gt;2,Fixo/30*GG$4+(DV381+DV382+DV383+DV384+DX381+DX382+DX383+DX384-2)*Cadeirante/30*GG$4)))+(DU381+DU382+DU383+DW381+DW382+DW383)*Percapita/30*GG$4+(DU384+DW384)*Crechee/30*GG$4,IF(C381=1,IF(DU381+DU382+DU383+DV381+DV382+DV383+DW381+DW382+DW383+DX381+DX382+DX383&lt;=15,(DU381+DU382+DU383+DW381+DW382+DW383)*Percapita/30*GG$4,IF(DU381+DU382+DU383+DV381+DV382+DV383+DW381+DW382+DW383+DX381+DX382+DX383&gt;=16,Fixo/30*GG$4+(DU381+DU382+DU383+DV381+DV382+DV383+DW381+DW382+DW383+DX381+DX382-16)*Percapita/30*GG$4))))))</f>
        <v>0</v>
      </c>
      <c r="GH381" s="177">
        <f>IF(C381=4,SUM(DY381+DY382+DY383+EA381+EA382+EA383)*Percapita/30*GH$4+(DZ381+DZ382+DZ383+EB381+EB382+EB383)*Cadeirante/30*GH$4,IF(C381=3,IF(DY384+EA384=10,Fixo/30*GH$4+(DY381+DY382+DY383+EA381+EA382+EA383)*Percapita/30*GH$4+(DZ384+EB384)*Cadeirante/30*GH$4,IF(DY384+EA384&lt;=9,(DY384+EA384)*Crechee/30*GH$4)+(DZ384+EB384)*Cadeirante/30*GH$4+(DY381+DY382+DY383+EA381+EA382+EA383)*Percapita/30*GH$4)+IF(DY384+EA384&gt;=11,Fixo/30*GH$4+(DY384+EA384-10)*Crechee/30*GH$4,0),IF(C381=2,IF(DZ381+DZ382+DZ383+DZ384+EB381+EB382+EB383+EB384=1,Cadeirante/30*GH$4,IF(DZ381+DZ382+DZ383+DZ384+EB381+EB382+EB383+EB384=2,Fixo/30*GH$4,IF(DZ381+DZ382+DZ383+DZ384+EB381+EB382+EB383+EB384&gt;2,Fixo/30*GH$4+(DZ381+DZ382+DZ383+DZ384+EB381+EB382+EB383+EB384-2)*Cadeirante/30*GH$4)))+(DY381+DY382+DY383+EA381+EA382+EA383)*Percapita/30*GH$4+(DY384+EA384)*Crechee/30*GH$4,IF(C381=1,IF(DY381+DY382+DY383+DZ381+DZ382+DZ383+EA381+EA382+EA383+EB381+EB382+EB383&lt;=15,(DY381+DY382+DY383+EA381+EA382+EA383)*Percapita/30*GH$4,IF(DY381+DY382+DY383+DZ381+DZ382+DZ383+EA381+EA382+EA383+EB381+EB382+EB383&gt;=16,Fixo/30*GH$4+(DY381+DY382+DY383+DZ381+DZ382+DZ383+EA381+EA382+EA383+EB381+EB382-16)*Percapita/30*GH$4))))))</f>
        <v>0</v>
      </c>
      <c r="GI381" s="177">
        <f>IF(C381=4,SUM(EC381+EC382+EC383+EE381+EE382+EE383)*Percapita/30*GI$4+(ED381+ED382+ED383+EF381+EF382+EF383)*Cadeirante/30*GI$4,IF(C381=3,IF(EC384+EE384=10,Fixo/30*GI$4+(EC381+EC382+EC383+EE381+EE382+EE383)*Percapita/30*GI$4+(ED384+EF384)*Cadeirante/30*GI$4,IF(EC384+EE384&lt;=9,(EC384+EE384)*Crechee/30*GI$4)+(ED384+EF384)*Cadeirante/30*GI$4+(EC381+EC382+EC383+EE381+EE382+EE383)*Percapita/30*GI$4)+IF(EC384+EE384&gt;=11,Fixo/30*GI$4+(EC384+EE384-10)*Crechee/30*GI$4,0),IF(C381=2,IF(ED381+ED382+ED383+ED384+EF381+EF382+EF383+EF384=1,Cadeirante/30*GI$4,IF(ED381+ED382+ED383+ED384+EF381+EF382+EF383+EF384=2,Fixo/30*GI$4,IF(ED381+ED382+ED383+ED384+EF381+EF382+EF383+EF384&gt;2,Fixo/30*GI$4+(ED381+ED382+ED383+ED384+EF381+EF382+EF383+EF384-2)*Cadeirante/30*GI$4)))+(EC381+EC382+EC383+EE381+EE382+EE383)*Percapita/30*GI$4+(EC384+EE384)*Crechee/30*GI$4,IF(C381=1,IF(EC381+EC382+EC383+ED381+ED382+ED383+EE381+EE382+EE383+EF381+EF382+EF383&lt;=15,(EC381+EC382+EC383+EE381+EE382+EE383)*Percapita/30*GI$4,IF(EC381+EC382+EC383+ED381+ED382+ED383+EE381+EE382+EE383+EF381+EF382+EF383&gt;=16,Fixo/30*GI$4+(EC381+EC382+EC383+ED381+ED382+ED383+EE381+EE382+EE383+EF381+EF382-16)*Percapita/30*GI$4))))))</f>
        <v>0</v>
      </c>
      <c r="GJ381" s="177">
        <f>IF(C381=4,SUM(EG381+EG382+EG383+EI381+EI382+EI383)*Percapita/30*GJ$4+(EH381+EH382+EH383+EJ381+EJ382+EJ383)*Cadeirante/30*GJ$4,IF(C381=3,IF(EG384+EI384=10,Fixo/30*GJ$4+(EG381+EG382+EG383+EI381+EI382+EI383)*Percapita/30*GJ$4+(EH384+EJ384)*Cadeirante/30*GJ$4,IF(EG384+EI384&lt;=9,(EG384+EI384)*Crechee/30*GJ$4)+(EH384+EJ384)*Cadeirante/30*GJ$4+(EG381+EG382+EG383+EI381+EI382+EI383)*Percapita/30*GJ$4)+IF(EG384+EI384&gt;=11,Fixo/30*GJ$4+(EG384+EI384-10)*Crechee/30*GJ$4,0),IF(C381=2,IF(EH381+EH382+EH383+EH384+EJ381+EJ382+EJ383+EJ384=1,Cadeirante/30*GJ$4,IF(EH381+EH382+EH383+EH384+EJ381+EJ382+EJ383+EJ384=2,Fixo/30*GJ$4,IF(EH381+EH382+EH383+EH384+EJ381+EJ382+EJ383+EJ384&gt;2,Fixo/30*GJ$4+(EH381+EH382+EH383+EH384+EJ381+EJ382+EJ383+EJ384-2)*Cadeirante/30*GJ$4)))+(EG381+EG382+EG383+EI381+EI382+EI383)*Percapita/30*GJ$4+(EG384+EI384)*Crechee/30*GJ$4,IF(C381=1,IF(EG381+EG382+EG383+EH381+EH382+EH383+EI381+EI382+EI383+EJ381+EJ382+EJ383&lt;=15,(EG381+EG382+EG383+EI381+EI382+EI383)*Percapita/30*GJ$4,IF(EG381+EG382+EG383+EH381+EH382+EH383+EI381+EI382+EI383+EJ381+EJ382+EJ383&gt;=16,Fixo/30*GJ$4+(EG381+EG382+EG383+EH381+EH382+EH383+EI381+EI382+EI383+EJ381+EJ382-16)*Percapita/30*GJ$4))))))</f>
        <v>0</v>
      </c>
      <c r="GK381" s="178"/>
      <c r="GL381" s="103">
        <f t="shared" si="390"/>
        <v>0</v>
      </c>
      <c r="GM381" s="124"/>
      <c r="GN381" s="104">
        <f>SUMIF(V381:V384,"&lt;0")*Cadeirante/30*GN$4+SUMIF(X381:X384,"&lt;0")*Cadeirante/30*GN$4</f>
        <v>0</v>
      </c>
      <c r="GO381" s="104">
        <f>SUMIF(Z381:Z384,"&lt;0")*Cadeirante/30*GO$4+SUMIF(AB381:AB384,"&lt;0")*Cadeirante/30*GO$4</f>
        <v>0</v>
      </c>
      <c r="GP381" s="104">
        <f>SUMIF(AD381:AD384,"&lt;0")*Cadeirante/30*GP$4+SUMIF(AF381:AF384,"&lt;0")*Cadeirante/30*GP$4</f>
        <v>0</v>
      </c>
      <c r="GQ381" s="104">
        <f>SUMIF(AH381:AH384,"&lt;0")*Cadeirante/30*GQ$4+SUMIF(AJ381:AJ384,"&lt;0")*Cadeirante/30*GQ$4</f>
        <v>0</v>
      </c>
      <c r="GR381" s="104">
        <f>SUMIF(AL381:AL384,"&lt;0")*Cadeirante/30*GR$4+SUMIF(AN381:AN384,"&lt;0")*Cadeirante/30*GR$4</f>
        <v>0</v>
      </c>
      <c r="GS381" s="104">
        <f>SUMIF(AP381:AP384,"&lt;0")*Cadeirante/30*GS$4+SUMIF(AR381:AR384,"&lt;0")*Cadeirante/30*GS$4</f>
        <v>0</v>
      </c>
      <c r="GT381" s="104">
        <f>SUMIF(AT381:AT384,"&lt;0")*Cadeirante/30*GT$4+SUMIF(AV381:AV384,"&lt;0")*Cadeirante/30*GT$4</f>
        <v>0</v>
      </c>
      <c r="GU381" s="104">
        <f>SUMIF(AX381:AX384,"&lt;0")*Cadeirante/30*GU$4+SUMIF(AZ381:AZ384,"&lt;0")*Cadeirante/30*GU$4</f>
        <v>0</v>
      </c>
      <c r="GV381" s="104">
        <f>SUMIF(BB381:BB384,"&lt;0")*Cadeirante/30*GV$4+SUMIF(BD381:BD384,"&lt;0")*Cadeirante/30*GV$4</f>
        <v>0</v>
      </c>
      <c r="GW381" s="104">
        <f>SUMIF(BF381:BF384,"&lt;0")*Cadeirante/30*GW$4+SUMIF(BH381:BH384,"&lt;0")*Cadeirante/30*GW$4</f>
        <v>0</v>
      </c>
      <c r="GX381" s="104">
        <f>SUMIF(BJ381:BJ384,"&lt;0")*Cadeirante/30*GX$4+SUMIF(BL381:BL384,"&lt;0")*Cadeirante/30*GX$4</f>
        <v>0</v>
      </c>
      <c r="GY381" s="104">
        <f>SUMIF(BN381:BN384,"&lt;0")*Cadeirante/30*GY$4+SUMIF(BP381:BP384,"&lt;0")*Cadeirante/30*GY$4</f>
        <v>0</v>
      </c>
      <c r="GZ381" s="104">
        <f>SUMIF(BR381:BR384,"&lt;0")*Cadeirante/30*GZ$4+SUMIF(BT381:BT384,"&lt;0")*Cadeirante/30*GZ$4</f>
        <v>0</v>
      </c>
      <c r="HA381" s="104">
        <f>SUMIF(BV381:BV384,"&lt;0")*Cadeirante/30*HA$4+SUMIF(BX381:BX384,"&lt;0")*Cadeirante/30*HA$4</f>
        <v>0</v>
      </c>
      <c r="HB381" s="104">
        <f>SUMIF(BZ381:BZ384,"&lt;0")*Cadeirante/30*HB$4+SUMIF(CB381:CB384,"&lt;0")*Cadeirante/30*HB$4</f>
        <v>0</v>
      </c>
      <c r="HC381" s="104">
        <f>SUMIF(CD381:CD384,"&lt;0")*Cadeirante/30*HC$4+SUMIF(CF381:CF384,"&lt;0")*Cadeirante/30*HC$4</f>
        <v>0</v>
      </c>
      <c r="HD381" s="104">
        <f>SUMIF(CH381:CH384,"&lt;0")*Cadeirante/30*HD$4+SUMIF(CJ381:CJ384,"&lt;0")*Cadeirante/30*HD$4</f>
        <v>0</v>
      </c>
      <c r="HE381" s="104">
        <f>SUMIF(CL381:CL384,"&lt;0")*Cadeirante/30*HE$4+SUMIF(CN381:CN384,"&lt;0")*Cadeirante/30*HE$4</f>
        <v>0</v>
      </c>
      <c r="HF381" s="104">
        <f>SUMIF(CP381:CP384,"&lt;0")*Cadeirante/30*HF$4+SUMIF(CR381:CR384,"&lt;0")*Cadeirante/30*HF$4</f>
        <v>0</v>
      </c>
      <c r="HG381" s="104">
        <f>SUMIF(CT381:CT384,"&lt;0")*Cadeirante/30*HG$4+SUMIF(CV381:CV384,"&lt;0")*Cadeirante/30*HG$4</f>
        <v>0</v>
      </c>
      <c r="HH381" s="104">
        <f>SUMIF(CX381:CX384,"&lt;0")*Cadeirante/30*HH$4+SUMIF(CZ381:CZ384,"&lt;0")*Cadeirante/30*HH$4</f>
        <v>0</v>
      </c>
      <c r="HI381" s="104">
        <f>SUMIF(DB381:DB384,"&lt;0")*Cadeirante/30*HI$4+SUMIF(DD381:DD384,"&lt;0")*Cadeirante/30*HI$4</f>
        <v>0</v>
      </c>
      <c r="HJ381" s="104">
        <f>SUMIF(DF381:DF384,"&lt;0")*Cadeirante/30*HJ$4+SUMIF(DH381:DH384,"&lt;0")*Cadeirante/30*HJ$4</f>
        <v>0</v>
      </c>
      <c r="HK381" s="104">
        <f>SUMIF(DJ381:DJ384,"&lt;0")*Cadeirante/30*HK$4+SUMIF(DL381:DL384,"&lt;0")*Cadeirante/30*HK$4</f>
        <v>0</v>
      </c>
      <c r="HL381" s="104">
        <f>SUMIF(DN381:DN384,"&lt;0")*Cadeirante/30*HL$4+SUMIF(DP381:DP384,"&lt;0")*Cadeirante/30*HL$4</f>
        <v>0</v>
      </c>
      <c r="HM381" s="104">
        <f>SUMIF(DR381:DR384,"&lt;0")*Cadeirante/30*HM$4+SUMIF(DT381:DT384,"&lt;0")*Cadeirante/30*HM$4</f>
        <v>0</v>
      </c>
      <c r="HN381" s="104">
        <f>SUMIF(DV381:DV384,"&lt;0")*Cadeirante/30*HN$4+SUMIF(DX381:DX384,"&lt;0")*Cadeirante/30*HN$4</f>
        <v>0</v>
      </c>
      <c r="HO381" s="104">
        <f>SUMIF(DZ381:DZ384,"&lt;0")*Cadeirante/30*HO$4+SUMIF(EB381:EB384,"&lt;0")*Cadeirante/30*HO$4</f>
        <v>0</v>
      </c>
      <c r="HP381" s="104">
        <f>SUMIF(ED381:ED384,"&lt;0")*Cadeirante/30*HP$4+SUMIF(EF381:EF384,"&lt;0")*Cadeirante/30*HP$4</f>
        <v>0</v>
      </c>
      <c r="HQ381" s="64"/>
      <c r="HR381" s="64"/>
      <c r="HS381" s="64"/>
      <c r="HT381" s="64"/>
      <c r="HU381" s="64"/>
      <c r="HV381" s="64"/>
      <c r="HW381" s="176">
        <v>17629.309999999998</v>
      </c>
      <c r="HX381" s="64"/>
      <c r="HY381" s="280">
        <f>IF(ISTEXT(EM381), VALUE(EM381), EM381)</f>
        <v>0</v>
      </c>
      <c r="HZ381" s="280">
        <f>IF(ISTEXT(EN381), VALUE(EN381), EN381)</f>
        <v>0</v>
      </c>
      <c r="IA381" s="280">
        <f>IF(ISTEXT(EO381), VALUE(EO381), EO381)</f>
        <v>0</v>
      </c>
      <c r="IB381" s="64" t="b">
        <f>HW381=FE381</f>
        <v>0</v>
      </c>
      <c r="IC381" s="64"/>
    </row>
    <row r="382" spans="1:237" s="106" customFormat="1" ht="22.5" customHeight="1" x14ac:dyDescent="0.25">
      <c r="A382" s="368" t="s">
        <v>3550</v>
      </c>
      <c r="B382" s="369" t="s">
        <v>3551</v>
      </c>
      <c r="C382" s="370" t="s">
        <v>3233</v>
      </c>
      <c r="D382" s="371" t="s">
        <v>3547</v>
      </c>
      <c r="E382" s="371" t="s">
        <v>3552</v>
      </c>
      <c r="F382" s="372" t="s">
        <v>3224</v>
      </c>
      <c r="G382" s="372" t="s">
        <v>3225</v>
      </c>
      <c r="H382" s="373" t="s">
        <v>196</v>
      </c>
      <c r="I382" s="374" t="s">
        <v>3553</v>
      </c>
      <c r="J382" s="421" t="s">
        <v>3231</v>
      </c>
      <c r="K382" s="421" t="s">
        <v>3234</v>
      </c>
      <c r="L382" s="329">
        <f>CONTINUA!BV382</f>
        <v>0</v>
      </c>
      <c r="M382" s="329">
        <f>CONTINUA!BW382</f>
        <v>0</v>
      </c>
      <c r="N382" s="895"/>
      <c r="O382" s="896" t="s">
        <v>4042</v>
      </c>
      <c r="P382" s="897" t="s">
        <v>4035</v>
      </c>
      <c r="Q382" s="400">
        <v>42</v>
      </c>
      <c r="R382" s="401"/>
      <c r="S382" s="400"/>
      <c r="T382" s="401"/>
      <c r="U382" s="400"/>
      <c r="V382" s="401"/>
      <c r="W382" s="400"/>
      <c r="X382" s="401"/>
      <c r="Y382" s="400"/>
      <c r="Z382" s="401"/>
      <c r="AA382" s="400"/>
      <c r="AB382" s="401"/>
      <c r="AC382" s="400"/>
      <c r="AD382" s="401"/>
      <c r="AE382" s="400"/>
      <c r="AF382" s="401"/>
      <c r="AG382" s="400"/>
      <c r="AH382" s="401"/>
      <c r="AI382" s="400"/>
      <c r="AJ382" s="401"/>
      <c r="AK382" s="400"/>
      <c r="AL382" s="401"/>
      <c r="AM382" s="400"/>
      <c r="AN382" s="401"/>
      <c r="AO382" s="400"/>
      <c r="AP382" s="401"/>
      <c r="AQ382" s="400"/>
      <c r="AR382" s="401"/>
      <c r="AS382" s="400"/>
      <c r="AT382" s="401"/>
      <c r="AU382" s="400"/>
      <c r="AV382" s="401"/>
      <c r="AW382" s="400"/>
      <c r="AX382" s="401"/>
      <c r="AY382" s="400"/>
      <c r="AZ382" s="401"/>
      <c r="BA382" s="400"/>
      <c r="BB382" s="401"/>
      <c r="BC382" s="400"/>
      <c r="BD382" s="401"/>
      <c r="BE382" s="400"/>
      <c r="BF382" s="401"/>
      <c r="BG382" s="400"/>
      <c r="BH382" s="401"/>
      <c r="BI382" s="400"/>
      <c r="BJ382" s="401"/>
      <c r="BK382" s="400"/>
      <c r="BL382" s="401"/>
      <c r="BM382" s="400"/>
      <c r="BN382" s="401"/>
      <c r="BO382" s="400"/>
      <c r="BP382" s="401"/>
      <c r="BQ382" s="400"/>
      <c r="BR382" s="401"/>
      <c r="BS382" s="400"/>
      <c r="BT382" s="401"/>
      <c r="BU382" s="400"/>
      <c r="BV382" s="401"/>
      <c r="BW382" s="400"/>
      <c r="BX382" s="401"/>
      <c r="BY382" s="400"/>
      <c r="BZ382" s="401"/>
      <c r="CA382" s="400"/>
      <c r="CB382" s="401"/>
      <c r="CC382" s="400"/>
      <c r="CD382" s="401"/>
      <c r="CE382" s="400"/>
      <c r="CF382" s="401"/>
      <c r="CG382" s="400"/>
      <c r="CH382" s="401"/>
      <c r="CI382" s="400"/>
      <c r="CJ382" s="401"/>
      <c r="CK382" s="400"/>
      <c r="CL382" s="401"/>
      <c r="CM382" s="400"/>
      <c r="CN382" s="401"/>
      <c r="CO382" s="400"/>
      <c r="CP382" s="401"/>
      <c r="CQ382" s="400"/>
      <c r="CR382" s="401"/>
      <c r="CS382" s="400"/>
      <c r="CT382" s="401"/>
      <c r="CU382" s="400"/>
      <c r="CV382" s="401"/>
      <c r="CW382" s="400"/>
      <c r="CX382" s="401"/>
      <c r="CY382" s="400"/>
      <c r="CZ382" s="401"/>
      <c r="DA382" s="400"/>
      <c r="DB382" s="401"/>
      <c r="DC382" s="400"/>
      <c r="DD382" s="401"/>
      <c r="DE382" s="400"/>
      <c r="DF382" s="401"/>
      <c r="DG382" s="400"/>
      <c r="DH382" s="401"/>
      <c r="DI382" s="400"/>
      <c r="DJ382" s="401"/>
      <c r="DK382" s="400"/>
      <c r="DL382" s="401"/>
      <c r="DM382" s="400"/>
      <c r="DN382" s="401"/>
      <c r="DO382" s="400"/>
      <c r="DP382" s="401"/>
      <c r="DQ382" s="400"/>
      <c r="DR382" s="401"/>
      <c r="DS382" s="400"/>
      <c r="DT382" s="401"/>
      <c r="DU382" s="400"/>
      <c r="DV382" s="401"/>
      <c r="DW382" s="400"/>
      <c r="DX382" s="401"/>
      <c r="DY382" s="400"/>
      <c r="DZ382" s="401"/>
      <c r="EA382" s="400"/>
      <c r="EB382" s="401"/>
      <c r="EC382" s="400"/>
      <c r="ED382" s="401"/>
      <c r="EE382" s="400"/>
      <c r="EF382" s="401"/>
      <c r="EG382" s="400"/>
      <c r="EH382" s="401"/>
      <c r="EI382" s="400"/>
      <c r="EJ382" s="447"/>
      <c r="EK382" s="511"/>
      <c r="EL382" s="514"/>
      <c r="EM382" s="448"/>
      <c r="EN382" s="344"/>
      <c r="EO382" s="345"/>
      <c r="EP382" s="171">
        <f t="shared" si="382"/>
        <v>42</v>
      </c>
      <c r="EQ382" s="171">
        <f t="shared" si="383"/>
        <v>0</v>
      </c>
      <c r="ER382" s="171">
        <f t="shared" si="384"/>
        <v>0</v>
      </c>
      <c r="ES382" s="171">
        <f t="shared" si="385"/>
        <v>0</v>
      </c>
      <c r="ET382" s="171">
        <f t="shared" si="386"/>
        <v>0</v>
      </c>
      <c r="EU382" s="171">
        <f t="shared" si="387"/>
        <v>0</v>
      </c>
      <c r="EV382" s="172">
        <f t="shared" si="388"/>
        <v>42</v>
      </c>
      <c r="EW382" s="173"/>
      <c r="EX382" s="248">
        <f t="shared" si="440"/>
        <v>0</v>
      </c>
      <c r="EY382" s="174">
        <f>(L382*regular)+(M382*Cadeirantee)</f>
        <v>0</v>
      </c>
      <c r="EZ382" s="249">
        <f>SUMIF(FG382:GJ382,"&gt;0")</f>
        <v>0</v>
      </c>
      <c r="FA382" s="249">
        <f>SUMIF(FG382:GJ382,"&lt;0")+SUMIF(GN382:HP382,"&lt;0")</f>
        <v>0</v>
      </c>
      <c r="FB382" s="174">
        <v>0</v>
      </c>
      <c r="FC382" s="126">
        <f>N382*km*'VALORES TABELA'!$B$13</f>
        <v>0</v>
      </c>
      <c r="FD382" s="250">
        <f t="shared" ref="FD382:FD385" si="441">GL382</f>
        <v>0</v>
      </c>
      <c r="FE382" s="105"/>
      <c r="FF382" s="119"/>
      <c r="FG382" s="119"/>
      <c r="FH382" s="119"/>
      <c r="FI382" s="119"/>
      <c r="FJ382" s="119"/>
      <c r="FK382" s="119"/>
      <c r="FL382" s="119"/>
      <c r="FM382" s="119"/>
      <c r="FN382" s="119"/>
      <c r="FO382" s="119"/>
      <c r="FP382" s="119"/>
      <c r="FQ382" s="119"/>
      <c r="FR382" s="119"/>
      <c r="FS382" s="119"/>
      <c r="FT382" s="119"/>
      <c r="FU382" s="119"/>
      <c r="FV382" s="119"/>
      <c r="FW382" s="119"/>
      <c r="FX382" s="119"/>
      <c r="FY382" s="119"/>
      <c r="FZ382" s="119"/>
      <c r="GA382" s="119"/>
      <c r="GB382" s="119"/>
      <c r="GC382" s="119"/>
      <c r="GD382" s="119"/>
      <c r="GE382" s="119"/>
      <c r="GF382" s="119"/>
      <c r="GG382" s="119"/>
      <c r="GH382" s="119"/>
      <c r="GI382" s="119"/>
      <c r="GJ382" s="119"/>
      <c r="GK382" s="251"/>
      <c r="GL382" s="103">
        <f t="shared" si="390"/>
        <v>0</v>
      </c>
      <c r="GM382" s="124"/>
      <c r="GN382" s="104"/>
      <c r="GO382" s="104"/>
      <c r="GP382" s="104"/>
      <c r="GQ382" s="104"/>
      <c r="GR382" s="104"/>
      <c r="GS382" s="104"/>
      <c r="GT382" s="104"/>
      <c r="GU382" s="104"/>
      <c r="GV382" s="104"/>
      <c r="GW382" s="104"/>
      <c r="GX382" s="104"/>
      <c r="GY382" s="104"/>
      <c r="GZ382" s="104"/>
      <c r="HA382" s="104"/>
      <c r="HB382" s="104"/>
      <c r="HC382" s="104"/>
      <c r="HD382" s="104"/>
      <c r="HE382" s="104"/>
      <c r="HF382" s="104"/>
      <c r="HG382" s="104"/>
      <c r="HH382" s="104"/>
      <c r="HI382" s="104"/>
      <c r="HJ382" s="104"/>
      <c r="HK382" s="104"/>
      <c r="HL382" s="104"/>
      <c r="HM382" s="104"/>
      <c r="HN382" s="104"/>
      <c r="HO382" s="104"/>
      <c r="HP382" s="104"/>
      <c r="HQ382" s="64"/>
      <c r="HR382" s="64"/>
      <c r="HS382" s="64"/>
      <c r="HT382" s="64"/>
      <c r="HU382" s="64"/>
      <c r="HV382" s="64"/>
      <c r="HW382" s="105"/>
      <c r="HX382" s="64"/>
      <c r="HY382" s="280">
        <f t="shared" ref="HY382:HY385" si="442">IF(ISTEXT(EM382), VALUE(EM382), EM382)</f>
        <v>0</v>
      </c>
      <c r="HZ382" s="280">
        <f t="shared" ref="HZ382:HZ385" si="443">IF(ISTEXT(EN382), VALUE(EN382), EN382)</f>
        <v>0</v>
      </c>
      <c r="IA382" s="280">
        <f t="shared" ref="IA382:IA385" si="444">IF(ISTEXT(EO382), VALUE(EO382), EO382)</f>
        <v>0</v>
      </c>
      <c r="IB382" s="64"/>
      <c r="IC382" s="64"/>
    </row>
    <row r="383" spans="1:237" s="106" customFormat="1" ht="22.5" customHeight="1" x14ac:dyDescent="0.25">
      <c r="A383" s="368" t="s">
        <v>3550</v>
      </c>
      <c r="B383" s="369" t="s">
        <v>3551</v>
      </c>
      <c r="C383" s="375" t="s">
        <v>3233</v>
      </c>
      <c r="D383" s="371" t="s">
        <v>3547</v>
      </c>
      <c r="E383" s="371" t="s">
        <v>3552</v>
      </c>
      <c r="F383" s="376" t="s">
        <v>3224</v>
      </c>
      <c r="G383" s="376" t="s">
        <v>3225</v>
      </c>
      <c r="H383" s="373" t="s">
        <v>196</v>
      </c>
      <c r="I383" s="374" t="s">
        <v>3553</v>
      </c>
      <c r="J383" s="421" t="s">
        <v>3231</v>
      </c>
      <c r="K383" s="422" t="s">
        <v>3235</v>
      </c>
      <c r="L383" s="329">
        <f>CONTINUA!BV383</f>
        <v>0</v>
      </c>
      <c r="M383" s="329">
        <f>CONTINUA!BW383</f>
        <v>0</v>
      </c>
      <c r="N383" s="895"/>
      <c r="O383" s="896" t="s">
        <v>4042</v>
      </c>
      <c r="P383" s="897" t="s">
        <v>4035</v>
      </c>
      <c r="Q383" s="400"/>
      <c r="R383" s="401"/>
      <c r="S383" s="400"/>
      <c r="T383" s="401"/>
      <c r="U383" s="400"/>
      <c r="V383" s="401"/>
      <c r="W383" s="400"/>
      <c r="X383" s="401"/>
      <c r="Y383" s="400"/>
      <c r="Z383" s="401"/>
      <c r="AA383" s="400"/>
      <c r="AB383" s="401"/>
      <c r="AC383" s="400"/>
      <c r="AD383" s="401"/>
      <c r="AE383" s="400"/>
      <c r="AF383" s="401"/>
      <c r="AG383" s="400"/>
      <c r="AH383" s="401"/>
      <c r="AI383" s="400"/>
      <c r="AJ383" s="401"/>
      <c r="AK383" s="400"/>
      <c r="AL383" s="401"/>
      <c r="AM383" s="400"/>
      <c r="AN383" s="401"/>
      <c r="AO383" s="400"/>
      <c r="AP383" s="401"/>
      <c r="AQ383" s="400"/>
      <c r="AR383" s="401"/>
      <c r="AS383" s="400"/>
      <c r="AT383" s="401"/>
      <c r="AU383" s="400"/>
      <c r="AV383" s="401"/>
      <c r="AW383" s="400"/>
      <c r="AX383" s="401"/>
      <c r="AY383" s="400"/>
      <c r="AZ383" s="401"/>
      <c r="BA383" s="400"/>
      <c r="BB383" s="401"/>
      <c r="BC383" s="400"/>
      <c r="BD383" s="401"/>
      <c r="BE383" s="400"/>
      <c r="BF383" s="401"/>
      <c r="BG383" s="400"/>
      <c r="BH383" s="401"/>
      <c r="BI383" s="400"/>
      <c r="BJ383" s="401"/>
      <c r="BK383" s="400"/>
      <c r="BL383" s="401"/>
      <c r="BM383" s="400"/>
      <c r="BN383" s="401"/>
      <c r="BO383" s="400"/>
      <c r="BP383" s="401"/>
      <c r="BQ383" s="400"/>
      <c r="BR383" s="401"/>
      <c r="BS383" s="400"/>
      <c r="BT383" s="401"/>
      <c r="BU383" s="400"/>
      <c r="BV383" s="401"/>
      <c r="BW383" s="400"/>
      <c r="BX383" s="401"/>
      <c r="BY383" s="400"/>
      <c r="BZ383" s="401"/>
      <c r="CA383" s="400"/>
      <c r="CB383" s="401"/>
      <c r="CC383" s="400"/>
      <c r="CD383" s="401"/>
      <c r="CE383" s="400"/>
      <c r="CF383" s="401"/>
      <c r="CG383" s="400"/>
      <c r="CH383" s="401"/>
      <c r="CI383" s="400"/>
      <c r="CJ383" s="401"/>
      <c r="CK383" s="400"/>
      <c r="CL383" s="401"/>
      <c r="CM383" s="400"/>
      <c r="CN383" s="401"/>
      <c r="CO383" s="400"/>
      <c r="CP383" s="401"/>
      <c r="CQ383" s="400"/>
      <c r="CR383" s="401"/>
      <c r="CS383" s="400"/>
      <c r="CT383" s="401"/>
      <c r="CU383" s="400"/>
      <c r="CV383" s="401"/>
      <c r="CW383" s="400"/>
      <c r="CX383" s="401"/>
      <c r="CY383" s="400"/>
      <c r="CZ383" s="401"/>
      <c r="DA383" s="400"/>
      <c r="DB383" s="401"/>
      <c r="DC383" s="400"/>
      <c r="DD383" s="401"/>
      <c r="DE383" s="400"/>
      <c r="DF383" s="401"/>
      <c r="DG383" s="400"/>
      <c r="DH383" s="401"/>
      <c r="DI383" s="400"/>
      <c r="DJ383" s="401"/>
      <c r="DK383" s="400"/>
      <c r="DL383" s="401"/>
      <c r="DM383" s="400"/>
      <c r="DN383" s="401"/>
      <c r="DO383" s="400"/>
      <c r="DP383" s="401"/>
      <c r="DQ383" s="400"/>
      <c r="DR383" s="401"/>
      <c r="DS383" s="400"/>
      <c r="DT383" s="401"/>
      <c r="DU383" s="400"/>
      <c r="DV383" s="401"/>
      <c r="DW383" s="400"/>
      <c r="DX383" s="401"/>
      <c r="DY383" s="400"/>
      <c r="DZ383" s="401"/>
      <c r="EA383" s="400"/>
      <c r="EB383" s="401"/>
      <c r="EC383" s="400"/>
      <c r="ED383" s="401"/>
      <c r="EE383" s="400"/>
      <c r="EF383" s="401"/>
      <c r="EG383" s="400"/>
      <c r="EH383" s="401"/>
      <c r="EI383" s="400"/>
      <c r="EJ383" s="447"/>
      <c r="EK383" s="511"/>
      <c r="EL383" s="514"/>
      <c r="EM383" s="448"/>
      <c r="EN383" s="344"/>
      <c r="EO383" s="345"/>
      <c r="EP383" s="171">
        <f t="shared" si="382"/>
        <v>0</v>
      </c>
      <c r="EQ383" s="171">
        <f t="shared" si="383"/>
        <v>0</v>
      </c>
      <c r="ER383" s="171">
        <f t="shared" si="384"/>
        <v>0</v>
      </c>
      <c r="ES383" s="171">
        <f t="shared" si="385"/>
        <v>0</v>
      </c>
      <c r="ET383" s="171">
        <f t="shared" si="386"/>
        <v>0</v>
      </c>
      <c r="EU383" s="171">
        <f t="shared" si="387"/>
        <v>0</v>
      </c>
      <c r="EV383" s="172">
        <f t="shared" si="388"/>
        <v>0</v>
      </c>
      <c r="EW383" s="125"/>
      <c r="EX383" s="248">
        <f t="shared" si="440"/>
        <v>0</v>
      </c>
      <c r="EY383" s="174">
        <f>(L383*regular)+(M383*Cadeirantee)</f>
        <v>0</v>
      </c>
      <c r="EZ383" s="249">
        <f>SUMIF(FG383:GJ383,"&gt;0")</f>
        <v>0</v>
      </c>
      <c r="FA383" s="249">
        <f>SUMIF(FG383:GJ383,"&lt;0")+SUMIF(GN383:HP383,"&lt;0")</f>
        <v>0</v>
      </c>
      <c r="FB383" s="174">
        <v>0</v>
      </c>
      <c r="FC383" s="126">
        <f>N383*km*'VALORES TABELA'!$B$13</f>
        <v>0</v>
      </c>
      <c r="FD383" s="250">
        <f t="shared" si="441"/>
        <v>0</v>
      </c>
      <c r="FE383" s="105"/>
      <c r="FF383" s="108"/>
      <c r="FG383" s="108"/>
      <c r="FH383" s="108"/>
      <c r="FI383" s="108"/>
      <c r="FJ383" s="108"/>
      <c r="FK383" s="108"/>
      <c r="FL383" s="108"/>
      <c r="FM383" s="108"/>
      <c r="FN383" s="108"/>
      <c r="FO383" s="108"/>
      <c r="FP383" s="108"/>
      <c r="FQ383" s="108"/>
      <c r="FR383" s="108"/>
      <c r="FS383" s="108"/>
      <c r="FT383" s="108"/>
      <c r="FU383" s="108"/>
      <c r="FV383" s="108"/>
      <c r="FW383" s="108"/>
      <c r="FX383" s="108"/>
      <c r="FY383" s="108"/>
      <c r="FZ383" s="108"/>
      <c r="GA383" s="108"/>
      <c r="GB383" s="108"/>
      <c r="GC383" s="108"/>
      <c r="GD383" s="108"/>
      <c r="GE383" s="108"/>
      <c r="GF383" s="108"/>
      <c r="GG383" s="108"/>
      <c r="GH383" s="108"/>
      <c r="GI383" s="108"/>
      <c r="GJ383" s="108"/>
      <c r="GK383" s="251"/>
      <c r="GL383" s="103">
        <f t="shared" si="390"/>
        <v>0</v>
      </c>
      <c r="GM383" s="124"/>
      <c r="GN383" s="104"/>
      <c r="GO383" s="104"/>
      <c r="GP383" s="104"/>
      <c r="GQ383" s="104"/>
      <c r="GR383" s="104"/>
      <c r="GS383" s="104"/>
      <c r="GT383" s="104"/>
      <c r="GU383" s="104"/>
      <c r="GV383" s="104"/>
      <c r="GW383" s="104"/>
      <c r="GX383" s="104"/>
      <c r="GY383" s="104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4"/>
      <c r="HO383" s="104"/>
      <c r="HP383" s="104"/>
      <c r="HQ383" s="64"/>
      <c r="HR383" s="64"/>
      <c r="HS383" s="64"/>
      <c r="HT383" s="64"/>
      <c r="HU383" s="64"/>
      <c r="HV383" s="64"/>
      <c r="HW383" s="105"/>
      <c r="HX383" s="64"/>
      <c r="HY383" s="280">
        <f t="shared" si="442"/>
        <v>0</v>
      </c>
      <c r="HZ383" s="280">
        <f t="shared" si="443"/>
        <v>0</v>
      </c>
      <c r="IA383" s="280">
        <f t="shared" si="444"/>
        <v>0</v>
      </c>
      <c r="IB383" s="64"/>
      <c r="IC383" s="64"/>
    </row>
    <row r="384" spans="1:237" s="106" customFormat="1" ht="22.5" customHeight="1" x14ac:dyDescent="0.25">
      <c r="A384" s="368" t="s">
        <v>3550</v>
      </c>
      <c r="B384" s="369" t="s">
        <v>3551</v>
      </c>
      <c r="C384" s="375" t="s">
        <v>3233</v>
      </c>
      <c r="D384" s="371" t="s">
        <v>3547</v>
      </c>
      <c r="E384" s="371" t="s">
        <v>3552</v>
      </c>
      <c r="F384" s="376" t="s">
        <v>3224</v>
      </c>
      <c r="G384" s="376" t="s">
        <v>3225</v>
      </c>
      <c r="H384" s="373" t="s">
        <v>196</v>
      </c>
      <c r="I384" s="374" t="s">
        <v>3553</v>
      </c>
      <c r="J384" s="421" t="s">
        <v>3231</v>
      </c>
      <c r="K384" s="423" t="s">
        <v>3236</v>
      </c>
      <c r="L384" s="329">
        <f>CONTINUA!BV384</f>
        <v>0</v>
      </c>
      <c r="M384" s="329">
        <f>CONTINUA!BW384</f>
        <v>0</v>
      </c>
      <c r="N384" s="895"/>
      <c r="O384" s="896" t="s">
        <v>4042</v>
      </c>
      <c r="P384" s="897" t="s">
        <v>4035</v>
      </c>
      <c r="Q384" s="400"/>
      <c r="R384" s="401"/>
      <c r="S384" s="400"/>
      <c r="T384" s="401"/>
      <c r="U384" s="400"/>
      <c r="V384" s="401"/>
      <c r="W384" s="400"/>
      <c r="X384" s="401"/>
      <c r="Y384" s="400"/>
      <c r="Z384" s="401"/>
      <c r="AA384" s="400"/>
      <c r="AB384" s="401"/>
      <c r="AC384" s="400"/>
      <c r="AD384" s="401"/>
      <c r="AE384" s="400"/>
      <c r="AF384" s="401"/>
      <c r="AG384" s="400"/>
      <c r="AH384" s="401"/>
      <c r="AI384" s="400"/>
      <c r="AJ384" s="401"/>
      <c r="AK384" s="400"/>
      <c r="AL384" s="401"/>
      <c r="AM384" s="400"/>
      <c r="AN384" s="401"/>
      <c r="AO384" s="400"/>
      <c r="AP384" s="401"/>
      <c r="AQ384" s="400"/>
      <c r="AR384" s="401"/>
      <c r="AS384" s="400"/>
      <c r="AT384" s="401"/>
      <c r="AU384" s="400"/>
      <c r="AV384" s="401"/>
      <c r="AW384" s="400"/>
      <c r="AX384" s="401"/>
      <c r="AY384" s="400"/>
      <c r="AZ384" s="401"/>
      <c r="BA384" s="400"/>
      <c r="BB384" s="401"/>
      <c r="BC384" s="400"/>
      <c r="BD384" s="401"/>
      <c r="BE384" s="400"/>
      <c r="BF384" s="401"/>
      <c r="BG384" s="400"/>
      <c r="BH384" s="401"/>
      <c r="BI384" s="400"/>
      <c r="BJ384" s="401"/>
      <c r="BK384" s="400"/>
      <c r="BL384" s="401"/>
      <c r="BM384" s="400"/>
      <c r="BN384" s="401"/>
      <c r="BO384" s="400"/>
      <c r="BP384" s="401"/>
      <c r="BQ384" s="400"/>
      <c r="BR384" s="401"/>
      <c r="BS384" s="400"/>
      <c r="BT384" s="401"/>
      <c r="BU384" s="400"/>
      <c r="BV384" s="401"/>
      <c r="BW384" s="400"/>
      <c r="BX384" s="401"/>
      <c r="BY384" s="400"/>
      <c r="BZ384" s="401"/>
      <c r="CA384" s="400"/>
      <c r="CB384" s="401"/>
      <c r="CC384" s="400"/>
      <c r="CD384" s="401"/>
      <c r="CE384" s="400"/>
      <c r="CF384" s="401"/>
      <c r="CG384" s="400"/>
      <c r="CH384" s="401"/>
      <c r="CI384" s="400"/>
      <c r="CJ384" s="401"/>
      <c r="CK384" s="400"/>
      <c r="CL384" s="401"/>
      <c r="CM384" s="400"/>
      <c r="CN384" s="401"/>
      <c r="CO384" s="400"/>
      <c r="CP384" s="401"/>
      <c r="CQ384" s="400"/>
      <c r="CR384" s="401"/>
      <c r="CS384" s="400"/>
      <c r="CT384" s="401"/>
      <c r="CU384" s="400"/>
      <c r="CV384" s="401"/>
      <c r="CW384" s="400"/>
      <c r="CX384" s="401"/>
      <c r="CY384" s="400"/>
      <c r="CZ384" s="401"/>
      <c r="DA384" s="400"/>
      <c r="DB384" s="401"/>
      <c r="DC384" s="400"/>
      <c r="DD384" s="401"/>
      <c r="DE384" s="400"/>
      <c r="DF384" s="401"/>
      <c r="DG384" s="400"/>
      <c r="DH384" s="401"/>
      <c r="DI384" s="400"/>
      <c r="DJ384" s="401"/>
      <c r="DK384" s="400"/>
      <c r="DL384" s="401"/>
      <c r="DM384" s="400"/>
      <c r="DN384" s="401"/>
      <c r="DO384" s="400"/>
      <c r="DP384" s="401"/>
      <c r="DQ384" s="400"/>
      <c r="DR384" s="401"/>
      <c r="DS384" s="400"/>
      <c r="DT384" s="401"/>
      <c r="DU384" s="400"/>
      <c r="DV384" s="401"/>
      <c r="DW384" s="400"/>
      <c r="DX384" s="401"/>
      <c r="DY384" s="400"/>
      <c r="DZ384" s="401"/>
      <c r="EA384" s="400"/>
      <c r="EB384" s="401"/>
      <c r="EC384" s="400"/>
      <c r="ED384" s="401"/>
      <c r="EE384" s="400"/>
      <c r="EF384" s="401"/>
      <c r="EG384" s="400"/>
      <c r="EH384" s="401"/>
      <c r="EI384" s="400"/>
      <c r="EJ384" s="447"/>
      <c r="EK384" s="511"/>
      <c r="EL384" s="514"/>
      <c r="EM384" s="448"/>
      <c r="EN384" s="344"/>
      <c r="EO384" s="345"/>
      <c r="EP384" s="171">
        <f t="shared" si="382"/>
        <v>0</v>
      </c>
      <c r="EQ384" s="171">
        <f t="shared" si="383"/>
        <v>0</v>
      </c>
      <c r="ER384" s="171">
        <f t="shared" si="384"/>
        <v>0</v>
      </c>
      <c r="ES384" s="171">
        <f t="shared" si="385"/>
        <v>0</v>
      </c>
      <c r="ET384" s="171">
        <f t="shared" si="386"/>
        <v>0</v>
      </c>
      <c r="EU384" s="171">
        <f t="shared" si="387"/>
        <v>0</v>
      </c>
      <c r="EV384" s="172">
        <f t="shared" si="388"/>
        <v>0</v>
      </c>
      <c r="EW384" s="127"/>
      <c r="EX384" s="248">
        <f t="shared" si="440"/>
        <v>0</v>
      </c>
      <c r="EY384" s="174">
        <f>(L384*regular)+(M384*Cadeirantee)</f>
        <v>0</v>
      </c>
      <c r="EZ384" s="249">
        <f>SUMIF(FG384:GJ384,"&gt;0")</f>
        <v>0</v>
      </c>
      <c r="FA384" s="249">
        <f>SUMIF(FG384:GJ384,"&lt;0")+SUMIF(GN384:HP384,"&lt;0")</f>
        <v>0</v>
      </c>
      <c r="FB384" s="174">
        <v>0</v>
      </c>
      <c r="FC384" s="126">
        <f>N384*km*'VALORES TABELA'!$B$13</f>
        <v>0</v>
      </c>
      <c r="FD384" s="250">
        <f t="shared" si="441"/>
        <v>0</v>
      </c>
      <c r="FE384" s="105"/>
      <c r="FF384" s="118"/>
      <c r="FG384" s="118"/>
      <c r="FH384" s="118"/>
      <c r="FI384" s="118"/>
      <c r="FJ384" s="118"/>
      <c r="FK384" s="118"/>
      <c r="FL384" s="118"/>
      <c r="FM384" s="118"/>
      <c r="FN384" s="118"/>
      <c r="FO384" s="118"/>
      <c r="FP384" s="118"/>
      <c r="FQ384" s="118"/>
      <c r="FR384" s="118"/>
      <c r="FS384" s="118"/>
      <c r="FT384" s="118"/>
      <c r="FU384" s="118"/>
      <c r="FV384" s="118"/>
      <c r="FW384" s="118"/>
      <c r="FX384" s="118"/>
      <c r="FY384" s="118"/>
      <c r="FZ384" s="118"/>
      <c r="GA384" s="118"/>
      <c r="GB384" s="118"/>
      <c r="GC384" s="118"/>
      <c r="GD384" s="118"/>
      <c r="GE384" s="118"/>
      <c r="GF384" s="118"/>
      <c r="GG384" s="118"/>
      <c r="GH384" s="118"/>
      <c r="GI384" s="118"/>
      <c r="GJ384" s="118"/>
      <c r="GK384" s="252"/>
      <c r="GL384" s="103">
        <f t="shared" si="390"/>
        <v>0</v>
      </c>
      <c r="GM384" s="124"/>
      <c r="GN384" s="104"/>
      <c r="GO384" s="104"/>
      <c r="GP384" s="104"/>
      <c r="GQ384" s="104"/>
      <c r="GR384" s="104"/>
      <c r="GS384" s="104"/>
      <c r="GT384" s="104"/>
      <c r="GU384" s="104"/>
      <c r="GV384" s="104"/>
      <c r="GW384" s="104"/>
      <c r="GX384" s="104"/>
      <c r="GY384" s="104"/>
      <c r="GZ384" s="104"/>
      <c r="HA384" s="104"/>
      <c r="HB384" s="104"/>
      <c r="HC384" s="104"/>
      <c r="HD384" s="104"/>
      <c r="HE384" s="104"/>
      <c r="HF384" s="104"/>
      <c r="HG384" s="104"/>
      <c r="HH384" s="104"/>
      <c r="HI384" s="104"/>
      <c r="HJ384" s="104"/>
      <c r="HK384" s="104"/>
      <c r="HL384" s="104"/>
      <c r="HM384" s="104"/>
      <c r="HN384" s="104"/>
      <c r="HO384" s="104"/>
      <c r="HP384" s="104"/>
      <c r="HQ384" s="64"/>
      <c r="HR384" s="65"/>
      <c r="HS384" s="65"/>
      <c r="HT384" s="65"/>
      <c r="HU384" s="65"/>
      <c r="HV384" s="65"/>
      <c r="HW384" s="105"/>
      <c r="HX384" s="65"/>
      <c r="HY384" s="280">
        <f t="shared" si="442"/>
        <v>0</v>
      </c>
      <c r="HZ384" s="280">
        <f t="shared" si="443"/>
        <v>0</v>
      </c>
      <c r="IA384" s="280">
        <f t="shared" si="444"/>
        <v>0</v>
      </c>
      <c r="IB384" s="65"/>
      <c r="IC384" s="65"/>
    </row>
    <row r="385" spans="1:237" s="106" customFormat="1" ht="22.5" customHeight="1" thickBot="1" x14ac:dyDescent="0.3">
      <c r="A385" s="377" t="s">
        <v>3550</v>
      </c>
      <c r="B385" s="378" t="s">
        <v>3551</v>
      </c>
      <c r="C385" s="379" t="s">
        <v>3233</v>
      </c>
      <c r="D385" s="380" t="s">
        <v>3547</v>
      </c>
      <c r="E385" s="380" t="s">
        <v>3552</v>
      </c>
      <c r="F385" s="381" t="s">
        <v>3224</v>
      </c>
      <c r="G385" s="381" t="s">
        <v>3225</v>
      </c>
      <c r="H385" s="382" t="s">
        <v>196</v>
      </c>
      <c r="I385" s="383" t="s">
        <v>3553</v>
      </c>
      <c r="J385" s="421" t="s">
        <v>3231</v>
      </c>
      <c r="K385" s="424" t="s">
        <v>60</v>
      </c>
      <c r="L385" s="329">
        <f>CONTINUA!BV385</f>
        <v>0</v>
      </c>
      <c r="M385" s="329">
        <f>CONTINUA!BW385</f>
        <v>0</v>
      </c>
      <c r="N385" s="895"/>
      <c r="O385" s="896" t="s">
        <v>4042</v>
      </c>
      <c r="P385" s="897" t="s">
        <v>4035</v>
      </c>
      <c r="Q385" s="400"/>
      <c r="R385" s="401"/>
      <c r="S385" s="400"/>
      <c r="T385" s="401"/>
      <c r="U385" s="400"/>
      <c r="V385" s="401"/>
      <c r="W385" s="400"/>
      <c r="X385" s="401"/>
      <c r="Y385" s="400"/>
      <c r="Z385" s="401"/>
      <c r="AA385" s="400"/>
      <c r="AB385" s="401"/>
      <c r="AC385" s="400"/>
      <c r="AD385" s="401"/>
      <c r="AE385" s="400"/>
      <c r="AF385" s="401"/>
      <c r="AG385" s="400"/>
      <c r="AH385" s="401"/>
      <c r="AI385" s="400"/>
      <c r="AJ385" s="401"/>
      <c r="AK385" s="400"/>
      <c r="AL385" s="401"/>
      <c r="AM385" s="400"/>
      <c r="AN385" s="401"/>
      <c r="AO385" s="400"/>
      <c r="AP385" s="401"/>
      <c r="AQ385" s="400"/>
      <c r="AR385" s="401"/>
      <c r="AS385" s="400"/>
      <c r="AT385" s="401"/>
      <c r="AU385" s="400"/>
      <c r="AV385" s="401"/>
      <c r="AW385" s="400"/>
      <c r="AX385" s="401"/>
      <c r="AY385" s="400"/>
      <c r="AZ385" s="401"/>
      <c r="BA385" s="400"/>
      <c r="BB385" s="401"/>
      <c r="BC385" s="400"/>
      <c r="BD385" s="401"/>
      <c r="BE385" s="400"/>
      <c r="BF385" s="401"/>
      <c r="BG385" s="400"/>
      <c r="BH385" s="401"/>
      <c r="BI385" s="400"/>
      <c r="BJ385" s="401"/>
      <c r="BK385" s="400"/>
      <c r="BL385" s="401"/>
      <c r="BM385" s="400"/>
      <c r="BN385" s="401"/>
      <c r="BO385" s="400"/>
      <c r="BP385" s="401"/>
      <c r="BQ385" s="400"/>
      <c r="BR385" s="401"/>
      <c r="BS385" s="400"/>
      <c r="BT385" s="401"/>
      <c r="BU385" s="400"/>
      <c r="BV385" s="401"/>
      <c r="BW385" s="400"/>
      <c r="BX385" s="401"/>
      <c r="BY385" s="400"/>
      <c r="BZ385" s="401"/>
      <c r="CA385" s="400"/>
      <c r="CB385" s="401"/>
      <c r="CC385" s="400"/>
      <c r="CD385" s="401"/>
      <c r="CE385" s="400"/>
      <c r="CF385" s="401"/>
      <c r="CG385" s="400"/>
      <c r="CH385" s="401"/>
      <c r="CI385" s="400"/>
      <c r="CJ385" s="401"/>
      <c r="CK385" s="400"/>
      <c r="CL385" s="401"/>
      <c r="CM385" s="400"/>
      <c r="CN385" s="401"/>
      <c r="CO385" s="400"/>
      <c r="CP385" s="401"/>
      <c r="CQ385" s="400"/>
      <c r="CR385" s="401"/>
      <c r="CS385" s="400"/>
      <c r="CT385" s="401"/>
      <c r="CU385" s="400"/>
      <c r="CV385" s="401"/>
      <c r="CW385" s="400"/>
      <c r="CX385" s="401"/>
      <c r="CY385" s="400"/>
      <c r="CZ385" s="401"/>
      <c r="DA385" s="400"/>
      <c r="DB385" s="401"/>
      <c r="DC385" s="400"/>
      <c r="DD385" s="401"/>
      <c r="DE385" s="400"/>
      <c r="DF385" s="401"/>
      <c r="DG385" s="400"/>
      <c r="DH385" s="401"/>
      <c r="DI385" s="400"/>
      <c r="DJ385" s="401"/>
      <c r="DK385" s="400"/>
      <c r="DL385" s="401"/>
      <c r="DM385" s="400"/>
      <c r="DN385" s="401"/>
      <c r="DO385" s="400"/>
      <c r="DP385" s="401"/>
      <c r="DQ385" s="400"/>
      <c r="DR385" s="401"/>
      <c r="DS385" s="400"/>
      <c r="DT385" s="401"/>
      <c r="DU385" s="400"/>
      <c r="DV385" s="401"/>
      <c r="DW385" s="400"/>
      <c r="DX385" s="401"/>
      <c r="DY385" s="400"/>
      <c r="DZ385" s="401"/>
      <c r="EA385" s="400"/>
      <c r="EB385" s="401"/>
      <c r="EC385" s="400"/>
      <c r="ED385" s="401"/>
      <c r="EE385" s="400"/>
      <c r="EF385" s="401"/>
      <c r="EG385" s="400"/>
      <c r="EH385" s="401"/>
      <c r="EI385" s="400"/>
      <c r="EJ385" s="447"/>
      <c r="EK385" s="512"/>
      <c r="EL385" s="515"/>
      <c r="EM385" s="450"/>
      <c r="EN385" s="348"/>
      <c r="EO385" s="348"/>
      <c r="EP385" s="179">
        <f t="shared" si="382"/>
        <v>0</v>
      </c>
      <c r="EQ385" s="179">
        <f t="shared" si="383"/>
        <v>0</v>
      </c>
      <c r="ER385" s="179">
        <f t="shared" si="384"/>
        <v>0</v>
      </c>
      <c r="ES385" s="179">
        <f t="shared" si="385"/>
        <v>0</v>
      </c>
      <c r="ET385" s="179">
        <f t="shared" si="386"/>
        <v>0</v>
      </c>
      <c r="EU385" s="179">
        <f t="shared" si="387"/>
        <v>0</v>
      </c>
      <c r="EV385" s="172">
        <f t="shared" si="388"/>
        <v>0</v>
      </c>
      <c r="EW385" s="253"/>
      <c r="EX385" s="254">
        <v>0</v>
      </c>
      <c r="EY385" s="180">
        <v>0</v>
      </c>
      <c r="EZ385" s="255">
        <v>0</v>
      </c>
      <c r="FA385" s="255">
        <v>0</v>
      </c>
      <c r="FB385" s="180">
        <f>SUM(FF385:GI385)/2</f>
        <v>0</v>
      </c>
      <c r="FC385" s="256">
        <f>N385*km*'VALORES TABELA'!$B$13</f>
        <v>0</v>
      </c>
      <c r="FD385" s="250">
        <f t="shared" si="441"/>
        <v>0</v>
      </c>
      <c r="FE385" s="257"/>
      <c r="FF385" s="181">
        <f>((Q385+S385)*Percapita)+((R385+T385)*Cadeirante)</f>
        <v>0</v>
      </c>
      <c r="FG385" s="181">
        <f>((U385+W385)*Percapita/30*FG$4)+((V385+X385)*Cadeirante/30*FG$4)</f>
        <v>0</v>
      </c>
      <c r="FH385" s="181">
        <f>((Y385+AA385)*Percapita/30*FH$4)+((Z385+AB385)*Cadeirante/30*FH$4)</f>
        <v>0</v>
      </c>
      <c r="FI385" s="181">
        <f>((AC385+AE385)*Percapita/30*FI$4)+((AD385+AF385)*Cadeirante/30*FI$4)</f>
        <v>0</v>
      </c>
      <c r="FJ385" s="181">
        <f>((AG385+AI385)*Percapita/30*FJ$4)+((AH385+AJ385)*Cadeirante/30*FJ$4)</f>
        <v>0</v>
      </c>
      <c r="FK385" s="181">
        <f>((AK385+AM385)*Percapita/30*FK$4)+((AL385+AN385)*Cadeirante/30*FK$4)</f>
        <v>0</v>
      </c>
      <c r="FL385" s="181">
        <f>((AO385+AQ385)*Percapita/30*FL$4)+((AP385+AR385)*Cadeirante/30*FL$4)</f>
        <v>0</v>
      </c>
      <c r="FM385" s="181">
        <f>((AS385+AU385)*Percapita/30*FM$4)+((AT385+AV385)*Cadeirante/30*FM$4)</f>
        <v>0</v>
      </c>
      <c r="FN385" s="181">
        <f>((AW385+AY385)*Percapita/30*FN$4)+((AX385+AZ385)*Cadeirante/30*FN$4)</f>
        <v>0</v>
      </c>
      <c r="FO385" s="181">
        <f>((BA385+BC385)*Percapita/30*FO$4)+((BB385+BD385)*Cadeirante/30*FO$4)</f>
        <v>0</v>
      </c>
      <c r="FP385" s="181">
        <f>((BE385+BG385)*Percapita/30*FP$4)+((BF385+BH385)*Cadeirante/30*FP$4)</f>
        <v>0</v>
      </c>
      <c r="FQ385" s="181">
        <f>((BI385+BK385)*Percapita/30*FQ$4)+((BJ385+BL385)*Cadeirante/30*FQ$4)</f>
        <v>0</v>
      </c>
      <c r="FR385" s="181">
        <f>((BM385+BO385)*Percapita/30*FR$4)+((BN385+BP385)*Cadeirante/30*FR$4)</f>
        <v>0</v>
      </c>
      <c r="FS385" s="181">
        <f>((BQ385+BS385)*Percapita/30*FS$4)+((BR385+BT385)*Cadeirante/30*FS$4)</f>
        <v>0</v>
      </c>
      <c r="FT385" s="181">
        <f>((BU385+BW385)*Percapita/30*FT$4)+((BV385+BX385)*Cadeirante/30*FT$4)</f>
        <v>0</v>
      </c>
      <c r="FU385" s="181">
        <f>((BY385+CA385)*Percapita/30*FU$4)+((BZ385+CB385)*Cadeirante/30*FU$4)</f>
        <v>0</v>
      </c>
      <c r="FV385" s="181">
        <f>((CC385+CE385)*Percapita/30*FV$4)+((CD385+CF385)*Cadeirante/30*FV$4)</f>
        <v>0</v>
      </c>
      <c r="FW385" s="181">
        <f>((CG385+CI385)*Percapita/30*FW$4)+((CI385+CK385)*Cadeirante/30*FW$4)</f>
        <v>0</v>
      </c>
      <c r="FX385" s="181">
        <f>((CK385+CM385)*Percapita/30*FX$4)+((CL385+CN385)*Cadeirante/30*FX$4)</f>
        <v>0</v>
      </c>
      <c r="FY385" s="181">
        <f>((CO385+CQ385)*Percapita/30*FY$4)+((CP385+CR385)*Cadeirante/30*FY$4)</f>
        <v>0</v>
      </c>
      <c r="FZ385" s="181">
        <f>((CS385+CU385)*Percapita/30*FZ$4)+((CT385+CV385)*Cadeirante/30*FZ$4)</f>
        <v>0</v>
      </c>
      <c r="GA385" s="181">
        <f>((CW385+CY385)*Percapita/30*GA$4)+((CX385+CZ385)*Cadeirante/30*GA$4)</f>
        <v>0</v>
      </c>
      <c r="GB385" s="181">
        <f>((DA385+DC385)*Percapita/30*GB$4)+((DB385+DD385)*Cadeirante/30*GB$4)</f>
        <v>0</v>
      </c>
      <c r="GC385" s="181">
        <f>((DE385+DG385)*Percapita/30*GC$4)+((DF385+DH385)*Cadeirante/30*GC$4)</f>
        <v>0</v>
      </c>
      <c r="GD385" s="181">
        <f>((DI385+DK385)*Percapita/30*GD$4)+((DJ385+DL385)*Cadeirante/30*GD$4)</f>
        <v>0</v>
      </c>
      <c r="GE385" s="181">
        <f>((DM385+DO385)*Percapita/30*GE$4)+((DN385+DP385)*Cadeirante/30*GE$4)</f>
        <v>0</v>
      </c>
      <c r="GF385" s="181">
        <f>((DQ385+DS385)*Percapita/30*GF$4)+((DR385+DT385)*Cadeirante/30*GF$4)</f>
        <v>0</v>
      </c>
      <c r="GG385" s="181">
        <f>((DU385+DW385)*Percapita/30*GG$4)+((DV385+DX385)*Cadeirante/30*GG$4)</f>
        <v>0</v>
      </c>
      <c r="GH385" s="181">
        <f>((DY385+EA385)*Percapita/30*GH$4)+((DZ385+EB385)*Cadeirante/30*GH$4)</f>
        <v>0</v>
      </c>
      <c r="GI385" s="181">
        <f>((EC385+EE385)*Percapita/30*GI$4)+((ED385+EF385)*Cadeirante/30*GI$4)</f>
        <v>0</v>
      </c>
      <c r="GJ385" s="181">
        <f>((EG385+EI385)*Percapita)+((EH385+EJ385)*Cadeirante)</f>
        <v>0</v>
      </c>
      <c r="GK385" s="258"/>
      <c r="GL385" s="103">
        <f t="shared" si="390"/>
        <v>0</v>
      </c>
      <c r="GM385" s="124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259"/>
      <c r="HQ385" s="64"/>
      <c r="HW385" s="257"/>
      <c r="HY385" s="280">
        <f t="shared" si="442"/>
        <v>0</v>
      </c>
      <c r="HZ385" s="280">
        <f t="shared" si="443"/>
        <v>0</v>
      </c>
      <c r="IA385" s="280">
        <f t="shared" si="444"/>
        <v>0</v>
      </c>
    </row>
    <row r="386" spans="1:237" s="106" customFormat="1" ht="22.5" customHeight="1" x14ac:dyDescent="0.25">
      <c r="A386" t="s">
        <v>3554</v>
      </c>
      <c r="B386" s="522" t="s">
        <v>3555</v>
      </c>
      <c r="C386" s="523">
        <v>3</v>
      </c>
      <c r="D386" s="524" t="s">
        <v>3556</v>
      </c>
      <c r="E386" s="524" t="s">
        <v>3557</v>
      </c>
      <c r="F386" s="525" t="s">
        <v>3224</v>
      </c>
      <c r="G386" s="525" t="s">
        <v>3225</v>
      </c>
      <c r="H386" s="350" t="s">
        <v>197</v>
      </c>
      <c r="I386" s="351" t="s">
        <v>3558</v>
      </c>
      <c r="J386" s="409" t="s">
        <v>3300</v>
      </c>
      <c r="K386" s="410" t="s">
        <v>3232</v>
      </c>
      <c r="L386" s="329">
        <f>CONTINUA!BV386</f>
        <v>0</v>
      </c>
      <c r="M386" s="329">
        <f>CONTINUA!BW386</f>
        <v>0</v>
      </c>
      <c r="N386" s="895"/>
      <c r="O386" s="896" t="s">
        <v>4043</v>
      </c>
      <c r="P386" s="897" t="s">
        <v>4035</v>
      </c>
      <c r="Q386" s="400"/>
      <c r="R386" s="401"/>
      <c r="S386" s="400"/>
      <c r="T386" s="401"/>
      <c r="U386" s="400"/>
      <c r="V386" s="401"/>
      <c r="W386" s="400"/>
      <c r="X386" s="401"/>
      <c r="Y386" s="400"/>
      <c r="Z386" s="401"/>
      <c r="AA386" s="400"/>
      <c r="AB386" s="401"/>
      <c r="AC386" s="400"/>
      <c r="AD386" s="401"/>
      <c r="AE386" s="400"/>
      <c r="AF386" s="401"/>
      <c r="AG386" s="400"/>
      <c r="AH386" s="401"/>
      <c r="AI386" s="400"/>
      <c r="AJ386" s="401"/>
      <c r="AK386" s="400"/>
      <c r="AL386" s="401"/>
      <c r="AM386" s="400"/>
      <c r="AN386" s="401"/>
      <c r="AO386" s="400"/>
      <c r="AP386" s="401"/>
      <c r="AQ386" s="400"/>
      <c r="AR386" s="401"/>
      <c r="AS386" s="400"/>
      <c r="AT386" s="401"/>
      <c r="AU386" s="400"/>
      <c r="AV386" s="401"/>
      <c r="AW386" s="400"/>
      <c r="AX386" s="401"/>
      <c r="AY386" s="400"/>
      <c r="AZ386" s="401"/>
      <c r="BA386" s="400"/>
      <c r="BB386" s="401"/>
      <c r="BC386" s="400"/>
      <c r="BD386" s="401"/>
      <c r="BE386" s="400"/>
      <c r="BF386" s="401"/>
      <c r="BG386" s="400"/>
      <c r="BH386" s="401"/>
      <c r="BI386" s="400"/>
      <c r="BJ386" s="401"/>
      <c r="BK386" s="400"/>
      <c r="BL386" s="401"/>
      <c r="BM386" s="400"/>
      <c r="BN386" s="401"/>
      <c r="BO386" s="400"/>
      <c r="BP386" s="401"/>
      <c r="BQ386" s="400"/>
      <c r="BR386" s="401"/>
      <c r="BS386" s="400"/>
      <c r="BT386" s="401"/>
      <c r="BU386" s="400"/>
      <c r="BV386" s="401"/>
      <c r="BW386" s="400"/>
      <c r="BX386" s="401"/>
      <c r="BY386" s="400"/>
      <c r="BZ386" s="401"/>
      <c r="CA386" s="400"/>
      <c r="CB386" s="401"/>
      <c r="CC386" s="400"/>
      <c r="CD386" s="401"/>
      <c r="CE386" s="400"/>
      <c r="CF386" s="401"/>
      <c r="CG386" s="400"/>
      <c r="CH386" s="401"/>
      <c r="CI386" s="400"/>
      <c r="CJ386" s="401"/>
      <c r="CK386" s="400"/>
      <c r="CL386" s="401"/>
      <c r="CM386" s="400"/>
      <c r="CN386" s="401"/>
      <c r="CO386" s="400"/>
      <c r="CP386" s="401"/>
      <c r="CQ386" s="400"/>
      <c r="CR386" s="401"/>
      <c r="CS386" s="400"/>
      <c r="CT386" s="401"/>
      <c r="CU386" s="400"/>
      <c r="CV386" s="401"/>
      <c r="CW386" s="400"/>
      <c r="CX386" s="401"/>
      <c r="CY386" s="400"/>
      <c r="CZ386" s="401"/>
      <c r="DA386" s="400"/>
      <c r="DB386" s="401"/>
      <c r="DC386" s="400"/>
      <c r="DD386" s="401"/>
      <c r="DE386" s="400"/>
      <c r="DF386" s="401"/>
      <c r="DG386" s="400"/>
      <c r="DH386" s="401"/>
      <c r="DI386" s="400"/>
      <c r="DJ386" s="401"/>
      <c r="DK386" s="400"/>
      <c r="DL386" s="401"/>
      <c r="DM386" s="400"/>
      <c r="DN386" s="401"/>
      <c r="DO386" s="400"/>
      <c r="DP386" s="401"/>
      <c r="DQ386" s="400"/>
      <c r="DR386" s="401"/>
      <c r="DS386" s="400"/>
      <c r="DT386" s="401"/>
      <c r="DU386" s="400"/>
      <c r="DV386" s="401"/>
      <c r="DW386" s="400"/>
      <c r="DX386" s="401"/>
      <c r="DY386" s="400"/>
      <c r="DZ386" s="401"/>
      <c r="EA386" s="400"/>
      <c r="EB386" s="401"/>
      <c r="EC386" s="400"/>
      <c r="ED386" s="401"/>
      <c r="EE386" s="400"/>
      <c r="EF386" s="401"/>
      <c r="EG386" s="400"/>
      <c r="EH386" s="401"/>
      <c r="EI386" s="400"/>
      <c r="EJ386" s="447"/>
      <c r="EK386" s="510"/>
      <c r="EL386" s="513"/>
      <c r="EM386" s="520"/>
      <c r="EN386" s="520"/>
      <c r="EO386" s="520"/>
      <c r="EP386" s="171">
        <f t="shared" si="382"/>
        <v>0</v>
      </c>
      <c r="EQ386" s="171">
        <f t="shared" si="383"/>
        <v>0</v>
      </c>
      <c r="ER386" s="171">
        <f t="shared" si="384"/>
        <v>0</v>
      </c>
      <c r="ES386" s="171">
        <f t="shared" si="385"/>
        <v>0</v>
      </c>
      <c r="ET386" s="171">
        <f t="shared" si="386"/>
        <v>0</v>
      </c>
      <c r="EU386" s="171">
        <f t="shared" si="387"/>
        <v>0</v>
      </c>
      <c r="EV386" s="172">
        <f t="shared" si="388"/>
        <v>0</v>
      </c>
      <c r="EW386" s="367">
        <f>IF(C386=4,IF(MAX(Q386:EJ388)&gt;0,(Especiall/30*(IF(($G386-$F386)=($G$5-$F$5),30,IF(DAY($G386)=31,($G386-$F386),($G386-$F386)+1)))),0),0)</f>
        <v>0</v>
      </c>
      <c r="EX386" s="248">
        <f t="shared" ref="EX386:EX389" si="445">FF386</f>
        <v>16188.48</v>
      </c>
      <c r="EY386" s="174">
        <f>(L386*regular)+(M386*Cadeirantee)</f>
        <v>0</v>
      </c>
      <c r="EZ386" s="249">
        <f>SUMIF(FG386:GJ386,"&gt;0")</f>
        <v>0</v>
      </c>
      <c r="FA386" s="249">
        <f>SUMIF(FG386:GJ386,"&lt;0")+SUMIF(GN386:HP386,"&lt;0")</f>
        <v>0</v>
      </c>
      <c r="FB386" s="174">
        <v>0</v>
      </c>
      <c r="FC386" s="175">
        <f>N386*km*'VALORES TABELA'!$B$13</f>
        <v>0</v>
      </c>
      <c r="FD386" s="250">
        <f>GL386</f>
        <v>0</v>
      </c>
      <c r="FE386" s="176">
        <f>(EW386+EW387+EW388+EW389+EX386+EX387+EX388+EX389+EY386+EY387+EY388+EY389+EY390+EZ386+EZ387+EZ388+EZ389+FA386+FA387+FA388+FA389+FC386+FC387+FC388+FC389+HY386-HZ386-IA386+FD386+FD387+FD388+FD389+FB390)</f>
        <v>16188.48</v>
      </c>
      <c r="FF386" s="177">
        <f>IF(C386=4,SUM(Q386+Q387+Q388+S386+S387+S388)*Percapita/30*FF$4+(R386+R387+R388+T386+T387+T388)*Cadeirante/30*FF$4,IF(C386=3,IF(Q389+S389=10,Fixo/30*FF$4+(Q386+Q387+Q388+S386+S387+S388)*Percapita/30*FF$4+(R389+T389)*Cadeirante/30*FF$4,IF(Q389+S389&lt;=9,(Q389+S389)*Crechee/30*FF$4)+(R389+T389)*Cadeirante/30*FF$4+(Q386+Q387+Q388+S386+S387+S388)*Percapita/30*FF$4)+IF(Q389+S389&gt;=11,Fixo/30*FF$4+(Q389+S389-10)*Crechee/30*FF$4,0),IF(C386=2,IF(R386+R387+R388+R389+T386+T387+T388+T389=1,Cadeirante/30*FF$4,IF(R386+R387+R388+R389+T386+T387+T388+T389=2,Fixo/30*FF$4,IF(R386+R387+R388+R389+T386+T387+T388+T389&gt;2,Fixo/30*FF$4+(R386+R387+R388+R389+T386+T387+T388+T389-2)*Cadeirante/30*FF$4)))+(Q386+Q387+Q388+S386+S387+S388)*Percapita/30*FF$4+(Q389+S389)*Crechee/30*FF$4,IF(C386=1,IF(Q386+Q387+Q388+R386+R387+R388+S386+S387+S388+T386+T387+T388&lt;=15,(Q386+Q387+Q388+S386+S387+S388)*Percapita/30*FF$4,IF(Q386+Q387+Q388+R386+R387+R388+S386+S387+S388+T386+T387+T388&gt;=16,Fixo/30*FF$4+(Q386+Q387+Q388+R386+R387+R388+S386+S387+S388+T386+T387-16)*Percapita/30*FF$4))))))</f>
        <v>16188.48</v>
      </c>
      <c r="FG386" s="177">
        <f>IF(C386=4,SUM(U386+U387+U388+W386+W387+W388)*Percapita/30*FG$4+(V386+V387+V388+X386+X387+X388)*Cadeirante/30*FG$4,IF(C386=3,IF(U389+W389=10,Fixo/30*FG$4+(U386+U387+U388+W386+W387+W388)*Percapita/30*FG$4+(V389+X389)*Cadeirante/30*FG$4,IF(U389+W389&lt;=9,(U389+W389)*Crechee/30*FG$4)+(V389+X389)*Cadeirante/30*FG$4+(U386+U387+U388+W386+W387+W388)*Percapita/30*FG$4)+IF(U389+W389&gt;=11,Fixo/30*FG$4+(U389+W389-10)*Crechee/30*FG$4,0),IF(C386=2,IF(V386+V387+V388+V389+X386+X387+X388+X389=1,Cadeirante/30*FG$4,IF(V386+V387+V388+V389+X386+X387+X388+X389=2,Fixo/30*FG$4,IF(V386+V387+V388+V389+X386+X387+X388+X389&gt;2,Fixo/30*FG$4+(V386+V387+V388+V389+X386+X387+X388+X389-2)*Cadeirante/30*FG$4)))+(U386+U387+U388+W386+W387+W388)*Percapita/30*FG$4+(U389+W389)*Crechee/30*FG$4,IF(C386=1,IF(U386+U387+U388+V386+V387+V388+W386+W387+W388+X386+X387+X388&lt;=15,(U386+U387+U388+W386+W387+W388)*Percapita/30*FG$4,IF(U386+U387+U388+V386+V387+V388+W386+W387+W388+X386+X387+X388&gt;=16,Fixo/30*FG$4+(U386+U387+U388+V386+V387+V388+W386+W387+W388+X386+X387-16)*Percapita/30*FG$4))))))</f>
        <v>0</v>
      </c>
      <c r="FH386" s="177">
        <f>IF(C386=4,SUM(Y386+Y387+Y388+AA386+AA387+AA388)*Percapita/30*FH$4+(Z386+Z387+Z388+AB386+AB387+AB388)*Cadeirante/30*FH$4,IF(C386=3,IF(Y389+AA389=10,Fixo/30*FH$4+(Y386+Y387+Y388+AA386+AA387+AA388)*Percapita/30*FH$4+(Z389+AB389)*Cadeirante/30*FH$4,IF(Y389+AA389&lt;=9,(Y389+AA389)*Crechee/30*FH$4)+(Z389+AB389)*Cadeirante/30*FH$4+(Y386+Y387+Y388+AA386+AA387+AA388)*Percapita/30*FH$4)+IF(Y389+AA389&gt;=11,Fixo/30*FH$4+(Y389+AA389-10)*Crechee/30*FH$4,0),IF(C386=2,IF(Z386+Z387+Z388+Z389+AB386+AB387+AB388+AB389=1,Cadeirante/30*FH$4,IF(Z386+Z387+Z388+Z389+AB386+AB387+AB388+AB389=2,Fixo/30*FH$4,IF(Z386+Z387+Z388+Z389+AB386+AB387+AB388+AB389&gt;2,Fixo/30*FH$4+(Z386+Z387+Z388+Z389+AB386+AB387+AB388+AB389-2)*Cadeirante/30*FH$4)))+(Y386+Y387+Y388+AA386+AA387+AA388)*Percapita/30*FH$4+(Y389+AA389)*Crechee/30*FH$4,IF(C386=1,IF(Y386+Y387+Y388+Z386+Z387+Z388+AA386+AA387+AA388+AB386+AB387+AB388&lt;=15,(Y386+Y387+Y388+AA386+AA387+AA388)*Percapita/30*FH$4,IF(Y386+Y387+Y388+Z386+Z387+Z388+AA386+AA387+AA388+AB386+AB387+AB388&gt;=16,Fixo/30*FH$4+(Y386+Y387+Y388+Z386+Z387+Z388+AA386+AA387+AA388+AB386+AB387-16)*Percapita/30*FH$4))))))</f>
        <v>0</v>
      </c>
      <c r="FI386" s="177">
        <f>IF(C386=4,SUM(AC386+AC387+AC388+AE386+AE387+AE388)*Percapita/30*FI$4+(AD386+AD387+AD388+AF386+AF387+AF388)*Cadeirante/30*FI$4,IF(C386=3,IF(AC389+AE389=10,Fixo/30*FI$4+(AC386+AC387+AC388+AE386+AE387+AE388)*Percapita/30*FI$4+(AD389+AF389)*Cadeirante/30*FI$4,IF(AC389+AE389&lt;=9,(AC389+AE389)*Crechee/30*FI$4)+(AD389+AF389)*Cadeirante/30*FI$4+(AC386+AC387+AC388+AE386+AE387+AE388)*Percapita/30*FI$4)+IF(AC389+AE389&gt;=11,Fixo/30*FI$4+(AC389+AE389-10)*Crechee/30*FI$4,0),IF(C386=2,IF(AD386+AD387+AD388+AD389+AF386+AF387+AF388+AF389=1,Cadeirante/30*FI$4,IF(AD386+AD387+AD388+AD389+AF386+AF387+AF388+AF389=2,Fixo/30*FI$4,IF(AD386+AD387+AD388+AD389+AF386+AF387+AF388+AF389&gt;2,Fixo/30*FI$4+(AD386+AD387+AD388+AD389+AF386+AF387+AF388+AF389-2)*Cadeirante/30*FI$4)))+(AC386+AC387+AC388+AE386+AE387+AE388)*Percapita/30*FI$4+(AC389+AE389)*Crechee/30*FI$4,IF(C386=1,IF(AC386+AC387+AC388+AD386+AD387+AD388+AE386+AE387+AE388+AF386+AF387+AF388&lt;=15,(AC386+AC387+AC388+AE386+AE387+AE388)*Percapita/30*FI$4,IF(AC386+AC387+AC388+AD386+AD387+AD388+AE386+AE387+AE388+AF386+AF387+AF388&gt;=16,Fixo/30*FI$4+(AC386+AC387+AC388+AD386+AD387+AD388+AE386+AE387+AE388+AF386+AF387-16)*Percapita/30*FI$4))))))</f>
        <v>0</v>
      </c>
      <c r="FJ386" s="177">
        <f>IF(C386=4,SUM(AG386+AG387+AG388+AI386+AI387+AI388)*Percapita/30*FJ$4+(AH386+AH387+AH388+AJ386+AJ387+AJ388)*Cadeirante/30*FJ$4,IF(C386=3,IF(AG389+AI389=10,Fixo/30*FJ$4+(AG386+AG387+AG388+AI386+AI387+AI388)*Percapita/30*FJ$4+(AH389+AJ389)*Cadeirante/30*FJ$4,IF(AG389+AI389&lt;=9,(AG389+AI389)*Crechee/30*FJ$4)+(AH389+AJ389)*Cadeirante/30*FJ$4+(AG386+AG387+AG388+AI386+AI387+AI388)*Percapita/30*FJ$4)+IF(AG389+AI389&gt;=11,Fixo/30*FJ$4+(AG389+AI389-10)*Crechee/30*FJ$4,0),IF(C386=2,IF(AH386+AH387+AH388+AH389+AJ386+AJ387+AJ388+AJ389=1,Cadeirante/30*FJ$4,IF(AH386+AH387+AH388+AH389+AJ386+AJ387+AJ388+AJ389=2,Fixo/30*FJ$4,IF(AH386+AH387+AH388+AH389+AJ386+AJ387+AJ388+AJ389&gt;2,Fixo/30*FJ$4+(AH386+AH387+AH388+AH389+AJ386+AJ387+AJ388+AJ389-2)*Cadeirante/30*FJ$4)))+(AG386+AG387+AG388+AI386+AI387+AI388)*Percapita/30*FJ$4+(AG389+AI389)*Crechee/30*FJ$4,IF(C386=1,IF(AG386+AG387+AG388+AH386+AH387+AH388+AI386+AI387+AI388+AJ386+AJ387+AJ388&lt;=15,(AG386+AG387+AG388+AI386+AI387+AI388)*Percapita/30*FJ$4,IF(AG386+AG387+AG388+AH386+AH387+AH388+AI386+AI387+AI388+AJ386+AJ387+AJ388&gt;=16,Fixo/30*FJ$4+(AG386+AG387+AG388+AH386+AH387+AH388+AI386+AI387+AI388+AJ386+AJ387-16)*Percapita/30*FJ$4))))))</f>
        <v>0</v>
      </c>
      <c r="FK386" s="177">
        <f>IF(C386=4,SUM(AK386+AK387+AK388+AM386+AM387+AM388)*Percapita/30*FK$4+(AL386+AL387+AL388+AN386+AN387+AN388)*Cadeirante/30*FK$4,IF(C386=3,IF(AK389+AM389=10,Fixo/30*FK$4+(AK386+AK387+AK388+AM386+AM387+AM388)*Percapita/30*FK$4+(AL389+AN389)*Cadeirante/30*FK$4,IF(AK389+AM389&lt;=9,(AK389+AM389)*Crechee/30*FK$4)+(AL389+AN389)*Cadeirante/30*FK$4+(AK386+AK387+AK388+AM386+AM387+AM388)*Percapita/30*FK$4)+IF(AK389+AM389&gt;=11,Fixo/30*FK$4+(AK389+AM389-10)*Crechee/30*FK$4,0),IF(C386=2,IF(AL386+AL387+AL388+AL389+AN386+AN387+AN388+AN389=1,Cadeirante/30*FK$4,IF(AL386+AL387+AL388+AL389+AN386+AN387+AN388+AN389=2,Fixo/30*FK$4,IF(AL386+AL387+AL388+AL389+AN386+AN387+AN388+AN389&gt;2,Fixo/30*FK$4+(AL386+AL387+AL388+AL389+AN386+AN387+AN388+AN389-2)*Cadeirante/30*FK$4)))+(AK386+AK387+AK388+AM386+AM387+AM388)*Percapita/30*FK$4+(AK389+AM389)*Crechee/30*FK$4,IF(C386=1,IF(AK386+AK387+AK388+AL386+AL387+AL388+AM386+AM387+AM388+AN386+AN387+AN388&lt;=15,(AK386+AK387+AK388+AM386+AM387+AM388)*Percapita/30*FK$4,IF(AK386+AK387+AK388+AL386+AL387+AL388+AM386+AM387+AM388+AN386+AN387+AN388&gt;=16,Fixo/30*FK$4+(AK386+AK387+AK388+AL386+AL387+AL388+AM386+AM387+AM388+AN386+AN387-16)*Percapita/30*FK$4))))))</f>
        <v>0</v>
      </c>
      <c r="FL386" s="177">
        <f>IF(C386=4,SUM(AO386+AO387+AO388+AQ386+AQ387+AQ388)*Percapita/30*FL$4+(AP386+AP387+AP388+AR386+AR387+AR388)*Cadeirante/30*FL$4,IF(C386=3,IF(AO389+AQ389=10,Fixo/30*FL$4+(AO386+AO387+AO388+AQ386+AQ387+AQ388)*Percapita/30*FL$4+(AP389+AR389)*Cadeirante/30*FL$4,IF(AO389+AQ389&lt;=9,(AO389+AQ389)*Crechee/30*FL$4)+(AP389+AR389)*Cadeirante/30*FL$4+(AO386+AO387+AO388+AQ386+AQ387+AQ388)*Percapita/30*FL$4)+IF(AO389+AQ389&gt;=11,Fixo/30*FL$4+(AO389+AQ389-10)*Crechee/30*FL$4,0),IF(C386=2,IF(AP386+AP387+AP388+AP389+AR386+AR387+AR388+AR389=1,Cadeirante/30*FL$4,IF(AP386+AP387+AP388+AP389+AR386+AR387+AR388+AR389=2,Fixo/30*FL$4,IF(AP386+AP387+AP388+AP389+AR386+AR387+AR388+AR389&gt;2,Fixo/30*FL$4+(AP386+AP387+AP388+AP389+AR386+AR387+AR388+AR389-2)*Cadeirante/30*FL$4)))+(AO386+AO387+AO388+AQ386+AQ387+AQ388)*Percapita/30*FL$4+(AO389+AQ389)*Crechee/30*FL$4,IF(C386=1,IF(AO386+AO387+AO388+AP386+AP387+AP388+AQ386+AQ387+AQ388+AR386+AR387+AR388&lt;=15,(AO386+AO387+AO388+AQ386+AQ387+AQ388)*Percapita/30*FL$4,IF(AO386+AO387+AO388+AP386+AP387+AP388+AQ386+AQ387+AQ388+AR386+AR387+AR388&gt;=16,Fixo/30*FL$4+(AO386+AO387+AO388+AP386+AP387+AP388+AQ386+AQ387+AQ388+AR386+AR387-16)*Percapita/30*FL$4))))))</f>
        <v>0</v>
      </c>
      <c r="FM386" s="177">
        <f>IF(C386=4,SUM(AS386+AS387+AS388+AU386+AU387+AU388)*Percapita/30*FM$4+(AT386+AT387+AT388+AV386+AV387+AV388)*Cadeirante/30*FM$4,IF(C386=3,IF(AS389+AU389=10,Fixo/30*FM$4+(AS386+AS387+AS388+AU386+AU387+AU388)*Percapita/30*FM$4+(AT389+AV389)*Cadeirante/30*FM$4,IF(AS389+AU389&lt;=9,(AS389+AU389)*Crechee/30*FM$4)+(AT389+AV389)*Cadeirante/30*FM$4+(AS386+AS387+AS388+AU386+AU387+AU388)*Percapita/30*FM$4)+IF(AS389+AU389&gt;=11,Fixo/30*FM$4+(AS389+AU389-10)*Crechee/30*FM$4,0),IF(C386=2,IF(AT386+AT387+AT388+AT389+AV386+AV387+AV388+AV389=1,Cadeirante/30*FM$4,IF(AT386+AT387+AT388+AT389+AV386+AV387+AV388+AV389=2,Fixo/30*FM$4,IF(AT386+AT387+AT388+AT389+AV386+AV387+AV388+AV389&gt;2,Fixo/30*FM$4+(AT386+AT387+AT388+AT389+AV386+AV387+AV388+AV389-2)*Cadeirante/30*FM$4)))+(AS386+AS387+AS388+AU386+AU387+AU388)*Percapita/30*FM$4+(AS389+AU389)*Crechee/30*FM$4,IF(C386=1,IF(AS386+AS387+AS388+AT386+AT387+AT388+AU386+AU387+AU388+AV386+AV387+AV388&lt;=15,(AS386+AS387+AS388+AU386+AU387+AU388)*Percapita/30*FM$4,IF(AS386+AS387+AS388+AT386+AT387+AT388+AU386+AU387+AU388+AV386+AV387+AV388&gt;=16,Fixo/30*FM$4+(AS386+AS387+AS388+AT386+AT387+AT388+AU386+AU387+AU388+AV386+AV387-16)*Percapita/30*FM$4))))))</f>
        <v>0</v>
      </c>
      <c r="FN386" s="177">
        <f>IF(C386=4,SUM(AW386+AW387+AW388+AY386+AY387+AY388)*Percapita/30*FN$4+(AX386+AX387+AX388+AZ386+AZ387+AZ388)*Cadeirante/30*FN$4,IF(C386=3,IF(AW389+AY389=10,Fixo/30*FN$4+(AW386+AW387+AW388+AY386+AY387+AY388)*Percapita/30*FN$4+(AX389+AZ389)*Cadeirante/30*FN$4,IF(AW389+AY389&lt;=9,(AW389+AY389)*Crechee/30*FN$4)+(AX389+AZ389)*Cadeirante/30*FN$4+(AW386+AW387+AW388+AY386+AY387+AY388)*Percapita/30*FN$4)+IF(AW389+AY389&gt;=11,Fixo/30*FN$4+(AW389+AY389-10)*Crechee/30*FN$4,0),IF(C386=2,IF(AX386+AX387+AX388+AX389+AZ386+AZ387+AZ388+AZ389=1,Cadeirante/30*FN$4,IF(AX386+AX387+AX388+AX389+AZ386+AZ387+AZ388+AZ389=2,Fixo/30*FN$4,IF(AX386+AX387+AX388+AX389+AZ386+AZ387+AZ388+AZ389&gt;2,Fixo/30*FN$4+(AX386+AX387+AX388+AX389+AZ386+AZ387+AZ388+AZ389-2)*Cadeirante/30*FN$4)))+(AW386+AW387+AW388+AY386+AY387+AY388)*Percapita/30*FN$4+(AW389+AY389)*Crechee/30*FN$4,IF(C386=1,IF(AW386+AW387+AW388+AX386+AX387+AX388+AY386+AY387+AY388+AZ386+AZ387+AZ388&lt;=15,(AW386+AW387+AW388+AY386+AY387+AY388)*Percapita/30*FN$4,IF(AW386+AW387+AW388+AX386+AX387+AX388+AY386+AY387+AY388+AZ386+AZ387+AZ388&gt;=16,Fixo/30*FN$4+(AW386+AW387+AW388+AX386+AX387+AX388+AY386+AY387+AY388+AZ386+AZ387-16)*Percapita/30*FN$4))))))</f>
        <v>0</v>
      </c>
      <c r="FO386" s="177">
        <f>IF(C386=4,SUM(BA386+BA387+BA388+BC386+BC387+BC388)*Percapita/30*FO$4+(BB386+BB387+BB388+BD386+BD387+BD388)*Cadeirante/30*FO$4,IF(C386=3,IF(BA389+BC389=10,Fixo/30*FO$4+(BA386+BA387+BA388+BC386+BC387+BC388)*Percapita/30*FO$4+(BB389+BD389)*Cadeirante/30*FO$4,IF(BA389+BC389&lt;=9,(BA389+BC389)*Crechee/30*FO$4)+(BB389+BD389)*Cadeirante/30*FO$4+(BA386+BA387+BA388+BC386+BC387+BC388)*Percapita/30*FO$4)+IF(BA389+BC389&gt;=11,Fixo/30*FO$4+(BA389+BC389-10)*Crechee/30*FO$4,0),IF(C386=2,IF(BB386+BB387+BB388+BB389+BD386+BD387+BD388+BD389=1,Cadeirante/30*FO$4,IF(BB386+BB387+BB388+BB389+BD386+BD387+BD388+BD389=2,Fixo/30*FO$4,IF(BB386+BB387+BB388+BB389+BD386+BD387+BD388+BD389&gt;2,Fixo/30*FO$4+(BB386+BB387+BB388+BB389+BD386+BD387+BD388+BD389-2)*Cadeirante/30*FO$4)))+(BA386+BA387+BA388+BC386+BC387+BC388)*Percapita/30*FO$4+(BA389+BC389)*Crechee/30*FO$4,IF(C386=1,IF(BA386+BA387+BA388+BB386+BB387+BB388+BC386+BC387+BC388+BD386+BD387+BD388&lt;=15,(BA386+BA387+BA388+BC386+BC387+BC388)*Percapita/30*FO$4,IF(BA386+BA387+BA388+BB386+BB387+BB388+BC386+BC387+BC388+BD386+BD387+BD388&gt;=16,Fixo/30*FO$4+(BA386+BA387+BA388+BB386+BB387+BB388+BC386+BC387+BC388+BD386+BD387-16)*Percapita/30*FO$4))))))</f>
        <v>0</v>
      </c>
      <c r="FP386" s="177">
        <f>IF(C386=4,SUM(BE386+BE387+BE388+BG386+BG387+BG388)*Percapita/30*FP$4+(BF386+BF387+BF388+BH386+BH387+BH388)*Cadeirante/30*FP$4,IF(C386=3,IF(BE389+BG389=10,Fixo/30*FP$4+(BE386+BE387+BE388+BG386+BG387+BG388)*Percapita/30*FP$4+(BF389+BH389)*Cadeirante/30*FP$4,IF(BE389+BG389&lt;=9,(BE389+BG389)*Crechee/30*FP$4)+(BF389+BH389)*Cadeirante/30*FP$4+(BE386+BE387+BE388+BG386+BG387+BG388)*Percapita/30*FP$4)+IF(BE389+BG389&gt;=11,Fixo/30*FP$4+(BE389+BG389-10)*Crechee/30*FP$4,0),IF(C386=2,IF(BF386+BF387+BF388+BF389+BH386+BH387+BH388+BH389=1,Cadeirante/30*FP$4,IF(BF386+BF387+BF388+BF389+BH386+BH387+BH388+BH389=2,Fixo/30*FP$4,IF(BF386+BF387+BF388+BF389+BH386+BH387+BH388+BH389&gt;2,Fixo/30*FP$4+(BF386+BF387+BF388+BF389+BH386+BH387+BH388+BH389-2)*Cadeirante/30*FP$4)))+(BE386+BE387+BE388+BG386+BG387+BG388)*Percapita/30*FP$4+(BE389+BG389)*Crechee/30*FP$4,IF(C386=1,IF(BE386+BE387+BE388+BF386+BF387+BF388+BG386+BG387+BG388+BH386+BH387+BH388&lt;=15,(BE386+BE387+BE388+BG386+BG387+BG388)*Percapita/30*FP$4,IF(BE386+BE387+BE388+BF386+BF387+BF388+BG386+BG387+BG388+BH386+BH387+BH388&gt;=16,Fixo/30*FP$4+(BE386+BE387+BE388+BF386+BF387+BF388+BG386+BG387+BG388+BH386+BH387-16)*Percapita/30*FP$4))))))</f>
        <v>0</v>
      </c>
      <c r="FQ386" s="177">
        <f>IF(C386=4,SUM(BI386+BI387+BI388+BK386+BK387+BK388)*Percapita/30*FQ$4+(BJ386+BJ387+BJ388+BL386+BL387+BL388)*Cadeirante/30*FQ$4,IF(C386=3,IF(BI389+BK389=10,Fixo/30*FQ$4+(BI386+BI387+BI388+BK386+BK387+BK388)*Percapita/30*FQ$4+(BJ389+BL389)*Cadeirante/30*FQ$4,IF(BI389+BK389&lt;=9,(BI389+BK389)*Crechee/30*FQ$4)+(BJ389+BL389)*Cadeirante/30*FQ$4+(BI386+BI387+BI388+BK386+BK387+BK388)*Percapita/30*FQ$4)+IF(BI389+BK389&gt;=11,Fixo/30*FQ$4+(BI389+BK389-10)*Crechee/30*FQ$4,0),IF(C386=2,IF(BJ386+BJ387+BJ388+BJ389+BL386+BL387+BL388+BL389=1,Cadeirante/30*FQ$4,IF(BJ386+BJ387+BJ388+BJ389+BL386+BL387+BL388+BL389=2,Fixo/30*FQ$4,IF(BJ386+BJ387+BJ388+BJ389+BL386+BL387+BL388+BL389&gt;2,Fixo/30*FQ$4+(BJ386+BJ387+BJ388+BJ389+BL386+BL387+BL388+BL389-2)*Cadeirante/30*FQ$4)))+(BI386+BI387+BI388+BK386+BK387+BK388)*Percapita/30*FQ$4+(BI389+BK389)*Crechee/30*FQ$4,IF(C386=1,IF(BI386+BI387+BI388+BJ386+BJ387+BJ388+BK386+BK387+BK388+BL386+BL387+BL388&lt;=15,(BI386+BI387+BI388+BK386+BK387+BK388)*Percapita/30*FQ$4,IF(BI386+BI387+BI388+BJ386+BJ387+BJ388+BK386+BK387+BK388+BL386+BL387+BL388&gt;=16,Fixo/30*FQ$4+(BI386+BI387+BI388+BJ386+BJ387+BJ388+BK386+BK387+BK388+BL386+BL387-16)*Percapita/30*FQ$4))))))</f>
        <v>0</v>
      </c>
      <c r="FR386" s="177">
        <f>IF(C386=4,SUM(BM386+BM387+BM388+BO386+BO387+BO388)*Percapita/30*FR$4+(BN386+BN387+BN388+BP386+BP387+BP388)*Cadeirante/30*FR$4,IF(C386=3,IF(BM389+BO389=10,Fixo/30*FR$4+(BM386+BM387+BM388+BO386+BO387+BO388)*Percapita/30*FR$4+(BN389+BP389)*Cadeirante/30*FR$4,IF(BM389+BO389&lt;=9,(BM389+BO389)*Crechee/30*FR$4)+(BN389+BP389)*Cadeirante/30*FR$4+(BM386+BM387+BM388+BO386+BO387+BO388)*Percapita/30*FR$4)+IF(BM389+BO389&gt;=11,Fixo/30*FR$4+(BM389+BO389-10)*Crechee/30*FR$4,0),IF(C386=2,IF(BN386+BN387+BN388+BN389+BP386+BP387+BP388+BP389=1,Cadeirante/30*FR$4,IF(BN386+BN387+BN388+BN389+BP386+BP387+BP388+BP389=2,Fixo/30*FR$4,IF(BN386+BN387+BN388+BN389+BP386+BP387+BP388+BP389&gt;2,Fixo/30*FR$4+(BN386+BN387+BN388+BN389+BP386+BP387+BP388+BP389-2)*Cadeirante/30*FR$4)))+(BM386+BM387+BM388+BO386+BO387+BO388)*Percapita/30*FR$4+(BM389+BO389)*Crechee/30*FR$4,IF(C386=1,IF(BM386+BM387+BM388+BN386+BN387+BN388+BO386+BO387+BO388+BP386+BP387+BP388&lt;=15,(BM386+BM387+BM388+BO386+BO387+BO388)*Percapita/30*FR$4,IF(BM386+BM387+BM388+BN386+BN387+BN388+BO386+BO387+BO388+BP386+BP387+BP388&gt;=16,Fixo/30*FR$4+(BM386+BM387+BM388+BN386+BN387+BN388+BO386+BO387+BO388+BP386+BP387-16)*Percapita/30*FR$4))))))</f>
        <v>0</v>
      </c>
      <c r="FS386" s="177">
        <f>IF(C386=4,SUM(BQ386+BQ387+BQ388+BS386+BS387+BS388)*Percapita/30*FS$4+(BR386+BR387+BR388+BT386+BT387+BT388)*Cadeirante/30*FS$4,IF(C386=3,IF(BQ389+BS389=10,Fixo/30*FS$4+(BQ386+BQ387+BQ388+BS386+BS387+BS388)*Percapita/30*FS$4+(BR389+BT389)*Cadeirante/30*FS$4,IF(BQ389+BS389&lt;=9,(BQ389+BS389)*Crechee/30*FS$4)+(BR389+BT389)*Cadeirante/30*FS$4+(BQ386+BQ387+BQ388+BS386+BS387+BS388)*Percapita/30*FS$4)+IF(BQ389+BS389&gt;=11,Fixo/30*FS$4+(BQ389+BS389-10)*Crechee/30*FS$4,0),IF(C386=2,IF(BR386+BR387+BR388+BR389+BT386+BT387+BT388+BT389=1,Cadeirante/30*FS$4,IF(BR386+BR387+BR388+BR389+BT386+BT387+BT388+BT389=2,Fixo/30*FS$4,IF(BR386+BR387+BR388+BR389+BT386+BT387+BT388+BT389&gt;2,Fixo/30*FS$4+(BR386+BR387+BR388+BR389+BT386+BT387+BT388+BT389-2)*Cadeirante/30*FS$4)))+(BQ386+BQ387+BQ388+BS386+BS387+BS388)*Percapita/30*FS$4+(BQ389+BS389)*Crechee/30*FS$4,IF(C386=1,IF(BQ386+BQ387+BQ388+BR386+BR387+BR388+BS386+BS387+BS388+BT386+BT387+BT388&lt;=15,(BQ386+BQ387+BQ388+BS386+BS387+BS388)*Percapita/30*FS$4,IF(BQ386+BQ387+BQ388+BR386+BR387+BR388+BS386+BS387+BS388+BT386+BT387+BT388&gt;=16,Fixo/30*FS$4+(BQ386+BQ387+BQ388+BR386+BR387+BR388+BS386+BS387+BS388+BT386+BT387-16)*Percapita/30*FS$4))))))</f>
        <v>0</v>
      </c>
      <c r="FT386" s="177">
        <f>IF(C386=4,SUM(BU386+BU387+BU388+BW386+BW387+BW388)*Percapita/30*FT$4+(BV386+BV387+BV388+BX386+BX387+BX388)*Cadeirante/30*FT$4,IF(C386=3,IF(BU389+BW389=10,Fixo/30*FT$4+(BU386+BU387+BU388+BW386+BW387+BW388)*Percapita/30*FT$4+(BV389+BX389)*Cadeirante/30*FT$4,IF(BU389+BW389&lt;=9,(BU389+BW389)*Crechee/30*FT$4)+(BV389+BX389)*Cadeirante/30*FT$4+(BU386+BU387+BU388+BW386+BW387+BW388)*Percapita/30*FT$4)+IF(BU389+BW389&gt;=11,Fixo/30*FT$4+(BU389+BW389-10)*Crechee/30*FT$4,0),IF(C386=2,IF(BV386+BV387+BV388+BV389+BX386+BX387+BX388+BX389=1,Cadeirante/30*FT$4,IF(BV386+BV387+BV388+BV389+BX386+BX387+BX388+BX389=2,Fixo/30*FT$4,IF(BV386+BV387+BV388+BV389+BX386+BX387+BX388+BX389&gt;2,Fixo/30*FT$4+(BV386+BV387+BV388+BV389+BX386+BX387+BX388+BX389-2)*Cadeirante/30*FT$4)))+(BU386+BU387+BU388+BW386+BW387+BW388)*Percapita/30*FT$4+(BU389+BW389)*Crechee/30*FT$4,IF(C386=1,IF(BU386+BU387+BU388+BV386+BV387+BV388+BW386+BW387+BW388+BX386+BX387+BX388&lt;=15,(BU386+BU387+BU388+BW386+BW387+BW388)*Percapita/30*FT$4,IF(BU386+BU387+BU388+BV386+BV387+BV388+BW386+BW387+BW388+BX386+BX387+BX388&gt;=16,Fixo/30*FT$4+(BU386+BU387+BU388+BV386+BV387+BV388+BW386+BW387+BW388+BX386+BX387-16)*Percapita/30*FT$4))))))</f>
        <v>0</v>
      </c>
      <c r="FU386" s="177">
        <f>IF(C386=4,SUM(BY386+BY387+BY388+CA386+CA387+CA388)*Percapita/30*FU$4+(BZ386+BZ387+BZ388+CB386+CB387+CB388)*Cadeirante/30*FU$4,IF(C386=3,IF(BY389+CA389=10,Fixo/30*FU$4+(BY386+BY387+BY388+CA386+CA387+CA388)*Percapita/30*FU$4+(BZ389+CB389)*Cadeirante/30*FU$4,IF(BY389+CA389&lt;=9,(BY389+CA389)*Crechee/30*FU$4)+(BZ389+CB389)*Cadeirante/30*FU$4+(BY386+BY387+BY388+CA386+CA387+CA388)*Percapita/30*FU$4)+IF(BY389+CA389&gt;=11,Fixo/30*FU$4+(BY389+CA389-10)*Crechee/30*FU$4,0),IF(C386=2,IF(BZ386+BZ387+BZ388+BZ389+CB386+CB387+CB388+CB389=1,Cadeirante/30*FU$4,IF(BZ386+BZ387+BZ388+BZ389+CB386+CB387+CB388+CB389=2,Fixo/30*FU$4,IF(BZ386+BZ387+BZ388+BZ389+CB386+CB387+CB388+CB389&gt;2,Fixo/30*FU$4+(BZ386+BZ387+BZ388+BZ389+CB386+CB387+CB388+CB389-2)*Cadeirante/30*FU$4)))+(BY386+BY387+BY388+CA386+CA387+CA388)*Percapita/30*FU$4+(BY389+CA389)*Crechee/30*FU$4,IF(C386=1,IF(BY386+BY387+BY388+BZ386+BZ387+BZ388+CA386+CA387+CA388+CB386+CB387+CB388&lt;=15,(BY386+BY387+BY388+CA386+CA387+CA388)*Percapita/30*FU$4,IF(BY386+BY387+BY388+BZ386+BZ387+BZ388+CA386+CA387+CA388+CB386+CB387+CB388&gt;=16,Fixo/30*FU$4+(BY386+BY387+BY388+BZ386+BZ387+BZ388+CA386+CA387+CA388+CB386+CB387-16)*Percapita/30*FU$4))))))</f>
        <v>0</v>
      </c>
      <c r="FV386" s="177">
        <f>IF(C386=4,SUM(CC386+CC387+CC388+CE386+CE387+CE388)*Percapita/30*FV$4+(CD386+CD387+CD388+CF386+CF387+CF388)*Cadeirante/30*FV$4,IF(C386=3,IF(CC389+CE389=10,Fixo/30*FV$4+(CC386+CC387+CC388+CE386+CE387+CE388)*Percapita/30*FV$4+(CD389+CF389)*Cadeirante/30*FV$4,IF(CC389+CE389&lt;=9,(CC389+CE389)*Crechee/30*FV$4)+(CD389+CF389)*Cadeirante/30*FV$4+(CC386+CC387+CC388+CE386+CE387+CE388)*Percapita/30*FV$4)+IF(CC389+CE389&gt;=11,Fixo/30*FV$4+(CC389+CE389-10)*Crechee/30*FV$4,0),IF(C386=2,IF(CD386+CD387+CD388+CD389+CF386+CF387+CF388+CF389=1,Cadeirante/30*FV$4,IF(CD386+CD387+CD388+CD389+CF386+CF387+CF388+CF389=2,Fixo/30*FV$4,IF(CD386+CD387+CD388+CD389+CF386+CF387+CF388+CF389&gt;2,Fixo/30*FV$4+(CD386+CD387+CD388+CD389+CF386+CF387+CF388+CF389-2)*Cadeirante/30*FV$4)))+(CC386+CC387+CC388+CE386+CE387+CE388)*Percapita/30*FV$4+(CC389+CE389)*Crechee/30*FV$4,IF(C386=1,IF(CC386+CC387+CC388+CD386+CD387+CD388+CE386+CE387+CE388+CF386+CF387+CF388&lt;=15,(CC386+CC387+CC388+CE386+CE387+CE388)*Percapita/30*FV$4,IF(CC386+CC387+CC388+CD386+CD387+CD388+CE386+CE387+CE388+CF386+CF387+CF388&gt;=16,Fixo/30*FV$4+(CC386+CC387+CC388+CD386+CD387+CD388+CE386+CE387+CE388+CF386+CF387-16)*Percapita/30*FV$4))))))</f>
        <v>0</v>
      </c>
      <c r="FW386" s="177">
        <f>IF(C386=4,SUM(CG386+CG387+CG388+CI386+CI387+CI388)*Percapita/30*FW$4+(CH386+CH387+CH388+CJ386+CJ387+CJ388)*Cadeirante/30*FW$4,IF(C386=3,IF(CG389+CI389=10,Fixo/30*FW$4+(CG386+CG387+CG388+CI386+CI387+CI388)*Percapita/30*FW$4+(CH389+CJ389)*Cadeirante/30*FW$4,IF(CG389+CI389&lt;=9,(CG389+CI389)*Crechee/30*FW$4)+(CH389+CJ389)*Cadeirante/30*FW$4+(CG386+CG387+CG388+CI386+CI387+CI388)*Percapita/30*FW$4)+IF(CG389+CI389&gt;=11,Fixo/30*FW$4+(CG389+CI389-10)*Crechee/30*FW$4,0),IF(C386=2,IF(CH386+CH387+CH388+CH389+CJ386+CJ387+CJ388+CJ389=1,Cadeirante/30*FW$4,IF(CH386+CH387+CH388+CH389+CJ386+CJ387+CJ388+CJ389=2,Fixo/30*FW$4,IF(CH386+CH387+CH388+CH389+CJ386+CJ387+CJ388+CJ389&gt;2,Fixo/30*FW$4+(CH386+CH387+CH388+CH389+CJ386+CJ387+CJ388+CJ389-2)*Cadeirante/30*FW$4)))+(CG386+CG387+CG388+CI386+CI387+CI388)*Percapita/30*FW$4+(CG389+CI389)*Crechee/30*FW$4,IF(C386=1,IF(CG386+CG387+CG388+CH386+CH387+CH388+CI386+CI387+CI388+CJ386+CJ387+CJ388&lt;=15,(CG386+CG387+CG388+CI386+CI387+CI388)*Percapita/30*FW$4,IF(CG386+CG387+CG388+CH386+CH387+CH388+CI386+CI387+CI388+CJ386+CJ387+CJ388&gt;=16,Fixo/30*FW$4+(CG386+CG387+CG388+CH386+CH387+CH388+CI386+CI387+CI388+CJ386+CJ387-16)*Percapita/30*FW$4))))))</f>
        <v>0</v>
      </c>
      <c r="FX386" s="177">
        <f>IF(C386=4,SUM(CK386+CK387+CK388+CM386+CM387+CM388)*Percapita/30*FX$4+(CL386+CL387+CL388+CN386+CN387+CN388)*Cadeirante/30*FX$4,IF(C386=3,IF(CK389+CM389=10,Fixo/30*FX$4+(CK386+CK387+CK388+CM386+CM387+CM388)*Percapita/30*FX$4+(CL389+CN389)*Cadeirante/30*FX$4,IF(CK389+CM389&lt;=9,(CK389+CM389)*Crechee/30*FX$4)+(CL389+CN389)*Cadeirante/30*FX$4+(CK386+CK387+CK388+CM386+CM387+CM388)*Percapita/30*FX$4)+IF(CK389+CM389&gt;=11,Fixo/30*FX$4+(CK389+CM389-10)*Crechee/30*FX$4,0),IF(C386=2,IF(CL386+CL387+CL388+CL389+CN386+CN387+CN388+CN389=1,Cadeirante/30*FX$4,IF(CL386+CL387+CL388+CL389+CN386+CN387+CN388+CN389=2,Fixo/30*FX$4,IF(CL386+CL387+CL388+CL389+CN386+CN387+CN388+CN389&gt;2,Fixo/30*FX$4+(CL386+CL387+CL388+CL389+CN386+CN387+CN388+CN389-2)*Cadeirante/30*FX$4)))+(CK386+CK387+CK388+CM386+CM387+CM388)*Percapita/30*FX$4+(CK389+CM389)*Crechee/30*FX$4,IF(C386=1,IF(CK386+CK387+CK388+CL386+CL387+CL388+CM386+CM387+CM388+CN386+CN387+CN388&lt;=15,(CK386+CK387+CK388+CM386+CM387+CM388)*Percapita/30*FX$4,IF(CK386+CK387+CK388+CL386+CL387+CL388+CM386+CM387+CM388+CN386+CN387+CN388&gt;=16,Fixo/30*FX$4+(CK386+CK387+CK388+CL386+CL387+CL388+CM386+CM387+CM388+CN386+CN387-16)*Percapita/30*FX$4))))))</f>
        <v>0</v>
      </c>
      <c r="FY386" s="177">
        <f>IF(C386=4,SUM(CO386+CO387+CO388+CQ386+CQ387+CQ388)*Percapita/30*FY$4+(CP386+CP387+CP388+CR386+CR387+CR388)*Cadeirante/30*FY$4,IF(C386=3,IF(CO389+CQ389=10,Fixo/30*FY$4+(CO386+CO387+CO388+CQ386+CQ387+CQ388)*Percapita/30*FY$4+(CP389+CR389)*Cadeirante/30*FY$4,IF(CO389+CQ389&lt;=9,(CO389+CQ389)*Crechee/30*FY$4)+(CP389+CR389)*Cadeirante/30*FY$4+(CO386+CO387+CO388+CQ386+CQ387+CQ388)*Percapita/30*FY$4)+IF(CO389+CQ389&gt;=11,Fixo/30*FY$4+(CO389+CQ389-10)*Crechee/30*FY$4,0),IF(C386=2,IF(CP386+CP387+CP388+CP389+CR386+CR387+CR388+CR389=1,Cadeirante/30*FY$4,IF(CP386+CP387+CP388+CP389+CR386+CR387+CR388+CR389=2,Fixo/30*FY$4,IF(CP386+CP387+CP388+CP389+CR386+CR387+CR388+CR389&gt;2,Fixo/30*FY$4+(CP386+CP387+CP388+CP389+CR386+CR387+CR388+CR389-2)*Cadeirante/30*FY$4)))+(CO386+CO387+CO388+CQ386+CQ387+CQ388)*Percapita/30*FY$4+(CO389+CQ389)*Crechee/30*FY$4,IF(C386=1,IF(CO386+CO387+CO388+CP386+CP387+CP388+CQ386+CQ387+CQ388+CR386+CR387+CR388&lt;=15,(CO386+CO387+CO388+CQ386+CQ387+CQ388)*Percapita/30*FY$4,IF(CO386+CO387+CO388+CP386+CP387+CP388+CQ386+CQ387+CQ388+CR386+CR387+CR388&gt;=16,Fixo/30*FY$4+(CO386+CO387+CO388+CP386+CP387+CP388+CQ386+CQ387+CQ388+CR386+CR387-16)*Percapita/30*FY$4))))))</f>
        <v>0</v>
      </c>
      <c r="FZ386" s="177">
        <f>IF(C386=4,SUM(CS386+CS387+CS388+CU386+CU387+CU388)*Percapita/30*FZ$4+(CT386+CT387+CT388+CV386+CV387+CV388)*Cadeirante/30*FZ$4,IF(C386=3,IF(CS389+CU389=10,Fixo/30*FZ$4+(CS386+CS387+CS388+CU386+CU387+CU388)*Percapita/30*FZ$4+(CT389+CV389)*Cadeirante/30*FZ$4,IF(CS389+CU389&lt;=9,(CS389+CU389)*Crechee/30*FZ$4)+(CT389+CV389)*Cadeirante/30*FZ$4+(CS386+CS387+CS388+CU386+CU387+CU388)*Percapita/30*FZ$4)+IF(CS389+CU389&gt;=11,Fixo/30*FZ$4+(CS389+CU389-10)*Crechee/30*FZ$4,0),IF(C386=2,IF(CT386+CT387+CT388+CT389+CV386+CV387+CV388+CV389=1,Cadeirante/30*FZ$4,IF(CT386+CT387+CT388+CT389+CV386+CV387+CV388+CV389=2,Fixo/30*FZ$4,IF(CT386+CT387+CT388+CT389+CV386+CV387+CV388+CV389&gt;2,Fixo/30*FZ$4+(CT386+CT387+CT388+CT389+CV386+CV387+CV388+CV389-2)*Cadeirante/30*FZ$4)))+(CS386+CS387+CS388+CU386+CU387+CU388)*Percapita/30*FZ$4+(CS389+CU389)*Crechee/30*FZ$4,IF(C386=1,IF(CS386+CS387+CS388+CT386+CT387+CT388+CU386+CU387+CU388+CV386+CV387+CV388&lt;=15,(CS386+CS387+CS388+CU386+CU387+CU388)*Percapita/30*FZ$4,IF(CS386+CS387+CS388+CT386+CT387+CT388+CU386+CU387+CU388+CV386+CV387+CV388&gt;=16,Fixo/30*FZ$4+(CS386+CS387+CS388+CT386+CT387+CT388+CU386+CU387+CU388+CV386+CV387-16)*Percapita/30*FZ$4))))))</f>
        <v>0</v>
      </c>
      <c r="GA386" s="177">
        <f>IF(C386=4,SUM(CW386+CW387+CW388+CY386+CY387+CY388)*Percapita/30*GA$4+(CX386+CX387+CX388+CZ386+CZ387+CZ388)*Cadeirante/30*GA$4,IF(C386=3,IF(CW389+CY389=10,Fixo/30*GA$4+(CW386+CW387+CW388+CY386+CY387+CY388)*Percapita/30*GA$4+(CX389+CZ389)*Cadeirante/30*GA$4,IF(CW389+CY389&lt;=9,(CW389+CY389)*Crechee/30*GA$4)+(CX389+CZ389)*Cadeirante/30*GA$4+(CW386+CW387+CW388+CY386+CY387+CY388)*Percapita/30*GA$4)+IF(CW389+CY389&gt;=11,Fixo/30*GA$4+(CW389+CY389-10)*Crechee/30*GA$4,0),IF(C386=2,IF(CX386+CX387+CX388+CX389+CZ386+CZ387+CZ388+CZ389=1,Cadeirante/30*GA$4,IF(CX386+CX387+CX388+CX389+CZ386+CZ387+CZ388+CZ389=2,Fixo/30*GA$4,IF(CX386+CX387+CX388+CX389+CZ386+CZ387+CZ388+CZ389&gt;2,Fixo/30*GA$4+(CX386+CX387+CX388+CX389+CZ386+CZ387+CZ388+CZ389-2)*Cadeirante/30*GA$4)))+(CW386+CW387+CW388+CY386+CY387+CY388)*Percapita/30*GA$4+(CW389+CY389)*Crechee/30*GA$4,IF(C386=1,IF(CW386+CW387+CW388+CX386+CX387+CX388+CY386+CY387+CY388+CZ386+CZ387+CZ388&lt;=15,(CW386+CW387+CW388+CY386+CY387+CY388)*Percapita/30*GA$4,IF(CW386+CW387+CW388+CX386+CX387+CX388+CY386+CY387+CY388+CZ386+CZ387+CZ388&gt;=16,Fixo/30*GA$4+(CW386+CW387+CW388+CX386+CX387+CX388+CY386+CY387+CY388+CZ386+CZ387-16)*Percapita/30*GA$4))))))</f>
        <v>0</v>
      </c>
      <c r="GB386" s="177">
        <f>IF(C386=4,SUM(DA386+DA387+DA388+DC386+DC387+DC388)*Percapita/30*GB$4+(DB386+DB387+DB388+DD386+DD387+DD388)*Cadeirante/30*GB$4,IF(C386=3,IF(DA389+DC389=10,Fixo/30*GB$4+(DA386+DA387+DA388+DC386+DC387+DC388)*Percapita/30*GB$4+(DB389+DD389)*Cadeirante/30*GB$4,IF(DA389+DC389&lt;=9,(DA389+DC389)*Crechee/30*GB$4)+(DB389+DD389)*Cadeirante/30*GB$4+(DA386+DA387+DA388+DC386+DC387+DC388)*Percapita/30*GB$4)+IF(DA389+DC389&gt;=11,Fixo/30*GB$4+(DA389+DC389-10)*Crechee/30*GB$4,0),IF(C386=2,IF(DB386+DB387+DB388+DB389+DD386+DD387+DD388+DD389=1,Cadeirante/30*GB$4,IF(DB386+DB387+DB388+DB389+DD386+DD387+DD388+DD389=2,Fixo/30*GB$4,IF(DB386+DB387+DB388+DB389+DD386+DD387+DD388+DD389&gt;2,Fixo/30*GB$4+(DB386+DB387+DB388+DB389+DD386+DD387+DD388+DD389-2)*Cadeirante/30*GB$4)))+(DA386+DA387+DA388+DC386+DC387+DC388)*Percapita/30*GB$4+(DA389+DC389)*Crechee/30*GB$4,IF(C386=1,IF(DA386+DA387+DA388+DB386+DB387+DB388+DC386+DC387+DC388+DD386+DD387+DD388&lt;=15,(DA386+DA387+DA388+DC386+DC387+DC388)*Percapita/30*GB$4,IF(DA386+DA387+DA388+DB386+DB387+DB388+DC386+DC387+DC388+DD386+DD387+DD388&gt;=16,Fixo/30*GB$4+(DA386+DA387+DA388+DB386+DB387+DB388+DC386+DC387+DC388+DD386+DD387-16)*Percapita/30*GB$4))))))</f>
        <v>0</v>
      </c>
      <c r="GC386" s="177">
        <f>IF(C386=4,SUM(DE386+DE387+DE388+DG386+DG387+DG388)*Percapita/30*GC$4+(DF386+DF387+DF388+DH386+DH387+DH388)*Cadeirante/30*GC$4,IF(C386=3,IF(DE389+DG389=10,Fixo/30*GC$4+(DE386+DE387+DE388+DG386+DG387+DG388)*Percapita/30*GC$4+(DF389+DH389)*Cadeirante/30*GC$4,IF(DE389+DG389&lt;=9,(DE389+DG389)*Crechee/30*GC$4)+(DF389+DH389)*Cadeirante/30*GC$4+(DE386+DE387+DE388+DG386+DG387+DG388)*Percapita/30*GC$4)+IF(DE389+DG389&gt;=11,Fixo/30*GC$4+(DE389+DG389-10)*Crechee/30*GC$4,0),IF(C386=2,IF(DF386+DF387+DF388+DF389+DH386+DH387+DH388+DH389=1,Cadeirante/30*GC$4,IF(DF386+DF387+DF388+DF389+DH386+DH387+DH388+DH389=2,Fixo/30*GC$4,IF(DF386+DF387+DF388+DF389+DH386+DH387+DH388+DH389&gt;2,Fixo/30*GC$4+(DF386+DF387+DF388+DF389+DH386+DH387+DH388+DH389-2)*Cadeirante/30*GC$4)))+(DE386+DE387+DE388+DG386+DG387+DG388)*Percapita/30*GC$4+(DE389+DG389)*Crechee/30*GC$4,IF(C386=1,IF(DE386+DE387+DE388+DF386+DF387+DF388+DG386+DG387+DG388+DH386+DH387+DH388&lt;=15,(DE386+DE387+DE388+DG386+DG387+DG388)*Percapita/30*GC$4,IF(DE386+DE387+DE388+DF386+DF387+DF388+DG386+DG387+DG388+DH386+DH387+DH388&gt;=16,Fixo/30*GC$4+(DE386+DE387+DE388+DF386+DF387+DF388+DG386+DG387+DG388+DH386+DH387-16)*Percapita/30*GC$4))))))</f>
        <v>0</v>
      </c>
      <c r="GD386" s="177">
        <f>IF(C386=4,SUM(DI386+DI387+DI388+DK386+DK387+DK388)*Percapita/30*GD$4+(DJ386+DJ387+DJ388+DL386+DL387+DL388)*Cadeirante/30*GD$4,IF(C386=3,IF(DI389+DK389=10,Fixo/30*GD$4+(DI386+DI387+DI388+DK386+DK387+DK388)*Percapita/30*GD$4+(DJ389+DL389)*Cadeirante/30*GD$4,IF(DI389+DK389&lt;=9,(DI389+DK389)*Crechee/30*GD$4)+(DJ389+DL389)*Cadeirante/30*GD$4+(DI386+DI387+DI388+DK386+DK387+DK388)*Percapita/30*GD$4)+IF(DI389+DK389&gt;=11,Fixo/30*GD$4+(DI389+DK389-10)*Crechee/30*GD$4,0),IF(C386=2,IF(DJ386+DJ387+DJ388+DJ389+DL386+DL387+DL388+DL389=1,Cadeirante/30*GD$4,IF(DJ386+DJ387+DJ388+DJ389+DL386+DL387+DL388+DL389=2,Fixo/30*GD$4,IF(DJ386+DJ387+DJ388+DJ389+DL386+DL387+DL388+DL389&gt;2,Fixo/30*GD$4+(DJ386+DJ387+DJ388+DJ389+DL386+DL387+DL388+DL389-2)*Cadeirante/30*GD$4)))+(DI386+DI387+DI388+DK386+DK387+DK388)*Percapita/30*GD$4+(DI389+DK389)*Crechee/30*GD$4,IF(C386=1,IF(DI386+DI387+DI388+DJ386+DJ387+DJ388+DK386+DK387+DK388+DL386+DL387+DL388&lt;=15,(DI386+DI387+DI388+DK386+DK387+DK388)*Percapita/30*GD$4,IF(DI386+DI387+DI388+DJ386+DJ387+DJ388+DK386+DK387+DK388+DL386+DL387+DL388&gt;=16,Fixo/30*GD$4+(DI386+DI387+DI388+DJ386+DJ387+DJ388+DK386+DK387+DK388+DL386+DL387-16)*Percapita/30*GD$4))))))</f>
        <v>0</v>
      </c>
      <c r="GE386" s="177">
        <f>IF(C386=4,SUM(DM386+DM387+DM388+DO386+DO387+DO388)*Percapita/30*GE$4+(DN386+DN387+DN388+DP386+DP387+DP388)*Cadeirante/30*GE$4,IF(C386=3,IF(DM389+DO389=10,Fixo/30*GE$4+(DM386+DM387+DM388+DO386+DO387+DO388)*Percapita/30*GE$4+(DN389+DP389)*Cadeirante/30*GE$4,IF(DM389+DO389&lt;=9,(DM389+DO389)*Crechee/30*GE$4)+(DN389+DP389)*Cadeirante/30*GE$4+(DM386+DM387+DM388+DO386+DO387+DO388)*Percapita/30*GE$4)+IF(DM389+DO389&gt;=11,Fixo/30*GE$4+(DM389+DO389-10)*Crechee/30*GE$4,0),IF(C386=2,IF(DN386+DN387+DN388+DN389+DP386+DP387+DP388+DP389=1,Cadeirante/30*GE$4,IF(DN386+DN387+DN388+DN389+DP386+DP387+DP388+DP389=2,Fixo/30*GE$4,IF(DN386+DN387+DN388+DN389+DP386+DP387+DP388+DP389&gt;2,Fixo/30*GE$4+(DN386+DN387+DN388+DN389+DP386+DP387+DP388+DP389-2)*Cadeirante/30*GE$4)))+(DM386+DM387+DM388+DO386+DO387+DO388)*Percapita/30*GE$4+(DM389+DO389)*Crechee/30*GE$4,IF(C386=1,IF(DM386+DM387+DM388+DN386+DN387+DN388+DO386+DO387+DO388+DP386+DP387+DP388&lt;=15,(DM386+DM387+DM388+DO386+DO387+DO388)*Percapita/30*GE$4,IF(DM386+DM387+DM388+DN386+DN387+DN388+DO386+DO387+DO388+DP386+DP387+DP388&gt;=16,Fixo/30*GE$4+(DM386+DM387+DM388+DN386+DN387+DN388+DO386+DO387+DO388+DP386+DP387-16)*Percapita/30*GE$4))))))</f>
        <v>0</v>
      </c>
      <c r="GF386" s="177">
        <f>IF(C386=4,SUM(DQ386+DQ387+DQ388+DS386+DS387+DS388)*Percapita/30*GF$4+(DR386+DR387+DR388+DT386+DT387+DT388)*Cadeirante/30*GF$4,IF(C386=3,IF(DQ389+DS389=10,Fixo/30*GF$4+(DQ386+DQ387+DQ388+DS386+DS387+DS388)*Percapita/30*GF$4+(DR389+DT389)*Cadeirante/30*GF$4,IF(DQ389+DS389&lt;=9,(DQ389+DS389)*Crechee/30*GF$4)+(DR389+DT389)*Cadeirante/30*GF$4+(DQ386+DQ387+DQ388+DS386+DS387+DS388)*Percapita/30*GF$4)+IF(DQ389+DS389&gt;=11,Fixo/30*GF$4+(DQ389+DS389-10)*Crechee/30*GF$4,0),IF(C386=2,IF(DR386+DR387+DR388+DR389+DT386+DT387+DT388+DT389=1,Cadeirante/30*GF$4,IF(DR386+DR387+DR388+DR389+DT386+DT387+DT388+DT389=2,Fixo/30*GF$4,IF(DR386+DR387+DR388+DR389+DT386+DT387+DT388+DT389&gt;2,Fixo/30*GF$4+(DR386+DR387+DR388+DR389+DT386+DT387+DT388+DT389-2)*Cadeirante/30*GF$4)))+(DQ386+DQ387+DQ388+DS386+DS387+DS388)*Percapita/30*GF$4+(DQ389+DS389)*Crechee/30*GF$4,IF(C386=1,IF(DQ386+DQ387+DQ388+DR386+DR387+DR388+DS386+DS387+DS388+DT386+DT387+DT388&lt;=15,(DQ386+DQ387+DQ388+DS386+DS387+DS388)*Percapita/30*GF$4,IF(DQ386+DQ387+DQ388+DR386+DR387+DR388+DS386+DS387+DS388+DT386+DT387+DT388&gt;=16,Fixo/30*GF$4+(DQ386+DQ387+DQ388+DR386+DR387+DR388+DS386+DS387+DS388+DT386+DT387-16)*Percapita/30*GF$4))))))</f>
        <v>0</v>
      </c>
      <c r="GG386" s="177">
        <f>IF(C386=4,SUM(DU386+DU387+DU388+DW386+DW387+DW388)*Percapita/30*GG$4+(DV386+DV387+DV388+DX386+DX387+DX388)*Cadeirante/30*GG$4,IF(C386=3,IF(DU389+DW389=10,Fixo/30*GG$4+(DU386+DU387+DU388+DW386+DW387+DW388)*Percapita/30*GG$4+(DV389+DX389)*Cadeirante/30*GG$4,IF(DU389+DW389&lt;=9,(DU389+DW389)*Crechee/30*GG$4)+(DV389+DX389)*Cadeirante/30*GG$4+(DU386+DU387+DU388+DW386+DW387+DW388)*Percapita/30*GG$4)+IF(DU389+DW389&gt;=11,Fixo/30*GG$4+(DU389+DW389-10)*Crechee/30*GG$4,0),IF(C386=2,IF(DV386+DV387+DV388+DV389+DX386+DX387+DX388+DX389=1,Cadeirante/30*GG$4,IF(DV386+DV387+DV388+DV389+DX386+DX387+DX388+DX389=2,Fixo/30*GG$4,IF(DV386+DV387+DV388+DV389+DX386+DX387+DX388+DX389&gt;2,Fixo/30*GG$4+(DV386+DV387+DV388+DV389+DX386+DX387+DX388+DX389-2)*Cadeirante/30*GG$4)))+(DU386+DU387+DU388+DW386+DW387+DW388)*Percapita/30*GG$4+(DU389+DW389)*Crechee/30*GG$4,IF(C386=1,IF(DU386+DU387+DU388+DV386+DV387+DV388+DW386+DW387+DW388+DX386+DX387+DX388&lt;=15,(DU386+DU387+DU388+DW386+DW387+DW388)*Percapita/30*GG$4,IF(DU386+DU387+DU388+DV386+DV387+DV388+DW386+DW387+DW388+DX386+DX387+DX388&gt;=16,Fixo/30*GG$4+(DU386+DU387+DU388+DV386+DV387+DV388+DW386+DW387+DW388+DX386+DX387-16)*Percapita/30*GG$4))))))</f>
        <v>0</v>
      </c>
      <c r="GH386" s="177">
        <f>IF(C386=4,SUM(DY386+DY387+DY388+EA386+EA387+EA388)*Percapita/30*GH$4+(DZ386+DZ387+DZ388+EB386+EB387+EB388)*Cadeirante/30*GH$4,IF(C386=3,IF(DY389+EA389=10,Fixo/30*GH$4+(DY386+DY387+DY388+EA386+EA387+EA388)*Percapita/30*GH$4+(DZ389+EB389)*Cadeirante/30*GH$4,IF(DY389+EA389&lt;=9,(DY389+EA389)*Crechee/30*GH$4)+(DZ389+EB389)*Cadeirante/30*GH$4+(DY386+DY387+DY388+EA386+EA387+EA388)*Percapita/30*GH$4)+IF(DY389+EA389&gt;=11,Fixo/30*GH$4+(DY389+EA389-10)*Crechee/30*GH$4,0),IF(C386=2,IF(DZ386+DZ387+DZ388+DZ389+EB386+EB387+EB388+EB389=1,Cadeirante/30*GH$4,IF(DZ386+DZ387+DZ388+DZ389+EB386+EB387+EB388+EB389=2,Fixo/30*GH$4,IF(DZ386+DZ387+DZ388+DZ389+EB386+EB387+EB388+EB389&gt;2,Fixo/30*GH$4+(DZ386+DZ387+DZ388+DZ389+EB386+EB387+EB388+EB389-2)*Cadeirante/30*GH$4)))+(DY386+DY387+DY388+EA386+EA387+EA388)*Percapita/30*GH$4+(DY389+EA389)*Crechee/30*GH$4,IF(C386=1,IF(DY386+DY387+DY388+DZ386+DZ387+DZ388+EA386+EA387+EA388+EB386+EB387+EB388&lt;=15,(DY386+DY387+DY388+EA386+EA387+EA388)*Percapita/30*GH$4,IF(DY386+DY387+DY388+DZ386+DZ387+DZ388+EA386+EA387+EA388+EB386+EB387+EB388&gt;=16,Fixo/30*GH$4+(DY386+DY387+DY388+DZ386+DZ387+DZ388+EA386+EA387+EA388+EB386+EB387-16)*Percapita/30*GH$4))))))</f>
        <v>0</v>
      </c>
      <c r="GI386" s="177">
        <f>IF(C386=4,SUM(EC386+EC387+EC388+EE386+EE387+EE388)*Percapita/30*GI$4+(ED386+ED387+ED388+EF386+EF387+EF388)*Cadeirante/30*GI$4,IF(C386=3,IF(EC389+EE389=10,Fixo/30*GI$4+(EC386+EC387+EC388+EE386+EE387+EE388)*Percapita/30*GI$4+(ED389+EF389)*Cadeirante/30*GI$4,IF(EC389+EE389&lt;=9,(EC389+EE389)*Crechee/30*GI$4)+(ED389+EF389)*Cadeirante/30*GI$4+(EC386+EC387+EC388+EE386+EE387+EE388)*Percapita/30*GI$4)+IF(EC389+EE389&gt;=11,Fixo/30*GI$4+(EC389+EE389-10)*Crechee/30*GI$4,0),IF(C386=2,IF(ED386+ED387+ED388+ED389+EF386+EF387+EF388+EF389=1,Cadeirante/30*GI$4,IF(ED386+ED387+ED388+ED389+EF386+EF387+EF388+EF389=2,Fixo/30*GI$4,IF(ED386+ED387+ED388+ED389+EF386+EF387+EF388+EF389&gt;2,Fixo/30*GI$4+(ED386+ED387+ED388+ED389+EF386+EF387+EF388+EF389-2)*Cadeirante/30*GI$4)))+(EC386+EC387+EC388+EE386+EE387+EE388)*Percapita/30*GI$4+(EC389+EE389)*Crechee/30*GI$4,IF(C386=1,IF(EC386+EC387+EC388+ED386+ED387+ED388+EE386+EE387+EE388+EF386+EF387+EF388&lt;=15,(EC386+EC387+EC388+EE386+EE387+EE388)*Percapita/30*GI$4,IF(EC386+EC387+EC388+ED386+ED387+ED388+EE386+EE387+EE388+EF386+EF387+EF388&gt;=16,Fixo/30*GI$4+(EC386+EC387+EC388+ED386+ED387+ED388+EE386+EE387+EE388+EF386+EF387-16)*Percapita/30*GI$4))))))</f>
        <v>0</v>
      </c>
      <c r="GJ386" s="177">
        <f>IF(C386=4,SUM(EG386+EG387+EG388+EI386+EI387+EI388)*Percapita/30*GJ$4+(EH386+EH387+EH388+EJ386+EJ387+EJ388)*Cadeirante/30*GJ$4,IF(C386=3,IF(EG389+EI389=10,Fixo/30*GJ$4+(EG386+EG387+EG388+EI386+EI387+EI388)*Percapita/30*GJ$4+(EH389+EJ389)*Cadeirante/30*GJ$4,IF(EG389+EI389&lt;=9,(EG389+EI389)*Crechee/30*GJ$4)+(EH389+EJ389)*Cadeirante/30*GJ$4+(EG386+EG387+EG388+EI386+EI387+EI388)*Percapita/30*GJ$4)+IF(EG389+EI389&gt;=11,Fixo/30*GJ$4+(EG389+EI389-10)*Crechee/30*GJ$4,0),IF(C386=2,IF(EH386+EH387+EH388+EH389+EJ386+EJ387+EJ388+EJ389=1,Cadeirante/30*GJ$4,IF(EH386+EH387+EH388+EH389+EJ386+EJ387+EJ388+EJ389=2,Fixo/30*GJ$4,IF(EH386+EH387+EH388+EH389+EJ386+EJ387+EJ388+EJ389&gt;2,Fixo/30*GJ$4+(EH386+EH387+EH388+EH389+EJ386+EJ387+EJ388+EJ389-2)*Cadeirante/30*GJ$4)))+(EG386+EG387+EG388+EI386+EI387+EI388)*Percapita/30*GJ$4+(EG389+EI389)*Crechee/30*GJ$4,IF(C386=1,IF(EG386+EG387+EG388+EH386+EH387+EH388+EI386+EI387+EI388+EJ386+EJ387+EJ388&lt;=15,(EG386+EG387+EG388+EI386+EI387+EI388)*Percapita/30*GJ$4,IF(EG386+EG387+EG388+EH386+EH387+EH388+EI386+EI387+EI388+EJ386+EJ387+EJ388&gt;=16,Fixo/30*GJ$4+(EG386+EG387+EG388+EH386+EH387+EH388+EI386+EI387+EI388+EJ386+EJ387-16)*Percapita/30*GJ$4))))))</f>
        <v>0</v>
      </c>
      <c r="GK386" s="178"/>
      <c r="GL386" s="103">
        <f t="shared" si="390"/>
        <v>0</v>
      </c>
      <c r="GM386" s="124"/>
      <c r="GN386" s="104">
        <f>SUMIF(V386:V389,"&lt;0")*Cadeirante/30*GN$4+SUMIF(X386:X389,"&lt;0")*Cadeirante/30*GN$4</f>
        <v>0</v>
      </c>
      <c r="GO386" s="104">
        <f>SUMIF(Z386:Z389,"&lt;0")*Cadeirante/30*GO$4+SUMIF(AB386:AB389,"&lt;0")*Cadeirante/30*GO$4</f>
        <v>0</v>
      </c>
      <c r="GP386" s="104">
        <f>SUMIF(AD386:AD389,"&lt;0")*Cadeirante/30*GP$4+SUMIF(AF386:AF389,"&lt;0")*Cadeirante/30*GP$4</f>
        <v>0</v>
      </c>
      <c r="GQ386" s="104">
        <f>SUMIF(AH386:AH389,"&lt;0")*Cadeirante/30*GQ$4+SUMIF(AJ386:AJ389,"&lt;0")*Cadeirante/30*GQ$4</f>
        <v>0</v>
      </c>
      <c r="GR386" s="104">
        <f>SUMIF(AL386:AL389,"&lt;0")*Cadeirante/30*GR$4+SUMIF(AN386:AN389,"&lt;0")*Cadeirante/30*GR$4</f>
        <v>0</v>
      </c>
      <c r="GS386" s="104">
        <f>SUMIF(AP386:AP389,"&lt;0")*Cadeirante/30*GS$4+SUMIF(AR386:AR389,"&lt;0")*Cadeirante/30*GS$4</f>
        <v>0</v>
      </c>
      <c r="GT386" s="104">
        <f>SUMIF(AT386:AT389,"&lt;0")*Cadeirante/30*GT$4+SUMIF(AV386:AV389,"&lt;0")*Cadeirante/30*GT$4</f>
        <v>0</v>
      </c>
      <c r="GU386" s="104">
        <f>SUMIF(AX386:AX389,"&lt;0")*Cadeirante/30*GU$4+SUMIF(AZ386:AZ389,"&lt;0")*Cadeirante/30*GU$4</f>
        <v>0</v>
      </c>
      <c r="GV386" s="104">
        <f>SUMIF(BB386:BB389,"&lt;0")*Cadeirante/30*GV$4+SUMIF(BD386:BD389,"&lt;0")*Cadeirante/30*GV$4</f>
        <v>0</v>
      </c>
      <c r="GW386" s="104">
        <f>SUMIF(BF386:BF389,"&lt;0")*Cadeirante/30*GW$4+SUMIF(BH386:BH389,"&lt;0")*Cadeirante/30*GW$4</f>
        <v>0</v>
      </c>
      <c r="GX386" s="104">
        <f>SUMIF(BJ386:BJ389,"&lt;0")*Cadeirante/30*GX$4+SUMIF(BL386:BL389,"&lt;0")*Cadeirante/30*GX$4</f>
        <v>0</v>
      </c>
      <c r="GY386" s="104">
        <f>SUMIF(BN386:BN389,"&lt;0")*Cadeirante/30*GY$4+SUMIF(BP386:BP389,"&lt;0")*Cadeirante/30*GY$4</f>
        <v>0</v>
      </c>
      <c r="GZ386" s="104">
        <f>SUMIF(BR386:BR389,"&lt;0")*Cadeirante/30*GZ$4+SUMIF(BT386:BT389,"&lt;0")*Cadeirante/30*GZ$4</f>
        <v>0</v>
      </c>
      <c r="HA386" s="104">
        <f>SUMIF(BV386:BV389,"&lt;0")*Cadeirante/30*HA$4+SUMIF(BX386:BX389,"&lt;0")*Cadeirante/30*HA$4</f>
        <v>0</v>
      </c>
      <c r="HB386" s="104">
        <f>SUMIF(BZ386:BZ389,"&lt;0")*Cadeirante/30*HB$4+SUMIF(CB386:CB389,"&lt;0")*Cadeirante/30*HB$4</f>
        <v>0</v>
      </c>
      <c r="HC386" s="104">
        <f>SUMIF(CD386:CD389,"&lt;0")*Cadeirante/30*HC$4+SUMIF(CF386:CF389,"&lt;0")*Cadeirante/30*HC$4</f>
        <v>0</v>
      </c>
      <c r="HD386" s="104">
        <f>SUMIF(CH386:CH389,"&lt;0")*Cadeirante/30*HD$4+SUMIF(CJ386:CJ389,"&lt;0")*Cadeirante/30*HD$4</f>
        <v>0</v>
      </c>
      <c r="HE386" s="104">
        <f>SUMIF(CL386:CL389,"&lt;0")*Cadeirante/30*HE$4+SUMIF(CN386:CN389,"&lt;0")*Cadeirante/30*HE$4</f>
        <v>0</v>
      </c>
      <c r="HF386" s="104">
        <f>SUMIF(CP386:CP389,"&lt;0")*Cadeirante/30*HF$4+SUMIF(CR386:CR389,"&lt;0")*Cadeirante/30*HF$4</f>
        <v>0</v>
      </c>
      <c r="HG386" s="104">
        <f>SUMIF(CT386:CT389,"&lt;0")*Cadeirante/30*HG$4+SUMIF(CV386:CV389,"&lt;0")*Cadeirante/30*HG$4</f>
        <v>0</v>
      </c>
      <c r="HH386" s="104">
        <f>SUMIF(CX386:CX389,"&lt;0")*Cadeirante/30*HH$4+SUMIF(CZ386:CZ389,"&lt;0")*Cadeirante/30*HH$4</f>
        <v>0</v>
      </c>
      <c r="HI386" s="104">
        <f>SUMIF(DB386:DB389,"&lt;0")*Cadeirante/30*HI$4+SUMIF(DD386:DD389,"&lt;0")*Cadeirante/30*HI$4</f>
        <v>0</v>
      </c>
      <c r="HJ386" s="104">
        <f>SUMIF(DF386:DF389,"&lt;0")*Cadeirante/30*HJ$4+SUMIF(DH386:DH389,"&lt;0")*Cadeirante/30*HJ$4</f>
        <v>0</v>
      </c>
      <c r="HK386" s="104">
        <f>SUMIF(DJ386:DJ389,"&lt;0")*Cadeirante/30*HK$4+SUMIF(DL386:DL389,"&lt;0")*Cadeirante/30*HK$4</f>
        <v>0</v>
      </c>
      <c r="HL386" s="104">
        <f>SUMIF(DN386:DN389,"&lt;0")*Cadeirante/30*HL$4+SUMIF(DP386:DP389,"&lt;0")*Cadeirante/30*HL$4</f>
        <v>0</v>
      </c>
      <c r="HM386" s="104">
        <f>SUMIF(DR386:DR389,"&lt;0")*Cadeirante/30*HM$4+SUMIF(DT386:DT389,"&lt;0")*Cadeirante/30*HM$4</f>
        <v>0</v>
      </c>
      <c r="HN386" s="104">
        <f>SUMIF(DV386:DV389,"&lt;0")*Cadeirante/30*HN$4+SUMIF(DX386:DX389,"&lt;0")*Cadeirante/30*HN$4</f>
        <v>0</v>
      </c>
      <c r="HO386" s="104">
        <f>SUMIF(DZ386:DZ389,"&lt;0")*Cadeirante/30*HO$4+SUMIF(EB386:EB389,"&lt;0")*Cadeirante/30*HO$4</f>
        <v>0</v>
      </c>
      <c r="HP386" s="104">
        <f>SUMIF(ED386:ED389,"&lt;0")*Cadeirante/30*HP$4+SUMIF(EF386:EF389,"&lt;0")*Cadeirante/30*HP$4</f>
        <v>0</v>
      </c>
      <c r="HQ386" s="64"/>
      <c r="HR386" s="64"/>
      <c r="HS386" s="64"/>
      <c r="HT386" s="64"/>
      <c r="HU386" s="64"/>
      <c r="HV386" s="64"/>
      <c r="HW386" s="176">
        <v>17629.309999999998</v>
      </c>
      <c r="HX386" s="64"/>
      <c r="HY386" s="280">
        <f>IF(ISTEXT(EM386), VALUE(EM386), EM386)</f>
        <v>0</v>
      </c>
      <c r="HZ386" s="280">
        <f>IF(ISTEXT(EN386), VALUE(EN386), EN386)</f>
        <v>0</v>
      </c>
      <c r="IA386" s="280">
        <f>IF(ISTEXT(EO386), VALUE(EO386), EO386)</f>
        <v>0</v>
      </c>
      <c r="IB386" s="64" t="b">
        <f>HW386=FE386</f>
        <v>0</v>
      </c>
      <c r="IC386" s="64"/>
    </row>
    <row r="387" spans="1:237" s="106" customFormat="1" ht="22.5" customHeight="1" x14ac:dyDescent="0.25">
      <c r="A387" s="368" t="s">
        <v>3554</v>
      </c>
      <c r="B387" s="369" t="s">
        <v>3555</v>
      </c>
      <c r="C387" s="370" t="s">
        <v>3301</v>
      </c>
      <c r="D387" s="371" t="s">
        <v>3556</v>
      </c>
      <c r="E387" s="371" t="s">
        <v>3557</v>
      </c>
      <c r="F387" s="372" t="s">
        <v>3224</v>
      </c>
      <c r="G387" s="372" t="s">
        <v>3225</v>
      </c>
      <c r="H387" s="373" t="s">
        <v>197</v>
      </c>
      <c r="I387" s="374" t="s">
        <v>3558</v>
      </c>
      <c r="J387" s="421" t="s">
        <v>3300</v>
      </c>
      <c r="K387" s="421" t="s">
        <v>3234</v>
      </c>
      <c r="L387" s="329">
        <f>CONTINUA!BV387</f>
        <v>0</v>
      </c>
      <c r="M387" s="329">
        <f>CONTINUA!BW387</f>
        <v>0</v>
      </c>
      <c r="N387" s="895"/>
      <c r="O387" s="896" t="s">
        <v>4043</v>
      </c>
      <c r="P387" s="897" t="s">
        <v>4035</v>
      </c>
      <c r="Q387" s="400"/>
      <c r="R387" s="401"/>
      <c r="S387" s="400"/>
      <c r="T387" s="401"/>
      <c r="U387" s="400"/>
      <c r="V387" s="401"/>
      <c r="W387" s="400"/>
      <c r="X387" s="401"/>
      <c r="Y387" s="400"/>
      <c r="Z387" s="401"/>
      <c r="AA387" s="400"/>
      <c r="AB387" s="401"/>
      <c r="AC387" s="400"/>
      <c r="AD387" s="401"/>
      <c r="AE387" s="400"/>
      <c r="AF387" s="401"/>
      <c r="AG387" s="400"/>
      <c r="AH387" s="401"/>
      <c r="AI387" s="400"/>
      <c r="AJ387" s="401"/>
      <c r="AK387" s="400"/>
      <c r="AL387" s="401"/>
      <c r="AM387" s="400"/>
      <c r="AN387" s="401"/>
      <c r="AO387" s="400"/>
      <c r="AP387" s="401"/>
      <c r="AQ387" s="400"/>
      <c r="AR387" s="401"/>
      <c r="AS387" s="400"/>
      <c r="AT387" s="401"/>
      <c r="AU387" s="400"/>
      <c r="AV387" s="401"/>
      <c r="AW387" s="400"/>
      <c r="AX387" s="401"/>
      <c r="AY387" s="400"/>
      <c r="AZ387" s="401"/>
      <c r="BA387" s="400"/>
      <c r="BB387" s="401"/>
      <c r="BC387" s="400"/>
      <c r="BD387" s="401"/>
      <c r="BE387" s="400"/>
      <c r="BF387" s="401"/>
      <c r="BG387" s="400"/>
      <c r="BH387" s="401"/>
      <c r="BI387" s="400"/>
      <c r="BJ387" s="401"/>
      <c r="BK387" s="400"/>
      <c r="BL387" s="401"/>
      <c r="BM387" s="400"/>
      <c r="BN387" s="401"/>
      <c r="BO387" s="400"/>
      <c r="BP387" s="401"/>
      <c r="BQ387" s="400"/>
      <c r="BR387" s="401"/>
      <c r="BS387" s="400"/>
      <c r="BT387" s="401"/>
      <c r="BU387" s="400"/>
      <c r="BV387" s="401"/>
      <c r="BW387" s="400"/>
      <c r="BX387" s="401"/>
      <c r="BY387" s="400"/>
      <c r="BZ387" s="401"/>
      <c r="CA387" s="400"/>
      <c r="CB387" s="401"/>
      <c r="CC387" s="400"/>
      <c r="CD387" s="401"/>
      <c r="CE387" s="400"/>
      <c r="CF387" s="401"/>
      <c r="CG387" s="400"/>
      <c r="CH387" s="401"/>
      <c r="CI387" s="400"/>
      <c r="CJ387" s="401"/>
      <c r="CK387" s="400"/>
      <c r="CL387" s="401"/>
      <c r="CM387" s="400"/>
      <c r="CN387" s="401"/>
      <c r="CO387" s="400"/>
      <c r="CP387" s="401"/>
      <c r="CQ387" s="400"/>
      <c r="CR387" s="401"/>
      <c r="CS387" s="400"/>
      <c r="CT387" s="401"/>
      <c r="CU387" s="400"/>
      <c r="CV387" s="401"/>
      <c r="CW387" s="400"/>
      <c r="CX387" s="401"/>
      <c r="CY387" s="400"/>
      <c r="CZ387" s="401"/>
      <c r="DA387" s="400"/>
      <c r="DB387" s="401"/>
      <c r="DC387" s="400"/>
      <c r="DD387" s="401"/>
      <c r="DE387" s="400"/>
      <c r="DF387" s="401"/>
      <c r="DG387" s="400"/>
      <c r="DH387" s="401"/>
      <c r="DI387" s="400"/>
      <c r="DJ387" s="401"/>
      <c r="DK387" s="400"/>
      <c r="DL387" s="401"/>
      <c r="DM387" s="400"/>
      <c r="DN387" s="401"/>
      <c r="DO387" s="400"/>
      <c r="DP387" s="401"/>
      <c r="DQ387" s="400"/>
      <c r="DR387" s="401"/>
      <c r="DS387" s="400"/>
      <c r="DT387" s="401"/>
      <c r="DU387" s="400"/>
      <c r="DV387" s="401"/>
      <c r="DW387" s="400"/>
      <c r="DX387" s="401"/>
      <c r="DY387" s="400"/>
      <c r="DZ387" s="401"/>
      <c r="EA387" s="400"/>
      <c r="EB387" s="401"/>
      <c r="EC387" s="400"/>
      <c r="ED387" s="401"/>
      <c r="EE387" s="400"/>
      <c r="EF387" s="401"/>
      <c r="EG387" s="400"/>
      <c r="EH387" s="401"/>
      <c r="EI387" s="400"/>
      <c r="EJ387" s="447"/>
      <c r="EK387" s="511"/>
      <c r="EL387" s="514"/>
      <c r="EM387" s="448"/>
      <c r="EN387" s="344"/>
      <c r="EO387" s="345"/>
      <c r="EP387" s="171">
        <f t="shared" si="382"/>
        <v>0</v>
      </c>
      <c r="EQ387" s="171">
        <f t="shared" si="383"/>
        <v>0</v>
      </c>
      <c r="ER387" s="171">
        <f t="shared" si="384"/>
        <v>0</v>
      </c>
      <c r="ES387" s="171">
        <f t="shared" si="385"/>
        <v>0</v>
      </c>
      <c r="ET387" s="171">
        <f t="shared" si="386"/>
        <v>0</v>
      </c>
      <c r="EU387" s="171">
        <f t="shared" si="387"/>
        <v>0</v>
      </c>
      <c r="EV387" s="172">
        <f t="shared" si="388"/>
        <v>0</v>
      </c>
      <c r="EW387" s="173"/>
      <c r="EX387" s="248">
        <f t="shared" si="445"/>
        <v>0</v>
      </c>
      <c r="EY387" s="174">
        <f>(L387*regular)+(M387*Cadeirantee)</f>
        <v>0</v>
      </c>
      <c r="EZ387" s="249">
        <f>SUMIF(FG387:GJ387,"&gt;0")</f>
        <v>0</v>
      </c>
      <c r="FA387" s="249">
        <f>SUMIF(FG387:GJ387,"&lt;0")+SUMIF(GN387:HP387,"&lt;0")</f>
        <v>0</v>
      </c>
      <c r="FB387" s="174">
        <v>0</v>
      </c>
      <c r="FC387" s="126">
        <f>N387*km*'VALORES TABELA'!$B$13</f>
        <v>0</v>
      </c>
      <c r="FD387" s="250">
        <f t="shared" ref="FD387:FD390" si="446">GL387</f>
        <v>0</v>
      </c>
      <c r="FE387" s="105"/>
      <c r="FF387" s="119"/>
      <c r="FG387" s="119"/>
      <c r="FH387" s="119"/>
      <c r="FI387" s="119"/>
      <c r="FJ387" s="119"/>
      <c r="FK387" s="119"/>
      <c r="FL387" s="119"/>
      <c r="FM387" s="119"/>
      <c r="FN387" s="119"/>
      <c r="FO387" s="119"/>
      <c r="FP387" s="119"/>
      <c r="FQ387" s="119"/>
      <c r="FR387" s="119"/>
      <c r="FS387" s="119"/>
      <c r="FT387" s="119"/>
      <c r="FU387" s="119"/>
      <c r="FV387" s="119"/>
      <c r="FW387" s="119"/>
      <c r="FX387" s="119"/>
      <c r="FY387" s="119"/>
      <c r="FZ387" s="119"/>
      <c r="GA387" s="119"/>
      <c r="GB387" s="119"/>
      <c r="GC387" s="119"/>
      <c r="GD387" s="119"/>
      <c r="GE387" s="119"/>
      <c r="GF387" s="119"/>
      <c r="GG387" s="119"/>
      <c r="GH387" s="119"/>
      <c r="GI387" s="119"/>
      <c r="GJ387" s="119"/>
      <c r="GK387" s="251"/>
      <c r="GL387" s="103">
        <f t="shared" si="390"/>
        <v>0</v>
      </c>
      <c r="GM387" s="124"/>
      <c r="GN387" s="104"/>
      <c r="GO387" s="104"/>
      <c r="GP387" s="104"/>
      <c r="GQ387" s="104"/>
      <c r="GR387" s="104"/>
      <c r="GS387" s="104"/>
      <c r="GT387" s="104"/>
      <c r="GU387" s="104"/>
      <c r="GV387" s="104"/>
      <c r="GW387" s="104"/>
      <c r="GX387" s="104"/>
      <c r="GY387" s="104"/>
      <c r="GZ387" s="104"/>
      <c r="HA387" s="104"/>
      <c r="HB387" s="104"/>
      <c r="HC387" s="104"/>
      <c r="HD387" s="104"/>
      <c r="HE387" s="104"/>
      <c r="HF387" s="104"/>
      <c r="HG387" s="104"/>
      <c r="HH387" s="104"/>
      <c r="HI387" s="104"/>
      <c r="HJ387" s="104"/>
      <c r="HK387" s="104"/>
      <c r="HL387" s="104"/>
      <c r="HM387" s="104"/>
      <c r="HN387" s="104"/>
      <c r="HO387" s="104"/>
      <c r="HP387" s="104"/>
      <c r="HQ387" s="64"/>
      <c r="HR387" s="64"/>
      <c r="HS387" s="64"/>
      <c r="HT387" s="64"/>
      <c r="HU387" s="64"/>
      <c r="HV387" s="64"/>
      <c r="HW387" s="105"/>
      <c r="HX387" s="64"/>
      <c r="HY387" s="280">
        <f t="shared" ref="HY387:HY390" si="447">IF(ISTEXT(EM387), VALUE(EM387), EM387)</f>
        <v>0</v>
      </c>
      <c r="HZ387" s="280">
        <f t="shared" ref="HZ387:HZ390" si="448">IF(ISTEXT(EN387), VALUE(EN387), EN387)</f>
        <v>0</v>
      </c>
      <c r="IA387" s="280">
        <f t="shared" ref="IA387:IA390" si="449">IF(ISTEXT(EO387), VALUE(EO387), EO387)</f>
        <v>0</v>
      </c>
      <c r="IB387" s="64"/>
      <c r="IC387" s="64"/>
    </row>
    <row r="388" spans="1:237" s="106" customFormat="1" ht="22.5" customHeight="1" x14ac:dyDescent="0.25">
      <c r="A388" s="368" t="s">
        <v>3554</v>
      </c>
      <c r="B388" s="369" t="s">
        <v>3555</v>
      </c>
      <c r="C388" s="375" t="s">
        <v>3301</v>
      </c>
      <c r="D388" s="371" t="s">
        <v>3556</v>
      </c>
      <c r="E388" s="371" t="s">
        <v>3557</v>
      </c>
      <c r="F388" s="376" t="s">
        <v>3224</v>
      </c>
      <c r="G388" s="376" t="s">
        <v>3225</v>
      </c>
      <c r="H388" s="373" t="s">
        <v>197</v>
      </c>
      <c r="I388" s="374" t="s">
        <v>3558</v>
      </c>
      <c r="J388" s="421" t="s">
        <v>3300</v>
      </c>
      <c r="K388" s="422" t="s">
        <v>3235</v>
      </c>
      <c r="L388" s="329">
        <f>CONTINUA!BV388</f>
        <v>0</v>
      </c>
      <c r="M388" s="329">
        <f>CONTINUA!BW388</f>
        <v>0</v>
      </c>
      <c r="N388" s="895"/>
      <c r="O388" s="896" t="s">
        <v>4043</v>
      </c>
      <c r="P388" s="897" t="s">
        <v>4035</v>
      </c>
      <c r="Q388" s="400"/>
      <c r="R388" s="401"/>
      <c r="S388" s="400"/>
      <c r="T388" s="401"/>
      <c r="U388" s="400"/>
      <c r="V388" s="401"/>
      <c r="W388" s="400"/>
      <c r="X388" s="401"/>
      <c r="Y388" s="400"/>
      <c r="Z388" s="401"/>
      <c r="AA388" s="400"/>
      <c r="AB388" s="401"/>
      <c r="AC388" s="400"/>
      <c r="AD388" s="401"/>
      <c r="AE388" s="400"/>
      <c r="AF388" s="401"/>
      <c r="AG388" s="400"/>
      <c r="AH388" s="401"/>
      <c r="AI388" s="400"/>
      <c r="AJ388" s="401"/>
      <c r="AK388" s="400"/>
      <c r="AL388" s="401"/>
      <c r="AM388" s="400"/>
      <c r="AN388" s="401"/>
      <c r="AO388" s="400"/>
      <c r="AP388" s="401"/>
      <c r="AQ388" s="400"/>
      <c r="AR388" s="401"/>
      <c r="AS388" s="400"/>
      <c r="AT388" s="401"/>
      <c r="AU388" s="400"/>
      <c r="AV388" s="401"/>
      <c r="AW388" s="400"/>
      <c r="AX388" s="401"/>
      <c r="AY388" s="400"/>
      <c r="AZ388" s="401"/>
      <c r="BA388" s="400"/>
      <c r="BB388" s="401"/>
      <c r="BC388" s="400"/>
      <c r="BD388" s="401"/>
      <c r="BE388" s="400"/>
      <c r="BF388" s="401"/>
      <c r="BG388" s="400"/>
      <c r="BH388" s="401"/>
      <c r="BI388" s="400"/>
      <c r="BJ388" s="401"/>
      <c r="BK388" s="400"/>
      <c r="BL388" s="401"/>
      <c r="BM388" s="400"/>
      <c r="BN388" s="401"/>
      <c r="BO388" s="400"/>
      <c r="BP388" s="401"/>
      <c r="BQ388" s="400"/>
      <c r="BR388" s="401"/>
      <c r="BS388" s="400"/>
      <c r="BT388" s="401"/>
      <c r="BU388" s="400"/>
      <c r="BV388" s="401"/>
      <c r="BW388" s="400"/>
      <c r="BX388" s="401"/>
      <c r="BY388" s="400"/>
      <c r="BZ388" s="401"/>
      <c r="CA388" s="400"/>
      <c r="CB388" s="401"/>
      <c r="CC388" s="400"/>
      <c r="CD388" s="401"/>
      <c r="CE388" s="400"/>
      <c r="CF388" s="401"/>
      <c r="CG388" s="400"/>
      <c r="CH388" s="401"/>
      <c r="CI388" s="400"/>
      <c r="CJ388" s="401"/>
      <c r="CK388" s="400"/>
      <c r="CL388" s="401"/>
      <c r="CM388" s="400"/>
      <c r="CN388" s="401"/>
      <c r="CO388" s="400"/>
      <c r="CP388" s="401"/>
      <c r="CQ388" s="400"/>
      <c r="CR388" s="401"/>
      <c r="CS388" s="400"/>
      <c r="CT388" s="401"/>
      <c r="CU388" s="400"/>
      <c r="CV388" s="401"/>
      <c r="CW388" s="400"/>
      <c r="CX388" s="401"/>
      <c r="CY388" s="400"/>
      <c r="CZ388" s="401"/>
      <c r="DA388" s="400"/>
      <c r="DB388" s="401"/>
      <c r="DC388" s="400"/>
      <c r="DD388" s="401"/>
      <c r="DE388" s="400"/>
      <c r="DF388" s="401"/>
      <c r="DG388" s="400"/>
      <c r="DH388" s="401"/>
      <c r="DI388" s="400"/>
      <c r="DJ388" s="401"/>
      <c r="DK388" s="400"/>
      <c r="DL388" s="401"/>
      <c r="DM388" s="400"/>
      <c r="DN388" s="401"/>
      <c r="DO388" s="400"/>
      <c r="DP388" s="401"/>
      <c r="DQ388" s="400"/>
      <c r="DR388" s="401"/>
      <c r="DS388" s="400"/>
      <c r="DT388" s="401"/>
      <c r="DU388" s="400"/>
      <c r="DV388" s="401"/>
      <c r="DW388" s="400"/>
      <c r="DX388" s="401"/>
      <c r="DY388" s="400"/>
      <c r="DZ388" s="401"/>
      <c r="EA388" s="400"/>
      <c r="EB388" s="401"/>
      <c r="EC388" s="400"/>
      <c r="ED388" s="401"/>
      <c r="EE388" s="400"/>
      <c r="EF388" s="401"/>
      <c r="EG388" s="400"/>
      <c r="EH388" s="401"/>
      <c r="EI388" s="400"/>
      <c r="EJ388" s="447"/>
      <c r="EK388" s="511"/>
      <c r="EL388" s="514"/>
      <c r="EM388" s="448"/>
      <c r="EN388" s="344"/>
      <c r="EO388" s="345"/>
      <c r="EP388" s="171">
        <f t="shared" si="382"/>
        <v>0</v>
      </c>
      <c r="EQ388" s="171">
        <f t="shared" si="383"/>
        <v>0</v>
      </c>
      <c r="ER388" s="171">
        <f t="shared" si="384"/>
        <v>0</v>
      </c>
      <c r="ES388" s="171">
        <f t="shared" si="385"/>
        <v>0</v>
      </c>
      <c r="ET388" s="171">
        <f t="shared" si="386"/>
        <v>0</v>
      </c>
      <c r="EU388" s="171">
        <f t="shared" si="387"/>
        <v>0</v>
      </c>
      <c r="EV388" s="172">
        <f t="shared" si="388"/>
        <v>0</v>
      </c>
      <c r="EW388" s="125"/>
      <c r="EX388" s="248">
        <f t="shared" si="445"/>
        <v>0</v>
      </c>
      <c r="EY388" s="174">
        <f>(L388*regular)+(M388*Cadeirantee)</f>
        <v>0</v>
      </c>
      <c r="EZ388" s="249">
        <f>SUMIF(FG388:GJ388,"&gt;0")</f>
        <v>0</v>
      </c>
      <c r="FA388" s="249">
        <f>SUMIF(FG388:GJ388,"&lt;0")+SUMIF(GN388:HP388,"&lt;0")</f>
        <v>0</v>
      </c>
      <c r="FB388" s="174">
        <v>0</v>
      </c>
      <c r="FC388" s="126">
        <f>N388*km*'VALORES TABELA'!$B$13</f>
        <v>0</v>
      </c>
      <c r="FD388" s="250">
        <f t="shared" si="446"/>
        <v>0</v>
      </c>
      <c r="FE388" s="105"/>
      <c r="FF388" s="108"/>
      <c r="FG388" s="108"/>
      <c r="FH388" s="108"/>
      <c r="FI388" s="108"/>
      <c r="FJ388" s="108"/>
      <c r="FK388" s="108"/>
      <c r="FL388" s="108"/>
      <c r="FM388" s="108"/>
      <c r="FN388" s="108"/>
      <c r="FO388" s="108"/>
      <c r="FP388" s="108"/>
      <c r="FQ388" s="108"/>
      <c r="FR388" s="108"/>
      <c r="FS388" s="108"/>
      <c r="FT388" s="108"/>
      <c r="FU388" s="108"/>
      <c r="FV388" s="108"/>
      <c r="FW388" s="108"/>
      <c r="FX388" s="108"/>
      <c r="FY388" s="108"/>
      <c r="FZ388" s="108"/>
      <c r="GA388" s="108"/>
      <c r="GB388" s="108"/>
      <c r="GC388" s="108"/>
      <c r="GD388" s="108"/>
      <c r="GE388" s="108"/>
      <c r="GF388" s="108"/>
      <c r="GG388" s="108"/>
      <c r="GH388" s="108"/>
      <c r="GI388" s="108"/>
      <c r="GJ388" s="108"/>
      <c r="GK388" s="251"/>
      <c r="GL388" s="103">
        <f t="shared" si="390"/>
        <v>0</v>
      </c>
      <c r="GM388" s="124"/>
      <c r="GN388" s="104"/>
      <c r="GO388" s="104"/>
      <c r="GP388" s="104"/>
      <c r="GQ388" s="104"/>
      <c r="GR388" s="104"/>
      <c r="GS388" s="104"/>
      <c r="GT388" s="104"/>
      <c r="GU388" s="104"/>
      <c r="GV388" s="104"/>
      <c r="GW388" s="104"/>
      <c r="GX388" s="104"/>
      <c r="GY388" s="104"/>
      <c r="GZ388" s="104"/>
      <c r="HA388" s="104"/>
      <c r="HB388" s="104"/>
      <c r="HC388" s="104"/>
      <c r="HD388" s="104"/>
      <c r="HE388" s="104"/>
      <c r="HF388" s="104"/>
      <c r="HG388" s="104"/>
      <c r="HH388" s="104"/>
      <c r="HI388" s="104"/>
      <c r="HJ388" s="104"/>
      <c r="HK388" s="104"/>
      <c r="HL388" s="104"/>
      <c r="HM388" s="104"/>
      <c r="HN388" s="104"/>
      <c r="HO388" s="104"/>
      <c r="HP388" s="104"/>
      <c r="HQ388" s="64"/>
      <c r="HR388" s="64"/>
      <c r="HS388" s="64"/>
      <c r="HT388" s="64"/>
      <c r="HU388" s="64"/>
      <c r="HV388" s="64"/>
      <c r="HW388" s="105"/>
      <c r="HX388" s="64"/>
      <c r="HY388" s="280">
        <f t="shared" si="447"/>
        <v>0</v>
      </c>
      <c r="HZ388" s="280">
        <f t="shared" si="448"/>
        <v>0</v>
      </c>
      <c r="IA388" s="280">
        <f t="shared" si="449"/>
        <v>0</v>
      </c>
      <c r="IB388" s="64"/>
      <c r="IC388" s="64"/>
    </row>
    <row r="389" spans="1:237" s="106" customFormat="1" ht="22.5" customHeight="1" x14ac:dyDescent="0.25">
      <c r="A389" s="368" t="s">
        <v>3554</v>
      </c>
      <c r="B389" s="369" t="s">
        <v>3555</v>
      </c>
      <c r="C389" s="375" t="s">
        <v>3301</v>
      </c>
      <c r="D389" s="371" t="s">
        <v>3556</v>
      </c>
      <c r="E389" s="371" t="s">
        <v>3557</v>
      </c>
      <c r="F389" s="376" t="s">
        <v>3224</v>
      </c>
      <c r="G389" s="376" t="s">
        <v>3225</v>
      </c>
      <c r="H389" s="373" t="s">
        <v>197</v>
      </c>
      <c r="I389" s="374" t="s">
        <v>3558</v>
      </c>
      <c r="J389" s="421" t="s">
        <v>3300</v>
      </c>
      <c r="K389" s="423" t="s">
        <v>3236</v>
      </c>
      <c r="L389" s="329">
        <f>CONTINUA!BV389</f>
        <v>0</v>
      </c>
      <c r="M389" s="329">
        <f>CONTINUA!BW389</f>
        <v>0</v>
      </c>
      <c r="N389" s="895"/>
      <c r="O389" s="896" t="s">
        <v>4043</v>
      </c>
      <c r="P389" s="897" t="s">
        <v>4035</v>
      </c>
      <c r="Q389" s="400">
        <v>24</v>
      </c>
      <c r="R389" s="401"/>
      <c r="S389" s="400"/>
      <c r="T389" s="401"/>
      <c r="U389" s="400"/>
      <c r="V389" s="401"/>
      <c r="W389" s="400"/>
      <c r="X389" s="401"/>
      <c r="Y389" s="400"/>
      <c r="Z389" s="401"/>
      <c r="AA389" s="400"/>
      <c r="AB389" s="401"/>
      <c r="AC389" s="400"/>
      <c r="AD389" s="401"/>
      <c r="AE389" s="400"/>
      <c r="AF389" s="401"/>
      <c r="AG389" s="400"/>
      <c r="AH389" s="401"/>
      <c r="AI389" s="400"/>
      <c r="AJ389" s="401"/>
      <c r="AK389" s="400"/>
      <c r="AL389" s="401"/>
      <c r="AM389" s="400"/>
      <c r="AN389" s="401"/>
      <c r="AO389" s="400"/>
      <c r="AP389" s="401"/>
      <c r="AQ389" s="400"/>
      <c r="AR389" s="401"/>
      <c r="AS389" s="400"/>
      <c r="AT389" s="401"/>
      <c r="AU389" s="400"/>
      <c r="AV389" s="401"/>
      <c r="AW389" s="400"/>
      <c r="AX389" s="401"/>
      <c r="AY389" s="400"/>
      <c r="AZ389" s="401"/>
      <c r="BA389" s="400"/>
      <c r="BB389" s="401"/>
      <c r="BC389" s="400"/>
      <c r="BD389" s="401"/>
      <c r="BE389" s="400"/>
      <c r="BF389" s="401"/>
      <c r="BG389" s="400"/>
      <c r="BH389" s="401"/>
      <c r="BI389" s="400"/>
      <c r="BJ389" s="401"/>
      <c r="BK389" s="400"/>
      <c r="BL389" s="401"/>
      <c r="BM389" s="400"/>
      <c r="BN389" s="401"/>
      <c r="BO389" s="400"/>
      <c r="BP389" s="401"/>
      <c r="BQ389" s="400"/>
      <c r="BR389" s="401"/>
      <c r="BS389" s="400"/>
      <c r="BT389" s="401"/>
      <c r="BU389" s="400"/>
      <c r="BV389" s="401"/>
      <c r="BW389" s="400"/>
      <c r="BX389" s="401"/>
      <c r="BY389" s="400"/>
      <c r="BZ389" s="401"/>
      <c r="CA389" s="400"/>
      <c r="CB389" s="401"/>
      <c r="CC389" s="400"/>
      <c r="CD389" s="401"/>
      <c r="CE389" s="400"/>
      <c r="CF389" s="401"/>
      <c r="CG389" s="400"/>
      <c r="CH389" s="401"/>
      <c r="CI389" s="400"/>
      <c r="CJ389" s="401"/>
      <c r="CK389" s="400"/>
      <c r="CL389" s="401"/>
      <c r="CM389" s="400"/>
      <c r="CN389" s="401"/>
      <c r="CO389" s="400"/>
      <c r="CP389" s="401"/>
      <c r="CQ389" s="400"/>
      <c r="CR389" s="401"/>
      <c r="CS389" s="400"/>
      <c r="CT389" s="401"/>
      <c r="CU389" s="400"/>
      <c r="CV389" s="401"/>
      <c r="CW389" s="400"/>
      <c r="CX389" s="401"/>
      <c r="CY389" s="400"/>
      <c r="CZ389" s="401"/>
      <c r="DA389" s="400"/>
      <c r="DB389" s="401"/>
      <c r="DC389" s="400"/>
      <c r="DD389" s="401"/>
      <c r="DE389" s="400"/>
      <c r="DF389" s="401"/>
      <c r="DG389" s="400"/>
      <c r="DH389" s="401"/>
      <c r="DI389" s="400"/>
      <c r="DJ389" s="401"/>
      <c r="DK389" s="400"/>
      <c r="DL389" s="401"/>
      <c r="DM389" s="400"/>
      <c r="DN389" s="401"/>
      <c r="DO389" s="400"/>
      <c r="DP389" s="401"/>
      <c r="DQ389" s="400"/>
      <c r="DR389" s="401"/>
      <c r="DS389" s="400"/>
      <c r="DT389" s="401"/>
      <c r="DU389" s="400"/>
      <c r="DV389" s="401"/>
      <c r="DW389" s="400"/>
      <c r="DX389" s="401"/>
      <c r="DY389" s="400"/>
      <c r="DZ389" s="401"/>
      <c r="EA389" s="400"/>
      <c r="EB389" s="401"/>
      <c r="EC389" s="400"/>
      <c r="ED389" s="401"/>
      <c r="EE389" s="400"/>
      <c r="EF389" s="401"/>
      <c r="EG389" s="400"/>
      <c r="EH389" s="401"/>
      <c r="EI389" s="400"/>
      <c r="EJ389" s="447"/>
      <c r="EK389" s="511"/>
      <c r="EL389" s="514"/>
      <c r="EM389" s="448"/>
      <c r="EN389" s="344"/>
      <c r="EO389" s="345"/>
      <c r="EP389" s="171">
        <f t="shared" si="382"/>
        <v>24</v>
      </c>
      <c r="EQ389" s="171">
        <f t="shared" si="383"/>
        <v>0</v>
      </c>
      <c r="ER389" s="171">
        <f t="shared" si="384"/>
        <v>0</v>
      </c>
      <c r="ES389" s="171">
        <f t="shared" si="385"/>
        <v>0</v>
      </c>
      <c r="ET389" s="171">
        <f t="shared" si="386"/>
        <v>0</v>
      </c>
      <c r="EU389" s="171">
        <f t="shared" si="387"/>
        <v>0</v>
      </c>
      <c r="EV389" s="172">
        <f t="shared" si="388"/>
        <v>24</v>
      </c>
      <c r="EW389" s="127"/>
      <c r="EX389" s="248">
        <f t="shared" si="445"/>
        <v>0</v>
      </c>
      <c r="EY389" s="174">
        <f>(L389*regular)+(M389*Cadeirantee)</f>
        <v>0</v>
      </c>
      <c r="EZ389" s="249">
        <f>SUMIF(FG389:GJ389,"&gt;0")</f>
        <v>0</v>
      </c>
      <c r="FA389" s="249">
        <f>SUMIF(FG389:GJ389,"&lt;0")+SUMIF(GN389:HP389,"&lt;0")</f>
        <v>0</v>
      </c>
      <c r="FB389" s="174">
        <v>0</v>
      </c>
      <c r="FC389" s="126">
        <f>N389*km*'VALORES TABELA'!$B$13</f>
        <v>0</v>
      </c>
      <c r="FD389" s="250">
        <f t="shared" si="446"/>
        <v>0</v>
      </c>
      <c r="FE389" s="105"/>
      <c r="FF389" s="118"/>
      <c r="FG389" s="118"/>
      <c r="FH389" s="118"/>
      <c r="FI389" s="118"/>
      <c r="FJ389" s="118"/>
      <c r="FK389" s="118"/>
      <c r="FL389" s="118"/>
      <c r="FM389" s="118"/>
      <c r="FN389" s="118"/>
      <c r="FO389" s="118"/>
      <c r="FP389" s="118"/>
      <c r="FQ389" s="118"/>
      <c r="FR389" s="118"/>
      <c r="FS389" s="118"/>
      <c r="FT389" s="118"/>
      <c r="FU389" s="118"/>
      <c r="FV389" s="118"/>
      <c r="FW389" s="118"/>
      <c r="FX389" s="118"/>
      <c r="FY389" s="118"/>
      <c r="FZ389" s="118"/>
      <c r="GA389" s="118"/>
      <c r="GB389" s="118"/>
      <c r="GC389" s="118"/>
      <c r="GD389" s="118"/>
      <c r="GE389" s="118"/>
      <c r="GF389" s="118"/>
      <c r="GG389" s="118"/>
      <c r="GH389" s="118"/>
      <c r="GI389" s="118"/>
      <c r="GJ389" s="118"/>
      <c r="GK389" s="252"/>
      <c r="GL389" s="103">
        <f t="shared" si="390"/>
        <v>0</v>
      </c>
      <c r="GM389" s="124"/>
      <c r="GN389" s="104"/>
      <c r="GO389" s="104"/>
      <c r="GP389" s="104"/>
      <c r="GQ389" s="104"/>
      <c r="GR389" s="104"/>
      <c r="GS389" s="104"/>
      <c r="GT389" s="104"/>
      <c r="GU389" s="104"/>
      <c r="GV389" s="104"/>
      <c r="GW389" s="104"/>
      <c r="GX389" s="104"/>
      <c r="GY389" s="104"/>
      <c r="GZ389" s="104"/>
      <c r="HA389" s="104"/>
      <c r="HB389" s="104"/>
      <c r="HC389" s="104"/>
      <c r="HD389" s="104"/>
      <c r="HE389" s="104"/>
      <c r="HF389" s="104"/>
      <c r="HG389" s="104"/>
      <c r="HH389" s="104"/>
      <c r="HI389" s="104"/>
      <c r="HJ389" s="104"/>
      <c r="HK389" s="104"/>
      <c r="HL389" s="104"/>
      <c r="HM389" s="104"/>
      <c r="HN389" s="104"/>
      <c r="HO389" s="104"/>
      <c r="HP389" s="104"/>
      <c r="HQ389" s="64"/>
      <c r="HR389" s="65"/>
      <c r="HS389" s="65"/>
      <c r="HT389" s="65"/>
      <c r="HU389" s="65"/>
      <c r="HV389" s="65"/>
      <c r="HW389" s="105"/>
      <c r="HX389" s="65"/>
      <c r="HY389" s="280">
        <f t="shared" si="447"/>
        <v>0</v>
      </c>
      <c r="HZ389" s="280">
        <f t="shared" si="448"/>
        <v>0</v>
      </c>
      <c r="IA389" s="280">
        <f t="shared" si="449"/>
        <v>0</v>
      </c>
      <c r="IB389" s="65"/>
      <c r="IC389" s="65"/>
    </row>
    <row r="390" spans="1:237" s="106" customFormat="1" ht="22.5" customHeight="1" thickBot="1" x14ac:dyDescent="0.3">
      <c r="A390" s="377" t="s">
        <v>3554</v>
      </c>
      <c r="B390" s="378" t="s">
        <v>3555</v>
      </c>
      <c r="C390" s="379" t="s">
        <v>3301</v>
      </c>
      <c r="D390" s="380" t="s">
        <v>3556</v>
      </c>
      <c r="E390" s="380" t="s">
        <v>3557</v>
      </c>
      <c r="F390" s="381" t="s">
        <v>3224</v>
      </c>
      <c r="G390" s="381" t="s">
        <v>3225</v>
      </c>
      <c r="H390" s="382" t="s">
        <v>197</v>
      </c>
      <c r="I390" s="383" t="s">
        <v>3558</v>
      </c>
      <c r="J390" s="421" t="s">
        <v>3300</v>
      </c>
      <c r="K390" s="424" t="s">
        <v>60</v>
      </c>
      <c r="L390" s="329">
        <f>CONTINUA!BV390</f>
        <v>0</v>
      </c>
      <c r="M390" s="329">
        <f>CONTINUA!BW390</f>
        <v>0</v>
      </c>
      <c r="N390" s="895"/>
      <c r="O390" s="896" t="s">
        <v>4043</v>
      </c>
      <c r="P390" s="897" t="s">
        <v>4035</v>
      </c>
      <c r="Q390" s="400"/>
      <c r="R390" s="401"/>
      <c r="S390" s="400"/>
      <c r="T390" s="401"/>
      <c r="U390" s="400"/>
      <c r="V390" s="401"/>
      <c r="W390" s="400"/>
      <c r="X390" s="401"/>
      <c r="Y390" s="400"/>
      <c r="Z390" s="401"/>
      <c r="AA390" s="400"/>
      <c r="AB390" s="401"/>
      <c r="AC390" s="400"/>
      <c r="AD390" s="401"/>
      <c r="AE390" s="400"/>
      <c r="AF390" s="401"/>
      <c r="AG390" s="400"/>
      <c r="AH390" s="401"/>
      <c r="AI390" s="400"/>
      <c r="AJ390" s="401"/>
      <c r="AK390" s="400"/>
      <c r="AL390" s="401"/>
      <c r="AM390" s="400"/>
      <c r="AN390" s="401"/>
      <c r="AO390" s="400"/>
      <c r="AP390" s="401"/>
      <c r="AQ390" s="400"/>
      <c r="AR390" s="401"/>
      <c r="AS390" s="400"/>
      <c r="AT390" s="401"/>
      <c r="AU390" s="400"/>
      <c r="AV390" s="401"/>
      <c r="AW390" s="400"/>
      <c r="AX390" s="401"/>
      <c r="AY390" s="400"/>
      <c r="AZ390" s="401"/>
      <c r="BA390" s="400"/>
      <c r="BB390" s="401"/>
      <c r="BC390" s="400"/>
      <c r="BD390" s="401"/>
      <c r="BE390" s="400"/>
      <c r="BF390" s="401"/>
      <c r="BG390" s="400"/>
      <c r="BH390" s="401"/>
      <c r="BI390" s="400"/>
      <c r="BJ390" s="401"/>
      <c r="BK390" s="400"/>
      <c r="BL390" s="401"/>
      <c r="BM390" s="400"/>
      <c r="BN390" s="401"/>
      <c r="BO390" s="400"/>
      <c r="BP390" s="401"/>
      <c r="BQ390" s="400"/>
      <c r="BR390" s="401"/>
      <c r="BS390" s="400"/>
      <c r="BT390" s="401"/>
      <c r="BU390" s="400"/>
      <c r="BV390" s="401"/>
      <c r="BW390" s="400"/>
      <c r="BX390" s="401"/>
      <c r="BY390" s="400"/>
      <c r="BZ390" s="401"/>
      <c r="CA390" s="400"/>
      <c r="CB390" s="401"/>
      <c r="CC390" s="400"/>
      <c r="CD390" s="401"/>
      <c r="CE390" s="400"/>
      <c r="CF390" s="401"/>
      <c r="CG390" s="400"/>
      <c r="CH390" s="401"/>
      <c r="CI390" s="400"/>
      <c r="CJ390" s="401"/>
      <c r="CK390" s="400"/>
      <c r="CL390" s="401"/>
      <c r="CM390" s="400"/>
      <c r="CN390" s="401"/>
      <c r="CO390" s="400"/>
      <c r="CP390" s="401"/>
      <c r="CQ390" s="400"/>
      <c r="CR390" s="401"/>
      <c r="CS390" s="400"/>
      <c r="CT390" s="401"/>
      <c r="CU390" s="400"/>
      <c r="CV390" s="401"/>
      <c r="CW390" s="400"/>
      <c r="CX390" s="401"/>
      <c r="CY390" s="400"/>
      <c r="CZ390" s="401"/>
      <c r="DA390" s="400"/>
      <c r="DB390" s="401"/>
      <c r="DC390" s="400"/>
      <c r="DD390" s="401"/>
      <c r="DE390" s="400"/>
      <c r="DF390" s="401"/>
      <c r="DG390" s="400"/>
      <c r="DH390" s="401"/>
      <c r="DI390" s="400"/>
      <c r="DJ390" s="401"/>
      <c r="DK390" s="400"/>
      <c r="DL390" s="401"/>
      <c r="DM390" s="400"/>
      <c r="DN390" s="401"/>
      <c r="DO390" s="400"/>
      <c r="DP390" s="401"/>
      <c r="DQ390" s="400"/>
      <c r="DR390" s="401"/>
      <c r="DS390" s="400"/>
      <c r="DT390" s="401"/>
      <c r="DU390" s="400"/>
      <c r="DV390" s="401"/>
      <c r="DW390" s="400"/>
      <c r="DX390" s="401"/>
      <c r="DY390" s="400"/>
      <c r="DZ390" s="401"/>
      <c r="EA390" s="400"/>
      <c r="EB390" s="401"/>
      <c r="EC390" s="400"/>
      <c r="ED390" s="401"/>
      <c r="EE390" s="400"/>
      <c r="EF390" s="401"/>
      <c r="EG390" s="400"/>
      <c r="EH390" s="401"/>
      <c r="EI390" s="400"/>
      <c r="EJ390" s="447"/>
      <c r="EK390" s="512"/>
      <c r="EL390" s="515"/>
      <c r="EM390" s="450"/>
      <c r="EN390" s="348"/>
      <c r="EO390" s="348"/>
      <c r="EP390" s="179">
        <f t="shared" si="382"/>
        <v>0</v>
      </c>
      <c r="EQ390" s="179">
        <f t="shared" si="383"/>
        <v>0</v>
      </c>
      <c r="ER390" s="179">
        <f t="shared" si="384"/>
        <v>0</v>
      </c>
      <c r="ES390" s="179">
        <f t="shared" si="385"/>
        <v>0</v>
      </c>
      <c r="ET390" s="179">
        <f t="shared" si="386"/>
        <v>0</v>
      </c>
      <c r="EU390" s="179">
        <f t="shared" si="387"/>
        <v>0</v>
      </c>
      <c r="EV390" s="172">
        <f t="shared" si="388"/>
        <v>0</v>
      </c>
      <c r="EW390" s="253"/>
      <c r="EX390" s="254">
        <v>0</v>
      </c>
      <c r="EY390" s="180">
        <v>0</v>
      </c>
      <c r="EZ390" s="255">
        <v>0</v>
      </c>
      <c r="FA390" s="255">
        <v>0</v>
      </c>
      <c r="FB390" s="180">
        <f>SUM(FF390:GI390)/2</f>
        <v>0</v>
      </c>
      <c r="FC390" s="256">
        <f>N390*km*'VALORES TABELA'!$B$13</f>
        <v>0</v>
      </c>
      <c r="FD390" s="250">
        <f t="shared" si="446"/>
        <v>0</v>
      </c>
      <c r="FE390" s="257"/>
      <c r="FF390" s="181">
        <f>((Q390+S390)*Percapita)+((R390+T390)*Cadeirante)</f>
        <v>0</v>
      </c>
      <c r="FG390" s="181">
        <f>((U390+W390)*Percapita/30*FG$4)+((V390+X390)*Cadeirante/30*FG$4)</f>
        <v>0</v>
      </c>
      <c r="FH390" s="181">
        <f>((Y390+AA390)*Percapita/30*FH$4)+((Z390+AB390)*Cadeirante/30*FH$4)</f>
        <v>0</v>
      </c>
      <c r="FI390" s="181">
        <f>((AC390+AE390)*Percapita/30*FI$4)+((AD390+AF390)*Cadeirante/30*FI$4)</f>
        <v>0</v>
      </c>
      <c r="FJ390" s="181">
        <f>((AG390+AI390)*Percapita/30*FJ$4)+((AH390+AJ390)*Cadeirante/30*FJ$4)</f>
        <v>0</v>
      </c>
      <c r="FK390" s="181">
        <f>((AK390+AM390)*Percapita/30*FK$4)+((AL390+AN390)*Cadeirante/30*FK$4)</f>
        <v>0</v>
      </c>
      <c r="FL390" s="181">
        <f>((AO390+AQ390)*Percapita/30*FL$4)+((AP390+AR390)*Cadeirante/30*FL$4)</f>
        <v>0</v>
      </c>
      <c r="FM390" s="181">
        <f>((AS390+AU390)*Percapita/30*FM$4)+((AT390+AV390)*Cadeirante/30*FM$4)</f>
        <v>0</v>
      </c>
      <c r="FN390" s="181">
        <f>((AW390+AY390)*Percapita/30*FN$4)+((AX390+AZ390)*Cadeirante/30*FN$4)</f>
        <v>0</v>
      </c>
      <c r="FO390" s="181">
        <f>((BA390+BC390)*Percapita/30*FO$4)+((BB390+BD390)*Cadeirante/30*FO$4)</f>
        <v>0</v>
      </c>
      <c r="FP390" s="181">
        <f>((BE390+BG390)*Percapita/30*FP$4)+((BF390+BH390)*Cadeirante/30*FP$4)</f>
        <v>0</v>
      </c>
      <c r="FQ390" s="181">
        <f>((BI390+BK390)*Percapita/30*FQ$4)+((BJ390+BL390)*Cadeirante/30*FQ$4)</f>
        <v>0</v>
      </c>
      <c r="FR390" s="181">
        <f>((BM390+BO390)*Percapita/30*FR$4)+((BN390+BP390)*Cadeirante/30*FR$4)</f>
        <v>0</v>
      </c>
      <c r="FS390" s="181">
        <f>((BQ390+BS390)*Percapita/30*FS$4)+((BR390+BT390)*Cadeirante/30*FS$4)</f>
        <v>0</v>
      </c>
      <c r="FT390" s="181">
        <f>((BU390+BW390)*Percapita/30*FT$4)+((BV390+BX390)*Cadeirante/30*FT$4)</f>
        <v>0</v>
      </c>
      <c r="FU390" s="181">
        <f>((BY390+CA390)*Percapita/30*FU$4)+((BZ390+CB390)*Cadeirante/30*FU$4)</f>
        <v>0</v>
      </c>
      <c r="FV390" s="181">
        <f>((CC390+CE390)*Percapita/30*FV$4)+((CD390+CF390)*Cadeirante/30*FV$4)</f>
        <v>0</v>
      </c>
      <c r="FW390" s="181">
        <f>((CG390+CI390)*Percapita/30*FW$4)+((CI390+CK390)*Cadeirante/30*FW$4)</f>
        <v>0</v>
      </c>
      <c r="FX390" s="181">
        <f>((CK390+CM390)*Percapita/30*FX$4)+((CL390+CN390)*Cadeirante/30*FX$4)</f>
        <v>0</v>
      </c>
      <c r="FY390" s="181">
        <f>((CO390+CQ390)*Percapita/30*FY$4)+((CP390+CR390)*Cadeirante/30*FY$4)</f>
        <v>0</v>
      </c>
      <c r="FZ390" s="181">
        <f>((CS390+CU390)*Percapita/30*FZ$4)+((CT390+CV390)*Cadeirante/30*FZ$4)</f>
        <v>0</v>
      </c>
      <c r="GA390" s="181">
        <f>((CW390+CY390)*Percapita/30*GA$4)+((CX390+CZ390)*Cadeirante/30*GA$4)</f>
        <v>0</v>
      </c>
      <c r="GB390" s="181">
        <f>((DA390+DC390)*Percapita/30*GB$4)+((DB390+DD390)*Cadeirante/30*GB$4)</f>
        <v>0</v>
      </c>
      <c r="GC390" s="181">
        <f>((DE390+DG390)*Percapita/30*GC$4)+((DF390+DH390)*Cadeirante/30*GC$4)</f>
        <v>0</v>
      </c>
      <c r="GD390" s="181">
        <f>((DI390+DK390)*Percapita/30*GD$4)+((DJ390+DL390)*Cadeirante/30*GD$4)</f>
        <v>0</v>
      </c>
      <c r="GE390" s="181">
        <f>((DM390+DO390)*Percapita/30*GE$4)+((DN390+DP390)*Cadeirante/30*GE$4)</f>
        <v>0</v>
      </c>
      <c r="GF390" s="181">
        <f>((DQ390+DS390)*Percapita/30*GF$4)+((DR390+DT390)*Cadeirante/30*GF$4)</f>
        <v>0</v>
      </c>
      <c r="GG390" s="181">
        <f>((DU390+DW390)*Percapita/30*GG$4)+((DV390+DX390)*Cadeirante/30*GG$4)</f>
        <v>0</v>
      </c>
      <c r="GH390" s="181">
        <f>((DY390+EA390)*Percapita/30*GH$4)+((DZ390+EB390)*Cadeirante/30*GH$4)</f>
        <v>0</v>
      </c>
      <c r="GI390" s="181">
        <f>((EC390+EE390)*Percapita/30*GI$4)+((ED390+EF390)*Cadeirante/30*GI$4)</f>
        <v>0</v>
      </c>
      <c r="GJ390" s="181">
        <f>((EG390+EI390)*Percapita)+((EH390+EJ390)*Cadeirante)</f>
        <v>0</v>
      </c>
      <c r="GK390" s="258"/>
      <c r="GL390" s="103">
        <f t="shared" si="390"/>
        <v>0</v>
      </c>
      <c r="GM390" s="124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259"/>
      <c r="HQ390" s="64"/>
      <c r="HW390" s="257"/>
      <c r="HY390" s="280">
        <f t="shared" si="447"/>
        <v>0</v>
      </c>
      <c r="HZ390" s="280">
        <f t="shared" si="448"/>
        <v>0</v>
      </c>
      <c r="IA390" s="280">
        <f t="shared" si="449"/>
        <v>0</v>
      </c>
    </row>
    <row r="391" spans="1:237" s="106" customFormat="1" ht="22.5" customHeight="1" x14ac:dyDescent="0.25">
      <c r="A391" t="s">
        <v>3559</v>
      </c>
      <c r="B391" s="522" t="s">
        <v>3560</v>
      </c>
      <c r="C391" s="523">
        <v>1</v>
      </c>
      <c r="D391" s="524" t="s">
        <v>3556</v>
      </c>
      <c r="E391" s="524" t="s">
        <v>3561</v>
      </c>
      <c r="F391" s="525" t="s">
        <v>3224</v>
      </c>
      <c r="G391" s="525" t="s">
        <v>3225</v>
      </c>
      <c r="H391" s="350" t="s">
        <v>197</v>
      </c>
      <c r="I391" s="351" t="s">
        <v>3562</v>
      </c>
      <c r="J391" s="409" t="s">
        <v>3231</v>
      </c>
      <c r="K391" s="410" t="s">
        <v>3232</v>
      </c>
      <c r="L391" s="329">
        <f>CONTINUA!BV391</f>
        <v>0</v>
      </c>
      <c r="M391" s="329">
        <f>CONTINUA!BW391</f>
        <v>0</v>
      </c>
      <c r="N391" s="895"/>
      <c r="O391" s="896" t="s">
        <v>4043</v>
      </c>
      <c r="P391" s="897" t="s">
        <v>4035</v>
      </c>
      <c r="Q391" s="400">
        <v>46</v>
      </c>
      <c r="R391" s="401"/>
      <c r="S391" s="400"/>
      <c r="T391" s="401"/>
      <c r="U391" s="400"/>
      <c r="V391" s="401"/>
      <c r="W391" s="400"/>
      <c r="X391" s="401"/>
      <c r="Y391" s="400"/>
      <c r="Z391" s="401"/>
      <c r="AA391" s="400"/>
      <c r="AB391" s="401"/>
      <c r="AC391" s="400"/>
      <c r="AD391" s="401"/>
      <c r="AE391" s="400"/>
      <c r="AF391" s="401"/>
      <c r="AG391" s="400"/>
      <c r="AH391" s="401"/>
      <c r="AI391" s="400"/>
      <c r="AJ391" s="401"/>
      <c r="AK391" s="400"/>
      <c r="AL391" s="401"/>
      <c r="AM391" s="400"/>
      <c r="AN391" s="401"/>
      <c r="AO391" s="400"/>
      <c r="AP391" s="401"/>
      <c r="AQ391" s="400"/>
      <c r="AR391" s="401"/>
      <c r="AS391" s="400"/>
      <c r="AT391" s="401"/>
      <c r="AU391" s="400"/>
      <c r="AV391" s="401"/>
      <c r="AW391" s="400"/>
      <c r="AX391" s="401"/>
      <c r="AY391" s="400"/>
      <c r="AZ391" s="401"/>
      <c r="BA391" s="400"/>
      <c r="BB391" s="401"/>
      <c r="BC391" s="400"/>
      <c r="BD391" s="401"/>
      <c r="BE391" s="400"/>
      <c r="BF391" s="401"/>
      <c r="BG391" s="400"/>
      <c r="BH391" s="401"/>
      <c r="BI391" s="400"/>
      <c r="BJ391" s="401"/>
      <c r="BK391" s="400"/>
      <c r="BL391" s="401"/>
      <c r="BM391" s="400"/>
      <c r="BN391" s="401"/>
      <c r="BO391" s="400"/>
      <c r="BP391" s="401"/>
      <c r="BQ391" s="400"/>
      <c r="BR391" s="401"/>
      <c r="BS391" s="400"/>
      <c r="BT391" s="401"/>
      <c r="BU391" s="400"/>
      <c r="BV391" s="401"/>
      <c r="BW391" s="400"/>
      <c r="BX391" s="401"/>
      <c r="BY391" s="400"/>
      <c r="BZ391" s="401"/>
      <c r="CA391" s="400"/>
      <c r="CB391" s="401"/>
      <c r="CC391" s="400"/>
      <c r="CD391" s="401"/>
      <c r="CE391" s="400"/>
      <c r="CF391" s="401"/>
      <c r="CG391" s="400"/>
      <c r="CH391" s="401"/>
      <c r="CI391" s="400"/>
      <c r="CJ391" s="401"/>
      <c r="CK391" s="400"/>
      <c r="CL391" s="401"/>
      <c r="CM391" s="400"/>
      <c r="CN391" s="401"/>
      <c r="CO391" s="400"/>
      <c r="CP391" s="401"/>
      <c r="CQ391" s="400"/>
      <c r="CR391" s="401"/>
      <c r="CS391" s="400"/>
      <c r="CT391" s="401"/>
      <c r="CU391" s="400"/>
      <c r="CV391" s="401"/>
      <c r="CW391" s="400"/>
      <c r="CX391" s="401"/>
      <c r="CY391" s="400"/>
      <c r="CZ391" s="401"/>
      <c r="DA391" s="400"/>
      <c r="DB391" s="401"/>
      <c r="DC391" s="400"/>
      <c r="DD391" s="401"/>
      <c r="DE391" s="400"/>
      <c r="DF391" s="401"/>
      <c r="DG391" s="400"/>
      <c r="DH391" s="401"/>
      <c r="DI391" s="400"/>
      <c r="DJ391" s="401"/>
      <c r="DK391" s="400"/>
      <c r="DL391" s="401"/>
      <c r="DM391" s="400"/>
      <c r="DN391" s="401"/>
      <c r="DO391" s="400"/>
      <c r="DP391" s="401"/>
      <c r="DQ391" s="400"/>
      <c r="DR391" s="401"/>
      <c r="DS391" s="400"/>
      <c r="DT391" s="401"/>
      <c r="DU391" s="400"/>
      <c r="DV391" s="401"/>
      <c r="DW391" s="400"/>
      <c r="DX391" s="401"/>
      <c r="DY391" s="400"/>
      <c r="DZ391" s="401"/>
      <c r="EA391" s="400"/>
      <c r="EB391" s="401"/>
      <c r="EC391" s="400"/>
      <c r="ED391" s="401"/>
      <c r="EE391" s="400"/>
      <c r="EF391" s="401"/>
      <c r="EG391" s="400"/>
      <c r="EH391" s="401"/>
      <c r="EI391" s="400"/>
      <c r="EJ391" s="447"/>
      <c r="EK391" s="510"/>
      <c r="EL391" s="513"/>
      <c r="EM391" s="520"/>
      <c r="EN391" s="520"/>
      <c r="EO391" s="520"/>
      <c r="EP391" s="171">
        <f t="shared" si="382"/>
        <v>46</v>
      </c>
      <c r="EQ391" s="171">
        <f t="shared" si="383"/>
        <v>0</v>
      </c>
      <c r="ER391" s="171">
        <f t="shared" si="384"/>
        <v>0</v>
      </c>
      <c r="ES391" s="171">
        <f t="shared" si="385"/>
        <v>0</v>
      </c>
      <c r="ET391" s="171">
        <f t="shared" si="386"/>
        <v>0</v>
      </c>
      <c r="EU391" s="171">
        <f t="shared" si="387"/>
        <v>0</v>
      </c>
      <c r="EV391" s="172">
        <f t="shared" si="388"/>
        <v>46</v>
      </c>
      <c r="EW391" s="367">
        <f>IF(C391=4,IF(MAX(Q391:EJ393)&gt;0,(Especiall/30*(IF(($G391-$F391)=($G$5-$F$5),30,IF(DAY($G391)=31,($G391-$F391),($G391-$F391)+1)))),0),0)</f>
        <v>0</v>
      </c>
      <c r="EX391" s="248">
        <f t="shared" ref="EX391:EX394" si="450">FF391</f>
        <v>19049.420000000002</v>
      </c>
      <c r="EY391" s="174">
        <f>(L391*regular)+(M391*Cadeirantee)</f>
        <v>0</v>
      </c>
      <c r="EZ391" s="249">
        <f>SUMIF(FG391:GJ391,"&gt;0")</f>
        <v>0</v>
      </c>
      <c r="FA391" s="249">
        <f>SUMIF(FG391:GJ391,"&lt;0")+SUMIF(GN391:HP391,"&lt;0")</f>
        <v>0</v>
      </c>
      <c r="FB391" s="174">
        <v>0</v>
      </c>
      <c r="FC391" s="175">
        <f>N391*km*'VALORES TABELA'!$B$13</f>
        <v>0</v>
      </c>
      <c r="FD391" s="250">
        <f>GL391</f>
        <v>0</v>
      </c>
      <c r="FE391" s="176">
        <f>(EW391+EW392+EW393+EW394+EX391+EX392+EX393+EX394+EY391+EY392+EY393+EY394+EY395+EZ391+EZ392+EZ393+EZ394+FA391+FA392+FA393+FA394+FC391+FC392+FC393+FC394+HY391-HZ391-IA391+FD391+FD392+FD393+FD394+FB395)</f>
        <v>19049.420000000002</v>
      </c>
      <c r="FF391" s="177">
        <f>IF(C391=4,SUM(Q391+Q392+Q393+S391+S392+S393)*Percapita/30*FF$4+(R391+R392+R393+T391+T392+T393)*Cadeirante/30*FF$4,IF(C391=3,IF(Q394+S394=10,Fixo/30*FF$4+(Q391+Q392+Q393+S391+S392+S393)*Percapita/30*FF$4+(R394+T394)*Cadeirante/30*FF$4,IF(Q394+S394&lt;=9,(Q394+S394)*Crechee/30*FF$4)+(R394+T394)*Cadeirante/30*FF$4+(Q391+Q392+Q393+S391+S392+S393)*Percapita/30*FF$4)+IF(Q394+S394&gt;=11,Fixo/30*FF$4+(Q394+S394-10)*Crechee/30*FF$4,0),IF(C391=2,IF(R391+R392+R393+R394+T391+T392+T393+T394=1,Cadeirante/30*FF$4,IF(R391+R392+R393+R394+T391+T392+T393+T394=2,Fixo/30*FF$4,IF(R391+R392+R393+R394+T391+T392+T393+T394&gt;2,Fixo/30*FF$4+(R391+R392+R393+R394+T391+T392+T393+T394-2)*Cadeirante/30*FF$4)))+(Q391+Q392+Q393+S391+S392+S393)*Percapita/30*FF$4+(Q394+S394)*Crechee/30*FF$4,IF(C391=1,IF(Q391+Q392+Q393+R391+R392+R393+S391+S392+S393+T391+T392+T393&lt;=15,(Q391+Q392+Q393+S391+S392+S393)*Percapita/30*FF$4,IF(Q391+Q392+Q393+R391+R392+R393+S391+S392+S393+T391+T392+T393&gt;=16,Fixo/30*FF$4+(Q391+Q392+Q393+R391+R392+R393+S391+S392+S393+T391+T392-16)*Percapita/30*FF$4))))))</f>
        <v>19049.420000000002</v>
      </c>
      <c r="FG391" s="177">
        <f>IF(C391=4,SUM(U391+U392+U393+W391+W392+W393)*Percapita/30*FG$4+(V391+V392+V393+X391+X392+X393)*Cadeirante/30*FG$4,IF(C391=3,IF(U394+W394=10,Fixo/30*FG$4+(U391+U392+U393+W391+W392+W393)*Percapita/30*FG$4+(V394+X394)*Cadeirante/30*FG$4,IF(U394+W394&lt;=9,(U394+W394)*Crechee/30*FG$4)+(V394+X394)*Cadeirante/30*FG$4+(U391+U392+U393+W391+W392+W393)*Percapita/30*FG$4)+IF(U394+W394&gt;=11,Fixo/30*FG$4+(U394+W394-10)*Crechee/30*FG$4,0),IF(C391=2,IF(V391+V392+V393+V394+X391+X392+X393+X394=1,Cadeirante/30*FG$4,IF(V391+V392+V393+V394+X391+X392+X393+X394=2,Fixo/30*FG$4,IF(V391+V392+V393+V394+X391+X392+X393+X394&gt;2,Fixo/30*FG$4+(V391+V392+V393+V394+X391+X392+X393+X394-2)*Cadeirante/30*FG$4)))+(U391+U392+U393+W391+W392+W393)*Percapita/30*FG$4+(U394+W394)*Crechee/30*FG$4,IF(C391=1,IF(U391+U392+U393+V391+V392+V393+W391+W392+W393+X391+X392+X393&lt;=15,(U391+U392+U393+W391+W392+W393)*Percapita/30*FG$4,IF(U391+U392+U393+V391+V392+V393+W391+W392+W393+X391+X392+X393&gt;=16,Fixo/30*FG$4+(U391+U392+U393+V391+V392+V393+W391+W392+W393+X391+X392-16)*Percapita/30*FG$4))))))</f>
        <v>0</v>
      </c>
      <c r="FH391" s="177">
        <f>IF(C391=4,SUM(Y391+Y392+Y393+AA391+AA392+AA393)*Percapita/30*FH$4+(Z391+Z392+Z393+AB391+AB392+AB393)*Cadeirante/30*FH$4,IF(C391=3,IF(Y394+AA394=10,Fixo/30*FH$4+(Y391+Y392+Y393+AA391+AA392+AA393)*Percapita/30*FH$4+(Z394+AB394)*Cadeirante/30*FH$4,IF(Y394+AA394&lt;=9,(Y394+AA394)*Crechee/30*FH$4)+(Z394+AB394)*Cadeirante/30*FH$4+(Y391+Y392+Y393+AA391+AA392+AA393)*Percapita/30*FH$4)+IF(Y394+AA394&gt;=11,Fixo/30*FH$4+(Y394+AA394-10)*Crechee/30*FH$4,0),IF(C391=2,IF(Z391+Z392+Z393+Z394+AB391+AB392+AB393+AB394=1,Cadeirante/30*FH$4,IF(Z391+Z392+Z393+Z394+AB391+AB392+AB393+AB394=2,Fixo/30*FH$4,IF(Z391+Z392+Z393+Z394+AB391+AB392+AB393+AB394&gt;2,Fixo/30*FH$4+(Z391+Z392+Z393+Z394+AB391+AB392+AB393+AB394-2)*Cadeirante/30*FH$4)))+(Y391+Y392+Y393+AA391+AA392+AA393)*Percapita/30*FH$4+(Y394+AA394)*Crechee/30*FH$4,IF(C391=1,IF(Y391+Y392+Y393+Z391+Z392+Z393+AA391+AA392+AA393+AB391+AB392+AB393&lt;=15,(Y391+Y392+Y393+AA391+AA392+AA393)*Percapita/30*FH$4,IF(Y391+Y392+Y393+Z391+Z392+Z393+AA391+AA392+AA393+AB391+AB392+AB393&gt;=16,Fixo/30*FH$4+(Y391+Y392+Y393+Z391+Z392+Z393+AA391+AA392+AA393+AB391+AB392-16)*Percapita/30*FH$4))))))</f>
        <v>0</v>
      </c>
      <c r="FI391" s="177">
        <f>IF(C391=4,SUM(AC391+AC392+AC393+AE391+AE392+AE393)*Percapita/30*FI$4+(AD391+AD392+AD393+AF391+AF392+AF393)*Cadeirante/30*FI$4,IF(C391=3,IF(AC394+AE394=10,Fixo/30*FI$4+(AC391+AC392+AC393+AE391+AE392+AE393)*Percapita/30*FI$4+(AD394+AF394)*Cadeirante/30*FI$4,IF(AC394+AE394&lt;=9,(AC394+AE394)*Crechee/30*FI$4)+(AD394+AF394)*Cadeirante/30*FI$4+(AC391+AC392+AC393+AE391+AE392+AE393)*Percapita/30*FI$4)+IF(AC394+AE394&gt;=11,Fixo/30*FI$4+(AC394+AE394-10)*Crechee/30*FI$4,0),IF(C391=2,IF(AD391+AD392+AD393+AD394+AF391+AF392+AF393+AF394=1,Cadeirante/30*FI$4,IF(AD391+AD392+AD393+AD394+AF391+AF392+AF393+AF394=2,Fixo/30*FI$4,IF(AD391+AD392+AD393+AD394+AF391+AF392+AF393+AF394&gt;2,Fixo/30*FI$4+(AD391+AD392+AD393+AD394+AF391+AF392+AF393+AF394-2)*Cadeirante/30*FI$4)))+(AC391+AC392+AC393+AE391+AE392+AE393)*Percapita/30*FI$4+(AC394+AE394)*Crechee/30*FI$4,IF(C391=1,IF(AC391+AC392+AC393+AD391+AD392+AD393+AE391+AE392+AE393+AF391+AF392+AF393&lt;=15,(AC391+AC392+AC393+AE391+AE392+AE393)*Percapita/30*FI$4,IF(AC391+AC392+AC393+AD391+AD392+AD393+AE391+AE392+AE393+AF391+AF392+AF393&gt;=16,Fixo/30*FI$4+(AC391+AC392+AC393+AD391+AD392+AD393+AE391+AE392+AE393+AF391+AF392-16)*Percapita/30*FI$4))))))</f>
        <v>0</v>
      </c>
      <c r="FJ391" s="177">
        <f>IF(C391=4,SUM(AG391+AG392+AG393+AI391+AI392+AI393)*Percapita/30*FJ$4+(AH391+AH392+AH393+AJ391+AJ392+AJ393)*Cadeirante/30*FJ$4,IF(C391=3,IF(AG394+AI394=10,Fixo/30*FJ$4+(AG391+AG392+AG393+AI391+AI392+AI393)*Percapita/30*FJ$4+(AH394+AJ394)*Cadeirante/30*FJ$4,IF(AG394+AI394&lt;=9,(AG394+AI394)*Crechee/30*FJ$4)+(AH394+AJ394)*Cadeirante/30*FJ$4+(AG391+AG392+AG393+AI391+AI392+AI393)*Percapita/30*FJ$4)+IF(AG394+AI394&gt;=11,Fixo/30*FJ$4+(AG394+AI394-10)*Crechee/30*FJ$4,0),IF(C391=2,IF(AH391+AH392+AH393+AH394+AJ391+AJ392+AJ393+AJ394=1,Cadeirante/30*FJ$4,IF(AH391+AH392+AH393+AH394+AJ391+AJ392+AJ393+AJ394=2,Fixo/30*FJ$4,IF(AH391+AH392+AH393+AH394+AJ391+AJ392+AJ393+AJ394&gt;2,Fixo/30*FJ$4+(AH391+AH392+AH393+AH394+AJ391+AJ392+AJ393+AJ394-2)*Cadeirante/30*FJ$4)))+(AG391+AG392+AG393+AI391+AI392+AI393)*Percapita/30*FJ$4+(AG394+AI394)*Crechee/30*FJ$4,IF(C391=1,IF(AG391+AG392+AG393+AH391+AH392+AH393+AI391+AI392+AI393+AJ391+AJ392+AJ393&lt;=15,(AG391+AG392+AG393+AI391+AI392+AI393)*Percapita/30*FJ$4,IF(AG391+AG392+AG393+AH391+AH392+AH393+AI391+AI392+AI393+AJ391+AJ392+AJ393&gt;=16,Fixo/30*FJ$4+(AG391+AG392+AG393+AH391+AH392+AH393+AI391+AI392+AI393+AJ391+AJ392-16)*Percapita/30*FJ$4))))))</f>
        <v>0</v>
      </c>
      <c r="FK391" s="177">
        <f>IF(C391=4,SUM(AK391+AK392+AK393+AM391+AM392+AM393)*Percapita/30*FK$4+(AL391+AL392+AL393+AN391+AN392+AN393)*Cadeirante/30*FK$4,IF(C391=3,IF(AK394+AM394=10,Fixo/30*FK$4+(AK391+AK392+AK393+AM391+AM392+AM393)*Percapita/30*FK$4+(AL394+AN394)*Cadeirante/30*FK$4,IF(AK394+AM394&lt;=9,(AK394+AM394)*Crechee/30*FK$4)+(AL394+AN394)*Cadeirante/30*FK$4+(AK391+AK392+AK393+AM391+AM392+AM393)*Percapita/30*FK$4)+IF(AK394+AM394&gt;=11,Fixo/30*FK$4+(AK394+AM394-10)*Crechee/30*FK$4,0),IF(C391=2,IF(AL391+AL392+AL393+AL394+AN391+AN392+AN393+AN394=1,Cadeirante/30*FK$4,IF(AL391+AL392+AL393+AL394+AN391+AN392+AN393+AN394=2,Fixo/30*FK$4,IF(AL391+AL392+AL393+AL394+AN391+AN392+AN393+AN394&gt;2,Fixo/30*FK$4+(AL391+AL392+AL393+AL394+AN391+AN392+AN393+AN394-2)*Cadeirante/30*FK$4)))+(AK391+AK392+AK393+AM391+AM392+AM393)*Percapita/30*FK$4+(AK394+AM394)*Crechee/30*FK$4,IF(C391=1,IF(AK391+AK392+AK393+AL391+AL392+AL393+AM391+AM392+AM393+AN391+AN392+AN393&lt;=15,(AK391+AK392+AK393+AM391+AM392+AM393)*Percapita/30*FK$4,IF(AK391+AK392+AK393+AL391+AL392+AL393+AM391+AM392+AM393+AN391+AN392+AN393&gt;=16,Fixo/30*FK$4+(AK391+AK392+AK393+AL391+AL392+AL393+AM391+AM392+AM393+AN391+AN392-16)*Percapita/30*FK$4))))))</f>
        <v>0</v>
      </c>
      <c r="FL391" s="177">
        <f>IF(C391=4,SUM(AO391+AO392+AO393+AQ391+AQ392+AQ393)*Percapita/30*FL$4+(AP391+AP392+AP393+AR391+AR392+AR393)*Cadeirante/30*FL$4,IF(C391=3,IF(AO394+AQ394=10,Fixo/30*FL$4+(AO391+AO392+AO393+AQ391+AQ392+AQ393)*Percapita/30*FL$4+(AP394+AR394)*Cadeirante/30*FL$4,IF(AO394+AQ394&lt;=9,(AO394+AQ394)*Crechee/30*FL$4)+(AP394+AR394)*Cadeirante/30*FL$4+(AO391+AO392+AO393+AQ391+AQ392+AQ393)*Percapita/30*FL$4)+IF(AO394+AQ394&gt;=11,Fixo/30*FL$4+(AO394+AQ394-10)*Crechee/30*FL$4,0),IF(C391=2,IF(AP391+AP392+AP393+AP394+AR391+AR392+AR393+AR394=1,Cadeirante/30*FL$4,IF(AP391+AP392+AP393+AP394+AR391+AR392+AR393+AR394=2,Fixo/30*FL$4,IF(AP391+AP392+AP393+AP394+AR391+AR392+AR393+AR394&gt;2,Fixo/30*FL$4+(AP391+AP392+AP393+AP394+AR391+AR392+AR393+AR394-2)*Cadeirante/30*FL$4)))+(AO391+AO392+AO393+AQ391+AQ392+AQ393)*Percapita/30*FL$4+(AO394+AQ394)*Crechee/30*FL$4,IF(C391=1,IF(AO391+AO392+AO393+AP391+AP392+AP393+AQ391+AQ392+AQ393+AR391+AR392+AR393&lt;=15,(AO391+AO392+AO393+AQ391+AQ392+AQ393)*Percapita/30*FL$4,IF(AO391+AO392+AO393+AP391+AP392+AP393+AQ391+AQ392+AQ393+AR391+AR392+AR393&gt;=16,Fixo/30*FL$4+(AO391+AO392+AO393+AP391+AP392+AP393+AQ391+AQ392+AQ393+AR391+AR392-16)*Percapita/30*FL$4))))))</f>
        <v>0</v>
      </c>
      <c r="FM391" s="177">
        <f>IF(C391=4,SUM(AS391+AS392+AS393+AU391+AU392+AU393)*Percapita/30*FM$4+(AT391+AT392+AT393+AV391+AV392+AV393)*Cadeirante/30*FM$4,IF(C391=3,IF(AS394+AU394=10,Fixo/30*FM$4+(AS391+AS392+AS393+AU391+AU392+AU393)*Percapita/30*FM$4+(AT394+AV394)*Cadeirante/30*FM$4,IF(AS394+AU394&lt;=9,(AS394+AU394)*Crechee/30*FM$4)+(AT394+AV394)*Cadeirante/30*FM$4+(AS391+AS392+AS393+AU391+AU392+AU393)*Percapita/30*FM$4)+IF(AS394+AU394&gt;=11,Fixo/30*FM$4+(AS394+AU394-10)*Crechee/30*FM$4,0),IF(C391=2,IF(AT391+AT392+AT393+AT394+AV391+AV392+AV393+AV394=1,Cadeirante/30*FM$4,IF(AT391+AT392+AT393+AT394+AV391+AV392+AV393+AV394=2,Fixo/30*FM$4,IF(AT391+AT392+AT393+AT394+AV391+AV392+AV393+AV394&gt;2,Fixo/30*FM$4+(AT391+AT392+AT393+AT394+AV391+AV392+AV393+AV394-2)*Cadeirante/30*FM$4)))+(AS391+AS392+AS393+AU391+AU392+AU393)*Percapita/30*FM$4+(AS394+AU394)*Crechee/30*FM$4,IF(C391=1,IF(AS391+AS392+AS393+AT391+AT392+AT393+AU391+AU392+AU393+AV391+AV392+AV393&lt;=15,(AS391+AS392+AS393+AU391+AU392+AU393)*Percapita/30*FM$4,IF(AS391+AS392+AS393+AT391+AT392+AT393+AU391+AU392+AU393+AV391+AV392+AV393&gt;=16,Fixo/30*FM$4+(AS391+AS392+AS393+AT391+AT392+AT393+AU391+AU392+AU393+AV391+AV392-16)*Percapita/30*FM$4))))))</f>
        <v>0</v>
      </c>
      <c r="FN391" s="177">
        <f>IF(C391=4,SUM(AW391+AW392+AW393+AY391+AY392+AY393)*Percapita/30*FN$4+(AX391+AX392+AX393+AZ391+AZ392+AZ393)*Cadeirante/30*FN$4,IF(C391=3,IF(AW394+AY394=10,Fixo/30*FN$4+(AW391+AW392+AW393+AY391+AY392+AY393)*Percapita/30*FN$4+(AX394+AZ394)*Cadeirante/30*FN$4,IF(AW394+AY394&lt;=9,(AW394+AY394)*Crechee/30*FN$4)+(AX394+AZ394)*Cadeirante/30*FN$4+(AW391+AW392+AW393+AY391+AY392+AY393)*Percapita/30*FN$4)+IF(AW394+AY394&gt;=11,Fixo/30*FN$4+(AW394+AY394-10)*Crechee/30*FN$4,0),IF(C391=2,IF(AX391+AX392+AX393+AX394+AZ391+AZ392+AZ393+AZ394=1,Cadeirante/30*FN$4,IF(AX391+AX392+AX393+AX394+AZ391+AZ392+AZ393+AZ394=2,Fixo/30*FN$4,IF(AX391+AX392+AX393+AX394+AZ391+AZ392+AZ393+AZ394&gt;2,Fixo/30*FN$4+(AX391+AX392+AX393+AX394+AZ391+AZ392+AZ393+AZ394-2)*Cadeirante/30*FN$4)))+(AW391+AW392+AW393+AY391+AY392+AY393)*Percapita/30*FN$4+(AW394+AY394)*Crechee/30*FN$4,IF(C391=1,IF(AW391+AW392+AW393+AX391+AX392+AX393+AY391+AY392+AY393+AZ391+AZ392+AZ393&lt;=15,(AW391+AW392+AW393+AY391+AY392+AY393)*Percapita/30*FN$4,IF(AW391+AW392+AW393+AX391+AX392+AX393+AY391+AY392+AY393+AZ391+AZ392+AZ393&gt;=16,Fixo/30*FN$4+(AW391+AW392+AW393+AX391+AX392+AX393+AY391+AY392+AY393+AZ391+AZ392-16)*Percapita/30*FN$4))))))</f>
        <v>0</v>
      </c>
      <c r="FO391" s="177">
        <f>IF(C391=4,SUM(BA391+BA392+BA393+BC391+BC392+BC393)*Percapita/30*FO$4+(BB391+BB392+BB393+BD391+BD392+BD393)*Cadeirante/30*FO$4,IF(C391=3,IF(BA394+BC394=10,Fixo/30*FO$4+(BA391+BA392+BA393+BC391+BC392+BC393)*Percapita/30*FO$4+(BB394+BD394)*Cadeirante/30*FO$4,IF(BA394+BC394&lt;=9,(BA394+BC394)*Crechee/30*FO$4)+(BB394+BD394)*Cadeirante/30*FO$4+(BA391+BA392+BA393+BC391+BC392+BC393)*Percapita/30*FO$4)+IF(BA394+BC394&gt;=11,Fixo/30*FO$4+(BA394+BC394-10)*Crechee/30*FO$4,0),IF(C391=2,IF(BB391+BB392+BB393+BB394+BD391+BD392+BD393+BD394=1,Cadeirante/30*FO$4,IF(BB391+BB392+BB393+BB394+BD391+BD392+BD393+BD394=2,Fixo/30*FO$4,IF(BB391+BB392+BB393+BB394+BD391+BD392+BD393+BD394&gt;2,Fixo/30*FO$4+(BB391+BB392+BB393+BB394+BD391+BD392+BD393+BD394-2)*Cadeirante/30*FO$4)))+(BA391+BA392+BA393+BC391+BC392+BC393)*Percapita/30*FO$4+(BA394+BC394)*Crechee/30*FO$4,IF(C391=1,IF(BA391+BA392+BA393+BB391+BB392+BB393+BC391+BC392+BC393+BD391+BD392+BD393&lt;=15,(BA391+BA392+BA393+BC391+BC392+BC393)*Percapita/30*FO$4,IF(BA391+BA392+BA393+BB391+BB392+BB393+BC391+BC392+BC393+BD391+BD392+BD393&gt;=16,Fixo/30*FO$4+(BA391+BA392+BA393+BB391+BB392+BB393+BC391+BC392+BC393+BD391+BD392-16)*Percapita/30*FO$4))))))</f>
        <v>0</v>
      </c>
      <c r="FP391" s="177">
        <f>IF(C391=4,SUM(BE391+BE392+BE393+BG391+BG392+BG393)*Percapita/30*FP$4+(BF391+BF392+BF393+BH391+BH392+BH393)*Cadeirante/30*FP$4,IF(C391=3,IF(BE394+BG394=10,Fixo/30*FP$4+(BE391+BE392+BE393+BG391+BG392+BG393)*Percapita/30*FP$4+(BF394+BH394)*Cadeirante/30*FP$4,IF(BE394+BG394&lt;=9,(BE394+BG394)*Crechee/30*FP$4)+(BF394+BH394)*Cadeirante/30*FP$4+(BE391+BE392+BE393+BG391+BG392+BG393)*Percapita/30*FP$4)+IF(BE394+BG394&gt;=11,Fixo/30*FP$4+(BE394+BG394-10)*Crechee/30*FP$4,0),IF(C391=2,IF(BF391+BF392+BF393+BF394+BH391+BH392+BH393+BH394=1,Cadeirante/30*FP$4,IF(BF391+BF392+BF393+BF394+BH391+BH392+BH393+BH394=2,Fixo/30*FP$4,IF(BF391+BF392+BF393+BF394+BH391+BH392+BH393+BH394&gt;2,Fixo/30*FP$4+(BF391+BF392+BF393+BF394+BH391+BH392+BH393+BH394-2)*Cadeirante/30*FP$4)))+(BE391+BE392+BE393+BG391+BG392+BG393)*Percapita/30*FP$4+(BE394+BG394)*Crechee/30*FP$4,IF(C391=1,IF(BE391+BE392+BE393+BF391+BF392+BF393+BG391+BG392+BG393+BH391+BH392+BH393&lt;=15,(BE391+BE392+BE393+BG391+BG392+BG393)*Percapita/30*FP$4,IF(BE391+BE392+BE393+BF391+BF392+BF393+BG391+BG392+BG393+BH391+BH392+BH393&gt;=16,Fixo/30*FP$4+(BE391+BE392+BE393+BF391+BF392+BF393+BG391+BG392+BG393+BH391+BH392-16)*Percapita/30*FP$4))))))</f>
        <v>0</v>
      </c>
      <c r="FQ391" s="177">
        <f>IF(C391=4,SUM(BI391+BI392+BI393+BK391+BK392+BK393)*Percapita/30*FQ$4+(BJ391+BJ392+BJ393+BL391+BL392+BL393)*Cadeirante/30*FQ$4,IF(C391=3,IF(BI394+BK394=10,Fixo/30*FQ$4+(BI391+BI392+BI393+BK391+BK392+BK393)*Percapita/30*FQ$4+(BJ394+BL394)*Cadeirante/30*FQ$4,IF(BI394+BK394&lt;=9,(BI394+BK394)*Crechee/30*FQ$4)+(BJ394+BL394)*Cadeirante/30*FQ$4+(BI391+BI392+BI393+BK391+BK392+BK393)*Percapita/30*FQ$4)+IF(BI394+BK394&gt;=11,Fixo/30*FQ$4+(BI394+BK394-10)*Crechee/30*FQ$4,0),IF(C391=2,IF(BJ391+BJ392+BJ393+BJ394+BL391+BL392+BL393+BL394=1,Cadeirante/30*FQ$4,IF(BJ391+BJ392+BJ393+BJ394+BL391+BL392+BL393+BL394=2,Fixo/30*FQ$4,IF(BJ391+BJ392+BJ393+BJ394+BL391+BL392+BL393+BL394&gt;2,Fixo/30*FQ$4+(BJ391+BJ392+BJ393+BJ394+BL391+BL392+BL393+BL394-2)*Cadeirante/30*FQ$4)))+(BI391+BI392+BI393+BK391+BK392+BK393)*Percapita/30*FQ$4+(BI394+BK394)*Crechee/30*FQ$4,IF(C391=1,IF(BI391+BI392+BI393+BJ391+BJ392+BJ393+BK391+BK392+BK393+BL391+BL392+BL393&lt;=15,(BI391+BI392+BI393+BK391+BK392+BK393)*Percapita/30*FQ$4,IF(BI391+BI392+BI393+BJ391+BJ392+BJ393+BK391+BK392+BK393+BL391+BL392+BL393&gt;=16,Fixo/30*FQ$4+(BI391+BI392+BI393+BJ391+BJ392+BJ393+BK391+BK392+BK393+BL391+BL392-16)*Percapita/30*FQ$4))))))</f>
        <v>0</v>
      </c>
      <c r="FR391" s="177">
        <f>IF(C391=4,SUM(BM391+BM392+BM393+BO391+BO392+BO393)*Percapita/30*FR$4+(BN391+BN392+BN393+BP391+BP392+BP393)*Cadeirante/30*FR$4,IF(C391=3,IF(BM394+BO394=10,Fixo/30*FR$4+(BM391+BM392+BM393+BO391+BO392+BO393)*Percapita/30*FR$4+(BN394+BP394)*Cadeirante/30*FR$4,IF(BM394+BO394&lt;=9,(BM394+BO394)*Crechee/30*FR$4)+(BN394+BP394)*Cadeirante/30*FR$4+(BM391+BM392+BM393+BO391+BO392+BO393)*Percapita/30*FR$4)+IF(BM394+BO394&gt;=11,Fixo/30*FR$4+(BM394+BO394-10)*Crechee/30*FR$4,0),IF(C391=2,IF(BN391+BN392+BN393+BN394+BP391+BP392+BP393+BP394=1,Cadeirante/30*FR$4,IF(BN391+BN392+BN393+BN394+BP391+BP392+BP393+BP394=2,Fixo/30*FR$4,IF(BN391+BN392+BN393+BN394+BP391+BP392+BP393+BP394&gt;2,Fixo/30*FR$4+(BN391+BN392+BN393+BN394+BP391+BP392+BP393+BP394-2)*Cadeirante/30*FR$4)))+(BM391+BM392+BM393+BO391+BO392+BO393)*Percapita/30*FR$4+(BM394+BO394)*Crechee/30*FR$4,IF(C391=1,IF(BM391+BM392+BM393+BN391+BN392+BN393+BO391+BO392+BO393+BP391+BP392+BP393&lt;=15,(BM391+BM392+BM393+BO391+BO392+BO393)*Percapita/30*FR$4,IF(BM391+BM392+BM393+BN391+BN392+BN393+BO391+BO392+BO393+BP391+BP392+BP393&gt;=16,Fixo/30*FR$4+(BM391+BM392+BM393+BN391+BN392+BN393+BO391+BO392+BO393+BP391+BP392-16)*Percapita/30*FR$4))))))</f>
        <v>0</v>
      </c>
      <c r="FS391" s="177">
        <f>IF(C391=4,SUM(BQ391+BQ392+BQ393+BS391+BS392+BS393)*Percapita/30*FS$4+(BR391+BR392+BR393+BT391+BT392+BT393)*Cadeirante/30*FS$4,IF(C391=3,IF(BQ394+BS394=10,Fixo/30*FS$4+(BQ391+BQ392+BQ393+BS391+BS392+BS393)*Percapita/30*FS$4+(BR394+BT394)*Cadeirante/30*FS$4,IF(BQ394+BS394&lt;=9,(BQ394+BS394)*Crechee/30*FS$4)+(BR394+BT394)*Cadeirante/30*FS$4+(BQ391+BQ392+BQ393+BS391+BS392+BS393)*Percapita/30*FS$4)+IF(BQ394+BS394&gt;=11,Fixo/30*FS$4+(BQ394+BS394-10)*Crechee/30*FS$4,0),IF(C391=2,IF(BR391+BR392+BR393+BR394+BT391+BT392+BT393+BT394=1,Cadeirante/30*FS$4,IF(BR391+BR392+BR393+BR394+BT391+BT392+BT393+BT394=2,Fixo/30*FS$4,IF(BR391+BR392+BR393+BR394+BT391+BT392+BT393+BT394&gt;2,Fixo/30*FS$4+(BR391+BR392+BR393+BR394+BT391+BT392+BT393+BT394-2)*Cadeirante/30*FS$4)))+(BQ391+BQ392+BQ393+BS391+BS392+BS393)*Percapita/30*FS$4+(BQ394+BS394)*Crechee/30*FS$4,IF(C391=1,IF(BQ391+BQ392+BQ393+BR391+BR392+BR393+BS391+BS392+BS393+BT391+BT392+BT393&lt;=15,(BQ391+BQ392+BQ393+BS391+BS392+BS393)*Percapita/30*FS$4,IF(BQ391+BQ392+BQ393+BR391+BR392+BR393+BS391+BS392+BS393+BT391+BT392+BT393&gt;=16,Fixo/30*FS$4+(BQ391+BQ392+BQ393+BR391+BR392+BR393+BS391+BS392+BS393+BT391+BT392-16)*Percapita/30*FS$4))))))</f>
        <v>0</v>
      </c>
      <c r="FT391" s="177">
        <f>IF(C391=4,SUM(BU391+BU392+BU393+BW391+BW392+BW393)*Percapita/30*FT$4+(BV391+BV392+BV393+BX391+BX392+BX393)*Cadeirante/30*FT$4,IF(C391=3,IF(BU394+BW394=10,Fixo/30*FT$4+(BU391+BU392+BU393+BW391+BW392+BW393)*Percapita/30*FT$4+(BV394+BX394)*Cadeirante/30*FT$4,IF(BU394+BW394&lt;=9,(BU394+BW394)*Crechee/30*FT$4)+(BV394+BX394)*Cadeirante/30*FT$4+(BU391+BU392+BU393+BW391+BW392+BW393)*Percapita/30*FT$4)+IF(BU394+BW394&gt;=11,Fixo/30*FT$4+(BU394+BW394-10)*Crechee/30*FT$4,0),IF(C391=2,IF(BV391+BV392+BV393+BV394+BX391+BX392+BX393+BX394=1,Cadeirante/30*FT$4,IF(BV391+BV392+BV393+BV394+BX391+BX392+BX393+BX394=2,Fixo/30*FT$4,IF(BV391+BV392+BV393+BV394+BX391+BX392+BX393+BX394&gt;2,Fixo/30*FT$4+(BV391+BV392+BV393+BV394+BX391+BX392+BX393+BX394-2)*Cadeirante/30*FT$4)))+(BU391+BU392+BU393+BW391+BW392+BW393)*Percapita/30*FT$4+(BU394+BW394)*Crechee/30*FT$4,IF(C391=1,IF(BU391+BU392+BU393+BV391+BV392+BV393+BW391+BW392+BW393+BX391+BX392+BX393&lt;=15,(BU391+BU392+BU393+BW391+BW392+BW393)*Percapita/30*FT$4,IF(BU391+BU392+BU393+BV391+BV392+BV393+BW391+BW392+BW393+BX391+BX392+BX393&gt;=16,Fixo/30*FT$4+(BU391+BU392+BU393+BV391+BV392+BV393+BW391+BW392+BW393+BX391+BX392-16)*Percapita/30*FT$4))))))</f>
        <v>0</v>
      </c>
      <c r="FU391" s="177">
        <f>IF(C391=4,SUM(BY391+BY392+BY393+CA391+CA392+CA393)*Percapita/30*FU$4+(BZ391+BZ392+BZ393+CB391+CB392+CB393)*Cadeirante/30*FU$4,IF(C391=3,IF(BY394+CA394=10,Fixo/30*FU$4+(BY391+BY392+BY393+CA391+CA392+CA393)*Percapita/30*FU$4+(BZ394+CB394)*Cadeirante/30*FU$4,IF(BY394+CA394&lt;=9,(BY394+CA394)*Crechee/30*FU$4)+(BZ394+CB394)*Cadeirante/30*FU$4+(BY391+BY392+BY393+CA391+CA392+CA393)*Percapita/30*FU$4)+IF(BY394+CA394&gt;=11,Fixo/30*FU$4+(BY394+CA394-10)*Crechee/30*FU$4,0),IF(C391=2,IF(BZ391+BZ392+BZ393+BZ394+CB391+CB392+CB393+CB394=1,Cadeirante/30*FU$4,IF(BZ391+BZ392+BZ393+BZ394+CB391+CB392+CB393+CB394=2,Fixo/30*FU$4,IF(BZ391+BZ392+BZ393+BZ394+CB391+CB392+CB393+CB394&gt;2,Fixo/30*FU$4+(BZ391+BZ392+BZ393+BZ394+CB391+CB392+CB393+CB394-2)*Cadeirante/30*FU$4)))+(BY391+BY392+BY393+CA391+CA392+CA393)*Percapita/30*FU$4+(BY394+CA394)*Crechee/30*FU$4,IF(C391=1,IF(BY391+BY392+BY393+BZ391+BZ392+BZ393+CA391+CA392+CA393+CB391+CB392+CB393&lt;=15,(BY391+BY392+BY393+CA391+CA392+CA393)*Percapita/30*FU$4,IF(BY391+BY392+BY393+BZ391+BZ392+BZ393+CA391+CA392+CA393+CB391+CB392+CB393&gt;=16,Fixo/30*FU$4+(BY391+BY392+BY393+BZ391+BZ392+BZ393+CA391+CA392+CA393+CB391+CB392-16)*Percapita/30*FU$4))))))</f>
        <v>0</v>
      </c>
      <c r="FV391" s="177">
        <f>IF(C391=4,SUM(CC391+CC392+CC393+CE391+CE392+CE393)*Percapita/30*FV$4+(CD391+CD392+CD393+CF391+CF392+CF393)*Cadeirante/30*FV$4,IF(C391=3,IF(CC394+CE394=10,Fixo/30*FV$4+(CC391+CC392+CC393+CE391+CE392+CE393)*Percapita/30*FV$4+(CD394+CF394)*Cadeirante/30*FV$4,IF(CC394+CE394&lt;=9,(CC394+CE394)*Crechee/30*FV$4)+(CD394+CF394)*Cadeirante/30*FV$4+(CC391+CC392+CC393+CE391+CE392+CE393)*Percapita/30*FV$4)+IF(CC394+CE394&gt;=11,Fixo/30*FV$4+(CC394+CE394-10)*Crechee/30*FV$4,0),IF(C391=2,IF(CD391+CD392+CD393+CD394+CF391+CF392+CF393+CF394=1,Cadeirante/30*FV$4,IF(CD391+CD392+CD393+CD394+CF391+CF392+CF393+CF394=2,Fixo/30*FV$4,IF(CD391+CD392+CD393+CD394+CF391+CF392+CF393+CF394&gt;2,Fixo/30*FV$4+(CD391+CD392+CD393+CD394+CF391+CF392+CF393+CF394-2)*Cadeirante/30*FV$4)))+(CC391+CC392+CC393+CE391+CE392+CE393)*Percapita/30*FV$4+(CC394+CE394)*Crechee/30*FV$4,IF(C391=1,IF(CC391+CC392+CC393+CD391+CD392+CD393+CE391+CE392+CE393+CF391+CF392+CF393&lt;=15,(CC391+CC392+CC393+CE391+CE392+CE393)*Percapita/30*FV$4,IF(CC391+CC392+CC393+CD391+CD392+CD393+CE391+CE392+CE393+CF391+CF392+CF393&gt;=16,Fixo/30*FV$4+(CC391+CC392+CC393+CD391+CD392+CD393+CE391+CE392+CE393+CF391+CF392-16)*Percapita/30*FV$4))))))</f>
        <v>0</v>
      </c>
      <c r="FW391" s="177">
        <f>IF(C391=4,SUM(CG391+CG392+CG393+CI391+CI392+CI393)*Percapita/30*FW$4+(CH391+CH392+CH393+CJ391+CJ392+CJ393)*Cadeirante/30*FW$4,IF(C391=3,IF(CG394+CI394=10,Fixo/30*FW$4+(CG391+CG392+CG393+CI391+CI392+CI393)*Percapita/30*FW$4+(CH394+CJ394)*Cadeirante/30*FW$4,IF(CG394+CI394&lt;=9,(CG394+CI394)*Crechee/30*FW$4)+(CH394+CJ394)*Cadeirante/30*FW$4+(CG391+CG392+CG393+CI391+CI392+CI393)*Percapita/30*FW$4)+IF(CG394+CI394&gt;=11,Fixo/30*FW$4+(CG394+CI394-10)*Crechee/30*FW$4,0),IF(C391=2,IF(CH391+CH392+CH393+CH394+CJ391+CJ392+CJ393+CJ394=1,Cadeirante/30*FW$4,IF(CH391+CH392+CH393+CH394+CJ391+CJ392+CJ393+CJ394=2,Fixo/30*FW$4,IF(CH391+CH392+CH393+CH394+CJ391+CJ392+CJ393+CJ394&gt;2,Fixo/30*FW$4+(CH391+CH392+CH393+CH394+CJ391+CJ392+CJ393+CJ394-2)*Cadeirante/30*FW$4)))+(CG391+CG392+CG393+CI391+CI392+CI393)*Percapita/30*FW$4+(CG394+CI394)*Crechee/30*FW$4,IF(C391=1,IF(CG391+CG392+CG393+CH391+CH392+CH393+CI391+CI392+CI393+CJ391+CJ392+CJ393&lt;=15,(CG391+CG392+CG393+CI391+CI392+CI393)*Percapita/30*FW$4,IF(CG391+CG392+CG393+CH391+CH392+CH393+CI391+CI392+CI393+CJ391+CJ392+CJ393&gt;=16,Fixo/30*FW$4+(CG391+CG392+CG393+CH391+CH392+CH393+CI391+CI392+CI393+CJ391+CJ392-16)*Percapita/30*FW$4))))))</f>
        <v>0</v>
      </c>
      <c r="FX391" s="177">
        <f>IF(C391=4,SUM(CK391+CK392+CK393+CM391+CM392+CM393)*Percapita/30*FX$4+(CL391+CL392+CL393+CN391+CN392+CN393)*Cadeirante/30*FX$4,IF(C391=3,IF(CK394+CM394=10,Fixo/30*FX$4+(CK391+CK392+CK393+CM391+CM392+CM393)*Percapita/30*FX$4+(CL394+CN394)*Cadeirante/30*FX$4,IF(CK394+CM394&lt;=9,(CK394+CM394)*Crechee/30*FX$4)+(CL394+CN394)*Cadeirante/30*FX$4+(CK391+CK392+CK393+CM391+CM392+CM393)*Percapita/30*FX$4)+IF(CK394+CM394&gt;=11,Fixo/30*FX$4+(CK394+CM394-10)*Crechee/30*FX$4,0),IF(C391=2,IF(CL391+CL392+CL393+CL394+CN391+CN392+CN393+CN394=1,Cadeirante/30*FX$4,IF(CL391+CL392+CL393+CL394+CN391+CN392+CN393+CN394=2,Fixo/30*FX$4,IF(CL391+CL392+CL393+CL394+CN391+CN392+CN393+CN394&gt;2,Fixo/30*FX$4+(CL391+CL392+CL393+CL394+CN391+CN392+CN393+CN394-2)*Cadeirante/30*FX$4)))+(CK391+CK392+CK393+CM391+CM392+CM393)*Percapita/30*FX$4+(CK394+CM394)*Crechee/30*FX$4,IF(C391=1,IF(CK391+CK392+CK393+CL391+CL392+CL393+CM391+CM392+CM393+CN391+CN392+CN393&lt;=15,(CK391+CK392+CK393+CM391+CM392+CM393)*Percapita/30*FX$4,IF(CK391+CK392+CK393+CL391+CL392+CL393+CM391+CM392+CM393+CN391+CN392+CN393&gt;=16,Fixo/30*FX$4+(CK391+CK392+CK393+CL391+CL392+CL393+CM391+CM392+CM393+CN391+CN392-16)*Percapita/30*FX$4))))))</f>
        <v>0</v>
      </c>
      <c r="FY391" s="177">
        <f>IF(C391=4,SUM(CO391+CO392+CO393+CQ391+CQ392+CQ393)*Percapita/30*FY$4+(CP391+CP392+CP393+CR391+CR392+CR393)*Cadeirante/30*FY$4,IF(C391=3,IF(CO394+CQ394=10,Fixo/30*FY$4+(CO391+CO392+CO393+CQ391+CQ392+CQ393)*Percapita/30*FY$4+(CP394+CR394)*Cadeirante/30*FY$4,IF(CO394+CQ394&lt;=9,(CO394+CQ394)*Crechee/30*FY$4)+(CP394+CR394)*Cadeirante/30*FY$4+(CO391+CO392+CO393+CQ391+CQ392+CQ393)*Percapita/30*FY$4)+IF(CO394+CQ394&gt;=11,Fixo/30*FY$4+(CO394+CQ394-10)*Crechee/30*FY$4,0),IF(C391=2,IF(CP391+CP392+CP393+CP394+CR391+CR392+CR393+CR394=1,Cadeirante/30*FY$4,IF(CP391+CP392+CP393+CP394+CR391+CR392+CR393+CR394=2,Fixo/30*FY$4,IF(CP391+CP392+CP393+CP394+CR391+CR392+CR393+CR394&gt;2,Fixo/30*FY$4+(CP391+CP392+CP393+CP394+CR391+CR392+CR393+CR394-2)*Cadeirante/30*FY$4)))+(CO391+CO392+CO393+CQ391+CQ392+CQ393)*Percapita/30*FY$4+(CO394+CQ394)*Crechee/30*FY$4,IF(C391=1,IF(CO391+CO392+CO393+CP391+CP392+CP393+CQ391+CQ392+CQ393+CR391+CR392+CR393&lt;=15,(CO391+CO392+CO393+CQ391+CQ392+CQ393)*Percapita/30*FY$4,IF(CO391+CO392+CO393+CP391+CP392+CP393+CQ391+CQ392+CQ393+CR391+CR392+CR393&gt;=16,Fixo/30*FY$4+(CO391+CO392+CO393+CP391+CP392+CP393+CQ391+CQ392+CQ393+CR391+CR392-16)*Percapita/30*FY$4))))))</f>
        <v>0</v>
      </c>
      <c r="FZ391" s="177">
        <f>IF(C391=4,SUM(CS391+CS392+CS393+CU391+CU392+CU393)*Percapita/30*FZ$4+(CT391+CT392+CT393+CV391+CV392+CV393)*Cadeirante/30*FZ$4,IF(C391=3,IF(CS394+CU394=10,Fixo/30*FZ$4+(CS391+CS392+CS393+CU391+CU392+CU393)*Percapita/30*FZ$4+(CT394+CV394)*Cadeirante/30*FZ$4,IF(CS394+CU394&lt;=9,(CS394+CU394)*Crechee/30*FZ$4)+(CT394+CV394)*Cadeirante/30*FZ$4+(CS391+CS392+CS393+CU391+CU392+CU393)*Percapita/30*FZ$4)+IF(CS394+CU394&gt;=11,Fixo/30*FZ$4+(CS394+CU394-10)*Crechee/30*FZ$4,0),IF(C391=2,IF(CT391+CT392+CT393+CT394+CV391+CV392+CV393+CV394=1,Cadeirante/30*FZ$4,IF(CT391+CT392+CT393+CT394+CV391+CV392+CV393+CV394=2,Fixo/30*FZ$4,IF(CT391+CT392+CT393+CT394+CV391+CV392+CV393+CV394&gt;2,Fixo/30*FZ$4+(CT391+CT392+CT393+CT394+CV391+CV392+CV393+CV394-2)*Cadeirante/30*FZ$4)))+(CS391+CS392+CS393+CU391+CU392+CU393)*Percapita/30*FZ$4+(CS394+CU394)*Crechee/30*FZ$4,IF(C391=1,IF(CS391+CS392+CS393+CT391+CT392+CT393+CU391+CU392+CU393+CV391+CV392+CV393&lt;=15,(CS391+CS392+CS393+CU391+CU392+CU393)*Percapita/30*FZ$4,IF(CS391+CS392+CS393+CT391+CT392+CT393+CU391+CU392+CU393+CV391+CV392+CV393&gt;=16,Fixo/30*FZ$4+(CS391+CS392+CS393+CT391+CT392+CT393+CU391+CU392+CU393+CV391+CV392-16)*Percapita/30*FZ$4))))))</f>
        <v>0</v>
      </c>
      <c r="GA391" s="177">
        <f>IF(C391=4,SUM(CW391+CW392+CW393+CY391+CY392+CY393)*Percapita/30*GA$4+(CX391+CX392+CX393+CZ391+CZ392+CZ393)*Cadeirante/30*GA$4,IF(C391=3,IF(CW394+CY394=10,Fixo/30*GA$4+(CW391+CW392+CW393+CY391+CY392+CY393)*Percapita/30*GA$4+(CX394+CZ394)*Cadeirante/30*GA$4,IF(CW394+CY394&lt;=9,(CW394+CY394)*Crechee/30*GA$4)+(CX394+CZ394)*Cadeirante/30*GA$4+(CW391+CW392+CW393+CY391+CY392+CY393)*Percapita/30*GA$4)+IF(CW394+CY394&gt;=11,Fixo/30*GA$4+(CW394+CY394-10)*Crechee/30*GA$4,0),IF(C391=2,IF(CX391+CX392+CX393+CX394+CZ391+CZ392+CZ393+CZ394=1,Cadeirante/30*GA$4,IF(CX391+CX392+CX393+CX394+CZ391+CZ392+CZ393+CZ394=2,Fixo/30*GA$4,IF(CX391+CX392+CX393+CX394+CZ391+CZ392+CZ393+CZ394&gt;2,Fixo/30*GA$4+(CX391+CX392+CX393+CX394+CZ391+CZ392+CZ393+CZ394-2)*Cadeirante/30*GA$4)))+(CW391+CW392+CW393+CY391+CY392+CY393)*Percapita/30*GA$4+(CW394+CY394)*Crechee/30*GA$4,IF(C391=1,IF(CW391+CW392+CW393+CX391+CX392+CX393+CY391+CY392+CY393+CZ391+CZ392+CZ393&lt;=15,(CW391+CW392+CW393+CY391+CY392+CY393)*Percapita/30*GA$4,IF(CW391+CW392+CW393+CX391+CX392+CX393+CY391+CY392+CY393+CZ391+CZ392+CZ393&gt;=16,Fixo/30*GA$4+(CW391+CW392+CW393+CX391+CX392+CX393+CY391+CY392+CY393+CZ391+CZ392-16)*Percapita/30*GA$4))))))</f>
        <v>0</v>
      </c>
      <c r="GB391" s="177">
        <f>IF(C391=4,SUM(DA391+DA392+DA393+DC391+DC392+DC393)*Percapita/30*GB$4+(DB391+DB392+DB393+DD391+DD392+DD393)*Cadeirante/30*GB$4,IF(C391=3,IF(DA394+DC394=10,Fixo/30*GB$4+(DA391+DA392+DA393+DC391+DC392+DC393)*Percapita/30*GB$4+(DB394+DD394)*Cadeirante/30*GB$4,IF(DA394+DC394&lt;=9,(DA394+DC394)*Crechee/30*GB$4)+(DB394+DD394)*Cadeirante/30*GB$4+(DA391+DA392+DA393+DC391+DC392+DC393)*Percapita/30*GB$4)+IF(DA394+DC394&gt;=11,Fixo/30*GB$4+(DA394+DC394-10)*Crechee/30*GB$4,0),IF(C391=2,IF(DB391+DB392+DB393+DB394+DD391+DD392+DD393+DD394=1,Cadeirante/30*GB$4,IF(DB391+DB392+DB393+DB394+DD391+DD392+DD393+DD394=2,Fixo/30*GB$4,IF(DB391+DB392+DB393+DB394+DD391+DD392+DD393+DD394&gt;2,Fixo/30*GB$4+(DB391+DB392+DB393+DB394+DD391+DD392+DD393+DD394-2)*Cadeirante/30*GB$4)))+(DA391+DA392+DA393+DC391+DC392+DC393)*Percapita/30*GB$4+(DA394+DC394)*Crechee/30*GB$4,IF(C391=1,IF(DA391+DA392+DA393+DB391+DB392+DB393+DC391+DC392+DC393+DD391+DD392+DD393&lt;=15,(DA391+DA392+DA393+DC391+DC392+DC393)*Percapita/30*GB$4,IF(DA391+DA392+DA393+DB391+DB392+DB393+DC391+DC392+DC393+DD391+DD392+DD393&gt;=16,Fixo/30*GB$4+(DA391+DA392+DA393+DB391+DB392+DB393+DC391+DC392+DC393+DD391+DD392-16)*Percapita/30*GB$4))))))</f>
        <v>0</v>
      </c>
      <c r="GC391" s="177">
        <f>IF(C391=4,SUM(DE391+DE392+DE393+DG391+DG392+DG393)*Percapita/30*GC$4+(DF391+DF392+DF393+DH391+DH392+DH393)*Cadeirante/30*GC$4,IF(C391=3,IF(DE394+DG394=10,Fixo/30*GC$4+(DE391+DE392+DE393+DG391+DG392+DG393)*Percapita/30*GC$4+(DF394+DH394)*Cadeirante/30*GC$4,IF(DE394+DG394&lt;=9,(DE394+DG394)*Crechee/30*GC$4)+(DF394+DH394)*Cadeirante/30*GC$4+(DE391+DE392+DE393+DG391+DG392+DG393)*Percapita/30*GC$4)+IF(DE394+DG394&gt;=11,Fixo/30*GC$4+(DE394+DG394-10)*Crechee/30*GC$4,0),IF(C391=2,IF(DF391+DF392+DF393+DF394+DH391+DH392+DH393+DH394=1,Cadeirante/30*GC$4,IF(DF391+DF392+DF393+DF394+DH391+DH392+DH393+DH394=2,Fixo/30*GC$4,IF(DF391+DF392+DF393+DF394+DH391+DH392+DH393+DH394&gt;2,Fixo/30*GC$4+(DF391+DF392+DF393+DF394+DH391+DH392+DH393+DH394-2)*Cadeirante/30*GC$4)))+(DE391+DE392+DE393+DG391+DG392+DG393)*Percapita/30*GC$4+(DE394+DG394)*Crechee/30*GC$4,IF(C391=1,IF(DE391+DE392+DE393+DF391+DF392+DF393+DG391+DG392+DG393+DH391+DH392+DH393&lt;=15,(DE391+DE392+DE393+DG391+DG392+DG393)*Percapita/30*GC$4,IF(DE391+DE392+DE393+DF391+DF392+DF393+DG391+DG392+DG393+DH391+DH392+DH393&gt;=16,Fixo/30*GC$4+(DE391+DE392+DE393+DF391+DF392+DF393+DG391+DG392+DG393+DH391+DH392-16)*Percapita/30*GC$4))))))</f>
        <v>0</v>
      </c>
      <c r="GD391" s="177">
        <f>IF(C391=4,SUM(DI391+DI392+DI393+DK391+DK392+DK393)*Percapita/30*GD$4+(DJ391+DJ392+DJ393+DL391+DL392+DL393)*Cadeirante/30*GD$4,IF(C391=3,IF(DI394+DK394=10,Fixo/30*GD$4+(DI391+DI392+DI393+DK391+DK392+DK393)*Percapita/30*GD$4+(DJ394+DL394)*Cadeirante/30*GD$4,IF(DI394+DK394&lt;=9,(DI394+DK394)*Crechee/30*GD$4)+(DJ394+DL394)*Cadeirante/30*GD$4+(DI391+DI392+DI393+DK391+DK392+DK393)*Percapita/30*GD$4)+IF(DI394+DK394&gt;=11,Fixo/30*GD$4+(DI394+DK394-10)*Crechee/30*GD$4,0),IF(C391=2,IF(DJ391+DJ392+DJ393+DJ394+DL391+DL392+DL393+DL394=1,Cadeirante/30*GD$4,IF(DJ391+DJ392+DJ393+DJ394+DL391+DL392+DL393+DL394=2,Fixo/30*GD$4,IF(DJ391+DJ392+DJ393+DJ394+DL391+DL392+DL393+DL394&gt;2,Fixo/30*GD$4+(DJ391+DJ392+DJ393+DJ394+DL391+DL392+DL393+DL394-2)*Cadeirante/30*GD$4)))+(DI391+DI392+DI393+DK391+DK392+DK393)*Percapita/30*GD$4+(DI394+DK394)*Crechee/30*GD$4,IF(C391=1,IF(DI391+DI392+DI393+DJ391+DJ392+DJ393+DK391+DK392+DK393+DL391+DL392+DL393&lt;=15,(DI391+DI392+DI393+DK391+DK392+DK393)*Percapita/30*GD$4,IF(DI391+DI392+DI393+DJ391+DJ392+DJ393+DK391+DK392+DK393+DL391+DL392+DL393&gt;=16,Fixo/30*GD$4+(DI391+DI392+DI393+DJ391+DJ392+DJ393+DK391+DK392+DK393+DL391+DL392-16)*Percapita/30*GD$4))))))</f>
        <v>0</v>
      </c>
      <c r="GE391" s="177">
        <f>IF(C391=4,SUM(DM391+DM392+DM393+DO391+DO392+DO393)*Percapita/30*GE$4+(DN391+DN392+DN393+DP391+DP392+DP393)*Cadeirante/30*GE$4,IF(C391=3,IF(DM394+DO394=10,Fixo/30*GE$4+(DM391+DM392+DM393+DO391+DO392+DO393)*Percapita/30*GE$4+(DN394+DP394)*Cadeirante/30*GE$4,IF(DM394+DO394&lt;=9,(DM394+DO394)*Crechee/30*GE$4)+(DN394+DP394)*Cadeirante/30*GE$4+(DM391+DM392+DM393+DO391+DO392+DO393)*Percapita/30*GE$4)+IF(DM394+DO394&gt;=11,Fixo/30*GE$4+(DM394+DO394-10)*Crechee/30*GE$4,0),IF(C391=2,IF(DN391+DN392+DN393+DN394+DP391+DP392+DP393+DP394=1,Cadeirante/30*GE$4,IF(DN391+DN392+DN393+DN394+DP391+DP392+DP393+DP394=2,Fixo/30*GE$4,IF(DN391+DN392+DN393+DN394+DP391+DP392+DP393+DP394&gt;2,Fixo/30*GE$4+(DN391+DN392+DN393+DN394+DP391+DP392+DP393+DP394-2)*Cadeirante/30*GE$4)))+(DM391+DM392+DM393+DO391+DO392+DO393)*Percapita/30*GE$4+(DM394+DO394)*Crechee/30*GE$4,IF(C391=1,IF(DM391+DM392+DM393+DN391+DN392+DN393+DO391+DO392+DO393+DP391+DP392+DP393&lt;=15,(DM391+DM392+DM393+DO391+DO392+DO393)*Percapita/30*GE$4,IF(DM391+DM392+DM393+DN391+DN392+DN393+DO391+DO392+DO393+DP391+DP392+DP393&gt;=16,Fixo/30*GE$4+(DM391+DM392+DM393+DN391+DN392+DN393+DO391+DO392+DO393+DP391+DP392-16)*Percapita/30*GE$4))))))</f>
        <v>0</v>
      </c>
      <c r="GF391" s="177">
        <f>IF(C391=4,SUM(DQ391+DQ392+DQ393+DS391+DS392+DS393)*Percapita/30*GF$4+(DR391+DR392+DR393+DT391+DT392+DT393)*Cadeirante/30*GF$4,IF(C391=3,IF(DQ394+DS394=10,Fixo/30*GF$4+(DQ391+DQ392+DQ393+DS391+DS392+DS393)*Percapita/30*GF$4+(DR394+DT394)*Cadeirante/30*GF$4,IF(DQ394+DS394&lt;=9,(DQ394+DS394)*Crechee/30*GF$4)+(DR394+DT394)*Cadeirante/30*GF$4+(DQ391+DQ392+DQ393+DS391+DS392+DS393)*Percapita/30*GF$4)+IF(DQ394+DS394&gt;=11,Fixo/30*GF$4+(DQ394+DS394-10)*Crechee/30*GF$4,0),IF(C391=2,IF(DR391+DR392+DR393+DR394+DT391+DT392+DT393+DT394=1,Cadeirante/30*GF$4,IF(DR391+DR392+DR393+DR394+DT391+DT392+DT393+DT394=2,Fixo/30*GF$4,IF(DR391+DR392+DR393+DR394+DT391+DT392+DT393+DT394&gt;2,Fixo/30*GF$4+(DR391+DR392+DR393+DR394+DT391+DT392+DT393+DT394-2)*Cadeirante/30*GF$4)))+(DQ391+DQ392+DQ393+DS391+DS392+DS393)*Percapita/30*GF$4+(DQ394+DS394)*Crechee/30*GF$4,IF(C391=1,IF(DQ391+DQ392+DQ393+DR391+DR392+DR393+DS391+DS392+DS393+DT391+DT392+DT393&lt;=15,(DQ391+DQ392+DQ393+DS391+DS392+DS393)*Percapita/30*GF$4,IF(DQ391+DQ392+DQ393+DR391+DR392+DR393+DS391+DS392+DS393+DT391+DT392+DT393&gt;=16,Fixo/30*GF$4+(DQ391+DQ392+DQ393+DR391+DR392+DR393+DS391+DS392+DS393+DT391+DT392-16)*Percapita/30*GF$4))))))</f>
        <v>0</v>
      </c>
      <c r="GG391" s="177">
        <f>IF(C391=4,SUM(DU391+DU392+DU393+DW391+DW392+DW393)*Percapita/30*GG$4+(DV391+DV392+DV393+DX391+DX392+DX393)*Cadeirante/30*GG$4,IF(C391=3,IF(DU394+DW394=10,Fixo/30*GG$4+(DU391+DU392+DU393+DW391+DW392+DW393)*Percapita/30*GG$4+(DV394+DX394)*Cadeirante/30*GG$4,IF(DU394+DW394&lt;=9,(DU394+DW394)*Crechee/30*GG$4)+(DV394+DX394)*Cadeirante/30*GG$4+(DU391+DU392+DU393+DW391+DW392+DW393)*Percapita/30*GG$4)+IF(DU394+DW394&gt;=11,Fixo/30*GG$4+(DU394+DW394-10)*Crechee/30*GG$4,0),IF(C391=2,IF(DV391+DV392+DV393+DV394+DX391+DX392+DX393+DX394=1,Cadeirante/30*GG$4,IF(DV391+DV392+DV393+DV394+DX391+DX392+DX393+DX394=2,Fixo/30*GG$4,IF(DV391+DV392+DV393+DV394+DX391+DX392+DX393+DX394&gt;2,Fixo/30*GG$4+(DV391+DV392+DV393+DV394+DX391+DX392+DX393+DX394-2)*Cadeirante/30*GG$4)))+(DU391+DU392+DU393+DW391+DW392+DW393)*Percapita/30*GG$4+(DU394+DW394)*Crechee/30*GG$4,IF(C391=1,IF(DU391+DU392+DU393+DV391+DV392+DV393+DW391+DW392+DW393+DX391+DX392+DX393&lt;=15,(DU391+DU392+DU393+DW391+DW392+DW393)*Percapita/30*GG$4,IF(DU391+DU392+DU393+DV391+DV392+DV393+DW391+DW392+DW393+DX391+DX392+DX393&gt;=16,Fixo/30*GG$4+(DU391+DU392+DU393+DV391+DV392+DV393+DW391+DW392+DW393+DX391+DX392-16)*Percapita/30*GG$4))))))</f>
        <v>0</v>
      </c>
      <c r="GH391" s="177">
        <f>IF(C391=4,SUM(DY391+DY392+DY393+EA391+EA392+EA393)*Percapita/30*GH$4+(DZ391+DZ392+DZ393+EB391+EB392+EB393)*Cadeirante/30*GH$4,IF(C391=3,IF(DY394+EA394=10,Fixo/30*GH$4+(DY391+DY392+DY393+EA391+EA392+EA393)*Percapita/30*GH$4+(DZ394+EB394)*Cadeirante/30*GH$4,IF(DY394+EA394&lt;=9,(DY394+EA394)*Crechee/30*GH$4)+(DZ394+EB394)*Cadeirante/30*GH$4+(DY391+DY392+DY393+EA391+EA392+EA393)*Percapita/30*GH$4)+IF(DY394+EA394&gt;=11,Fixo/30*GH$4+(DY394+EA394-10)*Crechee/30*GH$4,0),IF(C391=2,IF(DZ391+DZ392+DZ393+DZ394+EB391+EB392+EB393+EB394=1,Cadeirante/30*GH$4,IF(DZ391+DZ392+DZ393+DZ394+EB391+EB392+EB393+EB394=2,Fixo/30*GH$4,IF(DZ391+DZ392+DZ393+DZ394+EB391+EB392+EB393+EB394&gt;2,Fixo/30*GH$4+(DZ391+DZ392+DZ393+DZ394+EB391+EB392+EB393+EB394-2)*Cadeirante/30*GH$4)))+(DY391+DY392+DY393+EA391+EA392+EA393)*Percapita/30*GH$4+(DY394+EA394)*Crechee/30*GH$4,IF(C391=1,IF(DY391+DY392+DY393+DZ391+DZ392+DZ393+EA391+EA392+EA393+EB391+EB392+EB393&lt;=15,(DY391+DY392+DY393+EA391+EA392+EA393)*Percapita/30*GH$4,IF(DY391+DY392+DY393+DZ391+DZ392+DZ393+EA391+EA392+EA393+EB391+EB392+EB393&gt;=16,Fixo/30*GH$4+(DY391+DY392+DY393+DZ391+DZ392+DZ393+EA391+EA392+EA393+EB391+EB392-16)*Percapita/30*GH$4))))))</f>
        <v>0</v>
      </c>
      <c r="GI391" s="177">
        <f>IF(C391=4,SUM(EC391+EC392+EC393+EE391+EE392+EE393)*Percapita/30*GI$4+(ED391+ED392+ED393+EF391+EF392+EF393)*Cadeirante/30*GI$4,IF(C391=3,IF(EC394+EE394=10,Fixo/30*GI$4+(EC391+EC392+EC393+EE391+EE392+EE393)*Percapita/30*GI$4+(ED394+EF394)*Cadeirante/30*GI$4,IF(EC394+EE394&lt;=9,(EC394+EE394)*Crechee/30*GI$4)+(ED394+EF394)*Cadeirante/30*GI$4+(EC391+EC392+EC393+EE391+EE392+EE393)*Percapita/30*GI$4)+IF(EC394+EE394&gt;=11,Fixo/30*GI$4+(EC394+EE394-10)*Crechee/30*GI$4,0),IF(C391=2,IF(ED391+ED392+ED393+ED394+EF391+EF392+EF393+EF394=1,Cadeirante/30*GI$4,IF(ED391+ED392+ED393+ED394+EF391+EF392+EF393+EF394=2,Fixo/30*GI$4,IF(ED391+ED392+ED393+ED394+EF391+EF392+EF393+EF394&gt;2,Fixo/30*GI$4+(ED391+ED392+ED393+ED394+EF391+EF392+EF393+EF394-2)*Cadeirante/30*GI$4)))+(EC391+EC392+EC393+EE391+EE392+EE393)*Percapita/30*GI$4+(EC394+EE394)*Crechee/30*GI$4,IF(C391=1,IF(EC391+EC392+EC393+ED391+ED392+ED393+EE391+EE392+EE393+EF391+EF392+EF393&lt;=15,(EC391+EC392+EC393+EE391+EE392+EE393)*Percapita/30*GI$4,IF(EC391+EC392+EC393+ED391+ED392+ED393+EE391+EE392+EE393+EF391+EF392+EF393&gt;=16,Fixo/30*GI$4+(EC391+EC392+EC393+ED391+ED392+ED393+EE391+EE392+EE393+EF391+EF392-16)*Percapita/30*GI$4))))))</f>
        <v>0</v>
      </c>
      <c r="GJ391" s="177">
        <f>IF(C391=4,SUM(EG391+EG392+EG393+EI391+EI392+EI393)*Percapita/30*GJ$4+(EH391+EH392+EH393+EJ391+EJ392+EJ393)*Cadeirante/30*GJ$4,IF(C391=3,IF(EG394+EI394=10,Fixo/30*GJ$4+(EG391+EG392+EG393+EI391+EI392+EI393)*Percapita/30*GJ$4+(EH394+EJ394)*Cadeirante/30*GJ$4,IF(EG394+EI394&lt;=9,(EG394+EI394)*Crechee/30*GJ$4)+(EH394+EJ394)*Cadeirante/30*GJ$4+(EG391+EG392+EG393+EI391+EI392+EI393)*Percapita/30*GJ$4)+IF(EG394+EI394&gt;=11,Fixo/30*GJ$4+(EG394+EI394-10)*Crechee/30*GJ$4,0),IF(C391=2,IF(EH391+EH392+EH393+EH394+EJ391+EJ392+EJ393+EJ394=1,Cadeirante/30*GJ$4,IF(EH391+EH392+EH393+EH394+EJ391+EJ392+EJ393+EJ394=2,Fixo/30*GJ$4,IF(EH391+EH392+EH393+EH394+EJ391+EJ392+EJ393+EJ394&gt;2,Fixo/30*GJ$4+(EH391+EH392+EH393+EH394+EJ391+EJ392+EJ393+EJ394-2)*Cadeirante/30*GJ$4)))+(EG391+EG392+EG393+EI391+EI392+EI393)*Percapita/30*GJ$4+(EG394+EI394)*Crechee/30*GJ$4,IF(C391=1,IF(EG391+EG392+EG393+EH391+EH392+EH393+EI391+EI392+EI393+EJ391+EJ392+EJ393&lt;=15,(EG391+EG392+EG393+EI391+EI392+EI393)*Percapita/30*GJ$4,IF(EG391+EG392+EG393+EH391+EH392+EH393+EI391+EI392+EI393+EJ391+EJ392+EJ393&gt;=16,Fixo/30*GJ$4+(EG391+EG392+EG393+EH391+EH392+EH393+EI391+EI392+EI393+EJ391+EJ392-16)*Percapita/30*GJ$4))))))</f>
        <v>0</v>
      </c>
      <c r="GK391" s="178"/>
      <c r="GL391" s="103">
        <f t="shared" si="390"/>
        <v>0</v>
      </c>
      <c r="GM391" s="124"/>
      <c r="GN391" s="104">
        <f>SUMIF(V391:V394,"&lt;0")*Cadeirante/30*GN$4+SUMIF(X391:X394,"&lt;0")*Cadeirante/30*GN$4</f>
        <v>0</v>
      </c>
      <c r="GO391" s="104">
        <f>SUMIF(Z391:Z394,"&lt;0")*Cadeirante/30*GO$4+SUMIF(AB391:AB394,"&lt;0")*Cadeirante/30*GO$4</f>
        <v>0</v>
      </c>
      <c r="GP391" s="104">
        <f>SUMIF(AD391:AD394,"&lt;0")*Cadeirante/30*GP$4+SUMIF(AF391:AF394,"&lt;0")*Cadeirante/30*GP$4</f>
        <v>0</v>
      </c>
      <c r="GQ391" s="104">
        <f>SUMIF(AH391:AH394,"&lt;0")*Cadeirante/30*GQ$4+SUMIF(AJ391:AJ394,"&lt;0")*Cadeirante/30*GQ$4</f>
        <v>0</v>
      </c>
      <c r="GR391" s="104">
        <f>SUMIF(AL391:AL394,"&lt;0")*Cadeirante/30*GR$4+SUMIF(AN391:AN394,"&lt;0")*Cadeirante/30*GR$4</f>
        <v>0</v>
      </c>
      <c r="GS391" s="104">
        <f>SUMIF(AP391:AP394,"&lt;0")*Cadeirante/30*GS$4+SUMIF(AR391:AR394,"&lt;0")*Cadeirante/30*GS$4</f>
        <v>0</v>
      </c>
      <c r="GT391" s="104">
        <f>SUMIF(AT391:AT394,"&lt;0")*Cadeirante/30*GT$4+SUMIF(AV391:AV394,"&lt;0")*Cadeirante/30*GT$4</f>
        <v>0</v>
      </c>
      <c r="GU391" s="104">
        <f>SUMIF(AX391:AX394,"&lt;0")*Cadeirante/30*GU$4+SUMIF(AZ391:AZ394,"&lt;0")*Cadeirante/30*GU$4</f>
        <v>0</v>
      </c>
      <c r="GV391" s="104">
        <f>SUMIF(BB391:BB394,"&lt;0")*Cadeirante/30*GV$4+SUMIF(BD391:BD394,"&lt;0")*Cadeirante/30*GV$4</f>
        <v>0</v>
      </c>
      <c r="GW391" s="104">
        <f>SUMIF(BF391:BF394,"&lt;0")*Cadeirante/30*GW$4+SUMIF(BH391:BH394,"&lt;0")*Cadeirante/30*GW$4</f>
        <v>0</v>
      </c>
      <c r="GX391" s="104">
        <f>SUMIF(BJ391:BJ394,"&lt;0")*Cadeirante/30*GX$4+SUMIF(BL391:BL394,"&lt;0")*Cadeirante/30*GX$4</f>
        <v>0</v>
      </c>
      <c r="GY391" s="104">
        <f>SUMIF(BN391:BN394,"&lt;0")*Cadeirante/30*GY$4+SUMIF(BP391:BP394,"&lt;0")*Cadeirante/30*GY$4</f>
        <v>0</v>
      </c>
      <c r="GZ391" s="104">
        <f>SUMIF(BR391:BR394,"&lt;0")*Cadeirante/30*GZ$4+SUMIF(BT391:BT394,"&lt;0")*Cadeirante/30*GZ$4</f>
        <v>0</v>
      </c>
      <c r="HA391" s="104">
        <f>SUMIF(BV391:BV394,"&lt;0")*Cadeirante/30*HA$4+SUMIF(BX391:BX394,"&lt;0")*Cadeirante/30*HA$4</f>
        <v>0</v>
      </c>
      <c r="HB391" s="104">
        <f>SUMIF(BZ391:BZ394,"&lt;0")*Cadeirante/30*HB$4+SUMIF(CB391:CB394,"&lt;0")*Cadeirante/30*HB$4</f>
        <v>0</v>
      </c>
      <c r="HC391" s="104">
        <f>SUMIF(CD391:CD394,"&lt;0")*Cadeirante/30*HC$4+SUMIF(CF391:CF394,"&lt;0")*Cadeirante/30*HC$4</f>
        <v>0</v>
      </c>
      <c r="HD391" s="104">
        <f>SUMIF(CH391:CH394,"&lt;0")*Cadeirante/30*HD$4+SUMIF(CJ391:CJ394,"&lt;0")*Cadeirante/30*HD$4</f>
        <v>0</v>
      </c>
      <c r="HE391" s="104">
        <f>SUMIF(CL391:CL394,"&lt;0")*Cadeirante/30*HE$4+SUMIF(CN391:CN394,"&lt;0")*Cadeirante/30*HE$4</f>
        <v>0</v>
      </c>
      <c r="HF391" s="104">
        <f>SUMIF(CP391:CP394,"&lt;0")*Cadeirante/30*HF$4+SUMIF(CR391:CR394,"&lt;0")*Cadeirante/30*HF$4</f>
        <v>0</v>
      </c>
      <c r="HG391" s="104">
        <f>SUMIF(CT391:CT394,"&lt;0")*Cadeirante/30*HG$4+SUMIF(CV391:CV394,"&lt;0")*Cadeirante/30*HG$4</f>
        <v>0</v>
      </c>
      <c r="HH391" s="104">
        <f>SUMIF(CX391:CX394,"&lt;0")*Cadeirante/30*HH$4+SUMIF(CZ391:CZ394,"&lt;0")*Cadeirante/30*HH$4</f>
        <v>0</v>
      </c>
      <c r="HI391" s="104">
        <f>SUMIF(DB391:DB394,"&lt;0")*Cadeirante/30*HI$4+SUMIF(DD391:DD394,"&lt;0")*Cadeirante/30*HI$4</f>
        <v>0</v>
      </c>
      <c r="HJ391" s="104">
        <f>SUMIF(DF391:DF394,"&lt;0")*Cadeirante/30*HJ$4+SUMIF(DH391:DH394,"&lt;0")*Cadeirante/30*HJ$4</f>
        <v>0</v>
      </c>
      <c r="HK391" s="104">
        <f>SUMIF(DJ391:DJ394,"&lt;0")*Cadeirante/30*HK$4+SUMIF(DL391:DL394,"&lt;0")*Cadeirante/30*HK$4</f>
        <v>0</v>
      </c>
      <c r="HL391" s="104">
        <f>SUMIF(DN391:DN394,"&lt;0")*Cadeirante/30*HL$4+SUMIF(DP391:DP394,"&lt;0")*Cadeirante/30*HL$4</f>
        <v>0</v>
      </c>
      <c r="HM391" s="104">
        <f>SUMIF(DR391:DR394,"&lt;0")*Cadeirante/30*HM$4+SUMIF(DT391:DT394,"&lt;0")*Cadeirante/30*HM$4</f>
        <v>0</v>
      </c>
      <c r="HN391" s="104">
        <f>SUMIF(DV391:DV394,"&lt;0")*Cadeirante/30*HN$4+SUMIF(DX391:DX394,"&lt;0")*Cadeirante/30*HN$4</f>
        <v>0</v>
      </c>
      <c r="HO391" s="104">
        <f>SUMIF(DZ391:DZ394,"&lt;0")*Cadeirante/30*HO$4+SUMIF(EB391:EB394,"&lt;0")*Cadeirante/30*HO$4</f>
        <v>0</v>
      </c>
      <c r="HP391" s="104">
        <f>SUMIF(ED391:ED394,"&lt;0")*Cadeirante/30*HP$4+SUMIF(EF391:EF394,"&lt;0")*Cadeirante/30*HP$4</f>
        <v>0</v>
      </c>
      <c r="HQ391" s="64"/>
      <c r="HR391" s="64"/>
      <c r="HS391" s="64"/>
      <c r="HT391" s="64"/>
      <c r="HU391" s="64"/>
      <c r="HV391" s="64"/>
      <c r="HW391" s="176">
        <v>17629.309999999998</v>
      </c>
      <c r="HX391" s="64"/>
      <c r="HY391" s="280">
        <f>IF(ISTEXT(EM391), VALUE(EM391), EM391)</f>
        <v>0</v>
      </c>
      <c r="HZ391" s="280">
        <f>IF(ISTEXT(EN391), VALUE(EN391), EN391)</f>
        <v>0</v>
      </c>
      <c r="IA391" s="280">
        <f>IF(ISTEXT(EO391), VALUE(EO391), EO391)</f>
        <v>0</v>
      </c>
      <c r="IB391" s="64" t="b">
        <f>HW391=FE391</f>
        <v>0</v>
      </c>
      <c r="IC391" s="64"/>
    </row>
    <row r="392" spans="1:237" s="106" customFormat="1" ht="22.5" customHeight="1" x14ac:dyDescent="0.25">
      <c r="A392" s="368" t="s">
        <v>3559</v>
      </c>
      <c r="B392" s="369" t="s">
        <v>3560</v>
      </c>
      <c r="C392" s="370" t="s">
        <v>3233</v>
      </c>
      <c r="D392" s="371" t="s">
        <v>3556</v>
      </c>
      <c r="E392" s="371" t="s">
        <v>3561</v>
      </c>
      <c r="F392" s="372" t="s">
        <v>3224</v>
      </c>
      <c r="G392" s="372" t="s">
        <v>3225</v>
      </c>
      <c r="H392" s="373" t="s">
        <v>197</v>
      </c>
      <c r="I392" s="374" t="s">
        <v>3562</v>
      </c>
      <c r="J392" s="421" t="s">
        <v>3231</v>
      </c>
      <c r="K392" s="421" t="s">
        <v>3234</v>
      </c>
      <c r="L392" s="329">
        <f>CONTINUA!BV392</f>
        <v>0</v>
      </c>
      <c r="M392" s="329">
        <f>CONTINUA!BW392</f>
        <v>0</v>
      </c>
      <c r="N392" s="895"/>
      <c r="O392" s="896" t="s">
        <v>4043</v>
      </c>
      <c r="P392" s="897" t="s">
        <v>4035</v>
      </c>
      <c r="Q392" s="400"/>
      <c r="R392" s="401"/>
      <c r="S392" s="400"/>
      <c r="T392" s="401"/>
      <c r="U392" s="400"/>
      <c r="V392" s="401"/>
      <c r="W392" s="400"/>
      <c r="X392" s="401"/>
      <c r="Y392" s="400"/>
      <c r="Z392" s="401"/>
      <c r="AA392" s="400"/>
      <c r="AB392" s="401"/>
      <c r="AC392" s="400"/>
      <c r="AD392" s="401"/>
      <c r="AE392" s="400"/>
      <c r="AF392" s="401"/>
      <c r="AG392" s="400"/>
      <c r="AH392" s="401"/>
      <c r="AI392" s="400"/>
      <c r="AJ392" s="401"/>
      <c r="AK392" s="400"/>
      <c r="AL392" s="401"/>
      <c r="AM392" s="400"/>
      <c r="AN392" s="401"/>
      <c r="AO392" s="400"/>
      <c r="AP392" s="401"/>
      <c r="AQ392" s="400"/>
      <c r="AR392" s="401"/>
      <c r="AS392" s="400"/>
      <c r="AT392" s="401"/>
      <c r="AU392" s="400"/>
      <c r="AV392" s="401"/>
      <c r="AW392" s="400"/>
      <c r="AX392" s="401"/>
      <c r="AY392" s="400"/>
      <c r="AZ392" s="401"/>
      <c r="BA392" s="400"/>
      <c r="BB392" s="401"/>
      <c r="BC392" s="400"/>
      <c r="BD392" s="401"/>
      <c r="BE392" s="400"/>
      <c r="BF392" s="401"/>
      <c r="BG392" s="400"/>
      <c r="BH392" s="401"/>
      <c r="BI392" s="400"/>
      <c r="BJ392" s="401"/>
      <c r="BK392" s="400"/>
      <c r="BL392" s="401"/>
      <c r="BM392" s="400"/>
      <c r="BN392" s="401"/>
      <c r="BO392" s="400"/>
      <c r="BP392" s="401"/>
      <c r="BQ392" s="400"/>
      <c r="BR392" s="401"/>
      <c r="BS392" s="400"/>
      <c r="BT392" s="401"/>
      <c r="BU392" s="400"/>
      <c r="BV392" s="401"/>
      <c r="BW392" s="400"/>
      <c r="BX392" s="401"/>
      <c r="BY392" s="400"/>
      <c r="BZ392" s="401"/>
      <c r="CA392" s="400"/>
      <c r="CB392" s="401"/>
      <c r="CC392" s="400"/>
      <c r="CD392" s="401"/>
      <c r="CE392" s="400"/>
      <c r="CF392" s="401"/>
      <c r="CG392" s="400"/>
      <c r="CH392" s="401"/>
      <c r="CI392" s="400"/>
      <c r="CJ392" s="401"/>
      <c r="CK392" s="400"/>
      <c r="CL392" s="401"/>
      <c r="CM392" s="400"/>
      <c r="CN392" s="401"/>
      <c r="CO392" s="400"/>
      <c r="CP392" s="401"/>
      <c r="CQ392" s="400"/>
      <c r="CR392" s="401"/>
      <c r="CS392" s="400"/>
      <c r="CT392" s="401"/>
      <c r="CU392" s="400"/>
      <c r="CV392" s="401"/>
      <c r="CW392" s="400"/>
      <c r="CX392" s="401"/>
      <c r="CY392" s="400"/>
      <c r="CZ392" s="401"/>
      <c r="DA392" s="400"/>
      <c r="DB392" s="401"/>
      <c r="DC392" s="400"/>
      <c r="DD392" s="401"/>
      <c r="DE392" s="400"/>
      <c r="DF392" s="401"/>
      <c r="DG392" s="400"/>
      <c r="DH392" s="401"/>
      <c r="DI392" s="400"/>
      <c r="DJ392" s="401"/>
      <c r="DK392" s="400"/>
      <c r="DL392" s="401"/>
      <c r="DM392" s="400"/>
      <c r="DN392" s="401"/>
      <c r="DO392" s="400"/>
      <c r="DP392" s="401"/>
      <c r="DQ392" s="400"/>
      <c r="DR392" s="401"/>
      <c r="DS392" s="400"/>
      <c r="DT392" s="401"/>
      <c r="DU392" s="400"/>
      <c r="DV392" s="401"/>
      <c r="DW392" s="400"/>
      <c r="DX392" s="401"/>
      <c r="DY392" s="400"/>
      <c r="DZ392" s="401"/>
      <c r="EA392" s="400"/>
      <c r="EB392" s="401"/>
      <c r="EC392" s="400"/>
      <c r="ED392" s="401"/>
      <c r="EE392" s="400"/>
      <c r="EF392" s="401"/>
      <c r="EG392" s="400"/>
      <c r="EH392" s="401"/>
      <c r="EI392" s="400"/>
      <c r="EJ392" s="447"/>
      <c r="EK392" s="511"/>
      <c r="EL392" s="514"/>
      <c r="EM392" s="448"/>
      <c r="EN392" s="344"/>
      <c r="EO392" s="345"/>
      <c r="EP392" s="171">
        <f t="shared" si="382"/>
        <v>0</v>
      </c>
      <c r="EQ392" s="171">
        <f t="shared" si="383"/>
        <v>0</v>
      </c>
      <c r="ER392" s="171">
        <f t="shared" si="384"/>
        <v>0</v>
      </c>
      <c r="ES392" s="171">
        <f t="shared" si="385"/>
        <v>0</v>
      </c>
      <c r="ET392" s="171">
        <f t="shared" si="386"/>
        <v>0</v>
      </c>
      <c r="EU392" s="171">
        <f t="shared" si="387"/>
        <v>0</v>
      </c>
      <c r="EV392" s="172">
        <f t="shared" si="388"/>
        <v>0</v>
      </c>
      <c r="EW392" s="173"/>
      <c r="EX392" s="248">
        <f t="shared" si="450"/>
        <v>0</v>
      </c>
      <c r="EY392" s="174">
        <f>(L392*regular)+(M392*Cadeirantee)</f>
        <v>0</v>
      </c>
      <c r="EZ392" s="249">
        <f>SUMIF(FG392:GJ392,"&gt;0")</f>
        <v>0</v>
      </c>
      <c r="FA392" s="249">
        <f>SUMIF(FG392:GJ392,"&lt;0")+SUMIF(GN392:HP392,"&lt;0")</f>
        <v>0</v>
      </c>
      <c r="FB392" s="174">
        <v>0</v>
      </c>
      <c r="FC392" s="126">
        <f>N392*km*'VALORES TABELA'!$B$13</f>
        <v>0</v>
      </c>
      <c r="FD392" s="250">
        <f t="shared" ref="FD392:FD395" si="451">GL392</f>
        <v>0</v>
      </c>
      <c r="FE392" s="105"/>
      <c r="FF392" s="119"/>
      <c r="FG392" s="119"/>
      <c r="FH392" s="119"/>
      <c r="FI392" s="119"/>
      <c r="FJ392" s="119"/>
      <c r="FK392" s="119"/>
      <c r="FL392" s="119"/>
      <c r="FM392" s="119"/>
      <c r="FN392" s="119"/>
      <c r="FO392" s="119"/>
      <c r="FP392" s="119"/>
      <c r="FQ392" s="119"/>
      <c r="FR392" s="119"/>
      <c r="FS392" s="119"/>
      <c r="FT392" s="119"/>
      <c r="FU392" s="119"/>
      <c r="FV392" s="119"/>
      <c r="FW392" s="119"/>
      <c r="FX392" s="119"/>
      <c r="FY392" s="119"/>
      <c r="FZ392" s="119"/>
      <c r="GA392" s="119"/>
      <c r="GB392" s="119"/>
      <c r="GC392" s="119"/>
      <c r="GD392" s="119"/>
      <c r="GE392" s="119"/>
      <c r="GF392" s="119"/>
      <c r="GG392" s="119"/>
      <c r="GH392" s="119"/>
      <c r="GI392" s="119"/>
      <c r="GJ392" s="119"/>
      <c r="GK392" s="251"/>
      <c r="GL392" s="103">
        <f t="shared" si="390"/>
        <v>0</v>
      </c>
      <c r="GM392" s="124"/>
      <c r="GN392" s="104"/>
      <c r="GO392" s="104"/>
      <c r="GP392" s="104"/>
      <c r="GQ392" s="104"/>
      <c r="GR392" s="104"/>
      <c r="GS392" s="104"/>
      <c r="GT392" s="104"/>
      <c r="GU392" s="104"/>
      <c r="GV392" s="104"/>
      <c r="GW392" s="104"/>
      <c r="GX392" s="104"/>
      <c r="GY392" s="104"/>
      <c r="GZ392" s="104"/>
      <c r="HA392" s="104"/>
      <c r="HB392" s="104"/>
      <c r="HC392" s="104"/>
      <c r="HD392" s="104"/>
      <c r="HE392" s="104"/>
      <c r="HF392" s="104"/>
      <c r="HG392" s="104"/>
      <c r="HH392" s="104"/>
      <c r="HI392" s="104"/>
      <c r="HJ392" s="104"/>
      <c r="HK392" s="104"/>
      <c r="HL392" s="104"/>
      <c r="HM392" s="104"/>
      <c r="HN392" s="104"/>
      <c r="HO392" s="104"/>
      <c r="HP392" s="104"/>
      <c r="HQ392" s="64"/>
      <c r="HR392" s="64"/>
      <c r="HS392" s="64"/>
      <c r="HT392" s="64"/>
      <c r="HU392" s="64"/>
      <c r="HV392" s="64"/>
      <c r="HW392" s="105"/>
      <c r="HX392" s="64"/>
      <c r="HY392" s="280">
        <f t="shared" ref="HY392:HY395" si="452">IF(ISTEXT(EM392), VALUE(EM392), EM392)</f>
        <v>0</v>
      </c>
      <c r="HZ392" s="280">
        <f t="shared" ref="HZ392:HZ395" si="453">IF(ISTEXT(EN392), VALUE(EN392), EN392)</f>
        <v>0</v>
      </c>
      <c r="IA392" s="280">
        <f t="shared" ref="IA392:IA395" si="454">IF(ISTEXT(EO392), VALUE(EO392), EO392)</f>
        <v>0</v>
      </c>
      <c r="IB392" s="64"/>
      <c r="IC392" s="64"/>
    </row>
    <row r="393" spans="1:237" s="106" customFormat="1" ht="22.5" customHeight="1" x14ac:dyDescent="0.25">
      <c r="A393" s="368" t="s">
        <v>3559</v>
      </c>
      <c r="B393" s="369" t="s">
        <v>3560</v>
      </c>
      <c r="C393" s="375" t="s">
        <v>3233</v>
      </c>
      <c r="D393" s="371" t="s">
        <v>3556</v>
      </c>
      <c r="E393" s="371" t="s">
        <v>3561</v>
      </c>
      <c r="F393" s="376" t="s">
        <v>3224</v>
      </c>
      <c r="G393" s="376" t="s">
        <v>3225</v>
      </c>
      <c r="H393" s="373" t="s">
        <v>197</v>
      </c>
      <c r="I393" s="374" t="s">
        <v>3562</v>
      </c>
      <c r="J393" s="421" t="s">
        <v>3231</v>
      </c>
      <c r="K393" s="422" t="s">
        <v>3235</v>
      </c>
      <c r="L393" s="329">
        <f>CONTINUA!BV393</f>
        <v>0</v>
      </c>
      <c r="M393" s="329">
        <f>CONTINUA!BW393</f>
        <v>0</v>
      </c>
      <c r="N393" s="895"/>
      <c r="O393" s="896" t="s">
        <v>4043</v>
      </c>
      <c r="P393" s="897" t="s">
        <v>4035</v>
      </c>
      <c r="Q393" s="400"/>
      <c r="R393" s="401"/>
      <c r="S393" s="400"/>
      <c r="T393" s="401"/>
      <c r="U393" s="400"/>
      <c r="V393" s="401"/>
      <c r="W393" s="400"/>
      <c r="X393" s="401"/>
      <c r="Y393" s="400"/>
      <c r="Z393" s="401"/>
      <c r="AA393" s="400"/>
      <c r="AB393" s="401"/>
      <c r="AC393" s="400"/>
      <c r="AD393" s="401"/>
      <c r="AE393" s="400"/>
      <c r="AF393" s="401"/>
      <c r="AG393" s="400"/>
      <c r="AH393" s="401"/>
      <c r="AI393" s="400"/>
      <c r="AJ393" s="401"/>
      <c r="AK393" s="400"/>
      <c r="AL393" s="401"/>
      <c r="AM393" s="400"/>
      <c r="AN393" s="401"/>
      <c r="AO393" s="400"/>
      <c r="AP393" s="401"/>
      <c r="AQ393" s="400"/>
      <c r="AR393" s="401"/>
      <c r="AS393" s="400"/>
      <c r="AT393" s="401"/>
      <c r="AU393" s="400"/>
      <c r="AV393" s="401"/>
      <c r="AW393" s="400"/>
      <c r="AX393" s="401"/>
      <c r="AY393" s="400"/>
      <c r="AZ393" s="401"/>
      <c r="BA393" s="400"/>
      <c r="BB393" s="401"/>
      <c r="BC393" s="400"/>
      <c r="BD393" s="401"/>
      <c r="BE393" s="400"/>
      <c r="BF393" s="401"/>
      <c r="BG393" s="400"/>
      <c r="BH393" s="401"/>
      <c r="BI393" s="400"/>
      <c r="BJ393" s="401"/>
      <c r="BK393" s="400"/>
      <c r="BL393" s="401"/>
      <c r="BM393" s="400"/>
      <c r="BN393" s="401"/>
      <c r="BO393" s="400"/>
      <c r="BP393" s="401"/>
      <c r="BQ393" s="400"/>
      <c r="BR393" s="401"/>
      <c r="BS393" s="400"/>
      <c r="BT393" s="401"/>
      <c r="BU393" s="400"/>
      <c r="BV393" s="401"/>
      <c r="BW393" s="400"/>
      <c r="BX393" s="401"/>
      <c r="BY393" s="400"/>
      <c r="BZ393" s="401"/>
      <c r="CA393" s="400"/>
      <c r="CB393" s="401"/>
      <c r="CC393" s="400"/>
      <c r="CD393" s="401"/>
      <c r="CE393" s="400"/>
      <c r="CF393" s="401"/>
      <c r="CG393" s="400"/>
      <c r="CH393" s="401"/>
      <c r="CI393" s="400"/>
      <c r="CJ393" s="401"/>
      <c r="CK393" s="400"/>
      <c r="CL393" s="401"/>
      <c r="CM393" s="400"/>
      <c r="CN393" s="401"/>
      <c r="CO393" s="400"/>
      <c r="CP393" s="401"/>
      <c r="CQ393" s="400"/>
      <c r="CR393" s="401"/>
      <c r="CS393" s="400"/>
      <c r="CT393" s="401"/>
      <c r="CU393" s="400"/>
      <c r="CV393" s="401"/>
      <c r="CW393" s="400"/>
      <c r="CX393" s="401"/>
      <c r="CY393" s="400"/>
      <c r="CZ393" s="401"/>
      <c r="DA393" s="400"/>
      <c r="DB393" s="401"/>
      <c r="DC393" s="400"/>
      <c r="DD393" s="401"/>
      <c r="DE393" s="400"/>
      <c r="DF393" s="401"/>
      <c r="DG393" s="400"/>
      <c r="DH393" s="401"/>
      <c r="DI393" s="400"/>
      <c r="DJ393" s="401"/>
      <c r="DK393" s="400"/>
      <c r="DL393" s="401"/>
      <c r="DM393" s="400"/>
      <c r="DN393" s="401"/>
      <c r="DO393" s="400"/>
      <c r="DP393" s="401"/>
      <c r="DQ393" s="400"/>
      <c r="DR393" s="401"/>
      <c r="DS393" s="400"/>
      <c r="DT393" s="401"/>
      <c r="DU393" s="400"/>
      <c r="DV393" s="401"/>
      <c r="DW393" s="400"/>
      <c r="DX393" s="401"/>
      <c r="DY393" s="400"/>
      <c r="DZ393" s="401"/>
      <c r="EA393" s="400"/>
      <c r="EB393" s="401"/>
      <c r="EC393" s="400"/>
      <c r="ED393" s="401"/>
      <c r="EE393" s="400"/>
      <c r="EF393" s="401"/>
      <c r="EG393" s="400"/>
      <c r="EH393" s="401"/>
      <c r="EI393" s="400"/>
      <c r="EJ393" s="447"/>
      <c r="EK393" s="511"/>
      <c r="EL393" s="514"/>
      <c r="EM393" s="448"/>
      <c r="EN393" s="344"/>
      <c r="EO393" s="345"/>
      <c r="EP393" s="171">
        <f t="shared" si="382"/>
        <v>0</v>
      </c>
      <c r="EQ393" s="171">
        <f t="shared" si="383"/>
        <v>0</v>
      </c>
      <c r="ER393" s="171">
        <f t="shared" si="384"/>
        <v>0</v>
      </c>
      <c r="ES393" s="171">
        <f t="shared" si="385"/>
        <v>0</v>
      </c>
      <c r="ET393" s="171">
        <f t="shared" si="386"/>
        <v>0</v>
      </c>
      <c r="EU393" s="171">
        <f t="shared" si="387"/>
        <v>0</v>
      </c>
      <c r="EV393" s="172">
        <f t="shared" si="388"/>
        <v>0</v>
      </c>
      <c r="EW393" s="125"/>
      <c r="EX393" s="248">
        <f t="shared" si="450"/>
        <v>0</v>
      </c>
      <c r="EY393" s="174">
        <f>(L393*regular)+(M393*Cadeirantee)</f>
        <v>0</v>
      </c>
      <c r="EZ393" s="249">
        <f>SUMIF(FG393:GJ393,"&gt;0")</f>
        <v>0</v>
      </c>
      <c r="FA393" s="249">
        <f>SUMIF(FG393:GJ393,"&lt;0")+SUMIF(GN393:HP393,"&lt;0")</f>
        <v>0</v>
      </c>
      <c r="FB393" s="174">
        <v>0</v>
      </c>
      <c r="FC393" s="126">
        <f>N393*km*'VALORES TABELA'!$B$13</f>
        <v>0</v>
      </c>
      <c r="FD393" s="250">
        <f t="shared" si="451"/>
        <v>0</v>
      </c>
      <c r="FE393" s="105"/>
      <c r="FF393" s="108"/>
      <c r="FG393" s="108"/>
      <c r="FH393" s="108"/>
      <c r="FI393" s="108"/>
      <c r="FJ393" s="108"/>
      <c r="FK393" s="108"/>
      <c r="FL393" s="108"/>
      <c r="FM393" s="108"/>
      <c r="FN393" s="108"/>
      <c r="FO393" s="108"/>
      <c r="FP393" s="108"/>
      <c r="FQ393" s="108"/>
      <c r="FR393" s="108"/>
      <c r="FS393" s="108"/>
      <c r="FT393" s="108"/>
      <c r="FU393" s="108"/>
      <c r="FV393" s="108"/>
      <c r="FW393" s="108"/>
      <c r="FX393" s="108"/>
      <c r="FY393" s="108"/>
      <c r="FZ393" s="108"/>
      <c r="GA393" s="108"/>
      <c r="GB393" s="108"/>
      <c r="GC393" s="108"/>
      <c r="GD393" s="108"/>
      <c r="GE393" s="108"/>
      <c r="GF393" s="108"/>
      <c r="GG393" s="108"/>
      <c r="GH393" s="108"/>
      <c r="GI393" s="108"/>
      <c r="GJ393" s="108"/>
      <c r="GK393" s="251"/>
      <c r="GL393" s="103">
        <f t="shared" si="390"/>
        <v>0</v>
      </c>
      <c r="GM393" s="12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4"/>
      <c r="HO393" s="104"/>
      <c r="HP393" s="104"/>
      <c r="HQ393" s="64"/>
      <c r="HR393" s="64"/>
      <c r="HS393" s="64"/>
      <c r="HT393" s="64"/>
      <c r="HU393" s="64"/>
      <c r="HV393" s="64"/>
      <c r="HW393" s="105"/>
      <c r="HX393" s="64"/>
      <c r="HY393" s="280">
        <f t="shared" si="452"/>
        <v>0</v>
      </c>
      <c r="HZ393" s="280">
        <f t="shared" si="453"/>
        <v>0</v>
      </c>
      <c r="IA393" s="280">
        <f t="shared" si="454"/>
        <v>0</v>
      </c>
      <c r="IB393" s="64"/>
      <c r="IC393" s="64"/>
    </row>
    <row r="394" spans="1:237" s="106" customFormat="1" ht="22.5" customHeight="1" x14ac:dyDescent="0.25">
      <c r="A394" s="368" t="s">
        <v>3559</v>
      </c>
      <c r="B394" s="369" t="s">
        <v>3560</v>
      </c>
      <c r="C394" s="375" t="s">
        <v>3233</v>
      </c>
      <c r="D394" s="371" t="s">
        <v>3556</v>
      </c>
      <c r="E394" s="371" t="s">
        <v>3561</v>
      </c>
      <c r="F394" s="376" t="s">
        <v>3224</v>
      </c>
      <c r="G394" s="376" t="s">
        <v>3225</v>
      </c>
      <c r="H394" s="373" t="s">
        <v>197</v>
      </c>
      <c r="I394" s="374" t="s">
        <v>3562</v>
      </c>
      <c r="J394" s="421" t="s">
        <v>3231</v>
      </c>
      <c r="K394" s="423" t="s">
        <v>3236</v>
      </c>
      <c r="L394" s="329">
        <f>CONTINUA!BV394</f>
        <v>0</v>
      </c>
      <c r="M394" s="329">
        <f>CONTINUA!BW394</f>
        <v>0</v>
      </c>
      <c r="N394" s="895"/>
      <c r="O394" s="896" t="s">
        <v>4043</v>
      </c>
      <c r="P394" s="897" t="s">
        <v>4035</v>
      </c>
      <c r="Q394" s="400"/>
      <c r="R394" s="401"/>
      <c r="S394" s="400"/>
      <c r="T394" s="401"/>
      <c r="U394" s="400"/>
      <c r="V394" s="401"/>
      <c r="W394" s="400"/>
      <c r="X394" s="401"/>
      <c r="Y394" s="400"/>
      <c r="Z394" s="401"/>
      <c r="AA394" s="400"/>
      <c r="AB394" s="401"/>
      <c r="AC394" s="400"/>
      <c r="AD394" s="401"/>
      <c r="AE394" s="400"/>
      <c r="AF394" s="401"/>
      <c r="AG394" s="400"/>
      <c r="AH394" s="401"/>
      <c r="AI394" s="400"/>
      <c r="AJ394" s="401"/>
      <c r="AK394" s="400"/>
      <c r="AL394" s="401"/>
      <c r="AM394" s="400"/>
      <c r="AN394" s="401"/>
      <c r="AO394" s="400"/>
      <c r="AP394" s="401"/>
      <c r="AQ394" s="400"/>
      <c r="AR394" s="401"/>
      <c r="AS394" s="400"/>
      <c r="AT394" s="401"/>
      <c r="AU394" s="400"/>
      <c r="AV394" s="401"/>
      <c r="AW394" s="400"/>
      <c r="AX394" s="401"/>
      <c r="AY394" s="400"/>
      <c r="AZ394" s="401"/>
      <c r="BA394" s="400"/>
      <c r="BB394" s="401"/>
      <c r="BC394" s="400"/>
      <c r="BD394" s="401"/>
      <c r="BE394" s="400"/>
      <c r="BF394" s="401"/>
      <c r="BG394" s="400"/>
      <c r="BH394" s="401"/>
      <c r="BI394" s="400"/>
      <c r="BJ394" s="401"/>
      <c r="BK394" s="400"/>
      <c r="BL394" s="401"/>
      <c r="BM394" s="400"/>
      <c r="BN394" s="401"/>
      <c r="BO394" s="400"/>
      <c r="BP394" s="401"/>
      <c r="BQ394" s="400"/>
      <c r="BR394" s="401"/>
      <c r="BS394" s="400"/>
      <c r="BT394" s="401"/>
      <c r="BU394" s="400"/>
      <c r="BV394" s="401"/>
      <c r="BW394" s="400"/>
      <c r="BX394" s="401"/>
      <c r="BY394" s="400"/>
      <c r="BZ394" s="401"/>
      <c r="CA394" s="400"/>
      <c r="CB394" s="401"/>
      <c r="CC394" s="400"/>
      <c r="CD394" s="401"/>
      <c r="CE394" s="400"/>
      <c r="CF394" s="401"/>
      <c r="CG394" s="400"/>
      <c r="CH394" s="401"/>
      <c r="CI394" s="400"/>
      <c r="CJ394" s="401"/>
      <c r="CK394" s="400"/>
      <c r="CL394" s="401"/>
      <c r="CM394" s="400"/>
      <c r="CN394" s="401"/>
      <c r="CO394" s="400"/>
      <c r="CP394" s="401"/>
      <c r="CQ394" s="400"/>
      <c r="CR394" s="401"/>
      <c r="CS394" s="400"/>
      <c r="CT394" s="401"/>
      <c r="CU394" s="400"/>
      <c r="CV394" s="401"/>
      <c r="CW394" s="400"/>
      <c r="CX394" s="401"/>
      <c r="CY394" s="400"/>
      <c r="CZ394" s="401"/>
      <c r="DA394" s="400"/>
      <c r="DB394" s="401"/>
      <c r="DC394" s="400"/>
      <c r="DD394" s="401"/>
      <c r="DE394" s="400"/>
      <c r="DF394" s="401"/>
      <c r="DG394" s="400"/>
      <c r="DH394" s="401"/>
      <c r="DI394" s="400"/>
      <c r="DJ394" s="401"/>
      <c r="DK394" s="400"/>
      <c r="DL394" s="401"/>
      <c r="DM394" s="400"/>
      <c r="DN394" s="401"/>
      <c r="DO394" s="400"/>
      <c r="DP394" s="401"/>
      <c r="DQ394" s="400"/>
      <c r="DR394" s="401"/>
      <c r="DS394" s="400"/>
      <c r="DT394" s="401"/>
      <c r="DU394" s="400"/>
      <c r="DV394" s="401"/>
      <c r="DW394" s="400"/>
      <c r="DX394" s="401"/>
      <c r="DY394" s="400"/>
      <c r="DZ394" s="401"/>
      <c r="EA394" s="400"/>
      <c r="EB394" s="401"/>
      <c r="EC394" s="400"/>
      <c r="ED394" s="401"/>
      <c r="EE394" s="400"/>
      <c r="EF394" s="401"/>
      <c r="EG394" s="400"/>
      <c r="EH394" s="401"/>
      <c r="EI394" s="400"/>
      <c r="EJ394" s="447"/>
      <c r="EK394" s="511"/>
      <c r="EL394" s="514"/>
      <c r="EM394" s="448"/>
      <c r="EN394" s="344"/>
      <c r="EO394" s="345"/>
      <c r="EP394" s="171">
        <f t="shared" si="382"/>
        <v>0</v>
      </c>
      <c r="EQ394" s="171">
        <f t="shared" si="383"/>
        <v>0</v>
      </c>
      <c r="ER394" s="171">
        <f t="shared" si="384"/>
        <v>0</v>
      </c>
      <c r="ES394" s="171">
        <f t="shared" si="385"/>
        <v>0</v>
      </c>
      <c r="ET394" s="171">
        <f t="shared" si="386"/>
        <v>0</v>
      </c>
      <c r="EU394" s="171">
        <f t="shared" si="387"/>
        <v>0</v>
      </c>
      <c r="EV394" s="172">
        <f t="shared" si="388"/>
        <v>0</v>
      </c>
      <c r="EW394" s="127"/>
      <c r="EX394" s="248">
        <f t="shared" si="450"/>
        <v>0</v>
      </c>
      <c r="EY394" s="174">
        <f>(L394*regular)+(M394*Cadeirantee)</f>
        <v>0</v>
      </c>
      <c r="EZ394" s="249">
        <f>SUMIF(FG394:GJ394,"&gt;0")</f>
        <v>0</v>
      </c>
      <c r="FA394" s="249">
        <f>SUMIF(FG394:GJ394,"&lt;0")+SUMIF(GN394:HP394,"&lt;0")</f>
        <v>0</v>
      </c>
      <c r="FB394" s="174">
        <v>0</v>
      </c>
      <c r="FC394" s="126">
        <f>N394*km*'VALORES TABELA'!$B$13</f>
        <v>0</v>
      </c>
      <c r="FD394" s="250">
        <f t="shared" si="451"/>
        <v>0</v>
      </c>
      <c r="FE394" s="105"/>
      <c r="FF394" s="118"/>
      <c r="FG394" s="118"/>
      <c r="FH394" s="118"/>
      <c r="FI394" s="118"/>
      <c r="FJ394" s="118"/>
      <c r="FK394" s="118"/>
      <c r="FL394" s="118"/>
      <c r="FM394" s="118"/>
      <c r="FN394" s="118"/>
      <c r="FO394" s="118"/>
      <c r="FP394" s="118"/>
      <c r="FQ394" s="118"/>
      <c r="FR394" s="118"/>
      <c r="FS394" s="118"/>
      <c r="FT394" s="118"/>
      <c r="FU394" s="118"/>
      <c r="FV394" s="118"/>
      <c r="FW394" s="118"/>
      <c r="FX394" s="118"/>
      <c r="FY394" s="118"/>
      <c r="FZ394" s="118"/>
      <c r="GA394" s="118"/>
      <c r="GB394" s="118"/>
      <c r="GC394" s="118"/>
      <c r="GD394" s="118"/>
      <c r="GE394" s="118"/>
      <c r="GF394" s="118"/>
      <c r="GG394" s="118"/>
      <c r="GH394" s="118"/>
      <c r="GI394" s="118"/>
      <c r="GJ394" s="118"/>
      <c r="GK394" s="252"/>
      <c r="GL394" s="103">
        <f t="shared" si="390"/>
        <v>0</v>
      </c>
      <c r="GM394" s="12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4"/>
      <c r="HO394" s="104"/>
      <c r="HP394" s="104"/>
      <c r="HQ394" s="64"/>
      <c r="HR394" s="65"/>
      <c r="HS394" s="65"/>
      <c r="HT394" s="65"/>
      <c r="HU394" s="65"/>
      <c r="HV394" s="65"/>
      <c r="HW394" s="105"/>
      <c r="HX394" s="65"/>
      <c r="HY394" s="280">
        <f t="shared" si="452"/>
        <v>0</v>
      </c>
      <c r="HZ394" s="280">
        <f t="shared" si="453"/>
        <v>0</v>
      </c>
      <c r="IA394" s="280">
        <f t="shared" si="454"/>
        <v>0</v>
      </c>
      <c r="IB394" s="65"/>
      <c r="IC394" s="65"/>
    </row>
    <row r="395" spans="1:237" s="106" customFormat="1" ht="22.5" customHeight="1" thickBot="1" x14ac:dyDescent="0.3">
      <c r="A395" s="377" t="s">
        <v>3559</v>
      </c>
      <c r="B395" s="378" t="s">
        <v>3560</v>
      </c>
      <c r="C395" s="379" t="s">
        <v>3233</v>
      </c>
      <c r="D395" s="380" t="s">
        <v>3556</v>
      </c>
      <c r="E395" s="380" t="s">
        <v>3561</v>
      </c>
      <c r="F395" s="381" t="s">
        <v>3224</v>
      </c>
      <c r="G395" s="381" t="s">
        <v>3225</v>
      </c>
      <c r="H395" s="382" t="s">
        <v>197</v>
      </c>
      <c r="I395" s="383" t="s">
        <v>3562</v>
      </c>
      <c r="J395" s="421" t="s">
        <v>3231</v>
      </c>
      <c r="K395" s="424" t="s">
        <v>60</v>
      </c>
      <c r="L395" s="329">
        <f>CONTINUA!BV395</f>
        <v>0</v>
      </c>
      <c r="M395" s="329">
        <f>CONTINUA!BW395</f>
        <v>0</v>
      </c>
      <c r="N395" s="895"/>
      <c r="O395" s="896" t="s">
        <v>4043</v>
      </c>
      <c r="P395" s="897" t="s">
        <v>4035</v>
      </c>
      <c r="Q395" s="400"/>
      <c r="R395" s="401"/>
      <c r="S395" s="400"/>
      <c r="T395" s="401"/>
      <c r="U395" s="400"/>
      <c r="V395" s="401"/>
      <c r="W395" s="400"/>
      <c r="X395" s="401"/>
      <c r="Y395" s="400"/>
      <c r="Z395" s="401"/>
      <c r="AA395" s="400"/>
      <c r="AB395" s="401"/>
      <c r="AC395" s="400"/>
      <c r="AD395" s="401"/>
      <c r="AE395" s="400"/>
      <c r="AF395" s="401"/>
      <c r="AG395" s="400"/>
      <c r="AH395" s="401"/>
      <c r="AI395" s="400"/>
      <c r="AJ395" s="401"/>
      <c r="AK395" s="400"/>
      <c r="AL395" s="401"/>
      <c r="AM395" s="400"/>
      <c r="AN395" s="401"/>
      <c r="AO395" s="400"/>
      <c r="AP395" s="401"/>
      <c r="AQ395" s="400"/>
      <c r="AR395" s="401"/>
      <c r="AS395" s="400"/>
      <c r="AT395" s="401"/>
      <c r="AU395" s="400"/>
      <c r="AV395" s="401"/>
      <c r="AW395" s="400"/>
      <c r="AX395" s="401"/>
      <c r="AY395" s="400"/>
      <c r="AZ395" s="401"/>
      <c r="BA395" s="400"/>
      <c r="BB395" s="401"/>
      <c r="BC395" s="400"/>
      <c r="BD395" s="401"/>
      <c r="BE395" s="400"/>
      <c r="BF395" s="401"/>
      <c r="BG395" s="400"/>
      <c r="BH395" s="401"/>
      <c r="BI395" s="400"/>
      <c r="BJ395" s="401"/>
      <c r="BK395" s="400"/>
      <c r="BL395" s="401"/>
      <c r="BM395" s="400"/>
      <c r="BN395" s="401"/>
      <c r="BO395" s="400"/>
      <c r="BP395" s="401"/>
      <c r="BQ395" s="400"/>
      <c r="BR395" s="401"/>
      <c r="BS395" s="400"/>
      <c r="BT395" s="401"/>
      <c r="BU395" s="400"/>
      <c r="BV395" s="401"/>
      <c r="BW395" s="400"/>
      <c r="BX395" s="401"/>
      <c r="BY395" s="400"/>
      <c r="BZ395" s="401"/>
      <c r="CA395" s="400"/>
      <c r="CB395" s="401"/>
      <c r="CC395" s="400"/>
      <c r="CD395" s="401"/>
      <c r="CE395" s="400"/>
      <c r="CF395" s="401"/>
      <c r="CG395" s="400"/>
      <c r="CH395" s="401"/>
      <c r="CI395" s="400"/>
      <c r="CJ395" s="401"/>
      <c r="CK395" s="400"/>
      <c r="CL395" s="401"/>
      <c r="CM395" s="400"/>
      <c r="CN395" s="401"/>
      <c r="CO395" s="400"/>
      <c r="CP395" s="401"/>
      <c r="CQ395" s="400"/>
      <c r="CR395" s="401"/>
      <c r="CS395" s="400"/>
      <c r="CT395" s="401"/>
      <c r="CU395" s="400"/>
      <c r="CV395" s="401"/>
      <c r="CW395" s="400"/>
      <c r="CX395" s="401"/>
      <c r="CY395" s="400"/>
      <c r="CZ395" s="401"/>
      <c r="DA395" s="400"/>
      <c r="DB395" s="401"/>
      <c r="DC395" s="400"/>
      <c r="DD395" s="401"/>
      <c r="DE395" s="400"/>
      <c r="DF395" s="401"/>
      <c r="DG395" s="400"/>
      <c r="DH395" s="401"/>
      <c r="DI395" s="400"/>
      <c r="DJ395" s="401"/>
      <c r="DK395" s="400"/>
      <c r="DL395" s="401"/>
      <c r="DM395" s="400"/>
      <c r="DN395" s="401"/>
      <c r="DO395" s="400"/>
      <c r="DP395" s="401"/>
      <c r="DQ395" s="400"/>
      <c r="DR395" s="401"/>
      <c r="DS395" s="400"/>
      <c r="DT395" s="401"/>
      <c r="DU395" s="400"/>
      <c r="DV395" s="401"/>
      <c r="DW395" s="400"/>
      <c r="DX395" s="401"/>
      <c r="DY395" s="400"/>
      <c r="DZ395" s="401"/>
      <c r="EA395" s="400"/>
      <c r="EB395" s="401"/>
      <c r="EC395" s="400"/>
      <c r="ED395" s="401"/>
      <c r="EE395" s="400"/>
      <c r="EF395" s="401"/>
      <c r="EG395" s="400"/>
      <c r="EH395" s="401"/>
      <c r="EI395" s="400"/>
      <c r="EJ395" s="447"/>
      <c r="EK395" s="512"/>
      <c r="EL395" s="515"/>
      <c r="EM395" s="450"/>
      <c r="EN395" s="348"/>
      <c r="EO395" s="348"/>
      <c r="EP395" s="179">
        <f t="shared" ref="EP395:EP458" si="455">Q395</f>
        <v>0</v>
      </c>
      <c r="EQ395" s="179">
        <f t="shared" ref="EQ395:EQ458" si="456">U395+Y395+AC395+AG395+AK395+AO395+AS395+AW395+BA395+BE395+BI395+BM395+BQ395+BU395+BY395+CC395+CG395+CK395+CO395+CS395+CW395+DA395+DE395+DI395+DM395+DQ395+DU395+DY395+EC395+EG395</f>
        <v>0</v>
      </c>
      <c r="ER395" s="179">
        <f t="shared" ref="ER395:ER458" si="457">S395+W395+AA395+AE395+AI395+AM395+AQ395+AU395+AY395+BC395+BG395+BK395+BO395+BS395+BW395+CA395+CE395+CI395+CM395+CQ395+CU395+CY395+DC395+DG395+DK395+DO395+DS395+DW395+EA395+EE395+EI395</f>
        <v>0</v>
      </c>
      <c r="ES395" s="179">
        <f t="shared" ref="ES395:ES458" si="458">R395</f>
        <v>0</v>
      </c>
      <c r="ET395" s="179">
        <f t="shared" ref="ET395:ET458" si="459">V395+Z395+AD395+AH395+AL395+AP395+AT395+AX395+BB395+BF395+BJ395+BN395+BR395+BV395+BZ395+CD395+CH395+CL395+CP395+CT395+CX395+DB395+DF395+DJ395+DN395+DR395+DV395+DZ395+ED395+EH395</f>
        <v>0</v>
      </c>
      <c r="EU395" s="179">
        <f t="shared" ref="EU395:EU458" si="460">T395+X395+AB395+AF395+AJ395+AN395+AR395+AV395+AZ395+BD395+BH395+BL395+BP395+BT395+BX395+CB395+CF395+CJ395+CN395+CR395+CV395+CZ395+DD395+DH395+DL395+DP395+DT395+DX395+EB395+EF395+EJ395</f>
        <v>0</v>
      </c>
      <c r="EV395" s="172">
        <f t="shared" ref="EV395:EV458" si="461">EP395+EQ395+ES395+ET395+ER395+EU395</f>
        <v>0</v>
      </c>
      <c r="EW395" s="253"/>
      <c r="EX395" s="254">
        <v>0</v>
      </c>
      <c r="EY395" s="180">
        <v>0</v>
      </c>
      <c r="EZ395" s="255">
        <v>0</v>
      </c>
      <c r="FA395" s="255">
        <v>0</v>
      </c>
      <c r="FB395" s="180">
        <f>SUM(FF395:GI395)/2</f>
        <v>0</v>
      </c>
      <c r="FC395" s="256">
        <f>N395*km*'VALORES TABELA'!$B$13</f>
        <v>0</v>
      </c>
      <c r="FD395" s="250">
        <f t="shared" si="451"/>
        <v>0</v>
      </c>
      <c r="FE395" s="257"/>
      <c r="FF395" s="181">
        <f>((Q395+S395)*Percapita)+((R395+T395)*Cadeirante)</f>
        <v>0</v>
      </c>
      <c r="FG395" s="181">
        <f>((U395+W395)*Percapita/30*FG$4)+((V395+X395)*Cadeirante/30*FG$4)</f>
        <v>0</v>
      </c>
      <c r="FH395" s="181">
        <f>((Y395+AA395)*Percapita/30*FH$4)+((Z395+AB395)*Cadeirante/30*FH$4)</f>
        <v>0</v>
      </c>
      <c r="FI395" s="181">
        <f>((AC395+AE395)*Percapita/30*FI$4)+((AD395+AF395)*Cadeirante/30*FI$4)</f>
        <v>0</v>
      </c>
      <c r="FJ395" s="181">
        <f>((AG395+AI395)*Percapita/30*FJ$4)+((AH395+AJ395)*Cadeirante/30*FJ$4)</f>
        <v>0</v>
      </c>
      <c r="FK395" s="181">
        <f>((AK395+AM395)*Percapita/30*FK$4)+((AL395+AN395)*Cadeirante/30*FK$4)</f>
        <v>0</v>
      </c>
      <c r="FL395" s="181">
        <f>((AO395+AQ395)*Percapita/30*FL$4)+((AP395+AR395)*Cadeirante/30*FL$4)</f>
        <v>0</v>
      </c>
      <c r="FM395" s="181">
        <f>((AS395+AU395)*Percapita/30*FM$4)+((AT395+AV395)*Cadeirante/30*FM$4)</f>
        <v>0</v>
      </c>
      <c r="FN395" s="181">
        <f>((AW395+AY395)*Percapita/30*FN$4)+((AX395+AZ395)*Cadeirante/30*FN$4)</f>
        <v>0</v>
      </c>
      <c r="FO395" s="181">
        <f>((BA395+BC395)*Percapita/30*FO$4)+((BB395+BD395)*Cadeirante/30*FO$4)</f>
        <v>0</v>
      </c>
      <c r="FP395" s="181">
        <f>((BE395+BG395)*Percapita/30*FP$4)+((BF395+BH395)*Cadeirante/30*FP$4)</f>
        <v>0</v>
      </c>
      <c r="FQ395" s="181">
        <f>((BI395+BK395)*Percapita/30*FQ$4)+((BJ395+BL395)*Cadeirante/30*FQ$4)</f>
        <v>0</v>
      </c>
      <c r="FR395" s="181">
        <f>((BM395+BO395)*Percapita/30*FR$4)+((BN395+BP395)*Cadeirante/30*FR$4)</f>
        <v>0</v>
      </c>
      <c r="FS395" s="181">
        <f>((BQ395+BS395)*Percapita/30*FS$4)+((BR395+BT395)*Cadeirante/30*FS$4)</f>
        <v>0</v>
      </c>
      <c r="FT395" s="181">
        <f>((BU395+BW395)*Percapita/30*FT$4)+((BV395+BX395)*Cadeirante/30*FT$4)</f>
        <v>0</v>
      </c>
      <c r="FU395" s="181">
        <f>((BY395+CA395)*Percapita/30*FU$4)+((BZ395+CB395)*Cadeirante/30*FU$4)</f>
        <v>0</v>
      </c>
      <c r="FV395" s="181">
        <f>((CC395+CE395)*Percapita/30*FV$4)+((CD395+CF395)*Cadeirante/30*FV$4)</f>
        <v>0</v>
      </c>
      <c r="FW395" s="181">
        <f>((CG395+CI395)*Percapita/30*FW$4)+((CI395+CK395)*Cadeirante/30*FW$4)</f>
        <v>0</v>
      </c>
      <c r="FX395" s="181">
        <f>((CK395+CM395)*Percapita/30*FX$4)+((CL395+CN395)*Cadeirante/30*FX$4)</f>
        <v>0</v>
      </c>
      <c r="FY395" s="181">
        <f>((CO395+CQ395)*Percapita/30*FY$4)+((CP395+CR395)*Cadeirante/30*FY$4)</f>
        <v>0</v>
      </c>
      <c r="FZ395" s="181">
        <f>((CS395+CU395)*Percapita/30*FZ$4)+((CT395+CV395)*Cadeirante/30*FZ$4)</f>
        <v>0</v>
      </c>
      <c r="GA395" s="181">
        <f>((CW395+CY395)*Percapita/30*GA$4)+((CX395+CZ395)*Cadeirante/30*GA$4)</f>
        <v>0</v>
      </c>
      <c r="GB395" s="181">
        <f>((DA395+DC395)*Percapita/30*GB$4)+((DB395+DD395)*Cadeirante/30*GB$4)</f>
        <v>0</v>
      </c>
      <c r="GC395" s="181">
        <f>((DE395+DG395)*Percapita/30*GC$4)+((DF395+DH395)*Cadeirante/30*GC$4)</f>
        <v>0</v>
      </c>
      <c r="GD395" s="181">
        <f>((DI395+DK395)*Percapita/30*GD$4)+((DJ395+DL395)*Cadeirante/30*GD$4)</f>
        <v>0</v>
      </c>
      <c r="GE395" s="181">
        <f>((DM395+DO395)*Percapita/30*GE$4)+((DN395+DP395)*Cadeirante/30*GE$4)</f>
        <v>0</v>
      </c>
      <c r="GF395" s="181">
        <f>((DQ395+DS395)*Percapita/30*GF$4)+((DR395+DT395)*Cadeirante/30*GF$4)</f>
        <v>0</v>
      </c>
      <c r="GG395" s="181">
        <f>((DU395+DW395)*Percapita/30*GG$4)+((DV395+DX395)*Cadeirante/30*GG$4)</f>
        <v>0</v>
      </c>
      <c r="GH395" s="181">
        <f>((DY395+EA395)*Percapita/30*GH$4)+((DZ395+EB395)*Cadeirante/30*GH$4)</f>
        <v>0</v>
      </c>
      <c r="GI395" s="181">
        <f>((EC395+EE395)*Percapita/30*GI$4)+((ED395+EF395)*Cadeirante/30*GI$4)</f>
        <v>0</v>
      </c>
      <c r="GJ395" s="181">
        <f>((EG395+EI395)*Percapita)+((EH395+EJ395)*Cadeirante)</f>
        <v>0</v>
      </c>
      <c r="GK395" s="258"/>
      <c r="GL395" s="103">
        <f t="shared" ref="GL395:GL458" si="462">IF(J395="ADAPTADO",T395*Cadeirante/30*GM395+S395*Percapita/30*GM395,IF(J395="NORMAL",(S395+T395)*Percapita/30*GM395,IF(J395="CRECHE",0)))*-1</f>
        <v>0</v>
      </c>
      <c r="GM395" s="124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259"/>
      <c r="HQ395" s="64"/>
      <c r="HW395" s="257"/>
      <c r="HY395" s="280">
        <f t="shared" si="452"/>
        <v>0</v>
      </c>
      <c r="HZ395" s="280">
        <f t="shared" si="453"/>
        <v>0</v>
      </c>
      <c r="IA395" s="280">
        <f t="shared" si="454"/>
        <v>0</v>
      </c>
    </row>
    <row r="396" spans="1:237" s="106" customFormat="1" ht="22.5" customHeight="1" x14ac:dyDescent="0.25">
      <c r="A396" t="s">
        <v>3563</v>
      </c>
      <c r="B396" s="522" t="s">
        <v>3564</v>
      </c>
      <c r="C396" s="523">
        <v>1</v>
      </c>
      <c r="D396" s="524" t="s">
        <v>3556</v>
      </c>
      <c r="E396" s="524" t="s">
        <v>3565</v>
      </c>
      <c r="F396" s="525" t="s">
        <v>3224</v>
      </c>
      <c r="G396" s="525" t="s">
        <v>3225</v>
      </c>
      <c r="H396" s="350" t="s">
        <v>197</v>
      </c>
      <c r="I396" s="351" t="s">
        <v>3566</v>
      </c>
      <c r="J396" s="409" t="s">
        <v>3231</v>
      </c>
      <c r="K396" s="410" t="s">
        <v>3232</v>
      </c>
      <c r="L396" s="329">
        <f>CONTINUA!BV396</f>
        <v>0</v>
      </c>
      <c r="M396" s="329">
        <f>CONTINUA!BW396</f>
        <v>0</v>
      </c>
      <c r="N396" s="895"/>
      <c r="O396" s="896" t="s">
        <v>4043</v>
      </c>
      <c r="P396" s="897" t="s">
        <v>4035</v>
      </c>
      <c r="Q396" s="400">
        <v>30</v>
      </c>
      <c r="R396" s="401"/>
      <c r="S396" s="400"/>
      <c r="T396" s="401"/>
      <c r="U396" s="400"/>
      <c r="V396" s="401"/>
      <c r="W396" s="400"/>
      <c r="X396" s="401"/>
      <c r="Y396" s="400"/>
      <c r="Z396" s="401"/>
      <c r="AA396" s="400"/>
      <c r="AB396" s="401"/>
      <c r="AC396" s="400"/>
      <c r="AD396" s="401"/>
      <c r="AE396" s="400"/>
      <c r="AF396" s="401"/>
      <c r="AG396" s="400"/>
      <c r="AH396" s="401"/>
      <c r="AI396" s="400"/>
      <c r="AJ396" s="401"/>
      <c r="AK396" s="400"/>
      <c r="AL396" s="401"/>
      <c r="AM396" s="400"/>
      <c r="AN396" s="401"/>
      <c r="AO396" s="400"/>
      <c r="AP396" s="401"/>
      <c r="AQ396" s="400"/>
      <c r="AR396" s="401"/>
      <c r="AS396" s="400"/>
      <c r="AT396" s="401"/>
      <c r="AU396" s="400"/>
      <c r="AV396" s="401"/>
      <c r="AW396" s="400"/>
      <c r="AX396" s="401"/>
      <c r="AY396" s="400"/>
      <c r="AZ396" s="401"/>
      <c r="BA396" s="400"/>
      <c r="BB396" s="401"/>
      <c r="BC396" s="400"/>
      <c r="BD396" s="401"/>
      <c r="BE396" s="400"/>
      <c r="BF396" s="401"/>
      <c r="BG396" s="400"/>
      <c r="BH396" s="401"/>
      <c r="BI396" s="400"/>
      <c r="BJ396" s="401"/>
      <c r="BK396" s="400"/>
      <c r="BL396" s="401"/>
      <c r="BM396" s="400"/>
      <c r="BN396" s="401"/>
      <c r="BO396" s="400"/>
      <c r="BP396" s="401"/>
      <c r="BQ396" s="400"/>
      <c r="BR396" s="401"/>
      <c r="BS396" s="400"/>
      <c r="BT396" s="401"/>
      <c r="BU396" s="400"/>
      <c r="BV396" s="401"/>
      <c r="BW396" s="400"/>
      <c r="BX396" s="401"/>
      <c r="BY396" s="400"/>
      <c r="BZ396" s="401"/>
      <c r="CA396" s="400"/>
      <c r="CB396" s="401"/>
      <c r="CC396" s="400"/>
      <c r="CD396" s="401"/>
      <c r="CE396" s="400"/>
      <c r="CF396" s="401"/>
      <c r="CG396" s="400"/>
      <c r="CH396" s="401"/>
      <c r="CI396" s="400"/>
      <c r="CJ396" s="401"/>
      <c r="CK396" s="400"/>
      <c r="CL396" s="401"/>
      <c r="CM396" s="400"/>
      <c r="CN396" s="401"/>
      <c r="CO396" s="400"/>
      <c r="CP396" s="401"/>
      <c r="CQ396" s="400"/>
      <c r="CR396" s="401"/>
      <c r="CS396" s="400"/>
      <c r="CT396" s="401"/>
      <c r="CU396" s="400"/>
      <c r="CV396" s="401"/>
      <c r="CW396" s="400"/>
      <c r="CX396" s="401"/>
      <c r="CY396" s="400"/>
      <c r="CZ396" s="401"/>
      <c r="DA396" s="400"/>
      <c r="DB396" s="401"/>
      <c r="DC396" s="400"/>
      <c r="DD396" s="401"/>
      <c r="DE396" s="400"/>
      <c r="DF396" s="401"/>
      <c r="DG396" s="400"/>
      <c r="DH396" s="401"/>
      <c r="DI396" s="400"/>
      <c r="DJ396" s="401"/>
      <c r="DK396" s="400"/>
      <c r="DL396" s="401"/>
      <c r="DM396" s="400"/>
      <c r="DN396" s="401"/>
      <c r="DO396" s="400"/>
      <c r="DP396" s="401"/>
      <c r="DQ396" s="400"/>
      <c r="DR396" s="401"/>
      <c r="DS396" s="400"/>
      <c r="DT396" s="401"/>
      <c r="DU396" s="400"/>
      <c r="DV396" s="401"/>
      <c r="DW396" s="400"/>
      <c r="DX396" s="401"/>
      <c r="DY396" s="400"/>
      <c r="DZ396" s="401"/>
      <c r="EA396" s="400"/>
      <c r="EB396" s="401"/>
      <c r="EC396" s="400"/>
      <c r="ED396" s="401"/>
      <c r="EE396" s="400"/>
      <c r="EF396" s="401"/>
      <c r="EG396" s="400"/>
      <c r="EH396" s="401"/>
      <c r="EI396" s="400"/>
      <c r="EJ396" s="447"/>
      <c r="EK396" s="510"/>
      <c r="EL396" s="513" t="s">
        <v>4022</v>
      </c>
      <c r="EM396" s="520">
        <v>565.00400000000002</v>
      </c>
      <c r="EN396" s="520"/>
      <c r="EO396" s="520"/>
      <c r="EP396" s="171">
        <f t="shared" si="455"/>
        <v>30</v>
      </c>
      <c r="EQ396" s="171">
        <f t="shared" si="456"/>
        <v>0</v>
      </c>
      <c r="ER396" s="171">
        <f t="shared" si="457"/>
        <v>0</v>
      </c>
      <c r="ES396" s="171">
        <f t="shared" si="458"/>
        <v>0</v>
      </c>
      <c r="ET396" s="171">
        <f t="shared" si="459"/>
        <v>0</v>
      </c>
      <c r="EU396" s="171">
        <f t="shared" si="460"/>
        <v>0</v>
      </c>
      <c r="EV396" s="172">
        <f t="shared" si="461"/>
        <v>30</v>
      </c>
      <c r="EW396" s="367">
        <f>IF(C396=4,IF(MAX(Q396:EJ398)&gt;0,(Especiall/30*(IF(($G396-$F396)=($G$5-$F$5),30,IF(DAY($G396)=31,($G396-$F396),($G396-$F396)+1)))),0),0)</f>
        <v>0</v>
      </c>
      <c r="EX396" s="248">
        <f t="shared" ref="EX396:EX399" si="463">FF396</f>
        <v>19819.88</v>
      </c>
      <c r="EY396" s="174">
        <f>(L396*regular)+(M396*Cadeirantee)</f>
        <v>0</v>
      </c>
      <c r="EZ396" s="249">
        <f>SUMIF(FG396:GJ396,"&gt;0")</f>
        <v>0</v>
      </c>
      <c r="FA396" s="249">
        <f>SUMIF(FG396:GJ396,"&lt;0")+SUMIF(GN396:HP396,"&lt;0")</f>
        <v>0</v>
      </c>
      <c r="FB396" s="174">
        <v>0</v>
      </c>
      <c r="FC396" s="175">
        <f>N396*km*'VALORES TABELA'!$B$13</f>
        <v>0</v>
      </c>
      <c r="FD396" s="250">
        <f>GL396</f>
        <v>0</v>
      </c>
      <c r="FE396" s="176">
        <f>(EW396+EW397+EW398+EW399+EX396+EX397+EX398+EX399+EY396+EY397+EY398+EY399+EY400+EZ396+EZ397+EZ398+EZ399+FA396+FA397+FA398+FA399+FC396+FC397+FC398+FC399+HY396-HZ396-IA396+FD396+FD397+FD398+FD399+FB400)</f>
        <v>20384.884000000002</v>
      </c>
      <c r="FF396" s="177">
        <f>IF(C396=4,SUM(Q396+Q397+Q398+S396+S397+S398)*Percapita/30*FF$4+(R396+R397+R398+T396+T397+T398)*Cadeirante/30*FF$4,IF(C396=3,IF(Q399+S399=10,Fixo/30*FF$4+(Q396+Q397+Q398+S396+S397+S398)*Percapita/30*FF$4+(R399+T399)*Cadeirante/30*FF$4,IF(Q399+S399&lt;=9,(Q399+S399)*Crechee/30*FF$4)+(R399+T399)*Cadeirante/30*FF$4+(Q396+Q397+Q398+S396+S397+S398)*Percapita/30*FF$4)+IF(Q399+S399&gt;=11,Fixo/30*FF$4+(Q399+S399-10)*Crechee/30*FF$4,0),IF(C396=2,IF(R396+R397+R398+R399+T396+T397+T398+T399=1,Cadeirante/30*FF$4,IF(R396+R397+R398+R399+T396+T397+T398+T399=2,Fixo/30*FF$4,IF(R396+R397+R398+R399+T396+T397+T398+T399&gt;2,Fixo/30*FF$4+(R396+R397+R398+R399+T396+T397+T398+T399-2)*Cadeirante/30*FF$4)))+(Q396+Q397+Q398+S396+S397+S398)*Percapita/30*FF$4+(Q399+S399)*Crechee/30*FF$4,IF(C396=1,IF(Q396+Q397+Q398+R396+R397+R398+S396+S397+S398+T396+T397+T398&lt;=15,(Q396+Q397+Q398+S396+S397+S398)*Percapita/30*FF$4,IF(Q396+Q397+Q398+R396+R397+R398+S396+S397+S398+T396+T397+T398&gt;=16,Fixo/30*FF$4+(Q396+Q397+Q398+R396+R397+R398+S396+S397+S398+T396+T397-16)*Percapita/30*FF$4))))))</f>
        <v>19819.88</v>
      </c>
      <c r="FG396" s="177">
        <f>IF(C396=4,SUM(U396+U397+U398+W396+W397+W398)*Percapita/30*FG$4+(V396+V397+V398+X396+X397+X398)*Cadeirante/30*FG$4,IF(C396=3,IF(U399+W399=10,Fixo/30*FG$4+(U396+U397+U398+W396+W397+W398)*Percapita/30*FG$4+(V399+X399)*Cadeirante/30*FG$4,IF(U399+W399&lt;=9,(U399+W399)*Crechee/30*FG$4)+(V399+X399)*Cadeirante/30*FG$4+(U396+U397+U398+W396+W397+W398)*Percapita/30*FG$4)+IF(U399+W399&gt;=11,Fixo/30*FG$4+(U399+W399-10)*Crechee/30*FG$4,0),IF(C396=2,IF(V396+V397+V398+V399+X396+X397+X398+X399=1,Cadeirante/30*FG$4,IF(V396+V397+V398+V399+X396+X397+X398+X399=2,Fixo/30*FG$4,IF(V396+V397+V398+V399+X396+X397+X398+X399&gt;2,Fixo/30*FG$4+(V396+V397+V398+V399+X396+X397+X398+X399-2)*Cadeirante/30*FG$4)))+(U396+U397+U398+W396+W397+W398)*Percapita/30*FG$4+(U399+W399)*Crechee/30*FG$4,IF(C396=1,IF(U396+U397+U398+V396+V397+V398+W396+W397+W398+X396+X397+X398&lt;=15,(U396+U397+U398+W396+W397+W398)*Percapita/30*FG$4,IF(U396+U397+U398+V396+V397+V398+W396+W397+W398+X396+X397+X398&gt;=16,Fixo/30*FG$4+(U396+U397+U398+V396+V397+V398+W396+W397+W398+X396+X397-16)*Percapita/30*FG$4))))))</f>
        <v>0</v>
      </c>
      <c r="FH396" s="177">
        <f>IF(C396=4,SUM(Y396+Y397+Y398+AA396+AA397+AA398)*Percapita/30*FH$4+(Z396+Z397+Z398+AB396+AB397+AB398)*Cadeirante/30*FH$4,IF(C396=3,IF(Y399+AA399=10,Fixo/30*FH$4+(Y396+Y397+Y398+AA396+AA397+AA398)*Percapita/30*FH$4+(Z399+AB399)*Cadeirante/30*FH$4,IF(Y399+AA399&lt;=9,(Y399+AA399)*Crechee/30*FH$4)+(Z399+AB399)*Cadeirante/30*FH$4+(Y396+Y397+Y398+AA396+AA397+AA398)*Percapita/30*FH$4)+IF(Y399+AA399&gt;=11,Fixo/30*FH$4+(Y399+AA399-10)*Crechee/30*FH$4,0),IF(C396=2,IF(Z396+Z397+Z398+Z399+AB396+AB397+AB398+AB399=1,Cadeirante/30*FH$4,IF(Z396+Z397+Z398+Z399+AB396+AB397+AB398+AB399=2,Fixo/30*FH$4,IF(Z396+Z397+Z398+Z399+AB396+AB397+AB398+AB399&gt;2,Fixo/30*FH$4+(Z396+Z397+Z398+Z399+AB396+AB397+AB398+AB399-2)*Cadeirante/30*FH$4)))+(Y396+Y397+Y398+AA396+AA397+AA398)*Percapita/30*FH$4+(Y399+AA399)*Crechee/30*FH$4,IF(C396=1,IF(Y396+Y397+Y398+Z396+Z397+Z398+AA396+AA397+AA398+AB396+AB397+AB398&lt;=15,(Y396+Y397+Y398+AA396+AA397+AA398)*Percapita/30*FH$4,IF(Y396+Y397+Y398+Z396+Z397+Z398+AA396+AA397+AA398+AB396+AB397+AB398&gt;=16,Fixo/30*FH$4+(Y396+Y397+Y398+Z396+Z397+Z398+AA396+AA397+AA398+AB396+AB397-16)*Percapita/30*FH$4))))))</f>
        <v>0</v>
      </c>
      <c r="FI396" s="177">
        <f>IF(C396=4,SUM(AC396+AC397+AC398+AE396+AE397+AE398)*Percapita/30*FI$4+(AD396+AD397+AD398+AF396+AF397+AF398)*Cadeirante/30*FI$4,IF(C396=3,IF(AC399+AE399=10,Fixo/30*FI$4+(AC396+AC397+AC398+AE396+AE397+AE398)*Percapita/30*FI$4+(AD399+AF399)*Cadeirante/30*FI$4,IF(AC399+AE399&lt;=9,(AC399+AE399)*Crechee/30*FI$4)+(AD399+AF399)*Cadeirante/30*FI$4+(AC396+AC397+AC398+AE396+AE397+AE398)*Percapita/30*FI$4)+IF(AC399+AE399&gt;=11,Fixo/30*FI$4+(AC399+AE399-10)*Crechee/30*FI$4,0),IF(C396=2,IF(AD396+AD397+AD398+AD399+AF396+AF397+AF398+AF399=1,Cadeirante/30*FI$4,IF(AD396+AD397+AD398+AD399+AF396+AF397+AF398+AF399=2,Fixo/30*FI$4,IF(AD396+AD397+AD398+AD399+AF396+AF397+AF398+AF399&gt;2,Fixo/30*FI$4+(AD396+AD397+AD398+AD399+AF396+AF397+AF398+AF399-2)*Cadeirante/30*FI$4)))+(AC396+AC397+AC398+AE396+AE397+AE398)*Percapita/30*FI$4+(AC399+AE399)*Crechee/30*FI$4,IF(C396=1,IF(AC396+AC397+AC398+AD396+AD397+AD398+AE396+AE397+AE398+AF396+AF397+AF398&lt;=15,(AC396+AC397+AC398+AE396+AE397+AE398)*Percapita/30*FI$4,IF(AC396+AC397+AC398+AD396+AD397+AD398+AE396+AE397+AE398+AF396+AF397+AF398&gt;=16,Fixo/30*FI$4+(AC396+AC397+AC398+AD396+AD397+AD398+AE396+AE397+AE398+AF396+AF397-16)*Percapita/30*FI$4))))))</f>
        <v>0</v>
      </c>
      <c r="FJ396" s="177">
        <f>IF(C396=4,SUM(AG396+AG397+AG398+AI396+AI397+AI398)*Percapita/30*FJ$4+(AH396+AH397+AH398+AJ396+AJ397+AJ398)*Cadeirante/30*FJ$4,IF(C396=3,IF(AG399+AI399=10,Fixo/30*FJ$4+(AG396+AG397+AG398+AI396+AI397+AI398)*Percapita/30*FJ$4+(AH399+AJ399)*Cadeirante/30*FJ$4,IF(AG399+AI399&lt;=9,(AG399+AI399)*Crechee/30*FJ$4)+(AH399+AJ399)*Cadeirante/30*FJ$4+(AG396+AG397+AG398+AI396+AI397+AI398)*Percapita/30*FJ$4)+IF(AG399+AI399&gt;=11,Fixo/30*FJ$4+(AG399+AI399-10)*Crechee/30*FJ$4,0),IF(C396=2,IF(AH396+AH397+AH398+AH399+AJ396+AJ397+AJ398+AJ399=1,Cadeirante/30*FJ$4,IF(AH396+AH397+AH398+AH399+AJ396+AJ397+AJ398+AJ399=2,Fixo/30*FJ$4,IF(AH396+AH397+AH398+AH399+AJ396+AJ397+AJ398+AJ399&gt;2,Fixo/30*FJ$4+(AH396+AH397+AH398+AH399+AJ396+AJ397+AJ398+AJ399-2)*Cadeirante/30*FJ$4)))+(AG396+AG397+AG398+AI396+AI397+AI398)*Percapita/30*FJ$4+(AG399+AI399)*Crechee/30*FJ$4,IF(C396=1,IF(AG396+AG397+AG398+AH396+AH397+AH398+AI396+AI397+AI398+AJ396+AJ397+AJ398&lt;=15,(AG396+AG397+AG398+AI396+AI397+AI398)*Percapita/30*FJ$4,IF(AG396+AG397+AG398+AH396+AH397+AH398+AI396+AI397+AI398+AJ396+AJ397+AJ398&gt;=16,Fixo/30*FJ$4+(AG396+AG397+AG398+AH396+AH397+AH398+AI396+AI397+AI398+AJ396+AJ397-16)*Percapita/30*FJ$4))))))</f>
        <v>0</v>
      </c>
      <c r="FK396" s="177">
        <f>IF(C396=4,SUM(AK396+AK397+AK398+AM396+AM397+AM398)*Percapita/30*FK$4+(AL396+AL397+AL398+AN396+AN397+AN398)*Cadeirante/30*FK$4,IF(C396=3,IF(AK399+AM399=10,Fixo/30*FK$4+(AK396+AK397+AK398+AM396+AM397+AM398)*Percapita/30*FK$4+(AL399+AN399)*Cadeirante/30*FK$4,IF(AK399+AM399&lt;=9,(AK399+AM399)*Crechee/30*FK$4)+(AL399+AN399)*Cadeirante/30*FK$4+(AK396+AK397+AK398+AM396+AM397+AM398)*Percapita/30*FK$4)+IF(AK399+AM399&gt;=11,Fixo/30*FK$4+(AK399+AM399-10)*Crechee/30*FK$4,0),IF(C396=2,IF(AL396+AL397+AL398+AL399+AN396+AN397+AN398+AN399=1,Cadeirante/30*FK$4,IF(AL396+AL397+AL398+AL399+AN396+AN397+AN398+AN399=2,Fixo/30*FK$4,IF(AL396+AL397+AL398+AL399+AN396+AN397+AN398+AN399&gt;2,Fixo/30*FK$4+(AL396+AL397+AL398+AL399+AN396+AN397+AN398+AN399-2)*Cadeirante/30*FK$4)))+(AK396+AK397+AK398+AM396+AM397+AM398)*Percapita/30*FK$4+(AK399+AM399)*Crechee/30*FK$4,IF(C396=1,IF(AK396+AK397+AK398+AL396+AL397+AL398+AM396+AM397+AM398+AN396+AN397+AN398&lt;=15,(AK396+AK397+AK398+AM396+AM397+AM398)*Percapita/30*FK$4,IF(AK396+AK397+AK398+AL396+AL397+AL398+AM396+AM397+AM398+AN396+AN397+AN398&gt;=16,Fixo/30*FK$4+(AK396+AK397+AK398+AL396+AL397+AL398+AM396+AM397+AM398+AN396+AN397-16)*Percapita/30*FK$4))))))</f>
        <v>0</v>
      </c>
      <c r="FL396" s="177">
        <f>IF(C396=4,SUM(AO396+AO397+AO398+AQ396+AQ397+AQ398)*Percapita/30*FL$4+(AP396+AP397+AP398+AR396+AR397+AR398)*Cadeirante/30*FL$4,IF(C396=3,IF(AO399+AQ399=10,Fixo/30*FL$4+(AO396+AO397+AO398+AQ396+AQ397+AQ398)*Percapita/30*FL$4+(AP399+AR399)*Cadeirante/30*FL$4,IF(AO399+AQ399&lt;=9,(AO399+AQ399)*Crechee/30*FL$4)+(AP399+AR399)*Cadeirante/30*FL$4+(AO396+AO397+AO398+AQ396+AQ397+AQ398)*Percapita/30*FL$4)+IF(AO399+AQ399&gt;=11,Fixo/30*FL$4+(AO399+AQ399-10)*Crechee/30*FL$4,0),IF(C396=2,IF(AP396+AP397+AP398+AP399+AR396+AR397+AR398+AR399=1,Cadeirante/30*FL$4,IF(AP396+AP397+AP398+AP399+AR396+AR397+AR398+AR399=2,Fixo/30*FL$4,IF(AP396+AP397+AP398+AP399+AR396+AR397+AR398+AR399&gt;2,Fixo/30*FL$4+(AP396+AP397+AP398+AP399+AR396+AR397+AR398+AR399-2)*Cadeirante/30*FL$4)))+(AO396+AO397+AO398+AQ396+AQ397+AQ398)*Percapita/30*FL$4+(AO399+AQ399)*Crechee/30*FL$4,IF(C396=1,IF(AO396+AO397+AO398+AP396+AP397+AP398+AQ396+AQ397+AQ398+AR396+AR397+AR398&lt;=15,(AO396+AO397+AO398+AQ396+AQ397+AQ398)*Percapita/30*FL$4,IF(AO396+AO397+AO398+AP396+AP397+AP398+AQ396+AQ397+AQ398+AR396+AR397+AR398&gt;=16,Fixo/30*FL$4+(AO396+AO397+AO398+AP396+AP397+AP398+AQ396+AQ397+AQ398+AR396+AR397-16)*Percapita/30*FL$4))))))</f>
        <v>0</v>
      </c>
      <c r="FM396" s="177">
        <f>IF(C396=4,SUM(AS396+AS397+AS398+AU396+AU397+AU398)*Percapita/30*FM$4+(AT396+AT397+AT398+AV396+AV397+AV398)*Cadeirante/30*FM$4,IF(C396=3,IF(AS399+AU399=10,Fixo/30*FM$4+(AS396+AS397+AS398+AU396+AU397+AU398)*Percapita/30*FM$4+(AT399+AV399)*Cadeirante/30*FM$4,IF(AS399+AU399&lt;=9,(AS399+AU399)*Crechee/30*FM$4)+(AT399+AV399)*Cadeirante/30*FM$4+(AS396+AS397+AS398+AU396+AU397+AU398)*Percapita/30*FM$4)+IF(AS399+AU399&gt;=11,Fixo/30*FM$4+(AS399+AU399-10)*Crechee/30*FM$4,0),IF(C396=2,IF(AT396+AT397+AT398+AT399+AV396+AV397+AV398+AV399=1,Cadeirante/30*FM$4,IF(AT396+AT397+AT398+AT399+AV396+AV397+AV398+AV399=2,Fixo/30*FM$4,IF(AT396+AT397+AT398+AT399+AV396+AV397+AV398+AV399&gt;2,Fixo/30*FM$4+(AT396+AT397+AT398+AT399+AV396+AV397+AV398+AV399-2)*Cadeirante/30*FM$4)))+(AS396+AS397+AS398+AU396+AU397+AU398)*Percapita/30*FM$4+(AS399+AU399)*Crechee/30*FM$4,IF(C396=1,IF(AS396+AS397+AS398+AT396+AT397+AT398+AU396+AU397+AU398+AV396+AV397+AV398&lt;=15,(AS396+AS397+AS398+AU396+AU397+AU398)*Percapita/30*FM$4,IF(AS396+AS397+AS398+AT396+AT397+AT398+AU396+AU397+AU398+AV396+AV397+AV398&gt;=16,Fixo/30*FM$4+(AS396+AS397+AS398+AT396+AT397+AT398+AU396+AU397+AU398+AV396+AV397-16)*Percapita/30*FM$4))))))</f>
        <v>0</v>
      </c>
      <c r="FN396" s="177">
        <f>IF(C396=4,SUM(AW396+AW397+AW398+AY396+AY397+AY398)*Percapita/30*FN$4+(AX396+AX397+AX398+AZ396+AZ397+AZ398)*Cadeirante/30*FN$4,IF(C396=3,IF(AW399+AY399=10,Fixo/30*FN$4+(AW396+AW397+AW398+AY396+AY397+AY398)*Percapita/30*FN$4+(AX399+AZ399)*Cadeirante/30*FN$4,IF(AW399+AY399&lt;=9,(AW399+AY399)*Crechee/30*FN$4)+(AX399+AZ399)*Cadeirante/30*FN$4+(AW396+AW397+AW398+AY396+AY397+AY398)*Percapita/30*FN$4)+IF(AW399+AY399&gt;=11,Fixo/30*FN$4+(AW399+AY399-10)*Crechee/30*FN$4,0),IF(C396=2,IF(AX396+AX397+AX398+AX399+AZ396+AZ397+AZ398+AZ399=1,Cadeirante/30*FN$4,IF(AX396+AX397+AX398+AX399+AZ396+AZ397+AZ398+AZ399=2,Fixo/30*FN$4,IF(AX396+AX397+AX398+AX399+AZ396+AZ397+AZ398+AZ399&gt;2,Fixo/30*FN$4+(AX396+AX397+AX398+AX399+AZ396+AZ397+AZ398+AZ399-2)*Cadeirante/30*FN$4)))+(AW396+AW397+AW398+AY396+AY397+AY398)*Percapita/30*FN$4+(AW399+AY399)*Crechee/30*FN$4,IF(C396=1,IF(AW396+AW397+AW398+AX396+AX397+AX398+AY396+AY397+AY398+AZ396+AZ397+AZ398&lt;=15,(AW396+AW397+AW398+AY396+AY397+AY398)*Percapita/30*FN$4,IF(AW396+AW397+AW398+AX396+AX397+AX398+AY396+AY397+AY398+AZ396+AZ397+AZ398&gt;=16,Fixo/30*FN$4+(AW396+AW397+AW398+AX396+AX397+AX398+AY396+AY397+AY398+AZ396+AZ397-16)*Percapita/30*FN$4))))))</f>
        <v>0</v>
      </c>
      <c r="FO396" s="177">
        <f>IF(C396=4,SUM(BA396+BA397+BA398+BC396+BC397+BC398)*Percapita/30*FO$4+(BB396+BB397+BB398+BD396+BD397+BD398)*Cadeirante/30*FO$4,IF(C396=3,IF(BA399+BC399=10,Fixo/30*FO$4+(BA396+BA397+BA398+BC396+BC397+BC398)*Percapita/30*FO$4+(BB399+BD399)*Cadeirante/30*FO$4,IF(BA399+BC399&lt;=9,(BA399+BC399)*Crechee/30*FO$4)+(BB399+BD399)*Cadeirante/30*FO$4+(BA396+BA397+BA398+BC396+BC397+BC398)*Percapita/30*FO$4)+IF(BA399+BC399&gt;=11,Fixo/30*FO$4+(BA399+BC399-10)*Crechee/30*FO$4,0),IF(C396=2,IF(BB396+BB397+BB398+BB399+BD396+BD397+BD398+BD399=1,Cadeirante/30*FO$4,IF(BB396+BB397+BB398+BB399+BD396+BD397+BD398+BD399=2,Fixo/30*FO$4,IF(BB396+BB397+BB398+BB399+BD396+BD397+BD398+BD399&gt;2,Fixo/30*FO$4+(BB396+BB397+BB398+BB399+BD396+BD397+BD398+BD399-2)*Cadeirante/30*FO$4)))+(BA396+BA397+BA398+BC396+BC397+BC398)*Percapita/30*FO$4+(BA399+BC399)*Crechee/30*FO$4,IF(C396=1,IF(BA396+BA397+BA398+BB396+BB397+BB398+BC396+BC397+BC398+BD396+BD397+BD398&lt;=15,(BA396+BA397+BA398+BC396+BC397+BC398)*Percapita/30*FO$4,IF(BA396+BA397+BA398+BB396+BB397+BB398+BC396+BC397+BC398+BD396+BD397+BD398&gt;=16,Fixo/30*FO$4+(BA396+BA397+BA398+BB396+BB397+BB398+BC396+BC397+BC398+BD396+BD397-16)*Percapita/30*FO$4))))))</f>
        <v>0</v>
      </c>
      <c r="FP396" s="177">
        <f>IF(C396=4,SUM(BE396+BE397+BE398+BG396+BG397+BG398)*Percapita/30*FP$4+(BF396+BF397+BF398+BH396+BH397+BH398)*Cadeirante/30*FP$4,IF(C396=3,IF(BE399+BG399=10,Fixo/30*FP$4+(BE396+BE397+BE398+BG396+BG397+BG398)*Percapita/30*FP$4+(BF399+BH399)*Cadeirante/30*FP$4,IF(BE399+BG399&lt;=9,(BE399+BG399)*Crechee/30*FP$4)+(BF399+BH399)*Cadeirante/30*FP$4+(BE396+BE397+BE398+BG396+BG397+BG398)*Percapita/30*FP$4)+IF(BE399+BG399&gt;=11,Fixo/30*FP$4+(BE399+BG399-10)*Crechee/30*FP$4,0),IF(C396=2,IF(BF396+BF397+BF398+BF399+BH396+BH397+BH398+BH399=1,Cadeirante/30*FP$4,IF(BF396+BF397+BF398+BF399+BH396+BH397+BH398+BH399=2,Fixo/30*FP$4,IF(BF396+BF397+BF398+BF399+BH396+BH397+BH398+BH399&gt;2,Fixo/30*FP$4+(BF396+BF397+BF398+BF399+BH396+BH397+BH398+BH399-2)*Cadeirante/30*FP$4)))+(BE396+BE397+BE398+BG396+BG397+BG398)*Percapita/30*FP$4+(BE399+BG399)*Crechee/30*FP$4,IF(C396=1,IF(BE396+BE397+BE398+BF396+BF397+BF398+BG396+BG397+BG398+BH396+BH397+BH398&lt;=15,(BE396+BE397+BE398+BG396+BG397+BG398)*Percapita/30*FP$4,IF(BE396+BE397+BE398+BF396+BF397+BF398+BG396+BG397+BG398+BH396+BH397+BH398&gt;=16,Fixo/30*FP$4+(BE396+BE397+BE398+BF396+BF397+BF398+BG396+BG397+BG398+BH396+BH397-16)*Percapita/30*FP$4))))))</f>
        <v>0</v>
      </c>
      <c r="FQ396" s="177">
        <f>IF(C396=4,SUM(BI396+BI397+BI398+BK396+BK397+BK398)*Percapita/30*FQ$4+(BJ396+BJ397+BJ398+BL396+BL397+BL398)*Cadeirante/30*FQ$4,IF(C396=3,IF(BI399+BK399=10,Fixo/30*FQ$4+(BI396+BI397+BI398+BK396+BK397+BK398)*Percapita/30*FQ$4+(BJ399+BL399)*Cadeirante/30*FQ$4,IF(BI399+BK399&lt;=9,(BI399+BK399)*Crechee/30*FQ$4)+(BJ399+BL399)*Cadeirante/30*FQ$4+(BI396+BI397+BI398+BK396+BK397+BK398)*Percapita/30*FQ$4)+IF(BI399+BK399&gt;=11,Fixo/30*FQ$4+(BI399+BK399-10)*Crechee/30*FQ$4,0),IF(C396=2,IF(BJ396+BJ397+BJ398+BJ399+BL396+BL397+BL398+BL399=1,Cadeirante/30*FQ$4,IF(BJ396+BJ397+BJ398+BJ399+BL396+BL397+BL398+BL399=2,Fixo/30*FQ$4,IF(BJ396+BJ397+BJ398+BJ399+BL396+BL397+BL398+BL399&gt;2,Fixo/30*FQ$4+(BJ396+BJ397+BJ398+BJ399+BL396+BL397+BL398+BL399-2)*Cadeirante/30*FQ$4)))+(BI396+BI397+BI398+BK396+BK397+BK398)*Percapita/30*FQ$4+(BI399+BK399)*Crechee/30*FQ$4,IF(C396=1,IF(BI396+BI397+BI398+BJ396+BJ397+BJ398+BK396+BK397+BK398+BL396+BL397+BL398&lt;=15,(BI396+BI397+BI398+BK396+BK397+BK398)*Percapita/30*FQ$4,IF(BI396+BI397+BI398+BJ396+BJ397+BJ398+BK396+BK397+BK398+BL396+BL397+BL398&gt;=16,Fixo/30*FQ$4+(BI396+BI397+BI398+BJ396+BJ397+BJ398+BK396+BK397+BK398+BL396+BL397-16)*Percapita/30*FQ$4))))))</f>
        <v>0</v>
      </c>
      <c r="FR396" s="177">
        <f>IF(C396=4,SUM(BM396+BM397+BM398+BO396+BO397+BO398)*Percapita/30*FR$4+(BN396+BN397+BN398+BP396+BP397+BP398)*Cadeirante/30*FR$4,IF(C396=3,IF(BM399+BO399=10,Fixo/30*FR$4+(BM396+BM397+BM398+BO396+BO397+BO398)*Percapita/30*FR$4+(BN399+BP399)*Cadeirante/30*FR$4,IF(BM399+BO399&lt;=9,(BM399+BO399)*Crechee/30*FR$4)+(BN399+BP399)*Cadeirante/30*FR$4+(BM396+BM397+BM398+BO396+BO397+BO398)*Percapita/30*FR$4)+IF(BM399+BO399&gt;=11,Fixo/30*FR$4+(BM399+BO399-10)*Crechee/30*FR$4,0),IF(C396=2,IF(BN396+BN397+BN398+BN399+BP396+BP397+BP398+BP399=1,Cadeirante/30*FR$4,IF(BN396+BN397+BN398+BN399+BP396+BP397+BP398+BP399=2,Fixo/30*FR$4,IF(BN396+BN397+BN398+BN399+BP396+BP397+BP398+BP399&gt;2,Fixo/30*FR$4+(BN396+BN397+BN398+BN399+BP396+BP397+BP398+BP399-2)*Cadeirante/30*FR$4)))+(BM396+BM397+BM398+BO396+BO397+BO398)*Percapita/30*FR$4+(BM399+BO399)*Crechee/30*FR$4,IF(C396=1,IF(BM396+BM397+BM398+BN396+BN397+BN398+BO396+BO397+BO398+BP396+BP397+BP398&lt;=15,(BM396+BM397+BM398+BO396+BO397+BO398)*Percapita/30*FR$4,IF(BM396+BM397+BM398+BN396+BN397+BN398+BO396+BO397+BO398+BP396+BP397+BP398&gt;=16,Fixo/30*FR$4+(BM396+BM397+BM398+BN396+BN397+BN398+BO396+BO397+BO398+BP396+BP397-16)*Percapita/30*FR$4))))))</f>
        <v>0</v>
      </c>
      <c r="FS396" s="177">
        <f>IF(C396=4,SUM(BQ396+BQ397+BQ398+BS396+BS397+BS398)*Percapita/30*FS$4+(BR396+BR397+BR398+BT396+BT397+BT398)*Cadeirante/30*FS$4,IF(C396=3,IF(BQ399+BS399=10,Fixo/30*FS$4+(BQ396+BQ397+BQ398+BS396+BS397+BS398)*Percapita/30*FS$4+(BR399+BT399)*Cadeirante/30*FS$4,IF(BQ399+BS399&lt;=9,(BQ399+BS399)*Crechee/30*FS$4)+(BR399+BT399)*Cadeirante/30*FS$4+(BQ396+BQ397+BQ398+BS396+BS397+BS398)*Percapita/30*FS$4)+IF(BQ399+BS399&gt;=11,Fixo/30*FS$4+(BQ399+BS399-10)*Crechee/30*FS$4,0),IF(C396=2,IF(BR396+BR397+BR398+BR399+BT396+BT397+BT398+BT399=1,Cadeirante/30*FS$4,IF(BR396+BR397+BR398+BR399+BT396+BT397+BT398+BT399=2,Fixo/30*FS$4,IF(BR396+BR397+BR398+BR399+BT396+BT397+BT398+BT399&gt;2,Fixo/30*FS$4+(BR396+BR397+BR398+BR399+BT396+BT397+BT398+BT399-2)*Cadeirante/30*FS$4)))+(BQ396+BQ397+BQ398+BS396+BS397+BS398)*Percapita/30*FS$4+(BQ399+BS399)*Crechee/30*FS$4,IF(C396=1,IF(BQ396+BQ397+BQ398+BR396+BR397+BR398+BS396+BS397+BS398+BT396+BT397+BT398&lt;=15,(BQ396+BQ397+BQ398+BS396+BS397+BS398)*Percapita/30*FS$4,IF(BQ396+BQ397+BQ398+BR396+BR397+BR398+BS396+BS397+BS398+BT396+BT397+BT398&gt;=16,Fixo/30*FS$4+(BQ396+BQ397+BQ398+BR396+BR397+BR398+BS396+BS397+BS398+BT396+BT397-16)*Percapita/30*FS$4))))))</f>
        <v>0</v>
      </c>
      <c r="FT396" s="177">
        <f>IF(C396=4,SUM(BU396+BU397+BU398+BW396+BW397+BW398)*Percapita/30*FT$4+(BV396+BV397+BV398+BX396+BX397+BX398)*Cadeirante/30*FT$4,IF(C396=3,IF(BU399+BW399=10,Fixo/30*FT$4+(BU396+BU397+BU398+BW396+BW397+BW398)*Percapita/30*FT$4+(BV399+BX399)*Cadeirante/30*FT$4,IF(BU399+BW399&lt;=9,(BU399+BW399)*Crechee/30*FT$4)+(BV399+BX399)*Cadeirante/30*FT$4+(BU396+BU397+BU398+BW396+BW397+BW398)*Percapita/30*FT$4)+IF(BU399+BW399&gt;=11,Fixo/30*FT$4+(BU399+BW399-10)*Crechee/30*FT$4,0),IF(C396=2,IF(BV396+BV397+BV398+BV399+BX396+BX397+BX398+BX399=1,Cadeirante/30*FT$4,IF(BV396+BV397+BV398+BV399+BX396+BX397+BX398+BX399=2,Fixo/30*FT$4,IF(BV396+BV397+BV398+BV399+BX396+BX397+BX398+BX399&gt;2,Fixo/30*FT$4+(BV396+BV397+BV398+BV399+BX396+BX397+BX398+BX399-2)*Cadeirante/30*FT$4)))+(BU396+BU397+BU398+BW396+BW397+BW398)*Percapita/30*FT$4+(BU399+BW399)*Crechee/30*FT$4,IF(C396=1,IF(BU396+BU397+BU398+BV396+BV397+BV398+BW396+BW397+BW398+BX396+BX397+BX398&lt;=15,(BU396+BU397+BU398+BW396+BW397+BW398)*Percapita/30*FT$4,IF(BU396+BU397+BU398+BV396+BV397+BV398+BW396+BW397+BW398+BX396+BX397+BX398&gt;=16,Fixo/30*FT$4+(BU396+BU397+BU398+BV396+BV397+BV398+BW396+BW397+BW398+BX396+BX397-16)*Percapita/30*FT$4))))))</f>
        <v>0</v>
      </c>
      <c r="FU396" s="177">
        <f>IF(C396=4,SUM(BY396+BY397+BY398+CA396+CA397+CA398)*Percapita/30*FU$4+(BZ396+BZ397+BZ398+CB396+CB397+CB398)*Cadeirante/30*FU$4,IF(C396=3,IF(BY399+CA399=10,Fixo/30*FU$4+(BY396+BY397+BY398+CA396+CA397+CA398)*Percapita/30*FU$4+(BZ399+CB399)*Cadeirante/30*FU$4,IF(BY399+CA399&lt;=9,(BY399+CA399)*Crechee/30*FU$4)+(BZ399+CB399)*Cadeirante/30*FU$4+(BY396+BY397+BY398+CA396+CA397+CA398)*Percapita/30*FU$4)+IF(BY399+CA399&gt;=11,Fixo/30*FU$4+(BY399+CA399-10)*Crechee/30*FU$4,0),IF(C396=2,IF(BZ396+BZ397+BZ398+BZ399+CB396+CB397+CB398+CB399=1,Cadeirante/30*FU$4,IF(BZ396+BZ397+BZ398+BZ399+CB396+CB397+CB398+CB399=2,Fixo/30*FU$4,IF(BZ396+BZ397+BZ398+BZ399+CB396+CB397+CB398+CB399&gt;2,Fixo/30*FU$4+(BZ396+BZ397+BZ398+BZ399+CB396+CB397+CB398+CB399-2)*Cadeirante/30*FU$4)))+(BY396+BY397+BY398+CA396+CA397+CA398)*Percapita/30*FU$4+(BY399+CA399)*Crechee/30*FU$4,IF(C396=1,IF(BY396+BY397+BY398+BZ396+BZ397+BZ398+CA396+CA397+CA398+CB396+CB397+CB398&lt;=15,(BY396+BY397+BY398+CA396+CA397+CA398)*Percapita/30*FU$4,IF(BY396+BY397+BY398+BZ396+BZ397+BZ398+CA396+CA397+CA398+CB396+CB397+CB398&gt;=16,Fixo/30*FU$4+(BY396+BY397+BY398+BZ396+BZ397+BZ398+CA396+CA397+CA398+CB396+CB397-16)*Percapita/30*FU$4))))))</f>
        <v>0</v>
      </c>
      <c r="FV396" s="177">
        <f>IF(C396=4,SUM(CC396+CC397+CC398+CE396+CE397+CE398)*Percapita/30*FV$4+(CD396+CD397+CD398+CF396+CF397+CF398)*Cadeirante/30*FV$4,IF(C396=3,IF(CC399+CE399=10,Fixo/30*FV$4+(CC396+CC397+CC398+CE396+CE397+CE398)*Percapita/30*FV$4+(CD399+CF399)*Cadeirante/30*FV$4,IF(CC399+CE399&lt;=9,(CC399+CE399)*Crechee/30*FV$4)+(CD399+CF399)*Cadeirante/30*FV$4+(CC396+CC397+CC398+CE396+CE397+CE398)*Percapita/30*FV$4)+IF(CC399+CE399&gt;=11,Fixo/30*FV$4+(CC399+CE399-10)*Crechee/30*FV$4,0),IF(C396=2,IF(CD396+CD397+CD398+CD399+CF396+CF397+CF398+CF399=1,Cadeirante/30*FV$4,IF(CD396+CD397+CD398+CD399+CF396+CF397+CF398+CF399=2,Fixo/30*FV$4,IF(CD396+CD397+CD398+CD399+CF396+CF397+CF398+CF399&gt;2,Fixo/30*FV$4+(CD396+CD397+CD398+CD399+CF396+CF397+CF398+CF399-2)*Cadeirante/30*FV$4)))+(CC396+CC397+CC398+CE396+CE397+CE398)*Percapita/30*FV$4+(CC399+CE399)*Crechee/30*FV$4,IF(C396=1,IF(CC396+CC397+CC398+CD396+CD397+CD398+CE396+CE397+CE398+CF396+CF397+CF398&lt;=15,(CC396+CC397+CC398+CE396+CE397+CE398)*Percapita/30*FV$4,IF(CC396+CC397+CC398+CD396+CD397+CD398+CE396+CE397+CE398+CF396+CF397+CF398&gt;=16,Fixo/30*FV$4+(CC396+CC397+CC398+CD396+CD397+CD398+CE396+CE397+CE398+CF396+CF397-16)*Percapita/30*FV$4))))))</f>
        <v>0</v>
      </c>
      <c r="FW396" s="177">
        <f>IF(C396=4,SUM(CG396+CG397+CG398+CI396+CI397+CI398)*Percapita/30*FW$4+(CH396+CH397+CH398+CJ396+CJ397+CJ398)*Cadeirante/30*FW$4,IF(C396=3,IF(CG399+CI399=10,Fixo/30*FW$4+(CG396+CG397+CG398+CI396+CI397+CI398)*Percapita/30*FW$4+(CH399+CJ399)*Cadeirante/30*FW$4,IF(CG399+CI399&lt;=9,(CG399+CI399)*Crechee/30*FW$4)+(CH399+CJ399)*Cadeirante/30*FW$4+(CG396+CG397+CG398+CI396+CI397+CI398)*Percapita/30*FW$4)+IF(CG399+CI399&gt;=11,Fixo/30*FW$4+(CG399+CI399-10)*Crechee/30*FW$4,0),IF(C396=2,IF(CH396+CH397+CH398+CH399+CJ396+CJ397+CJ398+CJ399=1,Cadeirante/30*FW$4,IF(CH396+CH397+CH398+CH399+CJ396+CJ397+CJ398+CJ399=2,Fixo/30*FW$4,IF(CH396+CH397+CH398+CH399+CJ396+CJ397+CJ398+CJ399&gt;2,Fixo/30*FW$4+(CH396+CH397+CH398+CH399+CJ396+CJ397+CJ398+CJ399-2)*Cadeirante/30*FW$4)))+(CG396+CG397+CG398+CI396+CI397+CI398)*Percapita/30*FW$4+(CG399+CI399)*Crechee/30*FW$4,IF(C396=1,IF(CG396+CG397+CG398+CH396+CH397+CH398+CI396+CI397+CI398+CJ396+CJ397+CJ398&lt;=15,(CG396+CG397+CG398+CI396+CI397+CI398)*Percapita/30*FW$4,IF(CG396+CG397+CG398+CH396+CH397+CH398+CI396+CI397+CI398+CJ396+CJ397+CJ398&gt;=16,Fixo/30*FW$4+(CG396+CG397+CG398+CH396+CH397+CH398+CI396+CI397+CI398+CJ396+CJ397-16)*Percapita/30*FW$4))))))</f>
        <v>0</v>
      </c>
      <c r="FX396" s="177">
        <f>IF(C396=4,SUM(CK396+CK397+CK398+CM396+CM397+CM398)*Percapita/30*FX$4+(CL396+CL397+CL398+CN396+CN397+CN398)*Cadeirante/30*FX$4,IF(C396=3,IF(CK399+CM399=10,Fixo/30*FX$4+(CK396+CK397+CK398+CM396+CM397+CM398)*Percapita/30*FX$4+(CL399+CN399)*Cadeirante/30*FX$4,IF(CK399+CM399&lt;=9,(CK399+CM399)*Crechee/30*FX$4)+(CL399+CN399)*Cadeirante/30*FX$4+(CK396+CK397+CK398+CM396+CM397+CM398)*Percapita/30*FX$4)+IF(CK399+CM399&gt;=11,Fixo/30*FX$4+(CK399+CM399-10)*Crechee/30*FX$4,0),IF(C396=2,IF(CL396+CL397+CL398+CL399+CN396+CN397+CN398+CN399=1,Cadeirante/30*FX$4,IF(CL396+CL397+CL398+CL399+CN396+CN397+CN398+CN399=2,Fixo/30*FX$4,IF(CL396+CL397+CL398+CL399+CN396+CN397+CN398+CN399&gt;2,Fixo/30*FX$4+(CL396+CL397+CL398+CL399+CN396+CN397+CN398+CN399-2)*Cadeirante/30*FX$4)))+(CK396+CK397+CK398+CM396+CM397+CM398)*Percapita/30*FX$4+(CK399+CM399)*Crechee/30*FX$4,IF(C396=1,IF(CK396+CK397+CK398+CL396+CL397+CL398+CM396+CM397+CM398+CN396+CN397+CN398&lt;=15,(CK396+CK397+CK398+CM396+CM397+CM398)*Percapita/30*FX$4,IF(CK396+CK397+CK398+CL396+CL397+CL398+CM396+CM397+CM398+CN396+CN397+CN398&gt;=16,Fixo/30*FX$4+(CK396+CK397+CK398+CL396+CL397+CL398+CM396+CM397+CM398+CN396+CN397-16)*Percapita/30*FX$4))))))</f>
        <v>0</v>
      </c>
      <c r="FY396" s="177">
        <f>IF(C396=4,SUM(CO396+CO397+CO398+CQ396+CQ397+CQ398)*Percapita/30*FY$4+(CP396+CP397+CP398+CR396+CR397+CR398)*Cadeirante/30*FY$4,IF(C396=3,IF(CO399+CQ399=10,Fixo/30*FY$4+(CO396+CO397+CO398+CQ396+CQ397+CQ398)*Percapita/30*FY$4+(CP399+CR399)*Cadeirante/30*FY$4,IF(CO399+CQ399&lt;=9,(CO399+CQ399)*Crechee/30*FY$4)+(CP399+CR399)*Cadeirante/30*FY$4+(CO396+CO397+CO398+CQ396+CQ397+CQ398)*Percapita/30*FY$4)+IF(CO399+CQ399&gt;=11,Fixo/30*FY$4+(CO399+CQ399-10)*Crechee/30*FY$4,0),IF(C396=2,IF(CP396+CP397+CP398+CP399+CR396+CR397+CR398+CR399=1,Cadeirante/30*FY$4,IF(CP396+CP397+CP398+CP399+CR396+CR397+CR398+CR399=2,Fixo/30*FY$4,IF(CP396+CP397+CP398+CP399+CR396+CR397+CR398+CR399&gt;2,Fixo/30*FY$4+(CP396+CP397+CP398+CP399+CR396+CR397+CR398+CR399-2)*Cadeirante/30*FY$4)))+(CO396+CO397+CO398+CQ396+CQ397+CQ398)*Percapita/30*FY$4+(CO399+CQ399)*Crechee/30*FY$4,IF(C396=1,IF(CO396+CO397+CO398+CP396+CP397+CP398+CQ396+CQ397+CQ398+CR396+CR397+CR398&lt;=15,(CO396+CO397+CO398+CQ396+CQ397+CQ398)*Percapita/30*FY$4,IF(CO396+CO397+CO398+CP396+CP397+CP398+CQ396+CQ397+CQ398+CR396+CR397+CR398&gt;=16,Fixo/30*FY$4+(CO396+CO397+CO398+CP396+CP397+CP398+CQ396+CQ397+CQ398+CR396+CR397-16)*Percapita/30*FY$4))))))</f>
        <v>0</v>
      </c>
      <c r="FZ396" s="177">
        <f>IF(C396=4,SUM(CS396+CS397+CS398+CU396+CU397+CU398)*Percapita/30*FZ$4+(CT396+CT397+CT398+CV396+CV397+CV398)*Cadeirante/30*FZ$4,IF(C396=3,IF(CS399+CU399=10,Fixo/30*FZ$4+(CS396+CS397+CS398+CU396+CU397+CU398)*Percapita/30*FZ$4+(CT399+CV399)*Cadeirante/30*FZ$4,IF(CS399+CU399&lt;=9,(CS399+CU399)*Crechee/30*FZ$4)+(CT399+CV399)*Cadeirante/30*FZ$4+(CS396+CS397+CS398+CU396+CU397+CU398)*Percapita/30*FZ$4)+IF(CS399+CU399&gt;=11,Fixo/30*FZ$4+(CS399+CU399-10)*Crechee/30*FZ$4,0),IF(C396=2,IF(CT396+CT397+CT398+CT399+CV396+CV397+CV398+CV399=1,Cadeirante/30*FZ$4,IF(CT396+CT397+CT398+CT399+CV396+CV397+CV398+CV399=2,Fixo/30*FZ$4,IF(CT396+CT397+CT398+CT399+CV396+CV397+CV398+CV399&gt;2,Fixo/30*FZ$4+(CT396+CT397+CT398+CT399+CV396+CV397+CV398+CV399-2)*Cadeirante/30*FZ$4)))+(CS396+CS397+CS398+CU396+CU397+CU398)*Percapita/30*FZ$4+(CS399+CU399)*Crechee/30*FZ$4,IF(C396=1,IF(CS396+CS397+CS398+CT396+CT397+CT398+CU396+CU397+CU398+CV396+CV397+CV398&lt;=15,(CS396+CS397+CS398+CU396+CU397+CU398)*Percapita/30*FZ$4,IF(CS396+CS397+CS398+CT396+CT397+CT398+CU396+CU397+CU398+CV396+CV397+CV398&gt;=16,Fixo/30*FZ$4+(CS396+CS397+CS398+CT396+CT397+CT398+CU396+CU397+CU398+CV396+CV397-16)*Percapita/30*FZ$4))))))</f>
        <v>0</v>
      </c>
      <c r="GA396" s="177">
        <f>IF(C396=4,SUM(CW396+CW397+CW398+CY396+CY397+CY398)*Percapita/30*GA$4+(CX396+CX397+CX398+CZ396+CZ397+CZ398)*Cadeirante/30*GA$4,IF(C396=3,IF(CW399+CY399=10,Fixo/30*GA$4+(CW396+CW397+CW398+CY396+CY397+CY398)*Percapita/30*GA$4+(CX399+CZ399)*Cadeirante/30*GA$4,IF(CW399+CY399&lt;=9,(CW399+CY399)*Crechee/30*GA$4)+(CX399+CZ399)*Cadeirante/30*GA$4+(CW396+CW397+CW398+CY396+CY397+CY398)*Percapita/30*GA$4)+IF(CW399+CY399&gt;=11,Fixo/30*GA$4+(CW399+CY399-10)*Crechee/30*GA$4,0),IF(C396=2,IF(CX396+CX397+CX398+CX399+CZ396+CZ397+CZ398+CZ399=1,Cadeirante/30*GA$4,IF(CX396+CX397+CX398+CX399+CZ396+CZ397+CZ398+CZ399=2,Fixo/30*GA$4,IF(CX396+CX397+CX398+CX399+CZ396+CZ397+CZ398+CZ399&gt;2,Fixo/30*GA$4+(CX396+CX397+CX398+CX399+CZ396+CZ397+CZ398+CZ399-2)*Cadeirante/30*GA$4)))+(CW396+CW397+CW398+CY396+CY397+CY398)*Percapita/30*GA$4+(CW399+CY399)*Crechee/30*GA$4,IF(C396=1,IF(CW396+CW397+CW398+CX396+CX397+CX398+CY396+CY397+CY398+CZ396+CZ397+CZ398&lt;=15,(CW396+CW397+CW398+CY396+CY397+CY398)*Percapita/30*GA$4,IF(CW396+CW397+CW398+CX396+CX397+CX398+CY396+CY397+CY398+CZ396+CZ397+CZ398&gt;=16,Fixo/30*GA$4+(CW396+CW397+CW398+CX396+CX397+CX398+CY396+CY397+CY398+CZ396+CZ397-16)*Percapita/30*GA$4))))))</f>
        <v>0</v>
      </c>
      <c r="GB396" s="177">
        <f>IF(C396=4,SUM(DA396+DA397+DA398+DC396+DC397+DC398)*Percapita/30*GB$4+(DB396+DB397+DB398+DD396+DD397+DD398)*Cadeirante/30*GB$4,IF(C396=3,IF(DA399+DC399=10,Fixo/30*GB$4+(DA396+DA397+DA398+DC396+DC397+DC398)*Percapita/30*GB$4+(DB399+DD399)*Cadeirante/30*GB$4,IF(DA399+DC399&lt;=9,(DA399+DC399)*Crechee/30*GB$4)+(DB399+DD399)*Cadeirante/30*GB$4+(DA396+DA397+DA398+DC396+DC397+DC398)*Percapita/30*GB$4)+IF(DA399+DC399&gt;=11,Fixo/30*GB$4+(DA399+DC399-10)*Crechee/30*GB$4,0),IF(C396=2,IF(DB396+DB397+DB398+DB399+DD396+DD397+DD398+DD399=1,Cadeirante/30*GB$4,IF(DB396+DB397+DB398+DB399+DD396+DD397+DD398+DD399=2,Fixo/30*GB$4,IF(DB396+DB397+DB398+DB399+DD396+DD397+DD398+DD399&gt;2,Fixo/30*GB$4+(DB396+DB397+DB398+DB399+DD396+DD397+DD398+DD399-2)*Cadeirante/30*GB$4)))+(DA396+DA397+DA398+DC396+DC397+DC398)*Percapita/30*GB$4+(DA399+DC399)*Crechee/30*GB$4,IF(C396=1,IF(DA396+DA397+DA398+DB396+DB397+DB398+DC396+DC397+DC398+DD396+DD397+DD398&lt;=15,(DA396+DA397+DA398+DC396+DC397+DC398)*Percapita/30*GB$4,IF(DA396+DA397+DA398+DB396+DB397+DB398+DC396+DC397+DC398+DD396+DD397+DD398&gt;=16,Fixo/30*GB$4+(DA396+DA397+DA398+DB396+DB397+DB398+DC396+DC397+DC398+DD396+DD397-16)*Percapita/30*GB$4))))))</f>
        <v>0</v>
      </c>
      <c r="GC396" s="177">
        <f>IF(C396=4,SUM(DE396+DE397+DE398+DG396+DG397+DG398)*Percapita/30*GC$4+(DF396+DF397+DF398+DH396+DH397+DH398)*Cadeirante/30*GC$4,IF(C396=3,IF(DE399+DG399=10,Fixo/30*GC$4+(DE396+DE397+DE398+DG396+DG397+DG398)*Percapita/30*GC$4+(DF399+DH399)*Cadeirante/30*GC$4,IF(DE399+DG399&lt;=9,(DE399+DG399)*Crechee/30*GC$4)+(DF399+DH399)*Cadeirante/30*GC$4+(DE396+DE397+DE398+DG396+DG397+DG398)*Percapita/30*GC$4)+IF(DE399+DG399&gt;=11,Fixo/30*GC$4+(DE399+DG399-10)*Crechee/30*GC$4,0),IF(C396=2,IF(DF396+DF397+DF398+DF399+DH396+DH397+DH398+DH399=1,Cadeirante/30*GC$4,IF(DF396+DF397+DF398+DF399+DH396+DH397+DH398+DH399=2,Fixo/30*GC$4,IF(DF396+DF397+DF398+DF399+DH396+DH397+DH398+DH399&gt;2,Fixo/30*GC$4+(DF396+DF397+DF398+DF399+DH396+DH397+DH398+DH399-2)*Cadeirante/30*GC$4)))+(DE396+DE397+DE398+DG396+DG397+DG398)*Percapita/30*GC$4+(DE399+DG399)*Crechee/30*GC$4,IF(C396=1,IF(DE396+DE397+DE398+DF396+DF397+DF398+DG396+DG397+DG398+DH396+DH397+DH398&lt;=15,(DE396+DE397+DE398+DG396+DG397+DG398)*Percapita/30*GC$4,IF(DE396+DE397+DE398+DF396+DF397+DF398+DG396+DG397+DG398+DH396+DH397+DH398&gt;=16,Fixo/30*GC$4+(DE396+DE397+DE398+DF396+DF397+DF398+DG396+DG397+DG398+DH396+DH397-16)*Percapita/30*GC$4))))))</f>
        <v>0</v>
      </c>
      <c r="GD396" s="177">
        <f>IF(C396=4,SUM(DI396+DI397+DI398+DK396+DK397+DK398)*Percapita/30*GD$4+(DJ396+DJ397+DJ398+DL396+DL397+DL398)*Cadeirante/30*GD$4,IF(C396=3,IF(DI399+DK399=10,Fixo/30*GD$4+(DI396+DI397+DI398+DK396+DK397+DK398)*Percapita/30*GD$4+(DJ399+DL399)*Cadeirante/30*GD$4,IF(DI399+DK399&lt;=9,(DI399+DK399)*Crechee/30*GD$4)+(DJ399+DL399)*Cadeirante/30*GD$4+(DI396+DI397+DI398+DK396+DK397+DK398)*Percapita/30*GD$4)+IF(DI399+DK399&gt;=11,Fixo/30*GD$4+(DI399+DK399-10)*Crechee/30*GD$4,0),IF(C396=2,IF(DJ396+DJ397+DJ398+DJ399+DL396+DL397+DL398+DL399=1,Cadeirante/30*GD$4,IF(DJ396+DJ397+DJ398+DJ399+DL396+DL397+DL398+DL399=2,Fixo/30*GD$4,IF(DJ396+DJ397+DJ398+DJ399+DL396+DL397+DL398+DL399&gt;2,Fixo/30*GD$4+(DJ396+DJ397+DJ398+DJ399+DL396+DL397+DL398+DL399-2)*Cadeirante/30*GD$4)))+(DI396+DI397+DI398+DK396+DK397+DK398)*Percapita/30*GD$4+(DI399+DK399)*Crechee/30*GD$4,IF(C396=1,IF(DI396+DI397+DI398+DJ396+DJ397+DJ398+DK396+DK397+DK398+DL396+DL397+DL398&lt;=15,(DI396+DI397+DI398+DK396+DK397+DK398)*Percapita/30*GD$4,IF(DI396+DI397+DI398+DJ396+DJ397+DJ398+DK396+DK397+DK398+DL396+DL397+DL398&gt;=16,Fixo/30*GD$4+(DI396+DI397+DI398+DJ396+DJ397+DJ398+DK396+DK397+DK398+DL396+DL397-16)*Percapita/30*GD$4))))))</f>
        <v>0</v>
      </c>
      <c r="GE396" s="177">
        <f>IF(C396=4,SUM(DM396+DM397+DM398+DO396+DO397+DO398)*Percapita/30*GE$4+(DN396+DN397+DN398+DP396+DP397+DP398)*Cadeirante/30*GE$4,IF(C396=3,IF(DM399+DO399=10,Fixo/30*GE$4+(DM396+DM397+DM398+DO396+DO397+DO398)*Percapita/30*GE$4+(DN399+DP399)*Cadeirante/30*GE$4,IF(DM399+DO399&lt;=9,(DM399+DO399)*Crechee/30*GE$4)+(DN399+DP399)*Cadeirante/30*GE$4+(DM396+DM397+DM398+DO396+DO397+DO398)*Percapita/30*GE$4)+IF(DM399+DO399&gt;=11,Fixo/30*GE$4+(DM399+DO399-10)*Crechee/30*GE$4,0),IF(C396=2,IF(DN396+DN397+DN398+DN399+DP396+DP397+DP398+DP399=1,Cadeirante/30*GE$4,IF(DN396+DN397+DN398+DN399+DP396+DP397+DP398+DP399=2,Fixo/30*GE$4,IF(DN396+DN397+DN398+DN399+DP396+DP397+DP398+DP399&gt;2,Fixo/30*GE$4+(DN396+DN397+DN398+DN399+DP396+DP397+DP398+DP399-2)*Cadeirante/30*GE$4)))+(DM396+DM397+DM398+DO396+DO397+DO398)*Percapita/30*GE$4+(DM399+DO399)*Crechee/30*GE$4,IF(C396=1,IF(DM396+DM397+DM398+DN396+DN397+DN398+DO396+DO397+DO398+DP396+DP397+DP398&lt;=15,(DM396+DM397+DM398+DO396+DO397+DO398)*Percapita/30*GE$4,IF(DM396+DM397+DM398+DN396+DN397+DN398+DO396+DO397+DO398+DP396+DP397+DP398&gt;=16,Fixo/30*GE$4+(DM396+DM397+DM398+DN396+DN397+DN398+DO396+DO397+DO398+DP396+DP397-16)*Percapita/30*GE$4))))))</f>
        <v>0</v>
      </c>
      <c r="GF396" s="177">
        <f>IF(C396=4,SUM(DQ396+DQ397+DQ398+DS396+DS397+DS398)*Percapita/30*GF$4+(DR396+DR397+DR398+DT396+DT397+DT398)*Cadeirante/30*GF$4,IF(C396=3,IF(DQ399+DS399=10,Fixo/30*GF$4+(DQ396+DQ397+DQ398+DS396+DS397+DS398)*Percapita/30*GF$4+(DR399+DT399)*Cadeirante/30*GF$4,IF(DQ399+DS399&lt;=9,(DQ399+DS399)*Crechee/30*GF$4)+(DR399+DT399)*Cadeirante/30*GF$4+(DQ396+DQ397+DQ398+DS396+DS397+DS398)*Percapita/30*GF$4)+IF(DQ399+DS399&gt;=11,Fixo/30*GF$4+(DQ399+DS399-10)*Crechee/30*GF$4,0),IF(C396=2,IF(DR396+DR397+DR398+DR399+DT396+DT397+DT398+DT399=1,Cadeirante/30*GF$4,IF(DR396+DR397+DR398+DR399+DT396+DT397+DT398+DT399=2,Fixo/30*GF$4,IF(DR396+DR397+DR398+DR399+DT396+DT397+DT398+DT399&gt;2,Fixo/30*GF$4+(DR396+DR397+DR398+DR399+DT396+DT397+DT398+DT399-2)*Cadeirante/30*GF$4)))+(DQ396+DQ397+DQ398+DS396+DS397+DS398)*Percapita/30*GF$4+(DQ399+DS399)*Crechee/30*GF$4,IF(C396=1,IF(DQ396+DQ397+DQ398+DR396+DR397+DR398+DS396+DS397+DS398+DT396+DT397+DT398&lt;=15,(DQ396+DQ397+DQ398+DS396+DS397+DS398)*Percapita/30*GF$4,IF(DQ396+DQ397+DQ398+DR396+DR397+DR398+DS396+DS397+DS398+DT396+DT397+DT398&gt;=16,Fixo/30*GF$4+(DQ396+DQ397+DQ398+DR396+DR397+DR398+DS396+DS397+DS398+DT396+DT397-16)*Percapita/30*GF$4))))))</f>
        <v>0</v>
      </c>
      <c r="GG396" s="177">
        <f>IF(C396=4,SUM(DU396+DU397+DU398+DW396+DW397+DW398)*Percapita/30*GG$4+(DV396+DV397+DV398+DX396+DX397+DX398)*Cadeirante/30*GG$4,IF(C396=3,IF(DU399+DW399=10,Fixo/30*GG$4+(DU396+DU397+DU398+DW396+DW397+DW398)*Percapita/30*GG$4+(DV399+DX399)*Cadeirante/30*GG$4,IF(DU399+DW399&lt;=9,(DU399+DW399)*Crechee/30*GG$4)+(DV399+DX399)*Cadeirante/30*GG$4+(DU396+DU397+DU398+DW396+DW397+DW398)*Percapita/30*GG$4)+IF(DU399+DW399&gt;=11,Fixo/30*GG$4+(DU399+DW399-10)*Crechee/30*GG$4,0),IF(C396=2,IF(DV396+DV397+DV398+DV399+DX396+DX397+DX398+DX399=1,Cadeirante/30*GG$4,IF(DV396+DV397+DV398+DV399+DX396+DX397+DX398+DX399=2,Fixo/30*GG$4,IF(DV396+DV397+DV398+DV399+DX396+DX397+DX398+DX399&gt;2,Fixo/30*GG$4+(DV396+DV397+DV398+DV399+DX396+DX397+DX398+DX399-2)*Cadeirante/30*GG$4)))+(DU396+DU397+DU398+DW396+DW397+DW398)*Percapita/30*GG$4+(DU399+DW399)*Crechee/30*GG$4,IF(C396=1,IF(DU396+DU397+DU398+DV396+DV397+DV398+DW396+DW397+DW398+DX396+DX397+DX398&lt;=15,(DU396+DU397+DU398+DW396+DW397+DW398)*Percapita/30*GG$4,IF(DU396+DU397+DU398+DV396+DV397+DV398+DW396+DW397+DW398+DX396+DX397+DX398&gt;=16,Fixo/30*GG$4+(DU396+DU397+DU398+DV396+DV397+DV398+DW396+DW397+DW398+DX396+DX397-16)*Percapita/30*GG$4))))))</f>
        <v>0</v>
      </c>
      <c r="GH396" s="177">
        <f>IF(C396=4,SUM(DY396+DY397+DY398+EA396+EA397+EA398)*Percapita/30*GH$4+(DZ396+DZ397+DZ398+EB396+EB397+EB398)*Cadeirante/30*GH$4,IF(C396=3,IF(DY399+EA399=10,Fixo/30*GH$4+(DY396+DY397+DY398+EA396+EA397+EA398)*Percapita/30*GH$4+(DZ399+EB399)*Cadeirante/30*GH$4,IF(DY399+EA399&lt;=9,(DY399+EA399)*Crechee/30*GH$4)+(DZ399+EB399)*Cadeirante/30*GH$4+(DY396+DY397+DY398+EA396+EA397+EA398)*Percapita/30*GH$4)+IF(DY399+EA399&gt;=11,Fixo/30*GH$4+(DY399+EA399-10)*Crechee/30*GH$4,0),IF(C396=2,IF(DZ396+DZ397+DZ398+DZ399+EB396+EB397+EB398+EB399=1,Cadeirante/30*GH$4,IF(DZ396+DZ397+DZ398+DZ399+EB396+EB397+EB398+EB399=2,Fixo/30*GH$4,IF(DZ396+DZ397+DZ398+DZ399+EB396+EB397+EB398+EB399&gt;2,Fixo/30*GH$4+(DZ396+DZ397+DZ398+DZ399+EB396+EB397+EB398+EB399-2)*Cadeirante/30*GH$4)))+(DY396+DY397+DY398+EA396+EA397+EA398)*Percapita/30*GH$4+(DY399+EA399)*Crechee/30*GH$4,IF(C396=1,IF(DY396+DY397+DY398+DZ396+DZ397+DZ398+EA396+EA397+EA398+EB396+EB397+EB398&lt;=15,(DY396+DY397+DY398+EA396+EA397+EA398)*Percapita/30*GH$4,IF(DY396+DY397+DY398+DZ396+DZ397+DZ398+EA396+EA397+EA398+EB396+EB397+EB398&gt;=16,Fixo/30*GH$4+(DY396+DY397+DY398+DZ396+DZ397+DZ398+EA396+EA397+EA398+EB396+EB397-16)*Percapita/30*GH$4))))))</f>
        <v>0</v>
      </c>
      <c r="GI396" s="177">
        <f>IF(C396=4,SUM(EC396+EC397+EC398+EE396+EE397+EE398)*Percapita/30*GI$4+(ED396+ED397+ED398+EF396+EF397+EF398)*Cadeirante/30*GI$4,IF(C396=3,IF(EC399+EE399=10,Fixo/30*GI$4+(EC396+EC397+EC398+EE396+EE397+EE398)*Percapita/30*GI$4+(ED399+EF399)*Cadeirante/30*GI$4,IF(EC399+EE399&lt;=9,(EC399+EE399)*Crechee/30*GI$4)+(ED399+EF399)*Cadeirante/30*GI$4+(EC396+EC397+EC398+EE396+EE397+EE398)*Percapita/30*GI$4)+IF(EC399+EE399&gt;=11,Fixo/30*GI$4+(EC399+EE399-10)*Crechee/30*GI$4,0),IF(C396=2,IF(ED396+ED397+ED398+ED399+EF396+EF397+EF398+EF399=1,Cadeirante/30*GI$4,IF(ED396+ED397+ED398+ED399+EF396+EF397+EF398+EF399=2,Fixo/30*GI$4,IF(ED396+ED397+ED398+ED399+EF396+EF397+EF398+EF399&gt;2,Fixo/30*GI$4+(ED396+ED397+ED398+ED399+EF396+EF397+EF398+EF399-2)*Cadeirante/30*GI$4)))+(EC396+EC397+EC398+EE396+EE397+EE398)*Percapita/30*GI$4+(EC399+EE399)*Crechee/30*GI$4,IF(C396=1,IF(EC396+EC397+EC398+ED396+ED397+ED398+EE396+EE397+EE398+EF396+EF397+EF398&lt;=15,(EC396+EC397+EC398+EE396+EE397+EE398)*Percapita/30*GI$4,IF(EC396+EC397+EC398+ED396+ED397+ED398+EE396+EE397+EE398+EF396+EF397+EF398&gt;=16,Fixo/30*GI$4+(EC396+EC397+EC398+ED396+ED397+ED398+EE396+EE397+EE398+EF396+EF397-16)*Percapita/30*GI$4))))))</f>
        <v>0</v>
      </c>
      <c r="GJ396" s="177">
        <f>IF(C396=4,SUM(EG396+EG397+EG398+EI396+EI397+EI398)*Percapita/30*GJ$4+(EH396+EH397+EH398+EJ396+EJ397+EJ398)*Cadeirante/30*GJ$4,IF(C396=3,IF(EG399+EI399=10,Fixo/30*GJ$4+(EG396+EG397+EG398+EI396+EI397+EI398)*Percapita/30*GJ$4+(EH399+EJ399)*Cadeirante/30*GJ$4,IF(EG399+EI399&lt;=9,(EG399+EI399)*Crechee/30*GJ$4)+(EH399+EJ399)*Cadeirante/30*GJ$4+(EG396+EG397+EG398+EI396+EI397+EI398)*Percapita/30*GJ$4)+IF(EG399+EI399&gt;=11,Fixo/30*GJ$4+(EG399+EI399-10)*Crechee/30*GJ$4,0),IF(C396=2,IF(EH396+EH397+EH398+EH399+EJ396+EJ397+EJ398+EJ399=1,Cadeirante/30*GJ$4,IF(EH396+EH397+EH398+EH399+EJ396+EJ397+EJ398+EJ399=2,Fixo/30*GJ$4,IF(EH396+EH397+EH398+EH399+EJ396+EJ397+EJ398+EJ399&gt;2,Fixo/30*GJ$4+(EH396+EH397+EH398+EH399+EJ396+EJ397+EJ398+EJ399-2)*Cadeirante/30*GJ$4)))+(EG396+EG397+EG398+EI396+EI397+EI398)*Percapita/30*GJ$4+(EG399+EI399)*Crechee/30*GJ$4,IF(C396=1,IF(EG396+EG397+EG398+EH396+EH397+EH398+EI396+EI397+EI398+EJ396+EJ397+EJ398&lt;=15,(EG396+EG397+EG398+EI396+EI397+EI398)*Percapita/30*GJ$4,IF(EG396+EG397+EG398+EH396+EH397+EH398+EI396+EI397+EI398+EJ396+EJ397+EJ398&gt;=16,Fixo/30*GJ$4+(EG396+EG397+EG398+EH396+EH397+EH398+EI396+EI397+EI398+EJ396+EJ397-16)*Percapita/30*GJ$4))))))</f>
        <v>0</v>
      </c>
      <c r="GK396" s="178"/>
      <c r="GL396" s="103">
        <f t="shared" si="462"/>
        <v>0</v>
      </c>
      <c r="GM396" s="124"/>
      <c r="GN396" s="104">
        <f>SUMIF(V396:V399,"&lt;0")*Cadeirante/30*GN$4+SUMIF(X396:X399,"&lt;0")*Cadeirante/30*GN$4</f>
        <v>0</v>
      </c>
      <c r="GO396" s="104">
        <f>SUMIF(Z396:Z399,"&lt;0")*Cadeirante/30*GO$4+SUMIF(AB396:AB399,"&lt;0")*Cadeirante/30*GO$4</f>
        <v>0</v>
      </c>
      <c r="GP396" s="104">
        <f>SUMIF(AD396:AD399,"&lt;0")*Cadeirante/30*GP$4+SUMIF(AF396:AF399,"&lt;0")*Cadeirante/30*GP$4</f>
        <v>0</v>
      </c>
      <c r="GQ396" s="104">
        <f>SUMIF(AH396:AH399,"&lt;0")*Cadeirante/30*GQ$4+SUMIF(AJ396:AJ399,"&lt;0")*Cadeirante/30*GQ$4</f>
        <v>0</v>
      </c>
      <c r="GR396" s="104">
        <f>SUMIF(AL396:AL399,"&lt;0")*Cadeirante/30*GR$4+SUMIF(AN396:AN399,"&lt;0")*Cadeirante/30*GR$4</f>
        <v>0</v>
      </c>
      <c r="GS396" s="104">
        <f>SUMIF(AP396:AP399,"&lt;0")*Cadeirante/30*GS$4+SUMIF(AR396:AR399,"&lt;0")*Cadeirante/30*GS$4</f>
        <v>0</v>
      </c>
      <c r="GT396" s="104">
        <f>SUMIF(AT396:AT399,"&lt;0")*Cadeirante/30*GT$4+SUMIF(AV396:AV399,"&lt;0")*Cadeirante/30*GT$4</f>
        <v>0</v>
      </c>
      <c r="GU396" s="104">
        <f>SUMIF(AX396:AX399,"&lt;0")*Cadeirante/30*GU$4+SUMIF(AZ396:AZ399,"&lt;0")*Cadeirante/30*GU$4</f>
        <v>0</v>
      </c>
      <c r="GV396" s="104">
        <f>SUMIF(BB396:BB399,"&lt;0")*Cadeirante/30*GV$4+SUMIF(BD396:BD399,"&lt;0")*Cadeirante/30*GV$4</f>
        <v>0</v>
      </c>
      <c r="GW396" s="104">
        <f>SUMIF(BF396:BF399,"&lt;0")*Cadeirante/30*GW$4+SUMIF(BH396:BH399,"&lt;0")*Cadeirante/30*GW$4</f>
        <v>0</v>
      </c>
      <c r="GX396" s="104">
        <f>SUMIF(BJ396:BJ399,"&lt;0")*Cadeirante/30*GX$4+SUMIF(BL396:BL399,"&lt;0")*Cadeirante/30*GX$4</f>
        <v>0</v>
      </c>
      <c r="GY396" s="104">
        <f>SUMIF(BN396:BN399,"&lt;0")*Cadeirante/30*GY$4+SUMIF(BP396:BP399,"&lt;0")*Cadeirante/30*GY$4</f>
        <v>0</v>
      </c>
      <c r="GZ396" s="104">
        <f>SUMIF(BR396:BR399,"&lt;0")*Cadeirante/30*GZ$4+SUMIF(BT396:BT399,"&lt;0")*Cadeirante/30*GZ$4</f>
        <v>0</v>
      </c>
      <c r="HA396" s="104">
        <f>SUMIF(BV396:BV399,"&lt;0")*Cadeirante/30*HA$4+SUMIF(BX396:BX399,"&lt;0")*Cadeirante/30*HA$4</f>
        <v>0</v>
      </c>
      <c r="HB396" s="104">
        <f>SUMIF(BZ396:BZ399,"&lt;0")*Cadeirante/30*HB$4+SUMIF(CB396:CB399,"&lt;0")*Cadeirante/30*HB$4</f>
        <v>0</v>
      </c>
      <c r="HC396" s="104">
        <f>SUMIF(CD396:CD399,"&lt;0")*Cadeirante/30*HC$4+SUMIF(CF396:CF399,"&lt;0")*Cadeirante/30*HC$4</f>
        <v>0</v>
      </c>
      <c r="HD396" s="104">
        <f>SUMIF(CH396:CH399,"&lt;0")*Cadeirante/30*HD$4+SUMIF(CJ396:CJ399,"&lt;0")*Cadeirante/30*HD$4</f>
        <v>0</v>
      </c>
      <c r="HE396" s="104">
        <f>SUMIF(CL396:CL399,"&lt;0")*Cadeirante/30*HE$4+SUMIF(CN396:CN399,"&lt;0")*Cadeirante/30*HE$4</f>
        <v>0</v>
      </c>
      <c r="HF396" s="104">
        <f>SUMIF(CP396:CP399,"&lt;0")*Cadeirante/30*HF$4+SUMIF(CR396:CR399,"&lt;0")*Cadeirante/30*HF$4</f>
        <v>0</v>
      </c>
      <c r="HG396" s="104">
        <f>SUMIF(CT396:CT399,"&lt;0")*Cadeirante/30*HG$4+SUMIF(CV396:CV399,"&lt;0")*Cadeirante/30*HG$4</f>
        <v>0</v>
      </c>
      <c r="HH396" s="104">
        <f>SUMIF(CX396:CX399,"&lt;0")*Cadeirante/30*HH$4+SUMIF(CZ396:CZ399,"&lt;0")*Cadeirante/30*HH$4</f>
        <v>0</v>
      </c>
      <c r="HI396" s="104">
        <f>SUMIF(DB396:DB399,"&lt;0")*Cadeirante/30*HI$4+SUMIF(DD396:DD399,"&lt;0")*Cadeirante/30*HI$4</f>
        <v>0</v>
      </c>
      <c r="HJ396" s="104">
        <f>SUMIF(DF396:DF399,"&lt;0")*Cadeirante/30*HJ$4+SUMIF(DH396:DH399,"&lt;0")*Cadeirante/30*HJ$4</f>
        <v>0</v>
      </c>
      <c r="HK396" s="104">
        <f>SUMIF(DJ396:DJ399,"&lt;0")*Cadeirante/30*HK$4+SUMIF(DL396:DL399,"&lt;0")*Cadeirante/30*HK$4</f>
        <v>0</v>
      </c>
      <c r="HL396" s="104">
        <f>SUMIF(DN396:DN399,"&lt;0")*Cadeirante/30*HL$4+SUMIF(DP396:DP399,"&lt;0")*Cadeirante/30*HL$4</f>
        <v>0</v>
      </c>
      <c r="HM396" s="104">
        <f>SUMIF(DR396:DR399,"&lt;0")*Cadeirante/30*HM$4+SUMIF(DT396:DT399,"&lt;0")*Cadeirante/30*HM$4</f>
        <v>0</v>
      </c>
      <c r="HN396" s="104">
        <f>SUMIF(DV396:DV399,"&lt;0")*Cadeirante/30*HN$4+SUMIF(DX396:DX399,"&lt;0")*Cadeirante/30*HN$4</f>
        <v>0</v>
      </c>
      <c r="HO396" s="104">
        <f>SUMIF(DZ396:DZ399,"&lt;0")*Cadeirante/30*HO$4+SUMIF(EB396:EB399,"&lt;0")*Cadeirante/30*HO$4</f>
        <v>0</v>
      </c>
      <c r="HP396" s="104">
        <f>SUMIF(ED396:ED399,"&lt;0")*Cadeirante/30*HP$4+SUMIF(EF396:EF399,"&lt;0")*Cadeirante/30*HP$4</f>
        <v>0</v>
      </c>
      <c r="HQ396" s="64"/>
      <c r="HR396" s="64"/>
      <c r="HS396" s="64"/>
      <c r="HT396" s="64"/>
      <c r="HU396" s="64"/>
      <c r="HV396" s="64"/>
      <c r="HW396" s="176">
        <v>17629.309999999998</v>
      </c>
      <c r="HX396" s="64"/>
      <c r="HY396" s="280">
        <f>IF(ISTEXT(EM396), VALUE(EM396), EM396)</f>
        <v>565.00400000000002</v>
      </c>
      <c r="HZ396" s="280">
        <f>IF(ISTEXT(EN396), VALUE(EN396), EN396)</f>
        <v>0</v>
      </c>
      <c r="IA396" s="280">
        <f>IF(ISTEXT(EO396), VALUE(EO396), EO396)</f>
        <v>0</v>
      </c>
      <c r="IB396" s="64" t="b">
        <f>HW396=FE396</f>
        <v>0</v>
      </c>
      <c r="IC396" s="64"/>
    </row>
    <row r="397" spans="1:237" s="106" customFormat="1" ht="22.5" customHeight="1" x14ac:dyDescent="0.25">
      <c r="A397" s="368" t="s">
        <v>3563</v>
      </c>
      <c r="B397" s="369" t="s">
        <v>3564</v>
      </c>
      <c r="C397" s="370" t="s">
        <v>3233</v>
      </c>
      <c r="D397" s="371" t="s">
        <v>3556</v>
      </c>
      <c r="E397" s="371" t="s">
        <v>3565</v>
      </c>
      <c r="F397" s="372" t="s">
        <v>3224</v>
      </c>
      <c r="G397" s="372" t="s">
        <v>3225</v>
      </c>
      <c r="H397" s="373" t="s">
        <v>197</v>
      </c>
      <c r="I397" s="374" t="s">
        <v>3566</v>
      </c>
      <c r="J397" s="421" t="s">
        <v>3231</v>
      </c>
      <c r="K397" s="421" t="s">
        <v>3234</v>
      </c>
      <c r="L397" s="329">
        <f>CONTINUA!BV397</f>
        <v>0</v>
      </c>
      <c r="M397" s="329">
        <f>CONTINUA!BW397</f>
        <v>0</v>
      </c>
      <c r="N397" s="895"/>
      <c r="O397" s="896" t="s">
        <v>4043</v>
      </c>
      <c r="P397" s="897" t="s">
        <v>4035</v>
      </c>
      <c r="Q397" s="400">
        <v>13</v>
      </c>
      <c r="R397" s="401"/>
      <c r="S397" s="400">
        <v>5</v>
      </c>
      <c r="T397" s="401"/>
      <c r="U397" s="400"/>
      <c r="V397" s="401"/>
      <c r="W397" s="400"/>
      <c r="X397" s="401"/>
      <c r="Y397" s="400"/>
      <c r="Z397" s="401"/>
      <c r="AA397" s="400"/>
      <c r="AB397" s="401"/>
      <c r="AC397" s="400"/>
      <c r="AD397" s="401"/>
      <c r="AE397" s="400"/>
      <c r="AF397" s="401"/>
      <c r="AG397" s="400"/>
      <c r="AH397" s="401"/>
      <c r="AI397" s="400"/>
      <c r="AJ397" s="401"/>
      <c r="AK397" s="400"/>
      <c r="AL397" s="401"/>
      <c r="AM397" s="400"/>
      <c r="AN397" s="401"/>
      <c r="AO397" s="400"/>
      <c r="AP397" s="401"/>
      <c r="AQ397" s="400"/>
      <c r="AR397" s="401"/>
      <c r="AS397" s="400"/>
      <c r="AT397" s="401"/>
      <c r="AU397" s="400"/>
      <c r="AV397" s="401"/>
      <c r="AW397" s="400"/>
      <c r="AX397" s="401"/>
      <c r="AY397" s="400"/>
      <c r="AZ397" s="401"/>
      <c r="BA397" s="400"/>
      <c r="BB397" s="401"/>
      <c r="BC397" s="400"/>
      <c r="BD397" s="401"/>
      <c r="BE397" s="400"/>
      <c r="BF397" s="401"/>
      <c r="BG397" s="400"/>
      <c r="BH397" s="401"/>
      <c r="BI397" s="400"/>
      <c r="BJ397" s="401"/>
      <c r="BK397" s="400"/>
      <c r="BL397" s="401"/>
      <c r="BM397" s="400"/>
      <c r="BN397" s="401"/>
      <c r="BO397" s="400"/>
      <c r="BP397" s="401"/>
      <c r="BQ397" s="400"/>
      <c r="BR397" s="401"/>
      <c r="BS397" s="400"/>
      <c r="BT397" s="401"/>
      <c r="BU397" s="400"/>
      <c r="BV397" s="401"/>
      <c r="BW397" s="400"/>
      <c r="BX397" s="401"/>
      <c r="BY397" s="400"/>
      <c r="BZ397" s="401"/>
      <c r="CA397" s="400"/>
      <c r="CB397" s="401"/>
      <c r="CC397" s="400"/>
      <c r="CD397" s="401"/>
      <c r="CE397" s="400"/>
      <c r="CF397" s="401"/>
      <c r="CG397" s="400"/>
      <c r="CH397" s="401"/>
      <c r="CI397" s="400"/>
      <c r="CJ397" s="401"/>
      <c r="CK397" s="400"/>
      <c r="CL397" s="401"/>
      <c r="CM397" s="400"/>
      <c r="CN397" s="401"/>
      <c r="CO397" s="400"/>
      <c r="CP397" s="401"/>
      <c r="CQ397" s="400"/>
      <c r="CR397" s="401"/>
      <c r="CS397" s="400"/>
      <c r="CT397" s="401"/>
      <c r="CU397" s="400"/>
      <c r="CV397" s="401"/>
      <c r="CW397" s="400"/>
      <c r="CX397" s="401"/>
      <c r="CY397" s="400"/>
      <c r="CZ397" s="401"/>
      <c r="DA397" s="400"/>
      <c r="DB397" s="401"/>
      <c r="DC397" s="400"/>
      <c r="DD397" s="401"/>
      <c r="DE397" s="400"/>
      <c r="DF397" s="401"/>
      <c r="DG397" s="400"/>
      <c r="DH397" s="401"/>
      <c r="DI397" s="400"/>
      <c r="DJ397" s="401"/>
      <c r="DK397" s="400"/>
      <c r="DL397" s="401"/>
      <c r="DM397" s="400"/>
      <c r="DN397" s="401"/>
      <c r="DO397" s="400"/>
      <c r="DP397" s="401"/>
      <c r="DQ397" s="400"/>
      <c r="DR397" s="401"/>
      <c r="DS397" s="400"/>
      <c r="DT397" s="401"/>
      <c r="DU397" s="400"/>
      <c r="DV397" s="401"/>
      <c r="DW397" s="400"/>
      <c r="DX397" s="401"/>
      <c r="DY397" s="400"/>
      <c r="DZ397" s="401"/>
      <c r="EA397" s="400"/>
      <c r="EB397" s="401"/>
      <c r="EC397" s="400"/>
      <c r="ED397" s="401"/>
      <c r="EE397" s="400"/>
      <c r="EF397" s="401"/>
      <c r="EG397" s="400"/>
      <c r="EH397" s="401"/>
      <c r="EI397" s="400"/>
      <c r="EJ397" s="447"/>
      <c r="EK397" s="511"/>
      <c r="EL397" s="514"/>
      <c r="EM397" s="448"/>
      <c r="EN397" s="344"/>
      <c r="EO397" s="345"/>
      <c r="EP397" s="171">
        <f t="shared" si="455"/>
        <v>13</v>
      </c>
      <c r="EQ397" s="171">
        <f t="shared" si="456"/>
        <v>0</v>
      </c>
      <c r="ER397" s="171">
        <f t="shared" si="457"/>
        <v>5</v>
      </c>
      <c r="ES397" s="171">
        <f t="shared" si="458"/>
        <v>0</v>
      </c>
      <c r="ET397" s="171">
        <f t="shared" si="459"/>
        <v>0</v>
      </c>
      <c r="EU397" s="171">
        <f t="shared" si="460"/>
        <v>0</v>
      </c>
      <c r="EV397" s="172">
        <f t="shared" si="461"/>
        <v>18</v>
      </c>
      <c r="EW397" s="173"/>
      <c r="EX397" s="248">
        <f t="shared" si="463"/>
        <v>0</v>
      </c>
      <c r="EY397" s="174">
        <f>(L397*regular)+(M397*Cadeirantee)</f>
        <v>0</v>
      </c>
      <c r="EZ397" s="249">
        <f>SUMIF(FG397:GJ397,"&gt;0")</f>
        <v>0</v>
      </c>
      <c r="FA397" s="249">
        <f>SUMIF(FG397:GJ397,"&lt;0")+SUMIF(GN397:HP397,"&lt;0")</f>
        <v>0</v>
      </c>
      <c r="FB397" s="174">
        <v>0</v>
      </c>
      <c r="FC397" s="126">
        <f>N397*km*'VALORES TABELA'!$B$13</f>
        <v>0</v>
      </c>
      <c r="FD397" s="250">
        <f t="shared" ref="FD397:FD400" si="464">GL397</f>
        <v>0</v>
      </c>
      <c r="FE397" s="105"/>
      <c r="FF397" s="119"/>
      <c r="FG397" s="119"/>
      <c r="FH397" s="119"/>
      <c r="FI397" s="119"/>
      <c r="FJ397" s="119"/>
      <c r="FK397" s="119"/>
      <c r="FL397" s="119"/>
      <c r="FM397" s="119"/>
      <c r="FN397" s="119"/>
      <c r="FO397" s="119"/>
      <c r="FP397" s="119"/>
      <c r="FQ397" s="119"/>
      <c r="FR397" s="119"/>
      <c r="FS397" s="119"/>
      <c r="FT397" s="119"/>
      <c r="FU397" s="119"/>
      <c r="FV397" s="119"/>
      <c r="FW397" s="119"/>
      <c r="FX397" s="119"/>
      <c r="FY397" s="119"/>
      <c r="FZ397" s="119"/>
      <c r="GA397" s="119"/>
      <c r="GB397" s="119"/>
      <c r="GC397" s="119"/>
      <c r="GD397" s="119"/>
      <c r="GE397" s="119"/>
      <c r="GF397" s="119"/>
      <c r="GG397" s="119"/>
      <c r="GH397" s="119"/>
      <c r="GI397" s="119"/>
      <c r="GJ397" s="119"/>
      <c r="GK397" s="251"/>
      <c r="GL397" s="103">
        <f t="shared" si="462"/>
        <v>0</v>
      </c>
      <c r="GM397" s="124"/>
      <c r="GN397" s="104"/>
      <c r="GO397" s="104"/>
      <c r="GP397" s="104"/>
      <c r="GQ397" s="104"/>
      <c r="GR397" s="104"/>
      <c r="GS397" s="104"/>
      <c r="GT397" s="104"/>
      <c r="GU397" s="104"/>
      <c r="GV397" s="104"/>
      <c r="GW397" s="104"/>
      <c r="GX397" s="104"/>
      <c r="GY397" s="104"/>
      <c r="GZ397" s="104"/>
      <c r="HA397" s="104"/>
      <c r="HB397" s="104"/>
      <c r="HC397" s="104"/>
      <c r="HD397" s="104"/>
      <c r="HE397" s="104"/>
      <c r="HF397" s="104"/>
      <c r="HG397" s="104"/>
      <c r="HH397" s="104"/>
      <c r="HI397" s="104"/>
      <c r="HJ397" s="104"/>
      <c r="HK397" s="104"/>
      <c r="HL397" s="104"/>
      <c r="HM397" s="104"/>
      <c r="HN397" s="104"/>
      <c r="HO397" s="104"/>
      <c r="HP397" s="104"/>
      <c r="HQ397" s="64"/>
      <c r="HR397" s="64"/>
      <c r="HS397" s="64"/>
      <c r="HT397" s="64"/>
      <c r="HU397" s="64"/>
      <c r="HV397" s="64"/>
      <c r="HW397" s="105"/>
      <c r="HX397" s="64"/>
      <c r="HY397" s="280">
        <f t="shared" ref="HY397:HY400" si="465">IF(ISTEXT(EM397), VALUE(EM397), EM397)</f>
        <v>0</v>
      </c>
      <c r="HZ397" s="280">
        <f t="shared" ref="HZ397:HZ400" si="466">IF(ISTEXT(EN397), VALUE(EN397), EN397)</f>
        <v>0</v>
      </c>
      <c r="IA397" s="280">
        <f t="shared" ref="IA397:IA400" si="467">IF(ISTEXT(EO397), VALUE(EO397), EO397)</f>
        <v>0</v>
      </c>
      <c r="IB397" s="64"/>
      <c r="IC397" s="64"/>
    </row>
    <row r="398" spans="1:237" s="106" customFormat="1" ht="22.5" customHeight="1" x14ac:dyDescent="0.25">
      <c r="A398" s="368" t="s">
        <v>3563</v>
      </c>
      <c r="B398" s="369" t="s">
        <v>3564</v>
      </c>
      <c r="C398" s="375" t="s">
        <v>3233</v>
      </c>
      <c r="D398" s="371" t="s">
        <v>3556</v>
      </c>
      <c r="E398" s="371" t="s">
        <v>3565</v>
      </c>
      <c r="F398" s="376" t="s">
        <v>3224</v>
      </c>
      <c r="G398" s="376" t="s">
        <v>3225</v>
      </c>
      <c r="H398" s="373" t="s">
        <v>197</v>
      </c>
      <c r="I398" s="374" t="s">
        <v>3566</v>
      </c>
      <c r="J398" s="421" t="s">
        <v>3231</v>
      </c>
      <c r="K398" s="422" t="s">
        <v>3235</v>
      </c>
      <c r="L398" s="329">
        <f>CONTINUA!BV398</f>
        <v>0</v>
      </c>
      <c r="M398" s="329">
        <f>CONTINUA!BW398</f>
        <v>0</v>
      </c>
      <c r="N398" s="895"/>
      <c r="O398" s="896" t="s">
        <v>4043</v>
      </c>
      <c r="P398" s="897" t="s">
        <v>4035</v>
      </c>
      <c r="Q398" s="400"/>
      <c r="R398" s="401"/>
      <c r="S398" s="400"/>
      <c r="T398" s="401"/>
      <c r="U398" s="400"/>
      <c r="V398" s="401"/>
      <c r="W398" s="400"/>
      <c r="X398" s="401"/>
      <c r="Y398" s="400"/>
      <c r="Z398" s="401"/>
      <c r="AA398" s="400"/>
      <c r="AB398" s="401"/>
      <c r="AC398" s="400"/>
      <c r="AD398" s="401"/>
      <c r="AE398" s="400"/>
      <c r="AF398" s="401"/>
      <c r="AG398" s="400"/>
      <c r="AH398" s="401"/>
      <c r="AI398" s="400"/>
      <c r="AJ398" s="401"/>
      <c r="AK398" s="400"/>
      <c r="AL398" s="401"/>
      <c r="AM398" s="400"/>
      <c r="AN398" s="401"/>
      <c r="AO398" s="400"/>
      <c r="AP398" s="401"/>
      <c r="AQ398" s="400"/>
      <c r="AR398" s="401"/>
      <c r="AS398" s="400"/>
      <c r="AT398" s="401"/>
      <c r="AU398" s="400"/>
      <c r="AV398" s="401"/>
      <c r="AW398" s="400"/>
      <c r="AX398" s="401"/>
      <c r="AY398" s="400"/>
      <c r="AZ398" s="401"/>
      <c r="BA398" s="400"/>
      <c r="BB398" s="401"/>
      <c r="BC398" s="400"/>
      <c r="BD398" s="401"/>
      <c r="BE398" s="400"/>
      <c r="BF398" s="401"/>
      <c r="BG398" s="400"/>
      <c r="BH398" s="401"/>
      <c r="BI398" s="400"/>
      <c r="BJ398" s="401"/>
      <c r="BK398" s="400"/>
      <c r="BL398" s="401"/>
      <c r="BM398" s="400"/>
      <c r="BN398" s="401"/>
      <c r="BO398" s="400"/>
      <c r="BP398" s="401"/>
      <c r="BQ398" s="400"/>
      <c r="BR398" s="401"/>
      <c r="BS398" s="400"/>
      <c r="BT398" s="401"/>
      <c r="BU398" s="400"/>
      <c r="BV398" s="401"/>
      <c r="BW398" s="400"/>
      <c r="BX398" s="401"/>
      <c r="BY398" s="400"/>
      <c r="BZ398" s="401"/>
      <c r="CA398" s="400"/>
      <c r="CB398" s="401"/>
      <c r="CC398" s="400"/>
      <c r="CD398" s="401"/>
      <c r="CE398" s="400"/>
      <c r="CF398" s="401"/>
      <c r="CG398" s="400"/>
      <c r="CH398" s="401"/>
      <c r="CI398" s="400"/>
      <c r="CJ398" s="401"/>
      <c r="CK398" s="400"/>
      <c r="CL398" s="401"/>
      <c r="CM398" s="400"/>
      <c r="CN398" s="401"/>
      <c r="CO398" s="400"/>
      <c r="CP398" s="401"/>
      <c r="CQ398" s="400"/>
      <c r="CR398" s="401"/>
      <c r="CS398" s="400"/>
      <c r="CT398" s="401"/>
      <c r="CU398" s="400"/>
      <c r="CV398" s="401"/>
      <c r="CW398" s="400"/>
      <c r="CX398" s="401"/>
      <c r="CY398" s="400"/>
      <c r="CZ398" s="401"/>
      <c r="DA398" s="400"/>
      <c r="DB398" s="401"/>
      <c r="DC398" s="400"/>
      <c r="DD398" s="401"/>
      <c r="DE398" s="400"/>
      <c r="DF398" s="401"/>
      <c r="DG398" s="400"/>
      <c r="DH398" s="401"/>
      <c r="DI398" s="400"/>
      <c r="DJ398" s="401"/>
      <c r="DK398" s="400"/>
      <c r="DL398" s="401"/>
      <c r="DM398" s="400"/>
      <c r="DN398" s="401"/>
      <c r="DO398" s="400"/>
      <c r="DP398" s="401"/>
      <c r="DQ398" s="400"/>
      <c r="DR398" s="401"/>
      <c r="DS398" s="400"/>
      <c r="DT398" s="401"/>
      <c r="DU398" s="400"/>
      <c r="DV398" s="401"/>
      <c r="DW398" s="400"/>
      <c r="DX398" s="401"/>
      <c r="DY398" s="400"/>
      <c r="DZ398" s="401"/>
      <c r="EA398" s="400"/>
      <c r="EB398" s="401"/>
      <c r="EC398" s="400"/>
      <c r="ED398" s="401"/>
      <c r="EE398" s="400"/>
      <c r="EF398" s="401"/>
      <c r="EG398" s="400"/>
      <c r="EH398" s="401"/>
      <c r="EI398" s="400"/>
      <c r="EJ398" s="447"/>
      <c r="EK398" s="511"/>
      <c r="EL398" s="514"/>
      <c r="EM398" s="448"/>
      <c r="EN398" s="344"/>
      <c r="EO398" s="345"/>
      <c r="EP398" s="171">
        <f t="shared" si="455"/>
        <v>0</v>
      </c>
      <c r="EQ398" s="171">
        <f t="shared" si="456"/>
        <v>0</v>
      </c>
      <c r="ER398" s="171">
        <f t="shared" si="457"/>
        <v>0</v>
      </c>
      <c r="ES398" s="171">
        <f t="shared" si="458"/>
        <v>0</v>
      </c>
      <c r="ET398" s="171">
        <f t="shared" si="459"/>
        <v>0</v>
      </c>
      <c r="EU398" s="171">
        <f t="shared" si="460"/>
        <v>0</v>
      </c>
      <c r="EV398" s="172">
        <f t="shared" si="461"/>
        <v>0</v>
      </c>
      <c r="EW398" s="125"/>
      <c r="EX398" s="248">
        <f t="shared" si="463"/>
        <v>0</v>
      </c>
      <c r="EY398" s="174">
        <f>(L398*regular)+(M398*Cadeirantee)</f>
        <v>0</v>
      </c>
      <c r="EZ398" s="249">
        <f>SUMIF(FG398:GJ398,"&gt;0")</f>
        <v>0</v>
      </c>
      <c r="FA398" s="249">
        <f>SUMIF(FG398:GJ398,"&lt;0")+SUMIF(GN398:HP398,"&lt;0")</f>
        <v>0</v>
      </c>
      <c r="FB398" s="174">
        <v>0</v>
      </c>
      <c r="FC398" s="126">
        <f>N398*km*'VALORES TABELA'!$B$13</f>
        <v>0</v>
      </c>
      <c r="FD398" s="250">
        <f t="shared" si="464"/>
        <v>0</v>
      </c>
      <c r="FE398" s="105"/>
      <c r="FF398" s="108"/>
      <c r="FG398" s="108"/>
      <c r="FH398" s="108"/>
      <c r="FI398" s="108"/>
      <c r="FJ398" s="108"/>
      <c r="FK398" s="108"/>
      <c r="FL398" s="108"/>
      <c r="FM398" s="108"/>
      <c r="FN398" s="108"/>
      <c r="FO398" s="108"/>
      <c r="FP398" s="108"/>
      <c r="FQ398" s="108"/>
      <c r="FR398" s="108"/>
      <c r="FS398" s="108"/>
      <c r="FT398" s="108"/>
      <c r="FU398" s="108"/>
      <c r="FV398" s="108"/>
      <c r="FW398" s="108"/>
      <c r="FX398" s="108"/>
      <c r="FY398" s="108"/>
      <c r="FZ398" s="108"/>
      <c r="GA398" s="108"/>
      <c r="GB398" s="108"/>
      <c r="GC398" s="108"/>
      <c r="GD398" s="108"/>
      <c r="GE398" s="108"/>
      <c r="GF398" s="108"/>
      <c r="GG398" s="108"/>
      <c r="GH398" s="108"/>
      <c r="GI398" s="108"/>
      <c r="GJ398" s="108"/>
      <c r="GK398" s="251"/>
      <c r="GL398" s="103">
        <f t="shared" si="462"/>
        <v>0</v>
      </c>
      <c r="GM398" s="124"/>
      <c r="GN398" s="104"/>
      <c r="GO398" s="104"/>
      <c r="GP398" s="104"/>
      <c r="GQ398" s="104"/>
      <c r="GR398" s="104"/>
      <c r="GS398" s="104"/>
      <c r="GT398" s="104"/>
      <c r="GU398" s="104"/>
      <c r="GV398" s="104"/>
      <c r="GW398" s="104"/>
      <c r="GX398" s="104"/>
      <c r="GY398" s="104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64"/>
      <c r="HR398" s="64"/>
      <c r="HS398" s="64"/>
      <c r="HT398" s="64"/>
      <c r="HU398" s="64"/>
      <c r="HV398" s="64"/>
      <c r="HW398" s="105"/>
      <c r="HX398" s="64"/>
      <c r="HY398" s="280">
        <f t="shared" si="465"/>
        <v>0</v>
      </c>
      <c r="HZ398" s="280">
        <f t="shared" si="466"/>
        <v>0</v>
      </c>
      <c r="IA398" s="280">
        <f t="shared" si="467"/>
        <v>0</v>
      </c>
      <c r="IB398" s="64"/>
      <c r="IC398" s="64"/>
    </row>
    <row r="399" spans="1:237" s="106" customFormat="1" ht="22.5" customHeight="1" x14ac:dyDescent="0.25">
      <c r="A399" s="368" t="s">
        <v>3563</v>
      </c>
      <c r="B399" s="369" t="s">
        <v>3564</v>
      </c>
      <c r="C399" s="375" t="s">
        <v>3233</v>
      </c>
      <c r="D399" s="371" t="s">
        <v>3556</v>
      </c>
      <c r="E399" s="371" t="s">
        <v>3565</v>
      </c>
      <c r="F399" s="376" t="s">
        <v>3224</v>
      </c>
      <c r="G399" s="376" t="s">
        <v>3225</v>
      </c>
      <c r="H399" s="373" t="s">
        <v>197</v>
      </c>
      <c r="I399" s="374" t="s">
        <v>3566</v>
      </c>
      <c r="J399" s="421" t="s">
        <v>3231</v>
      </c>
      <c r="K399" s="423" t="s">
        <v>3236</v>
      </c>
      <c r="L399" s="329">
        <f>CONTINUA!BV399</f>
        <v>0</v>
      </c>
      <c r="M399" s="329">
        <f>CONTINUA!BW399</f>
        <v>0</v>
      </c>
      <c r="N399" s="895"/>
      <c r="O399" s="896" t="s">
        <v>4043</v>
      </c>
      <c r="P399" s="897" t="s">
        <v>4035</v>
      </c>
      <c r="Q399" s="400"/>
      <c r="R399" s="401"/>
      <c r="S399" s="400"/>
      <c r="T399" s="401"/>
      <c r="U399" s="400"/>
      <c r="V399" s="401"/>
      <c r="W399" s="400"/>
      <c r="X399" s="401"/>
      <c r="Y399" s="400"/>
      <c r="Z399" s="401"/>
      <c r="AA399" s="400"/>
      <c r="AB399" s="401"/>
      <c r="AC399" s="400"/>
      <c r="AD399" s="401"/>
      <c r="AE399" s="400"/>
      <c r="AF399" s="401"/>
      <c r="AG399" s="400"/>
      <c r="AH399" s="401"/>
      <c r="AI399" s="400"/>
      <c r="AJ399" s="401"/>
      <c r="AK399" s="400"/>
      <c r="AL399" s="401"/>
      <c r="AM399" s="400"/>
      <c r="AN399" s="401"/>
      <c r="AO399" s="400"/>
      <c r="AP399" s="401"/>
      <c r="AQ399" s="400"/>
      <c r="AR399" s="401"/>
      <c r="AS399" s="400"/>
      <c r="AT399" s="401"/>
      <c r="AU399" s="400"/>
      <c r="AV399" s="401"/>
      <c r="AW399" s="400"/>
      <c r="AX399" s="401"/>
      <c r="AY399" s="400"/>
      <c r="AZ399" s="401"/>
      <c r="BA399" s="400"/>
      <c r="BB399" s="401"/>
      <c r="BC399" s="400"/>
      <c r="BD399" s="401"/>
      <c r="BE399" s="400"/>
      <c r="BF399" s="401"/>
      <c r="BG399" s="400"/>
      <c r="BH399" s="401"/>
      <c r="BI399" s="400"/>
      <c r="BJ399" s="401"/>
      <c r="BK399" s="400"/>
      <c r="BL399" s="401"/>
      <c r="BM399" s="400"/>
      <c r="BN399" s="401"/>
      <c r="BO399" s="400"/>
      <c r="BP399" s="401"/>
      <c r="BQ399" s="400"/>
      <c r="BR399" s="401"/>
      <c r="BS399" s="400"/>
      <c r="BT399" s="401"/>
      <c r="BU399" s="400"/>
      <c r="BV399" s="401"/>
      <c r="BW399" s="400"/>
      <c r="BX399" s="401"/>
      <c r="BY399" s="400"/>
      <c r="BZ399" s="401"/>
      <c r="CA399" s="400"/>
      <c r="CB399" s="401"/>
      <c r="CC399" s="400"/>
      <c r="CD399" s="401"/>
      <c r="CE399" s="400"/>
      <c r="CF399" s="401"/>
      <c r="CG399" s="400"/>
      <c r="CH399" s="401"/>
      <c r="CI399" s="400"/>
      <c r="CJ399" s="401"/>
      <c r="CK399" s="400"/>
      <c r="CL399" s="401"/>
      <c r="CM399" s="400"/>
      <c r="CN399" s="401"/>
      <c r="CO399" s="400"/>
      <c r="CP399" s="401"/>
      <c r="CQ399" s="400"/>
      <c r="CR399" s="401"/>
      <c r="CS399" s="400"/>
      <c r="CT399" s="401"/>
      <c r="CU399" s="400"/>
      <c r="CV399" s="401"/>
      <c r="CW399" s="400"/>
      <c r="CX399" s="401"/>
      <c r="CY399" s="400"/>
      <c r="CZ399" s="401"/>
      <c r="DA399" s="400"/>
      <c r="DB399" s="401"/>
      <c r="DC399" s="400"/>
      <c r="DD399" s="401"/>
      <c r="DE399" s="400"/>
      <c r="DF399" s="401"/>
      <c r="DG399" s="400"/>
      <c r="DH399" s="401"/>
      <c r="DI399" s="400"/>
      <c r="DJ399" s="401"/>
      <c r="DK399" s="400"/>
      <c r="DL399" s="401"/>
      <c r="DM399" s="400"/>
      <c r="DN399" s="401"/>
      <c r="DO399" s="400"/>
      <c r="DP399" s="401"/>
      <c r="DQ399" s="400"/>
      <c r="DR399" s="401"/>
      <c r="DS399" s="400"/>
      <c r="DT399" s="401"/>
      <c r="DU399" s="400"/>
      <c r="DV399" s="401"/>
      <c r="DW399" s="400"/>
      <c r="DX399" s="401"/>
      <c r="DY399" s="400"/>
      <c r="DZ399" s="401"/>
      <c r="EA399" s="400"/>
      <c r="EB399" s="401"/>
      <c r="EC399" s="400"/>
      <c r="ED399" s="401"/>
      <c r="EE399" s="400"/>
      <c r="EF399" s="401"/>
      <c r="EG399" s="400"/>
      <c r="EH399" s="401"/>
      <c r="EI399" s="400"/>
      <c r="EJ399" s="447"/>
      <c r="EK399" s="511"/>
      <c r="EL399" s="514"/>
      <c r="EM399" s="448"/>
      <c r="EN399" s="344"/>
      <c r="EO399" s="345"/>
      <c r="EP399" s="171">
        <f t="shared" si="455"/>
        <v>0</v>
      </c>
      <c r="EQ399" s="171">
        <f t="shared" si="456"/>
        <v>0</v>
      </c>
      <c r="ER399" s="171">
        <f t="shared" si="457"/>
        <v>0</v>
      </c>
      <c r="ES399" s="171">
        <f t="shared" si="458"/>
        <v>0</v>
      </c>
      <c r="ET399" s="171">
        <f t="shared" si="459"/>
        <v>0</v>
      </c>
      <c r="EU399" s="171">
        <f t="shared" si="460"/>
        <v>0</v>
      </c>
      <c r="EV399" s="172">
        <f t="shared" si="461"/>
        <v>0</v>
      </c>
      <c r="EW399" s="127"/>
      <c r="EX399" s="248">
        <f t="shared" si="463"/>
        <v>0</v>
      </c>
      <c r="EY399" s="174">
        <f>(L399*regular)+(M399*Cadeirantee)</f>
        <v>0</v>
      </c>
      <c r="EZ399" s="249">
        <f>SUMIF(FG399:GJ399,"&gt;0")</f>
        <v>0</v>
      </c>
      <c r="FA399" s="249">
        <f>SUMIF(FG399:GJ399,"&lt;0")+SUMIF(GN399:HP399,"&lt;0")</f>
        <v>0</v>
      </c>
      <c r="FB399" s="174">
        <v>0</v>
      </c>
      <c r="FC399" s="126">
        <f>N399*km*'VALORES TABELA'!$B$13</f>
        <v>0</v>
      </c>
      <c r="FD399" s="250">
        <f t="shared" si="464"/>
        <v>0</v>
      </c>
      <c r="FE399" s="105"/>
      <c r="FF399" s="118"/>
      <c r="FG399" s="118"/>
      <c r="FH399" s="118"/>
      <c r="FI399" s="118"/>
      <c r="FJ399" s="118"/>
      <c r="FK399" s="118"/>
      <c r="FL399" s="118"/>
      <c r="FM399" s="118"/>
      <c r="FN399" s="118"/>
      <c r="FO399" s="118"/>
      <c r="FP399" s="118"/>
      <c r="FQ399" s="118"/>
      <c r="FR399" s="118"/>
      <c r="FS399" s="118"/>
      <c r="FT399" s="118"/>
      <c r="FU399" s="118"/>
      <c r="FV399" s="118"/>
      <c r="FW399" s="118"/>
      <c r="FX399" s="118"/>
      <c r="FY399" s="118"/>
      <c r="FZ399" s="118"/>
      <c r="GA399" s="118"/>
      <c r="GB399" s="118"/>
      <c r="GC399" s="118"/>
      <c r="GD399" s="118"/>
      <c r="GE399" s="118"/>
      <c r="GF399" s="118"/>
      <c r="GG399" s="118"/>
      <c r="GH399" s="118"/>
      <c r="GI399" s="118"/>
      <c r="GJ399" s="118"/>
      <c r="GK399" s="252"/>
      <c r="GL399" s="103">
        <f t="shared" si="462"/>
        <v>0</v>
      </c>
      <c r="GM399" s="124"/>
      <c r="GN399" s="104"/>
      <c r="GO399" s="104"/>
      <c r="GP399" s="104"/>
      <c r="GQ399" s="104"/>
      <c r="GR399" s="104"/>
      <c r="GS399" s="104"/>
      <c r="GT399" s="104"/>
      <c r="GU399" s="104"/>
      <c r="GV399" s="104"/>
      <c r="GW399" s="104"/>
      <c r="GX399" s="104"/>
      <c r="GY399" s="104"/>
      <c r="GZ399" s="104"/>
      <c r="HA399" s="104"/>
      <c r="HB399" s="104"/>
      <c r="HC399" s="104"/>
      <c r="HD399" s="104"/>
      <c r="HE399" s="104"/>
      <c r="HF399" s="104"/>
      <c r="HG399" s="104"/>
      <c r="HH399" s="104"/>
      <c r="HI399" s="104"/>
      <c r="HJ399" s="104"/>
      <c r="HK399" s="104"/>
      <c r="HL399" s="104"/>
      <c r="HM399" s="104"/>
      <c r="HN399" s="104"/>
      <c r="HO399" s="104"/>
      <c r="HP399" s="104"/>
      <c r="HQ399" s="64"/>
      <c r="HR399" s="65"/>
      <c r="HS399" s="65"/>
      <c r="HT399" s="65"/>
      <c r="HU399" s="65"/>
      <c r="HV399" s="65"/>
      <c r="HW399" s="105"/>
      <c r="HX399" s="65"/>
      <c r="HY399" s="280">
        <f t="shared" si="465"/>
        <v>0</v>
      </c>
      <c r="HZ399" s="280">
        <f t="shared" si="466"/>
        <v>0</v>
      </c>
      <c r="IA399" s="280">
        <f t="shared" si="467"/>
        <v>0</v>
      </c>
      <c r="IB399" s="65"/>
      <c r="IC399" s="65"/>
    </row>
    <row r="400" spans="1:237" s="106" customFormat="1" ht="22.5" customHeight="1" thickBot="1" x14ac:dyDescent="0.3">
      <c r="A400" s="377" t="s">
        <v>3563</v>
      </c>
      <c r="B400" s="378" t="s">
        <v>3564</v>
      </c>
      <c r="C400" s="379" t="s">
        <v>3233</v>
      </c>
      <c r="D400" s="380" t="s">
        <v>3556</v>
      </c>
      <c r="E400" s="380" t="s">
        <v>3565</v>
      </c>
      <c r="F400" s="381" t="s">
        <v>3224</v>
      </c>
      <c r="G400" s="381" t="s">
        <v>3225</v>
      </c>
      <c r="H400" s="382" t="s">
        <v>197</v>
      </c>
      <c r="I400" s="383" t="s">
        <v>3566</v>
      </c>
      <c r="J400" s="421" t="s">
        <v>3231</v>
      </c>
      <c r="K400" s="424" t="s">
        <v>60</v>
      </c>
      <c r="L400" s="329">
        <f>CONTINUA!BV400</f>
        <v>0</v>
      </c>
      <c r="M400" s="329">
        <f>CONTINUA!BW400</f>
        <v>0</v>
      </c>
      <c r="N400" s="895"/>
      <c r="O400" s="896" t="s">
        <v>4043</v>
      </c>
      <c r="P400" s="897" t="s">
        <v>4035</v>
      </c>
      <c r="Q400" s="400"/>
      <c r="R400" s="401"/>
      <c r="S400" s="400"/>
      <c r="T400" s="401"/>
      <c r="U400" s="400"/>
      <c r="V400" s="401"/>
      <c r="W400" s="400"/>
      <c r="X400" s="401"/>
      <c r="Y400" s="400"/>
      <c r="Z400" s="401"/>
      <c r="AA400" s="400"/>
      <c r="AB400" s="401"/>
      <c r="AC400" s="400"/>
      <c r="AD400" s="401"/>
      <c r="AE400" s="400"/>
      <c r="AF400" s="401"/>
      <c r="AG400" s="400"/>
      <c r="AH400" s="401"/>
      <c r="AI400" s="400"/>
      <c r="AJ400" s="401"/>
      <c r="AK400" s="400"/>
      <c r="AL400" s="401"/>
      <c r="AM400" s="400"/>
      <c r="AN400" s="401"/>
      <c r="AO400" s="400"/>
      <c r="AP400" s="401"/>
      <c r="AQ400" s="400"/>
      <c r="AR400" s="401"/>
      <c r="AS400" s="400"/>
      <c r="AT400" s="401"/>
      <c r="AU400" s="400"/>
      <c r="AV400" s="401"/>
      <c r="AW400" s="400"/>
      <c r="AX400" s="401"/>
      <c r="AY400" s="400"/>
      <c r="AZ400" s="401"/>
      <c r="BA400" s="400"/>
      <c r="BB400" s="401"/>
      <c r="BC400" s="400"/>
      <c r="BD400" s="401"/>
      <c r="BE400" s="400"/>
      <c r="BF400" s="401"/>
      <c r="BG400" s="400"/>
      <c r="BH400" s="401"/>
      <c r="BI400" s="400"/>
      <c r="BJ400" s="401"/>
      <c r="BK400" s="400"/>
      <c r="BL400" s="401"/>
      <c r="BM400" s="400"/>
      <c r="BN400" s="401"/>
      <c r="BO400" s="400"/>
      <c r="BP400" s="401"/>
      <c r="BQ400" s="400"/>
      <c r="BR400" s="401"/>
      <c r="BS400" s="400"/>
      <c r="BT400" s="401"/>
      <c r="BU400" s="400"/>
      <c r="BV400" s="401"/>
      <c r="BW400" s="400"/>
      <c r="BX400" s="401"/>
      <c r="BY400" s="400"/>
      <c r="BZ400" s="401"/>
      <c r="CA400" s="400"/>
      <c r="CB400" s="401"/>
      <c r="CC400" s="400"/>
      <c r="CD400" s="401"/>
      <c r="CE400" s="400"/>
      <c r="CF400" s="401"/>
      <c r="CG400" s="400"/>
      <c r="CH400" s="401"/>
      <c r="CI400" s="400"/>
      <c r="CJ400" s="401"/>
      <c r="CK400" s="400"/>
      <c r="CL400" s="401"/>
      <c r="CM400" s="400"/>
      <c r="CN400" s="401"/>
      <c r="CO400" s="400"/>
      <c r="CP400" s="401"/>
      <c r="CQ400" s="400"/>
      <c r="CR400" s="401"/>
      <c r="CS400" s="400"/>
      <c r="CT400" s="401"/>
      <c r="CU400" s="400"/>
      <c r="CV400" s="401"/>
      <c r="CW400" s="400"/>
      <c r="CX400" s="401"/>
      <c r="CY400" s="400"/>
      <c r="CZ400" s="401"/>
      <c r="DA400" s="400"/>
      <c r="DB400" s="401"/>
      <c r="DC400" s="400"/>
      <c r="DD400" s="401"/>
      <c r="DE400" s="400"/>
      <c r="DF400" s="401"/>
      <c r="DG400" s="400"/>
      <c r="DH400" s="401"/>
      <c r="DI400" s="400"/>
      <c r="DJ400" s="401"/>
      <c r="DK400" s="400"/>
      <c r="DL400" s="401"/>
      <c r="DM400" s="400"/>
      <c r="DN400" s="401"/>
      <c r="DO400" s="400"/>
      <c r="DP400" s="401"/>
      <c r="DQ400" s="400"/>
      <c r="DR400" s="401"/>
      <c r="DS400" s="400"/>
      <c r="DT400" s="401"/>
      <c r="DU400" s="400"/>
      <c r="DV400" s="401"/>
      <c r="DW400" s="400"/>
      <c r="DX400" s="401"/>
      <c r="DY400" s="400"/>
      <c r="DZ400" s="401"/>
      <c r="EA400" s="400"/>
      <c r="EB400" s="401"/>
      <c r="EC400" s="400"/>
      <c r="ED400" s="401"/>
      <c r="EE400" s="400"/>
      <c r="EF400" s="401"/>
      <c r="EG400" s="400"/>
      <c r="EH400" s="401"/>
      <c r="EI400" s="400"/>
      <c r="EJ400" s="447"/>
      <c r="EK400" s="512"/>
      <c r="EL400" s="515"/>
      <c r="EM400" s="450"/>
      <c r="EN400" s="348"/>
      <c r="EO400" s="348"/>
      <c r="EP400" s="179">
        <f t="shared" si="455"/>
        <v>0</v>
      </c>
      <c r="EQ400" s="179">
        <f t="shared" si="456"/>
        <v>0</v>
      </c>
      <c r="ER400" s="179">
        <f t="shared" si="457"/>
        <v>0</v>
      </c>
      <c r="ES400" s="179">
        <f t="shared" si="458"/>
        <v>0</v>
      </c>
      <c r="ET400" s="179">
        <f t="shared" si="459"/>
        <v>0</v>
      </c>
      <c r="EU400" s="179">
        <f t="shared" si="460"/>
        <v>0</v>
      </c>
      <c r="EV400" s="172">
        <f t="shared" si="461"/>
        <v>0</v>
      </c>
      <c r="EW400" s="253"/>
      <c r="EX400" s="254">
        <v>0</v>
      </c>
      <c r="EY400" s="180">
        <v>0</v>
      </c>
      <c r="EZ400" s="255">
        <v>0</v>
      </c>
      <c r="FA400" s="255">
        <v>0</v>
      </c>
      <c r="FB400" s="180">
        <f>SUM(FF400:GI400)/2</f>
        <v>0</v>
      </c>
      <c r="FC400" s="256">
        <f>N400*km*'VALORES TABELA'!$B$13</f>
        <v>0</v>
      </c>
      <c r="FD400" s="250">
        <f t="shared" si="464"/>
        <v>0</v>
      </c>
      <c r="FE400" s="257"/>
      <c r="FF400" s="181">
        <f>((Q400+S400)*Percapita)+((R400+T400)*Cadeirante)</f>
        <v>0</v>
      </c>
      <c r="FG400" s="181">
        <f>((U400+W400)*Percapita/30*FG$4)+((V400+X400)*Cadeirante/30*FG$4)</f>
        <v>0</v>
      </c>
      <c r="FH400" s="181">
        <f>((Y400+AA400)*Percapita/30*FH$4)+((Z400+AB400)*Cadeirante/30*FH$4)</f>
        <v>0</v>
      </c>
      <c r="FI400" s="181">
        <f>((AC400+AE400)*Percapita/30*FI$4)+((AD400+AF400)*Cadeirante/30*FI$4)</f>
        <v>0</v>
      </c>
      <c r="FJ400" s="181">
        <f>((AG400+AI400)*Percapita/30*FJ$4)+((AH400+AJ400)*Cadeirante/30*FJ$4)</f>
        <v>0</v>
      </c>
      <c r="FK400" s="181">
        <f>((AK400+AM400)*Percapita/30*FK$4)+((AL400+AN400)*Cadeirante/30*FK$4)</f>
        <v>0</v>
      </c>
      <c r="FL400" s="181">
        <f>((AO400+AQ400)*Percapita/30*FL$4)+((AP400+AR400)*Cadeirante/30*FL$4)</f>
        <v>0</v>
      </c>
      <c r="FM400" s="181">
        <f>((AS400+AU400)*Percapita/30*FM$4)+((AT400+AV400)*Cadeirante/30*FM$4)</f>
        <v>0</v>
      </c>
      <c r="FN400" s="181">
        <f>((AW400+AY400)*Percapita/30*FN$4)+((AX400+AZ400)*Cadeirante/30*FN$4)</f>
        <v>0</v>
      </c>
      <c r="FO400" s="181">
        <f>((BA400+BC400)*Percapita/30*FO$4)+((BB400+BD400)*Cadeirante/30*FO$4)</f>
        <v>0</v>
      </c>
      <c r="FP400" s="181">
        <f>((BE400+BG400)*Percapita/30*FP$4)+((BF400+BH400)*Cadeirante/30*FP$4)</f>
        <v>0</v>
      </c>
      <c r="FQ400" s="181">
        <f>((BI400+BK400)*Percapita/30*FQ$4)+((BJ400+BL400)*Cadeirante/30*FQ$4)</f>
        <v>0</v>
      </c>
      <c r="FR400" s="181">
        <f>((BM400+BO400)*Percapita/30*FR$4)+((BN400+BP400)*Cadeirante/30*FR$4)</f>
        <v>0</v>
      </c>
      <c r="FS400" s="181">
        <f>((BQ400+BS400)*Percapita/30*FS$4)+((BR400+BT400)*Cadeirante/30*FS$4)</f>
        <v>0</v>
      </c>
      <c r="FT400" s="181">
        <f>((BU400+BW400)*Percapita/30*FT$4)+((BV400+BX400)*Cadeirante/30*FT$4)</f>
        <v>0</v>
      </c>
      <c r="FU400" s="181">
        <f>((BY400+CA400)*Percapita/30*FU$4)+((BZ400+CB400)*Cadeirante/30*FU$4)</f>
        <v>0</v>
      </c>
      <c r="FV400" s="181">
        <f>((CC400+CE400)*Percapita/30*FV$4)+((CD400+CF400)*Cadeirante/30*FV$4)</f>
        <v>0</v>
      </c>
      <c r="FW400" s="181">
        <f>((CG400+CI400)*Percapita/30*FW$4)+((CI400+CK400)*Cadeirante/30*FW$4)</f>
        <v>0</v>
      </c>
      <c r="FX400" s="181">
        <f>((CK400+CM400)*Percapita/30*FX$4)+((CL400+CN400)*Cadeirante/30*FX$4)</f>
        <v>0</v>
      </c>
      <c r="FY400" s="181">
        <f>((CO400+CQ400)*Percapita/30*FY$4)+((CP400+CR400)*Cadeirante/30*FY$4)</f>
        <v>0</v>
      </c>
      <c r="FZ400" s="181">
        <f>((CS400+CU400)*Percapita/30*FZ$4)+((CT400+CV400)*Cadeirante/30*FZ$4)</f>
        <v>0</v>
      </c>
      <c r="GA400" s="181">
        <f>((CW400+CY400)*Percapita/30*GA$4)+((CX400+CZ400)*Cadeirante/30*GA$4)</f>
        <v>0</v>
      </c>
      <c r="GB400" s="181">
        <f>((DA400+DC400)*Percapita/30*GB$4)+((DB400+DD400)*Cadeirante/30*GB$4)</f>
        <v>0</v>
      </c>
      <c r="GC400" s="181">
        <f>((DE400+DG400)*Percapita/30*GC$4)+((DF400+DH400)*Cadeirante/30*GC$4)</f>
        <v>0</v>
      </c>
      <c r="GD400" s="181">
        <f>((DI400+DK400)*Percapita/30*GD$4)+((DJ400+DL400)*Cadeirante/30*GD$4)</f>
        <v>0</v>
      </c>
      <c r="GE400" s="181">
        <f>((DM400+DO400)*Percapita/30*GE$4)+((DN400+DP400)*Cadeirante/30*GE$4)</f>
        <v>0</v>
      </c>
      <c r="GF400" s="181">
        <f>((DQ400+DS400)*Percapita/30*GF$4)+((DR400+DT400)*Cadeirante/30*GF$4)</f>
        <v>0</v>
      </c>
      <c r="GG400" s="181">
        <f>((DU400+DW400)*Percapita/30*GG$4)+((DV400+DX400)*Cadeirante/30*GG$4)</f>
        <v>0</v>
      </c>
      <c r="GH400" s="181">
        <f>((DY400+EA400)*Percapita/30*GH$4)+((DZ400+EB400)*Cadeirante/30*GH$4)</f>
        <v>0</v>
      </c>
      <c r="GI400" s="181">
        <f>((EC400+EE400)*Percapita/30*GI$4)+((ED400+EF400)*Cadeirante/30*GI$4)</f>
        <v>0</v>
      </c>
      <c r="GJ400" s="181">
        <f>((EG400+EI400)*Percapita)+((EH400+EJ400)*Cadeirante)</f>
        <v>0</v>
      </c>
      <c r="GK400" s="258"/>
      <c r="GL400" s="103">
        <f t="shared" si="462"/>
        <v>0</v>
      </c>
      <c r="GM400" s="124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259"/>
      <c r="HQ400" s="64"/>
      <c r="HW400" s="257"/>
      <c r="HY400" s="280">
        <f t="shared" si="465"/>
        <v>0</v>
      </c>
      <c r="HZ400" s="280">
        <f t="shared" si="466"/>
        <v>0</v>
      </c>
      <c r="IA400" s="280">
        <f t="shared" si="467"/>
        <v>0</v>
      </c>
    </row>
    <row r="401" spans="1:237" s="106" customFormat="1" ht="22.5" customHeight="1" x14ac:dyDescent="0.25">
      <c r="A401" t="s">
        <v>3567</v>
      </c>
      <c r="B401" s="522" t="s">
        <v>3568</v>
      </c>
      <c r="C401" s="523">
        <v>1</v>
      </c>
      <c r="D401" s="524" t="s">
        <v>3556</v>
      </c>
      <c r="E401" s="524" t="s">
        <v>3569</v>
      </c>
      <c r="F401" s="525" t="s">
        <v>3224</v>
      </c>
      <c r="G401" s="525" t="s">
        <v>3225</v>
      </c>
      <c r="H401" s="350" t="s">
        <v>197</v>
      </c>
      <c r="I401" s="351" t="s">
        <v>3570</v>
      </c>
      <c r="J401" s="409" t="s">
        <v>3231</v>
      </c>
      <c r="K401" s="410" t="s">
        <v>3232</v>
      </c>
      <c r="L401" s="329">
        <f>CONTINUA!BV401</f>
        <v>0</v>
      </c>
      <c r="M401" s="329">
        <f>CONTINUA!BW401</f>
        <v>0</v>
      </c>
      <c r="N401" s="895"/>
      <c r="O401" s="896" t="s">
        <v>4043</v>
      </c>
      <c r="P401" s="897" t="s">
        <v>4035</v>
      </c>
      <c r="Q401" s="400">
        <v>14</v>
      </c>
      <c r="R401" s="401"/>
      <c r="S401" s="400"/>
      <c r="T401" s="401"/>
      <c r="U401" s="400"/>
      <c r="V401" s="401"/>
      <c r="W401" s="400"/>
      <c r="X401" s="401"/>
      <c r="Y401" s="400"/>
      <c r="Z401" s="401"/>
      <c r="AA401" s="400"/>
      <c r="AB401" s="401"/>
      <c r="AC401" s="400"/>
      <c r="AD401" s="401"/>
      <c r="AE401" s="400"/>
      <c r="AF401" s="401"/>
      <c r="AG401" s="400"/>
      <c r="AH401" s="401"/>
      <c r="AI401" s="400"/>
      <c r="AJ401" s="401"/>
      <c r="AK401" s="400"/>
      <c r="AL401" s="401"/>
      <c r="AM401" s="400"/>
      <c r="AN401" s="401"/>
      <c r="AO401" s="400"/>
      <c r="AP401" s="401"/>
      <c r="AQ401" s="400"/>
      <c r="AR401" s="401"/>
      <c r="AS401" s="400"/>
      <c r="AT401" s="401"/>
      <c r="AU401" s="400"/>
      <c r="AV401" s="401"/>
      <c r="AW401" s="400"/>
      <c r="AX401" s="401"/>
      <c r="AY401" s="400"/>
      <c r="AZ401" s="401"/>
      <c r="BA401" s="400"/>
      <c r="BB401" s="401"/>
      <c r="BC401" s="400"/>
      <c r="BD401" s="401"/>
      <c r="BE401" s="400"/>
      <c r="BF401" s="401"/>
      <c r="BG401" s="400"/>
      <c r="BH401" s="401"/>
      <c r="BI401" s="400"/>
      <c r="BJ401" s="401"/>
      <c r="BK401" s="400"/>
      <c r="BL401" s="401"/>
      <c r="BM401" s="400"/>
      <c r="BN401" s="401"/>
      <c r="BO401" s="400"/>
      <c r="BP401" s="401"/>
      <c r="BQ401" s="400"/>
      <c r="BR401" s="401"/>
      <c r="BS401" s="400"/>
      <c r="BT401" s="401"/>
      <c r="BU401" s="400"/>
      <c r="BV401" s="401"/>
      <c r="BW401" s="400"/>
      <c r="BX401" s="401"/>
      <c r="BY401" s="400"/>
      <c r="BZ401" s="401"/>
      <c r="CA401" s="400"/>
      <c r="CB401" s="401"/>
      <c r="CC401" s="400"/>
      <c r="CD401" s="401"/>
      <c r="CE401" s="400"/>
      <c r="CF401" s="401"/>
      <c r="CG401" s="400"/>
      <c r="CH401" s="401"/>
      <c r="CI401" s="400"/>
      <c r="CJ401" s="401"/>
      <c r="CK401" s="400"/>
      <c r="CL401" s="401"/>
      <c r="CM401" s="400"/>
      <c r="CN401" s="401"/>
      <c r="CO401" s="400"/>
      <c r="CP401" s="401"/>
      <c r="CQ401" s="400"/>
      <c r="CR401" s="401"/>
      <c r="CS401" s="400"/>
      <c r="CT401" s="401"/>
      <c r="CU401" s="400"/>
      <c r="CV401" s="401"/>
      <c r="CW401" s="400"/>
      <c r="CX401" s="401"/>
      <c r="CY401" s="400"/>
      <c r="CZ401" s="401"/>
      <c r="DA401" s="400"/>
      <c r="DB401" s="401"/>
      <c r="DC401" s="400"/>
      <c r="DD401" s="401"/>
      <c r="DE401" s="400"/>
      <c r="DF401" s="401"/>
      <c r="DG401" s="400"/>
      <c r="DH401" s="401"/>
      <c r="DI401" s="400"/>
      <c r="DJ401" s="401"/>
      <c r="DK401" s="400"/>
      <c r="DL401" s="401"/>
      <c r="DM401" s="400"/>
      <c r="DN401" s="401"/>
      <c r="DO401" s="400"/>
      <c r="DP401" s="401"/>
      <c r="DQ401" s="400"/>
      <c r="DR401" s="401"/>
      <c r="DS401" s="400"/>
      <c r="DT401" s="401"/>
      <c r="DU401" s="400"/>
      <c r="DV401" s="401"/>
      <c r="DW401" s="400"/>
      <c r="DX401" s="401"/>
      <c r="DY401" s="400"/>
      <c r="DZ401" s="401"/>
      <c r="EA401" s="400"/>
      <c r="EB401" s="401"/>
      <c r="EC401" s="400"/>
      <c r="ED401" s="401"/>
      <c r="EE401" s="400"/>
      <c r="EF401" s="401"/>
      <c r="EG401" s="400"/>
      <c r="EH401" s="401"/>
      <c r="EI401" s="400"/>
      <c r="EJ401" s="447"/>
      <c r="EK401" s="510"/>
      <c r="EL401" s="513"/>
      <c r="EM401" s="520"/>
      <c r="EN401" s="520"/>
      <c r="EO401" s="520"/>
      <c r="EP401" s="171">
        <f t="shared" si="455"/>
        <v>14</v>
      </c>
      <c r="EQ401" s="171">
        <f t="shared" si="456"/>
        <v>0</v>
      </c>
      <c r="ER401" s="171">
        <f t="shared" si="457"/>
        <v>0</v>
      </c>
      <c r="ES401" s="171">
        <f t="shared" si="458"/>
        <v>0</v>
      </c>
      <c r="ET401" s="171">
        <f t="shared" si="459"/>
        <v>0</v>
      </c>
      <c r="EU401" s="171">
        <f t="shared" si="460"/>
        <v>0</v>
      </c>
      <c r="EV401" s="172">
        <f t="shared" si="461"/>
        <v>14</v>
      </c>
      <c r="EW401" s="367">
        <f>IF(C401=4,IF(MAX(Q401:EJ403)&gt;0,(Especiall/30*(IF(($G401-$F401)=($G$5-$F$5),30,IF(DAY($G401)=31,($G401-$F401),($G401-$F401)+1)))),0),0)</f>
        <v>0</v>
      </c>
      <c r="EX401" s="248">
        <f t="shared" ref="EX401:EX404" si="468">FF401</f>
        <v>33688.160000000003</v>
      </c>
      <c r="EY401" s="174">
        <f>(L401*regular)+(M401*Cadeirantee)</f>
        <v>0</v>
      </c>
      <c r="EZ401" s="249">
        <f>SUMIF(FG401:GJ401,"&gt;0")</f>
        <v>0</v>
      </c>
      <c r="FA401" s="249">
        <f>SUMIF(FG401:GJ401,"&lt;0")+SUMIF(GN401:HP401,"&lt;0")</f>
        <v>0</v>
      </c>
      <c r="FB401" s="174">
        <v>0</v>
      </c>
      <c r="FC401" s="175">
        <f>N401*km*'VALORES TABELA'!$B$13</f>
        <v>0</v>
      </c>
      <c r="FD401" s="250">
        <f>GL401</f>
        <v>0</v>
      </c>
      <c r="FE401" s="176">
        <f>(EW401+EW402+EW403+EW404+EX401+EX402+EX403+EX404+EY401+EY402+EY403+EY404+EY405+EZ401+EZ402+EZ403+EZ404+FA401+FA402+FA403+FA404+FC401+FC402+FC403+FC404+HY401-HZ401-IA401+FD401+FD402+FD403+FD404+FB405)</f>
        <v>33688.160000000003</v>
      </c>
      <c r="FF401" s="177">
        <f>IF(C401=4,SUM(Q401+Q402+Q403+S401+S402+S403)*Percapita/30*FF$4+(R401+R402+R403+T401+T402+T403)*Cadeirante/30*FF$4,IF(C401=3,IF(Q404+S404=10,Fixo/30*FF$4+(Q401+Q402+Q403+S401+S402+S403)*Percapita/30*FF$4+(R404+T404)*Cadeirante/30*FF$4,IF(Q404+S404&lt;=9,(Q404+S404)*Crechee/30*FF$4)+(R404+T404)*Cadeirante/30*FF$4+(Q401+Q402+Q403+S401+S402+S403)*Percapita/30*FF$4)+IF(Q404+S404&gt;=11,Fixo/30*FF$4+(Q404+S404-10)*Crechee/30*FF$4,0),IF(C401=2,IF(R401+R402+R403+R404+T401+T402+T403+T404=1,Cadeirante/30*FF$4,IF(R401+R402+R403+R404+T401+T402+T403+T404=2,Fixo/30*FF$4,IF(R401+R402+R403+R404+T401+T402+T403+T404&gt;2,Fixo/30*FF$4+(R401+R402+R403+R404+T401+T402+T403+T404-2)*Cadeirante/30*FF$4)))+(Q401+Q402+Q403+S401+S402+S403)*Percapita/30*FF$4+(Q404+S404)*Crechee/30*FF$4,IF(C401=1,IF(Q401+Q402+Q403+R401+R402+R403+S401+S402+S403+T401+T402+T403&lt;=15,(Q401+Q402+Q403+S401+S402+S403)*Percapita/30*FF$4,IF(Q401+Q402+Q403+R401+R402+R403+S401+S402+S403+T401+T402+T403&gt;=16,Fixo/30*FF$4+(Q401+Q402+Q403+R401+R402+R403+S401+S402+S403+T401+T402-16)*Percapita/30*FF$4))))))</f>
        <v>33688.160000000003</v>
      </c>
      <c r="FG401" s="177">
        <f>IF(C401=4,SUM(U401+U402+U403+W401+W402+W403)*Percapita/30*FG$4+(V401+V402+V403+X401+X402+X403)*Cadeirante/30*FG$4,IF(C401=3,IF(U404+W404=10,Fixo/30*FG$4+(U401+U402+U403+W401+W402+W403)*Percapita/30*FG$4+(V404+X404)*Cadeirante/30*FG$4,IF(U404+W404&lt;=9,(U404+W404)*Crechee/30*FG$4)+(V404+X404)*Cadeirante/30*FG$4+(U401+U402+U403+W401+W402+W403)*Percapita/30*FG$4)+IF(U404+W404&gt;=11,Fixo/30*FG$4+(U404+W404-10)*Crechee/30*FG$4,0),IF(C401=2,IF(V401+V402+V403+V404+X401+X402+X403+X404=1,Cadeirante/30*FG$4,IF(V401+V402+V403+V404+X401+X402+X403+X404=2,Fixo/30*FG$4,IF(V401+V402+V403+V404+X401+X402+X403+X404&gt;2,Fixo/30*FG$4+(V401+V402+V403+V404+X401+X402+X403+X404-2)*Cadeirante/30*FG$4)))+(U401+U402+U403+W401+W402+W403)*Percapita/30*FG$4+(U404+W404)*Crechee/30*FG$4,IF(C401=1,IF(U401+U402+U403+V401+V402+V403+W401+W402+W403+X401+X402+X403&lt;=15,(U401+U402+U403+W401+W402+W403)*Percapita/30*FG$4,IF(U401+U402+U403+V401+V402+V403+W401+W402+W403+X401+X402+X403&gt;=16,Fixo/30*FG$4+(U401+U402+U403+V401+V402+V403+W401+W402+W403+X401+X402-16)*Percapita/30*FG$4))))))</f>
        <v>0</v>
      </c>
      <c r="FH401" s="177">
        <f>IF(C401=4,SUM(Y401+Y402+Y403+AA401+AA402+AA403)*Percapita/30*FH$4+(Z401+Z402+Z403+AB401+AB402+AB403)*Cadeirante/30*FH$4,IF(C401=3,IF(Y404+AA404=10,Fixo/30*FH$4+(Y401+Y402+Y403+AA401+AA402+AA403)*Percapita/30*FH$4+(Z404+AB404)*Cadeirante/30*FH$4,IF(Y404+AA404&lt;=9,(Y404+AA404)*Crechee/30*FH$4)+(Z404+AB404)*Cadeirante/30*FH$4+(Y401+Y402+Y403+AA401+AA402+AA403)*Percapita/30*FH$4)+IF(Y404+AA404&gt;=11,Fixo/30*FH$4+(Y404+AA404-10)*Crechee/30*FH$4,0),IF(C401=2,IF(Z401+Z402+Z403+Z404+AB401+AB402+AB403+AB404=1,Cadeirante/30*FH$4,IF(Z401+Z402+Z403+Z404+AB401+AB402+AB403+AB404=2,Fixo/30*FH$4,IF(Z401+Z402+Z403+Z404+AB401+AB402+AB403+AB404&gt;2,Fixo/30*FH$4+(Z401+Z402+Z403+Z404+AB401+AB402+AB403+AB404-2)*Cadeirante/30*FH$4)))+(Y401+Y402+Y403+AA401+AA402+AA403)*Percapita/30*FH$4+(Y404+AA404)*Crechee/30*FH$4,IF(C401=1,IF(Y401+Y402+Y403+Z401+Z402+Z403+AA401+AA402+AA403+AB401+AB402+AB403&lt;=15,(Y401+Y402+Y403+AA401+AA402+AA403)*Percapita/30*FH$4,IF(Y401+Y402+Y403+Z401+Z402+Z403+AA401+AA402+AA403+AB401+AB402+AB403&gt;=16,Fixo/30*FH$4+(Y401+Y402+Y403+Z401+Z402+Z403+AA401+AA402+AA403+AB401+AB402-16)*Percapita/30*FH$4))))))</f>
        <v>0</v>
      </c>
      <c r="FI401" s="177">
        <f>IF(C401=4,SUM(AC401+AC402+AC403+AE401+AE402+AE403)*Percapita/30*FI$4+(AD401+AD402+AD403+AF401+AF402+AF403)*Cadeirante/30*FI$4,IF(C401=3,IF(AC404+AE404=10,Fixo/30*FI$4+(AC401+AC402+AC403+AE401+AE402+AE403)*Percapita/30*FI$4+(AD404+AF404)*Cadeirante/30*FI$4,IF(AC404+AE404&lt;=9,(AC404+AE404)*Crechee/30*FI$4)+(AD404+AF404)*Cadeirante/30*FI$4+(AC401+AC402+AC403+AE401+AE402+AE403)*Percapita/30*FI$4)+IF(AC404+AE404&gt;=11,Fixo/30*FI$4+(AC404+AE404-10)*Crechee/30*FI$4,0),IF(C401=2,IF(AD401+AD402+AD403+AD404+AF401+AF402+AF403+AF404=1,Cadeirante/30*FI$4,IF(AD401+AD402+AD403+AD404+AF401+AF402+AF403+AF404=2,Fixo/30*FI$4,IF(AD401+AD402+AD403+AD404+AF401+AF402+AF403+AF404&gt;2,Fixo/30*FI$4+(AD401+AD402+AD403+AD404+AF401+AF402+AF403+AF404-2)*Cadeirante/30*FI$4)))+(AC401+AC402+AC403+AE401+AE402+AE403)*Percapita/30*FI$4+(AC404+AE404)*Crechee/30*FI$4,IF(C401=1,IF(AC401+AC402+AC403+AD401+AD402+AD403+AE401+AE402+AE403+AF401+AF402+AF403&lt;=15,(AC401+AC402+AC403+AE401+AE402+AE403)*Percapita/30*FI$4,IF(AC401+AC402+AC403+AD401+AD402+AD403+AE401+AE402+AE403+AF401+AF402+AF403&gt;=16,Fixo/30*FI$4+(AC401+AC402+AC403+AD401+AD402+AD403+AE401+AE402+AE403+AF401+AF402-16)*Percapita/30*FI$4))))))</f>
        <v>0</v>
      </c>
      <c r="FJ401" s="177">
        <f>IF(C401=4,SUM(AG401+AG402+AG403+AI401+AI402+AI403)*Percapita/30*FJ$4+(AH401+AH402+AH403+AJ401+AJ402+AJ403)*Cadeirante/30*FJ$4,IF(C401=3,IF(AG404+AI404=10,Fixo/30*FJ$4+(AG401+AG402+AG403+AI401+AI402+AI403)*Percapita/30*FJ$4+(AH404+AJ404)*Cadeirante/30*FJ$4,IF(AG404+AI404&lt;=9,(AG404+AI404)*Crechee/30*FJ$4)+(AH404+AJ404)*Cadeirante/30*FJ$4+(AG401+AG402+AG403+AI401+AI402+AI403)*Percapita/30*FJ$4)+IF(AG404+AI404&gt;=11,Fixo/30*FJ$4+(AG404+AI404-10)*Crechee/30*FJ$4,0),IF(C401=2,IF(AH401+AH402+AH403+AH404+AJ401+AJ402+AJ403+AJ404=1,Cadeirante/30*FJ$4,IF(AH401+AH402+AH403+AH404+AJ401+AJ402+AJ403+AJ404=2,Fixo/30*FJ$4,IF(AH401+AH402+AH403+AH404+AJ401+AJ402+AJ403+AJ404&gt;2,Fixo/30*FJ$4+(AH401+AH402+AH403+AH404+AJ401+AJ402+AJ403+AJ404-2)*Cadeirante/30*FJ$4)))+(AG401+AG402+AG403+AI401+AI402+AI403)*Percapita/30*FJ$4+(AG404+AI404)*Crechee/30*FJ$4,IF(C401=1,IF(AG401+AG402+AG403+AH401+AH402+AH403+AI401+AI402+AI403+AJ401+AJ402+AJ403&lt;=15,(AG401+AG402+AG403+AI401+AI402+AI403)*Percapita/30*FJ$4,IF(AG401+AG402+AG403+AH401+AH402+AH403+AI401+AI402+AI403+AJ401+AJ402+AJ403&gt;=16,Fixo/30*FJ$4+(AG401+AG402+AG403+AH401+AH402+AH403+AI401+AI402+AI403+AJ401+AJ402-16)*Percapita/30*FJ$4))))))</f>
        <v>0</v>
      </c>
      <c r="FK401" s="177">
        <f>IF(C401=4,SUM(AK401+AK402+AK403+AM401+AM402+AM403)*Percapita/30*FK$4+(AL401+AL402+AL403+AN401+AN402+AN403)*Cadeirante/30*FK$4,IF(C401=3,IF(AK404+AM404=10,Fixo/30*FK$4+(AK401+AK402+AK403+AM401+AM402+AM403)*Percapita/30*FK$4+(AL404+AN404)*Cadeirante/30*FK$4,IF(AK404+AM404&lt;=9,(AK404+AM404)*Crechee/30*FK$4)+(AL404+AN404)*Cadeirante/30*FK$4+(AK401+AK402+AK403+AM401+AM402+AM403)*Percapita/30*FK$4)+IF(AK404+AM404&gt;=11,Fixo/30*FK$4+(AK404+AM404-10)*Crechee/30*FK$4,0),IF(C401=2,IF(AL401+AL402+AL403+AL404+AN401+AN402+AN403+AN404=1,Cadeirante/30*FK$4,IF(AL401+AL402+AL403+AL404+AN401+AN402+AN403+AN404=2,Fixo/30*FK$4,IF(AL401+AL402+AL403+AL404+AN401+AN402+AN403+AN404&gt;2,Fixo/30*FK$4+(AL401+AL402+AL403+AL404+AN401+AN402+AN403+AN404-2)*Cadeirante/30*FK$4)))+(AK401+AK402+AK403+AM401+AM402+AM403)*Percapita/30*FK$4+(AK404+AM404)*Crechee/30*FK$4,IF(C401=1,IF(AK401+AK402+AK403+AL401+AL402+AL403+AM401+AM402+AM403+AN401+AN402+AN403&lt;=15,(AK401+AK402+AK403+AM401+AM402+AM403)*Percapita/30*FK$4,IF(AK401+AK402+AK403+AL401+AL402+AL403+AM401+AM402+AM403+AN401+AN402+AN403&gt;=16,Fixo/30*FK$4+(AK401+AK402+AK403+AL401+AL402+AL403+AM401+AM402+AM403+AN401+AN402-16)*Percapita/30*FK$4))))))</f>
        <v>0</v>
      </c>
      <c r="FL401" s="177">
        <f>IF(C401=4,SUM(AO401+AO402+AO403+AQ401+AQ402+AQ403)*Percapita/30*FL$4+(AP401+AP402+AP403+AR401+AR402+AR403)*Cadeirante/30*FL$4,IF(C401=3,IF(AO404+AQ404=10,Fixo/30*FL$4+(AO401+AO402+AO403+AQ401+AQ402+AQ403)*Percapita/30*FL$4+(AP404+AR404)*Cadeirante/30*FL$4,IF(AO404+AQ404&lt;=9,(AO404+AQ404)*Crechee/30*FL$4)+(AP404+AR404)*Cadeirante/30*FL$4+(AO401+AO402+AO403+AQ401+AQ402+AQ403)*Percapita/30*FL$4)+IF(AO404+AQ404&gt;=11,Fixo/30*FL$4+(AO404+AQ404-10)*Crechee/30*FL$4,0),IF(C401=2,IF(AP401+AP402+AP403+AP404+AR401+AR402+AR403+AR404=1,Cadeirante/30*FL$4,IF(AP401+AP402+AP403+AP404+AR401+AR402+AR403+AR404=2,Fixo/30*FL$4,IF(AP401+AP402+AP403+AP404+AR401+AR402+AR403+AR404&gt;2,Fixo/30*FL$4+(AP401+AP402+AP403+AP404+AR401+AR402+AR403+AR404-2)*Cadeirante/30*FL$4)))+(AO401+AO402+AO403+AQ401+AQ402+AQ403)*Percapita/30*FL$4+(AO404+AQ404)*Crechee/30*FL$4,IF(C401=1,IF(AO401+AO402+AO403+AP401+AP402+AP403+AQ401+AQ402+AQ403+AR401+AR402+AR403&lt;=15,(AO401+AO402+AO403+AQ401+AQ402+AQ403)*Percapita/30*FL$4,IF(AO401+AO402+AO403+AP401+AP402+AP403+AQ401+AQ402+AQ403+AR401+AR402+AR403&gt;=16,Fixo/30*FL$4+(AO401+AO402+AO403+AP401+AP402+AP403+AQ401+AQ402+AQ403+AR401+AR402-16)*Percapita/30*FL$4))))))</f>
        <v>0</v>
      </c>
      <c r="FM401" s="177">
        <f>IF(C401=4,SUM(AS401+AS402+AS403+AU401+AU402+AU403)*Percapita/30*FM$4+(AT401+AT402+AT403+AV401+AV402+AV403)*Cadeirante/30*FM$4,IF(C401=3,IF(AS404+AU404=10,Fixo/30*FM$4+(AS401+AS402+AS403+AU401+AU402+AU403)*Percapita/30*FM$4+(AT404+AV404)*Cadeirante/30*FM$4,IF(AS404+AU404&lt;=9,(AS404+AU404)*Crechee/30*FM$4)+(AT404+AV404)*Cadeirante/30*FM$4+(AS401+AS402+AS403+AU401+AU402+AU403)*Percapita/30*FM$4)+IF(AS404+AU404&gt;=11,Fixo/30*FM$4+(AS404+AU404-10)*Crechee/30*FM$4,0),IF(C401=2,IF(AT401+AT402+AT403+AT404+AV401+AV402+AV403+AV404=1,Cadeirante/30*FM$4,IF(AT401+AT402+AT403+AT404+AV401+AV402+AV403+AV404=2,Fixo/30*FM$4,IF(AT401+AT402+AT403+AT404+AV401+AV402+AV403+AV404&gt;2,Fixo/30*FM$4+(AT401+AT402+AT403+AT404+AV401+AV402+AV403+AV404-2)*Cadeirante/30*FM$4)))+(AS401+AS402+AS403+AU401+AU402+AU403)*Percapita/30*FM$4+(AS404+AU404)*Crechee/30*FM$4,IF(C401=1,IF(AS401+AS402+AS403+AT401+AT402+AT403+AU401+AU402+AU403+AV401+AV402+AV403&lt;=15,(AS401+AS402+AS403+AU401+AU402+AU403)*Percapita/30*FM$4,IF(AS401+AS402+AS403+AT401+AT402+AT403+AU401+AU402+AU403+AV401+AV402+AV403&gt;=16,Fixo/30*FM$4+(AS401+AS402+AS403+AT401+AT402+AT403+AU401+AU402+AU403+AV401+AV402-16)*Percapita/30*FM$4))))))</f>
        <v>0</v>
      </c>
      <c r="FN401" s="177">
        <f>IF(C401=4,SUM(AW401+AW402+AW403+AY401+AY402+AY403)*Percapita/30*FN$4+(AX401+AX402+AX403+AZ401+AZ402+AZ403)*Cadeirante/30*FN$4,IF(C401=3,IF(AW404+AY404=10,Fixo/30*FN$4+(AW401+AW402+AW403+AY401+AY402+AY403)*Percapita/30*FN$4+(AX404+AZ404)*Cadeirante/30*FN$4,IF(AW404+AY404&lt;=9,(AW404+AY404)*Crechee/30*FN$4)+(AX404+AZ404)*Cadeirante/30*FN$4+(AW401+AW402+AW403+AY401+AY402+AY403)*Percapita/30*FN$4)+IF(AW404+AY404&gt;=11,Fixo/30*FN$4+(AW404+AY404-10)*Crechee/30*FN$4,0),IF(C401=2,IF(AX401+AX402+AX403+AX404+AZ401+AZ402+AZ403+AZ404=1,Cadeirante/30*FN$4,IF(AX401+AX402+AX403+AX404+AZ401+AZ402+AZ403+AZ404=2,Fixo/30*FN$4,IF(AX401+AX402+AX403+AX404+AZ401+AZ402+AZ403+AZ404&gt;2,Fixo/30*FN$4+(AX401+AX402+AX403+AX404+AZ401+AZ402+AZ403+AZ404-2)*Cadeirante/30*FN$4)))+(AW401+AW402+AW403+AY401+AY402+AY403)*Percapita/30*FN$4+(AW404+AY404)*Crechee/30*FN$4,IF(C401=1,IF(AW401+AW402+AW403+AX401+AX402+AX403+AY401+AY402+AY403+AZ401+AZ402+AZ403&lt;=15,(AW401+AW402+AW403+AY401+AY402+AY403)*Percapita/30*FN$4,IF(AW401+AW402+AW403+AX401+AX402+AX403+AY401+AY402+AY403+AZ401+AZ402+AZ403&gt;=16,Fixo/30*FN$4+(AW401+AW402+AW403+AX401+AX402+AX403+AY401+AY402+AY403+AZ401+AZ402-16)*Percapita/30*FN$4))))))</f>
        <v>0</v>
      </c>
      <c r="FO401" s="177">
        <f>IF(C401=4,SUM(BA401+BA402+BA403+BC401+BC402+BC403)*Percapita/30*FO$4+(BB401+BB402+BB403+BD401+BD402+BD403)*Cadeirante/30*FO$4,IF(C401=3,IF(BA404+BC404=10,Fixo/30*FO$4+(BA401+BA402+BA403+BC401+BC402+BC403)*Percapita/30*FO$4+(BB404+BD404)*Cadeirante/30*FO$4,IF(BA404+BC404&lt;=9,(BA404+BC404)*Crechee/30*FO$4)+(BB404+BD404)*Cadeirante/30*FO$4+(BA401+BA402+BA403+BC401+BC402+BC403)*Percapita/30*FO$4)+IF(BA404+BC404&gt;=11,Fixo/30*FO$4+(BA404+BC404-10)*Crechee/30*FO$4,0),IF(C401=2,IF(BB401+BB402+BB403+BB404+BD401+BD402+BD403+BD404=1,Cadeirante/30*FO$4,IF(BB401+BB402+BB403+BB404+BD401+BD402+BD403+BD404=2,Fixo/30*FO$4,IF(BB401+BB402+BB403+BB404+BD401+BD402+BD403+BD404&gt;2,Fixo/30*FO$4+(BB401+BB402+BB403+BB404+BD401+BD402+BD403+BD404-2)*Cadeirante/30*FO$4)))+(BA401+BA402+BA403+BC401+BC402+BC403)*Percapita/30*FO$4+(BA404+BC404)*Crechee/30*FO$4,IF(C401=1,IF(BA401+BA402+BA403+BB401+BB402+BB403+BC401+BC402+BC403+BD401+BD402+BD403&lt;=15,(BA401+BA402+BA403+BC401+BC402+BC403)*Percapita/30*FO$4,IF(BA401+BA402+BA403+BB401+BB402+BB403+BC401+BC402+BC403+BD401+BD402+BD403&gt;=16,Fixo/30*FO$4+(BA401+BA402+BA403+BB401+BB402+BB403+BC401+BC402+BC403+BD401+BD402-16)*Percapita/30*FO$4))))))</f>
        <v>0</v>
      </c>
      <c r="FP401" s="177">
        <f>IF(C401=4,SUM(BE401+BE402+BE403+BG401+BG402+BG403)*Percapita/30*FP$4+(BF401+BF402+BF403+BH401+BH402+BH403)*Cadeirante/30*FP$4,IF(C401=3,IF(BE404+BG404=10,Fixo/30*FP$4+(BE401+BE402+BE403+BG401+BG402+BG403)*Percapita/30*FP$4+(BF404+BH404)*Cadeirante/30*FP$4,IF(BE404+BG404&lt;=9,(BE404+BG404)*Crechee/30*FP$4)+(BF404+BH404)*Cadeirante/30*FP$4+(BE401+BE402+BE403+BG401+BG402+BG403)*Percapita/30*FP$4)+IF(BE404+BG404&gt;=11,Fixo/30*FP$4+(BE404+BG404-10)*Crechee/30*FP$4,0),IF(C401=2,IF(BF401+BF402+BF403+BF404+BH401+BH402+BH403+BH404=1,Cadeirante/30*FP$4,IF(BF401+BF402+BF403+BF404+BH401+BH402+BH403+BH404=2,Fixo/30*FP$4,IF(BF401+BF402+BF403+BF404+BH401+BH402+BH403+BH404&gt;2,Fixo/30*FP$4+(BF401+BF402+BF403+BF404+BH401+BH402+BH403+BH404-2)*Cadeirante/30*FP$4)))+(BE401+BE402+BE403+BG401+BG402+BG403)*Percapita/30*FP$4+(BE404+BG404)*Crechee/30*FP$4,IF(C401=1,IF(BE401+BE402+BE403+BF401+BF402+BF403+BG401+BG402+BG403+BH401+BH402+BH403&lt;=15,(BE401+BE402+BE403+BG401+BG402+BG403)*Percapita/30*FP$4,IF(BE401+BE402+BE403+BF401+BF402+BF403+BG401+BG402+BG403+BH401+BH402+BH403&gt;=16,Fixo/30*FP$4+(BE401+BE402+BE403+BF401+BF402+BF403+BG401+BG402+BG403+BH401+BH402-16)*Percapita/30*FP$4))))))</f>
        <v>0</v>
      </c>
      <c r="FQ401" s="177">
        <f>IF(C401=4,SUM(BI401+BI402+BI403+BK401+BK402+BK403)*Percapita/30*FQ$4+(BJ401+BJ402+BJ403+BL401+BL402+BL403)*Cadeirante/30*FQ$4,IF(C401=3,IF(BI404+BK404=10,Fixo/30*FQ$4+(BI401+BI402+BI403+BK401+BK402+BK403)*Percapita/30*FQ$4+(BJ404+BL404)*Cadeirante/30*FQ$4,IF(BI404+BK404&lt;=9,(BI404+BK404)*Crechee/30*FQ$4)+(BJ404+BL404)*Cadeirante/30*FQ$4+(BI401+BI402+BI403+BK401+BK402+BK403)*Percapita/30*FQ$4)+IF(BI404+BK404&gt;=11,Fixo/30*FQ$4+(BI404+BK404-10)*Crechee/30*FQ$4,0),IF(C401=2,IF(BJ401+BJ402+BJ403+BJ404+BL401+BL402+BL403+BL404=1,Cadeirante/30*FQ$4,IF(BJ401+BJ402+BJ403+BJ404+BL401+BL402+BL403+BL404=2,Fixo/30*FQ$4,IF(BJ401+BJ402+BJ403+BJ404+BL401+BL402+BL403+BL404&gt;2,Fixo/30*FQ$4+(BJ401+BJ402+BJ403+BJ404+BL401+BL402+BL403+BL404-2)*Cadeirante/30*FQ$4)))+(BI401+BI402+BI403+BK401+BK402+BK403)*Percapita/30*FQ$4+(BI404+BK404)*Crechee/30*FQ$4,IF(C401=1,IF(BI401+BI402+BI403+BJ401+BJ402+BJ403+BK401+BK402+BK403+BL401+BL402+BL403&lt;=15,(BI401+BI402+BI403+BK401+BK402+BK403)*Percapita/30*FQ$4,IF(BI401+BI402+BI403+BJ401+BJ402+BJ403+BK401+BK402+BK403+BL401+BL402+BL403&gt;=16,Fixo/30*FQ$4+(BI401+BI402+BI403+BJ401+BJ402+BJ403+BK401+BK402+BK403+BL401+BL402-16)*Percapita/30*FQ$4))))))</f>
        <v>0</v>
      </c>
      <c r="FR401" s="177">
        <f>IF(C401=4,SUM(BM401+BM402+BM403+BO401+BO402+BO403)*Percapita/30*FR$4+(BN401+BN402+BN403+BP401+BP402+BP403)*Cadeirante/30*FR$4,IF(C401=3,IF(BM404+BO404=10,Fixo/30*FR$4+(BM401+BM402+BM403+BO401+BO402+BO403)*Percapita/30*FR$4+(BN404+BP404)*Cadeirante/30*FR$4,IF(BM404+BO404&lt;=9,(BM404+BO404)*Crechee/30*FR$4)+(BN404+BP404)*Cadeirante/30*FR$4+(BM401+BM402+BM403+BO401+BO402+BO403)*Percapita/30*FR$4)+IF(BM404+BO404&gt;=11,Fixo/30*FR$4+(BM404+BO404-10)*Crechee/30*FR$4,0),IF(C401=2,IF(BN401+BN402+BN403+BN404+BP401+BP402+BP403+BP404=1,Cadeirante/30*FR$4,IF(BN401+BN402+BN403+BN404+BP401+BP402+BP403+BP404=2,Fixo/30*FR$4,IF(BN401+BN402+BN403+BN404+BP401+BP402+BP403+BP404&gt;2,Fixo/30*FR$4+(BN401+BN402+BN403+BN404+BP401+BP402+BP403+BP404-2)*Cadeirante/30*FR$4)))+(BM401+BM402+BM403+BO401+BO402+BO403)*Percapita/30*FR$4+(BM404+BO404)*Crechee/30*FR$4,IF(C401=1,IF(BM401+BM402+BM403+BN401+BN402+BN403+BO401+BO402+BO403+BP401+BP402+BP403&lt;=15,(BM401+BM402+BM403+BO401+BO402+BO403)*Percapita/30*FR$4,IF(BM401+BM402+BM403+BN401+BN402+BN403+BO401+BO402+BO403+BP401+BP402+BP403&gt;=16,Fixo/30*FR$4+(BM401+BM402+BM403+BN401+BN402+BN403+BO401+BO402+BO403+BP401+BP402-16)*Percapita/30*FR$4))))))</f>
        <v>0</v>
      </c>
      <c r="FS401" s="177">
        <f>IF(C401=4,SUM(BQ401+BQ402+BQ403+BS401+BS402+BS403)*Percapita/30*FS$4+(BR401+BR402+BR403+BT401+BT402+BT403)*Cadeirante/30*FS$4,IF(C401=3,IF(BQ404+BS404=10,Fixo/30*FS$4+(BQ401+BQ402+BQ403+BS401+BS402+BS403)*Percapita/30*FS$4+(BR404+BT404)*Cadeirante/30*FS$4,IF(BQ404+BS404&lt;=9,(BQ404+BS404)*Crechee/30*FS$4)+(BR404+BT404)*Cadeirante/30*FS$4+(BQ401+BQ402+BQ403+BS401+BS402+BS403)*Percapita/30*FS$4)+IF(BQ404+BS404&gt;=11,Fixo/30*FS$4+(BQ404+BS404-10)*Crechee/30*FS$4,0),IF(C401=2,IF(BR401+BR402+BR403+BR404+BT401+BT402+BT403+BT404=1,Cadeirante/30*FS$4,IF(BR401+BR402+BR403+BR404+BT401+BT402+BT403+BT404=2,Fixo/30*FS$4,IF(BR401+BR402+BR403+BR404+BT401+BT402+BT403+BT404&gt;2,Fixo/30*FS$4+(BR401+BR402+BR403+BR404+BT401+BT402+BT403+BT404-2)*Cadeirante/30*FS$4)))+(BQ401+BQ402+BQ403+BS401+BS402+BS403)*Percapita/30*FS$4+(BQ404+BS404)*Crechee/30*FS$4,IF(C401=1,IF(BQ401+BQ402+BQ403+BR401+BR402+BR403+BS401+BS402+BS403+BT401+BT402+BT403&lt;=15,(BQ401+BQ402+BQ403+BS401+BS402+BS403)*Percapita/30*FS$4,IF(BQ401+BQ402+BQ403+BR401+BR402+BR403+BS401+BS402+BS403+BT401+BT402+BT403&gt;=16,Fixo/30*FS$4+(BQ401+BQ402+BQ403+BR401+BR402+BR403+BS401+BS402+BS403+BT401+BT402-16)*Percapita/30*FS$4))))))</f>
        <v>0</v>
      </c>
      <c r="FT401" s="177">
        <f>IF(C401=4,SUM(BU401+BU402+BU403+BW401+BW402+BW403)*Percapita/30*FT$4+(BV401+BV402+BV403+BX401+BX402+BX403)*Cadeirante/30*FT$4,IF(C401=3,IF(BU404+BW404=10,Fixo/30*FT$4+(BU401+BU402+BU403+BW401+BW402+BW403)*Percapita/30*FT$4+(BV404+BX404)*Cadeirante/30*FT$4,IF(BU404+BW404&lt;=9,(BU404+BW404)*Crechee/30*FT$4)+(BV404+BX404)*Cadeirante/30*FT$4+(BU401+BU402+BU403+BW401+BW402+BW403)*Percapita/30*FT$4)+IF(BU404+BW404&gt;=11,Fixo/30*FT$4+(BU404+BW404-10)*Crechee/30*FT$4,0),IF(C401=2,IF(BV401+BV402+BV403+BV404+BX401+BX402+BX403+BX404=1,Cadeirante/30*FT$4,IF(BV401+BV402+BV403+BV404+BX401+BX402+BX403+BX404=2,Fixo/30*FT$4,IF(BV401+BV402+BV403+BV404+BX401+BX402+BX403+BX404&gt;2,Fixo/30*FT$4+(BV401+BV402+BV403+BV404+BX401+BX402+BX403+BX404-2)*Cadeirante/30*FT$4)))+(BU401+BU402+BU403+BW401+BW402+BW403)*Percapita/30*FT$4+(BU404+BW404)*Crechee/30*FT$4,IF(C401=1,IF(BU401+BU402+BU403+BV401+BV402+BV403+BW401+BW402+BW403+BX401+BX402+BX403&lt;=15,(BU401+BU402+BU403+BW401+BW402+BW403)*Percapita/30*FT$4,IF(BU401+BU402+BU403+BV401+BV402+BV403+BW401+BW402+BW403+BX401+BX402+BX403&gt;=16,Fixo/30*FT$4+(BU401+BU402+BU403+BV401+BV402+BV403+BW401+BW402+BW403+BX401+BX402-16)*Percapita/30*FT$4))))))</f>
        <v>0</v>
      </c>
      <c r="FU401" s="177">
        <f>IF(C401=4,SUM(BY401+BY402+BY403+CA401+CA402+CA403)*Percapita/30*FU$4+(BZ401+BZ402+BZ403+CB401+CB402+CB403)*Cadeirante/30*FU$4,IF(C401=3,IF(BY404+CA404=10,Fixo/30*FU$4+(BY401+BY402+BY403+CA401+CA402+CA403)*Percapita/30*FU$4+(BZ404+CB404)*Cadeirante/30*FU$4,IF(BY404+CA404&lt;=9,(BY404+CA404)*Crechee/30*FU$4)+(BZ404+CB404)*Cadeirante/30*FU$4+(BY401+BY402+BY403+CA401+CA402+CA403)*Percapita/30*FU$4)+IF(BY404+CA404&gt;=11,Fixo/30*FU$4+(BY404+CA404-10)*Crechee/30*FU$4,0),IF(C401=2,IF(BZ401+BZ402+BZ403+BZ404+CB401+CB402+CB403+CB404=1,Cadeirante/30*FU$4,IF(BZ401+BZ402+BZ403+BZ404+CB401+CB402+CB403+CB404=2,Fixo/30*FU$4,IF(BZ401+BZ402+BZ403+BZ404+CB401+CB402+CB403+CB404&gt;2,Fixo/30*FU$4+(BZ401+BZ402+BZ403+BZ404+CB401+CB402+CB403+CB404-2)*Cadeirante/30*FU$4)))+(BY401+BY402+BY403+CA401+CA402+CA403)*Percapita/30*FU$4+(BY404+CA404)*Crechee/30*FU$4,IF(C401=1,IF(BY401+BY402+BY403+BZ401+BZ402+BZ403+CA401+CA402+CA403+CB401+CB402+CB403&lt;=15,(BY401+BY402+BY403+CA401+CA402+CA403)*Percapita/30*FU$4,IF(BY401+BY402+BY403+BZ401+BZ402+BZ403+CA401+CA402+CA403+CB401+CB402+CB403&gt;=16,Fixo/30*FU$4+(BY401+BY402+BY403+BZ401+BZ402+BZ403+CA401+CA402+CA403+CB401+CB402-16)*Percapita/30*FU$4))))))</f>
        <v>0</v>
      </c>
      <c r="FV401" s="177">
        <f>IF(C401=4,SUM(CC401+CC402+CC403+CE401+CE402+CE403)*Percapita/30*FV$4+(CD401+CD402+CD403+CF401+CF402+CF403)*Cadeirante/30*FV$4,IF(C401=3,IF(CC404+CE404=10,Fixo/30*FV$4+(CC401+CC402+CC403+CE401+CE402+CE403)*Percapita/30*FV$4+(CD404+CF404)*Cadeirante/30*FV$4,IF(CC404+CE404&lt;=9,(CC404+CE404)*Crechee/30*FV$4)+(CD404+CF404)*Cadeirante/30*FV$4+(CC401+CC402+CC403+CE401+CE402+CE403)*Percapita/30*FV$4)+IF(CC404+CE404&gt;=11,Fixo/30*FV$4+(CC404+CE404-10)*Crechee/30*FV$4,0),IF(C401=2,IF(CD401+CD402+CD403+CD404+CF401+CF402+CF403+CF404=1,Cadeirante/30*FV$4,IF(CD401+CD402+CD403+CD404+CF401+CF402+CF403+CF404=2,Fixo/30*FV$4,IF(CD401+CD402+CD403+CD404+CF401+CF402+CF403+CF404&gt;2,Fixo/30*FV$4+(CD401+CD402+CD403+CD404+CF401+CF402+CF403+CF404-2)*Cadeirante/30*FV$4)))+(CC401+CC402+CC403+CE401+CE402+CE403)*Percapita/30*FV$4+(CC404+CE404)*Crechee/30*FV$4,IF(C401=1,IF(CC401+CC402+CC403+CD401+CD402+CD403+CE401+CE402+CE403+CF401+CF402+CF403&lt;=15,(CC401+CC402+CC403+CE401+CE402+CE403)*Percapita/30*FV$4,IF(CC401+CC402+CC403+CD401+CD402+CD403+CE401+CE402+CE403+CF401+CF402+CF403&gt;=16,Fixo/30*FV$4+(CC401+CC402+CC403+CD401+CD402+CD403+CE401+CE402+CE403+CF401+CF402-16)*Percapita/30*FV$4))))))</f>
        <v>0</v>
      </c>
      <c r="FW401" s="177">
        <f>IF(C401=4,SUM(CG401+CG402+CG403+CI401+CI402+CI403)*Percapita/30*FW$4+(CH401+CH402+CH403+CJ401+CJ402+CJ403)*Cadeirante/30*FW$4,IF(C401=3,IF(CG404+CI404=10,Fixo/30*FW$4+(CG401+CG402+CG403+CI401+CI402+CI403)*Percapita/30*FW$4+(CH404+CJ404)*Cadeirante/30*FW$4,IF(CG404+CI404&lt;=9,(CG404+CI404)*Crechee/30*FW$4)+(CH404+CJ404)*Cadeirante/30*FW$4+(CG401+CG402+CG403+CI401+CI402+CI403)*Percapita/30*FW$4)+IF(CG404+CI404&gt;=11,Fixo/30*FW$4+(CG404+CI404-10)*Crechee/30*FW$4,0),IF(C401=2,IF(CH401+CH402+CH403+CH404+CJ401+CJ402+CJ403+CJ404=1,Cadeirante/30*FW$4,IF(CH401+CH402+CH403+CH404+CJ401+CJ402+CJ403+CJ404=2,Fixo/30*FW$4,IF(CH401+CH402+CH403+CH404+CJ401+CJ402+CJ403+CJ404&gt;2,Fixo/30*FW$4+(CH401+CH402+CH403+CH404+CJ401+CJ402+CJ403+CJ404-2)*Cadeirante/30*FW$4)))+(CG401+CG402+CG403+CI401+CI402+CI403)*Percapita/30*FW$4+(CG404+CI404)*Crechee/30*FW$4,IF(C401=1,IF(CG401+CG402+CG403+CH401+CH402+CH403+CI401+CI402+CI403+CJ401+CJ402+CJ403&lt;=15,(CG401+CG402+CG403+CI401+CI402+CI403)*Percapita/30*FW$4,IF(CG401+CG402+CG403+CH401+CH402+CH403+CI401+CI402+CI403+CJ401+CJ402+CJ403&gt;=16,Fixo/30*FW$4+(CG401+CG402+CG403+CH401+CH402+CH403+CI401+CI402+CI403+CJ401+CJ402-16)*Percapita/30*FW$4))))))</f>
        <v>0</v>
      </c>
      <c r="FX401" s="177">
        <f>IF(C401=4,SUM(CK401+CK402+CK403+CM401+CM402+CM403)*Percapita/30*FX$4+(CL401+CL402+CL403+CN401+CN402+CN403)*Cadeirante/30*FX$4,IF(C401=3,IF(CK404+CM404=10,Fixo/30*FX$4+(CK401+CK402+CK403+CM401+CM402+CM403)*Percapita/30*FX$4+(CL404+CN404)*Cadeirante/30*FX$4,IF(CK404+CM404&lt;=9,(CK404+CM404)*Crechee/30*FX$4)+(CL404+CN404)*Cadeirante/30*FX$4+(CK401+CK402+CK403+CM401+CM402+CM403)*Percapita/30*FX$4)+IF(CK404+CM404&gt;=11,Fixo/30*FX$4+(CK404+CM404-10)*Crechee/30*FX$4,0),IF(C401=2,IF(CL401+CL402+CL403+CL404+CN401+CN402+CN403+CN404=1,Cadeirante/30*FX$4,IF(CL401+CL402+CL403+CL404+CN401+CN402+CN403+CN404=2,Fixo/30*FX$4,IF(CL401+CL402+CL403+CL404+CN401+CN402+CN403+CN404&gt;2,Fixo/30*FX$4+(CL401+CL402+CL403+CL404+CN401+CN402+CN403+CN404-2)*Cadeirante/30*FX$4)))+(CK401+CK402+CK403+CM401+CM402+CM403)*Percapita/30*FX$4+(CK404+CM404)*Crechee/30*FX$4,IF(C401=1,IF(CK401+CK402+CK403+CL401+CL402+CL403+CM401+CM402+CM403+CN401+CN402+CN403&lt;=15,(CK401+CK402+CK403+CM401+CM402+CM403)*Percapita/30*FX$4,IF(CK401+CK402+CK403+CL401+CL402+CL403+CM401+CM402+CM403+CN401+CN402+CN403&gt;=16,Fixo/30*FX$4+(CK401+CK402+CK403+CL401+CL402+CL403+CM401+CM402+CM403+CN401+CN402-16)*Percapita/30*FX$4))))))</f>
        <v>0</v>
      </c>
      <c r="FY401" s="177">
        <f>IF(C401=4,SUM(CO401+CO402+CO403+CQ401+CQ402+CQ403)*Percapita/30*FY$4+(CP401+CP402+CP403+CR401+CR402+CR403)*Cadeirante/30*FY$4,IF(C401=3,IF(CO404+CQ404=10,Fixo/30*FY$4+(CO401+CO402+CO403+CQ401+CQ402+CQ403)*Percapita/30*FY$4+(CP404+CR404)*Cadeirante/30*FY$4,IF(CO404+CQ404&lt;=9,(CO404+CQ404)*Crechee/30*FY$4)+(CP404+CR404)*Cadeirante/30*FY$4+(CO401+CO402+CO403+CQ401+CQ402+CQ403)*Percapita/30*FY$4)+IF(CO404+CQ404&gt;=11,Fixo/30*FY$4+(CO404+CQ404-10)*Crechee/30*FY$4,0),IF(C401=2,IF(CP401+CP402+CP403+CP404+CR401+CR402+CR403+CR404=1,Cadeirante/30*FY$4,IF(CP401+CP402+CP403+CP404+CR401+CR402+CR403+CR404=2,Fixo/30*FY$4,IF(CP401+CP402+CP403+CP404+CR401+CR402+CR403+CR404&gt;2,Fixo/30*FY$4+(CP401+CP402+CP403+CP404+CR401+CR402+CR403+CR404-2)*Cadeirante/30*FY$4)))+(CO401+CO402+CO403+CQ401+CQ402+CQ403)*Percapita/30*FY$4+(CO404+CQ404)*Crechee/30*FY$4,IF(C401=1,IF(CO401+CO402+CO403+CP401+CP402+CP403+CQ401+CQ402+CQ403+CR401+CR402+CR403&lt;=15,(CO401+CO402+CO403+CQ401+CQ402+CQ403)*Percapita/30*FY$4,IF(CO401+CO402+CO403+CP401+CP402+CP403+CQ401+CQ402+CQ403+CR401+CR402+CR403&gt;=16,Fixo/30*FY$4+(CO401+CO402+CO403+CP401+CP402+CP403+CQ401+CQ402+CQ403+CR401+CR402-16)*Percapita/30*FY$4))))))</f>
        <v>0</v>
      </c>
      <c r="FZ401" s="177">
        <f>IF(C401=4,SUM(CS401+CS402+CS403+CU401+CU402+CU403)*Percapita/30*FZ$4+(CT401+CT402+CT403+CV401+CV402+CV403)*Cadeirante/30*FZ$4,IF(C401=3,IF(CS404+CU404=10,Fixo/30*FZ$4+(CS401+CS402+CS403+CU401+CU402+CU403)*Percapita/30*FZ$4+(CT404+CV404)*Cadeirante/30*FZ$4,IF(CS404+CU404&lt;=9,(CS404+CU404)*Crechee/30*FZ$4)+(CT404+CV404)*Cadeirante/30*FZ$4+(CS401+CS402+CS403+CU401+CU402+CU403)*Percapita/30*FZ$4)+IF(CS404+CU404&gt;=11,Fixo/30*FZ$4+(CS404+CU404-10)*Crechee/30*FZ$4,0),IF(C401=2,IF(CT401+CT402+CT403+CT404+CV401+CV402+CV403+CV404=1,Cadeirante/30*FZ$4,IF(CT401+CT402+CT403+CT404+CV401+CV402+CV403+CV404=2,Fixo/30*FZ$4,IF(CT401+CT402+CT403+CT404+CV401+CV402+CV403+CV404&gt;2,Fixo/30*FZ$4+(CT401+CT402+CT403+CT404+CV401+CV402+CV403+CV404-2)*Cadeirante/30*FZ$4)))+(CS401+CS402+CS403+CU401+CU402+CU403)*Percapita/30*FZ$4+(CS404+CU404)*Crechee/30*FZ$4,IF(C401=1,IF(CS401+CS402+CS403+CT401+CT402+CT403+CU401+CU402+CU403+CV401+CV402+CV403&lt;=15,(CS401+CS402+CS403+CU401+CU402+CU403)*Percapita/30*FZ$4,IF(CS401+CS402+CS403+CT401+CT402+CT403+CU401+CU402+CU403+CV401+CV402+CV403&gt;=16,Fixo/30*FZ$4+(CS401+CS402+CS403+CT401+CT402+CT403+CU401+CU402+CU403+CV401+CV402-16)*Percapita/30*FZ$4))))))</f>
        <v>0</v>
      </c>
      <c r="GA401" s="177">
        <f>IF(C401=4,SUM(CW401+CW402+CW403+CY401+CY402+CY403)*Percapita/30*GA$4+(CX401+CX402+CX403+CZ401+CZ402+CZ403)*Cadeirante/30*GA$4,IF(C401=3,IF(CW404+CY404=10,Fixo/30*GA$4+(CW401+CW402+CW403+CY401+CY402+CY403)*Percapita/30*GA$4+(CX404+CZ404)*Cadeirante/30*GA$4,IF(CW404+CY404&lt;=9,(CW404+CY404)*Crechee/30*GA$4)+(CX404+CZ404)*Cadeirante/30*GA$4+(CW401+CW402+CW403+CY401+CY402+CY403)*Percapita/30*GA$4)+IF(CW404+CY404&gt;=11,Fixo/30*GA$4+(CW404+CY404-10)*Crechee/30*GA$4,0),IF(C401=2,IF(CX401+CX402+CX403+CX404+CZ401+CZ402+CZ403+CZ404=1,Cadeirante/30*GA$4,IF(CX401+CX402+CX403+CX404+CZ401+CZ402+CZ403+CZ404=2,Fixo/30*GA$4,IF(CX401+CX402+CX403+CX404+CZ401+CZ402+CZ403+CZ404&gt;2,Fixo/30*GA$4+(CX401+CX402+CX403+CX404+CZ401+CZ402+CZ403+CZ404-2)*Cadeirante/30*GA$4)))+(CW401+CW402+CW403+CY401+CY402+CY403)*Percapita/30*GA$4+(CW404+CY404)*Crechee/30*GA$4,IF(C401=1,IF(CW401+CW402+CW403+CX401+CX402+CX403+CY401+CY402+CY403+CZ401+CZ402+CZ403&lt;=15,(CW401+CW402+CW403+CY401+CY402+CY403)*Percapita/30*GA$4,IF(CW401+CW402+CW403+CX401+CX402+CX403+CY401+CY402+CY403+CZ401+CZ402+CZ403&gt;=16,Fixo/30*GA$4+(CW401+CW402+CW403+CX401+CX402+CX403+CY401+CY402+CY403+CZ401+CZ402-16)*Percapita/30*GA$4))))))</f>
        <v>0</v>
      </c>
      <c r="GB401" s="177">
        <f>IF(C401=4,SUM(DA401+DA402+DA403+DC401+DC402+DC403)*Percapita/30*GB$4+(DB401+DB402+DB403+DD401+DD402+DD403)*Cadeirante/30*GB$4,IF(C401=3,IF(DA404+DC404=10,Fixo/30*GB$4+(DA401+DA402+DA403+DC401+DC402+DC403)*Percapita/30*GB$4+(DB404+DD404)*Cadeirante/30*GB$4,IF(DA404+DC404&lt;=9,(DA404+DC404)*Crechee/30*GB$4)+(DB404+DD404)*Cadeirante/30*GB$4+(DA401+DA402+DA403+DC401+DC402+DC403)*Percapita/30*GB$4)+IF(DA404+DC404&gt;=11,Fixo/30*GB$4+(DA404+DC404-10)*Crechee/30*GB$4,0),IF(C401=2,IF(DB401+DB402+DB403+DB404+DD401+DD402+DD403+DD404=1,Cadeirante/30*GB$4,IF(DB401+DB402+DB403+DB404+DD401+DD402+DD403+DD404=2,Fixo/30*GB$4,IF(DB401+DB402+DB403+DB404+DD401+DD402+DD403+DD404&gt;2,Fixo/30*GB$4+(DB401+DB402+DB403+DB404+DD401+DD402+DD403+DD404-2)*Cadeirante/30*GB$4)))+(DA401+DA402+DA403+DC401+DC402+DC403)*Percapita/30*GB$4+(DA404+DC404)*Crechee/30*GB$4,IF(C401=1,IF(DA401+DA402+DA403+DB401+DB402+DB403+DC401+DC402+DC403+DD401+DD402+DD403&lt;=15,(DA401+DA402+DA403+DC401+DC402+DC403)*Percapita/30*GB$4,IF(DA401+DA402+DA403+DB401+DB402+DB403+DC401+DC402+DC403+DD401+DD402+DD403&gt;=16,Fixo/30*GB$4+(DA401+DA402+DA403+DB401+DB402+DB403+DC401+DC402+DC403+DD401+DD402-16)*Percapita/30*GB$4))))))</f>
        <v>0</v>
      </c>
      <c r="GC401" s="177">
        <f>IF(C401=4,SUM(DE401+DE402+DE403+DG401+DG402+DG403)*Percapita/30*GC$4+(DF401+DF402+DF403+DH401+DH402+DH403)*Cadeirante/30*GC$4,IF(C401=3,IF(DE404+DG404=10,Fixo/30*GC$4+(DE401+DE402+DE403+DG401+DG402+DG403)*Percapita/30*GC$4+(DF404+DH404)*Cadeirante/30*GC$4,IF(DE404+DG404&lt;=9,(DE404+DG404)*Crechee/30*GC$4)+(DF404+DH404)*Cadeirante/30*GC$4+(DE401+DE402+DE403+DG401+DG402+DG403)*Percapita/30*GC$4)+IF(DE404+DG404&gt;=11,Fixo/30*GC$4+(DE404+DG404-10)*Crechee/30*GC$4,0),IF(C401=2,IF(DF401+DF402+DF403+DF404+DH401+DH402+DH403+DH404=1,Cadeirante/30*GC$4,IF(DF401+DF402+DF403+DF404+DH401+DH402+DH403+DH404=2,Fixo/30*GC$4,IF(DF401+DF402+DF403+DF404+DH401+DH402+DH403+DH404&gt;2,Fixo/30*GC$4+(DF401+DF402+DF403+DF404+DH401+DH402+DH403+DH404-2)*Cadeirante/30*GC$4)))+(DE401+DE402+DE403+DG401+DG402+DG403)*Percapita/30*GC$4+(DE404+DG404)*Crechee/30*GC$4,IF(C401=1,IF(DE401+DE402+DE403+DF401+DF402+DF403+DG401+DG402+DG403+DH401+DH402+DH403&lt;=15,(DE401+DE402+DE403+DG401+DG402+DG403)*Percapita/30*GC$4,IF(DE401+DE402+DE403+DF401+DF402+DF403+DG401+DG402+DG403+DH401+DH402+DH403&gt;=16,Fixo/30*GC$4+(DE401+DE402+DE403+DF401+DF402+DF403+DG401+DG402+DG403+DH401+DH402-16)*Percapita/30*GC$4))))))</f>
        <v>0</v>
      </c>
      <c r="GD401" s="177">
        <f>IF(C401=4,SUM(DI401+DI402+DI403+DK401+DK402+DK403)*Percapita/30*GD$4+(DJ401+DJ402+DJ403+DL401+DL402+DL403)*Cadeirante/30*GD$4,IF(C401=3,IF(DI404+DK404=10,Fixo/30*GD$4+(DI401+DI402+DI403+DK401+DK402+DK403)*Percapita/30*GD$4+(DJ404+DL404)*Cadeirante/30*GD$4,IF(DI404+DK404&lt;=9,(DI404+DK404)*Crechee/30*GD$4)+(DJ404+DL404)*Cadeirante/30*GD$4+(DI401+DI402+DI403+DK401+DK402+DK403)*Percapita/30*GD$4)+IF(DI404+DK404&gt;=11,Fixo/30*GD$4+(DI404+DK404-10)*Crechee/30*GD$4,0),IF(C401=2,IF(DJ401+DJ402+DJ403+DJ404+DL401+DL402+DL403+DL404=1,Cadeirante/30*GD$4,IF(DJ401+DJ402+DJ403+DJ404+DL401+DL402+DL403+DL404=2,Fixo/30*GD$4,IF(DJ401+DJ402+DJ403+DJ404+DL401+DL402+DL403+DL404&gt;2,Fixo/30*GD$4+(DJ401+DJ402+DJ403+DJ404+DL401+DL402+DL403+DL404-2)*Cadeirante/30*GD$4)))+(DI401+DI402+DI403+DK401+DK402+DK403)*Percapita/30*GD$4+(DI404+DK404)*Crechee/30*GD$4,IF(C401=1,IF(DI401+DI402+DI403+DJ401+DJ402+DJ403+DK401+DK402+DK403+DL401+DL402+DL403&lt;=15,(DI401+DI402+DI403+DK401+DK402+DK403)*Percapita/30*GD$4,IF(DI401+DI402+DI403+DJ401+DJ402+DJ403+DK401+DK402+DK403+DL401+DL402+DL403&gt;=16,Fixo/30*GD$4+(DI401+DI402+DI403+DJ401+DJ402+DJ403+DK401+DK402+DK403+DL401+DL402-16)*Percapita/30*GD$4))))))</f>
        <v>0</v>
      </c>
      <c r="GE401" s="177">
        <f>IF(C401=4,SUM(DM401+DM402+DM403+DO401+DO402+DO403)*Percapita/30*GE$4+(DN401+DN402+DN403+DP401+DP402+DP403)*Cadeirante/30*GE$4,IF(C401=3,IF(DM404+DO404=10,Fixo/30*GE$4+(DM401+DM402+DM403+DO401+DO402+DO403)*Percapita/30*GE$4+(DN404+DP404)*Cadeirante/30*GE$4,IF(DM404+DO404&lt;=9,(DM404+DO404)*Crechee/30*GE$4)+(DN404+DP404)*Cadeirante/30*GE$4+(DM401+DM402+DM403+DO401+DO402+DO403)*Percapita/30*GE$4)+IF(DM404+DO404&gt;=11,Fixo/30*GE$4+(DM404+DO404-10)*Crechee/30*GE$4,0),IF(C401=2,IF(DN401+DN402+DN403+DN404+DP401+DP402+DP403+DP404=1,Cadeirante/30*GE$4,IF(DN401+DN402+DN403+DN404+DP401+DP402+DP403+DP404=2,Fixo/30*GE$4,IF(DN401+DN402+DN403+DN404+DP401+DP402+DP403+DP404&gt;2,Fixo/30*GE$4+(DN401+DN402+DN403+DN404+DP401+DP402+DP403+DP404-2)*Cadeirante/30*GE$4)))+(DM401+DM402+DM403+DO401+DO402+DO403)*Percapita/30*GE$4+(DM404+DO404)*Crechee/30*GE$4,IF(C401=1,IF(DM401+DM402+DM403+DN401+DN402+DN403+DO401+DO402+DO403+DP401+DP402+DP403&lt;=15,(DM401+DM402+DM403+DO401+DO402+DO403)*Percapita/30*GE$4,IF(DM401+DM402+DM403+DN401+DN402+DN403+DO401+DO402+DO403+DP401+DP402+DP403&gt;=16,Fixo/30*GE$4+(DM401+DM402+DM403+DN401+DN402+DN403+DO401+DO402+DO403+DP401+DP402-16)*Percapita/30*GE$4))))))</f>
        <v>0</v>
      </c>
      <c r="GF401" s="177">
        <f>IF(C401=4,SUM(DQ401+DQ402+DQ403+DS401+DS402+DS403)*Percapita/30*GF$4+(DR401+DR402+DR403+DT401+DT402+DT403)*Cadeirante/30*GF$4,IF(C401=3,IF(DQ404+DS404=10,Fixo/30*GF$4+(DQ401+DQ402+DQ403+DS401+DS402+DS403)*Percapita/30*GF$4+(DR404+DT404)*Cadeirante/30*GF$4,IF(DQ404+DS404&lt;=9,(DQ404+DS404)*Crechee/30*GF$4)+(DR404+DT404)*Cadeirante/30*GF$4+(DQ401+DQ402+DQ403+DS401+DS402+DS403)*Percapita/30*GF$4)+IF(DQ404+DS404&gt;=11,Fixo/30*GF$4+(DQ404+DS404-10)*Crechee/30*GF$4,0),IF(C401=2,IF(DR401+DR402+DR403+DR404+DT401+DT402+DT403+DT404=1,Cadeirante/30*GF$4,IF(DR401+DR402+DR403+DR404+DT401+DT402+DT403+DT404=2,Fixo/30*GF$4,IF(DR401+DR402+DR403+DR404+DT401+DT402+DT403+DT404&gt;2,Fixo/30*GF$4+(DR401+DR402+DR403+DR404+DT401+DT402+DT403+DT404-2)*Cadeirante/30*GF$4)))+(DQ401+DQ402+DQ403+DS401+DS402+DS403)*Percapita/30*GF$4+(DQ404+DS404)*Crechee/30*GF$4,IF(C401=1,IF(DQ401+DQ402+DQ403+DR401+DR402+DR403+DS401+DS402+DS403+DT401+DT402+DT403&lt;=15,(DQ401+DQ402+DQ403+DS401+DS402+DS403)*Percapita/30*GF$4,IF(DQ401+DQ402+DQ403+DR401+DR402+DR403+DS401+DS402+DS403+DT401+DT402+DT403&gt;=16,Fixo/30*GF$4+(DQ401+DQ402+DQ403+DR401+DR402+DR403+DS401+DS402+DS403+DT401+DT402-16)*Percapita/30*GF$4))))))</f>
        <v>0</v>
      </c>
      <c r="GG401" s="177">
        <f>IF(C401=4,SUM(DU401+DU402+DU403+DW401+DW402+DW403)*Percapita/30*GG$4+(DV401+DV402+DV403+DX401+DX402+DX403)*Cadeirante/30*GG$4,IF(C401=3,IF(DU404+DW404=10,Fixo/30*GG$4+(DU401+DU402+DU403+DW401+DW402+DW403)*Percapita/30*GG$4+(DV404+DX404)*Cadeirante/30*GG$4,IF(DU404+DW404&lt;=9,(DU404+DW404)*Crechee/30*GG$4)+(DV404+DX404)*Cadeirante/30*GG$4+(DU401+DU402+DU403+DW401+DW402+DW403)*Percapita/30*GG$4)+IF(DU404+DW404&gt;=11,Fixo/30*GG$4+(DU404+DW404-10)*Crechee/30*GG$4,0),IF(C401=2,IF(DV401+DV402+DV403+DV404+DX401+DX402+DX403+DX404=1,Cadeirante/30*GG$4,IF(DV401+DV402+DV403+DV404+DX401+DX402+DX403+DX404=2,Fixo/30*GG$4,IF(DV401+DV402+DV403+DV404+DX401+DX402+DX403+DX404&gt;2,Fixo/30*GG$4+(DV401+DV402+DV403+DV404+DX401+DX402+DX403+DX404-2)*Cadeirante/30*GG$4)))+(DU401+DU402+DU403+DW401+DW402+DW403)*Percapita/30*GG$4+(DU404+DW404)*Crechee/30*GG$4,IF(C401=1,IF(DU401+DU402+DU403+DV401+DV402+DV403+DW401+DW402+DW403+DX401+DX402+DX403&lt;=15,(DU401+DU402+DU403+DW401+DW402+DW403)*Percapita/30*GG$4,IF(DU401+DU402+DU403+DV401+DV402+DV403+DW401+DW402+DW403+DX401+DX402+DX403&gt;=16,Fixo/30*GG$4+(DU401+DU402+DU403+DV401+DV402+DV403+DW401+DW402+DW403+DX401+DX402-16)*Percapita/30*GG$4))))))</f>
        <v>0</v>
      </c>
      <c r="GH401" s="177">
        <f>IF(C401=4,SUM(DY401+DY402+DY403+EA401+EA402+EA403)*Percapita/30*GH$4+(DZ401+DZ402+DZ403+EB401+EB402+EB403)*Cadeirante/30*GH$4,IF(C401=3,IF(DY404+EA404=10,Fixo/30*GH$4+(DY401+DY402+DY403+EA401+EA402+EA403)*Percapita/30*GH$4+(DZ404+EB404)*Cadeirante/30*GH$4,IF(DY404+EA404&lt;=9,(DY404+EA404)*Crechee/30*GH$4)+(DZ404+EB404)*Cadeirante/30*GH$4+(DY401+DY402+DY403+EA401+EA402+EA403)*Percapita/30*GH$4)+IF(DY404+EA404&gt;=11,Fixo/30*GH$4+(DY404+EA404-10)*Crechee/30*GH$4,0),IF(C401=2,IF(DZ401+DZ402+DZ403+DZ404+EB401+EB402+EB403+EB404=1,Cadeirante/30*GH$4,IF(DZ401+DZ402+DZ403+DZ404+EB401+EB402+EB403+EB404=2,Fixo/30*GH$4,IF(DZ401+DZ402+DZ403+DZ404+EB401+EB402+EB403+EB404&gt;2,Fixo/30*GH$4+(DZ401+DZ402+DZ403+DZ404+EB401+EB402+EB403+EB404-2)*Cadeirante/30*GH$4)))+(DY401+DY402+DY403+EA401+EA402+EA403)*Percapita/30*GH$4+(DY404+EA404)*Crechee/30*GH$4,IF(C401=1,IF(DY401+DY402+DY403+DZ401+DZ402+DZ403+EA401+EA402+EA403+EB401+EB402+EB403&lt;=15,(DY401+DY402+DY403+EA401+EA402+EA403)*Percapita/30*GH$4,IF(DY401+DY402+DY403+DZ401+DZ402+DZ403+EA401+EA402+EA403+EB401+EB402+EB403&gt;=16,Fixo/30*GH$4+(DY401+DY402+DY403+DZ401+DZ402+DZ403+EA401+EA402+EA403+EB401+EB402-16)*Percapita/30*GH$4))))))</f>
        <v>0</v>
      </c>
      <c r="GI401" s="177">
        <f>IF(C401=4,SUM(EC401+EC402+EC403+EE401+EE402+EE403)*Percapita/30*GI$4+(ED401+ED402+ED403+EF401+EF402+EF403)*Cadeirante/30*GI$4,IF(C401=3,IF(EC404+EE404=10,Fixo/30*GI$4+(EC401+EC402+EC403+EE401+EE402+EE403)*Percapita/30*GI$4+(ED404+EF404)*Cadeirante/30*GI$4,IF(EC404+EE404&lt;=9,(EC404+EE404)*Crechee/30*GI$4)+(ED404+EF404)*Cadeirante/30*GI$4+(EC401+EC402+EC403+EE401+EE402+EE403)*Percapita/30*GI$4)+IF(EC404+EE404&gt;=11,Fixo/30*GI$4+(EC404+EE404-10)*Crechee/30*GI$4,0),IF(C401=2,IF(ED401+ED402+ED403+ED404+EF401+EF402+EF403+EF404=1,Cadeirante/30*GI$4,IF(ED401+ED402+ED403+ED404+EF401+EF402+EF403+EF404=2,Fixo/30*GI$4,IF(ED401+ED402+ED403+ED404+EF401+EF402+EF403+EF404&gt;2,Fixo/30*GI$4+(ED401+ED402+ED403+ED404+EF401+EF402+EF403+EF404-2)*Cadeirante/30*GI$4)))+(EC401+EC402+EC403+EE401+EE402+EE403)*Percapita/30*GI$4+(EC404+EE404)*Crechee/30*GI$4,IF(C401=1,IF(EC401+EC402+EC403+ED401+ED402+ED403+EE401+EE402+EE403+EF401+EF402+EF403&lt;=15,(EC401+EC402+EC403+EE401+EE402+EE403)*Percapita/30*GI$4,IF(EC401+EC402+EC403+ED401+ED402+ED403+EE401+EE402+EE403+EF401+EF402+EF403&gt;=16,Fixo/30*GI$4+(EC401+EC402+EC403+ED401+ED402+ED403+EE401+EE402+EE403+EF401+EF402-16)*Percapita/30*GI$4))))))</f>
        <v>0</v>
      </c>
      <c r="GJ401" s="177">
        <f>IF(C401=4,SUM(EG401+EG402+EG403+EI401+EI402+EI403)*Percapita/30*GJ$4+(EH401+EH402+EH403+EJ401+EJ402+EJ403)*Cadeirante/30*GJ$4,IF(C401=3,IF(EG404+EI404=10,Fixo/30*GJ$4+(EG401+EG402+EG403+EI401+EI402+EI403)*Percapita/30*GJ$4+(EH404+EJ404)*Cadeirante/30*GJ$4,IF(EG404+EI404&lt;=9,(EG404+EI404)*Crechee/30*GJ$4)+(EH404+EJ404)*Cadeirante/30*GJ$4+(EG401+EG402+EG403+EI401+EI402+EI403)*Percapita/30*GJ$4)+IF(EG404+EI404&gt;=11,Fixo/30*GJ$4+(EG404+EI404-10)*Crechee/30*GJ$4,0),IF(C401=2,IF(EH401+EH402+EH403+EH404+EJ401+EJ402+EJ403+EJ404=1,Cadeirante/30*GJ$4,IF(EH401+EH402+EH403+EH404+EJ401+EJ402+EJ403+EJ404=2,Fixo/30*GJ$4,IF(EH401+EH402+EH403+EH404+EJ401+EJ402+EJ403+EJ404&gt;2,Fixo/30*GJ$4+(EH401+EH402+EH403+EH404+EJ401+EJ402+EJ403+EJ404-2)*Cadeirante/30*GJ$4)))+(EG401+EG402+EG403+EI401+EI402+EI403)*Percapita/30*GJ$4+(EG404+EI404)*Crechee/30*GJ$4,IF(C401=1,IF(EG401+EG402+EG403+EH401+EH402+EH403+EI401+EI402+EI403+EJ401+EJ402+EJ403&lt;=15,(EG401+EG402+EG403+EI401+EI402+EI403)*Percapita/30*GJ$4,IF(EG401+EG402+EG403+EH401+EH402+EH403+EI401+EI402+EI403+EJ401+EJ402+EJ403&gt;=16,Fixo/30*GJ$4+(EG401+EG402+EG403+EH401+EH402+EH403+EI401+EI402+EI403+EJ401+EJ402-16)*Percapita/30*GJ$4))))))</f>
        <v>0</v>
      </c>
      <c r="GK401" s="178"/>
      <c r="GL401" s="103">
        <f t="shared" si="462"/>
        <v>0</v>
      </c>
      <c r="GM401" s="124"/>
      <c r="GN401" s="104">
        <f>SUMIF(V401:V404,"&lt;0")*Cadeirante/30*GN$4+SUMIF(X401:X404,"&lt;0")*Cadeirante/30*GN$4</f>
        <v>0</v>
      </c>
      <c r="GO401" s="104">
        <f>SUMIF(Z401:Z404,"&lt;0")*Cadeirante/30*GO$4+SUMIF(AB401:AB404,"&lt;0")*Cadeirante/30*GO$4</f>
        <v>0</v>
      </c>
      <c r="GP401" s="104">
        <f>SUMIF(AD401:AD404,"&lt;0")*Cadeirante/30*GP$4+SUMIF(AF401:AF404,"&lt;0")*Cadeirante/30*GP$4</f>
        <v>0</v>
      </c>
      <c r="GQ401" s="104">
        <f>SUMIF(AH401:AH404,"&lt;0")*Cadeirante/30*GQ$4+SUMIF(AJ401:AJ404,"&lt;0")*Cadeirante/30*GQ$4</f>
        <v>0</v>
      </c>
      <c r="GR401" s="104">
        <f>SUMIF(AL401:AL404,"&lt;0")*Cadeirante/30*GR$4+SUMIF(AN401:AN404,"&lt;0")*Cadeirante/30*GR$4</f>
        <v>0</v>
      </c>
      <c r="GS401" s="104">
        <f>SUMIF(AP401:AP404,"&lt;0")*Cadeirante/30*GS$4+SUMIF(AR401:AR404,"&lt;0")*Cadeirante/30*GS$4</f>
        <v>0</v>
      </c>
      <c r="GT401" s="104">
        <f>SUMIF(AT401:AT404,"&lt;0")*Cadeirante/30*GT$4+SUMIF(AV401:AV404,"&lt;0")*Cadeirante/30*GT$4</f>
        <v>0</v>
      </c>
      <c r="GU401" s="104">
        <f>SUMIF(AX401:AX404,"&lt;0")*Cadeirante/30*GU$4+SUMIF(AZ401:AZ404,"&lt;0")*Cadeirante/30*GU$4</f>
        <v>0</v>
      </c>
      <c r="GV401" s="104">
        <f>SUMIF(BB401:BB404,"&lt;0")*Cadeirante/30*GV$4+SUMIF(BD401:BD404,"&lt;0")*Cadeirante/30*GV$4</f>
        <v>0</v>
      </c>
      <c r="GW401" s="104">
        <f>SUMIF(BF401:BF404,"&lt;0")*Cadeirante/30*GW$4+SUMIF(BH401:BH404,"&lt;0")*Cadeirante/30*GW$4</f>
        <v>0</v>
      </c>
      <c r="GX401" s="104">
        <f>SUMIF(BJ401:BJ404,"&lt;0")*Cadeirante/30*GX$4+SUMIF(BL401:BL404,"&lt;0")*Cadeirante/30*GX$4</f>
        <v>0</v>
      </c>
      <c r="GY401" s="104">
        <f>SUMIF(BN401:BN404,"&lt;0")*Cadeirante/30*GY$4+SUMIF(BP401:BP404,"&lt;0")*Cadeirante/30*GY$4</f>
        <v>0</v>
      </c>
      <c r="GZ401" s="104">
        <f>SUMIF(BR401:BR404,"&lt;0")*Cadeirante/30*GZ$4+SUMIF(BT401:BT404,"&lt;0")*Cadeirante/30*GZ$4</f>
        <v>0</v>
      </c>
      <c r="HA401" s="104">
        <f>SUMIF(BV401:BV404,"&lt;0")*Cadeirante/30*HA$4+SUMIF(BX401:BX404,"&lt;0")*Cadeirante/30*HA$4</f>
        <v>0</v>
      </c>
      <c r="HB401" s="104">
        <f>SUMIF(BZ401:BZ404,"&lt;0")*Cadeirante/30*HB$4+SUMIF(CB401:CB404,"&lt;0")*Cadeirante/30*HB$4</f>
        <v>0</v>
      </c>
      <c r="HC401" s="104">
        <f>SUMIF(CD401:CD404,"&lt;0")*Cadeirante/30*HC$4+SUMIF(CF401:CF404,"&lt;0")*Cadeirante/30*HC$4</f>
        <v>0</v>
      </c>
      <c r="HD401" s="104">
        <f>SUMIF(CH401:CH404,"&lt;0")*Cadeirante/30*HD$4+SUMIF(CJ401:CJ404,"&lt;0")*Cadeirante/30*HD$4</f>
        <v>0</v>
      </c>
      <c r="HE401" s="104">
        <f>SUMIF(CL401:CL404,"&lt;0")*Cadeirante/30*HE$4+SUMIF(CN401:CN404,"&lt;0")*Cadeirante/30*HE$4</f>
        <v>0</v>
      </c>
      <c r="HF401" s="104">
        <f>SUMIF(CP401:CP404,"&lt;0")*Cadeirante/30*HF$4+SUMIF(CR401:CR404,"&lt;0")*Cadeirante/30*HF$4</f>
        <v>0</v>
      </c>
      <c r="HG401" s="104">
        <f>SUMIF(CT401:CT404,"&lt;0")*Cadeirante/30*HG$4+SUMIF(CV401:CV404,"&lt;0")*Cadeirante/30*HG$4</f>
        <v>0</v>
      </c>
      <c r="HH401" s="104">
        <f>SUMIF(CX401:CX404,"&lt;0")*Cadeirante/30*HH$4+SUMIF(CZ401:CZ404,"&lt;0")*Cadeirante/30*HH$4</f>
        <v>0</v>
      </c>
      <c r="HI401" s="104">
        <f>SUMIF(DB401:DB404,"&lt;0")*Cadeirante/30*HI$4+SUMIF(DD401:DD404,"&lt;0")*Cadeirante/30*HI$4</f>
        <v>0</v>
      </c>
      <c r="HJ401" s="104">
        <f>SUMIF(DF401:DF404,"&lt;0")*Cadeirante/30*HJ$4+SUMIF(DH401:DH404,"&lt;0")*Cadeirante/30*HJ$4</f>
        <v>0</v>
      </c>
      <c r="HK401" s="104">
        <f>SUMIF(DJ401:DJ404,"&lt;0")*Cadeirante/30*HK$4+SUMIF(DL401:DL404,"&lt;0")*Cadeirante/30*HK$4</f>
        <v>0</v>
      </c>
      <c r="HL401" s="104">
        <f>SUMIF(DN401:DN404,"&lt;0")*Cadeirante/30*HL$4+SUMIF(DP401:DP404,"&lt;0")*Cadeirante/30*HL$4</f>
        <v>0</v>
      </c>
      <c r="HM401" s="104">
        <f>SUMIF(DR401:DR404,"&lt;0")*Cadeirante/30*HM$4+SUMIF(DT401:DT404,"&lt;0")*Cadeirante/30*HM$4</f>
        <v>0</v>
      </c>
      <c r="HN401" s="104">
        <f>SUMIF(DV401:DV404,"&lt;0")*Cadeirante/30*HN$4+SUMIF(DX401:DX404,"&lt;0")*Cadeirante/30*HN$4</f>
        <v>0</v>
      </c>
      <c r="HO401" s="104">
        <f>SUMIF(DZ401:DZ404,"&lt;0")*Cadeirante/30*HO$4+SUMIF(EB401:EB404,"&lt;0")*Cadeirante/30*HO$4</f>
        <v>0</v>
      </c>
      <c r="HP401" s="104">
        <f>SUMIF(ED401:ED404,"&lt;0")*Cadeirante/30*HP$4+SUMIF(EF401:EF404,"&lt;0")*Cadeirante/30*HP$4</f>
        <v>0</v>
      </c>
      <c r="HQ401" s="64"/>
      <c r="HR401" s="64"/>
      <c r="HS401" s="64"/>
      <c r="HT401" s="64"/>
      <c r="HU401" s="64"/>
      <c r="HV401" s="64"/>
      <c r="HW401" s="176">
        <v>17629.309999999998</v>
      </c>
      <c r="HX401" s="64"/>
      <c r="HY401" s="280">
        <f>IF(ISTEXT(EM401), VALUE(EM401), EM401)</f>
        <v>0</v>
      </c>
      <c r="HZ401" s="280">
        <f>IF(ISTEXT(EN401), VALUE(EN401), EN401)</f>
        <v>0</v>
      </c>
      <c r="IA401" s="280">
        <f>IF(ISTEXT(EO401), VALUE(EO401), EO401)</f>
        <v>0</v>
      </c>
      <c r="IB401" s="64" t="b">
        <f>HW401=FE401</f>
        <v>0</v>
      </c>
      <c r="IC401" s="64"/>
    </row>
    <row r="402" spans="1:237" s="106" customFormat="1" ht="22.5" customHeight="1" x14ac:dyDescent="0.25">
      <c r="A402" s="368" t="s">
        <v>3567</v>
      </c>
      <c r="B402" s="369" t="s">
        <v>3568</v>
      </c>
      <c r="C402" s="370" t="s">
        <v>3233</v>
      </c>
      <c r="D402" s="371" t="s">
        <v>3556</v>
      </c>
      <c r="E402" s="371" t="s">
        <v>3569</v>
      </c>
      <c r="F402" s="372" t="s">
        <v>3224</v>
      </c>
      <c r="G402" s="372" t="s">
        <v>3225</v>
      </c>
      <c r="H402" s="373" t="s">
        <v>197</v>
      </c>
      <c r="I402" s="374" t="s">
        <v>3570</v>
      </c>
      <c r="J402" s="421" t="s">
        <v>3231</v>
      </c>
      <c r="K402" s="421" t="s">
        <v>3234</v>
      </c>
      <c r="L402" s="329">
        <f>CONTINUA!BV402</f>
        <v>0</v>
      </c>
      <c r="M402" s="329">
        <f>CONTINUA!BW402</f>
        <v>0</v>
      </c>
      <c r="N402" s="895"/>
      <c r="O402" s="896" t="s">
        <v>4043</v>
      </c>
      <c r="P402" s="897" t="s">
        <v>4035</v>
      </c>
      <c r="Q402" s="400">
        <v>70</v>
      </c>
      <c r="R402" s="401"/>
      <c r="S402" s="400"/>
      <c r="T402" s="401"/>
      <c r="U402" s="400"/>
      <c r="V402" s="401"/>
      <c r="W402" s="400"/>
      <c r="X402" s="401"/>
      <c r="Y402" s="400"/>
      <c r="Z402" s="401"/>
      <c r="AA402" s="400"/>
      <c r="AB402" s="401"/>
      <c r="AC402" s="400"/>
      <c r="AD402" s="401"/>
      <c r="AE402" s="400"/>
      <c r="AF402" s="401"/>
      <c r="AG402" s="400"/>
      <c r="AH402" s="401"/>
      <c r="AI402" s="400"/>
      <c r="AJ402" s="401"/>
      <c r="AK402" s="400"/>
      <c r="AL402" s="401"/>
      <c r="AM402" s="400"/>
      <c r="AN402" s="401"/>
      <c r="AO402" s="400"/>
      <c r="AP402" s="401"/>
      <c r="AQ402" s="400"/>
      <c r="AR402" s="401"/>
      <c r="AS402" s="400"/>
      <c r="AT402" s="401"/>
      <c r="AU402" s="400"/>
      <c r="AV402" s="401"/>
      <c r="AW402" s="400"/>
      <c r="AX402" s="401"/>
      <c r="AY402" s="400"/>
      <c r="AZ402" s="401"/>
      <c r="BA402" s="400"/>
      <c r="BB402" s="401"/>
      <c r="BC402" s="400"/>
      <c r="BD402" s="401"/>
      <c r="BE402" s="400"/>
      <c r="BF402" s="401"/>
      <c r="BG402" s="400"/>
      <c r="BH402" s="401"/>
      <c r="BI402" s="400"/>
      <c r="BJ402" s="401"/>
      <c r="BK402" s="400"/>
      <c r="BL402" s="401"/>
      <c r="BM402" s="400"/>
      <c r="BN402" s="401"/>
      <c r="BO402" s="400"/>
      <c r="BP402" s="401"/>
      <c r="BQ402" s="400"/>
      <c r="BR402" s="401"/>
      <c r="BS402" s="400"/>
      <c r="BT402" s="401"/>
      <c r="BU402" s="400"/>
      <c r="BV402" s="401"/>
      <c r="BW402" s="400"/>
      <c r="BX402" s="401"/>
      <c r="BY402" s="400"/>
      <c r="BZ402" s="401"/>
      <c r="CA402" s="400"/>
      <c r="CB402" s="401"/>
      <c r="CC402" s="400"/>
      <c r="CD402" s="401"/>
      <c r="CE402" s="400"/>
      <c r="CF402" s="401"/>
      <c r="CG402" s="400"/>
      <c r="CH402" s="401"/>
      <c r="CI402" s="400"/>
      <c r="CJ402" s="401"/>
      <c r="CK402" s="400"/>
      <c r="CL402" s="401"/>
      <c r="CM402" s="400"/>
      <c r="CN402" s="401"/>
      <c r="CO402" s="400"/>
      <c r="CP402" s="401"/>
      <c r="CQ402" s="400"/>
      <c r="CR402" s="401"/>
      <c r="CS402" s="400"/>
      <c r="CT402" s="401"/>
      <c r="CU402" s="400"/>
      <c r="CV402" s="401"/>
      <c r="CW402" s="400"/>
      <c r="CX402" s="401"/>
      <c r="CY402" s="400"/>
      <c r="CZ402" s="401"/>
      <c r="DA402" s="400"/>
      <c r="DB402" s="401"/>
      <c r="DC402" s="400"/>
      <c r="DD402" s="401"/>
      <c r="DE402" s="400"/>
      <c r="DF402" s="401"/>
      <c r="DG402" s="400"/>
      <c r="DH402" s="401"/>
      <c r="DI402" s="400"/>
      <c r="DJ402" s="401"/>
      <c r="DK402" s="400"/>
      <c r="DL402" s="401"/>
      <c r="DM402" s="400"/>
      <c r="DN402" s="401"/>
      <c r="DO402" s="400"/>
      <c r="DP402" s="401"/>
      <c r="DQ402" s="400"/>
      <c r="DR402" s="401"/>
      <c r="DS402" s="400"/>
      <c r="DT402" s="401"/>
      <c r="DU402" s="400"/>
      <c r="DV402" s="401"/>
      <c r="DW402" s="400"/>
      <c r="DX402" s="401"/>
      <c r="DY402" s="400"/>
      <c r="DZ402" s="401"/>
      <c r="EA402" s="400"/>
      <c r="EB402" s="401"/>
      <c r="EC402" s="400"/>
      <c r="ED402" s="401"/>
      <c r="EE402" s="400"/>
      <c r="EF402" s="401"/>
      <c r="EG402" s="400"/>
      <c r="EH402" s="401"/>
      <c r="EI402" s="400"/>
      <c r="EJ402" s="447"/>
      <c r="EK402" s="511"/>
      <c r="EL402" s="514"/>
      <c r="EM402" s="448"/>
      <c r="EN402" s="344"/>
      <c r="EO402" s="345"/>
      <c r="EP402" s="171">
        <f t="shared" si="455"/>
        <v>70</v>
      </c>
      <c r="EQ402" s="171">
        <f t="shared" si="456"/>
        <v>0</v>
      </c>
      <c r="ER402" s="171">
        <f t="shared" si="457"/>
        <v>0</v>
      </c>
      <c r="ES402" s="171">
        <f t="shared" si="458"/>
        <v>0</v>
      </c>
      <c r="ET402" s="171">
        <f t="shared" si="459"/>
        <v>0</v>
      </c>
      <c r="EU402" s="171">
        <f t="shared" si="460"/>
        <v>0</v>
      </c>
      <c r="EV402" s="172">
        <f t="shared" si="461"/>
        <v>70</v>
      </c>
      <c r="EW402" s="173"/>
      <c r="EX402" s="248">
        <f t="shared" si="468"/>
        <v>0</v>
      </c>
      <c r="EY402" s="174">
        <f>(L402*regular)+(M402*Cadeirantee)</f>
        <v>0</v>
      </c>
      <c r="EZ402" s="249">
        <f>SUMIF(FG402:GJ402,"&gt;0")</f>
        <v>0</v>
      </c>
      <c r="FA402" s="249">
        <f>SUMIF(FG402:GJ402,"&lt;0")+SUMIF(GN402:HP402,"&lt;0")</f>
        <v>0</v>
      </c>
      <c r="FB402" s="174">
        <v>0</v>
      </c>
      <c r="FC402" s="126">
        <f>N402*km*'VALORES TABELA'!$B$13</f>
        <v>0</v>
      </c>
      <c r="FD402" s="250">
        <f t="shared" ref="FD402:FD405" si="469">GL402</f>
        <v>0</v>
      </c>
      <c r="FE402" s="105"/>
      <c r="FF402" s="119"/>
      <c r="FG402" s="119"/>
      <c r="FH402" s="119"/>
      <c r="FI402" s="119"/>
      <c r="FJ402" s="119"/>
      <c r="FK402" s="119"/>
      <c r="FL402" s="119"/>
      <c r="FM402" s="119"/>
      <c r="FN402" s="119"/>
      <c r="FO402" s="119"/>
      <c r="FP402" s="119"/>
      <c r="FQ402" s="119"/>
      <c r="FR402" s="119"/>
      <c r="FS402" s="119"/>
      <c r="FT402" s="119"/>
      <c r="FU402" s="119"/>
      <c r="FV402" s="119"/>
      <c r="FW402" s="119"/>
      <c r="FX402" s="119"/>
      <c r="FY402" s="119"/>
      <c r="FZ402" s="119"/>
      <c r="GA402" s="119"/>
      <c r="GB402" s="119"/>
      <c r="GC402" s="119"/>
      <c r="GD402" s="119"/>
      <c r="GE402" s="119"/>
      <c r="GF402" s="119"/>
      <c r="GG402" s="119"/>
      <c r="GH402" s="119"/>
      <c r="GI402" s="119"/>
      <c r="GJ402" s="119"/>
      <c r="GK402" s="251"/>
      <c r="GL402" s="103">
        <f t="shared" si="462"/>
        <v>0</v>
      </c>
      <c r="GM402" s="124"/>
      <c r="GN402" s="104"/>
      <c r="GO402" s="104"/>
      <c r="GP402" s="104"/>
      <c r="GQ402" s="104"/>
      <c r="GR402" s="104"/>
      <c r="GS402" s="104"/>
      <c r="GT402" s="104"/>
      <c r="GU402" s="104"/>
      <c r="GV402" s="104"/>
      <c r="GW402" s="104"/>
      <c r="GX402" s="104"/>
      <c r="GY402" s="104"/>
      <c r="GZ402" s="104"/>
      <c r="HA402" s="104"/>
      <c r="HB402" s="104"/>
      <c r="HC402" s="104"/>
      <c r="HD402" s="104"/>
      <c r="HE402" s="104"/>
      <c r="HF402" s="104"/>
      <c r="HG402" s="104"/>
      <c r="HH402" s="104"/>
      <c r="HI402" s="104"/>
      <c r="HJ402" s="104"/>
      <c r="HK402" s="104"/>
      <c r="HL402" s="104"/>
      <c r="HM402" s="104"/>
      <c r="HN402" s="104"/>
      <c r="HO402" s="104"/>
      <c r="HP402" s="104"/>
      <c r="HQ402" s="64"/>
      <c r="HR402" s="64"/>
      <c r="HS402" s="64"/>
      <c r="HT402" s="64"/>
      <c r="HU402" s="64"/>
      <c r="HV402" s="64"/>
      <c r="HW402" s="105"/>
      <c r="HX402" s="64"/>
      <c r="HY402" s="280">
        <f t="shared" ref="HY402:HY405" si="470">IF(ISTEXT(EM402), VALUE(EM402), EM402)</f>
        <v>0</v>
      </c>
      <c r="HZ402" s="280">
        <f t="shared" ref="HZ402:HZ405" si="471">IF(ISTEXT(EN402), VALUE(EN402), EN402)</f>
        <v>0</v>
      </c>
      <c r="IA402" s="280">
        <f t="shared" ref="IA402:IA405" si="472">IF(ISTEXT(EO402), VALUE(EO402), EO402)</f>
        <v>0</v>
      </c>
      <c r="IB402" s="64"/>
      <c r="IC402" s="64"/>
    </row>
    <row r="403" spans="1:237" s="106" customFormat="1" ht="22.5" customHeight="1" x14ac:dyDescent="0.25">
      <c r="A403" s="368" t="s">
        <v>3567</v>
      </c>
      <c r="B403" s="369" t="s">
        <v>3568</v>
      </c>
      <c r="C403" s="375" t="s">
        <v>3233</v>
      </c>
      <c r="D403" s="371" t="s">
        <v>3556</v>
      </c>
      <c r="E403" s="371" t="s">
        <v>3569</v>
      </c>
      <c r="F403" s="376" t="s">
        <v>3224</v>
      </c>
      <c r="G403" s="376" t="s">
        <v>3225</v>
      </c>
      <c r="H403" s="373" t="s">
        <v>197</v>
      </c>
      <c r="I403" s="374" t="s">
        <v>3570</v>
      </c>
      <c r="J403" s="421" t="s">
        <v>3231</v>
      </c>
      <c r="K403" s="422" t="s">
        <v>3235</v>
      </c>
      <c r="L403" s="329">
        <f>CONTINUA!BV403</f>
        <v>0</v>
      </c>
      <c r="M403" s="329">
        <f>CONTINUA!BW403</f>
        <v>0</v>
      </c>
      <c r="N403" s="895"/>
      <c r="O403" s="896" t="s">
        <v>4043</v>
      </c>
      <c r="P403" s="897" t="s">
        <v>4035</v>
      </c>
      <c r="Q403" s="400"/>
      <c r="R403" s="401"/>
      <c r="S403" s="400"/>
      <c r="T403" s="401"/>
      <c r="U403" s="400"/>
      <c r="V403" s="401"/>
      <c r="W403" s="400"/>
      <c r="X403" s="401"/>
      <c r="Y403" s="400"/>
      <c r="Z403" s="401"/>
      <c r="AA403" s="400"/>
      <c r="AB403" s="401"/>
      <c r="AC403" s="400"/>
      <c r="AD403" s="401"/>
      <c r="AE403" s="400"/>
      <c r="AF403" s="401"/>
      <c r="AG403" s="400"/>
      <c r="AH403" s="401"/>
      <c r="AI403" s="400"/>
      <c r="AJ403" s="401"/>
      <c r="AK403" s="400"/>
      <c r="AL403" s="401"/>
      <c r="AM403" s="400"/>
      <c r="AN403" s="401"/>
      <c r="AO403" s="400"/>
      <c r="AP403" s="401"/>
      <c r="AQ403" s="400"/>
      <c r="AR403" s="401"/>
      <c r="AS403" s="400"/>
      <c r="AT403" s="401"/>
      <c r="AU403" s="400"/>
      <c r="AV403" s="401"/>
      <c r="AW403" s="400"/>
      <c r="AX403" s="401"/>
      <c r="AY403" s="400"/>
      <c r="AZ403" s="401"/>
      <c r="BA403" s="400"/>
      <c r="BB403" s="401"/>
      <c r="BC403" s="400"/>
      <c r="BD403" s="401"/>
      <c r="BE403" s="400"/>
      <c r="BF403" s="401"/>
      <c r="BG403" s="400"/>
      <c r="BH403" s="401"/>
      <c r="BI403" s="400"/>
      <c r="BJ403" s="401"/>
      <c r="BK403" s="400"/>
      <c r="BL403" s="401"/>
      <c r="BM403" s="400"/>
      <c r="BN403" s="401"/>
      <c r="BO403" s="400"/>
      <c r="BP403" s="401"/>
      <c r="BQ403" s="400"/>
      <c r="BR403" s="401"/>
      <c r="BS403" s="400"/>
      <c r="BT403" s="401"/>
      <c r="BU403" s="400"/>
      <c r="BV403" s="401"/>
      <c r="BW403" s="400"/>
      <c r="BX403" s="401"/>
      <c r="BY403" s="400"/>
      <c r="BZ403" s="401"/>
      <c r="CA403" s="400"/>
      <c r="CB403" s="401"/>
      <c r="CC403" s="400"/>
      <c r="CD403" s="401"/>
      <c r="CE403" s="400"/>
      <c r="CF403" s="401"/>
      <c r="CG403" s="400"/>
      <c r="CH403" s="401"/>
      <c r="CI403" s="400"/>
      <c r="CJ403" s="401"/>
      <c r="CK403" s="400"/>
      <c r="CL403" s="401"/>
      <c r="CM403" s="400"/>
      <c r="CN403" s="401"/>
      <c r="CO403" s="400"/>
      <c r="CP403" s="401"/>
      <c r="CQ403" s="400"/>
      <c r="CR403" s="401"/>
      <c r="CS403" s="400"/>
      <c r="CT403" s="401"/>
      <c r="CU403" s="400"/>
      <c r="CV403" s="401"/>
      <c r="CW403" s="400"/>
      <c r="CX403" s="401"/>
      <c r="CY403" s="400"/>
      <c r="CZ403" s="401"/>
      <c r="DA403" s="400"/>
      <c r="DB403" s="401"/>
      <c r="DC403" s="400"/>
      <c r="DD403" s="401"/>
      <c r="DE403" s="400"/>
      <c r="DF403" s="401"/>
      <c r="DG403" s="400"/>
      <c r="DH403" s="401"/>
      <c r="DI403" s="400"/>
      <c r="DJ403" s="401"/>
      <c r="DK403" s="400"/>
      <c r="DL403" s="401"/>
      <c r="DM403" s="400"/>
      <c r="DN403" s="401"/>
      <c r="DO403" s="400"/>
      <c r="DP403" s="401"/>
      <c r="DQ403" s="400"/>
      <c r="DR403" s="401"/>
      <c r="DS403" s="400"/>
      <c r="DT403" s="401"/>
      <c r="DU403" s="400"/>
      <c r="DV403" s="401"/>
      <c r="DW403" s="400"/>
      <c r="DX403" s="401"/>
      <c r="DY403" s="400"/>
      <c r="DZ403" s="401"/>
      <c r="EA403" s="400"/>
      <c r="EB403" s="401"/>
      <c r="EC403" s="400"/>
      <c r="ED403" s="401"/>
      <c r="EE403" s="400"/>
      <c r="EF403" s="401"/>
      <c r="EG403" s="400"/>
      <c r="EH403" s="401"/>
      <c r="EI403" s="400"/>
      <c r="EJ403" s="447"/>
      <c r="EK403" s="511"/>
      <c r="EL403" s="514"/>
      <c r="EM403" s="448"/>
      <c r="EN403" s="344"/>
      <c r="EO403" s="345"/>
      <c r="EP403" s="171">
        <f t="shared" si="455"/>
        <v>0</v>
      </c>
      <c r="EQ403" s="171">
        <f t="shared" si="456"/>
        <v>0</v>
      </c>
      <c r="ER403" s="171">
        <f t="shared" si="457"/>
        <v>0</v>
      </c>
      <c r="ES403" s="171">
        <f t="shared" si="458"/>
        <v>0</v>
      </c>
      <c r="ET403" s="171">
        <f t="shared" si="459"/>
        <v>0</v>
      </c>
      <c r="EU403" s="171">
        <f t="shared" si="460"/>
        <v>0</v>
      </c>
      <c r="EV403" s="172">
        <f t="shared" si="461"/>
        <v>0</v>
      </c>
      <c r="EW403" s="125"/>
      <c r="EX403" s="248">
        <f t="shared" si="468"/>
        <v>0</v>
      </c>
      <c r="EY403" s="174">
        <f>(L403*regular)+(M403*Cadeirantee)</f>
        <v>0</v>
      </c>
      <c r="EZ403" s="249">
        <f>SUMIF(FG403:GJ403,"&gt;0")</f>
        <v>0</v>
      </c>
      <c r="FA403" s="249">
        <f>SUMIF(FG403:GJ403,"&lt;0")+SUMIF(GN403:HP403,"&lt;0")</f>
        <v>0</v>
      </c>
      <c r="FB403" s="174">
        <v>0</v>
      </c>
      <c r="FC403" s="126">
        <f>N403*km*'VALORES TABELA'!$B$13</f>
        <v>0</v>
      </c>
      <c r="FD403" s="250">
        <f t="shared" si="469"/>
        <v>0</v>
      </c>
      <c r="FE403" s="105"/>
      <c r="FF403" s="108"/>
      <c r="FG403" s="108"/>
      <c r="FH403" s="108"/>
      <c r="FI403" s="108"/>
      <c r="FJ403" s="108"/>
      <c r="FK403" s="108"/>
      <c r="FL403" s="108"/>
      <c r="FM403" s="108"/>
      <c r="FN403" s="108"/>
      <c r="FO403" s="108"/>
      <c r="FP403" s="108"/>
      <c r="FQ403" s="108"/>
      <c r="FR403" s="108"/>
      <c r="FS403" s="108"/>
      <c r="FT403" s="108"/>
      <c r="FU403" s="108"/>
      <c r="FV403" s="108"/>
      <c r="FW403" s="108"/>
      <c r="FX403" s="108"/>
      <c r="FY403" s="108"/>
      <c r="FZ403" s="108"/>
      <c r="GA403" s="108"/>
      <c r="GB403" s="108"/>
      <c r="GC403" s="108"/>
      <c r="GD403" s="108"/>
      <c r="GE403" s="108"/>
      <c r="GF403" s="108"/>
      <c r="GG403" s="108"/>
      <c r="GH403" s="108"/>
      <c r="GI403" s="108"/>
      <c r="GJ403" s="108"/>
      <c r="GK403" s="251"/>
      <c r="GL403" s="103">
        <f t="shared" si="462"/>
        <v>0</v>
      </c>
      <c r="GM403" s="124"/>
      <c r="GN403" s="104"/>
      <c r="GO403" s="104"/>
      <c r="GP403" s="104"/>
      <c r="GQ403" s="104"/>
      <c r="GR403" s="104"/>
      <c r="GS403" s="104"/>
      <c r="GT403" s="104"/>
      <c r="GU403" s="104"/>
      <c r="GV403" s="104"/>
      <c r="GW403" s="104"/>
      <c r="GX403" s="104"/>
      <c r="GY403" s="104"/>
      <c r="GZ403" s="104"/>
      <c r="HA403" s="104"/>
      <c r="HB403" s="104"/>
      <c r="HC403" s="104"/>
      <c r="HD403" s="104"/>
      <c r="HE403" s="104"/>
      <c r="HF403" s="104"/>
      <c r="HG403" s="104"/>
      <c r="HH403" s="104"/>
      <c r="HI403" s="104"/>
      <c r="HJ403" s="104"/>
      <c r="HK403" s="104"/>
      <c r="HL403" s="104"/>
      <c r="HM403" s="104"/>
      <c r="HN403" s="104"/>
      <c r="HO403" s="104"/>
      <c r="HP403" s="104"/>
      <c r="HQ403" s="64"/>
      <c r="HR403" s="64"/>
      <c r="HS403" s="64"/>
      <c r="HT403" s="64"/>
      <c r="HU403" s="64"/>
      <c r="HV403" s="64"/>
      <c r="HW403" s="105"/>
      <c r="HX403" s="64"/>
      <c r="HY403" s="280">
        <f t="shared" si="470"/>
        <v>0</v>
      </c>
      <c r="HZ403" s="280">
        <f t="shared" si="471"/>
        <v>0</v>
      </c>
      <c r="IA403" s="280">
        <f t="shared" si="472"/>
        <v>0</v>
      </c>
      <c r="IB403" s="64"/>
      <c r="IC403" s="64"/>
    </row>
    <row r="404" spans="1:237" s="106" customFormat="1" ht="22.5" customHeight="1" x14ac:dyDescent="0.25">
      <c r="A404" s="368" t="s">
        <v>3567</v>
      </c>
      <c r="B404" s="369" t="s">
        <v>3568</v>
      </c>
      <c r="C404" s="375" t="s">
        <v>3233</v>
      </c>
      <c r="D404" s="371" t="s">
        <v>3556</v>
      </c>
      <c r="E404" s="371" t="s">
        <v>3569</v>
      </c>
      <c r="F404" s="376" t="s">
        <v>3224</v>
      </c>
      <c r="G404" s="376" t="s">
        <v>3225</v>
      </c>
      <c r="H404" s="373" t="s">
        <v>197</v>
      </c>
      <c r="I404" s="374" t="s">
        <v>3570</v>
      </c>
      <c r="J404" s="421" t="s">
        <v>3231</v>
      </c>
      <c r="K404" s="423" t="s">
        <v>3236</v>
      </c>
      <c r="L404" s="329">
        <f>CONTINUA!BV404</f>
        <v>0</v>
      </c>
      <c r="M404" s="329">
        <f>CONTINUA!BW404</f>
        <v>0</v>
      </c>
      <c r="N404" s="895"/>
      <c r="O404" s="896" t="s">
        <v>4043</v>
      </c>
      <c r="P404" s="897" t="s">
        <v>4035</v>
      </c>
      <c r="Q404" s="400"/>
      <c r="R404" s="401"/>
      <c r="S404" s="400"/>
      <c r="T404" s="401"/>
      <c r="U404" s="400"/>
      <c r="V404" s="401"/>
      <c r="W404" s="400"/>
      <c r="X404" s="401"/>
      <c r="Y404" s="400"/>
      <c r="Z404" s="401"/>
      <c r="AA404" s="400"/>
      <c r="AB404" s="401"/>
      <c r="AC404" s="400"/>
      <c r="AD404" s="401"/>
      <c r="AE404" s="400"/>
      <c r="AF404" s="401"/>
      <c r="AG404" s="400"/>
      <c r="AH404" s="401"/>
      <c r="AI404" s="400"/>
      <c r="AJ404" s="401"/>
      <c r="AK404" s="400"/>
      <c r="AL404" s="401"/>
      <c r="AM404" s="400"/>
      <c r="AN404" s="401"/>
      <c r="AO404" s="400"/>
      <c r="AP404" s="401"/>
      <c r="AQ404" s="400"/>
      <c r="AR404" s="401"/>
      <c r="AS404" s="400"/>
      <c r="AT404" s="401"/>
      <c r="AU404" s="400"/>
      <c r="AV404" s="401"/>
      <c r="AW404" s="400"/>
      <c r="AX404" s="401"/>
      <c r="AY404" s="400"/>
      <c r="AZ404" s="401"/>
      <c r="BA404" s="400"/>
      <c r="BB404" s="401"/>
      <c r="BC404" s="400"/>
      <c r="BD404" s="401"/>
      <c r="BE404" s="400"/>
      <c r="BF404" s="401"/>
      <c r="BG404" s="400"/>
      <c r="BH404" s="401"/>
      <c r="BI404" s="400"/>
      <c r="BJ404" s="401"/>
      <c r="BK404" s="400"/>
      <c r="BL404" s="401"/>
      <c r="BM404" s="400"/>
      <c r="BN404" s="401"/>
      <c r="BO404" s="400"/>
      <c r="BP404" s="401"/>
      <c r="BQ404" s="400"/>
      <c r="BR404" s="401"/>
      <c r="BS404" s="400"/>
      <c r="BT404" s="401"/>
      <c r="BU404" s="400"/>
      <c r="BV404" s="401"/>
      <c r="BW404" s="400"/>
      <c r="BX404" s="401"/>
      <c r="BY404" s="400"/>
      <c r="BZ404" s="401"/>
      <c r="CA404" s="400"/>
      <c r="CB404" s="401"/>
      <c r="CC404" s="400"/>
      <c r="CD404" s="401"/>
      <c r="CE404" s="400"/>
      <c r="CF404" s="401"/>
      <c r="CG404" s="400"/>
      <c r="CH404" s="401"/>
      <c r="CI404" s="400"/>
      <c r="CJ404" s="401"/>
      <c r="CK404" s="400"/>
      <c r="CL404" s="401"/>
      <c r="CM404" s="400"/>
      <c r="CN404" s="401"/>
      <c r="CO404" s="400"/>
      <c r="CP404" s="401"/>
      <c r="CQ404" s="400"/>
      <c r="CR404" s="401"/>
      <c r="CS404" s="400"/>
      <c r="CT404" s="401"/>
      <c r="CU404" s="400"/>
      <c r="CV404" s="401"/>
      <c r="CW404" s="400"/>
      <c r="CX404" s="401"/>
      <c r="CY404" s="400"/>
      <c r="CZ404" s="401"/>
      <c r="DA404" s="400"/>
      <c r="DB404" s="401"/>
      <c r="DC404" s="400"/>
      <c r="DD404" s="401"/>
      <c r="DE404" s="400"/>
      <c r="DF404" s="401"/>
      <c r="DG404" s="400"/>
      <c r="DH404" s="401"/>
      <c r="DI404" s="400"/>
      <c r="DJ404" s="401"/>
      <c r="DK404" s="400"/>
      <c r="DL404" s="401"/>
      <c r="DM404" s="400"/>
      <c r="DN404" s="401"/>
      <c r="DO404" s="400"/>
      <c r="DP404" s="401"/>
      <c r="DQ404" s="400"/>
      <c r="DR404" s="401"/>
      <c r="DS404" s="400"/>
      <c r="DT404" s="401"/>
      <c r="DU404" s="400"/>
      <c r="DV404" s="401"/>
      <c r="DW404" s="400"/>
      <c r="DX404" s="401"/>
      <c r="DY404" s="400"/>
      <c r="DZ404" s="401"/>
      <c r="EA404" s="400"/>
      <c r="EB404" s="401"/>
      <c r="EC404" s="400"/>
      <c r="ED404" s="401"/>
      <c r="EE404" s="400"/>
      <c r="EF404" s="401"/>
      <c r="EG404" s="400"/>
      <c r="EH404" s="401"/>
      <c r="EI404" s="400"/>
      <c r="EJ404" s="447"/>
      <c r="EK404" s="511"/>
      <c r="EL404" s="514"/>
      <c r="EM404" s="448"/>
      <c r="EN404" s="344"/>
      <c r="EO404" s="345"/>
      <c r="EP404" s="171">
        <f t="shared" si="455"/>
        <v>0</v>
      </c>
      <c r="EQ404" s="171">
        <f t="shared" si="456"/>
        <v>0</v>
      </c>
      <c r="ER404" s="171">
        <f t="shared" si="457"/>
        <v>0</v>
      </c>
      <c r="ES404" s="171">
        <f t="shared" si="458"/>
        <v>0</v>
      </c>
      <c r="ET404" s="171">
        <f t="shared" si="459"/>
        <v>0</v>
      </c>
      <c r="EU404" s="171">
        <f t="shared" si="460"/>
        <v>0</v>
      </c>
      <c r="EV404" s="172">
        <f t="shared" si="461"/>
        <v>0</v>
      </c>
      <c r="EW404" s="127"/>
      <c r="EX404" s="248">
        <f t="shared" si="468"/>
        <v>0</v>
      </c>
      <c r="EY404" s="174">
        <f>(L404*regular)+(M404*Cadeirantee)</f>
        <v>0</v>
      </c>
      <c r="EZ404" s="249">
        <f>SUMIF(FG404:GJ404,"&gt;0")</f>
        <v>0</v>
      </c>
      <c r="FA404" s="249">
        <f>SUMIF(FG404:GJ404,"&lt;0")+SUMIF(GN404:HP404,"&lt;0")</f>
        <v>0</v>
      </c>
      <c r="FB404" s="174">
        <v>0</v>
      </c>
      <c r="FC404" s="126">
        <f>N404*km*'VALORES TABELA'!$B$13</f>
        <v>0</v>
      </c>
      <c r="FD404" s="250">
        <f t="shared" si="469"/>
        <v>0</v>
      </c>
      <c r="FE404" s="105"/>
      <c r="FF404" s="118"/>
      <c r="FG404" s="118"/>
      <c r="FH404" s="118"/>
      <c r="FI404" s="118"/>
      <c r="FJ404" s="118"/>
      <c r="FK404" s="118"/>
      <c r="FL404" s="118"/>
      <c r="FM404" s="118"/>
      <c r="FN404" s="118"/>
      <c r="FO404" s="118"/>
      <c r="FP404" s="118"/>
      <c r="FQ404" s="118"/>
      <c r="FR404" s="118"/>
      <c r="FS404" s="118"/>
      <c r="FT404" s="118"/>
      <c r="FU404" s="118"/>
      <c r="FV404" s="118"/>
      <c r="FW404" s="118"/>
      <c r="FX404" s="118"/>
      <c r="FY404" s="118"/>
      <c r="FZ404" s="118"/>
      <c r="GA404" s="118"/>
      <c r="GB404" s="118"/>
      <c r="GC404" s="118"/>
      <c r="GD404" s="118"/>
      <c r="GE404" s="118"/>
      <c r="GF404" s="118"/>
      <c r="GG404" s="118"/>
      <c r="GH404" s="118"/>
      <c r="GI404" s="118"/>
      <c r="GJ404" s="118"/>
      <c r="GK404" s="252"/>
      <c r="GL404" s="103">
        <f t="shared" si="462"/>
        <v>0</v>
      </c>
      <c r="GM404" s="124"/>
      <c r="GN404" s="104"/>
      <c r="GO404" s="104"/>
      <c r="GP404" s="104"/>
      <c r="GQ404" s="104"/>
      <c r="GR404" s="104"/>
      <c r="GS404" s="104"/>
      <c r="GT404" s="104"/>
      <c r="GU404" s="104"/>
      <c r="GV404" s="104"/>
      <c r="GW404" s="104"/>
      <c r="GX404" s="104"/>
      <c r="GY404" s="104"/>
      <c r="GZ404" s="104"/>
      <c r="HA404" s="104"/>
      <c r="HB404" s="104"/>
      <c r="HC404" s="104"/>
      <c r="HD404" s="104"/>
      <c r="HE404" s="104"/>
      <c r="HF404" s="104"/>
      <c r="HG404" s="104"/>
      <c r="HH404" s="104"/>
      <c r="HI404" s="104"/>
      <c r="HJ404" s="104"/>
      <c r="HK404" s="104"/>
      <c r="HL404" s="104"/>
      <c r="HM404" s="104"/>
      <c r="HN404" s="104"/>
      <c r="HO404" s="104"/>
      <c r="HP404" s="104"/>
      <c r="HQ404" s="64"/>
      <c r="HR404" s="65"/>
      <c r="HS404" s="65"/>
      <c r="HT404" s="65"/>
      <c r="HU404" s="65"/>
      <c r="HV404" s="65"/>
      <c r="HW404" s="105"/>
      <c r="HX404" s="65"/>
      <c r="HY404" s="280">
        <f t="shared" si="470"/>
        <v>0</v>
      </c>
      <c r="HZ404" s="280">
        <f t="shared" si="471"/>
        <v>0</v>
      </c>
      <c r="IA404" s="280">
        <f t="shared" si="472"/>
        <v>0</v>
      </c>
      <c r="IB404" s="65"/>
      <c r="IC404" s="65"/>
    </row>
    <row r="405" spans="1:237" s="106" customFormat="1" ht="22.5" customHeight="1" thickBot="1" x14ac:dyDescent="0.3">
      <c r="A405" s="377" t="s">
        <v>3567</v>
      </c>
      <c r="B405" s="378" t="s">
        <v>3568</v>
      </c>
      <c r="C405" s="379" t="s">
        <v>3233</v>
      </c>
      <c r="D405" s="380" t="s">
        <v>3556</v>
      </c>
      <c r="E405" s="380" t="s">
        <v>3569</v>
      </c>
      <c r="F405" s="381" t="s">
        <v>3224</v>
      </c>
      <c r="G405" s="381" t="s">
        <v>3225</v>
      </c>
      <c r="H405" s="382" t="s">
        <v>197</v>
      </c>
      <c r="I405" s="383" t="s">
        <v>3570</v>
      </c>
      <c r="J405" s="421" t="s">
        <v>3231</v>
      </c>
      <c r="K405" s="424" t="s">
        <v>60</v>
      </c>
      <c r="L405" s="329">
        <f>CONTINUA!BV405</f>
        <v>0</v>
      </c>
      <c r="M405" s="329">
        <f>CONTINUA!BW405</f>
        <v>0</v>
      </c>
      <c r="N405" s="895"/>
      <c r="O405" s="896" t="s">
        <v>4043</v>
      </c>
      <c r="P405" s="897" t="s">
        <v>4035</v>
      </c>
      <c r="Q405" s="400"/>
      <c r="R405" s="401"/>
      <c r="S405" s="400"/>
      <c r="T405" s="401"/>
      <c r="U405" s="400"/>
      <c r="V405" s="401"/>
      <c r="W405" s="400"/>
      <c r="X405" s="401"/>
      <c r="Y405" s="400"/>
      <c r="Z405" s="401"/>
      <c r="AA405" s="400"/>
      <c r="AB405" s="401"/>
      <c r="AC405" s="400"/>
      <c r="AD405" s="401"/>
      <c r="AE405" s="400"/>
      <c r="AF405" s="401"/>
      <c r="AG405" s="400"/>
      <c r="AH405" s="401"/>
      <c r="AI405" s="400"/>
      <c r="AJ405" s="401"/>
      <c r="AK405" s="400"/>
      <c r="AL405" s="401"/>
      <c r="AM405" s="400"/>
      <c r="AN405" s="401"/>
      <c r="AO405" s="400"/>
      <c r="AP405" s="401"/>
      <c r="AQ405" s="400"/>
      <c r="AR405" s="401"/>
      <c r="AS405" s="400"/>
      <c r="AT405" s="401"/>
      <c r="AU405" s="400"/>
      <c r="AV405" s="401"/>
      <c r="AW405" s="400"/>
      <c r="AX405" s="401"/>
      <c r="AY405" s="400"/>
      <c r="AZ405" s="401"/>
      <c r="BA405" s="400"/>
      <c r="BB405" s="401"/>
      <c r="BC405" s="400"/>
      <c r="BD405" s="401"/>
      <c r="BE405" s="400"/>
      <c r="BF405" s="401"/>
      <c r="BG405" s="400"/>
      <c r="BH405" s="401"/>
      <c r="BI405" s="400"/>
      <c r="BJ405" s="401"/>
      <c r="BK405" s="400"/>
      <c r="BL405" s="401"/>
      <c r="BM405" s="400"/>
      <c r="BN405" s="401"/>
      <c r="BO405" s="400"/>
      <c r="BP405" s="401"/>
      <c r="BQ405" s="400"/>
      <c r="BR405" s="401"/>
      <c r="BS405" s="400"/>
      <c r="BT405" s="401"/>
      <c r="BU405" s="400"/>
      <c r="BV405" s="401"/>
      <c r="BW405" s="400"/>
      <c r="BX405" s="401"/>
      <c r="BY405" s="400"/>
      <c r="BZ405" s="401"/>
      <c r="CA405" s="400"/>
      <c r="CB405" s="401"/>
      <c r="CC405" s="400"/>
      <c r="CD405" s="401"/>
      <c r="CE405" s="400"/>
      <c r="CF405" s="401"/>
      <c r="CG405" s="400"/>
      <c r="CH405" s="401"/>
      <c r="CI405" s="400"/>
      <c r="CJ405" s="401"/>
      <c r="CK405" s="400"/>
      <c r="CL405" s="401"/>
      <c r="CM405" s="400"/>
      <c r="CN405" s="401"/>
      <c r="CO405" s="400"/>
      <c r="CP405" s="401"/>
      <c r="CQ405" s="400"/>
      <c r="CR405" s="401"/>
      <c r="CS405" s="400"/>
      <c r="CT405" s="401"/>
      <c r="CU405" s="400"/>
      <c r="CV405" s="401"/>
      <c r="CW405" s="400"/>
      <c r="CX405" s="401"/>
      <c r="CY405" s="400"/>
      <c r="CZ405" s="401"/>
      <c r="DA405" s="400"/>
      <c r="DB405" s="401"/>
      <c r="DC405" s="400"/>
      <c r="DD405" s="401"/>
      <c r="DE405" s="400"/>
      <c r="DF405" s="401"/>
      <c r="DG405" s="400"/>
      <c r="DH405" s="401"/>
      <c r="DI405" s="400"/>
      <c r="DJ405" s="401"/>
      <c r="DK405" s="400"/>
      <c r="DL405" s="401"/>
      <c r="DM405" s="400"/>
      <c r="DN405" s="401"/>
      <c r="DO405" s="400"/>
      <c r="DP405" s="401"/>
      <c r="DQ405" s="400"/>
      <c r="DR405" s="401"/>
      <c r="DS405" s="400"/>
      <c r="DT405" s="401"/>
      <c r="DU405" s="400"/>
      <c r="DV405" s="401"/>
      <c r="DW405" s="400"/>
      <c r="DX405" s="401"/>
      <c r="DY405" s="400"/>
      <c r="DZ405" s="401"/>
      <c r="EA405" s="400"/>
      <c r="EB405" s="401"/>
      <c r="EC405" s="400"/>
      <c r="ED405" s="401"/>
      <c r="EE405" s="400"/>
      <c r="EF405" s="401"/>
      <c r="EG405" s="400"/>
      <c r="EH405" s="401"/>
      <c r="EI405" s="400"/>
      <c r="EJ405" s="447"/>
      <c r="EK405" s="512"/>
      <c r="EL405" s="515"/>
      <c r="EM405" s="450"/>
      <c r="EN405" s="348"/>
      <c r="EO405" s="348"/>
      <c r="EP405" s="179">
        <f t="shared" si="455"/>
        <v>0</v>
      </c>
      <c r="EQ405" s="179">
        <f t="shared" si="456"/>
        <v>0</v>
      </c>
      <c r="ER405" s="179">
        <f t="shared" si="457"/>
        <v>0</v>
      </c>
      <c r="ES405" s="179">
        <f t="shared" si="458"/>
        <v>0</v>
      </c>
      <c r="ET405" s="179">
        <f t="shared" si="459"/>
        <v>0</v>
      </c>
      <c r="EU405" s="179">
        <f t="shared" si="460"/>
        <v>0</v>
      </c>
      <c r="EV405" s="172">
        <f t="shared" si="461"/>
        <v>0</v>
      </c>
      <c r="EW405" s="253"/>
      <c r="EX405" s="254">
        <v>0</v>
      </c>
      <c r="EY405" s="180">
        <v>0</v>
      </c>
      <c r="EZ405" s="255">
        <v>0</v>
      </c>
      <c r="FA405" s="255">
        <v>0</v>
      </c>
      <c r="FB405" s="180">
        <f>SUM(FF405:GI405)/2</f>
        <v>0</v>
      </c>
      <c r="FC405" s="256">
        <f>N405*km*'VALORES TABELA'!$B$13</f>
        <v>0</v>
      </c>
      <c r="FD405" s="250">
        <f t="shared" si="469"/>
        <v>0</v>
      </c>
      <c r="FE405" s="257"/>
      <c r="FF405" s="181">
        <f>((Q405+S405)*Percapita)+((R405+T405)*Cadeirante)</f>
        <v>0</v>
      </c>
      <c r="FG405" s="181">
        <f>((U405+W405)*Percapita/30*FG$4)+((V405+X405)*Cadeirante/30*FG$4)</f>
        <v>0</v>
      </c>
      <c r="FH405" s="181">
        <f>((Y405+AA405)*Percapita/30*FH$4)+((Z405+AB405)*Cadeirante/30*FH$4)</f>
        <v>0</v>
      </c>
      <c r="FI405" s="181">
        <f>((AC405+AE405)*Percapita/30*FI$4)+((AD405+AF405)*Cadeirante/30*FI$4)</f>
        <v>0</v>
      </c>
      <c r="FJ405" s="181">
        <f>((AG405+AI405)*Percapita/30*FJ$4)+((AH405+AJ405)*Cadeirante/30*FJ$4)</f>
        <v>0</v>
      </c>
      <c r="FK405" s="181">
        <f>((AK405+AM405)*Percapita/30*FK$4)+((AL405+AN405)*Cadeirante/30*FK$4)</f>
        <v>0</v>
      </c>
      <c r="FL405" s="181">
        <f>((AO405+AQ405)*Percapita/30*FL$4)+((AP405+AR405)*Cadeirante/30*FL$4)</f>
        <v>0</v>
      </c>
      <c r="FM405" s="181">
        <f>((AS405+AU405)*Percapita/30*FM$4)+((AT405+AV405)*Cadeirante/30*FM$4)</f>
        <v>0</v>
      </c>
      <c r="FN405" s="181">
        <f>((AW405+AY405)*Percapita/30*FN$4)+((AX405+AZ405)*Cadeirante/30*FN$4)</f>
        <v>0</v>
      </c>
      <c r="FO405" s="181">
        <f>((BA405+BC405)*Percapita/30*FO$4)+((BB405+BD405)*Cadeirante/30*FO$4)</f>
        <v>0</v>
      </c>
      <c r="FP405" s="181">
        <f>((BE405+BG405)*Percapita/30*FP$4)+((BF405+BH405)*Cadeirante/30*FP$4)</f>
        <v>0</v>
      </c>
      <c r="FQ405" s="181">
        <f>((BI405+BK405)*Percapita/30*FQ$4)+((BJ405+BL405)*Cadeirante/30*FQ$4)</f>
        <v>0</v>
      </c>
      <c r="FR405" s="181">
        <f>((BM405+BO405)*Percapita/30*FR$4)+((BN405+BP405)*Cadeirante/30*FR$4)</f>
        <v>0</v>
      </c>
      <c r="FS405" s="181">
        <f>((BQ405+BS405)*Percapita/30*FS$4)+((BR405+BT405)*Cadeirante/30*FS$4)</f>
        <v>0</v>
      </c>
      <c r="FT405" s="181">
        <f>((BU405+BW405)*Percapita/30*FT$4)+((BV405+BX405)*Cadeirante/30*FT$4)</f>
        <v>0</v>
      </c>
      <c r="FU405" s="181">
        <f>((BY405+CA405)*Percapita/30*FU$4)+((BZ405+CB405)*Cadeirante/30*FU$4)</f>
        <v>0</v>
      </c>
      <c r="FV405" s="181">
        <f>((CC405+CE405)*Percapita/30*FV$4)+((CD405+CF405)*Cadeirante/30*FV$4)</f>
        <v>0</v>
      </c>
      <c r="FW405" s="181">
        <f>((CG405+CI405)*Percapita/30*FW$4)+((CI405+CK405)*Cadeirante/30*FW$4)</f>
        <v>0</v>
      </c>
      <c r="FX405" s="181">
        <f>((CK405+CM405)*Percapita/30*FX$4)+((CL405+CN405)*Cadeirante/30*FX$4)</f>
        <v>0</v>
      </c>
      <c r="FY405" s="181">
        <f>((CO405+CQ405)*Percapita/30*FY$4)+((CP405+CR405)*Cadeirante/30*FY$4)</f>
        <v>0</v>
      </c>
      <c r="FZ405" s="181">
        <f>((CS405+CU405)*Percapita/30*FZ$4)+((CT405+CV405)*Cadeirante/30*FZ$4)</f>
        <v>0</v>
      </c>
      <c r="GA405" s="181">
        <f>((CW405+CY405)*Percapita/30*GA$4)+((CX405+CZ405)*Cadeirante/30*GA$4)</f>
        <v>0</v>
      </c>
      <c r="GB405" s="181">
        <f>((DA405+DC405)*Percapita/30*GB$4)+((DB405+DD405)*Cadeirante/30*GB$4)</f>
        <v>0</v>
      </c>
      <c r="GC405" s="181">
        <f>((DE405+DG405)*Percapita/30*GC$4)+((DF405+DH405)*Cadeirante/30*GC$4)</f>
        <v>0</v>
      </c>
      <c r="GD405" s="181">
        <f>((DI405+DK405)*Percapita/30*GD$4)+((DJ405+DL405)*Cadeirante/30*GD$4)</f>
        <v>0</v>
      </c>
      <c r="GE405" s="181">
        <f>((DM405+DO405)*Percapita/30*GE$4)+((DN405+DP405)*Cadeirante/30*GE$4)</f>
        <v>0</v>
      </c>
      <c r="GF405" s="181">
        <f>((DQ405+DS405)*Percapita/30*GF$4)+((DR405+DT405)*Cadeirante/30*GF$4)</f>
        <v>0</v>
      </c>
      <c r="GG405" s="181">
        <f>((DU405+DW405)*Percapita/30*GG$4)+((DV405+DX405)*Cadeirante/30*GG$4)</f>
        <v>0</v>
      </c>
      <c r="GH405" s="181">
        <f>((DY405+EA405)*Percapita/30*GH$4)+((DZ405+EB405)*Cadeirante/30*GH$4)</f>
        <v>0</v>
      </c>
      <c r="GI405" s="181">
        <f>((EC405+EE405)*Percapita/30*GI$4)+((ED405+EF405)*Cadeirante/30*GI$4)</f>
        <v>0</v>
      </c>
      <c r="GJ405" s="181">
        <f>((EG405+EI405)*Percapita)+((EH405+EJ405)*Cadeirante)</f>
        <v>0</v>
      </c>
      <c r="GK405" s="258"/>
      <c r="GL405" s="103">
        <f t="shared" si="462"/>
        <v>0</v>
      </c>
      <c r="GM405" s="124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259"/>
      <c r="HQ405" s="64"/>
      <c r="HW405" s="257"/>
      <c r="HY405" s="280">
        <f t="shared" si="470"/>
        <v>0</v>
      </c>
      <c r="HZ405" s="280">
        <f t="shared" si="471"/>
        <v>0</v>
      </c>
      <c r="IA405" s="280">
        <f t="shared" si="472"/>
        <v>0</v>
      </c>
    </row>
    <row r="406" spans="1:237" s="106" customFormat="1" ht="22.5" customHeight="1" x14ac:dyDescent="0.25">
      <c r="A406" t="s">
        <v>3571</v>
      </c>
      <c r="B406" s="522" t="s">
        <v>3572</v>
      </c>
      <c r="C406" s="523">
        <v>1</v>
      </c>
      <c r="D406" s="524" t="s">
        <v>3556</v>
      </c>
      <c r="E406" s="524" t="s">
        <v>3573</v>
      </c>
      <c r="F406" s="525" t="s">
        <v>3224</v>
      </c>
      <c r="G406" s="525" t="s">
        <v>3225</v>
      </c>
      <c r="H406" s="350" t="s">
        <v>197</v>
      </c>
      <c r="I406" s="351" t="s">
        <v>3574</v>
      </c>
      <c r="J406" s="409" t="s">
        <v>3231</v>
      </c>
      <c r="K406" s="410" t="s">
        <v>3232</v>
      </c>
      <c r="L406" s="329">
        <f>CONTINUA!BV406</f>
        <v>0</v>
      </c>
      <c r="M406" s="329">
        <f>CONTINUA!BW406</f>
        <v>0</v>
      </c>
      <c r="N406" s="895"/>
      <c r="O406" s="896" t="s">
        <v>4043</v>
      </c>
      <c r="P406" s="897" t="s">
        <v>4035</v>
      </c>
      <c r="Q406" s="400">
        <v>40</v>
      </c>
      <c r="R406" s="401"/>
      <c r="S406" s="400"/>
      <c r="T406" s="401"/>
      <c r="U406" s="400"/>
      <c r="V406" s="401"/>
      <c r="W406" s="400"/>
      <c r="X406" s="401"/>
      <c r="Y406" s="400"/>
      <c r="Z406" s="401"/>
      <c r="AA406" s="400"/>
      <c r="AB406" s="401"/>
      <c r="AC406" s="400"/>
      <c r="AD406" s="401"/>
      <c r="AE406" s="400"/>
      <c r="AF406" s="401"/>
      <c r="AG406" s="400"/>
      <c r="AH406" s="401"/>
      <c r="AI406" s="400"/>
      <c r="AJ406" s="401"/>
      <c r="AK406" s="400"/>
      <c r="AL406" s="401"/>
      <c r="AM406" s="400"/>
      <c r="AN406" s="401"/>
      <c r="AO406" s="400"/>
      <c r="AP406" s="401"/>
      <c r="AQ406" s="400"/>
      <c r="AR406" s="401"/>
      <c r="AS406" s="400"/>
      <c r="AT406" s="401"/>
      <c r="AU406" s="400"/>
      <c r="AV406" s="401"/>
      <c r="AW406" s="400"/>
      <c r="AX406" s="401"/>
      <c r="AY406" s="400"/>
      <c r="AZ406" s="401"/>
      <c r="BA406" s="400"/>
      <c r="BB406" s="401"/>
      <c r="BC406" s="400"/>
      <c r="BD406" s="401"/>
      <c r="BE406" s="400"/>
      <c r="BF406" s="401"/>
      <c r="BG406" s="400"/>
      <c r="BH406" s="401"/>
      <c r="BI406" s="400"/>
      <c r="BJ406" s="401"/>
      <c r="BK406" s="400"/>
      <c r="BL406" s="401"/>
      <c r="BM406" s="400"/>
      <c r="BN406" s="401"/>
      <c r="BO406" s="400"/>
      <c r="BP406" s="401"/>
      <c r="BQ406" s="400"/>
      <c r="BR406" s="401"/>
      <c r="BS406" s="400"/>
      <c r="BT406" s="401"/>
      <c r="BU406" s="400"/>
      <c r="BV406" s="401"/>
      <c r="BW406" s="400"/>
      <c r="BX406" s="401"/>
      <c r="BY406" s="400"/>
      <c r="BZ406" s="401"/>
      <c r="CA406" s="400"/>
      <c r="CB406" s="401"/>
      <c r="CC406" s="400"/>
      <c r="CD406" s="401"/>
      <c r="CE406" s="400"/>
      <c r="CF406" s="401"/>
      <c r="CG406" s="400"/>
      <c r="CH406" s="401"/>
      <c r="CI406" s="400"/>
      <c r="CJ406" s="401"/>
      <c r="CK406" s="400"/>
      <c r="CL406" s="401"/>
      <c r="CM406" s="400"/>
      <c r="CN406" s="401"/>
      <c r="CO406" s="400"/>
      <c r="CP406" s="401"/>
      <c r="CQ406" s="400"/>
      <c r="CR406" s="401"/>
      <c r="CS406" s="400"/>
      <c r="CT406" s="401"/>
      <c r="CU406" s="400"/>
      <c r="CV406" s="401"/>
      <c r="CW406" s="400"/>
      <c r="CX406" s="401"/>
      <c r="CY406" s="400"/>
      <c r="CZ406" s="401"/>
      <c r="DA406" s="400"/>
      <c r="DB406" s="401"/>
      <c r="DC406" s="400"/>
      <c r="DD406" s="401"/>
      <c r="DE406" s="400"/>
      <c r="DF406" s="401"/>
      <c r="DG406" s="400"/>
      <c r="DH406" s="401"/>
      <c r="DI406" s="400"/>
      <c r="DJ406" s="401"/>
      <c r="DK406" s="400"/>
      <c r="DL406" s="401"/>
      <c r="DM406" s="400"/>
      <c r="DN406" s="401"/>
      <c r="DO406" s="400"/>
      <c r="DP406" s="401"/>
      <c r="DQ406" s="400"/>
      <c r="DR406" s="401"/>
      <c r="DS406" s="400"/>
      <c r="DT406" s="401"/>
      <c r="DU406" s="400"/>
      <c r="DV406" s="401"/>
      <c r="DW406" s="400"/>
      <c r="DX406" s="401"/>
      <c r="DY406" s="400"/>
      <c r="DZ406" s="401"/>
      <c r="EA406" s="400"/>
      <c r="EB406" s="401"/>
      <c r="EC406" s="400"/>
      <c r="ED406" s="401"/>
      <c r="EE406" s="400"/>
      <c r="EF406" s="401"/>
      <c r="EG406" s="400"/>
      <c r="EH406" s="401"/>
      <c r="EI406" s="400"/>
      <c r="EJ406" s="447"/>
      <c r="EK406" s="510"/>
      <c r="EL406" s="513"/>
      <c r="EM406" s="520"/>
      <c r="EN406" s="520"/>
      <c r="EO406" s="520"/>
      <c r="EP406" s="171">
        <f t="shared" si="455"/>
        <v>40</v>
      </c>
      <c r="EQ406" s="171">
        <f t="shared" si="456"/>
        <v>0</v>
      </c>
      <c r="ER406" s="171">
        <f t="shared" si="457"/>
        <v>0</v>
      </c>
      <c r="ES406" s="171">
        <f t="shared" si="458"/>
        <v>0</v>
      </c>
      <c r="ET406" s="171">
        <f t="shared" si="459"/>
        <v>0</v>
      </c>
      <c r="EU406" s="171">
        <f t="shared" si="460"/>
        <v>0</v>
      </c>
      <c r="EV406" s="172">
        <f t="shared" si="461"/>
        <v>40</v>
      </c>
      <c r="EW406" s="367">
        <f>IF(C406=4,IF(MAX(Q406:EJ408)&gt;0,(Especiall/30*(IF(($G406-$F406)=($G$5-$F$5),30,IF(DAY($G406)=31,($G406-$F406),($G406-$F406)+1)))),0),0)</f>
        <v>0</v>
      </c>
      <c r="EX406" s="248">
        <f t="shared" ref="EX406:EX409" si="473">FF406</f>
        <v>16738.04</v>
      </c>
      <c r="EY406" s="174">
        <f>(L406*regular)+(M406*Cadeirantee)</f>
        <v>0</v>
      </c>
      <c r="EZ406" s="249">
        <f>SUMIF(FG406:GJ406,"&gt;0")</f>
        <v>0</v>
      </c>
      <c r="FA406" s="249">
        <f>SUMIF(FG406:GJ406,"&lt;0")+SUMIF(GN406:HP406,"&lt;0")</f>
        <v>0</v>
      </c>
      <c r="FB406" s="174">
        <v>0</v>
      </c>
      <c r="FC406" s="175">
        <f>N406*km*'VALORES TABELA'!$B$13</f>
        <v>0</v>
      </c>
      <c r="FD406" s="250">
        <f>GL406</f>
        <v>0</v>
      </c>
      <c r="FE406" s="176">
        <f>(EW406+EW407+EW408+EW409+EX406+EX407+EX408+EX409+EY406+EY407+EY408+EY409+EY410+EZ406+EZ407+EZ408+EZ409+FA406+FA407+FA408+FA409+FC406+FC407+FC408+FC409+HY406-HZ406-IA406+FD406+FD407+FD408+FD409+FB410)</f>
        <v>16738.04</v>
      </c>
      <c r="FF406" s="177">
        <f>IF(C406=4,SUM(Q406+Q407+Q408+S406+S407+S408)*Percapita/30*FF$4+(R406+R407+R408+T406+T407+T408)*Cadeirante/30*FF$4,IF(C406=3,IF(Q409+S409=10,Fixo/30*FF$4+(Q406+Q407+Q408+S406+S407+S408)*Percapita/30*FF$4+(R409+T409)*Cadeirante/30*FF$4,IF(Q409+S409&lt;=9,(Q409+S409)*Crechee/30*FF$4)+(R409+T409)*Cadeirante/30*FF$4+(Q406+Q407+Q408+S406+S407+S408)*Percapita/30*FF$4)+IF(Q409+S409&gt;=11,Fixo/30*FF$4+(Q409+S409-10)*Crechee/30*FF$4,0),IF(C406=2,IF(R406+R407+R408+R409+T406+T407+T408+T409=1,Cadeirante/30*FF$4,IF(R406+R407+R408+R409+T406+T407+T408+T409=2,Fixo/30*FF$4,IF(R406+R407+R408+R409+T406+T407+T408+T409&gt;2,Fixo/30*FF$4+(R406+R407+R408+R409+T406+T407+T408+T409-2)*Cadeirante/30*FF$4)))+(Q406+Q407+Q408+S406+S407+S408)*Percapita/30*FF$4+(Q409+S409)*Crechee/30*FF$4,IF(C406=1,IF(Q406+Q407+Q408+R406+R407+R408+S406+S407+S408+T406+T407+T408&lt;=15,(Q406+Q407+Q408+S406+S407+S408)*Percapita/30*FF$4,IF(Q406+Q407+Q408+R406+R407+R408+S406+S407+S408+T406+T407+T408&gt;=16,Fixo/30*FF$4+(Q406+Q407+Q408+R406+R407+R408+S406+S407+S408+T406+T407-16)*Percapita/30*FF$4))))))</f>
        <v>16738.04</v>
      </c>
      <c r="FG406" s="177">
        <f>IF(C406=4,SUM(U406+U407+U408+W406+W407+W408)*Percapita/30*FG$4+(V406+V407+V408+X406+X407+X408)*Cadeirante/30*FG$4,IF(C406=3,IF(U409+W409=10,Fixo/30*FG$4+(U406+U407+U408+W406+W407+W408)*Percapita/30*FG$4+(V409+X409)*Cadeirante/30*FG$4,IF(U409+W409&lt;=9,(U409+W409)*Crechee/30*FG$4)+(V409+X409)*Cadeirante/30*FG$4+(U406+U407+U408+W406+W407+W408)*Percapita/30*FG$4)+IF(U409+W409&gt;=11,Fixo/30*FG$4+(U409+W409-10)*Crechee/30*FG$4,0),IF(C406=2,IF(V406+V407+V408+V409+X406+X407+X408+X409=1,Cadeirante/30*FG$4,IF(V406+V407+V408+V409+X406+X407+X408+X409=2,Fixo/30*FG$4,IF(V406+V407+V408+V409+X406+X407+X408+X409&gt;2,Fixo/30*FG$4+(V406+V407+V408+V409+X406+X407+X408+X409-2)*Cadeirante/30*FG$4)))+(U406+U407+U408+W406+W407+W408)*Percapita/30*FG$4+(U409+W409)*Crechee/30*FG$4,IF(C406=1,IF(U406+U407+U408+V406+V407+V408+W406+W407+W408+X406+X407+X408&lt;=15,(U406+U407+U408+W406+W407+W408)*Percapita/30*FG$4,IF(U406+U407+U408+V406+V407+V408+W406+W407+W408+X406+X407+X408&gt;=16,Fixo/30*FG$4+(U406+U407+U408+V406+V407+V408+W406+W407+W408+X406+X407-16)*Percapita/30*FG$4))))))</f>
        <v>0</v>
      </c>
      <c r="FH406" s="177">
        <f>IF(C406=4,SUM(Y406+Y407+Y408+AA406+AA407+AA408)*Percapita/30*FH$4+(Z406+Z407+Z408+AB406+AB407+AB408)*Cadeirante/30*FH$4,IF(C406=3,IF(Y409+AA409=10,Fixo/30*FH$4+(Y406+Y407+Y408+AA406+AA407+AA408)*Percapita/30*FH$4+(Z409+AB409)*Cadeirante/30*FH$4,IF(Y409+AA409&lt;=9,(Y409+AA409)*Crechee/30*FH$4)+(Z409+AB409)*Cadeirante/30*FH$4+(Y406+Y407+Y408+AA406+AA407+AA408)*Percapita/30*FH$4)+IF(Y409+AA409&gt;=11,Fixo/30*FH$4+(Y409+AA409-10)*Crechee/30*FH$4,0),IF(C406=2,IF(Z406+Z407+Z408+Z409+AB406+AB407+AB408+AB409=1,Cadeirante/30*FH$4,IF(Z406+Z407+Z408+Z409+AB406+AB407+AB408+AB409=2,Fixo/30*FH$4,IF(Z406+Z407+Z408+Z409+AB406+AB407+AB408+AB409&gt;2,Fixo/30*FH$4+(Z406+Z407+Z408+Z409+AB406+AB407+AB408+AB409-2)*Cadeirante/30*FH$4)))+(Y406+Y407+Y408+AA406+AA407+AA408)*Percapita/30*FH$4+(Y409+AA409)*Crechee/30*FH$4,IF(C406=1,IF(Y406+Y407+Y408+Z406+Z407+Z408+AA406+AA407+AA408+AB406+AB407+AB408&lt;=15,(Y406+Y407+Y408+AA406+AA407+AA408)*Percapita/30*FH$4,IF(Y406+Y407+Y408+Z406+Z407+Z408+AA406+AA407+AA408+AB406+AB407+AB408&gt;=16,Fixo/30*FH$4+(Y406+Y407+Y408+Z406+Z407+Z408+AA406+AA407+AA408+AB406+AB407-16)*Percapita/30*FH$4))))))</f>
        <v>0</v>
      </c>
      <c r="FI406" s="177">
        <f>IF(C406=4,SUM(AC406+AC407+AC408+AE406+AE407+AE408)*Percapita/30*FI$4+(AD406+AD407+AD408+AF406+AF407+AF408)*Cadeirante/30*FI$4,IF(C406=3,IF(AC409+AE409=10,Fixo/30*FI$4+(AC406+AC407+AC408+AE406+AE407+AE408)*Percapita/30*FI$4+(AD409+AF409)*Cadeirante/30*FI$4,IF(AC409+AE409&lt;=9,(AC409+AE409)*Crechee/30*FI$4)+(AD409+AF409)*Cadeirante/30*FI$4+(AC406+AC407+AC408+AE406+AE407+AE408)*Percapita/30*FI$4)+IF(AC409+AE409&gt;=11,Fixo/30*FI$4+(AC409+AE409-10)*Crechee/30*FI$4,0),IF(C406=2,IF(AD406+AD407+AD408+AD409+AF406+AF407+AF408+AF409=1,Cadeirante/30*FI$4,IF(AD406+AD407+AD408+AD409+AF406+AF407+AF408+AF409=2,Fixo/30*FI$4,IF(AD406+AD407+AD408+AD409+AF406+AF407+AF408+AF409&gt;2,Fixo/30*FI$4+(AD406+AD407+AD408+AD409+AF406+AF407+AF408+AF409-2)*Cadeirante/30*FI$4)))+(AC406+AC407+AC408+AE406+AE407+AE408)*Percapita/30*FI$4+(AC409+AE409)*Crechee/30*FI$4,IF(C406=1,IF(AC406+AC407+AC408+AD406+AD407+AD408+AE406+AE407+AE408+AF406+AF407+AF408&lt;=15,(AC406+AC407+AC408+AE406+AE407+AE408)*Percapita/30*FI$4,IF(AC406+AC407+AC408+AD406+AD407+AD408+AE406+AE407+AE408+AF406+AF407+AF408&gt;=16,Fixo/30*FI$4+(AC406+AC407+AC408+AD406+AD407+AD408+AE406+AE407+AE408+AF406+AF407-16)*Percapita/30*FI$4))))))</f>
        <v>0</v>
      </c>
      <c r="FJ406" s="177">
        <f>IF(C406=4,SUM(AG406+AG407+AG408+AI406+AI407+AI408)*Percapita/30*FJ$4+(AH406+AH407+AH408+AJ406+AJ407+AJ408)*Cadeirante/30*FJ$4,IF(C406=3,IF(AG409+AI409=10,Fixo/30*FJ$4+(AG406+AG407+AG408+AI406+AI407+AI408)*Percapita/30*FJ$4+(AH409+AJ409)*Cadeirante/30*FJ$4,IF(AG409+AI409&lt;=9,(AG409+AI409)*Crechee/30*FJ$4)+(AH409+AJ409)*Cadeirante/30*FJ$4+(AG406+AG407+AG408+AI406+AI407+AI408)*Percapita/30*FJ$4)+IF(AG409+AI409&gt;=11,Fixo/30*FJ$4+(AG409+AI409-10)*Crechee/30*FJ$4,0),IF(C406=2,IF(AH406+AH407+AH408+AH409+AJ406+AJ407+AJ408+AJ409=1,Cadeirante/30*FJ$4,IF(AH406+AH407+AH408+AH409+AJ406+AJ407+AJ408+AJ409=2,Fixo/30*FJ$4,IF(AH406+AH407+AH408+AH409+AJ406+AJ407+AJ408+AJ409&gt;2,Fixo/30*FJ$4+(AH406+AH407+AH408+AH409+AJ406+AJ407+AJ408+AJ409-2)*Cadeirante/30*FJ$4)))+(AG406+AG407+AG408+AI406+AI407+AI408)*Percapita/30*FJ$4+(AG409+AI409)*Crechee/30*FJ$4,IF(C406=1,IF(AG406+AG407+AG408+AH406+AH407+AH408+AI406+AI407+AI408+AJ406+AJ407+AJ408&lt;=15,(AG406+AG407+AG408+AI406+AI407+AI408)*Percapita/30*FJ$4,IF(AG406+AG407+AG408+AH406+AH407+AH408+AI406+AI407+AI408+AJ406+AJ407+AJ408&gt;=16,Fixo/30*FJ$4+(AG406+AG407+AG408+AH406+AH407+AH408+AI406+AI407+AI408+AJ406+AJ407-16)*Percapita/30*FJ$4))))))</f>
        <v>0</v>
      </c>
      <c r="FK406" s="177">
        <f>IF(C406=4,SUM(AK406+AK407+AK408+AM406+AM407+AM408)*Percapita/30*FK$4+(AL406+AL407+AL408+AN406+AN407+AN408)*Cadeirante/30*FK$4,IF(C406=3,IF(AK409+AM409=10,Fixo/30*FK$4+(AK406+AK407+AK408+AM406+AM407+AM408)*Percapita/30*FK$4+(AL409+AN409)*Cadeirante/30*FK$4,IF(AK409+AM409&lt;=9,(AK409+AM409)*Crechee/30*FK$4)+(AL409+AN409)*Cadeirante/30*FK$4+(AK406+AK407+AK408+AM406+AM407+AM408)*Percapita/30*FK$4)+IF(AK409+AM409&gt;=11,Fixo/30*FK$4+(AK409+AM409-10)*Crechee/30*FK$4,0),IF(C406=2,IF(AL406+AL407+AL408+AL409+AN406+AN407+AN408+AN409=1,Cadeirante/30*FK$4,IF(AL406+AL407+AL408+AL409+AN406+AN407+AN408+AN409=2,Fixo/30*FK$4,IF(AL406+AL407+AL408+AL409+AN406+AN407+AN408+AN409&gt;2,Fixo/30*FK$4+(AL406+AL407+AL408+AL409+AN406+AN407+AN408+AN409-2)*Cadeirante/30*FK$4)))+(AK406+AK407+AK408+AM406+AM407+AM408)*Percapita/30*FK$4+(AK409+AM409)*Crechee/30*FK$4,IF(C406=1,IF(AK406+AK407+AK408+AL406+AL407+AL408+AM406+AM407+AM408+AN406+AN407+AN408&lt;=15,(AK406+AK407+AK408+AM406+AM407+AM408)*Percapita/30*FK$4,IF(AK406+AK407+AK408+AL406+AL407+AL408+AM406+AM407+AM408+AN406+AN407+AN408&gt;=16,Fixo/30*FK$4+(AK406+AK407+AK408+AL406+AL407+AL408+AM406+AM407+AM408+AN406+AN407-16)*Percapita/30*FK$4))))))</f>
        <v>0</v>
      </c>
      <c r="FL406" s="177">
        <f>IF(C406=4,SUM(AO406+AO407+AO408+AQ406+AQ407+AQ408)*Percapita/30*FL$4+(AP406+AP407+AP408+AR406+AR407+AR408)*Cadeirante/30*FL$4,IF(C406=3,IF(AO409+AQ409=10,Fixo/30*FL$4+(AO406+AO407+AO408+AQ406+AQ407+AQ408)*Percapita/30*FL$4+(AP409+AR409)*Cadeirante/30*FL$4,IF(AO409+AQ409&lt;=9,(AO409+AQ409)*Crechee/30*FL$4)+(AP409+AR409)*Cadeirante/30*FL$4+(AO406+AO407+AO408+AQ406+AQ407+AQ408)*Percapita/30*FL$4)+IF(AO409+AQ409&gt;=11,Fixo/30*FL$4+(AO409+AQ409-10)*Crechee/30*FL$4,0),IF(C406=2,IF(AP406+AP407+AP408+AP409+AR406+AR407+AR408+AR409=1,Cadeirante/30*FL$4,IF(AP406+AP407+AP408+AP409+AR406+AR407+AR408+AR409=2,Fixo/30*FL$4,IF(AP406+AP407+AP408+AP409+AR406+AR407+AR408+AR409&gt;2,Fixo/30*FL$4+(AP406+AP407+AP408+AP409+AR406+AR407+AR408+AR409-2)*Cadeirante/30*FL$4)))+(AO406+AO407+AO408+AQ406+AQ407+AQ408)*Percapita/30*FL$4+(AO409+AQ409)*Crechee/30*FL$4,IF(C406=1,IF(AO406+AO407+AO408+AP406+AP407+AP408+AQ406+AQ407+AQ408+AR406+AR407+AR408&lt;=15,(AO406+AO407+AO408+AQ406+AQ407+AQ408)*Percapita/30*FL$4,IF(AO406+AO407+AO408+AP406+AP407+AP408+AQ406+AQ407+AQ408+AR406+AR407+AR408&gt;=16,Fixo/30*FL$4+(AO406+AO407+AO408+AP406+AP407+AP408+AQ406+AQ407+AQ408+AR406+AR407-16)*Percapita/30*FL$4))))))</f>
        <v>0</v>
      </c>
      <c r="FM406" s="177">
        <f>IF(C406=4,SUM(AS406+AS407+AS408+AU406+AU407+AU408)*Percapita/30*FM$4+(AT406+AT407+AT408+AV406+AV407+AV408)*Cadeirante/30*FM$4,IF(C406=3,IF(AS409+AU409=10,Fixo/30*FM$4+(AS406+AS407+AS408+AU406+AU407+AU408)*Percapita/30*FM$4+(AT409+AV409)*Cadeirante/30*FM$4,IF(AS409+AU409&lt;=9,(AS409+AU409)*Crechee/30*FM$4)+(AT409+AV409)*Cadeirante/30*FM$4+(AS406+AS407+AS408+AU406+AU407+AU408)*Percapita/30*FM$4)+IF(AS409+AU409&gt;=11,Fixo/30*FM$4+(AS409+AU409-10)*Crechee/30*FM$4,0),IF(C406=2,IF(AT406+AT407+AT408+AT409+AV406+AV407+AV408+AV409=1,Cadeirante/30*FM$4,IF(AT406+AT407+AT408+AT409+AV406+AV407+AV408+AV409=2,Fixo/30*FM$4,IF(AT406+AT407+AT408+AT409+AV406+AV407+AV408+AV409&gt;2,Fixo/30*FM$4+(AT406+AT407+AT408+AT409+AV406+AV407+AV408+AV409-2)*Cadeirante/30*FM$4)))+(AS406+AS407+AS408+AU406+AU407+AU408)*Percapita/30*FM$4+(AS409+AU409)*Crechee/30*FM$4,IF(C406=1,IF(AS406+AS407+AS408+AT406+AT407+AT408+AU406+AU407+AU408+AV406+AV407+AV408&lt;=15,(AS406+AS407+AS408+AU406+AU407+AU408)*Percapita/30*FM$4,IF(AS406+AS407+AS408+AT406+AT407+AT408+AU406+AU407+AU408+AV406+AV407+AV408&gt;=16,Fixo/30*FM$4+(AS406+AS407+AS408+AT406+AT407+AT408+AU406+AU407+AU408+AV406+AV407-16)*Percapita/30*FM$4))))))</f>
        <v>0</v>
      </c>
      <c r="FN406" s="177">
        <f>IF(C406=4,SUM(AW406+AW407+AW408+AY406+AY407+AY408)*Percapita/30*FN$4+(AX406+AX407+AX408+AZ406+AZ407+AZ408)*Cadeirante/30*FN$4,IF(C406=3,IF(AW409+AY409=10,Fixo/30*FN$4+(AW406+AW407+AW408+AY406+AY407+AY408)*Percapita/30*FN$4+(AX409+AZ409)*Cadeirante/30*FN$4,IF(AW409+AY409&lt;=9,(AW409+AY409)*Crechee/30*FN$4)+(AX409+AZ409)*Cadeirante/30*FN$4+(AW406+AW407+AW408+AY406+AY407+AY408)*Percapita/30*FN$4)+IF(AW409+AY409&gt;=11,Fixo/30*FN$4+(AW409+AY409-10)*Crechee/30*FN$4,0),IF(C406=2,IF(AX406+AX407+AX408+AX409+AZ406+AZ407+AZ408+AZ409=1,Cadeirante/30*FN$4,IF(AX406+AX407+AX408+AX409+AZ406+AZ407+AZ408+AZ409=2,Fixo/30*FN$4,IF(AX406+AX407+AX408+AX409+AZ406+AZ407+AZ408+AZ409&gt;2,Fixo/30*FN$4+(AX406+AX407+AX408+AX409+AZ406+AZ407+AZ408+AZ409-2)*Cadeirante/30*FN$4)))+(AW406+AW407+AW408+AY406+AY407+AY408)*Percapita/30*FN$4+(AW409+AY409)*Crechee/30*FN$4,IF(C406=1,IF(AW406+AW407+AW408+AX406+AX407+AX408+AY406+AY407+AY408+AZ406+AZ407+AZ408&lt;=15,(AW406+AW407+AW408+AY406+AY407+AY408)*Percapita/30*FN$4,IF(AW406+AW407+AW408+AX406+AX407+AX408+AY406+AY407+AY408+AZ406+AZ407+AZ408&gt;=16,Fixo/30*FN$4+(AW406+AW407+AW408+AX406+AX407+AX408+AY406+AY407+AY408+AZ406+AZ407-16)*Percapita/30*FN$4))))))</f>
        <v>0</v>
      </c>
      <c r="FO406" s="177">
        <f>IF(C406=4,SUM(BA406+BA407+BA408+BC406+BC407+BC408)*Percapita/30*FO$4+(BB406+BB407+BB408+BD406+BD407+BD408)*Cadeirante/30*FO$4,IF(C406=3,IF(BA409+BC409=10,Fixo/30*FO$4+(BA406+BA407+BA408+BC406+BC407+BC408)*Percapita/30*FO$4+(BB409+BD409)*Cadeirante/30*FO$4,IF(BA409+BC409&lt;=9,(BA409+BC409)*Crechee/30*FO$4)+(BB409+BD409)*Cadeirante/30*FO$4+(BA406+BA407+BA408+BC406+BC407+BC408)*Percapita/30*FO$4)+IF(BA409+BC409&gt;=11,Fixo/30*FO$4+(BA409+BC409-10)*Crechee/30*FO$4,0),IF(C406=2,IF(BB406+BB407+BB408+BB409+BD406+BD407+BD408+BD409=1,Cadeirante/30*FO$4,IF(BB406+BB407+BB408+BB409+BD406+BD407+BD408+BD409=2,Fixo/30*FO$4,IF(BB406+BB407+BB408+BB409+BD406+BD407+BD408+BD409&gt;2,Fixo/30*FO$4+(BB406+BB407+BB408+BB409+BD406+BD407+BD408+BD409-2)*Cadeirante/30*FO$4)))+(BA406+BA407+BA408+BC406+BC407+BC408)*Percapita/30*FO$4+(BA409+BC409)*Crechee/30*FO$4,IF(C406=1,IF(BA406+BA407+BA408+BB406+BB407+BB408+BC406+BC407+BC408+BD406+BD407+BD408&lt;=15,(BA406+BA407+BA408+BC406+BC407+BC408)*Percapita/30*FO$4,IF(BA406+BA407+BA408+BB406+BB407+BB408+BC406+BC407+BC408+BD406+BD407+BD408&gt;=16,Fixo/30*FO$4+(BA406+BA407+BA408+BB406+BB407+BB408+BC406+BC407+BC408+BD406+BD407-16)*Percapita/30*FO$4))))))</f>
        <v>0</v>
      </c>
      <c r="FP406" s="177">
        <f>IF(C406=4,SUM(BE406+BE407+BE408+BG406+BG407+BG408)*Percapita/30*FP$4+(BF406+BF407+BF408+BH406+BH407+BH408)*Cadeirante/30*FP$4,IF(C406=3,IF(BE409+BG409=10,Fixo/30*FP$4+(BE406+BE407+BE408+BG406+BG407+BG408)*Percapita/30*FP$4+(BF409+BH409)*Cadeirante/30*FP$4,IF(BE409+BG409&lt;=9,(BE409+BG409)*Crechee/30*FP$4)+(BF409+BH409)*Cadeirante/30*FP$4+(BE406+BE407+BE408+BG406+BG407+BG408)*Percapita/30*FP$4)+IF(BE409+BG409&gt;=11,Fixo/30*FP$4+(BE409+BG409-10)*Crechee/30*FP$4,0),IF(C406=2,IF(BF406+BF407+BF408+BF409+BH406+BH407+BH408+BH409=1,Cadeirante/30*FP$4,IF(BF406+BF407+BF408+BF409+BH406+BH407+BH408+BH409=2,Fixo/30*FP$4,IF(BF406+BF407+BF408+BF409+BH406+BH407+BH408+BH409&gt;2,Fixo/30*FP$4+(BF406+BF407+BF408+BF409+BH406+BH407+BH408+BH409-2)*Cadeirante/30*FP$4)))+(BE406+BE407+BE408+BG406+BG407+BG408)*Percapita/30*FP$4+(BE409+BG409)*Crechee/30*FP$4,IF(C406=1,IF(BE406+BE407+BE408+BF406+BF407+BF408+BG406+BG407+BG408+BH406+BH407+BH408&lt;=15,(BE406+BE407+BE408+BG406+BG407+BG408)*Percapita/30*FP$4,IF(BE406+BE407+BE408+BF406+BF407+BF408+BG406+BG407+BG408+BH406+BH407+BH408&gt;=16,Fixo/30*FP$4+(BE406+BE407+BE408+BF406+BF407+BF408+BG406+BG407+BG408+BH406+BH407-16)*Percapita/30*FP$4))))))</f>
        <v>0</v>
      </c>
      <c r="FQ406" s="177">
        <f>IF(C406=4,SUM(BI406+BI407+BI408+BK406+BK407+BK408)*Percapita/30*FQ$4+(BJ406+BJ407+BJ408+BL406+BL407+BL408)*Cadeirante/30*FQ$4,IF(C406=3,IF(BI409+BK409=10,Fixo/30*FQ$4+(BI406+BI407+BI408+BK406+BK407+BK408)*Percapita/30*FQ$4+(BJ409+BL409)*Cadeirante/30*FQ$4,IF(BI409+BK409&lt;=9,(BI409+BK409)*Crechee/30*FQ$4)+(BJ409+BL409)*Cadeirante/30*FQ$4+(BI406+BI407+BI408+BK406+BK407+BK408)*Percapita/30*FQ$4)+IF(BI409+BK409&gt;=11,Fixo/30*FQ$4+(BI409+BK409-10)*Crechee/30*FQ$4,0),IF(C406=2,IF(BJ406+BJ407+BJ408+BJ409+BL406+BL407+BL408+BL409=1,Cadeirante/30*FQ$4,IF(BJ406+BJ407+BJ408+BJ409+BL406+BL407+BL408+BL409=2,Fixo/30*FQ$4,IF(BJ406+BJ407+BJ408+BJ409+BL406+BL407+BL408+BL409&gt;2,Fixo/30*FQ$4+(BJ406+BJ407+BJ408+BJ409+BL406+BL407+BL408+BL409-2)*Cadeirante/30*FQ$4)))+(BI406+BI407+BI408+BK406+BK407+BK408)*Percapita/30*FQ$4+(BI409+BK409)*Crechee/30*FQ$4,IF(C406=1,IF(BI406+BI407+BI408+BJ406+BJ407+BJ408+BK406+BK407+BK408+BL406+BL407+BL408&lt;=15,(BI406+BI407+BI408+BK406+BK407+BK408)*Percapita/30*FQ$4,IF(BI406+BI407+BI408+BJ406+BJ407+BJ408+BK406+BK407+BK408+BL406+BL407+BL408&gt;=16,Fixo/30*FQ$4+(BI406+BI407+BI408+BJ406+BJ407+BJ408+BK406+BK407+BK408+BL406+BL407-16)*Percapita/30*FQ$4))))))</f>
        <v>0</v>
      </c>
      <c r="FR406" s="177">
        <f>IF(C406=4,SUM(BM406+BM407+BM408+BO406+BO407+BO408)*Percapita/30*FR$4+(BN406+BN407+BN408+BP406+BP407+BP408)*Cadeirante/30*FR$4,IF(C406=3,IF(BM409+BO409=10,Fixo/30*FR$4+(BM406+BM407+BM408+BO406+BO407+BO408)*Percapita/30*FR$4+(BN409+BP409)*Cadeirante/30*FR$4,IF(BM409+BO409&lt;=9,(BM409+BO409)*Crechee/30*FR$4)+(BN409+BP409)*Cadeirante/30*FR$4+(BM406+BM407+BM408+BO406+BO407+BO408)*Percapita/30*FR$4)+IF(BM409+BO409&gt;=11,Fixo/30*FR$4+(BM409+BO409-10)*Crechee/30*FR$4,0),IF(C406=2,IF(BN406+BN407+BN408+BN409+BP406+BP407+BP408+BP409=1,Cadeirante/30*FR$4,IF(BN406+BN407+BN408+BN409+BP406+BP407+BP408+BP409=2,Fixo/30*FR$4,IF(BN406+BN407+BN408+BN409+BP406+BP407+BP408+BP409&gt;2,Fixo/30*FR$4+(BN406+BN407+BN408+BN409+BP406+BP407+BP408+BP409-2)*Cadeirante/30*FR$4)))+(BM406+BM407+BM408+BO406+BO407+BO408)*Percapita/30*FR$4+(BM409+BO409)*Crechee/30*FR$4,IF(C406=1,IF(BM406+BM407+BM408+BN406+BN407+BN408+BO406+BO407+BO408+BP406+BP407+BP408&lt;=15,(BM406+BM407+BM408+BO406+BO407+BO408)*Percapita/30*FR$4,IF(BM406+BM407+BM408+BN406+BN407+BN408+BO406+BO407+BO408+BP406+BP407+BP408&gt;=16,Fixo/30*FR$4+(BM406+BM407+BM408+BN406+BN407+BN408+BO406+BO407+BO408+BP406+BP407-16)*Percapita/30*FR$4))))))</f>
        <v>0</v>
      </c>
      <c r="FS406" s="177">
        <f>IF(C406=4,SUM(BQ406+BQ407+BQ408+BS406+BS407+BS408)*Percapita/30*FS$4+(BR406+BR407+BR408+BT406+BT407+BT408)*Cadeirante/30*FS$4,IF(C406=3,IF(BQ409+BS409=10,Fixo/30*FS$4+(BQ406+BQ407+BQ408+BS406+BS407+BS408)*Percapita/30*FS$4+(BR409+BT409)*Cadeirante/30*FS$4,IF(BQ409+BS409&lt;=9,(BQ409+BS409)*Crechee/30*FS$4)+(BR409+BT409)*Cadeirante/30*FS$4+(BQ406+BQ407+BQ408+BS406+BS407+BS408)*Percapita/30*FS$4)+IF(BQ409+BS409&gt;=11,Fixo/30*FS$4+(BQ409+BS409-10)*Crechee/30*FS$4,0),IF(C406=2,IF(BR406+BR407+BR408+BR409+BT406+BT407+BT408+BT409=1,Cadeirante/30*FS$4,IF(BR406+BR407+BR408+BR409+BT406+BT407+BT408+BT409=2,Fixo/30*FS$4,IF(BR406+BR407+BR408+BR409+BT406+BT407+BT408+BT409&gt;2,Fixo/30*FS$4+(BR406+BR407+BR408+BR409+BT406+BT407+BT408+BT409-2)*Cadeirante/30*FS$4)))+(BQ406+BQ407+BQ408+BS406+BS407+BS408)*Percapita/30*FS$4+(BQ409+BS409)*Crechee/30*FS$4,IF(C406=1,IF(BQ406+BQ407+BQ408+BR406+BR407+BR408+BS406+BS407+BS408+BT406+BT407+BT408&lt;=15,(BQ406+BQ407+BQ408+BS406+BS407+BS408)*Percapita/30*FS$4,IF(BQ406+BQ407+BQ408+BR406+BR407+BR408+BS406+BS407+BS408+BT406+BT407+BT408&gt;=16,Fixo/30*FS$4+(BQ406+BQ407+BQ408+BR406+BR407+BR408+BS406+BS407+BS408+BT406+BT407-16)*Percapita/30*FS$4))))))</f>
        <v>0</v>
      </c>
      <c r="FT406" s="177">
        <f>IF(C406=4,SUM(BU406+BU407+BU408+BW406+BW407+BW408)*Percapita/30*FT$4+(BV406+BV407+BV408+BX406+BX407+BX408)*Cadeirante/30*FT$4,IF(C406=3,IF(BU409+BW409=10,Fixo/30*FT$4+(BU406+BU407+BU408+BW406+BW407+BW408)*Percapita/30*FT$4+(BV409+BX409)*Cadeirante/30*FT$4,IF(BU409+BW409&lt;=9,(BU409+BW409)*Crechee/30*FT$4)+(BV409+BX409)*Cadeirante/30*FT$4+(BU406+BU407+BU408+BW406+BW407+BW408)*Percapita/30*FT$4)+IF(BU409+BW409&gt;=11,Fixo/30*FT$4+(BU409+BW409-10)*Crechee/30*FT$4,0),IF(C406=2,IF(BV406+BV407+BV408+BV409+BX406+BX407+BX408+BX409=1,Cadeirante/30*FT$4,IF(BV406+BV407+BV408+BV409+BX406+BX407+BX408+BX409=2,Fixo/30*FT$4,IF(BV406+BV407+BV408+BV409+BX406+BX407+BX408+BX409&gt;2,Fixo/30*FT$4+(BV406+BV407+BV408+BV409+BX406+BX407+BX408+BX409-2)*Cadeirante/30*FT$4)))+(BU406+BU407+BU408+BW406+BW407+BW408)*Percapita/30*FT$4+(BU409+BW409)*Crechee/30*FT$4,IF(C406=1,IF(BU406+BU407+BU408+BV406+BV407+BV408+BW406+BW407+BW408+BX406+BX407+BX408&lt;=15,(BU406+BU407+BU408+BW406+BW407+BW408)*Percapita/30*FT$4,IF(BU406+BU407+BU408+BV406+BV407+BV408+BW406+BW407+BW408+BX406+BX407+BX408&gt;=16,Fixo/30*FT$4+(BU406+BU407+BU408+BV406+BV407+BV408+BW406+BW407+BW408+BX406+BX407-16)*Percapita/30*FT$4))))))</f>
        <v>0</v>
      </c>
      <c r="FU406" s="177">
        <f>IF(C406=4,SUM(BY406+BY407+BY408+CA406+CA407+CA408)*Percapita/30*FU$4+(BZ406+BZ407+BZ408+CB406+CB407+CB408)*Cadeirante/30*FU$4,IF(C406=3,IF(BY409+CA409=10,Fixo/30*FU$4+(BY406+BY407+BY408+CA406+CA407+CA408)*Percapita/30*FU$4+(BZ409+CB409)*Cadeirante/30*FU$4,IF(BY409+CA409&lt;=9,(BY409+CA409)*Crechee/30*FU$4)+(BZ409+CB409)*Cadeirante/30*FU$4+(BY406+BY407+BY408+CA406+CA407+CA408)*Percapita/30*FU$4)+IF(BY409+CA409&gt;=11,Fixo/30*FU$4+(BY409+CA409-10)*Crechee/30*FU$4,0),IF(C406=2,IF(BZ406+BZ407+BZ408+BZ409+CB406+CB407+CB408+CB409=1,Cadeirante/30*FU$4,IF(BZ406+BZ407+BZ408+BZ409+CB406+CB407+CB408+CB409=2,Fixo/30*FU$4,IF(BZ406+BZ407+BZ408+BZ409+CB406+CB407+CB408+CB409&gt;2,Fixo/30*FU$4+(BZ406+BZ407+BZ408+BZ409+CB406+CB407+CB408+CB409-2)*Cadeirante/30*FU$4)))+(BY406+BY407+BY408+CA406+CA407+CA408)*Percapita/30*FU$4+(BY409+CA409)*Crechee/30*FU$4,IF(C406=1,IF(BY406+BY407+BY408+BZ406+BZ407+BZ408+CA406+CA407+CA408+CB406+CB407+CB408&lt;=15,(BY406+BY407+BY408+CA406+CA407+CA408)*Percapita/30*FU$4,IF(BY406+BY407+BY408+BZ406+BZ407+BZ408+CA406+CA407+CA408+CB406+CB407+CB408&gt;=16,Fixo/30*FU$4+(BY406+BY407+BY408+BZ406+BZ407+BZ408+CA406+CA407+CA408+CB406+CB407-16)*Percapita/30*FU$4))))))</f>
        <v>0</v>
      </c>
      <c r="FV406" s="177">
        <f>IF(C406=4,SUM(CC406+CC407+CC408+CE406+CE407+CE408)*Percapita/30*FV$4+(CD406+CD407+CD408+CF406+CF407+CF408)*Cadeirante/30*FV$4,IF(C406=3,IF(CC409+CE409=10,Fixo/30*FV$4+(CC406+CC407+CC408+CE406+CE407+CE408)*Percapita/30*FV$4+(CD409+CF409)*Cadeirante/30*FV$4,IF(CC409+CE409&lt;=9,(CC409+CE409)*Crechee/30*FV$4)+(CD409+CF409)*Cadeirante/30*FV$4+(CC406+CC407+CC408+CE406+CE407+CE408)*Percapita/30*FV$4)+IF(CC409+CE409&gt;=11,Fixo/30*FV$4+(CC409+CE409-10)*Crechee/30*FV$4,0),IF(C406=2,IF(CD406+CD407+CD408+CD409+CF406+CF407+CF408+CF409=1,Cadeirante/30*FV$4,IF(CD406+CD407+CD408+CD409+CF406+CF407+CF408+CF409=2,Fixo/30*FV$4,IF(CD406+CD407+CD408+CD409+CF406+CF407+CF408+CF409&gt;2,Fixo/30*FV$4+(CD406+CD407+CD408+CD409+CF406+CF407+CF408+CF409-2)*Cadeirante/30*FV$4)))+(CC406+CC407+CC408+CE406+CE407+CE408)*Percapita/30*FV$4+(CC409+CE409)*Crechee/30*FV$4,IF(C406=1,IF(CC406+CC407+CC408+CD406+CD407+CD408+CE406+CE407+CE408+CF406+CF407+CF408&lt;=15,(CC406+CC407+CC408+CE406+CE407+CE408)*Percapita/30*FV$4,IF(CC406+CC407+CC408+CD406+CD407+CD408+CE406+CE407+CE408+CF406+CF407+CF408&gt;=16,Fixo/30*FV$4+(CC406+CC407+CC408+CD406+CD407+CD408+CE406+CE407+CE408+CF406+CF407-16)*Percapita/30*FV$4))))))</f>
        <v>0</v>
      </c>
      <c r="FW406" s="177">
        <f>IF(C406=4,SUM(CG406+CG407+CG408+CI406+CI407+CI408)*Percapita/30*FW$4+(CH406+CH407+CH408+CJ406+CJ407+CJ408)*Cadeirante/30*FW$4,IF(C406=3,IF(CG409+CI409=10,Fixo/30*FW$4+(CG406+CG407+CG408+CI406+CI407+CI408)*Percapita/30*FW$4+(CH409+CJ409)*Cadeirante/30*FW$4,IF(CG409+CI409&lt;=9,(CG409+CI409)*Crechee/30*FW$4)+(CH409+CJ409)*Cadeirante/30*FW$4+(CG406+CG407+CG408+CI406+CI407+CI408)*Percapita/30*FW$4)+IF(CG409+CI409&gt;=11,Fixo/30*FW$4+(CG409+CI409-10)*Crechee/30*FW$4,0),IF(C406=2,IF(CH406+CH407+CH408+CH409+CJ406+CJ407+CJ408+CJ409=1,Cadeirante/30*FW$4,IF(CH406+CH407+CH408+CH409+CJ406+CJ407+CJ408+CJ409=2,Fixo/30*FW$4,IF(CH406+CH407+CH408+CH409+CJ406+CJ407+CJ408+CJ409&gt;2,Fixo/30*FW$4+(CH406+CH407+CH408+CH409+CJ406+CJ407+CJ408+CJ409-2)*Cadeirante/30*FW$4)))+(CG406+CG407+CG408+CI406+CI407+CI408)*Percapita/30*FW$4+(CG409+CI409)*Crechee/30*FW$4,IF(C406=1,IF(CG406+CG407+CG408+CH406+CH407+CH408+CI406+CI407+CI408+CJ406+CJ407+CJ408&lt;=15,(CG406+CG407+CG408+CI406+CI407+CI408)*Percapita/30*FW$4,IF(CG406+CG407+CG408+CH406+CH407+CH408+CI406+CI407+CI408+CJ406+CJ407+CJ408&gt;=16,Fixo/30*FW$4+(CG406+CG407+CG408+CH406+CH407+CH408+CI406+CI407+CI408+CJ406+CJ407-16)*Percapita/30*FW$4))))))</f>
        <v>0</v>
      </c>
      <c r="FX406" s="177">
        <f>IF(C406=4,SUM(CK406+CK407+CK408+CM406+CM407+CM408)*Percapita/30*FX$4+(CL406+CL407+CL408+CN406+CN407+CN408)*Cadeirante/30*FX$4,IF(C406=3,IF(CK409+CM409=10,Fixo/30*FX$4+(CK406+CK407+CK408+CM406+CM407+CM408)*Percapita/30*FX$4+(CL409+CN409)*Cadeirante/30*FX$4,IF(CK409+CM409&lt;=9,(CK409+CM409)*Crechee/30*FX$4)+(CL409+CN409)*Cadeirante/30*FX$4+(CK406+CK407+CK408+CM406+CM407+CM408)*Percapita/30*FX$4)+IF(CK409+CM409&gt;=11,Fixo/30*FX$4+(CK409+CM409-10)*Crechee/30*FX$4,0),IF(C406=2,IF(CL406+CL407+CL408+CL409+CN406+CN407+CN408+CN409=1,Cadeirante/30*FX$4,IF(CL406+CL407+CL408+CL409+CN406+CN407+CN408+CN409=2,Fixo/30*FX$4,IF(CL406+CL407+CL408+CL409+CN406+CN407+CN408+CN409&gt;2,Fixo/30*FX$4+(CL406+CL407+CL408+CL409+CN406+CN407+CN408+CN409-2)*Cadeirante/30*FX$4)))+(CK406+CK407+CK408+CM406+CM407+CM408)*Percapita/30*FX$4+(CK409+CM409)*Crechee/30*FX$4,IF(C406=1,IF(CK406+CK407+CK408+CL406+CL407+CL408+CM406+CM407+CM408+CN406+CN407+CN408&lt;=15,(CK406+CK407+CK408+CM406+CM407+CM408)*Percapita/30*FX$4,IF(CK406+CK407+CK408+CL406+CL407+CL408+CM406+CM407+CM408+CN406+CN407+CN408&gt;=16,Fixo/30*FX$4+(CK406+CK407+CK408+CL406+CL407+CL408+CM406+CM407+CM408+CN406+CN407-16)*Percapita/30*FX$4))))))</f>
        <v>0</v>
      </c>
      <c r="FY406" s="177">
        <f>IF(C406=4,SUM(CO406+CO407+CO408+CQ406+CQ407+CQ408)*Percapita/30*FY$4+(CP406+CP407+CP408+CR406+CR407+CR408)*Cadeirante/30*FY$4,IF(C406=3,IF(CO409+CQ409=10,Fixo/30*FY$4+(CO406+CO407+CO408+CQ406+CQ407+CQ408)*Percapita/30*FY$4+(CP409+CR409)*Cadeirante/30*FY$4,IF(CO409+CQ409&lt;=9,(CO409+CQ409)*Crechee/30*FY$4)+(CP409+CR409)*Cadeirante/30*FY$4+(CO406+CO407+CO408+CQ406+CQ407+CQ408)*Percapita/30*FY$4)+IF(CO409+CQ409&gt;=11,Fixo/30*FY$4+(CO409+CQ409-10)*Crechee/30*FY$4,0),IF(C406=2,IF(CP406+CP407+CP408+CP409+CR406+CR407+CR408+CR409=1,Cadeirante/30*FY$4,IF(CP406+CP407+CP408+CP409+CR406+CR407+CR408+CR409=2,Fixo/30*FY$4,IF(CP406+CP407+CP408+CP409+CR406+CR407+CR408+CR409&gt;2,Fixo/30*FY$4+(CP406+CP407+CP408+CP409+CR406+CR407+CR408+CR409-2)*Cadeirante/30*FY$4)))+(CO406+CO407+CO408+CQ406+CQ407+CQ408)*Percapita/30*FY$4+(CO409+CQ409)*Crechee/30*FY$4,IF(C406=1,IF(CO406+CO407+CO408+CP406+CP407+CP408+CQ406+CQ407+CQ408+CR406+CR407+CR408&lt;=15,(CO406+CO407+CO408+CQ406+CQ407+CQ408)*Percapita/30*FY$4,IF(CO406+CO407+CO408+CP406+CP407+CP408+CQ406+CQ407+CQ408+CR406+CR407+CR408&gt;=16,Fixo/30*FY$4+(CO406+CO407+CO408+CP406+CP407+CP408+CQ406+CQ407+CQ408+CR406+CR407-16)*Percapita/30*FY$4))))))</f>
        <v>0</v>
      </c>
      <c r="FZ406" s="177">
        <f>IF(C406=4,SUM(CS406+CS407+CS408+CU406+CU407+CU408)*Percapita/30*FZ$4+(CT406+CT407+CT408+CV406+CV407+CV408)*Cadeirante/30*FZ$4,IF(C406=3,IF(CS409+CU409=10,Fixo/30*FZ$4+(CS406+CS407+CS408+CU406+CU407+CU408)*Percapita/30*FZ$4+(CT409+CV409)*Cadeirante/30*FZ$4,IF(CS409+CU409&lt;=9,(CS409+CU409)*Crechee/30*FZ$4)+(CT409+CV409)*Cadeirante/30*FZ$4+(CS406+CS407+CS408+CU406+CU407+CU408)*Percapita/30*FZ$4)+IF(CS409+CU409&gt;=11,Fixo/30*FZ$4+(CS409+CU409-10)*Crechee/30*FZ$4,0),IF(C406=2,IF(CT406+CT407+CT408+CT409+CV406+CV407+CV408+CV409=1,Cadeirante/30*FZ$4,IF(CT406+CT407+CT408+CT409+CV406+CV407+CV408+CV409=2,Fixo/30*FZ$4,IF(CT406+CT407+CT408+CT409+CV406+CV407+CV408+CV409&gt;2,Fixo/30*FZ$4+(CT406+CT407+CT408+CT409+CV406+CV407+CV408+CV409-2)*Cadeirante/30*FZ$4)))+(CS406+CS407+CS408+CU406+CU407+CU408)*Percapita/30*FZ$4+(CS409+CU409)*Crechee/30*FZ$4,IF(C406=1,IF(CS406+CS407+CS408+CT406+CT407+CT408+CU406+CU407+CU408+CV406+CV407+CV408&lt;=15,(CS406+CS407+CS408+CU406+CU407+CU408)*Percapita/30*FZ$4,IF(CS406+CS407+CS408+CT406+CT407+CT408+CU406+CU407+CU408+CV406+CV407+CV408&gt;=16,Fixo/30*FZ$4+(CS406+CS407+CS408+CT406+CT407+CT408+CU406+CU407+CU408+CV406+CV407-16)*Percapita/30*FZ$4))))))</f>
        <v>0</v>
      </c>
      <c r="GA406" s="177">
        <f>IF(C406=4,SUM(CW406+CW407+CW408+CY406+CY407+CY408)*Percapita/30*GA$4+(CX406+CX407+CX408+CZ406+CZ407+CZ408)*Cadeirante/30*GA$4,IF(C406=3,IF(CW409+CY409=10,Fixo/30*GA$4+(CW406+CW407+CW408+CY406+CY407+CY408)*Percapita/30*GA$4+(CX409+CZ409)*Cadeirante/30*GA$4,IF(CW409+CY409&lt;=9,(CW409+CY409)*Crechee/30*GA$4)+(CX409+CZ409)*Cadeirante/30*GA$4+(CW406+CW407+CW408+CY406+CY407+CY408)*Percapita/30*GA$4)+IF(CW409+CY409&gt;=11,Fixo/30*GA$4+(CW409+CY409-10)*Crechee/30*GA$4,0),IF(C406=2,IF(CX406+CX407+CX408+CX409+CZ406+CZ407+CZ408+CZ409=1,Cadeirante/30*GA$4,IF(CX406+CX407+CX408+CX409+CZ406+CZ407+CZ408+CZ409=2,Fixo/30*GA$4,IF(CX406+CX407+CX408+CX409+CZ406+CZ407+CZ408+CZ409&gt;2,Fixo/30*GA$4+(CX406+CX407+CX408+CX409+CZ406+CZ407+CZ408+CZ409-2)*Cadeirante/30*GA$4)))+(CW406+CW407+CW408+CY406+CY407+CY408)*Percapita/30*GA$4+(CW409+CY409)*Crechee/30*GA$4,IF(C406=1,IF(CW406+CW407+CW408+CX406+CX407+CX408+CY406+CY407+CY408+CZ406+CZ407+CZ408&lt;=15,(CW406+CW407+CW408+CY406+CY407+CY408)*Percapita/30*GA$4,IF(CW406+CW407+CW408+CX406+CX407+CX408+CY406+CY407+CY408+CZ406+CZ407+CZ408&gt;=16,Fixo/30*GA$4+(CW406+CW407+CW408+CX406+CX407+CX408+CY406+CY407+CY408+CZ406+CZ407-16)*Percapita/30*GA$4))))))</f>
        <v>0</v>
      </c>
      <c r="GB406" s="177">
        <f>IF(C406=4,SUM(DA406+DA407+DA408+DC406+DC407+DC408)*Percapita/30*GB$4+(DB406+DB407+DB408+DD406+DD407+DD408)*Cadeirante/30*GB$4,IF(C406=3,IF(DA409+DC409=10,Fixo/30*GB$4+(DA406+DA407+DA408+DC406+DC407+DC408)*Percapita/30*GB$4+(DB409+DD409)*Cadeirante/30*GB$4,IF(DA409+DC409&lt;=9,(DA409+DC409)*Crechee/30*GB$4)+(DB409+DD409)*Cadeirante/30*GB$4+(DA406+DA407+DA408+DC406+DC407+DC408)*Percapita/30*GB$4)+IF(DA409+DC409&gt;=11,Fixo/30*GB$4+(DA409+DC409-10)*Crechee/30*GB$4,0),IF(C406=2,IF(DB406+DB407+DB408+DB409+DD406+DD407+DD408+DD409=1,Cadeirante/30*GB$4,IF(DB406+DB407+DB408+DB409+DD406+DD407+DD408+DD409=2,Fixo/30*GB$4,IF(DB406+DB407+DB408+DB409+DD406+DD407+DD408+DD409&gt;2,Fixo/30*GB$4+(DB406+DB407+DB408+DB409+DD406+DD407+DD408+DD409-2)*Cadeirante/30*GB$4)))+(DA406+DA407+DA408+DC406+DC407+DC408)*Percapita/30*GB$4+(DA409+DC409)*Crechee/30*GB$4,IF(C406=1,IF(DA406+DA407+DA408+DB406+DB407+DB408+DC406+DC407+DC408+DD406+DD407+DD408&lt;=15,(DA406+DA407+DA408+DC406+DC407+DC408)*Percapita/30*GB$4,IF(DA406+DA407+DA408+DB406+DB407+DB408+DC406+DC407+DC408+DD406+DD407+DD408&gt;=16,Fixo/30*GB$4+(DA406+DA407+DA408+DB406+DB407+DB408+DC406+DC407+DC408+DD406+DD407-16)*Percapita/30*GB$4))))))</f>
        <v>0</v>
      </c>
      <c r="GC406" s="177">
        <f>IF(C406=4,SUM(DE406+DE407+DE408+DG406+DG407+DG408)*Percapita/30*GC$4+(DF406+DF407+DF408+DH406+DH407+DH408)*Cadeirante/30*GC$4,IF(C406=3,IF(DE409+DG409=10,Fixo/30*GC$4+(DE406+DE407+DE408+DG406+DG407+DG408)*Percapita/30*GC$4+(DF409+DH409)*Cadeirante/30*GC$4,IF(DE409+DG409&lt;=9,(DE409+DG409)*Crechee/30*GC$4)+(DF409+DH409)*Cadeirante/30*GC$4+(DE406+DE407+DE408+DG406+DG407+DG408)*Percapita/30*GC$4)+IF(DE409+DG409&gt;=11,Fixo/30*GC$4+(DE409+DG409-10)*Crechee/30*GC$4,0),IF(C406=2,IF(DF406+DF407+DF408+DF409+DH406+DH407+DH408+DH409=1,Cadeirante/30*GC$4,IF(DF406+DF407+DF408+DF409+DH406+DH407+DH408+DH409=2,Fixo/30*GC$4,IF(DF406+DF407+DF408+DF409+DH406+DH407+DH408+DH409&gt;2,Fixo/30*GC$4+(DF406+DF407+DF408+DF409+DH406+DH407+DH408+DH409-2)*Cadeirante/30*GC$4)))+(DE406+DE407+DE408+DG406+DG407+DG408)*Percapita/30*GC$4+(DE409+DG409)*Crechee/30*GC$4,IF(C406=1,IF(DE406+DE407+DE408+DF406+DF407+DF408+DG406+DG407+DG408+DH406+DH407+DH408&lt;=15,(DE406+DE407+DE408+DG406+DG407+DG408)*Percapita/30*GC$4,IF(DE406+DE407+DE408+DF406+DF407+DF408+DG406+DG407+DG408+DH406+DH407+DH408&gt;=16,Fixo/30*GC$4+(DE406+DE407+DE408+DF406+DF407+DF408+DG406+DG407+DG408+DH406+DH407-16)*Percapita/30*GC$4))))))</f>
        <v>0</v>
      </c>
      <c r="GD406" s="177">
        <f>IF(C406=4,SUM(DI406+DI407+DI408+DK406+DK407+DK408)*Percapita/30*GD$4+(DJ406+DJ407+DJ408+DL406+DL407+DL408)*Cadeirante/30*GD$4,IF(C406=3,IF(DI409+DK409=10,Fixo/30*GD$4+(DI406+DI407+DI408+DK406+DK407+DK408)*Percapita/30*GD$4+(DJ409+DL409)*Cadeirante/30*GD$4,IF(DI409+DK409&lt;=9,(DI409+DK409)*Crechee/30*GD$4)+(DJ409+DL409)*Cadeirante/30*GD$4+(DI406+DI407+DI408+DK406+DK407+DK408)*Percapita/30*GD$4)+IF(DI409+DK409&gt;=11,Fixo/30*GD$4+(DI409+DK409-10)*Crechee/30*GD$4,0),IF(C406=2,IF(DJ406+DJ407+DJ408+DJ409+DL406+DL407+DL408+DL409=1,Cadeirante/30*GD$4,IF(DJ406+DJ407+DJ408+DJ409+DL406+DL407+DL408+DL409=2,Fixo/30*GD$4,IF(DJ406+DJ407+DJ408+DJ409+DL406+DL407+DL408+DL409&gt;2,Fixo/30*GD$4+(DJ406+DJ407+DJ408+DJ409+DL406+DL407+DL408+DL409-2)*Cadeirante/30*GD$4)))+(DI406+DI407+DI408+DK406+DK407+DK408)*Percapita/30*GD$4+(DI409+DK409)*Crechee/30*GD$4,IF(C406=1,IF(DI406+DI407+DI408+DJ406+DJ407+DJ408+DK406+DK407+DK408+DL406+DL407+DL408&lt;=15,(DI406+DI407+DI408+DK406+DK407+DK408)*Percapita/30*GD$4,IF(DI406+DI407+DI408+DJ406+DJ407+DJ408+DK406+DK407+DK408+DL406+DL407+DL408&gt;=16,Fixo/30*GD$4+(DI406+DI407+DI408+DJ406+DJ407+DJ408+DK406+DK407+DK408+DL406+DL407-16)*Percapita/30*GD$4))))))</f>
        <v>0</v>
      </c>
      <c r="GE406" s="177">
        <f>IF(C406=4,SUM(DM406+DM407+DM408+DO406+DO407+DO408)*Percapita/30*GE$4+(DN406+DN407+DN408+DP406+DP407+DP408)*Cadeirante/30*GE$4,IF(C406=3,IF(DM409+DO409=10,Fixo/30*GE$4+(DM406+DM407+DM408+DO406+DO407+DO408)*Percapita/30*GE$4+(DN409+DP409)*Cadeirante/30*GE$4,IF(DM409+DO409&lt;=9,(DM409+DO409)*Crechee/30*GE$4)+(DN409+DP409)*Cadeirante/30*GE$4+(DM406+DM407+DM408+DO406+DO407+DO408)*Percapita/30*GE$4)+IF(DM409+DO409&gt;=11,Fixo/30*GE$4+(DM409+DO409-10)*Crechee/30*GE$4,0),IF(C406=2,IF(DN406+DN407+DN408+DN409+DP406+DP407+DP408+DP409=1,Cadeirante/30*GE$4,IF(DN406+DN407+DN408+DN409+DP406+DP407+DP408+DP409=2,Fixo/30*GE$4,IF(DN406+DN407+DN408+DN409+DP406+DP407+DP408+DP409&gt;2,Fixo/30*GE$4+(DN406+DN407+DN408+DN409+DP406+DP407+DP408+DP409-2)*Cadeirante/30*GE$4)))+(DM406+DM407+DM408+DO406+DO407+DO408)*Percapita/30*GE$4+(DM409+DO409)*Crechee/30*GE$4,IF(C406=1,IF(DM406+DM407+DM408+DN406+DN407+DN408+DO406+DO407+DO408+DP406+DP407+DP408&lt;=15,(DM406+DM407+DM408+DO406+DO407+DO408)*Percapita/30*GE$4,IF(DM406+DM407+DM408+DN406+DN407+DN408+DO406+DO407+DO408+DP406+DP407+DP408&gt;=16,Fixo/30*GE$4+(DM406+DM407+DM408+DN406+DN407+DN408+DO406+DO407+DO408+DP406+DP407-16)*Percapita/30*GE$4))))))</f>
        <v>0</v>
      </c>
      <c r="GF406" s="177">
        <f>IF(C406=4,SUM(DQ406+DQ407+DQ408+DS406+DS407+DS408)*Percapita/30*GF$4+(DR406+DR407+DR408+DT406+DT407+DT408)*Cadeirante/30*GF$4,IF(C406=3,IF(DQ409+DS409=10,Fixo/30*GF$4+(DQ406+DQ407+DQ408+DS406+DS407+DS408)*Percapita/30*GF$4+(DR409+DT409)*Cadeirante/30*GF$4,IF(DQ409+DS409&lt;=9,(DQ409+DS409)*Crechee/30*GF$4)+(DR409+DT409)*Cadeirante/30*GF$4+(DQ406+DQ407+DQ408+DS406+DS407+DS408)*Percapita/30*GF$4)+IF(DQ409+DS409&gt;=11,Fixo/30*GF$4+(DQ409+DS409-10)*Crechee/30*GF$4,0),IF(C406=2,IF(DR406+DR407+DR408+DR409+DT406+DT407+DT408+DT409=1,Cadeirante/30*GF$4,IF(DR406+DR407+DR408+DR409+DT406+DT407+DT408+DT409=2,Fixo/30*GF$4,IF(DR406+DR407+DR408+DR409+DT406+DT407+DT408+DT409&gt;2,Fixo/30*GF$4+(DR406+DR407+DR408+DR409+DT406+DT407+DT408+DT409-2)*Cadeirante/30*GF$4)))+(DQ406+DQ407+DQ408+DS406+DS407+DS408)*Percapita/30*GF$4+(DQ409+DS409)*Crechee/30*GF$4,IF(C406=1,IF(DQ406+DQ407+DQ408+DR406+DR407+DR408+DS406+DS407+DS408+DT406+DT407+DT408&lt;=15,(DQ406+DQ407+DQ408+DS406+DS407+DS408)*Percapita/30*GF$4,IF(DQ406+DQ407+DQ408+DR406+DR407+DR408+DS406+DS407+DS408+DT406+DT407+DT408&gt;=16,Fixo/30*GF$4+(DQ406+DQ407+DQ408+DR406+DR407+DR408+DS406+DS407+DS408+DT406+DT407-16)*Percapita/30*GF$4))))))</f>
        <v>0</v>
      </c>
      <c r="GG406" s="177">
        <f>IF(C406=4,SUM(DU406+DU407+DU408+DW406+DW407+DW408)*Percapita/30*GG$4+(DV406+DV407+DV408+DX406+DX407+DX408)*Cadeirante/30*GG$4,IF(C406=3,IF(DU409+DW409=10,Fixo/30*GG$4+(DU406+DU407+DU408+DW406+DW407+DW408)*Percapita/30*GG$4+(DV409+DX409)*Cadeirante/30*GG$4,IF(DU409+DW409&lt;=9,(DU409+DW409)*Crechee/30*GG$4)+(DV409+DX409)*Cadeirante/30*GG$4+(DU406+DU407+DU408+DW406+DW407+DW408)*Percapita/30*GG$4)+IF(DU409+DW409&gt;=11,Fixo/30*GG$4+(DU409+DW409-10)*Crechee/30*GG$4,0),IF(C406=2,IF(DV406+DV407+DV408+DV409+DX406+DX407+DX408+DX409=1,Cadeirante/30*GG$4,IF(DV406+DV407+DV408+DV409+DX406+DX407+DX408+DX409=2,Fixo/30*GG$4,IF(DV406+DV407+DV408+DV409+DX406+DX407+DX408+DX409&gt;2,Fixo/30*GG$4+(DV406+DV407+DV408+DV409+DX406+DX407+DX408+DX409-2)*Cadeirante/30*GG$4)))+(DU406+DU407+DU408+DW406+DW407+DW408)*Percapita/30*GG$4+(DU409+DW409)*Crechee/30*GG$4,IF(C406=1,IF(DU406+DU407+DU408+DV406+DV407+DV408+DW406+DW407+DW408+DX406+DX407+DX408&lt;=15,(DU406+DU407+DU408+DW406+DW407+DW408)*Percapita/30*GG$4,IF(DU406+DU407+DU408+DV406+DV407+DV408+DW406+DW407+DW408+DX406+DX407+DX408&gt;=16,Fixo/30*GG$4+(DU406+DU407+DU408+DV406+DV407+DV408+DW406+DW407+DW408+DX406+DX407-16)*Percapita/30*GG$4))))))</f>
        <v>0</v>
      </c>
      <c r="GH406" s="177">
        <f>IF(C406=4,SUM(DY406+DY407+DY408+EA406+EA407+EA408)*Percapita/30*GH$4+(DZ406+DZ407+DZ408+EB406+EB407+EB408)*Cadeirante/30*GH$4,IF(C406=3,IF(DY409+EA409=10,Fixo/30*GH$4+(DY406+DY407+DY408+EA406+EA407+EA408)*Percapita/30*GH$4+(DZ409+EB409)*Cadeirante/30*GH$4,IF(DY409+EA409&lt;=9,(DY409+EA409)*Crechee/30*GH$4)+(DZ409+EB409)*Cadeirante/30*GH$4+(DY406+DY407+DY408+EA406+EA407+EA408)*Percapita/30*GH$4)+IF(DY409+EA409&gt;=11,Fixo/30*GH$4+(DY409+EA409-10)*Crechee/30*GH$4,0),IF(C406=2,IF(DZ406+DZ407+DZ408+DZ409+EB406+EB407+EB408+EB409=1,Cadeirante/30*GH$4,IF(DZ406+DZ407+DZ408+DZ409+EB406+EB407+EB408+EB409=2,Fixo/30*GH$4,IF(DZ406+DZ407+DZ408+DZ409+EB406+EB407+EB408+EB409&gt;2,Fixo/30*GH$4+(DZ406+DZ407+DZ408+DZ409+EB406+EB407+EB408+EB409-2)*Cadeirante/30*GH$4)))+(DY406+DY407+DY408+EA406+EA407+EA408)*Percapita/30*GH$4+(DY409+EA409)*Crechee/30*GH$4,IF(C406=1,IF(DY406+DY407+DY408+DZ406+DZ407+DZ408+EA406+EA407+EA408+EB406+EB407+EB408&lt;=15,(DY406+DY407+DY408+EA406+EA407+EA408)*Percapita/30*GH$4,IF(DY406+DY407+DY408+DZ406+DZ407+DZ408+EA406+EA407+EA408+EB406+EB407+EB408&gt;=16,Fixo/30*GH$4+(DY406+DY407+DY408+DZ406+DZ407+DZ408+EA406+EA407+EA408+EB406+EB407-16)*Percapita/30*GH$4))))))</f>
        <v>0</v>
      </c>
      <c r="GI406" s="177">
        <f>IF(C406=4,SUM(EC406+EC407+EC408+EE406+EE407+EE408)*Percapita/30*GI$4+(ED406+ED407+ED408+EF406+EF407+EF408)*Cadeirante/30*GI$4,IF(C406=3,IF(EC409+EE409=10,Fixo/30*GI$4+(EC406+EC407+EC408+EE406+EE407+EE408)*Percapita/30*GI$4+(ED409+EF409)*Cadeirante/30*GI$4,IF(EC409+EE409&lt;=9,(EC409+EE409)*Crechee/30*GI$4)+(ED409+EF409)*Cadeirante/30*GI$4+(EC406+EC407+EC408+EE406+EE407+EE408)*Percapita/30*GI$4)+IF(EC409+EE409&gt;=11,Fixo/30*GI$4+(EC409+EE409-10)*Crechee/30*GI$4,0),IF(C406=2,IF(ED406+ED407+ED408+ED409+EF406+EF407+EF408+EF409=1,Cadeirante/30*GI$4,IF(ED406+ED407+ED408+ED409+EF406+EF407+EF408+EF409=2,Fixo/30*GI$4,IF(ED406+ED407+ED408+ED409+EF406+EF407+EF408+EF409&gt;2,Fixo/30*GI$4+(ED406+ED407+ED408+ED409+EF406+EF407+EF408+EF409-2)*Cadeirante/30*GI$4)))+(EC406+EC407+EC408+EE406+EE407+EE408)*Percapita/30*GI$4+(EC409+EE409)*Crechee/30*GI$4,IF(C406=1,IF(EC406+EC407+EC408+ED406+ED407+ED408+EE406+EE407+EE408+EF406+EF407+EF408&lt;=15,(EC406+EC407+EC408+EE406+EE407+EE408)*Percapita/30*GI$4,IF(EC406+EC407+EC408+ED406+ED407+ED408+EE406+EE407+EE408+EF406+EF407+EF408&gt;=16,Fixo/30*GI$4+(EC406+EC407+EC408+ED406+ED407+ED408+EE406+EE407+EE408+EF406+EF407-16)*Percapita/30*GI$4))))))</f>
        <v>0</v>
      </c>
      <c r="GJ406" s="177">
        <f>IF(C406=4,SUM(EG406+EG407+EG408+EI406+EI407+EI408)*Percapita/30*GJ$4+(EH406+EH407+EH408+EJ406+EJ407+EJ408)*Cadeirante/30*GJ$4,IF(C406=3,IF(EG409+EI409=10,Fixo/30*GJ$4+(EG406+EG407+EG408+EI406+EI407+EI408)*Percapita/30*GJ$4+(EH409+EJ409)*Cadeirante/30*GJ$4,IF(EG409+EI409&lt;=9,(EG409+EI409)*Crechee/30*GJ$4)+(EH409+EJ409)*Cadeirante/30*GJ$4+(EG406+EG407+EG408+EI406+EI407+EI408)*Percapita/30*GJ$4)+IF(EG409+EI409&gt;=11,Fixo/30*GJ$4+(EG409+EI409-10)*Crechee/30*GJ$4,0),IF(C406=2,IF(EH406+EH407+EH408+EH409+EJ406+EJ407+EJ408+EJ409=1,Cadeirante/30*GJ$4,IF(EH406+EH407+EH408+EH409+EJ406+EJ407+EJ408+EJ409=2,Fixo/30*GJ$4,IF(EH406+EH407+EH408+EH409+EJ406+EJ407+EJ408+EJ409&gt;2,Fixo/30*GJ$4+(EH406+EH407+EH408+EH409+EJ406+EJ407+EJ408+EJ409-2)*Cadeirante/30*GJ$4)))+(EG406+EG407+EG408+EI406+EI407+EI408)*Percapita/30*GJ$4+(EG409+EI409)*Crechee/30*GJ$4,IF(C406=1,IF(EG406+EG407+EG408+EH406+EH407+EH408+EI406+EI407+EI408+EJ406+EJ407+EJ408&lt;=15,(EG406+EG407+EG408+EI406+EI407+EI408)*Percapita/30*GJ$4,IF(EG406+EG407+EG408+EH406+EH407+EH408+EI406+EI407+EI408+EJ406+EJ407+EJ408&gt;=16,Fixo/30*GJ$4+(EG406+EG407+EG408+EH406+EH407+EH408+EI406+EI407+EI408+EJ406+EJ407-16)*Percapita/30*GJ$4))))))</f>
        <v>0</v>
      </c>
      <c r="GK406" s="178"/>
      <c r="GL406" s="103">
        <f t="shared" si="462"/>
        <v>0</v>
      </c>
      <c r="GM406" s="124"/>
      <c r="GN406" s="104">
        <f>SUMIF(V406:V409,"&lt;0")*Cadeirante/30*GN$4+SUMIF(X406:X409,"&lt;0")*Cadeirante/30*GN$4</f>
        <v>0</v>
      </c>
      <c r="GO406" s="104">
        <f>SUMIF(Z406:Z409,"&lt;0")*Cadeirante/30*GO$4+SUMIF(AB406:AB409,"&lt;0")*Cadeirante/30*GO$4</f>
        <v>0</v>
      </c>
      <c r="GP406" s="104">
        <f>SUMIF(AD406:AD409,"&lt;0")*Cadeirante/30*GP$4+SUMIF(AF406:AF409,"&lt;0")*Cadeirante/30*GP$4</f>
        <v>0</v>
      </c>
      <c r="GQ406" s="104">
        <f>SUMIF(AH406:AH409,"&lt;0")*Cadeirante/30*GQ$4+SUMIF(AJ406:AJ409,"&lt;0")*Cadeirante/30*GQ$4</f>
        <v>0</v>
      </c>
      <c r="GR406" s="104">
        <f>SUMIF(AL406:AL409,"&lt;0")*Cadeirante/30*GR$4+SUMIF(AN406:AN409,"&lt;0")*Cadeirante/30*GR$4</f>
        <v>0</v>
      </c>
      <c r="GS406" s="104">
        <f>SUMIF(AP406:AP409,"&lt;0")*Cadeirante/30*GS$4+SUMIF(AR406:AR409,"&lt;0")*Cadeirante/30*GS$4</f>
        <v>0</v>
      </c>
      <c r="GT406" s="104">
        <f>SUMIF(AT406:AT409,"&lt;0")*Cadeirante/30*GT$4+SUMIF(AV406:AV409,"&lt;0")*Cadeirante/30*GT$4</f>
        <v>0</v>
      </c>
      <c r="GU406" s="104">
        <f>SUMIF(AX406:AX409,"&lt;0")*Cadeirante/30*GU$4+SUMIF(AZ406:AZ409,"&lt;0")*Cadeirante/30*GU$4</f>
        <v>0</v>
      </c>
      <c r="GV406" s="104">
        <f>SUMIF(BB406:BB409,"&lt;0")*Cadeirante/30*GV$4+SUMIF(BD406:BD409,"&lt;0")*Cadeirante/30*GV$4</f>
        <v>0</v>
      </c>
      <c r="GW406" s="104">
        <f>SUMIF(BF406:BF409,"&lt;0")*Cadeirante/30*GW$4+SUMIF(BH406:BH409,"&lt;0")*Cadeirante/30*GW$4</f>
        <v>0</v>
      </c>
      <c r="GX406" s="104">
        <f>SUMIF(BJ406:BJ409,"&lt;0")*Cadeirante/30*GX$4+SUMIF(BL406:BL409,"&lt;0")*Cadeirante/30*GX$4</f>
        <v>0</v>
      </c>
      <c r="GY406" s="104">
        <f>SUMIF(BN406:BN409,"&lt;0")*Cadeirante/30*GY$4+SUMIF(BP406:BP409,"&lt;0")*Cadeirante/30*GY$4</f>
        <v>0</v>
      </c>
      <c r="GZ406" s="104">
        <f>SUMIF(BR406:BR409,"&lt;0")*Cadeirante/30*GZ$4+SUMIF(BT406:BT409,"&lt;0")*Cadeirante/30*GZ$4</f>
        <v>0</v>
      </c>
      <c r="HA406" s="104">
        <f>SUMIF(BV406:BV409,"&lt;0")*Cadeirante/30*HA$4+SUMIF(BX406:BX409,"&lt;0")*Cadeirante/30*HA$4</f>
        <v>0</v>
      </c>
      <c r="HB406" s="104">
        <f>SUMIF(BZ406:BZ409,"&lt;0")*Cadeirante/30*HB$4+SUMIF(CB406:CB409,"&lt;0")*Cadeirante/30*HB$4</f>
        <v>0</v>
      </c>
      <c r="HC406" s="104">
        <f>SUMIF(CD406:CD409,"&lt;0")*Cadeirante/30*HC$4+SUMIF(CF406:CF409,"&lt;0")*Cadeirante/30*HC$4</f>
        <v>0</v>
      </c>
      <c r="HD406" s="104">
        <f>SUMIF(CH406:CH409,"&lt;0")*Cadeirante/30*HD$4+SUMIF(CJ406:CJ409,"&lt;0")*Cadeirante/30*HD$4</f>
        <v>0</v>
      </c>
      <c r="HE406" s="104">
        <f>SUMIF(CL406:CL409,"&lt;0")*Cadeirante/30*HE$4+SUMIF(CN406:CN409,"&lt;0")*Cadeirante/30*HE$4</f>
        <v>0</v>
      </c>
      <c r="HF406" s="104">
        <f>SUMIF(CP406:CP409,"&lt;0")*Cadeirante/30*HF$4+SUMIF(CR406:CR409,"&lt;0")*Cadeirante/30*HF$4</f>
        <v>0</v>
      </c>
      <c r="HG406" s="104">
        <f>SUMIF(CT406:CT409,"&lt;0")*Cadeirante/30*HG$4+SUMIF(CV406:CV409,"&lt;0")*Cadeirante/30*HG$4</f>
        <v>0</v>
      </c>
      <c r="HH406" s="104">
        <f>SUMIF(CX406:CX409,"&lt;0")*Cadeirante/30*HH$4+SUMIF(CZ406:CZ409,"&lt;0")*Cadeirante/30*HH$4</f>
        <v>0</v>
      </c>
      <c r="HI406" s="104">
        <f>SUMIF(DB406:DB409,"&lt;0")*Cadeirante/30*HI$4+SUMIF(DD406:DD409,"&lt;0")*Cadeirante/30*HI$4</f>
        <v>0</v>
      </c>
      <c r="HJ406" s="104">
        <f>SUMIF(DF406:DF409,"&lt;0")*Cadeirante/30*HJ$4+SUMIF(DH406:DH409,"&lt;0")*Cadeirante/30*HJ$4</f>
        <v>0</v>
      </c>
      <c r="HK406" s="104">
        <f>SUMIF(DJ406:DJ409,"&lt;0")*Cadeirante/30*HK$4+SUMIF(DL406:DL409,"&lt;0")*Cadeirante/30*HK$4</f>
        <v>0</v>
      </c>
      <c r="HL406" s="104">
        <f>SUMIF(DN406:DN409,"&lt;0")*Cadeirante/30*HL$4+SUMIF(DP406:DP409,"&lt;0")*Cadeirante/30*HL$4</f>
        <v>0</v>
      </c>
      <c r="HM406" s="104">
        <f>SUMIF(DR406:DR409,"&lt;0")*Cadeirante/30*HM$4+SUMIF(DT406:DT409,"&lt;0")*Cadeirante/30*HM$4</f>
        <v>0</v>
      </c>
      <c r="HN406" s="104">
        <f>SUMIF(DV406:DV409,"&lt;0")*Cadeirante/30*HN$4+SUMIF(DX406:DX409,"&lt;0")*Cadeirante/30*HN$4</f>
        <v>0</v>
      </c>
      <c r="HO406" s="104">
        <f>SUMIF(DZ406:DZ409,"&lt;0")*Cadeirante/30*HO$4+SUMIF(EB406:EB409,"&lt;0")*Cadeirante/30*HO$4</f>
        <v>0</v>
      </c>
      <c r="HP406" s="104">
        <f>SUMIF(ED406:ED409,"&lt;0")*Cadeirante/30*HP$4+SUMIF(EF406:EF409,"&lt;0")*Cadeirante/30*HP$4</f>
        <v>0</v>
      </c>
      <c r="HQ406" s="64"/>
      <c r="HR406" s="64"/>
      <c r="HS406" s="64"/>
      <c r="HT406" s="64"/>
      <c r="HU406" s="64"/>
      <c r="HV406" s="64"/>
      <c r="HW406" s="176">
        <v>17629.309999999998</v>
      </c>
      <c r="HX406" s="64"/>
      <c r="HY406" s="280">
        <f>IF(ISTEXT(EM406), VALUE(EM406), EM406)</f>
        <v>0</v>
      </c>
      <c r="HZ406" s="280">
        <f>IF(ISTEXT(EN406), VALUE(EN406), EN406)</f>
        <v>0</v>
      </c>
      <c r="IA406" s="280">
        <f>IF(ISTEXT(EO406), VALUE(EO406), EO406)</f>
        <v>0</v>
      </c>
      <c r="IB406" s="64" t="b">
        <f>HW406=FE406</f>
        <v>0</v>
      </c>
      <c r="IC406" s="64"/>
    </row>
    <row r="407" spans="1:237" s="106" customFormat="1" ht="22.5" customHeight="1" x14ac:dyDescent="0.25">
      <c r="A407" s="368" t="s">
        <v>3571</v>
      </c>
      <c r="B407" s="369" t="s">
        <v>3572</v>
      </c>
      <c r="C407" s="370" t="s">
        <v>3233</v>
      </c>
      <c r="D407" s="371" t="s">
        <v>3556</v>
      </c>
      <c r="E407" s="371" t="s">
        <v>3573</v>
      </c>
      <c r="F407" s="372" t="s">
        <v>3224</v>
      </c>
      <c r="G407" s="372" t="s">
        <v>3225</v>
      </c>
      <c r="H407" s="373" t="s">
        <v>197</v>
      </c>
      <c r="I407" s="374" t="s">
        <v>3574</v>
      </c>
      <c r="J407" s="421" t="s">
        <v>3231</v>
      </c>
      <c r="K407" s="421" t="s">
        <v>3234</v>
      </c>
      <c r="L407" s="329">
        <f>CONTINUA!BV407</f>
        <v>0</v>
      </c>
      <c r="M407" s="329">
        <f>CONTINUA!BW407</f>
        <v>0</v>
      </c>
      <c r="N407" s="895"/>
      <c r="O407" s="896" t="s">
        <v>4043</v>
      </c>
      <c r="P407" s="897" t="s">
        <v>4035</v>
      </c>
      <c r="Q407" s="400"/>
      <c r="R407" s="401"/>
      <c r="S407" s="400"/>
      <c r="T407" s="401"/>
      <c r="U407" s="400"/>
      <c r="V407" s="401"/>
      <c r="W407" s="400"/>
      <c r="X407" s="401"/>
      <c r="Y407" s="400"/>
      <c r="Z407" s="401"/>
      <c r="AA407" s="400"/>
      <c r="AB407" s="401"/>
      <c r="AC407" s="400"/>
      <c r="AD407" s="401"/>
      <c r="AE407" s="400"/>
      <c r="AF407" s="401"/>
      <c r="AG407" s="400"/>
      <c r="AH407" s="401"/>
      <c r="AI407" s="400"/>
      <c r="AJ407" s="401"/>
      <c r="AK407" s="400"/>
      <c r="AL407" s="401"/>
      <c r="AM407" s="400"/>
      <c r="AN407" s="401"/>
      <c r="AO407" s="400"/>
      <c r="AP407" s="401"/>
      <c r="AQ407" s="400"/>
      <c r="AR407" s="401"/>
      <c r="AS407" s="400"/>
      <c r="AT407" s="401"/>
      <c r="AU407" s="400"/>
      <c r="AV407" s="401"/>
      <c r="AW407" s="400"/>
      <c r="AX407" s="401"/>
      <c r="AY407" s="400"/>
      <c r="AZ407" s="401"/>
      <c r="BA407" s="400"/>
      <c r="BB407" s="401"/>
      <c r="BC407" s="400"/>
      <c r="BD407" s="401"/>
      <c r="BE407" s="400"/>
      <c r="BF407" s="401"/>
      <c r="BG407" s="400"/>
      <c r="BH407" s="401"/>
      <c r="BI407" s="400"/>
      <c r="BJ407" s="401"/>
      <c r="BK407" s="400"/>
      <c r="BL407" s="401"/>
      <c r="BM407" s="400"/>
      <c r="BN407" s="401"/>
      <c r="BO407" s="400"/>
      <c r="BP407" s="401"/>
      <c r="BQ407" s="400"/>
      <c r="BR407" s="401"/>
      <c r="BS407" s="400"/>
      <c r="BT407" s="401"/>
      <c r="BU407" s="400"/>
      <c r="BV407" s="401"/>
      <c r="BW407" s="400"/>
      <c r="BX407" s="401"/>
      <c r="BY407" s="400"/>
      <c r="BZ407" s="401"/>
      <c r="CA407" s="400"/>
      <c r="CB407" s="401"/>
      <c r="CC407" s="400"/>
      <c r="CD407" s="401"/>
      <c r="CE407" s="400"/>
      <c r="CF407" s="401"/>
      <c r="CG407" s="400"/>
      <c r="CH407" s="401"/>
      <c r="CI407" s="400"/>
      <c r="CJ407" s="401"/>
      <c r="CK407" s="400"/>
      <c r="CL407" s="401"/>
      <c r="CM407" s="400"/>
      <c r="CN407" s="401"/>
      <c r="CO407" s="400"/>
      <c r="CP407" s="401"/>
      <c r="CQ407" s="400"/>
      <c r="CR407" s="401"/>
      <c r="CS407" s="400"/>
      <c r="CT407" s="401"/>
      <c r="CU407" s="400"/>
      <c r="CV407" s="401"/>
      <c r="CW407" s="400"/>
      <c r="CX407" s="401"/>
      <c r="CY407" s="400"/>
      <c r="CZ407" s="401"/>
      <c r="DA407" s="400"/>
      <c r="DB407" s="401"/>
      <c r="DC407" s="400"/>
      <c r="DD407" s="401"/>
      <c r="DE407" s="400"/>
      <c r="DF407" s="401"/>
      <c r="DG407" s="400"/>
      <c r="DH407" s="401"/>
      <c r="DI407" s="400"/>
      <c r="DJ407" s="401"/>
      <c r="DK407" s="400"/>
      <c r="DL407" s="401"/>
      <c r="DM407" s="400"/>
      <c r="DN407" s="401"/>
      <c r="DO407" s="400"/>
      <c r="DP407" s="401"/>
      <c r="DQ407" s="400"/>
      <c r="DR407" s="401"/>
      <c r="DS407" s="400"/>
      <c r="DT407" s="401"/>
      <c r="DU407" s="400"/>
      <c r="DV407" s="401"/>
      <c r="DW407" s="400"/>
      <c r="DX407" s="401"/>
      <c r="DY407" s="400"/>
      <c r="DZ407" s="401"/>
      <c r="EA407" s="400"/>
      <c r="EB407" s="401"/>
      <c r="EC407" s="400"/>
      <c r="ED407" s="401"/>
      <c r="EE407" s="400"/>
      <c r="EF407" s="401"/>
      <c r="EG407" s="400"/>
      <c r="EH407" s="401"/>
      <c r="EI407" s="400"/>
      <c r="EJ407" s="447"/>
      <c r="EK407" s="511"/>
      <c r="EL407" s="514"/>
      <c r="EM407" s="448"/>
      <c r="EN407" s="344"/>
      <c r="EO407" s="345"/>
      <c r="EP407" s="171">
        <f t="shared" si="455"/>
        <v>0</v>
      </c>
      <c r="EQ407" s="171">
        <f t="shared" si="456"/>
        <v>0</v>
      </c>
      <c r="ER407" s="171">
        <f t="shared" si="457"/>
        <v>0</v>
      </c>
      <c r="ES407" s="171">
        <f t="shared" si="458"/>
        <v>0</v>
      </c>
      <c r="ET407" s="171">
        <f t="shared" si="459"/>
        <v>0</v>
      </c>
      <c r="EU407" s="171">
        <f t="shared" si="460"/>
        <v>0</v>
      </c>
      <c r="EV407" s="172">
        <f t="shared" si="461"/>
        <v>0</v>
      </c>
      <c r="EW407" s="173"/>
      <c r="EX407" s="248">
        <f t="shared" si="473"/>
        <v>0</v>
      </c>
      <c r="EY407" s="174">
        <f>(L407*regular)+(M407*Cadeirantee)</f>
        <v>0</v>
      </c>
      <c r="EZ407" s="249">
        <f>SUMIF(FG407:GJ407,"&gt;0")</f>
        <v>0</v>
      </c>
      <c r="FA407" s="249">
        <f>SUMIF(FG407:GJ407,"&lt;0")+SUMIF(GN407:HP407,"&lt;0")</f>
        <v>0</v>
      </c>
      <c r="FB407" s="174">
        <v>0</v>
      </c>
      <c r="FC407" s="126">
        <f>N407*km*'VALORES TABELA'!$B$13</f>
        <v>0</v>
      </c>
      <c r="FD407" s="250">
        <f t="shared" ref="FD407:FD410" si="474">GL407</f>
        <v>0</v>
      </c>
      <c r="FE407" s="105"/>
      <c r="FF407" s="119"/>
      <c r="FG407" s="119"/>
      <c r="FH407" s="119"/>
      <c r="FI407" s="119"/>
      <c r="FJ407" s="119"/>
      <c r="FK407" s="119"/>
      <c r="FL407" s="119"/>
      <c r="FM407" s="119"/>
      <c r="FN407" s="119"/>
      <c r="FO407" s="119"/>
      <c r="FP407" s="119"/>
      <c r="FQ407" s="119"/>
      <c r="FR407" s="119"/>
      <c r="FS407" s="119"/>
      <c r="FT407" s="119"/>
      <c r="FU407" s="119"/>
      <c r="FV407" s="119"/>
      <c r="FW407" s="119"/>
      <c r="FX407" s="119"/>
      <c r="FY407" s="119"/>
      <c r="FZ407" s="119"/>
      <c r="GA407" s="119"/>
      <c r="GB407" s="119"/>
      <c r="GC407" s="119"/>
      <c r="GD407" s="119"/>
      <c r="GE407" s="119"/>
      <c r="GF407" s="119"/>
      <c r="GG407" s="119"/>
      <c r="GH407" s="119"/>
      <c r="GI407" s="119"/>
      <c r="GJ407" s="119"/>
      <c r="GK407" s="251"/>
      <c r="GL407" s="103">
        <f t="shared" si="462"/>
        <v>0</v>
      </c>
      <c r="GM407" s="12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4"/>
      <c r="HO407" s="104"/>
      <c r="HP407" s="104"/>
      <c r="HQ407" s="64"/>
      <c r="HR407" s="64"/>
      <c r="HS407" s="64"/>
      <c r="HT407" s="64"/>
      <c r="HU407" s="64"/>
      <c r="HV407" s="64"/>
      <c r="HW407" s="105"/>
      <c r="HX407" s="64"/>
      <c r="HY407" s="280">
        <f t="shared" ref="HY407:HY410" si="475">IF(ISTEXT(EM407), VALUE(EM407), EM407)</f>
        <v>0</v>
      </c>
      <c r="HZ407" s="280">
        <f t="shared" ref="HZ407:HZ410" si="476">IF(ISTEXT(EN407), VALUE(EN407), EN407)</f>
        <v>0</v>
      </c>
      <c r="IA407" s="280">
        <f t="shared" ref="IA407:IA410" si="477">IF(ISTEXT(EO407), VALUE(EO407), EO407)</f>
        <v>0</v>
      </c>
      <c r="IB407" s="64"/>
      <c r="IC407" s="64"/>
    </row>
    <row r="408" spans="1:237" s="106" customFormat="1" ht="22.5" customHeight="1" x14ac:dyDescent="0.25">
      <c r="A408" s="368" t="s">
        <v>3571</v>
      </c>
      <c r="B408" s="369" t="s">
        <v>3572</v>
      </c>
      <c r="C408" s="375" t="s">
        <v>3233</v>
      </c>
      <c r="D408" s="371" t="s">
        <v>3556</v>
      </c>
      <c r="E408" s="371" t="s">
        <v>3573</v>
      </c>
      <c r="F408" s="376" t="s">
        <v>3224</v>
      </c>
      <c r="G408" s="376" t="s">
        <v>3225</v>
      </c>
      <c r="H408" s="373" t="s">
        <v>197</v>
      </c>
      <c r="I408" s="374" t="s">
        <v>3574</v>
      </c>
      <c r="J408" s="421" t="s">
        <v>3231</v>
      </c>
      <c r="K408" s="422" t="s">
        <v>3235</v>
      </c>
      <c r="L408" s="329">
        <f>CONTINUA!BV408</f>
        <v>0</v>
      </c>
      <c r="M408" s="329">
        <f>CONTINUA!BW408</f>
        <v>0</v>
      </c>
      <c r="N408" s="895"/>
      <c r="O408" s="896" t="s">
        <v>4043</v>
      </c>
      <c r="P408" s="897" t="s">
        <v>4035</v>
      </c>
      <c r="Q408" s="400"/>
      <c r="R408" s="401"/>
      <c r="S408" s="400"/>
      <c r="T408" s="401"/>
      <c r="U408" s="400"/>
      <c r="V408" s="401"/>
      <c r="W408" s="400"/>
      <c r="X408" s="401"/>
      <c r="Y408" s="400"/>
      <c r="Z408" s="401"/>
      <c r="AA408" s="400"/>
      <c r="AB408" s="401"/>
      <c r="AC408" s="400"/>
      <c r="AD408" s="401"/>
      <c r="AE408" s="400"/>
      <c r="AF408" s="401"/>
      <c r="AG408" s="400"/>
      <c r="AH408" s="401"/>
      <c r="AI408" s="400"/>
      <c r="AJ408" s="401"/>
      <c r="AK408" s="400"/>
      <c r="AL408" s="401"/>
      <c r="AM408" s="400"/>
      <c r="AN408" s="401"/>
      <c r="AO408" s="400"/>
      <c r="AP408" s="401"/>
      <c r="AQ408" s="400"/>
      <c r="AR408" s="401"/>
      <c r="AS408" s="400"/>
      <c r="AT408" s="401"/>
      <c r="AU408" s="400"/>
      <c r="AV408" s="401"/>
      <c r="AW408" s="400"/>
      <c r="AX408" s="401"/>
      <c r="AY408" s="400"/>
      <c r="AZ408" s="401"/>
      <c r="BA408" s="400"/>
      <c r="BB408" s="401"/>
      <c r="BC408" s="400"/>
      <c r="BD408" s="401"/>
      <c r="BE408" s="400"/>
      <c r="BF408" s="401"/>
      <c r="BG408" s="400"/>
      <c r="BH408" s="401"/>
      <c r="BI408" s="400"/>
      <c r="BJ408" s="401"/>
      <c r="BK408" s="400"/>
      <c r="BL408" s="401"/>
      <c r="BM408" s="400"/>
      <c r="BN408" s="401"/>
      <c r="BO408" s="400"/>
      <c r="BP408" s="401"/>
      <c r="BQ408" s="400"/>
      <c r="BR408" s="401"/>
      <c r="BS408" s="400"/>
      <c r="BT408" s="401"/>
      <c r="BU408" s="400"/>
      <c r="BV408" s="401"/>
      <c r="BW408" s="400"/>
      <c r="BX408" s="401"/>
      <c r="BY408" s="400"/>
      <c r="BZ408" s="401"/>
      <c r="CA408" s="400"/>
      <c r="CB408" s="401"/>
      <c r="CC408" s="400"/>
      <c r="CD408" s="401"/>
      <c r="CE408" s="400"/>
      <c r="CF408" s="401"/>
      <c r="CG408" s="400"/>
      <c r="CH408" s="401"/>
      <c r="CI408" s="400"/>
      <c r="CJ408" s="401"/>
      <c r="CK408" s="400"/>
      <c r="CL408" s="401"/>
      <c r="CM408" s="400"/>
      <c r="CN408" s="401"/>
      <c r="CO408" s="400"/>
      <c r="CP408" s="401"/>
      <c r="CQ408" s="400"/>
      <c r="CR408" s="401"/>
      <c r="CS408" s="400"/>
      <c r="CT408" s="401"/>
      <c r="CU408" s="400"/>
      <c r="CV408" s="401"/>
      <c r="CW408" s="400"/>
      <c r="CX408" s="401"/>
      <c r="CY408" s="400"/>
      <c r="CZ408" s="401"/>
      <c r="DA408" s="400"/>
      <c r="DB408" s="401"/>
      <c r="DC408" s="400"/>
      <c r="DD408" s="401"/>
      <c r="DE408" s="400"/>
      <c r="DF408" s="401"/>
      <c r="DG408" s="400"/>
      <c r="DH408" s="401"/>
      <c r="DI408" s="400"/>
      <c r="DJ408" s="401"/>
      <c r="DK408" s="400"/>
      <c r="DL408" s="401"/>
      <c r="DM408" s="400"/>
      <c r="DN408" s="401"/>
      <c r="DO408" s="400"/>
      <c r="DP408" s="401"/>
      <c r="DQ408" s="400"/>
      <c r="DR408" s="401"/>
      <c r="DS408" s="400"/>
      <c r="DT408" s="401"/>
      <c r="DU408" s="400"/>
      <c r="DV408" s="401"/>
      <c r="DW408" s="400"/>
      <c r="DX408" s="401"/>
      <c r="DY408" s="400"/>
      <c r="DZ408" s="401"/>
      <c r="EA408" s="400"/>
      <c r="EB408" s="401"/>
      <c r="EC408" s="400"/>
      <c r="ED408" s="401"/>
      <c r="EE408" s="400"/>
      <c r="EF408" s="401"/>
      <c r="EG408" s="400"/>
      <c r="EH408" s="401"/>
      <c r="EI408" s="400"/>
      <c r="EJ408" s="447"/>
      <c r="EK408" s="511"/>
      <c r="EL408" s="514"/>
      <c r="EM408" s="448"/>
      <c r="EN408" s="344"/>
      <c r="EO408" s="345"/>
      <c r="EP408" s="171">
        <f t="shared" si="455"/>
        <v>0</v>
      </c>
      <c r="EQ408" s="171">
        <f t="shared" si="456"/>
        <v>0</v>
      </c>
      <c r="ER408" s="171">
        <f t="shared" si="457"/>
        <v>0</v>
      </c>
      <c r="ES408" s="171">
        <f t="shared" si="458"/>
        <v>0</v>
      </c>
      <c r="ET408" s="171">
        <f t="shared" si="459"/>
        <v>0</v>
      </c>
      <c r="EU408" s="171">
        <f t="shared" si="460"/>
        <v>0</v>
      </c>
      <c r="EV408" s="172">
        <f t="shared" si="461"/>
        <v>0</v>
      </c>
      <c r="EW408" s="125"/>
      <c r="EX408" s="248">
        <f t="shared" si="473"/>
        <v>0</v>
      </c>
      <c r="EY408" s="174">
        <f>(L408*regular)+(M408*Cadeirantee)</f>
        <v>0</v>
      </c>
      <c r="EZ408" s="249">
        <f>SUMIF(FG408:GJ408,"&gt;0")</f>
        <v>0</v>
      </c>
      <c r="FA408" s="249">
        <f>SUMIF(FG408:GJ408,"&lt;0")+SUMIF(GN408:HP408,"&lt;0")</f>
        <v>0</v>
      </c>
      <c r="FB408" s="174">
        <v>0</v>
      </c>
      <c r="FC408" s="126">
        <f>N408*km*'VALORES TABELA'!$B$13</f>
        <v>0</v>
      </c>
      <c r="FD408" s="250">
        <f t="shared" si="474"/>
        <v>0</v>
      </c>
      <c r="FE408" s="105"/>
      <c r="FF408" s="108"/>
      <c r="FG408" s="108"/>
      <c r="FH408" s="108"/>
      <c r="FI408" s="108"/>
      <c r="FJ408" s="108"/>
      <c r="FK408" s="108"/>
      <c r="FL408" s="108"/>
      <c r="FM408" s="108"/>
      <c r="FN408" s="108"/>
      <c r="FO408" s="108"/>
      <c r="FP408" s="108"/>
      <c r="FQ408" s="108"/>
      <c r="FR408" s="108"/>
      <c r="FS408" s="108"/>
      <c r="FT408" s="108"/>
      <c r="FU408" s="108"/>
      <c r="FV408" s="108"/>
      <c r="FW408" s="108"/>
      <c r="FX408" s="108"/>
      <c r="FY408" s="108"/>
      <c r="FZ408" s="108"/>
      <c r="GA408" s="108"/>
      <c r="GB408" s="108"/>
      <c r="GC408" s="108"/>
      <c r="GD408" s="108"/>
      <c r="GE408" s="108"/>
      <c r="GF408" s="108"/>
      <c r="GG408" s="108"/>
      <c r="GH408" s="108"/>
      <c r="GI408" s="108"/>
      <c r="GJ408" s="108"/>
      <c r="GK408" s="251"/>
      <c r="GL408" s="103">
        <f t="shared" si="462"/>
        <v>0</v>
      </c>
      <c r="GM408" s="124"/>
      <c r="GN408" s="104"/>
      <c r="GO408" s="104"/>
      <c r="GP408" s="104"/>
      <c r="GQ408" s="104"/>
      <c r="GR408" s="104"/>
      <c r="GS408" s="104"/>
      <c r="GT408" s="104"/>
      <c r="GU408" s="104"/>
      <c r="GV408" s="104"/>
      <c r="GW408" s="104"/>
      <c r="GX408" s="104"/>
      <c r="GY408" s="104"/>
      <c r="GZ408" s="104"/>
      <c r="HA408" s="104"/>
      <c r="HB408" s="104"/>
      <c r="HC408" s="104"/>
      <c r="HD408" s="104"/>
      <c r="HE408" s="104"/>
      <c r="HF408" s="104"/>
      <c r="HG408" s="104"/>
      <c r="HH408" s="104"/>
      <c r="HI408" s="104"/>
      <c r="HJ408" s="104"/>
      <c r="HK408" s="104"/>
      <c r="HL408" s="104"/>
      <c r="HM408" s="104"/>
      <c r="HN408" s="104"/>
      <c r="HO408" s="104"/>
      <c r="HP408" s="104"/>
      <c r="HQ408" s="64"/>
      <c r="HR408" s="64"/>
      <c r="HS408" s="64"/>
      <c r="HT408" s="64"/>
      <c r="HU408" s="64"/>
      <c r="HV408" s="64"/>
      <c r="HW408" s="105"/>
      <c r="HX408" s="64"/>
      <c r="HY408" s="280">
        <f t="shared" si="475"/>
        <v>0</v>
      </c>
      <c r="HZ408" s="280">
        <f t="shared" si="476"/>
        <v>0</v>
      </c>
      <c r="IA408" s="280">
        <f t="shared" si="477"/>
        <v>0</v>
      </c>
      <c r="IB408" s="64"/>
      <c r="IC408" s="64"/>
    </row>
    <row r="409" spans="1:237" s="106" customFormat="1" ht="22.5" customHeight="1" x14ac:dyDescent="0.25">
      <c r="A409" s="368" t="s">
        <v>3571</v>
      </c>
      <c r="B409" s="369" t="s">
        <v>3572</v>
      </c>
      <c r="C409" s="375" t="s">
        <v>3233</v>
      </c>
      <c r="D409" s="371" t="s">
        <v>3556</v>
      </c>
      <c r="E409" s="371" t="s">
        <v>3573</v>
      </c>
      <c r="F409" s="376" t="s">
        <v>3224</v>
      </c>
      <c r="G409" s="376" t="s">
        <v>3225</v>
      </c>
      <c r="H409" s="373" t="s">
        <v>197</v>
      </c>
      <c r="I409" s="374" t="s">
        <v>3574</v>
      </c>
      <c r="J409" s="421" t="s">
        <v>3231</v>
      </c>
      <c r="K409" s="423" t="s">
        <v>3236</v>
      </c>
      <c r="L409" s="329">
        <f>CONTINUA!BV409</f>
        <v>0</v>
      </c>
      <c r="M409" s="329">
        <f>CONTINUA!BW409</f>
        <v>0</v>
      </c>
      <c r="N409" s="895"/>
      <c r="O409" s="896" t="s">
        <v>4043</v>
      </c>
      <c r="P409" s="897" t="s">
        <v>4035</v>
      </c>
      <c r="Q409" s="400"/>
      <c r="R409" s="401"/>
      <c r="S409" s="400"/>
      <c r="T409" s="401"/>
      <c r="U409" s="400"/>
      <c r="V409" s="401"/>
      <c r="W409" s="400"/>
      <c r="X409" s="401"/>
      <c r="Y409" s="400"/>
      <c r="Z409" s="401"/>
      <c r="AA409" s="400"/>
      <c r="AB409" s="401"/>
      <c r="AC409" s="400"/>
      <c r="AD409" s="401"/>
      <c r="AE409" s="400"/>
      <c r="AF409" s="401"/>
      <c r="AG409" s="400"/>
      <c r="AH409" s="401"/>
      <c r="AI409" s="400"/>
      <c r="AJ409" s="401"/>
      <c r="AK409" s="400"/>
      <c r="AL409" s="401"/>
      <c r="AM409" s="400"/>
      <c r="AN409" s="401"/>
      <c r="AO409" s="400"/>
      <c r="AP409" s="401"/>
      <c r="AQ409" s="400"/>
      <c r="AR409" s="401"/>
      <c r="AS409" s="400"/>
      <c r="AT409" s="401"/>
      <c r="AU409" s="400"/>
      <c r="AV409" s="401"/>
      <c r="AW409" s="400"/>
      <c r="AX409" s="401"/>
      <c r="AY409" s="400"/>
      <c r="AZ409" s="401"/>
      <c r="BA409" s="400"/>
      <c r="BB409" s="401"/>
      <c r="BC409" s="400"/>
      <c r="BD409" s="401"/>
      <c r="BE409" s="400"/>
      <c r="BF409" s="401"/>
      <c r="BG409" s="400"/>
      <c r="BH409" s="401"/>
      <c r="BI409" s="400"/>
      <c r="BJ409" s="401"/>
      <c r="BK409" s="400"/>
      <c r="BL409" s="401"/>
      <c r="BM409" s="400"/>
      <c r="BN409" s="401"/>
      <c r="BO409" s="400"/>
      <c r="BP409" s="401"/>
      <c r="BQ409" s="400"/>
      <c r="BR409" s="401"/>
      <c r="BS409" s="400"/>
      <c r="BT409" s="401"/>
      <c r="BU409" s="400"/>
      <c r="BV409" s="401"/>
      <c r="BW409" s="400"/>
      <c r="BX409" s="401"/>
      <c r="BY409" s="400"/>
      <c r="BZ409" s="401"/>
      <c r="CA409" s="400"/>
      <c r="CB409" s="401"/>
      <c r="CC409" s="400"/>
      <c r="CD409" s="401"/>
      <c r="CE409" s="400"/>
      <c r="CF409" s="401"/>
      <c r="CG409" s="400"/>
      <c r="CH409" s="401"/>
      <c r="CI409" s="400"/>
      <c r="CJ409" s="401"/>
      <c r="CK409" s="400"/>
      <c r="CL409" s="401"/>
      <c r="CM409" s="400"/>
      <c r="CN409" s="401"/>
      <c r="CO409" s="400"/>
      <c r="CP409" s="401"/>
      <c r="CQ409" s="400"/>
      <c r="CR409" s="401"/>
      <c r="CS409" s="400"/>
      <c r="CT409" s="401"/>
      <c r="CU409" s="400"/>
      <c r="CV409" s="401"/>
      <c r="CW409" s="400"/>
      <c r="CX409" s="401"/>
      <c r="CY409" s="400"/>
      <c r="CZ409" s="401"/>
      <c r="DA409" s="400"/>
      <c r="DB409" s="401"/>
      <c r="DC409" s="400"/>
      <c r="DD409" s="401"/>
      <c r="DE409" s="400"/>
      <c r="DF409" s="401"/>
      <c r="DG409" s="400"/>
      <c r="DH409" s="401"/>
      <c r="DI409" s="400"/>
      <c r="DJ409" s="401"/>
      <c r="DK409" s="400"/>
      <c r="DL409" s="401"/>
      <c r="DM409" s="400"/>
      <c r="DN409" s="401"/>
      <c r="DO409" s="400"/>
      <c r="DP409" s="401"/>
      <c r="DQ409" s="400"/>
      <c r="DR409" s="401"/>
      <c r="DS409" s="400"/>
      <c r="DT409" s="401"/>
      <c r="DU409" s="400"/>
      <c r="DV409" s="401"/>
      <c r="DW409" s="400"/>
      <c r="DX409" s="401"/>
      <c r="DY409" s="400"/>
      <c r="DZ409" s="401"/>
      <c r="EA409" s="400"/>
      <c r="EB409" s="401"/>
      <c r="EC409" s="400"/>
      <c r="ED409" s="401"/>
      <c r="EE409" s="400"/>
      <c r="EF409" s="401"/>
      <c r="EG409" s="400"/>
      <c r="EH409" s="401"/>
      <c r="EI409" s="400"/>
      <c r="EJ409" s="447"/>
      <c r="EK409" s="511"/>
      <c r="EL409" s="514"/>
      <c r="EM409" s="448"/>
      <c r="EN409" s="344"/>
      <c r="EO409" s="345"/>
      <c r="EP409" s="171">
        <f t="shared" si="455"/>
        <v>0</v>
      </c>
      <c r="EQ409" s="171">
        <f t="shared" si="456"/>
        <v>0</v>
      </c>
      <c r="ER409" s="171">
        <f t="shared" si="457"/>
        <v>0</v>
      </c>
      <c r="ES409" s="171">
        <f t="shared" si="458"/>
        <v>0</v>
      </c>
      <c r="ET409" s="171">
        <f t="shared" si="459"/>
        <v>0</v>
      </c>
      <c r="EU409" s="171">
        <f t="shared" si="460"/>
        <v>0</v>
      </c>
      <c r="EV409" s="172">
        <f t="shared" si="461"/>
        <v>0</v>
      </c>
      <c r="EW409" s="127"/>
      <c r="EX409" s="248">
        <f t="shared" si="473"/>
        <v>0</v>
      </c>
      <c r="EY409" s="174">
        <f>(L409*regular)+(M409*Cadeirantee)</f>
        <v>0</v>
      </c>
      <c r="EZ409" s="249">
        <f>SUMIF(FG409:GJ409,"&gt;0")</f>
        <v>0</v>
      </c>
      <c r="FA409" s="249">
        <f>SUMIF(FG409:GJ409,"&lt;0")+SUMIF(GN409:HP409,"&lt;0")</f>
        <v>0</v>
      </c>
      <c r="FB409" s="174">
        <v>0</v>
      </c>
      <c r="FC409" s="126">
        <f>N409*km*'VALORES TABELA'!$B$13</f>
        <v>0</v>
      </c>
      <c r="FD409" s="250">
        <f t="shared" si="474"/>
        <v>0</v>
      </c>
      <c r="FE409" s="105"/>
      <c r="FF409" s="118"/>
      <c r="FG409" s="118"/>
      <c r="FH409" s="118"/>
      <c r="FI409" s="118"/>
      <c r="FJ409" s="118"/>
      <c r="FK409" s="118"/>
      <c r="FL409" s="118"/>
      <c r="FM409" s="118"/>
      <c r="FN409" s="118"/>
      <c r="FO409" s="118"/>
      <c r="FP409" s="118"/>
      <c r="FQ409" s="118"/>
      <c r="FR409" s="118"/>
      <c r="FS409" s="118"/>
      <c r="FT409" s="118"/>
      <c r="FU409" s="118"/>
      <c r="FV409" s="118"/>
      <c r="FW409" s="118"/>
      <c r="FX409" s="118"/>
      <c r="FY409" s="118"/>
      <c r="FZ409" s="118"/>
      <c r="GA409" s="118"/>
      <c r="GB409" s="118"/>
      <c r="GC409" s="118"/>
      <c r="GD409" s="118"/>
      <c r="GE409" s="118"/>
      <c r="GF409" s="118"/>
      <c r="GG409" s="118"/>
      <c r="GH409" s="118"/>
      <c r="GI409" s="118"/>
      <c r="GJ409" s="118"/>
      <c r="GK409" s="252"/>
      <c r="GL409" s="103">
        <f t="shared" si="462"/>
        <v>0</v>
      </c>
      <c r="GM409" s="124"/>
      <c r="GN409" s="104"/>
      <c r="GO409" s="104"/>
      <c r="GP409" s="104"/>
      <c r="GQ409" s="104"/>
      <c r="GR409" s="104"/>
      <c r="GS409" s="104"/>
      <c r="GT409" s="104"/>
      <c r="GU409" s="104"/>
      <c r="GV409" s="104"/>
      <c r="GW409" s="104"/>
      <c r="GX409" s="104"/>
      <c r="GY409" s="104"/>
      <c r="GZ409" s="104"/>
      <c r="HA409" s="104"/>
      <c r="HB409" s="104"/>
      <c r="HC409" s="104"/>
      <c r="HD409" s="104"/>
      <c r="HE409" s="104"/>
      <c r="HF409" s="104"/>
      <c r="HG409" s="104"/>
      <c r="HH409" s="104"/>
      <c r="HI409" s="104"/>
      <c r="HJ409" s="104"/>
      <c r="HK409" s="104"/>
      <c r="HL409" s="104"/>
      <c r="HM409" s="104"/>
      <c r="HN409" s="104"/>
      <c r="HO409" s="104"/>
      <c r="HP409" s="104"/>
      <c r="HQ409" s="64"/>
      <c r="HR409" s="65"/>
      <c r="HS409" s="65"/>
      <c r="HT409" s="65"/>
      <c r="HU409" s="65"/>
      <c r="HV409" s="65"/>
      <c r="HW409" s="105"/>
      <c r="HX409" s="65"/>
      <c r="HY409" s="280">
        <f t="shared" si="475"/>
        <v>0</v>
      </c>
      <c r="HZ409" s="280">
        <f t="shared" si="476"/>
        <v>0</v>
      </c>
      <c r="IA409" s="280">
        <f t="shared" si="477"/>
        <v>0</v>
      </c>
      <c r="IB409" s="65"/>
      <c r="IC409" s="65"/>
    </row>
    <row r="410" spans="1:237" s="106" customFormat="1" ht="22.5" customHeight="1" thickBot="1" x14ac:dyDescent="0.3">
      <c r="A410" s="377" t="s">
        <v>3571</v>
      </c>
      <c r="B410" s="378" t="s">
        <v>3572</v>
      </c>
      <c r="C410" s="379" t="s">
        <v>3233</v>
      </c>
      <c r="D410" s="380" t="s">
        <v>3556</v>
      </c>
      <c r="E410" s="380" t="s">
        <v>3573</v>
      </c>
      <c r="F410" s="381" t="s">
        <v>3224</v>
      </c>
      <c r="G410" s="381" t="s">
        <v>3225</v>
      </c>
      <c r="H410" s="382" t="s">
        <v>197</v>
      </c>
      <c r="I410" s="383" t="s">
        <v>3574</v>
      </c>
      <c r="J410" s="421" t="s">
        <v>3231</v>
      </c>
      <c r="K410" s="424" t="s">
        <v>60</v>
      </c>
      <c r="L410" s="329">
        <f>CONTINUA!BV410</f>
        <v>0</v>
      </c>
      <c r="M410" s="329">
        <f>CONTINUA!BW410</f>
        <v>0</v>
      </c>
      <c r="N410" s="895"/>
      <c r="O410" s="896" t="s">
        <v>4043</v>
      </c>
      <c r="P410" s="897" t="s">
        <v>4035</v>
      </c>
      <c r="Q410" s="400"/>
      <c r="R410" s="401"/>
      <c r="S410" s="400"/>
      <c r="T410" s="401"/>
      <c r="U410" s="400"/>
      <c r="V410" s="401"/>
      <c r="W410" s="400"/>
      <c r="X410" s="401"/>
      <c r="Y410" s="400"/>
      <c r="Z410" s="401"/>
      <c r="AA410" s="400"/>
      <c r="AB410" s="401"/>
      <c r="AC410" s="400"/>
      <c r="AD410" s="401"/>
      <c r="AE410" s="400"/>
      <c r="AF410" s="401"/>
      <c r="AG410" s="400"/>
      <c r="AH410" s="401"/>
      <c r="AI410" s="400"/>
      <c r="AJ410" s="401"/>
      <c r="AK410" s="400"/>
      <c r="AL410" s="401"/>
      <c r="AM410" s="400"/>
      <c r="AN410" s="401"/>
      <c r="AO410" s="400"/>
      <c r="AP410" s="401"/>
      <c r="AQ410" s="400"/>
      <c r="AR410" s="401"/>
      <c r="AS410" s="400"/>
      <c r="AT410" s="401"/>
      <c r="AU410" s="400"/>
      <c r="AV410" s="401"/>
      <c r="AW410" s="400"/>
      <c r="AX410" s="401"/>
      <c r="AY410" s="400"/>
      <c r="AZ410" s="401"/>
      <c r="BA410" s="400"/>
      <c r="BB410" s="401"/>
      <c r="BC410" s="400"/>
      <c r="BD410" s="401"/>
      <c r="BE410" s="400"/>
      <c r="BF410" s="401"/>
      <c r="BG410" s="400"/>
      <c r="BH410" s="401"/>
      <c r="BI410" s="400"/>
      <c r="BJ410" s="401"/>
      <c r="BK410" s="400"/>
      <c r="BL410" s="401"/>
      <c r="BM410" s="400"/>
      <c r="BN410" s="401"/>
      <c r="BO410" s="400"/>
      <c r="BP410" s="401"/>
      <c r="BQ410" s="400"/>
      <c r="BR410" s="401"/>
      <c r="BS410" s="400"/>
      <c r="BT410" s="401"/>
      <c r="BU410" s="400"/>
      <c r="BV410" s="401"/>
      <c r="BW410" s="400"/>
      <c r="BX410" s="401"/>
      <c r="BY410" s="400"/>
      <c r="BZ410" s="401"/>
      <c r="CA410" s="400"/>
      <c r="CB410" s="401"/>
      <c r="CC410" s="400"/>
      <c r="CD410" s="401"/>
      <c r="CE410" s="400"/>
      <c r="CF410" s="401"/>
      <c r="CG410" s="400"/>
      <c r="CH410" s="401"/>
      <c r="CI410" s="400"/>
      <c r="CJ410" s="401"/>
      <c r="CK410" s="400"/>
      <c r="CL410" s="401"/>
      <c r="CM410" s="400"/>
      <c r="CN410" s="401"/>
      <c r="CO410" s="400"/>
      <c r="CP410" s="401"/>
      <c r="CQ410" s="400"/>
      <c r="CR410" s="401"/>
      <c r="CS410" s="400"/>
      <c r="CT410" s="401"/>
      <c r="CU410" s="400"/>
      <c r="CV410" s="401"/>
      <c r="CW410" s="400"/>
      <c r="CX410" s="401"/>
      <c r="CY410" s="400"/>
      <c r="CZ410" s="401"/>
      <c r="DA410" s="400"/>
      <c r="DB410" s="401"/>
      <c r="DC410" s="400"/>
      <c r="DD410" s="401"/>
      <c r="DE410" s="400"/>
      <c r="DF410" s="401"/>
      <c r="DG410" s="400"/>
      <c r="DH410" s="401"/>
      <c r="DI410" s="400"/>
      <c r="DJ410" s="401"/>
      <c r="DK410" s="400"/>
      <c r="DL410" s="401"/>
      <c r="DM410" s="400"/>
      <c r="DN410" s="401"/>
      <c r="DO410" s="400"/>
      <c r="DP410" s="401"/>
      <c r="DQ410" s="400"/>
      <c r="DR410" s="401"/>
      <c r="DS410" s="400"/>
      <c r="DT410" s="401"/>
      <c r="DU410" s="400"/>
      <c r="DV410" s="401"/>
      <c r="DW410" s="400"/>
      <c r="DX410" s="401"/>
      <c r="DY410" s="400"/>
      <c r="DZ410" s="401"/>
      <c r="EA410" s="400"/>
      <c r="EB410" s="401"/>
      <c r="EC410" s="400"/>
      <c r="ED410" s="401"/>
      <c r="EE410" s="400"/>
      <c r="EF410" s="401"/>
      <c r="EG410" s="400"/>
      <c r="EH410" s="401"/>
      <c r="EI410" s="400"/>
      <c r="EJ410" s="447"/>
      <c r="EK410" s="512"/>
      <c r="EL410" s="515"/>
      <c r="EM410" s="450"/>
      <c r="EN410" s="348"/>
      <c r="EO410" s="348"/>
      <c r="EP410" s="179">
        <f t="shared" si="455"/>
        <v>0</v>
      </c>
      <c r="EQ410" s="179">
        <f t="shared" si="456"/>
        <v>0</v>
      </c>
      <c r="ER410" s="179">
        <f t="shared" si="457"/>
        <v>0</v>
      </c>
      <c r="ES410" s="179">
        <f t="shared" si="458"/>
        <v>0</v>
      </c>
      <c r="ET410" s="179">
        <f t="shared" si="459"/>
        <v>0</v>
      </c>
      <c r="EU410" s="179">
        <f t="shared" si="460"/>
        <v>0</v>
      </c>
      <c r="EV410" s="172">
        <f t="shared" si="461"/>
        <v>0</v>
      </c>
      <c r="EW410" s="253"/>
      <c r="EX410" s="254">
        <v>0</v>
      </c>
      <c r="EY410" s="180">
        <v>0</v>
      </c>
      <c r="EZ410" s="255">
        <v>0</v>
      </c>
      <c r="FA410" s="255">
        <v>0</v>
      </c>
      <c r="FB410" s="180">
        <f>SUM(FF410:GI410)/2</f>
        <v>0</v>
      </c>
      <c r="FC410" s="256">
        <f>N410*km*'VALORES TABELA'!$B$13</f>
        <v>0</v>
      </c>
      <c r="FD410" s="250">
        <f t="shared" si="474"/>
        <v>0</v>
      </c>
      <c r="FE410" s="257"/>
      <c r="FF410" s="181">
        <f>((Q410+S410)*Percapita)+((R410+T410)*Cadeirante)</f>
        <v>0</v>
      </c>
      <c r="FG410" s="181">
        <f>((U410+W410)*Percapita/30*FG$4)+((V410+X410)*Cadeirante/30*FG$4)</f>
        <v>0</v>
      </c>
      <c r="FH410" s="181">
        <f>((Y410+AA410)*Percapita/30*FH$4)+((Z410+AB410)*Cadeirante/30*FH$4)</f>
        <v>0</v>
      </c>
      <c r="FI410" s="181">
        <f>((AC410+AE410)*Percapita/30*FI$4)+((AD410+AF410)*Cadeirante/30*FI$4)</f>
        <v>0</v>
      </c>
      <c r="FJ410" s="181">
        <f>((AG410+AI410)*Percapita/30*FJ$4)+((AH410+AJ410)*Cadeirante/30*FJ$4)</f>
        <v>0</v>
      </c>
      <c r="FK410" s="181">
        <f>((AK410+AM410)*Percapita/30*FK$4)+((AL410+AN410)*Cadeirante/30*FK$4)</f>
        <v>0</v>
      </c>
      <c r="FL410" s="181">
        <f>((AO410+AQ410)*Percapita/30*FL$4)+((AP410+AR410)*Cadeirante/30*FL$4)</f>
        <v>0</v>
      </c>
      <c r="FM410" s="181">
        <f>((AS410+AU410)*Percapita/30*FM$4)+((AT410+AV410)*Cadeirante/30*FM$4)</f>
        <v>0</v>
      </c>
      <c r="FN410" s="181">
        <f>((AW410+AY410)*Percapita/30*FN$4)+((AX410+AZ410)*Cadeirante/30*FN$4)</f>
        <v>0</v>
      </c>
      <c r="FO410" s="181">
        <f>((BA410+BC410)*Percapita/30*FO$4)+((BB410+BD410)*Cadeirante/30*FO$4)</f>
        <v>0</v>
      </c>
      <c r="FP410" s="181">
        <f>((BE410+BG410)*Percapita/30*FP$4)+((BF410+BH410)*Cadeirante/30*FP$4)</f>
        <v>0</v>
      </c>
      <c r="FQ410" s="181">
        <f>((BI410+BK410)*Percapita/30*FQ$4)+((BJ410+BL410)*Cadeirante/30*FQ$4)</f>
        <v>0</v>
      </c>
      <c r="FR410" s="181">
        <f>((BM410+BO410)*Percapita/30*FR$4)+((BN410+BP410)*Cadeirante/30*FR$4)</f>
        <v>0</v>
      </c>
      <c r="FS410" s="181">
        <f>((BQ410+BS410)*Percapita/30*FS$4)+((BR410+BT410)*Cadeirante/30*FS$4)</f>
        <v>0</v>
      </c>
      <c r="FT410" s="181">
        <f>((BU410+BW410)*Percapita/30*FT$4)+((BV410+BX410)*Cadeirante/30*FT$4)</f>
        <v>0</v>
      </c>
      <c r="FU410" s="181">
        <f>((BY410+CA410)*Percapita/30*FU$4)+((BZ410+CB410)*Cadeirante/30*FU$4)</f>
        <v>0</v>
      </c>
      <c r="FV410" s="181">
        <f>((CC410+CE410)*Percapita/30*FV$4)+((CD410+CF410)*Cadeirante/30*FV$4)</f>
        <v>0</v>
      </c>
      <c r="FW410" s="181">
        <f>((CG410+CI410)*Percapita/30*FW$4)+((CI410+CK410)*Cadeirante/30*FW$4)</f>
        <v>0</v>
      </c>
      <c r="FX410" s="181">
        <f>((CK410+CM410)*Percapita/30*FX$4)+((CL410+CN410)*Cadeirante/30*FX$4)</f>
        <v>0</v>
      </c>
      <c r="FY410" s="181">
        <f>((CO410+CQ410)*Percapita/30*FY$4)+((CP410+CR410)*Cadeirante/30*FY$4)</f>
        <v>0</v>
      </c>
      <c r="FZ410" s="181">
        <f>((CS410+CU410)*Percapita/30*FZ$4)+((CT410+CV410)*Cadeirante/30*FZ$4)</f>
        <v>0</v>
      </c>
      <c r="GA410" s="181">
        <f>((CW410+CY410)*Percapita/30*GA$4)+((CX410+CZ410)*Cadeirante/30*GA$4)</f>
        <v>0</v>
      </c>
      <c r="GB410" s="181">
        <f>((DA410+DC410)*Percapita/30*GB$4)+((DB410+DD410)*Cadeirante/30*GB$4)</f>
        <v>0</v>
      </c>
      <c r="GC410" s="181">
        <f>((DE410+DG410)*Percapita/30*GC$4)+((DF410+DH410)*Cadeirante/30*GC$4)</f>
        <v>0</v>
      </c>
      <c r="GD410" s="181">
        <f>((DI410+DK410)*Percapita/30*GD$4)+((DJ410+DL410)*Cadeirante/30*GD$4)</f>
        <v>0</v>
      </c>
      <c r="GE410" s="181">
        <f>((DM410+DO410)*Percapita/30*GE$4)+((DN410+DP410)*Cadeirante/30*GE$4)</f>
        <v>0</v>
      </c>
      <c r="GF410" s="181">
        <f>((DQ410+DS410)*Percapita/30*GF$4)+((DR410+DT410)*Cadeirante/30*GF$4)</f>
        <v>0</v>
      </c>
      <c r="GG410" s="181">
        <f>((DU410+DW410)*Percapita/30*GG$4)+((DV410+DX410)*Cadeirante/30*GG$4)</f>
        <v>0</v>
      </c>
      <c r="GH410" s="181">
        <f>((DY410+EA410)*Percapita/30*GH$4)+((DZ410+EB410)*Cadeirante/30*GH$4)</f>
        <v>0</v>
      </c>
      <c r="GI410" s="181">
        <f>((EC410+EE410)*Percapita/30*GI$4)+((ED410+EF410)*Cadeirante/30*GI$4)</f>
        <v>0</v>
      </c>
      <c r="GJ410" s="181">
        <f>((EG410+EI410)*Percapita)+((EH410+EJ410)*Cadeirante)</f>
        <v>0</v>
      </c>
      <c r="GK410" s="258"/>
      <c r="GL410" s="103">
        <f t="shared" si="462"/>
        <v>0</v>
      </c>
      <c r="GM410" s="124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259"/>
      <c r="HQ410" s="64"/>
      <c r="HW410" s="257"/>
      <c r="HY410" s="280">
        <f t="shared" si="475"/>
        <v>0</v>
      </c>
      <c r="HZ410" s="280">
        <f t="shared" si="476"/>
        <v>0</v>
      </c>
      <c r="IA410" s="280">
        <f t="shared" si="477"/>
        <v>0</v>
      </c>
    </row>
    <row r="411" spans="1:237" s="106" customFormat="1" ht="22.5" customHeight="1" x14ac:dyDescent="0.25">
      <c r="A411" t="s">
        <v>3575</v>
      </c>
      <c r="B411" s="522" t="s">
        <v>3576</v>
      </c>
      <c r="C411" s="523">
        <v>1</v>
      </c>
      <c r="D411" s="524" t="s">
        <v>3556</v>
      </c>
      <c r="E411" s="524" t="s">
        <v>3577</v>
      </c>
      <c r="F411" s="525" t="s">
        <v>3224</v>
      </c>
      <c r="G411" s="525" t="s">
        <v>3225</v>
      </c>
      <c r="H411" s="350" t="s">
        <v>197</v>
      </c>
      <c r="I411" s="351" t="s">
        <v>3578</v>
      </c>
      <c r="J411" s="409" t="s">
        <v>3231</v>
      </c>
      <c r="K411" s="410" t="s">
        <v>3232</v>
      </c>
      <c r="L411" s="329">
        <f>CONTINUA!BV411</f>
        <v>0</v>
      </c>
      <c r="M411" s="329">
        <f>CONTINUA!BW411</f>
        <v>0</v>
      </c>
      <c r="N411" s="895"/>
      <c r="O411" s="896" t="s">
        <v>4043</v>
      </c>
      <c r="P411" s="897" t="s">
        <v>4035</v>
      </c>
      <c r="Q411" s="400">
        <v>32</v>
      </c>
      <c r="R411" s="401"/>
      <c r="S411" s="400"/>
      <c r="T411" s="401"/>
      <c r="U411" s="400"/>
      <c r="V411" s="401"/>
      <c r="W411" s="400"/>
      <c r="X411" s="401"/>
      <c r="Y411" s="400"/>
      <c r="Z411" s="401"/>
      <c r="AA411" s="400"/>
      <c r="AB411" s="401"/>
      <c r="AC411" s="400"/>
      <c r="AD411" s="401"/>
      <c r="AE411" s="400"/>
      <c r="AF411" s="401"/>
      <c r="AG411" s="400"/>
      <c r="AH411" s="401"/>
      <c r="AI411" s="400"/>
      <c r="AJ411" s="401"/>
      <c r="AK411" s="400"/>
      <c r="AL411" s="401"/>
      <c r="AM411" s="400"/>
      <c r="AN411" s="401"/>
      <c r="AO411" s="400"/>
      <c r="AP411" s="401"/>
      <c r="AQ411" s="400"/>
      <c r="AR411" s="401"/>
      <c r="AS411" s="400"/>
      <c r="AT411" s="401"/>
      <c r="AU411" s="400"/>
      <c r="AV411" s="401"/>
      <c r="AW411" s="400"/>
      <c r="AX411" s="401"/>
      <c r="AY411" s="400"/>
      <c r="AZ411" s="401"/>
      <c r="BA411" s="400"/>
      <c r="BB411" s="401"/>
      <c r="BC411" s="400"/>
      <c r="BD411" s="401"/>
      <c r="BE411" s="400"/>
      <c r="BF411" s="401"/>
      <c r="BG411" s="400"/>
      <c r="BH411" s="401"/>
      <c r="BI411" s="400"/>
      <c r="BJ411" s="401"/>
      <c r="BK411" s="400"/>
      <c r="BL411" s="401"/>
      <c r="BM411" s="400"/>
      <c r="BN411" s="401"/>
      <c r="BO411" s="400"/>
      <c r="BP411" s="401"/>
      <c r="BQ411" s="400"/>
      <c r="BR411" s="401"/>
      <c r="BS411" s="400"/>
      <c r="BT411" s="401"/>
      <c r="BU411" s="400"/>
      <c r="BV411" s="401"/>
      <c r="BW411" s="400"/>
      <c r="BX411" s="401"/>
      <c r="BY411" s="400"/>
      <c r="BZ411" s="401"/>
      <c r="CA411" s="400"/>
      <c r="CB411" s="401"/>
      <c r="CC411" s="400"/>
      <c r="CD411" s="401"/>
      <c r="CE411" s="400"/>
      <c r="CF411" s="401"/>
      <c r="CG411" s="400"/>
      <c r="CH411" s="401"/>
      <c r="CI411" s="400"/>
      <c r="CJ411" s="401"/>
      <c r="CK411" s="400"/>
      <c r="CL411" s="401"/>
      <c r="CM411" s="400"/>
      <c r="CN411" s="401"/>
      <c r="CO411" s="400"/>
      <c r="CP411" s="401"/>
      <c r="CQ411" s="400"/>
      <c r="CR411" s="401"/>
      <c r="CS411" s="400"/>
      <c r="CT411" s="401"/>
      <c r="CU411" s="400"/>
      <c r="CV411" s="401"/>
      <c r="CW411" s="400"/>
      <c r="CX411" s="401"/>
      <c r="CY411" s="400"/>
      <c r="CZ411" s="401"/>
      <c r="DA411" s="400"/>
      <c r="DB411" s="401"/>
      <c r="DC411" s="400"/>
      <c r="DD411" s="401"/>
      <c r="DE411" s="400"/>
      <c r="DF411" s="401"/>
      <c r="DG411" s="400"/>
      <c r="DH411" s="401"/>
      <c r="DI411" s="400"/>
      <c r="DJ411" s="401"/>
      <c r="DK411" s="400"/>
      <c r="DL411" s="401"/>
      <c r="DM411" s="400"/>
      <c r="DN411" s="401"/>
      <c r="DO411" s="400"/>
      <c r="DP411" s="401"/>
      <c r="DQ411" s="400"/>
      <c r="DR411" s="401"/>
      <c r="DS411" s="400"/>
      <c r="DT411" s="401"/>
      <c r="DU411" s="400"/>
      <c r="DV411" s="401"/>
      <c r="DW411" s="400"/>
      <c r="DX411" s="401"/>
      <c r="DY411" s="400"/>
      <c r="DZ411" s="401"/>
      <c r="EA411" s="400"/>
      <c r="EB411" s="401"/>
      <c r="EC411" s="400"/>
      <c r="ED411" s="401"/>
      <c r="EE411" s="400"/>
      <c r="EF411" s="401"/>
      <c r="EG411" s="400"/>
      <c r="EH411" s="401"/>
      <c r="EI411" s="400"/>
      <c r="EJ411" s="447"/>
      <c r="EK411" s="510"/>
      <c r="EL411" s="513"/>
      <c r="EM411" s="520"/>
      <c r="EN411" s="520"/>
      <c r="EO411" s="520"/>
      <c r="EP411" s="171">
        <f t="shared" si="455"/>
        <v>32</v>
      </c>
      <c r="EQ411" s="171">
        <f t="shared" si="456"/>
        <v>0</v>
      </c>
      <c r="ER411" s="171">
        <f t="shared" si="457"/>
        <v>0</v>
      </c>
      <c r="ES411" s="171">
        <f t="shared" si="458"/>
        <v>0</v>
      </c>
      <c r="ET411" s="171">
        <f t="shared" si="459"/>
        <v>0</v>
      </c>
      <c r="EU411" s="171">
        <f t="shared" si="460"/>
        <v>0</v>
      </c>
      <c r="EV411" s="172">
        <f t="shared" si="461"/>
        <v>32</v>
      </c>
      <c r="EW411" s="367">
        <f>IF(C411=4,IF(MAX(Q411:EJ413)&gt;0,(Especiall/30*(IF(($G411-$F411)=($G$5-$F$5),30,IF(DAY($G411)=31,($G411-$F411),($G411-$F411)+1)))),0),0)</f>
        <v>0</v>
      </c>
      <c r="EX411" s="248">
        <f t="shared" ref="EX411:EX414" si="478">FF411</f>
        <v>20590.34</v>
      </c>
      <c r="EY411" s="174">
        <f>(L411*regular)+(M411*Cadeirantee)</f>
        <v>0</v>
      </c>
      <c r="EZ411" s="249">
        <f>SUMIF(FG411:GJ411,"&gt;0")</f>
        <v>0</v>
      </c>
      <c r="FA411" s="249">
        <f>SUMIF(FG411:GJ411,"&lt;0")+SUMIF(GN411:HP411,"&lt;0")</f>
        <v>0</v>
      </c>
      <c r="FB411" s="174">
        <v>0</v>
      </c>
      <c r="FC411" s="175">
        <f>N411*km*'VALORES TABELA'!$B$13</f>
        <v>0</v>
      </c>
      <c r="FD411" s="250">
        <f>GL411</f>
        <v>0</v>
      </c>
      <c r="FE411" s="176">
        <f>(EW411+EW412+EW413+EW414+EX411+EX412+EX413+EX414+EY411+EY412+EY413+EY414+EY415+EZ411+EZ412+EZ413+EZ414+FA411+FA412+FA413+FA414+FC411+FC412+FC413+FC414+HY411-HZ411-IA411+FD411+FD412+FD413+FD414+FB415)</f>
        <v>20725.3</v>
      </c>
      <c r="FF411" s="177">
        <f>IF(C411=4,SUM(Q411+Q412+Q413+S411+S412+S413)*Percapita/30*FF$4+(R411+R412+R413+T411+T412+T413)*Cadeirante/30*FF$4,IF(C411=3,IF(Q414+S414=10,Fixo/30*FF$4+(Q411+Q412+Q413+S411+S412+S413)*Percapita/30*FF$4+(R414+T414)*Cadeirante/30*FF$4,IF(Q414+S414&lt;=9,(Q414+S414)*Crechee/30*FF$4)+(R414+T414)*Cadeirante/30*FF$4+(Q411+Q412+Q413+S411+S412+S413)*Percapita/30*FF$4)+IF(Q414+S414&gt;=11,Fixo/30*FF$4+(Q414+S414-10)*Crechee/30*FF$4,0),IF(C411=2,IF(R411+R412+R413+R414+T411+T412+T413+T414=1,Cadeirante/30*FF$4,IF(R411+R412+R413+R414+T411+T412+T413+T414=2,Fixo/30*FF$4,IF(R411+R412+R413+R414+T411+T412+T413+T414&gt;2,Fixo/30*FF$4+(R411+R412+R413+R414+T411+T412+T413+T414-2)*Cadeirante/30*FF$4)))+(Q411+Q412+Q413+S411+S412+S413)*Percapita/30*FF$4+(Q414+S414)*Crechee/30*FF$4,IF(C411=1,IF(Q411+Q412+Q413+R411+R412+R413+S411+S412+S413+T411+T412+T413&lt;=15,(Q411+Q412+Q413+S411+S412+S413)*Percapita/30*FF$4,IF(Q411+Q412+Q413+R411+R412+R413+S411+S412+S413+T411+T412+T413&gt;=16,Fixo/30*FF$4+(Q411+Q412+Q413+R411+R412+R413+S411+S412+S413+T411+T412-16)*Percapita/30*FF$4))))))</f>
        <v>20590.34</v>
      </c>
      <c r="FG411" s="177">
        <f>IF(C411=4,SUM(U411+U412+U413+W411+W412+W413)*Percapita/30*FG$4+(V411+V412+V413+X411+X412+X413)*Cadeirante/30*FG$4,IF(C411=3,IF(U414+W414=10,Fixo/30*FG$4+(U411+U412+U413+W411+W412+W413)*Percapita/30*FG$4+(V414+X414)*Cadeirante/30*FG$4,IF(U414+W414&lt;=9,(U414+W414)*Crechee/30*FG$4)+(V414+X414)*Cadeirante/30*FG$4+(U411+U412+U413+W411+W412+W413)*Percapita/30*FG$4)+IF(U414+W414&gt;=11,Fixo/30*FG$4+(U414+W414-10)*Crechee/30*FG$4,0),IF(C411=2,IF(V411+V412+V413+V414+X411+X412+X413+X414=1,Cadeirante/30*FG$4,IF(V411+V412+V413+V414+X411+X412+X413+X414=2,Fixo/30*FG$4,IF(V411+V412+V413+V414+X411+X412+X413+X414&gt;2,Fixo/30*FG$4+(V411+V412+V413+V414+X411+X412+X413+X414-2)*Cadeirante/30*FG$4)))+(U411+U412+U413+W411+W412+W413)*Percapita/30*FG$4+(U414+W414)*Crechee/30*FG$4,IF(C411=1,IF(U411+U412+U413+V411+V412+V413+W411+W412+W413+X411+X412+X413&lt;=15,(U411+U412+U413+W411+W412+W413)*Percapita/30*FG$4,IF(U411+U412+U413+V411+V412+V413+W411+W412+W413+X411+X412+X413&gt;=16,Fixo/30*FG$4+(U411+U412+U413+V411+V412+V413+W411+W412+W413+X411+X412-16)*Percapita/30*FG$4))))))</f>
        <v>0</v>
      </c>
      <c r="FH411" s="177">
        <f>IF(C411=4,SUM(Y411+Y412+Y413+AA411+AA412+AA413)*Percapita/30*FH$4+(Z411+Z412+Z413+AB411+AB412+AB413)*Cadeirante/30*FH$4,IF(C411=3,IF(Y414+AA414=10,Fixo/30*FH$4+(Y411+Y412+Y413+AA411+AA412+AA413)*Percapita/30*FH$4+(Z414+AB414)*Cadeirante/30*FH$4,IF(Y414+AA414&lt;=9,(Y414+AA414)*Crechee/30*FH$4)+(Z414+AB414)*Cadeirante/30*FH$4+(Y411+Y412+Y413+AA411+AA412+AA413)*Percapita/30*FH$4)+IF(Y414+AA414&gt;=11,Fixo/30*FH$4+(Y414+AA414-10)*Crechee/30*FH$4,0),IF(C411=2,IF(Z411+Z412+Z413+Z414+AB411+AB412+AB413+AB414=1,Cadeirante/30*FH$4,IF(Z411+Z412+Z413+Z414+AB411+AB412+AB413+AB414=2,Fixo/30*FH$4,IF(Z411+Z412+Z413+Z414+AB411+AB412+AB413+AB414&gt;2,Fixo/30*FH$4+(Z411+Z412+Z413+Z414+AB411+AB412+AB413+AB414-2)*Cadeirante/30*FH$4)))+(Y411+Y412+Y413+AA411+AA412+AA413)*Percapita/30*FH$4+(Y414+AA414)*Crechee/30*FH$4,IF(C411=1,IF(Y411+Y412+Y413+Z411+Z412+Z413+AA411+AA412+AA413+AB411+AB412+AB413&lt;=15,(Y411+Y412+Y413+AA411+AA412+AA413)*Percapita/30*FH$4,IF(Y411+Y412+Y413+Z411+Z412+Z413+AA411+AA412+AA413+AB411+AB412+AB413&gt;=16,Fixo/30*FH$4+(Y411+Y412+Y413+Z411+Z412+Z413+AA411+AA412+AA413+AB411+AB412-16)*Percapita/30*FH$4))))))</f>
        <v>0</v>
      </c>
      <c r="FI411" s="177">
        <f>IF(C411=4,SUM(AC411+AC412+AC413+AE411+AE412+AE413)*Percapita/30*FI$4+(AD411+AD412+AD413+AF411+AF412+AF413)*Cadeirante/30*FI$4,IF(C411=3,IF(AC414+AE414=10,Fixo/30*FI$4+(AC411+AC412+AC413+AE411+AE412+AE413)*Percapita/30*FI$4+(AD414+AF414)*Cadeirante/30*FI$4,IF(AC414+AE414&lt;=9,(AC414+AE414)*Crechee/30*FI$4)+(AD414+AF414)*Cadeirante/30*FI$4+(AC411+AC412+AC413+AE411+AE412+AE413)*Percapita/30*FI$4)+IF(AC414+AE414&gt;=11,Fixo/30*FI$4+(AC414+AE414-10)*Crechee/30*FI$4,0),IF(C411=2,IF(AD411+AD412+AD413+AD414+AF411+AF412+AF413+AF414=1,Cadeirante/30*FI$4,IF(AD411+AD412+AD413+AD414+AF411+AF412+AF413+AF414=2,Fixo/30*FI$4,IF(AD411+AD412+AD413+AD414+AF411+AF412+AF413+AF414&gt;2,Fixo/30*FI$4+(AD411+AD412+AD413+AD414+AF411+AF412+AF413+AF414-2)*Cadeirante/30*FI$4)))+(AC411+AC412+AC413+AE411+AE412+AE413)*Percapita/30*FI$4+(AC414+AE414)*Crechee/30*FI$4,IF(C411=1,IF(AC411+AC412+AC413+AD411+AD412+AD413+AE411+AE412+AE413+AF411+AF412+AF413&lt;=15,(AC411+AC412+AC413+AE411+AE412+AE413)*Percapita/30*FI$4,IF(AC411+AC412+AC413+AD411+AD412+AD413+AE411+AE412+AE413+AF411+AF412+AF413&gt;=16,Fixo/30*FI$4+(AC411+AC412+AC413+AD411+AD412+AD413+AE411+AE412+AE413+AF411+AF412-16)*Percapita/30*FI$4))))))</f>
        <v>0</v>
      </c>
      <c r="FJ411" s="177">
        <f>IF(C411=4,SUM(AG411+AG412+AG413+AI411+AI412+AI413)*Percapita/30*FJ$4+(AH411+AH412+AH413+AJ411+AJ412+AJ413)*Cadeirante/30*FJ$4,IF(C411=3,IF(AG414+AI414=10,Fixo/30*FJ$4+(AG411+AG412+AG413+AI411+AI412+AI413)*Percapita/30*FJ$4+(AH414+AJ414)*Cadeirante/30*FJ$4,IF(AG414+AI414&lt;=9,(AG414+AI414)*Crechee/30*FJ$4)+(AH414+AJ414)*Cadeirante/30*FJ$4+(AG411+AG412+AG413+AI411+AI412+AI413)*Percapita/30*FJ$4)+IF(AG414+AI414&gt;=11,Fixo/30*FJ$4+(AG414+AI414-10)*Crechee/30*FJ$4,0),IF(C411=2,IF(AH411+AH412+AH413+AH414+AJ411+AJ412+AJ413+AJ414=1,Cadeirante/30*FJ$4,IF(AH411+AH412+AH413+AH414+AJ411+AJ412+AJ413+AJ414=2,Fixo/30*FJ$4,IF(AH411+AH412+AH413+AH414+AJ411+AJ412+AJ413+AJ414&gt;2,Fixo/30*FJ$4+(AH411+AH412+AH413+AH414+AJ411+AJ412+AJ413+AJ414-2)*Cadeirante/30*FJ$4)))+(AG411+AG412+AG413+AI411+AI412+AI413)*Percapita/30*FJ$4+(AG414+AI414)*Crechee/30*FJ$4,IF(C411=1,IF(AG411+AG412+AG413+AH411+AH412+AH413+AI411+AI412+AI413+AJ411+AJ412+AJ413&lt;=15,(AG411+AG412+AG413+AI411+AI412+AI413)*Percapita/30*FJ$4,IF(AG411+AG412+AG413+AH411+AH412+AH413+AI411+AI412+AI413+AJ411+AJ412+AJ413&gt;=16,Fixo/30*FJ$4+(AG411+AG412+AG413+AH411+AH412+AH413+AI411+AI412+AI413+AJ411+AJ412-16)*Percapita/30*FJ$4))))))</f>
        <v>0</v>
      </c>
      <c r="FK411" s="177">
        <f>IF(C411=4,SUM(AK411+AK412+AK413+AM411+AM412+AM413)*Percapita/30*FK$4+(AL411+AL412+AL413+AN411+AN412+AN413)*Cadeirante/30*FK$4,IF(C411=3,IF(AK414+AM414=10,Fixo/30*FK$4+(AK411+AK412+AK413+AM411+AM412+AM413)*Percapita/30*FK$4+(AL414+AN414)*Cadeirante/30*FK$4,IF(AK414+AM414&lt;=9,(AK414+AM414)*Crechee/30*FK$4)+(AL414+AN414)*Cadeirante/30*FK$4+(AK411+AK412+AK413+AM411+AM412+AM413)*Percapita/30*FK$4)+IF(AK414+AM414&gt;=11,Fixo/30*FK$4+(AK414+AM414-10)*Crechee/30*FK$4,0),IF(C411=2,IF(AL411+AL412+AL413+AL414+AN411+AN412+AN413+AN414=1,Cadeirante/30*FK$4,IF(AL411+AL412+AL413+AL414+AN411+AN412+AN413+AN414=2,Fixo/30*FK$4,IF(AL411+AL412+AL413+AL414+AN411+AN412+AN413+AN414&gt;2,Fixo/30*FK$4+(AL411+AL412+AL413+AL414+AN411+AN412+AN413+AN414-2)*Cadeirante/30*FK$4)))+(AK411+AK412+AK413+AM411+AM412+AM413)*Percapita/30*FK$4+(AK414+AM414)*Crechee/30*FK$4,IF(C411=1,IF(AK411+AK412+AK413+AL411+AL412+AL413+AM411+AM412+AM413+AN411+AN412+AN413&lt;=15,(AK411+AK412+AK413+AM411+AM412+AM413)*Percapita/30*FK$4,IF(AK411+AK412+AK413+AL411+AL412+AL413+AM411+AM412+AM413+AN411+AN412+AN413&gt;=16,Fixo/30*FK$4+(AK411+AK412+AK413+AL411+AL412+AL413+AM411+AM412+AM413+AN411+AN412-16)*Percapita/30*FK$4))))))</f>
        <v>0</v>
      </c>
      <c r="FL411" s="177">
        <f>IF(C411=4,SUM(AO411+AO412+AO413+AQ411+AQ412+AQ413)*Percapita/30*FL$4+(AP411+AP412+AP413+AR411+AR412+AR413)*Cadeirante/30*FL$4,IF(C411=3,IF(AO414+AQ414=10,Fixo/30*FL$4+(AO411+AO412+AO413+AQ411+AQ412+AQ413)*Percapita/30*FL$4+(AP414+AR414)*Cadeirante/30*FL$4,IF(AO414+AQ414&lt;=9,(AO414+AQ414)*Crechee/30*FL$4)+(AP414+AR414)*Cadeirante/30*FL$4+(AO411+AO412+AO413+AQ411+AQ412+AQ413)*Percapita/30*FL$4)+IF(AO414+AQ414&gt;=11,Fixo/30*FL$4+(AO414+AQ414-10)*Crechee/30*FL$4,0),IF(C411=2,IF(AP411+AP412+AP413+AP414+AR411+AR412+AR413+AR414=1,Cadeirante/30*FL$4,IF(AP411+AP412+AP413+AP414+AR411+AR412+AR413+AR414=2,Fixo/30*FL$4,IF(AP411+AP412+AP413+AP414+AR411+AR412+AR413+AR414&gt;2,Fixo/30*FL$4+(AP411+AP412+AP413+AP414+AR411+AR412+AR413+AR414-2)*Cadeirante/30*FL$4)))+(AO411+AO412+AO413+AQ411+AQ412+AQ413)*Percapita/30*FL$4+(AO414+AQ414)*Crechee/30*FL$4,IF(C411=1,IF(AO411+AO412+AO413+AP411+AP412+AP413+AQ411+AQ412+AQ413+AR411+AR412+AR413&lt;=15,(AO411+AO412+AO413+AQ411+AQ412+AQ413)*Percapita/30*FL$4,IF(AO411+AO412+AO413+AP411+AP412+AP413+AQ411+AQ412+AQ413+AR411+AR412+AR413&gt;=16,Fixo/30*FL$4+(AO411+AO412+AO413+AP411+AP412+AP413+AQ411+AQ412+AQ413+AR411+AR412-16)*Percapita/30*FL$4))))))</f>
        <v>0</v>
      </c>
      <c r="FM411" s="177">
        <f>IF(C411=4,SUM(AS411+AS412+AS413+AU411+AU412+AU413)*Percapita/30*FM$4+(AT411+AT412+AT413+AV411+AV412+AV413)*Cadeirante/30*FM$4,IF(C411=3,IF(AS414+AU414=10,Fixo/30*FM$4+(AS411+AS412+AS413+AU411+AU412+AU413)*Percapita/30*FM$4+(AT414+AV414)*Cadeirante/30*FM$4,IF(AS414+AU414&lt;=9,(AS414+AU414)*Crechee/30*FM$4)+(AT414+AV414)*Cadeirante/30*FM$4+(AS411+AS412+AS413+AU411+AU412+AU413)*Percapita/30*FM$4)+IF(AS414+AU414&gt;=11,Fixo/30*FM$4+(AS414+AU414-10)*Crechee/30*FM$4,0),IF(C411=2,IF(AT411+AT412+AT413+AT414+AV411+AV412+AV413+AV414=1,Cadeirante/30*FM$4,IF(AT411+AT412+AT413+AT414+AV411+AV412+AV413+AV414=2,Fixo/30*FM$4,IF(AT411+AT412+AT413+AT414+AV411+AV412+AV413+AV414&gt;2,Fixo/30*FM$4+(AT411+AT412+AT413+AT414+AV411+AV412+AV413+AV414-2)*Cadeirante/30*FM$4)))+(AS411+AS412+AS413+AU411+AU412+AU413)*Percapita/30*FM$4+(AS414+AU414)*Crechee/30*FM$4,IF(C411=1,IF(AS411+AS412+AS413+AT411+AT412+AT413+AU411+AU412+AU413+AV411+AV412+AV413&lt;=15,(AS411+AS412+AS413+AU411+AU412+AU413)*Percapita/30*FM$4,IF(AS411+AS412+AS413+AT411+AT412+AT413+AU411+AU412+AU413+AV411+AV412+AV413&gt;=16,Fixo/30*FM$4+(AS411+AS412+AS413+AT411+AT412+AT413+AU411+AU412+AU413+AV411+AV412-16)*Percapita/30*FM$4))))))</f>
        <v>0</v>
      </c>
      <c r="FN411" s="177">
        <f>IF(C411=4,SUM(AW411+AW412+AW413+AY411+AY412+AY413)*Percapita/30*FN$4+(AX411+AX412+AX413+AZ411+AZ412+AZ413)*Cadeirante/30*FN$4,IF(C411=3,IF(AW414+AY414=10,Fixo/30*FN$4+(AW411+AW412+AW413+AY411+AY412+AY413)*Percapita/30*FN$4+(AX414+AZ414)*Cadeirante/30*FN$4,IF(AW414+AY414&lt;=9,(AW414+AY414)*Crechee/30*FN$4)+(AX414+AZ414)*Cadeirante/30*FN$4+(AW411+AW412+AW413+AY411+AY412+AY413)*Percapita/30*FN$4)+IF(AW414+AY414&gt;=11,Fixo/30*FN$4+(AW414+AY414-10)*Crechee/30*FN$4,0),IF(C411=2,IF(AX411+AX412+AX413+AX414+AZ411+AZ412+AZ413+AZ414=1,Cadeirante/30*FN$4,IF(AX411+AX412+AX413+AX414+AZ411+AZ412+AZ413+AZ414=2,Fixo/30*FN$4,IF(AX411+AX412+AX413+AX414+AZ411+AZ412+AZ413+AZ414&gt;2,Fixo/30*FN$4+(AX411+AX412+AX413+AX414+AZ411+AZ412+AZ413+AZ414-2)*Cadeirante/30*FN$4)))+(AW411+AW412+AW413+AY411+AY412+AY413)*Percapita/30*FN$4+(AW414+AY414)*Crechee/30*FN$4,IF(C411=1,IF(AW411+AW412+AW413+AX411+AX412+AX413+AY411+AY412+AY413+AZ411+AZ412+AZ413&lt;=15,(AW411+AW412+AW413+AY411+AY412+AY413)*Percapita/30*FN$4,IF(AW411+AW412+AW413+AX411+AX412+AX413+AY411+AY412+AY413+AZ411+AZ412+AZ413&gt;=16,Fixo/30*FN$4+(AW411+AW412+AW413+AX411+AX412+AX413+AY411+AY412+AY413+AZ411+AZ412-16)*Percapita/30*FN$4))))))</f>
        <v>0</v>
      </c>
      <c r="FO411" s="177">
        <f>IF(C411=4,SUM(BA411+BA412+BA413+BC411+BC412+BC413)*Percapita/30*FO$4+(BB411+BB412+BB413+BD411+BD412+BD413)*Cadeirante/30*FO$4,IF(C411=3,IF(BA414+BC414=10,Fixo/30*FO$4+(BA411+BA412+BA413+BC411+BC412+BC413)*Percapita/30*FO$4+(BB414+BD414)*Cadeirante/30*FO$4,IF(BA414+BC414&lt;=9,(BA414+BC414)*Crechee/30*FO$4)+(BB414+BD414)*Cadeirante/30*FO$4+(BA411+BA412+BA413+BC411+BC412+BC413)*Percapita/30*FO$4)+IF(BA414+BC414&gt;=11,Fixo/30*FO$4+(BA414+BC414-10)*Crechee/30*FO$4,0),IF(C411=2,IF(BB411+BB412+BB413+BB414+BD411+BD412+BD413+BD414=1,Cadeirante/30*FO$4,IF(BB411+BB412+BB413+BB414+BD411+BD412+BD413+BD414=2,Fixo/30*FO$4,IF(BB411+BB412+BB413+BB414+BD411+BD412+BD413+BD414&gt;2,Fixo/30*FO$4+(BB411+BB412+BB413+BB414+BD411+BD412+BD413+BD414-2)*Cadeirante/30*FO$4)))+(BA411+BA412+BA413+BC411+BC412+BC413)*Percapita/30*FO$4+(BA414+BC414)*Crechee/30*FO$4,IF(C411=1,IF(BA411+BA412+BA413+BB411+BB412+BB413+BC411+BC412+BC413+BD411+BD412+BD413&lt;=15,(BA411+BA412+BA413+BC411+BC412+BC413)*Percapita/30*FO$4,IF(BA411+BA412+BA413+BB411+BB412+BB413+BC411+BC412+BC413+BD411+BD412+BD413&gt;=16,Fixo/30*FO$4+(BA411+BA412+BA413+BB411+BB412+BB413+BC411+BC412+BC413+BD411+BD412-16)*Percapita/30*FO$4))))))</f>
        <v>0</v>
      </c>
      <c r="FP411" s="177">
        <f>IF(C411=4,SUM(BE411+BE412+BE413+BG411+BG412+BG413)*Percapita/30*FP$4+(BF411+BF412+BF413+BH411+BH412+BH413)*Cadeirante/30*FP$4,IF(C411=3,IF(BE414+BG414=10,Fixo/30*FP$4+(BE411+BE412+BE413+BG411+BG412+BG413)*Percapita/30*FP$4+(BF414+BH414)*Cadeirante/30*FP$4,IF(BE414+BG414&lt;=9,(BE414+BG414)*Crechee/30*FP$4)+(BF414+BH414)*Cadeirante/30*FP$4+(BE411+BE412+BE413+BG411+BG412+BG413)*Percapita/30*FP$4)+IF(BE414+BG414&gt;=11,Fixo/30*FP$4+(BE414+BG414-10)*Crechee/30*FP$4,0),IF(C411=2,IF(BF411+BF412+BF413+BF414+BH411+BH412+BH413+BH414=1,Cadeirante/30*FP$4,IF(BF411+BF412+BF413+BF414+BH411+BH412+BH413+BH414=2,Fixo/30*FP$4,IF(BF411+BF412+BF413+BF414+BH411+BH412+BH413+BH414&gt;2,Fixo/30*FP$4+(BF411+BF412+BF413+BF414+BH411+BH412+BH413+BH414-2)*Cadeirante/30*FP$4)))+(BE411+BE412+BE413+BG411+BG412+BG413)*Percapita/30*FP$4+(BE414+BG414)*Crechee/30*FP$4,IF(C411=1,IF(BE411+BE412+BE413+BF411+BF412+BF413+BG411+BG412+BG413+BH411+BH412+BH413&lt;=15,(BE411+BE412+BE413+BG411+BG412+BG413)*Percapita/30*FP$4,IF(BE411+BE412+BE413+BF411+BF412+BF413+BG411+BG412+BG413+BH411+BH412+BH413&gt;=16,Fixo/30*FP$4+(BE411+BE412+BE413+BF411+BF412+BF413+BG411+BG412+BG413+BH411+BH412-16)*Percapita/30*FP$4))))))</f>
        <v>0</v>
      </c>
      <c r="FQ411" s="177">
        <f>IF(C411=4,SUM(BI411+BI412+BI413+BK411+BK412+BK413)*Percapita/30*FQ$4+(BJ411+BJ412+BJ413+BL411+BL412+BL413)*Cadeirante/30*FQ$4,IF(C411=3,IF(BI414+BK414=10,Fixo/30*FQ$4+(BI411+BI412+BI413+BK411+BK412+BK413)*Percapita/30*FQ$4+(BJ414+BL414)*Cadeirante/30*FQ$4,IF(BI414+BK414&lt;=9,(BI414+BK414)*Crechee/30*FQ$4)+(BJ414+BL414)*Cadeirante/30*FQ$4+(BI411+BI412+BI413+BK411+BK412+BK413)*Percapita/30*FQ$4)+IF(BI414+BK414&gt;=11,Fixo/30*FQ$4+(BI414+BK414-10)*Crechee/30*FQ$4,0),IF(C411=2,IF(BJ411+BJ412+BJ413+BJ414+BL411+BL412+BL413+BL414=1,Cadeirante/30*FQ$4,IF(BJ411+BJ412+BJ413+BJ414+BL411+BL412+BL413+BL414=2,Fixo/30*FQ$4,IF(BJ411+BJ412+BJ413+BJ414+BL411+BL412+BL413+BL414&gt;2,Fixo/30*FQ$4+(BJ411+BJ412+BJ413+BJ414+BL411+BL412+BL413+BL414-2)*Cadeirante/30*FQ$4)))+(BI411+BI412+BI413+BK411+BK412+BK413)*Percapita/30*FQ$4+(BI414+BK414)*Crechee/30*FQ$4,IF(C411=1,IF(BI411+BI412+BI413+BJ411+BJ412+BJ413+BK411+BK412+BK413+BL411+BL412+BL413&lt;=15,(BI411+BI412+BI413+BK411+BK412+BK413)*Percapita/30*FQ$4,IF(BI411+BI412+BI413+BJ411+BJ412+BJ413+BK411+BK412+BK413+BL411+BL412+BL413&gt;=16,Fixo/30*FQ$4+(BI411+BI412+BI413+BJ411+BJ412+BJ413+BK411+BK412+BK413+BL411+BL412-16)*Percapita/30*FQ$4))))))</f>
        <v>0</v>
      </c>
      <c r="FR411" s="177">
        <f>IF(C411=4,SUM(BM411+BM412+BM413+BO411+BO412+BO413)*Percapita/30*FR$4+(BN411+BN412+BN413+BP411+BP412+BP413)*Cadeirante/30*FR$4,IF(C411=3,IF(BM414+BO414=10,Fixo/30*FR$4+(BM411+BM412+BM413+BO411+BO412+BO413)*Percapita/30*FR$4+(BN414+BP414)*Cadeirante/30*FR$4,IF(BM414+BO414&lt;=9,(BM414+BO414)*Crechee/30*FR$4)+(BN414+BP414)*Cadeirante/30*FR$4+(BM411+BM412+BM413+BO411+BO412+BO413)*Percapita/30*FR$4)+IF(BM414+BO414&gt;=11,Fixo/30*FR$4+(BM414+BO414-10)*Crechee/30*FR$4,0),IF(C411=2,IF(BN411+BN412+BN413+BN414+BP411+BP412+BP413+BP414=1,Cadeirante/30*FR$4,IF(BN411+BN412+BN413+BN414+BP411+BP412+BP413+BP414=2,Fixo/30*FR$4,IF(BN411+BN412+BN413+BN414+BP411+BP412+BP413+BP414&gt;2,Fixo/30*FR$4+(BN411+BN412+BN413+BN414+BP411+BP412+BP413+BP414-2)*Cadeirante/30*FR$4)))+(BM411+BM412+BM413+BO411+BO412+BO413)*Percapita/30*FR$4+(BM414+BO414)*Crechee/30*FR$4,IF(C411=1,IF(BM411+BM412+BM413+BN411+BN412+BN413+BO411+BO412+BO413+BP411+BP412+BP413&lt;=15,(BM411+BM412+BM413+BO411+BO412+BO413)*Percapita/30*FR$4,IF(BM411+BM412+BM413+BN411+BN412+BN413+BO411+BO412+BO413+BP411+BP412+BP413&gt;=16,Fixo/30*FR$4+(BM411+BM412+BM413+BN411+BN412+BN413+BO411+BO412+BO413+BP411+BP412-16)*Percapita/30*FR$4))))))</f>
        <v>0</v>
      </c>
      <c r="FS411" s="177">
        <f>IF(C411=4,SUM(BQ411+BQ412+BQ413+BS411+BS412+BS413)*Percapita/30*FS$4+(BR411+BR412+BR413+BT411+BT412+BT413)*Cadeirante/30*FS$4,IF(C411=3,IF(BQ414+BS414=10,Fixo/30*FS$4+(BQ411+BQ412+BQ413+BS411+BS412+BS413)*Percapita/30*FS$4+(BR414+BT414)*Cadeirante/30*FS$4,IF(BQ414+BS414&lt;=9,(BQ414+BS414)*Crechee/30*FS$4)+(BR414+BT414)*Cadeirante/30*FS$4+(BQ411+BQ412+BQ413+BS411+BS412+BS413)*Percapita/30*FS$4)+IF(BQ414+BS414&gt;=11,Fixo/30*FS$4+(BQ414+BS414-10)*Crechee/30*FS$4,0),IF(C411=2,IF(BR411+BR412+BR413+BR414+BT411+BT412+BT413+BT414=1,Cadeirante/30*FS$4,IF(BR411+BR412+BR413+BR414+BT411+BT412+BT413+BT414=2,Fixo/30*FS$4,IF(BR411+BR412+BR413+BR414+BT411+BT412+BT413+BT414&gt;2,Fixo/30*FS$4+(BR411+BR412+BR413+BR414+BT411+BT412+BT413+BT414-2)*Cadeirante/30*FS$4)))+(BQ411+BQ412+BQ413+BS411+BS412+BS413)*Percapita/30*FS$4+(BQ414+BS414)*Crechee/30*FS$4,IF(C411=1,IF(BQ411+BQ412+BQ413+BR411+BR412+BR413+BS411+BS412+BS413+BT411+BT412+BT413&lt;=15,(BQ411+BQ412+BQ413+BS411+BS412+BS413)*Percapita/30*FS$4,IF(BQ411+BQ412+BQ413+BR411+BR412+BR413+BS411+BS412+BS413+BT411+BT412+BT413&gt;=16,Fixo/30*FS$4+(BQ411+BQ412+BQ413+BR411+BR412+BR413+BS411+BS412+BS413+BT411+BT412-16)*Percapita/30*FS$4))))))</f>
        <v>0</v>
      </c>
      <c r="FT411" s="177">
        <f>IF(C411=4,SUM(BU411+BU412+BU413+BW411+BW412+BW413)*Percapita/30*FT$4+(BV411+BV412+BV413+BX411+BX412+BX413)*Cadeirante/30*FT$4,IF(C411=3,IF(BU414+BW414=10,Fixo/30*FT$4+(BU411+BU412+BU413+BW411+BW412+BW413)*Percapita/30*FT$4+(BV414+BX414)*Cadeirante/30*FT$4,IF(BU414+BW414&lt;=9,(BU414+BW414)*Crechee/30*FT$4)+(BV414+BX414)*Cadeirante/30*FT$4+(BU411+BU412+BU413+BW411+BW412+BW413)*Percapita/30*FT$4)+IF(BU414+BW414&gt;=11,Fixo/30*FT$4+(BU414+BW414-10)*Crechee/30*FT$4,0),IF(C411=2,IF(BV411+BV412+BV413+BV414+BX411+BX412+BX413+BX414=1,Cadeirante/30*FT$4,IF(BV411+BV412+BV413+BV414+BX411+BX412+BX413+BX414=2,Fixo/30*FT$4,IF(BV411+BV412+BV413+BV414+BX411+BX412+BX413+BX414&gt;2,Fixo/30*FT$4+(BV411+BV412+BV413+BV414+BX411+BX412+BX413+BX414-2)*Cadeirante/30*FT$4)))+(BU411+BU412+BU413+BW411+BW412+BW413)*Percapita/30*FT$4+(BU414+BW414)*Crechee/30*FT$4,IF(C411=1,IF(BU411+BU412+BU413+BV411+BV412+BV413+BW411+BW412+BW413+BX411+BX412+BX413&lt;=15,(BU411+BU412+BU413+BW411+BW412+BW413)*Percapita/30*FT$4,IF(BU411+BU412+BU413+BV411+BV412+BV413+BW411+BW412+BW413+BX411+BX412+BX413&gt;=16,Fixo/30*FT$4+(BU411+BU412+BU413+BV411+BV412+BV413+BW411+BW412+BW413+BX411+BX412-16)*Percapita/30*FT$4))))))</f>
        <v>0</v>
      </c>
      <c r="FU411" s="177">
        <f>IF(C411=4,SUM(BY411+BY412+BY413+CA411+CA412+CA413)*Percapita/30*FU$4+(BZ411+BZ412+BZ413+CB411+CB412+CB413)*Cadeirante/30*FU$4,IF(C411=3,IF(BY414+CA414=10,Fixo/30*FU$4+(BY411+BY412+BY413+CA411+CA412+CA413)*Percapita/30*FU$4+(BZ414+CB414)*Cadeirante/30*FU$4,IF(BY414+CA414&lt;=9,(BY414+CA414)*Crechee/30*FU$4)+(BZ414+CB414)*Cadeirante/30*FU$4+(BY411+BY412+BY413+CA411+CA412+CA413)*Percapita/30*FU$4)+IF(BY414+CA414&gt;=11,Fixo/30*FU$4+(BY414+CA414-10)*Crechee/30*FU$4,0),IF(C411=2,IF(BZ411+BZ412+BZ413+BZ414+CB411+CB412+CB413+CB414=1,Cadeirante/30*FU$4,IF(BZ411+BZ412+BZ413+BZ414+CB411+CB412+CB413+CB414=2,Fixo/30*FU$4,IF(BZ411+BZ412+BZ413+BZ414+CB411+CB412+CB413+CB414&gt;2,Fixo/30*FU$4+(BZ411+BZ412+BZ413+BZ414+CB411+CB412+CB413+CB414-2)*Cadeirante/30*FU$4)))+(BY411+BY412+BY413+CA411+CA412+CA413)*Percapita/30*FU$4+(BY414+CA414)*Crechee/30*FU$4,IF(C411=1,IF(BY411+BY412+BY413+BZ411+BZ412+BZ413+CA411+CA412+CA413+CB411+CB412+CB413&lt;=15,(BY411+BY412+BY413+CA411+CA412+CA413)*Percapita/30*FU$4,IF(BY411+BY412+BY413+BZ411+BZ412+BZ413+CA411+CA412+CA413+CB411+CB412+CB413&gt;=16,Fixo/30*FU$4+(BY411+BY412+BY413+BZ411+BZ412+BZ413+CA411+CA412+CA413+CB411+CB412-16)*Percapita/30*FU$4))))))</f>
        <v>0</v>
      </c>
      <c r="FV411" s="177">
        <f>IF(C411=4,SUM(CC411+CC412+CC413+CE411+CE412+CE413)*Percapita/30*FV$4+(CD411+CD412+CD413+CF411+CF412+CF413)*Cadeirante/30*FV$4,IF(C411=3,IF(CC414+CE414=10,Fixo/30*FV$4+(CC411+CC412+CC413+CE411+CE412+CE413)*Percapita/30*FV$4+(CD414+CF414)*Cadeirante/30*FV$4,IF(CC414+CE414&lt;=9,(CC414+CE414)*Crechee/30*FV$4)+(CD414+CF414)*Cadeirante/30*FV$4+(CC411+CC412+CC413+CE411+CE412+CE413)*Percapita/30*FV$4)+IF(CC414+CE414&gt;=11,Fixo/30*FV$4+(CC414+CE414-10)*Crechee/30*FV$4,0),IF(C411=2,IF(CD411+CD412+CD413+CD414+CF411+CF412+CF413+CF414=1,Cadeirante/30*FV$4,IF(CD411+CD412+CD413+CD414+CF411+CF412+CF413+CF414=2,Fixo/30*FV$4,IF(CD411+CD412+CD413+CD414+CF411+CF412+CF413+CF414&gt;2,Fixo/30*FV$4+(CD411+CD412+CD413+CD414+CF411+CF412+CF413+CF414-2)*Cadeirante/30*FV$4)))+(CC411+CC412+CC413+CE411+CE412+CE413)*Percapita/30*FV$4+(CC414+CE414)*Crechee/30*FV$4,IF(C411=1,IF(CC411+CC412+CC413+CD411+CD412+CD413+CE411+CE412+CE413+CF411+CF412+CF413&lt;=15,(CC411+CC412+CC413+CE411+CE412+CE413)*Percapita/30*FV$4,IF(CC411+CC412+CC413+CD411+CD412+CD413+CE411+CE412+CE413+CF411+CF412+CF413&gt;=16,Fixo/30*FV$4+(CC411+CC412+CC413+CD411+CD412+CD413+CE411+CE412+CE413+CF411+CF412-16)*Percapita/30*FV$4))))))</f>
        <v>0</v>
      </c>
      <c r="FW411" s="177">
        <f>IF(C411=4,SUM(CG411+CG412+CG413+CI411+CI412+CI413)*Percapita/30*FW$4+(CH411+CH412+CH413+CJ411+CJ412+CJ413)*Cadeirante/30*FW$4,IF(C411=3,IF(CG414+CI414=10,Fixo/30*FW$4+(CG411+CG412+CG413+CI411+CI412+CI413)*Percapita/30*FW$4+(CH414+CJ414)*Cadeirante/30*FW$4,IF(CG414+CI414&lt;=9,(CG414+CI414)*Crechee/30*FW$4)+(CH414+CJ414)*Cadeirante/30*FW$4+(CG411+CG412+CG413+CI411+CI412+CI413)*Percapita/30*FW$4)+IF(CG414+CI414&gt;=11,Fixo/30*FW$4+(CG414+CI414-10)*Crechee/30*FW$4,0),IF(C411=2,IF(CH411+CH412+CH413+CH414+CJ411+CJ412+CJ413+CJ414=1,Cadeirante/30*FW$4,IF(CH411+CH412+CH413+CH414+CJ411+CJ412+CJ413+CJ414=2,Fixo/30*FW$4,IF(CH411+CH412+CH413+CH414+CJ411+CJ412+CJ413+CJ414&gt;2,Fixo/30*FW$4+(CH411+CH412+CH413+CH414+CJ411+CJ412+CJ413+CJ414-2)*Cadeirante/30*FW$4)))+(CG411+CG412+CG413+CI411+CI412+CI413)*Percapita/30*FW$4+(CG414+CI414)*Crechee/30*FW$4,IF(C411=1,IF(CG411+CG412+CG413+CH411+CH412+CH413+CI411+CI412+CI413+CJ411+CJ412+CJ413&lt;=15,(CG411+CG412+CG413+CI411+CI412+CI413)*Percapita/30*FW$4,IF(CG411+CG412+CG413+CH411+CH412+CH413+CI411+CI412+CI413+CJ411+CJ412+CJ413&gt;=16,Fixo/30*FW$4+(CG411+CG412+CG413+CH411+CH412+CH413+CI411+CI412+CI413+CJ411+CJ412-16)*Percapita/30*FW$4))))))</f>
        <v>0</v>
      </c>
      <c r="FX411" s="177">
        <f>IF(C411=4,SUM(CK411+CK412+CK413+CM411+CM412+CM413)*Percapita/30*FX$4+(CL411+CL412+CL413+CN411+CN412+CN413)*Cadeirante/30*FX$4,IF(C411=3,IF(CK414+CM414=10,Fixo/30*FX$4+(CK411+CK412+CK413+CM411+CM412+CM413)*Percapita/30*FX$4+(CL414+CN414)*Cadeirante/30*FX$4,IF(CK414+CM414&lt;=9,(CK414+CM414)*Crechee/30*FX$4)+(CL414+CN414)*Cadeirante/30*FX$4+(CK411+CK412+CK413+CM411+CM412+CM413)*Percapita/30*FX$4)+IF(CK414+CM414&gt;=11,Fixo/30*FX$4+(CK414+CM414-10)*Crechee/30*FX$4,0),IF(C411=2,IF(CL411+CL412+CL413+CL414+CN411+CN412+CN413+CN414=1,Cadeirante/30*FX$4,IF(CL411+CL412+CL413+CL414+CN411+CN412+CN413+CN414=2,Fixo/30*FX$4,IF(CL411+CL412+CL413+CL414+CN411+CN412+CN413+CN414&gt;2,Fixo/30*FX$4+(CL411+CL412+CL413+CL414+CN411+CN412+CN413+CN414-2)*Cadeirante/30*FX$4)))+(CK411+CK412+CK413+CM411+CM412+CM413)*Percapita/30*FX$4+(CK414+CM414)*Crechee/30*FX$4,IF(C411=1,IF(CK411+CK412+CK413+CL411+CL412+CL413+CM411+CM412+CM413+CN411+CN412+CN413&lt;=15,(CK411+CK412+CK413+CM411+CM412+CM413)*Percapita/30*FX$4,IF(CK411+CK412+CK413+CL411+CL412+CL413+CM411+CM412+CM413+CN411+CN412+CN413&gt;=16,Fixo/30*FX$4+(CK411+CK412+CK413+CL411+CL412+CL413+CM411+CM412+CM413+CN411+CN412-16)*Percapita/30*FX$4))))))</f>
        <v>0</v>
      </c>
      <c r="FY411" s="177">
        <f>IF(C411=4,SUM(CO411+CO412+CO413+CQ411+CQ412+CQ413)*Percapita/30*FY$4+(CP411+CP412+CP413+CR411+CR412+CR413)*Cadeirante/30*FY$4,IF(C411=3,IF(CO414+CQ414=10,Fixo/30*FY$4+(CO411+CO412+CO413+CQ411+CQ412+CQ413)*Percapita/30*FY$4+(CP414+CR414)*Cadeirante/30*FY$4,IF(CO414+CQ414&lt;=9,(CO414+CQ414)*Crechee/30*FY$4)+(CP414+CR414)*Cadeirante/30*FY$4+(CO411+CO412+CO413+CQ411+CQ412+CQ413)*Percapita/30*FY$4)+IF(CO414+CQ414&gt;=11,Fixo/30*FY$4+(CO414+CQ414-10)*Crechee/30*FY$4,0),IF(C411=2,IF(CP411+CP412+CP413+CP414+CR411+CR412+CR413+CR414=1,Cadeirante/30*FY$4,IF(CP411+CP412+CP413+CP414+CR411+CR412+CR413+CR414=2,Fixo/30*FY$4,IF(CP411+CP412+CP413+CP414+CR411+CR412+CR413+CR414&gt;2,Fixo/30*FY$4+(CP411+CP412+CP413+CP414+CR411+CR412+CR413+CR414-2)*Cadeirante/30*FY$4)))+(CO411+CO412+CO413+CQ411+CQ412+CQ413)*Percapita/30*FY$4+(CO414+CQ414)*Crechee/30*FY$4,IF(C411=1,IF(CO411+CO412+CO413+CP411+CP412+CP413+CQ411+CQ412+CQ413+CR411+CR412+CR413&lt;=15,(CO411+CO412+CO413+CQ411+CQ412+CQ413)*Percapita/30*FY$4,IF(CO411+CO412+CO413+CP411+CP412+CP413+CQ411+CQ412+CQ413+CR411+CR412+CR413&gt;=16,Fixo/30*FY$4+(CO411+CO412+CO413+CP411+CP412+CP413+CQ411+CQ412+CQ413+CR411+CR412-16)*Percapita/30*FY$4))))))</f>
        <v>0</v>
      </c>
      <c r="FZ411" s="177">
        <f>IF(C411=4,SUM(CS411+CS412+CS413+CU411+CU412+CU413)*Percapita/30*FZ$4+(CT411+CT412+CT413+CV411+CV412+CV413)*Cadeirante/30*FZ$4,IF(C411=3,IF(CS414+CU414=10,Fixo/30*FZ$4+(CS411+CS412+CS413+CU411+CU412+CU413)*Percapita/30*FZ$4+(CT414+CV414)*Cadeirante/30*FZ$4,IF(CS414+CU414&lt;=9,(CS414+CU414)*Crechee/30*FZ$4)+(CT414+CV414)*Cadeirante/30*FZ$4+(CS411+CS412+CS413+CU411+CU412+CU413)*Percapita/30*FZ$4)+IF(CS414+CU414&gt;=11,Fixo/30*FZ$4+(CS414+CU414-10)*Crechee/30*FZ$4,0),IF(C411=2,IF(CT411+CT412+CT413+CT414+CV411+CV412+CV413+CV414=1,Cadeirante/30*FZ$4,IF(CT411+CT412+CT413+CT414+CV411+CV412+CV413+CV414=2,Fixo/30*FZ$4,IF(CT411+CT412+CT413+CT414+CV411+CV412+CV413+CV414&gt;2,Fixo/30*FZ$4+(CT411+CT412+CT413+CT414+CV411+CV412+CV413+CV414-2)*Cadeirante/30*FZ$4)))+(CS411+CS412+CS413+CU411+CU412+CU413)*Percapita/30*FZ$4+(CS414+CU414)*Crechee/30*FZ$4,IF(C411=1,IF(CS411+CS412+CS413+CT411+CT412+CT413+CU411+CU412+CU413+CV411+CV412+CV413&lt;=15,(CS411+CS412+CS413+CU411+CU412+CU413)*Percapita/30*FZ$4,IF(CS411+CS412+CS413+CT411+CT412+CT413+CU411+CU412+CU413+CV411+CV412+CV413&gt;=16,Fixo/30*FZ$4+(CS411+CS412+CS413+CT411+CT412+CT413+CU411+CU412+CU413+CV411+CV412-16)*Percapita/30*FZ$4))))))</f>
        <v>0</v>
      </c>
      <c r="GA411" s="177">
        <f>IF(C411=4,SUM(CW411+CW412+CW413+CY411+CY412+CY413)*Percapita/30*GA$4+(CX411+CX412+CX413+CZ411+CZ412+CZ413)*Cadeirante/30*GA$4,IF(C411=3,IF(CW414+CY414=10,Fixo/30*GA$4+(CW411+CW412+CW413+CY411+CY412+CY413)*Percapita/30*GA$4+(CX414+CZ414)*Cadeirante/30*GA$4,IF(CW414+CY414&lt;=9,(CW414+CY414)*Crechee/30*GA$4)+(CX414+CZ414)*Cadeirante/30*GA$4+(CW411+CW412+CW413+CY411+CY412+CY413)*Percapita/30*GA$4)+IF(CW414+CY414&gt;=11,Fixo/30*GA$4+(CW414+CY414-10)*Crechee/30*GA$4,0),IF(C411=2,IF(CX411+CX412+CX413+CX414+CZ411+CZ412+CZ413+CZ414=1,Cadeirante/30*GA$4,IF(CX411+CX412+CX413+CX414+CZ411+CZ412+CZ413+CZ414=2,Fixo/30*GA$4,IF(CX411+CX412+CX413+CX414+CZ411+CZ412+CZ413+CZ414&gt;2,Fixo/30*GA$4+(CX411+CX412+CX413+CX414+CZ411+CZ412+CZ413+CZ414-2)*Cadeirante/30*GA$4)))+(CW411+CW412+CW413+CY411+CY412+CY413)*Percapita/30*GA$4+(CW414+CY414)*Crechee/30*GA$4,IF(C411=1,IF(CW411+CW412+CW413+CX411+CX412+CX413+CY411+CY412+CY413+CZ411+CZ412+CZ413&lt;=15,(CW411+CW412+CW413+CY411+CY412+CY413)*Percapita/30*GA$4,IF(CW411+CW412+CW413+CX411+CX412+CX413+CY411+CY412+CY413+CZ411+CZ412+CZ413&gt;=16,Fixo/30*GA$4+(CW411+CW412+CW413+CX411+CX412+CX413+CY411+CY412+CY413+CZ411+CZ412-16)*Percapita/30*GA$4))))))</f>
        <v>0</v>
      </c>
      <c r="GB411" s="177">
        <f>IF(C411=4,SUM(DA411+DA412+DA413+DC411+DC412+DC413)*Percapita/30*GB$4+(DB411+DB412+DB413+DD411+DD412+DD413)*Cadeirante/30*GB$4,IF(C411=3,IF(DA414+DC414=10,Fixo/30*GB$4+(DA411+DA412+DA413+DC411+DC412+DC413)*Percapita/30*GB$4+(DB414+DD414)*Cadeirante/30*GB$4,IF(DA414+DC414&lt;=9,(DA414+DC414)*Crechee/30*GB$4)+(DB414+DD414)*Cadeirante/30*GB$4+(DA411+DA412+DA413+DC411+DC412+DC413)*Percapita/30*GB$4)+IF(DA414+DC414&gt;=11,Fixo/30*GB$4+(DA414+DC414-10)*Crechee/30*GB$4,0),IF(C411=2,IF(DB411+DB412+DB413+DB414+DD411+DD412+DD413+DD414=1,Cadeirante/30*GB$4,IF(DB411+DB412+DB413+DB414+DD411+DD412+DD413+DD414=2,Fixo/30*GB$4,IF(DB411+DB412+DB413+DB414+DD411+DD412+DD413+DD414&gt;2,Fixo/30*GB$4+(DB411+DB412+DB413+DB414+DD411+DD412+DD413+DD414-2)*Cadeirante/30*GB$4)))+(DA411+DA412+DA413+DC411+DC412+DC413)*Percapita/30*GB$4+(DA414+DC414)*Crechee/30*GB$4,IF(C411=1,IF(DA411+DA412+DA413+DB411+DB412+DB413+DC411+DC412+DC413+DD411+DD412+DD413&lt;=15,(DA411+DA412+DA413+DC411+DC412+DC413)*Percapita/30*GB$4,IF(DA411+DA412+DA413+DB411+DB412+DB413+DC411+DC412+DC413+DD411+DD412+DD413&gt;=16,Fixo/30*GB$4+(DA411+DA412+DA413+DB411+DB412+DB413+DC411+DC412+DC413+DD411+DD412-16)*Percapita/30*GB$4))))))</f>
        <v>0</v>
      </c>
      <c r="GC411" s="177">
        <f>IF(C411=4,SUM(DE411+DE412+DE413+DG411+DG412+DG413)*Percapita/30*GC$4+(DF411+DF412+DF413+DH411+DH412+DH413)*Cadeirante/30*GC$4,IF(C411=3,IF(DE414+DG414=10,Fixo/30*GC$4+(DE411+DE412+DE413+DG411+DG412+DG413)*Percapita/30*GC$4+(DF414+DH414)*Cadeirante/30*GC$4,IF(DE414+DG414&lt;=9,(DE414+DG414)*Crechee/30*GC$4)+(DF414+DH414)*Cadeirante/30*GC$4+(DE411+DE412+DE413+DG411+DG412+DG413)*Percapita/30*GC$4)+IF(DE414+DG414&gt;=11,Fixo/30*GC$4+(DE414+DG414-10)*Crechee/30*GC$4,0),IF(C411=2,IF(DF411+DF412+DF413+DF414+DH411+DH412+DH413+DH414=1,Cadeirante/30*GC$4,IF(DF411+DF412+DF413+DF414+DH411+DH412+DH413+DH414=2,Fixo/30*GC$4,IF(DF411+DF412+DF413+DF414+DH411+DH412+DH413+DH414&gt;2,Fixo/30*GC$4+(DF411+DF412+DF413+DF414+DH411+DH412+DH413+DH414-2)*Cadeirante/30*GC$4)))+(DE411+DE412+DE413+DG411+DG412+DG413)*Percapita/30*GC$4+(DE414+DG414)*Crechee/30*GC$4,IF(C411=1,IF(DE411+DE412+DE413+DF411+DF412+DF413+DG411+DG412+DG413+DH411+DH412+DH413&lt;=15,(DE411+DE412+DE413+DG411+DG412+DG413)*Percapita/30*GC$4,IF(DE411+DE412+DE413+DF411+DF412+DF413+DG411+DG412+DG413+DH411+DH412+DH413&gt;=16,Fixo/30*GC$4+(DE411+DE412+DE413+DF411+DF412+DF413+DG411+DG412+DG413+DH411+DH412-16)*Percapita/30*GC$4))))))</f>
        <v>0</v>
      </c>
      <c r="GD411" s="177">
        <f>IF(C411=4,SUM(DI411+DI412+DI413+DK411+DK412+DK413)*Percapita/30*GD$4+(DJ411+DJ412+DJ413+DL411+DL412+DL413)*Cadeirante/30*GD$4,IF(C411=3,IF(DI414+DK414=10,Fixo/30*GD$4+(DI411+DI412+DI413+DK411+DK412+DK413)*Percapita/30*GD$4+(DJ414+DL414)*Cadeirante/30*GD$4,IF(DI414+DK414&lt;=9,(DI414+DK414)*Crechee/30*GD$4)+(DJ414+DL414)*Cadeirante/30*GD$4+(DI411+DI412+DI413+DK411+DK412+DK413)*Percapita/30*GD$4)+IF(DI414+DK414&gt;=11,Fixo/30*GD$4+(DI414+DK414-10)*Crechee/30*GD$4,0),IF(C411=2,IF(DJ411+DJ412+DJ413+DJ414+DL411+DL412+DL413+DL414=1,Cadeirante/30*GD$4,IF(DJ411+DJ412+DJ413+DJ414+DL411+DL412+DL413+DL414=2,Fixo/30*GD$4,IF(DJ411+DJ412+DJ413+DJ414+DL411+DL412+DL413+DL414&gt;2,Fixo/30*GD$4+(DJ411+DJ412+DJ413+DJ414+DL411+DL412+DL413+DL414-2)*Cadeirante/30*GD$4)))+(DI411+DI412+DI413+DK411+DK412+DK413)*Percapita/30*GD$4+(DI414+DK414)*Crechee/30*GD$4,IF(C411=1,IF(DI411+DI412+DI413+DJ411+DJ412+DJ413+DK411+DK412+DK413+DL411+DL412+DL413&lt;=15,(DI411+DI412+DI413+DK411+DK412+DK413)*Percapita/30*GD$4,IF(DI411+DI412+DI413+DJ411+DJ412+DJ413+DK411+DK412+DK413+DL411+DL412+DL413&gt;=16,Fixo/30*GD$4+(DI411+DI412+DI413+DJ411+DJ412+DJ413+DK411+DK412+DK413+DL411+DL412-16)*Percapita/30*GD$4))))))</f>
        <v>0</v>
      </c>
      <c r="GE411" s="177">
        <f>IF(C411=4,SUM(DM411+DM412+DM413+DO411+DO412+DO413)*Percapita/30*GE$4+(DN411+DN412+DN413+DP411+DP412+DP413)*Cadeirante/30*GE$4,IF(C411=3,IF(DM414+DO414=10,Fixo/30*GE$4+(DM411+DM412+DM413+DO411+DO412+DO413)*Percapita/30*GE$4+(DN414+DP414)*Cadeirante/30*GE$4,IF(DM414+DO414&lt;=9,(DM414+DO414)*Crechee/30*GE$4)+(DN414+DP414)*Cadeirante/30*GE$4+(DM411+DM412+DM413+DO411+DO412+DO413)*Percapita/30*GE$4)+IF(DM414+DO414&gt;=11,Fixo/30*GE$4+(DM414+DO414-10)*Crechee/30*GE$4,0),IF(C411=2,IF(DN411+DN412+DN413+DN414+DP411+DP412+DP413+DP414=1,Cadeirante/30*GE$4,IF(DN411+DN412+DN413+DN414+DP411+DP412+DP413+DP414=2,Fixo/30*GE$4,IF(DN411+DN412+DN413+DN414+DP411+DP412+DP413+DP414&gt;2,Fixo/30*GE$4+(DN411+DN412+DN413+DN414+DP411+DP412+DP413+DP414-2)*Cadeirante/30*GE$4)))+(DM411+DM412+DM413+DO411+DO412+DO413)*Percapita/30*GE$4+(DM414+DO414)*Crechee/30*GE$4,IF(C411=1,IF(DM411+DM412+DM413+DN411+DN412+DN413+DO411+DO412+DO413+DP411+DP412+DP413&lt;=15,(DM411+DM412+DM413+DO411+DO412+DO413)*Percapita/30*GE$4,IF(DM411+DM412+DM413+DN411+DN412+DN413+DO411+DO412+DO413+DP411+DP412+DP413&gt;=16,Fixo/30*GE$4+(DM411+DM412+DM413+DN411+DN412+DN413+DO411+DO412+DO413+DP411+DP412-16)*Percapita/30*GE$4))))))</f>
        <v>0</v>
      </c>
      <c r="GF411" s="177">
        <f>IF(C411=4,SUM(DQ411+DQ412+DQ413+DS411+DS412+DS413)*Percapita/30*GF$4+(DR411+DR412+DR413+DT411+DT412+DT413)*Cadeirante/30*GF$4,IF(C411=3,IF(DQ414+DS414=10,Fixo/30*GF$4+(DQ411+DQ412+DQ413+DS411+DS412+DS413)*Percapita/30*GF$4+(DR414+DT414)*Cadeirante/30*GF$4,IF(DQ414+DS414&lt;=9,(DQ414+DS414)*Crechee/30*GF$4)+(DR414+DT414)*Cadeirante/30*GF$4+(DQ411+DQ412+DQ413+DS411+DS412+DS413)*Percapita/30*GF$4)+IF(DQ414+DS414&gt;=11,Fixo/30*GF$4+(DQ414+DS414-10)*Crechee/30*GF$4,0),IF(C411=2,IF(DR411+DR412+DR413+DR414+DT411+DT412+DT413+DT414=1,Cadeirante/30*GF$4,IF(DR411+DR412+DR413+DR414+DT411+DT412+DT413+DT414=2,Fixo/30*GF$4,IF(DR411+DR412+DR413+DR414+DT411+DT412+DT413+DT414&gt;2,Fixo/30*GF$4+(DR411+DR412+DR413+DR414+DT411+DT412+DT413+DT414-2)*Cadeirante/30*GF$4)))+(DQ411+DQ412+DQ413+DS411+DS412+DS413)*Percapita/30*GF$4+(DQ414+DS414)*Crechee/30*GF$4,IF(C411=1,IF(DQ411+DQ412+DQ413+DR411+DR412+DR413+DS411+DS412+DS413+DT411+DT412+DT413&lt;=15,(DQ411+DQ412+DQ413+DS411+DS412+DS413)*Percapita/30*GF$4,IF(DQ411+DQ412+DQ413+DR411+DR412+DR413+DS411+DS412+DS413+DT411+DT412+DT413&gt;=16,Fixo/30*GF$4+(DQ411+DQ412+DQ413+DR411+DR412+DR413+DS411+DS412+DS413+DT411+DT412-16)*Percapita/30*GF$4))))))</f>
        <v>0</v>
      </c>
      <c r="GG411" s="177">
        <f>IF(C411=4,SUM(DU411+DU412+DU413+DW411+DW412+DW413)*Percapita/30*GG$4+(DV411+DV412+DV413+DX411+DX412+DX413)*Cadeirante/30*GG$4,IF(C411=3,IF(DU414+DW414=10,Fixo/30*GG$4+(DU411+DU412+DU413+DW411+DW412+DW413)*Percapita/30*GG$4+(DV414+DX414)*Cadeirante/30*GG$4,IF(DU414+DW414&lt;=9,(DU414+DW414)*Crechee/30*GG$4)+(DV414+DX414)*Cadeirante/30*GG$4+(DU411+DU412+DU413+DW411+DW412+DW413)*Percapita/30*GG$4)+IF(DU414+DW414&gt;=11,Fixo/30*GG$4+(DU414+DW414-10)*Crechee/30*GG$4,0),IF(C411=2,IF(DV411+DV412+DV413+DV414+DX411+DX412+DX413+DX414=1,Cadeirante/30*GG$4,IF(DV411+DV412+DV413+DV414+DX411+DX412+DX413+DX414=2,Fixo/30*GG$4,IF(DV411+DV412+DV413+DV414+DX411+DX412+DX413+DX414&gt;2,Fixo/30*GG$4+(DV411+DV412+DV413+DV414+DX411+DX412+DX413+DX414-2)*Cadeirante/30*GG$4)))+(DU411+DU412+DU413+DW411+DW412+DW413)*Percapita/30*GG$4+(DU414+DW414)*Crechee/30*GG$4,IF(C411=1,IF(DU411+DU412+DU413+DV411+DV412+DV413+DW411+DW412+DW413+DX411+DX412+DX413&lt;=15,(DU411+DU412+DU413+DW411+DW412+DW413)*Percapita/30*GG$4,IF(DU411+DU412+DU413+DV411+DV412+DV413+DW411+DW412+DW413+DX411+DX412+DX413&gt;=16,Fixo/30*GG$4+(DU411+DU412+DU413+DV411+DV412+DV413+DW411+DW412+DW413+DX411+DX412-16)*Percapita/30*GG$4))))))</f>
        <v>0</v>
      </c>
      <c r="GH411" s="177">
        <f>IF(C411=4,SUM(DY411+DY412+DY413+EA411+EA412+EA413)*Percapita/30*GH$4+(DZ411+DZ412+DZ413+EB411+EB412+EB413)*Cadeirante/30*GH$4,IF(C411=3,IF(DY414+EA414=10,Fixo/30*GH$4+(DY411+DY412+DY413+EA411+EA412+EA413)*Percapita/30*GH$4+(DZ414+EB414)*Cadeirante/30*GH$4,IF(DY414+EA414&lt;=9,(DY414+EA414)*Crechee/30*GH$4)+(DZ414+EB414)*Cadeirante/30*GH$4+(DY411+DY412+DY413+EA411+EA412+EA413)*Percapita/30*GH$4)+IF(DY414+EA414&gt;=11,Fixo/30*GH$4+(DY414+EA414-10)*Crechee/30*GH$4,0),IF(C411=2,IF(DZ411+DZ412+DZ413+DZ414+EB411+EB412+EB413+EB414=1,Cadeirante/30*GH$4,IF(DZ411+DZ412+DZ413+DZ414+EB411+EB412+EB413+EB414=2,Fixo/30*GH$4,IF(DZ411+DZ412+DZ413+DZ414+EB411+EB412+EB413+EB414&gt;2,Fixo/30*GH$4+(DZ411+DZ412+DZ413+DZ414+EB411+EB412+EB413+EB414-2)*Cadeirante/30*GH$4)))+(DY411+DY412+DY413+EA411+EA412+EA413)*Percapita/30*GH$4+(DY414+EA414)*Crechee/30*GH$4,IF(C411=1,IF(DY411+DY412+DY413+DZ411+DZ412+DZ413+EA411+EA412+EA413+EB411+EB412+EB413&lt;=15,(DY411+DY412+DY413+EA411+EA412+EA413)*Percapita/30*GH$4,IF(DY411+DY412+DY413+DZ411+DZ412+DZ413+EA411+EA412+EA413+EB411+EB412+EB413&gt;=16,Fixo/30*GH$4+(DY411+DY412+DY413+DZ411+DZ412+DZ413+EA411+EA412+EA413+EB411+EB412-16)*Percapita/30*GH$4))))))</f>
        <v>0</v>
      </c>
      <c r="GI411" s="177">
        <f>IF(C411=4,SUM(EC411+EC412+EC413+EE411+EE412+EE413)*Percapita/30*GI$4+(ED411+ED412+ED413+EF411+EF412+EF413)*Cadeirante/30*GI$4,IF(C411=3,IF(EC414+EE414=10,Fixo/30*GI$4+(EC411+EC412+EC413+EE411+EE412+EE413)*Percapita/30*GI$4+(ED414+EF414)*Cadeirante/30*GI$4,IF(EC414+EE414&lt;=9,(EC414+EE414)*Crechee/30*GI$4)+(ED414+EF414)*Cadeirante/30*GI$4+(EC411+EC412+EC413+EE411+EE412+EE413)*Percapita/30*GI$4)+IF(EC414+EE414&gt;=11,Fixo/30*GI$4+(EC414+EE414-10)*Crechee/30*GI$4,0),IF(C411=2,IF(ED411+ED412+ED413+ED414+EF411+EF412+EF413+EF414=1,Cadeirante/30*GI$4,IF(ED411+ED412+ED413+ED414+EF411+EF412+EF413+EF414=2,Fixo/30*GI$4,IF(ED411+ED412+ED413+ED414+EF411+EF412+EF413+EF414&gt;2,Fixo/30*GI$4+(ED411+ED412+ED413+ED414+EF411+EF412+EF413+EF414-2)*Cadeirante/30*GI$4)))+(EC411+EC412+EC413+EE411+EE412+EE413)*Percapita/30*GI$4+(EC414+EE414)*Crechee/30*GI$4,IF(C411=1,IF(EC411+EC412+EC413+ED411+ED412+ED413+EE411+EE412+EE413+EF411+EF412+EF413&lt;=15,(EC411+EC412+EC413+EE411+EE412+EE413)*Percapita/30*GI$4,IF(EC411+EC412+EC413+ED411+ED412+ED413+EE411+EE412+EE413+EF411+EF412+EF413&gt;=16,Fixo/30*GI$4+(EC411+EC412+EC413+ED411+ED412+ED413+EE411+EE412+EE413+EF411+EF412-16)*Percapita/30*GI$4))))))</f>
        <v>0</v>
      </c>
      <c r="GJ411" s="177">
        <f>IF(C411=4,SUM(EG411+EG412+EG413+EI411+EI412+EI413)*Percapita/30*GJ$4+(EH411+EH412+EH413+EJ411+EJ412+EJ413)*Cadeirante/30*GJ$4,IF(C411=3,IF(EG414+EI414=10,Fixo/30*GJ$4+(EG411+EG412+EG413+EI411+EI412+EI413)*Percapita/30*GJ$4+(EH414+EJ414)*Cadeirante/30*GJ$4,IF(EG414+EI414&lt;=9,(EG414+EI414)*Crechee/30*GJ$4)+(EH414+EJ414)*Cadeirante/30*GJ$4+(EG411+EG412+EG413+EI411+EI412+EI413)*Percapita/30*GJ$4)+IF(EG414+EI414&gt;=11,Fixo/30*GJ$4+(EG414+EI414-10)*Crechee/30*GJ$4,0),IF(C411=2,IF(EH411+EH412+EH413+EH414+EJ411+EJ412+EJ413+EJ414=1,Cadeirante/30*GJ$4,IF(EH411+EH412+EH413+EH414+EJ411+EJ412+EJ413+EJ414=2,Fixo/30*GJ$4,IF(EH411+EH412+EH413+EH414+EJ411+EJ412+EJ413+EJ414&gt;2,Fixo/30*GJ$4+(EH411+EH412+EH413+EH414+EJ411+EJ412+EJ413+EJ414-2)*Cadeirante/30*GJ$4)))+(EG411+EG412+EG413+EI411+EI412+EI413)*Percapita/30*GJ$4+(EG414+EI414)*Crechee/30*GJ$4,IF(C411=1,IF(EG411+EG412+EG413+EH411+EH412+EH413+EI411+EI412+EI413+EJ411+EJ412+EJ413&lt;=15,(EG411+EG412+EG413+EI411+EI412+EI413)*Percapita/30*GJ$4,IF(EG411+EG412+EG413+EH411+EH412+EH413+EI411+EI412+EI413+EJ411+EJ412+EJ413&gt;=16,Fixo/30*GJ$4+(EG411+EG412+EG413+EH411+EH412+EH413+EI411+EI412+EI413+EJ411+EJ412-16)*Percapita/30*GJ$4))))))</f>
        <v>0</v>
      </c>
      <c r="GK411" s="178"/>
      <c r="GL411" s="103">
        <f t="shared" si="462"/>
        <v>0</v>
      </c>
      <c r="GM411" s="124"/>
      <c r="GN411" s="104">
        <f>SUMIF(V411:V414,"&lt;0")*Cadeirante/30*GN$4+SUMIF(X411:X414,"&lt;0")*Cadeirante/30*GN$4</f>
        <v>0</v>
      </c>
      <c r="GO411" s="104">
        <f>SUMIF(Z411:Z414,"&lt;0")*Cadeirante/30*GO$4+SUMIF(AB411:AB414,"&lt;0")*Cadeirante/30*GO$4</f>
        <v>0</v>
      </c>
      <c r="GP411" s="104">
        <f>SUMIF(AD411:AD414,"&lt;0")*Cadeirante/30*GP$4+SUMIF(AF411:AF414,"&lt;0")*Cadeirante/30*GP$4</f>
        <v>0</v>
      </c>
      <c r="GQ411" s="104">
        <f>SUMIF(AH411:AH414,"&lt;0")*Cadeirante/30*GQ$4+SUMIF(AJ411:AJ414,"&lt;0")*Cadeirante/30*GQ$4</f>
        <v>0</v>
      </c>
      <c r="GR411" s="104">
        <f>SUMIF(AL411:AL414,"&lt;0")*Cadeirante/30*GR$4+SUMIF(AN411:AN414,"&lt;0")*Cadeirante/30*GR$4</f>
        <v>0</v>
      </c>
      <c r="GS411" s="104">
        <f>SUMIF(AP411:AP414,"&lt;0")*Cadeirante/30*GS$4+SUMIF(AR411:AR414,"&lt;0")*Cadeirante/30*GS$4</f>
        <v>0</v>
      </c>
      <c r="GT411" s="104">
        <f>SUMIF(AT411:AT414,"&lt;0")*Cadeirante/30*GT$4+SUMIF(AV411:AV414,"&lt;0")*Cadeirante/30*GT$4</f>
        <v>0</v>
      </c>
      <c r="GU411" s="104">
        <f>SUMIF(AX411:AX414,"&lt;0")*Cadeirante/30*GU$4+SUMIF(AZ411:AZ414,"&lt;0")*Cadeirante/30*GU$4</f>
        <v>0</v>
      </c>
      <c r="GV411" s="104">
        <f>SUMIF(BB411:BB414,"&lt;0")*Cadeirante/30*GV$4+SUMIF(BD411:BD414,"&lt;0")*Cadeirante/30*GV$4</f>
        <v>0</v>
      </c>
      <c r="GW411" s="104">
        <f>SUMIF(BF411:BF414,"&lt;0")*Cadeirante/30*GW$4+SUMIF(BH411:BH414,"&lt;0")*Cadeirante/30*GW$4</f>
        <v>0</v>
      </c>
      <c r="GX411" s="104">
        <f>SUMIF(BJ411:BJ414,"&lt;0")*Cadeirante/30*GX$4+SUMIF(BL411:BL414,"&lt;0")*Cadeirante/30*GX$4</f>
        <v>0</v>
      </c>
      <c r="GY411" s="104">
        <f>SUMIF(BN411:BN414,"&lt;0")*Cadeirante/30*GY$4+SUMIF(BP411:BP414,"&lt;0")*Cadeirante/30*GY$4</f>
        <v>0</v>
      </c>
      <c r="GZ411" s="104">
        <f>SUMIF(BR411:BR414,"&lt;0")*Cadeirante/30*GZ$4+SUMIF(BT411:BT414,"&lt;0")*Cadeirante/30*GZ$4</f>
        <v>0</v>
      </c>
      <c r="HA411" s="104">
        <f>SUMIF(BV411:BV414,"&lt;0")*Cadeirante/30*HA$4+SUMIF(BX411:BX414,"&lt;0")*Cadeirante/30*HA$4</f>
        <v>0</v>
      </c>
      <c r="HB411" s="104">
        <f>SUMIF(BZ411:BZ414,"&lt;0")*Cadeirante/30*HB$4+SUMIF(CB411:CB414,"&lt;0")*Cadeirante/30*HB$4</f>
        <v>0</v>
      </c>
      <c r="HC411" s="104">
        <f>SUMIF(CD411:CD414,"&lt;0")*Cadeirante/30*HC$4+SUMIF(CF411:CF414,"&lt;0")*Cadeirante/30*HC$4</f>
        <v>0</v>
      </c>
      <c r="HD411" s="104">
        <f>SUMIF(CH411:CH414,"&lt;0")*Cadeirante/30*HD$4+SUMIF(CJ411:CJ414,"&lt;0")*Cadeirante/30*HD$4</f>
        <v>0</v>
      </c>
      <c r="HE411" s="104">
        <f>SUMIF(CL411:CL414,"&lt;0")*Cadeirante/30*HE$4+SUMIF(CN411:CN414,"&lt;0")*Cadeirante/30*HE$4</f>
        <v>0</v>
      </c>
      <c r="HF411" s="104">
        <f>SUMIF(CP411:CP414,"&lt;0")*Cadeirante/30*HF$4+SUMIF(CR411:CR414,"&lt;0")*Cadeirante/30*HF$4</f>
        <v>0</v>
      </c>
      <c r="HG411" s="104">
        <f>SUMIF(CT411:CT414,"&lt;0")*Cadeirante/30*HG$4+SUMIF(CV411:CV414,"&lt;0")*Cadeirante/30*HG$4</f>
        <v>0</v>
      </c>
      <c r="HH411" s="104">
        <f>SUMIF(CX411:CX414,"&lt;0")*Cadeirante/30*HH$4+SUMIF(CZ411:CZ414,"&lt;0")*Cadeirante/30*HH$4</f>
        <v>0</v>
      </c>
      <c r="HI411" s="104">
        <f>SUMIF(DB411:DB414,"&lt;0")*Cadeirante/30*HI$4+SUMIF(DD411:DD414,"&lt;0")*Cadeirante/30*HI$4</f>
        <v>0</v>
      </c>
      <c r="HJ411" s="104">
        <f>SUMIF(DF411:DF414,"&lt;0")*Cadeirante/30*HJ$4+SUMIF(DH411:DH414,"&lt;0")*Cadeirante/30*HJ$4</f>
        <v>0</v>
      </c>
      <c r="HK411" s="104">
        <f>SUMIF(DJ411:DJ414,"&lt;0")*Cadeirante/30*HK$4+SUMIF(DL411:DL414,"&lt;0")*Cadeirante/30*HK$4</f>
        <v>0</v>
      </c>
      <c r="HL411" s="104">
        <f>SUMIF(DN411:DN414,"&lt;0")*Cadeirante/30*HL$4+SUMIF(DP411:DP414,"&lt;0")*Cadeirante/30*HL$4</f>
        <v>0</v>
      </c>
      <c r="HM411" s="104">
        <f>SUMIF(DR411:DR414,"&lt;0")*Cadeirante/30*HM$4+SUMIF(DT411:DT414,"&lt;0")*Cadeirante/30*HM$4</f>
        <v>0</v>
      </c>
      <c r="HN411" s="104">
        <f>SUMIF(DV411:DV414,"&lt;0")*Cadeirante/30*HN$4+SUMIF(DX411:DX414,"&lt;0")*Cadeirante/30*HN$4</f>
        <v>0</v>
      </c>
      <c r="HO411" s="104">
        <f>SUMIF(DZ411:DZ414,"&lt;0")*Cadeirante/30*HO$4+SUMIF(EB411:EB414,"&lt;0")*Cadeirante/30*HO$4</f>
        <v>0</v>
      </c>
      <c r="HP411" s="104">
        <f>SUMIF(ED411:ED414,"&lt;0")*Cadeirante/30*HP$4+SUMIF(EF411:EF414,"&lt;0")*Cadeirante/30*HP$4</f>
        <v>0</v>
      </c>
      <c r="HQ411" s="64"/>
      <c r="HR411" s="64"/>
      <c r="HS411" s="64"/>
      <c r="HT411" s="64"/>
      <c r="HU411" s="64"/>
      <c r="HV411" s="64"/>
      <c r="HW411" s="176">
        <v>17629.309999999998</v>
      </c>
      <c r="HX411" s="64"/>
      <c r="HY411" s="280">
        <f>IF(ISTEXT(EM411), VALUE(EM411), EM411)</f>
        <v>0</v>
      </c>
      <c r="HZ411" s="280">
        <f>IF(ISTEXT(EN411), VALUE(EN411), EN411)</f>
        <v>0</v>
      </c>
      <c r="IA411" s="280">
        <f>IF(ISTEXT(EO411), VALUE(EO411), EO411)</f>
        <v>0</v>
      </c>
      <c r="IB411" s="64" t="b">
        <f>HW411=FE411</f>
        <v>0</v>
      </c>
      <c r="IC411" s="64"/>
    </row>
    <row r="412" spans="1:237" s="106" customFormat="1" ht="22.5" customHeight="1" x14ac:dyDescent="0.25">
      <c r="A412" s="368" t="s">
        <v>3575</v>
      </c>
      <c r="B412" s="369" t="s">
        <v>3576</v>
      </c>
      <c r="C412" s="370" t="s">
        <v>3233</v>
      </c>
      <c r="D412" s="371" t="s">
        <v>3556</v>
      </c>
      <c r="E412" s="371" t="s">
        <v>3577</v>
      </c>
      <c r="F412" s="372" t="s">
        <v>3224</v>
      </c>
      <c r="G412" s="372" t="s">
        <v>3225</v>
      </c>
      <c r="H412" s="373" t="s">
        <v>197</v>
      </c>
      <c r="I412" s="374" t="s">
        <v>3578</v>
      </c>
      <c r="J412" s="421" t="s">
        <v>3231</v>
      </c>
      <c r="K412" s="421" t="s">
        <v>3234</v>
      </c>
      <c r="L412" s="329">
        <f>CONTINUA!BV412</f>
        <v>14</v>
      </c>
      <c r="M412" s="329">
        <f>CONTINUA!BW412</f>
        <v>0</v>
      </c>
      <c r="N412" s="895"/>
      <c r="O412" s="896" t="s">
        <v>4043</v>
      </c>
      <c r="P412" s="897" t="s">
        <v>4035</v>
      </c>
      <c r="Q412" s="400">
        <v>18</v>
      </c>
      <c r="R412" s="401"/>
      <c r="S412" s="400"/>
      <c r="T412" s="401"/>
      <c r="U412" s="400"/>
      <c r="V412" s="401"/>
      <c r="W412" s="400"/>
      <c r="X412" s="401"/>
      <c r="Y412" s="400"/>
      <c r="Z412" s="401"/>
      <c r="AA412" s="400"/>
      <c r="AB412" s="401"/>
      <c r="AC412" s="400"/>
      <c r="AD412" s="401"/>
      <c r="AE412" s="400"/>
      <c r="AF412" s="401"/>
      <c r="AG412" s="400"/>
      <c r="AH412" s="401"/>
      <c r="AI412" s="400"/>
      <c r="AJ412" s="401"/>
      <c r="AK412" s="400"/>
      <c r="AL412" s="401"/>
      <c r="AM412" s="400"/>
      <c r="AN412" s="401"/>
      <c r="AO412" s="400"/>
      <c r="AP412" s="401"/>
      <c r="AQ412" s="400"/>
      <c r="AR412" s="401"/>
      <c r="AS412" s="400"/>
      <c r="AT412" s="401"/>
      <c r="AU412" s="400"/>
      <c r="AV412" s="401"/>
      <c r="AW412" s="400"/>
      <c r="AX412" s="401"/>
      <c r="AY412" s="400"/>
      <c r="AZ412" s="401"/>
      <c r="BA412" s="400"/>
      <c r="BB412" s="401"/>
      <c r="BC412" s="400"/>
      <c r="BD412" s="401"/>
      <c r="BE412" s="400"/>
      <c r="BF412" s="401"/>
      <c r="BG412" s="400"/>
      <c r="BH412" s="401"/>
      <c r="BI412" s="400"/>
      <c r="BJ412" s="401"/>
      <c r="BK412" s="400"/>
      <c r="BL412" s="401"/>
      <c r="BM412" s="400"/>
      <c r="BN412" s="401"/>
      <c r="BO412" s="400"/>
      <c r="BP412" s="401"/>
      <c r="BQ412" s="400"/>
      <c r="BR412" s="401"/>
      <c r="BS412" s="400"/>
      <c r="BT412" s="401"/>
      <c r="BU412" s="400"/>
      <c r="BV412" s="401"/>
      <c r="BW412" s="400"/>
      <c r="BX412" s="401"/>
      <c r="BY412" s="400"/>
      <c r="BZ412" s="401"/>
      <c r="CA412" s="400"/>
      <c r="CB412" s="401"/>
      <c r="CC412" s="400"/>
      <c r="CD412" s="401"/>
      <c r="CE412" s="400"/>
      <c r="CF412" s="401"/>
      <c r="CG412" s="400"/>
      <c r="CH412" s="401"/>
      <c r="CI412" s="400"/>
      <c r="CJ412" s="401"/>
      <c r="CK412" s="400"/>
      <c r="CL412" s="401"/>
      <c r="CM412" s="400"/>
      <c r="CN412" s="401"/>
      <c r="CO412" s="400"/>
      <c r="CP412" s="401"/>
      <c r="CQ412" s="400"/>
      <c r="CR412" s="401"/>
      <c r="CS412" s="400"/>
      <c r="CT412" s="401"/>
      <c r="CU412" s="400"/>
      <c r="CV412" s="401"/>
      <c r="CW412" s="400"/>
      <c r="CX412" s="401"/>
      <c r="CY412" s="400"/>
      <c r="CZ412" s="401"/>
      <c r="DA412" s="400"/>
      <c r="DB412" s="401"/>
      <c r="DC412" s="400"/>
      <c r="DD412" s="401"/>
      <c r="DE412" s="400"/>
      <c r="DF412" s="401"/>
      <c r="DG412" s="400"/>
      <c r="DH412" s="401"/>
      <c r="DI412" s="400"/>
      <c r="DJ412" s="401"/>
      <c r="DK412" s="400"/>
      <c r="DL412" s="401"/>
      <c r="DM412" s="400"/>
      <c r="DN412" s="401"/>
      <c r="DO412" s="400"/>
      <c r="DP412" s="401"/>
      <c r="DQ412" s="400"/>
      <c r="DR412" s="401"/>
      <c r="DS412" s="400"/>
      <c r="DT412" s="401"/>
      <c r="DU412" s="400"/>
      <c r="DV412" s="401"/>
      <c r="DW412" s="400"/>
      <c r="DX412" s="401"/>
      <c r="DY412" s="400"/>
      <c r="DZ412" s="401"/>
      <c r="EA412" s="400"/>
      <c r="EB412" s="401"/>
      <c r="EC412" s="400"/>
      <c r="ED412" s="401"/>
      <c r="EE412" s="400"/>
      <c r="EF412" s="401"/>
      <c r="EG412" s="400"/>
      <c r="EH412" s="401"/>
      <c r="EI412" s="400"/>
      <c r="EJ412" s="447"/>
      <c r="EK412" s="511"/>
      <c r="EL412" s="514"/>
      <c r="EM412" s="448"/>
      <c r="EN412" s="344"/>
      <c r="EO412" s="345"/>
      <c r="EP412" s="171">
        <f t="shared" si="455"/>
        <v>18</v>
      </c>
      <c r="EQ412" s="171">
        <f t="shared" si="456"/>
        <v>0</v>
      </c>
      <c r="ER412" s="171">
        <f t="shared" si="457"/>
        <v>0</v>
      </c>
      <c r="ES412" s="171">
        <f t="shared" si="458"/>
        <v>0</v>
      </c>
      <c r="ET412" s="171">
        <f t="shared" si="459"/>
        <v>0</v>
      </c>
      <c r="EU412" s="171">
        <f t="shared" si="460"/>
        <v>0</v>
      </c>
      <c r="EV412" s="172">
        <f t="shared" si="461"/>
        <v>18</v>
      </c>
      <c r="EW412" s="173"/>
      <c r="EX412" s="248">
        <f t="shared" si="478"/>
        <v>0</v>
      </c>
      <c r="EY412" s="174">
        <f>(L412*regular)+(M412*Cadeirantee)</f>
        <v>134.96</v>
      </c>
      <c r="EZ412" s="249">
        <f>SUMIF(FG412:GJ412,"&gt;0")</f>
        <v>0</v>
      </c>
      <c r="FA412" s="249">
        <f>SUMIF(FG412:GJ412,"&lt;0")+SUMIF(GN412:HP412,"&lt;0")</f>
        <v>0</v>
      </c>
      <c r="FB412" s="174">
        <v>0</v>
      </c>
      <c r="FC412" s="126">
        <f>N412*km*'VALORES TABELA'!$B$13</f>
        <v>0</v>
      </c>
      <c r="FD412" s="250">
        <f t="shared" ref="FD412:FD415" si="479">GL412</f>
        <v>0</v>
      </c>
      <c r="FE412" s="105"/>
      <c r="FF412" s="119"/>
      <c r="FG412" s="119"/>
      <c r="FH412" s="119"/>
      <c r="FI412" s="119"/>
      <c r="FJ412" s="119"/>
      <c r="FK412" s="119"/>
      <c r="FL412" s="119"/>
      <c r="FM412" s="119"/>
      <c r="FN412" s="119"/>
      <c r="FO412" s="119"/>
      <c r="FP412" s="119"/>
      <c r="FQ412" s="119"/>
      <c r="FR412" s="119"/>
      <c r="FS412" s="119"/>
      <c r="FT412" s="119"/>
      <c r="FU412" s="119"/>
      <c r="FV412" s="119"/>
      <c r="FW412" s="119"/>
      <c r="FX412" s="119"/>
      <c r="FY412" s="119"/>
      <c r="FZ412" s="119"/>
      <c r="GA412" s="119"/>
      <c r="GB412" s="119"/>
      <c r="GC412" s="119"/>
      <c r="GD412" s="119"/>
      <c r="GE412" s="119"/>
      <c r="GF412" s="119"/>
      <c r="GG412" s="119"/>
      <c r="GH412" s="119"/>
      <c r="GI412" s="119"/>
      <c r="GJ412" s="119"/>
      <c r="GK412" s="251"/>
      <c r="GL412" s="103">
        <f t="shared" si="462"/>
        <v>0</v>
      </c>
      <c r="GM412" s="12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4"/>
      <c r="HO412" s="104"/>
      <c r="HP412" s="104"/>
      <c r="HQ412" s="64"/>
      <c r="HR412" s="64"/>
      <c r="HS412" s="64"/>
      <c r="HT412" s="64"/>
      <c r="HU412" s="64"/>
      <c r="HV412" s="64"/>
      <c r="HW412" s="105"/>
      <c r="HX412" s="64"/>
      <c r="HY412" s="280">
        <f t="shared" ref="HY412:HY415" si="480">IF(ISTEXT(EM412), VALUE(EM412), EM412)</f>
        <v>0</v>
      </c>
      <c r="HZ412" s="280">
        <f t="shared" ref="HZ412:HZ415" si="481">IF(ISTEXT(EN412), VALUE(EN412), EN412)</f>
        <v>0</v>
      </c>
      <c r="IA412" s="280">
        <f t="shared" ref="IA412:IA415" si="482">IF(ISTEXT(EO412), VALUE(EO412), EO412)</f>
        <v>0</v>
      </c>
      <c r="IB412" s="64"/>
      <c r="IC412" s="64"/>
    </row>
    <row r="413" spans="1:237" s="106" customFormat="1" ht="22.5" customHeight="1" x14ac:dyDescent="0.25">
      <c r="A413" s="368" t="s">
        <v>3575</v>
      </c>
      <c r="B413" s="369" t="s">
        <v>3576</v>
      </c>
      <c r="C413" s="375" t="s">
        <v>3233</v>
      </c>
      <c r="D413" s="371" t="s">
        <v>3556</v>
      </c>
      <c r="E413" s="371" t="s">
        <v>3577</v>
      </c>
      <c r="F413" s="376" t="s">
        <v>3224</v>
      </c>
      <c r="G413" s="376" t="s">
        <v>3225</v>
      </c>
      <c r="H413" s="373" t="s">
        <v>197</v>
      </c>
      <c r="I413" s="374" t="s">
        <v>3578</v>
      </c>
      <c r="J413" s="421" t="s">
        <v>3231</v>
      </c>
      <c r="K413" s="422" t="s">
        <v>3235</v>
      </c>
      <c r="L413" s="329">
        <f>CONTINUA!BV413</f>
        <v>0</v>
      </c>
      <c r="M413" s="329">
        <f>CONTINUA!BW413</f>
        <v>0</v>
      </c>
      <c r="N413" s="895"/>
      <c r="O413" s="896" t="s">
        <v>4043</v>
      </c>
      <c r="P413" s="897" t="s">
        <v>4035</v>
      </c>
      <c r="Q413" s="400"/>
      <c r="R413" s="401"/>
      <c r="S413" s="400"/>
      <c r="T413" s="401"/>
      <c r="U413" s="400"/>
      <c r="V413" s="401"/>
      <c r="W413" s="400"/>
      <c r="X413" s="401"/>
      <c r="Y413" s="400"/>
      <c r="Z413" s="401"/>
      <c r="AA413" s="400"/>
      <c r="AB413" s="401"/>
      <c r="AC413" s="400"/>
      <c r="AD413" s="401"/>
      <c r="AE413" s="400"/>
      <c r="AF413" s="401"/>
      <c r="AG413" s="400"/>
      <c r="AH413" s="401"/>
      <c r="AI413" s="400"/>
      <c r="AJ413" s="401"/>
      <c r="AK413" s="400"/>
      <c r="AL413" s="401"/>
      <c r="AM413" s="400"/>
      <c r="AN413" s="401"/>
      <c r="AO413" s="400"/>
      <c r="AP413" s="401"/>
      <c r="AQ413" s="400"/>
      <c r="AR413" s="401"/>
      <c r="AS413" s="400"/>
      <c r="AT413" s="401"/>
      <c r="AU413" s="400"/>
      <c r="AV413" s="401"/>
      <c r="AW413" s="400"/>
      <c r="AX413" s="401"/>
      <c r="AY413" s="400"/>
      <c r="AZ413" s="401"/>
      <c r="BA413" s="400"/>
      <c r="BB413" s="401"/>
      <c r="BC413" s="400"/>
      <c r="BD413" s="401"/>
      <c r="BE413" s="400"/>
      <c r="BF413" s="401"/>
      <c r="BG413" s="400"/>
      <c r="BH413" s="401"/>
      <c r="BI413" s="400"/>
      <c r="BJ413" s="401"/>
      <c r="BK413" s="400"/>
      <c r="BL413" s="401"/>
      <c r="BM413" s="400"/>
      <c r="BN413" s="401"/>
      <c r="BO413" s="400"/>
      <c r="BP413" s="401"/>
      <c r="BQ413" s="400"/>
      <c r="BR413" s="401"/>
      <c r="BS413" s="400"/>
      <c r="BT413" s="401"/>
      <c r="BU413" s="400"/>
      <c r="BV413" s="401"/>
      <c r="BW413" s="400"/>
      <c r="BX413" s="401"/>
      <c r="BY413" s="400"/>
      <c r="BZ413" s="401"/>
      <c r="CA413" s="400"/>
      <c r="CB413" s="401"/>
      <c r="CC413" s="400"/>
      <c r="CD413" s="401"/>
      <c r="CE413" s="400"/>
      <c r="CF413" s="401"/>
      <c r="CG413" s="400"/>
      <c r="CH413" s="401"/>
      <c r="CI413" s="400"/>
      <c r="CJ413" s="401"/>
      <c r="CK413" s="400"/>
      <c r="CL413" s="401"/>
      <c r="CM413" s="400"/>
      <c r="CN413" s="401"/>
      <c r="CO413" s="400"/>
      <c r="CP413" s="401"/>
      <c r="CQ413" s="400"/>
      <c r="CR413" s="401"/>
      <c r="CS413" s="400"/>
      <c r="CT413" s="401"/>
      <c r="CU413" s="400"/>
      <c r="CV413" s="401"/>
      <c r="CW413" s="400"/>
      <c r="CX413" s="401"/>
      <c r="CY413" s="400"/>
      <c r="CZ413" s="401"/>
      <c r="DA413" s="400"/>
      <c r="DB413" s="401"/>
      <c r="DC413" s="400"/>
      <c r="DD413" s="401"/>
      <c r="DE413" s="400"/>
      <c r="DF413" s="401"/>
      <c r="DG413" s="400"/>
      <c r="DH413" s="401"/>
      <c r="DI413" s="400"/>
      <c r="DJ413" s="401"/>
      <c r="DK413" s="400"/>
      <c r="DL413" s="401"/>
      <c r="DM413" s="400"/>
      <c r="DN413" s="401"/>
      <c r="DO413" s="400"/>
      <c r="DP413" s="401"/>
      <c r="DQ413" s="400"/>
      <c r="DR413" s="401"/>
      <c r="DS413" s="400"/>
      <c r="DT413" s="401"/>
      <c r="DU413" s="400"/>
      <c r="DV413" s="401"/>
      <c r="DW413" s="400"/>
      <c r="DX413" s="401"/>
      <c r="DY413" s="400"/>
      <c r="DZ413" s="401"/>
      <c r="EA413" s="400"/>
      <c r="EB413" s="401"/>
      <c r="EC413" s="400"/>
      <c r="ED413" s="401"/>
      <c r="EE413" s="400"/>
      <c r="EF413" s="401"/>
      <c r="EG413" s="400"/>
      <c r="EH413" s="401"/>
      <c r="EI413" s="400"/>
      <c r="EJ413" s="447"/>
      <c r="EK413" s="511"/>
      <c r="EL413" s="514"/>
      <c r="EM413" s="448"/>
      <c r="EN413" s="344"/>
      <c r="EO413" s="345"/>
      <c r="EP413" s="171">
        <f t="shared" si="455"/>
        <v>0</v>
      </c>
      <c r="EQ413" s="171">
        <f t="shared" si="456"/>
        <v>0</v>
      </c>
      <c r="ER413" s="171">
        <f t="shared" si="457"/>
        <v>0</v>
      </c>
      <c r="ES413" s="171">
        <f t="shared" si="458"/>
        <v>0</v>
      </c>
      <c r="ET413" s="171">
        <f t="shared" si="459"/>
        <v>0</v>
      </c>
      <c r="EU413" s="171">
        <f t="shared" si="460"/>
        <v>0</v>
      </c>
      <c r="EV413" s="172">
        <f t="shared" si="461"/>
        <v>0</v>
      </c>
      <c r="EW413" s="125"/>
      <c r="EX413" s="248">
        <f t="shared" si="478"/>
        <v>0</v>
      </c>
      <c r="EY413" s="174">
        <f>(L413*regular)+(M413*Cadeirantee)</f>
        <v>0</v>
      </c>
      <c r="EZ413" s="249">
        <f>SUMIF(FG413:GJ413,"&gt;0")</f>
        <v>0</v>
      </c>
      <c r="FA413" s="249">
        <f>SUMIF(FG413:GJ413,"&lt;0")+SUMIF(GN413:HP413,"&lt;0")</f>
        <v>0</v>
      </c>
      <c r="FB413" s="174">
        <v>0</v>
      </c>
      <c r="FC413" s="126">
        <f>N413*km*'VALORES TABELA'!$B$13</f>
        <v>0</v>
      </c>
      <c r="FD413" s="250">
        <f t="shared" si="479"/>
        <v>0</v>
      </c>
      <c r="FE413" s="105"/>
      <c r="FF413" s="108"/>
      <c r="FG413" s="108"/>
      <c r="FH413" s="108"/>
      <c r="FI413" s="108"/>
      <c r="FJ413" s="108"/>
      <c r="FK413" s="108"/>
      <c r="FL413" s="108"/>
      <c r="FM413" s="108"/>
      <c r="FN413" s="108"/>
      <c r="FO413" s="108"/>
      <c r="FP413" s="108"/>
      <c r="FQ413" s="108"/>
      <c r="FR413" s="108"/>
      <c r="FS413" s="108"/>
      <c r="FT413" s="108"/>
      <c r="FU413" s="108"/>
      <c r="FV413" s="108"/>
      <c r="FW413" s="108"/>
      <c r="FX413" s="108"/>
      <c r="FY413" s="108"/>
      <c r="FZ413" s="108"/>
      <c r="GA413" s="108"/>
      <c r="GB413" s="108"/>
      <c r="GC413" s="108"/>
      <c r="GD413" s="108"/>
      <c r="GE413" s="108"/>
      <c r="GF413" s="108"/>
      <c r="GG413" s="108"/>
      <c r="GH413" s="108"/>
      <c r="GI413" s="108"/>
      <c r="GJ413" s="108"/>
      <c r="GK413" s="251"/>
      <c r="GL413" s="103">
        <f t="shared" si="462"/>
        <v>0</v>
      </c>
      <c r="GM413" s="124"/>
      <c r="GN413" s="104"/>
      <c r="GO413" s="104"/>
      <c r="GP413" s="104"/>
      <c r="GQ413" s="104"/>
      <c r="GR413" s="104"/>
      <c r="GS413" s="104"/>
      <c r="GT413" s="104"/>
      <c r="GU413" s="104"/>
      <c r="GV413" s="104"/>
      <c r="GW413" s="104"/>
      <c r="GX413" s="104"/>
      <c r="GY413" s="104"/>
      <c r="GZ413" s="104"/>
      <c r="HA413" s="104"/>
      <c r="HB413" s="104"/>
      <c r="HC413" s="104"/>
      <c r="HD413" s="104"/>
      <c r="HE413" s="104"/>
      <c r="HF413" s="104"/>
      <c r="HG413" s="104"/>
      <c r="HH413" s="104"/>
      <c r="HI413" s="104"/>
      <c r="HJ413" s="104"/>
      <c r="HK413" s="104"/>
      <c r="HL413" s="104"/>
      <c r="HM413" s="104"/>
      <c r="HN413" s="104"/>
      <c r="HO413" s="104"/>
      <c r="HP413" s="104"/>
      <c r="HQ413" s="64"/>
      <c r="HR413" s="64"/>
      <c r="HS413" s="64"/>
      <c r="HT413" s="64"/>
      <c r="HU413" s="64"/>
      <c r="HV413" s="64"/>
      <c r="HW413" s="105"/>
      <c r="HX413" s="64"/>
      <c r="HY413" s="280">
        <f t="shared" si="480"/>
        <v>0</v>
      </c>
      <c r="HZ413" s="280">
        <f t="shared" si="481"/>
        <v>0</v>
      </c>
      <c r="IA413" s="280">
        <f t="shared" si="482"/>
        <v>0</v>
      </c>
      <c r="IB413" s="64"/>
      <c r="IC413" s="64"/>
    </row>
    <row r="414" spans="1:237" s="106" customFormat="1" ht="22.5" customHeight="1" x14ac:dyDescent="0.25">
      <c r="A414" s="368" t="s">
        <v>3575</v>
      </c>
      <c r="B414" s="369" t="s">
        <v>3576</v>
      </c>
      <c r="C414" s="375" t="s">
        <v>3233</v>
      </c>
      <c r="D414" s="371" t="s">
        <v>3556</v>
      </c>
      <c r="E414" s="371" t="s">
        <v>3577</v>
      </c>
      <c r="F414" s="376" t="s">
        <v>3224</v>
      </c>
      <c r="G414" s="376" t="s">
        <v>3225</v>
      </c>
      <c r="H414" s="373" t="s">
        <v>197</v>
      </c>
      <c r="I414" s="374" t="s">
        <v>3578</v>
      </c>
      <c r="J414" s="421" t="s">
        <v>3231</v>
      </c>
      <c r="K414" s="423" t="s">
        <v>3236</v>
      </c>
      <c r="L414" s="329">
        <f>CONTINUA!BV414</f>
        <v>0</v>
      </c>
      <c r="M414" s="329">
        <f>CONTINUA!BW414</f>
        <v>0</v>
      </c>
      <c r="N414" s="895"/>
      <c r="O414" s="896" t="s">
        <v>4043</v>
      </c>
      <c r="P414" s="897" t="s">
        <v>4035</v>
      </c>
      <c r="Q414" s="400"/>
      <c r="R414" s="401"/>
      <c r="S414" s="400"/>
      <c r="T414" s="401"/>
      <c r="U414" s="400"/>
      <c r="V414" s="401"/>
      <c r="W414" s="400"/>
      <c r="X414" s="401"/>
      <c r="Y414" s="400"/>
      <c r="Z414" s="401"/>
      <c r="AA414" s="400"/>
      <c r="AB414" s="401"/>
      <c r="AC414" s="400"/>
      <c r="AD414" s="401"/>
      <c r="AE414" s="400"/>
      <c r="AF414" s="401"/>
      <c r="AG414" s="400"/>
      <c r="AH414" s="401"/>
      <c r="AI414" s="400"/>
      <c r="AJ414" s="401"/>
      <c r="AK414" s="400"/>
      <c r="AL414" s="401"/>
      <c r="AM414" s="400"/>
      <c r="AN414" s="401"/>
      <c r="AO414" s="400"/>
      <c r="AP414" s="401"/>
      <c r="AQ414" s="400"/>
      <c r="AR414" s="401"/>
      <c r="AS414" s="400"/>
      <c r="AT414" s="401"/>
      <c r="AU414" s="400"/>
      <c r="AV414" s="401"/>
      <c r="AW414" s="400"/>
      <c r="AX414" s="401"/>
      <c r="AY414" s="400"/>
      <c r="AZ414" s="401"/>
      <c r="BA414" s="400"/>
      <c r="BB414" s="401"/>
      <c r="BC414" s="400"/>
      <c r="BD414" s="401"/>
      <c r="BE414" s="400"/>
      <c r="BF414" s="401"/>
      <c r="BG414" s="400"/>
      <c r="BH414" s="401"/>
      <c r="BI414" s="400"/>
      <c r="BJ414" s="401"/>
      <c r="BK414" s="400"/>
      <c r="BL414" s="401"/>
      <c r="BM414" s="400"/>
      <c r="BN414" s="401"/>
      <c r="BO414" s="400"/>
      <c r="BP414" s="401"/>
      <c r="BQ414" s="400"/>
      <c r="BR414" s="401"/>
      <c r="BS414" s="400"/>
      <c r="BT414" s="401"/>
      <c r="BU414" s="400"/>
      <c r="BV414" s="401"/>
      <c r="BW414" s="400"/>
      <c r="BX414" s="401"/>
      <c r="BY414" s="400"/>
      <c r="BZ414" s="401"/>
      <c r="CA414" s="400"/>
      <c r="CB414" s="401"/>
      <c r="CC414" s="400"/>
      <c r="CD414" s="401"/>
      <c r="CE414" s="400"/>
      <c r="CF414" s="401"/>
      <c r="CG414" s="400"/>
      <c r="CH414" s="401"/>
      <c r="CI414" s="400"/>
      <c r="CJ414" s="401"/>
      <c r="CK414" s="400"/>
      <c r="CL414" s="401"/>
      <c r="CM414" s="400"/>
      <c r="CN414" s="401"/>
      <c r="CO414" s="400"/>
      <c r="CP414" s="401"/>
      <c r="CQ414" s="400"/>
      <c r="CR414" s="401"/>
      <c r="CS414" s="400"/>
      <c r="CT414" s="401"/>
      <c r="CU414" s="400"/>
      <c r="CV414" s="401"/>
      <c r="CW414" s="400"/>
      <c r="CX414" s="401"/>
      <c r="CY414" s="400"/>
      <c r="CZ414" s="401"/>
      <c r="DA414" s="400"/>
      <c r="DB414" s="401"/>
      <c r="DC414" s="400"/>
      <c r="DD414" s="401"/>
      <c r="DE414" s="400"/>
      <c r="DF414" s="401"/>
      <c r="DG414" s="400"/>
      <c r="DH414" s="401"/>
      <c r="DI414" s="400"/>
      <c r="DJ414" s="401"/>
      <c r="DK414" s="400"/>
      <c r="DL414" s="401"/>
      <c r="DM414" s="400"/>
      <c r="DN414" s="401"/>
      <c r="DO414" s="400"/>
      <c r="DP414" s="401"/>
      <c r="DQ414" s="400"/>
      <c r="DR414" s="401"/>
      <c r="DS414" s="400"/>
      <c r="DT414" s="401"/>
      <c r="DU414" s="400"/>
      <c r="DV414" s="401"/>
      <c r="DW414" s="400"/>
      <c r="DX414" s="401"/>
      <c r="DY414" s="400"/>
      <c r="DZ414" s="401"/>
      <c r="EA414" s="400"/>
      <c r="EB414" s="401"/>
      <c r="EC414" s="400"/>
      <c r="ED414" s="401"/>
      <c r="EE414" s="400"/>
      <c r="EF414" s="401"/>
      <c r="EG414" s="400"/>
      <c r="EH414" s="401"/>
      <c r="EI414" s="400"/>
      <c r="EJ414" s="447"/>
      <c r="EK414" s="511"/>
      <c r="EL414" s="514"/>
      <c r="EM414" s="448"/>
      <c r="EN414" s="344"/>
      <c r="EO414" s="345"/>
      <c r="EP414" s="171">
        <f t="shared" si="455"/>
        <v>0</v>
      </c>
      <c r="EQ414" s="171">
        <f t="shared" si="456"/>
        <v>0</v>
      </c>
      <c r="ER414" s="171">
        <f t="shared" si="457"/>
        <v>0</v>
      </c>
      <c r="ES414" s="171">
        <f t="shared" si="458"/>
        <v>0</v>
      </c>
      <c r="ET414" s="171">
        <f t="shared" si="459"/>
        <v>0</v>
      </c>
      <c r="EU414" s="171">
        <f t="shared" si="460"/>
        <v>0</v>
      </c>
      <c r="EV414" s="172">
        <f t="shared" si="461"/>
        <v>0</v>
      </c>
      <c r="EW414" s="127"/>
      <c r="EX414" s="248">
        <f t="shared" si="478"/>
        <v>0</v>
      </c>
      <c r="EY414" s="174">
        <f>(L414*regular)+(M414*Cadeirantee)</f>
        <v>0</v>
      </c>
      <c r="EZ414" s="249">
        <f>SUMIF(FG414:GJ414,"&gt;0")</f>
        <v>0</v>
      </c>
      <c r="FA414" s="249">
        <f>SUMIF(FG414:GJ414,"&lt;0")+SUMIF(GN414:HP414,"&lt;0")</f>
        <v>0</v>
      </c>
      <c r="FB414" s="174">
        <v>0</v>
      </c>
      <c r="FC414" s="126">
        <f>N414*km*'VALORES TABELA'!$B$13</f>
        <v>0</v>
      </c>
      <c r="FD414" s="250">
        <f t="shared" si="479"/>
        <v>0</v>
      </c>
      <c r="FE414" s="105"/>
      <c r="FF414" s="118"/>
      <c r="FG414" s="118"/>
      <c r="FH414" s="118"/>
      <c r="FI414" s="118"/>
      <c r="FJ414" s="118"/>
      <c r="FK414" s="118"/>
      <c r="FL414" s="118"/>
      <c r="FM414" s="118"/>
      <c r="FN414" s="118"/>
      <c r="FO414" s="118"/>
      <c r="FP414" s="118"/>
      <c r="FQ414" s="118"/>
      <c r="FR414" s="118"/>
      <c r="FS414" s="118"/>
      <c r="FT414" s="118"/>
      <c r="FU414" s="118"/>
      <c r="FV414" s="118"/>
      <c r="FW414" s="118"/>
      <c r="FX414" s="118"/>
      <c r="FY414" s="118"/>
      <c r="FZ414" s="118"/>
      <c r="GA414" s="118"/>
      <c r="GB414" s="118"/>
      <c r="GC414" s="118"/>
      <c r="GD414" s="118"/>
      <c r="GE414" s="118"/>
      <c r="GF414" s="118"/>
      <c r="GG414" s="118"/>
      <c r="GH414" s="118"/>
      <c r="GI414" s="118"/>
      <c r="GJ414" s="118"/>
      <c r="GK414" s="252"/>
      <c r="GL414" s="103">
        <f t="shared" si="462"/>
        <v>0</v>
      </c>
      <c r="GM414" s="124"/>
      <c r="GN414" s="104"/>
      <c r="GO414" s="104"/>
      <c r="GP414" s="104"/>
      <c r="GQ414" s="104"/>
      <c r="GR414" s="104"/>
      <c r="GS414" s="104"/>
      <c r="GT414" s="104"/>
      <c r="GU414" s="104"/>
      <c r="GV414" s="104"/>
      <c r="GW414" s="104"/>
      <c r="GX414" s="104"/>
      <c r="GY414" s="104"/>
      <c r="GZ414" s="104"/>
      <c r="HA414" s="104"/>
      <c r="HB414" s="104"/>
      <c r="HC414" s="104"/>
      <c r="HD414" s="104"/>
      <c r="HE414" s="104"/>
      <c r="HF414" s="104"/>
      <c r="HG414" s="104"/>
      <c r="HH414" s="104"/>
      <c r="HI414" s="104"/>
      <c r="HJ414" s="104"/>
      <c r="HK414" s="104"/>
      <c r="HL414" s="104"/>
      <c r="HM414" s="104"/>
      <c r="HN414" s="104"/>
      <c r="HO414" s="104"/>
      <c r="HP414" s="104"/>
      <c r="HQ414" s="64"/>
      <c r="HR414" s="65"/>
      <c r="HS414" s="65"/>
      <c r="HT414" s="65"/>
      <c r="HU414" s="65"/>
      <c r="HV414" s="65"/>
      <c r="HW414" s="105"/>
      <c r="HX414" s="65"/>
      <c r="HY414" s="280">
        <f t="shared" si="480"/>
        <v>0</v>
      </c>
      <c r="HZ414" s="280">
        <f t="shared" si="481"/>
        <v>0</v>
      </c>
      <c r="IA414" s="280">
        <f t="shared" si="482"/>
        <v>0</v>
      </c>
      <c r="IB414" s="65"/>
      <c r="IC414" s="65"/>
    </row>
    <row r="415" spans="1:237" s="106" customFormat="1" ht="22.5" customHeight="1" thickBot="1" x14ac:dyDescent="0.3">
      <c r="A415" s="377" t="s">
        <v>3575</v>
      </c>
      <c r="B415" s="378" t="s">
        <v>3576</v>
      </c>
      <c r="C415" s="379" t="s">
        <v>3233</v>
      </c>
      <c r="D415" s="380" t="s">
        <v>3556</v>
      </c>
      <c r="E415" s="380" t="s">
        <v>3577</v>
      </c>
      <c r="F415" s="381" t="s">
        <v>3224</v>
      </c>
      <c r="G415" s="381" t="s">
        <v>3225</v>
      </c>
      <c r="H415" s="382" t="s">
        <v>197</v>
      </c>
      <c r="I415" s="383" t="s">
        <v>3578</v>
      </c>
      <c r="J415" s="421" t="s">
        <v>3231</v>
      </c>
      <c r="K415" s="424" t="s">
        <v>60</v>
      </c>
      <c r="L415" s="329">
        <f>CONTINUA!BV415</f>
        <v>0</v>
      </c>
      <c r="M415" s="329">
        <f>CONTINUA!BW415</f>
        <v>0</v>
      </c>
      <c r="N415" s="895"/>
      <c r="O415" s="896" t="s">
        <v>4043</v>
      </c>
      <c r="P415" s="897" t="s">
        <v>4035</v>
      </c>
      <c r="Q415" s="400"/>
      <c r="R415" s="401"/>
      <c r="S415" s="400"/>
      <c r="T415" s="401"/>
      <c r="U415" s="400"/>
      <c r="V415" s="401"/>
      <c r="W415" s="400"/>
      <c r="X415" s="401"/>
      <c r="Y415" s="400"/>
      <c r="Z415" s="401"/>
      <c r="AA415" s="400"/>
      <c r="AB415" s="401"/>
      <c r="AC415" s="400"/>
      <c r="AD415" s="401"/>
      <c r="AE415" s="400"/>
      <c r="AF415" s="401"/>
      <c r="AG415" s="400"/>
      <c r="AH415" s="401"/>
      <c r="AI415" s="400"/>
      <c r="AJ415" s="401"/>
      <c r="AK415" s="400"/>
      <c r="AL415" s="401"/>
      <c r="AM415" s="400"/>
      <c r="AN415" s="401"/>
      <c r="AO415" s="400"/>
      <c r="AP415" s="401"/>
      <c r="AQ415" s="400"/>
      <c r="AR415" s="401"/>
      <c r="AS415" s="400"/>
      <c r="AT415" s="401"/>
      <c r="AU415" s="400"/>
      <c r="AV415" s="401"/>
      <c r="AW415" s="400"/>
      <c r="AX415" s="401"/>
      <c r="AY415" s="400"/>
      <c r="AZ415" s="401"/>
      <c r="BA415" s="400"/>
      <c r="BB415" s="401"/>
      <c r="BC415" s="400"/>
      <c r="BD415" s="401"/>
      <c r="BE415" s="400"/>
      <c r="BF415" s="401"/>
      <c r="BG415" s="400"/>
      <c r="BH415" s="401"/>
      <c r="BI415" s="400"/>
      <c r="BJ415" s="401"/>
      <c r="BK415" s="400"/>
      <c r="BL415" s="401"/>
      <c r="BM415" s="400"/>
      <c r="BN415" s="401"/>
      <c r="BO415" s="400"/>
      <c r="BP415" s="401"/>
      <c r="BQ415" s="400"/>
      <c r="BR415" s="401"/>
      <c r="BS415" s="400"/>
      <c r="BT415" s="401"/>
      <c r="BU415" s="400"/>
      <c r="BV415" s="401"/>
      <c r="BW415" s="400"/>
      <c r="BX415" s="401"/>
      <c r="BY415" s="400"/>
      <c r="BZ415" s="401"/>
      <c r="CA415" s="400"/>
      <c r="CB415" s="401"/>
      <c r="CC415" s="400"/>
      <c r="CD415" s="401"/>
      <c r="CE415" s="400"/>
      <c r="CF415" s="401"/>
      <c r="CG415" s="400"/>
      <c r="CH415" s="401"/>
      <c r="CI415" s="400"/>
      <c r="CJ415" s="401"/>
      <c r="CK415" s="400"/>
      <c r="CL415" s="401"/>
      <c r="CM415" s="400"/>
      <c r="CN415" s="401"/>
      <c r="CO415" s="400"/>
      <c r="CP415" s="401"/>
      <c r="CQ415" s="400"/>
      <c r="CR415" s="401"/>
      <c r="CS415" s="400"/>
      <c r="CT415" s="401"/>
      <c r="CU415" s="400"/>
      <c r="CV415" s="401"/>
      <c r="CW415" s="400"/>
      <c r="CX415" s="401"/>
      <c r="CY415" s="400"/>
      <c r="CZ415" s="401"/>
      <c r="DA415" s="400"/>
      <c r="DB415" s="401"/>
      <c r="DC415" s="400"/>
      <c r="DD415" s="401"/>
      <c r="DE415" s="400"/>
      <c r="DF415" s="401"/>
      <c r="DG415" s="400"/>
      <c r="DH415" s="401"/>
      <c r="DI415" s="400"/>
      <c r="DJ415" s="401"/>
      <c r="DK415" s="400"/>
      <c r="DL415" s="401"/>
      <c r="DM415" s="400"/>
      <c r="DN415" s="401"/>
      <c r="DO415" s="400"/>
      <c r="DP415" s="401"/>
      <c r="DQ415" s="400"/>
      <c r="DR415" s="401"/>
      <c r="DS415" s="400"/>
      <c r="DT415" s="401"/>
      <c r="DU415" s="400"/>
      <c r="DV415" s="401"/>
      <c r="DW415" s="400"/>
      <c r="DX415" s="401"/>
      <c r="DY415" s="400"/>
      <c r="DZ415" s="401"/>
      <c r="EA415" s="400"/>
      <c r="EB415" s="401"/>
      <c r="EC415" s="400"/>
      <c r="ED415" s="401"/>
      <c r="EE415" s="400"/>
      <c r="EF415" s="401"/>
      <c r="EG415" s="400"/>
      <c r="EH415" s="401"/>
      <c r="EI415" s="400"/>
      <c r="EJ415" s="447"/>
      <c r="EK415" s="512"/>
      <c r="EL415" s="515"/>
      <c r="EM415" s="450"/>
      <c r="EN415" s="348"/>
      <c r="EO415" s="348"/>
      <c r="EP415" s="179">
        <f t="shared" si="455"/>
        <v>0</v>
      </c>
      <c r="EQ415" s="179">
        <f t="shared" si="456"/>
        <v>0</v>
      </c>
      <c r="ER415" s="179">
        <f t="shared" si="457"/>
        <v>0</v>
      </c>
      <c r="ES415" s="179">
        <f t="shared" si="458"/>
        <v>0</v>
      </c>
      <c r="ET415" s="179">
        <f t="shared" si="459"/>
        <v>0</v>
      </c>
      <c r="EU415" s="179">
        <f t="shared" si="460"/>
        <v>0</v>
      </c>
      <c r="EV415" s="172">
        <f t="shared" si="461"/>
        <v>0</v>
      </c>
      <c r="EW415" s="253"/>
      <c r="EX415" s="254">
        <v>0</v>
      </c>
      <c r="EY415" s="180">
        <v>0</v>
      </c>
      <c r="EZ415" s="255">
        <v>0</v>
      </c>
      <c r="FA415" s="255">
        <v>0</v>
      </c>
      <c r="FB415" s="180">
        <f>SUM(FF415:GI415)/2</f>
        <v>0</v>
      </c>
      <c r="FC415" s="256">
        <f>N415*km*'VALORES TABELA'!$B$13</f>
        <v>0</v>
      </c>
      <c r="FD415" s="250">
        <f t="shared" si="479"/>
        <v>0</v>
      </c>
      <c r="FE415" s="257"/>
      <c r="FF415" s="181">
        <f>((Q415+S415)*Percapita)+((R415+T415)*Cadeirante)</f>
        <v>0</v>
      </c>
      <c r="FG415" s="181">
        <f>((U415+W415)*Percapita/30*FG$4)+((V415+X415)*Cadeirante/30*FG$4)</f>
        <v>0</v>
      </c>
      <c r="FH415" s="181">
        <f>((Y415+AA415)*Percapita/30*FH$4)+((Z415+AB415)*Cadeirante/30*FH$4)</f>
        <v>0</v>
      </c>
      <c r="FI415" s="181">
        <f>((AC415+AE415)*Percapita/30*FI$4)+((AD415+AF415)*Cadeirante/30*FI$4)</f>
        <v>0</v>
      </c>
      <c r="FJ415" s="181">
        <f>((AG415+AI415)*Percapita/30*FJ$4)+((AH415+AJ415)*Cadeirante/30*FJ$4)</f>
        <v>0</v>
      </c>
      <c r="FK415" s="181">
        <f>((AK415+AM415)*Percapita/30*FK$4)+((AL415+AN415)*Cadeirante/30*FK$4)</f>
        <v>0</v>
      </c>
      <c r="FL415" s="181">
        <f>((AO415+AQ415)*Percapita/30*FL$4)+((AP415+AR415)*Cadeirante/30*FL$4)</f>
        <v>0</v>
      </c>
      <c r="FM415" s="181">
        <f>((AS415+AU415)*Percapita/30*FM$4)+((AT415+AV415)*Cadeirante/30*FM$4)</f>
        <v>0</v>
      </c>
      <c r="FN415" s="181">
        <f>((AW415+AY415)*Percapita/30*FN$4)+((AX415+AZ415)*Cadeirante/30*FN$4)</f>
        <v>0</v>
      </c>
      <c r="FO415" s="181">
        <f>((BA415+BC415)*Percapita/30*FO$4)+((BB415+BD415)*Cadeirante/30*FO$4)</f>
        <v>0</v>
      </c>
      <c r="FP415" s="181">
        <f>((BE415+BG415)*Percapita/30*FP$4)+((BF415+BH415)*Cadeirante/30*FP$4)</f>
        <v>0</v>
      </c>
      <c r="FQ415" s="181">
        <f>((BI415+BK415)*Percapita/30*FQ$4)+((BJ415+BL415)*Cadeirante/30*FQ$4)</f>
        <v>0</v>
      </c>
      <c r="FR415" s="181">
        <f>((BM415+BO415)*Percapita/30*FR$4)+((BN415+BP415)*Cadeirante/30*FR$4)</f>
        <v>0</v>
      </c>
      <c r="FS415" s="181">
        <f>((BQ415+BS415)*Percapita/30*FS$4)+((BR415+BT415)*Cadeirante/30*FS$4)</f>
        <v>0</v>
      </c>
      <c r="FT415" s="181">
        <f>((BU415+BW415)*Percapita/30*FT$4)+((BV415+BX415)*Cadeirante/30*FT$4)</f>
        <v>0</v>
      </c>
      <c r="FU415" s="181">
        <f>((BY415+CA415)*Percapita/30*FU$4)+((BZ415+CB415)*Cadeirante/30*FU$4)</f>
        <v>0</v>
      </c>
      <c r="FV415" s="181">
        <f>((CC415+CE415)*Percapita/30*FV$4)+((CD415+CF415)*Cadeirante/30*FV$4)</f>
        <v>0</v>
      </c>
      <c r="FW415" s="181">
        <f>((CG415+CI415)*Percapita/30*FW$4)+((CI415+CK415)*Cadeirante/30*FW$4)</f>
        <v>0</v>
      </c>
      <c r="FX415" s="181">
        <f>((CK415+CM415)*Percapita/30*FX$4)+((CL415+CN415)*Cadeirante/30*FX$4)</f>
        <v>0</v>
      </c>
      <c r="FY415" s="181">
        <f>((CO415+CQ415)*Percapita/30*FY$4)+((CP415+CR415)*Cadeirante/30*FY$4)</f>
        <v>0</v>
      </c>
      <c r="FZ415" s="181">
        <f>((CS415+CU415)*Percapita/30*FZ$4)+((CT415+CV415)*Cadeirante/30*FZ$4)</f>
        <v>0</v>
      </c>
      <c r="GA415" s="181">
        <f>((CW415+CY415)*Percapita/30*GA$4)+((CX415+CZ415)*Cadeirante/30*GA$4)</f>
        <v>0</v>
      </c>
      <c r="GB415" s="181">
        <f>((DA415+DC415)*Percapita/30*GB$4)+((DB415+DD415)*Cadeirante/30*GB$4)</f>
        <v>0</v>
      </c>
      <c r="GC415" s="181">
        <f>((DE415+DG415)*Percapita/30*GC$4)+((DF415+DH415)*Cadeirante/30*GC$4)</f>
        <v>0</v>
      </c>
      <c r="GD415" s="181">
        <f>((DI415+DK415)*Percapita/30*GD$4)+((DJ415+DL415)*Cadeirante/30*GD$4)</f>
        <v>0</v>
      </c>
      <c r="GE415" s="181">
        <f>((DM415+DO415)*Percapita/30*GE$4)+((DN415+DP415)*Cadeirante/30*GE$4)</f>
        <v>0</v>
      </c>
      <c r="GF415" s="181">
        <f>((DQ415+DS415)*Percapita/30*GF$4)+((DR415+DT415)*Cadeirante/30*GF$4)</f>
        <v>0</v>
      </c>
      <c r="GG415" s="181">
        <f>((DU415+DW415)*Percapita/30*GG$4)+((DV415+DX415)*Cadeirante/30*GG$4)</f>
        <v>0</v>
      </c>
      <c r="GH415" s="181">
        <f>((DY415+EA415)*Percapita/30*GH$4)+((DZ415+EB415)*Cadeirante/30*GH$4)</f>
        <v>0</v>
      </c>
      <c r="GI415" s="181">
        <f>((EC415+EE415)*Percapita/30*GI$4)+((ED415+EF415)*Cadeirante/30*GI$4)</f>
        <v>0</v>
      </c>
      <c r="GJ415" s="181">
        <f>((EG415+EI415)*Percapita)+((EH415+EJ415)*Cadeirante)</f>
        <v>0</v>
      </c>
      <c r="GK415" s="258"/>
      <c r="GL415" s="103">
        <f t="shared" si="462"/>
        <v>0</v>
      </c>
      <c r="GM415" s="124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259"/>
      <c r="HQ415" s="64"/>
      <c r="HW415" s="257"/>
      <c r="HY415" s="280">
        <f t="shared" si="480"/>
        <v>0</v>
      </c>
      <c r="HZ415" s="280">
        <f t="shared" si="481"/>
        <v>0</v>
      </c>
      <c r="IA415" s="280">
        <f t="shared" si="482"/>
        <v>0</v>
      </c>
    </row>
    <row r="416" spans="1:237" s="106" customFormat="1" ht="22.5" customHeight="1" x14ac:dyDescent="0.25">
      <c r="A416" t="s">
        <v>3579</v>
      </c>
      <c r="B416" s="522" t="s">
        <v>3580</v>
      </c>
      <c r="C416" s="523">
        <v>3</v>
      </c>
      <c r="D416" s="524" t="s">
        <v>3556</v>
      </c>
      <c r="E416" s="524" t="s">
        <v>3581</v>
      </c>
      <c r="F416" s="525" t="s">
        <v>3224</v>
      </c>
      <c r="G416" s="525" t="s">
        <v>3225</v>
      </c>
      <c r="H416" s="350" t="s">
        <v>197</v>
      </c>
      <c r="I416" s="351" t="s">
        <v>3582</v>
      </c>
      <c r="J416" s="409" t="s">
        <v>3300</v>
      </c>
      <c r="K416" s="410" t="s">
        <v>3232</v>
      </c>
      <c r="L416" s="329">
        <f>CONTINUA!BV416</f>
        <v>0</v>
      </c>
      <c r="M416" s="329">
        <f>CONTINUA!BW416</f>
        <v>0</v>
      </c>
      <c r="N416" s="895"/>
      <c r="O416" s="896" t="s">
        <v>4043</v>
      </c>
      <c r="P416" s="897" t="s">
        <v>4035</v>
      </c>
      <c r="Q416" s="400"/>
      <c r="R416" s="401"/>
      <c r="S416" s="400"/>
      <c r="T416" s="401"/>
      <c r="U416" s="400"/>
      <c r="V416" s="401"/>
      <c r="W416" s="400"/>
      <c r="X416" s="401"/>
      <c r="Y416" s="400"/>
      <c r="Z416" s="401"/>
      <c r="AA416" s="400"/>
      <c r="AB416" s="401"/>
      <c r="AC416" s="400"/>
      <c r="AD416" s="401"/>
      <c r="AE416" s="400"/>
      <c r="AF416" s="401"/>
      <c r="AG416" s="400"/>
      <c r="AH416" s="401"/>
      <c r="AI416" s="400"/>
      <c r="AJ416" s="401"/>
      <c r="AK416" s="400"/>
      <c r="AL416" s="401"/>
      <c r="AM416" s="400"/>
      <c r="AN416" s="401"/>
      <c r="AO416" s="400"/>
      <c r="AP416" s="401"/>
      <c r="AQ416" s="400"/>
      <c r="AR416" s="401"/>
      <c r="AS416" s="400"/>
      <c r="AT416" s="401"/>
      <c r="AU416" s="400"/>
      <c r="AV416" s="401"/>
      <c r="AW416" s="400"/>
      <c r="AX416" s="401"/>
      <c r="AY416" s="400"/>
      <c r="AZ416" s="401"/>
      <c r="BA416" s="400"/>
      <c r="BB416" s="401"/>
      <c r="BC416" s="400"/>
      <c r="BD416" s="401"/>
      <c r="BE416" s="400"/>
      <c r="BF416" s="401"/>
      <c r="BG416" s="400"/>
      <c r="BH416" s="401"/>
      <c r="BI416" s="400"/>
      <c r="BJ416" s="401"/>
      <c r="BK416" s="400"/>
      <c r="BL416" s="401"/>
      <c r="BM416" s="400"/>
      <c r="BN416" s="401"/>
      <c r="BO416" s="400"/>
      <c r="BP416" s="401"/>
      <c r="BQ416" s="400"/>
      <c r="BR416" s="401"/>
      <c r="BS416" s="400"/>
      <c r="BT416" s="401"/>
      <c r="BU416" s="400"/>
      <c r="BV416" s="401"/>
      <c r="BW416" s="400"/>
      <c r="BX416" s="401"/>
      <c r="BY416" s="400"/>
      <c r="BZ416" s="401"/>
      <c r="CA416" s="400"/>
      <c r="CB416" s="401"/>
      <c r="CC416" s="400"/>
      <c r="CD416" s="401"/>
      <c r="CE416" s="400"/>
      <c r="CF416" s="401"/>
      <c r="CG416" s="400"/>
      <c r="CH416" s="401"/>
      <c r="CI416" s="400"/>
      <c r="CJ416" s="401"/>
      <c r="CK416" s="400"/>
      <c r="CL416" s="401"/>
      <c r="CM416" s="400"/>
      <c r="CN416" s="401"/>
      <c r="CO416" s="400"/>
      <c r="CP416" s="401"/>
      <c r="CQ416" s="400"/>
      <c r="CR416" s="401"/>
      <c r="CS416" s="400"/>
      <c r="CT416" s="401"/>
      <c r="CU416" s="400"/>
      <c r="CV416" s="401"/>
      <c r="CW416" s="400"/>
      <c r="CX416" s="401"/>
      <c r="CY416" s="400"/>
      <c r="CZ416" s="401"/>
      <c r="DA416" s="400"/>
      <c r="DB416" s="401"/>
      <c r="DC416" s="400"/>
      <c r="DD416" s="401"/>
      <c r="DE416" s="400"/>
      <c r="DF416" s="401"/>
      <c r="DG416" s="400"/>
      <c r="DH416" s="401"/>
      <c r="DI416" s="400"/>
      <c r="DJ416" s="401"/>
      <c r="DK416" s="400"/>
      <c r="DL416" s="401"/>
      <c r="DM416" s="400"/>
      <c r="DN416" s="401"/>
      <c r="DO416" s="400"/>
      <c r="DP416" s="401"/>
      <c r="DQ416" s="400"/>
      <c r="DR416" s="401"/>
      <c r="DS416" s="400"/>
      <c r="DT416" s="401"/>
      <c r="DU416" s="400"/>
      <c r="DV416" s="401"/>
      <c r="DW416" s="400"/>
      <c r="DX416" s="401"/>
      <c r="DY416" s="400"/>
      <c r="DZ416" s="401"/>
      <c r="EA416" s="400"/>
      <c r="EB416" s="401"/>
      <c r="EC416" s="400"/>
      <c r="ED416" s="401"/>
      <c r="EE416" s="400"/>
      <c r="EF416" s="401"/>
      <c r="EG416" s="400"/>
      <c r="EH416" s="401"/>
      <c r="EI416" s="400"/>
      <c r="EJ416" s="447"/>
      <c r="EK416" s="510"/>
      <c r="EL416" s="513"/>
      <c r="EM416" s="520"/>
      <c r="EN416" s="520"/>
      <c r="EO416" s="520"/>
      <c r="EP416" s="171">
        <f t="shared" si="455"/>
        <v>0</v>
      </c>
      <c r="EQ416" s="171">
        <f t="shared" si="456"/>
        <v>0</v>
      </c>
      <c r="ER416" s="171">
        <f t="shared" si="457"/>
        <v>0</v>
      </c>
      <c r="ES416" s="171">
        <f t="shared" si="458"/>
        <v>0</v>
      </c>
      <c r="ET416" s="171">
        <f t="shared" si="459"/>
        <v>0</v>
      </c>
      <c r="EU416" s="171">
        <f t="shared" si="460"/>
        <v>0</v>
      </c>
      <c r="EV416" s="172">
        <f t="shared" si="461"/>
        <v>0</v>
      </c>
      <c r="EW416" s="367">
        <f>IF(C416=4,IF(MAX(Q416:EJ418)&gt;0,(Especiall/30*(IF(($G416-$F416)=($G$5-$F$5),30,IF(DAY($G416)=31,($G416-$F416),($G416-$F416)+1)))),0),0)</f>
        <v>0</v>
      </c>
      <c r="EX416" s="248">
        <f t="shared" ref="EX416:EX419" si="483">FF416</f>
        <v>15567.34</v>
      </c>
      <c r="EY416" s="174">
        <f>(L416*regular)+(M416*Cadeirantee)</f>
        <v>0</v>
      </c>
      <c r="EZ416" s="249">
        <f>SUMIF(FG416:GJ416,"&gt;0")</f>
        <v>0</v>
      </c>
      <c r="FA416" s="249">
        <f>SUMIF(FG416:GJ416,"&lt;0")+SUMIF(GN416:HP416,"&lt;0")</f>
        <v>0</v>
      </c>
      <c r="FB416" s="174">
        <v>0</v>
      </c>
      <c r="FC416" s="175">
        <f>N416*km*'VALORES TABELA'!$B$13</f>
        <v>0</v>
      </c>
      <c r="FD416" s="250">
        <f>GL416</f>
        <v>0</v>
      </c>
      <c r="FE416" s="176">
        <f>(EW416+EW417+EW418+EW419+EX416+EX417+EX418+EX419+EY416+EY417+EY418+EY419+EY420+EZ416+EZ417+EZ418+EZ419+FA416+FA417+FA418+FA419+FC416+FC417+FC418+FC419+HY416-HZ416-IA416+FD416+FD417+FD418+FD419+FB420)</f>
        <v>15567.34</v>
      </c>
      <c r="FF416" s="177">
        <f>IF(C416=4,SUM(Q416+Q417+Q418+S416+S417+S418)*Percapita/30*FF$4+(R416+R417+R418+T416+T417+T418)*Cadeirante/30*FF$4,IF(C416=3,IF(Q419+S419=10,Fixo/30*FF$4+(Q416+Q417+Q418+S416+S417+S418)*Percapita/30*FF$4+(R419+T419)*Cadeirante/30*FF$4,IF(Q419+S419&lt;=9,(Q419+S419)*Crechee/30*FF$4)+(R419+T419)*Cadeirante/30*FF$4+(Q416+Q417+Q418+S416+S417+S418)*Percapita/30*FF$4)+IF(Q419+S419&gt;=11,Fixo/30*FF$4+(Q419+S419-10)*Crechee/30*FF$4,0),IF(C416=2,IF(R416+R417+R418+R419+T416+T417+T418+T419=1,Cadeirante/30*FF$4,IF(R416+R417+R418+R419+T416+T417+T418+T419=2,Fixo/30*FF$4,IF(R416+R417+R418+R419+T416+T417+T418+T419&gt;2,Fixo/30*FF$4+(R416+R417+R418+R419+T416+T417+T418+T419-2)*Cadeirante/30*FF$4)))+(Q416+Q417+Q418+S416+S417+S418)*Percapita/30*FF$4+(Q419+S419)*Crechee/30*FF$4,IF(C416=1,IF(Q416+Q417+Q418+R416+R417+R418+S416+S417+S418+T416+T417+T418&lt;=15,(Q416+Q417+Q418+S416+S417+S418)*Percapita/30*FF$4,IF(Q416+Q417+Q418+R416+R417+R418+S416+S417+S418+T416+T417+T418&gt;=16,Fixo/30*FF$4+(Q416+Q417+Q418+R416+R417+R418+S416+S417+S418+T416+T417-16)*Percapita/30*FF$4))))))</f>
        <v>15567.34</v>
      </c>
      <c r="FG416" s="177">
        <f>IF(C416=4,SUM(U416+U417+U418+W416+W417+W418)*Percapita/30*FG$4+(V416+V417+V418+X416+X417+X418)*Cadeirante/30*FG$4,IF(C416=3,IF(U419+W419=10,Fixo/30*FG$4+(U416+U417+U418+W416+W417+W418)*Percapita/30*FG$4+(V419+X419)*Cadeirante/30*FG$4,IF(U419+W419&lt;=9,(U419+W419)*Crechee/30*FG$4)+(V419+X419)*Cadeirante/30*FG$4+(U416+U417+U418+W416+W417+W418)*Percapita/30*FG$4)+IF(U419+W419&gt;=11,Fixo/30*FG$4+(U419+W419-10)*Crechee/30*FG$4,0),IF(C416=2,IF(V416+V417+V418+V419+X416+X417+X418+X419=1,Cadeirante/30*FG$4,IF(V416+V417+V418+V419+X416+X417+X418+X419=2,Fixo/30*FG$4,IF(V416+V417+V418+V419+X416+X417+X418+X419&gt;2,Fixo/30*FG$4+(V416+V417+V418+V419+X416+X417+X418+X419-2)*Cadeirante/30*FG$4)))+(U416+U417+U418+W416+W417+W418)*Percapita/30*FG$4+(U419+W419)*Crechee/30*FG$4,IF(C416=1,IF(U416+U417+U418+V416+V417+V418+W416+W417+W418+X416+X417+X418&lt;=15,(U416+U417+U418+W416+W417+W418)*Percapita/30*FG$4,IF(U416+U417+U418+V416+V417+V418+W416+W417+W418+X416+X417+X418&gt;=16,Fixo/30*FG$4+(U416+U417+U418+V416+V417+V418+W416+W417+W418+X416+X417-16)*Percapita/30*FG$4))))))</f>
        <v>0</v>
      </c>
      <c r="FH416" s="177">
        <f>IF(C416=4,SUM(Y416+Y417+Y418+AA416+AA417+AA418)*Percapita/30*FH$4+(Z416+Z417+Z418+AB416+AB417+AB418)*Cadeirante/30*FH$4,IF(C416=3,IF(Y419+AA419=10,Fixo/30*FH$4+(Y416+Y417+Y418+AA416+AA417+AA418)*Percapita/30*FH$4+(Z419+AB419)*Cadeirante/30*FH$4,IF(Y419+AA419&lt;=9,(Y419+AA419)*Crechee/30*FH$4)+(Z419+AB419)*Cadeirante/30*FH$4+(Y416+Y417+Y418+AA416+AA417+AA418)*Percapita/30*FH$4)+IF(Y419+AA419&gt;=11,Fixo/30*FH$4+(Y419+AA419-10)*Crechee/30*FH$4,0),IF(C416=2,IF(Z416+Z417+Z418+Z419+AB416+AB417+AB418+AB419=1,Cadeirante/30*FH$4,IF(Z416+Z417+Z418+Z419+AB416+AB417+AB418+AB419=2,Fixo/30*FH$4,IF(Z416+Z417+Z418+Z419+AB416+AB417+AB418+AB419&gt;2,Fixo/30*FH$4+(Z416+Z417+Z418+Z419+AB416+AB417+AB418+AB419-2)*Cadeirante/30*FH$4)))+(Y416+Y417+Y418+AA416+AA417+AA418)*Percapita/30*FH$4+(Y419+AA419)*Crechee/30*FH$4,IF(C416=1,IF(Y416+Y417+Y418+Z416+Z417+Z418+AA416+AA417+AA418+AB416+AB417+AB418&lt;=15,(Y416+Y417+Y418+AA416+AA417+AA418)*Percapita/30*FH$4,IF(Y416+Y417+Y418+Z416+Z417+Z418+AA416+AA417+AA418+AB416+AB417+AB418&gt;=16,Fixo/30*FH$4+(Y416+Y417+Y418+Z416+Z417+Z418+AA416+AA417+AA418+AB416+AB417-16)*Percapita/30*FH$4))))))</f>
        <v>0</v>
      </c>
      <c r="FI416" s="177">
        <f>IF(C416=4,SUM(AC416+AC417+AC418+AE416+AE417+AE418)*Percapita/30*FI$4+(AD416+AD417+AD418+AF416+AF417+AF418)*Cadeirante/30*FI$4,IF(C416=3,IF(AC419+AE419=10,Fixo/30*FI$4+(AC416+AC417+AC418+AE416+AE417+AE418)*Percapita/30*FI$4+(AD419+AF419)*Cadeirante/30*FI$4,IF(AC419+AE419&lt;=9,(AC419+AE419)*Crechee/30*FI$4)+(AD419+AF419)*Cadeirante/30*FI$4+(AC416+AC417+AC418+AE416+AE417+AE418)*Percapita/30*FI$4)+IF(AC419+AE419&gt;=11,Fixo/30*FI$4+(AC419+AE419-10)*Crechee/30*FI$4,0),IF(C416=2,IF(AD416+AD417+AD418+AD419+AF416+AF417+AF418+AF419=1,Cadeirante/30*FI$4,IF(AD416+AD417+AD418+AD419+AF416+AF417+AF418+AF419=2,Fixo/30*FI$4,IF(AD416+AD417+AD418+AD419+AF416+AF417+AF418+AF419&gt;2,Fixo/30*FI$4+(AD416+AD417+AD418+AD419+AF416+AF417+AF418+AF419-2)*Cadeirante/30*FI$4)))+(AC416+AC417+AC418+AE416+AE417+AE418)*Percapita/30*FI$4+(AC419+AE419)*Crechee/30*FI$4,IF(C416=1,IF(AC416+AC417+AC418+AD416+AD417+AD418+AE416+AE417+AE418+AF416+AF417+AF418&lt;=15,(AC416+AC417+AC418+AE416+AE417+AE418)*Percapita/30*FI$4,IF(AC416+AC417+AC418+AD416+AD417+AD418+AE416+AE417+AE418+AF416+AF417+AF418&gt;=16,Fixo/30*FI$4+(AC416+AC417+AC418+AD416+AD417+AD418+AE416+AE417+AE418+AF416+AF417-16)*Percapita/30*FI$4))))))</f>
        <v>0</v>
      </c>
      <c r="FJ416" s="177">
        <f>IF(C416=4,SUM(AG416+AG417+AG418+AI416+AI417+AI418)*Percapita/30*FJ$4+(AH416+AH417+AH418+AJ416+AJ417+AJ418)*Cadeirante/30*FJ$4,IF(C416=3,IF(AG419+AI419=10,Fixo/30*FJ$4+(AG416+AG417+AG418+AI416+AI417+AI418)*Percapita/30*FJ$4+(AH419+AJ419)*Cadeirante/30*FJ$4,IF(AG419+AI419&lt;=9,(AG419+AI419)*Crechee/30*FJ$4)+(AH419+AJ419)*Cadeirante/30*FJ$4+(AG416+AG417+AG418+AI416+AI417+AI418)*Percapita/30*FJ$4)+IF(AG419+AI419&gt;=11,Fixo/30*FJ$4+(AG419+AI419-10)*Crechee/30*FJ$4,0),IF(C416=2,IF(AH416+AH417+AH418+AH419+AJ416+AJ417+AJ418+AJ419=1,Cadeirante/30*FJ$4,IF(AH416+AH417+AH418+AH419+AJ416+AJ417+AJ418+AJ419=2,Fixo/30*FJ$4,IF(AH416+AH417+AH418+AH419+AJ416+AJ417+AJ418+AJ419&gt;2,Fixo/30*FJ$4+(AH416+AH417+AH418+AH419+AJ416+AJ417+AJ418+AJ419-2)*Cadeirante/30*FJ$4)))+(AG416+AG417+AG418+AI416+AI417+AI418)*Percapita/30*FJ$4+(AG419+AI419)*Crechee/30*FJ$4,IF(C416=1,IF(AG416+AG417+AG418+AH416+AH417+AH418+AI416+AI417+AI418+AJ416+AJ417+AJ418&lt;=15,(AG416+AG417+AG418+AI416+AI417+AI418)*Percapita/30*FJ$4,IF(AG416+AG417+AG418+AH416+AH417+AH418+AI416+AI417+AI418+AJ416+AJ417+AJ418&gt;=16,Fixo/30*FJ$4+(AG416+AG417+AG418+AH416+AH417+AH418+AI416+AI417+AI418+AJ416+AJ417-16)*Percapita/30*FJ$4))))))</f>
        <v>0</v>
      </c>
      <c r="FK416" s="177">
        <f>IF(C416=4,SUM(AK416+AK417+AK418+AM416+AM417+AM418)*Percapita/30*FK$4+(AL416+AL417+AL418+AN416+AN417+AN418)*Cadeirante/30*FK$4,IF(C416=3,IF(AK419+AM419=10,Fixo/30*FK$4+(AK416+AK417+AK418+AM416+AM417+AM418)*Percapita/30*FK$4+(AL419+AN419)*Cadeirante/30*FK$4,IF(AK419+AM419&lt;=9,(AK419+AM419)*Crechee/30*FK$4)+(AL419+AN419)*Cadeirante/30*FK$4+(AK416+AK417+AK418+AM416+AM417+AM418)*Percapita/30*FK$4)+IF(AK419+AM419&gt;=11,Fixo/30*FK$4+(AK419+AM419-10)*Crechee/30*FK$4,0),IF(C416=2,IF(AL416+AL417+AL418+AL419+AN416+AN417+AN418+AN419=1,Cadeirante/30*FK$4,IF(AL416+AL417+AL418+AL419+AN416+AN417+AN418+AN419=2,Fixo/30*FK$4,IF(AL416+AL417+AL418+AL419+AN416+AN417+AN418+AN419&gt;2,Fixo/30*FK$4+(AL416+AL417+AL418+AL419+AN416+AN417+AN418+AN419-2)*Cadeirante/30*FK$4)))+(AK416+AK417+AK418+AM416+AM417+AM418)*Percapita/30*FK$4+(AK419+AM419)*Crechee/30*FK$4,IF(C416=1,IF(AK416+AK417+AK418+AL416+AL417+AL418+AM416+AM417+AM418+AN416+AN417+AN418&lt;=15,(AK416+AK417+AK418+AM416+AM417+AM418)*Percapita/30*FK$4,IF(AK416+AK417+AK418+AL416+AL417+AL418+AM416+AM417+AM418+AN416+AN417+AN418&gt;=16,Fixo/30*FK$4+(AK416+AK417+AK418+AL416+AL417+AL418+AM416+AM417+AM418+AN416+AN417-16)*Percapita/30*FK$4))))))</f>
        <v>0</v>
      </c>
      <c r="FL416" s="177">
        <f>IF(C416=4,SUM(AO416+AO417+AO418+AQ416+AQ417+AQ418)*Percapita/30*FL$4+(AP416+AP417+AP418+AR416+AR417+AR418)*Cadeirante/30*FL$4,IF(C416=3,IF(AO419+AQ419=10,Fixo/30*FL$4+(AO416+AO417+AO418+AQ416+AQ417+AQ418)*Percapita/30*FL$4+(AP419+AR419)*Cadeirante/30*FL$4,IF(AO419+AQ419&lt;=9,(AO419+AQ419)*Crechee/30*FL$4)+(AP419+AR419)*Cadeirante/30*FL$4+(AO416+AO417+AO418+AQ416+AQ417+AQ418)*Percapita/30*FL$4)+IF(AO419+AQ419&gt;=11,Fixo/30*FL$4+(AO419+AQ419-10)*Crechee/30*FL$4,0),IF(C416=2,IF(AP416+AP417+AP418+AP419+AR416+AR417+AR418+AR419=1,Cadeirante/30*FL$4,IF(AP416+AP417+AP418+AP419+AR416+AR417+AR418+AR419=2,Fixo/30*FL$4,IF(AP416+AP417+AP418+AP419+AR416+AR417+AR418+AR419&gt;2,Fixo/30*FL$4+(AP416+AP417+AP418+AP419+AR416+AR417+AR418+AR419-2)*Cadeirante/30*FL$4)))+(AO416+AO417+AO418+AQ416+AQ417+AQ418)*Percapita/30*FL$4+(AO419+AQ419)*Crechee/30*FL$4,IF(C416=1,IF(AO416+AO417+AO418+AP416+AP417+AP418+AQ416+AQ417+AQ418+AR416+AR417+AR418&lt;=15,(AO416+AO417+AO418+AQ416+AQ417+AQ418)*Percapita/30*FL$4,IF(AO416+AO417+AO418+AP416+AP417+AP418+AQ416+AQ417+AQ418+AR416+AR417+AR418&gt;=16,Fixo/30*FL$4+(AO416+AO417+AO418+AP416+AP417+AP418+AQ416+AQ417+AQ418+AR416+AR417-16)*Percapita/30*FL$4))))))</f>
        <v>0</v>
      </c>
      <c r="FM416" s="177">
        <f>IF(C416=4,SUM(AS416+AS417+AS418+AU416+AU417+AU418)*Percapita/30*FM$4+(AT416+AT417+AT418+AV416+AV417+AV418)*Cadeirante/30*FM$4,IF(C416=3,IF(AS419+AU419=10,Fixo/30*FM$4+(AS416+AS417+AS418+AU416+AU417+AU418)*Percapita/30*FM$4+(AT419+AV419)*Cadeirante/30*FM$4,IF(AS419+AU419&lt;=9,(AS419+AU419)*Crechee/30*FM$4)+(AT419+AV419)*Cadeirante/30*FM$4+(AS416+AS417+AS418+AU416+AU417+AU418)*Percapita/30*FM$4)+IF(AS419+AU419&gt;=11,Fixo/30*FM$4+(AS419+AU419-10)*Crechee/30*FM$4,0),IF(C416=2,IF(AT416+AT417+AT418+AT419+AV416+AV417+AV418+AV419=1,Cadeirante/30*FM$4,IF(AT416+AT417+AT418+AT419+AV416+AV417+AV418+AV419=2,Fixo/30*FM$4,IF(AT416+AT417+AT418+AT419+AV416+AV417+AV418+AV419&gt;2,Fixo/30*FM$4+(AT416+AT417+AT418+AT419+AV416+AV417+AV418+AV419-2)*Cadeirante/30*FM$4)))+(AS416+AS417+AS418+AU416+AU417+AU418)*Percapita/30*FM$4+(AS419+AU419)*Crechee/30*FM$4,IF(C416=1,IF(AS416+AS417+AS418+AT416+AT417+AT418+AU416+AU417+AU418+AV416+AV417+AV418&lt;=15,(AS416+AS417+AS418+AU416+AU417+AU418)*Percapita/30*FM$4,IF(AS416+AS417+AS418+AT416+AT417+AT418+AU416+AU417+AU418+AV416+AV417+AV418&gt;=16,Fixo/30*FM$4+(AS416+AS417+AS418+AT416+AT417+AT418+AU416+AU417+AU418+AV416+AV417-16)*Percapita/30*FM$4))))))</f>
        <v>0</v>
      </c>
      <c r="FN416" s="177">
        <f>IF(C416=4,SUM(AW416+AW417+AW418+AY416+AY417+AY418)*Percapita/30*FN$4+(AX416+AX417+AX418+AZ416+AZ417+AZ418)*Cadeirante/30*FN$4,IF(C416=3,IF(AW419+AY419=10,Fixo/30*FN$4+(AW416+AW417+AW418+AY416+AY417+AY418)*Percapita/30*FN$4+(AX419+AZ419)*Cadeirante/30*FN$4,IF(AW419+AY419&lt;=9,(AW419+AY419)*Crechee/30*FN$4)+(AX419+AZ419)*Cadeirante/30*FN$4+(AW416+AW417+AW418+AY416+AY417+AY418)*Percapita/30*FN$4)+IF(AW419+AY419&gt;=11,Fixo/30*FN$4+(AW419+AY419-10)*Crechee/30*FN$4,0),IF(C416=2,IF(AX416+AX417+AX418+AX419+AZ416+AZ417+AZ418+AZ419=1,Cadeirante/30*FN$4,IF(AX416+AX417+AX418+AX419+AZ416+AZ417+AZ418+AZ419=2,Fixo/30*FN$4,IF(AX416+AX417+AX418+AX419+AZ416+AZ417+AZ418+AZ419&gt;2,Fixo/30*FN$4+(AX416+AX417+AX418+AX419+AZ416+AZ417+AZ418+AZ419-2)*Cadeirante/30*FN$4)))+(AW416+AW417+AW418+AY416+AY417+AY418)*Percapita/30*FN$4+(AW419+AY419)*Crechee/30*FN$4,IF(C416=1,IF(AW416+AW417+AW418+AX416+AX417+AX418+AY416+AY417+AY418+AZ416+AZ417+AZ418&lt;=15,(AW416+AW417+AW418+AY416+AY417+AY418)*Percapita/30*FN$4,IF(AW416+AW417+AW418+AX416+AX417+AX418+AY416+AY417+AY418+AZ416+AZ417+AZ418&gt;=16,Fixo/30*FN$4+(AW416+AW417+AW418+AX416+AX417+AX418+AY416+AY417+AY418+AZ416+AZ417-16)*Percapita/30*FN$4))))))</f>
        <v>0</v>
      </c>
      <c r="FO416" s="177">
        <f>IF(C416=4,SUM(BA416+BA417+BA418+BC416+BC417+BC418)*Percapita/30*FO$4+(BB416+BB417+BB418+BD416+BD417+BD418)*Cadeirante/30*FO$4,IF(C416=3,IF(BA419+BC419=10,Fixo/30*FO$4+(BA416+BA417+BA418+BC416+BC417+BC418)*Percapita/30*FO$4+(BB419+BD419)*Cadeirante/30*FO$4,IF(BA419+BC419&lt;=9,(BA419+BC419)*Crechee/30*FO$4)+(BB419+BD419)*Cadeirante/30*FO$4+(BA416+BA417+BA418+BC416+BC417+BC418)*Percapita/30*FO$4)+IF(BA419+BC419&gt;=11,Fixo/30*FO$4+(BA419+BC419-10)*Crechee/30*FO$4,0),IF(C416=2,IF(BB416+BB417+BB418+BB419+BD416+BD417+BD418+BD419=1,Cadeirante/30*FO$4,IF(BB416+BB417+BB418+BB419+BD416+BD417+BD418+BD419=2,Fixo/30*FO$4,IF(BB416+BB417+BB418+BB419+BD416+BD417+BD418+BD419&gt;2,Fixo/30*FO$4+(BB416+BB417+BB418+BB419+BD416+BD417+BD418+BD419-2)*Cadeirante/30*FO$4)))+(BA416+BA417+BA418+BC416+BC417+BC418)*Percapita/30*FO$4+(BA419+BC419)*Crechee/30*FO$4,IF(C416=1,IF(BA416+BA417+BA418+BB416+BB417+BB418+BC416+BC417+BC418+BD416+BD417+BD418&lt;=15,(BA416+BA417+BA418+BC416+BC417+BC418)*Percapita/30*FO$4,IF(BA416+BA417+BA418+BB416+BB417+BB418+BC416+BC417+BC418+BD416+BD417+BD418&gt;=16,Fixo/30*FO$4+(BA416+BA417+BA418+BB416+BB417+BB418+BC416+BC417+BC418+BD416+BD417-16)*Percapita/30*FO$4))))))</f>
        <v>0</v>
      </c>
      <c r="FP416" s="177">
        <f>IF(C416=4,SUM(BE416+BE417+BE418+BG416+BG417+BG418)*Percapita/30*FP$4+(BF416+BF417+BF418+BH416+BH417+BH418)*Cadeirante/30*FP$4,IF(C416=3,IF(BE419+BG419=10,Fixo/30*FP$4+(BE416+BE417+BE418+BG416+BG417+BG418)*Percapita/30*FP$4+(BF419+BH419)*Cadeirante/30*FP$4,IF(BE419+BG419&lt;=9,(BE419+BG419)*Crechee/30*FP$4)+(BF419+BH419)*Cadeirante/30*FP$4+(BE416+BE417+BE418+BG416+BG417+BG418)*Percapita/30*FP$4)+IF(BE419+BG419&gt;=11,Fixo/30*FP$4+(BE419+BG419-10)*Crechee/30*FP$4,0),IF(C416=2,IF(BF416+BF417+BF418+BF419+BH416+BH417+BH418+BH419=1,Cadeirante/30*FP$4,IF(BF416+BF417+BF418+BF419+BH416+BH417+BH418+BH419=2,Fixo/30*FP$4,IF(BF416+BF417+BF418+BF419+BH416+BH417+BH418+BH419&gt;2,Fixo/30*FP$4+(BF416+BF417+BF418+BF419+BH416+BH417+BH418+BH419-2)*Cadeirante/30*FP$4)))+(BE416+BE417+BE418+BG416+BG417+BG418)*Percapita/30*FP$4+(BE419+BG419)*Crechee/30*FP$4,IF(C416=1,IF(BE416+BE417+BE418+BF416+BF417+BF418+BG416+BG417+BG418+BH416+BH417+BH418&lt;=15,(BE416+BE417+BE418+BG416+BG417+BG418)*Percapita/30*FP$4,IF(BE416+BE417+BE418+BF416+BF417+BF418+BG416+BG417+BG418+BH416+BH417+BH418&gt;=16,Fixo/30*FP$4+(BE416+BE417+BE418+BF416+BF417+BF418+BG416+BG417+BG418+BH416+BH417-16)*Percapita/30*FP$4))))))</f>
        <v>0</v>
      </c>
      <c r="FQ416" s="177">
        <f>IF(C416=4,SUM(BI416+BI417+BI418+BK416+BK417+BK418)*Percapita/30*FQ$4+(BJ416+BJ417+BJ418+BL416+BL417+BL418)*Cadeirante/30*FQ$4,IF(C416=3,IF(BI419+BK419=10,Fixo/30*FQ$4+(BI416+BI417+BI418+BK416+BK417+BK418)*Percapita/30*FQ$4+(BJ419+BL419)*Cadeirante/30*FQ$4,IF(BI419+BK419&lt;=9,(BI419+BK419)*Crechee/30*FQ$4)+(BJ419+BL419)*Cadeirante/30*FQ$4+(BI416+BI417+BI418+BK416+BK417+BK418)*Percapita/30*FQ$4)+IF(BI419+BK419&gt;=11,Fixo/30*FQ$4+(BI419+BK419-10)*Crechee/30*FQ$4,0),IF(C416=2,IF(BJ416+BJ417+BJ418+BJ419+BL416+BL417+BL418+BL419=1,Cadeirante/30*FQ$4,IF(BJ416+BJ417+BJ418+BJ419+BL416+BL417+BL418+BL419=2,Fixo/30*FQ$4,IF(BJ416+BJ417+BJ418+BJ419+BL416+BL417+BL418+BL419&gt;2,Fixo/30*FQ$4+(BJ416+BJ417+BJ418+BJ419+BL416+BL417+BL418+BL419-2)*Cadeirante/30*FQ$4)))+(BI416+BI417+BI418+BK416+BK417+BK418)*Percapita/30*FQ$4+(BI419+BK419)*Crechee/30*FQ$4,IF(C416=1,IF(BI416+BI417+BI418+BJ416+BJ417+BJ418+BK416+BK417+BK418+BL416+BL417+BL418&lt;=15,(BI416+BI417+BI418+BK416+BK417+BK418)*Percapita/30*FQ$4,IF(BI416+BI417+BI418+BJ416+BJ417+BJ418+BK416+BK417+BK418+BL416+BL417+BL418&gt;=16,Fixo/30*FQ$4+(BI416+BI417+BI418+BJ416+BJ417+BJ418+BK416+BK417+BK418+BL416+BL417-16)*Percapita/30*FQ$4))))))</f>
        <v>0</v>
      </c>
      <c r="FR416" s="177">
        <f>IF(C416=4,SUM(BM416+BM417+BM418+BO416+BO417+BO418)*Percapita/30*FR$4+(BN416+BN417+BN418+BP416+BP417+BP418)*Cadeirante/30*FR$4,IF(C416=3,IF(BM419+BO419=10,Fixo/30*FR$4+(BM416+BM417+BM418+BO416+BO417+BO418)*Percapita/30*FR$4+(BN419+BP419)*Cadeirante/30*FR$4,IF(BM419+BO419&lt;=9,(BM419+BO419)*Crechee/30*FR$4)+(BN419+BP419)*Cadeirante/30*FR$4+(BM416+BM417+BM418+BO416+BO417+BO418)*Percapita/30*FR$4)+IF(BM419+BO419&gt;=11,Fixo/30*FR$4+(BM419+BO419-10)*Crechee/30*FR$4,0),IF(C416=2,IF(BN416+BN417+BN418+BN419+BP416+BP417+BP418+BP419=1,Cadeirante/30*FR$4,IF(BN416+BN417+BN418+BN419+BP416+BP417+BP418+BP419=2,Fixo/30*FR$4,IF(BN416+BN417+BN418+BN419+BP416+BP417+BP418+BP419&gt;2,Fixo/30*FR$4+(BN416+BN417+BN418+BN419+BP416+BP417+BP418+BP419-2)*Cadeirante/30*FR$4)))+(BM416+BM417+BM418+BO416+BO417+BO418)*Percapita/30*FR$4+(BM419+BO419)*Crechee/30*FR$4,IF(C416=1,IF(BM416+BM417+BM418+BN416+BN417+BN418+BO416+BO417+BO418+BP416+BP417+BP418&lt;=15,(BM416+BM417+BM418+BO416+BO417+BO418)*Percapita/30*FR$4,IF(BM416+BM417+BM418+BN416+BN417+BN418+BO416+BO417+BO418+BP416+BP417+BP418&gt;=16,Fixo/30*FR$4+(BM416+BM417+BM418+BN416+BN417+BN418+BO416+BO417+BO418+BP416+BP417-16)*Percapita/30*FR$4))))))</f>
        <v>0</v>
      </c>
      <c r="FS416" s="177">
        <f>IF(C416=4,SUM(BQ416+BQ417+BQ418+BS416+BS417+BS418)*Percapita/30*FS$4+(BR416+BR417+BR418+BT416+BT417+BT418)*Cadeirante/30*FS$4,IF(C416=3,IF(BQ419+BS419=10,Fixo/30*FS$4+(BQ416+BQ417+BQ418+BS416+BS417+BS418)*Percapita/30*FS$4+(BR419+BT419)*Cadeirante/30*FS$4,IF(BQ419+BS419&lt;=9,(BQ419+BS419)*Crechee/30*FS$4)+(BR419+BT419)*Cadeirante/30*FS$4+(BQ416+BQ417+BQ418+BS416+BS417+BS418)*Percapita/30*FS$4)+IF(BQ419+BS419&gt;=11,Fixo/30*FS$4+(BQ419+BS419-10)*Crechee/30*FS$4,0),IF(C416=2,IF(BR416+BR417+BR418+BR419+BT416+BT417+BT418+BT419=1,Cadeirante/30*FS$4,IF(BR416+BR417+BR418+BR419+BT416+BT417+BT418+BT419=2,Fixo/30*FS$4,IF(BR416+BR417+BR418+BR419+BT416+BT417+BT418+BT419&gt;2,Fixo/30*FS$4+(BR416+BR417+BR418+BR419+BT416+BT417+BT418+BT419-2)*Cadeirante/30*FS$4)))+(BQ416+BQ417+BQ418+BS416+BS417+BS418)*Percapita/30*FS$4+(BQ419+BS419)*Crechee/30*FS$4,IF(C416=1,IF(BQ416+BQ417+BQ418+BR416+BR417+BR418+BS416+BS417+BS418+BT416+BT417+BT418&lt;=15,(BQ416+BQ417+BQ418+BS416+BS417+BS418)*Percapita/30*FS$4,IF(BQ416+BQ417+BQ418+BR416+BR417+BR418+BS416+BS417+BS418+BT416+BT417+BT418&gt;=16,Fixo/30*FS$4+(BQ416+BQ417+BQ418+BR416+BR417+BR418+BS416+BS417+BS418+BT416+BT417-16)*Percapita/30*FS$4))))))</f>
        <v>0</v>
      </c>
      <c r="FT416" s="177">
        <f>IF(C416=4,SUM(BU416+BU417+BU418+BW416+BW417+BW418)*Percapita/30*FT$4+(BV416+BV417+BV418+BX416+BX417+BX418)*Cadeirante/30*FT$4,IF(C416=3,IF(BU419+BW419=10,Fixo/30*FT$4+(BU416+BU417+BU418+BW416+BW417+BW418)*Percapita/30*FT$4+(BV419+BX419)*Cadeirante/30*FT$4,IF(BU419+BW419&lt;=9,(BU419+BW419)*Crechee/30*FT$4)+(BV419+BX419)*Cadeirante/30*FT$4+(BU416+BU417+BU418+BW416+BW417+BW418)*Percapita/30*FT$4)+IF(BU419+BW419&gt;=11,Fixo/30*FT$4+(BU419+BW419-10)*Crechee/30*FT$4,0),IF(C416=2,IF(BV416+BV417+BV418+BV419+BX416+BX417+BX418+BX419=1,Cadeirante/30*FT$4,IF(BV416+BV417+BV418+BV419+BX416+BX417+BX418+BX419=2,Fixo/30*FT$4,IF(BV416+BV417+BV418+BV419+BX416+BX417+BX418+BX419&gt;2,Fixo/30*FT$4+(BV416+BV417+BV418+BV419+BX416+BX417+BX418+BX419-2)*Cadeirante/30*FT$4)))+(BU416+BU417+BU418+BW416+BW417+BW418)*Percapita/30*FT$4+(BU419+BW419)*Crechee/30*FT$4,IF(C416=1,IF(BU416+BU417+BU418+BV416+BV417+BV418+BW416+BW417+BW418+BX416+BX417+BX418&lt;=15,(BU416+BU417+BU418+BW416+BW417+BW418)*Percapita/30*FT$4,IF(BU416+BU417+BU418+BV416+BV417+BV418+BW416+BW417+BW418+BX416+BX417+BX418&gt;=16,Fixo/30*FT$4+(BU416+BU417+BU418+BV416+BV417+BV418+BW416+BW417+BW418+BX416+BX417-16)*Percapita/30*FT$4))))))</f>
        <v>0</v>
      </c>
      <c r="FU416" s="177">
        <f>IF(C416=4,SUM(BY416+BY417+BY418+CA416+CA417+CA418)*Percapita/30*FU$4+(BZ416+BZ417+BZ418+CB416+CB417+CB418)*Cadeirante/30*FU$4,IF(C416=3,IF(BY419+CA419=10,Fixo/30*FU$4+(BY416+BY417+BY418+CA416+CA417+CA418)*Percapita/30*FU$4+(BZ419+CB419)*Cadeirante/30*FU$4,IF(BY419+CA419&lt;=9,(BY419+CA419)*Crechee/30*FU$4)+(BZ419+CB419)*Cadeirante/30*FU$4+(BY416+BY417+BY418+CA416+CA417+CA418)*Percapita/30*FU$4)+IF(BY419+CA419&gt;=11,Fixo/30*FU$4+(BY419+CA419-10)*Crechee/30*FU$4,0),IF(C416=2,IF(BZ416+BZ417+BZ418+BZ419+CB416+CB417+CB418+CB419=1,Cadeirante/30*FU$4,IF(BZ416+BZ417+BZ418+BZ419+CB416+CB417+CB418+CB419=2,Fixo/30*FU$4,IF(BZ416+BZ417+BZ418+BZ419+CB416+CB417+CB418+CB419&gt;2,Fixo/30*FU$4+(BZ416+BZ417+BZ418+BZ419+CB416+CB417+CB418+CB419-2)*Cadeirante/30*FU$4)))+(BY416+BY417+BY418+CA416+CA417+CA418)*Percapita/30*FU$4+(BY419+CA419)*Crechee/30*FU$4,IF(C416=1,IF(BY416+BY417+BY418+BZ416+BZ417+BZ418+CA416+CA417+CA418+CB416+CB417+CB418&lt;=15,(BY416+BY417+BY418+CA416+CA417+CA418)*Percapita/30*FU$4,IF(BY416+BY417+BY418+BZ416+BZ417+BZ418+CA416+CA417+CA418+CB416+CB417+CB418&gt;=16,Fixo/30*FU$4+(BY416+BY417+BY418+BZ416+BZ417+BZ418+CA416+CA417+CA418+CB416+CB417-16)*Percapita/30*FU$4))))))</f>
        <v>0</v>
      </c>
      <c r="FV416" s="177">
        <f>IF(C416=4,SUM(CC416+CC417+CC418+CE416+CE417+CE418)*Percapita/30*FV$4+(CD416+CD417+CD418+CF416+CF417+CF418)*Cadeirante/30*FV$4,IF(C416=3,IF(CC419+CE419=10,Fixo/30*FV$4+(CC416+CC417+CC418+CE416+CE417+CE418)*Percapita/30*FV$4+(CD419+CF419)*Cadeirante/30*FV$4,IF(CC419+CE419&lt;=9,(CC419+CE419)*Crechee/30*FV$4)+(CD419+CF419)*Cadeirante/30*FV$4+(CC416+CC417+CC418+CE416+CE417+CE418)*Percapita/30*FV$4)+IF(CC419+CE419&gt;=11,Fixo/30*FV$4+(CC419+CE419-10)*Crechee/30*FV$4,0),IF(C416=2,IF(CD416+CD417+CD418+CD419+CF416+CF417+CF418+CF419=1,Cadeirante/30*FV$4,IF(CD416+CD417+CD418+CD419+CF416+CF417+CF418+CF419=2,Fixo/30*FV$4,IF(CD416+CD417+CD418+CD419+CF416+CF417+CF418+CF419&gt;2,Fixo/30*FV$4+(CD416+CD417+CD418+CD419+CF416+CF417+CF418+CF419-2)*Cadeirante/30*FV$4)))+(CC416+CC417+CC418+CE416+CE417+CE418)*Percapita/30*FV$4+(CC419+CE419)*Crechee/30*FV$4,IF(C416=1,IF(CC416+CC417+CC418+CD416+CD417+CD418+CE416+CE417+CE418+CF416+CF417+CF418&lt;=15,(CC416+CC417+CC418+CE416+CE417+CE418)*Percapita/30*FV$4,IF(CC416+CC417+CC418+CD416+CD417+CD418+CE416+CE417+CE418+CF416+CF417+CF418&gt;=16,Fixo/30*FV$4+(CC416+CC417+CC418+CD416+CD417+CD418+CE416+CE417+CE418+CF416+CF417-16)*Percapita/30*FV$4))))))</f>
        <v>0</v>
      </c>
      <c r="FW416" s="177">
        <f>IF(C416=4,SUM(CG416+CG417+CG418+CI416+CI417+CI418)*Percapita/30*FW$4+(CH416+CH417+CH418+CJ416+CJ417+CJ418)*Cadeirante/30*FW$4,IF(C416=3,IF(CG419+CI419=10,Fixo/30*FW$4+(CG416+CG417+CG418+CI416+CI417+CI418)*Percapita/30*FW$4+(CH419+CJ419)*Cadeirante/30*FW$4,IF(CG419+CI419&lt;=9,(CG419+CI419)*Crechee/30*FW$4)+(CH419+CJ419)*Cadeirante/30*FW$4+(CG416+CG417+CG418+CI416+CI417+CI418)*Percapita/30*FW$4)+IF(CG419+CI419&gt;=11,Fixo/30*FW$4+(CG419+CI419-10)*Crechee/30*FW$4,0),IF(C416=2,IF(CH416+CH417+CH418+CH419+CJ416+CJ417+CJ418+CJ419=1,Cadeirante/30*FW$4,IF(CH416+CH417+CH418+CH419+CJ416+CJ417+CJ418+CJ419=2,Fixo/30*FW$4,IF(CH416+CH417+CH418+CH419+CJ416+CJ417+CJ418+CJ419&gt;2,Fixo/30*FW$4+(CH416+CH417+CH418+CH419+CJ416+CJ417+CJ418+CJ419-2)*Cadeirante/30*FW$4)))+(CG416+CG417+CG418+CI416+CI417+CI418)*Percapita/30*FW$4+(CG419+CI419)*Crechee/30*FW$4,IF(C416=1,IF(CG416+CG417+CG418+CH416+CH417+CH418+CI416+CI417+CI418+CJ416+CJ417+CJ418&lt;=15,(CG416+CG417+CG418+CI416+CI417+CI418)*Percapita/30*FW$4,IF(CG416+CG417+CG418+CH416+CH417+CH418+CI416+CI417+CI418+CJ416+CJ417+CJ418&gt;=16,Fixo/30*FW$4+(CG416+CG417+CG418+CH416+CH417+CH418+CI416+CI417+CI418+CJ416+CJ417-16)*Percapita/30*FW$4))))))</f>
        <v>0</v>
      </c>
      <c r="FX416" s="177">
        <f>IF(C416=4,SUM(CK416+CK417+CK418+CM416+CM417+CM418)*Percapita/30*FX$4+(CL416+CL417+CL418+CN416+CN417+CN418)*Cadeirante/30*FX$4,IF(C416=3,IF(CK419+CM419=10,Fixo/30*FX$4+(CK416+CK417+CK418+CM416+CM417+CM418)*Percapita/30*FX$4+(CL419+CN419)*Cadeirante/30*FX$4,IF(CK419+CM419&lt;=9,(CK419+CM419)*Crechee/30*FX$4)+(CL419+CN419)*Cadeirante/30*FX$4+(CK416+CK417+CK418+CM416+CM417+CM418)*Percapita/30*FX$4)+IF(CK419+CM419&gt;=11,Fixo/30*FX$4+(CK419+CM419-10)*Crechee/30*FX$4,0),IF(C416=2,IF(CL416+CL417+CL418+CL419+CN416+CN417+CN418+CN419=1,Cadeirante/30*FX$4,IF(CL416+CL417+CL418+CL419+CN416+CN417+CN418+CN419=2,Fixo/30*FX$4,IF(CL416+CL417+CL418+CL419+CN416+CN417+CN418+CN419&gt;2,Fixo/30*FX$4+(CL416+CL417+CL418+CL419+CN416+CN417+CN418+CN419-2)*Cadeirante/30*FX$4)))+(CK416+CK417+CK418+CM416+CM417+CM418)*Percapita/30*FX$4+(CK419+CM419)*Crechee/30*FX$4,IF(C416=1,IF(CK416+CK417+CK418+CL416+CL417+CL418+CM416+CM417+CM418+CN416+CN417+CN418&lt;=15,(CK416+CK417+CK418+CM416+CM417+CM418)*Percapita/30*FX$4,IF(CK416+CK417+CK418+CL416+CL417+CL418+CM416+CM417+CM418+CN416+CN417+CN418&gt;=16,Fixo/30*FX$4+(CK416+CK417+CK418+CL416+CL417+CL418+CM416+CM417+CM418+CN416+CN417-16)*Percapita/30*FX$4))))))</f>
        <v>0</v>
      </c>
      <c r="FY416" s="177">
        <f>IF(C416=4,SUM(CO416+CO417+CO418+CQ416+CQ417+CQ418)*Percapita/30*FY$4+(CP416+CP417+CP418+CR416+CR417+CR418)*Cadeirante/30*FY$4,IF(C416=3,IF(CO419+CQ419=10,Fixo/30*FY$4+(CO416+CO417+CO418+CQ416+CQ417+CQ418)*Percapita/30*FY$4+(CP419+CR419)*Cadeirante/30*FY$4,IF(CO419+CQ419&lt;=9,(CO419+CQ419)*Crechee/30*FY$4)+(CP419+CR419)*Cadeirante/30*FY$4+(CO416+CO417+CO418+CQ416+CQ417+CQ418)*Percapita/30*FY$4)+IF(CO419+CQ419&gt;=11,Fixo/30*FY$4+(CO419+CQ419-10)*Crechee/30*FY$4,0),IF(C416=2,IF(CP416+CP417+CP418+CP419+CR416+CR417+CR418+CR419=1,Cadeirante/30*FY$4,IF(CP416+CP417+CP418+CP419+CR416+CR417+CR418+CR419=2,Fixo/30*FY$4,IF(CP416+CP417+CP418+CP419+CR416+CR417+CR418+CR419&gt;2,Fixo/30*FY$4+(CP416+CP417+CP418+CP419+CR416+CR417+CR418+CR419-2)*Cadeirante/30*FY$4)))+(CO416+CO417+CO418+CQ416+CQ417+CQ418)*Percapita/30*FY$4+(CO419+CQ419)*Crechee/30*FY$4,IF(C416=1,IF(CO416+CO417+CO418+CP416+CP417+CP418+CQ416+CQ417+CQ418+CR416+CR417+CR418&lt;=15,(CO416+CO417+CO418+CQ416+CQ417+CQ418)*Percapita/30*FY$4,IF(CO416+CO417+CO418+CP416+CP417+CP418+CQ416+CQ417+CQ418+CR416+CR417+CR418&gt;=16,Fixo/30*FY$4+(CO416+CO417+CO418+CP416+CP417+CP418+CQ416+CQ417+CQ418+CR416+CR417-16)*Percapita/30*FY$4))))))</f>
        <v>0</v>
      </c>
      <c r="FZ416" s="177">
        <f>IF(C416=4,SUM(CS416+CS417+CS418+CU416+CU417+CU418)*Percapita/30*FZ$4+(CT416+CT417+CT418+CV416+CV417+CV418)*Cadeirante/30*FZ$4,IF(C416=3,IF(CS419+CU419=10,Fixo/30*FZ$4+(CS416+CS417+CS418+CU416+CU417+CU418)*Percapita/30*FZ$4+(CT419+CV419)*Cadeirante/30*FZ$4,IF(CS419+CU419&lt;=9,(CS419+CU419)*Crechee/30*FZ$4)+(CT419+CV419)*Cadeirante/30*FZ$4+(CS416+CS417+CS418+CU416+CU417+CU418)*Percapita/30*FZ$4)+IF(CS419+CU419&gt;=11,Fixo/30*FZ$4+(CS419+CU419-10)*Crechee/30*FZ$4,0),IF(C416=2,IF(CT416+CT417+CT418+CT419+CV416+CV417+CV418+CV419=1,Cadeirante/30*FZ$4,IF(CT416+CT417+CT418+CT419+CV416+CV417+CV418+CV419=2,Fixo/30*FZ$4,IF(CT416+CT417+CT418+CT419+CV416+CV417+CV418+CV419&gt;2,Fixo/30*FZ$4+(CT416+CT417+CT418+CT419+CV416+CV417+CV418+CV419-2)*Cadeirante/30*FZ$4)))+(CS416+CS417+CS418+CU416+CU417+CU418)*Percapita/30*FZ$4+(CS419+CU419)*Crechee/30*FZ$4,IF(C416=1,IF(CS416+CS417+CS418+CT416+CT417+CT418+CU416+CU417+CU418+CV416+CV417+CV418&lt;=15,(CS416+CS417+CS418+CU416+CU417+CU418)*Percapita/30*FZ$4,IF(CS416+CS417+CS418+CT416+CT417+CT418+CU416+CU417+CU418+CV416+CV417+CV418&gt;=16,Fixo/30*FZ$4+(CS416+CS417+CS418+CT416+CT417+CT418+CU416+CU417+CU418+CV416+CV417-16)*Percapita/30*FZ$4))))))</f>
        <v>0</v>
      </c>
      <c r="GA416" s="177">
        <f>IF(C416=4,SUM(CW416+CW417+CW418+CY416+CY417+CY418)*Percapita/30*GA$4+(CX416+CX417+CX418+CZ416+CZ417+CZ418)*Cadeirante/30*GA$4,IF(C416=3,IF(CW419+CY419=10,Fixo/30*GA$4+(CW416+CW417+CW418+CY416+CY417+CY418)*Percapita/30*GA$4+(CX419+CZ419)*Cadeirante/30*GA$4,IF(CW419+CY419&lt;=9,(CW419+CY419)*Crechee/30*GA$4)+(CX419+CZ419)*Cadeirante/30*GA$4+(CW416+CW417+CW418+CY416+CY417+CY418)*Percapita/30*GA$4)+IF(CW419+CY419&gt;=11,Fixo/30*GA$4+(CW419+CY419-10)*Crechee/30*GA$4,0),IF(C416=2,IF(CX416+CX417+CX418+CX419+CZ416+CZ417+CZ418+CZ419=1,Cadeirante/30*GA$4,IF(CX416+CX417+CX418+CX419+CZ416+CZ417+CZ418+CZ419=2,Fixo/30*GA$4,IF(CX416+CX417+CX418+CX419+CZ416+CZ417+CZ418+CZ419&gt;2,Fixo/30*GA$4+(CX416+CX417+CX418+CX419+CZ416+CZ417+CZ418+CZ419-2)*Cadeirante/30*GA$4)))+(CW416+CW417+CW418+CY416+CY417+CY418)*Percapita/30*GA$4+(CW419+CY419)*Crechee/30*GA$4,IF(C416=1,IF(CW416+CW417+CW418+CX416+CX417+CX418+CY416+CY417+CY418+CZ416+CZ417+CZ418&lt;=15,(CW416+CW417+CW418+CY416+CY417+CY418)*Percapita/30*GA$4,IF(CW416+CW417+CW418+CX416+CX417+CX418+CY416+CY417+CY418+CZ416+CZ417+CZ418&gt;=16,Fixo/30*GA$4+(CW416+CW417+CW418+CX416+CX417+CX418+CY416+CY417+CY418+CZ416+CZ417-16)*Percapita/30*GA$4))))))</f>
        <v>0</v>
      </c>
      <c r="GB416" s="177">
        <f>IF(C416=4,SUM(DA416+DA417+DA418+DC416+DC417+DC418)*Percapita/30*GB$4+(DB416+DB417+DB418+DD416+DD417+DD418)*Cadeirante/30*GB$4,IF(C416=3,IF(DA419+DC419=10,Fixo/30*GB$4+(DA416+DA417+DA418+DC416+DC417+DC418)*Percapita/30*GB$4+(DB419+DD419)*Cadeirante/30*GB$4,IF(DA419+DC419&lt;=9,(DA419+DC419)*Crechee/30*GB$4)+(DB419+DD419)*Cadeirante/30*GB$4+(DA416+DA417+DA418+DC416+DC417+DC418)*Percapita/30*GB$4)+IF(DA419+DC419&gt;=11,Fixo/30*GB$4+(DA419+DC419-10)*Crechee/30*GB$4,0),IF(C416=2,IF(DB416+DB417+DB418+DB419+DD416+DD417+DD418+DD419=1,Cadeirante/30*GB$4,IF(DB416+DB417+DB418+DB419+DD416+DD417+DD418+DD419=2,Fixo/30*GB$4,IF(DB416+DB417+DB418+DB419+DD416+DD417+DD418+DD419&gt;2,Fixo/30*GB$4+(DB416+DB417+DB418+DB419+DD416+DD417+DD418+DD419-2)*Cadeirante/30*GB$4)))+(DA416+DA417+DA418+DC416+DC417+DC418)*Percapita/30*GB$4+(DA419+DC419)*Crechee/30*GB$4,IF(C416=1,IF(DA416+DA417+DA418+DB416+DB417+DB418+DC416+DC417+DC418+DD416+DD417+DD418&lt;=15,(DA416+DA417+DA418+DC416+DC417+DC418)*Percapita/30*GB$4,IF(DA416+DA417+DA418+DB416+DB417+DB418+DC416+DC417+DC418+DD416+DD417+DD418&gt;=16,Fixo/30*GB$4+(DA416+DA417+DA418+DB416+DB417+DB418+DC416+DC417+DC418+DD416+DD417-16)*Percapita/30*GB$4))))))</f>
        <v>0</v>
      </c>
      <c r="GC416" s="177">
        <f>IF(C416=4,SUM(DE416+DE417+DE418+DG416+DG417+DG418)*Percapita/30*GC$4+(DF416+DF417+DF418+DH416+DH417+DH418)*Cadeirante/30*GC$4,IF(C416=3,IF(DE419+DG419=10,Fixo/30*GC$4+(DE416+DE417+DE418+DG416+DG417+DG418)*Percapita/30*GC$4+(DF419+DH419)*Cadeirante/30*GC$4,IF(DE419+DG419&lt;=9,(DE419+DG419)*Crechee/30*GC$4)+(DF419+DH419)*Cadeirante/30*GC$4+(DE416+DE417+DE418+DG416+DG417+DG418)*Percapita/30*GC$4)+IF(DE419+DG419&gt;=11,Fixo/30*GC$4+(DE419+DG419-10)*Crechee/30*GC$4,0),IF(C416=2,IF(DF416+DF417+DF418+DF419+DH416+DH417+DH418+DH419=1,Cadeirante/30*GC$4,IF(DF416+DF417+DF418+DF419+DH416+DH417+DH418+DH419=2,Fixo/30*GC$4,IF(DF416+DF417+DF418+DF419+DH416+DH417+DH418+DH419&gt;2,Fixo/30*GC$4+(DF416+DF417+DF418+DF419+DH416+DH417+DH418+DH419-2)*Cadeirante/30*GC$4)))+(DE416+DE417+DE418+DG416+DG417+DG418)*Percapita/30*GC$4+(DE419+DG419)*Crechee/30*GC$4,IF(C416=1,IF(DE416+DE417+DE418+DF416+DF417+DF418+DG416+DG417+DG418+DH416+DH417+DH418&lt;=15,(DE416+DE417+DE418+DG416+DG417+DG418)*Percapita/30*GC$4,IF(DE416+DE417+DE418+DF416+DF417+DF418+DG416+DG417+DG418+DH416+DH417+DH418&gt;=16,Fixo/30*GC$4+(DE416+DE417+DE418+DF416+DF417+DF418+DG416+DG417+DG418+DH416+DH417-16)*Percapita/30*GC$4))))))</f>
        <v>0</v>
      </c>
      <c r="GD416" s="177">
        <f>IF(C416=4,SUM(DI416+DI417+DI418+DK416+DK417+DK418)*Percapita/30*GD$4+(DJ416+DJ417+DJ418+DL416+DL417+DL418)*Cadeirante/30*GD$4,IF(C416=3,IF(DI419+DK419=10,Fixo/30*GD$4+(DI416+DI417+DI418+DK416+DK417+DK418)*Percapita/30*GD$4+(DJ419+DL419)*Cadeirante/30*GD$4,IF(DI419+DK419&lt;=9,(DI419+DK419)*Crechee/30*GD$4)+(DJ419+DL419)*Cadeirante/30*GD$4+(DI416+DI417+DI418+DK416+DK417+DK418)*Percapita/30*GD$4)+IF(DI419+DK419&gt;=11,Fixo/30*GD$4+(DI419+DK419-10)*Crechee/30*GD$4,0),IF(C416=2,IF(DJ416+DJ417+DJ418+DJ419+DL416+DL417+DL418+DL419=1,Cadeirante/30*GD$4,IF(DJ416+DJ417+DJ418+DJ419+DL416+DL417+DL418+DL419=2,Fixo/30*GD$4,IF(DJ416+DJ417+DJ418+DJ419+DL416+DL417+DL418+DL419&gt;2,Fixo/30*GD$4+(DJ416+DJ417+DJ418+DJ419+DL416+DL417+DL418+DL419-2)*Cadeirante/30*GD$4)))+(DI416+DI417+DI418+DK416+DK417+DK418)*Percapita/30*GD$4+(DI419+DK419)*Crechee/30*GD$4,IF(C416=1,IF(DI416+DI417+DI418+DJ416+DJ417+DJ418+DK416+DK417+DK418+DL416+DL417+DL418&lt;=15,(DI416+DI417+DI418+DK416+DK417+DK418)*Percapita/30*GD$4,IF(DI416+DI417+DI418+DJ416+DJ417+DJ418+DK416+DK417+DK418+DL416+DL417+DL418&gt;=16,Fixo/30*GD$4+(DI416+DI417+DI418+DJ416+DJ417+DJ418+DK416+DK417+DK418+DL416+DL417-16)*Percapita/30*GD$4))))))</f>
        <v>0</v>
      </c>
      <c r="GE416" s="177">
        <f>IF(C416=4,SUM(DM416+DM417+DM418+DO416+DO417+DO418)*Percapita/30*GE$4+(DN416+DN417+DN418+DP416+DP417+DP418)*Cadeirante/30*GE$4,IF(C416=3,IF(DM419+DO419=10,Fixo/30*GE$4+(DM416+DM417+DM418+DO416+DO417+DO418)*Percapita/30*GE$4+(DN419+DP419)*Cadeirante/30*GE$4,IF(DM419+DO419&lt;=9,(DM419+DO419)*Crechee/30*GE$4)+(DN419+DP419)*Cadeirante/30*GE$4+(DM416+DM417+DM418+DO416+DO417+DO418)*Percapita/30*GE$4)+IF(DM419+DO419&gt;=11,Fixo/30*GE$4+(DM419+DO419-10)*Crechee/30*GE$4,0),IF(C416=2,IF(DN416+DN417+DN418+DN419+DP416+DP417+DP418+DP419=1,Cadeirante/30*GE$4,IF(DN416+DN417+DN418+DN419+DP416+DP417+DP418+DP419=2,Fixo/30*GE$4,IF(DN416+DN417+DN418+DN419+DP416+DP417+DP418+DP419&gt;2,Fixo/30*GE$4+(DN416+DN417+DN418+DN419+DP416+DP417+DP418+DP419-2)*Cadeirante/30*GE$4)))+(DM416+DM417+DM418+DO416+DO417+DO418)*Percapita/30*GE$4+(DM419+DO419)*Crechee/30*GE$4,IF(C416=1,IF(DM416+DM417+DM418+DN416+DN417+DN418+DO416+DO417+DO418+DP416+DP417+DP418&lt;=15,(DM416+DM417+DM418+DO416+DO417+DO418)*Percapita/30*GE$4,IF(DM416+DM417+DM418+DN416+DN417+DN418+DO416+DO417+DO418+DP416+DP417+DP418&gt;=16,Fixo/30*GE$4+(DM416+DM417+DM418+DN416+DN417+DN418+DO416+DO417+DO418+DP416+DP417-16)*Percapita/30*GE$4))))))</f>
        <v>0</v>
      </c>
      <c r="GF416" s="177">
        <f>IF(C416=4,SUM(DQ416+DQ417+DQ418+DS416+DS417+DS418)*Percapita/30*GF$4+(DR416+DR417+DR418+DT416+DT417+DT418)*Cadeirante/30*GF$4,IF(C416=3,IF(DQ419+DS419=10,Fixo/30*GF$4+(DQ416+DQ417+DQ418+DS416+DS417+DS418)*Percapita/30*GF$4+(DR419+DT419)*Cadeirante/30*GF$4,IF(DQ419+DS419&lt;=9,(DQ419+DS419)*Crechee/30*GF$4)+(DR419+DT419)*Cadeirante/30*GF$4+(DQ416+DQ417+DQ418+DS416+DS417+DS418)*Percapita/30*GF$4)+IF(DQ419+DS419&gt;=11,Fixo/30*GF$4+(DQ419+DS419-10)*Crechee/30*GF$4,0),IF(C416=2,IF(DR416+DR417+DR418+DR419+DT416+DT417+DT418+DT419=1,Cadeirante/30*GF$4,IF(DR416+DR417+DR418+DR419+DT416+DT417+DT418+DT419=2,Fixo/30*GF$4,IF(DR416+DR417+DR418+DR419+DT416+DT417+DT418+DT419&gt;2,Fixo/30*GF$4+(DR416+DR417+DR418+DR419+DT416+DT417+DT418+DT419-2)*Cadeirante/30*GF$4)))+(DQ416+DQ417+DQ418+DS416+DS417+DS418)*Percapita/30*GF$4+(DQ419+DS419)*Crechee/30*GF$4,IF(C416=1,IF(DQ416+DQ417+DQ418+DR416+DR417+DR418+DS416+DS417+DS418+DT416+DT417+DT418&lt;=15,(DQ416+DQ417+DQ418+DS416+DS417+DS418)*Percapita/30*GF$4,IF(DQ416+DQ417+DQ418+DR416+DR417+DR418+DS416+DS417+DS418+DT416+DT417+DT418&gt;=16,Fixo/30*GF$4+(DQ416+DQ417+DQ418+DR416+DR417+DR418+DS416+DS417+DS418+DT416+DT417-16)*Percapita/30*GF$4))))))</f>
        <v>0</v>
      </c>
      <c r="GG416" s="177">
        <f>IF(C416=4,SUM(DU416+DU417+DU418+DW416+DW417+DW418)*Percapita/30*GG$4+(DV416+DV417+DV418+DX416+DX417+DX418)*Cadeirante/30*GG$4,IF(C416=3,IF(DU419+DW419=10,Fixo/30*GG$4+(DU416+DU417+DU418+DW416+DW417+DW418)*Percapita/30*GG$4+(DV419+DX419)*Cadeirante/30*GG$4,IF(DU419+DW419&lt;=9,(DU419+DW419)*Crechee/30*GG$4)+(DV419+DX419)*Cadeirante/30*GG$4+(DU416+DU417+DU418+DW416+DW417+DW418)*Percapita/30*GG$4)+IF(DU419+DW419&gt;=11,Fixo/30*GG$4+(DU419+DW419-10)*Crechee/30*GG$4,0),IF(C416=2,IF(DV416+DV417+DV418+DV419+DX416+DX417+DX418+DX419=1,Cadeirante/30*GG$4,IF(DV416+DV417+DV418+DV419+DX416+DX417+DX418+DX419=2,Fixo/30*GG$4,IF(DV416+DV417+DV418+DV419+DX416+DX417+DX418+DX419&gt;2,Fixo/30*GG$4+(DV416+DV417+DV418+DV419+DX416+DX417+DX418+DX419-2)*Cadeirante/30*GG$4)))+(DU416+DU417+DU418+DW416+DW417+DW418)*Percapita/30*GG$4+(DU419+DW419)*Crechee/30*GG$4,IF(C416=1,IF(DU416+DU417+DU418+DV416+DV417+DV418+DW416+DW417+DW418+DX416+DX417+DX418&lt;=15,(DU416+DU417+DU418+DW416+DW417+DW418)*Percapita/30*GG$4,IF(DU416+DU417+DU418+DV416+DV417+DV418+DW416+DW417+DW418+DX416+DX417+DX418&gt;=16,Fixo/30*GG$4+(DU416+DU417+DU418+DV416+DV417+DV418+DW416+DW417+DW418+DX416+DX417-16)*Percapita/30*GG$4))))))</f>
        <v>0</v>
      </c>
      <c r="GH416" s="177">
        <f>IF(C416=4,SUM(DY416+DY417+DY418+EA416+EA417+EA418)*Percapita/30*GH$4+(DZ416+DZ417+DZ418+EB416+EB417+EB418)*Cadeirante/30*GH$4,IF(C416=3,IF(DY419+EA419=10,Fixo/30*GH$4+(DY416+DY417+DY418+EA416+EA417+EA418)*Percapita/30*GH$4+(DZ419+EB419)*Cadeirante/30*GH$4,IF(DY419+EA419&lt;=9,(DY419+EA419)*Crechee/30*GH$4)+(DZ419+EB419)*Cadeirante/30*GH$4+(DY416+DY417+DY418+EA416+EA417+EA418)*Percapita/30*GH$4)+IF(DY419+EA419&gt;=11,Fixo/30*GH$4+(DY419+EA419-10)*Crechee/30*GH$4,0),IF(C416=2,IF(DZ416+DZ417+DZ418+DZ419+EB416+EB417+EB418+EB419=1,Cadeirante/30*GH$4,IF(DZ416+DZ417+DZ418+DZ419+EB416+EB417+EB418+EB419=2,Fixo/30*GH$4,IF(DZ416+DZ417+DZ418+DZ419+EB416+EB417+EB418+EB419&gt;2,Fixo/30*GH$4+(DZ416+DZ417+DZ418+DZ419+EB416+EB417+EB418+EB419-2)*Cadeirante/30*GH$4)))+(DY416+DY417+DY418+EA416+EA417+EA418)*Percapita/30*GH$4+(DY419+EA419)*Crechee/30*GH$4,IF(C416=1,IF(DY416+DY417+DY418+DZ416+DZ417+DZ418+EA416+EA417+EA418+EB416+EB417+EB418&lt;=15,(DY416+DY417+DY418+EA416+EA417+EA418)*Percapita/30*GH$4,IF(DY416+DY417+DY418+DZ416+DZ417+DZ418+EA416+EA417+EA418+EB416+EB417+EB418&gt;=16,Fixo/30*GH$4+(DY416+DY417+DY418+DZ416+DZ417+DZ418+EA416+EA417+EA418+EB416+EB417-16)*Percapita/30*GH$4))))))</f>
        <v>0</v>
      </c>
      <c r="GI416" s="177">
        <f>IF(C416=4,SUM(EC416+EC417+EC418+EE416+EE417+EE418)*Percapita/30*GI$4+(ED416+ED417+ED418+EF416+EF417+EF418)*Cadeirante/30*GI$4,IF(C416=3,IF(EC419+EE419=10,Fixo/30*GI$4+(EC416+EC417+EC418+EE416+EE417+EE418)*Percapita/30*GI$4+(ED419+EF419)*Cadeirante/30*GI$4,IF(EC419+EE419&lt;=9,(EC419+EE419)*Crechee/30*GI$4)+(ED419+EF419)*Cadeirante/30*GI$4+(EC416+EC417+EC418+EE416+EE417+EE418)*Percapita/30*GI$4)+IF(EC419+EE419&gt;=11,Fixo/30*GI$4+(EC419+EE419-10)*Crechee/30*GI$4,0),IF(C416=2,IF(ED416+ED417+ED418+ED419+EF416+EF417+EF418+EF419=1,Cadeirante/30*GI$4,IF(ED416+ED417+ED418+ED419+EF416+EF417+EF418+EF419=2,Fixo/30*GI$4,IF(ED416+ED417+ED418+ED419+EF416+EF417+EF418+EF419&gt;2,Fixo/30*GI$4+(ED416+ED417+ED418+ED419+EF416+EF417+EF418+EF419-2)*Cadeirante/30*GI$4)))+(EC416+EC417+EC418+EE416+EE417+EE418)*Percapita/30*GI$4+(EC419+EE419)*Crechee/30*GI$4,IF(C416=1,IF(EC416+EC417+EC418+ED416+ED417+ED418+EE416+EE417+EE418+EF416+EF417+EF418&lt;=15,(EC416+EC417+EC418+EE416+EE417+EE418)*Percapita/30*GI$4,IF(EC416+EC417+EC418+ED416+ED417+ED418+EE416+EE417+EE418+EF416+EF417+EF418&gt;=16,Fixo/30*GI$4+(EC416+EC417+EC418+ED416+ED417+ED418+EE416+EE417+EE418+EF416+EF417-16)*Percapita/30*GI$4))))))</f>
        <v>0</v>
      </c>
      <c r="GJ416" s="177">
        <f>IF(C416=4,SUM(EG416+EG417+EG418+EI416+EI417+EI418)*Percapita/30*GJ$4+(EH416+EH417+EH418+EJ416+EJ417+EJ418)*Cadeirante/30*GJ$4,IF(C416=3,IF(EG419+EI419=10,Fixo/30*GJ$4+(EG416+EG417+EG418+EI416+EI417+EI418)*Percapita/30*GJ$4+(EH419+EJ419)*Cadeirante/30*GJ$4,IF(EG419+EI419&lt;=9,(EG419+EI419)*Crechee/30*GJ$4)+(EH419+EJ419)*Cadeirante/30*GJ$4+(EG416+EG417+EG418+EI416+EI417+EI418)*Percapita/30*GJ$4)+IF(EG419+EI419&gt;=11,Fixo/30*GJ$4+(EG419+EI419-10)*Crechee/30*GJ$4,0),IF(C416=2,IF(EH416+EH417+EH418+EH419+EJ416+EJ417+EJ418+EJ419=1,Cadeirante/30*GJ$4,IF(EH416+EH417+EH418+EH419+EJ416+EJ417+EJ418+EJ419=2,Fixo/30*GJ$4,IF(EH416+EH417+EH418+EH419+EJ416+EJ417+EJ418+EJ419&gt;2,Fixo/30*GJ$4+(EH416+EH417+EH418+EH419+EJ416+EJ417+EJ418+EJ419-2)*Cadeirante/30*GJ$4)))+(EG416+EG417+EG418+EI416+EI417+EI418)*Percapita/30*GJ$4+(EG419+EI419)*Crechee/30*GJ$4,IF(C416=1,IF(EG416+EG417+EG418+EH416+EH417+EH418+EI416+EI417+EI418+EJ416+EJ417+EJ418&lt;=15,(EG416+EG417+EG418+EI416+EI417+EI418)*Percapita/30*GJ$4,IF(EG416+EG417+EG418+EH416+EH417+EH418+EI416+EI417+EI418+EJ416+EJ417+EJ418&gt;=16,Fixo/30*GJ$4+(EG416+EG417+EG418+EH416+EH417+EH418+EI416+EI417+EI418+EJ416+EJ417-16)*Percapita/30*GJ$4))))))</f>
        <v>0</v>
      </c>
      <c r="GK416" s="178"/>
      <c r="GL416" s="103">
        <f t="shared" si="462"/>
        <v>0</v>
      </c>
      <c r="GM416" s="124"/>
      <c r="GN416" s="104">
        <f>SUMIF(V416:V419,"&lt;0")*Cadeirante/30*GN$4+SUMIF(X416:X419,"&lt;0")*Cadeirante/30*GN$4</f>
        <v>0</v>
      </c>
      <c r="GO416" s="104">
        <f>SUMIF(Z416:Z419,"&lt;0")*Cadeirante/30*GO$4+SUMIF(AB416:AB419,"&lt;0")*Cadeirante/30*GO$4</f>
        <v>0</v>
      </c>
      <c r="GP416" s="104">
        <f>SUMIF(AD416:AD419,"&lt;0")*Cadeirante/30*GP$4+SUMIF(AF416:AF419,"&lt;0")*Cadeirante/30*GP$4</f>
        <v>0</v>
      </c>
      <c r="GQ416" s="104">
        <f>SUMIF(AH416:AH419,"&lt;0")*Cadeirante/30*GQ$4+SUMIF(AJ416:AJ419,"&lt;0")*Cadeirante/30*GQ$4</f>
        <v>0</v>
      </c>
      <c r="GR416" s="104">
        <f>SUMIF(AL416:AL419,"&lt;0")*Cadeirante/30*GR$4+SUMIF(AN416:AN419,"&lt;0")*Cadeirante/30*GR$4</f>
        <v>0</v>
      </c>
      <c r="GS416" s="104">
        <f>SUMIF(AP416:AP419,"&lt;0")*Cadeirante/30*GS$4+SUMIF(AR416:AR419,"&lt;0")*Cadeirante/30*GS$4</f>
        <v>0</v>
      </c>
      <c r="GT416" s="104">
        <f>SUMIF(AT416:AT419,"&lt;0")*Cadeirante/30*GT$4+SUMIF(AV416:AV419,"&lt;0")*Cadeirante/30*GT$4</f>
        <v>0</v>
      </c>
      <c r="GU416" s="104">
        <f>SUMIF(AX416:AX419,"&lt;0")*Cadeirante/30*GU$4+SUMIF(AZ416:AZ419,"&lt;0")*Cadeirante/30*GU$4</f>
        <v>0</v>
      </c>
      <c r="GV416" s="104">
        <f>SUMIF(BB416:BB419,"&lt;0")*Cadeirante/30*GV$4+SUMIF(BD416:BD419,"&lt;0")*Cadeirante/30*GV$4</f>
        <v>0</v>
      </c>
      <c r="GW416" s="104">
        <f>SUMIF(BF416:BF419,"&lt;0")*Cadeirante/30*GW$4+SUMIF(BH416:BH419,"&lt;0")*Cadeirante/30*GW$4</f>
        <v>0</v>
      </c>
      <c r="GX416" s="104">
        <f>SUMIF(BJ416:BJ419,"&lt;0")*Cadeirante/30*GX$4+SUMIF(BL416:BL419,"&lt;0")*Cadeirante/30*GX$4</f>
        <v>0</v>
      </c>
      <c r="GY416" s="104">
        <f>SUMIF(BN416:BN419,"&lt;0")*Cadeirante/30*GY$4+SUMIF(BP416:BP419,"&lt;0")*Cadeirante/30*GY$4</f>
        <v>0</v>
      </c>
      <c r="GZ416" s="104">
        <f>SUMIF(BR416:BR419,"&lt;0")*Cadeirante/30*GZ$4+SUMIF(BT416:BT419,"&lt;0")*Cadeirante/30*GZ$4</f>
        <v>0</v>
      </c>
      <c r="HA416" s="104">
        <f>SUMIF(BV416:BV419,"&lt;0")*Cadeirante/30*HA$4+SUMIF(BX416:BX419,"&lt;0")*Cadeirante/30*HA$4</f>
        <v>0</v>
      </c>
      <c r="HB416" s="104">
        <f>SUMIF(BZ416:BZ419,"&lt;0")*Cadeirante/30*HB$4+SUMIF(CB416:CB419,"&lt;0")*Cadeirante/30*HB$4</f>
        <v>0</v>
      </c>
      <c r="HC416" s="104">
        <f>SUMIF(CD416:CD419,"&lt;0")*Cadeirante/30*HC$4+SUMIF(CF416:CF419,"&lt;0")*Cadeirante/30*HC$4</f>
        <v>0</v>
      </c>
      <c r="HD416" s="104">
        <f>SUMIF(CH416:CH419,"&lt;0")*Cadeirante/30*HD$4+SUMIF(CJ416:CJ419,"&lt;0")*Cadeirante/30*HD$4</f>
        <v>0</v>
      </c>
      <c r="HE416" s="104">
        <f>SUMIF(CL416:CL419,"&lt;0")*Cadeirante/30*HE$4+SUMIF(CN416:CN419,"&lt;0")*Cadeirante/30*HE$4</f>
        <v>0</v>
      </c>
      <c r="HF416" s="104">
        <f>SUMIF(CP416:CP419,"&lt;0")*Cadeirante/30*HF$4+SUMIF(CR416:CR419,"&lt;0")*Cadeirante/30*HF$4</f>
        <v>0</v>
      </c>
      <c r="HG416" s="104">
        <f>SUMIF(CT416:CT419,"&lt;0")*Cadeirante/30*HG$4+SUMIF(CV416:CV419,"&lt;0")*Cadeirante/30*HG$4</f>
        <v>0</v>
      </c>
      <c r="HH416" s="104">
        <f>SUMIF(CX416:CX419,"&lt;0")*Cadeirante/30*HH$4+SUMIF(CZ416:CZ419,"&lt;0")*Cadeirante/30*HH$4</f>
        <v>0</v>
      </c>
      <c r="HI416" s="104">
        <f>SUMIF(DB416:DB419,"&lt;0")*Cadeirante/30*HI$4+SUMIF(DD416:DD419,"&lt;0")*Cadeirante/30*HI$4</f>
        <v>0</v>
      </c>
      <c r="HJ416" s="104">
        <f>SUMIF(DF416:DF419,"&lt;0")*Cadeirante/30*HJ$4+SUMIF(DH416:DH419,"&lt;0")*Cadeirante/30*HJ$4</f>
        <v>0</v>
      </c>
      <c r="HK416" s="104">
        <f>SUMIF(DJ416:DJ419,"&lt;0")*Cadeirante/30*HK$4+SUMIF(DL416:DL419,"&lt;0")*Cadeirante/30*HK$4</f>
        <v>0</v>
      </c>
      <c r="HL416" s="104">
        <f>SUMIF(DN416:DN419,"&lt;0")*Cadeirante/30*HL$4+SUMIF(DP416:DP419,"&lt;0")*Cadeirante/30*HL$4</f>
        <v>0</v>
      </c>
      <c r="HM416" s="104">
        <f>SUMIF(DR416:DR419,"&lt;0")*Cadeirante/30*HM$4+SUMIF(DT416:DT419,"&lt;0")*Cadeirante/30*HM$4</f>
        <v>0</v>
      </c>
      <c r="HN416" s="104">
        <f>SUMIF(DV416:DV419,"&lt;0")*Cadeirante/30*HN$4+SUMIF(DX416:DX419,"&lt;0")*Cadeirante/30*HN$4</f>
        <v>0</v>
      </c>
      <c r="HO416" s="104">
        <f>SUMIF(DZ416:DZ419,"&lt;0")*Cadeirante/30*HO$4+SUMIF(EB416:EB419,"&lt;0")*Cadeirante/30*HO$4</f>
        <v>0</v>
      </c>
      <c r="HP416" s="104">
        <f>SUMIF(ED416:ED419,"&lt;0")*Cadeirante/30*HP$4+SUMIF(EF416:EF419,"&lt;0")*Cadeirante/30*HP$4</f>
        <v>0</v>
      </c>
      <c r="HQ416" s="64"/>
      <c r="HR416" s="64"/>
      <c r="HS416" s="64"/>
      <c r="HT416" s="64"/>
      <c r="HU416" s="64"/>
      <c r="HV416" s="64"/>
      <c r="HW416" s="176">
        <v>17629.309999999998</v>
      </c>
      <c r="HX416" s="64"/>
      <c r="HY416" s="280">
        <f>IF(ISTEXT(EM416), VALUE(EM416), EM416)</f>
        <v>0</v>
      </c>
      <c r="HZ416" s="280">
        <f>IF(ISTEXT(EN416), VALUE(EN416), EN416)</f>
        <v>0</v>
      </c>
      <c r="IA416" s="280">
        <f>IF(ISTEXT(EO416), VALUE(EO416), EO416)</f>
        <v>0</v>
      </c>
      <c r="IB416" s="64" t="b">
        <f>HW416=FE416</f>
        <v>0</v>
      </c>
      <c r="IC416" s="64"/>
    </row>
    <row r="417" spans="1:237" s="106" customFormat="1" ht="22.5" customHeight="1" x14ac:dyDescent="0.25">
      <c r="A417" s="368" t="s">
        <v>3579</v>
      </c>
      <c r="B417" s="369" t="s">
        <v>3580</v>
      </c>
      <c r="C417" s="370" t="s">
        <v>3301</v>
      </c>
      <c r="D417" s="371" t="s">
        <v>3556</v>
      </c>
      <c r="E417" s="371" t="s">
        <v>3581</v>
      </c>
      <c r="F417" s="372" t="s">
        <v>3224</v>
      </c>
      <c r="G417" s="372" t="s">
        <v>3225</v>
      </c>
      <c r="H417" s="373" t="s">
        <v>197</v>
      </c>
      <c r="I417" s="374" t="s">
        <v>3582</v>
      </c>
      <c r="J417" s="421" t="s">
        <v>3300</v>
      </c>
      <c r="K417" s="421" t="s">
        <v>3234</v>
      </c>
      <c r="L417" s="329">
        <f>CONTINUA!BV417</f>
        <v>0</v>
      </c>
      <c r="M417" s="329">
        <f>CONTINUA!BW417</f>
        <v>0</v>
      </c>
      <c r="N417" s="895"/>
      <c r="O417" s="896" t="s">
        <v>4043</v>
      </c>
      <c r="P417" s="897" t="s">
        <v>4035</v>
      </c>
      <c r="Q417" s="400"/>
      <c r="R417" s="401"/>
      <c r="S417" s="400"/>
      <c r="T417" s="401"/>
      <c r="U417" s="400"/>
      <c r="V417" s="401"/>
      <c r="W417" s="400"/>
      <c r="X417" s="401"/>
      <c r="Y417" s="400"/>
      <c r="Z417" s="401"/>
      <c r="AA417" s="400"/>
      <c r="AB417" s="401"/>
      <c r="AC417" s="400"/>
      <c r="AD417" s="401"/>
      <c r="AE417" s="400"/>
      <c r="AF417" s="401"/>
      <c r="AG417" s="400"/>
      <c r="AH417" s="401"/>
      <c r="AI417" s="400"/>
      <c r="AJ417" s="401"/>
      <c r="AK417" s="400"/>
      <c r="AL417" s="401"/>
      <c r="AM417" s="400"/>
      <c r="AN417" s="401"/>
      <c r="AO417" s="400"/>
      <c r="AP417" s="401"/>
      <c r="AQ417" s="400"/>
      <c r="AR417" s="401"/>
      <c r="AS417" s="400"/>
      <c r="AT417" s="401"/>
      <c r="AU417" s="400"/>
      <c r="AV417" s="401"/>
      <c r="AW417" s="400"/>
      <c r="AX417" s="401"/>
      <c r="AY417" s="400"/>
      <c r="AZ417" s="401"/>
      <c r="BA417" s="400"/>
      <c r="BB417" s="401"/>
      <c r="BC417" s="400"/>
      <c r="BD417" s="401"/>
      <c r="BE417" s="400"/>
      <c r="BF417" s="401"/>
      <c r="BG417" s="400"/>
      <c r="BH417" s="401"/>
      <c r="BI417" s="400"/>
      <c r="BJ417" s="401"/>
      <c r="BK417" s="400"/>
      <c r="BL417" s="401"/>
      <c r="BM417" s="400"/>
      <c r="BN417" s="401"/>
      <c r="BO417" s="400"/>
      <c r="BP417" s="401"/>
      <c r="BQ417" s="400"/>
      <c r="BR417" s="401"/>
      <c r="BS417" s="400"/>
      <c r="BT417" s="401"/>
      <c r="BU417" s="400"/>
      <c r="BV417" s="401"/>
      <c r="BW417" s="400"/>
      <c r="BX417" s="401"/>
      <c r="BY417" s="400"/>
      <c r="BZ417" s="401"/>
      <c r="CA417" s="400"/>
      <c r="CB417" s="401"/>
      <c r="CC417" s="400"/>
      <c r="CD417" s="401"/>
      <c r="CE417" s="400"/>
      <c r="CF417" s="401"/>
      <c r="CG417" s="400"/>
      <c r="CH417" s="401"/>
      <c r="CI417" s="400"/>
      <c r="CJ417" s="401"/>
      <c r="CK417" s="400"/>
      <c r="CL417" s="401"/>
      <c r="CM417" s="400"/>
      <c r="CN417" s="401"/>
      <c r="CO417" s="400"/>
      <c r="CP417" s="401"/>
      <c r="CQ417" s="400"/>
      <c r="CR417" s="401"/>
      <c r="CS417" s="400"/>
      <c r="CT417" s="401"/>
      <c r="CU417" s="400"/>
      <c r="CV417" s="401"/>
      <c r="CW417" s="400"/>
      <c r="CX417" s="401"/>
      <c r="CY417" s="400"/>
      <c r="CZ417" s="401"/>
      <c r="DA417" s="400"/>
      <c r="DB417" s="401"/>
      <c r="DC417" s="400"/>
      <c r="DD417" s="401"/>
      <c r="DE417" s="400"/>
      <c r="DF417" s="401"/>
      <c r="DG417" s="400"/>
      <c r="DH417" s="401"/>
      <c r="DI417" s="400"/>
      <c r="DJ417" s="401"/>
      <c r="DK417" s="400"/>
      <c r="DL417" s="401"/>
      <c r="DM417" s="400"/>
      <c r="DN417" s="401"/>
      <c r="DO417" s="400"/>
      <c r="DP417" s="401"/>
      <c r="DQ417" s="400"/>
      <c r="DR417" s="401"/>
      <c r="DS417" s="400"/>
      <c r="DT417" s="401"/>
      <c r="DU417" s="400"/>
      <c r="DV417" s="401"/>
      <c r="DW417" s="400"/>
      <c r="DX417" s="401"/>
      <c r="DY417" s="400"/>
      <c r="DZ417" s="401"/>
      <c r="EA417" s="400"/>
      <c r="EB417" s="401"/>
      <c r="EC417" s="400"/>
      <c r="ED417" s="401"/>
      <c r="EE417" s="400"/>
      <c r="EF417" s="401"/>
      <c r="EG417" s="400"/>
      <c r="EH417" s="401"/>
      <c r="EI417" s="400"/>
      <c r="EJ417" s="447"/>
      <c r="EK417" s="511"/>
      <c r="EL417" s="514"/>
      <c r="EM417" s="448"/>
      <c r="EN417" s="344"/>
      <c r="EO417" s="345"/>
      <c r="EP417" s="171">
        <f t="shared" si="455"/>
        <v>0</v>
      </c>
      <c r="EQ417" s="171">
        <f t="shared" si="456"/>
        <v>0</v>
      </c>
      <c r="ER417" s="171">
        <f t="shared" si="457"/>
        <v>0</v>
      </c>
      <c r="ES417" s="171">
        <f t="shared" si="458"/>
        <v>0</v>
      </c>
      <c r="ET417" s="171">
        <f t="shared" si="459"/>
        <v>0</v>
      </c>
      <c r="EU417" s="171">
        <f t="shared" si="460"/>
        <v>0</v>
      </c>
      <c r="EV417" s="172">
        <f t="shared" si="461"/>
        <v>0</v>
      </c>
      <c r="EW417" s="173"/>
      <c r="EX417" s="248">
        <f t="shared" si="483"/>
        <v>0</v>
      </c>
      <c r="EY417" s="174">
        <f>(L417*regular)+(M417*Cadeirantee)</f>
        <v>0</v>
      </c>
      <c r="EZ417" s="249">
        <f>SUMIF(FG417:GJ417,"&gt;0")</f>
        <v>0</v>
      </c>
      <c r="FA417" s="249">
        <f>SUMIF(FG417:GJ417,"&lt;0")+SUMIF(GN417:HP417,"&lt;0")</f>
        <v>0</v>
      </c>
      <c r="FB417" s="174">
        <v>0</v>
      </c>
      <c r="FC417" s="126">
        <f>N417*km*'VALORES TABELA'!$B$13</f>
        <v>0</v>
      </c>
      <c r="FD417" s="250">
        <f t="shared" ref="FD417:FD420" si="484">GL417</f>
        <v>0</v>
      </c>
      <c r="FE417" s="105"/>
      <c r="FF417" s="119"/>
      <c r="FG417" s="119"/>
      <c r="FH417" s="119"/>
      <c r="FI417" s="119"/>
      <c r="FJ417" s="119"/>
      <c r="FK417" s="119"/>
      <c r="FL417" s="119"/>
      <c r="FM417" s="119"/>
      <c r="FN417" s="119"/>
      <c r="FO417" s="119"/>
      <c r="FP417" s="119"/>
      <c r="FQ417" s="119"/>
      <c r="FR417" s="119"/>
      <c r="FS417" s="119"/>
      <c r="FT417" s="119"/>
      <c r="FU417" s="119"/>
      <c r="FV417" s="119"/>
      <c r="FW417" s="119"/>
      <c r="FX417" s="119"/>
      <c r="FY417" s="119"/>
      <c r="FZ417" s="119"/>
      <c r="GA417" s="119"/>
      <c r="GB417" s="119"/>
      <c r="GC417" s="119"/>
      <c r="GD417" s="119"/>
      <c r="GE417" s="119"/>
      <c r="GF417" s="119"/>
      <c r="GG417" s="119"/>
      <c r="GH417" s="119"/>
      <c r="GI417" s="119"/>
      <c r="GJ417" s="119"/>
      <c r="GK417" s="251"/>
      <c r="GL417" s="103">
        <f t="shared" si="462"/>
        <v>0</v>
      </c>
      <c r="GM417" s="124"/>
      <c r="GN417" s="104"/>
      <c r="GO417" s="104"/>
      <c r="GP417" s="104"/>
      <c r="GQ417" s="104"/>
      <c r="GR417" s="104"/>
      <c r="GS417" s="104"/>
      <c r="GT417" s="104"/>
      <c r="GU417" s="104"/>
      <c r="GV417" s="104"/>
      <c r="GW417" s="104"/>
      <c r="GX417" s="104"/>
      <c r="GY417" s="104"/>
      <c r="GZ417" s="104"/>
      <c r="HA417" s="104"/>
      <c r="HB417" s="104"/>
      <c r="HC417" s="104"/>
      <c r="HD417" s="104"/>
      <c r="HE417" s="104"/>
      <c r="HF417" s="104"/>
      <c r="HG417" s="104"/>
      <c r="HH417" s="104"/>
      <c r="HI417" s="104"/>
      <c r="HJ417" s="104"/>
      <c r="HK417" s="104"/>
      <c r="HL417" s="104"/>
      <c r="HM417" s="104"/>
      <c r="HN417" s="104"/>
      <c r="HO417" s="104"/>
      <c r="HP417" s="104"/>
      <c r="HQ417" s="64"/>
      <c r="HR417" s="64"/>
      <c r="HS417" s="64"/>
      <c r="HT417" s="64"/>
      <c r="HU417" s="64"/>
      <c r="HV417" s="64"/>
      <c r="HW417" s="105"/>
      <c r="HX417" s="64"/>
      <c r="HY417" s="280">
        <f t="shared" ref="HY417:HY420" si="485">IF(ISTEXT(EM417), VALUE(EM417), EM417)</f>
        <v>0</v>
      </c>
      <c r="HZ417" s="280">
        <f t="shared" ref="HZ417:HZ420" si="486">IF(ISTEXT(EN417), VALUE(EN417), EN417)</f>
        <v>0</v>
      </c>
      <c r="IA417" s="280">
        <f t="shared" ref="IA417:IA420" si="487">IF(ISTEXT(EO417), VALUE(EO417), EO417)</f>
        <v>0</v>
      </c>
      <c r="IB417" s="64"/>
      <c r="IC417" s="64"/>
    </row>
    <row r="418" spans="1:237" s="106" customFormat="1" ht="22.5" customHeight="1" x14ac:dyDescent="0.25">
      <c r="A418" s="368" t="s">
        <v>3579</v>
      </c>
      <c r="B418" s="369" t="s">
        <v>3580</v>
      </c>
      <c r="C418" s="375" t="s">
        <v>3301</v>
      </c>
      <c r="D418" s="371" t="s">
        <v>3556</v>
      </c>
      <c r="E418" s="371" t="s">
        <v>3581</v>
      </c>
      <c r="F418" s="376" t="s">
        <v>3224</v>
      </c>
      <c r="G418" s="376" t="s">
        <v>3225</v>
      </c>
      <c r="H418" s="373" t="s">
        <v>197</v>
      </c>
      <c r="I418" s="374" t="s">
        <v>3582</v>
      </c>
      <c r="J418" s="421" t="s">
        <v>3300</v>
      </c>
      <c r="K418" s="422" t="s">
        <v>3235</v>
      </c>
      <c r="L418" s="329">
        <f>CONTINUA!BV418</f>
        <v>0</v>
      </c>
      <c r="M418" s="329">
        <f>CONTINUA!BW418</f>
        <v>0</v>
      </c>
      <c r="N418" s="895"/>
      <c r="O418" s="896" t="s">
        <v>4043</v>
      </c>
      <c r="P418" s="897" t="s">
        <v>4035</v>
      </c>
      <c r="Q418" s="400"/>
      <c r="R418" s="401"/>
      <c r="S418" s="400"/>
      <c r="T418" s="401"/>
      <c r="U418" s="400"/>
      <c r="V418" s="401"/>
      <c r="W418" s="400"/>
      <c r="X418" s="401"/>
      <c r="Y418" s="400"/>
      <c r="Z418" s="401"/>
      <c r="AA418" s="400"/>
      <c r="AB418" s="401"/>
      <c r="AC418" s="400"/>
      <c r="AD418" s="401"/>
      <c r="AE418" s="400"/>
      <c r="AF418" s="401"/>
      <c r="AG418" s="400"/>
      <c r="AH418" s="401"/>
      <c r="AI418" s="400"/>
      <c r="AJ418" s="401"/>
      <c r="AK418" s="400"/>
      <c r="AL418" s="401"/>
      <c r="AM418" s="400"/>
      <c r="AN418" s="401"/>
      <c r="AO418" s="400"/>
      <c r="AP418" s="401"/>
      <c r="AQ418" s="400"/>
      <c r="AR418" s="401"/>
      <c r="AS418" s="400"/>
      <c r="AT418" s="401"/>
      <c r="AU418" s="400"/>
      <c r="AV418" s="401"/>
      <c r="AW418" s="400"/>
      <c r="AX418" s="401"/>
      <c r="AY418" s="400"/>
      <c r="AZ418" s="401"/>
      <c r="BA418" s="400"/>
      <c r="BB418" s="401"/>
      <c r="BC418" s="400"/>
      <c r="BD418" s="401"/>
      <c r="BE418" s="400"/>
      <c r="BF418" s="401"/>
      <c r="BG418" s="400"/>
      <c r="BH418" s="401"/>
      <c r="BI418" s="400"/>
      <c r="BJ418" s="401"/>
      <c r="BK418" s="400"/>
      <c r="BL418" s="401"/>
      <c r="BM418" s="400"/>
      <c r="BN418" s="401"/>
      <c r="BO418" s="400"/>
      <c r="BP418" s="401"/>
      <c r="BQ418" s="400"/>
      <c r="BR418" s="401"/>
      <c r="BS418" s="400"/>
      <c r="BT418" s="401"/>
      <c r="BU418" s="400"/>
      <c r="BV418" s="401"/>
      <c r="BW418" s="400"/>
      <c r="BX418" s="401"/>
      <c r="BY418" s="400"/>
      <c r="BZ418" s="401"/>
      <c r="CA418" s="400"/>
      <c r="CB418" s="401"/>
      <c r="CC418" s="400"/>
      <c r="CD418" s="401"/>
      <c r="CE418" s="400"/>
      <c r="CF418" s="401"/>
      <c r="CG418" s="400"/>
      <c r="CH418" s="401"/>
      <c r="CI418" s="400"/>
      <c r="CJ418" s="401"/>
      <c r="CK418" s="400"/>
      <c r="CL418" s="401"/>
      <c r="CM418" s="400"/>
      <c r="CN418" s="401"/>
      <c r="CO418" s="400"/>
      <c r="CP418" s="401"/>
      <c r="CQ418" s="400"/>
      <c r="CR418" s="401"/>
      <c r="CS418" s="400"/>
      <c r="CT418" s="401"/>
      <c r="CU418" s="400"/>
      <c r="CV418" s="401"/>
      <c r="CW418" s="400"/>
      <c r="CX418" s="401"/>
      <c r="CY418" s="400"/>
      <c r="CZ418" s="401"/>
      <c r="DA418" s="400"/>
      <c r="DB418" s="401"/>
      <c r="DC418" s="400"/>
      <c r="DD418" s="401"/>
      <c r="DE418" s="400"/>
      <c r="DF418" s="401"/>
      <c r="DG418" s="400"/>
      <c r="DH418" s="401"/>
      <c r="DI418" s="400"/>
      <c r="DJ418" s="401"/>
      <c r="DK418" s="400"/>
      <c r="DL418" s="401"/>
      <c r="DM418" s="400"/>
      <c r="DN418" s="401"/>
      <c r="DO418" s="400"/>
      <c r="DP418" s="401"/>
      <c r="DQ418" s="400"/>
      <c r="DR418" s="401"/>
      <c r="DS418" s="400"/>
      <c r="DT418" s="401"/>
      <c r="DU418" s="400"/>
      <c r="DV418" s="401"/>
      <c r="DW418" s="400"/>
      <c r="DX418" s="401"/>
      <c r="DY418" s="400"/>
      <c r="DZ418" s="401"/>
      <c r="EA418" s="400"/>
      <c r="EB418" s="401"/>
      <c r="EC418" s="400"/>
      <c r="ED418" s="401"/>
      <c r="EE418" s="400"/>
      <c r="EF418" s="401"/>
      <c r="EG418" s="400"/>
      <c r="EH418" s="401"/>
      <c r="EI418" s="400"/>
      <c r="EJ418" s="447"/>
      <c r="EK418" s="511"/>
      <c r="EL418" s="514"/>
      <c r="EM418" s="448"/>
      <c r="EN418" s="344"/>
      <c r="EO418" s="345"/>
      <c r="EP418" s="171">
        <f t="shared" si="455"/>
        <v>0</v>
      </c>
      <c r="EQ418" s="171">
        <f t="shared" si="456"/>
        <v>0</v>
      </c>
      <c r="ER418" s="171">
        <f t="shared" si="457"/>
        <v>0</v>
      </c>
      <c r="ES418" s="171">
        <f t="shared" si="458"/>
        <v>0</v>
      </c>
      <c r="ET418" s="171">
        <f t="shared" si="459"/>
        <v>0</v>
      </c>
      <c r="EU418" s="171">
        <f t="shared" si="460"/>
        <v>0</v>
      </c>
      <c r="EV418" s="172">
        <f t="shared" si="461"/>
        <v>0</v>
      </c>
      <c r="EW418" s="125"/>
      <c r="EX418" s="248">
        <f t="shared" si="483"/>
        <v>0</v>
      </c>
      <c r="EY418" s="174">
        <f>(L418*regular)+(M418*Cadeirantee)</f>
        <v>0</v>
      </c>
      <c r="EZ418" s="249">
        <f>SUMIF(FG418:GJ418,"&gt;0")</f>
        <v>0</v>
      </c>
      <c r="FA418" s="249">
        <f>SUMIF(FG418:GJ418,"&lt;0")+SUMIF(GN418:HP418,"&lt;0")</f>
        <v>0</v>
      </c>
      <c r="FB418" s="174">
        <v>0</v>
      </c>
      <c r="FC418" s="126">
        <f>N418*km*'VALORES TABELA'!$B$13</f>
        <v>0</v>
      </c>
      <c r="FD418" s="250">
        <f t="shared" si="484"/>
        <v>0</v>
      </c>
      <c r="FE418" s="105"/>
      <c r="FF418" s="108"/>
      <c r="FG418" s="108"/>
      <c r="FH418" s="108"/>
      <c r="FI418" s="108"/>
      <c r="FJ418" s="108"/>
      <c r="FK418" s="108"/>
      <c r="FL418" s="108"/>
      <c r="FM418" s="108"/>
      <c r="FN418" s="108"/>
      <c r="FO418" s="108"/>
      <c r="FP418" s="108"/>
      <c r="FQ418" s="108"/>
      <c r="FR418" s="108"/>
      <c r="FS418" s="108"/>
      <c r="FT418" s="108"/>
      <c r="FU418" s="108"/>
      <c r="FV418" s="108"/>
      <c r="FW418" s="108"/>
      <c r="FX418" s="108"/>
      <c r="FY418" s="108"/>
      <c r="FZ418" s="108"/>
      <c r="GA418" s="108"/>
      <c r="GB418" s="108"/>
      <c r="GC418" s="108"/>
      <c r="GD418" s="108"/>
      <c r="GE418" s="108"/>
      <c r="GF418" s="108"/>
      <c r="GG418" s="108"/>
      <c r="GH418" s="108"/>
      <c r="GI418" s="108"/>
      <c r="GJ418" s="108"/>
      <c r="GK418" s="251"/>
      <c r="GL418" s="103">
        <f t="shared" si="462"/>
        <v>0</v>
      </c>
      <c r="GM418" s="124"/>
      <c r="GN418" s="104"/>
      <c r="GO418" s="104"/>
      <c r="GP418" s="104"/>
      <c r="GQ418" s="104"/>
      <c r="GR418" s="104"/>
      <c r="GS418" s="104"/>
      <c r="GT418" s="104"/>
      <c r="GU418" s="104"/>
      <c r="GV418" s="104"/>
      <c r="GW418" s="104"/>
      <c r="GX418" s="104"/>
      <c r="GY418" s="104"/>
      <c r="GZ418" s="104"/>
      <c r="HA418" s="104"/>
      <c r="HB418" s="104"/>
      <c r="HC418" s="104"/>
      <c r="HD418" s="104"/>
      <c r="HE418" s="104"/>
      <c r="HF418" s="104"/>
      <c r="HG418" s="104"/>
      <c r="HH418" s="104"/>
      <c r="HI418" s="104"/>
      <c r="HJ418" s="104"/>
      <c r="HK418" s="104"/>
      <c r="HL418" s="104"/>
      <c r="HM418" s="104"/>
      <c r="HN418" s="104"/>
      <c r="HO418" s="104"/>
      <c r="HP418" s="104"/>
      <c r="HQ418" s="64"/>
      <c r="HR418" s="64"/>
      <c r="HS418" s="64"/>
      <c r="HT418" s="64"/>
      <c r="HU418" s="64"/>
      <c r="HV418" s="64"/>
      <c r="HW418" s="105"/>
      <c r="HX418" s="64"/>
      <c r="HY418" s="280">
        <f t="shared" si="485"/>
        <v>0</v>
      </c>
      <c r="HZ418" s="280">
        <f t="shared" si="486"/>
        <v>0</v>
      </c>
      <c r="IA418" s="280">
        <f t="shared" si="487"/>
        <v>0</v>
      </c>
      <c r="IB418" s="64"/>
      <c r="IC418" s="64"/>
    </row>
    <row r="419" spans="1:237" s="106" customFormat="1" ht="22.5" customHeight="1" x14ac:dyDescent="0.25">
      <c r="A419" s="368" t="s">
        <v>3579</v>
      </c>
      <c r="B419" s="369" t="s">
        <v>3580</v>
      </c>
      <c r="C419" s="375" t="s">
        <v>3301</v>
      </c>
      <c r="D419" s="371" t="s">
        <v>3556</v>
      </c>
      <c r="E419" s="371" t="s">
        <v>3581</v>
      </c>
      <c r="F419" s="376" t="s">
        <v>3224</v>
      </c>
      <c r="G419" s="376" t="s">
        <v>3225</v>
      </c>
      <c r="H419" s="373" t="s">
        <v>197</v>
      </c>
      <c r="I419" s="374" t="s">
        <v>3582</v>
      </c>
      <c r="J419" s="421" t="s">
        <v>3300</v>
      </c>
      <c r="K419" s="423" t="s">
        <v>3236</v>
      </c>
      <c r="L419" s="329">
        <f>CONTINUA!BV419</f>
        <v>0</v>
      </c>
      <c r="M419" s="329">
        <f>CONTINUA!BW419</f>
        <v>0</v>
      </c>
      <c r="N419" s="895"/>
      <c r="O419" s="896" t="s">
        <v>4043</v>
      </c>
      <c r="P419" s="897" t="s">
        <v>4035</v>
      </c>
      <c r="Q419" s="400">
        <v>23</v>
      </c>
      <c r="R419" s="401"/>
      <c r="S419" s="400"/>
      <c r="T419" s="401"/>
      <c r="U419" s="400"/>
      <c r="V419" s="401"/>
      <c r="W419" s="400"/>
      <c r="X419" s="401"/>
      <c r="Y419" s="400"/>
      <c r="Z419" s="401"/>
      <c r="AA419" s="400"/>
      <c r="AB419" s="401"/>
      <c r="AC419" s="400"/>
      <c r="AD419" s="401"/>
      <c r="AE419" s="400"/>
      <c r="AF419" s="401"/>
      <c r="AG419" s="400"/>
      <c r="AH419" s="401"/>
      <c r="AI419" s="400"/>
      <c r="AJ419" s="401"/>
      <c r="AK419" s="400"/>
      <c r="AL419" s="401"/>
      <c r="AM419" s="400"/>
      <c r="AN419" s="401"/>
      <c r="AO419" s="400"/>
      <c r="AP419" s="401"/>
      <c r="AQ419" s="400"/>
      <c r="AR419" s="401"/>
      <c r="AS419" s="400"/>
      <c r="AT419" s="401"/>
      <c r="AU419" s="400"/>
      <c r="AV419" s="401"/>
      <c r="AW419" s="400"/>
      <c r="AX419" s="401"/>
      <c r="AY419" s="400"/>
      <c r="AZ419" s="401"/>
      <c r="BA419" s="400"/>
      <c r="BB419" s="401"/>
      <c r="BC419" s="400"/>
      <c r="BD419" s="401"/>
      <c r="BE419" s="400"/>
      <c r="BF419" s="401"/>
      <c r="BG419" s="400"/>
      <c r="BH419" s="401"/>
      <c r="BI419" s="400"/>
      <c r="BJ419" s="401"/>
      <c r="BK419" s="400"/>
      <c r="BL419" s="401"/>
      <c r="BM419" s="400"/>
      <c r="BN419" s="401"/>
      <c r="BO419" s="400"/>
      <c r="BP419" s="401"/>
      <c r="BQ419" s="400"/>
      <c r="BR419" s="401"/>
      <c r="BS419" s="400"/>
      <c r="BT419" s="401"/>
      <c r="BU419" s="400"/>
      <c r="BV419" s="401"/>
      <c r="BW419" s="400"/>
      <c r="BX419" s="401"/>
      <c r="BY419" s="400"/>
      <c r="BZ419" s="401"/>
      <c r="CA419" s="400"/>
      <c r="CB419" s="401"/>
      <c r="CC419" s="400"/>
      <c r="CD419" s="401"/>
      <c r="CE419" s="400"/>
      <c r="CF419" s="401"/>
      <c r="CG419" s="400"/>
      <c r="CH419" s="401"/>
      <c r="CI419" s="400"/>
      <c r="CJ419" s="401"/>
      <c r="CK419" s="400"/>
      <c r="CL419" s="401"/>
      <c r="CM419" s="400"/>
      <c r="CN419" s="401"/>
      <c r="CO419" s="400"/>
      <c r="CP419" s="401"/>
      <c r="CQ419" s="400"/>
      <c r="CR419" s="401"/>
      <c r="CS419" s="400"/>
      <c r="CT419" s="401"/>
      <c r="CU419" s="400"/>
      <c r="CV419" s="401"/>
      <c r="CW419" s="400"/>
      <c r="CX419" s="401"/>
      <c r="CY419" s="400"/>
      <c r="CZ419" s="401"/>
      <c r="DA419" s="400"/>
      <c r="DB419" s="401"/>
      <c r="DC419" s="400"/>
      <c r="DD419" s="401"/>
      <c r="DE419" s="400"/>
      <c r="DF419" s="401"/>
      <c r="DG419" s="400"/>
      <c r="DH419" s="401"/>
      <c r="DI419" s="400"/>
      <c r="DJ419" s="401"/>
      <c r="DK419" s="400"/>
      <c r="DL419" s="401"/>
      <c r="DM419" s="400"/>
      <c r="DN419" s="401"/>
      <c r="DO419" s="400"/>
      <c r="DP419" s="401"/>
      <c r="DQ419" s="400"/>
      <c r="DR419" s="401"/>
      <c r="DS419" s="400"/>
      <c r="DT419" s="401"/>
      <c r="DU419" s="400"/>
      <c r="DV419" s="401"/>
      <c r="DW419" s="400"/>
      <c r="DX419" s="401"/>
      <c r="DY419" s="400"/>
      <c r="DZ419" s="401"/>
      <c r="EA419" s="400"/>
      <c r="EB419" s="401"/>
      <c r="EC419" s="400"/>
      <c r="ED419" s="401"/>
      <c r="EE419" s="400"/>
      <c r="EF419" s="401"/>
      <c r="EG419" s="400"/>
      <c r="EH419" s="401"/>
      <c r="EI419" s="400"/>
      <c r="EJ419" s="447"/>
      <c r="EK419" s="511"/>
      <c r="EL419" s="514"/>
      <c r="EM419" s="448"/>
      <c r="EN419" s="344"/>
      <c r="EO419" s="345"/>
      <c r="EP419" s="171">
        <f t="shared" si="455"/>
        <v>23</v>
      </c>
      <c r="EQ419" s="171">
        <f t="shared" si="456"/>
        <v>0</v>
      </c>
      <c r="ER419" s="171">
        <f t="shared" si="457"/>
        <v>0</v>
      </c>
      <c r="ES419" s="171">
        <f t="shared" si="458"/>
        <v>0</v>
      </c>
      <c r="ET419" s="171">
        <f t="shared" si="459"/>
        <v>0</v>
      </c>
      <c r="EU419" s="171">
        <f t="shared" si="460"/>
        <v>0</v>
      </c>
      <c r="EV419" s="172">
        <f t="shared" si="461"/>
        <v>23</v>
      </c>
      <c r="EW419" s="127"/>
      <c r="EX419" s="248">
        <f t="shared" si="483"/>
        <v>0</v>
      </c>
      <c r="EY419" s="174">
        <f>(L419*regular)+(M419*Cadeirantee)</f>
        <v>0</v>
      </c>
      <c r="EZ419" s="249">
        <f>SUMIF(FG419:GJ419,"&gt;0")</f>
        <v>0</v>
      </c>
      <c r="FA419" s="249">
        <f>SUMIF(FG419:GJ419,"&lt;0")+SUMIF(GN419:HP419,"&lt;0")</f>
        <v>0</v>
      </c>
      <c r="FB419" s="174">
        <v>0</v>
      </c>
      <c r="FC419" s="126">
        <f>N419*km*'VALORES TABELA'!$B$13</f>
        <v>0</v>
      </c>
      <c r="FD419" s="250">
        <f t="shared" si="484"/>
        <v>0</v>
      </c>
      <c r="FE419" s="105"/>
      <c r="FF419" s="118"/>
      <c r="FG419" s="118"/>
      <c r="FH419" s="118"/>
      <c r="FI419" s="118"/>
      <c r="FJ419" s="118"/>
      <c r="FK419" s="118"/>
      <c r="FL419" s="118"/>
      <c r="FM419" s="118"/>
      <c r="FN419" s="118"/>
      <c r="FO419" s="118"/>
      <c r="FP419" s="118"/>
      <c r="FQ419" s="118"/>
      <c r="FR419" s="118"/>
      <c r="FS419" s="118"/>
      <c r="FT419" s="118"/>
      <c r="FU419" s="118"/>
      <c r="FV419" s="118"/>
      <c r="FW419" s="118"/>
      <c r="FX419" s="118"/>
      <c r="FY419" s="118"/>
      <c r="FZ419" s="118"/>
      <c r="GA419" s="118"/>
      <c r="GB419" s="118"/>
      <c r="GC419" s="118"/>
      <c r="GD419" s="118"/>
      <c r="GE419" s="118"/>
      <c r="GF419" s="118"/>
      <c r="GG419" s="118"/>
      <c r="GH419" s="118"/>
      <c r="GI419" s="118"/>
      <c r="GJ419" s="118"/>
      <c r="GK419" s="252"/>
      <c r="GL419" s="103">
        <f t="shared" si="462"/>
        <v>0</v>
      </c>
      <c r="GM419" s="124"/>
      <c r="GN419" s="104"/>
      <c r="GO419" s="104"/>
      <c r="GP419" s="104"/>
      <c r="GQ419" s="104"/>
      <c r="GR419" s="104"/>
      <c r="GS419" s="104"/>
      <c r="GT419" s="104"/>
      <c r="GU419" s="104"/>
      <c r="GV419" s="104"/>
      <c r="GW419" s="104"/>
      <c r="GX419" s="104"/>
      <c r="GY419" s="104"/>
      <c r="GZ419" s="104"/>
      <c r="HA419" s="104"/>
      <c r="HB419" s="104"/>
      <c r="HC419" s="104"/>
      <c r="HD419" s="104"/>
      <c r="HE419" s="104"/>
      <c r="HF419" s="104"/>
      <c r="HG419" s="104"/>
      <c r="HH419" s="104"/>
      <c r="HI419" s="104"/>
      <c r="HJ419" s="104"/>
      <c r="HK419" s="104"/>
      <c r="HL419" s="104"/>
      <c r="HM419" s="104"/>
      <c r="HN419" s="104"/>
      <c r="HO419" s="104"/>
      <c r="HP419" s="104"/>
      <c r="HQ419" s="64"/>
      <c r="HR419" s="65"/>
      <c r="HS419" s="65"/>
      <c r="HT419" s="65"/>
      <c r="HU419" s="65"/>
      <c r="HV419" s="65"/>
      <c r="HW419" s="105"/>
      <c r="HX419" s="65"/>
      <c r="HY419" s="280">
        <f t="shared" si="485"/>
        <v>0</v>
      </c>
      <c r="HZ419" s="280">
        <f t="shared" si="486"/>
        <v>0</v>
      </c>
      <c r="IA419" s="280">
        <f t="shared" si="487"/>
        <v>0</v>
      </c>
      <c r="IB419" s="65"/>
      <c r="IC419" s="65"/>
    </row>
    <row r="420" spans="1:237" s="106" customFormat="1" ht="22.5" customHeight="1" thickBot="1" x14ac:dyDescent="0.3">
      <c r="A420" s="377" t="s">
        <v>3579</v>
      </c>
      <c r="B420" s="378" t="s">
        <v>3580</v>
      </c>
      <c r="C420" s="379" t="s">
        <v>3301</v>
      </c>
      <c r="D420" s="380" t="s">
        <v>3556</v>
      </c>
      <c r="E420" s="380" t="s">
        <v>3581</v>
      </c>
      <c r="F420" s="381" t="s">
        <v>3224</v>
      </c>
      <c r="G420" s="381" t="s">
        <v>3225</v>
      </c>
      <c r="H420" s="382" t="s">
        <v>197</v>
      </c>
      <c r="I420" s="383" t="s">
        <v>3582</v>
      </c>
      <c r="J420" s="421" t="s">
        <v>3300</v>
      </c>
      <c r="K420" s="424" t="s">
        <v>60</v>
      </c>
      <c r="L420" s="329">
        <f>CONTINUA!BV420</f>
        <v>0</v>
      </c>
      <c r="M420" s="329">
        <f>CONTINUA!BW420</f>
        <v>0</v>
      </c>
      <c r="N420" s="895"/>
      <c r="O420" s="896" t="s">
        <v>4043</v>
      </c>
      <c r="P420" s="897" t="s">
        <v>4035</v>
      </c>
      <c r="Q420" s="400"/>
      <c r="R420" s="401"/>
      <c r="S420" s="400"/>
      <c r="T420" s="401"/>
      <c r="U420" s="400"/>
      <c r="V420" s="401"/>
      <c r="W420" s="400"/>
      <c r="X420" s="401"/>
      <c r="Y420" s="400"/>
      <c r="Z420" s="401"/>
      <c r="AA420" s="400"/>
      <c r="AB420" s="401"/>
      <c r="AC420" s="400"/>
      <c r="AD420" s="401"/>
      <c r="AE420" s="400"/>
      <c r="AF420" s="401"/>
      <c r="AG420" s="400"/>
      <c r="AH420" s="401"/>
      <c r="AI420" s="400"/>
      <c r="AJ420" s="401"/>
      <c r="AK420" s="400"/>
      <c r="AL420" s="401"/>
      <c r="AM420" s="400"/>
      <c r="AN420" s="401"/>
      <c r="AO420" s="400"/>
      <c r="AP420" s="401"/>
      <c r="AQ420" s="400"/>
      <c r="AR420" s="401"/>
      <c r="AS420" s="400"/>
      <c r="AT420" s="401"/>
      <c r="AU420" s="400"/>
      <c r="AV420" s="401"/>
      <c r="AW420" s="400"/>
      <c r="AX420" s="401"/>
      <c r="AY420" s="400"/>
      <c r="AZ420" s="401"/>
      <c r="BA420" s="400"/>
      <c r="BB420" s="401"/>
      <c r="BC420" s="400"/>
      <c r="BD420" s="401"/>
      <c r="BE420" s="400"/>
      <c r="BF420" s="401"/>
      <c r="BG420" s="400"/>
      <c r="BH420" s="401"/>
      <c r="BI420" s="400"/>
      <c r="BJ420" s="401"/>
      <c r="BK420" s="400"/>
      <c r="BL420" s="401"/>
      <c r="BM420" s="400"/>
      <c r="BN420" s="401"/>
      <c r="BO420" s="400"/>
      <c r="BP420" s="401"/>
      <c r="BQ420" s="400"/>
      <c r="BR420" s="401"/>
      <c r="BS420" s="400"/>
      <c r="BT420" s="401"/>
      <c r="BU420" s="400"/>
      <c r="BV420" s="401"/>
      <c r="BW420" s="400"/>
      <c r="BX420" s="401"/>
      <c r="BY420" s="400"/>
      <c r="BZ420" s="401"/>
      <c r="CA420" s="400"/>
      <c r="CB420" s="401"/>
      <c r="CC420" s="400"/>
      <c r="CD420" s="401"/>
      <c r="CE420" s="400"/>
      <c r="CF420" s="401"/>
      <c r="CG420" s="400"/>
      <c r="CH420" s="401"/>
      <c r="CI420" s="400"/>
      <c r="CJ420" s="401"/>
      <c r="CK420" s="400"/>
      <c r="CL420" s="401"/>
      <c r="CM420" s="400"/>
      <c r="CN420" s="401"/>
      <c r="CO420" s="400"/>
      <c r="CP420" s="401"/>
      <c r="CQ420" s="400"/>
      <c r="CR420" s="401"/>
      <c r="CS420" s="400"/>
      <c r="CT420" s="401"/>
      <c r="CU420" s="400"/>
      <c r="CV420" s="401"/>
      <c r="CW420" s="400"/>
      <c r="CX420" s="401"/>
      <c r="CY420" s="400"/>
      <c r="CZ420" s="401"/>
      <c r="DA420" s="400"/>
      <c r="DB420" s="401"/>
      <c r="DC420" s="400"/>
      <c r="DD420" s="401"/>
      <c r="DE420" s="400"/>
      <c r="DF420" s="401"/>
      <c r="DG420" s="400"/>
      <c r="DH420" s="401"/>
      <c r="DI420" s="400"/>
      <c r="DJ420" s="401"/>
      <c r="DK420" s="400"/>
      <c r="DL420" s="401"/>
      <c r="DM420" s="400"/>
      <c r="DN420" s="401"/>
      <c r="DO420" s="400"/>
      <c r="DP420" s="401"/>
      <c r="DQ420" s="400"/>
      <c r="DR420" s="401"/>
      <c r="DS420" s="400"/>
      <c r="DT420" s="401"/>
      <c r="DU420" s="400"/>
      <c r="DV420" s="401"/>
      <c r="DW420" s="400"/>
      <c r="DX420" s="401"/>
      <c r="DY420" s="400"/>
      <c r="DZ420" s="401"/>
      <c r="EA420" s="400"/>
      <c r="EB420" s="401"/>
      <c r="EC420" s="400"/>
      <c r="ED420" s="401"/>
      <c r="EE420" s="400"/>
      <c r="EF420" s="401"/>
      <c r="EG420" s="400"/>
      <c r="EH420" s="401"/>
      <c r="EI420" s="400"/>
      <c r="EJ420" s="447"/>
      <c r="EK420" s="512"/>
      <c r="EL420" s="515"/>
      <c r="EM420" s="450"/>
      <c r="EN420" s="348"/>
      <c r="EO420" s="348"/>
      <c r="EP420" s="179">
        <f t="shared" si="455"/>
        <v>0</v>
      </c>
      <c r="EQ420" s="179">
        <f t="shared" si="456"/>
        <v>0</v>
      </c>
      <c r="ER420" s="179">
        <f t="shared" si="457"/>
        <v>0</v>
      </c>
      <c r="ES420" s="179">
        <f t="shared" si="458"/>
        <v>0</v>
      </c>
      <c r="ET420" s="179">
        <f t="shared" si="459"/>
        <v>0</v>
      </c>
      <c r="EU420" s="179">
        <f t="shared" si="460"/>
        <v>0</v>
      </c>
      <c r="EV420" s="172">
        <f t="shared" si="461"/>
        <v>0</v>
      </c>
      <c r="EW420" s="253"/>
      <c r="EX420" s="254">
        <v>0</v>
      </c>
      <c r="EY420" s="180">
        <v>0</v>
      </c>
      <c r="EZ420" s="255">
        <v>0</v>
      </c>
      <c r="FA420" s="255">
        <v>0</v>
      </c>
      <c r="FB420" s="180">
        <f>SUM(FF420:GI420)/2</f>
        <v>0</v>
      </c>
      <c r="FC420" s="256">
        <f>N420*km*'VALORES TABELA'!$B$13</f>
        <v>0</v>
      </c>
      <c r="FD420" s="250">
        <f t="shared" si="484"/>
        <v>0</v>
      </c>
      <c r="FE420" s="257"/>
      <c r="FF420" s="181">
        <f>((Q420+S420)*Percapita)+((R420+T420)*Cadeirante)</f>
        <v>0</v>
      </c>
      <c r="FG420" s="181">
        <f>((U420+W420)*Percapita/30*FG$4)+((V420+X420)*Cadeirante/30*FG$4)</f>
        <v>0</v>
      </c>
      <c r="FH420" s="181">
        <f>((Y420+AA420)*Percapita/30*FH$4)+((Z420+AB420)*Cadeirante/30*FH$4)</f>
        <v>0</v>
      </c>
      <c r="FI420" s="181">
        <f>((AC420+AE420)*Percapita/30*FI$4)+((AD420+AF420)*Cadeirante/30*FI$4)</f>
        <v>0</v>
      </c>
      <c r="FJ420" s="181">
        <f>((AG420+AI420)*Percapita/30*FJ$4)+((AH420+AJ420)*Cadeirante/30*FJ$4)</f>
        <v>0</v>
      </c>
      <c r="FK420" s="181">
        <f>((AK420+AM420)*Percapita/30*FK$4)+((AL420+AN420)*Cadeirante/30*FK$4)</f>
        <v>0</v>
      </c>
      <c r="FL420" s="181">
        <f>((AO420+AQ420)*Percapita/30*FL$4)+((AP420+AR420)*Cadeirante/30*FL$4)</f>
        <v>0</v>
      </c>
      <c r="FM420" s="181">
        <f>((AS420+AU420)*Percapita/30*FM$4)+((AT420+AV420)*Cadeirante/30*FM$4)</f>
        <v>0</v>
      </c>
      <c r="FN420" s="181">
        <f>((AW420+AY420)*Percapita/30*FN$4)+((AX420+AZ420)*Cadeirante/30*FN$4)</f>
        <v>0</v>
      </c>
      <c r="FO420" s="181">
        <f>((BA420+BC420)*Percapita/30*FO$4)+((BB420+BD420)*Cadeirante/30*FO$4)</f>
        <v>0</v>
      </c>
      <c r="FP420" s="181">
        <f>((BE420+BG420)*Percapita/30*FP$4)+((BF420+BH420)*Cadeirante/30*FP$4)</f>
        <v>0</v>
      </c>
      <c r="FQ420" s="181">
        <f>((BI420+BK420)*Percapita/30*FQ$4)+((BJ420+BL420)*Cadeirante/30*FQ$4)</f>
        <v>0</v>
      </c>
      <c r="FR420" s="181">
        <f>((BM420+BO420)*Percapita/30*FR$4)+((BN420+BP420)*Cadeirante/30*FR$4)</f>
        <v>0</v>
      </c>
      <c r="FS420" s="181">
        <f>((BQ420+BS420)*Percapita/30*FS$4)+((BR420+BT420)*Cadeirante/30*FS$4)</f>
        <v>0</v>
      </c>
      <c r="FT420" s="181">
        <f>((BU420+BW420)*Percapita/30*FT$4)+((BV420+BX420)*Cadeirante/30*FT$4)</f>
        <v>0</v>
      </c>
      <c r="FU420" s="181">
        <f>((BY420+CA420)*Percapita/30*FU$4)+((BZ420+CB420)*Cadeirante/30*FU$4)</f>
        <v>0</v>
      </c>
      <c r="FV420" s="181">
        <f>((CC420+CE420)*Percapita/30*FV$4)+((CD420+CF420)*Cadeirante/30*FV$4)</f>
        <v>0</v>
      </c>
      <c r="FW420" s="181">
        <f>((CG420+CI420)*Percapita/30*FW$4)+((CI420+CK420)*Cadeirante/30*FW$4)</f>
        <v>0</v>
      </c>
      <c r="FX420" s="181">
        <f>((CK420+CM420)*Percapita/30*FX$4)+((CL420+CN420)*Cadeirante/30*FX$4)</f>
        <v>0</v>
      </c>
      <c r="FY420" s="181">
        <f>((CO420+CQ420)*Percapita/30*FY$4)+((CP420+CR420)*Cadeirante/30*FY$4)</f>
        <v>0</v>
      </c>
      <c r="FZ420" s="181">
        <f>((CS420+CU420)*Percapita/30*FZ$4)+((CT420+CV420)*Cadeirante/30*FZ$4)</f>
        <v>0</v>
      </c>
      <c r="GA420" s="181">
        <f>((CW420+CY420)*Percapita/30*GA$4)+((CX420+CZ420)*Cadeirante/30*GA$4)</f>
        <v>0</v>
      </c>
      <c r="GB420" s="181">
        <f>((DA420+DC420)*Percapita/30*GB$4)+((DB420+DD420)*Cadeirante/30*GB$4)</f>
        <v>0</v>
      </c>
      <c r="GC420" s="181">
        <f>((DE420+DG420)*Percapita/30*GC$4)+((DF420+DH420)*Cadeirante/30*GC$4)</f>
        <v>0</v>
      </c>
      <c r="GD420" s="181">
        <f>((DI420+DK420)*Percapita/30*GD$4)+((DJ420+DL420)*Cadeirante/30*GD$4)</f>
        <v>0</v>
      </c>
      <c r="GE420" s="181">
        <f>((DM420+DO420)*Percapita/30*GE$4)+((DN420+DP420)*Cadeirante/30*GE$4)</f>
        <v>0</v>
      </c>
      <c r="GF420" s="181">
        <f>((DQ420+DS420)*Percapita/30*GF$4)+((DR420+DT420)*Cadeirante/30*GF$4)</f>
        <v>0</v>
      </c>
      <c r="GG420" s="181">
        <f>((DU420+DW420)*Percapita/30*GG$4)+((DV420+DX420)*Cadeirante/30*GG$4)</f>
        <v>0</v>
      </c>
      <c r="GH420" s="181">
        <f>((DY420+EA420)*Percapita/30*GH$4)+((DZ420+EB420)*Cadeirante/30*GH$4)</f>
        <v>0</v>
      </c>
      <c r="GI420" s="181">
        <f>((EC420+EE420)*Percapita/30*GI$4)+((ED420+EF420)*Cadeirante/30*GI$4)</f>
        <v>0</v>
      </c>
      <c r="GJ420" s="181">
        <f>((EG420+EI420)*Percapita)+((EH420+EJ420)*Cadeirante)</f>
        <v>0</v>
      </c>
      <c r="GK420" s="258"/>
      <c r="GL420" s="103">
        <f t="shared" si="462"/>
        <v>0</v>
      </c>
      <c r="GM420" s="124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259"/>
      <c r="HQ420" s="64"/>
      <c r="HW420" s="257"/>
      <c r="HY420" s="280">
        <f t="shared" si="485"/>
        <v>0</v>
      </c>
      <c r="HZ420" s="280">
        <f t="shared" si="486"/>
        <v>0</v>
      </c>
      <c r="IA420" s="280">
        <f t="shared" si="487"/>
        <v>0</v>
      </c>
    </row>
    <row r="421" spans="1:237" s="106" customFormat="1" ht="22.5" customHeight="1" x14ac:dyDescent="0.25">
      <c r="A421" t="s">
        <v>3583</v>
      </c>
      <c r="B421" s="522" t="s">
        <v>3584</v>
      </c>
      <c r="C421" s="523">
        <v>1</v>
      </c>
      <c r="D421" s="524" t="s">
        <v>3556</v>
      </c>
      <c r="E421" s="524" t="s">
        <v>3585</v>
      </c>
      <c r="F421" s="525" t="s">
        <v>3224</v>
      </c>
      <c r="G421" s="525" t="s">
        <v>3225</v>
      </c>
      <c r="H421" s="350" t="s">
        <v>197</v>
      </c>
      <c r="I421" s="351" t="s">
        <v>3586</v>
      </c>
      <c r="J421" s="409" t="s">
        <v>3231</v>
      </c>
      <c r="K421" s="410" t="s">
        <v>3232</v>
      </c>
      <c r="L421" s="329">
        <f>CONTINUA!BV421</f>
        <v>0</v>
      </c>
      <c r="M421" s="329">
        <f>CONTINUA!BW421</f>
        <v>0</v>
      </c>
      <c r="N421" s="895"/>
      <c r="O421" s="896" t="s">
        <v>4043</v>
      </c>
      <c r="P421" s="897" t="s">
        <v>4035</v>
      </c>
      <c r="Q421" s="400">
        <v>20</v>
      </c>
      <c r="R421" s="401"/>
      <c r="S421" s="400"/>
      <c r="T421" s="401"/>
      <c r="U421" s="400"/>
      <c r="V421" s="401"/>
      <c r="W421" s="400"/>
      <c r="X421" s="401"/>
      <c r="Y421" s="400"/>
      <c r="Z421" s="401"/>
      <c r="AA421" s="400"/>
      <c r="AB421" s="401"/>
      <c r="AC421" s="400"/>
      <c r="AD421" s="401"/>
      <c r="AE421" s="400"/>
      <c r="AF421" s="401"/>
      <c r="AG421" s="400"/>
      <c r="AH421" s="401"/>
      <c r="AI421" s="400"/>
      <c r="AJ421" s="401"/>
      <c r="AK421" s="400"/>
      <c r="AL421" s="401"/>
      <c r="AM421" s="400"/>
      <c r="AN421" s="401"/>
      <c r="AO421" s="400"/>
      <c r="AP421" s="401"/>
      <c r="AQ421" s="400"/>
      <c r="AR421" s="401"/>
      <c r="AS421" s="400"/>
      <c r="AT421" s="401"/>
      <c r="AU421" s="400"/>
      <c r="AV421" s="401"/>
      <c r="AW421" s="400"/>
      <c r="AX421" s="401"/>
      <c r="AY421" s="400"/>
      <c r="AZ421" s="401"/>
      <c r="BA421" s="400"/>
      <c r="BB421" s="401"/>
      <c r="BC421" s="400"/>
      <c r="BD421" s="401"/>
      <c r="BE421" s="400"/>
      <c r="BF421" s="401"/>
      <c r="BG421" s="400"/>
      <c r="BH421" s="401"/>
      <c r="BI421" s="400"/>
      <c r="BJ421" s="401"/>
      <c r="BK421" s="400"/>
      <c r="BL421" s="401"/>
      <c r="BM421" s="400"/>
      <c r="BN421" s="401"/>
      <c r="BO421" s="400"/>
      <c r="BP421" s="401"/>
      <c r="BQ421" s="400"/>
      <c r="BR421" s="401"/>
      <c r="BS421" s="400"/>
      <c r="BT421" s="401"/>
      <c r="BU421" s="400"/>
      <c r="BV421" s="401"/>
      <c r="BW421" s="400"/>
      <c r="BX421" s="401"/>
      <c r="BY421" s="400"/>
      <c r="BZ421" s="401"/>
      <c r="CA421" s="400"/>
      <c r="CB421" s="401"/>
      <c r="CC421" s="400"/>
      <c r="CD421" s="401"/>
      <c r="CE421" s="400"/>
      <c r="CF421" s="401"/>
      <c r="CG421" s="400"/>
      <c r="CH421" s="401"/>
      <c r="CI421" s="400"/>
      <c r="CJ421" s="401"/>
      <c r="CK421" s="400"/>
      <c r="CL421" s="401"/>
      <c r="CM421" s="400"/>
      <c r="CN421" s="401"/>
      <c r="CO421" s="400"/>
      <c r="CP421" s="401"/>
      <c r="CQ421" s="400"/>
      <c r="CR421" s="401"/>
      <c r="CS421" s="400"/>
      <c r="CT421" s="401"/>
      <c r="CU421" s="400"/>
      <c r="CV421" s="401"/>
      <c r="CW421" s="400"/>
      <c r="CX421" s="401"/>
      <c r="CY421" s="400"/>
      <c r="CZ421" s="401"/>
      <c r="DA421" s="400"/>
      <c r="DB421" s="401"/>
      <c r="DC421" s="400"/>
      <c r="DD421" s="401"/>
      <c r="DE421" s="400"/>
      <c r="DF421" s="401"/>
      <c r="DG421" s="400"/>
      <c r="DH421" s="401"/>
      <c r="DI421" s="400"/>
      <c r="DJ421" s="401"/>
      <c r="DK421" s="400"/>
      <c r="DL421" s="401"/>
      <c r="DM421" s="400"/>
      <c r="DN421" s="401"/>
      <c r="DO421" s="400"/>
      <c r="DP421" s="401"/>
      <c r="DQ421" s="400"/>
      <c r="DR421" s="401"/>
      <c r="DS421" s="400"/>
      <c r="DT421" s="401"/>
      <c r="DU421" s="400"/>
      <c r="DV421" s="401"/>
      <c r="DW421" s="400"/>
      <c r="DX421" s="401"/>
      <c r="DY421" s="400"/>
      <c r="DZ421" s="401"/>
      <c r="EA421" s="400"/>
      <c r="EB421" s="401"/>
      <c r="EC421" s="400"/>
      <c r="ED421" s="401"/>
      <c r="EE421" s="400"/>
      <c r="EF421" s="401"/>
      <c r="EG421" s="400"/>
      <c r="EH421" s="401"/>
      <c r="EI421" s="400"/>
      <c r="EJ421" s="447"/>
      <c r="EK421" s="510"/>
      <c r="EL421" s="513"/>
      <c r="EM421" s="520"/>
      <c r="EN421" s="520"/>
      <c r="EO421" s="520"/>
      <c r="EP421" s="171">
        <f t="shared" si="455"/>
        <v>20</v>
      </c>
      <c r="EQ421" s="171">
        <f t="shared" si="456"/>
        <v>0</v>
      </c>
      <c r="ER421" s="171">
        <f t="shared" si="457"/>
        <v>0</v>
      </c>
      <c r="ES421" s="171">
        <f t="shared" si="458"/>
        <v>0</v>
      </c>
      <c r="ET421" s="171">
        <f t="shared" si="459"/>
        <v>0</v>
      </c>
      <c r="EU421" s="171">
        <f t="shared" si="460"/>
        <v>0</v>
      </c>
      <c r="EV421" s="172">
        <f t="shared" si="461"/>
        <v>20</v>
      </c>
      <c r="EW421" s="367">
        <f>IF(C421=4,IF(MAX(Q421:EJ423)&gt;0,(Especiall/30*(IF(($G421-$F421)=($G$5-$F$5),30,IF(DAY($G421)=31,($G421-$F421),($G421-$F421)+1)))),0),0)</f>
        <v>0</v>
      </c>
      <c r="EX421" s="248">
        <f t="shared" ref="EX421:EX424" si="488">FF421</f>
        <v>14811.890000000001</v>
      </c>
      <c r="EY421" s="174">
        <f>(L421*regular)+(M421*Cadeirantee)</f>
        <v>0</v>
      </c>
      <c r="EZ421" s="249">
        <f>SUMIF(FG421:GJ421,"&gt;0")</f>
        <v>0</v>
      </c>
      <c r="FA421" s="249">
        <f>SUMIF(FG421:GJ421,"&lt;0")+SUMIF(GN421:HP421,"&lt;0")</f>
        <v>0</v>
      </c>
      <c r="FB421" s="174">
        <v>0</v>
      </c>
      <c r="FC421" s="175">
        <f>N421*km*'VALORES TABELA'!$B$13</f>
        <v>0</v>
      </c>
      <c r="FD421" s="250">
        <f>GL421</f>
        <v>0</v>
      </c>
      <c r="FE421" s="176">
        <f>(EW421+EW422+EW423+EW424+EX421+EX422+EX423+EX424+EY421+EY422+EY423+EY424+EY425+EZ421+EZ422+EZ423+EZ424+FA421+FA422+FA423+FA424+FC421+FC422+FC423+FC424+HY421-HZ421-IA421+FD421+FD422+FD423+FD424+FB425)</f>
        <v>14811.890000000001</v>
      </c>
      <c r="FF421" s="177">
        <f>IF(C421=4,SUM(Q421+Q422+Q423+S421+S422+S423)*Percapita/30*FF$4+(R421+R422+R423+T421+T422+T423)*Cadeirante/30*FF$4,IF(C421=3,IF(Q424+S424=10,Fixo/30*FF$4+(Q421+Q422+Q423+S421+S422+S423)*Percapita/30*FF$4+(R424+T424)*Cadeirante/30*FF$4,IF(Q424+S424&lt;=9,(Q424+S424)*Crechee/30*FF$4)+(R424+T424)*Cadeirante/30*FF$4+(Q421+Q422+Q423+S421+S422+S423)*Percapita/30*FF$4)+IF(Q424+S424&gt;=11,Fixo/30*FF$4+(Q424+S424-10)*Crechee/30*FF$4,0),IF(C421=2,IF(R421+R422+R423+R424+T421+T422+T423+T424=1,Cadeirante/30*FF$4,IF(R421+R422+R423+R424+T421+T422+T423+T424=2,Fixo/30*FF$4,IF(R421+R422+R423+R424+T421+T422+T423+T424&gt;2,Fixo/30*FF$4+(R421+R422+R423+R424+T421+T422+T423+T424-2)*Cadeirante/30*FF$4)))+(Q421+Q422+Q423+S421+S422+S423)*Percapita/30*FF$4+(Q424+S424)*Crechee/30*FF$4,IF(C421=1,IF(Q421+Q422+Q423+R421+R422+R423+S421+S422+S423+T421+T422+T423&lt;=15,(Q421+Q422+Q423+S421+S422+S423)*Percapita/30*FF$4,IF(Q421+Q422+Q423+R421+R422+R423+S421+S422+S423+T421+T422+T423&gt;=16,Fixo/30*FF$4+(Q421+Q422+Q423+R421+R422+R423+S421+S422+S423+T421+T422-16)*Percapita/30*FF$4))))))</f>
        <v>14811.890000000001</v>
      </c>
      <c r="FG421" s="177">
        <f>IF(C421=4,SUM(U421+U422+U423+W421+W422+W423)*Percapita/30*FG$4+(V421+V422+V423+X421+X422+X423)*Cadeirante/30*FG$4,IF(C421=3,IF(U424+W424=10,Fixo/30*FG$4+(U421+U422+U423+W421+W422+W423)*Percapita/30*FG$4+(V424+X424)*Cadeirante/30*FG$4,IF(U424+W424&lt;=9,(U424+W424)*Crechee/30*FG$4)+(V424+X424)*Cadeirante/30*FG$4+(U421+U422+U423+W421+W422+W423)*Percapita/30*FG$4)+IF(U424+W424&gt;=11,Fixo/30*FG$4+(U424+W424-10)*Crechee/30*FG$4,0),IF(C421=2,IF(V421+V422+V423+V424+X421+X422+X423+X424=1,Cadeirante/30*FG$4,IF(V421+V422+V423+V424+X421+X422+X423+X424=2,Fixo/30*FG$4,IF(V421+V422+V423+V424+X421+X422+X423+X424&gt;2,Fixo/30*FG$4+(V421+V422+V423+V424+X421+X422+X423+X424-2)*Cadeirante/30*FG$4)))+(U421+U422+U423+W421+W422+W423)*Percapita/30*FG$4+(U424+W424)*Crechee/30*FG$4,IF(C421=1,IF(U421+U422+U423+V421+V422+V423+W421+W422+W423+X421+X422+X423&lt;=15,(U421+U422+U423+W421+W422+W423)*Percapita/30*FG$4,IF(U421+U422+U423+V421+V422+V423+W421+W422+W423+X421+X422+X423&gt;=16,Fixo/30*FG$4+(U421+U422+U423+V421+V422+V423+W421+W422+W423+X421+X422-16)*Percapita/30*FG$4))))))</f>
        <v>0</v>
      </c>
      <c r="FH421" s="177">
        <f>IF(C421=4,SUM(Y421+Y422+Y423+AA421+AA422+AA423)*Percapita/30*FH$4+(Z421+Z422+Z423+AB421+AB422+AB423)*Cadeirante/30*FH$4,IF(C421=3,IF(Y424+AA424=10,Fixo/30*FH$4+(Y421+Y422+Y423+AA421+AA422+AA423)*Percapita/30*FH$4+(Z424+AB424)*Cadeirante/30*FH$4,IF(Y424+AA424&lt;=9,(Y424+AA424)*Crechee/30*FH$4)+(Z424+AB424)*Cadeirante/30*FH$4+(Y421+Y422+Y423+AA421+AA422+AA423)*Percapita/30*FH$4)+IF(Y424+AA424&gt;=11,Fixo/30*FH$4+(Y424+AA424-10)*Crechee/30*FH$4,0),IF(C421=2,IF(Z421+Z422+Z423+Z424+AB421+AB422+AB423+AB424=1,Cadeirante/30*FH$4,IF(Z421+Z422+Z423+Z424+AB421+AB422+AB423+AB424=2,Fixo/30*FH$4,IF(Z421+Z422+Z423+Z424+AB421+AB422+AB423+AB424&gt;2,Fixo/30*FH$4+(Z421+Z422+Z423+Z424+AB421+AB422+AB423+AB424-2)*Cadeirante/30*FH$4)))+(Y421+Y422+Y423+AA421+AA422+AA423)*Percapita/30*FH$4+(Y424+AA424)*Crechee/30*FH$4,IF(C421=1,IF(Y421+Y422+Y423+Z421+Z422+Z423+AA421+AA422+AA423+AB421+AB422+AB423&lt;=15,(Y421+Y422+Y423+AA421+AA422+AA423)*Percapita/30*FH$4,IF(Y421+Y422+Y423+Z421+Z422+Z423+AA421+AA422+AA423+AB421+AB422+AB423&gt;=16,Fixo/30*FH$4+(Y421+Y422+Y423+Z421+Z422+Z423+AA421+AA422+AA423+AB421+AB422-16)*Percapita/30*FH$4))))))</f>
        <v>0</v>
      </c>
      <c r="FI421" s="177">
        <f>IF(C421=4,SUM(AC421+AC422+AC423+AE421+AE422+AE423)*Percapita/30*FI$4+(AD421+AD422+AD423+AF421+AF422+AF423)*Cadeirante/30*FI$4,IF(C421=3,IF(AC424+AE424=10,Fixo/30*FI$4+(AC421+AC422+AC423+AE421+AE422+AE423)*Percapita/30*FI$4+(AD424+AF424)*Cadeirante/30*FI$4,IF(AC424+AE424&lt;=9,(AC424+AE424)*Crechee/30*FI$4)+(AD424+AF424)*Cadeirante/30*FI$4+(AC421+AC422+AC423+AE421+AE422+AE423)*Percapita/30*FI$4)+IF(AC424+AE424&gt;=11,Fixo/30*FI$4+(AC424+AE424-10)*Crechee/30*FI$4,0),IF(C421=2,IF(AD421+AD422+AD423+AD424+AF421+AF422+AF423+AF424=1,Cadeirante/30*FI$4,IF(AD421+AD422+AD423+AD424+AF421+AF422+AF423+AF424=2,Fixo/30*FI$4,IF(AD421+AD422+AD423+AD424+AF421+AF422+AF423+AF424&gt;2,Fixo/30*FI$4+(AD421+AD422+AD423+AD424+AF421+AF422+AF423+AF424-2)*Cadeirante/30*FI$4)))+(AC421+AC422+AC423+AE421+AE422+AE423)*Percapita/30*FI$4+(AC424+AE424)*Crechee/30*FI$4,IF(C421=1,IF(AC421+AC422+AC423+AD421+AD422+AD423+AE421+AE422+AE423+AF421+AF422+AF423&lt;=15,(AC421+AC422+AC423+AE421+AE422+AE423)*Percapita/30*FI$4,IF(AC421+AC422+AC423+AD421+AD422+AD423+AE421+AE422+AE423+AF421+AF422+AF423&gt;=16,Fixo/30*FI$4+(AC421+AC422+AC423+AD421+AD422+AD423+AE421+AE422+AE423+AF421+AF422-16)*Percapita/30*FI$4))))))</f>
        <v>0</v>
      </c>
      <c r="FJ421" s="177">
        <f>IF(C421=4,SUM(AG421+AG422+AG423+AI421+AI422+AI423)*Percapita/30*FJ$4+(AH421+AH422+AH423+AJ421+AJ422+AJ423)*Cadeirante/30*FJ$4,IF(C421=3,IF(AG424+AI424=10,Fixo/30*FJ$4+(AG421+AG422+AG423+AI421+AI422+AI423)*Percapita/30*FJ$4+(AH424+AJ424)*Cadeirante/30*FJ$4,IF(AG424+AI424&lt;=9,(AG424+AI424)*Crechee/30*FJ$4)+(AH424+AJ424)*Cadeirante/30*FJ$4+(AG421+AG422+AG423+AI421+AI422+AI423)*Percapita/30*FJ$4)+IF(AG424+AI424&gt;=11,Fixo/30*FJ$4+(AG424+AI424-10)*Crechee/30*FJ$4,0),IF(C421=2,IF(AH421+AH422+AH423+AH424+AJ421+AJ422+AJ423+AJ424=1,Cadeirante/30*FJ$4,IF(AH421+AH422+AH423+AH424+AJ421+AJ422+AJ423+AJ424=2,Fixo/30*FJ$4,IF(AH421+AH422+AH423+AH424+AJ421+AJ422+AJ423+AJ424&gt;2,Fixo/30*FJ$4+(AH421+AH422+AH423+AH424+AJ421+AJ422+AJ423+AJ424-2)*Cadeirante/30*FJ$4)))+(AG421+AG422+AG423+AI421+AI422+AI423)*Percapita/30*FJ$4+(AG424+AI424)*Crechee/30*FJ$4,IF(C421=1,IF(AG421+AG422+AG423+AH421+AH422+AH423+AI421+AI422+AI423+AJ421+AJ422+AJ423&lt;=15,(AG421+AG422+AG423+AI421+AI422+AI423)*Percapita/30*FJ$4,IF(AG421+AG422+AG423+AH421+AH422+AH423+AI421+AI422+AI423+AJ421+AJ422+AJ423&gt;=16,Fixo/30*FJ$4+(AG421+AG422+AG423+AH421+AH422+AH423+AI421+AI422+AI423+AJ421+AJ422-16)*Percapita/30*FJ$4))))))</f>
        <v>0</v>
      </c>
      <c r="FK421" s="177">
        <f>IF(C421=4,SUM(AK421+AK422+AK423+AM421+AM422+AM423)*Percapita/30*FK$4+(AL421+AL422+AL423+AN421+AN422+AN423)*Cadeirante/30*FK$4,IF(C421=3,IF(AK424+AM424=10,Fixo/30*FK$4+(AK421+AK422+AK423+AM421+AM422+AM423)*Percapita/30*FK$4+(AL424+AN424)*Cadeirante/30*FK$4,IF(AK424+AM424&lt;=9,(AK424+AM424)*Crechee/30*FK$4)+(AL424+AN424)*Cadeirante/30*FK$4+(AK421+AK422+AK423+AM421+AM422+AM423)*Percapita/30*FK$4)+IF(AK424+AM424&gt;=11,Fixo/30*FK$4+(AK424+AM424-10)*Crechee/30*FK$4,0),IF(C421=2,IF(AL421+AL422+AL423+AL424+AN421+AN422+AN423+AN424=1,Cadeirante/30*FK$4,IF(AL421+AL422+AL423+AL424+AN421+AN422+AN423+AN424=2,Fixo/30*FK$4,IF(AL421+AL422+AL423+AL424+AN421+AN422+AN423+AN424&gt;2,Fixo/30*FK$4+(AL421+AL422+AL423+AL424+AN421+AN422+AN423+AN424-2)*Cadeirante/30*FK$4)))+(AK421+AK422+AK423+AM421+AM422+AM423)*Percapita/30*FK$4+(AK424+AM424)*Crechee/30*FK$4,IF(C421=1,IF(AK421+AK422+AK423+AL421+AL422+AL423+AM421+AM422+AM423+AN421+AN422+AN423&lt;=15,(AK421+AK422+AK423+AM421+AM422+AM423)*Percapita/30*FK$4,IF(AK421+AK422+AK423+AL421+AL422+AL423+AM421+AM422+AM423+AN421+AN422+AN423&gt;=16,Fixo/30*FK$4+(AK421+AK422+AK423+AL421+AL422+AL423+AM421+AM422+AM423+AN421+AN422-16)*Percapita/30*FK$4))))))</f>
        <v>0</v>
      </c>
      <c r="FL421" s="177">
        <f>IF(C421=4,SUM(AO421+AO422+AO423+AQ421+AQ422+AQ423)*Percapita/30*FL$4+(AP421+AP422+AP423+AR421+AR422+AR423)*Cadeirante/30*FL$4,IF(C421=3,IF(AO424+AQ424=10,Fixo/30*FL$4+(AO421+AO422+AO423+AQ421+AQ422+AQ423)*Percapita/30*FL$4+(AP424+AR424)*Cadeirante/30*FL$4,IF(AO424+AQ424&lt;=9,(AO424+AQ424)*Crechee/30*FL$4)+(AP424+AR424)*Cadeirante/30*FL$4+(AO421+AO422+AO423+AQ421+AQ422+AQ423)*Percapita/30*FL$4)+IF(AO424+AQ424&gt;=11,Fixo/30*FL$4+(AO424+AQ424-10)*Crechee/30*FL$4,0),IF(C421=2,IF(AP421+AP422+AP423+AP424+AR421+AR422+AR423+AR424=1,Cadeirante/30*FL$4,IF(AP421+AP422+AP423+AP424+AR421+AR422+AR423+AR424=2,Fixo/30*FL$4,IF(AP421+AP422+AP423+AP424+AR421+AR422+AR423+AR424&gt;2,Fixo/30*FL$4+(AP421+AP422+AP423+AP424+AR421+AR422+AR423+AR424-2)*Cadeirante/30*FL$4)))+(AO421+AO422+AO423+AQ421+AQ422+AQ423)*Percapita/30*FL$4+(AO424+AQ424)*Crechee/30*FL$4,IF(C421=1,IF(AO421+AO422+AO423+AP421+AP422+AP423+AQ421+AQ422+AQ423+AR421+AR422+AR423&lt;=15,(AO421+AO422+AO423+AQ421+AQ422+AQ423)*Percapita/30*FL$4,IF(AO421+AO422+AO423+AP421+AP422+AP423+AQ421+AQ422+AQ423+AR421+AR422+AR423&gt;=16,Fixo/30*FL$4+(AO421+AO422+AO423+AP421+AP422+AP423+AQ421+AQ422+AQ423+AR421+AR422-16)*Percapita/30*FL$4))))))</f>
        <v>0</v>
      </c>
      <c r="FM421" s="177">
        <f>IF(C421=4,SUM(AS421+AS422+AS423+AU421+AU422+AU423)*Percapita/30*FM$4+(AT421+AT422+AT423+AV421+AV422+AV423)*Cadeirante/30*FM$4,IF(C421=3,IF(AS424+AU424=10,Fixo/30*FM$4+(AS421+AS422+AS423+AU421+AU422+AU423)*Percapita/30*FM$4+(AT424+AV424)*Cadeirante/30*FM$4,IF(AS424+AU424&lt;=9,(AS424+AU424)*Crechee/30*FM$4)+(AT424+AV424)*Cadeirante/30*FM$4+(AS421+AS422+AS423+AU421+AU422+AU423)*Percapita/30*FM$4)+IF(AS424+AU424&gt;=11,Fixo/30*FM$4+(AS424+AU424-10)*Crechee/30*FM$4,0),IF(C421=2,IF(AT421+AT422+AT423+AT424+AV421+AV422+AV423+AV424=1,Cadeirante/30*FM$4,IF(AT421+AT422+AT423+AT424+AV421+AV422+AV423+AV424=2,Fixo/30*FM$4,IF(AT421+AT422+AT423+AT424+AV421+AV422+AV423+AV424&gt;2,Fixo/30*FM$4+(AT421+AT422+AT423+AT424+AV421+AV422+AV423+AV424-2)*Cadeirante/30*FM$4)))+(AS421+AS422+AS423+AU421+AU422+AU423)*Percapita/30*FM$4+(AS424+AU424)*Crechee/30*FM$4,IF(C421=1,IF(AS421+AS422+AS423+AT421+AT422+AT423+AU421+AU422+AU423+AV421+AV422+AV423&lt;=15,(AS421+AS422+AS423+AU421+AU422+AU423)*Percapita/30*FM$4,IF(AS421+AS422+AS423+AT421+AT422+AT423+AU421+AU422+AU423+AV421+AV422+AV423&gt;=16,Fixo/30*FM$4+(AS421+AS422+AS423+AT421+AT422+AT423+AU421+AU422+AU423+AV421+AV422-16)*Percapita/30*FM$4))))))</f>
        <v>0</v>
      </c>
      <c r="FN421" s="177">
        <f>IF(C421=4,SUM(AW421+AW422+AW423+AY421+AY422+AY423)*Percapita/30*FN$4+(AX421+AX422+AX423+AZ421+AZ422+AZ423)*Cadeirante/30*FN$4,IF(C421=3,IF(AW424+AY424=10,Fixo/30*FN$4+(AW421+AW422+AW423+AY421+AY422+AY423)*Percapita/30*FN$4+(AX424+AZ424)*Cadeirante/30*FN$4,IF(AW424+AY424&lt;=9,(AW424+AY424)*Crechee/30*FN$4)+(AX424+AZ424)*Cadeirante/30*FN$4+(AW421+AW422+AW423+AY421+AY422+AY423)*Percapita/30*FN$4)+IF(AW424+AY424&gt;=11,Fixo/30*FN$4+(AW424+AY424-10)*Crechee/30*FN$4,0),IF(C421=2,IF(AX421+AX422+AX423+AX424+AZ421+AZ422+AZ423+AZ424=1,Cadeirante/30*FN$4,IF(AX421+AX422+AX423+AX424+AZ421+AZ422+AZ423+AZ424=2,Fixo/30*FN$4,IF(AX421+AX422+AX423+AX424+AZ421+AZ422+AZ423+AZ424&gt;2,Fixo/30*FN$4+(AX421+AX422+AX423+AX424+AZ421+AZ422+AZ423+AZ424-2)*Cadeirante/30*FN$4)))+(AW421+AW422+AW423+AY421+AY422+AY423)*Percapita/30*FN$4+(AW424+AY424)*Crechee/30*FN$4,IF(C421=1,IF(AW421+AW422+AW423+AX421+AX422+AX423+AY421+AY422+AY423+AZ421+AZ422+AZ423&lt;=15,(AW421+AW422+AW423+AY421+AY422+AY423)*Percapita/30*FN$4,IF(AW421+AW422+AW423+AX421+AX422+AX423+AY421+AY422+AY423+AZ421+AZ422+AZ423&gt;=16,Fixo/30*FN$4+(AW421+AW422+AW423+AX421+AX422+AX423+AY421+AY422+AY423+AZ421+AZ422-16)*Percapita/30*FN$4))))))</f>
        <v>0</v>
      </c>
      <c r="FO421" s="177">
        <f>IF(C421=4,SUM(BA421+BA422+BA423+BC421+BC422+BC423)*Percapita/30*FO$4+(BB421+BB422+BB423+BD421+BD422+BD423)*Cadeirante/30*FO$4,IF(C421=3,IF(BA424+BC424=10,Fixo/30*FO$4+(BA421+BA422+BA423+BC421+BC422+BC423)*Percapita/30*FO$4+(BB424+BD424)*Cadeirante/30*FO$4,IF(BA424+BC424&lt;=9,(BA424+BC424)*Crechee/30*FO$4)+(BB424+BD424)*Cadeirante/30*FO$4+(BA421+BA422+BA423+BC421+BC422+BC423)*Percapita/30*FO$4)+IF(BA424+BC424&gt;=11,Fixo/30*FO$4+(BA424+BC424-10)*Crechee/30*FO$4,0),IF(C421=2,IF(BB421+BB422+BB423+BB424+BD421+BD422+BD423+BD424=1,Cadeirante/30*FO$4,IF(BB421+BB422+BB423+BB424+BD421+BD422+BD423+BD424=2,Fixo/30*FO$4,IF(BB421+BB422+BB423+BB424+BD421+BD422+BD423+BD424&gt;2,Fixo/30*FO$4+(BB421+BB422+BB423+BB424+BD421+BD422+BD423+BD424-2)*Cadeirante/30*FO$4)))+(BA421+BA422+BA423+BC421+BC422+BC423)*Percapita/30*FO$4+(BA424+BC424)*Crechee/30*FO$4,IF(C421=1,IF(BA421+BA422+BA423+BB421+BB422+BB423+BC421+BC422+BC423+BD421+BD422+BD423&lt;=15,(BA421+BA422+BA423+BC421+BC422+BC423)*Percapita/30*FO$4,IF(BA421+BA422+BA423+BB421+BB422+BB423+BC421+BC422+BC423+BD421+BD422+BD423&gt;=16,Fixo/30*FO$4+(BA421+BA422+BA423+BB421+BB422+BB423+BC421+BC422+BC423+BD421+BD422-16)*Percapita/30*FO$4))))))</f>
        <v>0</v>
      </c>
      <c r="FP421" s="177">
        <f>IF(C421=4,SUM(BE421+BE422+BE423+BG421+BG422+BG423)*Percapita/30*FP$4+(BF421+BF422+BF423+BH421+BH422+BH423)*Cadeirante/30*FP$4,IF(C421=3,IF(BE424+BG424=10,Fixo/30*FP$4+(BE421+BE422+BE423+BG421+BG422+BG423)*Percapita/30*FP$4+(BF424+BH424)*Cadeirante/30*FP$4,IF(BE424+BG424&lt;=9,(BE424+BG424)*Crechee/30*FP$4)+(BF424+BH424)*Cadeirante/30*FP$4+(BE421+BE422+BE423+BG421+BG422+BG423)*Percapita/30*FP$4)+IF(BE424+BG424&gt;=11,Fixo/30*FP$4+(BE424+BG424-10)*Crechee/30*FP$4,0),IF(C421=2,IF(BF421+BF422+BF423+BF424+BH421+BH422+BH423+BH424=1,Cadeirante/30*FP$4,IF(BF421+BF422+BF423+BF424+BH421+BH422+BH423+BH424=2,Fixo/30*FP$4,IF(BF421+BF422+BF423+BF424+BH421+BH422+BH423+BH424&gt;2,Fixo/30*FP$4+(BF421+BF422+BF423+BF424+BH421+BH422+BH423+BH424-2)*Cadeirante/30*FP$4)))+(BE421+BE422+BE423+BG421+BG422+BG423)*Percapita/30*FP$4+(BE424+BG424)*Crechee/30*FP$4,IF(C421=1,IF(BE421+BE422+BE423+BF421+BF422+BF423+BG421+BG422+BG423+BH421+BH422+BH423&lt;=15,(BE421+BE422+BE423+BG421+BG422+BG423)*Percapita/30*FP$4,IF(BE421+BE422+BE423+BF421+BF422+BF423+BG421+BG422+BG423+BH421+BH422+BH423&gt;=16,Fixo/30*FP$4+(BE421+BE422+BE423+BF421+BF422+BF423+BG421+BG422+BG423+BH421+BH422-16)*Percapita/30*FP$4))))))</f>
        <v>0</v>
      </c>
      <c r="FQ421" s="177">
        <f>IF(C421=4,SUM(BI421+BI422+BI423+BK421+BK422+BK423)*Percapita/30*FQ$4+(BJ421+BJ422+BJ423+BL421+BL422+BL423)*Cadeirante/30*FQ$4,IF(C421=3,IF(BI424+BK424=10,Fixo/30*FQ$4+(BI421+BI422+BI423+BK421+BK422+BK423)*Percapita/30*FQ$4+(BJ424+BL424)*Cadeirante/30*FQ$4,IF(BI424+BK424&lt;=9,(BI424+BK424)*Crechee/30*FQ$4)+(BJ424+BL424)*Cadeirante/30*FQ$4+(BI421+BI422+BI423+BK421+BK422+BK423)*Percapita/30*FQ$4)+IF(BI424+BK424&gt;=11,Fixo/30*FQ$4+(BI424+BK424-10)*Crechee/30*FQ$4,0),IF(C421=2,IF(BJ421+BJ422+BJ423+BJ424+BL421+BL422+BL423+BL424=1,Cadeirante/30*FQ$4,IF(BJ421+BJ422+BJ423+BJ424+BL421+BL422+BL423+BL424=2,Fixo/30*FQ$4,IF(BJ421+BJ422+BJ423+BJ424+BL421+BL422+BL423+BL424&gt;2,Fixo/30*FQ$4+(BJ421+BJ422+BJ423+BJ424+BL421+BL422+BL423+BL424-2)*Cadeirante/30*FQ$4)))+(BI421+BI422+BI423+BK421+BK422+BK423)*Percapita/30*FQ$4+(BI424+BK424)*Crechee/30*FQ$4,IF(C421=1,IF(BI421+BI422+BI423+BJ421+BJ422+BJ423+BK421+BK422+BK423+BL421+BL422+BL423&lt;=15,(BI421+BI422+BI423+BK421+BK422+BK423)*Percapita/30*FQ$4,IF(BI421+BI422+BI423+BJ421+BJ422+BJ423+BK421+BK422+BK423+BL421+BL422+BL423&gt;=16,Fixo/30*FQ$4+(BI421+BI422+BI423+BJ421+BJ422+BJ423+BK421+BK422+BK423+BL421+BL422-16)*Percapita/30*FQ$4))))))</f>
        <v>0</v>
      </c>
      <c r="FR421" s="177">
        <f>IF(C421=4,SUM(BM421+BM422+BM423+BO421+BO422+BO423)*Percapita/30*FR$4+(BN421+BN422+BN423+BP421+BP422+BP423)*Cadeirante/30*FR$4,IF(C421=3,IF(BM424+BO424=10,Fixo/30*FR$4+(BM421+BM422+BM423+BO421+BO422+BO423)*Percapita/30*FR$4+(BN424+BP424)*Cadeirante/30*FR$4,IF(BM424+BO424&lt;=9,(BM424+BO424)*Crechee/30*FR$4)+(BN424+BP424)*Cadeirante/30*FR$4+(BM421+BM422+BM423+BO421+BO422+BO423)*Percapita/30*FR$4)+IF(BM424+BO424&gt;=11,Fixo/30*FR$4+(BM424+BO424-10)*Crechee/30*FR$4,0),IF(C421=2,IF(BN421+BN422+BN423+BN424+BP421+BP422+BP423+BP424=1,Cadeirante/30*FR$4,IF(BN421+BN422+BN423+BN424+BP421+BP422+BP423+BP424=2,Fixo/30*FR$4,IF(BN421+BN422+BN423+BN424+BP421+BP422+BP423+BP424&gt;2,Fixo/30*FR$4+(BN421+BN422+BN423+BN424+BP421+BP422+BP423+BP424-2)*Cadeirante/30*FR$4)))+(BM421+BM422+BM423+BO421+BO422+BO423)*Percapita/30*FR$4+(BM424+BO424)*Crechee/30*FR$4,IF(C421=1,IF(BM421+BM422+BM423+BN421+BN422+BN423+BO421+BO422+BO423+BP421+BP422+BP423&lt;=15,(BM421+BM422+BM423+BO421+BO422+BO423)*Percapita/30*FR$4,IF(BM421+BM422+BM423+BN421+BN422+BN423+BO421+BO422+BO423+BP421+BP422+BP423&gt;=16,Fixo/30*FR$4+(BM421+BM422+BM423+BN421+BN422+BN423+BO421+BO422+BO423+BP421+BP422-16)*Percapita/30*FR$4))))))</f>
        <v>0</v>
      </c>
      <c r="FS421" s="177">
        <f>IF(C421=4,SUM(BQ421+BQ422+BQ423+BS421+BS422+BS423)*Percapita/30*FS$4+(BR421+BR422+BR423+BT421+BT422+BT423)*Cadeirante/30*FS$4,IF(C421=3,IF(BQ424+BS424=10,Fixo/30*FS$4+(BQ421+BQ422+BQ423+BS421+BS422+BS423)*Percapita/30*FS$4+(BR424+BT424)*Cadeirante/30*FS$4,IF(BQ424+BS424&lt;=9,(BQ424+BS424)*Crechee/30*FS$4)+(BR424+BT424)*Cadeirante/30*FS$4+(BQ421+BQ422+BQ423+BS421+BS422+BS423)*Percapita/30*FS$4)+IF(BQ424+BS424&gt;=11,Fixo/30*FS$4+(BQ424+BS424-10)*Crechee/30*FS$4,0),IF(C421=2,IF(BR421+BR422+BR423+BR424+BT421+BT422+BT423+BT424=1,Cadeirante/30*FS$4,IF(BR421+BR422+BR423+BR424+BT421+BT422+BT423+BT424=2,Fixo/30*FS$4,IF(BR421+BR422+BR423+BR424+BT421+BT422+BT423+BT424&gt;2,Fixo/30*FS$4+(BR421+BR422+BR423+BR424+BT421+BT422+BT423+BT424-2)*Cadeirante/30*FS$4)))+(BQ421+BQ422+BQ423+BS421+BS422+BS423)*Percapita/30*FS$4+(BQ424+BS424)*Crechee/30*FS$4,IF(C421=1,IF(BQ421+BQ422+BQ423+BR421+BR422+BR423+BS421+BS422+BS423+BT421+BT422+BT423&lt;=15,(BQ421+BQ422+BQ423+BS421+BS422+BS423)*Percapita/30*FS$4,IF(BQ421+BQ422+BQ423+BR421+BR422+BR423+BS421+BS422+BS423+BT421+BT422+BT423&gt;=16,Fixo/30*FS$4+(BQ421+BQ422+BQ423+BR421+BR422+BR423+BS421+BS422+BS423+BT421+BT422-16)*Percapita/30*FS$4))))))</f>
        <v>0</v>
      </c>
      <c r="FT421" s="177">
        <f>IF(C421=4,SUM(BU421+BU422+BU423+BW421+BW422+BW423)*Percapita/30*FT$4+(BV421+BV422+BV423+BX421+BX422+BX423)*Cadeirante/30*FT$4,IF(C421=3,IF(BU424+BW424=10,Fixo/30*FT$4+(BU421+BU422+BU423+BW421+BW422+BW423)*Percapita/30*FT$4+(BV424+BX424)*Cadeirante/30*FT$4,IF(BU424+BW424&lt;=9,(BU424+BW424)*Crechee/30*FT$4)+(BV424+BX424)*Cadeirante/30*FT$4+(BU421+BU422+BU423+BW421+BW422+BW423)*Percapita/30*FT$4)+IF(BU424+BW424&gt;=11,Fixo/30*FT$4+(BU424+BW424-10)*Crechee/30*FT$4,0),IF(C421=2,IF(BV421+BV422+BV423+BV424+BX421+BX422+BX423+BX424=1,Cadeirante/30*FT$4,IF(BV421+BV422+BV423+BV424+BX421+BX422+BX423+BX424=2,Fixo/30*FT$4,IF(BV421+BV422+BV423+BV424+BX421+BX422+BX423+BX424&gt;2,Fixo/30*FT$4+(BV421+BV422+BV423+BV424+BX421+BX422+BX423+BX424-2)*Cadeirante/30*FT$4)))+(BU421+BU422+BU423+BW421+BW422+BW423)*Percapita/30*FT$4+(BU424+BW424)*Crechee/30*FT$4,IF(C421=1,IF(BU421+BU422+BU423+BV421+BV422+BV423+BW421+BW422+BW423+BX421+BX422+BX423&lt;=15,(BU421+BU422+BU423+BW421+BW422+BW423)*Percapita/30*FT$4,IF(BU421+BU422+BU423+BV421+BV422+BV423+BW421+BW422+BW423+BX421+BX422+BX423&gt;=16,Fixo/30*FT$4+(BU421+BU422+BU423+BV421+BV422+BV423+BW421+BW422+BW423+BX421+BX422-16)*Percapita/30*FT$4))))))</f>
        <v>0</v>
      </c>
      <c r="FU421" s="177">
        <f>IF(C421=4,SUM(BY421+BY422+BY423+CA421+CA422+CA423)*Percapita/30*FU$4+(BZ421+BZ422+BZ423+CB421+CB422+CB423)*Cadeirante/30*FU$4,IF(C421=3,IF(BY424+CA424=10,Fixo/30*FU$4+(BY421+BY422+BY423+CA421+CA422+CA423)*Percapita/30*FU$4+(BZ424+CB424)*Cadeirante/30*FU$4,IF(BY424+CA424&lt;=9,(BY424+CA424)*Crechee/30*FU$4)+(BZ424+CB424)*Cadeirante/30*FU$4+(BY421+BY422+BY423+CA421+CA422+CA423)*Percapita/30*FU$4)+IF(BY424+CA424&gt;=11,Fixo/30*FU$4+(BY424+CA424-10)*Crechee/30*FU$4,0),IF(C421=2,IF(BZ421+BZ422+BZ423+BZ424+CB421+CB422+CB423+CB424=1,Cadeirante/30*FU$4,IF(BZ421+BZ422+BZ423+BZ424+CB421+CB422+CB423+CB424=2,Fixo/30*FU$4,IF(BZ421+BZ422+BZ423+BZ424+CB421+CB422+CB423+CB424&gt;2,Fixo/30*FU$4+(BZ421+BZ422+BZ423+BZ424+CB421+CB422+CB423+CB424-2)*Cadeirante/30*FU$4)))+(BY421+BY422+BY423+CA421+CA422+CA423)*Percapita/30*FU$4+(BY424+CA424)*Crechee/30*FU$4,IF(C421=1,IF(BY421+BY422+BY423+BZ421+BZ422+BZ423+CA421+CA422+CA423+CB421+CB422+CB423&lt;=15,(BY421+BY422+BY423+CA421+CA422+CA423)*Percapita/30*FU$4,IF(BY421+BY422+BY423+BZ421+BZ422+BZ423+CA421+CA422+CA423+CB421+CB422+CB423&gt;=16,Fixo/30*FU$4+(BY421+BY422+BY423+BZ421+BZ422+BZ423+CA421+CA422+CA423+CB421+CB422-16)*Percapita/30*FU$4))))))</f>
        <v>0</v>
      </c>
      <c r="FV421" s="177">
        <f>IF(C421=4,SUM(CC421+CC422+CC423+CE421+CE422+CE423)*Percapita/30*FV$4+(CD421+CD422+CD423+CF421+CF422+CF423)*Cadeirante/30*FV$4,IF(C421=3,IF(CC424+CE424=10,Fixo/30*FV$4+(CC421+CC422+CC423+CE421+CE422+CE423)*Percapita/30*FV$4+(CD424+CF424)*Cadeirante/30*FV$4,IF(CC424+CE424&lt;=9,(CC424+CE424)*Crechee/30*FV$4)+(CD424+CF424)*Cadeirante/30*FV$4+(CC421+CC422+CC423+CE421+CE422+CE423)*Percapita/30*FV$4)+IF(CC424+CE424&gt;=11,Fixo/30*FV$4+(CC424+CE424-10)*Crechee/30*FV$4,0),IF(C421=2,IF(CD421+CD422+CD423+CD424+CF421+CF422+CF423+CF424=1,Cadeirante/30*FV$4,IF(CD421+CD422+CD423+CD424+CF421+CF422+CF423+CF424=2,Fixo/30*FV$4,IF(CD421+CD422+CD423+CD424+CF421+CF422+CF423+CF424&gt;2,Fixo/30*FV$4+(CD421+CD422+CD423+CD424+CF421+CF422+CF423+CF424-2)*Cadeirante/30*FV$4)))+(CC421+CC422+CC423+CE421+CE422+CE423)*Percapita/30*FV$4+(CC424+CE424)*Crechee/30*FV$4,IF(C421=1,IF(CC421+CC422+CC423+CD421+CD422+CD423+CE421+CE422+CE423+CF421+CF422+CF423&lt;=15,(CC421+CC422+CC423+CE421+CE422+CE423)*Percapita/30*FV$4,IF(CC421+CC422+CC423+CD421+CD422+CD423+CE421+CE422+CE423+CF421+CF422+CF423&gt;=16,Fixo/30*FV$4+(CC421+CC422+CC423+CD421+CD422+CD423+CE421+CE422+CE423+CF421+CF422-16)*Percapita/30*FV$4))))))</f>
        <v>0</v>
      </c>
      <c r="FW421" s="177">
        <f>IF(C421=4,SUM(CG421+CG422+CG423+CI421+CI422+CI423)*Percapita/30*FW$4+(CH421+CH422+CH423+CJ421+CJ422+CJ423)*Cadeirante/30*FW$4,IF(C421=3,IF(CG424+CI424=10,Fixo/30*FW$4+(CG421+CG422+CG423+CI421+CI422+CI423)*Percapita/30*FW$4+(CH424+CJ424)*Cadeirante/30*FW$4,IF(CG424+CI424&lt;=9,(CG424+CI424)*Crechee/30*FW$4)+(CH424+CJ424)*Cadeirante/30*FW$4+(CG421+CG422+CG423+CI421+CI422+CI423)*Percapita/30*FW$4)+IF(CG424+CI424&gt;=11,Fixo/30*FW$4+(CG424+CI424-10)*Crechee/30*FW$4,0),IF(C421=2,IF(CH421+CH422+CH423+CH424+CJ421+CJ422+CJ423+CJ424=1,Cadeirante/30*FW$4,IF(CH421+CH422+CH423+CH424+CJ421+CJ422+CJ423+CJ424=2,Fixo/30*FW$4,IF(CH421+CH422+CH423+CH424+CJ421+CJ422+CJ423+CJ424&gt;2,Fixo/30*FW$4+(CH421+CH422+CH423+CH424+CJ421+CJ422+CJ423+CJ424-2)*Cadeirante/30*FW$4)))+(CG421+CG422+CG423+CI421+CI422+CI423)*Percapita/30*FW$4+(CG424+CI424)*Crechee/30*FW$4,IF(C421=1,IF(CG421+CG422+CG423+CH421+CH422+CH423+CI421+CI422+CI423+CJ421+CJ422+CJ423&lt;=15,(CG421+CG422+CG423+CI421+CI422+CI423)*Percapita/30*FW$4,IF(CG421+CG422+CG423+CH421+CH422+CH423+CI421+CI422+CI423+CJ421+CJ422+CJ423&gt;=16,Fixo/30*FW$4+(CG421+CG422+CG423+CH421+CH422+CH423+CI421+CI422+CI423+CJ421+CJ422-16)*Percapita/30*FW$4))))))</f>
        <v>0</v>
      </c>
      <c r="FX421" s="177">
        <f>IF(C421=4,SUM(CK421+CK422+CK423+CM421+CM422+CM423)*Percapita/30*FX$4+(CL421+CL422+CL423+CN421+CN422+CN423)*Cadeirante/30*FX$4,IF(C421=3,IF(CK424+CM424=10,Fixo/30*FX$4+(CK421+CK422+CK423+CM421+CM422+CM423)*Percapita/30*FX$4+(CL424+CN424)*Cadeirante/30*FX$4,IF(CK424+CM424&lt;=9,(CK424+CM424)*Crechee/30*FX$4)+(CL424+CN424)*Cadeirante/30*FX$4+(CK421+CK422+CK423+CM421+CM422+CM423)*Percapita/30*FX$4)+IF(CK424+CM424&gt;=11,Fixo/30*FX$4+(CK424+CM424-10)*Crechee/30*FX$4,0),IF(C421=2,IF(CL421+CL422+CL423+CL424+CN421+CN422+CN423+CN424=1,Cadeirante/30*FX$4,IF(CL421+CL422+CL423+CL424+CN421+CN422+CN423+CN424=2,Fixo/30*FX$4,IF(CL421+CL422+CL423+CL424+CN421+CN422+CN423+CN424&gt;2,Fixo/30*FX$4+(CL421+CL422+CL423+CL424+CN421+CN422+CN423+CN424-2)*Cadeirante/30*FX$4)))+(CK421+CK422+CK423+CM421+CM422+CM423)*Percapita/30*FX$4+(CK424+CM424)*Crechee/30*FX$4,IF(C421=1,IF(CK421+CK422+CK423+CL421+CL422+CL423+CM421+CM422+CM423+CN421+CN422+CN423&lt;=15,(CK421+CK422+CK423+CM421+CM422+CM423)*Percapita/30*FX$4,IF(CK421+CK422+CK423+CL421+CL422+CL423+CM421+CM422+CM423+CN421+CN422+CN423&gt;=16,Fixo/30*FX$4+(CK421+CK422+CK423+CL421+CL422+CL423+CM421+CM422+CM423+CN421+CN422-16)*Percapita/30*FX$4))))))</f>
        <v>0</v>
      </c>
      <c r="FY421" s="177">
        <f>IF(C421=4,SUM(CO421+CO422+CO423+CQ421+CQ422+CQ423)*Percapita/30*FY$4+(CP421+CP422+CP423+CR421+CR422+CR423)*Cadeirante/30*FY$4,IF(C421=3,IF(CO424+CQ424=10,Fixo/30*FY$4+(CO421+CO422+CO423+CQ421+CQ422+CQ423)*Percapita/30*FY$4+(CP424+CR424)*Cadeirante/30*FY$4,IF(CO424+CQ424&lt;=9,(CO424+CQ424)*Crechee/30*FY$4)+(CP424+CR424)*Cadeirante/30*FY$4+(CO421+CO422+CO423+CQ421+CQ422+CQ423)*Percapita/30*FY$4)+IF(CO424+CQ424&gt;=11,Fixo/30*FY$4+(CO424+CQ424-10)*Crechee/30*FY$4,0),IF(C421=2,IF(CP421+CP422+CP423+CP424+CR421+CR422+CR423+CR424=1,Cadeirante/30*FY$4,IF(CP421+CP422+CP423+CP424+CR421+CR422+CR423+CR424=2,Fixo/30*FY$4,IF(CP421+CP422+CP423+CP424+CR421+CR422+CR423+CR424&gt;2,Fixo/30*FY$4+(CP421+CP422+CP423+CP424+CR421+CR422+CR423+CR424-2)*Cadeirante/30*FY$4)))+(CO421+CO422+CO423+CQ421+CQ422+CQ423)*Percapita/30*FY$4+(CO424+CQ424)*Crechee/30*FY$4,IF(C421=1,IF(CO421+CO422+CO423+CP421+CP422+CP423+CQ421+CQ422+CQ423+CR421+CR422+CR423&lt;=15,(CO421+CO422+CO423+CQ421+CQ422+CQ423)*Percapita/30*FY$4,IF(CO421+CO422+CO423+CP421+CP422+CP423+CQ421+CQ422+CQ423+CR421+CR422+CR423&gt;=16,Fixo/30*FY$4+(CO421+CO422+CO423+CP421+CP422+CP423+CQ421+CQ422+CQ423+CR421+CR422-16)*Percapita/30*FY$4))))))</f>
        <v>0</v>
      </c>
      <c r="FZ421" s="177">
        <f>IF(C421=4,SUM(CS421+CS422+CS423+CU421+CU422+CU423)*Percapita/30*FZ$4+(CT421+CT422+CT423+CV421+CV422+CV423)*Cadeirante/30*FZ$4,IF(C421=3,IF(CS424+CU424=10,Fixo/30*FZ$4+(CS421+CS422+CS423+CU421+CU422+CU423)*Percapita/30*FZ$4+(CT424+CV424)*Cadeirante/30*FZ$4,IF(CS424+CU424&lt;=9,(CS424+CU424)*Crechee/30*FZ$4)+(CT424+CV424)*Cadeirante/30*FZ$4+(CS421+CS422+CS423+CU421+CU422+CU423)*Percapita/30*FZ$4)+IF(CS424+CU424&gt;=11,Fixo/30*FZ$4+(CS424+CU424-10)*Crechee/30*FZ$4,0),IF(C421=2,IF(CT421+CT422+CT423+CT424+CV421+CV422+CV423+CV424=1,Cadeirante/30*FZ$4,IF(CT421+CT422+CT423+CT424+CV421+CV422+CV423+CV424=2,Fixo/30*FZ$4,IF(CT421+CT422+CT423+CT424+CV421+CV422+CV423+CV424&gt;2,Fixo/30*FZ$4+(CT421+CT422+CT423+CT424+CV421+CV422+CV423+CV424-2)*Cadeirante/30*FZ$4)))+(CS421+CS422+CS423+CU421+CU422+CU423)*Percapita/30*FZ$4+(CS424+CU424)*Crechee/30*FZ$4,IF(C421=1,IF(CS421+CS422+CS423+CT421+CT422+CT423+CU421+CU422+CU423+CV421+CV422+CV423&lt;=15,(CS421+CS422+CS423+CU421+CU422+CU423)*Percapita/30*FZ$4,IF(CS421+CS422+CS423+CT421+CT422+CT423+CU421+CU422+CU423+CV421+CV422+CV423&gt;=16,Fixo/30*FZ$4+(CS421+CS422+CS423+CT421+CT422+CT423+CU421+CU422+CU423+CV421+CV422-16)*Percapita/30*FZ$4))))))</f>
        <v>0</v>
      </c>
      <c r="GA421" s="177">
        <f>IF(C421=4,SUM(CW421+CW422+CW423+CY421+CY422+CY423)*Percapita/30*GA$4+(CX421+CX422+CX423+CZ421+CZ422+CZ423)*Cadeirante/30*GA$4,IF(C421=3,IF(CW424+CY424=10,Fixo/30*GA$4+(CW421+CW422+CW423+CY421+CY422+CY423)*Percapita/30*GA$4+(CX424+CZ424)*Cadeirante/30*GA$4,IF(CW424+CY424&lt;=9,(CW424+CY424)*Crechee/30*GA$4)+(CX424+CZ424)*Cadeirante/30*GA$4+(CW421+CW422+CW423+CY421+CY422+CY423)*Percapita/30*GA$4)+IF(CW424+CY424&gt;=11,Fixo/30*GA$4+(CW424+CY424-10)*Crechee/30*GA$4,0),IF(C421=2,IF(CX421+CX422+CX423+CX424+CZ421+CZ422+CZ423+CZ424=1,Cadeirante/30*GA$4,IF(CX421+CX422+CX423+CX424+CZ421+CZ422+CZ423+CZ424=2,Fixo/30*GA$4,IF(CX421+CX422+CX423+CX424+CZ421+CZ422+CZ423+CZ424&gt;2,Fixo/30*GA$4+(CX421+CX422+CX423+CX424+CZ421+CZ422+CZ423+CZ424-2)*Cadeirante/30*GA$4)))+(CW421+CW422+CW423+CY421+CY422+CY423)*Percapita/30*GA$4+(CW424+CY424)*Crechee/30*GA$4,IF(C421=1,IF(CW421+CW422+CW423+CX421+CX422+CX423+CY421+CY422+CY423+CZ421+CZ422+CZ423&lt;=15,(CW421+CW422+CW423+CY421+CY422+CY423)*Percapita/30*GA$4,IF(CW421+CW422+CW423+CX421+CX422+CX423+CY421+CY422+CY423+CZ421+CZ422+CZ423&gt;=16,Fixo/30*GA$4+(CW421+CW422+CW423+CX421+CX422+CX423+CY421+CY422+CY423+CZ421+CZ422-16)*Percapita/30*GA$4))))))</f>
        <v>0</v>
      </c>
      <c r="GB421" s="177">
        <f>IF(C421=4,SUM(DA421+DA422+DA423+DC421+DC422+DC423)*Percapita/30*GB$4+(DB421+DB422+DB423+DD421+DD422+DD423)*Cadeirante/30*GB$4,IF(C421=3,IF(DA424+DC424=10,Fixo/30*GB$4+(DA421+DA422+DA423+DC421+DC422+DC423)*Percapita/30*GB$4+(DB424+DD424)*Cadeirante/30*GB$4,IF(DA424+DC424&lt;=9,(DA424+DC424)*Crechee/30*GB$4)+(DB424+DD424)*Cadeirante/30*GB$4+(DA421+DA422+DA423+DC421+DC422+DC423)*Percapita/30*GB$4)+IF(DA424+DC424&gt;=11,Fixo/30*GB$4+(DA424+DC424-10)*Crechee/30*GB$4,0),IF(C421=2,IF(DB421+DB422+DB423+DB424+DD421+DD422+DD423+DD424=1,Cadeirante/30*GB$4,IF(DB421+DB422+DB423+DB424+DD421+DD422+DD423+DD424=2,Fixo/30*GB$4,IF(DB421+DB422+DB423+DB424+DD421+DD422+DD423+DD424&gt;2,Fixo/30*GB$4+(DB421+DB422+DB423+DB424+DD421+DD422+DD423+DD424-2)*Cadeirante/30*GB$4)))+(DA421+DA422+DA423+DC421+DC422+DC423)*Percapita/30*GB$4+(DA424+DC424)*Crechee/30*GB$4,IF(C421=1,IF(DA421+DA422+DA423+DB421+DB422+DB423+DC421+DC422+DC423+DD421+DD422+DD423&lt;=15,(DA421+DA422+DA423+DC421+DC422+DC423)*Percapita/30*GB$4,IF(DA421+DA422+DA423+DB421+DB422+DB423+DC421+DC422+DC423+DD421+DD422+DD423&gt;=16,Fixo/30*GB$4+(DA421+DA422+DA423+DB421+DB422+DB423+DC421+DC422+DC423+DD421+DD422-16)*Percapita/30*GB$4))))))</f>
        <v>0</v>
      </c>
      <c r="GC421" s="177">
        <f>IF(C421=4,SUM(DE421+DE422+DE423+DG421+DG422+DG423)*Percapita/30*GC$4+(DF421+DF422+DF423+DH421+DH422+DH423)*Cadeirante/30*GC$4,IF(C421=3,IF(DE424+DG424=10,Fixo/30*GC$4+(DE421+DE422+DE423+DG421+DG422+DG423)*Percapita/30*GC$4+(DF424+DH424)*Cadeirante/30*GC$4,IF(DE424+DG424&lt;=9,(DE424+DG424)*Crechee/30*GC$4)+(DF424+DH424)*Cadeirante/30*GC$4+(DE421+DE422+DE423+DG421+DG422+DG423)*Percapita/30*GC$4)+IF(DE424+DG424&gt;=11,Fixo/30*GC$4+(DE424+DG424-10)*Crechee/30*GC$4,0),IF(C421=2,IF(DF421+DF422+DF423+DF424+DH421+DH422+DH423+DH424=1,Cadeirante/30*GC$4,IF(DF421+DF422+DF423+DF424+DH421+DH422+DH423+DH424=2,Fixo/30*GC$4,IF(DF421+DF422+DF423+DF424+DH421+DH422+DH423+DH424&gt;2,Fixo/30*GC$4+(DF421+DF422+DF423+DF424+DH421+DH422+DH423+DH424-2)*Cadeirante/30*GC$4)))+(DE421+DE422+DE423+DG421+DG422+DG423)*Percapita/30*GC$4+(DE424+DG424)*Crechee/30*GC$4,IF(C421=1,IF(DE421+DE422+DE423+DF421+DF422+DF423+DG421+DG422+DG423+DH421+DH422+DH423&lt;=15,(DE421+DE422+DE423+DG421+DG422+DG423)*Percapita/30*GC$4,IF(DE421+DE422+DE423+DF421+DF422+DF423+DG421+DG422+DG423+DH421+DH422+DH423&gt;=16,Fixo/30*GC$4+(DE421+DE422+DE423+DF421+DF422+DF423+DG421+DG422+DG423+DH421+DH422-16)*Percapita/30*GC$4))))))</f>
        <v>0</v>
      </c>
      <c r="GD421" s="177">
        <f>IF(C421=4,SUM(DI421+DI422+DI423+DK421+DK422+DK423)*Percapita/30*GD$4+(DJ421+DJ422+DJ423+DL421+DL422+DL423)*Cadeirante/30*GD$4,IF(C421=3,IF(DI424+DK424=10,Fixo/30*GD$4+(DI421+DI422+DI423+DK421+DK422+DK423)*Percapita/30*GD$4+(DJ424+DL424)*Cadeirante/30*GD$4,IF(DI424+DK424&lt;=9,(DI424+DK424)*Crechee/30*GD$4)+(DJ424+DL424)*Cadeirante/30*GD$4+(DI421+DI422+DI423+DK421+DK422+DK423)*Percapita/30*GD$4)+IF(DI424+DK424&gt;=11,Fixo/30*GD$4+(DI424+DK424-10)*Crechee/30*GD$4,0),IF(C421=2,IF(DJ421+DJ422+DJ423+DJ424+DL421+DL422+DL423+DL424=1,Cadeirante/30*GD$4,IF(DJ421+DJ422+DJ423+DJ424+DL421+DL422+DL423+DL424=2,Fixo/30*GD$4,IF(DJ421+DJ422+DJ423+DJ424+DL421+DL422+DL423+DL424&gt;2,Fixo/30*GD$4+(DJ421+DJ422+DJ423+DJ424+DL421+DL422+DL423+DL424-2)*Cadeirante/30*GD$4)))+(DI421+DI422+DI423+DK421+DK422+DK423)*Percapita/30*GD$4+(DI424+DK424)*Crechee/30*GD$4,IF(C421=1,IF(DI421+DI422+DI423+DJ421+DJ422+DJ423+DK421+DK422+DK423+DL421+DL422+DL423&lt;=15,(DI421+DI422+DI423+DK421+DK422+DK423)*Percapita/30*GD$4,IF(DI421+DI422+DI423+DJ421+DJ422+DJ423+DK421+DK422+DK423+DL421+DL422+DL423&gt;=16,Fixo/30*GD$4+(DI421+DI422+DI423+DJ421+DJ422+DJ423+DK421+DK422+DK423+DL421+DL422-16)*Percapita/30*GD$4))))))</f>
        <v>0</v>
      </c>
      <c r="GE421" s="177">
        <f>IF(C421=4,SUM(DM421+DM422+DM423+DO421+DO422+DO423)*Percapita/30*GE$4+(DN421+DN422+DN423+DP421+DP422+DP423)*Cadeirante/30*GE$4,IF(C421=3,IF(DM424+DO424=10,Fixo/30*GE$4+(DM421+DM422+DM423+DO421+DO422+DO423)*Percapita/30*GE$4+(DN424+DP424)*Cadeirante/30*GE$4,IF(DM424+DO424&lt;=9,(DM424+DO424)*Crechee/30*GE$4)+(DN424+DP424)*Cadeirante/30*GE$4+(DM421+DM422+DM423+DO421+DO422+DO423)*Percapita/30*GE$4)+IF(DM424+DO424&gt;=11,Fixo/30*GE$4+(DM424+DO424-10)*Crechee/30*GE$4,0),IF(C421=2,IF(DN421+DN422+DN423+DN424+DP421+DP422+DP423+DP424=1,Cadeirante/30*GE$4,IF(DN421+DN422+DN423+DN424+DP421+DP422+DP423+DP424=2,Fixo/30*GE$4,IF(DN421+DN422+DN423+DN424+DP421+DP422+DP423+DP424&gt;2,Fixo/30*GE$4+(DN421+DN422+DN423+DN424+DP421+DP422+DP423+DP424-2)*Cadeirante/30*GE$4)))+(DM421+DM422+DM423+DO421+DO422+DO423)*Percapita/30*GE$4+(DM424+DO424)*Crechee/30*GE$4,IF(C421=1,IF(DM421+DM422+DM423+DN421+DN422+DN423+DO421+DO422+DO423+DP421+DP422+DP423&lt;=15,(DM421+DM422+DM423+DO421+DO422+DO423)*Percapita/30*GE$4,IF(DM421+DM422+DM423+DN421+DN422+DN423+DO421+DO422+DO423+DP421+DP422+DP423&gt;=16,Fixo/30*GE$4+(DM421+DM422+DM423+DN421+DN422+DN423+DO421+DO422+DO423+DP421+DP422-16)*Percapita/30*GE$4))))))</f>
        <v>0</v>
      </c>
      <c r="GF421" s="177">
        <f>IF(C421=4,SUM(DQ421+DQ422+DQ423+DS421+DS422+DS423)*Percapita/30*GF$4+(DR421+DR422+DR423+DT421+DT422+DT423)*Cadeirante/30*GF$4,IF(C421=3,IF(DQ424+DS424=10,Fixo/30*GF$4+(DQ421+DQ422+DQ423+DS421+DS422+DS423)*Percapita/30*GF$4+(DR424+DT424)*Cadeirante/30*GF$4,IF(DQ424+DS424&lt;=9,(DQ424+DS424)*Crechee/30*GF$4)+(DR424+DT424)*Cadeirante/30*GF$4+(DQ421+DQ422+DQ423+DS421+DS422+DS423)*Percapita/30*GF$4)+IF(DQ424+DS424&gt;=11,Fixo/30*GF$4+(DQ424+DS424-10)*Crechee/30*GF$4,0),IF(C421=2,IF(DR421+DR422+DR423+DR424+DT421+DT422+DT423+DT424=1,Cadeirante/30*GF$4,IF(DR421+DR422+DR423+DR424+DT421+DT422+DT423+DT424=2,Fixo/30*GF$4,IF(DR421+DR422+DR423+DR424+DT421+DT422+DT423+DT424&gt;2,Fixo/30*GF$4+(DR421+DR422+DR423+DR424+DT421+DT422+DT423+DT424-2)*Cadeirante/30*GF$4)))+(DQ421+DQ422+DQ423+DS421+DS422+DS423)*Percapita/30*GF$4+(DQ424+DS424)*Crechee/30*GF$4,IF(C421=1,IF(DQ421+DQ422+DQ423+DR421+DR422+DR423+DS421+DS422+DS423+DT421+DT422+DT423&lt;=15,(DQ421+DQ422+DQ423+DS421+DS422+DS423)*Percapita/30*GF$4,IF(DQ421+DQ422+DQ423+DR421+DR422+DR423+DS421+DS422+DS423+DT421+DT422+DT423&gt;=16,Fixo/30*GF$4+(DQ421+DQ422+DQ423+DR421+DR422+DR423+DS421+DS422+DS423+DT421+DT422-16)*Percapita/30*GF$4))))))</f>
        <v>0</v>
      </c>
      <c r="GG421" s="177">
        <f>IF(C421=4,SUM(DU421+DU422+DU423+DW421+DW422+DW423)*Percapita/30*GG$4+(DV421+DV422+DV423+DX421+DX422+DX423)*Cadeirante/30*GG$4,IF(C421=3,IF(DU424+DW424=10,Fixo/30*GG$4+(DU421+DU422+DU423+DW421+DW422+DW423)*Percapita/30*GG$4+(DV424+DX424)*Cadeirante/30*GG$4,IF(DU424+DW424&lt;=9,(DU424+DW424)*Crechee/30*GG$4)+(DV424+DX424)*Cadeirante/30*GG$4+(DU421+DU422+DU423+DW421+DW422+DW423)*Percapita/30*GG$4)+IF(DU424+DW424&gt;=11,Fixo/30*GG$4+(DU424+DW424-10)*Crechee/30*GG$4,0),IF(C421=2,IF(DV421+DV422+DV423+DV424+DX421+DX422+DX423+DX424=1,Cadeirante/30*GG$4,IF(DV421+DV422+DV423+DV424+DX421+DX422+DX423+DX424=2,Fixo/30*GG$4,IF(DV421+DV422+DV423+DV424+DX421+DX422+DX423+DX424&gt;2,Fixo/30*GG$4+(DV421+DV422+DV423+DV424+DX421+DX422+DX423+DX424-2)*Cadeirante/30*GG$4)))+(DU421+DU422+DU423+DW421+DW422+DW423)*Percapita/30*GG$4+(DU424+DW424)*Crechee/30*GG$4,IF(C421=1,IF(DU421+DU422+DU423+DV421+DV422+DV423+DW421+DW422+DW423+DX421+DX422+DX423&lt;=15,(DU421+DU422+DU423+DW421+DW422+DW423)*Percapita/30*GG$4,IF(DU421+DU422+DU423+DV421+DV422+DV423+DW421+DW422+DW423+DX421+DX422+DX423&gt;=16,Fixo/30*GG$4+(DU421+DU422+DU423+DV421+DV422+DV423+DW421+DW422+DW423+DX421+DX422-16)*Percapita/30*GG$4))))))</f>
        <v>0</v>
      </c>
      <c r="GH421" s="177">
        <f>IF(C421=4,SUM(DY421+DY422+DY423+EA421+EA422+EA423)*Percapita/30*GH$4+(DZ421+DZ422+DZ423+EB421+EB422+EB423)*Cadeirante/30*GH$4,IF(C421=3,IF(DY424+EA424=10,Fixo/30*GH$4+(DY421+DY422+DY423+EA421+EA422+EA423)*Percapita/30*GH$4+(DZ424+EB424)*Cadeirante/30*GH$4,IF(DY424+EA424&lt;=9,(DY424+EA424)*Crechee/30*GH$4)+(DZ424+EB424)*Cadeirante/30*GH$4+(DY421+DY422+DY423+EA421+EA422+EA423)*Percapita/30*GH$4)+IF(DY424+EA424&gt;=11,Fixo/30*GH$4+(DY424+EA424-10)*Crechee/30*GH$4,0),IF(C421=2,IF(DZ421+DZ422+DZ423+DZ424+EB421+EB422+EB423+EB424=1,Cadeirante/30*GH$4,IF(DZ421+DZ422+DZ423+DZ424+EB421+EB422+EB423+EB424=2,Fixo/30*GH$4,IF(DZ421+DZ422+DZ423+DZ424+EB421+EB422+EB423+EB424&gt;2,Fixo/30*GH$4+(DZ421+DZ422+DZ423+DZ424+EB421+EB422+EB423+EB424-2)*Cadeirante/30*GH$4)))+(DY421+DY422+DY423+EA421+EA422+EA423)*Percapita/30*GH$4+(DY424+EA424)*Crechee/30*GH$4,IF(C421=1,IF(DY421+DY422+DY423+DZ421+DZ422+DZ423+EA421+EA422+EA423+EB421+EB422+EB423&lt;=15,(DY421+DY422+DY423+EA421+EA422+EA423)*Percapita/30*GH$4,IF(DY421+DY422+DY423+DZ421+DZ422+DZ423+EA421+EA422+EA423+EB421+EB422+EB423&gt;=16,Fixo/30*GH$4+(DY421+DY422+DY423+DZ421+DZ422+DZ423+EA421+EA422+EA423+EB421+EB422-16)*Percapita/30*GH$4))))))</f>
        <v>0</v>
      </c>
      <c r="GI421" s="177">
        <f>IF(C421=4,SUM(EC421+EC422+EC423+EE421+EE422+EE423)*Percapita/30*GI$4+(ED421+ED422+ED423+EF421+EF422+EF423)*Cadeirante/30*GI$4,IF(C421=3,IF(EC424+EE424=10,Fixo/30*GI$4+(EC421+EC422+EC423+EE421+EE422+EE423)*Percapita/30*GI$4+(ED424+EF424)*Cadeirante/30*GI$4,IF(EC424+EE424&lt;=9,(EC424+EE424)*Crechee/30*GI$4)+(ED424+EF424)*Cadeirante/30*GI$4+(EC421+EC422+EC423+EE421+EE422+EE423)*Percapita/30*GI$4)+IF(EC424+EE424&gt;=11,Fixo/30*GI$4+(EC424+EE424-10)*Crechee/30*GI$4,0),IF(C421=2,IF(ED421+ED422+ED423+ED424+EF421+EF422+EF423+EF424=1,Cadeirante/30*GI$4,IF(ED421+ED422+ED423+ED424+EF421+EF422+EF423+EF424=2,Fixo/30*GI$4,IF(ED421+ED422+ED423+ED424+EF421+EF422+EF423+EF424&gt;2,Fixo/30*GI$4+(ED421+ED422+ED423+ED424+EF421+EF422+EF423+EF424-2)*Cadeirante/30*GI$4)))+(EC421+EC422+EC423+EE421+EE422+EE423)*Percapita/30*GI$4+(EC424+EE424)*Crechee/30*GI$4,IF(C421=1,IF(EC421+EC422+EC423+ED421+ED422+ED423+EE421+EE422+EE423+EF421+EF422+EF423&lt;=15,(EC421+EC422+EC423+EE421+EE422+EE423)*Percapita/30*GI$4,IF(EC421+EC422+EC423+ED421+ED422+ED423+EE421+EE422+EE423+EF421+EF422+EF423&gt;=16,Fixo/30*GI$4+(EC421+EC422+EC423+ED421+ED422+ED423+EE421+EE422+EE423+EF421+EF422-16)*Percapita/30*GI$4))))))</f>
        <v>0</v>
      </c>
      <c r="GJ421" s="177">
        <f>IF(C421=4,SUM(EG421+EG422+EG423+EI421+EI422+EI423)*Percapita/30*GJ$4+(EH421+EH422+EH423+EJ421+EJ422+EJ423)*Cadeirante/30*GJ$4,IF(C421=3,IF(EG424+EI424=10,Fixo/30*GJ$4+(EG421+EG422+EG423+EI421+EI422+EI423)*Percapita/30*GJ$4+(EH424+EJ424)*Cadeirante/30*GJ$4,IF(EG424+EI424&lt;=9,(EG424+EI424)*Crechee/30*GJ$4)+(EH424+EJ424)*Cadeirante/30*GJ$4+(EG421+EG422+EG423+EI421+EI422+EI423)*Percapita/30*GJ$4)+IF(EG424+EI424&gt;=11,Fixo/30*GJ$4+(EG424+EI424-10)*Crechee/30*GJ$4,0),IF(C421=2,IF(EH421+EH422+EH423+EH424+EJ421+EJ422+EJ423+EJ424=1,Cadeirante/30*GJ$4,IF(EH421+EH422+EH423+EH424+EJ421+EJ422+EJ423+EJ424=2,Fixo/30*GJ$4,IF(EH421+EH422+EH423+EH424+EJ421+EJ422+EJ423+EJ424&gt;2,Fixo/30*GJ$4+(EH421+EH422+EH423+EH424+EJ421+EJ422+EJ423+EJ424-2)*Cadeirante/30*GJ$4)))+(EG421+EG422+EG423+EI421+EI422+EI423)*Percapita/30*GJ$4+(EG424+EI424)*Crechee/30*GJ$4,IF(C421=1,IF(EG421+EG422+EG423+EH421+EH422+EH423+EI421+EI422+EI423+EJ421+EJ422+EJ423&lt;=15,(EG421+EG422+EG423+EI421+EI422+EI423)*Percapita/30*GJ$4,IF(EG421+EG422+EG423+EH421+EH422+EH423+EI421+EI422+EI423+EJ421+EJ422+EJ423&gt;=16,Fixo/30*GJ$4+(EG421+EG422+EG423+EH421+EH422+EH423+EI421+EI422+EI423+EJ421+EJ422-16)*Percapita/30*GJ$4))))))</f>
        <v>0</v>
      </c>
      <c r="GK421" s="178"/>
      <c r="GL421" s="103">
        <f t="shared" si="462"/>
        <v>0</v>
      </c>
      <c r="GM421" s="124"/>
      <c r="GN421" s="104">
        <f>SUMIF(V421:V424,"&lt;0")*Cadeirante/30*GN$4+SUMIF(X421:X424,"&lt;0")*Cadeirante/30*GN$4</f>
        <v>0</v>
      </c>
      <c r="GO421" s="104">
        <f>SUMIF(Z421:Z424,"&lt;0")*Cadeirante/30*GO$4+SUMIF(AB421:AB424,"&lt;0")*Cadeirante/30*GO$4</f>
        <v>0</v>
      </c>
      <c r="GP421" s="104">
        <f>SUMIF(AD421:AD424,"&lt;0")*Cadeirante/30*GP$4+SUMIF(AF421:AF424,"&lt;0")*Cadeirante/30*GP$4</f>
        <v>0</v>
      </c>
      <c r="GQ421" s="104">
        <f>SUMIF(AH421:AH424,"&lt;0")*Cadeirante/30*GQ$4+SUMIF(AJ421:AJ424,"&lt;0")*Cadeirante/30*GQ$4</f>
        <v>0</v>
      </c>
      <c r="GR421" s="104">
        <f>SUMIF(AL421:AL424,"&lt;0")*Cadeirante/30*GR$4+SUMIF(AN421:AN424,"&lt;0")*Cadeirante/30*GR$4</f>
        <v>0</v>
      </c>
      <c r="GS421" s="104">
        <f>SUMIF(AP421:AP424,"&lt;0")*Cadeirante/30*GS$4+SUMIF(AR421:AR424,"&lt;0")*Cadeirante/30*GS$4</f>
        <v>0</v>
      </c>
      <c r="GT421" s="104">
        <f>SUMIF(AT421:AT424,"&lt;0")*Cadeirante/30*GT$4+SUMIF(AV421:AV424,"&lt;0")*Cadeirante/30*GT$4</f>
        <v>0</v>
      </c>
      <c r="GU421" s="104">
        <f>SUMIF(AX421:AX424,"&lt;0")*Cadeirante/30*GU$4+SUMIF(AZ421:AZ424,"&lt;0")*Cadeirante/30*GU$4</f>
        <v>0</v>
      </c>
      <c r="GV421" s="104">
        <f>SUMIF(BB421:BB424,"&lt;0")*Cadeirante/30*GV$4+SUMIF(BD421:BD424,"&lt;0")*Cadeirante/30*GV$4</f>
        <v>0</v>
      </c>
      <c r="GW421" s="104">
        <f>SUMIF(BF421:BF424,"&lt;0")*Cadeirante/30*GW$4+SUMIF(BH421:BH424,"&lt;0")*Cadeirante/30*GW$4</f>
        <v>0</v>
      </c>
      <c r="GX421" s="104">
        <f>SUMIF(BJ421:BJ424,"&lt;0")*Cadeirante/30*GX$4+SUMIF(BL421:BL424,"&lt;0")*Cadeirante/30*GX$4</f>
        <v>0</v>
      </c>
      <c r="GY421" s="104">
        <f>SUMIF(BN421:BN424,"&lt;0")*Cadeirante/30*GY$4+SUMIF(BP421:BP424,"&lt;0")*Cadeirante/30*GY$4</f>
        <v>0</v>
      </c>
      <c r="GZ421" s="104">
        <f>SUMIF(BR421:BR424,"&lt;0")*Cadeirante/30*GZ$4+SUMIF(BT421:BT424,"&lt;0")*Cadeirante/30*GZ$4</f>
        <v>0</v>
      </c>
      <c r="HA421" s="104">
        <f>SUMIF(BV421:BV424,"&lt;0")*Cadeirante/30*HA$4+SUMIF(BX421:BX424,"&lt;0")*Cadeirante/30*HA$4</f>
        <v>0</v>
      </c>
      <c r="HB421" s="104">
        <f>SUMIF(BZ421:BZ424,"&lt;0")*Cadeirante/30*HB$4+SUMIF(CB421:CB424,"&lt;0")*Cadeirante/30*HB$4</f>
        <v>0</v>
      </c>
      <c r="HC421" s="104">
        <f>SUMIF(CD421:CD424,"&lt;0")*Cadeirante/30*HC$4+SUMIF(CF421:CF424,"&lt;0")*Cadeirante/30*HC$4</f>
        <v>0</v>
      </c>
      <c r="HD421" s="104">
        <f>SUMIF(CH421:CH424,"&lt;0")*Cadeirante/30*HD$4+SUMIF(CJ421:CJ424,"&lt;0")*Cadeirante/30*HD$4</f>
        <v>0</v>
      </c>
      <c r="HE421" s="104">
        <f>SUMIF(CL421:CL424,"&lt;0")*Cadeirante/30*HE$4+SUMIF(CN421:CN424,"&lt;0")*Cadeirante/30*HE$4</f>
        <v>0</v>
      </c>
      <c r="HF421" s="104">
        <f>SUMIF(CP421:CP424,"&lt;0")*Cadeirante/30*HF$4+SUMIF(CR421:CR424,"&lt;0")*Cadeirante/30*HF$4</f>
        <v>0</v>
      </c>
      <c r="HG421" s="104">
        <f>SUMIF(CT421:CT424,"&lt;0")*Cadeirante/30*HG$4+SUMIF(CV421:CV424,"&lt;0")*Cadeirante/30*HG$4</f>
        <v>0</v>
      </c>
      <c r="HH421" s="104">
        <f>SUMIF(CX421:CX424,"&lt;0")*Cadeirante/30*HH$4+SUMIF(CZ421:CZ424,"&lt;0")*Cadeirante/30*HH$4</f>
        <v>0</v>
      </c>
      <c r="HI421" s="104">
        <f>SUMIF(DB421:DB424,"&lt;0")*Cadeirante/30*HI$4+SUMIF(DD421:DD424,"&lt;0")*Cadeirante/30*HI$4</f>
        <v>0</v>
      </c>
      <c r="HJ421" s="104">
        <f>SUMIF(DF421:DF424,"&lt;0")*Cadeirante/30*HJ$4+SUMIF(DH421:DH424,"&lt;0")*Cadeirante/30*HJ$4</f>
        <v>0</v>
      </c>
      <c r="HK421" s="104">
        <f>SUMIF(DJ421:DJ424,"&lt;0")*Cadeirante/30*HK$4+SUMIF(DL421:DL424,"&lt;0")*Cadeirante/30*HK$4</f>
        <v>0</v>
      </c>
      <c r="HL421" s="104">
        <f>SUMIF(DN421:DN424,"&lt;0")*Cadeirante/30*HL$4+SUMIF(DP421:DP424,"&lt;0")*Cadeirante/30*HL$4</f>
        <v>0</v>
      </c>
      <c r="HM421" s="104">
        <f>SUMIF(DR421:DR424,"&lt;0")*Cadeirante/30*HM$4+SUMIF(DT421:DT424,"&lt;0")*Cadeirante/30*HM$4</f>
        <v>0</v>
      </c>
      <c r="HN421" s="104">
        <f>SUMIF(DV421:DV424,"&lt;0")*Cadeirante/30*HN$4+SUMIF(DX421:DX424,"&lt;0")*Cadeirante/30*HN$4</f>
        <v>0</v>
      </c>
      <c r="HO421" s="104">
        <f>SUMIF(DZ421:DZ424,"&lt;0")*Cadeirante/30*HO$4+SUMIF(EB421:EB424,"&lt;0")*Cadeirante/30*HO$4</f>
        <v>0</v>
      </c>
      <c r="HP421" s="104">
        <f>SUMIF(ED421:ED424,"&lt;0")*Cadeirante/30*HP$4+SUMIF(EF421:EF424,"&lt;0")*Cadeirante/30*HP$4</f>
        <v>0</v>
      </c>
      <c r="HQ421" s="64"/>
      <c r="HR421" s="64"/>
      <c r="HS421" s="64"/>
      <c r="HT421" s="64"/>
      <c r="HU421" s="64"/>
      <c r="HV421" s="64"/>
      <c r="HW421" s="176">
        <v>17629.309999999998</v>
      </c>
      <c r="HX421" s="64"/>
      <c r="HY421" s="280">
        <f>IF(ISTEXT(EM421), VALUE(EM421), EM421)</f>
        <v>0</v>
      </c>
      <c r="HZ421" s="280">
        <f>IF(ISTEXT(EN421), VALUE(EN421), EN421)</f>
        <v>0</v>
      </c>
      <c r="IA421" s="280">
        <f>IF(ISTEXT(EO421), VALUE(EO421), EO421)</f>
        <v>0</v>
      </c>
      <c r="IB421" s="64" t="b">
        <f>HW421=FE421</f>
        <v>0</v>
      </c>
      <c r="IC421" s="64"/>
    </row>
    <row r="422" spans="1:237" s="106" customFormat="1" ht="22.5" customHeight="1" x14ac:dyDescent="0.25">
      <c r="A422" s="368" t="s">
        <v>3583</v>
      </c>
      <c r="B422" s="369" t="s">
        <v>3584</v>
      </c>
      <c r="C422" s="370" t="s">
        <v>3233</v>
      </c>
      <c r="D422" s="371" t="s">
        <v>3556</v>
      </c>
      <c r="E422" s="371" t="s">
        <v>3585</v>
      </c>
      <c r="F422" s="372" t="s">
        <v>3224</v>
      </c>
      <c r="G422" s="372" t="s">
        <v>3225</v>
      </c>
      <c r="H422" s="373" t="s">
        <v>197</v>
      </c>
      <c r="I422" s="374" t="s">
        <v>3586</v>
      </c>
      <c r="J422" s="421" t="s">
        <v>3231</v>
      </c>
      <c r="K422" s="421" t="s">
        <v>3234</v>
      </c>
      <c r="L422" s="329">
        <f>CONTINUA!BV422</f>
        <v>0</v>
      </c>
      <c r="M422" s="329">
        <f>CONTINUA!BW422</f>
        <v>0</v>
      </c>
      <c r="N422" s="895"/>
      <c r="O422" s="896" t="s">
        <v>4043</v>
      </c>
      <c r="P422" s="897" t="s">
        <v>4035</v>
      </c>
      <c r="Q422" s="400">
        <v>15</v>
      </c>
      <c r="R422" s="401"/>
      <c r="S422" s="400"/>
      <c r="T422" s="401"/>
      <c r="U422" s="400"/>
      <c r="V422" s="401"/>
      <c r="W422" s="400"/>
      <c r="X422" s="401"/>
      <c r="Y422" s="400"/>
      <c r="Z422" s="401"/>
      <c r="AA422" s="400"/>
      <c r="AB422" s="401"/>
      <c r="AC422" s="400"/>
      <c r="AD422" s="401"/>
      <c r="AE422" s="400"/>
      <c r="AF422" s="401"/>
      <c r="AG422" s="400"/>
      <c r="AH422" s="401"/>
      <c r="AI422" s="400"/>
      <c r="AJ422" s="401"/>
      <c r="AK422" s="400"/>
      <c r="AL422" s="401"/>
      <c r="AM422" s="400"/>
      <c r="AN422" s="401"/>
      <c r="AO422" s="400"/>
      <c r="AP422" s="401"/>
      <c r="AQ422" s="400"/>
      <c r="AR422" s="401"/>
      <c r="AS422" s="400"/>
      <c r="AT422" s="401"/>
      <c r="AU422" s="400"/>
      <c r="AV422" s="401"/>
      <c r="AW422" s="400"/>
      <c r="AX422" s="401"/>
      <c r="AY422" s="400"/>
      <c r="AZ422" s="401"/>
      <c r="BA422" s="400"/>
      <c r="BB422" s="401"/>
      <c r="BC422" s="400"/>
      <c r="BD422" s="401"/>
      <c r="BE422" s="400"/>
      <c r="BF422" s="401"/>
      <c r="BG422" s="400"/>
      <c r="BH422" s="401"/>
      <c r="BI422" s="400"/>
      <c r="BJ422" s="401"/>
      <c r="BK422" s="400"/>
      <c r="BL422" s="401"/>
      <c r="BM422" s="400"/>
      <c r="BN422" s="401"/>
      <c r="BO422" s="400"/>
      <c r="BP422" s="401"/>
      <c r="BQ422" s="400"/>
      <c r="BR422" s="401"/>
      <c r="BS422" s="400"/>
      <c r="BT422" s="401"/>
      <c r="BU422" s="400"/>
      <c r="BV422" s="401"/>
      <c r="BW422" s="400"/>
      <c r="BX422" s="401"/>
      <c r="BY422" s="400"/>
      <c r="BZ422" s="401"/>
      <c r="CA422" s="400"/>
      <c r="CB422" s="401"/>
      <c r="CC422" s="400"/>
      <c r="CD422" s="401"/>
      <c r="CE422" s="400"/>
      <c r="CF422" s="401"/>
      <c r="CG422" s="400"/>
      <c r="CH422" s="401"/>
      <c r="CI422" s="400"/>
      <c r="CJ422" s="401"/>
      <c r="CK422" s="400"/>
      <c r="CL422" s="401"/>
      <c r="CM422" s="400"/>
      <c r="CN422" s="401"/>
      <c r="CO422" s="400"/>
      <c r="CP422" s="401"/>
      <c r="CQ422" s="400"/>
      <c r="CR422" s="401"/>
      <c r="CS422" s="400"/>
      <c r="CT422" s="401"/>
      <c r="CU422" s="400"/>
      <c r="CV422" s="401"/>
      <c r="CW422" s="400"/>
      <c r="CX422" s="401"/>
      <c r="CY422" s="400"/>
      <c r="CZ422" s="401"/>
      <c r="DA422" s="400"/>
      <c r="DB422" s="401"/>
      <c r="DC422" s="400"/>
      <c r="DD422" s="401"/>
      <c r="DE422" s="400"/>
      <c r="DF422" s="401"/>
      <c r="DG422" s="400"/>
      <c r="DH422" s="401"/>
      <c r="DI422" s="400"/>
      <c r="DJ422" s="401"/>
      <c r="DK422" s="400"/>
      <c r="DL422" s="401"/>
      <c r="DM422" s="400"/>
      <c r="DN422" s="401"/>
      <c r="DO422" s="400"/>
      <c r="DP422" s="401"/>
      <c r="DQ422" s="400"/>
      <c r="DR422" s="401"/>
      <c r="DS422" s="400"/>
      <c r="DT422" s="401"/>
      <c r="DU422" s="400"/>
      <c r="DV422" s="401"/>
      <c r="DW422" s="400"/>
      <c r="DX422" s="401"/>
      <c r="DY422" s="400"/>
      <c r="DZ422" s="401"/>
      <c r="EA422" s="400"/>
      <c r="EB422" s="401"/>
      <c r="EC422" s="400"/>
      <c r="ED422" s="401"/>
      <c r="EE422" s="400"/>
      <c r="EF422" s="401"/>
      <c r="EG422" s="400"/>
      <c r="EH422" s="401"/>
      <c r="EI422" s="400"/>
      <c r="EJ422" s="447"/>
      <c r="EK422" s="511"/>
      <c r="EL422" s="514"/>
      <c r="EM422" s="448"/>
      <c r="EN422" s="344"/>
      <c r="EO422" s="345"/>
      <c r="EP422" s="171">
        <f t="shared" si="455"/>
        <v>15</v>
      </c>
      <c r="EQ422" s="171">
        <f t="shared" si="456"/>
        <v>0</v>
      </c>
      <c r="ER422" s="171">
        <f t="shared" si="457"/>
        <v>0</v>
      </c>
      <c r="ES422" s="171">
        <f t="shared" si="458"/>
        <v>0</v>
      </c>
      <c r="ET422" s="171">
        <f t="shared" si="459"/>
        <v>0</v>
      </c>
      <c r="EU422" s="171">
        <f t="shared" si="460"/>
        <v>0</v>
      </c>
      <c r="EV422" s="172">
        <f t="shared" si="461"/>
        <v>15</v>
      </c>
      <c r="EW422" s="173"/>
      <c r="EX422" s="248">
        <f t="shared" si="488"/>
        <v>0</v>
      </c>
      <c r="EY422" s="174">
        <f>(L422*regular)+(M422*Cadeirantee)</f>
        <v>0</v>
      </c>
      <c r="EZ422" s="249">
        <f>SUMIF(FG422:GJ422,"&gt;0")</f>
        <v>0</v>
      </c>
      <c r="FA422" s="249">
        <f>SUMIF(FG422:GJ422,"&lt;0")+SUMIF(GN422:HP422,"&lt;0")</f>
        <v>0</v>
      </c>
      <c r="FB422" s="174">
        <v>0</v>
      </c>
      <c r="FC422" s="126">
        <f>N422*km*'VALORES TABELA'!$B$13</f>
        <v>0</v>
      </c>
      <c r="FD422" s="250">
        <f t="shared" ref="FD422:FD425" si="489">GL422</f>
        <v>0</v>
      </c>
      <c r="FE422" s="105"/>
      <c r="FF422" s="119"/>
      <c r="FG422" s="119"/>
      <c r="FH422" s="119"/>
      <c r="FI422" s="119"/>
      <c r="FJ422" s="119"/>
      <c r="FK422" s="119"/>
      <c r="FL422" s="119"/>
      <c r="FM422" s="119"/>
      <c r="FN422" s="119"/>
      <c r="FO422" s="119"/>
      <c r="FP422" s="119"/>
      <c r="FQ422" s="119"/>
      <c r="FR422" s="119"/>
      <c r="FS422" s="119"/>
      <c r="FT422" s="119"/>
      <c r="FU422" s="119"/>
      <c r="FV422" s="119"/>
      <c r="FW422" s="119"/>
      <c r="FX422" s="119"/>
      <c r="FY422" s="119"/>
      <c r="FZ422" s="119"/>
      <c r="GA422" s="119"/>
      <c r="GB422" s="119"/>
      <c r="GC422" s="119"/>
      <c r="GD422" s="119"/>
      <c r="GE422" s="119"/>
      <c r="GF422" s="119"/>
      <c r="GG422" s="119"/>
      <c r="GH422" s="119"/>
      <c r="GI422" s="119"/>
      <c r="GJ422" s="119"/>
      <c r="GK422" s="251"/>
      <c r="GL422" s="103">
        <f t="shared" si="462"/>
        <v>0</v>
      </c>
      <c r="GM422" s="124"/>
      <c r="GN422" s="104"/>
      <c r="GO422" s="104"/>
      <c r="GP422" s="104"/>
      <c r="GQ422" s="104"/>
      <c r="GR422" s="104"/>
      <c r="GS422" s="104"/>
      <c r="GT422" s="104"/>
      <c r="GU422" s="104"/>
      <c r="GV422" s="104"/>
      <c r="GW422" s="104"/>
      <c r="GX422" s="104"/>
      <c r="GY422" s="104"/>
      <c r="GZ422" s="104"/>
      <c r="HA422" s="104"/>
      <c r="HB422" s="104"/>
      <c r="HC422" s="104"/>
      <c r="HD422" s="104"/>
      <c r="HE422" s="104"/>
      <c r="HF422" s="104"/>
      <c r="HG422" s="104"/>
      <c r="HH422" s="104"/>
      <c r="HI422" s="104"/>
      <c r="HJ422" s="104"/>
      <c r="HK422" s="104"/>
      <c r="HL422" s="104"/>
      <c r="HM422" s="104"/>
      <c r="HN422" s="104"/>
      <c r="HO422" s="104"/>
      <c r="HP422" s="104"/>
      <c r="HQ422" s="64"/>
      <c r="HR422" s="64"/>
      <c r="HS422" s="64"/>
      <c r="HT422" s="64"/>
      <c r="HU422" s="64"/>
      <c r="HV422" s="64"/>
      <c r="HW422" s="105"/>
      <c r="HX422" s="64"/>
      <c r="HY422" s="280">
        <f t="shared" ref="HY422:HY425" si="490">IF(ISTEXT(EM422), VALUE(EM422), EM422)</f>
        <v>0</v>
      </c>
      <c r="HZ422" s="280">
        <f t="shared" ref="HZ422:HZ425" si="491">IF(ISTEXT(EN422), VALUE(EN422), EN422)</f>
        <v>0</v>
      </c>
      <c r="IA422" s="280">
        <f t="shared" ref="IA422:IA425" si="492">IF(ISTEXT(EO422), VALUE(EO422), EO422)</f>
        <v>0</v>
      </c>
      <c r="IB422" s="64"/>
      <c r="IC422" s="64"/>
    </row>
    <row r="423" spans="1:237" s="106" customFormat="1" ht="22.5" customHeight="1" x14ac:dyDescent="0.25">
      <c r="A423" s="368" t="s">
        <v>3583</v>
      </c>
      <c r="B423" s="369" t="s">
        <v>3584</v>
      </c>
      <c r="C423" s="375" t="s">
        <v>3233</v>
      </c>
      <c r="D423" s="371" t="s">
        <v>3556</v>
      </c>
      <c r="E423" s="371" t="s">
        <v>3585</v>
      </c>
      <c r="F423" s="376" t="s">
        <v>3224</v>
      </c>
      <c r="G423" s="376" t="s">
        <v>3225</v>
      </c>
      <c r="H423" s="373" t="s">
        <v>197</v>
      </c>
      <c r="I423" s="374" t="s">
        <v>3586</v>
      </c>
      <c r="J423" s="421" t="s">
        <v>3231</v>
      </c>
      <c r="K423" s="422" t="s">
        <v>3235</v>
      </c>
      <c r="L423" s="329">
        <f>CONTINUA!BV423</f>
        <v>0</v>
      </c>
      <c r="M423" s="329">
        <f>CONTINUA!BW423</f>
        <v>0</v>
      </c>
      <c r="N423" s="895"/>
      <c r="O423" s="896" t="s">
        <v>4043</v>
      </c>
      <c r="P423" s="897" t="s">
        <v>4035</v>
      </c>
      <c r="Q423" s="400"/>
      <c r="R423" s="401"/>
      <c r="S423" s="400"/>
      <c r="T423" s="401"/>
      <c r="U423" s="400"/>
      <c r="V423" s="401"/>
      <c r="W423" s="400"/>
      <c r="X423" s="401"/>
      <c r="Y423" s="400"/>
      <c r="Z423" s="401"/>
      <c r="AA423" s="400"/>
      <c r="AB423" s="401"/>
      <c r="AC423" s="400"/>
      <c r="AD423" s="401"/>
      <c r="AE423" s="400"/>
      <c r="AF423" s="401"/>
      <c r="AG423" s="400"/>
      <c r="AH423" s="401"/>
      <c r="AI423" s="400"/>
      <c r="AJ423" s="401"/>
      <c r="AK423" s="400"/>
      <c r="AL423" s="401"/>
      <c r="AM423" s="400"/>
      <c r="AN423" s="401"/>
      <c r="AO423" s="400"/>
      <c r="AP423" s="401"/>
      <c r="AQ423" s="400"/>
      <c r="AR423" s="401"/>
      <c r="AS423" s="400"/>
      <c r="AT423" s="401"/>
      <c r="AU423" s="400"/>
      <c r="AV423" s="401"/>
      <c r="AW423" s="400"/>
      <c r="AX423" s="401"/>
      <c r="AY423" s="400"/>
      <c r="AZ423" s="401"/>
      <c r="BA423" s="400"/>
      <c r="BB423" s="401"/>
      <c r="BC423" s="400"/>
      <c r="BD423" s="401"/>
      <c r="BE423" s="400"/>
      <c r="BF423" s="401"/>
      <c r="BG423" s="400"/>
      <c r="BH423" s="401"/>
      <c r="BI423" s="400"/>
      <c r="BJ423" s="401"/>
      <c r="BK423" s="400"/>
      <c r="BL423" s="401"/>
      <c r="BM423" s="400"/>
      <c r="BN423" s="401"/>
      <c r="BO423" s="400"/>
      <c r="BP423" s="401"/>
      <c r="BQ423" s="400"/>
      <c r="BR423" s="401"/>
      <c r="BS423" s="400"/>
      <c r="BT423" s="401"/>
      <c r="BU423" s="400"/>
      <c r="BV423" s="401"/>
      <c r="BW423" s="400"/>
      <c r="BX423" s="401"/>
      <c r="BY423" s="400"/>
      <c r="BZ423" s="401"/>
      <c r="CA423" s="400"/>
      <c r="CB423" s="401"/>
      <c r="CC423" s="400"/>
      <c r="CD423" s="401"/>
      <c r="CE423" s="400"/>
      <c r="CF423" s="401"/>
      <c r="CG423" s="400"/>
      <c r="CH423" s="401"/>
      <c r="CI423" s="400"/>
      <c r="CJ423" s="401"/>
      <c r="CK423" s="400"/>
      <c r="CL423" s="401"/>
      <c r="CM423" s="400"/>
      <c r="CN423" s="401"/>
      <c r="CO423" s="400"/>
      <c r="CP423" s="401"/>
      <c r="CQ423" s="400"/>
      <c r="CR423" s="401"/>
      <c r="CS423" s="400"/>
      <c r="CT423" s="401"/>
      <c r="CU423" s="400"/>
      <c r="CV423" s="401"/>
      <c r="CW423" s="400"/>
      <c r="CX423" s="401"/>
      <c r="CY423" s="400"/>
      <c r="CZ423" s="401"/>
      <c r="DA423" s="400"/>
      <c r="DB423" s="401"/>
      <c r="DC423" s="400"/>
      <c r="DD423" s="401"/>
      <c r="DE423" s="400"/>
      <c r="DF423" s="401"/>
      <c r="DG423" s="400"/>
      <c r="DH423" s="401"/>
      <c r="DI423" s="400"/>
      <c r="DJ423" s="401"/>
      <c r="DK423" s="400"/>
      <c r="DL423" s="401"/>
      <c r="DM423" s="400"/>
      <c r="DN423" s="401"/>
      <c r="DO423" s="400"/>
      <c r="DP423" s="401"/>
      <c r="DQ423" s="400"/>
      <c r="DR423" s="401"/>
      <c r="DS423" s="400"/>
      <c r="DT423" s="401"/>
      <c r="DU423" s="400"/>
      <c r="DV423" s="401"/>
      <c r="DW423" s="400"/>
      <c r="DX423" s="401"/>
      <c r="DY423" s="400"/>
      <c r="DZ423" s="401"/>
      <c r="EA423" s="400"/>
      <c r="EB423" s="401"/>
      <c r="EC423" s="400"/>
      <c r="ED423" s="401"/>
      <c r="EE423" s="400"/>
      <c r="EF423" s="401"/>
      <c r="EG423" s="400"/>
      <c r="EH423" s="401"/>
      <c r="EI423" s="400"/>
      <c r="EJ423" s="447"/>
      <c r="EK423" s="511"/>
      <c r="EL423" s="514"/>
      <c r="EM423" s="448"/>
      <c r="EN423" s="344"/>
      <c r="EO423" s="345"/>
      <c r="EP423" s="171">
        <f t="shared" si="455"/>
        <v>0</v>
      </c>
      <c r="EQ423" s="171">
        <f t="shared" si="456"/>
        <v>0</v>
      </c>
      <c r="ER423" s="171">
        <f t="shared" si="457"/>
        <v>0</v>
      </c>
      <c r="ES423" s="171">
        <f t="shared" si="458"/>
        <v>0</v>
      </c>
      <c r="ET423" s="171">
        <f t="shared" si="459"/>
        <v>0</v>
      </c>
      <c r="EU423" s="171">
        <f t="shared" si="460"/>
        <v>0</v>
      </c>
      <c r="EV423" s="172">
        <f t="shared" si="461"/>
        <v>0</v>
      </c>
      <c r="EW423" s="125"/>
      <c r="EX423" s="248">
        <f t="shared" si="488"/>
        <v>0</v>
      </c>
      <c r="EY423" s="174">
        <f>(L423*regular)+(M423*Cadeirantee)</f>
        <v>0</v>
      </c>
      <c r="EZ423" s="249">
        <f>SUMIF(FG423:GJ423,"&gt;0")</f>
        <v>0</v>
      </c>
      <c r="FA423" s="249">
        <f>SUMIF(FG423:GJ423,"&lt;0")+SUMIF(GN423:HP423,"&lt;0")</f>
        <v>0</v>
      </c>
      <c r="FB423" s="174">
        <v>0</v>
      </c>
      <c r="FC423" s="126">
        <f>N423*km*'VALORES TABELA'!$B$13</f>
        <v>0</v>
      </c>
      <c r="FD423" s="250">
        <f t="shared" si="489"/>
        <v>0</v>
      </c>
      <c r="FE423" s="105"/>
      <c r="FF423" s="108"/>
      <c r="FG423" s="108"/>
      <c r="FH423" s="108"/>
      <c r="FI423" s="108"/>
      <c r="FJ423" s="108"/>
      <c r="FK423" s="108"/>
      <c r="FL423" s="108"/>
      <c r="FM423" s="108"/>
      <c r="FN423" s="108"/>
      <c r="FO423" s="108"/>
      <c r="FP423" s="108"/>
      <c r="FQ423" s="108"/>
      <c r="FR423" s="108"/>
      <c r="FS423" s="108"/>
      <c r="FT423" s="108"/>
      <c r="FU423" s="108"/>
      <c r="FV423" s="108"/>
      <c r="FW423" s="108"/>
      <c r="FX423" s="108"/>
      <c r="FY423" s="108"/>
      <c r="FZ423" s="108"/>
      <c r="GA423" s="108"/>
      <c r="GB423" s="108"/>
      <c r="GC423" s="108"/>
      <c r="GD423" s="108"/>
      <c r="GE423" s="108"/>
      <c r="GF423" s="108"/>
      <c r="GG423" s="108"/>
      <c r="GH423" s="108"/>
      <c r="GI423" s="108"/>
      <c r="GJ423" s="108"/>
      <c r="GK423" s="251"/>
      <c r="GL423" s="103">
        <f t="shared" si="462"/>
        <v>0</v>
      </c>
      <c r="GM423" s="124"/>
      <c r="GN423" s="104"/>
      <c r="GO423" s="104"/>
      <c r="GP423" s="104"/>
      <c r="GQ423" s="104"/>
      <c r="GR423" s="104"/>
      <c r="GS423" s="104"/>
      <c r="GT423" s="104"/>
      <c r="GU423" s="104"/>
      <c r="GV423" s="104"/>
      <c r="GW423" s="104"/>
      <c r="GX423" s="104"/>
      <c r="GY423" s="104"/>
      <c r="GZ423" s="104"/>
      <c r="HA423" s="104"/>
      <c r="HB423" s="104"/>
      <c r="HC423" s="104"/>
      <c r="HD423" s="104"/>
      <c r="HE423" s="104"/>
      <c r="HF423" s="104"/>
      <c r="HG423" s="104"/>
      <c r="HH423" s="104"/>
      <c r="HI423" s="104"/>
      <c r="HJ423" s="104"/>
      <c r="HK423" s="104"/>
      <c r="HL423" s="104"/>
      <c r="HM423" s="104"/>
      <c r="HN423" s="104"/>
      <c r="HO423" s="104"/>
      <c r="HP423" s="104"/>
      <c r="HQ423" s="64"/>
      <c r="HR423" s="64"/>
      <c r="HS423" s="64"/>
      <c r="HT423" s="64"/>
      <c r="HU423" s="64"/>
      <c r="HV423" s="64"/>
      <c r="HW423" s="105"/>
      <c r="HX423" s="64"/>
      <c r="HY423" s="280">
        <f t="shared" si="490"/>
        <v>0</v>
      </c>
      <c r="HZ423" s="280">
        <f t="shared" si="491"/>
        <v>0</v>
      </c>
      <c r="IA423" s="280">
        <f t="shared" si="492"/>
        <v>0</v>
      </c>
      <c r="IB423" s="64"/>
      <c r="IC423" s="64"/>
    </row>
    <row r="424" spans="1:237" s="106" customFormat="1" ht="22.5" customHeight="1" x14ac:dyDescent="0.25">
      <c r="A424" s="368" t="s">
        <v>3583</v>
      </c>
      <c r="B424" s="369" t="s">
        <v>3584</v>
      </c>
      <c r="C424" s="375" t="s">
        <v>3233</v>
      </c>
      <c r="D424" s="371" t="s">
        <v>3556</v>
      </c>
      <c r="E424" s="371" t="s">
        <v>3585</v>
      </c>
      <c r="F424" s="376" t="s">
        <v>3224</v>
      </c>
      <c r="G424" s="376" t="s">
        <v>3225</v>
      </c>
      <c r="H424" s="373" t="s">
        <v>197</v>
      </c>
      <c r="I424" s="374" t="s">
        <v>3586</v>
      </c>
      <c r="J424" s="421" t="s">
        <v>3231</v>
      </c>
      <c r="K424" s="423" t="s">
        <v>3236</v>
      </c>
      <c r="L424" s="329">
        <f>CONTINUA!BV424</f>
        <v>0</v>
      </c>
      <c r="M424" s="329">
        <f>CONTINUA!BW424</f>
        <v>0</v>
      </c>
      <c r="N424" s="895"/>
      <c r="O424" s="896" t="s">
        <v>4043</v>
      </c>
      <c r="P424" s="897" t="s">
        <v>4035</v>
      </c>
      <c r="Q424" s="400"/>
      <c r="R424" s="401"/>
      <c r="S424" s="400"/>
      <c r="T424" s="401"/>
      <c r="U424" s="400"/>
      <c r="V424" s="401"/>
      <c r="W424" s="400"/>
      <c r="X424" s="401"/>
      <c r="Y424" s="400"/>
      <c r="Z424" s="401"/>
      <c r="AA424" s="400"/>
      <c r="AB424" s="401"/>
      <c r="AC424" s="400"/>
      <c r="AD424" s="401"/>
      <c r="AE424" s="400"/>
      <c r="AF424" s="401"/>
      <c r="AG424" s="400"/>
      <c r="AH424" s="401"/>
      <c r="AI424" s="400"/>
      <c r="AJ424" s="401"/>
      <c r="AK424" s="400"/>
      <c r="AL424" s="401"/>
      <c r="AM424" s="400"/>
      <c r="AN424" s="401"/>
      <c r="AO424" s="400"/>
      <c r="AP424" s="401"/>
      <c r="AQ424" s="400"/>
      <c r="AR424" s="401"/>
      <c r="AS424" s="400"/>
      <c r="AT424" s="401"/>
      <c r="AU424" s="400"/>
      <c r="AV424" s="401"/>
      <c r="AW424" s="400"/>
      <c r="AX424" s="401"/>
      <c r="AY424" s="400"/>
      <c r="AZ424" s="401"/>
      <c r="BA424" s="400"/>
      <c r="BB424" s="401"/>
      <c r="BC424" s="400"/>
      <c r="BD424" s="401"/>
      <c r="BE424" s="400"/>
      <c r="BF424" s="401"/>
      <c r="BG424" s="400"/>
      <c r="BH424" s="401"/>
      <c r="BI424" s="400"/>
      <c r="BJ424" s="401"/>
      <c r="BK424" s="400"/>
      <c r="BL424" s="401"/>
      <c r="BM424" s="400"/>
      <c r="BN424" s="401"/>
      <c r="BO424" s="400"/>
      <c r="BP424" s="401"/>
      <c r="BQ424" s="400"/>
      <c r="BR424" s="401"/>
      <c r="BS424" s="400"/>
      <c r="BT424" s="401"/>
      <c r="BU424" s="400"/>
      <c r="BV424" s="401"/>
      <c r="BW424" s="400"/>
      <c r="BX424" s="401"/>
      <c r="BY424" s="400"/>
      <c r="BZ424" s="401"/>
      <c r="CA424" s="400"/>
      <c r="CB424" s="401"/>
      <c r="CC424" s="400"/>
      <c r="CD424" s="401"/>
      <c r="CE424" s="400"/>
      <c r="CF424" s="401"/>
      <c r="CG424" s="400"/>
      <c r="CH424" s="401"/>
      <c r="CI424" s="400"/>
      <c r="CJ424" s="401"/>
      <c r="CK424" s="400"/>
      <c r="CL424" s="401"/>
      <c r="CM424" s="400"/>
      <c r="CN424" s="401"/>
      <c r="CO424" s="400"/>
      <c r="CP424" s="401"/>
      <c r="CQ424" s="400"/>
      <c r="CR424" s="401"/>
      <c r="CS424" s="400"/>
      <c r="CT424" s="401"/>
      <c r="CU424" s="400"/>
      <c r="CV424" s="401"/>
      <c r="CW424" s="400"/>
      <c r="CX424" s="401"/>
      <c r="CY424" s="400"/>
      <c r="CZ424" s="401"/>
      <c r="DA424" s="400"/>
      <c r="DB424" s="401"/>
      <c r="DC424" s="400"/>
      <c r="DD424" s="401"/>
      <c r="DE424" s="400"/>
      <c r="DF424" s="401"/>
      <c r="DG424" s="400"/>
      <c r="DH424" s="401"/>
      <c r="DI424" s="400"/>
      <c r="DJ424" s="401"/>
      <c r="DK424" s="400"/>
      <c r="DL424" s="401"/>
      <c r="DM424" s="400"/>
      <c r="DN424" s="401"/>
      <c r="DO424" s="400"/>
      <c r="DP424" s="401"/>
      <c r="DQ424" s="400"/>
      <c r="DR424" s="401"/>
      <c r="DS424" s="400"/>
      <c r="DT424" s="401"/>
      <c r="DU424" s="400"/>
      <c r="DV424" s="401"/>
      <c r="DW424" s="400"/>
      <c r="DX424" s="401"/>
      <c r="DY424" s="400"/>
      <c r="DZ424" s="401"/>
      <c r="EA424" s="400"/>
      <c r="EB424" s="401"/>
      <c r="EC424" s="400"/>
      <c r="ED424" s="401"/>
      <c r="EE424" s="400"/>
      <c r="EF424" s="401"/>
      <c r="EG424" s="400"/>
      <c r="EH424" s="401"/>
      <c r="EI424" s="400"/>
      <c r="EJ424" s="447"/>
      <c r="EK424" s="511"/>
      <c r="EL424" s="514"/>
      <c r="EM424" s="448"/>
      <c r="EN424" s="344"/>
      <c r="EO424" s="345"/>
      <c r="EP424" s="171">
        <f t="shared" si="455"/>
        <v>0</v>
      </c>
      <c r="EQ424" s="171">
        <f t="shared" si="456"/>
        <v>0</v>
      </c>
      <c r="ER424" s="171">
        <f t="shared" si="457"/>
        <v>0</v>
      </c>
      <c r="ES424" s="171">
        <f t="shared" si="458"/>
        <v>0</v>
      </c>
      <c r="ET424" s="171">
        <f t="shared" si="459"/>
        <v>0</v>
      </c>
      <c r="EU424" s="171">
        <f t="shared" si="460"/>
        <v>0</v>
      </c>
      <c r="EV424" s="172">
        <f t="shared" si="461"/>
        <v>0</v>
      </c>
      <c r="EW424" s="127"/>
      <c r="EX424" s="248">
        <f t="shared" si="488"/>
        <v>0</v>
      </c>
      <c r="EY424" s="174">
        <f>(L424*regular)+(M424*Cadeirantee)</f>
        <v>0</v>
      </c>
      <c r="EZ424" s="249">
        <f>SUMIF(FG424:GJ424,"&gt;0")</f>
        <v>0</v>
      </c>
      <c r="FA424" s="249">
        <f>SUMIF(FG424:GJ424,"&lt;0")+SUMIF(GN424:HP424,"&lt;0")</f>
        <v>0</v>
      </c>
      <c r="FB424" s="174">
        <v>0</v>
      </c>
      <c r="FC424" s="126">
        <f>N424*km*'VALORES TABELA'!$B$13</f>
        <v>0</v>
      </c>
      <c r="FD424" s="250">
        <f t="shared" si="489"/>
        <v>0</v>
      </c>
      <c r="FE424" s="105"/>
      <c r="FF424" s="118"/>
      <c r="FG424" s="118"/>
      <c r="FH424" s="118"/>
      <c r="FI424" s="118"/>
      <c r="FJ424" s="118"/>
      <c r="FK424" s="118"/>
      <c r="FL424" s="118"/>
      <c r="FM424" s="118"/>
      <c r="FN424" s="118"/>
      <c r="FO424" s="118"/>
      <c r="FP424" s="118"/>
      <c r="FQ424" s="118"/>
      <c r="FR424" s="118"/>
      <c r="FS424" s="118"/>
      <c r="FT424" s="118"/>
      <c r="FU424" s="118"/>
      <c r="FV424" s="118"/>
      <c r="FW424" s="118"/>
      <c r="FX424" s="118"/>
      <c r="FY424" s="118"/>
      <c r="FZ424" s="118"/>
      <c r="GA424" s="118"/>
      <c r="GB424" s="118"/>
      <c r="GC424" s="118"/>
      <c r="GD424" s="118"/>
      <c r="GE424" s="118"/>
      <c r="GF424" s="118"/>
      <c r="GG424" s="118"/>
      <c r="GH424" s="118"/>
      <c r="GI424" s="118"/>
      <c r="GJ424" s="118"/>
      <c r="GK424" s="252"/>
      <c r="GL424" s="103">
        <f t="shared" si="462"/>
        <v>0</v>
      </c>
      <c r="GM424" s="124"/>
      <c r="GN424" s="104"/>
      <c r="GO424" s="104"/>
      <c r="GP424" s="104"/>
      <c r="GQ424" s="104"/>
      <c r="GR424" s="104"/>
      <c r="GS424" s="104"/>
      <c r="GT424" s="104"/>
      <c r="GU424" s="104"/>
      <c r="GV424" s="104"/>
      <c r="GW424" s="104"/>
      <c r="GX424" s="104"/>
      <c r="GY424" s="104"/>
      <c r="GZ424" s="104"/>
      <c r="HA424" s="104"/>
      <c r="HB424" s="104"/>
      <c r="HC424" s="104"/>
      <c r="HD424" s="104"/>
      <c r="HE424" s="104"/>
      <c r="HF424" s="104"/>
      <c r="HG424" s="104"/>
      <c r="HH424" s="104"/>
      <c r="HI424" s="104"/>
      <c r="HJ424" s="104"/>
      <c r="HK424" s="104"/>
      <c r="HL424" s="104"/>
      <c r="HM424" s="104"/>
      <c r="HN424" s="104"/>
      <c r="HO424" s="104"/>
      <c r="HP424" s="104"/>
      <c r="HQ424" s="64"/>
      <c r="HR424" s="65"/>
      <c r="HS424" s="65"/>
      <c r="HT424" s="65"/>
      <c r="HU424" s="65"/>
      <c r="HV424" s="65"/>
      <c r="HW424" s="105"/>
      <c r="HX424" s="65"/>
      <c r="HY424" s="280">
        <f t="shared" si="490"/>
        <v>0</v>
      </c>
      <c r="HZ424" s="280">
        <f t="shared" si="491"/>
        <v>0</v>
      </c>
      <c r="IA424" s="280">
        <f t="shared" si="492"/>
        <v>0</v>
      </c>
      <c r="IB424" s="65"/>
      <c r="IC424" s="65"/>
    </row>
    <row r="425" spans="1:237" s="106" customFormat="1" ht="22.5" customHeight="1" thickBot="1" x14ac:dyDescent="0.3">
      <c r="A425" s="377" t="s">
        <v>3583</v>
      </c>
      <c r="B425" s="378" t="s">
        <v>3584</v>
      </c>
      <c r="C425" s="379" t="s">
        <v>3233</v>
      </c>
      <c r="D425" s="380" t="s">
        <v>3556</v>
      </c>
      <c r="E425" s="380" t="s">
        <v>3585</v>
      </c>
      <c r="F425" s="381" t="s">
        <v>3224</v>
      </c>
      <c r="G425" s="381" t="s">
        <v>3225</v>
      </c>
      <c r="H425" s="382" t="s">
        <v>197</v>
      </c>
      <c r="I425" s="383" t="s">
        <v>3586</v>
      </c>
      <c r="J425" s="421" t="s">
        <v>3231</v>
      </c>
      <c r="K425" s="424" t="s">
        <v>60</v>
      </c>
      <c r="L425" s="329">
        <f>CONTINUA!BV425</f>
        <v>0</v>
      </c>
      <c r="M425" s="329">
        <f>CONTINUA!BW425</f>
        <v>0</v>
      </c>
      <c r="N425" s="895"/>
      <c r="O425" s="896" t="s">
        <v>4043</v>
      </c>
      <c r="P425" s="897" t="s">
        <v>4035</v>
      </c>
      <c r="Q425" s="400"/>
      <c r="R425" s="401"/>
      <c r="S425" s="400"/>
      <c r="T425" s="401"/>
      <c r="U425" s="400"/>
      <c r="V425" s="401"/>
      <c r="W425" s="400"/>
      <c r="X425" s="401"/>
      <c r="Y425" s="400"/>
      <c r="Z425" s="401"/>
      <c r="AA425" s="400"/>
      <c r="AB425" s="401"/>
      <c r="AC425" s="400"/>
      <c r="AD425" s="401"/>
      <c r="AE425" s="400"/>
      <c r="AF425" s="401"/>
      <c r="AG425" s="400"/>
      <c r="AH425" s="401"/>
      <c r="AI425" s="400"/>
      <c r="AJ425" s="401"/>
      <c r="AK425" s="400"/>
      <c r="AL425" s="401"/>
      <c r="AM425" s="400"/>
      <c r="AN425" s="401"/>
      <c r="AO425" s="400"/>
      <c r="AP425" s="401"/>
      <c r="AQ425" s="400"/>
      <c r="AR425" s="401"/>
      <c r="AS425" s="400"/>
      <c r="AT425" s="401"/>
      <c r="AU425" s="400"/>
      <c r="AV425" s="401"/>
      <c r="AW425" s="400"/>
      <c r="AX425" s="401"/>
      <c r="AY425" s="400"/>
      <c r="AZ425" s="401"/>
      <c r="BA425" s="400"/>
      <c r="BB425" s="401"/>
      <c r="BC425" s="400"/>
      <c r="BD425" s="401"/>
      <c r="BE425" s="400"/>
      <c r="BF425" s="401"/>
      <c r="BG425" s="400"/>
      <c r="BH425" s="401"/>
      <c r="BI425" s="400"/>
      <c r="BJ425" s="401"/>
      <c r="BK425" s="400"/>
      <c r="BL425" s="401"/>
      <c r="BM425" s="400"/>
      <c r="BN425" s="401"/>
      <c r="BO425" s="400"/>
      <c r="BP425" s="401"/>
      <c r="BQ425" s="400"/>
      <c r="BR425" s="401"/>
      <c r="BS425" s="400"/>
      <c r="BT425" s="401"/>
      <c r="BU425" s="400"/>
      <c r="BV425" s="401"/>
      <c r="BW425" s="400"/>
      <c r="BX425" s="401"/>
      <c r="BY425" s="400"/>
      <c r="BZ425" s="401"/>
      <c r="CA425" s="400"/>
      <c r="CB425" s="401"/>
      <c r="CC425" s="400"/>
      <c r="CD425" s="401"/>
      <c r="CE425" s="400"/>
      <c r="CF425" s="401"/>
      <c r="CG425" s="400"/>
      <c r="CH425" s="401"/>
      <c r="CI425" s="400"/>
      <c r="CJ425" s="401"/>
      <c r="CK425" s="400"/>
      <c r="CL425" s="401"/>
      <c r="CM425" s="400"/>
      <c r="CN425" s="401"/>
      <c r="CO425" s="400"/>
      <c r="CP425" s="401"/>
      <c r="CQ425" s="400"/>
      <c r="CR425" s="401"/>
      <c r="CS425" s="400"/>
      <c r="CT425" s="401"/>
      <c r="CU425" s="400"/>
      <c r="CV425" s="401"/>
      <c r="CW425" s="400"/>
      <c r="CX425" s="401"/>
      <c r="CY425" s="400"/>
      <c r="CZ425" s="401"/>
      <c r="DA425" s="400"/>
      <c r="DB425" s="401"/>
      <c r="DC425" s="400"/>
      <c r="DD425" s="401"/>
      <c r="DE425" s="400"/>
      <c r="DF425" s="401"/>
      <c r="DG425" s="400"/>
      <c r="DH425" s="401"/>
      <c r="DI425" s="400"/>
      <c r="DJ425" s="401"/>
      <c r="DK425" s="400"/>
      <c r="DL425" s="401"/>
      <c r="DM425" s="400"/>
      <c r="DN425" s="401"/>
      <c r="DO425" s="400"/>
      <c r="DP425" s="401"/>
      <c r="DQ425" s="400"/>
      <c r="DR425" s="401"/>
      <c r="DS425" s="400"/>
      <c r="DT425" s="401"/>
      <c r="DU425" s="400"/>
      <c r="DV425" s="401"/>
      <c r="DW425" s="400"/>
      <c r="DX425" s="401"/>
      <c r="DY425" s="400"/>
      <c r="DZ425" s="401"/>
      <c r="EA425" s="400"/>
      <c r="EB425" s="401"/>
      <c r="EC425" s="400"/>
      <c r="ED425" s="401"/>
      <c r="EE425" s="400"/>
      <c r="EF425" s="401"/>
      <c r="EG425" s="400"/>
      <c r="EH425" s="401"/>
      <c r="EI425" s="400"/>
      <c r="EJ425" s="447"/>
      <c r="EK425" s="512"/>
      <c r="EL425" s="515"/>
      <c r="EM425" s="450"/>
      <c r="EN425" s="348"/>
      <c r="EO425" s="348"/>
      <c r="EP425" s="179">
        <f t="shared" si="455"/>
        <v>0</v>
      </c>
      <c r="EQ425" s="179">
        <f t="shared" si="456"/>
        <v>0</v>
      </c>
      <c r="ER425" s="179">
        <f t="shared" si="457"/>
        <v>0</v>
      </c>
      <c r="ES425" s="179">
        <f t="shared" si="458"/>
        <v>0</v>
      </c>
      <c r="ET425" s="179">
        <f t="shared" si="459"/>
        <v>0</v>
      </c>
      <c r="EU425" s="179">
        <f t="shared" si="460"/>
        <v>0</v>
      </c>
      <c r="EV425" s="172">
        <f t="shared" si="461"/>
        <v>0</v>
      </c>
      <c r="EW425" s="253"/>
      <c r="EX425" s="254">
        <v>0</v>
      </c>
      <c r="EY425" s="180">
        <v>0</v>
      </c>
      <c r="EZ425" s="255">
        <v>0</v>
      </c>
      <c r="FA425" s="255">
        <v>0</v>
      </c>
      <c r="FB425" s="180">
        <f>SUM(FF425:GI425)/2</f>
        <v>0</v>
      </c>
      <c r="FC425" s="256">
        <f>N425*km*'VALORES TABELA'!$B$13</f>
        <v>0</v>
      </c>
      <c r="FD425" s="250">
        <f t="shared" si="489"/>
        <v>0</v>
      </c>
      <c r="FE425" s="257"/>
      <c r="FF425" s="181">
        <f>((Q425+S425)*Percapita)+((R425+T425)*Cadeirante)</f>
        <v>0</v>
      </c>
      <c r="FG425" s="181">
        <f>((U425+W425)*Percapita/30*FG$4)+((V425+X425)*Cadeirante/30*FG$4)</f>
        <v>0</v>
      </c>
      <c r="FH425" s="181">
        <f>((Y425+AA425)*Percapita/30*FH$4)+((Z425+AB425)*Cadeirante/30*FH$4)</f>
        <v>0</v>
      </c>
      <c r="FI425" s="181">
        <f>((AC425+AE425)*Percapita/30*FI$4)+((AD425+AF425)*Cadeirante/30*FI$4)</f>
        <v>0</v>
      </c>
      <c r="FJ425" s="181">
        <f>((AG425+AI425)*Percapita/30*FJ$4)+((AH425+AJ425)*Cadeirante/30*FJ$4)</f>
        <v>0</v>
      </c>
      <c r="FK425" s="181">
        <f>((AK425+AM425)*Percapita/30*FK$4)+((AL425+AN425)*Cadeirante/30*FK$4)</f>
        <v>0</v>
      </c>
      <c r="FL425" s="181">
        <f>((AO425+AQ425)*Percapita/30*FL$4)+((AP425+AR425)*Cadeirante/30*FL$4)</f>
        <v>0</v>
      </c>
      <c r="FM425" s="181">
        <f>((AS425+AU425)*Percapita/30*FM$4)+((AT425+AV425)*Cadeirante/30*FM$4)</f>
        <v>0</v>
      </c>
      <c r="FN425" s="181">
        <f>((AW425+AY425)*Percapita/30*FN$4)+((AX425+AZ425)*Cadeirante/30*FN$4)</f>
        <v>0</v>
      </c>
      <c r="FO425" s="181">
        <f>((BA425+BC425)*Percapita/30*FO$4)+((BB425+BD425)*Cadeirante/30*FO$4)</f>
        <v>0</v>
      </c>
      <c r="FP425" s="181">
        <f>((BE425+BG425)*Percapita/30*FP$4)+((BF425+BH425)*Cadeirante/30*FP$4)</f>
        <v>0</v>
      </c>
      <c r="FQ425" s="181">
        <f>((BI425+BK425)*Percapita/30*FQ$4)+((BJ425+BL425)*Cadeirante/30*FQ$4)</f>
        <v>0</v>
      </c>
      <c r="FR425" s="181">
        <f>((BM425+BO425)*Percapita/30*FR$4)+((BN425+BP425)*Cadeirante/30*FR$4)</f>
        <v>0</v>
      </c>
      <c r="FS425" s="181">
        <f>((BQ425+BS425)*Percapita/30*FS$4)+((BR425+BT425)*Cadeirante/30*FS$4)</f>
        <v>0</v>
      </c>
      <c r="FT425" s="181">
        <f>((BU425+BW425)*Percapita/30*FT$4)+((BV425+BX425)*Cadeirante/30*FT$4)</f>
        <v>0</v>
      </c>
      <c r="FU425" s="181">
        <f>((BY425+CA425)*Percapita/30*FU$4)+((BZ425+CB425)*Cadeirante/30*FU$4)</f>
        <v>0</v>
      </c>
      <c r="FV425" s="181">
        <f>((CC425+CE425)*Percapita/30*FV$4)+((CD425+CF425)*Cadeirante/30*FV$4)</f>
        <v>0</v>
      </c>
      <c r="FW425" s="181">
        <f>((CG425+CI425)*Percapita/30*FW$4)+((CI425+CK425)*Cadeirante/30*FW$4)</f>
        <v>0</v>
      </c>
      <c r="FX425" s="181">
        <f>((CK425+CM425)*Percapita/30*FX$4)+((CL425+CN425)*Cadeirante/30*FX$4)</f>
        <v>0</v>
      </c>
      <c r="FY425" s="181">
        <f>((CO425+CQ425)*Percapita/30*FY$4)+((CP425+CR425)*Cadeirante/30*FY$4)</f>
        <v>0</v>
      </c>
      <c r="FZ425" s="181">
        <f>((CS425+CU425)*Percapita/30*FZ$4)+((CT425+CV425)*Cadeirante/30*FZ$4)</f>
        <v>0</v>
      </c>
      <c r="GA425" s="181">
        <f>((CW425+CY425)*Percapita/30*GA$4)+((CX425+CZ425)*Cadeirante/30*GA$4)</f>
        <v>0</v>
      </c>
      <c r="GB425" s="181">
        <f>((DA425+DC425)*Percapita/30*GB$4)+((DB425+DD425)*Cadeirante/30*GB$4)</f>
        <v>0</v>
      </c>
      <c r="GC425" s="181">
        <f>((DE425+DG425)*Percapita/30*GC$4)+((DF425+DH425)*Cadeirante/30*GC$4)</f>
        <v>0</v>
      </c>
      <c r="GD425" s="181">
        <f>((DI425+DK425)*Percapita/30*GD$4)+((DJ425+DL425)*Cadeirante/30*GD$4)</f>
        <v>0</v>
      </c>
      <c r="GE425" s="181">
        <f>((DM425+DO425)*Percapita/30*GE$4)+((DN425+DP425)*Cadeirante/30*GE$4)</f>
        <v>0</v>
      </c>
      <c r="GF425" s="181">
        <f>((DQ425+DS425)*Percapita/30*GF$4)+((DR425+DT425)*Cadeirante/30*GF$4)</f>
        <v>0</v>
      </c>
      <c r="GG425" s="181">
        <f>((DU425+DW425)*Percapita/30*GG$4)+((DV425+DX425)*Cadeirante/30*GG$4)</f>
        <v>0</v>
      </c>
      <c r="GH425" s="181">
        <f>((DY425+EA425)*Percapita/30*GH$4)+((DZ425+EB425)*Cadeirante/30*GH$4)</f>
        <v>0</v>
      </c>
      <c r="GI425" s="181">
        <f>((EC425+EE425)*Percapita/30*GI$4)+((ED425+EF425)*Cadeirante/30*GI$4)</f>
        <v>0</v>
      </c>
      <c r="GJ425" s="181">
        <f>((EG425+EI425)*Percapita)+((EH425+EJ425)*Cadeirante)</f>
        <v>0</v>
      </c>
      <c r="GK425" s="258"/>
      <c r="GL425" s="103">
        <f t="shared" si="462"/>
        <v>0</v>
      </c>
      <c r="GM425" s="124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259"/>
      <c r="HQ425" s="64"/>
      <c r="HW425" s="257"/>
      <c r="HY425" s="280">
        <f t="shared" si="490"/>
        <v>0</v>
      </c>
      <c r="HZ425" s="280">
        <f t="shared" si="491"/>
        <v>0</v>
      </c>
      <c r="IA425" s="280">
        <f t="shared" si="492"/>
        <v>0</v>
      </c>
    </row>
    <row r="426" spans="1:237" s="106" customFormat="1" ht="22.5" customHeight="1" x14ac:dyDescent="0.25">
      <c r="A426" t="s">
        <v>3587</v>
      </c>
      <c r="B426" s="522" t="s">
        <v>3588</v>
      </c>
      <c r="C426" s="523">
        <v>1</v>
      </c>
      <c r="D426" s="524" t="s">
        <v>3556</v>
      </c>
      <c r="E426" s="524" t="s">
        <v>3589</v>
      </c>
      <c r="F426" s="525" t="s">
        <v>3224</v>
      </c>
      <c r="G426" s="525" t="s">
        <v>3225</v>
      </c>
      <c r="H426" s="350" t="s">
        <v>197</v>
      </c>
      <c r="I426" s="351" t="s">
        <v>3590</v>
      </c>
      <c r="J426" s="409" t="s">
        <v>3231</v>
      </c>
      <c r="K426" s="410" t="s">
        <v>3232</v>
      </c>
      <c r="L426" s="329">
        <f>CONTINUA!BV426</f>
        <v>0</v>
      </c>
      <c r="M426" s="329">
        <f>CONTINUA!BW426</f>
        <v>0</v>
      </c>
      <c r="N426" s="895"/>
      <c r="O426" s="896" t="s">
        <v>4043</v>
      </c>
      <c r="P426" s="897" t="s">
        <v>4035</v>
      </c>
      <c r="Q426" s="400">
        <v>48</v>
      </c>
      <c r="R426" s="401"/>
      <c r="S426" s="400"/>
      <c r="T426" s="401"/>
      <c r="U426" s="400"/>
      <c r="V426" s="401"/>
      <c r="W426" s="400"/>
      <c r="X426" s="401"/>
      <c r="Y426" s="400"/>
      <c r="Z426" s="401"/>
      <c r="AA426" s="400"/>
      <c r="AB426" s="401"/>
      <c r="AC426" s="400"/>
      <c r="AD426" s="401"/>
      <c r="AE426" s="400"/>
      <c r="AF426" s="401"/>
      <c r="AG426" s="400"/>
      <c r="AH426" s="401"/>
      <c r="AI426" s="400"/>
      <c r="AJ426" s="401"/>
      <c r="AK426" s="400"/>
      <c r="AL426" s="401"/>
      <c r="AM426" s="400"/>
      <c r="AN426" s="401"/>
      <c r="AO426" s="400"/>
      <c r="AP426" s="401"/>
      <c r="AQ426" s="400"/>
      <c r="AR426" s="401"/>
      <c r="AS426" s="400"/>
      <c r="AT426" s="401"/>
      <c r="AU426" s="400"/>
      <c r="AV426" s="401"/>
      <c r="AW426" s="400"/>
      <c r="AX426" s="401"/>
      <c r="AY426" s="400"/>
      <c r="AZ426" s="401"/>
      <c r="BA426" s="400"/>
      <c r="BB426" s="401"/>
      <c r="BC426" s="400"/>
      <c r="BD426" s="401"/>
      <c r="BE426" s="400"/>
      <c r="BF426" s="401"/>
      <c r="BG426" s="400"/>
      <c r="BH426" s="401"/>
      <c r="BI426" s="400"/>
      <c r="BJ426" s="401"/>
      <c r="BK426" s="400"/>
      <c r="BL426" s="401"/>
      <c r="BM426" s="400"/>
      <c r="BN426" s="401"/>
      <c r="BO426" s="400"/>
      <c r="BP426" s="401"/>
      <c r="BQ426" s="400"/>
      <c r="BR426" s="401"/>
      <c r="BS426" s="400"/>
      <c r="BT426" s="401"/>
      <c r="BU426" s="400"/>
      <c r="BV426" s="401"/>
      <c r="BW426" s="400"/>
      <c r="BX426" s="401"/>
      <c r="BY426" s="400"/>
      <c r="BZ426" s="401"/>
      <c r="CA426" s="400"/>
      <c r="CB426" s="401"/>
      <c r="CC426" s="400"/>
      <c r="CD426" s="401"/>
      <c r="CE426" s="400"/>
      <c r="CF426" s="401"/>
      <c r="CG426" s="400"/>
      <c r="CH426" s="401"/>
      <c r="CI426" s="400"/>
      <c r="CJ426" s="401"/>
      <c r="CK426" s="400"/>
      <c r="CL426" s="401"/>
      <c r="CM426" s="400"/>
      <c r="CN426" s="401"/>
      <c r="CO426" s="400"/>
      <c r="CP426" s="401"/>
      <c r="CQ426" s="400"/>
      <c r="CR426" s="401"/>
      <c r="CS426" s="400"/>
      <c r="CT426" s="401"/>
      <c r="CU426" s="400"/>
      <c r="CV426" s="401"/>
      <c r="CW426" s="400"/>
      <c r="CX426" s="401"/>
      <c r="CY426" s="400"/>
      <c r="CZ426" s="401"/>
      <c r="DA426" s="400"/>
      <c r="DB426" s="401"/>
      <c r="DC426" s="400"/>
      <c r="DD426" s="401"/>
      <c r="DE426" s="400"/>
      <c r="DF426" s="401"/>
      <c r="DG426" s="400"/>
      <c r="DH426" s="401"/>
      <c r="DI426" s="400"/>
      <c r="DJ426" s="401"/>
      <c r="DK426" s="400"/>
      <c r="DL426" s="401"/>
      <c r="DM426" s="400"/>
      <c r="DN426" s="401"/>
      <c r="DO426" s="400"/>
      <c r="DP426" s="401"/>
      <c r="DQ426" s="400"/>
      <c r="DR426" s="401"/>
      <c r="DS426" s="400"/>
      <c r="DT426" s="401"/>
      <c r="DU426" s="400"/>
      <c r="DV426" s="401"/>
      <c r="DW426" s="400"/>
      <c r="DX426" s="401"/>
      <c r="DY426" s="400"/>
      <c r="DZ426" s="401"/>
      <c r="EA426" s="400"/>
      <c r="EB426" s="401"/>
      <c r="EC426" s="400"/>
      <c r="ED426" s="401"/>
      <c r="EE426" s="400"/>
      <c r="EF426" s="401"/>
      <c r="EG426" s="400"/>
      <c r="EH426" s="401"/>
      <c r="EI426" s="400"/>
      <c r="EJ426" s="447"/>
      <c r="EK426" s="510"/>
      <c r="EL426" s="513"/>
      <c r="EM426" s="520"/>
      <c r="EN426" s="520"/>
      <c r="EO426" s="520"/>
      <c r="EP426" s="171">
        <f t="shared" si="455"/>
        <v>48</v>
      </c>
      <c r="EQ426" s="171">
        <f t="shared" si="456"/>
        <v>0</v>
      </c>
      <c r="ER426" s="171">
        <f t="shared" si="457"/>
        <v>0</v>
      </c>
      <c r="ES426" s="171">
        <f t="shared" si="458"/>
        <v>0</v>
      </c>
      <c r="ET426" s="171">
        <f t="shared" si="459"/>
        <v>0</v>
      </c>
      <c r="EU426" s="171">
        <f t="shared" si="460"/>
        <v>0</v>
      </c>
      <c r="EV426" s="172">
        <f t="shared" si="461"/>
        <v>48</v>
      </c>
      <c r="EW426" s="367">
        <f>IF(C426=4,IF(MAX(Q426:EJ428)&gt;0,(Especiall/30*(IF(($G426-$F426)=($G$5-$F$5),30,IF(DAY($G426)=31,($G426-$F426),($G426-$F426)+1)))),0),0)</f>
        <v>0</v>
      </c>
      <c r="EX426" s="248">
        <f t="shared" ref="EX426:EX429" si="493">FF426</f>
        <v>19819.88</v>
      </c>
      <c r="EY426" s="174">
        <f>(L426*regular)+(M426*Cadeirantee)</f>
        <v>0</v>
      </c>
      <c r="EZ426" s="249">
        <f>SUMIF(FG426:GJ426,"&gt;0")</f>
        <v>0</v>
      </c>
      <c r="FA426" s="249">
        <f>SUMIF(FG426:GJ426,"&lt;0")+SUMIF(GN426:HP426,"&lt;0")</f>
        <v>0</v>
      </c>
      <c r="FB426" s="174">
        <v>0</v>
      </c>
      <c r="FC426" s="175">
        <f>N426*km*'VALORES TABELA'!$B$13</f>
        <v>0</v>
      </c>
      <c r="FD426" s="250">
        <f>GL426</f>
        <v>0</v>
      </c>
      <c r="FE426" s="176">
        <f>(EW426+EW427+EW428+EW429+EX426+EX427+EX428+EX429+EY426+EY427+EY428+EY429+EY430+EZ426+EZ427+EZ428+EZ429+FA426+FA427+FA428+FA429+FC426+FC427+FC428+FC429+HY426-HZ426-IA426+FD426+FD427+FD428+FD429+FB430)</f>
        <v>19819.88</v>
      </c>
      <c r="FF426" s="177">
        <f>IF(C426=4,SUM(Q426+Q427+Q428+S426+S427+S428)*Percapita/30*FF$4+(R426+R427+R428+T426+T427+T428)*Cadeirante/30*FF$4,IF(C426=3,IF(Q429+S429=10,Fixo/30*FF$4+(Q426+Q427+Q428+S426+S427+S428)*Percapita/30*FF$4+(R429+T429)*Cadeirante/30*FF$4,IF(Q429+S429&lt;=9,(Q429+S429)*Crechee/30*FF$4)+(R429+T429)*Cadeirante/30*FF$4+(Q426+Q427+Q428+S426+S427+S428)*Percapita/30*FF$4)+IF(Q429+S429&gt;=11,Fixo/30*FF$4+(Q429+S429-10)*Crechee/30*FF$4,0),IF(C426=2,IF(R426+R427+R428+R429+T426+T427+T428+T429=1,Cadeirante/30*FF$4,IF(R426+R427+R428+R429+T426+T427+T428+T429=2,Fixo/30*FF$4,IF(R426+R427+R428+R429+T426+T427+T428+T429&gt;2,Fixo/30*FF$4+(R426+R427+R428+R429+T426+T427+T428+T429-2)*Cadeirante/30*FF$4)))+(Q426+Q427+Q428+S426+S427+S428)*Percapita/30*FF$4+(Q429+S429)*Crechee/30*FF$4,IF(C426=1,IF(Q426+Q427+Q428+R426+R427+R428+S426+S427+S428+T426+T427+T428&lt;=15,(Q426+Q427+Q428+S426+S427+S428)*Percapita/30*FF$4,IF(Q426+Q427+Q428+R426+R427+R428+S426+S427+S428+T426+T427+T428&gt;=16,Fixo/30*FF$4+(Q426+Q427+Q428+R426+R427+R428+S426+S427+S428+T426+T427-16)*Percapita/30*FF$4))))))</f>
        <v>19819.88</v>
      </c>
      <c r="FG426" s="177">
        <f>IF(C426=4,SUM(U426+U427+U428+W426+W427+W428)*Percapita/30*FG$4+(V426+V427+V428+X426+X427+X428)*Cadeirante/30*FG$4,IF(C426=3,IF(U429+W429=10,Fixo/30*FG$4+(U426+U427+U428+W426+W427+W428)*Percapita/30*FG$4+(V429+X429)*Cadeirante/30*FG$4,IF(U429+W429&lt;=9,(U429+W429)*Crechee/30*FG$4)+(V429+X429)*Cadeirante/30*FG$4+(U426+U427+U428+W426+W427+W428)*Percapita/30*FG$4)+IF(U429+W429&gt;=11,Fixo/30*FG$4+(U429+W429-10)*Crechee/30*FG$4,0),IF(C426=2,IF(V426+V427+V428+V429+X426+X427+X428+X429=1,Cadeirante/30*FG$4,IF(V426+V427+V428+V429+X426+X427+X428+X429=2,Fixo/30*FG$4,IF(V426+V427+V428+V429+X426+X427+X428+X429&gt;2,Fixo/30*FG$4+(V426+V427+V428+V429+X426+X427+X428+X429-2)*Cadeirante/30*FG$4)))+(U426+U427+U428+W426+W427+W428)*Percapita/30*FG$4+(U429+W429)*Crechee/30*FG$4,IF(C426=1,IF(U426+U427+U428+V426+V427+V428+W426+W427+W428+X426+X427+X428&lt;=15,(U426+U427+U428+W426+W427+W428)*Percapita/30*FG$4,IF(U426+U427+U428+V426+V427+V428+W426+W427+W428+X426+X427+X428&gt;=16,Fixo/30*FG$4+(U426+U427+U428+V426+V427+V428+W426+W427+W428+X426+X427-16)*Percapita/30*FG$4))))))</f>
        <v>0</v>
      </c>
      <c r="FH426" s="177">
        <f>IF(C426=4,SUM(Y426+Y427+Y428+AA426+AA427+AA428)*Percapita/30*FH$4+(Z426+Z427+Z428+AB426+AB427+AB428)*Cadeirante/30*FH$4,IF(C426=3,IF(Y429+AA429=10,Fixo/30*FH$4+(Y426+Y427+Y428+AA426+AA427+AA428)*Percapita/30*FH$4+(Z429+AB429)*Cadeirante/30*FH$4,IF(Y429+AA429&lt;=9,(Y429+AA429)*Crechee/30*FH$4)+(Z429+AB429)*Cadeirante/30*FH$4+(Y426+Y427+Y428+AA426+AA427+AA428)*Percapita/30*FH$4)+IF(Y429+AA429&gt;=11,Fixo/30*FH$4+(Y429+AA429-10)*Crechee/30*FH$4,0),IF(C426=2,IF(Z426+Z427+Z428+Z429+AB426+AB427+AB428+AB429=1,Cadeirante/30*FH$4,IF(Z426+Z427+Z428+Z429+AB426+AB427+AB428+AB429=2,Fixo/30*FH$4,IF(Z426+Z427+Z428+Z429+AB426+AB427+AB428+AB429&gt;2,Fixo/30*FH$4+(Z426+Z427+Z428+Z429+AB426+AB427+AB428+AB429-2)*Cadeirante/30*FH$4)))+(Y426+Y427+Y428+AA426+AA427+AA428)*Percapita/30*FH$4+(Y429+AA429)*Crechee/30*FH$4,IF(C426=1,IF(Y426+Y427+Y428+Z426+Z427+Z428+AA426+AA427+AA428+AB426+AB427+AB428&lt;=15,(Y426+Y427+Y428+AA426+AA427+AA428)*Percapita/30*FH$4,IF(Y426+Y427+Y428+Z426+Z427+Z428+AA426+AA427+AA428+AB426+AB427+AB428&gt;=16,Fixo/30*FH$4+(Y426+Y427+Y428+Z426+Z427+Z428+AA426+AA427+AA428+AB426+AB427-16)*Percapita/30*FH$4))))))</f>
        <v>0</v>
      </c>
      <c r="FI426" s="177">
        <f>IF(C426=4,SUM(AC426+AC427+AC428+AE426+AE427+AE428)*Percapita/30*FI$4+(AD426+AD427+AD428+AF426+AF427+AF428)*Cadeirante/30*FI$4,IF(C426=3,IF(AC429+AE429=10,Fixo/30*FI$4+(AC426+AC427+AC428+AE426+AE427+AE428)*Percapita/30*FI$4+(AD429+AF429)*Cadeirante/30*FI$4,IF(AC429+AE429&lt;=9,(AC429+AE429)*Crechee/30*FI$4)+(AD429+AF429)*Cadeirante/30*FI$4+(AC426+AC427+AC428+AE426+AE427+AE428)*Percapita/30*FI$4)+IF(AC429+AE429&gt;=11,Fixo/30*FI$4+(AC429+AE429-10)*Crechee/30*FI$4,0),IF(C426=2,IF(AD426+AD427+AD428+AD429+AF426+AF427+AF428+AF429=1,Cadeirante/30*FI$4,IF(AD426+AD427+AD428+AD429+AF426+AF427+AF428+AF429=2,Fixo/30*FI$4,IF(AD426+AD427+AD428+AD429+AF426+AF427+AF428+AF429&gt;2,Fixo/30*FI$4+(AD426+AD427+AD428+AD429+AF426+AF427+AF428+AF429-2)*Cadeirante/30*FI$4)))+(AC426+AC427+AC428+AE426+AE427+AE428)*Percapita/30*FI$4+(AC429+AE429)*Crechee/30*FI$4,IF(C426=1,IF(AC426+AC427+AC428+AD426+AD427+AD428+AE426+AE427+AE428+AF426+AF427+AF428&lt;=15,(AC426+AC427+AC428+AE426+AE427+AE428)*Percapita/30*FI$4,IF(AC426+AC427+AC428+AD426+AD427+AD428+AE426+AE427+AE428+AF426+AF427+AF428&gt;=16,Fixo/30*FI$4+(AC426+AC427+AC428+AD426+AD427+AD428+AE426+AE427+AE428+AF426+AF427-16)*Percapita/30*FI$4))))))</f>
        <v>0</v>
      </c>
      <c r="FJ426" s="177">
        <f>IF(C426=4,SUM(AG426+AG427+AG428+AI426+AI427+AI428)*Percapita/30*FJ$4+(AH426+AH427+AH428+AJ426+AJ427+AJ428)*Cadeirante/30*FJ$4,IF(C426=3,IF(AG429+AI429=10,Fixo/30*FJ$4+(AG426+AG427+AG428+AI426+AI427+AI428)*Percapita/30*FJ$4+(AH429+AJ429)*Cadeirante/30*FJ$4,IF(AG429+AI429&lt;=9,(AG429+AI429)*Crechee/30*FJ$4)+(AH429+AJ429)*Cadeirante/30*FJ$4+(AG426+AG427+AG428+AI426+AI427+AI428)*Percapita/30*FJ$4)+IF(AG429+AI429&gt;=11,Fixo/30*FJ$4+(AG429+AI429-10)*Crechee/30*FJ$4,0),IF(C426=2,IF(AH426+AH427+AH428+AH429+AJ426+AJ427+AJ428+AJ429=1,Cadeirante/30*FJ$4,IF(AH426+AH427+AH428+AH429+AJ426+AJ427+AJ428+AJ429=2,Fixo/30*FJ$4,IF(AH426+AH427+AH428+AH429+AJ426+AJ427+AJ428+AJ429&gt;2,Fixo/30*FJ$4+(AH426+AH427+AH428+AH429+AJ426+AJ427+AJ428+AJ429-2)*Cadeirante/30*FJ$4)))+(AG426+AG427+AG428+AI426+AI427+AI428)*Percapita/30*FJ$4+(AG429+AI429)*Crechee/30*FJ$4,IF(C426=1,IF(AG426+AG427+AG428+AH426+AH427+AH428+AI426+AI427+AI428+AJ426+AJ427+AJ428&lt;=15,(AG426+AG427+AG428+AI426+AI427+AI428)*Percapita/30*FJ$4,IF(AG426+AG427+AG428+AH426+AH427+AH428+AI426+AI427+AI428+AJ426+AJ427+AJ428&gt;=16,Fixo/30*FJ$4+(AG426+AG427+AG428+AH426+AH427+AH428+AI426+AI427+AI428+AJ426+AJ427-16)*Percapita/30*FJ$4))))))</f>
        <v>0</v>
      </c>
      <c r="FK426" s="177">
        <f>IF(C426=4,SUM(AK426+AK427+AK428+AM426+AM427+AM428)*Percapita/30*FK$4+(AL426+AL427+AL428+AN426+AN427+AN428)*Cadeirante/30*FK$4,IF(C426=3,IF(AK429+AM429=10,Fixo/30*FK$4+(AK426+AK427+AK428+AM426+AM427+AM428)*Percapita/30*FK$4+(AL429+AN429)*Cadeirante/30*FK$4,IF(AK429+AM429&lt;=9,(AK429+AM429)*Crechee/30*FK$4)+(AL429+AN429)*Cadeirante/30*FK$4+(AK426+AK427+AK428+AM426+AM427+AM428)*Percapita/30*FK$4)+IF(AK429+AM429&gt;=11,Fixo/30*FK$4+(AK429+AM429-10)*Crechee/30*FK$4,0),IF(C426=2,IF(AL426+AL427+AL428+AL429+AN426+AN427+AN428+AN429=1,Cadeirante/30*FK$4,IF(AL426+AL427+AL428+AL429+AN426+AN427+AN428+AN429=2,Fixo/30*FK$4,IF(AL426+AL427+AL428+AL429+AN426+AN427+AN428+AN429&gt;2,Fixo/30*FK$4+(AL426+AL427+AL428+AL429+AN426+AN427+AN428+AN429-2)*Cadeirante/30*FK$4)))+(AK426+AK427+AK428+AM426+AM427+AM428)*Percapita/30*FK$4+(AK429+AM429)*Crechee/30*FK$4,IF(C426=1,IF(AK426+AK427+AK428+AL426+AL427+AL428+AM426+AM427+AM428+AN426+AN427+AN428&lt;=15,(AK426+AK427+AK428+AM426+AM427+AM428)*Percapita/30*FK$4,IF(AK426+AK427+AK428+AL426+AL427+AL428+AM426+AM427+AM428+AN426+AN427+AN428&gt;=16,Fixo/30*FK$4+(AK426+AK427+AK428+AL426+AL427+AL428+AM426+AM427+AM428+AN426+AN427-16)*Percapita/30*FK$4))))))</f>
        <v>0</v>
      </c>
      <c r="FL426" s="177">
        <f>IF(C426=4,SUM(AO426+AO427+AO428+AQ426+AQ427+AQ428)*Percapita/30*FL$4+(AP426+AP427+AP428+AR426+AR427+AR428)*Cadeirante/30*FL$4,IF(C426=3,IF(AO429+AQ429=10,Fixo/30*FL$4+(AO426+AO427+AO428+AQ426+AQ427+AQ428)*Percapita/30*FL$4+(AP429+AR429)*Cadeirante/30*FL$4,IF(AO429+AQ429&lt;=9,(AO429+AQ429)*Crechee/30*FL$4)+(AP429+AR429)*Cadeirante/30*FL$4+(AO426+AO427+AO428+AQ426+AQ427+AQ428)*Percapita/30*FL$4)+IF(AO429+AQ429&gt;=11,Fixo/30*FL$4+(AO429+AQ429-10)*Crechee/30*FL$4,0),IF(C426=2,IF(AP426+AP427+AP428+AP429+AR426+AR427+AR428+AR429=1,Cadeirante/30*FL$4,IF(AP426+AP427+AP428+AP429+AR426+AR427+AR428+AR429=2,Fixo/30*FL$4,IF(AP426+AP427+AP428+AP429+AR426+AR427+AR428+AR429&gt;2,Fixo/30*FL$4+(AP426+AP427+AP428+AP429+AR426+AR427+AR428+AR429-2)*Cadeirante/30*FL$4)))+(AO426+AO427+AO428+AQ426+AQ427+AQ428)*Percapita/30*FL$4+(AO429+AQ429)*Crechee/30*FL$4,IF(C426=1,IF(AO426+AO427+AO428+AP426+AP427+AP428+AQ426+AQ427+AQ428+AR426+AR427+AR428&lt;=15,(AO426+AO427+AO428+AQ426+AQ427+AQ428)*Percapita/30*FL$4,IF(AO426+AO427+AO428+AP426+AP427+AP428+AQ426+AQ427+AQ428+AR426+AR427+AR428&gt;=16,Fixo/30*FL$4+(AO426+AO427+AO428+AP426+AP427+AP428+AQ426+AQ427+AQ428+AR426+AR427-16)*Percapita/30*FL$4))))))</f>
        <v>0</v>
      </c>
      <c r="FM426" s="177">
        <f>IF(C426=4,SUM(AS426+AS427+AS428+AU426+AU427+AU428)*Percapita/30*FM$4+(AT426+AT427+AT428+AV426+AV427+AV428)*Cadeirante/30*FM$4,IF(C426=3,IF(AS429+AU429=10,Fixo/30*FM$4+(AS426+AS427+AS428+AU426+AU427+AU428)*Percapita/30*FM$4+(AT429+AV429)*Cadeirante/30*FM$4,IF(AS429+AU429&lt;=9,(AS429+AU429)*Crechee/30*FM$4)+(AT429+AV429)*Cadeirante/30*FM$4+(AS426+AS427+AS428+AU426+AU427+AU428)*Percapita/30*FM$4)+IF(AS429+AU429&gt;=11,Fixo/30*FM$4+(AS429+AU429-10)*Crechee/30*FM$4,0),IF(C426=2,IF(AT426+AT427+AT428+AT429+AV426+AV427+AV428+AV429=1,Cadeirante/30*FM$4,IF(AT426+AT427+AT428+AT429+AV426+AV427+AV428+AV429=2,Fixo/30*FM$4,IF(AT426+AT427+AT428+AT429+AV426+AV427+AV428+AV429&gt;2,Fixo/30*FM$4+(AT426+AT427+AT428+AT429+AV426+AV427+AV428+AV429-2)*Cadeirante/30*FM$4)))+(AS426+AS427+AS428+AU426+AU427+AU428)*Percapita/30*FM$4+(AS429+AU429)*Crechee/30*FM$4,IF(C426=1,IF(AS426+AS427+AS428+AT426+AT427+AT428+AU426+AU427+AU428+AV426+AV427+AV428&lt;=15,(AS426+AS427+AS428+AU426+AU427+AU428)*Percapita/30*FM$4,IF(AS426+AS427+AS428+AT426+AT427+AT428+AU426+AU427+AU428+AV426+AV427+AV428&gt;=16,Fixo/30*FM$4+(AS426+AS427+AS428+AT426+AT427+AT428+AU426+AU427+AU428+AV426+AV427-16)*Percapita/30*FM$4))))))</f>
        <v>0</v>
      </c>
      <c r="FN426" s="177">
        <f>IF(C426=4,SUM(AW426+AW427+AW428+AY426+AY427+AY428)*Percapita/30*FN$4+(AX426+AX427+AX428+AZ426+AZ427+AZ428)*Cadeirante/30*FN$4,IF(C426=3,IF(AW429+AY429=10,Fixo/30*FN$4+(AW426+AW427+AW428+AY426+AY427+AY428)*Percapita/30*FN$4+(AX429+AZ429)*Cadeirante/30*FN$4,IF(AW429+AY429&lt;=9,(AW429+AY429)*Crechee/30*FN$4)+(AX429+AZ429)*Cadeirante/30*FN$4+(AW426+AW427+AW428+AY426+AY427+AY428)*Percapita/30*FN$4)+IF(AW429+AY429&gt;=11,Fixo/30*FN$4+(AW429+AY429-10)*Crechee/30*FN$4,0),IF(C426=2,IF(AX426+AX427+AX428+AX429+AZ426+AZ427+AZ428+AZ429=1,Cadeirante/30*FN$4,IF(AX426+AX427+AX428+AX429+AZ426+AZ427+AZ428+AZ429=2,Fixo/30*FN$4,IF(AX426+AX427+AX428+AX429+AZ426+AZ427+AZ428+AZ429&gt;2,Fixo/30*FN$4+(AX426+AX427+AX428+AX429+AZ426+AZ427+AZ428+AZ429-2)*Cadeirante/30*FN$4)))+(AW426+AW427+AW428+AY426+AY427+AY428)*Percapita/30*FN$4+(AW429+AY429)*Crechee/30*FN$4,IF(C426=1,IF(AW426+AW427+AW428+AX426+AX427+AX428+AY426+AY427+AY428+AZ426+AZ427+AZ428&lt;=15,(AW426+AW427+AW428+AY426+AY427+AY428)*Percapita/30*FN$4,IF(AW426+AW427+AW428+AX426+AX427+AX428+AY426+AY427+AY428+AZ426+AZ427+AZ428&gt;=16,Fixo/30*FN$4+(AW426+AW427+AW428+AX426+AX427+AX428+AY426+AY427+AY428+AZ426+AZ427-16)*Percapita/30*FN$4))))))</f>
        <v>0</v>
      </c>
      <c r="FO426" s="177">
        <f>IF(C426=4,SUM(BA426+BA427+BA428+BC426+BC427+BC428)*Percapita/30*FO$4+(BB426+BB427+BB428+BD426+BD427+BD428)*Cadeirante/30*FO$4,IF(C426=3,IF(BA429+BC429=10,Fixo/30*FO$4+(BA426+BA427+BA428+BC426+BC427+BC428)*Percapita/30*FO$4+(BB429+BD429)*Cadeirante/30*FO$4,IF(BA429+BC429&lt;=9,(BA429+BC429)*Crechee/30*FO$4)+(BB429+BD429)*Cadeirante/30*FO$4+(BA426+BA427+BA428+BC426+BC427+BC428)*Percapita/30*FO$4)+IF(BA429+BC429&gt;=11,Fixo/30*FO$4+(BA429+BC429-10)*Crechee/30*FO$4,0),IF(C426=2,IF(BB426+BB427+BB428+BB429+BD426+BD427+BD428+BD429=1,Cadeirante/30*FO$4,IF(BB426+BB427+BB428+BB429+BD426+BD427+BD428+BD429=2,Fixo/30*FO$4,IF(BB426+BB427+BB428+BB429+BD426+BD427+BD428+BD429&gt;2,Fixo/30*FO$4+(BB426+BB427+BB428+BB429+BD426+BD427+BD428+BD429-2)*Cadeirante/30*FO$4)))+(BA426+BA427+BA428+BC426+BC427+BC428)*Percapita/30*FO$4+(BA429+BC429)*Crechee/30*FO$4,IF(C426=1,IF(BA426+BA427+BA428+BB426+BB427+BB428+BC426+BC427+BC428+BD426+BD427+BD428&lt;=15,(BA426+BA427+BA428+BC426+BC427+BC428)*Percapita/30*FO$4,IF(BA426+BA427+BA428+BB426+BB427+BB428+BC426+BC427+BC428+BD426+BD427+BD428&gt;=16,Fixo/30*FO$4+(BA426+BA427+BA428+BB426+BB427+BB428+BC426+BC427+BC428+BD426+BD427-16)*Percapita/30*FO$4))))))</f>
        <v>0</v>
      </c>
      <c r="FP426" s="177">
        <f>IF(C426=4,SUM(BE426+BE427+BE428+BG426+BG427+BG428)*Percapita/30*FP$4+(BF426+BF427+BF428+BH426+BH427+BH428)*Cadeirante/30*FP$4,IF(C426=3,IF(BE429+BG429=10,Fixo/30*FP$4+(BE426+BE427+BE428+BG426+BG427+BG428)*Percapita/30*FP$4+(BF429+BH429)*Cadeirante/30*FP$4,IF(BE429+BG429&lt;=9,(BE429+BG429)*Crechee/30*FP$4)+(BF429+BH429)*Cadeirante/30*FP$4+(BE426+BE427+BE428+BG426+BG427+BG428)*Percapita/30*FP$4)+IF(BE429+BG429&gt;=11,Fixo/30*FP$4+(BE429+BG429-10)*Crechee/30*FP$4,0),IF(C426=2,IF(BF426+BF427+BF428+BF429+BH426+BH427+BH428+BH429=1,Cadeirante/30*FP$4,IF(BF426+BF427+BF428+BF429+BH426+BH427+BH428+BH429=2,Fixo/30*FP$4,IF(BF426+BF427+BF428+BF429+BH426+BH427+BH428+BH429&gt;2,Fixo/30*FP$4+(BF426+BF427+BF428+BF429+BH426+BH427+BH428+BH429-2)*Cadeirante/30*FP$4)))+(BE426+BE427+BE428+BG426+BG427+BG428)*Percapita/30*FP$4+(BE429+BG429)*Crechee/30*FP$4,IF(C426=1,IF(BE426+BE427+BE428+BF426+BF427+BF428+BG426+BG427+BG428+BH426+BH427+BH428&lt;=15,(BE426+BE427+BE428+BG426+BG427+BG428)*Percapita/30*FP$4,IF(BE426+BE427+BE428+BF426+BF427+BF428+BG426+BG427+BG428+BH426+BH427+BH428&gt;=16,Fixo/30*FP$4+(BE426+BE427+BE428+BF426+BF427+BF428+BG426+BG427+BG428+BH426+BH427-16)*Percapita/30*FP$4))))))</f>
        <v>0</v>
      </c>
      <c r="FQ426" s="177">
        <f>IF(C426=4,SUM(BI426+BI427+BI428+BK426+BK427+BK428)*Percapita/30*FQ$4+(BJ426+BJ427+BJ428+BL426+BL427+BL428)*Cadeirante/30*FQ$4,IF(C426=3,IF(BI429+BK429=10,Fixo/30*FQ$4+(BI426+BI427+BI428+BK426+BK427+BK428)*Percapita/30*FQ$4+(BJ429+BL429)*Cadeirante/30*FQ$4,IF(BI429+BK429&lt;=9,(BI429+BK429)*Crechee/30*FQ$4)+(BJ429+BL429)*Cadeirante/30*FQ$4+(BI426+BI427+BI428+BK426+BK427+BK428)*Percapita/30*FQ$4)+IF(BI429+BK429&gt;=11,Fixo/30*FQ$4+(BI429+BK429-10)*Crechee/30*FQ$4,0),IF(C426=2,IF(BJ426+BJ427+BJ428+BJ429+BL426+BL427+BL428+BL429=1,Cadeirante/30*FQ$4,IF(BJ426+BJ427+BJ428+BJ429+BL426+BL427+BL428+BL429=2,Fixo/30*FQ$4,IF(BJ426+BJ427+BJ428+BJ429+BL426+BL427+BL428+BL429&gt;2,Fixo/30*FQ$4+(BJ426+BJ427+BJ428+BJ429+BL426+BL427+BL428+BL429-2)*Cadeirante/30*FQ$4)))+(BI426+BI427+BI428+BK426+BK427+BK428)*Percapita/30*FQ$4+(BI429+BK429)*Crechee/30*FQ$4,IF(C426=1,IF(BI426+BI427+BI428+BJ426+BJ427+BJ428+BK426+BK427+BK428+BL426+BL427+BL428&lt;=15,(BI426+BI427+BI428+BK426+BK427+BK428)*Percapita/30*FQ$4,IF(BI426+BI427+BI428+BJ426+BJ427+BJ428+BK426+BK427+BK428+BL426+BL427+BL428&gt;=16,Fixo/30*FQ$4+(BI426+BI427+BI428+BJ426+BJ427+BJ428+BK426+BK427+BK428+BL426+BL427-16)*Percapita/30*FQ$4))))))</f>
        <v>0</v>
      </c>
      <c r="FR426" s="177">
        <f>IF(C426=4,SUM(BM426+BM427+BM428+BO426+BO427+BO428)*Percapita/30*FR$4+(BN426+BN427+BN428+BP426+BP427+BP428)*Cadeirante/30*FR$4,IF(C426=3,IF(BM429+BO429=10,Fixo/30*FR$4+(BM426+BM427+BM428+BO426+BO427+BO428)*Percapita/30*FR$4+(BN429+BP429)*Cadeirante/30*FR$4,IF(BM429+BO429&lt;=9,(BM429+BO429)*Crechee/30*FR$4)+(BN429+BP429)*Cadeirante/30*FR$4+(BM426+BM427+BM428+BO426+BO427+BO428)*Percapita/30*FR$4)+IF(BM429+BO429&gt;=11,Fixo/30*FR$4+(BM429+BO429-10)*Crechee/30*FR$4,0),IF(C426=2,IF(BN426+BN427+BN428+BN429+BP426+BP427+BP428+BP429=1,Cadeirante/30*FR$4,IF(BN426+BN427+BN428+BN429+BP426+BP427+BP428+BP429=2,Fixo/30*FR$4,IF(BN426+BN427+BN428+BN429+BP426+BP427+BP428+BP429&gt;2,Fixo/30*FR$4+(BN426+BN427+BN428+BN429+BP426+BP427+BP428+BP429-2)*Cadeirante/30*FR$4)))+(BM426+BM427+BM428+BO426+BO427+BO428)*Percapita/30*FR$4+(BM429+BO429)*Crechee/30*FR$4,IF(C426=1,IF(BM426+BM427+BM428+BN426+BN427+BN428+BO426+BO427+BO428+BP426+BP427+BP428&lt;=15,(BM426+BM427+BM428+BO426+BO427+BO428)*Percapita/30*FR$4,IF(BM426+BM427+BM428+BN426+BN427+BN428+BO426+BO427+BO428+BP426+BP427+BP428&gt;=16,Fixo/30*FR$4+(BM426+BM427+BM428+BN426+BN427+BN428+BO426+BO427+BO428+BP426+BP427-16)*Percapita/30*FR$4))))))</f>
        <v>0</v>
      </c>
      <c r="FS426" s="177">
        <f>IF(C426=4,SUM(BQ426+BQ427+BQ428+BS426+BS427+BS428)*Percapita/30*FS$4+(BR426+BR427+BR428+BT426+BT427+BT428)*Cadeirante/30*FS$4,IF(C426=3,IF(BQ429+BS429=10,Fixo/30*FS$4+(BQ426+BQ427+BQ428+BS426+BS427+BS428)*Percapita/30*FS$4+(BR429+BT429)*Cadeirante/30*FS$4,IF(BQ429+BS429&lt;=9,(BQ429+BS429)*Crechee/30*FS$4)+(BR429+BT429)*Cadeirante/30*FS$4+(BQ426+BQ427+BQ428+BS426+BS427+BS428)*Percapita/30*FS$4)+IF(BQ429+BS429&gt;=11,Fixo/30*FS$4+(BQ429+BS429-10)*Crechee/30*FS$4,0),IF(C426=2,IF(BR426+BR427+BR428+BR429+BT426+BT427+BT428+BT429=1,Cadeirante/30*FS$4,IF(BR426+BR427+BR428+BR429+BT426+BT427+BT428+BT429=2,Fixo/30*FS$4,IF(BR426+BR427+BR428+BR429+BT426+BT427+BT428+BT429&gt;2,Fixo/30*FS$4+(BR426+BR427+BR428+BR429+BT426+BT427+BT428+BT429-2)*Cadeirante/30*FS$4)))+(BQ426+BQ427+BQ428+BS426+BS427+BS428)*Percapita/30*FS$4+(BQ429+BS429)*Crechee/30*FS$4,IF(C426=1,IF(BQ426+BQ427+BQ428+BR426+BR427+BR428+BS426+BS427+BS428+BT426+BT427+BT428&lt;=15,(BQ426+BQ427+BQ428+BS426+BS427+BS428)*Percapita/30*FS$4,IF(BQ426+BQ427+BQ428+BR426+BR427+BR428+BS426+BS427+BS428+BT426+BT427+BT428&gt;=16,Fixo/30*FS$4+(BQ426+BQ427+BQ428+BR426+BR427+BR428+BS426+BS427+BS428+BT426+BT427-16)*Percapita/30*FS$4))))))</f>
        <v>0</v>
      </c>
      <c r="FT426" s="177">
        <f>IF(C426=4,SUM(BU426+BU427+BU428+BW426+BW427+BW428)*Percapita/30*FT$4+(BV426+BV427+BV428+BX426+BX427+BX428)*Cadeirante/30*FT$4,IF(C426=3,IF(BU429+BW429=10,Fixo/30*FT$4+(BU426+BU427+BU428+BW426+BW427+BW428)*Percapita/30*FT$4+(BV429+BX429)*Cadeirante/30*FT$4,IF(BU429+BW429&lt;=9,(BU429+BW429)*Crechee/30*FT$4)+(BV429+BX429)*Cadeirante/30*FT$4+(BU426+BU427+BU428+BW426+BW427+BW428)*Percapita/30*FT$4)+IF(BU429+BW429&gt;=11,Fixo/30*FT$4+(BU429+BW429-10)*Crechee/30*FT$4,0),IF(C426=2,IF(BV426+BV427+BV428+BV429+BX426+BX427+BX428+BX429=1,Cadeirante/30*FT$4,IF(BV426+BV427+BV428+BV429+BX426+BX427+BX428+BX429=2,Fixo/30*FT$4,IF(BV426+BV427+BV428+BV429+BX426+BX427+BX428+BX429&gt;2,Fixo/30*FT$4+(BV426+BV427+BV428+BV429+BX426+BX427+BX428+BX429-2)*Cadeirante/30*FT$4)))+(BU426+BU427+BU428+BW426+BW427+BW428)*Percapita/30*FT$4+(BU429+BW429)*Crechee/30*FT$4,IF(C426=1,IF(BU426+BU427+BU428+BV426+BV427+BV428+BW426+BW427+BW428+BX426+BX427+BX428&lt;=15,(BU426+BU427+BU428+BW426+BW427+BW428)*Percapita/30*FT$4,IF(BU426+BU427+BU428+BV426+BV427+BV428+BW426+BW427+BW428+BX426+BX427+BX428&gt;=16,Fixo/30*FT$4+(BU426+BU427+BU428+BV426+BV427+BV428+BW426+BW427+BW428+BX426+BX427-16)*Percapita/30*FT$4))))))</f>
        <v>0</v>
      </c>
      <c r="FU426" s="177">
        <f>IF(C426=4,SUM(BY426+BY427+BY428+CA426+CA427+CA428)*Percapita/30*FU$4+(BZ426+BZ427+BZ428+CB426+CB427+CB428)*Cadeirante/30*FU$4,IF(C426=3,IF(BY429+CA429=10,Fixo/30*FU$4+(BY426+BY427+BY428+CA426+CA427+CA428)*Percapita/30*FU$4+(BZ429+CB429)*Cadeirante/30*FU$4,IF(BY429+CA429&lt;=9,(BY429+CA429)*Crechee/30*FU$4)+(BZ429+CB429)*Cadeirante/30*FU$4+(BY426+BY427+BY428+CA426+CA427+CA428)*Percapita/30*FU$4)+IF(BY429+CA429&gt;=11,Fixo/30*FU$4+(BY429+CA429-10)*Crechee/30*FU$4,0),IF(C426=2,IF(BZ426+BZ427+BZ428+BZ429+CB426+CB427+CB428+CB429=1,Cadeirante/30*FU$4,IF(BZ426+BZ427+BZ428+BZ429+CB426+CB427+CB428+CB429=2,Fixo/30*FU$4,IF(BZ426+BZ427+BZ428+BZ429+CB426+CB427+CB428+CB429&gt;2,Fixo/30*FU$4+(BZ426+BZ427+BZ428+BZ429+CB426+CB427+CB428+CB429-2)*Cadeirante/30*FU$4)))+(BY426+BY427+BY428+CA426+CA427+CA428)*Percapita/30*FU$4+(BY429+CA429)*Crechee/30*FU$4,IF(C426=1,IF(BY426+BY427+BY428+BZ426+BZ427+BZ428+CA426+CA427+CA428+CB426+CB427+CB428&lt;=15,(BY426+BY427+BY428+CA426+CA427+CA428)*Percapita/30*FU$4,IF(BY426+BY427+BY428+BZ426+BZ427+BZ428+CA426+CA427+CA428+CB426+CB427+CB428&gt;=16,Fixo/30*FU$4+(BY426+BY427+BY428+BZ426+BZ427+BZ428+CA426+CA427+CA428+CB426+CB427-16)*Percapita/30*FU$4))))))</f>
        <v>0</v>
      </c>
      <c r="FV426" s="177">
        <f>IF(C426=4,SUM(CC426+CC427+CC428+CE426+CE427+CE428)*Percapita/30*FV$4+(CD426+CD427+CD428+CF426+CF427+CF428)*Cadeirante/30*FV$4,IF(C426=3,IF(CC429+CE429=10,Fixo/30*FV$4+(CC426+CC427+CC428+CE426+CE427+CE428)*Percapita/30*FV$4+(CD429+CF429)*Cadeirante/30*FV$4,IF(CC429+CE429&lt;=9,(CC429+CE429)*Crechee/30*FV$4)+(CD429+CF429)*Cadeirante/30*FV$4+(CC426+CC427+CC428+CE426+CE427+CE428)*Percapita/30*FV$4)+IF(CC429+CE429&gt;=11,Fixo/30*FV$4+(CC429+CE429-10)*Crechee/30*FV$4,0),IF(C426=2,IF(CD426+CD427+CD428+CD429+CF426+CF427+CF428+CF429=1,Cadeirante/30*FV$4,IF(CD426+CD427+CD428+CD429+CF426+CF427+CF428+CF429=2,Fixo/30*FV$4,IF(CD426+CD427+CD428+CD429+CF426+CF427+CF428+CF429&gt;2,Fixo/30*FV$4+(CD426+CD427+CD428+CD429+CF426+CF427+CF428+CF429-2)*Cadeirante/30*FV$4)))+(CC426+CC427+CC428+CE426+CE427+CE428)*Percapita/30*FV$4+(CC429+CE429)*Crechee/30*FV$4,IF(C426=1,IF(CC426+CC427+CC428+CD426+CD427+CD428+CE426+CE427+CE428+CF426+CF427+CF428&lt;=15,(CC426+CC427+CC428+CE426+CE427+CE428)*Percapita/30*FV$4,IF(CC426+CC427+CC428+CD426+CD427+CD428+CE426+CE427+CE428+CF426+CF427+CF428&gt;=16,Fixo/30*FV$4+(CC426+CC427+CC428+CD426+CD427+CD428+CE426+CE427+CE428+CF426+CF427-16)*Percapita/30*FV$4))))))</f>
        <v>0</v>
      </c>
      <c r="FW426" s="177">
        <f>IF(C426=4,SUM(CG426+CG427+CG428+CI426+CI427+CI428)*Percapita/30*FW$4+(CH426+CH427+CH428+CJ426+CJ427+CJ428)*Cadeirante/30*FW$4,IF(C426=3,IF(CG429+CI429=10,Fixo/30*FW$4+(CG426+CG427+CG428+CI426+CI427+CI428)*Percapita/30*FW$4+(CH429+CJ429)*Cadeirante/30*FW$4,IF(CG429+CI429&lt;=9,(CG429+CI429)*Crechee/30*FW$4)+(CH429+CJ429)*Cadeirante/30*FW$4+(CG426+CG427+CG428+CI426+CI427+CI428)*Percapita/30*FW$4)+IF(CG429+CI429&gt;=11,Fixo/30*FW$4+(CG429+CI429-10)*Crechee/30*FW$4,0),IF(C426=2,IF(CH426+CH427+CH428+CH429+CJ426+CJ427+CJ428+CJ429=1,Cadeirante/30*FW$4,IF(CH426+CH427+CH428+CH429+CJ426+CJ427+CJ428+CJ429=2,Fixo/30*FW$4,IF(CH426+CH427+CH428+CH429+CJ426+CJ427+CJ428+CJ429&gt;2,Fixo/30*FW$4+(CH426+CH427+CH428+CH429+CJ426+CJ427+CJ428+CJ429-2)*Cadeirante/30*FW$4)))+(CG426+CG427+CG428+CI426+CI427+CI428)*Percapita/30*FW$4+(CG429+CI429)*Crechee/30*FW$4,IF(C426=1,IF(CG426+CG427+CG428+CH426+CH427+CH428+CI426+CI427+CI428+CJ426+CJ427+CJ428&lt;=15,(CG426+CG427+CG428+CI426+CI427+CI428)*Percapita/30*FW$4,IF(CG426+CG427+CG428+CH426+CH427+CH428+CI426+CI427+CI428+CJ426+CJ427+CJ428&gt;=16,Fixo/30*FW$4+(CG426+CG427+CG428+CH426+CH427+CH428+CI426+CI427+CI428+CJ426+CJ427-16)*Percapita/30*FW$4))))))</f>
        <v>0</v>
      </c>
      <c r="FX426" s="177">
        <f>IF(C426=4,SUM(CK426+CK427+CK428+CM426+CM427+CM428)*Percapita/30*FX$4+(CL426+CL427+CL428+CN426+CN427+CN428)*Cadeirante/30*FX$4,IF(C426=3,IF(CK429+CM429=10,Fixo/30*FX$4+(CK426+CK427+CK428+CM426+CM427+CM428)*Percapita/30*FX$4+(CL429+CN429)*Cadeirante/30*FX$4,IF(CK429+CM429&lt;=9,(CK429+CM429)*Crechee/30*FX$4)+(CL429+CN429)*Cadeirante/30*FX$4+(CK426+CK427+CK428+CM426+CM427+CM428)*Percapita/30*FX$4)+IF(CK429+CM429&gt;=11,Fixo/30*FX$4+(CK429+CM429-10)*Crechee/30*FX$4,0),IF(C426=2,IF(CL426+CL427+CL428+CL429+CN426+CN427+CN428+CN429=1,Cadeirante/30*FX$4,IF(CL426+CL427+CL428+CL429+CN426+CN427+CN428+CN429=2,Fixo/30*FX$4,IF(CL426+CL427+CL428+CL429+CN426+CN427+CN428+CN429&gt;2,Fixo/30*FX$4+(CL426+CL427+CL428+CL429+CN426+CN427+CN428+CN429-2)*Cadeirante/30*FX$4)))+(CK426+CK427+CK428+CM426+CM427+CM428)*Percapita/30*FX$4+(CK429+CM429)*Crechee/30*FX$4,IF(C426=1,IF(CK426+CK427+CK428+CL426+CL427+CL428+CM426+CM427+CM428+CN426+CN427+CN428&lt;=15,(CK426+CK427+CK428+CM426+CM427+CM428)*Percapita/30*FX$4,IF(CK426+CK427+CK428+CL426+CL427+CL428+CM426+CM427+CM428+CN426+CN427+CN428&gt;=16,Fixo/30*FX$4+(CK426+CK427+CK428+CL426+CL427+CL428+CM426+CM427+CM428+CN426+CN427-16)*Percapita/30*FX$4))))))</f>
        <v>0</v>
      </c>
      <c r="FY426" s="177">
        <f>IF(C426=4,SUM(CO426+CO427+CO428+CQ426+CQ427+CQ428)*Percapita/30*FY$4+(CP426+CP427+CP428+CR426+CR427+CR428)*Cadeirante/30*FY$4,IF(C426=3,IF(CO429+CQ429=10,Fixo/30*FY$4+(CO426+CO427+CO428+CQ426+CQ427+CQ428)*Percapita/30*FY$4+(CP429+CR429)*Cadeirante/30*FY$4,IF(CO429+CQ429&lt;=9,(CO429+CQ429)*Crechee/30*FY$4)+(CP429+CR429)*Cadeirante/30*FY$4+(CO426+CO427+CO428+CQ426+CQ427+CQ428)*Percapita/30*FY$4)+IF(CO429+CQ429&gt;=11,Fixo/30*FY$4+(CO429+CQ429-10)*Crechee/30*FY$4,0),IF(C426=2,IF(CP426+CP427+CP428+CP429+CR426+CR427+CR428+CR429=1,Cadeirante/30*FY$4,IF(CP426+CP427+CP428+CP429+CR426+CR427+CR428+CR429=2,Fixo/30*FY$4,IF(CP426+CP427+CP428+CP429+CR426+CR427+CR428+CR429&gt;2,Fixo/30*FY$4+(CP426+CP427+CP428+CP429+CR426+CR427+CR428+CR429-2)*Cadeirante/30*FY$4)))+(CO426+CO427+CO428+CQ426+CQ427+CQ428)*Percapita/30*FY$4+(CO429+CQ429)*Crechee/30*FY$4,IF(C426=1,IF(CO426+CO427+CO428+CP426+CP427+CP428+CQ426+CQ427+CQ428+CR426+CR427+CR428&lt;=15,(CO426+CO427+CO428+CQ426+CQ427+CQ428)*Percapita/30*FY$4,IF(CO426+CO427+CO428+CP426+CP427+CP428+CQ426+CQ427+CQ428+CR426+CR427+CR428&gt;=16,Fixo/30*FY$4+(CO426+CO427+CO428+CP426+CP427+CP428+CQ426+CQ427+CQ428+CR426+CR427-16)*Percapita/30*FY$4))))))</f>
        <v>0</v>
      </c>
      <c r="FZ426" s="177">
        <f>IF(C426=4,SUM(CS426+CS427+CS428+CU426+CU427+CU428)*Percapita/30*FZ$4+(CT426+CT427+CT428+CV426+CV427+CV428)*Cadeirante/30*FZ$4,IF(C426=3,IF(CS429+CU429=10,Fixo/30*FZ$4+(CS426+CS427+CS428+CU426+CU427+CU428)*Percapita/30*FZ$4+(CT429+CV429)*Cadeirante/30*FZ$4,IF(CS429+CU429&lt;=9,(CS429+CU429)*Crechee/30*FZ$4)+(CT429+CV429)*Cadeirante/30*FZ$4+(CS426+CS427+CS428+CU426+CU427+CU428)*Percapita/30*FZ$4)+IF(CS429+CU429&gt;=11,Fixo/30*FZ$4+(CS429+CU429-10)*Crechee/30*FZ$4,0),IF(C426=2,IF(CT426+CT427+CT428+CT429+CV426+CV427+CV428+CV429=1,Cadeirante/30*FZ$4,IF(CT426+CT427+CT428+CT429+CV426+CV427+CV428+CV429=2,Fixo/30*FZ$4,IF(CT426+CT427+CT428+CT429+CV426+CV427+CV428+CV429&gt;2,Fixo/30*FZ$4+(CT426+CT427+CT428+CT429+CV426+CV427+CV428+CV429-2)*Cadeirante/30*FZ$4)))+(CS426+CS427+CS428+CU426+CU427+CU428)*Percapita/30*FZ$4+(CS429+CU429)*Crechee/30*FZ$4,IF(C426=1,IF(CS426+CS427+CS428+CT426+CT427+CT428+CU426+CU427+CU428+CV426+CV427+CV428&lt;=15,(CS426+CS427+CS428+CU426+CU427+CU428)*Percapita/30*FZ$4,IF(CS426+CS427+CS428+CT426+CT427+CT428+CU426+CU427+CU428+CV426+CV427+CV428&gt;=16,Fixo/30*FZ$4+(CS426+CS427+CS428+CT426+CT427+CT428+CU426+CU427+CU428+CV426+CV427-16)*Percapita/30*FZ$4))))))</f>
        <v>0</v>
      </c>
      <c r="GA426" s="177">
        <f>IF(C426=4,SUM(CW426+CW427+CW428+CY426+CY427+CY428)*Percapita/30*GA$4+(CX426+CX427+CX428+CZ426+CZ427+CZ428)*Cadeirante/30*GA$4,IF(C426=3,IF(CW429+CY429=10,Fixo/30*GA$4+(CW426+CW427+CW428+CY426+CY427+CY428)*Percapita/30*GA$4+(CX429+CZ429)*Cadeirante/30*GA$4,IF(CW429+CY429&lt;=9,(CW429+CY429)*Crechee/30*GA$4)+(CX429+CZ429)*Cadeirante/30*GA$4+(CW426+CW427+CW428+CY426+CY427+CY428)*Percapita/30*GA$4)+IF(CW429+CY429&gt;=11,Fixo/30*GA$4+(CW429+CY429-10)*Crechee/30*GA$4,0),IF(C426=2,IF(CX426+CX427+CX428+CX429+CZ426+CZ427+CZ428+CZ429=1,Cadeirante/30*GA$4,IF(CX426+CX427+CX428+CX429+CZ426+CZ427+CZ428+CZ429=2,Fixo/30*GA$4,IF(CX426+CX427+CX428+CX429+CZ426+CZ427+CZ428+CZ429&gt;2,Fixo/30*GA$4+(CX426+CX427+CX428+CX429+CZ426+CZ427+CZ428+CZ429-2)*Cadeirante/30*GA$4)))+(CW426+CW427+CW428+CY426+CY427+CY428)*Percapita/30*GA$4+(CW429+CY429)*Crechee/30*GA$4,IF(C426=1,IF(CW426+CW427+CW428+CX426+CX427+CX428+CY426+CY427+CY428+CZ426+CZ427+CZ428&lt;=15,(CW426+CW427+CW428+CY426+CY427+CY428)*Percapita/30*GA$4,IF(CW426+CW427+CW428+CX426+CX427+CX428+CY426+CY427+CY428+CZ426+CZ427+CZ428&gt;=16,Fixo/30*GA$4+(CW426+CW427+CW428+CX426+CX427+CX428+CY426+CY427+CY428+CZ426+CZ427-16)*Percapita/30*GA$4))))))</f>
        <v>0</v>
      </c>
      <c r="GB426" s="177">
        <f>IF(C426=4,SUM(DA426+DA427+DA428+DC426+DC427+DC428)*Percapita/30*GB$4+(DB426+DB427+DB428+DD426+DD427+DD428)*Cadeirante/30*GB$4,IF(C426=3,IF(DA429+DC429=10,Fixo/30*GB$4+(DA426+DA427+DA428+DC426+DC427+DC428)*Percapita/30*GB$4+(DB429+DD429)*Cadeirante/30*GB$4,IF(DA429+DC429&lt;=9,(DA429+DC429)*Crechee/30*GB$4)+(DB429+DD429)*Cadeirante/30*GB$4+(DA426+DA427+DA428+DC426+DC427+DC428)*Percapita/30*GB$4)+IF(DA429+DC429&gt;=11,Fixo/30*GB$4+(DA429+DC429-10)*Crechee/30*GB$4,0),IF(C426=2,IF(DB426+DB427+DB428+DB429+DD426+DD427+DD428+DD429=1,Cadeirante/30*GB$4,IF(DB426+DB427+DB428+DB429+DD426+DD427+DD428+DD429=2,Fixo/30*GB$4,IF(DB426+DB427+DB428+DB429+DD426+DD427+DD428+DD429&gt;2,Fixo/30*GB$4+(DB426+DB427+DB428+DB429+DD426+DD427+DD428+DD429-2)*Cadeirante/30*GB$4)))+(DA426+DA427+DA428+DC426+DC427+DC428)*Percapita/30*GB$4+(DA429+DC429)*Crechee/30*GB$4,IF(C426=1,IF(DA426+DA427+DA428+DB426+DB427+DB428+DC426+DC427+DC428+DD426+DD427+DD428&lt;=15,(DA426+DA427+DA428+DC426+DC427+DC428)*Percapita/30*GB$4,IF(DA426+DA427+DA428+DB426+DB427+DB428+DC426+DC427+DC428+DD426+DD427+DD428&gt;=16,Fixo/30*GB$4+(DA426+DA427+DA428+DB426+DB427+DB428+DC426+DC427+DC428+DD426+DD427-16)*Percapita/30*GB$4))))))</f>
        <v>0</v>
      </c>
      <c r="GC426" s="177">
        <f>IF(C426=4,SUM(DE426+DE427+DE428+DG426+DG427+DG428)*Percapita/30*GC$4+(DF426+DF427+DF428+DH426+DH427+DH428)*Cadeirante/30*GC$4,IF(C426=3,IF(DE429+DG429=10,Fixo/30*GC$4+(DE426+DE427+DE428+DG426+DG427+DG428)*Percapita/30*GC$4+(DF429+DH429)*Cadeirante/30*GC$4,IF(DE429+DG429&lt;=9,(DE429+DG429)*Crechee/30*GC$4)+(DF429+DH429)*Cadeirante/30*GC$4+(DE426+DE427+DE428+DG426+DG427+DG428)*Percapita/30*GC$4)+IF(DE429+DG429&gt;=11,Fixo/30*GC$4+(DE429+DG429-10)*Crechee/30*GC$4,0),IF(C426=2,IF(DF426+DF427+DF428+DF429+DH426+DH427+DH428+DH429=1,Cadeirante/30*GC$4,IF(DF426+DF427+DF428+DF429+DH426+DH427+DH428+DH429=2,Fixo/30*GC$4,IF(DF426+DF427+DF428+DF429+DH426+DH427+DH428+DH429&gt;2,Fixo/30*GC$4+(DF426+DF427+DF428+DF429+DH426+DH427+DH428+DH429-2)*Cadeirante/30*GC$4)))+(DE426+DE427+DE428+DG426+DG427+DG428)*Percapita/30*GC$4+(DE429+DG429)*Crechee/30*GC$4,IF(C426=1,IF(DE426+DE427+DE428+DF426+DF427+DF428+DG426+DG427+DG428+DH426+DH427+DH428&lt;=15,(DE426+DE427+DE428+DG426+DG427+DG428)*Percapita/30*GC$4,IF(DE426+DE427+DE428+DF426+DF427+DF428+DG426+DG427+DG428+DH426+DH427+DH428&gt;=16,Fixo/30*GC$4+(DE426+DE427+DE428+DF426+DF427+DF428+DG426+DG427+DG428+DH426+DH427-16)*Percapita/30*GC$4))))))</f>
        <v>0</v>
      </c>
      <c r="GD426" s="177">
        <f>IF(C426=4,SUM(DI426+DI427+DI428+DK426+DK427+DK428)*Percapita/30*GD$4+(DJ426+DJ427+DJ428+DL426+DL427+DL428)*Cadeirante/30*GD$4,IF(C426=3,IF(DI429+DK429=10,Fixo/30*GD$4+(DI426+DI427+DI428+DK426+DK427+DK428)*Percapita/30*GD$4+(DJ429+DL429)*Cadeirante/30*GD$4,IF(DI429+DK429&lt;=9,(DI429+DK429)*Crechee/30*GD$4)+(DJ429+DL429)*Cadeirante/30*GD$4+(DI426+DI427+DI428+DK426+DK427+DK428)*Percapita/30*GD$4)+IF(DI429+DK429&gt;=11,Fixo/30*GD$4+(DI429+DK429-10)*Crechee/30*GD$4,0),IF(C426=2,IF(DJ426+DJ427+DJ428+DJ429+DL426+DL427+DL428+DL429=1,Cadeirante/30*GD$4,IF(DJ426+DJ427+DJ428+DJ429+DL426+DL427+DL428+DL429=2,Fixo/30*GD$4,IF(DJ426+DJ427+DJ428+DJ429+DL426+DL427+DL428+DL429&gt;2,Fixo/30*GD$4+(DJ426+DJ427+DJ428+DJ429+DL426+DL427+DL428+DL429-2)*Cadeirante/30*GD$4)))+(DI426+DI427+DI428+DK426+DK427+DK428)*Percapita/30*GD$4+(DI429+DK429)*Crechee/30*GD$4,IF(C426=1,IF(DI426+DI427+DI428+DJ426+DJ427+DJ428+DK426+DK427+DK428+DL426+DL427+DL428&lt;=15,(DI426+DI427+DI428+DK426+DK427+DK428)*Percapita/30*GD$4,IF(DI426+DI427+DI428+DJ426+DJ427+DJ428+DK426+DK427+DK428+DL426+DL427+DL428&gt;=16,Fixo/30*GD$4+(DI426+DI427+DI428+DJ426+DJ427+DJ428+DK426+DK427+DK428+DL426+DL427-16)*Percapita/30*GD$4))))))</f>
        <v>0</v>
      </c>
      <c r="GE426" s="177">
        <f>IF(C426=4,SUM(DM426+DM427+DM428+DO426+DO427+DO428)*Percapita/30*GE$4+(DN426+DN427+DN428+DP426+DP427+DP428)*Cadeirante/30*GE$4,IF(C426=3,IF(DM429+DO429=10,Fixo/30*GE$4+(DM426+DM427+DM428+DO426+DO427+DO428)*Percapita/30*GE$4+(DN429+DP429)*Cadeirante/30*GE$4,IF(DM429+DO429&lt;=9,(DM429+DO429)*Crechee/30*GE$4)+(DN429+DP429)*Cadeirante/30*GE$4+(DM426+DM427+DM428+DO426+DO427+DO428)*Percapita/30*GE$4)+IF(DM429+DO429&gt;=11,Fixo/30*GE$4+(DM429+DO429-10)*Crechee/30*GE$4,0),IF(C426=2,IF(DN426+DN427+DN428+DN429+DP426+DP427+DP428+DP429=1,Cadeirante/30*GE$4,IF(DN426+DN427+DN428+DN429+DP426+DP427+DP428+DP429=2,Fixo/30*GE$4,IF(DN426+DN427+DN428+DN429+DP426+DP427+DP428+DP429&gt;2,Fixo/30*GE$4+(DN426+DN427+DN428+DN429+DP426+DP427+DP428+DP429-2)*Cadeirante/30*GE$4)))+(DM426+DM427+DM428+DO426+DO427+DO428)*Percapita/30*GE$4+(DM429+DO429)*Crechee/30*GE$4,IF(C426=1,IF(DM426+DM427+DM428+DN426+DN427+DN428+DO426+DO427+DO428+DP426+DP427+DP428&lt;=15,(DM426+DM427+DM428+DO426+DO427+DO428)*Percapita/30*GE$4,IF(DM426+DM427+DM428+DN426+DN427+DN428+DO426+DO427+DO428+DP426+DP427+DP428&gt;=16,Fixo/30*GE$4+(DM426+DM427+DM428+DN426+DN427+DN428+DO426+DO427+DO428+DP426+DP427-16)*Percapita/30*GE$4))))))</f>
        <v>0</v>
      </c>
      <c r="GF426" s="177">
        <f>IF(C426=4,SUM(DQ426+DQ427+DQ428+DS426+DS427+DS428)*Percapita/30*GF$4+(DR426+DR427+DR428+DT426+DT427+DT428)*Cadeirante/30*GF$4,IF(C426=3,IF(DQ429+DS429=10,Fixo/30*GF$4+(DQ426+DQ427+DQ428+DS426+DS427+DS428)*Percapita/30*GF$4+(DR429+DT429)*Cadeirante/30*GF$4,IF(DQ429+DS429&lt;=9,(DQ429+DS429)*Crechee/30*GF$4)+(DR429+DT429)*Cadeirante/30*GF$4+(DQ426+DQ427+DQ428+DS426+DS427+DS428)*Percapita/30*GF$4)+IF(DQ429+DS429&gt;=11,Fixo/30*GF$4+(DQ429+DS429-10)*Crechee/30*GF$4,0),IF(C426=2,IF(DR426+DR427+DR428+DR429+DT426+DT427+DT428+DT429=1,Cadeirante/30*GF$4,IF(DR426+DR427+DR428+DR429+DT426+DT427+DT428+DT429=2,Fixo/30*GF$4,IF(DR426+DR427+DR428+DR429+DT426+DT427+DT428+DT429&gt;2,Fixo/30*GF$4+(DR426+DR427+DR428+DR429+DT426+DT427+DT428+DT429-2)*Cadeirante/30*GF$4)))+(DQ426+DQ427+DQ428+DS426+DS427+DS428)*Percapita/30*GF$4+(DQ429+DS429)*Crechee/30*GF$4,IF(C426=1,IF(DQ426+DQ427+DQ428+DR426+DR427+DR428+DS426+DS427+DS428+DT426+DT427+DT428&lt;=15,(DQ426+DQ427+DQ428+DS426+DS427+DS428)*Percapita/30*GF$4,IF(DQ426+DQ427+DQ428+DR426+DR427+DR428+DS426+DS427+DS428+DT426+DT427+DT428&gt;=16,Fixo/30*GF$4+(DQ426+DQ427+DQ428+DR426+DR427+DR428+DS426+DS427+DS428+DT426+DT427-16)*Percapita/30*GF$4))))))</f>
        <v>0</v>
      </c>
      <c r="GG426" s="177">
        <f>IF(C426=4,SUM(DU426+DU427+DU428+DW426+DW427+DW428)*Percapita/30*GG$4+(DV426+DV427+DV428+DX426+DX427+DX428)*Cadeirante/30*GG$4,IF(C426=3,IF(DU429+DW429=10,Fixo/30*GG$4+(DU426+DU427+DU428+DW426+DW427+DW428)*Percapita/30*GG$4+(DV429+DX429)*Cadeirante/30*GG$4,IF(DU429+DW429&lt;=9,(DU429+DW429)*Crechee/30*GG$4)+(DV429+DX429)*Cadeirante/30*GG$4+(DU426+DU427+DU428+DW426+DW427+DW428)*Percapita/30*GG$4)+IF(DU429+DW429&gt;=11,Fixo/30*GG$4+(DU429+DW429-10)*Crechee/30*GG$4,0),IF(C426=2,IF(DV426+DV427+DV428+DV429+DX426+DX427+DX428+DX429=1,Cadeirante/30*GG$4,IF(DV426+DV427+DV428+DV429+DX426+DX427+DX428+DX429=2,Fixo/30*GG$4,IF(DV426+DV427+DV428+DV429+DX426+DX427+DX428+DX429&gt;2,Fixo/30*GG$4+(DV426+DV427+DV428+DV429+DX426+DX427+DX428+DX429-2)*Cadeirante/30*GG$4)))+(DU426+DU427+DU428+DW426+DW427+DW428)*Percapita/30*GG$4+(DU429+DW429)*Crechee/30*GG$4,IF(C426=1,IF(DU426+DU427+DU428+DV426+DV427+DV428+DW426+DW427+DW428+DX426+DX427+DX428&lt;=15,(DU426+DU427+DU428+DW426+DW427+DW428)*Percapita/30*GG$4,IF(DU426+DU427+DU428+DV426+DV427+DV428+DW426+DW427+DW428+DX426+DX427+DX428&gt;=16,Fixo/30*GG$4+(DU426+DU427+DU428+DV426+DV427+DV428+DW426+DW427+DW428+DX426+DX427-16)*Percapita/30*GG$4))))))</f>
        <v>0</v>
      </c>
      <c r="GH426" s="177">
        <f>IF(C426=4,SUM(DY426+DY427+DY428+EA426+EA427+EA428)*Percapita/30*GH$4+(DZ426+DZ427+DZ428+EB426+EB427+EB428)*Cadeirante/30*GH$4,IF(C426=3,IF(DY429+EA429=10,Fixo/30*GH$4+(DY426+DY427+DY428+EA426+EA427+EA428)*Percapita/30*GH$4+(DZ429+EB429)*Cadeirante/30*GH$4,IF(DY429+EA429&lt;=9,(DY429+EA429)*Crechee/30*GH$4)+(DZ429+EB429)*Cadeirante/30*GH$4+(DY426+DY427+DY428+EA426+EA427+EA428)*Percapita/30*GH$4)+IF(DY429+EA429&gt;=11,Fixo/30*GH$4+(DY429+EA429-10)*Crechee/30*GH$4,0),IF(C426=2,IF(DZ426+DZ427+DZ428+DZ429+EB426+EB427+EB428+EB429=1,Cadeirante/30*GH$4,IF(DZ426+DZ427+DZ428+DZ429+EB426+EB427+EB428+EB429=2,Fixo/30*GH$4,IF(DZ426+DZ427+DZ428+DZ429+EB426+EB427+EB428+EB429&gt;2,Fixo/30*GH$4+(DZ426+DZ427+DZ428+DZ429+EB426+EB427+EB428+EB429-2)*Cadeirante/30*GH$4)))+(DY426+DY427+DY428+EA426+EA427+EA428)*Percapita/30*GH$4+(DY429+EA429)*Crechee/30*GH$4,IF(C426=1,IF(DY426+DY427+DY428+DZ426+DZ427+DZ428+EA426+EA427+EA428+EB426+EB427+EB428&lt;=15,(DY426+DY427+DY428+EA426+EA427+EA428)*Percapita/30*GH$4,IF(DY426+DY427+DY428+DZ426+DZ427+DZ428+EA426+EA427+EA428+EB426+EB427+EB428&gt;=16,Fixo/30*GH$4+(DY426+DY427+DY428+DZ426+DZ427+DZ428+EA426+EA427+EA428+EB426+EB427-16)*Percapita/30*GH$4))))))</f>
        <v>0</v>
      </c>
      <c r="GI426" s="177">
        <f>IF(C426=4,SUM(EC426+EC427+EC428+EE426+EE427+EE428)*Percapita/30*GI$4+(ED426+ED427+ED428+EF426+EF427+EF428)*Cadeirante/30*GI$4,IF(C426=3,IF(EC429+EE429=10,Fixo/30*GI$4+(EC426+EC427+EC428+EE426+EE427+EE428)*Percapita/30*GI$4+(ED429+EF429)*Cadeirante/30*GI$4,IF(EC429+EE429&lt;=9,(EC429+EE429)*Crechee/30*GI$4)+(ED429+EF429)*Cadeirante/30*GI$4+(EC426+EC427+EC428+EE426+EE427+EE428)*Percapita/30*GI$4)+IF(EC429+EE429&gt;=11,Fixo/30*GI$4+(EC429+EE429-10)*Crechee/30*GI$4,0),IF(C426=2,IF(ED426+ED427+ED428+ED429+EF426+EF427+EF428+EF429=1,Cadeirante/30*GI$4,IF(ED426+ED427+ED428+ED429+EF426+EF427+EF428+EF429=2,Fixo/30*GI$4,IF(ED426+ED427+ED428+ED429+EF426+EF427+EF428+EF429&gt;2,Fixo/30*GI$4+(ED426+ED427+ED428+ED429+EF426+EF427+EF428+EF429-2)*Cadeirante/30*GI$4)))+(EC426+EC427+EC428+EE426+EE427+EE428)*Percapita/30*GI$4+(EC429+EE429)*Crechee/30*GI$4,IF(C426=1,IF(EC426+EC427+EC428+ED426+ED427+ED428+EE426+EE427+EE428+EF426+EF427+EF428&lt;=15,(EC426+EC427+EC428+EE426+EE427+EE428)*Percapita/30*GI$4,IF(EC426+EC427+EC428+ED426+ED427+ED428+EE426+EE427+EE428+EF426+EF427+EF428&gt;=16,Fixo/30*GI$4+(EC426+EC427+EC428+ED426+ED427+ED428+EE426+EE427+EE428+EF426+EF427-16)*Percapita/30*GI$4))))))</f>
        <v>0</v>
      </c>
      <c r="GJ426" s="177">
        <f>IF(C426=4,SUM(EG426+EG427+EG428+EI426+EI427+EI428)*Percapita/30*GJ$4+(EH426+EH427+EH428+EJ426+EJ427+EJ428)*Cadeirante/30*GJ$4,IF(C426=3,IF(EG429+EI429=10,Fixo/30*GJ$4+(EG426+EG427+EG428+EI426+EI427+EI428)*Percapita/30*GJ$4+(EH429+EJ429)*Cadeirante/30*GJ$4,IF(EG429+EI429&lt;=9,(EG429+EI429)*Crechee/30*GJ$4)+(EH429+EJ429)*Cadeirante/30*GJ$4+(EG426+EG427+EG428+EI426+EI427+EI428)*Percapita/30*GJ$4)+IF(EG429+EI429&gt;=11,Fixo/30*GJ$4+(EG429+EI429-10)*Crechee/30*GJ$4,0),IF(C426=2,IF(EH426+EH427+EH428+EH429+EJ426+EJ427+EJ428+EJ429=1,Cadeirante/30*GJ$4,IF(EH426+EH427+EH428+EH429+EJ426+EJ427+EJ428+EJ429=2,Fixo/30*GJ$4,IF(EH426+EH427+EH428+EH429+EJ426+EJ427+EJ428+EJ429&gt;2,Fixo/30*GJ$4+(EH426+EH427+EH428+EH429+EJ426+EJ427+EJ428+EJ429-2)*Cadeirante/30*GJ$4)))+(EG426+EG427+EG428+EI426+EI427+EI428)*Percapita/30*GJ$4+(EG429+EI429)*Crechee/30*GJ$4,IF(C426=1,IF(EG426+EG427+EG428+EH426+EH427+EH428+EI426+EI427+EI428+EJ426+EJ427+EJ428&lt;=15,(EG426+EG427+EG428+EI426+EI427+EI428)*Percapita/30*GJ$4,IF(EG426+EG427+EG428+EH426+EH427+EH428+EI426+EI427+EI428+EJ426+EJ427+EJ428&gt;=16,Fixo/30*GJ$4+(EG426+EG427+EG428+EH426+EH427+EH428+EI426+EI427+EI428+EJ426+EJ427-16)*Percapita/30*GJ$4))))))</f>
        <v>0</v>
      </c>
      <c r="GK426" s="178"/>
      <c r="GL426" s="103">
        <f t="shared" si="462"/>
        <v>0</v>
      </c>
      <c r="GM426" s="124"/>
      <c r="GN426" s="104">
        <f>SUMIF(V426:V429,"&lt;0")*Cadeirante/30*GN$4+SUMIF(X426:X429,"&lt;0")*Cadeirante/30*GN$4</f>
        <v>0</v>
      </c>
      <c r="GO426" s="104">
        <f>SUMIF(Z426:Z429,"&lt;0")*Cadeirante/30*GO$4+SUMIF(AB426:AB429,"&lt;0")*Cadeirante/30*GO$4</f>
        <v>0</v>
      </c>
      <c r="GP426" s="104">
        <f>SUMIF(AD426:AD429,"&lt;0")*Cadeirante/30*GP$4+SUMIF(AF426:AF429,"&lt;0")*Cadeirante/30*GP$4</f>
        <v>0</v>
      </c>
      <c r="GQ426" s="104">
        <f>SUMIF(AH426:AH429,"&lt;0")*Cadeirante/30*GQ$4+SUMIF(AJ426:AJ429,"&lt;0")*Cadeirante/30*GQ$4</f>
        <v>0</v>
      </c>
      <c r="GR426" s="104">
        <f>SUMIF(AL426:AL429,"&lt;0")*Cadeirante/30*GR$4+SUMIF(AN426:AN429,"&lt;0")*Cadeirante/30*GR$4</f>
        <v>0</v>
      </c>
      <c r="GS426" s="104">
        <f>SUMIF(AP426:AP429,"&lt;0")*Cadeirante/30*GS$4+SUMIF(AR426:AR429,"&lt;0")*Cadeirante/30*GS$4</f>
        <v>0</v>
      </c>
      <c r="GT426" s="104">
        <f>SUMIF(AT426:AT429,"&lt;0")*Cadeirante/30*GT$4+SUMIF(AV426:AV429,"&lt;0")*Cadeirante/30*GT$4</f>
        <v>0</v>
      </c>
      <c r="GU426" s="104">
        <f>SUMIF(AX426:AX429,"&lt;0")*Cadeirante/30*GU$4+SUMIF(AZ426:AZ429,"&lt;0")*Cadeirante/30*GU$4</f>
        <v>0</v>
      </c>
      <c r="GV426" s="104">
        <f>SUMIF(BB426:BB429,"&lt;0")*Cadeirante/30*GV$4+SUMIF(BD426:BD429,"&lt;0")*Cadeirante/30*GV$4</f>
        <v>0</v>
      </c>
      <c r="GW426" s="104">
        <f>SUMIF(BF426:BF429,"&lt;0")*Cadeirante/30*GW$4+SUMIF(BH426:BH429,"&lt;0")*Cadeirante/30*GW$4</f>
        <v>0</v>
      </c>
      <c r="GX426" s="104">
        <f>SUMIF(BJ426:BJ429,"&lt;0")*Cadeirante/30*GX$4+SUMIF(BL426:BL429,"&lt;0")*Cadeirante/30*GX$4</f>
        <v>0</v>
      </c>
      <c r="GY426" s="104">
        <f>SUMIF(BN426:BN429,"&lt;0")*Cadeirante/30*GY$4+SUMIF(BP426:BP429,"&lt;0")*Cadeirante/30*GY$4</f>
        <v>0</v>
      </c>
      <c r="GZ426" s="104">
        <f>SUMIF(BR426:BR429,"&lt;0")*Cadeirante/30*GZ$4+SUMIF(BT426:BT429,"&lt;0")*Cadeirante/30*GZ$4</f>
        <v>0</v>
      </c>
      <c r="HA426" s="104">
        <f>SUMIF(BV426:BV429,"&lt;0")*Cadeirante/30*HA$4+SUMIF(BX426:BX429,"&lt;0")*Cadeirante/30*HA$4</f>
        <v>0</v>
      </c>
      <c r="HB426" s="104">
        <f>SUMIF(BZ426:BZ429,"&lt;0")*Cadeirante/30*HB$4+SUMIF(CB426:CB429,"&lt;0")*Cadeirante/30*HB$4</f>
        <v>0</v>
      </c>
      <c r="HC426" s="104">
        <f>SUMIF(CD426:CD429,"&lt;0")*Cadeirante/30*HC$4+SUMIF(CF426:CF429,"&lt;0")*Cadeirante/30*HC$4</f>
        <v>0</v>
      </c>
      <c r="HD426" s="104">
        <f>SUMIF(CH426:CH429,"&lt;0")*Cadeirante/30*HD$4+SUMIF(CJ426:CJ429,"&lt;0")*Cadeirante/30*HD$4</f>
        <v>0</v>
      </c>
      <c r="HE426" s="104">
        <f>SUMIF(CL426:CL429,"&lt;0")*Cadeirante/30*HE$4+SUMIF(CN426:CN429,"&lt;0")*Cadeirante/30*HE$4</f>
        <v>0</v>
      </c>
      <c r="HF426" s="104">
        <f>SUMIF(CP426:CP429,"&lt;0")*Cadeirante/30*HF$4+SUMIF(CR426:CR429,"&lt;0")*Cadeirante/30*HF$4</f>
        <v>0</v>
      </c>
      <c r="HG426" s="104">
        <f>SUMIF(CT426:CT429,"&lt;0")*Cadeirante/30*HG$4+SUMIF(CV426:CV429,"&lt;0")*Cadeirante/30*HG$4</f>
        <v>0</v>
      </c>
      <c r="HH426" s="104">
        <f>SUMIF(CX426:CX429,"&lt;0")*Cadeirante/30*HH$4+SUMIF(CZ426:CZ429,"&lt;0")*Cadeirante/30*HH$4</f>
        <v>0</v>
      </c>
      <c r="HI426" s="104">
        <f>SUMIF(DB426:DB429,"&lt;0")*Cadeirante/30*HI$4+SUMIF(DD426:DD429,"&lt;0")*Cadeirante/30*HI$4</f>
        <v>0</v>
      </c>
      <c r="HJ426" s="104">
        <f>SUMIF(DF426:DF429,"&lt;0")*Cadeirante/30*HJ$4+SUMIF(DH426:DH429,"&lt;0")*Cadeirante/30*HJ$4</f>
        <v>0</v>
      </c>
      <c r="HK426" s="104">
        <f>SUMIF(DJ426:DJ429,"&lt;0")*Cadeirante/30*HK$4+SUMIF(DL426:DL429,"&lt;0")*Cadeirante/30*HK$4</f>
        <v>0</v>
      </c>
      <c r="HL426" s="104">
        <f>SUMIF(DN426:DN429,"&lt;0")*Cadeirante/30*HL$4+SUMIF(DP426:DP429,"&lt;0")*Cadeirante/30*HL$4</f>
        <v>0</v>
      </c>
      <c r="HM426" s="104">
        <f>SUMIF(DR426:DR429,"&lt;0")*Cadeirante/30*HM$4+SUMIF(DT426:DT429,"&lt;0")*Cadeirante/30*HM$4</f>
        <v>0</v>
      </c>
      <c r="HN426" s="104">
        <f>SUMIF(DV426:DV429,"&lt;0")*Cadeirante/30*HN$4+SUMIF(DX426:DX429,"&lt;0")*Cadeirante/30*HN$4</f>
        <v>0</v>
      </c>
      <c r="HO426" s="104">
        <f>SUMIF(DZ426:DZ429,"&lt;0")*Cadeirante/30*HO$4+SUMIF(EB426:EB429,"&lt;0")*Cadeirante/30*HO$4</f>
        <v>0</v>
      </c>
      <c r="HP426" s="104">
        <f>SUMIF(ED426:ED429,"&lt;0")*Cadeirante/30*HP$4+SUMIF(EF426:EF429,"&lt;0")*Cadeirante/30*HP$4</f>
        <v>0</v>
      </c>
      <c r="HQ426" s="64"/>
      <c r="HR426" s="64"/>
      <c r="HS426" s="64"/>
      <c r="HT426" s="64"/>
      <c r="HU426" s="64"/>
      <c r="HV426" s="64"/>
      <c r="HW426" s="176">
        <v>17629.309999999998</v>
      </c>
      <c r="HX426" s="64"/>
      <c r="HY426" s="280">
        <f>IF(ISTEXT(EM426), VALUE(EM426), EM426)</f>
        <v>0</v>
      </c>
      <c r="HZ426" s="280">
        <f>IF(ISTEXT(EN426), VALUE(EN426), EN426)</f>
        <v>0</v>
      </c>
      <c r="IA426" s="280">
        <f>IF(ISTEXT(EO426), VALUE(EO426), EO426)</f>
        <v>0</v>
      </c>
      <c r="IB426" s="64" t="b">
        <f>HW426=FE426</f>
        <v>0</v>
      </c>
      <c r="IC426" s="64"/>
    </row>
    <row r="427" spans="1:237" s="106" customFormat="1" ht="22.5" customHeight="1" x14ac:dyDescent="0.25">
      <c r="A427" s="368" t="s">
        <v>3587</v>
      </c>
      <c r="B427" s="369" t="s">
        <v>3588</v>
      </c>
      <c r="C427" s="370" t="s">
        <v>3233</v>
      </c>
      <c r="D427" s="371" t="s">
        <v>3556</v>
      </c>
      <c r="E427" s="371" t="s">
        <v>3589</v>
      </c>
      <c r="F427" s="372" t="s">
        <v>3224</v>
      </c>
      <c r="G427" s="372" t="s">
        <v>3225</v>
      </c>
      <c r="H427" s="373" t="s">
        <v>197</v>
      </c>
      <c r="I427" s="374" t="s">
        <v>3590</v>
      </c>
      <c r="J427" s="421" t="s">
        <v>3231</v>
      </c>
      <c r="K427" s="421" t="s">
        <v>3234</v>
      </c>
      <c r="L427" s="329">
        <f>CONTINUA!BV427</f>
        <v>0</v>
      </c>
      <c r="M427" s="329">
        <f>CONTINUA!BW427</f>
        <v>0</v>
      </c>
      <c r="N427" s="895"/>
      <c r="O427" s="896" t="s">
        <v>4043</v>
      </c>
      <c r="P427" s="897" t="s">
        <v>4035</v>
      </c>
      <c r="Q427" s="400"/>
      <c r="R427" s="401"/>
      <c r="S427" s="400"/>
      <c r="T427" s="401"/>
      <c r="U427" s="400"/>
      <c r="V427" s="401"/>
      <c r="W427" s="400"/>
      <c r="X427" s="401"/>
      <c r="Y427" s="400"/>
      <c r="Z427" s="401"/>
      <c r="AA427" s="400"/>
      <c r="AB427" s="401"/>
      <c r="AC427" s="400"/>
      <c r="AD427" s="401"/>
      <c r="AE427" s="400"/>
      <c r="AF427" s="401"/>
      <c r="AG427" s="400"/>
      <c r="AH427" s="401"/>
      <c r="AI427" s="400"/>
      <c r="AJ427" s="401"/>
      <c r="AK427" s="400"/>
      <c r="AL427" s="401"/>
      <c r="AM427" s="400"/>
      <c r="AN427" s="401"/>
      <c r="AO427" s="400"/>
      <c r="AP427" s="401"/>
      <c r="AQ427" s="400"/>
      <c r="AR427" s="401"/>
      <c r="AS427" s="400"/>
      <c r="AT427" s="401"/>
      <c r="AU427" s="400"/>
      <c r="AV427" s="401"/>
      <c r="AW427" s="400"/>
      <c r="AX427" s="401"/>
      <c r="AY427" s="400"/>
      <c r="AZ427" s="401"/>
      <c r="BA427" s="400"/>
      <c r="BB427" s="401"/>
      <c r="BC427" s="400"/>
      <c r="BD427" s="401"/>
      <c r="BE427" s="400"/>
      <c r="BF427" s="401"/>
      <c r="BG427" s="400"/>
      <c r="BH427" s="401"/>
      <c r="BI427" s="400"/>
      <c r="BJ427" s="401"/>
      <c r="BK427" s="400"/>
      <c r="BL427" s="401"/>
      <c r="BM427" s="400"/>
      <c r="BN427" s="401"/>
      <c r="BO427" s="400"/>
      <c r="BP427" s="401"/>
      <c r="BQ427" s="400"/>
      <c r="BR427" s="401"/>
      <c r="BS427" s="400"/>
      <c r="BT427" s="401"/>
      <c r="BU427" s="400"/>
      <c r="BV427" s="401"/>
      <c r="BW427" s="400"/>
      <c r="BX427" s="401"/>
      <c r="BY427" s="400"/>
      <c r="BZ427" s="401"/>
      <c r="CA427" s="400"/>
      <c r="CB427" s="401"/>
      <c r="CC427" s="400"/>
      <c r="CD427" s="401"/>
      <c r="CE427" s="400"/>
      <c r="CF427" s="401"/>
      <c r="CG427" s="400"/>
      <c r="CH427" s="401"/>
      <c r="CI427" s="400"/>
      <c r="CJ427" s="401"/>
      <c r="CK427" s="400"/>
      <c r="CL427" s="401"/>
      <c r="CM427" s="400"/>
      <c r="CN427" s="401"/>
      <c r="CO427" s="400"/>
      <c r="CP427" s="401"/>
      <c r="CQ427" s="400"/>
      <c r="CR427" s="401"/>
      <c r="CS427" s="400"/>
      <c r="CT427" s="401"/>
      <c r="CU427" s="400"/>
      <c r="CV427" s="401"/>
      <c r="CW427" s="400"/>
      <c r="CX427" s="401"/>
      <c r="CY427" s="400"/>
      <c r="CZ427" s="401"/>
      <c r="DA427" s="400"/>
      <c r="DB427" s="401"/>
      <c r="DC427" s="400"/>
      <c r="DD427" s="401"/>
      <c r="DE427" s="400"/>
      <c r="DF427" s="401"/>
      <c r="DG427" s="400"/>
      <c r="DH427" s="401"/>
      <c r="DI427" s="400"/>
      <c r="DJ427" s="401"/>
      <c r="DK427" s="400"/>
      <c r="DL427" s="401"/>
      <c r="DM427" s="400"/>
      <c r="DN427" s="401"/>
      <c r="DO427" s="400"/>
      <c r="DP427" s="401"/>
      <c r="DQ427" s="400"/>
      <c r="DR427" s="401"/>
      <c r="DS427" s="400"/>
      <c r="DT427" s="401"/>
      <c r="DU427" s="400"/>
      <c r="DV427" s="401"/>
      <c r="DW427" s="400"/>
      <c r="DX427" s="401"/>
      <c r="DY427" s="400"/>
      <c r="DZ427" s="401"/>
      <c r="EA427" s="400"/>
      <c r="EB427" s="401"/>
      <c r="EC427" s="400"/>
      <c r="ED427" s="401"/>
      <c r="EE427" s="400"/>
      <c r="EF427" s="401"/>
      <c r="EG427" s="400"/>
      <c r="EH427" s="401"/>
      <c r="EI427" s="400"/>
      <c r="EJ427" s="447"/>
      <c r="EK427" s="511"/>
      <c r="EL427" s="514"/>
      <c r="EM427" s="448"/>
      <c r="EN427" s="344"/>
      <c r="EO427" s="345"/>
      <c r="EP427" s="171">
        <f t="shared" si="455"/>
        <v>0</v>
      </c>
      <c r="EQ427" s="171">
        <f t="shared" si="456"/>
        <v>0</v>
      </c>
      <c r="ER427" s="171">
        <f t="shared" si="457"/>
        <v>0</v>
      </c>
      <c r="ES427" s="171">
        <f t="shared" si="458"/>
        <v>0</v>
      </c>
      <c r="ET427" s="171">
        <f t="shared" si="459"/>
        <v>0</v>
      </c>
      <c r="EU427" s="171">
        <f t="shared" si="460"/>
        <v>0</v>
      </c>
      <c r="EV427" s="172">
        <f t="shared" si="461"/>
        <v>0</v>
      </c>
      <c r="EW427" s="173"/>
      <c r="EX427" s="248">
        <f t="shared" si="493"/>
        <v>0</v>
      </c>
      <c r="EY427" s="174">
        <f>(L427*regular)+(M427*Cadeirantee)</f>
        <v>0</v>
      </c>
      <c r="EZ427" s="249">
        <f>SUMIF(FG427:GJ427,"&gt;0")</f>
        <v>0</v>
      </c>
      <c r="FA427" s="249">
        <f>SUMIF(FG427:GJ427,"&lt;0")+SUMIF(GN427:HP427,"&lt;0")</f>
        <v>0</v>
      </c>
      <c r="FB427" s="174">
        <v>0</v>
      </c>
      <c r="FC427" s="126">
        <f>N427*km*'VALORES TABELA'!$B$13</f>
        <v>0</v>
      </c>
      <c r="FD427" s="250">
        <f t="shared" ref="FD427:FD430" si="494">GL427</f>
        <v>0</v>
      </c>
      <c r="FE427" s="105"/>
      <c r="FF427" s="119"/>
      <c r="FG427" s="119"/>
      <c r="FH427" s="119"/>
      <c r="FI427" s="119"/>
      <c r="FJ427" s="119"/>
      <c r="FK427" s="119"/>
      <c r="FL427" s="119"/>
      <c r="FM427" s="119"/>
      <c r="FN427" s="119"/>
      <c r="FO427" s="119"/>
      <c r="FP427" s="119"/>
      <c r="FQ427" s="119"/>
      <c r="FR427" s="119"/>
      <c r="FS427" s="119"/>
      <c r="FT427" s="119"/>
      <c r="FU427" s="119"/>
      <c r="FV427" s="119"/>
      <c r="FW427" s="119"/>
      <c r="FX427" s="119"/>
      <c r="FY427" s="119"/>
      <c r="FZ427" s="119"/>
      <c r="GA427" s="119"/>
      <c r="GB427" s="119"/>
      <c r="GC427" s="119"/>
      <c r="GD427" s="119"/>
      <c r="GE427" s="119"/>
      <c r="GF427" s="119"/>
      <c r="GG427" s="119"/>
      <c r="GH427" s="119"/>
      <c r="GI427" s="119"/>
      <c r="GJ427" s="119"/>
      <c r="GK427" s="251"/>
      <c r="GL427" s="103">
        <f t="shared" si="462"/>
        <v>0</v>
      </c>
      <c r="GM427" s="124"/>
      <c r="GN427" s="104"/>
      <c r="GO427" s="104"/>
      <c r="GP427" s="104"/>
      <c r="GQ427" s="104"/>
      <c r="GR427" s="104"/>
      <c r="GS427" s="104"/>
      <c r="GT427" s="104"/>
      <c r="GU427" s="104"/>
      <c r="GV427" s="104"/>
      <c r="GW427" s="104"/>
      <c r="GX427" s="104"/>
      <c r="GY427" s="104"/>
      <c r="GZ427" s="104"/>
      <c r="HA427" s="104"/>
      <c r="HB427" s="104"/>
      <c r="HC427" s="104"/>
      <c r="HD427" s="104"/>
      <c r="HE427" s="104"/>
      <c r="HF427" s="104"/>
      <c r="HG427" s="104"/>
      <c r="HH427" s="104"/>
      <c r="HI427" s="104"/>
      <c r="HJ427" s="104"/>
      <c r="HK427" s="104"/>
      <c r="HL427" s="104"/>
      <c r="HM427" s="104"/>
      <c r="HN427" s="104"/>
      <c r="HO427" s="104"/>
      <c r="HP427" s="104"/>
      <c r="HQ427" s="64"/>
      <c r="HR427" s="64"/>
      <c r="HS427" s="64"/>
      <c r="HT427" s="64"/>
      <c r="HU427" s="64"/>
      <c r="HV427" s="64"/>
      <c r="HW427" s="105"/>
      <c r="HX427" s="64"/>
      <c r="HY427" s="280">
        <f t="shared" ref="HY427:HY430" si="495">IF(ISTEXT(EM427), VALUE(EM427), EM427)</f>
        <v>0</v>
      </c>
      <c r="HZ427" s="280">
        <f t="shared" ref="HZ427:HZ430" si="496">IF(ISTEXT(EN427), VALUE(EN427), EN427)</f>
        <v>0</v>
      </c>
      <c r="IA427" s="280">
        <f t="shared" ref="IA427:IA430" si="497">IF(ISTEXT(EO427), VALUE(EO427), EO427)</f>
        <v>0</v>
      </c>
      <c r="IB427" s="64"/>
      <c r="IC427" s="64"/>
    </row>
    <row r="428" spans="1:237" s="106" customFormat="1" ht="22.5" customHeight="1" x14ac:dyDescent="0.25">
      <c r="A428" s="368" t="s">
        <v>3587</v>
      </c>
      <c r="B428" s="369" t="s">
        <v>3588</v>
      </c>
      <c r="C428" s="375" t="s">
        <v>3233</v>
      </c>
      <c r="D428" s="371" t="s">
        <v>3556</v>
      </c>
      <c r="E428" s="371" t="s">
        <v>3589</v>
      </c>
      <c r="F428" s="376" t="s">
        <v>3224</v>
      </c>
      <c r="G428" s="376" t="s">
        <v>3225</v>
      </c>
      <c r="H428" s="373" t="s">
        <v>197</v>
      </c>
      <c r="I428" s="374" t="s">
        <v>3590</v>
      </c>
      <c r="J428" s="421" t="s">
        <v>3231</v>
      </c>
      <c r="K428" s="422" t="s">
        <v>3235</v>
      </c>
      <c r="L428" s="329">
        <f>CONTINUA!BV428</f>
        <v>0</v>
      </c>
      <c r="M428" s="329">
        <f>CONTINUA!BW428</f>
        <v>0</v>
      </c>
      <c r="N428" s="895"/>
      <c r="O428" s="896" t="s">
        <v>4043</v>
      </c>
      <c r="P428" s="897" t="s">
        <v>4035</v>
      </c>
      <c r="Q428" s="400"/>
      <c r="R428" s="401"/>
      <c r="S428" s="400"/>
      <c r="T428" s="401"/>
      <c r="U428" s="400"/>
      <c r="V428" s="401"/>
      <c r="W428" s="400"/>
      <c r="X428" s="401"/>
      <c r="Y428" s="400"/>
      <c r="Z428" s="401"/>
      <c r="AA428" s="400"/>
      <c r="AB428" s="401"/>
      <c r="AC428" s="400"/>
      <c r="AD428" s="401"/>
      <c r="AE428" s="400"/>
      <c r="AF428" s="401"/>
      <c r="AG428" s="400"/>
      <c r="AH428" s="401"/>
      <c r="AI428" s="400"/>
      <c r="AJ428" s="401"/>
      <c r="AK428" s="400"/>
      <c r="AL428" s="401"/>
      <c r="AM428" s="400"/>
      <c r="AN428" s="401"/>
      <c r="AO428" s="400"/>
      <c r="AP428" s="401"/>
      <c r="AQ428" s="400"/>
      <c r="AR428" s="401"/>
      <c r="AS428" s="400"/>
      <c r="AT428" s="401"/>
      <c r="AU428" s="400"/>
      <c r="AV428" s="401"/>
      <c r="AW428" s="400"/>
      <c r="AX428" s="401"/>
      <c r="AY428" s="400"/>
      <c r="AZ428" s="401"/>
      <c r="BA428" s="400"/>
      <c r="BB428" s="401"/>
      <c r="BC428" s="400"/>
      <c r="BD428" s="401"/>
      <c r="BE428" s="400"/>
      <c r="BF428" s="401"/>
      <c r="BG428" s="400"/>
      <c r="BH428" s="401"/>
      <c r="BI428" s="400"/>
      <c r="BJ428" s="401"/>
      <c r="BK428" s="400"/>
      <c r="BL428" s="401"/>
      <c r="BM428" s="400"/>
      <c r="BN428" s="401"/>
      <c r="BO428" s="400"/>
      <c r="BP428" s="401"/>
      <c r="BQ428" s="400"/>
      <c r="BR428" s="401"/>
      <c r="BS428" s="400"/>
      <c r="BT428" s="401"/>
      <c r="BU428" s="400"/>
      <c r="BV428" s="401"/>
      <c r="BW428" s="400"/>
      <c r="BX428" s="401"/>
      <c r="BY428" s="400"/>
      <c r="BZ428" s="401"/>
      <c r="CA428" s="400"/>
      <c r="CB428" s="401"/>
      <c r="CC428" s="400"/>
      <c r="CD428" s="401"/>
      <c r="CE428" s="400"/>
      <c r="CF428" s="401"/>
      <c r="CG428" s="400"/>
      <c r="CH428" s="401"/>
      <c r="CI428" s="400"/>
      <c r="CJ428" s="401"/>
      <c r="CK428" s="400"/>
      <c r="CL428" s="401"/>
      <c r="CM428" s="400"/>
      <c r="CN428" s="401"/>
      <c r="CO428" s="400"/>
      <c r="CP428" s="401"/>
      <c r="CQ428" s="400"/>
      <c r="CR428" s="401"/>
      <c r="CS428" s="400"/>
      <c r="CT428" s="401"/>
      <c r="CU428" s="400"/>
      <c r="CV428" s="401"/>
      <c r="CW428" s="400"/>
      <c r="CX428" s="401"/>
      <c r="CY428" s="400"/>
      <c r="CZ428" s="401"/>
      <c r="DA428" s="400"/>
      <c r="DB428" s="401"/>
      <c r="DC428" s="400"/>
      <c r="DD428" s="401"/>
      <c r="DE428" s="400"/>
      <c r="DF428" s="401"/>
      <c r="DG428" s="400"/>
      <c r="DH428" s="401"/>
      <c r="DI428" s="400"/>
      <c r="DJ428" s="401"/>
      <c r="DK428" s="400"/>
      <c r="DL428" s="401"/>
      <c r="DM428" s="400"/>
      <c r="DN428" s="401"/>
      <c r="DO428" s="400"/>
      <c r="DP428" s="401"/>
      <c r="DQ428" s="400"/>
      <c r="DR428" s="401"/>
      <c r="DS428" s="400"/>
      <c r="DT428" s="401"/>
      <c r="DU428" s="400"/>
      <c r="DV428" s="401"/>
      <c r="DW428" s="400"/>
      <c r="DX428" s="401"/>
      <c r="DY428" s="400"/>
      <c r="DZ428" s="401"/>
      <c r="EA428" s="400"/>
      <c r="EB428" s="401"/>
      <c r="EC428" s="400"/>
      <c r="ED428" s="401"/>
      <c r="EE428" s="400"/>
      <c r="EF428" s="401"/>
      <c r="EG428" s="400"/>
      <c r="EH428" s="401"/>
      <c r="EI428" s="400"/>
      <c r="EJ428" s="447"/>
      <c r="EK428" s="511"/>
      <c r="EL428" s="514"/>
      <c r="EM428" s="448"/>
      <c r="EN428" s="344"/>
      <c r="EO428" s="345"/>
      <c r="EP428" s="171">
        <f t="shared" si="455"/>
        <v>0</v>
      </c>
      <c r="EQ428" s="171">
        <f t="shared" si="456"/>
        <v>0</v>
      </c>
      <c r="ER428" s="171">
        <f t="shared" si="457"/>
        <v>0</v>
      </c>
      <c r="ES428" s="171">
        <f t="shared" si="458"/>
        <v>0</v>
      </c>
      <c r="ET428" s="171">
        <f t="shared" si="459"/>
        <v>0</v>
      </c>
      <c r="EU428" s="171">
        <f t="shared" si="460"/>
        <v>0</v>
      </c>
      <c r="EV428" s="172">
        <f t="shared" si="461"/>
        <v>0</v>
      </c>
      <c r="EW428" s="125"/>
      <c r="EX428" s="248">
        <f t="shared" si="493"/>
        <v>0</v>
      </c>
      <c r="EY428" s="174">
        <f>(L428*regular)+(M428*Cadeirantee)</f>
        <v>0</v>
      </c>
      <c r="EZ428" s="249">
        <f>SUMIF(FG428:GJ428,"&gt;0")</f>
        <v>0</v>
      </c>
      <c r="FA428" s="249">
        <f>SUMIF(FG428:GJ428,"&lt;0")+SUMIF(GN428:HP428,"&lt;0")</f>
        <v>0</v>
      </c>
      <c r="FB428" s="174">
        <v>0</v>
      </c>
      <c r="FC428" s="126">
        <f>N428*km*'VALORES TABELA'!$B$13</f>
        <v>0</v>
      </c>
      <c r="FD428" s="250">
        <f t="shared" si="494"/>
        <v>0</v>
      </c>
      <c r="FE428" s="105"/>
      <c r="FF428" s="108"/>
      <c r="FG428" s="108"/>
      <c r="FH428" s="108"/>
      <c r="FI428" s="108"/>
      <c r="FJ428" s="108"/>
      <c r="FK428" s="108"/>
      <c r="FL428" s="108"/>
      <c r="FM428" s="108"/>
      <c r="FN428" s="108"/>
      <c r="FO428" s="108"/>
      <c r="FP428" s="108"/>
      <c r="FQ428" s="108"/>
      <c r="FR428" s="108"/>
      <c r="FS428" s="108"/>
      <c r="FT428" s="108"/>
      <c r="FU428" s="108"/>
      <c r="FV428" s="108"/>
      <c r="FW428" s="108"/>
      <c r="FX428" s="108"/>
      <c r="FY428" s="108"/>
      <c r="FZ428" s="108"/>
      <c r="GA428" s="108"/>
      <c r="GB428" s="108"/>
      <c r="GC428" s="108"/>
      <c r="GD428" s="108"/>
      <c r="GE428" s="108"/>
      <c r="GF428" s="108"/>
      <c r="GG428" s="108"/>
      <c r="GH428" s="108"/>
      <c r="GI428" s="108"/>
      <c r="GJ428" s="108"/>
      <c r="GK428" s="251"/>
      <c r="GL428" s="103">
        <f t="shared" si="462"/>
        <v>0</v>
      </c>
      <c r="GM428" s="124"/>
      <c r="GN428" s="104"/>
      <c r="GO428" s="104"/>
      <c r="GP428" s="104"/>
      <c r="GQ428" s="104"/>
      <c r="GR428" s="104"/>
      <c r="GS428" s="104"/>
      <c r="GT428" s="104"/>
      <c r="GU428" s="104"/>
      <c r="GV428" s="104"/>
      <c r="GW428" s="104"/>
      <c r="GX428" s="104"/>
      <c r="GY428" s="104"/>
      <c r="GZ428" s="104"/>
      <c r="HA428" s="104"/>
      <c r="HB428" s="104"/>
      <c r="HC428" s="104"/>
      <c r="HD428" s="104"/>
      <c r="HE428" s="104"/>
      <c r="HF428" s="104"/>
      <c r="HG428" s="104"/>
      <c r="HH428" s="104"/>
      <c r="HI428" s="104"/>
      <c r="HJ428" s="104"/>
      <c r="HK428" s="104"/>
      <c r="HL428" s="104"/>
      <c r="HM428" s="104"/>
      <c r="HN428" s="104"/>
      <c r="HO428" s="104"/>
      <c r="HP428" s="104"/>
      <c r="HQ428" s="64"/>
      <c r="HR428" s="64"/>
      <c r="HS428" s="64"/>
      <c r="HT428" s="64"/>
      <c r="HU428" s="64"/>
      <c r="HV428" s="64"/>
      <c r="HW428" s="105"/>
      <c r="HX428" s="64"/>
      <c r="HY428" s="280">
        <f t="shared" si="495"/>
        <v>0</v>
      </c>
      <c r="HZ428" s="280">
        <f t="shared" si="496"/>
        <v>0</v>
      </c>
      <c r="IA428" s="280">
        <f t="shared" si="497"/>
        <v>0</v>
      </c>
      <c r="IB428" s="64"/>
      <c r="IC428" s="64"/>
    </row>
    <row r="429" spans="1:237" s="106" customFormat="1" ht="22.5" customHeight="1" x14ac:dyDescent="0.25">
      <c r="A429" s="368" t="s">
        <v>3587</v>
      </c>
      <c r="B429" s="369" t="s">
        <v>3588</v>
      </c>
      <c r="C429" s="375" t="s">
        <v>3233</v>
      </c>
      <c r="D429" s="371" t="s">
        <v>3556</v>
      </c>
      <c r="E429" s="371" t="s">
        <v>3589</v>
      </c>
      <c r="F429" s="376" t="s">
        <v>3224</v>
      </c>
      <c r="G429" s="376" t="s">
        <v>3225</v>
      </c>
      <c r="H429" s="373" t="s">
        <v>197</v>
      </c>
      <c r="I429" s="374" t="s">
        <v>3590</v>
      </c>
      <c r="J429" s="421" t="s">
        <v>3231</v>
      </c>
      <c r="K429" s="423" t="s">
        <v>3236</v>
      </c>
      <c r="L429" s="329">
        <f>CONTINUA!BV429</f>
        <v>0</v>
      </c>
      <c r="M429" s="329">
        <f>CONTINUA!BW429</f>
        <v>0</v>
      </c>
      <c r="N429" s="895"/>
      <c r="O429" s="896" t="s">
        <v>4043</v>
      </c>
      <c r="P429" s="897" t="s">
        <v>4035</v>
      </c>
      <c r="Q429" s="400"/>
      <c r="R429" s="401"/>
      <c r="S429" s="400"/>
      <c r="T429" s="401"/>
      <c r="U429" s="400"/>
      <c r="V429" s="401"/>
      <c r="W429" s="400"/>
      <c r="X429" s="401"/>
      <c r="Y429" s="400"/>
      <c r="Z429" s="401"/>
      <c r="AA429" s="400"/>
      <c r="AB429" s="401"/>
      <c r="AC429" s="400"/>
      <c r="AD429" s="401"/>
      <c r="AE429" s="400"/>
      <c r="AF429" s="401"/>
      <c r="AG429" s="400"/>
      <c r="AH429" s="401"/>
      <c r="AI429" s="400"/>
      <c r="AJ429" s="401"/>
      <c r="AK429" s="400"/>
      <c r="AL429" s="401"/>
      <c r="AM429" s="400"/>
      <c r="AN429" s="401"/>
      <c r="AO429" s="400"/>
      <c r="AP429" s="401"/>
      <c r="AQ429" s="400"/>
      <c r="AR429" s="401"/>
      <c r="AS429" s="400"/>
      <c r="AT429" s="401"/>
      <c r="AU429" s="400"/>
      <c r="AV429" s="401"/>
      <c r="AW429" s="400"/>
      <c r="AX429" s="401"/>
      <c r="AY429" s="400"/>
      <c r="AZ429" s="401"/>
      <c r="BA429" s="400"/>
      <c r="BB429" s="401"/>
      <c r="BC429" s="400"/>
      <c r="BD429" s="401"/>
      <c r="BE429" s="400"/>
      <c r="BF429" s="401"/>
      <c r="BG429" s="400"/>
      <c r="BH429" s="401"/>
      <c r="BI429" s="400"/>
      <c r="BJ429" s="401"/>
      <c r="BK429" s="400"/>
      <c r="BL429" s="401"/>
      <c r="BM429" s="400"/>
      <c r="BN429" s="401"/>
      <c r="BO429" s="400"/>
      <c r="BP429" s="401"/>
      <c r="BQ429" s="400"/>
      <c r="BR429" s="401"/>
      <c r="BS429" s="400"/>
      <c r="BT429" s="401"/>
      <c r="BU429" s="400"/>
      <c r="BV429" s="401"/>
      <c r="BW429" s="400"/>
      <c r="BX429" s="401"/>
      <c r="BY429" s="400"/>
      <c r="BZ429" s="401"/>
      <c r="CA429" s="400"/>
      <c r="CB429" s="401"/>
      <c r="CC429" s="400"/>
      <c r="CD429" s="401"/>
      <c r="CE429" s="400"/>
      <c r="CF429" s="401"/>
      <c r="CG429" s="400"/>
      <c r="CH429" s="401"/>
      <c r="CI429" s="400"/>
      <c r="CJ429" s="401"/>
      <c r="CK429" s="400"/>
      <c r="CL429" s="401"/>
      <c r="CM429" s="400"/>
      <c r="CN429" s="401"/>
      <c r="CO429" s="400"/>
      <c r="CP429" s="401"/>
      <c r="CQ429" s="400"/>
      <c r="CR429" s="401"/>
      <c r="CS429" s="400"/>
      <c r="CT429" s="401"/>
      <c r="CU429" s="400"/>
      <c r="CV429" s="401"/>
      <c r="CW429" s="400"/>
      <c r="CX429" s="401"/>
      <c r="CY429" s="400"/>
      <c r="CZ429" s="401"/>
      <c r="DA429" s="400"/>
      <c r="DB429" s="401"/>
      <c r="DC429" s="400"/>
      <c r="DD429" s="401"/>
      <c r="DE429" s="400"/>
      <c r="DF429" s="401"/>
      <c r="DG429" s="400"/>
      <c r="DH429" s="401"/>
      <c r="DI429" s="400"/>
      <c r="DJ429" s="401"/>
      <c r="DK429" s="400"/>
      <c r="DL429" s="401"/>
      <c r="DM429" s="400"/>
      <c r="DN429" s="401"/>
      <c r="DO429" s="400"/>
      <c r="DP429" s="401"/>
      <c r="DQ429" s="400"/>
      <c r="DR429" s="401"/>
      <c r="DS429" s="400"/>
      <c r="DT429" s="401"/>
      <c r="DU429" s="400"/>
      <c r="DV429" s="401"/>
      <c r="DW429" s="400"/>
      <c r="DX429" s="401"/>
      <c r="DY429" s="400"/>
      <c r="DZ429" s="401"/>
      <c r="EA429" s="400"/>
      <c r="EB429" s="401"/>
      <c r="EC429" s="400"/>
      <c r="ED429" s="401"/>
      <c r="EE429" s="400"/>
      <c r="EF429" s="401"/>
      <c r="EG429" s="400"/>
      <c r="EH429" s="401"/>
      <c r="EI429" s="400"/>
      <c r="EJ429" s="447"/>
      <c r="EK429" s="511"/>
      <c r="EL429" s="514"/>
      <c r="EM429" s="448"/>
      <c r="EN429" s="344"/>
      <c r="EO429" s="345"/>
      <c r="EP429" s="171">
        <f t="shared" si="455"/>
        <v>0</v>
      </c>
      <c r="EQ429" s="171">
        <f t="shared" si="456"/>
        <v>0</v>
      </c>
      <c r="ER429" s="171">
        <f t="shared" si="457"/>
        <v>0</v>
      </c>
      <c r="ES429" s="171">
        <f t="shared" si="458"/>
        <v>0</v>
      </c>
      <c r="ET429" s="171">
        <f t="shared" si="459"/>
        <v>0</v>
      </c>
      <c r="EU429" s="171">
        <f t="shared" si="460"/>
        <v>0</v>
      </c>
      <c r="EV429" s="172">
        <f t="shared" si="461"/>
        <v>0</v>
      </c>
      <c r="EW429" s="127"/>
      <c r="EX429" s="248">
        <f t="shared" si="493"/>
        <v>0</v>
      </c>
      <c r="EY429" s="174">
        <f>(L429*regular)+(M429*Cadeirantee)</f>
        <v>0</v>
      </c>
      <c r="EZ429" s="249">
        <f>SUMIF(FG429:GJ429,"&gt;0")</f>
        <v>0</v>
      </c>
      <c r="FA429" s="249">
        <f>SUMIF(FG429:GJ429,"&lt;0")+SUMIF(GN429:HP429,"&lt;0")</f>
        <v>0</v>
      </c>
      <c r="FB429" s="174">
        <v>0</v>
      </c>
      <c r="FC429" s="126">
        <f>N429*km*'VALORES TABELA'!$B$13</f>
        <v>0</v>
      </c>
      <c r="FD429" s="250">
        <f t="shared" si="494"/>
        <v>0</v>
      </c>
      <c r="FE429" s="105"/>
      <c r="FF429" s="118"/>
      <c r="FG429" s="118"/>
      <c r="FH429" s="118"/>
      <c r="FI429" s="118"/>
      <c r="FJ429" s="118"/>
      <c r="FK429" s="118"/>
      <c r="FL429" s="118"/>
      <c r="FM429" s="118"/>
      <c r="FN429" s="118"/>
      <c r="FO429" s="118"/>
      <c r="FP429" s="118"/>
      <c r="FQ429" s="118"/>
      <c r="FR429" s="118"/>
      <c r="FS429" s="118"/>
      <c r="FT429" s="118"/>
      <c r="FU429" s="118"/>
      <c r="FV429" s="118"/>
      <c r="FW429" s="118"/>
      <c r="FX429" s="118"/>
      <c r="FY429" s="118"/>
      <c r="FZ429" s="118"/>
      <c r="GA429" s="118"/>
      <c r="GB429" s="118"/>
      <c r="GC429" s="118"/>
      <c r="GD429" s="118"/>
      <c r="GE429" s="118"/>
      <c r="GF429" s="118"/>
      <c r="GG429" s="118"/>
      <c r="GH429" s="118"/>
      <c r="GI429" s="118"/>
      <c r="GJ429" s="118"/>
      <c r="GK429" s="252"/>
      <c r="GL429" s="103">
        <f t="shared" si="462"/>
        <v>0</v>
      </c>
      <c r="GM429" s="124"/>
      <c r="GN429" s="104"/>
      <c r="GO429" s="104"/>
      <c r="GP429" s="104"/>
      <c r="GQ429" s="104"/>
      <c r="GR429" s="104"/>
      <c r="GS429" s="104"/>
      <c r="GT429" s="104"/>
      <c r="GU429" s="104"/>
      <c r="GV429" s="104"/>
      <c r="GW429" s="104"/>
      <c r="GX429" s="104"/>
      <c r="GY429" s="104"/>
      <c r="GZ429" s="104"/>
      <c r="HA429" s="104"/>
      <c r="HB429" s="104"/>
      <c r="HC429" s="104"/>
      <c r="HD429" s="104"/>
      <c r="HE429" s="104"/>
      <c r="HF429" s="104"/>
      <c r="HG429" s="104"/>
      <c r="HH429" s="104"/>
      <c r="HI429" s="104"/>
      <c r="HJ429" s="104"/>
      <c r="HK429" s="104"/>
      <c r="HL429" s="104"/>
      <c r="HM429" s="104"/>
      <c r="HN429" s="104"/>
      <c r="HO429" s="104"/>
      <c r="HP429" s="104"/>
      <c r="HQ429" s="64"/>
      <c r="HR429" s="65"/>
      <c r="HS429" s="65"/>
      <c r="HT429" s="65"/>
      <c r="HU429" s="65"/>
      <c r="HV429" s="65"/>
      <c r="HW429" s="105"/>
      <c r="HX429" s="65"/>
      <c r="HY429" s="280">
        <f t="shared" si="495"/>
        <v>0</v>
      </c>
      <c r="HZ429" s="280">
        <f t="shared" si="496"/>
        <v>0</v>
      </c>
      <c r="IA429" s="280">
        <f t="shared" si="497"/>
        <v>0</v>
      </c>
      <c r="IB429" s="65"/>
      <c r="IC429" s="65"/>
    </row>
    <row r="430" spans="1:237" s="106" customFormat="1" ht="22.5" customHeight="1" thickBot="1" x14ac:dyDescent="0.3">
      <c r="A430" s="377" t="s">
        <v>3587</v>
      </c>
      <c r="B430" s="378" t="s">
        <v>3588</v>
      </c>
      <c r="C430" s="379" t="s">
        <v>3233</v>
      </c>
      <c r="D430" s="380" t="s">
        <v>3556</v>
      </c>
      <c r="E430" s="380" t="s">
        <v>3589</v>
      </c>
      <c r="F430" s="381" t="s">
        <v>3224</v>
      </c>
      <c r="G430" s="381" t="s">
        <v>3225</v>
      </c>
      <c r="H430" s="382" t="s">
        <v>197</v>
      </c>
      <c r="I430" s="383" t="s">
        <v>3590</v>
      </c>
      <c r="J430" s="421" t="s">
        <v>3231</v>
      </c>
      <c r="K430" s="424" t="s">
        <v>60</v>
      </c>
      <c r="L430" s="329">
        <f>CONTINUA!BV430</f>
        <v>0</v>
      </c>
      <c r="M430" s="329">
        <f>CONTINUA!BW430</f>
        <v>0</v>
      </c>
      <c r="N430" s="895"/>
      <c r="O430" s="896" t="s">
        <v>4043</v>
      </c>
      <c r="P430" s="897" t="s">
        <v>4035</v>
      </c>
      <c r="Q430" s="400"/>
      <c r="R430" s="401"/>
      <c r="S430" s="400"/>
      <c r="T430" s="401"/>
      <c r="U430" s="400"/>
      <c r="V430" s="401"/>
      <c r="W430" s="400"/>
      <c r="X430" s="401"/>
      <c r="Y430" s="400"/>
      <c r="Z430" s="401"/>
      <c r="AA430" s="400"/>
      <c r="AB430" s="401"/>
      <c r="AC430" s="400"/>
      <c r="AD430" s="401"/>
      <c r="AE430" s="400"/>
      <c r="AF430" s="401"/>
      <c r="AG430" s="400"/>
      <c r="AH430" s="401"/>
      <c r="AI430" s="400"/>
      <c r="AJ430" s="401"/>
      <c r="AK430" s="400"/>
      <c r="AL430" s="401"/>
      <c r="AM430" s="400"/>
      <c r="AN430" s="401"/>
      <c r="AO430" s="400"/>
      <c r="AP430" s="401"/>
      <c r="AQ430" s="400"/>
      <c r="AR430" s="401"/>
      <c r="AS430" s="400"/>
      <c r="AT430" s="401"/>
      <c r="AU430" s="400"/>
      <c r="AV430" s="401"/>
      <c r="AW430" s="400"/>
      <c r="AX430" s="401"/>
      <c r="AY430" s="400"/>
      <c r="AZ430" s="401"/>
      <c r="BA430" s="400"/>
      <c r="BB430" s="401"/>
      <c r="BC430" s="400"/>
      <c r="BD430" s="401"/>
      <c r="BE430" s="400"/>
      <c r="BF430" s="401"/>
      <c r="BG430" s="400"/>
      <c r="BH430" s="401"/>
      <c r="BI430" s="400"/>
      <c r="BJ430" s="401"/>
      <c r="BK430" s="400"/>
      <c r="BL430" s="401"/>
      <c r="BM430" s="400"/>
      <c r="BN430" s="401"/>
      <c r="BO430" s="400"/>
      <c r="BP430" s="401"/>
      <c r="BQ430" s="400"/>
      <c r="BR430" s="401"/>
      <c r="BS430" s="400"/>
      <c r="BT430" s="401"/>
      <c r="BU430" s="400"/>
      <c r="BV430" s="401"/>
      <c r="BW430" s="400"/>
      <c r="BX430" s="401"/>
      <c r="BY430" s="400"/>
      <c r="BZ430" s="401"/>
      <c r="CA430" s="400"/>
      <c r="CB430" s="401"/>
      <c r="CC430" s="400"/>
      <c r="CD430" s="401"/>
      <c r="CE430" s="400"/>
      <c r="CF430" s="401"/>
      <c r="CG430" s="400"/>
      <c r="CH430" s="401"/>
      <c r="CI430" s="400"/>
      <c r="CJ430" s="401"/>
      <c r="CK430" s="400"/>
      <c r="CL430" s="401"/>
      <c r="CM430" s="400"/>
      <c r="CN430" s="401"/>
      <c r="CO430" s="400"/>
      <c r="CP430" s="401"/>
      <c r="CQ430" s="400"/>
      <c r="CR430" s="401"/>
      <c r="CS430" s="400"/>
      <c r="CT430" s="401"/>
      <c r="CU430" s="400"/>
      <c r="CV430" s="401"/>
      <c r="CW430" s="400"/>
      <c r="CX430" s="401"/>
      <c r="CY430" s="400"/>
      <c r="CZ430" s="401"/>
      <c r="DA430" s="400"/>
      <c r="DB430" s="401"/>
      <c r="DC430" s="400"/>
      <c r="DD430" s="401"/>
      <c r="DE430" s="400"/>
      <c r="DF430" s="401"/>
      <c r="DG430" s="400"/>
      <c r="DH430" s="401"/>
      <c r="DI430" s="400"/>
      <c r="DJ430" s="401"/>
      <c r="DK430" s="400"/>
      <c r="DL430" s="401"/>
      <c r="DM430" s="400"/>
      <c r="DN430" s="401"/>
      <c r="DO430" s="400"/>
      <c r="DP430" s="401"/>
      <c r="DQ430" s="400"/>
      <c r="DR430" s="401"/>
      <c r="DS430" s="400"/>
      <c r="DT430" s="401"/>
      <c r="DU430" s="400"/>
      <c r="DV430" s="401"/>
      <c r="DW430" s="400"/>
      <c r="DX430" s="401"/>
      <c r="DY430" s="400"/>
      <c r="DZ430" s="401"/>
      <c r="EA430" s="400"/>
      <c r="EB430" s="401"/>
      <c r="EC430" s="400"/>
      <c r="ED430" s="401"/>
      <c r="EE430" s="400"/>
      <c r="EF430" s="401"/>
      <c r="EG430" s="400"/>
      <c r="EH430" s="401"/>
      <c r="EI430" s="400"/>
      <c r="EJ430" s="447"/>
      <c r="EK430" s="512"/>
      <c r="EL430" s="515"/>
      <c r="EM430" s="450"/>
      <c r="EN430" s="348"/>
      <c r="EO430" s="348"/>
      <c r="EP430" s="179">
        <f t="shared" si="455"/>
        <v>0</v>
      </c>
      <c r="EQ430" s="179">
        <f t="shared" si="456"/>
        <v>0</v>
      </c>
      <c r="ER430" s="179">
        <f t="shared" si="457"/>
        <v>0</v>
      </c>
      <c r="ES430" s="179">
        <f t="shared" si="458"/>
        <v>0</v>
      </c>
      <c r="ET430" s="179">
        <f t="shared" si="459"/>
        <v>0</v>
      </c>
      <c r="EU430" s="179">
        <f t="shared" si="460"/>
        <v>0</v>
      </c>
      <c r="EV430" s="172">
        <f t="shared" si="461"/>
        <v>0</v>
      </c>
      <c r="EW430" s="253"/>
      <c r="EX430" s="254">
        <v>0</v>
      </c>
      <c r="EY430" s="180">
        <v>0</v>
      </c>
      <c r="EZ430" s="255">
        <v>0</v>
      </c>
      <c r="FA430" s="255">
        <v>0</v>
      </c>
      <c r="FB430" s="180">
        <f>SUM(FF430:GI430)/2</f>
        <v>0</v>
      </c>
      <c r="FC430" s="256">
        <f>N430*km*'VALORES TABELA'!$B$13</f>
        <v>0</v>
      </c>
      <c r="FD430" s="250">
        <f t="shared" si="494"/>
        <v>0</v>
      </c>
      <c r="FE430" s="257"/>
      <c r="FF430" s="181">
        <f>((Q430+S430)*Percapita)+((R430+T430)*Cadeirante)</f>
        <v>0</v>
      </c>
      <c r="FG430" s="181">
        <f>((U430+W430)*Percapita/30*FG$4)+((V430+X430)*Cadeirante/30*FG$4)</f>
        <v>0</v>
      </c>
      <c r="FH430" s="181">
        <f>((Y430+AA430)*Percapita/30*FH$4)+((Z430+AB430)*Cadeirante/30*FH$4)</f>
        <v>0</v>
      </c>
      <c r="FI430" s="181">
        <f>((AC430+AE430)*Percapita/30*FI$4)+((AD430+AF430)*Cadeirante/30*FI$4)</f>
        <v>0</v>
      </c>
      <c r="FJ430" s="181">
        <f>((AG430+AI430)*Percapita/30*FJ$4)+((AH430+AJ430)*Cadeirante/30*FJ$4)</f>
        <v>0</v>
      </c>
      <c r="FK430" s="181">
        <f>((AK430+AM430)*Percapita/30*FK$4)+((AL430+AN430)*Cadeirante/30*FK$4)</f>
        <v>0</v>
      </c>
      <c r="FL430" s="181">
        <f>((AO430+AQ430)*Percapita/30*FL$4)+((AP430+AR430)*Cadeirante/30*FL$4)</f>
        <v>0</v>
      </c>
      <c r="FM430" s="181">
        <f>((AS430+AU430)*Percapita/30*FM$4)+((AT430+AV430)*Cadeirante/30*FM$4)</f>
        <v>0</v>
      </c>
      <c r="FN430" s="181">
        <f>((AW430+AY430)*Percapita/30*FN$4)+((AX430+AZ430)*Cadeirante/30*FN$4)</f>
        <v>0</v>
      </c>
      <c r="FO430" s="181">
        <f>((BA430+BC430)*Percapita/30*FO$4)+((BB430+BD430)*Cadeirante/30*FO$4)</f>
        <v>0</v>
      </c>
      <c r="FP430" s="181">
        <f>((BE430+BG430)*Percapita/30*FP$4)+((BF430+BH430)*Cadeirante/30*FP$4)</f>
        <v>0</v>
      </c>
      <c r="FQ430" s="181">
        <f>((BI430+BK430)*Percapita/30*FQ$4)+((BJ430+BL430)*Cadeirante/30*FQ$4)</f>
        <v>0</v>
      </c>
      <c r="FR430" s="181">
        <f>((BM430+BO430)*Percapita/30*FR$4)+((BN430+BP430)*Cadeirante/30*FR$4)</f>
        <v>0</v>
      </c>
      <c r="FS430" s="181">
        <f>((BQ430+BS430)*Percapita/30*FS$4)+((BR430+BT430)*Cadeirante/30*FS$4)</f>
        <v>0</v>
      </c>
      <c r="FT430" s="181">
        <f>((BU430+BW430)*Percapita/30*FT$4)+((BV430+BX430)*Cadeirante/30*FT$4)</f>
        <v>0</v>
      </c>
      <c r="FU430" s="181">
        <f>((BY430+CA430)*Percapita/30*FU$4)+((BZ430+CB430)*Cadeirante/30*FU$4)</f>
        <v>0</v>
      </c>
      <c r="FV430" s="181">
        <f>((CC430+CE430)*Percapita/30*FV$4)+((CD430+CF430)*Cadeirante/30*FV$4)</f>
        <v>0</v>
      </c>
      <c r="FW430" s="181">
        <f>((CG430+CI430)*Percapita/30*FW$4)+((CI430+CK430)*Cadeirante/30*FW$4)</f>
        <v>0</v>
      </c>
      <c r="FX430" s="181">
        <f>((CK430+CM430)*Percapita/30*FX$4)+((CL430+CN430)*Cadeirante/30*FX$4)</f>
        <v>0</v>
      </c>
      <c r="FY430" s="181">
        <f>((CO430+CQ430)*Percapita/30*FY$4)+((CP430+CR430)*Cadeirante/30*FY$4)</f>
        <v>0</v>
      </c>
      <c r="FZ430" s="181">
        <f>((CS430+CU430)*Percapita/30*FZ$4)+((CT430+CV430)*Cadeirante/30*FZ$4)</f>
        <v>0</v>
      </c>
      <c r="GA430" s="181">
        <f>((CW430+CY430)*Percapita/30*GA$4)+((CX430+CZ430)*Cadeirante/30*GA$4)</f>
        <v>0</v>
      </c>
      <c r="GB430" s="181">
        <f>((DA430+DC430)*Percapita/30*GB$4)+((DB430+DD430)*Cadeirante/30*GB$4)</f>
        <v>0</v>
      </c>
      <c r="GC430" s="181">
        <f>((DE430+DG430)*Percapita/30*GC$4)+((DF430+DH430)*Cadeirante/30*GC$4)</f>
        <v>0</v>
      </c>
      <c r="GD430" s="181">
        <f>((DI430+DK430)*Percapita/30*GD$4)+((DJ430+DL430)*Cadeirante/30*GD$4)</f>
        <v>0</v>
      </c>
      <c r="GE430" s="181">
        <f>((DM430+DO430)*Percapita/30*GE$4)+((DN430+DP430)*Cadeirante/30*GE$4)</f>
        <v>0</v>
      </c>
      <c r="GF430" s="181">
        <f>((DQ430+DS430)*Percapita/30*GF$4)+((DR430+DT430)*Cadeirante/30*GF$4)</f>
        <v>0</v>
      </c>
      <c r="GG430" s="181">
        <f>((DU430+DW430)*Percapita/30*GG$4)+((DV430+DX430)*Cadeirante/30*GG$4)</f>
        <v>0</v>
      </c>
      <c r="GH430" s="181">
        <f>((DY430+EA430)*Percapita/30*GH$4)+((DZ430+EB430)*Cadeirante/30*GH$4)</f>
        <v>0</v>
      </c>
      <c r="GI430" s="181">
        <f>((EC430+EE430)*Percapita/30*GI$4)+((ED430+EF430)*Cadeirante/30*GI$4)</f>
        <v>0</v>
      </c>
      <c r="GJ430" s="181">
        <f>((EG430+EI430)*Percapita)+((EH430+EJ430)*Cadeirante)</f>
        <v>0</v>
      </c>
      <c r="GK430" s="258"/>
      <c r="GL430" s="103">
        <f t="shared" si="462"/>
        <v>0</v>
      </c>
      <c r="GM430" s="124"/>
      <c r="GN430" s="182"/>
      <c r="GO430" s="182"/>
      <c r="GP430" s="182"/>
      <c r="GQ430" s="182"/>
      <c r="GR430" s="182"/>
      <c r="GS430" s="182"/>
      <c r="GT430" s="182"/>
      <c r="GU430" s="182"/>
      <c r="GV430" s="182"/>
      <c r="GW430" s="182"/>
      <c r="GX430" s="182"/>
      <c r="GY430" s="182"/>
      <c r="GZ430" s="182"/>
      <c r="HA430" s="182"/>
      <c r="HB430" s="182"/>
      <c r="HC430" s="182"/>
      <c r="HD430" s="182"/>
      <c r="HE430" s="182"/>
      <c r="HF430" s="182"/>
      <c r="HG430" s="182"/>
      <c r="HH430" s="182"/>
      <c r="HI430" s="182"/>
      <c r="HJ430" s="182"/>
      <c r="HK430" s="182"/>
      <c r="HL430" s="182"/>
      <c r="HM430" s="182"/>
      <c r="HN430" s="182"/>
      <c r="HO430" s="182"/>
      <c r="HP430" s="259"/>
      <c r="HQ430" s="64"/>
      <c r="HW430" s="257"/>
      <c r="HY430" s="280">
        <f t="shared" si="495"/>
        <v>0</v>
      </c>
      <c r="HZ430" s="280">
        <f t="shared" si="496"/>
        <v>0</v>
      </c>
      <c r="IA430" s="280">
        <f t="shared" si="497"/>
        <v>0</v>
      </c>
    </row>
    <row r="431" spans="1:237" s="106" customFormat="1" ht="22.5" customHeight="1" x14ac:dyDescent="0.25">
      <c r="A431" t="s">
        <v>3591</v>
      </c>
      <c r="B431" s="522" t="s">
        <v>3592</v>
      </c>
      <c r="C431" s="523">
        <v>1</v>
      </c>
      <c r="D431" s="524" t="s">
        <v>3556</v>
      </c>
      <c r="E431" s="524" t="s">
        <v>3593</v>
      </c>
      <c r="F431" s="525" t="s">
        <v>3224</v>
      </c>
      <c r="G431" s="525" t="s">
        <v>3225</v>
      </c>
      <c r="H431" s="350" t="s">
        <v>197</v>
      </c>
      <c r="I431" s="351" t="s">
        <v>3594</v>
      </c>
      <c r="J431" s="409" t="s">
        <v>3231</v>
      </c>
      <c r="K431" s="410" t="s">
        <v>3232</v>
      </c>
      <c r="L431" s="329">
        <f>CONTINUA!BV431</f>
        <v>0</v>
      </c>
      <c r="M431" s="329">
        <f>CONTINUA!BW431</f>
        <v>0</v>
      </c>
      <c r="N431" s="895"/>
      <c r="O431" s="896" t="s">
        <v>4043</v>
      </c>
      <c r="P431" s="897" t="s">
        <v>4035</v>
      </c>
      <c r="Q431" s="400">
        <v>35</v>
      </c>
      <c r="R431" s="401"/>
      <c r="S431" s="400"/>
      <c r="T431" s="401"/>
      <c r="U431" s="400"/>
      <c r="V431" s="401"/>
      <c r="W431" s="400"/>
      <c r="X431" s="401"/>
      <c r="Y431" s="400"/>
      <c r="Z431" s="401"/>
      <c r="AA431" s="400"/>
      <c r="AB431" s="401"/>
      <c r="AC431" s="400"/>
      <c r="AD431" s="401"/>
      <c r="AE431" s="400"/>
      <c r="AF431" s="401"/>
      <c r="AG431" s="400"/>
      <c r="AH431" s="401"/>
      <c r="AI431" s="400"/>
      <c r="AJ431" s="401"/>
      <c r="AK431" s="400"/>
      <c r="AL431" s="401"/>
      <c r="AM431" s="400"/>
      <c r="AN431" s="401"/>
      <c r="AO431" s="400"/>
      <c r="AP431" s="401"/>
      <c r="AQ431" s="400"/>
      <c r="AR431" s="401"/>
      <c r="AS431" s="400"/>
      <c r="AT431" s="401"/>
      <c r="AU431" s="400"/>
      <c r="AV431" s="401"/>
      <c r="AW431" s="400"/>
      <c r="AX431" s="401"/>
      <c r="AY431" s="400"/>
      <c r="AZ431" s="401"/>
      <c r="BA431" s="400"/>
      <c r="BB431" s="401"/>
      <c r="BC431" s="400"/>
      <c r="BD431" s="401"/>
      <c r="BE431" s="400"/>
      <c r="BF431" s="401"/>
      <c r="BG431" s="400"/>
      <c r="BH431" s="401"/>
      <c r="BI431" s="400"/>
      <c r="BJ431" s="401"/>
      <c r="BK431" s="400"/>
      <c r="BL431" s="401"/>
      <c r="BM431" s="400"/>
      <c r="BN431" s="401"/>
      <c r="BO431" s="400"/>
      <c r="BP431" s="401"/>
      <c r="BQ431" s="400"/>
      <c r="BR431" s="401"/>
      <c r="BS431" s="400"/>
      <c r="BT431" s="401"/>
      <c r="BU431" s="400"/>
      <c r="BV431" s="401"/>
      <c r="BW431" s="400"/>
      <c r="BX431" s="401"/>
      <c r="BY431" s="400"/>
      <c r="BZ431" s="401"/>
      <c r="CA431" s="400"/>
      <c r="CB431" s="401"/>
      <c r="CC431" s="400"/>
      <c r="CD431" s="401"/>
      <c r="CE431" s="400"/>
      <c r="CF431" s="401"/>
      <c r="CG431" s="400"/>
      <c r="CH431" s="401"/>
      <c r="CI431" s="400"/>
      <c r="CJ431" s="401"/>
      <c r="CK431" s="400"/>
      <c r="CL431" s="401"/>
      <c r="CM431" s="400"/>
      <c r="CN431" s="401"/>
      <c r="CO431" s="400"/>
      <c r="CP431" s="401"/>
      <c r="CQ431" s="400"/>
      <c r="CR431" s="401"/>
      <c r="CS431" s="400"/>
      <c r="CT431" s="401"/>
      <c r="CU431" s="400"/>
      <c r="CV431" s="401"/>
      <c r="CW431" s="400"/>
      <c r="CX431" s="401"/>
      <c r="CY431" s="400"/>
      <c r="CZ431" s="401"/>
      <c r="DA431" s="400"/>
      <c r="DB431" s="401"/>
      <c r="DC431" s="400"/>
      <c r="DD431" s="401"/>
      <c r="DE431" s="400"/>
      <c r="DF431" s="401"/>
      <c r="DG431" s="400"/>
      <c r="DH431" s="401"/>
      <c r="DI431" s="400"/>
      <c r="DJ431" s="401"/>
      <c r="DK431" s="400"/>
      <c r="DL431" s="401"/>
      <c r="DM431" s="400"/>
      <c r="DN431" s="401"/>
      <c r="DO431" s="400"/>
      <c r="DP431" s="401"/>
      <c r="DQ431" s="400"/>
      <c r="DR431" s="401"/>
      <c r="DS431" s="400"/>
      <c r="DT431" s="401"/>
      <c r="DU431" s="400"/>
      <c r="DV431" s="401"/>
      <c r="DW431" s="400"/>
      <c r="DX431" s="401"/>
      <c r="DY431" s="400"/>
      <c r="DZ431" s="401"/>
      <c r="EA431" s="400"/>
      <c r="EB431" s="401"/>
      <c r="EC431" s="400"/>
      <c r="ED431" s="401"/>
      <c r="EE431" s="400"/>
      <c r="EF431" s="401"/>
      <c r="EG431" s="400"/>
      <c r="EH431" s="401"/>
      <c r="EI431" s="400"/>
      <c r="EJ431" s="447"/>
      <c r="EK431" s="510"/>
      <c r="EL431" s="513"/>
      <c r="EM431" s="520"/>
      <c r="EN431" s="520"/>
      <c r="EO431" s="520"/>
      <c r="EP431" s="171">
        <f t="shared" si="455"/>
        <v>35</v>
      </c>
      <c r="EQ431" s="171">
        <f t="shared" si="456"/>
        <v>0</v>
      </c>
      <c r="ER431" s="171">
        <f t="shared" si="457"/>
        <v>0</v>
      </c>
      <c r="ES431" s="171">
        <f t="shared" si="458"/>
        <v>0</v>
      </c>
      <c r="ET431" s="171">
        <f t="shared" si="459"/>
        <v>0</v>
      </c>
      <c r="EU431" s="171">
        <f t="shared" si="460"/>
        <v>0</v>
      </c>
      <c r="EV431" s="172">
        <f t="shared" si="461"/>
        <v>35</v>
      </c>
      <c r="EW431" s="367">
        <f>IF(C431=4,IF(MAX(Q431:EJ433)&gt;0,(Especiall/30*(IF(($G431-$F431)=($G$5-$F$5),30,IF(DAY($G431)=31,($G431-$F431),($G431-$F431)+1)))),0),0)</f>
        <v>0</v>
      </c>
      <c r="EX431" s="248">
        <f t="shared" ref="EX431:EX434" si="498">FF431</f>
        <v>27909.710000000003</v>
      </c>
      <c r="EY431" s="174">
        <f>(L431*regular)+(M431*Cadeirantee)</f>
        <v>0</v>
      </c>
      <c r="EZ431" s="249">
        <f>SUMIF(FG431:GJ431,"&gt;0")</f>
        <v>0</v>
      </c>
      <c r="FA431" s="249">
        <f>SUMIF(FG431:GJ431,"&lt;0")+SUMIF(GN431:HP431,"&lt;0")</f>
        <v>0</v>
      </c>
      <c r="FB431" s="174">
        <v>0</v>
      </c>
      <c r="FC431" s="175">
        <f>N431*km*'VALORES TABELA'!$B$13</f>
        <v>0</v>
      </c>
      <c r="FD431" s="250">
        <f>GL431</f>
        <v>0</v>
      </c>
      <c r="FE431" s="176">
        <f>(EW431+EW432+EW433+EW434+EX431+EX432+EX433+EX434+EY431+EY432+EY433+EY434+EY435+EZ431+EZ432+EZ433+EZ434+FA431+FA432+FA433+FA434+FC431+FC432+FC433+FC434+HY431-HZ431-IA431+FD431+FD432+FD433+FD434+FB435)</f>
        <v>28054.31</v>
      </c>
      <c r="FF431" s="177">
        <f>IF(C431=4,SUM(Q431+Q432+Q433+S431+S432+S433)*Percapita/30*FF$4+(R431+R432+R433+T431+T432+T433)*Cadeirante/30*FF$4,IF(C431=3,IF(Q434+S434=10,Fixo/30*FF$4+(Q431+Q432+Q433+S431+S432+S433)*Percapita/30*FF$4+(R434+T434)*Cadeirante/30*FF$4,IF(Q434+S434&lt;=9,(Q434+S434)*Crechee/30*FF$4)+(R434+T434)*Cadeirante/30*FF$4+(Q431+Q432+Q433+S431+S432+S433)*Percapita/30*FF$4)+IF(Q434+S434&gt;=11,Fixo/30*FF$4+(Q434+S434-10)*Crechee/30*FF$4,0),IF(C431=2,IF(R431+R432+R433+R434+T431+T432+T433+T434=1,Cadeirante/30*FF$4,IF(R431+R432+R433+R434+T431+T432+T433+T434=2,Fixo/30*FF$4,IF(R431+R432+R433+R434+T431+T432+T433+T434&gt;2,Fixo/30*FF$4+(R431+R432+R433+R434+T431+T432+T433+T434-2)*Cadeirante/30*FF$4)))+(Q431+Q432+Q433+S431+S432+S433)*Percapita/30*FF$4+(Q434+S434)*Crechee/30*FF$4,IF(C431=1,IF(Q431+Q432+Q433+R431+R432+R433+S431+S432+S433+T431+T432+T433&lt;=15,(Q431+Q432+Q433+S431+S432+S433)*Percapita/30*FF$4,IF(Q431+Q432+Q433+R431+R432+R433+S431+S432+S433+T431+T432+T433&gt;=16,Fixo/30*FF$4+(Q431+Q432+Q433+R431+R432+R433+S431+S432+S433+T431+T432-16)*Percapita/30*FF$4))))))</f>
        <v>27909.710000000003</v>
      </c>
      <c r="FG431" s="177">
        <f>IF(C431=4,SUM(U431+U432+U433+W431+W432+W433)*Percapita/30*FG$4+(V431+V432+V433+X431+X432+X433)*Cadeirante/30*FG$4,IF(C431=3,IF(U434+W434=10,Fixo/30*FG$4+(U431+U432+U433+W431+W432+W433)*Percapita/30*FG$4+(V434+X434)*Cadeirante/30*FG$4,IF(U434+W434&lt;=9,(U434+W434)*Crechee/30*FG$4)+(V434+X434)*Cadeirante/30*FG$4+(U431+U432+U433+W431+W432+W433)*Percapita/30*FG$4)+IF(U434+W434&gt;=11,Fixo/30*FG$4+(U434+W434-10)*Crechee/30*FG$4,0),IF(C431=2,IF(V431+V432+V433+V434+X431+X432+X433+X434=1,Cadeirante/30*FG$4,IF(V431+V432+V433+V434+X431+X432+X433+X434=2,Fixo/30*FG$4,IF(V431+V432+V433+V434+X431+X432+X433+X434&gt;2,Fixo/30*FG$4+(V431+V432+V433+V434+X431+X432+X433+X434-2)*Cadeirante/30*FG$4)))+(U431+U432+U433+W431+W432+W433)*Percapita/30*FG$4+(U434+W434)*Crechee/30*FG$4,IF(C431=1,IF(U431+U432+U433+V431+V432+V433+W431+W432+W433+X431+X432+X433&lt;=15,(U431+U432+U433+W431+W432+W433)*Percapita/30*FG$4,IF(U431+U432+U433+V431+V432+V433+W431+W432+W433+X431+X432+X433&gt;=16,Fixo/30*FG$4+(U431+U432+U433+V431+V432+V433+W431+W432+W433+X431+X432-16)*Percapita/30*FG$4))))))</f>
        <v>0</v>
      </c>
      <c r="FH431" s="177">
        <f>IF(C431=4,SUM(Y431+Y432+Y433+AA431+AA432+AA433)*Percapita/30*FH$4+(Z431+Z432+Z433+AB431+AB432+AB433)*Cadeirante/30*FH$4,IF(C431=3,IF(Y434+AA434=10,Fixo/30*FH$4+(Y431+Y432+Y433+AA431+AA432+AA433)*Percapita/30*FH$4+(Z434+AB434)*Cadeirante/30*FH$4,IF(Y434+AA434&lt;=9,(Y434+AA434)*Crechee/30*FH$4)+(Z434+AB434)*Cadeirante/30*FH$4+(Y431+Y432+Y433+AA431+AA432+AA433)*Percapita/30*FH$4)+IF(Y434+AA434&gt;=11,Fixo/30*FH$4+(Y434+AA434-10)*Crechee/30*FH$4,0),IF(C431=2,IF(Z431+Z432+Z433+Z434+AB431+AB432+AB433+AB434=1,Cadeirante/30*FH$4,IF(Z431+Z432+Z433+Z434+AB431+AB432+AB433+AB434=2,Fixo/30*FH$4,IF(Z431+Z432+Z433+Z434+AB431+AB432+AB433+AB434&gt;2,Fixo/30*FH$4+(Z431+Z432+Z433+Z434+AB431+AB432+AB433+AB434-2)*Cadeirante/30*FH$4)))+(Y431+Y432+Y433+AA431+AA432+AA433)*Percapita/30*FH$4+(Y434+AA434)*Crechee/30*FH$4,IF(C431=1,IF(Y431+Y432+Y433+Z431+Z432+Z433+AA431+AA432+AA433+AB431+AB432+AB433&lt;=15,(Y431+Y432+Y433+AA431+AA432+AA433)*Percapita/30*FH$4,IF(Y431+Y432+Y433+Z431+Z432+Z433+AA431+AA432+AA433+AB431+AB432+AB433&gt;=16,Fixo/30*FH$4+(Y431+Y432+Y433+Z431+Z432+Z433+AA431+AA432+AA433+AB431+AB432-16)*Percapita/30*FH$4))))))</f>
        <v>0</v>
      </c>
      <c r="FI431" s="177">
        <f>IF(C431=4,SUM(AC431+AC432+AC433+AE431+AE432+AE433)*Percapita/30*FI$4+(AD431+AD432+AD433+AF431+AF432+AF433)*Cadeirante/30*FI$4,IF(C431=3,IF(AC434+AE434=10,Fixo/30*FI$4+(AC431+AC432+AC433+AE431+AE432+AE433)*Percapita/30*FI$4+(AD434+AF434)*Cadeirante/30*FI$4,IF(AC434+AE434&lt;=9,(AC434+AE434)*Crechee/30*FI$4)+(AD434+AF434)*Cadeirante/30*FI$4+(AC431+AC432+AC433+AE431+AE432+AE433)*Percapita/30*FI$4)+IF(AC434+AE434&gt;=11,Fixo/30*FI$4+(AC434+AE434-10)*Crechee/30*FI$4,0),IF(C431=2,IF(AD431+AD432+AD433+AD434+AF431+AF432+AF433+AF434=1,Cadeirante/30*FI$4,IF(AD431+AD432+AD433+AD434+AF431+AF432+AF433+AF434=2,Fixo/30*FI$4,IF(AD431+AD432+AD433+AD434+AF431+AF432+AF433+AF434&gt;2,Fixo/30*FI$4+(AD431+AD432+AD433+AD434+AF431+AF432+AF433+AF434-2)*Cadeirante/30*FI$4)))+(AC431+AC432+AC433+AE431+AE432+AE433)*Percapita/30*FI$4+(AC434+AE434)*Crechee/30*FI$4,IF(C431=1,IF(AC431+AC432+AC433+AD431+AD432+AD433+AE431+AE432+AE433+AF431+AF432+AF433&lt;=15,(AC431+AC432+AC433+AE431+AE432+AE433)*Percapita/30*FI$4,IF(AC431+AC432+AC433+AD431+AD432+AD433+AE431+AE432+AE433+AF431+AF432+AF433&gt;=16,Fixo/30*FI$4+(AC431+AC432+AC433+AD431+AD432+AD433+AE431+AE432+AE433+AF431+AF432-16)*Percapita/30*FI$4))))))</f>
        <v>0</v>
      </c>
      <c r="FJ431" s="177">
        <f>IF(C431=4,SUM(AG431+AG432+AG433+AI431+AI432+AI433)*Percapita/30*FJ$4+(AH431+AH432+AH433+AJ431+AJ432+AJ433)*Cadeirante/30*FJ$4,IF(C431=3,IF(AG434+AI434=10,Fixo/30*FJ$4+(AG431+AG432+AG433+AI431+AI432+AI433)*Percapita/30*FJ$4+(AH434+AJ434)*Cadeirante/30*FJ$4,IF(AG434+AI434&lt;=9,(AG434+AI434)*Crechee/30*FJ$4)+(AH434+AJ434)*Cadeirante/30*FJ$4+(AG431+AG432+AG433+AI431+AI432+AI433)*Percapita/30*FJ$4)+IF(AG434+AI434&gt;=11,Fixo/30*FJ$4+(AG434+AI434-10)*Crechee/30*FJ$4,0),IF(C431=2,IF(AH431+AH432+AH433+AH434+AJ431+AJ432+AJ433+AJ434=1,Cadeirante/30*FJ$4,IF(AH431+AH432+AH433+AH434+AJ431+AJ432+AJ433+AJ434=2,Fixo/30*FJ$4,IF(AH431+AH432+AH433+AH434+AJ431+AJ432+AJ433+AJ434&gt;2,Fixo/30*FJ$4+(AH431+AH432+AH433+AH434+AJ431+AJ432+AJ433+AJ434-2)*Cadeirante/30*FJ$4)))+(AG431+AG432+AG433+AI431+AI432+AI433)*Percapita/30*FJ$4+(AG434+AI434)*Crechee/30*FJ$4,IF(C431=1,IF(AG431+AG432+AG433+AH431+AH432+AH433+AI431+AI432+AI433+AJ431+AJ432+AJ433&lt;=15,(AG431+AG432+AG433+AI431+AI432+AI433)*Percapita/30*FJ$4,IF(AG431+AG432+AG433+AH431+AH432+AH433+AI431+AI432+AI433+AJ431+AJ432+AJ433&gt;=16,Fixo/30*FJ$4+(AG431+AG432+AG433+AH431+AH432+AH433+AI431+AI432+AI433+AJ431+AJ432-16)*Percapita/30*FJ$4))))))</f>
        <v>0</v>
      </c>
      <c r="FK431" s="177">
        <f>IF(C431=4,SUM(AK431+AK432+AK433+AM431+AM432+AM433)*Percapita/30*FK$4+(AL431+AL432+AL433+AN431+AN432+AN433)*Cadeirante/30*FK$4,IF(C431=3,IF(AK434+AM434=10,Fixo/30*FK$4+(AK431+AK432+AK433+AM431+AM432+AM433)*Percapita/30*FK$4+(AL434+AN434)*Cadeirante/30*FK$4,IF(AK434+AM434&lt;=9,(AK434+AM434)*Crechee/30*FK$4)+(AL434+AN434)*Cadeirante/30*FK$4+(AK431+AK432+AK433+AM431+AM432+AM433)*Percapita/30*FK$4)+IF(AK434+AM434&gt;=11,Fixo/30*FK$4+(AK434+AM434-10)*Crechee/30*FK$4,0),IF(C431=2,IF(AL431+AL432+AL433+AL434+AN431+AN432+AN433+AN434=1,Cadeirante/30*FK$4,IF(AL431+AL432+AL433+AL434+AN431+AN432+AN433+AN434=2,Fixo/30*FK$4,IF(AL431+AL432+AL433+AL434+AN431+AN432+AN433+AN434&gt;2,Fixo/30*FK$4+(AL431+AL432+AL433+AL434+AN431+AN432+AN433+AN434-2)*Cadeirante/30*FK$4)))+(AK431+AK432+AK433+AM431+AM432+AM433)*Percapita/30*FK$4+(AK434+AM434)*Crechee/30*FK$4,IF(C431=1,IF(AK431+AK432+AK433+AL431+AL432+AL433+AM431+AM432+AM433+AN431+AN432+AN433&lt;=15,(AK431+AK432+AK433+AM431+AM432+AM433)*Percapita/30*FK$4,IF(AK431+AK432+AK433+AL431+AL432+AL433+AM431+AM432+AM433+AN431+AN432+AN433&gt;=16,Fixo/30*FK$4+(AK431+AK432+AK433+AL431+AL432+AL433+AM431+AM432+AM433+AN431+AN432-16)*Percapita/30*FK$4))))))</f>
        <v>0</v>
      </c>
      <c r="FL431" s="177">
        <f>IF(C431=4,SUM(AO431+AO432+AO433+AQ431+AQ432+AQ433)*Percapita/30*FL$4+(AP431+AP432+AP433+AR431+AR432+AR433)*Cadeirante/30*FL$4,IF(C431=3,IF(AO434+AQ434=10,Fixo/30*FL$4+(AO431+AO432+AO433+AQ431+AQ432+AQ433)*Percapita/30*FL$4+(AP434+AR434)*Cadeirante/30*FL$4,IF(AO434+AQ434&lt;=9,(AO434+AQ434)*Crechee/30*FL$4)+(AP434+AR434)*Cadeirante/30*FL$4+(AO431+AO432+AO433+AQ431+AQ432+AQ433)*Percapita/30*FL$4)+IF(AO434+AQ434&gt;=11,Fixo/30*FL$4+(AO434+AQ434-10)*Crechee/30*FL$4,0),IF(C431=2,IF(AP431+AP432+AP433+AP434+AR431+AR432+AR433+AR434=1,Cadeirante/30*FL$4,IF(AP431+AP432+AP433+AP434+AR431+AR432+AR433+AR434=2,Fixo/30*FL$4,IF(AP431+AP432+AP433+AP434+AR431+AR432+AR433+AR434&gt;2,Fixo/30*FL$4+(AP431+AP432+AP433+AP434+AR431+AR432+AR433+AR434-2)*Cadeirante/30*FL$4)))+(AO431+AO432+AO433+AQ431+AQ432+AQ433)*Percapita/30*FL$4+(AO434+AQ434)*Crechee/30*FL$4,IF(C431=1,IF(AO431+AO432+AO433+AP431+AP432+AP433+AQ431+AQ432+AQ433+AR431+AR432+AR433&lt;=15,(AO431+AO432+AO433+AQ431+AQ432+AQ433)*Percapita/30*FL$4,IF(AO431+AO432+AO433+AP431+AP432+AP433+AQ431+AQ432+AQ433+AR431+AR432+AR433&gt;=16,Fixo/30*FL$4+(AO431+AO432+AO433+AP431+AP432+AP433+AQ431+AQ432+AQ433+AR431+AR432-16)*Percapita/30*FL$4))))))</f>
        <v>0</v>
      </c>
      <c r="FM431" s="177">
        <f>IF(C431=4,SUM(AS431+AS432+AS433+AU431+AU432+AU433)*Percapita/30*FM$4+(AT431+AT432+AT433+AV431+AV432+AV433)*Cadeirante/30*FM$4,IF(C431=3,IF(AS434+AU434=10,Fixo/30*FM$4+(AS431+AS432+AS433+AU431+AU432+AU433)*Percapita/30*FM$4+(AT434+AV434)*Cadeirante/30*FM$4,IF(AS434+AU434&lt;=9,(AS434+AU434)*Crechee/30*FM$4)+(AT434+AV434)*Cadeirante/30*FM$4+(AS431+AS432+AS433+AU431+AU432+AU433)*Percapita/30*FM$4)+IF(AS434+AU434&gt;=11,Fixo/30*FM$4+(AS434+AU434-10)*Crechee/30*FM$4,0),IF(C431=2,IF(AT431+AT432+AT433+AT434+AV431+AV432+AV433+AV434=1,Cadeirante/30*FM$4,IF(AT431+AT432+AT433+AT434+AV431+AV432+AV433+AV434=2,Fixo/30*FM$4,IF(AT431+AT432+AT433+AT434+AV431+AV432+AV433+AV434&gt;2,Fixo/30*FM$4+(AT431+AT432+AT433+AT434+AV431+AV432+AV433+AV434-2)*Cadeirante/30*FM$4)))+(AS431+AS432+AS433+AU431+AU432+AU433)*Percapita/30*FM$4+(AS434+AU434)*Crechee/30*FM$4,IF(C431=1,IF(AS431+AS432+AS433+AT431+AT432+AT433+AU431+AU432+AU433+AV431+AV432+AV433&lt;=15,(AS431+AS432+AS433+AU431+AU432+AU433)*Percapita/30*FM$4,IF(AS431+AS432+AS433+AT431+AT432+AT433+AU431+AU432+AU433+AV431+AV432+AV433&gt;=16,Fixo/30*FM$4+(AS431+AS432+AS433+AT431+AT432+AT433+AU431+AU432+AU433+AV431+AV432-16)*Percapita/30*FM$4))))))</f>
        <v>0</v>
      </c>
      <c r="FN431" s="177">
        <f>IF(C431=4,SUM(AW431+AW432+AW433+AY431+AY432+AY433)*Percapita/30*FN$4+(AX431+AX432+AX433+AZ431+AZ432+AZ433)*Cadeirante/30*FN$4,IF(C431=3,IF(AW434+AY434=10,Fixo/30*FN$4+(AW431+AW432+AW433+AY431+AY432+AY433)*Percapita/30*FN$4+(AX434+AZ434)*Cadeirante/30*FN$4,IF(AW434+AY434&lt;=9,(AW434+AY434)*Crechee/30*FN$4)+(AX434+AZ434)*Cadeirante/30*FN$4+(AW431+AW432+AW433+AY431+AY432+AY433)*Percapita/30*FN$4)+IF(AW434+AY434&gt;=11,Fixo/30*FN$4+(AW434+AY434-10)*Crechee/30*FN$4,0),IF(C431=2,IF(AX431+AX432+AX433+AX434+AZ431+AZ432+AZ433+AZ434=1,Cadeirante/30*FN$4,IF(AX431+AX432+AX433+AX434+AZ431+AZ432+AZ433+AZ434=2,Fixo/30*FN$4,IF(AX431+AX432+AX433+AX434+AZ431+AZ432+AZ433+AZ434&gt;2,Fixo/30*FN$4+(AX431+AX432+AX433+AX434+AZ431+AZ432+AZ433+AZ434-2)*Cadeirante/30*FN$4)))+(AW431+AW432+AW433+AY431+AY432+AY433)*Percapita/30*FN$4+(AW434+AY434)*Crechee/30*FN$4,IF(C431=1,IF(AW431+AW432+AW433+AX431+AX432+AX433+AY431+AY432+AY433+AZ431+AZ432+AZ433&lt;=15,(AW431+AW432+AW433+AY431+AY432+AY433)*Percapita/30*FN$4,IF(AW431+AW432+AW433+AX431+AX432+AX433+AY431+AY432+AY433+AZ431+AZ432+AZ433&gt;=16,Fixo/30*FN$4+(AW431+AW432+AW433+AX431+AX432+AX433+AY431+AY432+AY433+AZ431+AZ432-16)*Percapita/30*FN$4))))))</f>
        <v>0</v>
      </c>
      <c r="FO431" s="177">
        <f>IF(C431=4,SUM(BA431+BA432+BA433+BC431+BC432+BC433)*Percapita/30*FO$4+(BB431+BB432+BB433+BD431+BD432+BD433)*Cadeirante/30*FO$4,IF(C431=3,IF(BA434+BC434=10,Fixo/30*FO$4+(BA431+BA432+BA433+BC431+BC432+BC433)*Percapita/30*FO$4+(BB434+BD434)*Cadeirante/30*FO$4,IF(BA434+BC434&lt;=9,(BA434+BC434)*Crechee/30*FO$4)+(BB434+BD434)*Cadeirante/30*FO$4+(BA431+BA432+BA433+BC431+BC432+BC433)*Percapita/30*FO$4)+IF(BA434+BC434&gt;=11,Fixo/30*FO$4+(BA434+BC434-10)*Crechee/30*FO$4,0),IF(C431=2,IF(BB431+BB432+BB433+BB434+BD431+BD432+BD433+BD434=1,Cadeirante/30*FO$4,IF(BB431+BB432+BB433+BB434+BD431+BD432+BD433+BD434=2,Fixo/30*FO$4,IF(BB431+BB432+BB433+BB434+BD431+BD432+BD433+BD434&gt;2,Fixo/30*FO$4+(BB431+BB432+BB433+BB434+BD431+BD432+BD433+BD434-2)*Cadeirante/30*FO$4)))+(BA431+BA432+BA433+BC431+BC432+BC433)*Percapita/30*FO$4+(BA434+BC434)*Crechee/30*FO$4,IF(C431=1,IF(BA431+BA432+BA433+BB431+BB432+BB433+BC431+BC432+BC433+BD431+BD432+BD433&lt;=15,(BA431+BA432+BA433+BC431+BC432+BC433)*Percapita/30*FO$4,IF(BA431+BA432+BA433+BB431+BB432+BB433+BC431+BC432+BC433+BD431+BD432+BD433&gt;=16,Fixo/30*FO$4+(BA431+BA432+BA433+BB431+BB432+BB433+BC431+BC432+BC433+BD431+BD432-16)*Percapita/30*FO$4))))))</f>
        <v>0</v>
      </c>
      <c r="FP431" s="177">
        <f>IF(C431=4,SUM(BE431+BE432+BE433+BG431+BG432+BG433)*Percapita/30*FP$4+(BF431+BF432+BF433+BH431+BH432+BH433)*Cadeirante/30*FP$4,IF(C431=3,IF(BE434+BG434=10,Fixo/30*FP$4+(BE431+BE432+BE433+BG431+BG432+BG433)*Percapita/30*FP$4+(BF434+BH434)*Cadeirante/30*FP$4,IF(BE434+BG434&lt;=9,(BE434+BG434)*Crechee/30*FP$4)+(BF434+BH434)*Cadeirante/30*FP$4+(BE431+BE432+BE433+BG431+BG432+BG433)*Percapita/30*FP$4)+IF(BE434+BG434&gt;=11,Fixo/30*FP$4+(BE434+BG434-10)*Crechee/30*FP$4,0),IF(C431=2,IF(BF431+BF432+BF433+BF434+BH431+BH432+BH433+BH434=1,Cadeirante/30*FP$4,IF(BF431+BF432+BF433+BF434+BH431+BH432+BH433+BH434=2,Fixo/30*FP$4,IF(BF431+BF432+BF433+BF434+BH431+BH432+BH433+BH434&gt;2,Fixo/30*FP$4+(BF431+BF432+BF433+BF434+BH431+BH432+BH433+BH434-2)*Cadeirante/30*FP$4)))+(BE431+BE432+BE433+BG431+BG432+BG433)*Percapita/30*FP$4+(BE434+BG434)*Crechee/30*FP$4,IF(C431=1,IF(BE431+BE432+BE433+BF431+BF432+BF433+BG431+BG432+BG433+BH431+BH432+BH433&lt;=15,(BE431+BE432+BE433+BG431+BG432+BG433)*Percapita/30*FP$4,IF(BE431+BE432+BE433+BF431+BF432+BF433+BG431+BG432+BG433+BH431+BH432+BH433&gt;=16,Fixo/30*FP$4+(BE431+BE432+BE433+BF431+BF432+BF433+BG431+BG432+BG433+BH431+BH432-16)*Percapita/30*FP$4))))))</f>
        <v>0</v>
      </c>
      <c r="FQ431" s="177">
        <f>IF(C431=4,SUM(BI431+BI432+BI433+BK431+BK432+BK433)*Percapita/30*FQ$4+(BJ431+BJ432+BJ433+BL431+BL432+BL433)*Cadeirante/30*FQ$4,IF(C431=3,IF(BI434+BK434=10,Fixo/30*FQ$4+(BI431+BI432+BI433+BK431+BK432+BK433)*Percapita/30*FQ$4+(BJ434+BL434)*Cadeirante/30*FQ$4,IF(BI434+BK434&lt;=9,(BI434+BK434)*Crechee/30*FQ$4)+(BJ434+BL434)*Cadeirante/30*FQ$4+(BI431+BI432+BI433+BK431+BK432+BK433)*Percapita/30*FQ$4)+IF(BI434+BK434&gt;=11,Fixo/30*FQ$4+(BI434+BK434-10)*Crechee/30*FQ$4,0),IF(C431=2,IF(BJ431+BJ432+BJ433+BJ434+BL431+BL432+BL433+BL434=1,Cadeirante/30*FQ$4,IF(BJ431+BJ432+BJ433+BJ434+BL431+BL432+BL433+BL434=2,Fixo/30*FQ$4,IF(BJ431+BJ432+BJ433+BJ434+BL431+BL432+BL433+BL434&gt;2,Fixo/30*FQ$4+(BJ431+BJ432+BJ433+BJ434+BL431+BL432+BL433+BL434-2)*Cadeirante/30*FQ$4)))+(BI431+BI432+BI433+BK431+BK432+BK433)*Percapita/30*FQ$4+(BI434+BK434)*Crechee/30*FQ$4,IF(C431=1,IF(BI431+BI432+BI433+BJ431+BJ432+BJ433+BK431+BK432+BK433+BL431+BL432+BL433&lt;=15,(BI431+BI432+BI433+BK431+BK432+BK433)*Percapita/30*FQ$4,IF(BI431+BI432+BI433+BJ431+BJ432+BJ433+BK431+BK432+BK433+BL431+BL432+BL433&gt;=16,Fixo/30*FQ$4+(BI431+BI432+BI433+BJ431+BJ432+BJ433+BK431+BK432+BK433+BL431+BL432-16)*Percapita/30*FQ$4))))))</f>
        <v>0</v>
      </c>
      <c r="FR431" s="177">
        <f>IF(C431=4,SUM(BM431+BM432+BM433+BO431+BO432+BO433)*Percapita/30*FR$4+(BN431+BN432+BN433+BP431+BP432+BP433)*Cadeirante/30*FR$4,IF(C431=3,IF(BM434+BO434=10,Fixo/30*FR$4+(BM431+BM432+BM433+BO431+BO432+BO433)*Percapita/30*FR$4+(BN434+BP434)*Cadeirante/30*FR$4,IF(BM434+BO434&lt;=9,(BM434+BO434)*Crechee/30*FR$4)+(BN434+BP434)*Cadeirante/30*FR$4+(BM431+BM432+BM433+BO431+BO432+BO433)*Percapita/30*FR$4)+IF(BM434+BO434&gt;=11,Fixo/30*FR$4+(BM434+BO434-10)*Crechee/30*FR$4,0),IF(C431=2,IF(BN431+BN432+BN433+BN434+BP431+BP432+BP433+BP434=1,Cadeirante/30*FR$4,IF(BN431+BN432+BN433+BN434+BP431+BP432+BP433+BP434=2,Fixo/30*FR$4,IF(BN431+BN432+BN433+BN434+BP431+BP432+BP433+BP434&gt;2,Fixo/30*FR$4+(BN431+BN432+BN433+BN434+BP431+BP432+BP433+BP434-2)*Cadeirante/30*FR$4)))+(BM431+BM432+BM433+BO431+BO432+BO433)*Percapita/30*FR$4+(BM434+BO434)*Crechee/30*FR$4,IF(C431=1,IF(BM431+BM432+BM433+BN431+BN432+BN433+BO431+BO432+BO433+BP431+BP432+BP433&lt;=15,(BM431+BM432+BM433+BO431+BO432+BO433)*Percapita/30*FR$4,IF(BM431+BM432+BM433+BN431+BN432+BN433+BO431+BO432+BO433+BP431+BP432+BP433&gt;=16,Fixo/30*FR$4+(BM431+BM432+BM433+BN431+BN432+BN433+BO431+BO432+BO433+BP431+BP432-16)*Percapita/30*FR$4))))))</f>
        <v>0</v>
      </c>
      <c r="FS431" s="177">
        <f>IF(C431=4,SUM(BQ431+BQ432+BQ433+BS431+BS432+BS433)*Percapita/30*FS$4+(BR431+BR432+BR433+BT431+BT432+BT433)*Cadeirante/30*FS$4,IF(C431=3,IF(BQ434+BS434=10,Fixo/30*FS$4+(BQ431+BQ432+BQ433+BS431+BS432+BS433)*Percapita/30*FS$4+(BR434+BT434)*Cadeirante/30*FS$4,IF(BQ434+BS434&lt;=9,(BQ434+BS434)*Crechee/30*FS$4)+(BR434+BT434)*Cadeirante/30*FS$4+(BQ431+BQ432+BQ433+BS431+BS432+BS433)*Percapita/30*FS$4)+IF(BQ434+BS434&gt;=11,Fixo/30*FS$4+(BQ434+BS434-10)*Crechee/30*FS$4,0),IF(C431=2,IF(BR431+BR432+BR433+BR434+BT431+BT432+BT433+BT434=1,Cadeirante/30*FS$4,IF(BR431+BR432+BR433+BR434+BT431+BT432+BT433+BT434=2,Fixo/30*FS$4,IF(BR431+BR432+BR433+BR434+BT431+BT432+BT433+BT434&gt;2,Fixo/30*FS$4+(BR431+BR432+BR433+BR434+BT431+BT432+BT433+BT434-2)*Cadeirante/30*FS$4)))+(BQ431+BQ432+BQ433+BS431+BS432+BS433)*Percapita/30*FS$4+(BQ434+BS434)*Crechee/30*FS$4,IF(C431=1,IF(BQ431+BQ432+BQ433+BR431+BR432+BR433+BS431+BS432+BS433+BT431+BT432+BT433&lt;=15,(BQ431+BQ432+BQ433+BS431+BS432+BS433)*Percapita/30*FS$4,IF(BQ431+BQ432+BQ433+BR431+BR432+BR433+BS431+BS432+BS433+BT431+BT432+BT433&gt;=16,Fixo/30*FS$4+(BQ431+BQ432+BQ433+BR431+BR432+BR433+BS431+BS432+BS433+BT431+BT432-16)*Percapita/30*FS$4))))))</f>
        <v>0</v>
      </c>
      <c r="FT431" s="177">
        <f>IF(C431=4,SUM(BU431+BU432+BU433+BW431+BW432+BW433)*Percapita/30*FT$4+(BV431+BV432+BV433+BX431+BX432+BX433)*Cadeirante/30*FT$4,IF(C431=3,IF(BU434+BW434=10,Fixo/30*FT$4+(BU431+BU432+BU433+BW431+BW432+BW433)*Percapita/30*FT$4+(BV434+BX434)*Cadeirante/30*FT$4,IF(BU434+BW434&lt;=9,(BU434+BW434)*Crechee/30*FT$4)+(BV434+BX434)*Cadeirante/30*FT$4+(BU431+BU432+BU433+BW431+BW432+BW433)*Percapita/30*FT$4)+IF(BU434+BW434&gt;=11,Fixo/30*FT$4+(BU434+BW434-10)*Crechee/30*FT$4,0),IF(C431=2,IF(BV431+BV432+BV433+BV434+BX431+BX432+BX433+BX434=1,Cadeirante/30*FT$4,IF(BV431+BV432+BV433+BV434+BX431+BX432+BX433+BX434=2,Fixo/30*FT$4,IF(BV431+BV432+BV433+BV434+BX431+BX432+BX433+BX434&gt;2,Fixo/30*FT$4+(BV431+BV432+BV433+BV434+BX431+BX432+BX433+BX434-2)*Cadeirante/30*FT$4)))+(BU431+BU432+BU433+BW431+BW432+BW433)*Percapita/30*FT$4+(BU434+BW434)*Crechee/30*FT$4,IF(C431=1,IF(BU431+BU432+BU433+BV431+BV432+BV433+BW431+BW432+BW433+BX431+BX432+BX433&lt;=15,(BU431+BU432+BU433+BW431+BW432+BW433)*Percapita/30*FT$4,IF(BU431+BU432+BU433+BV431+BV432+BV433+BW431+BW432+BW433+BX431+BX432+BX433&gt;=16,Fixo/30*FT$4+(BU431+BU432+BU433+BV431+BV432+BV433+BW431+BW432+BW433+BX431+BX432-16)*Percapita/30*FT$4))))))</f>
        <v>0</v>
      </c>
      <c r="FU431" s="177">
        <f>IF(C431=4,SUM(BY431+BY432+BY433+CA431+CA432+CA433)*Percapita/30*FU$4+(BZ431+BZ432+BZ433+CB431+CB432+CB433)*Cadeirante/30*FU$4,IF(C431=3,IF(BY434+CA434=10,Fixo/30*FU$4+(BY431+BY432+BY433+CA431+CA432+CA433)*Percapita/30*FU$4+(BZ434+CB434)*Cadeirante/30*FU$4,IF(BY434+CA434&lt;=9,(BY434+CA434)*Crechee/30*FU$4)+(BZ434+CB434)*Cadeirante/30*FU$4+(BY431+BY432+BY433+CA431+CA432+CA433)*Percapita/30*FU$4)+IF(BY434+CA434&gt;=11,Fixo/30*FU$4+(BY434+CA434-10)*Crechee/30*FU$4,0),IF(C431=2,IF(BZ431+BZ432+BZ433+BZ434+CB431+CB432+CB433+CB434=1,Cadeirante/30*FU$4,IF(BZ431+BZ432+BZ433+BZ434+CB431+CB432+CB433+CB434=2,Fixo/30*FU$4,IF(BZ431+BZ432+BZ433+BZ434+CB431+CB432+CB433+CB434&gt;2,Fixo/30*FU$4+(BZ431+BZ432+BZ433+BZ434+CB431+CB432+CB433+CB434-2)*Cadeirante/30*FU$4)))+(BY431+BY432+BY433+CA431+CA432+CA433)*Percapita/30*FU$4+(BY434+CA434)*Crechee/30*FU$4,IF(C431=1,IF(BY431+BY432+BY433+BZ431+BZ432+BZ433+CA431+CA432+CA433+CB431+CB432+CB433&lt;=15,(BY431+BY432+BY433+CA431+CA432+CA433)*Percapita/30*FU$4,IF(BY431+BY432+BY433+BZ431+BZ432+BZ433+CA431+CA432+CA433+CB431+CB432+CB433&gt;=16,Fixo/30*FU$4+(BY431+BY432+BY433+BZ431+BZ432+BZ433+CA431+CA432+CA433+CB431+CB432-16)*Percapita/30*FU$4))))))</f>
        <v>0</v>
      </c>
      <c r="FV431" s="177">
        <f>IF(C431=4,SUM(CC431+CC432+CC433+CE431+CE432+CE433)*Percapita/30*FV$4+(CD431+CD432+CD433+CF431+CF432+CF433)*Cadeirante/30*FV$4,IF(C431=3,IF(CC434+CE434=10,Fixo/30*FV$4+(CC431+CC432+CC433+CE431+CE432+CE433)*Percapita/30*FV$4+(CD434+CF434)*Cadeirante/30*FV$4,IF(CC434+CE434&lt;=9,(CC434+CE434)*Crechee/30*FV$4)+(CD434+CF434)*Cadeirante/30*FV$4+(CC431+CC432+CC433+CE431+CE432+CE433)*Percapita/30*FV$4)+IF(CC434+CE434&gt;=11,Fixo/30*FV$4+(CC434+CE434-10)*Crechee/30*FV$4,0),IF(C431=2,IF(CD431+CD432+CD433+CD434+CF431+CF432+CF433+CF434=1,Cadeirante/30*FV$4,IF(CD431+CD432+CD433+CD434+CF431+CF432+CF433+CF434=2,Fixo/30*FV$4,IF(CD431+CD432+CD433+CD434+CF431+CF432+CF433+CF434&gt;2,Fixo/30*FV$4+(CD431+CD432+CD433+CD434+CF431+CF432+CF433+CF434-2)*Cadeirante/30*FV$4)))+(CC431+CC432+CC433+CE431+CE432+CE433)*Percapita/30*FV$4+(CC434+CE434)*Crechee/30*FV$4,IF(C431=1,IF(CC431+CC432+CC433+CD431+CD432+CD433+CE431+CE432+CE433+CF431+CF432+CF433&lt;=15,(CC431+CC432+CC433+CE431+CE432+CE433)*Percapita/30*FV$4,IF(CC431+CC432+CC433+CD431+CD432+CD433+CE431+CE432+CE433+CF431+CF432+CF433&gt;=16,Fixo/30*FV$4+(CC431+CC432+CC433+CD431+CD432+CD433+CE431+CE432+CE433+CF431+CF432-16)*Percapita/30*FV$4))))))</f>
        <v>0</v>
      </c>
      <c r="FW431" s="177">
        <f>IF(C431=4,SUM(CG431+CG432+CG433+CI431+CI432+CI433)*Percapita/30*FW$4+(CH431+CH432+CH433+CJ431+CJ432+CJ433)*Cadeirante/30*FW$4,IF(C431=3,IF(CG434+CI434=10,Fixo/30*FW$4+(CG431+CG432+CG433+CI431+CI432+CI433)*Percapita/30*FW$4+(CH434+CJ434)*Cadeirante/30*FW$4,IF(CG434+CI434&lt;=9,(CG434+CI434)*Crechee/30*FW$4)+(CH434+CJ434)*Cadeirante/30*FW$4+(CG431+CG432+CG433+CI431+CI432+CI433)*Percapita/30*FW$4)+IF(CG434+CI434&gt;=11,Fixo/30*FW$4+(CG434+CI434-10)*Crechee/30*FW$4,0),IF(C431=2,IF(CH431+CH432+CH433+CH434+CJ431+CJ432+CJ433+CJ434=1,Cadeirante/30*FW$4,IF(CH431+CH432+CH433+CH434+CJ431+CJ432+CJ433+CJ434=2,Fixo/30*FW$4,IF(CH431+CH432+CH433+CH434+CJ431+CJ432+CJ433+CJ434&gt;2,Fixo/30*FW$4+(CH431+CH432+CH433+CH434+CJ431+CJ432+CJ433+CJ434-2)*Cadeirante/30*FW$4)))+(CG431+CG432+CG433+CI431+CI432+CI433)*Percapita/30*FW$4+(CG434+CI434)*Crechee/30*FW$4,IF(C431=1,IF(CG431+CG432+CG433+CH431+CH432+CH433+CI431+CI432+CI433+CJ431+CJ432+CJ433&lt;=15,(CG431+CG432+CG433+CI431+CI432+CI433)*Percapita/30*FW$4,IF(CG431+CG432+CG433+CH431+CH432+CH433+CI431+CI432+CI433+CJ431+CJ432+CJ433&gt;=16,Fixo/30*FW$4+(CG431+CG432+CG433+CH431+CH432+CH433+CI431+CI432+CI433+CJ431+CJ432-16)*Percapita/30*FW$4))))))</f>
        <v>0</v>
      </c>
      <c r="FX431" s="177">
        <f>IF(C431=4,SUM(CK431+CK432+CK433+CM431+CM432+CM433)*Percapita/30*FX$4+(CL431+CL432+CL433+CN431+CN432+CN433)*Cadeirante/30*FX$4,IF(C431=3,IF(CK434+CM434=10,Fixo/30*FX$4+(CK431+CK432+CK433+CM431+CM432+CM433)*Percapita/30*FX$4+(CL434+CN434)*Cadeirante/30*FX$4,IF(CK434+CM434&lt;=9,(CK434+CM434)*Crechee/30*FX$4)+(CL434+CN434)*Cadeirante/30*FX$4+(CK431+CK432+CK433+CM431+CM432+CM433)*Percapita/30*FX$4)+IF(CK434+CM434&gt;=11,Fixo/30*FX$4+(CK434+CM434-10)*Crechee/30*FX$4,0),IF(C431=2,IF(CL431+CL432+CL433+CL434+CN431+CN432+CN433+CN434=1,Cadeirante/30*FX$4,IF(CL431+CL432+CL433+CL434+CN431+CN432+CN433+CN434=2,Fixo/30*FX$4,IF(CL431+CL432+CL433+CL434+CN431+CN432+CN433+CN434&gt;2,Fixo/30*FX$4+(CL431+CL432+CL433+CL434+CN431+CN432+CN433+CN434-2)*Cadeirante/30*FX$4)))+(CK431+CK432+CK433+CM431+CM432+CM433)*Percapita/30*FX$4+(CK434+CM434)*Crechee/30*FX$4,IF(C431=1,IF(CK431+CK432+CK433+CL431+CL432+CL433+CM431+CM432+CM433+CN431+CN432+CN433&lt;=15,(CK431+CK432+CK433+CM431+CM432+CM433)*Percapita/30*FX$4,IF(CK431+CK432+CK433+CL431+CL432+CL433+CM431+CM432+CM433+CN431+CN432+CN433&gt;=16,Fixo/30*FX$4+(CK431+CK432+CK433+CL431+CL432+CL433+CM431+CM432+CM433+CN431+CN432-16)*Percapita/30*FX$4))))))</f>
        <v>0</v>
      </c>
      <c r="FY431" s="177">
        <f>IF(C431=4,SUM(CO431+CO432+CO433+CQ431+CQ432+CQ433)*Percapita/30*FY$4+(CP431+CP432+CP433+CR431+CR432+CR433)*Cadeirante/30*FY$4,IF(C431=3,IF(CO434+CQ434=10,Fixo/30*FY$4+(CO431+CO432+CO433+CQ431+CQ432+CQ433)*Percapita/30*FY$4+(CP434+CR434)*Cadeirante/30*FY$4,IF(CO434+CQ434&lt;=9,(CO434+CQ434)*Crechee/30*FY$4)+(CP434+CR434)*Cadeirante/30*FY$4+(CO431+CO432+CO433+CQ431+CQ432+CQ433)*Percapita/30*FY$4)+IF(CO434+CQ434&gt;=11,Fixo/30*FY$4+(CO434+CQ434-10)*Crechee/30*FY$4,0),IF(C431=2,IF(CP431+CP432+CP433+CP434+CR431+CR432+CR433+CR434=1,Cadeirante/30*FY$4,IF(CP431+CP432+CP433+CP434+CR431+CR432+CR433+CR434=2,Fixo/30*FY$4,IF(CP431+CP432+CP433+CP434+CR431+CR432+CR433+CR434&gt;2,Fixo/30*FY$4+(CP431+CP432+CP433+CP434+CR431+CR432+CR433+CR434-2)*Cadeirante/30*FY$4)))+(CO431+CO432+CO433+CQ431+CQ432+CQ433)*Percapita/30*FY$4+(CO434+CQ434)*Crechee/30*FY$4,IF(C431=1,IF(CO431+CO432+CO433+CP431+CP432+CP433+CQ431+CQ432+CQ433+CR431+CR432+CR433&lt;=15,(CO431+CO432+CO433+CQ431+CQ432+CQ433)*Percapita/30*FY$4,IF(CO431+CO432+CO433+CP431+CP432+CP433+CQ431+CQ432+CQ433+CR431+CR432+CR433&gt;=16,Fixo/30*FY$4+(CO431+CO432+CO433+CP431+CP432+CP433+CQ431+CQ432+CQ433+CR431+CR432-16)*Percapita/30*FY$4))))))</f>
        <v>0</v>
      </c>
      <c r="FZ431" s="177">
        <f>IF(C431=4,SUM(CS431+CS432+CS433+CU431+CU432+CU433)*Percapita/30*FZ$4+(CT431+CT432+CT433+CV431+CV432+CV433)*Cadeirante/30*FZ$4,IF(C431=3,IF(CS434+CU434=10,Fixo/30*FZ$4+(CS431+CS432+CS433+CU431+CU432+CU433)*Percapita/30*FZ$4+(CT434+CV434)*Cadeirante/30*FZ$4,IF(CS434+CU434&lt;=9,(CS434+CU434)*Crechee/30*FZ$4)+(CT434+CV434)*Cadeirante/30*FZ$4+(CS431+CS432+CS433+CU431+CU432+CU433)*Percapita/30*FZ$4)+IF(CS434+CU434&gt;=11,Fixo/30*FZ$4+(CS434+CU434-10)*Crechee/30*FZ$4,0),IF(C431=2,IF(CT431+CT432+CT433+CT434+CV431+CV432+CV433+CV434=1,Cadeirante/30*FZ$4,IF(CT431+CT432+CT433+CT434+CV431+CV432+CV433+CV434=2,Fixo/30*FZ$4,IF(CT431+CT432+CT433+CT434+CV431+CV432+CV433+CV434&gt;2,Fixo/30*FZ$4+(CT431+CT432+CT433+CT434+CV431+CV432+CV433+CV434-2)*Cadeirante/30*FZ$4)))+(CS431+CS432+CS433+CU431+CU432+CU433)*Percapita/30*FZ$4+(CS434+CU434)*Crechee/30*FZ$4,IF(C431=1,IF(CS431+CS432+CS433+CT431+CT432+CT433+CU431+CU432+CU433+CV431+CV432+CV433&lt;=15,(CS431+CS432+CS433+CU431+CU432+CU433)*Percapita/30*FZ$4,IF(CS431+CS432+CS433+CT431+CT432+CT433+CU431+CU432+CU433+CV431+CV432+CV433&gt;=16,Fixo/30*FZ$4+(CS431+CS432+CS433+CT431+CT432+CT433+CU431+CU432+CU433+CV431+CV432-16)*Percapita/30*FZ$4))))))</f>
        <v>0</v>
      </c>
      <c r="GA431" s="177">
        <f>IF(C431=4,SUM(CW431+CW432+CW433+CY431+CY432+CY433)*Percapita/30*GA$4+(CX431+CX432+CX433+CZ431+CZ432+CZ433)*Cadeirante/30*GA$4,IF(C431=3,IF(CW434+CY434=10,Fixo/30*GA$4+(CW431+CW432+CW433+CY431+CY432+CY433)*Percapita/30*GA$4+(CX434+CZ434)*Cadeirante/30*GA$4,IF(CW434+CY434&lt;=9,(CW434+CY434)*Crechee/30*GA$4)+(CX434+CZ434)*Cadeirante/30*GA$4+(CW431+CW432+CW433+CY431+CY432+CY433)*Percapita/30*GA$4)+IF(CW434+CY434&gt;=11,Fixo/30*GA$4+(CW434+CY434-10)*Crechee/30*GA$4,0),IF(C431=2,IF(CX431+CX432+CX433+CX434+CZ431+CZ432+CZ433+CZ434=1,Cadeirante/30*GA$4,IF(CX431+CX432+CX433+CX434+CZ431+CZ432+CZ433+CZ434=2,Fixo/30*GA$4,IF(CX431+CX432+CX433+CX434+CZ431+CZ432+CZ433+CZ434&gt;2,Fixo/30*GA$4+(CX431+CX432+CX433+CX434+CZ431+CZ432+CZ433+CZ434-2)*Cadeirante/30*GA$4)))+(CW431+CW432+CW433+CY431+CY432+CY433)*Percapita/30*GA$4+(CW434+CY434)*Crechee/30*GA$4,IF(C431=1,IF(CW431+CW432+CW433+CX431+CX432+CX433+CY431+CY432+CY433+CZ431+CZ432+CZ433&lt;=15,(CW431+CW432+CW433+CY431+CY432+CY433)*Percapita/30*GA$4,IF(CW431+CW432+CW433+CX431+CX432+CX433+CY431+CY432+CY433+CZ431+CZ432+CZ433&gt;=16,Fixo/30*GA$4+(CW431+CW432+CW433+CX431+CX432+CX433+CY431+CY432+CY433+CZ431+CZ432-16)*Percapita/30*GA$4))))))</f>
        <v>0</v>
      </c>
      <c r="GB431" s="177">
        <f>IF(C431=4,SUM(DA431+DA432+DA433+DC431+DC432+DC433)*Percapita/30*GB$4+(DB431+DB432+DB433+DD431+DD432+DD433)*Cadeirante/30*GB$4,IF(C431=3,IF(DA434+DC434=10,Fixo/30*GB$4+(DA431+DA432+DA433+DC431+DC432+DC433)*Percapita/30*GB$4+(DB434+DD434)*Cadeirante/30*GB$4,IF(DA434+DC434&lt;=9,(DA434+DC434)*Crechee/30*GB$4)+(DB434+DD434)*Cadeirante/30*GB$4+(DA431+DA432+DA433+DC431+DC432+DC433)*Percapita/30*GB$4)+IF(DA434+DC434&gt;=11,Fixo/30*GB$4+(DA434+DC434-10)*Crechee/30*GB$4,0),IF(C431=2,IF(DB431+DB432+DB433+DB434+DD431+DD432+DD433+DD434=1,Cadeirante/30*GB$4,IF(DB431+DB432+DB433+DB434+DD431+DD432+DD433+DD434=2,Fixo/30*GB$4,IF(DB431+DB432+DB433+DB434+DD431+DD432+DD433+DD434&gt;2,Fixo/30*GB$4+(DB431+DB432+DB433+DB434+DD431+DD432+DD433+DD434-2)*Cadeirante/30*GB$4)))+(DA431+DA432+DA433+DC431+DC432+DC433)*Percapita/30*GB$4+(DA434+DC434)*Crechee/30*GB$4,IF(C431=1,IF(DA431+DA432+DA433+DB431+DB432+DB433+DC431+DC432+DC433+DD431+DD432+DD433&lt;=15,(DA431+DA432+DA433+DC431+DC432+DC433)*Percapita/30*GB$4,IF(DA431+DA432+DA433+DB431+DB432+DB433+DC431+DC432+DC433+DD431+DD432+DD433&gt;=16,Fixo/30*GB$4+(DA431+DA432+DA433+DB431+DB432+DB433+DC431+DC432+DC433+DD431+DD432-16)*Percapita/30*GB$4))))))</f>
        <v>0</v>
      </c>
      <c r="GC431" s="177">
        <f>IF(C431=4,SUM(DE431+DE432+DE433+DG431+DG432+DG433)*Percapita/30*GC$4+(DF431+DF432+DF433+DH431+DH432+DH433)*Cadeirante/30*GC$4,IF(C431=3,IF(DE434+DG434=10,Fixo/30*GC$4+(DE431+DE432+DE433+DG431+DG432+DG433)*Percapita/30*GC$4+(DF434+DH434)*Cadeirante/30*GC$4,IF(DE434+DG434&lt;=9,(DE434+DG434)*Crechee/30*GC$4)+(DF434+DH434)*Cadeirante/30*GC$4+(DE431+DE432+DE433+DG431+DG432+DG433)*Percapita/30*GC$4)+IF(DE434+DG434&gt;=11,Fixo/30*GC$4+(DE434+DG434-10)*Crechee/30*GC$4,0),IF(C431=2,IF(DF431+DF432+DF433+DF434+DH431+DH432+DH433+DH434=1,Cadeirante/30*GC$4,IF(DF431+DF432+DF433+DF434+DH431+DH432+DH433+DH434=2,Fixo/30*GC$4,IF(DF431+DF432+DF433+DF434+DH431+DH432+DH433+DH434&gt;2,Fixo/30*GC$4+(DF431+DF432+DF433+DF434+DH431+DH432+DH433+DH434-2)*Cadeirante/30*GC$4)))+(DE431+DE432+DE433+DG431+DG432+DG433)*Percapita/30*GC$4+(DE434+DG434)*Crechee/30*GC$4,IF(C431=1,IF(DE431+DE432+DE433+DF431+DF432+DF433+DG431+DG432+DG433+DH431+DH432+DH433&lt;=15,(DE431+DE432+DE433+DG431+DG432+DG433)*Percapita/30*GC$4,IF(DE431+DE432+DE433+DF431+DF432+DF433+DG431+DG432+DG433+DH431+DH432+DH433&gt;=16,Fixo/30*GC$4+(DE431+DE432+DE433+DF431+DF432+DF433+DG431+DG432+DG433+DH431+DH432-16)*Percapita/30*GC$4))))))</f>
        <v>0</v>
      </c>
      <c r="GD431" s="177">
        <f>IF(C431=4,SUM(DI431+DI432+DI433+DK431+DK432+DK433)*Percapita/30*GD$4+(DJ431+DJ432+DJ433+DL431+DL432+DL433)*Cadeirante/30*GD$4,IF(C431=3,IF(DI434+DK434=10,Fixo/30*GD$4+(DI431+DI432+DI433+DK431+DK432+DK433)*Percapita/30*GD$4+(DJ434+DL434)*Cadeirante/30*GD$4,IF(DI434+DK434&lt;=9,(DI434+DK434)*Crechee/30*GD$4)+(DJ434+DL434)*Cadeirante/30*GD$4+(DI431+DI432+DI433+DK431+DK432+DK433)*Percapita/30*GD$4)+IF(DI434+DK434&gt;=11,Fixo/30*GD$4+(DI434+DK434-10)*Crechee/30*GD$4,0),IF(C431=2,IF(DJ431+DJ432+DJ433+DJ434+DL431+DL432+DL433+DL434=1,Cadeirante/30*GD$4,IF(DJ431+DJ432+DJ433+DJ434+DL431+DL432+DL433+DL434=2,Fixo/30*GD$4,IF(DJ431+DJ432+DJ433+DJ434+DL431+DL432+DL433+DL434&gt;2,Fixo/30*GD$4+(DJ431+DJ432+DJ433+DJ434+DL431+DL432+DL433+DL434-2)*Cadeirante/30*GD$4)))+(DI431+DI432+DI433+DK431+DK432+DK433)*Percapita/30*GD$4+(DI434+DK434)*Crechee/30*GD$4,IF(C431=1,IF(DI431+DI432+DI433+DJ431+DJ432+DJ433+DK431+DK432+DK433+DL431+DL432+DL433&lt;=15,(DI431+DI432+DI433+DK431+DK432+DK433)*Percapita/30*GD$4,IF(DI431+DI432+DI433+DJ431+DJ432+DJ433+DK431+DK432+DK433+DL431+DL432+DL433&gt;=16,Fixo/30*GD$4+(DI431+DI432+DI433+DJ431+DJ432+DJ433+DK431+DK432+DK433+DL431+DL432-16)*Percapita/30*GD$4))))))</f>
        <v>0</v>
      </c>
      <c r="GE431" s="177">
        <f>IF(C431=4,SUM(DM431+DM432+DM433+DO431+DO432+DO433)*Percapita/30*GE$4+(DN431+DN432+DN433+DP431+DP432+DP433)*Cadeirante/30*GE$4,IF(C431=3,IF(DM434+DO434=10,Fixo/30*GE$4+(DM431+DM432+DM433+DO431+DO432+DO433)*Percapita/30*GE$4+(DN434+DP434)*Cadeirante/30*GE$4,IF(DM434+DO434&lt;=9,(DM434+DO434)*Crechee/30*GE$4)+(DN434+DP434)*Cadeirante/30*GE$4+(DM431+DM432+DM433+DO431+DO432+DO433)*Percapita/30*GE$4)+IF(DM434+DO434&gt;=11,Fixo/30*GE$4+(DM434+DO434-10)*Crechee/30*GE$4,0),IF(C431=2,IF(DN431+DN432+DN433+DN434+DP431+DP432+DP433+DP434=1,Cadeirante/30*GE$4,IF(DN431+DN432+DN433+DN434+DP431+DP432+DP433+DP434=2,Fixo/30*GE$4,IF(DN431+DN432+DN433+DN434+DP431+DP432+DP433+DP434&gt;2,Fixo/30*GE$4+(DN431+DN432+DN433+DN434+DP431+DP432+DP433+DP434-2)*Cadeirante/30*GE$4)))+(DM431+DM432+DM433+DO431+DO432+DO433)*Percapita/30*GE$4+(DM434+DO434)*Crechee/30*GE$4,IF(C431=1,IF(DM431+DM432+DM433+DN431+DN432+DN433+DO431+DO432+DO433+DP431+DP432+DP433&lt;=15,(DM431+DM432+DM433+DO431+DO432+DO433)*Percapita/30*GE$4,IF(DM431+DM432+DM433+DN431+DN432+DN433+DO431+DO432+DO433+DP431+DP432+DP433&gt;=16,Fixo/30*GE$4+(DM431+DM432+DM433+DN431+DN432+DN433+DO431+DO432+DO433+DP431+DP432-16)*Percapita/30*GE$4))))))</f>
        <v>0</v>
      </c>
      <c r="GF431" s="177">
        <f>IF(C431=4,SUM(DQ431+DQ432+DQ433+DS431+DS432+DS433)*Percapita/30*GF$4+(DR431+DR432+DR433+DT431+DT432+DT433)*Cadeirante/30*GF$4,IF(C431=3,IF(DQ434+DS434=10,Fixo/30*GF$4+(DQ431+DQ432+DQ433+DS431+DS432+DS433)*Percapita/30*GF$4+(DR434+DT434)*Cadeirante/30*GF$4,IF(DQ434+DS434&lt;=9,(DQ434+DS434)*Crechee/30*GF$4)+(DR434+DT434)*Cadeirante/30*GF$4+(DQ431+DQ432+DQ433+DS431+DS432+DS433)*Percapita/30*GF$4)+IF(DQ434+DS434&gt;=11,Fixo/30*GF$4+(DQ434+DS434-10)*Crechee/30*GF$4,0),IF(C431=2,IF(DR431+DR432+DR433+DR434+DT431+DT432+DT433+DT434=1,Cadeirante/30*GF$4,IF(DR431+DR432+DR433+DR434+DT431+DT432+DT433+DT434=2,Fixo/30*GF$4,IF(DR431+DR432+DR433+DR434+DT431+DT432+DT433+DT434&gt;2,Fixo/30*GF$4+(DR431+DR432+DR433+DR434+DT431+DT432+DT433+DT434-2)*Cadeirante/30*GF$4)))+(DQ431+DQ432+DQ433+DS431+DS432+DS433)*Percapita/30*GF$4+(DQ434+DS434)*Crechee/30*GF$4,IF(C431=1,IF(DQ431+DQ432+DQ433+DR431+DR432+DR433+DS431+DS432+DS433+DT431+DT432+DT433&lt;=15,(DQ431+DQ432+DQ433+DS431+DS432+DS433)*Percapita/30*GF$4,IF(DQ431+DQ432+DQ433+DR431+DR432+DR433+DS431+DS432+DS433+DT431+DT432+DT433&gt;=16,Fixo/30*GF$4+(DQ431+DQ432+DQ433+DR431+DR432+DR433+DS431+DS432+DS433+DT431+DT432-16)*Percapita/30*GF$4))))))</f>
        <v>0</v>
      </c>
      <c r="GG431" s="177">
        <f>IF(C431=4,SUM(DU431+DU432+DU433+DW431+DW432+DW433)*Percapita/30*GG$4+(DV431+DV432+DV433+DX431+DX432+DX433)*Cadeirante/30*GG$4,IF(C431=3,IF(DU434+DW434=10,Fixo/30*GG$4+(DU431+DU432+DU433+DW431+DW432+DW433)*Percapita/30*GG$4+(DV434+DX434)*Cadeirante/30*GG$4,IF(DU434+DW434&lt;=9,(DU434+DW434)*Crechee/30*GG$4)+(DV434+DX434)*Cadeirante/30*GG$4+(DU431+DU432+DU433+DW431+DW432+DW433)*Percapita/30*GG$4)+IF(DU434+DW434&gt;=11,Fixo/30*GG$4+(DU434+DW434-10)*Crechee/30*GG$4,0),IF(C431=2,IF(DV431+DV432+DV433+DV434+DX431+DX432+DX433+DX434=1,Cadeirante/30*GG$4,IF(DV431+DV432+DV433+DV434+DX431+DX432+DX433+DX434=2,Fixo/30*GG$4,IF(DV431+DV432+DV433+DV434+DX431+DX432+DX433+DX434&gt;2,Fixo/30*GG$4+(DV431+DV432+DV433+DV434+DX431+DX432+DX433+DX434-2)*Cadeirante/30*GG$4)))+(DU431+DU432+DU433+DW431+DW432+DW433)*Percapita/30*GG$4+(DU434+DW434)*Crechee/30*GG$4,IF(C431=1,IF(DU431+DU432+DU433+DV431+DV432+DV433+DW431+DW432+DW433+DX431+DX432+DX433&lt;=15,(DU431+DU432+DU433+DW431+DW432+DW433)*Percapita/30*GG$4,IF(DU431+DU432+DU433+DV431+DV432+DV433+DW431+DW432+DW433+DX431+DX432+DX433&gt;=16,Fixo/30*GG$4+(DU431+DU432+DU433+DV431+DV432+DV433+DW431+DW432+DW433+DX431+DX432-16)*Percapita/30*GG$4))))))</f>
        <v>0</v>
      </c>
      <c r="GH431" s="177">
        <f>IF(C431=4,SUM(DY431+DY432+DY433+EA431+EA432+EA433)*Percapita/30*GH$4+(DZ431+DZ432+DZ433+EB431+EB432+EB433)*Cadeirante/30*GH$4,IF(C431=3,IF(DY434+EA434=10,Fixo/30*GH$4+(DY431+DY432+DY433+EA431+EA432+EA433)*Percapita/30*GH$4+(DZ434+EB434)*Cadeirante/30*GH$4,IF(DY434+EA434&lt;=9,(DY434+EA434)*Crechee/30*GH$4)+(DZ434+EB434)*Cadeirante/30*GH$4+(DY431+DY432+DY433+EA431+EA432+EA433)*Percapita/30*GH$4)+IF(DY434+EA434&gt;=11,Fixo/30*GH$4+(DY434+EA434-10)*Crechee/30*GH$4,0),IF(C431=2,IF(DZ431+DZ432+DZ433+DZ434+EB431+EB432+EB433+EB434=1,Cadeirante/30*GH$4,IF(DZ431+DZ432+DZ433+DZ434+EB431+EB432+EB433+EB434=2,Fixo/30*GH$4,IF(DZ431+DZ432+DZ433+DZ434+EB431+EB432+EB433+EB434&gt;2,Fixo/30*GH$4+(DZ431+DZ432+DZ433+DZ434+EB431+EB432+EB433+EB434-2)*Cadeirante/30*GH$4)))+(DY431+DY432+DY433+EA431+EA432+EA433)*Percapita/30*GH$4+(DY434+EA434)*Crechee/30*GH$4,IF(C431=1,IF(DY431+DY432+DY433+DZ431+DZ432+DZ433+EA431+EA432+EA433+EB431+EB432+EB433&lt;=15,(DY431+DY432+DY433+EA431+EA432+EA433)*Percapita/30*GH$4,IF(DY431+DY432+DY433+DZ431+DZ432+DZ433+EA431+EA432+EA433+EB431+EB432+EB433&gt;=16,Fixo/30*GH$4+(DY431+DY432+DY433+DZ431+DZ432+DZ433+EA431+EA432+EA433+EB431+EB432-16)*Percapita/30*GH$4))))))</f>
        <v>0</v>
      </c>
      <c r="GI431" s="177">
        <f>IF(C431=4,SUM(EC431+EC432+EC433+EE431+EE432+EE433)*Percapita/30*GI$4+(ED431+ED432+ED433+EF431+EF432+EF433)*Cadeirante/30*GI$4,IF(C431=3,IF(EC434+EE434=10,Fixo/30*GI$4+(EC431+EC432+EC433+EE431+EE432+EE433)*Percapita/30*GI$4+(ED434+EF434)*Cadeirante/30*GI$4,IF(EC434+EE434&lt;=9,(EC434+EE434)*Crechee/30*GI$4)+(ED434+EF434)*Cadeirante/30*GI$4+(EC431+EC432+EC433+EE431+EE432+EE433)*Percapita/30*GI$4)+IF(EC434+EE434&gt;=11,Fixo/30*GI$4+(EC434+EE434-10)*Crechee/30*GI$4,0),IF(C431=2,IF(ED431+ED432+ED433+ED434+EF431+EF432+EF433+EF434=1,Cadeirante/30*GI$4,IF(ED431+ED432+ED433+ED434+EF431+EF432+EF433+EF434=2,Fixo/30*GI$4,IF(ED431+ED432+ED433+ED434+EF431+EF432+EF433+EF434&gt;2,Fixo/30*GI$4+(ED431+ED432+ED433+ED434+EF431+EF432+EF433+EF434-2)*Cadeirante/30*GI$4)))+(EC431+EC432+EC433+EE431+EE432+EE433)*Percapita/30*GI$4+(EC434+EE434)*Crechee/30*GI$4,IF(C431=1,IF(EC431+EC432+EC433+ED431+ED432+ED433+EE431+EE432+EE433+EF431+EF432+EF433&lt;=15,(EC431+EC432+EC433+EE431+EE432+EE433)*Percapita/30*GI$4,IF(EC431+EC432+EC433+ED431+ED432+ED433+EE431+EE432+EE433+EF431+EF432+EF433&gt;=16,Fixo/30*GI$4+(EC431+EC432+EC433+ED431+ED432+ED433+EE431+EE432+EE433+EF431+EF432-16)*Percapita/30*GI$4))))))</f>
        <v>0</v>
      </c>
      <c r="GJ431" s="177">
        <f>IF(C431=4,SUM(EG431+EG432+EG433+EI431+EI432+EI433)*Percapita/30*GJ$4+(EH431+EH432+EH433+EJ431+EJ432+EJ433)*Cadeirante/30*GJ$4,IF(C431=3,IF(EG434+EI434=10,Fixo/30*GJ$4+(EG431+EG432+EG433+EI431+EI432+EI433)*Percapita/30*GJ$4+(EH434+EJ434)*Cadeirante/30*GJ$4,IF(EG434+EI434&lt;=9,(EG434+EI434)*Crechee/30*GJ$4)+(EH434+EJ434)*Cadeirante/30*GJ$4+(EG431+EG432+EG433+EI431+EI432+EI433)*Percapita/30*GJ$4)+IF(EG434+EI434&gt;=11,Fixo/30*GJ$4+(EG434+EI434-10)*Crechee/30*GJ$4,0),IF(C431=2,IF(EH431+EH432+EH433+EH434+EJ431+EJ432+EJ433+EJ434=1,Cadeirante/30*GJ$4,IF(EH431+EH432+EH433+EH434+EJ431+EJ432+EJ433+EJ434=2,Fixo/30*GJ$4,IF(EH431+EH432+EH433+EH434+EJ431+EJ432+EJ433+EJ434&gt;2,Fixo/30*GJ$4+(EH431+EH432+EH433+EH434+EJ431+EJ432+EJ433+EJ434-2)*Cadeirante/30*GJ$4)))+(EG431+EG432+EG433+EI431+EI432+EI433)*Percapita/30*GJ$4+(EG434+EI434)*Crechee/30*GJ$4,IF(C431=1,IF(EG431+EG432+EG433+EH431+EH432+EH433+EI431+EI432+EI433+EJ431+EJ432+EJ433&lt;=15,(EG431+EG432+EG433+EI431+EI432+EI433)*Percapita/30*GJ$4,IF(EG431+EG432+EG433+EH431+EH432+EH433+EI431+EI432+EI433+EJ431+EJ432+EJ433&gt;=16,Fixo/30*GJ$4+(EG431+EG432+EG433+EH431+EH432+EH433+EI431+EI432+EI433+EJ431+EJ432-16)*Percapita/30*GJ$4))))))</f>
        <v>0</v>
      </c>
      <c r="GK431" s="178"/>
      <c r="GL431" s="103">
        <f t="shared" si="462"/>
        <v>0</v>
      </c>
      <c r="GM431" s="124"/>
      <c r="GN431" s="104">
        <f>SUMIF(V431:V434,"&lt;0")*Cadeirante/30*GN$4+SUMIF(X431:X434,"&lt;0")*Cadeirante/30*GN$4</f>
        <v>0</v>
      </c>
      <c r="GO431" s="104">
        <f>SUMIF(Z431:Z434,"&lt;0")*Cadeirante/30*GO$4+SUMIF(AB431:AB434,"&lt;0")*Cadeirante/30*GO$4</f>
        <v>0</v>
      </c>
      <c r="GP431" s="104">
        <f>SUMIF(AD431:AD434,"&lt;0")*Cadeirante/30*GP$4+SUMIF(AF431:AF434,"&lt;0")*Cadeirante/30*GP$4</f>
        <v>0</v>
      </c>
      <c r="GQ431" s="104">
        <f>SUMIF(AH431:AH434,"&lt;0")*Cadeirante/30*GQ$4+SUMIF(AJ431:AJ434,"&lt;0")*Cadeirante/30*GQ$4</f>
        <v>0</v>
      </c>
      <c r="GR431" s="104">
        <f>SUMIF(AL431:AL434,"&lt;0")*Cadeirante/30*GR$4+SUMIF(AN431:AN434,"&lt;0")*Cadeirante/30*GR$4</f>
        <v>0</v>
      </c>
      <c r="GS431" s="104">
        <f>SUMIF(AP431:AP434,"&lt;0")*Cadeirante/30*GS$4+SUMIF(AR431:AR434,"&lt;0")*Cadeirante/30*GS$4</f>
        <v>0</v>
      </c>
      <c r="GT431" s="104">
        <f>SUMIF(AT431:AT434,"&lt;0")*Cadeirante/30*GT$4+SUMIF(AV431:AV434,"&lt;0")*Cadeirante/30*GT$4</f>
        <v>0</v>
      </c>
      <c r="GU431" s="104">
        <f>SUMIF(AX431:AX434,"&lt;0")*Cadeirante/30*GU$4+SUMIF(AZ431:AZ434,"&lt;0")*Cadeirante/30*GU$4</f>
        <v>0</v>
      </c>
      <c r="GV431" s="104">
        <f>SUMIF(BB431:BB434,"&lt;0")*Cadeirante/30*GV$4+SUMIF(BD431:BD434,"&lt;0")*Cadeirante/30*GV$4</f>
        <v>0</v>
      </c>
      <c r="GW431" s="104">
        <f>SUMIF(BF431:BF434,"&lt;0")*Cadeirante/30*GW$4+SUMIF(BH431:BH434,"&lt;0")*Cadeirante/30*GW$4</f>
        <v>0</v>
      </c>
      <c r="GX431" s="104">
        <f>SUMIF(BJ431:BJ434,"&lt;0")*Cadeirante/30*GX$4+SUMIF(BL431:BL434,"&lt;0")*Cadeirante/30*GX$4</f>
        <v>0</v>
      </c>
      <c r="GY431" s="104">
        <f>SUMIF(BN431:BN434,"&lt;0")*Cadeirante/30*GY$4+SUMIF(BP431:BP434,"&lt;0")*Cadeirante/30*GY$4</f>
        <v>0</v>
      </c>
      <c r="GZ431" s="104">
        <f>SUMIF(BR431:BR434,"&lt;0")*Cadeirante/30*GZ$4+SUMIF(BT431:BT434,"&lt;0")*Cadeirante/30*GZ$4</f>
        <v>0</v>
      </c>
      <c r="HA431" s="104">
        <f>SUMIF(BV431:BV434,"&lt;0")*Cadeirante/30*HA$4+SUMIF(BX431:BX434,"&lt;0")*Cadeirante/30*HA$4</f>
        <v>0</v>
      </c>
      <c r="HB431" s="104">
        <f>SUMIF(BZ431:BZ434,"&lt;0")*Cadeirante/30*HB$4+SUMIF(CB431:CB434,"&lt;0")*Cadeirante/30*HB$4</f>
        <v>0</v>
      </c>
      <c r="HC431" s="104">
        <f>SUMIF(CD431:CD434,"&lt;0")*Cadeirante/30*HC$4+SUMIF(CF431:CF434,"&lt;0")*Cadeirante/30*HC$4</f>
        <v>0</v>
      </c>
      <c r="HD431" s="104">
        <f>SUMIF(CH431:CH434,"&lt;0")*Cadeirante/30*HD$4+SUMIF(CJ431:CJ434,"&lt;0")*Cadeirante/30*HD$4</f>
        <v>0</v>
      </c>
      <c r="HE431" s="104">
        <f>SUMIF(CL431:CL434,"&lt;0")*Cadeirante/30*HE$4+SUMIF(CN431:CN434,"&lt;0")*Cadeirante/30*HE$4</f>
        <v>0</v>
      </c>
      <c r="HF431" s="104">
        <f>SUMIF(CP431:CP434,"&lt;0")*Cadeirante/30*HF$4+SUMIF(CR431:CR434,"&lt;0")*Cadeirante/30*HF$4</f>
        <v>0</v>
      </c>
      <c r="HG431" s="104">
        <f>SUMIF(CT431:CT434,"&lt;0")*Cadeirante/30*HG$4+SUMIF(CV431:CV434,"&lt;0")*Cadeirante/30*HG$4</f>
        <v>0</v>
      </c>
      <c r="HH431" s="104">
        <f>SUMIF(CX431:CX434,"&lt;0")*Cadeirante/30*HH$4+SUMIF(CZ431:CZ434,"&lt;0")*Cadeirante/30*HH$4</f>
        <v>0</v>
      </c>
      <c r="HI431" s="104">
        <f>SUMIF(DB431:DB434,"&lt;0")*Cadeirante/30*HI$4+SUMIF(DD431:DD434,"&lt;0")*Cadeirante/30*HI$4</f>
        <v>0</v>
      </c>
      <c r="HJ431" s="104">
        <f>SUMIF(DF431:DF434,"&lt;0")*Cadeirante/30*HJ$4+SUMIF(DH431:DH434,"&lt;0")*Cadeirante/30*HJ$4</f>
        <v>0</v>
      </c>
      <c r="HK431" s="104">
        <f>SUMIF(DJ431:DJ434,"&lt;0")*Cadeirante/30*HK$4+SUMIF(DL431:DL434,"&lt;0")*Cadeirante/30*HK$4</f>
        <v>0</v>
      </c>
      <c r="HL431" s="104">
        <f>SUMIF(DN431:DN434,"&lt;0")*Cadeirante/30*HL$4+SUMIF(DP431:DP434,"&lt;0")*Cadeirante/30*HL$4</f>
        <v>0</v>
      </c>
      <c r="HM431" s="104">
        <f>SUMIF(DR431:DR434,"&lt;0")*Cadeirante/30*HM$4+SUMIF(DT431:DT434,"&lt;0")*Cadeirante/30*HM$4</f>
        <v>0</v>
      </c>
      <c r="HN431" s="104">
        <f>SUMIF(DV431:DV434,"&lt;0")*Cadeirante/30*HN$4+SUMIF(DX431:DX434,"&lt;0")*Cadeirante/30*HN$4</f>
        <v>0</v>
      </c>
      <c r="HO431" s="104">
        <f>SUMIF(DZ431:DZ434,"&lt;0")*Cadeirante/30*HO$4+SUMIF(EB431:EB434,"&lt;0")*Cadeirante/30*HO$4</f>
        <v>0</v>
      </c>
      <c r="HP431" s="104">
        <f>SUMIF(ED431:ED434,"&lt;0")*Cadeirante/30*HP$4+SUMIF(EF431:EF434,"&lt;0")*Cadeirante/30*HP$4</f>
        <v>0</v>
      </c>
      <c r="HQ431" s="64"/>
      <c r="HR431" s="64"/>
      <c r="HS431" s="64"/>
      <c r="HT431" s="64"/>
      <c r="HU431" s="64"/>
      <c r="HV431" s="64"/>
      <c r="HW431" s="176">
        <v>17629.309999999998</v>
      </c>
      <c r="HX431" s="64"/>
      <c r="HY431" s="280">
        <f>IF(ISTEXT(EM431), VALUE(EM431), EM431)</f>
        <v>0</v>
      </c>
      <c r="HZ431" s="280">
        <f>IF(ISTEXT(EN431), VALUE(EN431), EN431)</f>
        <v>0</v>
      </c>
      <c r="IA431" s="280">
        <f>IF(ISTEXT(EO431), VALUE(EO431), EO431)</f>
        <v>0</v>
      </c>
      <c r="IB431" s="64" t="b">
        <f>HW431=FE431</f>
        <v>0</v>
      </c>
      <c r="IC431" s="64"/>
    </row>
    <row r="432" spans="1:237" s="106" customFormat="1" ht="22.5" customHeight="1" x14ac:dyDescent="0.25">
      <c r="A432" s="368" t="s">
        <v>3591</v>
      </c>
      <c r="B432" s="369" t="s">
        <v>3592</v>
      </c>
      <c r="C432" s="370" t="s">
        <v>3233</v>
      </c>
      <c r="D432" s="371" t="s">
        <v>3556</v>
      </c>
      <c r="E432" s="371" t="s">
        <v>3593</v>
      </c>
      <c r="F432" s="372" t="s">
        <v>3224</v>
      </c>
      <c r="G432" s="372" t="s">
        <v>3225</v>
      </c>
      <c r="H432" s="373" t="s">
        <v>197</v>
      </c>
      <c r="I432" s="374" t="s">
        <v>3594</v>
      </c>
      <c r="J432" s="421" t="s">
        <v>3231</v>
      </c>
      <c r="K432" s="421" t="s">
        <v>3234</v>
      </c>
      <c r="L432" s="329">
        <f>CONTINUA!BV432</f>
        <v>15</v>
      </c>
      <c r="M432" s="329">
        <f>CONTINUA!BW432</f>
        <v>0</v>
      </c>
      <c r="N432" s="895"/>
      <c r="O432" s="896" t="s">
        <v>4043</v>
      </c>
      <c r="P432" s="897" t="s">
        <v>4035</v>
      </c>
      <c r="Q432" s="400">
        <v>34</v>
      </c>
      <c r="R432" s="401"/>
      <c r="S432" s="400"/>
      <c r="T432" s="401"/>
      <c r="U432" s="400"/>
      <c r="V432" s="401"/>
      <c r="W432" s="400"/>
      <c r="X432" s="401"/>
      <c r="Y432" s="400"/>
      <c r="Z432" s="401"/>
      <c r="AA432" s="400"/>
      <c r="AB432" s="401"/>
      <c r="AC432" s="400"/>
      <c r="AD432" s="401"/>
      <c r="AE432" s="400"/>
      <c r="AF432" s="401"/>
      <c r="AG432" s="400"/>
      <c r="AH432" s="401"/>
      <c r="AI432" s="400"/>
      <c r="AJ432" s="401"/>
      <c r="AK432" s="400"/>
      <c r="AL432" s="401"/>
      <c r="AM432" s="400"/>
      <c r="AN432" s="401"/>
      <c r="AO432" s="400"/>
      <c r="AP432" s="401"/>
      <c r="AQ432" s="400"/>
      <c r="AR432" s="401"/>
      <c r="AS432" s="400"/>
      <c r="AT432" s="401"/>
      <c r="AU432" s="400"/>
      <c r="AV432" s="401"/>
      <c r="AW432" s="400"/>
      <c r="AX432" s="401"/>
      <c r="AY432" s="400"/>
      <c r="AZ432" s="401"/>
      <c r="BA432" s="400"/>
      <c r="BB432" s="401"/>
      <c r="BC432" s="400"/>
      <c r="BD432" s="401"/>
      <c r="BE432" s="400"/>
      <c r="BF432" s="401"/>
      <c r="BG432" s="400"/>
      <c r="BH432" s="401"/>
      <c r="BI432" s="400"/>
      <c r="BJ432" s="401"/>
      <c r="BK432" s="400"/>
      <c r="BL432" s="401"/>
      <c r="BM432" s="400"/>
      <c r="BN432" s="401"/>
      <c r="BO432" s="400"/>
      <c r="BP432" s="401"/>
      <c r="BQ432" s="400"/>
      <c r="BR432" s="401"/>
      <c r="BS432" s="400"/>
      <c r="BT432" s="401"/>
      <c r="BU432" s="400"/>
      <c r="BV432" s="401"/>
      <c r="BW432" s="400"/>
      <c r="BX432" s="401"/>
      <c r="BY432" s="400"/>
      <c r="BZ432" s="401"/>
      <c r="CA432" s="400"/>
      <c r="CB432" s="401"/>
      <c r="CC432" s="400"/>
      <c r="CD432" s="401"/>
      <c r="CE432" s="400"/>
      <c r="CF432" s="401"/>
      <c r="CG432" s="400"/>
      <c r="CH432" s="401"/>
      <c r="CI432" s="400"/>
      <c r="CJ432" s="401"/>
      <c r="CK432" s="400"/>
      <c r="CL432" s="401"/>
      <c r="CM432" s="400"/>
      <c r="CN432" s="401"/>
      <c r="CO432" s="400"/>
      <c r="CP432" s="401"/>
      <c r="CQ432" s="400"/>
      <c r="CR432" s="401"/>
      <c r="CS432" s="400"/>
      <c r="CT432" s="401"/>
      <c r="CU432" s="400"/>
      <c r="CV432" s="401"/>
      <c r="CW432" s="400"/>
      <c r="CX432" s="401"/>
      <c r="CY432" s="400"/>
      <c r="CZ432" s="401"/>
      <c r="DA432" s="400"/>
      <c r="DB432" s="401"/>
      <c r="DC432" s="400"/>
      <c r="DD432" s="401"/>
      <c r="DE432" s="400"/>
      <c r="DF432" s="401"/>
      <c r="DG432" s="400"/>
      <c r="DH432" s="401"/>
      <c r="DI432" s="400"/>
      <c r="DJ432" s="401"/>
      <c r="DK432" s="400"/>
      <c r="DL432" s="401"/>
      <c r="DM432" s="400"/>
      <c r="DN432" s="401"/>
      <c r="DO432" s="400"/>
      <c r="DP432" s="401"/>
      <c r="DQ432" s="400"/>
      <c r="DR432" s="401"/>
      <c r="DS432" s="400"/>
      <c r="DT432" s="401"/>
      <c r="DU432" s="400"/>
      <c r="DV432" s="401"/>
      <c r="DW432" s="400"/>
      <c r="DX432" s="401"/>
      <c r="DY432" s="400"/>
      <c r="DZ432" s="401"/>
      <c r="EA432" s="400"/>
      <c r="EB432" s="401"/>
      <c r="EC432" s="400"/>
      <c r="ED432" s="401"/>
      <c r="EE432" s="400"/>
      <c r="EF432" s="401"/>
      <c r="EG432" s="400"/>
      <c r="EH432" s="401"/>
      <c r="EI432" s="400"/>
      <c r="EJ432" s="447"/>
      <c r="EK432" s="511"/>
      <c r="EL432" s="514"/>
      <c r="EM432" s="448"/>
      <c r="EN432" s="344"/>
      <c r="EO432" s="345"/>
      <c r="EP432" s="171">
        <f t="shared" si="455"/>
        <v>34</v>
      </c>
      <c r="EQ432" s="171">
        <f t="shared" si="456"/>
        <v>0</v>
      </c>
      <c r="ER432" s="171">
        <f t="shared" si="457"/>
        <v>0</v>
      </c>
      <c r="ES432" s="171">
        <f t="shared" si="458"/>
        <v>0</v>
      </c>
      <c r="ET432" s="171">
        <f t="shared" si="459"/>
        <v>0</v>
      </c>
      <c r="EU432" s="171">
        <f t="shared" si="460"/>
        <v>0</v>
      </c>
      <c r="EV432" s="172">
        <f t="shared" si="461"/>
        <v>34</v>
      </c>
      <c r="EW432" s="173"/>
      <c r="EX432" s="248">
        <f t="shared" si="498"/>
        <v>0</v>
      </c>
      <c r="EY432" s="174">
        <f>(L432*regular)+(M432*Cadeirantee)</f>
        <v>144.60000000000002</v>
      </c>
      <c r="EZ432" s="249">
        <f>SUMIF(FG432:GJ432,"&gt;0")</f>
        <v>0</v>
      </c>
      <c r="FA432" s="249">
        <f>SUMIF(FG432:GJ432,"&lt;0")+SUMIF(GN432:HP432,"&lt;0")</f>
        <v>0</v>
      </c>
      <c r="FB432" s="174">
        <v>0</v>
      </c>
      <c r="FC432" s="126">
        <f>N432*km*'VALORES TABELA'!$B$13</f>
        <v>0</v>
      </c>
      <c r="FD432" s="250">
        <f t="shared" ref="FD432:FD435" si="499">GL432</f>
        <v>0</v>
      </c>
      <c r="FE432" s="105"/>
      <c r="FF432" s="119"/>
      <c r="FG432" s="119"/>
      <c r="FH432" s="119"/>
      <c r="FI432" s="119"/>
      <c r="FJ432" s="119"/>
      <c r="FK432" s="119"/>
      <c r="FL432" s="119"/>
      <c r="FM432" s="119"/>
      <c r="FN432" s="119"/>
      <c r="FO432" s="119"/>
      <c r="FP432" s="119"/>
      <c r="FQ432" s="119"/>
      <c r="FR432" s="119"/>
      <c r="FS432" s="119"/>
      <c r="FT432" s="119"/>
      <c r="FU432" s="119"/>
      <c r="FV432" s="119"/>
      <c r="FW432" s="119"/>
      <c r="FX432" s="119"/>
      <c r="FY432" s="119"/>
      <c r="FZ432" s="119"/>
      <c r="GA432" s="119"/>
      <c r="GB432" s="119"/>
      <c r="GC432" s="119"/>
      <c r="GD432" s="119"/>
      <c r="GE432" s="119"/>
      <c r="GF432" s="119"/>
      <c r="GG432" s="119"/>
      <c r="GH432" s="119"/>
      <c r="GI432" s="119"/>
      <c r="GJ432" s="119"/>
      <c r="GK432" s="251"/>
      <c r="GL432" s="103">
        <f t="shared" si="462"/>
        <v>0</v>
      </c>
      <c r="GM432" s="124"/>
      <c r="GN432" s="104"/>
      <c r="GO432" s="104"/>
      <c r="GP432" s="104"/>
      <c r="GQ432" s="104"/>
      <c r="GR432" s="104"/>
      <c r="GS432" s="104"/>
      <c r="GT432" s="104"/>
      <c r="GU432" s="104"/>
      <c r="GV432" s="104"/>
      <c r="GW432" s="104"/>
      <c r="GX432" s="104"/>
      <c r="GY432" s="104"/>
      <c r="GZ432" s="104"/>
      <c r="HA432" s="104"/>
      <c r="HB432" s="104"/>
      <c r="HC432" s="104"/>
      <c r="HD432" s="104"/>
      <c r="HE432" s="104"/>
      <c r="HF432" s="104"/>
      <c r="HG432" s="104"/>
      <c r="HH432" s="104"/>
      <c r="HI432" s="104"/>
      <c r="HJ432" s="104"/>
      <c r="HK432" s="104"/>
      <c r="HL432" s="104"/>
      <c r="HM432" s="104"/>
      <c r="HN432" s="104"/>
      <c r="HO432" s="104"/>
      <c r="HP432" s="104"/>
      <c r="HQ432" s="64"/>
      <c r="HR432" s="64"/>
      <c r="HS432" s="64"/>
      <c r="HT432" s="64"/>
      <c r="HU432" s="64"/>
      <c r="HV432" s="64"/>
      <c r="HW432" s="105"/>
      <c r="HX432" s="64"/>
      <c r="HY432" s="280">
        <f t="shared" ref="HY432:HY435" si="500">IF(ISTEXT(EM432), VALUE(EM432), EM432)</f>
        <v>0</v>
      </c>
      <c r="HZ432" s="280">
        <f t="shared" ref="HZ432:HZ435" si="501">IF(ISTEXT(EN432), VALUE(EN432), EN432)</f>
        <v>0</v>
      </c>
      <c r="IA432" s="280">
        <f t="shared" ref="IA432:IA435" si="502">IF(ISTEXT(EO432), VALUE(EO432), EO432)</f>
        <v>0</v>
      </c>
      <c r="IB432" s="64"/>
      <c r="IC432" s="64"/>
    </row>
    <row r="433" spans="1:237" s="106" customFormat="1" ht="22.5" customHeight="1" x14ac:dyDescent="0.25">
      <c r="A433" s="368" t="s">
        <v>3591</v>
      </c>
      <c r="B433" s="369" t="s">
        <v>3592</v>
      </c>
      <c r="C433" s="375" t="s">
        <v>3233</v>
      </c>
      <c r="D433" s="371" t="s">
        <v>3556</v>
      </c>
      <c r="E433" s="371" t="s">
        <v>3593</v>
      </c>
      <c r="F433" s="376" t="s">
        <v>3224</v>
      </c>
      <c r="G433" s="376" t="s">
        <v>3225</v>
      </c>
      <c r="H433" s="373" t="s">
        <v>197</v>
      </c>
      <c r="I433" s="374" t="s">
        <v>3594</v>
      </c>
      <c r="J433" s="421" t="s">
        <v>3231</v>
      </c>
      <c r="K433" s="422" t="s">
        <v>3235</v>
      </c>
      <c r="L433" s="329">
        <f>CONTINUA!BV433</f>
        <v>0</v>
      </c>
      <c r="M433" s="329">
        <f>CONTINUA!BW433</f>
        <v>0</v>
      </c>
      <c r="N433" s="895"/>
      <c r="O433" s="896" t="s">
        <v>4043</v>
      </c>
      <c r="P433" s="897" t="s">
        <v>4035</v>
      </c>
      <c r="Q433" s="400"/>
      <c r="R433" s="401"/>
      <c r="S433" s="400"/>
      <c r="T433" s="401"/>
      <c r="U433" s="400"/>
      <c r="V433" s="401"/>
      <c r="W433" s="400"/>
      <c r="X433" s="401"/>
      <c r="Y433" s="400"/>
      <c r="Z433" s="401"/>
      <c r="AA433" s="400"/>
      <c r="AB433" s="401"/>
      <c r="AC433" s="400"/>
      <c r="AD433" s="401"/>
      <c r="AE433" s="400"/>
      <c r="AF433" s="401"/>
      <c r="AG433" s="400"/>
      <c r="AH433" s="401"/>
      <c r="AI433" s="400"/>
      <c r="AJ433" s="401"/>
      <c r="AK433" s="400"/>
      <c r="AL433" s="401"/>
      <c r="AM433" s="400"/>
      <c r="AN433" s="401"/>
      <c r="AO433" s="400"/>
      <c r="AP433" s="401"/>
      <c r="AQ433" s="400"/>
      <c r="AR433" s="401"/>
      <c r="AS433" s="400"/>
      <c r="AT433" s="401"/>
      <c r="AU433" s="400"/>
      <c r="AV433" s="401"/>
      <c r="AW433" s="400"/>
      <c r="AX433" s="401"/>
      <c r="AY433" s="400"/>
      <c r="AZ433" s="401"/>
      <c r="BA433" s="400"/>
      <c r="BB433" s="401"/>
      <c r="BC433" s="400"/>
      <c r="BD433" s="401"/>
      <c r="BE433" s="400"/>
      <c r="BF433" s="401"/>
      <c r="BG433" s="400"/>
      <c r="BH433" s="401"/>
      <c r="BI433" s="400"/>
      <c r="BJ433" s="401"/>
      <c r="BK433" s="400"/>
      <c r="BL433" s="401"/>
      <c r="BM433" s="400"/>
      <c r="BN433" s="401"/>
      <c r="BO433" s="400"/>
      <c r="BP433" s="401"/>
      <c r="BQ433" s="400"/>
      <c r="BR433" s="401"/>
      <c r="BS433" s="400"/>
      <c r="BT433" s="401"/>
      <c r="BU433" s="400"/>
      <c r="BV433" s="401"/>
      <c r="BW433" s="400"/>
      <c r="BX433" s="401"/>
      <c r="BY433" s="400"/>
      <c r="BZ433" s="401"/>
      <c r="CA433" s="400"/>
      <c r="CB433" s="401"/>
      <c r="CC433" s="400"/>
      <c r="CD433" s="401"/>
      <c r="CE433" s="400"/>
      <c r="CF433" s="401"/>
      <c r="CG433" s="400"/>
      <c r="CH433" s="401"/>
      <c r="CI433" s="400"/>
      <c r="CJ433" s="401"/>
      <c r="CK433" s="400"/>
      <c r="CL433" s="401"/>
      <c r="CM433" s="400"/>
      <c r="CN433" s="401"/>
      <c r="CO433" s="400"/>
      <c r="CP433" s="401"/>
      <c r="CQ433" s="400"/>
      <c r="CR433" s="401"/>
      <c r="CS433" s="400"/>
      <c r="CT433" s="401"/>
      <c r="CU433" s="400"/>
      <c r="CV433" s="401"/>
      <c r="CW433" s="400"/>
      <c r="CX433" s="401"/>
      <c r="CY433" s="400"/>
      <c r="CZ433" s="401"/>
      <c r="DA433" s="400"/>
      <c r="DB433" s="401"/>
      <c r="DC433" s="400"/>
      <c r="DD433" s="401"/>
      <c r="DE433" s="400"/>
      <c r="DF433" s="401"/>
      <c r="DG433" s="400"/>
      <c r="DH433" s="401"/>
      <c r="DI433" s="400"/>
      <c r="DJ433" s="401"/>
      <c r="DK433" s="400"/>
      <c r="DL433" s="401"/>
      <c r="DM433" s="400"/>
      <c r="DN433" s="401"/>
      <c r="DO433" s="400"/>
      <c r="DP433" s="401"/>
      <c r="DQ433" s="400"/>
      <c r="DR433" s="401"/>
      <c r="DS433" s="400"/>
      <c r="DT433" s="401"/>
      <c r="DU433" s="400"/>
      <c r="DV433" s="401"/>
      <c r="DW433" s="400"/>
      <c r="DX433" s="401"/>
      <c r="DY433" s="400"/>
      <c r="DZ433" s="401"/>
      <c r="EA433" s="400"/>
      <c r="EB433" s="401"/>
      <c r="EC433" s="400"/>
      <c r="ED433" s="401"/>
      <c r="EE433" s="400"/>
      <c r="EF433" s="401"/>
      <c r="EG433" s="400"/>
      <c r="EH433" s="401"/>
      <c r="EI433" s="400"/>
      <c r="EJ433" s="447"/>
      <c r="EK433" s="511"/>
      <c r="EL433" s="514"/>
      <c r="EM433" s="448"/>
      <c r="EN433" s="344"/>
      <c r="EO433" s="345"/>
      <c r="EP433" s="171">
        <f t="shared" si="455"/>
        <v>0</v>
      </c>
      <c r="EQ433" s="171">
        <f t="shared" si="456"/>
        <v>0</v>
      </c>
      <c r="ER433" s="171">
        <f t="shared" si="457"/>
        <v>0</v>
      </c>
      <c r="ES433" s="171">
        <f t="shared" si="458"/>
        <v>0</v>
      </c>
      <c r="ET433" s="171">
        <f t="shared" si="459"/>
        <v>0</v>
      </c>
      <c r="EU433" s="171">
        <f t="shared" si="460"/>
        <v>0</v>
      </c>
      <c r="EV433" s="172">
        <f t="shared" si="461"/>
        <v>0</v>
      </c>
      <c r="EW433" s="125"/>
      <c r="EX433" s="248">
        <f t="shared" si="498"/>
        <v>0</v>
      </c>
      <c r="EY433" s="174">
        <f>(L433*regular)+(M433*Cadeirantee)</f>
        <v>0</v>
      </c>
      <c r="EZ433" s="249">
        <f>SUMIF(FG433:GJ433,"&gt;0")</f>
        <v>0</v>
      </c>
      <c r="FA433" s="249">
        <f>SUMIF(FG433:GJ433,"&lt;0")+SUMIF(GN433:HP433,"&lt;0")</f>
        <v>0</v>
      </c>
      <c r="FB433" s="174">
        <v>0</v>
      </c>
      <c r="FC433" s="126">
        <f>N433*km*'VALORES TABELA'!$B$13</f>
        <v>0</v>
      </c>
      <c r="FD433" s="250">
        <f t="shared" si="499"/>
        <v>0</v>
      </c>
      <c r="FE433" s="105"/>
      <c r="FF433" s="108"/>
      <c r="FG433" s="108"/>
      <c r="FH433" s="108"/>
      <c r="FI433" s="108"/>
      <c r="FJ433" s="108"/>
      <c r="FK433" s="108"/>
      <c r="FL433" s="108"/>
      <c r="FM433" s="108"/>
      <c r="FN433" s="108"/>
      <c r="FO433" s="108"/>
      <c r="FP433" s="108"/>
      <c r="FQ433" s="108"/>
      <c r="FR433" s="108"/>
      <c r="FS433" s="108"/>
      <c r="FT433" s="108"/>
      <c r="FU433" s="108"/>
      <c r="FV433" s="108"/>
      <c r="FW433" s="108"/>
      <c r="FX433" s="108"/>
      <c r="FY433" s="108"/>
      <c r="FZ433" s="108"/>
      <c r="GA433" s="108"/>
      <c r="GB433" s="108"/>
      <c r="GC433" s="108"/>
      <c r="GD433" s="108"/>
      <c r="GE433" s="108"/>
      <c r="GF433" s="108"/>
      <c r="GG433" s="108"/>
      <c r="GH433" s="108"/>
      <c r="GI433" s="108"/>
      <c r="GJ433" s="108"/>
      <c r="GK433" s="251"/>
      <c r="GL433" s="103">
        <f t="shared" si="462"/>
        <v>0</v>
      </c>
      <c r="GM433" s="124"/>
      <c r="GN433" s="104"/>
      <c r="GO433" s="104"/>
      <c r="GP433" s="104"/>
      <c r="GQ433" s="104"/>
      <c r="GR433" s="104"/>
      <c r="GS433" s="104"/>
      <c r="GT433" s="104"/>
      <c r="GU433" s="104"/>
      <c r="GV433" s="104"/>
      <c r="GW433" s="104"/>
      <c r="GX433" s="104"/>
      <c r="GY433" s="104"/>
      <c r="GZ433" s="104"/>
      <c r="HA433" s="104"/>
      <c r="HB433" s="104"/>
      <c r="HC433" s="104"/>
      <c r="HD433" s="104"/>
      <c r="HE433" s="104"/>
      <c r="HF433" s="104"/>
      <c r="HG433" s="104"/>
      <c r="HH433" s="104"/>
      <c r="HI433" s="104"/>
      <c r="HJ433" s="104"/>
      <c r="HK433" s="104"/>
      <c r="HL433" s="104"/>
      <c r="HM433" s="104"/>
      <c r="HN433" s="104"/>
      <c r="HO433" s="104"/>
      <c r="HP433" s="104"/>
      <c r="HQ433" s="64"/>
      <c r="HR433" s="64"/>
      <c r="HS433" s="64"/>
      <c r="HT433" s="64"/>
      <c r="HU433" s="64"/>
      <c r="HV433" s="64"/>
      <c r="HW433" s="105"/>
      <c r="HX433" s="64"/>
      <c r="HY433" s="280">
        <f t="shared" si="500"/>
        <v>0</v>
      </c>
      <c r="HZ433" s="280">
        <f t="shared" si="501"/>
        <v>0</v>
      </c>
      <c r="IA433" s="280">
        <f t="shared" si="502"/>
        <v>0</v>
      </c>
      <c r="IB433" s="64"/>
      <c r="IC433" s="64"/>
    </row>
    <row r="434" spans="1:237" s="106" customFormat="1" ht="22.5" customHeight="1" x14ac:dyDescent="0.25">
      <c r="A434" s="368" t="s">
        <v>3591</v>
      </c>
      <c r="B434" s="369" t="s">
        <v>3592</v>
      </c>
      <c r="C434" s="375" t="s">
        <v>3233</v>
      </c>
      <c r="D434" s="371" t="s">
        <v>3556</v>
      </c>
      <c r="E434" s="371" t="s">
        <v>3593</v>
      </c>
      <c r="F434" s="376" t="s">
        <v>3224</v>
      </c>
      <c r="G434" s="376" t="s">
        <v>3225</v>
      </c>
      <c r="H434" s="373" t="s">
        <v>197</v>
      </c>
      <c r="I434" s="374" t="s">
        <v>3594</v>
      </c>
      <c r="J434" s="421" t="s">
        <v>3231</v>
      </c>
      <c r="K434" s="423" t="s">
        <v>3236</v>
      </c>
      <c r="L434" s="329">
        <f>CONTINUA!BV434</f>
        <v>0</v>
      </c>
      <c r="M434" s="329">
        <f>CONTINUA!BW434</f>
        <v>0</v>
      </c>
      <c r="N434" s="895"/>
      <c r="O434" s="896" t="s">
        <v>4043</v>
      </c>
      <c r="P434" s="897" t="s">
        <v>4035</v>
      </c>
      <c r="Q434" s="400"/>
      <c r="R434" s="401"/>
      <c r="S434" s="400"/>
      <c r="T434" s="401"/>
      <c r="U434" s="400"/>
      <c r="V434" s="401"/>
      <c r="W434" s="400"/>
      <c r="X434" s="401"/>
      <c r="Y434" s="400"/>
      <c r="Z434" s="401"/>
      <c r="AA434" s="400"/>
      <c r="AB434" s="401"/>
      <c r="AC434" s="400"/>
      <c r="AD434" s="401"/>
      <c r="AE434" s="400"/>
      <c r="AF434" s="401"/>
      <c r="AG434" s="400"/>
      <c r="AH434" s="401"/>
      <c r="AI434" s="400"/>
      <c r="AJ434" s="401"/>
      <c r="AK434" s="400"/>
      <c r="AL434" s="401"/>
      <c r="AM434" s="400"/>
      <c r="AN434" s="401"/>
      <c r="AO434" s="400"/>
      <c r="AP434" s="401"/>
      <c r="AQ434" s="400"/>
      <c r="AR434" s="401"/>
      <c r="AS434" s="400"/>
      <c r="AT434" s="401"/>
      <c r="AU434" s="400"/>
      <c r="AV434" s="401"/>
      <c r="AW434" s="400"/>
      <c r="AX434" s="401"/>
      <c r="AY434" s="400"/>
      <c r="AZ434" s="401"/>
      <c r="BA434" s="400"/>
      <c r="BB434" s="401"/>
      <c r="BC434" s="400"/>
      <c r="BD434" s="401"/>
      <c r="BE434" s="400"/>
      <c r="BF434" s="401"/>
      <c r="BG434" s="400"/>
      <c r="BH434" s="401"/>
      <c r="BI434" s="400"/>
      <c r="BJ434" s="401"/>
      <c r="BK434" s="400"/>
      <c r="BL434" s="401"/>
      <c r="BM434" s="400"/>
      <c r="BN434" s="401"/>
      <c r="BO434" s="400"/>
      <c r="BP434" s="401"/>
      <c r="BQ434" s="400"/>
      <c r="BR434" s="401"/>
      <c r="BS434" s="400"/>
      <c r="BT434" s="401"/>
      <c r="BU434" s="400"/>
      <c r="BV434" s="401"/>
      <c r="BW434" s="400"/>
      <c r="BX434" s="401"/>
      <c r="BY434" s="400"/>
      <c r="BZ434" s="401"/>
      <c r="CA434" s="400"/>
      <c r="CB434" s="401"/>
      <c r="CC434" s="400"/>
      <c r="CD434" s="401"/>
      <c r="CE434" s="400"/>
      <c r="CF434" s="401"/>
      <c r="CG434" s="400"/>
      <c r="CH434" s="401"/>
      <c r="CI434" s="400"/>
      <c r="CJ434" s="401"/>
      <c r="CK434" s="400"/>
      <c r="CL434" s="401"/>
      <c r="CM434" s="400"/>
      <c r="CN434" s="401"/>
      <c r="CO434" s="400"/>
      <c r="CP434" s="401"/>
      <c r="CQ434" s="400"/>
      <c r="CR434" s="401"/>
      <c r="CS434" s="400"/>
      <c r="CT434" s="401"/>
      <c r="CU434" s="400"/>
      <c r="CV434" s="401"/>
      <c r="CW434" s="400"/>
      <c r="CX434" s="401"/>
      <c r="CY434" s="400"/>
      <c r="CZ434" s="401"/>
      <c r="DA434" s="400"/>
      <c r="DB434" s="401"/>
      <c r="DC434" s="400"/>
      <c r="DD434" s="401"/>
      <c r="DE434" s="400"/>
      <c r="DF434" s="401"/>
      <c r="DG434" s="400"/>
      <c r="DH434" s="401"/>
      <c r="DI434" s="400"/>
      <c r="DJ434" s="401"/>
      <c r="DK434" s="400"/>
      <c r="DL434" s="401"/>
      <c r="DM434" s="400"/>
      <c r="DN434" s="401"/>
      <c r="DO434" s="400"/>
      <c r="DP434" s="401"/>
      <c r="DQ434" s="400"/>
      <c r="DR434" s="401"/>
      <c r="DS434" s="400"/>
      <c r="DT434" s="401"/>
      <c r="DU434" s="400"/>
      <c r="DV434" s="401"/>
      <c r="DW434" s="400"/>
      <c r="DX434" s="401"/>
      <c r="DY434" s="400"/>
      <c r="DZ434" s="401"/>
      <c r="EA434" s="400"/>
      <c r="EB434" s="401"/>
      <c r="EC434" s="400"/>
      <c r="ED434" s="401"/>
      <c r="EE434" s="400"/>
      <c r="EF434" s="401"/>
      <c r="EG434" s="400"/>
      <c r="EH434" s="401"/>
      <c r="EI434" s="400"/>
      <c r="EJ434" s="447"/>
      <c r="EK434" s="511"/>
      <c r="EL434" s="514"/>
      <c r="EM434" s="448"/>
      <c r="EN434" s="344"/>
      <c r="EO434" s="345"/>
      <c r="EP434" s="171">
        <f t="shared" si="455"/>
        <v>0</v>
      </c>
      <c r="EQ434" s="171">
        <f t="shared" si="456"/>
        <v>0</v>
      </c>
      <c r="ER434" s="171">
        <f t="shared" si="457"/>
        <v>0</v>
      </c>
      <c r="ES434" s="171">
        <f t="shared" si="458"/>
        <v>0</v>
      </c>
      <c r="ET434" s="171">
        <f t="shared" si="459"/>
        <v>0</v>
      </c>
      <c r="EU434" s="171">
        <f t="shared" si="460"/>
        <v>0</v>
      </c>
      <c r="EV434" s="172">
        <f t="shared" si="461"/>
        <v>0</v>
      </c>
      <c r="EW434" s="127"/>
      <c r="EX434" s="248">
        <f t="shared" si="498"/>
        <v>0</v>
      </c>
      <c r="EY434" s="174">
        <f>(L434*regular)+(M434*Cadeirantee)</f>
        <v>0</v>
      </c>
      <c r="EZ434" s="249">
        <f>SUMIF(FG434:GJ434,"&gt;0")</f>
        <v>0</v>
      </c>
      <c r="FA434" s="249">
        <f>SUMIF(FG434:GJ434,"&lt;0")+SUMIF(GN434:HP434,"&lt;0")</f>
        <v>0</v>
      </c>
      <c r="FB434" s="174">
        <v>0</v>
      </c>
      <c r="FC434" s="126">
        <f>N434*km*'VALORES TABELA'!$B$13</f>
        <v>0</v>
      </c>
      <c r="FD434" s="250">
        <f t="shared" si="499"/>
        <v>0</v>
      </c>
      <c r="FE434" s="105"/>
      <c r="FF434" s="118"/>
      <c r="FG434" s="118"/>
      <c r="FH434" s="118"/>
      <c r="FI434" s="118"/>
      <c r="FJ434" s="118"/>
      <c r="FK434" s="118"/>
      <c r="FL434" s="118"/>
      <c r="FM434" s="118"/>
      <c r="FN434" s="118"/>
      <c r="FO434" s="118"/>
      <c r="FP434" s="118"/>
      <c r="FQ434" s="118"/>
      <c r="FR434" s="118"/>
      <c r="FS434" s="118"/>
      <c r="FT434" s="118"/>
      <c r="FU434" s="118"/>
      <c r="FV434" s="118"/>
      <c r="FW434" s="118"/>
      <c r="FX434" s="118"/>
      <c r="FY434" s="118"/>
      <c r="FZ434" s="118"/>
      <c r="GA434" s="118"/>
      <c r="GB434" s="118"/>
      <c r="GC434" s="118"/>
      <c r="GD434" s="118"/>
      <c r="GE434" s="118"/>
      <c r="GF434" s="118"/>
      <c r="GG434" s="118"/>
      <c r="GH434" s="118"/>
      <c r="GI434" s="118"/>
      <c r="GJ434" s="118"/>
      <c r="GK434" s="252"/>
      <c r="GL434" s="103">
        <f t="shared" si="462"/>
        <v>0</v>
      </c>
      <c r="GM434" s="124"/>
      <c r="GN434" s="104"/>
      <c r="GO434" s="104"/>
      <c r="GP434" s="104"/>
      <c r="GQ434" s="104"/>
      <c r="GR434" s="104"/>
      <c r="GS434" s="104"/>
      <c r="GT434" s="104"/>
      <c r="GU434" s="104"/>
      <c r="GV434" s="104"/>
      <c r="GW434" s="104"/>
      <c r="GX434" s="104"/>
      <c r="GY434" s="104"/>
      <c r="GZ434" s="104"/>
      <c r="HA434" s="104"/>
      <c r="HB434" s="104"/>
      <c r="HC434" s="104"/>
      <c r="HD434" s="104"/>
      <c r="HE434" s="104"/>
      <c r="HF434" s="104"/>
      <c r="HG434" s="104"/>
      <c r="HH434" s="104"/>
      <c r="HI434" s="104"/>
      <c r="HJ434" s="104"/>
      <c r="HK434" s="104"/>
      <c r="HL434" s="104"/>
      <c r="HM434" s="104"/>
      <c r="HN434" s="104"/>
      <c r="HO434" s="104"/>
      <c r="HP434" s="104"/>
      <c r="HQ434" s="64"/>
      <c r="HR434" s="65"/>
      <c r="HS434" s="65"/>
      <c r="HT434" s="65"/>
      <c r="HU434" s="65"/>
      <c r="HV434" s="65"/>
      <c r="HW434" s="105"/>
      <c r="HX434" s="65"/>
      <c r="HY434" s="280">
        <f t="shared" si="500"/>
        <v>0</v>
      </c>
      <c r="HZ434" s="280">
        <f t="shared" si="501"/>
        <v>0</v>
      </c>
      <c r="IA434" s="280">
        <f t="shared" si="502"/>
        <v>0</v>
      </c>
      <c r="IB434" s="65"/>
      <c r="IC434" s="65"/>
    </row>
    <row r="435" spans="1:237" s="106" customFormat="1" ht="22.5" customHeight="1" thickBot="1" x14ac:dyDescent="0.3">
      <c r="A435" s="377" t="s">
        <v>3591</v>
      </c>
      <c r="B435" s="378" t="s">
        <v>3592</v>
      </c>
      <c r="C435" s="379" t="s">
        <v>3233</v>
      </c>
      <c r="D435" s="380" t="s">
        <v>3556</v>
      </c>
      <c r="E435" s="380" t="s">
        <v>3593</v>
      </c>
      <c r="F435" s="381" t="s">
        <v>3224</v>
      </c>
      <c r="G435" s="381" t="s">
        <v>3225</v>
      </c>
      <c r="H435" s="382" t="s">
        <v>197</v>
      </c>
      <c r="I435" s="383" t="s">
        <v>3594</v>
      </c>
      <c r="J435" s="421" t="s">
        <v>3231</v>
      </c>
      <c r="K435" s="424" t="s">
        <v>60</v>
      </c>
      <c r="L435" s="329">
        <f>CONTINUA!BV435</f>
        <v>0</v>
      </c>
      <c r="M435" s="329">
        <f>CONTINUA!BW435</f>
        <v>0</v>
      </c>
      <c r="N435" s="895"/>
      <c r="O435" s="896" t="s">
        <v>4043</v>
      </c>
      <c r="P435" s="897" t="s">
        <v>4035</v>
      </c>
      <c r="Q435" s="400"/>
      <c r="R435" s="401"/>
      <c r="S435" s="400"/>
      <c r="T435" s="401"/>
      <c r="U435" s="400"/>
      <c r="V435" s="401"/>
      <c r="W435" s="400"/>
      <c r="X435" s="401"/>
      <c r="Y435" s="400"/>
      <c r="Z435" s="401"/>
      <c r="AA435" s="400"/>
      <c r="AB435" s="401"/>
      <c r="AC435" s="400"/>
      <c r="AD435" s="401"/>
      <c r="AE435" s="400"/>
      <c r="AF435" s="401"/>
      <c r="AG435" s="400"/>
      <c r="AH435" s="401"/>
      <c r="AI435" s="400"/>
      <c r="AJ435" s="401"/>
      <c r="AK435" s="400"/>
      <c r="AL435" s="401"/>
      <c r="AM435" s="400"/>
      <c r="AN435" s="401"/>
      <c r="AO435" s="400"/>
      <c r="AP435" s="401"/>
      <c r="AQ435" s="400"/>
      <c r="AR435" s="401"/>
      <c r="AS435" s="400"/>
      <c r="AT435" s="401"/>
      <c r="AU435" s="400"/>
      <c r="AV435" s="401"/>
      <c r="AW435" s="400"/>
      <c r="AX435" s="401"/>
      <c r="AY435" s="400"/>
      <c r="AZ435" s="401"/>
      <c r="BA435" s="400"/>
      <c r="BB435" s="401"/>
      <c r="BC435" s="400"/>
      <c r="BD435" s="401"/>
      <c r="BE435" s="400"/>
      <c r="BF435" s="401"/>
      <c r="BG435" s="400"/>
      <c r="BH435" s="401"/>
      <c r="BI435" s="400"/>
      <c r="BJ435" s="401"/>
      <c r="BK435" s="400"/>
      <c r="BL435" s="401"/>
      <c r="BM435" s="400"/>
      <c r="BN435" s="401"/>
      <c r="BO435" s="400"/>
      <c r="BP435" s="401"/>
      <c r="BQ435" s="400"/>
      <c r="BR435" s="401"/>
      <c r="BS435" s="400"/>
      <c r="BT435" s="401"/>
      <c r="BU435" s="400"/>
      <c r="BV435" s="401"/>
      <c r="BW435" s="400"/>
      <c r="BX435" s="401"/>
      <c r="BY435" s="400"/>
      <c r="BZ435" s="401"/>
      <c r="CA435" s="400"/>
      <c r="CB435" s="401"/>
      <c r="CC435" s="400"/>
      <c r="CD435" s="401"/>
      <c r="CE435" s="400"/>
      <c r="CF435" s="401"/>
      <c r="CG435" s="400"/>
      <c r="CH435" s="401"/>
      <c r="CI435" s="400"/>
      <c r="CJ435" s="401"/>
      <c r="CK435" s="400"/>
      <c r="CL435" s="401"/>
      <c r="CM435" s="400"/>
      <c r="CN435" s="401"/>
      <c r="CO435" s="400"/>
      <c r="CP435" s="401"/>
      <c r="CQ435" s="400"/>
      <c r="CR435" s="401"/>
      <c r="CS435" s="400"/>
      <c r="CT435" s="401"/>
      <c r="CU435" s="400"/>
      <c r="CV435" s="401"/>
      <c r="CW435" s="400"/>
      <c r="CX435" s="401"/>
      <c r="CY435" s="400"/>
      <c r="CZ435" s="401"/>
      <c r="DA435" s="400"/>
      <c r="DB435" s="401"/>
      <c r="DC435" s="400"/>
      <c r="DD435" s="401"/>
      <c r="DE435" s="400"/>
      <c r="DF435" s="401"/>
      <c r="DG435" s="400"/>
      <c r="DH435" s="401"/>
      <c r="DI435" s="400"/>
      <c r="DJ435" s="401"/>
      <c r="DK435" s="400"/>
      <c r="DL435" s="401"/>
      <c r="DM435" s="400"/>
      <c r="DN435" s="401"/>
      <c r="DO435" s="400"/>
      <c r="DP435" s="401"/>
      <c r="DQ435" s="400"/>
      <c r="DR435" s="401"/>
      <c r="DS435" s="400"/>
      <c r="DT435" s="401"/>
      <c r="DU435" s="400"/>
      <c r="DV435" s="401"/>
      <c r="DW435" s="400"/>
      <c r="DX435" s="401"/>
      <c r="DY435" s="400"/>
      <c r="DZ435" s="401"/>
      <c r="EA435" s="400"/>
      <c r="EB435" s="401"/>
      <c r="EC435" s="400"/>
      <c r="ED435" s="401"/>
      <c r="EE435" s="400"/>
      <c r="EF435" s="401"/>
      <c r="EG435" s="400"/>
      <c r="EH435" s="401"/>
      <c r="EI435" s="400"/>
      <c r="EJ435" s="447"/>
      <c r="EK435" s="512"/>
      <c r="EL435" s="515"/>
      <c r="EM435" s="450"/>
      <c r="EN435" s="348"/>
      <c r="EO435" s="348"/>
      <c r="EP435" s="179">
        <f t="shared" si="455"/>
        <v>0</v>
      </c>
      <c r="EQ435" s="179">
        <f t="shared" si="456"/>
        <v>0</v>
      </c>
      <c r="ER435" s="179">
        <f t="shared" si="457"/>
        <v>0</v>
      </c>
      <c r="ES435" s="179">
        <f t="shared" si="458"/>
        <v>0</v>
      </c>
      <c r="ET435" s="179">
        <f t="shared" si="459"/>
        <v>0</v>
      </c>
      <c r="EU435" s="179">
        <f t="shared" si="460"/>
        <v>0</v>
      </c>
      <c r="EV435" s="172">
        <f t="shared" si="461"/>
        <v>0</v>
      </c>
      <c r="EW435" s="253"/>
      <c r="EX435" s="254">
        <v>0</v>
      </c>
      <c r="EY435" s="180">
        <v>0</v>
      </c>
      <c r="EZ435" s="255">
        <v>0</v>
      </c>
      <c r="FA435" s="255">
        <v>0</v>
      </c>
      <c r="FB435" s="180">
        <f>SUM(FF435:GI435)/2</f>
        <v>0</v>
      </c>
      <c r="FC435" s="256">
        <f>N435*km*'VALORES TABELA'!$B$13</f>
        <v>0</v>
      </c>
      <c r="FD435" s="250">
        <f t="shared" si="499"/>
        <v>0</v>
      </c>
      <c r="FE435" s="257"/>
      <c r="FF435" s="181">
        <f>((Q435+S435)*Percapita)+((R435+T435)*Cadeirante)</f>
        <v>0</v>
      </c>
      <c r="FG435" s="181">
        <f>((U435+W435)*Percapita/30*FG$4)+((V435+X435)*Cadeirante/30*FG$4)</f>
        <v>0</v>
      </c>
      <c r="FH435" s="181">
        <f>((Y435+AA435)*Percapita/30*FH$4)+((Z435+AB435)*Cadeirante/30*FH$4)</f>
        <v>0</v>
      </c>
      <c r="FI435" s="181">
        <f>((AC435+AE435)*Percapita/30*FI$4)+((AD435+AF435)*Cadeirante/30*FI$4)</f>
        <v>0</v>
      </c>
      <c r="FJ435" s="181">
        <f>((AG435+AI435)*Percapita/30*FJ$4)+((AH435+AJ435)*Cadeirante/30*FJ$4)</f>
        <v>0</v>
      </c>
      <c r="FK435" s="181">
        <f>((AK435+AM435)*Percapita/30*FK$4)+((AL435+AN435)*Cadeirante/30*FK$4)</f>
        <v>0</v>
      </c>
      <c r="FL435" s="181">
        <f>((AO435+AQ435)*Percapita/30*FL$4)+((AP435+AR435)*Cadeirante/30*FL$4)</f>
        <v>0</v>
      </c>
      <c r="FM435" s="181">
        <f>((AS435+AU435)*Percapita/30*FM$4)+((AT435+AV435)*Cadeirante/30*FM$4)</f>
        <v>0</v>
      </c>
      <c r="FN435" s="181">
        <f>((AW435+AY435)*Percapita/30*FN$4)+((AX435+AZ435)*Cadeirante/30*FN$4)</f>
        <v>0</v>
      </c>
      <c r="FO435" s="181">
        <f>((BA435+BC435)*Percapita/30*FO$4)+((BB435+BD435)*Cadeirante/30*FO$4)</f>
        <v>0</v>
      </c>
      <c r="FP435" s="181">
        <f>((BE435+BG435)*Percapita/30*FP$4)+((BF435+BH435)*Cadeirante/30*FP$4)</f>
        <v>0</v>
      </c>
      <c r="FQ435" s="181">
        <f>((BI435+BK435)*Percapita/30*FQ$4)+((BJ435+BL435)*Cadeirante/30*FQ$4)</f>
        <v>0</v>
      </c>
      <c r="FR435" s="181">
        <f>((BM435+BO435)*Percapita/30*FR$4)+((BN435+BP435)*Cadeirante/30*FR$4)</f>
        <v>0</v>
      </c>
      <c r="FS435" s="181">
        <f>((BQ435+BS435)*Percapita/30*FS$4)+((BR435+BT435)*Cadeirante/30*FS$4)</f>
        <v>0</v>
      </c>
      <c r="FT435" s="181">
        <f>((BU435+BW435)*Percapita/30*FT$4)+((BV435+BX435)*Cadeirante/30*FT$4)</f>
        <v>0</v>
      </c>
      <c r="FU435" s="181">
        <f>((BY435+CA435)*Percapita/30*FU$4)+((BZ435+CB435)*Cadeirante/30*FU$4)</f>
        <v>0</v>
      </c>
      <c r="FV435" s="181">
        <f>((CC435+CE435)*Percapita/30*FV$4)+((CD435+CF435)*Cadeirante/30*FV$4)</f>
        <v>0</v>
      </c>
      <c r="FW435" s="181">
        <f>((CG435+CI435)*Percapita/30*FW$4)+((CI435+CK435)*Cadeirante/30*FW$4)</f>
        <v>0</v>
      </c>
      <c r="FX435" s="181">
        <f>((CK435+CM435)*Percapita/30*FX$4)+((CL435+CN435)*Cadeirante/30*FX$4)</f>
        <v>0</v>
      </c>
      <c r="FY435" s="181">
        <f>((CO435+CQ435)*Percapita/30*FY$4)+((CP435+CR435)*Cadeirante/30*FY$4)</f>
        <v>0</v>
      </c>
      <c r="FZ435" s="181">
        <f>((CS435+CU435)*Percapita/30*FZ$4)+((CT435+CV435)*Cadeirante/30*FZ$4)</f>
        <v>0</v>
      </c>
      <c r="GA435" s="181">
        <f>((CW435+CY435)*Percapita/30*GA$4)+((CX435+CZ435)*Cadeirante/30*GA$4)</f>
        <v>0</v>
      </c>
      <c r="GB435" s="181">
        <f>((DA435+DC435)*Percapita/30*GB$4)+((DB435+DD435)*Cadeirante/30*GB$4)</f>
        <v>0</v>
      </c>
      <c r="GC435" s="181">
        <f>((DE435+DG435)*Percapita/30*GC$4)+((DF435+DH435)*Cadeirante/30*GC$4)</f>
        <v>0</v>
      </c>
      <c r="GD435" s="181">
        <f>((DI435+DK435)*Percapita/30*GD$4)+((DJ435+DL435)*Cadeirante/30*GD$4)</f>
        <v>0</v>
      </c>
      <c r="GE435" s="181">
        <f>((DM435+DO435)*Percapita/30*GE$4)+((DN435+DP435)*Cadeirante/30*GE$4)</f>
        <v>0</v>
      </c>
      <c r="GF435" s="181">
        <f>((DQ435+DS435)*Percapita/30*GF$4)+((DR435+DT435)*Cadeirante/30*GF$4)</f>
        <v>0</v>
      </c>
      <c r="GG435" s="181">
        <f>((DU435+DW435)*Percapita/30*GG$4)+((DV435+DX435)*Cadeirante/30*GG$4)</f>
        <v>0</v>
      </c>
      <c r="GH435" s="181">
        <f>((DY435+EA435)*Percapita/30*GH$4)+((DZ435+EB435)*Cadeirante/30*GH$4)</f>
        <v>0</v>
      </c>
      <c r="GI435" s="181">
        <f>((EC435+EE435)*Percapita/30*GI$4)+((ED435+EF435)*Cadeirante/30*GI$4)</f>
        <v>0</v>
      </c>
      <c r="GJ435" s="181">
        <f>((EG435+EI435)*Percapita)+((EH435+EJ435)*Cadeirante)</f>
        <v>0</v>
      </c>
      <c r="GK435" s="258"/>
      <c r="GL435" s="103">
        <f t="shared" si="462"/>
        <v>0</v>
      </c>
      <c r="GM435" s="124"/>
      <c r="GN435" s="182"/>
      <c r="GO435" s="182"/>
      <c r="GP435" s="182"/>
      <c r="GQ435" s="182"/>
      <c r="GR435" s="182"/>
      <c r="GS435" s="182"/>
      <c r="GT435" s="182"/>
      <c r="GU435" s="182"/>
      <c r="GV435" s="182"/>
      <c r="GW435" s="182"/>
      <c r="GX435" s="182"/>
      <c r="GY435" s="182"/>
      <c r="GZ435" s="182"/>
      <c r="HA435" s="182"/>
      <c r="HB435" s="182"/>
      <c r="HC435" s="182"/>
      <c r="HD435" s="182"/>
      <c r="HE435" s="182"/>
      <c r="HF435" s="182"/>
      <c r="HG435" s="182"/>
      <c r="HH435" s="182"/>
      <c r="HI435" s="182"/>
      <c r="HJ435" s="182"/>
      <c r="HK435" s="182"/>
      <c r="HL435" s="182"/>
      <c r="HM435" s="182"/>
      <c r="HN435" s="182"/>
      <c r="HO435" s="182"/>
      <c r="HP435" s="259"/>
      <c r="HQ435" s="64"/>
      <c r="HW435" s="257"/>
      <c r="HY435" s="280">
        <f t="shared" si="500"/>
        <v>0</v>
      </c>
      <c r="HZ435" s="280">
        <f t="shared" si="501"/>
        <v>0</v>
      </c>
      <c r="IA435" s="280">
        <f t="shared" si="502"/>
        <v>0</v>
      </c>
    </row>
    <row r="436" spans="1:237" s="106" customFormat="1" ht="22.5" customHeight="1" x14ac:dyDescent="0.25">
      <c r="A436" t="s">
        <v>3595</v>
      </c>
      <c r="B436" s="522" t="s">
        <v>3596</v>
      </c>
      <c r="C436" s="523">
        <v>3</v>
      </c>
      <c r="D436" s="524" t="s">
        <v>3556</v>
      </c>
      <c r="E436" s="524" t="s">
        <v>3597</v>
      </c>
      <c r="F436" s="525" t="s">
        <v>3224</v>
      </c>
      <c r="G436" s="525" t="s">
        <v>3225</v>
      </c>
      <c r="H436" s="350" t="s">
        <v>197</v>
      </c>
      <c r="I436" s="351" t="s">
        <v>3598</v>
      </c>
      <c r="J436" s="409" t="s">
        <v>3300</v>
      </c>
      <c r="K436" s="410" t="s">
        <v>3232</v>
      </c>
      <c r="L436" s="329">
        <f>CONTINUA!BV436</f>
        <v>0</v>
      </c>
      <c r="M436" s="329">
        <f>CONTINUA!BW436</f>
        <v>0</v>
      </c>
      <c r="N436" s="895"/>
      <c r="O436" s="896" t="s">
        <v>4043</v>
      </c>
      <c r="P436" s="897" t="s">
        <v>4035</v>
      </c>
      <c r="Q436" s="400"/>
      <c r="R436" s="401"/>
      <c r="S436" s="400"/>
      <c r="T436" s="401"/>
      <c r="U436" s="400"/>
      <c r="V436" s="401"/>
      <c r="W436" s="400"/>
      <c r="X436" s="401"/>
      <c r="Y436" s="400"/>
      <c r="Z436" s="401"/>
      <c r="AA436" s="400"/>
      <c r="AB436" s="401"/>
      <c r="AC436" s="400"/>
      <c r="AD436" s="401"/>
      <c r="AE436" s="400"/>
      <c r="AF436" s="401"/>
      <c r="AG436" s="400"/>
      <c r="AH436" s="401"/>
      <c r="AI436" s="400"/>
      <c r="AJ436" s="401"/>
      <c r="AK436" s="400"/>
      <c r="AL436" s="401"/>
      <c r="AM436" s="400"/>
      <c r="AN436" s="401"/>
      <c r="AO436" s="400"/>
      <c r="AP436" s="401"/>
      <c r="AQ436" s="400"/>
      <c r="AR436" s="401"/>
      <c r="AS436" s="400"/>
      <c r="AT436" s="401"/>
      <c r="AU436" s="400"/>
      <c r="AV436" s="401"/>
      <c r="AW436" s="400"/>
      <c r="AX436" s="401"/>
      <c r="AY436" s="400"/>
      <c r="AZ436" s="401"/>
      <c r="BA436" s="400"/>
      <c r="BB436" s="401"/>
      <c r="BC436" s="400"/>
      <c r="BD436" s="401"/>
      <c r="BE436" s="400"/>
      <c r="BF436" s="401"/>
      <c r="BG436" s="400"/>
      <c r="BH436" s="401"/>
      <c r="BI436" s="400"/>
      <c r="BJ436" s="401"/>
      <c r="BK436" s="400"/>
      <c r="BL436" s="401"/>
      <c r="BM436" s="400"/>
      <c r="BN436" s="401"/>
      <c r="BO436" s="400"/>
      <c r="BP436" s="401"/>
      <c r="BQ436" s="400"/>
      <c r="BR436" s="401"/>
      <c r="BS436" s="400"/>
      <c r="BT436" s="401"/>
      <c r="BU436" s="400"/>
      <c r="BV436" s="401"/>
      <c r="BW436" s="400"/>
      <c r="BX436" s="401"/>
      <c r="BY436" s="400"/>
      <c r="BZ436" s="401"/>
      <c r="CA436" s="400"/>
      <c r="CB436" s="401"/>
      <c r="CC436" s="400"/>
      <c r="CD436" s="401"/>
      <c r="CE436" s="400"/>
      <c r="CF436" s="401"/>
      <c r="CG436" s="400"/>
      <c r="CH436" s="401"/>
      <c r="CI436" s="400"/>
      <c r="CJ436" s="401"/>
      <c r="CK436" s="400"/>
      <c r="CL436" s="401"/>
      <c r="CM436" s="400"/>
      <c r="CN436" s="401"/>
      <c r="CO436" s="400"/>
      <c r="CP436" s="401"/>
      <c r="CQ436" s="400"/>
      <c r="CR436" s="401"/>
      <c r="CS436" s="400"/>
      <c r="CT436" s="401"/>
      <c r="CU436" s="400"/>
      <c r="CV436" s="401"/>
      <c r="CW436" s="400"/>
      <c r="CX436" s="401"/>
      <c r="CY436" s="400"/>
      <c r="CZ436" s="401"/>
      <c r="DA436" s="400"/>
      <c r="DB436" s="401"/>
      <c r="DC436" s="400"/>
      <c r="DD436" s="401"/>
      <c r="DE436" s="400"/>
      <c r="DF436" s="401"/>
      <c r="DG436" s="400"/>
      <c r="DH436" s="401"/>
      <c r="DI436" s="400"/>
      <c r="DJ436" s="401"/>
      <c r="DK436" s="400"/>
      <c r="DL436" s="401"/>
      <c r="DM436" s="400"/>
      <c r="DN436" s="401"/>
      <c r="DO436" s="400"/>
      <c r="DP436" s="401"/>
      <c r="DQ436" s="400"/>
      <c r="DR436" s="401"/>
      <c r="DS436" s="400"/>
      <c r="DT436" s="401"/>
      <c r="DU436" s="400"/>
      <c r="DV436" s="401"/>
      <c r="DW436" s="400"/>
      <c r="DX436" s="401"/>
      <c r="DY436" s="400"/>
      <c r="DZ436" s="401"/>
      <c r="EA436" s="400"/>
      <c r="EB436" s="401"/>
      <c r="EC436" s="400"/>
      <c r="ED436" s="401"/>
      <c r="EE436" s="400"/>
      <c r="EF436" s="401"/>
      <c r="EG436" s="400"/>
      <c r="EH436" s="401"/>
      <c r="EI436" s="400"/>
      <c r="EJ436" s="447"/>
      <c r="EK436" s="510"/>
      <c r="EL436" s="513"/>
      <c r="EM436" s="520"/>
      <c r="EN436" s="520"/>
      <c r="EO436" s="520"/>
      <c r="EP436" s="171">
        <f t="shared" si="455"/>
        <v>0</v>
      </c>
      <c r="EQ436" s="171">
        <f t="shared" si="456"/>
        <v>0</v>
      </c>
      <c r="ER436" s="171">
        <f t="shared" si="457"/>
        <v>0</v>
      </c>
      <c r="ES436" s="171">
        <f t="shared" si="458"/>
        <v>0</v>
      </c>
      <c r="ET436" s="171">
        <f t="shared" si="459"/>
        <v>0</v>
      </c>
      <c r="EU436" s="171">
        <f t="shared" si="460"/>
        <v>0</v>
      </c>
      <c r="EV436" s="172">
        <f t="shared" si="461"/>
        <v>0</v>
      </c>
      <c r="EW436" s="367">
        <f>IF(C436=4,IF(MAX(Q436:EJ438)&gt;0,(Especiall/30*(IF(($G436-$F436)=($G$5-$F$5),30,IF(DAY($G436)=31,($G436-$F436),($G436-$F436)+1)))),0),0)</f>
        <v>0</v>
      </c>
      <c r="EX436" s="248">
        <f t="shared" ref="EX436:EX439" si="503">FF436</f>
        <v>16188.48</v>
      </c>
      <c r="EY436" s="174">
        <f>(L436*regular)+(M436*Cadeirantee)</f>
        <v>0</v>
      </c>
      <c r="EZ436" s="249">
        <f>SUMIF(FG436:GJ436,"&gt;0")</f>
        <v>0</v>
      </c>
      <c r="FA436" s="249">
        <f>SUMIF(FG436:GJ436,"&lt;0")+SUMIF(GN436:HP436,"&lt;0")</f>
        <v>0</v>
      </c>
      <c r="FB436" s="174">
        <v>0</v>
      </c>
      <c r="FC436" s="175">
        <f>N436*km*'VALORES TABELA'!$B$13</f>
        <v>0</v>
      </c>
      <c r="FD436" s="250">
        <f>GL436</f>
        <v>0</v>
      </c>
      <c r="FE436" s="176">
        <f>(EW436+EW437+EW438+EW439+EX436+EX437+EX438+EX439+EY436+EY437+EY438+EY439+EY440+EZ436+EZ437+EZ438+EZ439+FA436+FA437+FA438+FA439+FC436+FC437+FC438+FC439+HY436-HZ436-IA436+FD436+FD437+FD438+FD439+FB440)</f>
        <v>16188.48</v>
      </c>
      <c r="FF436" s="177">
        <f>IF(C436=4,SUM(Q436+Q437+Q438+S436+S437+S438)*Percapita/30*FF$4+(R436+R437+R438+T436+T437+T438)*Cadeirante/30*FF$4,IF(C436=3,IF(Q439+S439=10,Fixo/30*FF$4+(Q436+Q437+Q438+S436+S437+S438)*Percapita/30*FF$4+(R439+T439)*Cadeirante/30*FF$4,IF(Q439+S439&lt;=9,(Q439+S439)*Crechee/30*FF$4)+(R439+T439)*Cadeirante/30*FF$4+(Q436+Q437+Q438+S436+S437+S438)*Percapita/30*FF$4)+IF(Q439+S439&gt;=11,Fixo/30*FF$4+(Q439+S439-10)*Crechee/30*FF$4,0),IF(C436=2,IF(R436+R437+R438+R439+T436+T437+T438+T439=1,Cadeirante/30*FF$4,IF(R436+R437+R438+R439+T436+T437+T438+T439=2,Fixo/30*FF$4,IF(R436+R437+R438+R439+T436+T437+T438+T439&gt;2,Fixo/30*FF$4+(R436+R437+R438+R439+T436+T437+T438+T439-2)*Cadeirante/30*FF$4)))+(Q436+Q437+Q438+S436+S437+S438)*Percapita/30*FF$4+(Q439+S439)*Crechee/30*FF$4,IF(C436=1,IF(Q436+Q437+Q438+R436+R437+R438+S436+S437+S438+T436+T437+T438&lt;=15,(Q436+Q437+Q438+S436+S437+S438)*Percapita/30*FF$4,IF(Q436+Q437+Q438+R436+R437+R438+S436+S437+S438+T436+T437+T438&gt;=16,Fixo/30*FF$4+(Q436+Q437+Q438+R436+R437+R438+S436+S437+S438+T436+T437-16)*Percapita/30*FF$4))))))</f>
        <v>16188.48</v>
      </c>
      <c r="FG436" s="177">
        <f>IF(C436=4,SUM(U436+U437+U438+W436+W437+W438)*Percapita/30*FG$4+(V436+V437+V438+X436+X437+X438)*Cadeirante/30*FG$4,IF(C436=3,IF(U439+W439=10,Fixo/30*FG$4+(U436+U437+U438+W436+W437+W438)*Percapita/30*FG$4+(V439+X439)*Cadeirante/30*FG$4,IF(U439+W439&lt;=9,(U439+W439)*Crechee/30*FG$4)+(V439+X439)*Cadeirante/30*FG$4+(U436+U437+U438+W436+W437+W438)*Percapita/30*FG$4)+IF(U439+W439&gt;=11,Fixo/30*FG$4+(U439+W439-10)*Crechee/30*FG$4,0),IF(C436=2,IF(V436+V437+V438+V439+X436+X437+X438+X439=1,Cadeirante/30*FG$4,IF(V436+V437+V438+V439+X436+X437+X438+X439=2,Fixo/30*FG$4,IF(V436+V437+V438+V439+X436+X437+X438+X439&gt;2,Fixo/30*FG$4+(V436+V437+V438+V439+X436+X437+X438+X439-2)*Cadeirante/30*FG$4)))+(U436+U437+U438+W436+W437+W438)*Percapita/30*FG$4+(U439+W439)*Crechee/30*FG$4,IF(C436=1,IF(U436+U437+U438+V436+V437+V438+W436+W437+W438+X436+X437+X438&lt;=15,(U436+U437+U438+W436+W437+W438)*Percapita/30*FG$4,IF(U436+U437+U438+V436+V437+V438+W436+W437+W438+X436+X437+X438&gt;=16,Fixo/30*FG$4+(U436+U437+U438+V436+V437+V438+W436+W437+W438+X436+X437-16)*Percapita/30*FG$4))))))</f>
        <v>0</v>
      </c>
      <c r="FH436" s="177">
        <f>IF(C436=4,SUM(Y436+Y437+Y438+AA436+AA437+AA438)*Percapita/30*FH$4+(Z436+Z437+Z438+AB436+AB437+AB438)*Cadeirante/30*FH$4,IF(C436=3,IF(Y439+AA439=10,Fixo/30*FH$4+(Y436+Y437+Y438+AA436+AA437+AA438)*Percapita/30*FH$4+(Z439+AB439)*Cadeirante/30*FH$4,IF(Y439+AA439&lt;=9,(Y439+AA439)*Crechee/30*FH$4)+(Z439+AB439)*Cadeirante/30*FH$4+(Y436+Y437+Y438+AA436+AA437+AA438)*Percapita/30*FH$4)+IF(Y439+AA439&gt;=11,Fixo/30*FH$4+(Y439+AA439-10)*Crechee/30*FH$4,0),IF(C436=2,IF(Z436+Z437+Z438+Z439+AB436+AB437+AB438+AB439=1,Cadeirante/30*FH$4,IF(Z436+Z437+Z438+Z439+AB436+AB437+AB438+AB439=2,Fixo/30*FH$4,IF(Z436+Z437+Z438+Z439+AB436+AB437+AB438+AB439&gt;2,Fixo/30*FH$4+(Z436+Z437+Z438+Z439+AB436+AB437+AB438+AB439-2)*Cadeirante/30*FH$4)))+(Y436+Y437+Y438+AA436+AA437+AA438)*Percapita/30*FH$4+(Y439+AA439)*Crechee/30*FH$4,IF(C436=1,IF(Y436+Y437+Y438+Z436+Z437+Z438+AA436+AA437+AA438+AB436+AB437+AB438&lt;=15,(Y436+Y437+Y438+AA436+AA437+AA438)*Percapita/30*FH$4,IF(Y436+Y437+Y438+Z436+Z437+Z438+AA436+AA437+AA438+AB436+AB437+AB438&gt;=16,Fixo/30*FH$4+(Y436+Y437+Y438+Z436+Z437+Z438+AA436+AA437+AA438+AB436+AB437-16)*Percapita/30*FH$4))))))</f>
        <v>0</v>
      </c>
      <c r="FI436" s="177">
        <f>IF(C436=4,SUM(AC436+AC437+AC438+AE436+AE437+AE438)*Percapita/30*FI$4+(AD436+AD437+AD438+AF436+AF437+AF438)*Cadeirante/30*FI$4,IF(C436=3,IF(AC439+AE439=10,Fixo/30*FI$4+(AC436+AC437+AC438+AE436+AE437+AE438)*Percapita/30*FI$4+(AD439+AF439)*Cadeirante/30*FI$4,IF(AC439+AE439&lt;=9,(AC439+AE439)*Crechee/30*FI$4)+(AD439+AF439)*Cadeirante/30*FI$4+(AC436+AC437+AC438+AE436+AE437+AE438)*Percapita/30*FI$4)+IF(AC439+AE439&gt;=11,Fixo/30*FI$4+(AC439+AE439-10)*Crechee/30*FI$4,0),IF(C436=2,IF(AD436+AD437+AD438+AD439+AF436+AF437+AF438+AF439=1,Cadeirante/30*FI$4,IF(AD436+AD437+AD438+AD439+AF436+AF437+AF438+AF439=2,Fixo/30*FI$4,IF(AD436+AD437+AD438+AD439+AF436+AF437+AF438+AF439&gt;2,Fixo/30*FI$4+(AD436+AD437+AD438+AD439+AF436+AF437+AF438+AF439-2)*Cadeirante/30*FI$4)))+(AC436+AC437+AC438+AE436+AE437+AE438)*Percapita/30*FI$4+(AC439+AE439)*Crechee/30*FI$4,IF(C436=1,IF(AC436+AC437+AC438+AD436+AD437+AD438+AE436+AE437+AE438+AF436+AF437+AF438&lt;=15,(AC436+AC437+AC438+AE436+AE437+AE438)*Percapita/30*FI$4,IF(AC436+AC437+AC438+AD436+AD437+AD438+AE436+AE437+AE438+AF436+AF437+AF438&gt;=16,Fixo/30*FI$4+(AC436+AC437+AC438+AD436+AD437+AD438+AE436+AE437+AE438+AF436+AF437-16)*Percapita/30*FI$4))))))</f>
        <v>0</v>
      </c>
      <c r="FJ436" s="177">
        <f>IF(C436=4,SUM(AG436+AG437+AG438+AI436+AI437+AI438)*Percapita/30*FJ$4+(AH436+AH437+AH438+AJ436+AJ437+AJ438)*Cadeirante/30*FJ$4,IF(C436=3,IF(AG439+AI439=10,Fixo/30*FJ$4+(AG436+AG437+AG438+AI436+AI437+AI438)*Percapita/30*FJ$4+(AH439+AJ439)*Cadeirante/30*FJ$4,IF(AG439+AI439&lt;=9,(AG439+AI439)*Crechee/30*FJ$4)+(AH439+AJ439)*Cadeirante/30*FJ$4+(AG436+AG437+AG438+AI436+AI437+AI438)*Percapita/30*FJ$4)+IF(AG439+AI439&gt;=11,Fixo/30*FJ$4+(AG439+AI439-10)*Crechee/30*FJ$4,0),IF(C436=2,IF(AH436+AH437+AH438+AH439+AJ436+AJ437+AJ438+AJ439=1,Cadeirante/30*FJ$4,IF(AH436+AH437+AH438+AH439+AJ436+AJ437+AJ438+AJ439=2,Fixo/30*FJ$4,IF(AH436+AH437+AH438+AH439+AJ436+AJ437+AJ438+AJ439&gt;2,Fixo/30*FJ$4+(AH436+AH437+AH438+AH439+AJ436+AJ437+AJ438+AJ439-2)*Cadeirante/30*FJ$4)))+(AG436+AG437+AG438+AI436+AI437+AI438)*Percapita/30*FJ$4+(AG439+AI439)*Crechee/30*FJ$4,IF(C436=1,IF(AG436+AG437+AG438+AH436+AH437+AH438+AI436+AI437+AI438+AJ436+AJ437+AJ438&lt;=15,(AG436+AG437+AG438+AI436+AI437+AI438)*Percapita/30*FJ$4,IF(AG436+AG437+AG438+AH436+AH437+AH438+AI436+AI437+AI438+AJ436+AJ437+AJ438&gt;=16,Fixo/30*FJ$4+(AG436+AG437+AG438+AH436+AH437+AH438+AI436+AI437+AI438+AJ436+AJ437-16)*Percapita/30*FJ$4))))))</f>
        <v>0</v>
      </c>
      <c r="FK436" s="177">
        <f>IF(C436=4,SUM(AK436+AK437+AK438+AM436+AM437+AM438)*Percapita/30*FK$4+(AL436+AL437+AL438+AN436+AN437+AN438)*Cadeirante/30*FK$4,IF(C436=3,IF(AK439+AM439=10,Fixo/30*FK$4+(AK436+AK437+AK438+AM436+AM437+AM438)*Percapita/30*FK$4+(AL439+AN439)*Cadeirante/30*FK$4,IF(AK439+AM439&lt;=9,(AK439+AM439)*Crechee/30*FK$4)+(AL439+AN439)*Cadeirante/30*FK$4+(AK436+AK437+AK438+AM436+AM437+AM438)*Percapita/30*FK$4)+IF(AK439+AM439&gt;=11,Fixo/30*FK$4+(AK439+AM439-10)*Crechee/30*FK$4,0),IF(C436=2,IF(AL436+AL437+AL438+AL439+AN436+AN437+AN438+AN439=1,Cadeirante/30*FK$4,IF(AL436+AL437+AL438+AL439+AN436+AN437+AN438+AN439=2,Fixo/30*FK$4,IF(AL436+AL437+AL438+AL439+AN436+AN437+AN438+AN439&gt;2,Fixo/30*FK$4+(AL436+AL437+AL438+AL439+AN436+AN437+AN438+AN439-2)*Cadeirante/30*FK$4)))+(AK436+AK437+AK438+AM436+AM437+AM438)*Percapita/30*FK$4+(AK439+AM439)*Crechee/30*FK$4,IF(C436=1,IF(AK436+AK437+AK438+AL436+AL437+AL438+AM436+AM437+AM438+AN436+AN437+AN438&lt;=15,(AK436+AK437+AK438+AM436+AM437+AM438)*Percapita/30*FK$4,IF(AK436+AK437+AK438+AL436+AL437+AL438+AM436+AM437+AM438+AN436+AN437+AN438&gt;=16,Fixo/30*FK$4+(AK436+AK437+AK438+AL436+AL437+AL438+AM436+AM437+AM438+AN436+AN437-16)*Percapita/30*FK$4))))))</f>
        <v>0</v>
      </c>
      <c r="FL436" s="177">
        <f>IF(C436=4,SUM(AO436+AO437+AO438+AQ436+AQ437+AQ438)*Percapita/30*FL$4+(AP436+AP437+AP438+AR436+AR437+AR438)*Cadeirante/30*FL$4,IF(C436=3,IF(AO439+AQ439=10,Fixo/30*FL$4+(AO436+AO437+AO438+AQ436+AQ437+AQ438)*Percapita/30*FL$4+(AP439+AR439)*Cadeirante/30*FL$4,IF(AO439+AQ439&lt;=9,(AO439+AQ439)*Crechee/30*FL$4)+(AP439+AR439)*Cadeirante/30*FL$4+(AO436+AO437+AO438+AQ436+AQ437+AQ438)*Percapita/30*FL$4)+IF(AO439+AQ439&gt;=11,Fixo/30*FL$4+(AO439+AQ439-10)*Crechee/30*FL$4,0),IF(C436=2,IF(AP436+AP437+AP438+AP439+AR436+AR437+AR438+AR439=1,Cadeirante/30*FL$4,IF(AP436+AP437+AP438+AP439+AR436+AR437+AR438+AR439=2,Fixo/30*FL$4,IF(AP436+AP437+AP438+AP439+AR436+AR437+AR438+AR439&gt;2,Fixo/30*FL$4+(AP436+AP437+AP438+AP439+AR436+AR437+AR438+AR439-2)*Cadeirante/30*FL$4)))+(AO436+AO437+AO438+AQ436+AQ437+AQ438)*Percapita/30*FL$4+(AO439+AQ439)*Crechee/30*FL$4,IF(C436=1,IF(AO436+AO437+AO438+AP436+AP437+AP438+AQ436+AQ437+AQ438+AR436+AR437+AR438&lt;=15,(AO436+AO437+AO438+AQ436+AQ437+AQ438)*Percapita/30*FL$4,IF(AO436+AO437+AO438+AP436+AP437+AP438+AQ436+AQ437+AQ438+AR436+AR437+AR438&gt;=16,Fixo/30*FL$4+(AO436+AO437+AO438+AP436+AP437+AP438+AQ436+AQ437+AQ438+AR436+AR437-16)*Percapita/30*FL$4))))))</f>
        <v>0</v>
      </c>
      <c r="FM436" s="177">
        <f>IF(C436=4,SUM(AS436+AS437+AS438+AU436+AU437+AU438)*Percapita/30*FM$4+(AT436+AT437+AT438+AV436+AV437+AV438)*Cadeirante/30*FM$4,IF(C436=3,IF(AS439+AU439=10,Fixo/30*FM$4+(AS436+AS437+AS438+AU436+AU437+AU438)*Percapita/30*FM$4+(AT439+AV439)*Cadeirante/30*FM$4,IF(AS439+AU439&lt;=9,(AS439+AU439)*Crechee/30*FM$4)+(AT439+AV439)*Cadeirante/30*FM$4+(AS436+AS437+AS438+AU436+AU437+AU438)*Percapita/30*FM$4)+IF(AS439+AU439&gt;=11,Fixo/30*FM$4+(AS439+AU439-10)*Crechee/30*FM$4,0),IF(C436=2,IF(AT436+AT437+AT438+AT439+AV436+AV437+AV438+AV439=1,Cadeirante/30*FM$4,IF(AT436+AT437+AT438+AT439+AV436+AV437+AV438+AV439=2,Fixo/30*FM$4,IF(AT436+AT437+AT438+AT439+AV436+AV437+AV438+AV439&gt;2,Fixo/30*FM$4+(AT436+AT437+AT438+AT439+AV436+AV437+AV438+AV439-2)*Cadeirante/30*FM$4)))+(AS436+AS437+AS438+AU436+AU437+AU438)*Percapita/30*FM$4+(AS439+AU439)*Crechee/30*FM$4,IF(C436=1,IF(AS436+AS437+AS438+AT436+AT437+AT438+AU436+AU437+AU438+AV436+AV437+AV438&lt;=15,(AS436+AS437+AS438+AU436+AU437+AU438)*Percapita/30*FM$4,IF(AS436+AS437+AS438+AT436+AT437+AT438+AU436+AU437+AU438+AV436+AV437+AV438&gt;=16,Fixo/30*FM$4+(AS436+AS437+AS438+AT436+AT437+AT438+AU436+AU437+AU438+AV436+AV437-16)*Percapita/30*FM$4))))))</f>
        <v>0</v>
      </c>
      <c r="FN436" s="177">
        <f>IF(C436=4,SUM(AW436+AW437+AW438+AY436+AY437+AY438)*Percapita/30*FN$4+(AX436+AX437+AX438+AZ436+AZ437+AZ438)*Cadeirante/30*FN$4,IF(C436=3,IF(AW439+AY439=10,Fixo/30*FN$4+(AW436+AW437+AW438+AY436+AY437+AY438)*Percapita/30*FN$4+(AX439+AZ439)*Cadeirante/30*FN$4,IF(AW439+AY439&lt;=9,(AW439+AY439)*Crechee/30*FN$4)+(AX439+AZ439)*Cadeirante/30*FN$4+(AW436+AW437+AW438+AY436+AY437+AY438)*Percapita/30*FN$4)+IF(AW439+AY439&gt;=11,Fixo/30*FN$4+(AW439+AY439-10)*Crechee/30*FN$4,0),IF(C436=2,IF(AX436+AX437+AX438+AX439+AZ436+AZ437+AZ438+AZ439=1,Cadeirante/30*FN$4,IF(AX436+AX437+AX438+AX439+AZ436+AZ437+AZ438+AZ439=2,Fixo/30*FN$4,IF(AX436+AX437+AX438+AX439+AZ436+AZ437+AZ438+AZ439&gt;2,Fixo/30*FN$4+(AX436+AX437+AX438+AX439+AZ436+AZ437+AZ438+AZ439-2)*Cadeirante/30*FN$4)))+(AW436+AW437+AW438+AY436+AY437+AY438)*Percapita/30*FN$4+(AW439+AY439)*Crechee/30*FN$4,IF(C436=1,IF(AW436+AW437+AW438+AX436+AX437+AX438+AY436+AY437+AY438+AZ436+AZ437+AZ438&lt;=15,(AW436+AW437+AW438+AY436+AY437+AY438)*Percapita/30*FN$4,IF(AW436+AW437+AW438+AX436+AX437+AX438+AY436+AY437+AY438+AZ436+AZ437+AZ438&gt;=16,Fixo/30*FN$4+(AW436+AW437+AW438+AX436+AX437+AX438+AY436+AY437+AY438+AZ436+AZ437-16)*Percapita/30*FN$4))))))</f>
        <v>0</v>
      </c>
      <c r="FO436" s="177">
        <f>IF(C436=4,SUM(BA436+BA437+BA438+BC436+BC437+BC438)*Percapita/30*FO$4+(BB436+BB437+BB438+BD436+BD437+BD438)*Cadeirante/30*FO$4,IF(C436=3,IF(BA439+BC439=10,Fixo/30*FO$4+(BA436+BA437+BA438+BC436+BC437+BC438)*Percapita/30*FO$4+(BB439+BD439)*Cadeirante/30*FO$4,IF(BA439+BC439&lt;=9,(BA439+BC439)*Crechee/30*FO$4)+(BB439+BD439)*Cadeirante/30*FO$4+(BA436+BA437+BA438+BC436+BC437+BC438)*Percapita/30*FO$4)+IF(BA439+BC439&gt;=11,Fixo/30*FO$4+(BA439+BC439-10)*Crechee/30*FO$4,0),IF(C436=2,IF(BB436+BB437+BB438+BB439+BD436+BD437+BD438+BD439=1,Cadeirante/30*FO$4,IF(BB436+BB437+BB438+BB439+BD436+BD437+BD438+BD439=2,Fixo/30*FO$4,IF(BB436+BB437+BB438+BB439+BD436+BD437+BD438+BD439&gt;2,Fixo/30*FO$4+(BB436+BB437+BB438+BB439+BD436+BD437+BD438+BD439-2)*Cadeirante/30*FO$4)))+(BA436+BA437+BA438+BC436+BC437+BC438)*Percapita/30*FO$4+(BA439+BC439)*Crechee/30*FO$4,IF(C436=1,IF(BA436+BA437+BA438+BB436+BB437+BB438+BC436+BC437+BC438+BD436+BD437+BD438&lt;=15,(BA436+BA437+BA438+BC436+BC437+BC438)*Percapita/30*FO$4,IF(BA436+BA437+BA438+BB436+BB437+BB438+BC436+BC437+BC438+BD436+BD437+BD438&gt;=16,Fixo/30*FO$4+(BA436+BA437+BA438+BB436+BB437+BB438+BC436+BC437+BC438+BD436+BD437-16)*Percapita/30*FO$4))))))</f>
        <v>0</v>
      </c>
      <c r="FP436" s="177">
        <f>IF(C436=4,SUM(BE436+BE437+BE438+BG436+BG437+BG438)*Percapita/30*FP$4+(BF436+BF437+BF438+BH436+BH437+BH438)*Cadeirante/30*FP$4,IF(C436=3,IF(BE439+BG439=10,Fixo/30*FP$4+(BE436+BE437+BE438+BG436+BG437+BG438)*Percapita/30*FP$4+(BF439+BH439)*Cadeirante/30*FP$4,IF(BE439+BG439&lt;=9,(BE439+BG439)*Crechee/30*FP$4)+(BF439+BH439)*Cadeirante/30*FP$4+(BE436+BE437+BE438+BG436+BG437+BG438)*Percapita/30*FP$4)+IF(BE439+BG439&gt;=11,Fixo/30*FP$4+(BE439+BG439-10)*Crechee/30*FP$4,0),IF(C436=2,IF(BF436+BF437+BF438+BF439+BH436+BH437+BH438+BH439=1,Cadeirante/30*FP$4,IF(BF436+BF437+BF438+BF439+BH436+BH437+BH438+BH439=2,Fixo/30*FP$4,IF(BF436+BF437+BF438+BF439+BH436+BH437+BH438+BH439&gt;2,Fixo/30*FP$4+(BF436+BF437+BF438+BF439+BH436+BH437+BH438+BH439-2)*Cadeirante/30*FP$4)))+(BE436+BE437+BE438+BG436+BG437+BG438)*Percapita/30*FP$4+(BE439+BG439)*Crechee/30*FP$4,IF(C436=1,IF(BE436+BE437+BE438+BF436+BF437+BF438+BG436+BG437+BG438+BH436+BH437+BH438&lt;=15,(BE436+BE437+BE438+BG436+BG437+BG438)*Percapita/30*FP$4,IF(BE436+BE437+BE438+BF436+BF437+BF438+BG436+BG437+BG438+BH436+BH437+BH438&gt;=16,Fixo/30*FP$4+(BE436+BE437+BE438+BF436+BF437+BF438+BG436+BG437+BG438+BH436+BH437-16)*Percapita/30*FP$4))))))</f>
        <v>0</v>
      </c>
      <c r="FQ436" s="177">
        <f>IF(C436=4,SUM(BI436+BI437+BI438+BK436+BK437+BK438)*Percapita/30*FQ$4+(BJ436+BJ437+BJ438+BL436+BL437+BL438)*Cadeirante/30*FQ$4,IF(C436=3,IF(BI439+BK439=10,Fixo/30*FQ$4+(BI436+BI437+BI438+BK436+BK437+BK438)*Percapita/30*FQ$4+(BJ439+BL439)*Cadeirante/30*FQ$4,IF(BI439+BK439&lt;=9,(BI439+BK439)*Crechee/30*FQ$4)+(BJ439+BL439)*Cadeirante/30*FQ$4+(BI436+BI437+BI438+BK436+BK437+BK438)*Percapita/30*FQ$4)+IF(BI439+BK439&gt;=11,Fixo/30*FQ$4+(BI439+BK439-10)*Crechee/30*FQ$4,0),IF(C436=2,IF(BJ436+BJ437+BJ438+BJ439+BL436+BL437+BL438+BL439=1,Cadeirante/30*FQ$4,IF(BJ436+BJ437+BJ438+BJ439+BL436+BL437+BL438+BL439=2,Fixo/30*FQ$4,IF(BJ436+BJ437+BJ438+BJ439+BL436+BL437+BL438+BL439&gt;2,Fixo/30*FQ$4+(BJ436+BJ437+BJ438+BJ439+BL436+BL437+BL438+BL439-2)*Cadeirante/30*FQ$4)))+(BI436+BI437+BI438+BK436+BK437+BK438)*Percapita/30*FQ$4+(BI439+BK439)*Crechee/30*FQ$4,IF(C436=1,IF(BI436+BI437+BI438+BJ436+BJ437+BJ438+BK436+BK437+BK438+BL436+BL437+BL438&lt;=15,(BI436+BI437+BI438+BK436+BK437+BK438)*Percapita/30*FQ$4,IF(BI436+BI437+BI438+BJ436+BJ437+BJ438+BK436+BK437+BK438+BL436+BL437+BL438&gt;=16,Fixo/30*FQ$4+(BI436+BI437+BI438+BJ436+BJ437+BJ438+BK436+BK437+BK438+BL436+BL437-16)*Percapita/30*FQ$4))))))</f>
        <v>0</v>
      </c>
      <c r="FR436" s="177">
        <f>IF(C436=4,SUM(BM436+BM437+BM438+BO436+BO437+BO438)*Percapita/30*FR$4+(BN436+BN437+BN438+BP436+BP437+BP438)*Cadeirante/30*FR$4,IF(C436=3,IF(BM439+BO439=10,Fixo/30*FR$4+(BM436+BM437+BM438+BO436+BO437+BO438)*Percapita/30*FR$4+(BN439+BP439)*Cadeirante/30*FR$4,IF(BM439+BO439&lt;=9,(BM439+BO439)*Crechee/30*FR$4)+(BN439+BP439)*Cadeirante/30*FR$4+(BM436+BM437+BM438+BO436+BO437+BO438)*Percapita/30*FR$4)+IF(BM439+BO439&gt;=11,Fixo/30*FR$4+(BM439+BO439-10)*Crechee/30*FR$4,0),IF(C436=2,IF(BN436+BN437+BN438+BN439+BP436+BP437+BP438+BP439=1,Cadeirante/30*FR$4,IF(BN436+BN437+BN438+BN439+BP436+BP437+BP438+BP439=2,Fixo/30*FR$4,IF(BN436+BN437+BN438+BN439+BP436+BP437+BP438+BP439&gt;2,Fixo/30*FR$4+(BN436+BN437+BN438+BN439+BP436+BP437+BP438+BP439-2)*Cadeirante/30*FR$4)))+(BM436+BM437+BM438+BO436+BO437+BO438)*Percapita/30*FR$4+(BM439+BO439)*Crechee/30*FR$4,IF(C436=1,IF(BM436+BM437+BM438+BN436+BN437+BN438+BO436+BO437+BO438+BP436+BP437+BP438&lt;=15,(BM436+BM437+BM438+BO436+BO437+BO438)*Percapita/30*FR$4,IF(BM436+BM437+BM438+BN436+BN437+BN438+BO436+BO437+BO438+BP436+BP437+BP438&gt;=16,Fixo/30*FR$4+(BM436+BM437+BM438+BN436+BN437+BN438+BO436+BO437+BO438+BP436+BP437-16)*Percapita/30*FR$4))))))</f>
        <v>0</v>
      </c>
      <c r="FS436" s="177">
        <f>IF(C436=4,SUM(BQ436+BQ437+BQ438+BS436+BS437+BS438)*Percapita/30*FS$4+(BR436+BR437+BR438+BT436+BT437+BT438)*Cadeirante/30*FS$4,IF(C436=3,IF(BQ439+BS439=10,Fixo/30*FS$4+(BQ436+BQ437+BQ438+BS436+BS437+BS438)*Percapita/30*FS$4+(BR439+BT439)*Cadeirante/30*FS$4,IF(BQ439+BS439&lt;=9,(BQ439+BS439)*Crechee/30*FS$4)+(BR439+BT439)*Cadeirante/30*FS$4+(BQ436+BQ437+BQ438+BS436+BS437+BS438)*Percapita/30*FS$4)+IF(BQ439+BS439&gt;=11,Fixo/30*FS$4+(BQ439+BS439-10)*Crechee/30*FS$4,0),IF(C436=2,IF(BR436+BR437+BR438+BR439+BT436+BT437+BT438+BT439=1,Cadeirante/30*FS$4,IF(BR436+BR437+BR438+BR439+BT436+BT437+BT438+BT439=2,Fixo/30*FS$4,IF(BR436+BR437+BR438+BR439+BT436+BT437+BT438+BT439&gt;2,Fixo/30*FS$4+(BR436+BR437+BR438+BR439+BT436+BT437+BT438+BT439-2)*Cadeirante/30*FS$4)))+(BQ436+BQ437+BQ438+BS436+BS437+BS438)*Percapita/30*FS$4+(BQ439+BS439)*Crechee/30*FS$4,IF(C436=1,IF(BQ436+BQ437+BQ438+BR436+BR437+BR438+BS436+BS437+BS438+BT436+BT437+BT438&lt;=15,(BQ436+BQ437+BQ438+BS436+BS437+BS438)*Percapita/30*FS$4,IF(BQ436+BQ437+BQ438+BR436+BR437+BR438+BS436+BS437+BS438+BT436+BT437+BT438&gt;=16,Fixo/30*FS$4+(BQ436+BQ437+BQ438+BR436+BR437+BR438+BS436+BS437+BS438+BT436+BT437-16)*Percapita/30*FS$4))))))</f>
        <v>0</v>
      </c>
      <c r="FT436" s="177">
        <f>IF(C436=4,SUM(BU436+BU437+BU438+BW436+BW437+BW438)*Percapita/30*FT$4+(BV436+BV437+BV438+BX436+BX437+BX438)*Cadeirante/30*FT$4,IF(C436=3,IF(BU439+BW439=10,Fixo/30*FT$4+(BU436+BU437+BU438+BW436+BW437+BW438)*Percapita/30*FT$4+(BV439+BX439)*Cadeirante/30*FT$4,IF(BU439+BW439&lt;=9,(BU439+BW439)*Crechee/30*FT$4)+(BV439+BX439)*Cadeirante/30*FT$4+(BU436+BU437+BU438+BW436+BW437+BW438)*Percapita/30*FT$4)+IF(BU439+BW439&gt;=11,Fixo/30*FT$4+(BU439+BW439-10)*Crechee/30*FT$4,0),IF(C436=2,IF(BV436+BV437+BV438+BV439+BX436+BX437+BX438+BX439=1,Cadeirante/30*FT$4,IF(BV436+BV437+BV438+BV439+BX436+BX437+BX438+BX439=2,Fixo/30*FT$4,IF(BV436+BV437+BV438+BV439+BX436+BX437+BX438+BX439&gt;2,Fixo/30*FT$4+(BV436+BV437+BV438+BV439+BX436+BX437+BX438+BX439-2)*Cadeirante/30*FT$4)))+(BU436+BU437+BU438+BW436+BW437+BW438)*Percapita/30*FT$4+(BU439+BW439)*Crechee/30*FT$4,IF(C436=1,IF(BU436+BU437+BU438+BV436+BV437+BV438+BW436+BW437+BW438+BX436+BX437+BX438&lt;=15,(BU436+BU437+BU438+BW436+BW437+BW438)*Percapita/30*FT$4,IF(BU436+BU437+BU438+BV436+BV437+BV438+BW436+BW437+BW438+BX436+BX437+BX438&gt;=16,Fixo/30*FT$4+(BU436+BU437+BU438+BV436+BV437+BV438+BW436+BW437+BW438+BX436+BX437-16)*Percapita/30*FT$4))))))</f>
        <v>0</v>
      </c>
      <c r="FU436" s="177">
        <f>IF(C436=4,SUM(BY436+BY437+BY438+CA436+CA437+CA438)*Percapita/30*FU$4+(BZ436+BZ437+BZ438+CB436+CB437+CB438)*Cadeirante/30*FU$4,IF(C436=3,IF(BY439+CA439=10,Fixo/30*FU$4+(BY436+BY437+BY438+CA436+CA437+CA438)*Percapita/30*FU$4+(BZ439+CB439)*Cadeirante/30*FU$4,IF(BY439+CA439&lt;=9,(BY439+CA439)*Crechee/30*FU$4)+(BZ439+CB439)*Cadeirante/30*FU$4+(BY436+BY437+BY438+CA436+CA437+CA438)*Percapita/30*FU$4)+IF(BY439+CA439&gt;=11,Fixo/30*FU$4+(BY439+CA439-10)*Crechee/30*FU$4,0),IF(C436=2,IF(BZ436+BZ437+BZ438+BZ439+CB436+CB437+CB438+CB439=1,Cadeirante/30*FU$4,IF(BZ436+BZ437+BZ438+BZ439+CB436+CB437+CB438+CB439=2,Fixo/30*FU$4,IF(BZ436+BZ437+BZ438+BZ439+CB436+CB437+CB438+CB439&gt;2,Fixo/30*FU$4+(BZ436+BZ437+BZ438+BZ439+CB436+CB437+CB438+CB439-2)*Cadeirante/30*FU$4)))+(BY436+BY437+BY438+CA436+CA437+CA438)*Percapita/30*FU$4+(BY439+CA439)*Crechee/30*FU$4,IF(C436=1,IF(BY436+BY437+BY438+BZ436+BZ437+BZ438+CA436+CA437+CA438+CB436+CB437+CB438&lt;=15,(BY436+BY437+BY438+CA436+CA437+CA438)*Percapita/30*FU$4,IF(BY436+BY437+BY438+BZ436+BZ437+BZ438+CA436+CA437+CA438+CB436+CB437+CB438&gt;=16,Fixo/30*FU$4+(BY436+BY437+BY438+BZ436+BZ437+BZ438+CA436+CA437+CA438+CB436+CB437-16)*Percapita/30*FU$4))))))</f>
        <v>0</v>
      </c>
      <c r="FV436" s="177">
        <f>IF(C436=4,SUM(CC436+CC437+CC438+CE436+CE437+CE438)*Percapita/30*FV$4+(CD436+CD437+CD438+CF436+CF437+CF438)*Cadeirante/30*FV$4,IF(C436=3,IF(CC439+CE439=10,Fixo/30*FV$4+(CC436+CC437+CC438+CE436+CE437+CE438)*Percapita/30*FV$4+(CD439+CF439)*Cadeirante/30*FV$4,IF(CC439+CE439&lt;=9,(CC439+CE439)*Crechee/30*FV$4)+(CD439+CF439)*Cadeirante/30*FV$4+(CC436+CC437+CC438+CE436+CE437+CE438)*Percapita/30*FV$4)+IF(CC439+CE439&gt;=11,Fixo/30*FV$4+(CC439+CE439-10)*Crechee/30*FV$4,0),IF(C436=2,IF(CD436+CD437+CD438+CD439+CF436+CF437+CF438+CF439=1,Cadeirante/30*FV$4,IF(CD436+CD437+CD438+CD439+CF436+CF437+CF438+CF439=2,Fixo/30*FV$4,IF(CD436+CD437+CD438+CD439+CF436+CF437+CF438+CF439&gt;2,Fixo/30*FV$4+(CD436+CD437+CD438+CD439+CF436+CF437+CF438+CF439-2)*Cadeirante/30*FV$4)))+(CC436+CC437+CC438+CE436+CE437+CE438)*Percapita/30*FV$4+(CC439+CE439)*Crechee/30*FV$4,IF(C436=1,IF(CC436+CC437+CC438+CD436+CD437+CD438+CE436+CE437+CE438+CF436+CF437+CF438&lt;=15,(CC436+CC437+CC438+CE436+CE437+CE438)*Percapita/30*FV$4,IF(CC436+CC437+CC438+CD436+CD437+CD438+CE436+CE437+CE438+CF436+CF437+CF438&gt;=16,Fixo/30*FV$4+(CC436+CC437+CC438+CD436+CD437+CD438+CE436+CE437+CE438+CF436+CF437-16)*Percapita/30*FV$4))))))</f>
        <v>0</v>
      </c>
      <c r="FW436" s="177">
        <f>IF(C436=4,SUM(CG436+CG437+CG438+CI436+CI437+CI438)*Percapita/30*FW$4+(CH436+CH437+CH438+CJ436+CJ437+CJ438)*Cadeirante/30*FW$4,IF(C436=3,IF(CG439+CI439=10,Fixo/30*FW$4+(CG436+CG437+CG438+CI436+CI437+CI438)*Percapita/30*FW$4+(CH439+CJ439)*Cadeirante/30*FW$4,IF(CG439+CI439&lt;=9,(CG439+CI439)*Crechee/30*FW$4)+(CH439+CJ439)*Cadeirante/30*FW$4+(CG436+CG437+CG438+CI436+CI437+CI438)*Percapita/30*FW$4)+IF(CG439+CI439&gt;=11,Fixo/30*FW$4+(CG439+CI439-10)*Crechee/30*FW$4,0),IF(C436=2,IF(CH436+CH437+CH438+CH439+CJ436+CJ437+CJ438+CJ439=1,Cadeirante/30*FW$4,IF(CH436+CH437+CH438+CH439+CJ436+CJ437+CJ438+CJ439=2,Fixo/30*FW$4,IF(CH436+CH437+CH438+CH439+CJ436+CJ437+CJ438+CJ439&gt;2,Fixo/30*FW$4+(CH436+CH437+CH438+CH439+CJ436+CJ437+CJ438+CJ439-2)*Cadeirante/30*FW$4)))+(CG436+CG437+CG438+CI436+CI437+CI438)*Percapita/30*FW$4+(CG439+CI439)*Crechee/30*FW$4,IF(C436=1,IF(CG436+CG437+CG438+CH436+CH437+CH438+CI436+CI437+CI438+CJ436+CJ437+CJ438&lt;=15,(CG436+CG437+CG438+CI436+CI437+CI438)*Percapita/30*FW$4,IF(CG436+CG437+CG438+CH436+CH437+CH438+CI436+CI437+CI438+CJ436+CJ437+CJ438&gt;=16,Fixo/30*FW$4+(CG436+CG437+CG438+CH436+CH437+CH438+CI436+CI437+CI438+CJ436+CJ437-16)*Percapita/30*FW$4))))))</f>
        <v>0</v>
      </c>
      <c r="FX436" s="177">
        <f>IF(C436=4,SUM(CK436+CK437+CK438+CM436+CM437+CM438)*Percapita/30*FX$4+(CL436+CL437+CL438+CN436+CN437+CN438)*Cadeirante/30*FX$4,IF(C436=3,IF(CK439+CM439=10,Fixo/30*FX$4+(CK436+CK437+CK438+CM436+CM437+CM438)*Percapita/30*FX$4+(CL439+CN439)*Cadeirante/30*FX$4,IF(CK439+CM439&lt;=9,(CK439+CM439)*Crechee/30*FX$4)+(CL439+CN439)*Cadeirante/30*FX$4+(CK436+CK437+CK438+CM436+CM437+CM438)*Percapita/30*FX$4)+IF(CK439+CM439&gt;=11,Fixo/30*FX$4+(CK439+CM439-10)*Crechee/30*FX$4,0),IF(C436=2,IF(CL436+CL437+CL438+CL439+CN436+CN437+CN438+CN439=1,Cadeirante/30*FX$4,IF(CL436+CL437+CL438+CL439+CN436+CN437+CN438+CN439=2,Fixo/30*FX$4,IF(CL436+CL437+CL438+CL439+CN436+CN437+CN438+CN439&gt;2,Fixo/30*FX$4+(CL436+CL437+CL438+CL439+CN436+CN437+CN438+CN439-2)*Cadeirante/30*FX$4)))+(CK436+CK437+CK438+CM436+CM437+CM438)*Percapita/30*FX$4+(CK439+CM439)*Crechee/30*FX$4,IF(C436=1,IF(CK436+CK437+CK438+CL436+CL437+CL438+CM436+CM437+CM438+CN436+CN437+CN438&lt;=15,(CK436+CK437+CK438+CM436+CM437+CM438)*Percapita/30*FX$4,IF(CK436+CK437+CK438+CL436+CL437+CL438+CM436+CM437+CM438+CN436+CN437+CN438&gt;=16,Fixo/30*FX$4+(CK436+CK437+CK438+CL436+CL437+CL438+CM436+CM437+CM438+CN436+CN437-16)*Percapita/30*FX$4))))))</f>
        <v>0</v>
      </c>
      <c r="FY436" s="177">
        <f>IF(C436=4,SUM(CO436+CO437+CO438+CQ436+CQ437+CQ438)*Percapita/30*FY$4+(CP436+CP437+CP438+CR436+CR437+CR438)*Cadeirante/30*FY$4,IF(C436=3,IF(CO439+CQ439=10,Fixo/30*FY$4+(CO436+CO437+CO438+CQ436+CQ437+CQ438)*Percapita/30*FY$4+(CP439+CR439)*Cadeirante/30*FY$4,IF(CO439+CQ439&lt;=9,(CO439+CQ439)*Crechee/30*FY$4)+(CP439+CR439)*Cadeirante/30*FY$4+(CO436+CO437+CO438+CQ436+CQ437+CQ438)*Percapita/30*FY$4)+IF(CO439+CQ439&gt;=11,Fixo/30*FY$4+(CO439+CQ439-10)*Crechee/30*FY$4,0),IF(C436=2,IF(CP436+CP437+CP438+CP439+CR436+CR437+CR438+CR439=1,Cadeirante/30*FY$4,IF(CP436+CP437+CP438+CP439+CR436+CR437+CR438+CR439=2,Fixo/30*FY$4,IF(CP436+CP437+CP438+CP439+CR436+CR437+CR438+CR439&gt;2,Fixo/30*FY$4+(CP436+CP437+CP438+CP439+CR436+CR437+CR438+CR439-2)*Cadeirante/30*FY$4)))+(CO436+CO437+CO438+CQ436+CQ437+CQ438)*Percapita/30*FY$4+(CO439+CQ439)*Crechee/30*FY$4,IF(C436=1,IF(CO436+CO437+CO438+CP436+CP437+CP438+CQ436+CQ437+CQ438+CR436+CR437+CR438&lt;=15,(CO436+CO437+CO438+CQ436+CQ437+CQ438)*Percapita/30*FY$4,IF(CO436+CO437+CO438+CP436+CP437+CP438+CQ436+CQ437+CQ438+CR436+CR437+CR438&gt;=16,Fixo/30*FY$4+(CO436+CO437+CO438+CP436+CP437+CP438+CQ436+CQ437+CQ438+CR436+CR437-16)*Percapita/30*FY$4))))))</f>
        <v>0</v>
      </c>
      <c r="FZ436" s="177">
        <f>IF(C436=4,SUM(CS436+CS437+CS438+CU436+CU437+CU438)*Percapita/30*FZ$4+(CT436+CT437+CT438+CV436+CV437+CV438)*Cadeirante/30*FZ$4,IF(C436=3,IF(CS439+CU439=10,Fixo/30*FZ$4+(CS436+CS437+CS438+CU436+CU437+CU438)*Percapita/30*FZ$4+(CT439+CV439)*Cadeirante/30*FZ$4,IF(CS439+CU439&lt;=9,(CS439+CU439)*Crechee/30*FZ$4)+(CT439+CV439)*Cadeirante/30*FZ$4+(CS436+CS437+CS438+CU436+CU437+CU438)*Percapita/30*FZ$4)+IF(CS439+CU439&gt;=11,Fixo/30*FZ$4+(CS439+CU439-10)*Crechee/30*FZ$4,0),IF(C436=2,IF(CT436+CT437+CT438+CT439+CV436+CV437+CV438+CV439=1,Cadeirante/30*FZ$4,IF(CT436+CT437+CT438+CT439+CV436+CV437+CV438+CV439=2,Fixo/30*FZ$4,IF(CT436+CT437+CT438+CT439+CV436+CV437+CV438+CV439&gt;2,Fixo/30*FZ$4+(CT436+CT437+CT438+CT439+CV436+CV437+CV438+CV439-2)*Cadeirante/30*FZ$4)))+(CS436+CS437+CS438+CU436+CU437+CU438)*Percapita/30*FZ$4+(CS439+CU439)*Crechee/30*FZ$4,IF(C436=1,IF(CS436+CS437+CS438+CT436+CT437+CT438+CU436+CU437+CU438+CV436+CV437+CV438&lt;=15,(CS436+CS437+CS438+CU436+CU437+CU438)*Percapita/30*FZ$4,IF(CS436+CS437+CS438+CT436+CT437+CT438+CU436+CU437+CU438+CV436+CV437+CV438&gt;=16,Fixo/30*FZ$4+(CS436+CS437+CS438+CT436+CT437+CT438+CU436+CU437+CU438+CV436+CV437-16)*Percapita/30*FZ$4))))))</f>
        <v>0</v>
      </c>
      <c r="GA436" s="177">
        <f>IF(C436=4,SUM(CW436+CW437+CW438+CY436+CY437+CY438)*Percapita/30*GA$4+(CX436+CX437+CX438+CZ436+CZ437+CZ438)*Cadeirante/30*GA$4,IF(C436=3,IF(CW439+CY439=10,Fixo/30*GA$4+(CW436+CW437+CW438+CY436+CY437+CY438)*Percapita/30*GA$4+(CX439+CZ439)*Cadeirante/30*GA$4,IF(CW439+CY439&lt;=9,(CW439+CY439)*Crechee/30*GA$4)+(CX439+CZ439)*Cadeirante/30*GA$4+(CW436+CW437+CW438+CY436+CY437+CY438)*Percapita/30*GA$4)+IF(CW439+CY439&gt;=11,Fixo/30*GA$4+(CW439+CY439-10)*Crechee/30*GA$4,0),IF(C436=2,IF(CX436+CX437+CX438+CX439+CZ436+CZ437+CZ438+CZ439=1,Cadeirante/30*GA$4,IF(CX436+CX437+CX438+CX439+CZ436+CZ437+CZ438+CZ439=2,Fixo/30*GA$4,IF(CX436+CX437+CX438+CX439+CZ436+CZ437+CZ438+CZ439&gt;2,Fixo/30*GA$4+(CX436+CX437+CX438+CX439+CZ436+CZ437+CZ438+CZ439-2)*Cadeirante/30*GA$4)))+(CW436+CW437+CW438+CY436+CY437+CY438)*Percapita/30*GA$4+(CW439+CY439)*Crechee/30*GA$4,IF(C436=1,IF(CW436+CW437+CW438+CX436+CX437+CX438+CY436+CY437+CY438+CZ436+CZ437+CZ438&lt;=15,(CW436+CW437+CW438+CY436+CY437+CY438)*Percapita/30*GA$4,IF(CW436+CW437+CW438+CX436+CX437+CX438+CY436+CY437+CY438+CZ436+CZ437+CZ438&gt;=16,Fixo/30*GA$4+(CW436+CW437+CW438+CX436+CX437+CX438+CY436+CY437+CY438+CZ436+CZ437-16)*Percapita/30*GA$4))))))</f>
        <v>0</v>
      </c>
      <c r="GB436" s="177">
        <f>IF(C436=4,SUM(DA436+DA437+DA438+DC436+DC437+DC438)*Percapita/30*GB$4+(DB436+DB437+DB438+DD436+DD437+DD438)*Cadeirante/30*GB$4,IF(C436=3,IF(DA439+DC439=10,Fixo/30*GB$4+(DA436+DA437+DA438+DC436+DC437+DC438)*Percapita/30*GB$4+(DB439+DD439)*Cadeirante/30*GB$4,IF(DA439+DC439&lt;=9,(DA439+DC439)*Crechee/30*GB$4)+(DB439+DD439)*Cadeirante/30*GB$4+(DA436+DA437+DA438+DC436+DC437+DC438)*Percapita/30*GB$4)+IF(DA439+DC439&gt;=11,Fixo/30*GB$4+(DA439+DC439-10)*Crechee/30*GB$4,0),IF(C436=2,IF(DB436+DB437+DB438+DB439+DD436+DD437+DD438+DD439=1,Cadeirante/30*GB$4,IF(DB436+DB437+DB438+DB439+DD436+DD437+DD438+DD439=2,Fixo/30*GB$4,IF(DB436+DB437+DB438+DB439+DD436+DD437+DD438+DD439&gt;2,Fixo/30*GB$4+(DB436+DB437+DB438+DB439+DD436+DD437+DD438+DD439-2)*Cadeirante/30*GB$4)))+(DA436+DA437+DA438+DC436+DC437+DC438)*Percapita/30*GB$4+(DA439+DC439)*Crechee/30*GB$4,IF(C436=1,IF(DA436+DA437+DA438+DB436+DB437+DB438+DC436+DC437+DC438+DD436+DD437+DD438&lt;=15,(DA436+DA437+DA438+DC436+DC437+DC438)*Percapita/30*GB$4,IF(DA436+DA437+DA438+DB436+DB437+DB438+DC436+DC437+DC438+DD436+DD437+DD438&gt;=16,Fixo/30*GB$4+(DA436+DA437+DA438+DB436+DB437+DB438+DC436+DC437+DC438+DD436+DD437-16)*Percapita/30*GB$4))))))</f>
        <v>0</v>
      </c>
      <c r="GC436" s="177">
        <f>IF(C436=4,SUM(DE436+DE437+DE438+DG436+DG437+DG438)*Percapita/30*GC$4+(DF436+DF437+DF438+DH436+DH437+DH438)*Cadeirante/30*GC$4,IF(C436=3,IF(DE439+DG439=10,Fixo/30*GC$4+(DE436+DE437+DE438+DG436+DG437+DG438)*Percapita/30*GC$4+(DF439+DH439)*Cadeirante/30*GC$4,IF(DE439+DG439&lt;=9,(DE439+DG439)*Crechee/30*GC$4)+(DF439+DH439)*Cadeirante/30*GC$4+(DE436+DE437+DE438+DG436+DG437+DG438)*Percapita/30*GC$4)+IF(DE439+DG439&gt;=11,Fixo/30*GC$4+(DE439+DG439-10)*Crechee/30*GC$4,0),IF(C436=2,IF(DF436+DF437+DF438+DF439+DH436+DH437+DH438+DH439=1,Cadeirante/30*GC$4,IF(DF436+DF437+DF438+DF439+DH436+DH437+DH438+DH439=2,Fixo/30*GC$4,IF(DF436+DF437+DF438+DF439+DH436+DH437+DH438+DH439&gt;2,Fixo/30*GC$4+(DF436+DF437+DF438+DF439+DH436+DH437+DH438+DH439-2)*Cadeirante/30*GC$4)))+(DE436+DE437+DE438+DG436+DG437+DG438)*Percapita/30*GC$4+(DE439+DG439)*Crechee/30*GC$4,IF(C436=1,IF(DE436+DE437+DE438+DF436+DF437+DF438+DG436+DG437+DG438+DH436+DH437+DH438&lt;=15,(DE436+DE437+DE438+DG436+DG437+DG438)*Percapita/30*GC$4,IF(DE436+DE437+DE438+DF436+DF437+DF438+DG436+DG437+DG438+DH436+DH437+DH438&gt;=16,Fixo/30*GC$4+(DE436+DE437+DE438+DF436+DF437+DF438+DG436+DG437+DG438+DH436+DH437-16)*Percapita/30*GC$4))))))</f>
        <v>0</v>
      </c>
      <c r="GD436" s="177">
        <f>IF(C436=4,SUM(DI436+DI437+DI438+DK436+DK437+DK438)*Percapita/30*GD$4+(DJ436+DJ437+DJ438+DL436+DL437+DL438)*Cadeirante/30*GD$4,IF(C436=3,IF(DI439+DK439=10,Fixo/30*GD$4+(DI436+DI437+DI438+DK436+DK437+DK438)*Percapita/30*GD$4+(DJ439+DL439)*Cadeirante/30*GD$4,IF(DI439+DK439&lt;=9,(DI439+DK439)*Crechee/30*GD$4)+(DJ439+DL439)*Cadeirante/30*GD$4+(DI436+DI437+DI438+DK436+DK437+DK438)*Percapita/30*GD$4)+IF(DI439+DK439&gt;=11,Fixo/30*GD$4+(DI439+DK439-10)*Crechee/30*GD$4,0),IF(C436=2,IF(DJ436+DJ437+DJ438+DJ439+DL436+DL437+DL438+DL439=1,Cadeirante/30*GD$4,IF(DJ436+DJ437+DJ438+DJ439+DL436+DL437+DL438+DL439=2,Fixo/30*GD$4,IF(DJ436+DJ437+DJ438+DJ439+DL436+DL437+DL438+DL439&gt;2,Fixo/30*GD$4+(DJ436+DJ437+DJ438+DJ439+DL436+DL437+DL438+DL439-2)*Cadeirante/30*GD$4)))+(DI436+DI437+DI438+DK436+DK437+DK438)*Percapita/30*GD$4+(DI439+DK439)*Crechee/30*GD$4,IF(C436=1,IF(DI436+DI437+DI438+DJ436+DJ437+DJ438+DK436+DK437+DK438+DL436+DL437+DL438&lt;=15,(DI436+DI437+DI438+DK436+DK437+DK438)*Percapita/30*GD$4,IF(DI436+DI437+DI438+DJ436+DJ437+DJ438+DK436+DK437+DK438+DL436+DL437+DL438&gt;=16,Fixo/30*GD$4+(DI436+DI437+DI438+DJ436+DJ437+DJ438+DK436+DK437+DK438+DL436+DL437-16)*Percapita/30*GD$4))))))</f>
        <v>0</v>
      </c>
      <c r="GE436" s="177">
        <f>IF(C436=4,SUM(DM436+DM437+DM438+DO436+DO437+DO438)*Percapita/30*GE$4+(DN436+DN437+DN438+DP436+DP437+DP438)*Cadeirante/30*GE$4,IF(C436=3,IF(DM439+DO439=10,Fixo/30*GE$4+(DM436+DM437+DM438+DO436+DO437+DO438)*Percapita/30*GE$4+(DN439+DP439)*Cadeirante/30*GE$4,IF(DM439+DO439&lt;=9,(DM439+DO439)*Crechee/30*GE$4)+(DN439+DP439)*Cadeirante/30*GE$4+(DM436+DM437+DM438+DO436+DO437+DO438)*Percapita/30*GE$4)+IF(DM439+DO439&gt;=11,Fixo/30*GE$4+(DM439+DO439-10)*Crechee/30*GE$4,0),IF(C436=2,IF(DN436+DN437+DN438+DN439+DP436+DP437+DP438+DP439=1,Cadeirante/30*GE$4,IF(DN436+DN437+DN438+DN439+DP436+DP437+DP438+DP439=2,Fixo/30*GE$4,IF(DN436+DN437+DN438+DN439+DP436+DP437+DP438+DP439&gt;2,Fixo/30*GE$4+(DN436+DN437+DN438+DN439+DP436+DP437+DP438+DP439-2)*Cadeirante/30*GE$4)))+(DM436+DM437+DM438+DO436+DO437+DO438)*Percapita/30*GE$4+(DM439+DO439)*Crechee/30*GE$4,IF(C436=1,IF(DM436+DM437+DM438+DN436+DN437+DN438+DO436+DO437+DO438+DP436+DP437+DP438&lt;=15,(DM436+DM437+DM438+DO436+DO437+DO438)*Percapita/30*GE$4,IF(DM436+DM437+DM438+DN436+DN437+DN438+DO436+DO437+DO438+DP436+DP437+DP438&gt;=16,Fixo/30*GE$4+(DM436+DM437+DM438+DN436+DN437+DN438+DO436+DO437+DO438+DP436+DP437-16)*Percapita/30*GE$4))))))</f>
        <v>0</v>
      </c>
      <c r="GF436" s="177">
        <f>IF(C436=4,SUM(DQ436+DQ437+DQ438+DS436+DS437+DS438)*Percapita/30*GF$4+(DR436+DR437+DR438+DT436+DT437+DT438)*Cadeirante/30*GF$4,IF(C436=3,IF(DQ439+DS439=10,Fixo/30*GF$4+(DQ436+DQ437+DQ438+DS436+DS437+DS438)*Percapita/30*GF$4+(DR439+DT439)*Cadeirante/30*GF$4,IF(DQ439+DS439&lt;=9,(DQ439+DS439)*Crechee/30*GF$4)+(DR439+DT439)*Cadeirante/30*GF$4+(DQ436+DQ437+DQ438+DS436+DS437+DS438)*Percapita/30*GF$4)+IF(DQ439+DS439&gt;=11,Fixo/30*GF$4+(DQ439+DS439-10)*Crechee/30*GF$4,0),IF(C436=2,IF(DR436+DR437+DR438+DR439+DT436+DT437+DT438+DT439=1,Cadeirante/30*GF$4,IF(DR436+DR437+DR438+DR439+DT436+DT437+DT438+DT439=2,Fixo/30*GF$4,IF(DR436+DR437+DR438+DR439+DT436+DT437+DT438+DT439&gt;2,Fixo/30*GF$4+(DR436+DR437+DR438+DR439+DT436+DT437+DT438+DT439-2)*Cadeirante/30*GF$4)))+(DQ436+DQ437+DQ438+DS436+DS437+DS438)*Percapita/30*GF$4+(DQ439+DS439)*Crechee/30*GF$4,IF(C436=1,IF(DQ436+DQ437+DQ438+DR436+DR437+DR438+DS436+DS437+DS438+DT436+DT437+DT438&lt;=15,(DQ436+DQ437+DQ438+DS436+DS437+DS438)*Percapita/30*GF$4,IF(DQ436+DQ437+DQ438+DR436+DR437+DR438+DS436+DS437+DS438+DT436+DT437+DT438&gt;=16,Fixo/30*GF$4+(DQ436+DQ437+DQ438+DR436+DR437+DR438+DS436+DS437+DS438+DT436+DT437-16)*Percapita/30*GF$4))))))</f>
        <v>0</v>
      </c>
      <c r="GG436" s="177">
        <f>IF(C436=4,SUM(DU436+DU437+DU438+DW436+DW437+DW438)*Percapita/30*GG$4+(DV436+DV437+DV438+DX436+DX437+DX438)*Cadeirante/30*GG$4,IF(C436=3,IF(DU439+DW439=10,Fixo/30*GG$4+(DU436+DU437+DU438+DW436+DW437+DW438)*Percapita/30*GG$4+(DV439+DX439)*Cadeirante/30*GG$4,IF(DU439+DW439&lt;=9,(DU439+DW439)*Crechee/30*GG$4)+(DV439+DX439)*Cadeirante/30*GG$4+(DU436+DU437+DU438+DW436+DW437+DW438)*Percapita/30*GG$4)+IF(DU439+DW439&gt;=11,Fixo/30*GG$4+(DU439+DW439-10)*Crechee/30*GG$4,0),IF(C436=2,IF(DV436+DV437+DV438+DV439+DX436+DX437+DX438+DX439=1,Cadeirante/30*GG$4,IF(DV436+DV437+DV438+DV439+DX436+DX437+DX438+DX439=2,Fixo/30*GG$4,IF(DV436+DV437+DV438+DV439+DX436+DX437+DX438+DX439&gt;2,Fixo/30*GG$4+(DV436+DV437+DV438+DV439+DX436+DX437+DX438+DX439-2)*Cadeirante/30*GG$4)))+(DU436+DU437+DU438+DW436+DW437+DW438)*Percapita/30*GG$4+(DU439+DW439)*Crechee/30*GG$4,IF(C436=1,IF(DU436+DU437+DU438+DV436+DV437+DV438+DW436+DW437+DW438+DX436+DX437+DX438&lt;=15,(DU436+DU437+DU438+DW436+DW437+DW438)*Percapita/30*GG$4,IF(DU436+DU437+DU438+DV436+DV437+DV438+DW436+DW437+DW438+DX436+DX437+DX438&gt;=16,Fixo/30*GG$4+(DU436+DU437+DU438+DV436+DV437+DV438+DW436+DW437+DW438+DX436+DX437-16)*Percapita/30*GG$4))))))</f>
        <v>0</v>
      </c>
      <c r="GH436" s="177">
        <f>IF(C436=4,SUM(DY436+DY437+DY438+EA436+EA437+EA438)*Percapita/30*GH$4+(DZ436+DZ437+DZ438+EB436+EB437+EB438)*Cadeirante/30*GH$4,IF(C436=3,IF(DY439+EA439=10,Fixo/30*GH$4+(DY436+DY437+DY438+EA436+EA437+EA438)*Percapita/30*GH$4+(DZ439+EB439)*Cadeirante/30*GH$4,IF(DY439+EA439&lt;=9,(DY439+EA439)*Crechee/30*GH$4)+(DZ439+EB439)*Cadeirante/30*GH$4+(DY436+DY437+DY438+EA436+EA437+EA438)*Percapita/30*GH$4)+IF(DY439+EA439&gt;=11,Fixo/30*GH$4+(DY439+EA439-10)*Crechee/30*GH$4,0),IF(C436=2,IF(DZ436+DZ437+DZ438+DZ439+EB436+EB437+EB438+EB439=1,Cadeirante/30*GH$4,IF(DZ436+DZ437+DZ438+DZ439+EB436+EB437+EB438+EB439=2,Fixo/30*GH$4,IF(DZ436+DZ437+DZ438+DZ439+EB436+EB437+EB438+EB439&gt;2,Fixo/30*GH$4+(DZ436+DZ437+DZ438+DZ439+EB436+EB437+EB438+EB439-2)*Cadeirante/30*GH$4)))+(DY436+DY437+DY438+EA436+EA437+EA438)*Percapita/30*GH$4+(DY439+EA439)*Crechee/30*GH$4,IF(C436=1,IF(DY436+DY437+DY438+DZ436+DZ437+DZ438+EA436+EA437+EA438+EB436+EB437+EB438&lt;=15,(DY436+DY437+DY438+EA436+EA437+EA438)*Percapita/30*GH$4,IF(DY436+DY437+DY438+DZ436+DZ437+DZ438+EA436+EA437+EA438+EB436+EB437+EB438&gt;=16,Fixo/30*GH$4+(DY436+DY437+DY438+DZ436+DZ437+DZ438+EA436+EA437+EA438+EB436+EB437-16)*Percapita/30*GH$4))))))</f>
        <v>0</v>
      </c>
      <c r="GI436" s="177">
        <f>IF(C436=4,SUM(EC436+EC437+EC438+EE436+EE437+EE438)*Percapita/30*GI$4+(ED436+ED437+ED438+EF436+EF437+EF438)*Cadeirante/30*GI$4,IF(C436=3,IF(EC439+EE439=10,Fixo/30*GI$4+(EC436+EC437+EC438+EE436+EE437+EE438)*Percapita/30*GI$4+(ED439+EF439)*Cadeirante/30*GI$4,IF(EC439+EE439&lt;=9,(EC439+EE439)*Crechee/30*GI$4)+(ED439+EF439)*Cadeirante/30*GI$4+(EC436+EC437+EC438+EE436+EE437+EE438)*Percapita/30*GI$4)+IF(EC439+EE439&gt;=11,Fixo/30*GI$4+(EC439+EE439-10)*Crechee/30*GI$4,0),IF(C436=2,IF(ED436+ED437+ED438+ED439+EF436+EF437+EF438+EF439=1,Cadeirante/30*GI$4,IF(ED436+ED437+ED438+ED439+EF436+EF437+EF438+EF439=2,Fixo/30*GI$4,IF(ED436+ED437+ED438+ED439+EF436+EF437+EF438+EF439&gt;2,Fixo/30*GI$4+(ED436+ED437+ED438+ED439+EF436+EF437+EF438+EF439-2)*Cadeirante/30*GI$4)))+(EC436+EC437+EC438+EE436+EE437+EE438)*Percapita/30*GI$4+(EC439+EE439)*Crechee/30*GI$4,IF(C436=1,IF(EC436+EC437+EC438+ED436+ED437+ED438+EE436+EE437+EE438+EF436+EF437+EF438&lt;=15,(EC436+EC437+EC438+EE436+EE437+EE438)*Percapita/30*GI$4,IF(EC436+EC437+EC438+ED436+ED437+ED438+EE436+EE437+EE438+EF436+EF437+EF438&gt;=16,Fixo/30*GI$4+(EC436+EC437+EC438+ED436+ED437+ED438+EE436+EE437+EE438+EF436+EF437-16)*Percapita/30*GI$4))))))</f>
        <v>0</v>
      </c>
      <c r="GJ436" s="177">
        <f>IF(C436=4,SUM(EG436+EG437+EG438+EI436+EI437+EI438)*Percapita/30*GJ$4+(EH436+EH437+EH438+EJ436+EJ437+EJ438)*Cadeirante/30*GJ$4,IF(C436=3,IF(EG439+EI439=10,Fixo/30*GJ$4+(EG436+EG437+EG438+EI436+EI437+EI438)*Percapita/30*GJ$4+(EH439+EJ439)*Cadeirante/30*GJ$4,IF(EG439+EI439&lt;=9,(EG439+EI439)*Crechee/30*GJ$4)+(EH439+EJ439)*Cadeirante/30*GJ$4+(EG436+EG437+EG438+EI436+EI437+EI438)*Percapita/30*GJ$4)+IF(EG439+EI439&gt;=11,Fixo/30*GJ$4+(EG439+EI439-10)*Crechee/30*GJ$4,0),IF(C436=2,IF(EH436+EH437+EH438+EH439+EJ436+EJ437+EJ438+EJ439=1,Cadeirante/30*GJ$4,IF(EH436+EH437+EH438+EH439+EJ436+EJ437+EJ438+EJ439=2,Fixo/30*GJ$4,IF(EH436+EH437+EH438+EH439+EJ436+EJ437+EJ438+EJ439&gt;2,Fixo/30*GJ$4+(EH436+EH437+EH438+EH439+EJ436+EJ437+EJ438+EJ439-2)*Cadeirante/30*GJ$4)))+(EG436+EG437+EG438+EI436+EI437+EI438)*Percapita/30*GJ$4+(EG439+EI439)*Crechee/30*GJ$4,IF(C436=1,IF(EG436+EG437+EG438+EH436+EH437+EH438+EI436+EI437+EI438+EJ436+EJ437+EJ438&lt;=15,(EG436+EG437+EG438+EI436+EI437+EI438)*Percapita/30*GJ$4,IF(EG436+EG437+EG438+EH436+EH437+EH438+EI436+EI437+EI438+EJ436+EJ437+EJ438&gt;=16,Fixo/30*GJ$4+(EG436+EG437+EG438+EH436+EH437+EH438+EI436+EI437+EI438+EJ436+EJ437-16)*Percapita/30*GJ$4))))))</f>
        <v>0</v>
      </c>
      <c r="GK436" s="178"/>
      <c r="GL436" s="103">
        <f t="shared" si="462"/>
        <v>0</v>
      </c>
      <c r="GM436" s="124"/>
      <c r="GN436" s="104">
        <f>SUMIF(V436:V439,"&lt;0")*Cadeirante/30*GN$4+SUMIF(X436:X439,"&lt;0")*Cadeirante/30*GN$4</f>
        <v>0</v>
      </c>
      <c r="GO436" s="104">
        <f>SUMIF(Z436:Z439,"&lt;0")*Cadeirante/30*GO$4+SUMIF(AB436:AB439,"&lt;0")*Cadeirante/30*GO$4</f>
        <v>0</v>
      </c>
      <c r="GP436" s="104">
        <f>SUMIF(AD436:AD439,"&lt;0")*Cadeirante/30*GP$4+SUMIF(AF436:AF439,"&lt;0")*Cadeirante/30*GP$4</f>
        <v>0</v>
      </c>
      <c r="GQ436" s="104">
        <f>SUMIF(AH436:AH439,"&lt;0")*Cadeirante/30*GQ$4+SUMIF(AJ436:AJ439,"&lt;0")*Cadeirante/30*GQ$4</f>
        <v>0</v>
      </c>
      <c r="GR436" s="104">
        <f>SUMIF(AL436:AL439,"&lt;0")*Cadeirante/30*GR$4+SUMIF(AN436:AN439,"&lt;0")*Cadeirante/30*GR$4</f>
        <v>0</v>
      </c>
      <c r="GS436" s="104">
        <f>SUMIF(AP436:AP439,"&lt;0")*Cadeirante/30*GS$4+SUMIF(AR436:AR439,"&lt;0")*Cadeirante/30*GS$4</f>
        <v>0</v>
      </c>
      <c r="GT436" s="104">
        <f>SUMIF(AT436:AT439,"&lt;0")*Cadeirante/30*GT$4+SUMIF(AV436:AV439,"&lt;0")*Cadeirante/30*GT$4</f>
        <v>0</v>
      </c>
      <c r="GU436" s="104">
        <f>SUMIF(AX436:AX439,"&lt;0")*Cadeirante/30*GU$4+SUMIF(AZ436:AZ439,"&lt;0")*Cadeirante/30*GU$4</f>
        <v>0</v>
      </c>
      <c r="GV436" s="104">
        <f>SUMIF(BB436:BB439,"&lt;0")*Cadeirante/30*GV$4+SUMIF(BD436:BD439,"&lt;0")*Cadeirante/30*GV$4</f>
        <v>0</v>
      </c>
      <c r="GW436" s="104">
        <f>SUMIF(BF436:BF439,"&lt;0")*Cadeirante/30*GW$4+SUMIF(BH436:BH439,"&lt;0")*Cadeirante/30*GW$4</f>
        <v>0</v>
      </c>
      <c r="GX436" s="104">
        <f>SUMIF(BJ436:BJ439,"&lt;0")*Cadeirante/30*GX$4+SUMIF(BL436:BL439,"&lt;0")*Cadeirante/30*GX$4</f>
        <v>0</v>
      </c>
      <c r="GY436" s="104">
        <f>SUMIF(BN436:BN439,"&lt;0")*Cadeirante/30*GY$4+SUMIF(BP436:BP439,"&lt;0")*Cadeirante/30*GY$4</f>
        <v>0</v>
      </c>
      <c r="GZ436" s="104">
        <f>SUMIF(BR436:BR439,"&lt;0")*Cadeirante/30*GZ$4+SUMIF(BT436:BT439,"&lt;0")*Cadeirante/30*GZ$4</f>
        <v>0</v>
      </c>
      <c r="HA436" s="104">
        <f>SUMIF(BV436:BV439,"&lt;0")*Cadeirante/30*HA$4+SUMIF(BX436:BX439,"&lt;0")*Cadeirante/30*HA$4</f>
        <v>0</v>
      </c>
      <c r="HB436" s="104">
        <f>SUMIF(BZ436:BZ439,"&lt;0")*Cadeirante/30*HB$4+SUMIF(CB436:CB439,"&lt;0")*Cadeirante/30*HB$4</f>
        <v>0</v>
      </c>
      <c r="HC436" s="104">
        <f>SUMIF(CD436:CD439,"&lt;0")*Cadeirante/30*HC$4+SUMIF(CF436:CF439,"&lt;0")*Cadeirante/30*HC$4</f>
        <v>0</v>
      </c>
      <c r="HD436" s="104">
        <f>SUMIF(CH436:CH439,"&lt;0")*Cadeirante/30*HD$4+SUMIF(CJ436:CJ439,"&lt;0")*Cadeirante/30*HD$4</f>
        <v>0</v>
      </c>
      <c r="HE436" s="104">
        <f>SUMIF(CL436:CL439,"&lt;0")*Cadeirante/30*HE$4+SUMIF(CN436:CN439,"&lt;0")*Cadeirante/30*HE$4</f>
        <v>0</v>
      </c>
      <c r="HF436" s="104">
        <f>SUMIF(CP436:CP439,"&lt;0")*Cadeirante/30*HF$4+SUMIF(CR436:CR439,"&lt;0")*Cadeirante/30*HF$4</f>
        <v>0</v>
      </c>
      <c r="HG436" s="104">
        <f>SUMIF(CT436:CT439,"&lt;0")*Cadeirante/30*HG$4+SUMIF(CV436:CV439,"&lt;0")*Cadeirante/30*HG$4</f>
        <v>0</v>
      </c>
      <c r="HH436" s="104">
        <f>SUMIF(CX436:CX439,"&lt;0")*Cadeirante/30*HH$4+SUMIF(CZ436:CZ439,"&lt;0")*Cadeirante/30*HH$4</f>
        <v>0</v>
      </c>
      <c r="HI436" s="104">
        <f>SUMIF(DB436:DB439,"&lt;0")*Cadeirante/30*HI$4+SUMIF(DD436:DD439,"&lt;0")*Cadeirante/30*HI$4</f>
        <v>0</v>
      </c>
      <c r="HJ436" s="104">
        <f>SUMIF(DF436:DF439,"&lt;0")*Cadeirante/30*HJ$4+SUMIF(DH436:DH439,"&lt;0")*Cadeirante/30*HJ$4</f>
        <v>0</v>
      </c>
      <c r="HK436" s="104">
        <f>SUMIF(DJ436:DJ439,"&lt;0")*Cadeirante/30*HK$4+SUMIF(DL436:DL439,"&lt;0")*Cadeirante/30*HK$4</f>
        <v>0</v>
      </c>
      <c r="HL436" s="104">
        <f>SUMIF(DN436:DN439,"&lt;0")*Cadeirante/30*HL$4+SUMIF(DP436:DP439,"&lt;0")*Cadeirante/30*HL$4</f>
        <v>0</v>
      </c>
      <c r="HM436" s="104">
        <f>SUMIF(DR436:DR439,"&lt;0")*Cadeirante/30*HM$4+SUMIF(DT436:DT439,"&lt;0")*Cadeirante/30*HM$4</f>
        <v>0</v>
      </c>
      <c r="HN436" s="104">
        <f>SUMIF(DV436:DV439,"&lt;0")*Cadeirante/30*HN$4+SUMIF(DX436:DX439,"&lt;0")*Cadeirante/30*HN$4</f>
        <v>0</v>
      </c>
      <c r="HO436" s="104">
        <f>SUMIF(DZ436:DZ439,"&lt;0")*Cadeirante/30*HO$4+SUMIF(EB436:EB439,"&lt;0")*Cadeirante/30*HO$4</f>
        <v>0</v>
      </c>
      <c r="HP436" s="104">
        <f>SUMIF(ED436:ED439,"&lt;0")*Cadeirante/30*HP$4+SUMIF(EF436:EF439,"&lt;0")*Cadeirante/30*HP$4</f>
        <v>0</v>
      </c>
      <c r="HQ436" s="64"/>
      <c r="HR436" s="64"/>
      <c r="HS436" s="64"/>
      <c r="HT436" s="64"/>
      <c r="HU436" s="64"/>
      <c r="HV436" s="64"/>
      <c r="HW436" s="176">
        <v>17629.309999999998</v>
      </c>
      <c r="HX436" s="64"/>
      <c r="HY436" s="280">
        <f>IF(ISTEXT(EM436), VALUE(EM436), EM436)</f>
        <v>0</v>
      </c>
      <c r="HZ436" s="280">
        <f>IF(ISTEXT(EN436), VALUE(EN436), EN436)</f>
        <v>0</v>
      </c>
      <c r="IA436" s="280">
        <f>IF(ISTEXT(EO436), VALUE(EO436), EO436)</f>
        <v>0</v>
      </c>
      <c r="IB436" s="64" t="b">
        <f>HW436=FE436</f>
        <v>0</v>
      </c>
      <c r="IC436" s="64"/>
    </row>
    <row r="437" spans="1:237" s="106" customFormat="1" ht="22.5" customHeight="1" x14ac:dyDescent="0.25">
      <c r="A437" s="368" t="s">
        <v>3595</v>
      </c>
      <c r="B437" s="369" t="s">
        <v>3596</v>
      </c>
      <c r="C437" s="370" t="s">
        <v>3301</v>
      </c>
      <c r="D437" s="371" t="s">
        <v>3556</v>
      </c>
      <c r="E437" s="371" t="s">
        <v>3597</v>
      </c>
      <c r="F437" s="372" t="s">
        <v>3224</v>
      </c>
      <c r="G437" s="372" t="s">
        <v>3225</v>
      </c>
      <c r="H437" s="373" t="s">
        <v>197</v>
      </c>
      <c r="I437" s="374" t="s">
        <v>3598</v>
      </c>
      <c r="J437" s="421" t="s">
        <v>3300</v>
      </c>
      <c r="K437" s="421" t="s">
        <v>3234</v>
      </c>
      <c r="L437" s="329">
        <f>CONTINUA!BV437</f>
        <v>0</v>
      </c>
      <c r="M437" s="329">
        <f>CONTINUA!BW437</f>
        <v>0</v>
      </c>
      <c r="N437" s="895"/>
      <c r="O437" s="896" t="s">
        <v>4043</v>
      </c>
      <c r="P437" s="897" t="s">
        <v>4035</v>
      </c>
      <c r="Q437" s="400"/>
      <c r="R437" s="401"/>
      <c r="S437" s="400"/>
      <c r="T437" s="401"/>
      <c r="U437" s="400"/>
      <c r="V437" s="401"/>
      <c r="W437" s="400"/>
      <c r="X437" s="401"/>
      <c r="Y437" s="400"/>
      <c r="Z437" s="401"/>
      <c r="AA437" s="400"/>
      <c r="AB437" s="401"/>
      <c r="AC437" s="400"/>
      <c r="AD437" s="401"/>
      <c r="AE437" s="400"/>
      <c r="AF437" s="401"/>
      <c r="AG437" s="400"/>
      <c r="AH437" s="401"/>
      <c r="AI437" s="400"/>
      <c r="AJ437" s="401"/>
      <c r="AK437" s="400"/>
      <c r="AL437" s="401"/>
      <c r="AM437" s="400"/>
      <c r="AN437" s="401"/>
      <c r="AO437" s="400"/>
      <c r="AP437" s="401"/>
      <c r="AQ437" s="400"/>
      <c r="AR437" s="401"/>
      <c r="AS437" s="400"/>
      <c r="AT437" s="401"/>
      <c r="AU437" s="400"/>
      <c r="AV437" s="401"/>
      <c r="AW437" s="400"/>
      <c r="AX437" s="401"/>
      <c r="AY437" s="400"/>
      <c r="AZ437" s="401"/>
      <c r="BA437" s="400"/>
      <c r="BB437" s="401"/>
      <c r="BC437" s="400"/>
      <c r="BD437" s="401"/>
      <c r="BE437" s="400"/>
      <c r="BF437" s="401"/>
      <c r="BG437" s="400"/>
      <c r="BH437" s="401"/>
      <c r="BI437" s="400"/>
      <c r="BJ437" s="401"/>
      <c r="BK437" s="400"/>
      <c r="BL437" s="401"/>
      <c r="BM437" s="400"/>
      <c r="BN437" s="401"/>
      <c r="BO437" s="400"/>
      <c r="BP437" s="401"/>
      <c r="BQ437" s="400"/>
      <c r="BR437" s="401"/>
      <c r="BS437" s="400"/>
      <c r="BT437" s="401"/>
      <c r="BU437" s="400"/>
      <c r="BV437" s="401"/>
      <c r="BW437" s="400"/>
      <c r="BX437" s="401"/>
      <c r="BY437" s="400"/>
      <c r="BZ437" s="401"/>
      <c r="CA437" s="400"/>
      <c r="CB437" s="401"/>
      <c r="CC437" s="400"/>
      <c r="CD437" s="401"/>
      <c r="CE437" s="400"/>
      <c r="CF437" s="401"/>
      <c r="CG437" s="400"/>
      <c r="CH437" s="401"/>
      <c r="CI437" s="400"/>
      <c r="CJ437" s="401"/>
      <c r="CK437" s="400"/>
      <c r="CL437" s="401"/>
      <c r="CM437" s="400"/>
      <c r="CN437" s="401"/>
      <c r="CO437" s="400"/>
      <c r="CP437" s="401"/>
      <c r="CQ437" s="400"/>
      <c r="CR437" s="401"/>
      <c r="CS437" s="400"/>
      <c r="CT437" s="401"/>
      <c r="CU437" s="400"/>
      <c r="CV437" s="401"/>
      <c r="CW437" s="400"/>
      <c r="CX437" s="401"/>
      <c r="CY437" s="400"/>
      <c r="CZ437" s="401"/>
      <c r="DA437" s="400"/>
      <c r="DB437" s="401"/>
      <c r="DC437" s="400"/>
      <c r="DD437" s="401"/>
      <c r="DE437" s="400"/>
      <c r="DF437" s="401"/>
      <c r="DG437" s="400"/>
      <c r="DH437" s="401"/>
      <c r="DI437" s="400"/>
      <c r="DJ437" s="401"/>
      <c r="DK437" s="400"/>
      <c r="DL437" s="401"/>
      <c r="DM437" s="400"/>
      <c r="DN437" s="401"/>
      <c r="DO437" s="400"/>
      <c r="DP437" s="401"/>
      <c r="DQ437" s="400"/>
      <c r="DR437" s="401"/>
      <c r="DS437" s="400"/>
      <c r="DT437" s="401"/>
      <c r="DU437" s="400"/>
      <c r="DV437" s="401"/>
      <c r="DW437" s="400"/>
      <c r="DX437" s="401"/>
      <c r="DY437" s="400"/>
      <c r="DZ437" s="401"/>
      <c r="EA437" s="400"/>
      <c r="EB437" s="401"/>
      <c r="EC437" s="400"/>
      <c r="ED437" s="401"/>
      <c r="EE437" s="400"/>
      <c r="EF437" s="401"/>
      <c r="EG437" s="400"/>
      <c r="EH437" s="401"/>
      <c r="EI437" s="400"/>
      <c r="EJ437" s="447"/>
      <c r="EK437" s="511"/>
      <c r="EL437" s="514"/>
      <c r="EM437" s="448"/>
      <c r="EN437" s="344"/>
      <c r="EO437" s="345"/>
      <c r="EP437" s="171">
        <f t="shared" si="455"/>
        <v>0</v>
      </c>
      <c r="EQ437" s="171">
        <f t="shared" si="456"/>
        <v>0</v>
      </c>
      <c r="ER437" s="171">
        <f t="shared" si="457"/>
        <v>0</v>
      </c>
      <c r="ES437" s="171">
        <f t="shared" si="458"/>
        <v>0</v>
      </c>
      <c r="ET437" s="171">
        <f t="shared" si="459"/>
        <v>0</v>
      </c>
      <c r="EU437" s="171">
        <f t="shared" si="460"/>
        <v>0</v>
      </c>
      <c r="EV437" s="172">
        <f t="shared" si="461"/>
        <v>0</v>
      </c>
      <c r="EW437" s="173"/>
      <c r="EX437" s="248">
        <f t="shared" si="503"/>
        <v>0</v>
      </c>
      <c r="EY437" s="174">
        <f>(L437*regular)+(M437*Cadeirantee)</f>
        <v>0</v>
      </c>
      <c r="EZ437" s="249">
        <f>SUMIF(FG437:GJ437,"&gt;0")</f>
        <v>0</v>
      </c>
      <c r="FA437" s="249">
        <f>SUMIF(FG437:GJ437,"&lt;0")+SUMIF(GN437:HP437,"&lt;0")</f>
        <v>0</v>
      </c>
      <c r="FB437" s="174">
        <v>0</v>
      </c>
      <c r="FC437" s="126">
        <f>N437*km*'VALORES TABELA'!$B$13</f>
        <v>0</v>
      </c>
      <c r="FD437" s="250">
        <f t="shared" ref="FD437:FD440" si="504">GL437</f>
        <v>0</v>
      </c>
      <c r="FE437" s="105"/>
      <c r="FF437" s="119"/>
      <c r="FG437" s="119"/>
      <c r="FH437" s="119"/>
      <c r="FI437" s="119"/>
      <c r="FJ437" s="119"/>
      <c r="FK437" s="119"/>
      <c r="FL437" s="119"/>
      <c r="FM437" s="119"/>
      <c r="FN437" s="119"/>
      <c r="FO437" s="119"/>
      <c r="FP437" s="119"/>
      <c r="FQ437" s="119"/>
      <c r="FR437" s="119"/>
      <c r="FS437" s="119"/>
      <c r="FT437" s="119"/>
      <c r="FU437" s="119"/>
      <c r="FV437" s="119"/>
      <c r="FW437" s="119"/>
      <c r="FX437" s="119"/>
      <c r="FY437" s="119"/>
      <c r="FZ437" s="119"/>
      <c r="GA437" s="119"/>
      <c r="GB437" s="119"/>
      <c r="GC437" s="119"/>
      <c r="GD437" s="119"/>
      <c r="GE437" s="119"/>
      <c r="GF437" s="119"/>
      <c r="GG437" s="119"/>
      <c r="GH437" s="119"/>
      <c r="GI437" s="119"/>
      <c r="GJ437" s="119"/>
      <c r="GK437" s="251"/>
      <c r="GL437" s="103">
        <f t="shared" si="462"/>
        <v>0</v>
      </c>
      <c r="GM437" s="124"/>
      <c r="GN437" s="104"/>
      <c r="GO437" s="104"/>
      <c r="GP437" s="104"/>
      <c r="GQ437" s="104"/>
      <c r="GR437" s="104"/>
      <c r="GS437" s="104"/>
      <c r="GT437" s="104"/>
      <c r="GU437" s="104"/>
      <c r="GV437" s="104"/>
      <c r="GW437" s="104"/>
      <c r="GX437" s="104"/>
      <c r="GY437" s="104"/>
      <c r="GZ437" s="104"/>
      <c r="HA437" s="104"/>
      <c r="HB437" s="104"/>
      <c r="HC437" s="104"/>
      <c r="HD437" s="104"/>
      <c r="HE437" s="104"/>
      <c r="HF437" s="104"/>
      <c r="HG437" s="104"/>
      <c r="HH437" s="104"/>
      <c r="HI437" s="104"/>
      <c r="HJ437" s="104"/>
      <c r="HK437" s="104"/>
      <c r="HL437" s="104"/>
      <c r="HM437" s="104"/>
      <c r="HN437" s="104"/>
      <c r="HO437" s="104"/>
      <c r="HP437" s="104"/>
      <c r="HQ437" s="64"/>
      <c r="HR437" s="64"/>
      <c r="HS437" s="64"/>
      <c r="HT437" s="64"/>
      <c r="HU437" s="64"/>
      <c r="HV437" s="64"/>
      <c r="HW437" s="105"/>
      <c r="HX437" s="64"/>
      <c r="HY437" s="280">
        <f t="shared" ref="HY437:HY440" si="505">IF(ISTEXT(EM437), VALUE(EM437), EM437)</f>
        <v>0</v>
      </c>
      <c r="HZ437" s="280">
        <f t="shared" ref="HZ437:HZ440" si="506">IF(ISTEXT(EN437), VALUE(EN437), EN437)</f>
        <v>0</v>
      </c>
      <c r="IA437" s="280">
        <f t="shared" ref="IA437:IA440" si="507">IF(ISTEXT(EO437), VALUE(EO437), EO437)</f>
        <v>0</v>
      </c>
      <c r="IB437" s="64"/>
      <c r="IC437" s="64"/>
    </row>
    <row r="438" spans="1:237" s="106" customFormat="1" ht="22.5" customHeight="1" x14ac:dyDescent="0.25">
      <c r="A438" s="368" t="s">
        <v>3595</v>
      </c>
      <c r="B438" s="369" t="s">
        <v>3596</v>
      </c>
      <c r="C438" s="375" t="s">
        <v>3301</v>
      </c>
      <c r="D438" s="371" t="s">
        <v>3556</v>
      </c>
      <c r="E438" s="371" t="s">
        <v>3597</v>
      </c>
      <c r="F438" s="376" t="s">
        <v>3224</v>
      </c>
      <c r="G438" s="376" t="s">
        <v>3225</v>
      </c>
      <c r="H438" s="373" t="s">
        <v>197</v>
      </c>
      <c r="I438" s="374" t="s">
        <v>3598</v>
      </c>
      <c r="J438" s="421" t="s">
        <v>3300</v>
      </c>
      <c r="K438" s="422" t="s">
        <v>3235</v>
      </c>
      <c r="L438" s="329">
        <f>CONTINUA!BV438</f>
        <v>0</v>
      </c>
      <c r="M438" s="329">
        <f>CONTINUA!BW438</f>
        <v>0</v>
      </c>
      <c r="N438" s="895"/>
      <c r="O438" s="896" t="s">
        <v>4043</v>
      </c>
      <c r="P438" s="897" t="s">
        <v>4035</v>
      </c>
      <c r="Q438" s="400"/>
      <c r="R438" s="401"/>
      <c r="S438" s="400"/>
      <c r="T438" s="401"/>
      <c r="U438" s="400"/>
      <c r="V438" s="401"/>
      <c r="W438" s="400"/>
      <c r="X438" s="401"/>
      <c r="Y438" s="400"/>
      <c r="Z438" s="401"/>
      <c r="AA438" s="400"/>
      <c r="AB438" s="401"/>
      <c r="AC438" s="400"/>
      <c r="AD438" s="401"/>
      <c r="AE438" s="400"/>
      <c r="AF438" s="401"/>
      <c r="AG438" s="400"/>
      <c r="AH438" s="401"/>
      <c r="AI438" s="400"/>
      <c r="AJ438" s="401"/>
      <c r="AK438" s="400"/>
      <c r="AL438" s="401"/>
      <c r="AM438" s="400"/>
      <c r="AN438" s="401"/>
      <c r="AO438" s="400"/>
      <c r="AP438" s="401"/>
      <c r="AQ438" s="400"/>
      <c r="AR438" s="401"/>
      <c r="AS438" s="400"/>
      <c r="AT438" s="401"/>
      <c r="AU438" s="400"/>
      <c r="AV438" s="401"/>
      <c r="AW438" s="400"/>
      <c r="AX438" s="401"/>
      <c r="AY438" s="400"/>
      <c r="AZ438" s="401"/>
      <c r="BA438" s="400"/>
      <c r="BB438" s="401"/>
      <c r="BC438" s="400"/>
      <c r="BD438" s="401"/>
      <c r="BE438" s="400"/>
      <c r="BF438" s="401"/>
      <c r="BG438" s="400"/>
      <c r="BH438" s="401"/>
      <c r="BI438" s="400"/>
      <c r="BJ438" s="401"/>
      <c r="BK438" s="400"/>
      <c r="BL438" s="401"/>
      <c r="BM438" s="400"/>
      <c r="BN438" s="401"/>
      <c r="BO438" s="400"/>
      <c r="BP438" s="401"/>
      <c r="BQ438" s="400"/>
      <c r="BR438" s="401"/>
      <c r="BS438" s="400"/>
      <c r="BT438" s="401"/>
      <c r="BU438" s="400"/>
      <c r="BV438" s="401"/>
      <c r="BW438" s="400"/>
      <c r="BX438" s="401"/>
      <c r="BY438" s="400"/>
      <c r="BZ438" s="401"/>
      <c r="CA438" s="400"/>
      <c r="CB438" s="401"/>
      <c r="CC438" s="400"/>
      <c r="CD438" s="401"/>
      <c r="CE438" s="400"/>
      <c r="CF438" s="401"/>
      <c r="CG438" s="400"/>
      <c r="CH438" s="401"/>
      <c r="CI438" s="400"/>
      <c r="CJ438" s="401"/>
      <c r="CK438" s="400"/>
      <c r="CL438" s="401"/>
      <c r="CM438" s="400"/>
      <c r="CN438" s="401"/>
      <c r="CO438" s="400"/>
      <c r="CP438" s="401"/>
      <c r="CQ438" s="400"/>
      <c r="CR438" s="401"/>
      <c r="CS438" s="400"/>
      <c r="CT438" s="401"/>
      <c r="CU438" s="400"/>
      <c r="CV438" s="401"/>
      <c r="CW438" s="400"/>
      <c r="CX438" s="401"/>
      <c r="CY438" s="400"/>
      <c r="CZ438" s="401"/>
      <c r="DA438" s="400"/>
      <c r="DB438" s="401"/>
      <c r="DC438" s="400"/>
      <c r="DD438" s="401"/>
      <c r="DE438" s="400"/>
      <c r="DF438" s="401"/>
      <c r="DG438" s="400"/>
      <c r="DH438" s="401"/>
      <c r="DI438" s="400"/>
      <c r="DJ438" s="401"/>
      <c r="DK438" s="400"/>
      <c r="DL438" s="401"/>
      <c r="DM438" s="400"/>
      <c r="DN438" s="401"/>
      <c r="DO438" s="400"/>
      <c r="DP438" s="401"/>
      <c r="DQ438" s="400"/>
      <c r="DR438" s="401"/>
      <c r="DS438" s="400"/>
      <c r="DT438" s="401"/>
      <c r="DU438" s="400"/>
      <c r="DV438" s="401"/>
      <c r="DW438" s="400"/>
      <c r="DX438" s="401"/>
      <c r="DY438" s="400"/>
      <c r="DZ438" s="401"/>
      <c r="EA438" s="400"/>
      <c r="EB438" s="401"/>
      <c r="EC438" s="400"/>
      <c r="ED438" s="401"/>
      <c r="EE438" s="400"/>
      <c r="EF438" s="401"/>
      <c r="EG438" s="400"/>
      <c r="EH438" s="401"/>
      <c r="EI438" s="400"/>
      <c r="EJ438" s="447"/>
      <c r="EK438" s="511"/>
      <c r="EL438" s="514"/>
      <c r="EM438" s="448"/>
      <c r="EN438" s="344"/>
      <c r="EO438" s="345"/>
      <c r="EP438" s="171">
        <f t="shared" si="455"/>
        <v>0</v>
      </c>
      <c r="EQ438" s="171">
        <f t="shared" si="456"/>
        <v>0</v>
      </c>
      <c r="ER438" s="171">
        <f t="shared" si="457"/>
        <v>0</v>
      </c>
      <c r="ES438" s="171">
        <f t="shared" si="458"/>
        <v>0</v>
      </c>
      <c r="ET438" s="171">
        <f t="shared" si="459"/>
        <v>0</v>
      </c>
      <c r="EU438" s="171">
        <f t="shared" si="460"/>
        <v>0</v>
      </c>
      <c r="EV438" s="172">
        <f t="shared" si="461"/>
        <v>0</v>
      </c>
      <c r="EW438" s="125"/>
      <c r="EX438" s="248">
        <f t="shared" si="503"/>
        <v>0</v>
      </c>
      <c r="EY438" s="174">
        <f>(L438*regular)+(M438*Cadeirantee)</f>
        <v>0</v>
      </c>
      <c r="EZ438" s="249">
        <f>SUMIF(FG438:GJ438,"&gt;0")</f>
        <v>0</v>
      </c>
      <c r="FA438" s="249">
        <f>SUMIF(FG438:GJ438,"&lt;0")+SUMIF(GN438:HP438,"&lt;0")</f>
        <v>0</v>
      </c>
      <c r="FB438" s="174">
        <v>0</v>
      </c>
      <c r="FC438" s="126">
        <f>N438*km*'VALORES TABELA'!$B$13</f>
        <v>0</v>
      </c>
      <c r="FD438" s="250">
        <f t="shared" si="504"/>
        <v>0</v>
      </c>
      <c r="FE438" s="105"/>
      <c r="FF438" s="108"/>
      <c r="FG438" s="108"/>
      <c r="FH438" s="108"/>
      <c r="FI438" s="108"/>
      <c r="FJ438" s="108"/>
      <c r="FK438" s="108"/>
      <c r="FL438" s="108"/>
      <c r="FM438" s="108"/>
      <c r="FN438" s="108"/>
      <c r="FO438" s="108"/>
      <c r="FP438" s="108"/>
      <c r="FQ438" s="108"/>
      <c r="FR438" s="108"/>
      <c r="FS438" s="108"/>
      <c r="FT438" s="108"/>
      <c r="FU438" s="108"/>
      <c r="FV438" s="108"/>
      <c r="FW438" s="108"/>
      <c r="FX438" s="108"/>
      <c r="FY438" s="108"/>
      <c r="FZ438" s="108"/>
      <c r="GA438" s="108"/>
      <c r="GB438" s="108"/>
      <c r="GC438" s="108"/>
      <c r="GD438" s="108"/>
      <c r="GE438" s="108"/>
      <c r="GF438" s="108"/>
      <c r="GG438" s="108"/>
      <c r="GH438" s="108"/>
      <c r="GI438" s="108"/>
      <c r="GJ438" s="108"/>
      <c r="GK438" s="251"/>
      <c r="GL438" s="103">
        <f t="shared" si="462"/>
        <v>0</v>
      </c>
      <c r="GM438" s="124"/>
      <c r="GN438" s="104"/>
      <c r="GO438" s="104"/>
      <c r="GP438" s="104"/>
      <c r="GQ438" s="104"/>
      <c r="GR438" s="104"/>
      <c r="GS438" s="104"/>
      <c r="GT438" s="104"/>
      <c r="GU438" s="104"/>
      <c r="GV438" s="104"/>
      <c r="GW438" s="104"/>
      <c r="GX438" s="104"/>
      <c r="GY438" s="104"/>
      <c r="GZ438" s="104"/>
      <c r="HA438" s="104"/>
      <c r="HB438" s="104"/>
      <c r="HC438" s="104"/>
      <c r="HD438" s="104"/>
      <c r="HE438" s="104"/>
      <c r="HF438" s="104"/>
      <c r="HG438" s="104"/>
      <c r="HH438" s="104"/>
      <c r="HI438" s="104"/>
      <c r="HJ438" s="104"/>
      <c r="HK438" s="104"/>
      <c r="HL438" s="104"/>
      <c r="HM438" s="104"/>
      <c r="HN438" s="104"/>
      <c r="HO438" s="104"/>
      <c r="HP438" s="104"/>
      <c r="HQ438" s="64"/>
      <c r="HR438" s="64"/>
      <c r="HS438" s="64"/>
      <c r="HT438" s="64"/>
      <c r="HU438" s="64"/>
      <c r="HV438" s="64"/>
      <c r="HW438" s="105"/>
      <c r="HX438" s="64"/>
      <c r="HY438" s="280">
        <f t="shared" si="505"/>
        <v>0</v>
      </c>
      <c r="HZ438" s="280">
        <f t="shared" si="506"/>
        <v>0</v>
      </c>
      <c r="IA438" s="280">
        <f t="shared" si="507"/>
        <v>0</v>
      </c>
      <c r="IB438" s="64"/>
      <c r="IC438" s="64"/>
    </row>
    <row r="439" spans="1:237" s="106" customFormat="1" ht="22.5" customHeight="1" x14ac:dyDescent="0.25">
      <c r="A439" s="368" t="s">
        <v>3595</v>
      </c>
      <c r="B439" s="369" t="s">
        <v>3596</v>
      </c>
      <c r="C439" s="375" t="s">
        <v>3301</v>
      </c>
      <c r="D439" s="371" t="s">
        <v>3556</v>
      </c>
      <c r="E439" s="371" t="s">
        <v>3597</v>
      </c>
      <c r="F439" s="376" t="s">
        <v>3224</v>
      </c>
      <c r="G439" s="376" t="s">
        <v>3225</v>
      </c>
      <c r="H439" s="373" t="s">
        <v>197</v>
      </c>
      <c r="I439" s="374" t="s">
        <v>3598</v>
      </c>
      <c r="J439" s="421" t="s">
        <v>3300</v>
      </c>
      <c r="K439" s="423" t="s">
        <v>3236</v>
      </c>
      <c r="L439" s="329">
        <f>CONTINUA!BV439</f>
        <v>0</v>
      </c>
      <c r="M439" s="329">
        <f>CONTINUA!BW439</f>
        <v>0</v>
      </c>
      <c r="N439" s="895"/>
      <c r="O439" s="896" t="s">
        <v>4043</v>
      </c>
      <c r="P439" s="897" t="s">
        <v>4035</v>
      </c>
      <c r="Q439" s="400">
        <v>24</v>
      </c>
      <c r="R439" s="401"/>
      <c r="S439" s="400"/>
      <c r="T439" s="401"/>
      <c r="U439" s="400"/>
      <c r="V439" s="401"/>
      <c r="W439" s="400"/>
      <c r="X439" s="401"/>
      <c r="Y439" s="400"/>
      <c r="Z439" s="401"/>
      <c r="AA439" s="400"/>
      <c r="AB439" s="401"/>
      <c r="AC439" s="400"/>
      <c r="AD439" s="401"/>
      <c r="AE439" s="400"/>
      <c r="AF439" s="401"/>
      <c r="AG439" s="400"/>
      <c r="AH439" s="401"/>
      <c r="AI439" s="400"/>
      <c r="AJ439" s="401"/>
      <c r="AK439" s="400"/>
      <c r="AL439" s="401"/>
      <c r="AM439" s="400"/>
      <c r="AN439" s="401"/>
      <c r="AO439" s="400"/>
      <c r="AP439" s="401"/>
      <c r="AQ439" s="400"/>
      <c r="AR439" s="401"/>
      <c r="AS439" s="400"/>
      <c r="AT439" s="401"/>
      <c r="AU439" s="400"/>
      <c r="AV439" s="401"/>
      <c r="AW439" s="400"/>
      <c r="AX439" s="401"/>
      <c r="AY439" s="400"/>
      <c r="AZ439" s="401"/>
      <c r="BA439" s="400"/>
      <c r="BB439" s="401"/>
      <c r="BC439" s="400"/>
      <c r="BD439" s="401"/>
      <c r="BE439" s="400"/>
      <c r="BF439" s="401"/>
      <c r="BG439" s="400"/>
      <c r="BH439" s="401"/>
      <c r="BI439" s="400"/>
      <c r="BJ439" s="401"/>
      <c r="BK439" s="400"/>
      <c r="BL439" s="401"/>
      <c r="BM439" s="400"/>
      <c r="BN439" s="401"/>
      <c r="BO439" s="400"/>
      <c r="BP439" s="401"/>
      <c r="BQ439" s="400"/>
      <c r="BR439" s="401"/>
      <c r="BS439" s="400"/>
      <c r="BT439" s="401"/>
      <c r="BU439" s="400"/>
      <c r="BV439" s="401"/>
      <c r="BW439" s="400"/>
      <c r="BX439" s="401"/>
      <c r="BY439" s="400"/>
      <c r="BZ439" s="401"/>
      <c r="CA439" s="400"/>
      <c r="CB439" s="401"/>
      <c r="CC439" s="400"/>
      <c r="CD439" s="401"/>
      <c r="CE439" s="400"/>
      <c r="CF439" s="401"/>
      <c r="CG439" s="400"/>
      <c r="CH439" s="401"/>
      <c r="CI439" s="400"/>
      <c r="CJ439" s="401"/>
      <c r="CK439" s="400"/>
      <c r="CL439" s="401"/>
      <c r="CM439" s="400"/>
      <c r="CN439" s="401"/>
      <c r="CO439" s="400"/>
      <c r="CP439" s="401"/>
      <c r="CQ439" s="400"/>
      <c r="CR439" s="401"/>
      <c r="CS439" s="400"/>
      <c r="CT439" s="401"/>
      <c r="CU439" s="400"/>
      <c r="CV439" s="401"/>
      <c r="CW439" s="400"/>
      <c r="CX439" s="401"/>
      <c r="CY439" s="400"/>
      <c r="CZ439" s="401"/>
      <c r="DA439" s="400"/>
      <c r="DB439" s="401"/>
      <c r="DC439" s="400"/>
      <c r="DD439" s="401"/>
      <c r="DE439" s="400"/>
      <c r="DF439" s="401"/>
      <c r="DG439" s="400"/>
      <c r="DH439" s="401"/>
      <c r="DI439" s="400"/>
      <c r="DJ439" s="401"/>
      <c r="DK439" s="400"/>
      <c r="DL439" s="401"/>
      <c r="DM439" s="400"/>
      <c r="DN439" s="401"/>
      <c r="DO439" s="400"/>
      <c r="DP439" s="401"/>
      <c r="DQ439" s="400"/>
      <c r="DR439" s="401"/>
      <c r="DS439" s="400"/>
      <c r="DT439" s="401"/>
      <c r="DU439" s="400"/>
      <c r="DV439" s="401"/>
      <c r="DW439" s="400"/>
      <c r="DX439" s="401"/>
      <c r="DY439" s="400"/>
      <c r="DZ439" s="401"/>
      <c r="EA439" s="400"/>
      <c r="EB439" s="401"/>
      <c r="EC439" s="400"/>
      <c r="ED439" s="401"/>
      <c r="EE439" s="400"/>
      <c r="EF439" s="401"/>
      <c r="EG439" s="400"/>
      <c r="EH439" s="401"/>
      <c r="EI439" s="400"/>
      <c r="EJ439" s="447"/>
      <c r="EK439" s="511"/>
      <c r="EL439" s="514"/>
      <c r="EM439" s="448"/>
      <c r="EN439" s="344"/>
      <c r="EO439" s="345"/>
      <c r="EP439" s="171">
        <f t="shared" si="455"/>
        <v>24</v>
      </c>
      <c r="EQ439" s="171">
        <f t="shared" si="456"/>
        <v>0</v>
      </c>
      <c r="ER439" s="171">
        <f t="shared" si="457"/>
        <v>0</v>
      </c>
      <c r="ES439" s="171">
        <f t="shared" si="458"/>
        <v>0</v>
      </c>
      <c r="ET439" s="171">
        <f t="shared" si="459"/>
        <v>0</v>
      </c>
      <c r="EU439" s="171">
        <f t="shared" si="460"/>
        <v>0</v>
      </c>
      <c r="EV439" s="172">
        <f t="shared" si="461"/>
        <v>24</v>
      </c>
      <c r="EW439" s="127"/>
      <c r="EX439" s="248">
        <f t="shared" si="503"/>
        <v>0</v>
      </c>
      <c r="EY439" s="174">
        <f>(L439*regular)+(M439*Cadeirantee)</f>
        <v>0</v>
      </c>
      <c r="EZ439" s="249">
        <f>SUMIF(FG439:GJ439,"&gt;0")</f>
        <v>0</v>
      </c>
      <c r="FA439" s="249">
        <f>SUMIF(FG439:GJ439,"&lt;0")+SUMIF(GN439:HP439,"&lt;0")</f>
        <v>0</v>
      </c>
      <c r="FB439" s="174">
        <v>0</v>
      </c>
      <c r="FC439" s="126">
        <f>N439*km*'VALORES TABELA'!$B$13</f>
        <v>0</v>
      </c>
      <c r="FD439" s="250">
        <f t="shared" si="504"/>
        <v>0</v>
      </c>
      <c r="FE439" s="105"/>
      <c r="FF439" s="118"/>
      <c r="FG439" s="118"/>
      <c r="FH439" s="118"/>
      <c r="FI439" s="118"/>
      <c r="FJ439" s="118"/>
      <c r="FK439" s="118"/>
      <c r="FL439" s="118"/>
      <c r="FM439" s="118"/>
      <c r="FN439" s="118"/>
      <c r="FO439" s="118"/>
      <c r="FP439" s="118"/>
      <c r="FQ439" s="118"/>
      <c r="FR439" s="118"/>
      <c r="FS439" s="118"/>
      <c r="FT439" s="118"/>
      <c r="FU439" s="118"/>
      <c r="FV439" s="118"/>
      <c r="FW439" s="118"/>
      <c r="FX439" s="118"/>
      <c r="FY439" s="118"/>
      <c r="FZ439" s="118"/>
      <c r="GA439" s="118"/>
      <c r="GB439" s="118"/>
      <c r="GC439" s="118"/>
      <c r="GD439" s="118"/>
      <c r="GE439" s="118"/>
      <c r="GF439" s="118"/>
      <c r="GG439" s="118"/>
      <c r="GH439" s="118"/>
      <c r="GI439" s="118"/>
      <c r="GJ439" s="118"/>
      <c r="GK439" s="252"/>
      <c r="GL439" s="103">
        <f t="shared" si="462"/>
        <v>0</v>
      </c>
      <c r="GM439" s="124"/>
      <c r="GN439" s="104"/>
      <c r="GO439" s="104"/>
      <c r="GP439" s="104"/>
      <c r="GQ439" s="104"/>
      <c r="GR439" s="104"/>
      <c r="GS439" s="104"/>
      <c r="GT439" s="104"/>
      <c r="GU439" s="104"/>
      <c r="GV439" s="104"/>
      <c r="GW439" s="104"/>
      <c r="GX439" s="104"/>
      <c r="GY439" s="104"/>
      <c r="GZ439" s="104"/>
      <c r="HA439" s="104"/>
      <c r="HB439" s="104"/>
      <c r="HC439" s="104"/>
      <c r="HD439" s="104"/>
      <c r="HE439" s="104"/>
      <c r="HF439" s="104"/>
      <c r="HG439" s="104"/>
      <c r="HH439" s="104"/>
      <c r="HI439" s="104"/>
      <c r="HJ439" s="104"/>
      <c r="HK439" s="104"/>
      <c r="HL439" s="104"/>
      <c r="HM439" s="104"/>
      <c r="HN439" s="104"/>
      <c r="HO439" s="104"/>
      <c r="HP439" s="104"/>
      <c r="HQ439" s="64"/>
      <c r="HR439" s="65"/>
      <c r="HS439" s="65"/>
      <c r="HT439" s="65"/>
      <c r="HU439" s="65"/>
      <c r="HV439" s="65"/>
      <c r="HW439" s="105"/>
      <c r="HX439" s="65"/>
      <c r="HY439" s="280">
        <f t="shared" si="505"/>
        <v>0</v>
      </c>
      <c r="HZ439" s="280">
        <f t="shared" si="506"/>
        <v>0</v>
      </c>
      <c r="IA439" s="280">
        <f t="shared" si="507"/>
        <v>0</v>
      </c>
      <c r="IB439" s="65"/>
      <c r="IC439" s="65"/>
    </row>
    <row r="440" spans="1:237" s="106" customFormat="1" ht="22.5" customHeight="1" thickBot="1" x14ac:dyDescent="0.3">
      <c r="A440" s="377" t="s">
        <v>3595</v>
      </c>
      <c r="B440" s="378" t="s">
        <v>3596</v>
      </c>
      <c r="C440" s="379" t="s">
        <v>3301</v>
      </c>
      <c r="D440" s="380" t="s">
        <v>3556</v>
      </c>
      <c r="E440" s="380" t="s">
        <v>3597</v>
      </c>
      <c r="F440" s="381" t="s">
        <v>3224</v>
      </c>
      <c r="G440" s="381" t="s">
        <v>3225</v>
      </c>
      <c r="H440" s="382" t="s">
        <v>197</v>
      </c>
      <c r="I440" s="383" t="s">
        <v>3598</v>
      </c>
      <c r="J440" s="421" t="s">
        <v>3300</v>
      </c>
      <c r="K440" s="424" t="s">
        <v>60</v>
      </c>
      <c r="L440" s="329">
        <f>CONTINUA!BV440</f>
        <v>0</v>
      </c>
      <c r="M440" s="329">
        <f>CONTINUA!BW440</f>
        <v>0</v>
      </c>
      <c r="N440" s="895"/>
      <c r="O440" s="896" t="s">
        <v>4043</v>
      </c>
      <c r="P440" s="897" t="s">
        <v>4035</v>
      </c>
      <c r="Q440" s="400"/>
      <c r="R440" s="401"/>
      <c r="S440" s="400"/>
      <c r="T440" s="401"/>
      <c r="U440" s="400"/>
      <c r="V440" s="401"/>
      <c r="W440" s="400"/>
      <c r="X440" s="401"/>
      <c r="Y440" s="400"/>
      <c r="Z440" s="401"/>
      <c r="AA440" s="400"/>
      <c r="AB440" s="401"/>
      <c r="AC440" s="400"/>
      <c r="AD440" s="401"/>
      <c r="AE440" s="400"/>
      <c r="AF440" s="401"/>
      <c r="AG440" s="400"/>
      <c r="AH440" s="401"/>
      <c r="AI440" s="400"/>
      <c r="AJ440" s="401"/>
      <c r="AK440" s="400"/>
      <c r="AL440" s="401"/>
      <c r="AM440" s="400"/>
      <c r="AN440" s="401"/>
      <c r="AO440" s="400"/>
      <c r="AP440" s="401"/>
      <c r="AQ440" s="400"/>
      <c r="AR440" s="401"/>
      <c r="AS440" s="400"/>
      <c r="AT440" s="401"/>
      <c r="AU440" s="400"/>
      <c r="AV440" s="401"/>
      <c r="AW440" s="400"/>
      <c r="AX440" s="401"/>
      <c r="AY440" s="400"/>
      <c r="AZ440" s="401"/>
      <c r="BA440" s="400"/>
      <c r="BB440" s="401"/>
      <c r="BC440" s="400"/>
      <c r="BD440" s="401"/>
      <c r="BE440" s="400"/>
      <c r="BF440" s="401"/>
      <c r="BG440" s="400"/>
      <c r="BH440" s="401"/>
      <c r="BI440" s="400"/>
      <c r="BJ440" s="401"/>
      <c r="BK440" s="400"/>
      <c r="BL440" s="401"/>
      <c r="BM440" s="400"/>
      <c r="BN440" s="401"/>
      <c r="BO440" s="400"/>
      <c r="BP440" s="401"/>
      <c r="BQ440" s="400"/>
      <c r="BR440" s="401"/>
      <c r="BS440" s="400"/>
      <c r="BT440" s="401"/>
      <c r="BU440" s="400"/>
      <c r="BV440" s="401"/>
      <c r="BW440" s="400"/>
      <c r="BX440" s="401"/>
      <c r="BY440" s="400"/>
      <c r="BZ440" s="401"/>
      <c r="CA440" s="400"/>
      <c r="CB440" s="401"/>
      <c r="CC440" s="400"/>
      <c r="CD440" s="401"/>
      <c r="CE440" s="400"/>
      <c r="CF440" s="401"/>
      <c r="CG440" s="400"/>
      <c r="CH440" s="401"/>
      <c r="CI440" s="400"/>
      <c r="CJ440" s="401"/>
      <c r="CK440" s="400"/>
      <c r="CL440" s="401"/>
      <c r="CM440" s="400"/>
      <c r="CN440" s="401"/>
      <c r="CO440" s="400"/>
      <c r="CP440" s="401"/>
      <c r="CQ440" s="400"/>
      <c r="CR440" s="401"/>
      <c r="CS440" s="400"/>
      <c r="CT440" s="401"/>
      <c r="CU440" s="400"/>
      <c r="CV440" s="401"/>
      <c r="CW440" s="400"/>
      <c r="CX440" s="401"/>
      <c r="CY440" s="400"/>
      <c r="CZ440" s="401"/>
      <c r="DA440" s="400"/>
      <c r="DB440" s="401"/>
      <c r="DC440" s="400"/>
      <c r="DD440" s="401"/>
      <c r="DE440" s="400"/>
      <c r="DF440" s="401"/>
      <c r="DG440" s="400"/>
      <c r="DH440" s="401"/>
      <c r="DI440" s="400"/>
      <c r="DJ440" s="401"/>
      <c r="DK440" s="400"/>
      <c r="DL440" s="401"/>
      <c r="DM440" s="400"/>
      <c r="DN440" s="401"/>
      <c r="DO440" s="400"/>
      <c r="DP440" s="401"/>
      <c r="DQ440" s="400"/>
      <c r="DR440" s="401"/>
      <c r="DS440" s="400"/>
      <c r="DT440" s="401"/>
      <c r="DU440" s="400"/>
      <c r="DV440" s="401"/>
      <c r="DW440" s="400"/>
      <c r="DX440" s="401"/>
      <c r="DY440" s="400"/>
      <c r="DZ440" s="401"/>
      <c r="EA440" s="400"/>
      <c r="EB440" s="401"/>
      <c r="EC440" s="400"/>
      <c r="ED440" s="401"/>
      <c r="EE440" s="400"/>
      <c r="EF440" s="401"/>
      <c r="EG440" s="400"/>
      <c r="EH440" s="401"/>
      <c r="EI440" s="400"/>
      <c r="EJ440" s="447"/>
      <c r="EK440" s="512"/>
      <c r="EL440" s="515"/>
      <c r="EM440" s="450"/>
      <c r="EN440" s="348"/>
      <c r="EO440" s="348"/>
      <c r="EP440" s="179">
        <f t="shared" si="455"/>
        <v>0</v>
      </c>
      <c r="EQ440" s="179">
        <f t="shared" si="456"/>
        <v>0</v>
      </c>
      <c r="ER440" s="179">
        <f t="shared" si="457"/>
        <v>0</v>
      </c>
      <c r="ES440" s="179">
        <f t="shared" si="458"/>
        <v>0</v>
      </c>
      <c r="ET440" s="179">
        <f t="shared" si="459"/>
        <v>0</v>
      </c>
      <c r="EU440" s="179">
        <f t="shared" si="460"/>
        <v>0</v>
      </c>
      <c r="EV440" s="172">
        <f t="shared" si="461"/>
        <v>0</v>
      </c>
      <c r="EW440" s="253"/>
      <c r="EX440" s="254">
        <v>0</v>
      </c>
      <c r="EY440" s="180">
        <v>0</v>
      </c>
      <c r="EZ440" s="255">
        <v>0</v>
      </c>
      <c r="FA440" s="255">
        <v>0</v>
      </c>
      <c r="FB440" s="180">
        <f>SUM(FF440:GI440)/2</f>
        <v>0</v>
      </c>
      <c r="FC440" s="256">
        <f>N440*km*'VALORES TABELA'!$B$13</f>
        <v>0</v>
      </c>
      <c r="FD440" s="250">
        <f t="shared" si="504"/>
        <v>0</v>
      </c>
      <c r="FE440" s="257"/>
      <c r="FF440" s="181">
        <f>((Q440+S440)*Percapita)+((R440+T440)*Cadeirante)</f>
        <v>0</v>
      </c>
      <c r="FG440" s="181">
        <f>((U440+W440)*Percapita/30*FG$4)+((V440+X440)*Cadeirante/30*FG$4)</f>
        <v>0</v>
      </c>
      <c r="FH440" s="181">
        <f>((Y440+AA440)*Percapita/30*FH$4)+((Z440+AB440)*Cadeirante/30*FH$4)</f>
        <v>0</v>
      </c>
      <c r="FI440" s="181">
        <f>((AC440+AE440)*Percapita/30*FI$4)+((AD440+AF440)*Cadeirante/30*FI$4)</f>
        <v>0</v>
      </c>
      <c r="FJ440" s="181">
        <f>((AG440+AI440)*Percapita/30*FJ$4)+((AH440+AJ440)*Cadeirante/30*FJ$4)</f>
        <v>0</v>
      </c>
      <c r="FK440" s="181">
        <f>((AK440+AM440)*Percapita/30*FK$4)+((AL440+AN440)*Cadeirante/30*FK$4)</f>
        <v>0</v>
      </c>
      <c r="FL440" s="181">
        <f>((AO440+AQ440)*Percapita/30*FL$4)+((AP440+AR440)*Cadeirante/30*FL$4)</f>
        <v>0</v>
      </c>
      <c r="FM440" s="181">
        <f>((AS440+AU440)*Percapita/30*FM$4)+((AT440+AV440)*Cadeirante/30*FM$4)</f>
        <v>0</v>
      </c>
      <c r="FN440" s="181">
        <f>((AW440+AY440)*Percapita/30*FN$4)+((AX440+AZ440)*Cadeirante/30*FN$4)</f>
        <v>0</v>
      </c>
      <c r="FO440" s="181">
        <f>((BA440+BC440)*Percapita/30*FO$4)+((BB440+BD440)*Cadeirante/30*FO$4)</f>
        <v>0</v>
      </c>
      <c r="FP440" s="181">
        <f>((BE440+BG440)*Percapita/30*FP$4)+((BF440+BH440)*Cadeirante/30*FP$4)</f>
        <v>0</v>
      </c>
      <c r="FQ440" s="181">
        <f>((BI440+BK440)*Percapita/30*FQ$4)+((BJ440+BL440)*Cadeirante/30*FQ$4)</f>
        <v>0</v>
      </c>
      <c r="FR440" s="181">
        <f>((BM440+BO440)*Percapita/30*FR$4)+((BN440+BP440)*Cadeirante/30*FR$4)</f>
        <v>0</v>
      </c>
      <c r="FS440" s="181">
        <f>((BQ440+BS440)*Percapita/30*FS$4)+((BR440+BT440)*Cadeirante/30*FS$4)</f>
        <v>0</v>
      </c>
      <c r="FT440" s="181">
        <f>((BU440+BW440)*Percapita/30*FT$4)+((BV440+BX440)*Cadeirante/30*FT$4)</f>
        <v>0</v>
      </c>
      <c r="FU440" s="181">
        <f>((BY440+CA440)*Percapita/30*FU$4)+((BZ440+CB440)*Cadeirante/30*FU$4)</f>
        <v>0</v>
      </c>
      <c r="FV440" s="181">
        <f>((CC440+CE440)*Percapita/30*FV$4)+((CD440+CF440)*Cadeirante/30*FV$4)</f>
        <v>0</v>
      </c>
      <c r="FW440" s="181">
        <f>((CG440+CI440)*Percapita/30*FW$4)+((CI440+CK440)*Cadeirante/30*FW$4)</f>
        <v>0</v>
      </c>
      <c r="FX440" s="181">
        <f>((CK440+CM440)*Percapita/30*FX$4)+((CL440+CN440)*Cadeirante/30*FX$4)</f>
        <v>0</v>
      </c>
      <c r="FY440" s="181">
        <f>((CO440+CQ440)*Percapita/30*FY$4)+((CP440+CR440)*Cadeirante/30*FY$4)</f>
        <v>0</v>
      </c>
      <c r="FZ440" s="181">
        <f>((CS440+CU440)*Percapita/30*FZ$4)+((CT440+CV440)*Cadeirante/30*FZ$4)</f>
        <v>0</v>
      </c>
      <c r="GA440" s="181">
        <f>((CW440+CY440)*Percapita/30*GA$4)+((CX440+CZ440)*Cadeirante/30*GA$4)</f>
        <v>0</v>
      </c>
      <c r="GB440" s="181">
        <f>((DA440+DC440)*Percapita/30*GB$4)+((DB440+DD440)*Cadeirante/30*GB$4)</f>
        <v>0</v>
      </c>
      <c r="GC440" s="181">
        <f>((DE440+DG440)*Percapita/30*GC$4)+((DF440+DH440)*Cadeirante/30*GC$4)</f>
        <v>0</v>
      </c>
      <c r="GD440" s="181">
        <f>((DI440+DK440)*Percapita/30*GD$4)+((DJ440+DL440)*Cadeirante/30*GD$4)</f>
        <v>0</v>
      </c>
      <c r="GE440" s="181">
        <f>((DM440+DO440)*Percapita/30*GE$4)+((DN440+DP440)*Cadeirante/30*GE$4)</f>
        <v>0</v>
      </c>
      <c r="GF440" s="181">
        <f>((DQ440+DS440)*Percapita/30*GF$4)+((DR440+DT440)*Cadeirante/30*GF$4)</f>
        <v>0</v>
      </c>
      <c r="GG440" s="181">
        <f>((DU440+DW440)*Percapita/30*GG$4)+((DV440+DX440)*Cadeirante/30*GG$4)</f>
        <v>0</v>
      </c>
      <c r="GH440" s="181">
        <f>((DY440+EA440)*Percapita/30*GH$4)+((DZ440+EB440)*Cadeirante/30*GH$4)</f>
        <v>0</v>
      </c>
      <c r="GI440" s="181">
        <f>((EC440+EE440)*Percapita/30*GI$4)+((ED440+EF440)*Cadeirante/30*GI$4)</f>
        <v>0</v>
      </c>
      <c r="GJ440" s="181">
        <f>((EG440+EI440)*Percapita)+((EH440+EJ440)*Cadeirante)</f>
        <v>0</v>
      </c>
      <c r="GK440" s="258"/>
      <c r="GL440" s="103">
        <f t="shared" si="462"/>
        <v>0</v>
      </c>
      <c r="GM440" s="124"/>
      <c r="GN440" s="182"/>
      <c r="GO440" s="182"/>
      <c r="GP440" s="182"/>
      <c r="GQ440" s="182"/>
      <c r="GR440" s="182"/>
      <c r="GS440" s="182"/>
      <c r="GT440" s="182"/>
      <c r="GU440" s="182"/>
      <c r="GV440" s="182"/>
      <c r="GW440" s="182"/>
      <c r="GX440" s="182"/>
      <c r="GY440" s="182"/>
      <c r="GZ440" s="182"/>
      <c r="HA440" s="182"/>
      <c r="HB440" s="182"/>
      <c r="HC440" s="182"/>
      <c r="HD440" s="182"/>
      <c r="HE440" s="182"/>
      <c r="HF440" s="182"/>
      <c r="HG440" s="182"/>
      <c r="HH440" s="182"/>
      <c r="HI440" s="182"/>
      <c r="HJ440" s="182"/>
      <c r="HK440" s="182"/>
      <c r="HL440" s="182"/>
      <c r="HM440" s="182"/>
      <c r="HN440" s="182"/>
      <c r="HO440" s="182"/>
      <c r="HP440" s="259"/>
      <c r="HQ440" s="64"/>
      <c r="HW440" s="257"/>
      <c r="HY440" s="280">
        <f t="shared" si="505"/>
        <v>0</v>
      </c>
      <c r="HZ440" s="280">
        <f t="shared" si="506"/>
        <v>0</v>
      </c>
      <c r="IA440" s="280">
        <f t="shared" si="507"/>
        <v>0</v>
      </c>
    </row>
    <row r="441" spans="1:237" s="106" customFormat="1" ht="22.5" customHeight="1" x14ac:dyDescent="0.25">
      <c r="A441" t="s">
        <v>3599</v>
      </c>
      <c r="B441" s="522" t="s">
        <v>3600</v>
      </c>
      <c r="C441" s="523">
        <v>3</v>
      </c>
      <c r="D441" s="524" t="s">
        <v>3556</v>
      </c>
      <c r="E441" s="524" t="s">
        <v>3601</v>
      </c>
      <c r="F441" s="525" t="s">
        <v>3224</v>
      </c>
      <c r="G441" s="525" t="s">
        <v>3225</v>
      </c>
      <c r="H441" s="350" t="s">
        <v>197</v>
      </c>
      <c r="I441" s="351" t="s">
        <v>3602</v>
      </c>
      <c r="J441" s="409" t="s">
        <v>3300</v>
      </c>
      <c r="K441" s="410" t="s">
        <v>3232</v>
      </c>
      <c r="L441" s="329">
        <f>CONTINUA!BV441</f>
        <v>0</v>
      </c>
      <c r="M441" s="329">
        <f>CONTINUA!BW441</f>
        <v>0</v>
      </c>
      <c r="N441" s="895"/>
      <c r="O441" s="896" t="s">
        <v>4043</v>
      </c>
      <c r="P441" s="897" t="s">
        <v>4035</v>
      </c>
      <c r="Q441" s="400"/>
      <c r="R441" s="401"/>
      <c r="S441" s="400"/>
      <c r="T441" s="401"/>
      <c r="U441" s="400"/>
      <c r="V441" s="401"/>
      <c r="W441" s="400"/>
      <c r="X441" s="401"/>
      <c r="Y441" s="400"/>
      <c r="Z441" s="401"/>
      <c r="AA441" s="400"/>
      <c r="AB441" s="401"/>
      <c r="AC441" s="400"/>
      <c r="AD441" s="401"/>
      <c r="AE441" s="400"/>
      <c r="AF441" s="401"/>
      <c r="AG441" s="400"/>
      <c r="AH441" s="401"/>
      <c r="AI441" s="400"/>
      <c r="AJ441" s="401"/>
      <c r="AK441" s="400"/>
      <c r="AL441" s="401"/>
      <c r="AM441" s="400"/>
      <c r="AN441" s="401"/>
      <c r="AO441" s="400"/>
      <c r="AP441" s="401"/>
      <c r="AQ441" s="400"/>
      <c r="AR441" s="401"/>
      <c r="AS441" s="400"/>
      <c r="AT441" s="401"/>
      <c r="AU441" s="400"/>
      <c r="AV441" s="401"/>
      <c r="AW441" s="400"/>
      <c r="AX441" s="401"/>
      <c r="AY441" s="400"/>
      <c r="AZ441" s="401"/>
      <c r="BA441" s="400"/>
      <c r="BB441" s="401"/>
      <c r="BC441" s="400"/>
      <c r="BD441" s="401"/>
      <c r="BE441" s="400"/>
      <c r="BF441" s="401"/>
      <c r="BG441" s="400"/>
      <c r="BH441" s="401"/>
      <c r="BI441" s="400"/>
      <c r="BJ441" s="401"/>
      <c r="BK441" s="400"/>
      <c r="BL441" s="401"/>
      <c r="BM441" s="400"/>
      <c r="BN441" s="401"/>
      <c r="BO441" s="400"/>
      <c r="BP441" s="401"/>
      <c r="BQ441" s="400"/>
      <c r="BR441" s="401"/>
      <c r="BS441" s="400"/>
      <c r="BT441" s="401"/>
      <c r="BU441" s="400"/>
      <c r="BV441" s="401"/>
      <c r="BW441" s="400"/>
      <c r="BX441" s="401"/>
      <c r="BY441" s="400"/>
      <c r="BZ441" s="401"/>
      <c r="CA441" s="400"/>
      <c r="CB441" s="401"/>
      <c r="CC441" s="400"/>
      <c r="CD441" s="401"/>
      <c r="CE441" s="400"/>
      <c r="CF441" s="401"/>
      <c r="CG441" s="400"/>
      <c r="CH441" s="401"/>
      <c r="CI441" s="400"/>
      <c r="CJ441" s="401"/>
      <c r="CK441" s="400"/>
      <c r="CL441" s="401"/>
      <c r="CM441" s="400"/>
      <c r="CN441" s="401"/>
      <c r="CO441" s="400"/>
      <c r="CP441" s="401"/>
      <c r="CQ441" s="400"/>
      <c r="CR441" s="401"/>
      <c r="CS441" s="400"/>
      <c r="CT441" s="401"/>
      <c r="CU441" s="400"/>
      <c r="CV441" s="401"/>
      <c r="CW441" s="400"/>
      <c r="CX441" s="401"/>
      <c r="CY441" s="400"/>
      <c r="CZ441" s="401"/>
      <c r="DA441" s="400"/>
      <c r="DB441" s="401"/>
      <c r="DC441" s="400"/>
      <c r="DD441" s="401"/>
      <c r="DE441" s="400"/>
      <c r="DF441" s="401"/>
      <c r="DG441" s="400"/>
      <c r="DH441" s="401"/>
      <c r="DI441" s="400"/>
      <c r="DJ441" s="401"/>
      <c r="DK441" s="400"/>
      <c r="DL441" s="401"/>
      <c r="DM441" s="400"/>
      <c r="DN441" s="401"/>
      <c r="DO441" s="400"/>
      <c r="DP441" s="401"/>
      <c r="DQ441" s="400"/>
      <c r="DR441" s="401"/>
      <c r="DS441" s="400"/>
      <c r="DT441" s="401"/>
      <c r="DU441" s="400"/>
      <c r="DV441" s="401"/>
      <c r="DW441" s="400"/>
      <c r="DX441" s="401"/>
      <c r="DY441" s="400"/>
      <c r="DZ441" s="401"/>
      <c r="EA441" s="400"/>
      <c r="EB441" s="401"/>
      <c r="EC441" s="400"/>
      <c r="ED441" s="401"/>
      <c r="EE441" s="400"/>
      <c r="EF441" s="401"/>
      <c r="EG441" s="400"/>
      <c r="EH441" s="401"/>
      <c r="EI441" s="400"/>
      <c r="EJ441" s="447"/>
      <c r="EK441" s="510"/>
      <c r="EL441" s="513"/>
      <c r="EM441" s="520"/>
      <c r="EN441" s="520"/>
      <c r="EO441" s="520"/>
      <c r="EP441" s="171">
        <f t="shared" si="455"/>
        <v>0</v>
      </c>
      <c r="EQ441" s="171">
        <f t="shared" si="456"/>
        <v>0</v>
      </c>
      <c r="ER441" s="171">
        <f t="shared" si="457"/>
        <v>0</v>
      </c>
      <c r="ES441" s="171">
        <f t="shared" si="458"/>
        <v>0</v>
      </c>
      <c r="ET441" s="171">
        <f t="shared" si="459"/>
        <v>0</v>
      </c>
      <c r="EU441" s="171">
        <f t="shared" si="460"/>
        <v>0</v>
      </c>
      <c r="EV441" s="172">
        <f t="shared" si="461"/>
        <v>0</v>
      </c>
      <c r="EW441" s="367">
        <f>IF(C441=4,IF(MAX(Q441:EJ443)&gt;0,(Especiall/30*(IF(($G441-$F441)=($G$5-$F$5),30,IF(DAY($G441)=31,($G441-$F441),($G441-$F441)+1)))),0),0)</f>
        <v>0</v>
      </c>
      <c r="EX441" s="248">
        <f t="shared" ref="EX441:EX444" si="508">FF441</f>
        <v>15567.34</v>
      </c>
      <c r="EY441" s="174">
        <f>(L441*regular)+(M441*Cadeirantee)</f>
        <v>0</v>
      </c>
      <c r="EZ441" s="249">
        <f>SUMIF(FG441:GJ441,"&gt;0")</f>
        <v>0</v>
      </c>
      <c r="FA441" s="249">
        <f>SUMIF(FG441:GJ441,"&lt;0")+SUMIF(GN441:HP441,"&lt;0")</f>
        <v>0</v>
      </c>
      <c r="FB441" s="174">
        <v>0</v>
      </c>
      <c r="FC441" s="175">
        <f>N441*km*'VALORES TABELA'!$B$13</f>
        <v>0</v>
      </c>
      <c r="FD441" s="250">
        <f>GL441</f>
        <v>0</v>
      </c>
      <c r="FE441" s="176">
        <f>(EW441+EW442+EW443+EW444+EX441+EX442+EX443+EX444+EY441+EY442+EY443+EY444+EY445+EZ441+EZ442+EZ443+EZ444+FA441+FA442+FA443+FA444+FC441+FC442+FC443+FC444+HY441-HZ441-IA441+FD441+FD442+FD443+FD444+FB445)</f>
        <v>15567.34</v>
      </c>
      <c r="FF441" s="177">
        <f>IF(C441=4,SUM(Q441+Q442+Q443+S441+S442+S443)*Percapita/30*FF$4+(R441+R442+R443+T441+T442+T443)*Cadeirante/30*FF$4,IF(C441=3,IF(Q444+S444=10,Fixo/30*FF$4+(Q441+Q442+Q443+S441+S442+S443)*Percapita/30*FF$4+(R444+T444)*Cadeirante/30*FF$4,IF(Q444+S444&lt;=9,(Q444+S444)*Crechee/30*FF$4)+(R444+T444)*Cadeirante/30*FF$4+(Q441+Q442+Q443+S441+S442+S443)*Percapita/30*FF$4)+IF(Q444+S444&gt;=11,Fixo/30*FF$4+(Q444+S444-10)*Crechee/30*FF$4,0),IF(C441=2,IF(R441+R442+R443+R444+T441+T442+T443+T444=1,Cadeirante/30*FF$4,IF(R441+R442+R443+R444+T441+T442+T443+T444=2,Fixo/30*FF$4,IF(R441+R442+R443+R444+T441+T442+T443+T444&gt;2,Fixo/30*FF$4+(R441+R442+R443+R444+T441+T442+T443+T444-2)*Cadeirante/30*FF$4)))+(Q441+Q442+Q443+S441+S442+S443)*Percapita/30*FF$4+(Q444+S444)*Crechee/30*FF$4,IF(C441=1,IF(Q441+Q442+Q443+R441+R442+R443+S441+S442+S443+T441+T442+T443&lt;=15,(Q441+Q442+Q443+S441+S442+S443)*Percapita/30*FF$4,IF(Q441+Q442+Q443+R441+R442+R443+S441+S442+S443+T441+T442+T443&gt;=16,Fixo/30*FF$4+(Q441+Q442+Q443+R441+R442+R443+S441+S442+S443+T441+T442-16)*Percapita/30*FF$4))))))</f>
        <v>15567.34</v>
      </c>
      <c r="FG441" s="177">
        <f>IF(C441=4,SUM(U441+U442+U443+W441+W442+W443)*Percapita/30*FG$4+(V441+V442+V443+X441+X442+X443)*Cadeirante/30*FG$4,IF(C441=3,IF(U444+W444=10,Fixo/30*FG$4+(U441+U442+U443+W441+W442+W443)*Percapita/30*FG$4+(V444+X444)*Cadeirante/30*FG$4,IF(U444+W444&lt;=9,(U444+W444)*Crechee/30*FG$4)+(V444+X444)*Cadeirante/30*FG$4+(U441+U442+U443+W441+W442+W443)*Percapita/30*FG$4)+IF(U444+W444&gt;=11,Fixo/30*FG$4+(U444+W444-10)*Crechee/30*FG$4,0),IF(C441=2,IF(V441+V442+V443+V444+X441+X442+X443+X444=1,Cadeirante/30*FG$4,IF(V441+V442+V443+V444+X441+X442+X443+X444=2,Fixo/30*FG$4,IF(V441+V442+V443+V444+X441+X442+X443+X444&gt;2,Fixo/30*FG$4+(V441+V442+V443+V444+X441+X442+X443+X444-2)*Cadeirante/30*FG$4)))+(U441+U442+U443+W441+W442+W443)*Percapita/30*FG$4+(U444+W444)*Crechee/30*FG$4,IF(C441=1,IF(U441+U442+U443+V441+V442+V443+W441+W442+W443+X441+X442+X443&lt;=15,(U441+U442+U443+W441+W442+W443)*Percapita/30*FG$4,IF(U441+U442+U443+V441+V442+V443+W441+W442+W443+X441+X442+X443&gt;=16,Fixo/30*FG$4+(U441+U442+U443+V441+V442+V443+W441+W442+W443+X441+X442-16)*Percapita/30*FG$4))))))</f>
        <v>0</v>
      </c>
      <c r="FH441" s="177">
        <f>IF(C441=4,SUM(Y441+Y442+Y443+AA441+AA442+AA443)*Percapita/30*FH$4+(Z441+Z442+Z443+AB441+AB442+AB443)*Cadeirante/30*FH$4,IF(C441=3,IF(Y444+AA444=10,Fixo/30*FH$4+(Y441+Y442+Y443+AA441+AA442+AA443)*Percapita/30*FH$4+(Z444+AB444)*Cadeirante/30*FH$4,IF(Y444+AA444&lt;=9,(Y444+AA444)*Crechee/30*FH$4)+(Z444+AB444)*Cadeirante/30*FH$4+(Y441+Y442+Y443+AA441+AA442+AA443)*Percapita/30*FH$4)+IF(Y444+AA444&gt;=11,Fixo/30*FH$4+(Y444+AA444-10)*Crechee/30*FH$4,0),IF(C441=2,IF(Z441+Z442+Z443+Z444+AB441+AB442+AB443+AB444=1,Cadeirante/30*FH$4,IF(Z441+Z442+Z443+Z444+AB441+AB442+AB443+AB444=2,Fixo/30*FH$4,IF(Z441+Z442+Z443+Z444+AB441+AB442+AB443+AB444&gt;2,Fixo/30*FH$4+(Z441+Z442+Z443+Z444+AB441+AB442+AB443+AB444-2)*Cadeirante/30*FH$4)))+(Y441+Y442+Y443+AA441+AA442+AA443)*Percapita/30*FH$4+(Y444+AA444)*Crechee/30*FH$4,IF(C441=1,IF(Y441+Y442+Y443+Z441+Z442+Z443+AA441+AA442+AA443+AB441+AB442+AB443&lt;=15,(Y441+Y442+Y443+AA441+AA442+AA443)*Percapita/30*FH$4,IF(Y441+Y442+Y443+Z441+Z442+Z443+AA441+AA442+AA443+AB441+AB442+AB443&gt;=16,Fixo/30*FH$4+(Y441+Y442+Y443+Z441+Z442+Z443+AA441+AA442+AA443+AB441+AB442-16)*Percapita/30*FH$4))))))</f>
        <v>0</v>
      </c>
      <c r="FI441" s="177">
        <f>IF(C441=4,SUM(AC441+AC442+AC443+AE441+AE442+AE443)*Percapita/30*FI$4+(AD441+AD442+AD443+AF441+AF442+AF443)*Cadeirante/30*FI$4,IF(C441=3,IF(AC444+AE444=10,Fixo/30*FI$4+(AC441+AC442+AC443+AE441+AE442+AE443)*Percapita/30*FI$4+(AD444+AF444)*Cadeirante/30*FI$4,IF(AC444+AE444&lt;=9,(AC444+AE444)*Crechee/30*FI$4)+(AD444+AF444)*Cadeirante/30*FI$4+(AC441+AC442+AC443+AE441+AE442+AE443)*Percapita/30*FI$4)+IF(AC444+AE444&gt;=11,Fixo/30*FI$4+(AC444+AE444-10)*Crechee/30*FI$4,0),IF(C441=2,IF(AD441+AD442+AD443+AD444+AF441+AF442+AF443+AF444=1,Cadeirante/30*FI$4,IF(AD441+AD442+AD443+AD444+AF441+AF442+AF443+AF444=2,Fixo/30*FI$4,IF(AD441+AD442+AD443+AD444+AF441+AF442+AF443+AF444&gt;2,Fixo/30*FI$4+(AD441+AD442+AD443+AD444+AF441+AF442+AF443+AF444-2)*Cadeirante/30*FI$4)))+(AC441+AC442+AC443+AE441+AE442+AE443)*Percapita/30*FI$4+(AC444+AE444)*Crechee/30*FI$4,IF(C441=1,IF(AC441+AC442+AC443+AD441+AD442+AD443+AE441+AE442+AE443+AF441+AF442+AF443&lt;=15,(AC441+AC442+AC443+AE441+AE442+AE443)*Percapita/30*FI$4,IF(AC441+AC442+AC443+AD441+AD442+AD443+AE441+AE442+AE443+AF441+AF442+AF443&gt;=16,Fixo/30*FI$4+(AC441+AC442+AC443+AD441+AD442+AD443+AE441+AE442+AE443+AF441+AF442-16)*Percapita/30*FI$4))))))</f>
        <v>0</v>
      </c>
      <c r="FJ441" s="177">
        <f>IF(C441=4,SUM(AG441+AG442+AG443+AI441+AI442+AI443)*Percapita/30*FJ$4+(AH441+AH442+AH443+AJ441+AJ442+AJ443)*Cadeirante/30*FJ$4,IF(C441=3,IF(AG444+AI444=10,Fixo/30*FJ$4+(AG441+AG442+AG443+AI441+AI442+AI443)*Percapita/30*FJ$4+(AH444+AJ444)*Cadeirante/30*FJ$4,IF(AG444+AI444&lt;=9,(AG444+AI444)*Crechee/30*FJ$4)+(AH444+AJ444)*Cadeirante/30*FJ$4+(AG441+AG442+AG443+AI441+AI442+AI443)*Percapita/30*FJ$4)+IF(AG444+AI444&gt;=11,Fixo/30*FJ$4+(AG444+AI444-10)*Crechee/30*FJ$4,0),IF(C441=2,IF(AH441+AH442+AH443+AH444+AJ441+AJ442+AJ443+AJ444=1,Cadeirante/30*FJ$4,IF(AH441+AH442+AH443+AH444+AJ441+AJ442+AJ443+AJ444=2,Fixo/30*FJ$4,IF(AH441+AH442+AH443+AH444+AJ441+AJ442+AJ443+AJ444&gt;2,Fixo/30*FJ$4+(AH441+AH442+AH443+AH444+AJ441+AJ442+AJ443+AJ444-2)*Cadeirante/30*FJ$4)))+(AG441+AG442+AG443+AI441+AI442+AI443)*Percapita/30*FJ$4+(AG444+AI444)*Crechee/30*FJ$4,IF(C441=1,IF(AG441+AG442+AG443+AH441+AH442+AH443+AI441+AI442+AI443+AJ441+AJ442+AJ443&lt;=15,(AG441+AG442+AG443+AI441+AI442+AI443)*Percapita/30*FJ$4,IF(AG441+AG442+AG443+AH441+AH442+AH443+AI441+AI442+AI443+AJ441+AJ442+AJ443&gt;=16,Fixo/30*FJ$4+(AG441+AG442+AG443+AH441+AH442+AH443+AI441+AI442+AI443+AJ441+AJ442-16)*Percapita/30*FJ$4))))))</f>
        <v>0</v>
      </c>
      <c r="FK441" s="177">
        <f>IF(C441=4,SUM(AK441+AK442+AK443+AM441+AM442+AM443)*Percapita/30*FK$4+(AL441+AL442+AL443+AN441+AN442+AN443)*Cadeirante/30*FK$4,IF(C441=3,IF(AK444+AM444=10,Fixo/30*FK$4+(AK441+AK442+AK443+AM441+AM442+AM443)*Percapita/30*FK$4+(AL444+AN444)*Cadeirante/30*FK$4,IF(AK444+AM444&lt;=9,(AK444+AM444)*Crechee/30*FK$4)+(AL444+AN444)*Cadeirante/30*FK$4+(AK441+AK442+AK443+AM441+AM442+AM443)*Percapita/30*FK$4)+IF(AK444+AM444&gt;=11,Fixo/30*FK$4+(AK444+AM444-10)*Crechee/30*FK$4,0),IF(C441=2,IF(AL441+AL442+AL443+AL444+AN441+AN442+AN443+AN444=1,Cadeirante/30*FK$4,IF(AL441+AL442+AL443+AL444+AN441+AN442+AN443+AN444=2,Fixo/30*FK$4,IF(AL441+AL442+AL443+AL444+AN441+AN442+AN443+AN444&gt;2,Fixo/30*FK$4+(AL441+AL442+AL443+AL444+AN441+AN442+AN443+AN444-2)*Cadeirante/30*FK$4)))+(AK441+AK442+AK443+AM441+AM442+AM443)*Percapita/30*FK$4+(AK444+AM444)*Crechee/30*FK$4,IF(C441=1,IF(AK441+AK442+AK443+AL441+AL442+AL443+AM441+AM442+AM443+AN441+AN442+AN443&lt;=15,(AK441+AK442+AK443+AM441+AM442+AM443)*Percapita/30*FK$4,IF(AK441+AK442+AK443+AL441+AL442+AL443+AM441+AM442+AM443+AN441+AN442+AN443&gt;=16,Fixo/30*FK$4+(AK441+AK442+AK443+AL441+AL442+AL443+AM441+AM442+AM443+AN441+AN442-16)*Percapita/30*FK$4))))))</f>
        <v>0</v>
      </c>
      <c r="FL441" s="177">
        <f>IF(C441=4,SUM(AO441+AO442+AO443+AQ441+AQ442+AQ443)*Percapita/30*FL$4+(AP441+AP442+AP443+AR441+AR442+AR443)*Cadeirante/30*FL$4,IF(C441=3,IF(AO444+AQ444=10,Fixo/30*FL$4+(AO441+AO442+AO443+AQ441+AQ442+AQ443)*Percapita/30*FL$4+(AP444+AR444)*Cadeirante/30*FL$4,IF(AO444+AQ444&lt;=9,(AO444+AQ444)*Crechee/30*FL$4)+(AP444+AR444)*Cadeirante/30*FL$4+(AO441+AO442+AO443+AQ441+AQ442+AQ443)*Percapita/30*FL$4)+IF(AO444+AQ444&gt;=11,Fixo/30*FL$4+(AO444+AQ444-10)*Crechee/30*FL$4,0),IF(C441=2,IF(AP441+AP442+AP443+AP444+AR441+AR442+AR443+AR444=1,Cadeirante/30*FL$4,IF(AP441+AP442+AP443+AP444+AR441+AR442+AR443+AR444=2,Fixo/30*FL$4,IF(AP441+AP442+AP443+AP444+AR441+AR442+AR443+AR444&gt;2,Fixo/30*FL$4+(AP441+AP442+AP443+AP444+AR441+AR442+AR443+AR444-2)*Cadeirante/30*FL$4)))+(AO441+AO442+AO443+AQ441+AQ442+AQ443)*Percapita/30*FL$4+(AO444+AQ444)*Crechee/30*FL$4,IF(C441=1,IF(AO441+AO442+AO443+AP441+AP442+AP443+AQ441+AQ442+AQ443+AR441+AR442+AR443&lt;=15,(AO441+AO442+AO443+AQ441+AQ442+AQ443)*Percapita/30*FL$4,IF(AO441+AO442+AO443+AP441+AP442+AP443+AQ441+AQ442+AQ443+AR441+AR442+AR443&gt;=16,Fixo/30*FL$4+(AO441+AO442+AO443+AP441+AP442+AP443+AQ441+AQ442+AQ443+AR441+AR442-16)*Percapita/30*FL$4))))))</f>
        <v>0</v>
      </c>
      <c r="FM441" s="177">
        <f>IF(C441=4,SUM(AS441+AS442+AS443+AU441+AU442+AU443)*Percapita/30*FM$4+(AT441+AT442+AT443+AV441+AV442+AV443)*Cadeirante/30*FM$4,IF(C441=3,IF(AS444+AU444=10,Fixo/30*FM$4+(AS441+AS442+AS443+AU441+AU442+AU443)*Percapita/30*FM$4+(AT444+AV444)*Cadeirante/30*FM$4,IF(AS444+AU444&lt;=9,(AS444+AU444)*Crechee/30*FM$4)+(AT444+AV444)*Cadeirante/30*FM$4+(AS441+AS442+AS443+AU441+AU442+AU443)*Percapita/30*FM$4)+IF(AS444+AU444&gt;=11,Fixo/30*FM$4+(AS444+AU444-10)*Crechee/30*FM$4,0),IF(C441=2,IF(AT441+AT442+AT443+AT444+AV441+AV442+AV443+AV444=1,Cadeirante/30*FM$4,IF(AT441+AT442+AT443+AT444+AV441+AV442+AV443+AV444=2,Fixo/30*FM$4,IF(AT441+AT442+AT443+AT444+AV441+AV442+AV443+AV444&gt;2,Fixo/30*FM$4+(AT441+AT442+AT443+AT444+AV441+AV442+AV443+AV444-2)*Cadeirante/30*FM$4)))+(AS441+AS442+AS443+AU441+AU442+AU443)*Percapita/30*FM$4+(AS444+AU444)*Crechee/30*FM$4,IF(C441=1,IF(AS441+AS442+AS443+AT441+AT442+AT443+AU441+AU442+AU443+AV441+AV442+AV443&lt;=15,(AS441+AS442+AS443+AU441+AU442+AU443)*Percapita/30*FM$4,IF(AS441+AS442+AS443+AT441+AT442+AT443+AU441+AU442+AU443+AV441+AV442+AV443&gt;=16,Fixo/30*FM$4+(AS441+AS442+AS443+AT441+AT442+AT443+AU441+AU442+AU443+AV441+AV442-16)*Percapita/30*FM$4))))))</f>
        <v>0</v>
      </c>
      <c r="FN441" s="177">
        <f>IF(C441=4,SUM(AW441+AW442+AW443+AY441+AY442+AY443)*Percapita/30*FN$4+(AX441+AX442+AX443+AZ441+AZ442+AZ443)*Cadeirante/30*FN$4,IF(C441=3,IF(AW444+AY444=10,Fixo/30*FN$4+(AW441+AW442+AW443+AY441+AY442+AY443)*Percapita/30*FN$4+(AX444+AZ444)*Cadeirante/30*FN$4,IF(AW444+AY444&lt;=9,(AW444+AY444)*Crechee/30*FN$4)+(AX444+AZ444)*Cadeirante/30*FN$4+(AW441+AW442+AW443+AY441+AY442+AY443)*Percapita/30*FN$4)+IF(AW444+AY444&gt;=11,Fixo/30*FN$4+(AW444+AY444-10)*Crechee/30*FN$4,0),IF(C441=2,IF(AX441+AX442+AX443+AX444+AZ441+AZ442+AZ443+AZ444=1,Cadeirante/30*FN$4,IF(AX441+AX442+AX443+AX444+AZ441+AZ442+AZ443+AZ444=2,Fixo/30*FN$4,IF(AX441+AX442+AX443+AX444+AZ441+AZ442+AZ443+AZ444&gt;2,Fixo/30*FN$4+(AX441+AX442+AX443+AX444+AZ441+AZ442+AZ443+AZ444-2)*Cadeirante/30*FN$4)))+(AW441+AW442+AW443+AY441+AY442+AY443)*Percapita/30*FN$4+(AW444+AY444)*Crechee/30*FN$4,IF(C441=1,IF(AW441+AW442+AW443+AX441+AX442+AX443+AY441+AY442+AY443+AZ441+AZ442+AZ443&lt;=15,(AW441+AW442+AW443+AY441+AY442+AY443)*Percapita/30*FN$4,IF(AW441+AW442+AW443+AX441+AX442+AX443+AY441+AY442+AY443+AZ441+AZ442+AZ443&gt;=16,Fixo/30*FN$4+(AW441+AW442+AW443+AX441+AX442+AX443+AY441+AY442+AY443+AZ441+AZ442-16)*Percapita/30*FN$4))))))</f>
        <v>0</v>
      </c>
      <c r="FO441" s="177">
        <f>IF(C441=4,SUM(BA441+BA442+BA443+BC441+BC442+BC443)*Percapita/30*FO$4+(BB441+BB442+BB443+BD441+BD442+BD443)*Cadeirante/30*FO$4,IF(C441=3,IF(BA444+BC444=10,Fixo/30*FO$4+(BA441+BA442+BA443+BC441+BC442+BC443)*Percapita/30*FO$4+(BB444+BD444)*Cadeirante/30*FO$4,IF(BA444+BC444&lt;=9,(BA444+BC444)*Crechee/30*FO$4)+(BB444+BD444)*Cadeirante/30*FO$4+(BA441+BA442+BA443+BC441+BC442+BC443)*Percapita/30*FO$4)+IF(BA444+BC444&gt;=11,Fixo/30*FO$4+(BA444+BC444-10)*Crechee/30*FO$4,0),IF(C441=2,IF(BB441+BB442+BB443+BB444+BD441+BD442+BD443+BD444=1,Cadeirante/30*FO$4,IF(BB441+BB442+BB443+BB444+BD441+BD442+BD443+BD444=2,Fixo/30*FO$4,IF(BB441+BB442+BB443+BB444+BD441+BD442+BD443+BD444&gt;2,Fixo/30*FO$4+(BB441+BB442+BB443+BB444+BD441+BD442+BD443+BD444-2)*Cadeirante/30*FO$4)))+(BA441+BA442+BA443+BC441+BC442+BC443)*Percapita/30*FO$4+(BA444+BC444)*Crechee/30*FO$4,IF(C441=1,IF(BA441+BA442+BA443+BB441+BB442+BB443+BC441+BC442+BC443+BD441+BD442+BD443&lt;=15,(BA441+BA442+BA443+BC441+BC442+BC443)*Percapita/30*FO$4,IF(BA441+BA442+BA443+BB441+BB442+BB443+BC441+BC442+BC443+BD441+BD442+BD443&gt;=16,Fixo/30*FO$4+(BA441+BA442+BA443+BB441+BB442+BB443+BC441+BC442+BC443+BD441+BD442-16)*Percapita/30*FO$4))))))</f>
        <v>0</v>
      </c>
      <c r="FP441" s="177">
        <f>IF(C441=4,SUM(BE441+BE442+BE443+BG441+BG442+BG443)*Percapita/30*FP$4+(BF441+BF442+BF443+BH441+BH442+BH443)*Cadeirante/30*FP$4,IF(C441=3,IF(BE444+BG444=10,Fixo/30*FP$4+(BE441+BE442+BE443+BG441+BG442+BG443)*Percapita/30*FP$4+(BF444+BH444)*Cadeirante/30*FP$4,IF(BE444+BG444&lt;=9,(BE444+BG444)*Crechee/30*FP$4)+(BF444+BH444)*Cadeirante/30*FP$4+(BE441+BE442+BE443+BG441+BG442+BG443)*Percapita/30*FP$4)+IF(BE444+BG444&gt;=11,Fixo/30*FP$4+(BE444+BG444-10)*Crechee/30*FP$4,0),IF(C441=2,IF(BF441+BF442+BF443+BF444+BH441+BH442+BH443+BH444=1,Cadeirante/30*FP$4,IF(BF441+BF442+BF443+BF444+BH441+BH442+BH443+BH444=2,Fixo/30*FP$4,IF(BF441+BF442+BF443+BF444+BH441+BH442+BH443+BH444&gt;2,Fixo/30*FP$4+(BF441+BF442+BF443+BF444+BH441+BH442+BH443+BH444-2)*Cadeirante/30*FP$4)))+(BE441+BE442+BE443+BG441+BG442+BG443)*Percapita/30*FP$4+(BE444+BG444)*Crechee/30*FP$4,IF(C441=1,IF(BE441+BE442+BE443+BF441+BF442+BF443+BG441+BG442+BG443+BH441+BH442+BH443&lt;=15,(BE441+BE442+BE443+BG441+BG442+BG443)*Percapita/30*FP$4,IF(BE441+BE442+BE443+BF441+BF442+BF443+BG441+BG442+BG443+BH441+BH442+BH443&gt;=16,Fixo/30*FP$4+(BE441+BE442+BE443+BF441+BF442+BF443+BG441+BG442+BG443+BH441+BH442-16)*Percapita/30*FP$4))))))</f>
        <v>0</v>
      </c>
      <c r="FQ441" s="177">
        <f>IF(C441=4,SUM(BI441+BI442+BI443+BK441+BK442+BK443)*Percapita/30*FQ$4+(BJ441+BJ442+BJ443+BL441+BL442+BL443)*Cadeirante/30*FQ$4,IF(C441=3,IF(BI444+BK444=10,Fixo/30*FQ$4+(BI441+BI442+BI443+BK441+BK442+BK443)*Percapita/30*FQ$4+(BJ444+BL444)*Cadeirante/30*FQ$4,IF(BI444+BK444&lt;=9,(BI444+BK444)*Crechee/30*FQ$4)+(BJ444+BL444)*Cadeirante/30*FQ$4+(BI441+BI442+BI443+BK441+BK442+BK443)*Percapita/30*FQ$4)+IF(BI444+BK444&gt;=11,Fixo/30*FQ$4+(BI444+BK444-10)*Crechee/30*FQ$4,0),IF(C441=2,IF(BJ441+BJ442+BJ443+BJ444+BL441+BL442+BL443+BL444=1,Cadeirante/30*FQ$4,IF(BJ441+BJ442+BJ443+BJ444+BL441+BL442+BL443+BL444=2,Fixo/30*FQ$4,IF(BJ441+BJ442+BJ443+BJ444+BL441+BL442+BL443+BL444&gt;2,Fixo/30*FQ$4+(BJ441+BJ442+BJ443+BJ444+BL441+BL442+BL443+BL444-2)*Cadeirante/30*FQ$4)))+(BI441+BI442+BI443+BK441+BK442+BK443)*Percapita/30*FQ$4+(BI444+BK444)*Crechee/30*FQ$4,IF(C441=1,IF(BI441+BI442+BI443+BJ441+BJ442+BJ443+BK441+BK442+BK443+BL441+BL442+BL443&lt;=15,(BI441+BI442+BI443+BK441+BK442+BK443)*Percapita/30*FQ$4,IF(BI441+BI442+BI443+BJ441+BJ442+BJ443+BK441+BK442+BK443+BL441+BL442+BL443&gt;=16,Fixo/30*FQ$4+(BI441+BI442+BI443+BJ441+BJ442+BJ443+BK441+BK442+BK443+BL441+BL442-16)*Percapita/30*FQ$4))))))</f>
        <v>0</v>
      </c>
      <c r="FR441" s="177">
        <f>IF(C441=4,SUM(BM441+BM442+BM443+BO441+BO442+BO443)*Percapita/30*FR$4+(BN441+BN442+BN443+BP441+BP442+BP443)*Cadeirante/30*FR$4,IF(C441=3,IF(BM444+BO444=10,Fixo/30*FR$4+(BM441+BM442+BM443+BO441+BO442+BO443)*Percapita/30*FR$4+(BN444+BP444)*Cadeirante/30*FR$4,IF(BM444+BO444&lt;=9,(BM444+BO444)*Crechee/30*FR$4)+(BN444+BP444)*Cadeirante/30*FR$4+(BM441+BM442+BM443+BO441+BO442+BO443)*Percapita/30*FR$4)+IF(BM444+BO444&gt;=11,Fixo/30*FR$4+(BM444+BO444-10)*Crechee/30*FR$4,0),IF(C441=2,IF(BN441+BN442+BN443+BN444+BP441+BP442+BP443+BP444=1,Cadeirante/30*FR$4,IF(BN441+BN442+BN443+BN444+BP441+BP442+BP443+BP444=2,Fixo/30*FR$4,IF(BN441+BN442+BN443+BN444+BP441+BP442+BP443+BP444&gt;2,Fixo/30*FR$4+(BN441+BN442+BN443+BN444+BP441+BP442+BP443+BP444-2)*Cadeirante/30*FR$4)))+(BM441+BM442+BM443+BO441+BO442+BO443)*Percapita/30*FR$4+(BM444+BO444)*Crechee/30*FR$4,IF(C441=1,IF(BM441+BM442+BM443+BN441+BN442+BN443+BO441+BO442+BO443+BP441+BP442+BP443&lt;=15,(BM441+BM442+BM443+BO441+BO442+BO443)*Percapita/30*FR$4,IF(BM441+BM442+BM443+BN441+BN442+BN443+BO441+BO442+BO443+BP441+BP442+BP443&gt;=16,Fixo/30*FR$4+(BM441+BM442+BM443+BN441+BN442+BN443+BO441+BO442+BO443+BP441+BP442-16)*Percapita/30*FR$4))))))</f>
        <v>0</v>
      </c>
      <c r="FS441" s="177">
        <f>IF(C441=4,SUM(BQ441+BQ442+BQ443+BS441+BS442+BS443)*Percapita/30*FS$4+(BR441+BR442+BR443+BT441+BT442+BT443)*Cadeirante/30*FS$4,IF(C441=3,IF(BQ444+BS444=10,Fixo/30*FS$4+(BQ441+BQ442+BQ443+BS441+BS442+BS443)*Percapita/30*FS$4+(BR444+BT444)*Cadeirante/30*FS$4,IF(BQ444+BS444&lt;=9,(BQ444+BS444)*Crechee/30*FS$4)+(BR444+BT444)*Cadeirante/30*FS$4+(BQ441+BQ442+BQ443+BS441+BS442+BS443)*Percapita/30*FS$4)+IF(BQ444+BS444&gt;=11,Fixo/30*FS$4+(BQ444+BS444-10)*Crechee/30*FS$4,0),IF(C441=2,IF(BR441+BR442+BR443+BR444+BT441+BT442+BT443+BT444=1,Cadeirante/30*FS$4,IF(BR441+BR442+BR443+BR444+BT441+BT442+BT443+BT444=2,Fixo/30*FS$4,IF(BR441+BR442+BR443+BR444+BT441+BT442+BT443+BT444&gt;2,Fixo/30*FS$4+(BR441+BR442+BR443+BR444+BT441+BT442+BT443+BT444-2)*Cadeirante/30*FS$4)))+(BQ441+BQ442+BQ443+BS441+BS442+BS443)*Percapita/30*FS$4+(BQ444+BS444)*Crechee/30*FS$4,IF(C441=1,IF(BQ441+BQ442+BQ443+BR441+BR442+BR443+BS441+BS442+BS443+BT441+BT442+BT443&lt;=15,(BQ441+BQ442+BQ443+BS441+BS442+BS443)*Percapita/30*FS$4,IF(BQ441+BQ442+BQ443+BR441+BR442+BR443+BS441+BS442+BS443+BT441+BT442+BT443&gt;=16,Fixo/30*FS$4+(BQ441+BQ442+BQ443+BR441+BR442+BR443+BS441+BS442+BS443+BT441+BT442-16)*Percapita/30*FS$4))))))</f>
        <v>0</v>
      </c>
      <c r="FT441" s="177">
        <f>IF(C441=4,SUM(BU441+BU442+BU443+BW441+BW442+BW443)*Percapita/30*FT$4+(BV441+BV442+BV443+BX441+BX442+BX443)*Cadeirante/30*FT$4,IF(C441=3,IF(BU444+BW444=10,Fixo/30*FT$4+(BU441+BU442+BU443+BW441+BW442+BW443)*Percapita/30*FT$4+(BV444+BX444)*Cadeirante/30*FT$4,IF(BU444+BW444&lt;=9,(BU444+BW444)*Crechee/30*FT$4)+(BV444+BX444)*Cadeirante/30*FT$4+(BU441+BU442+BU443+BW441+BW442+BW443)*Percapita/30*FT$4)+IF(BU444+BW444&gt;=11,Fixo/30*FT$4+(BU444+BW444-10)*Crechee/30*FT$4,0),IF(C441=2,IF(BV441+BV442+BV443+BV444+BX441+BX442+BX443+BX444=1,Cadeirante/30*FT$4,IF(BV441+BV442+BV443+BV444+BX441+BX442+BX443+BX444=2,Fixo/30*FT$4,IF(BV441+BV442+BV443+BV444+BX441+BX442+BX443+BX444&gt;2,Fixo/30*FT$4+(BV441+BV442+BV443+BV444+BX441+BX442+BX443+BX444-2)*Cadeirante/30*FT$4)))+(BU441+BU442+BU443+BW441+BW442+BW443)*Percapita/30*FT$4+(BU444+BW444)*Crechee/30*FT$4,IF(C441=1,IF(BU441+BU442+BU443+BV441+BV442+BV443+BW441+BW442+BW443+BX441+BX442+BX443&lt;=15,(BU441+BU442+BU443+BW441+BW442+BW443)*Percapita/30*FT$4,IF(BU441+BU442+BU443+BV441+BV442+BV443+BW441+BW442+BW443+BX441+BX442+BX443&gt;=16,Fixo/30*FT$4+(BU441+BU442+BU443+BV441+BV442+BV443+BW441+BW442+BW443+BX441+BX442-16)*Percapita/30*FT$4))))))</f>
        <v>0</v>
      </c>
      <c r="FU441" s="177">
        <f>IF(C441=4,SUM(BY441+BY442+BY443+CA441+CA442+CA443)*Percapita/30*FU$4+(BZ441+BZ442+BZ443+CB441+CB442+CB443)*Cadeirante/30*FU$4,IF(C441=3,IF(BY444+CA444=10,Fixo/30*FU$4+(BY441+BY442+BY443+CA441+CA442+CA443)*Percapita/30*FU$4+(BZ444+CB444)*Cadeirante/30*FU$4,IF(BY444+CA444&lt;=9,(BY444+CA444)*Crechee/30*FU$4)+(BZ444+CB444)*Cadeirante/30*FU$4+(BY441+BY442+BY443+CA441+CA442+CA443)*Percapita/30*FU$4)+IF(BY444+CA444&gt;=11,Fixo/30*FU$4+(BY444+CA444-10)*Crechee/30*FU$4,0),IF(C441=2,IF(BZ441+BZ442+BZ443+BZ444+CB441+CB442+CB443+CB444=1,Cadeirante/30*FU$4,IF(BZ441+BZ442+BZ443+BZ444+CB441+CB442+CB443+CB444=2,Fixo/30*FU$4,IF(BZ441+BZ442+BZ443+BZ444+CB441+CB442+CB443+CB444&gt;2,Fixo/30*FU$4+(BZ441+BZ442+BZ443+BZ444+CB441+CB442+CB443+CB444-2)*Cadeirante/30*FU$4)))+(BY441+BY442+BY443+CA441+CA442+CA443)*Percapita/30*FU$4+(BY444+CA444)*Crechee/30*FU$4,IF(C441=1,IF(BY441+BY442+BY443+BZ441+BZ442+BZ443+CA441+CA442+CA443+CB441+CB442+CB443&lt;=15,(BY441+BY442+BY443+CA441+CA442+CA443)*Percapita/30*FU$4,IF(BY441+BY442+BY443+BZ441+BZ442+BZ443+CA441+CA442+CA443+CB441+CB442+CB443&gt;=16,Fixo/30*FU$4+(BY441+BY442+BY443+BZ441+BZ442+BZ443+CA441+CA442+CA443+CB441+CB442-16)*Percapita/30*FU$4))))))</f>
        <v>0</v>
      </c>
      <c r="FV441" s="177">
        <f>IF(C441=4,SUM(CC441+CC442+CC443+CE441+CE442+CE443)*Percapita/30*FV$4+(CD441+CD442+CD443+CF441+CF442+CF443)*Cadeirante/30*FV$4,IF(C441=3,IF(CC444+CE444=10,Fixo/30*FV$4+(CC441+CC442+CC443+CE441+CE442+CE443)*Percapita/30*FV$4+(CD444+CF444)*Cadeirante/30*FV$4,IF(CC444+CE444&lt;=9,(CC444+CE444)*Crechee/30*FV$4)+(CD444+CF444)*Cadeirante/30*FV$4+(CC441+CC442+CC443+CE441+CE442+CE443)*Percapita/30*FV$4)+IF(CC444+CE444&gt;=11,Fixo/30*FV$4+(CC444+CE444-10)*Crechee/30*FV$4,0),IF(C441=2,IF(CD441+CD442+CD443+CD444+CF441+CF442+CF443+CF444=1,Cadeirante/30*FV$4,IF(CD441+CD442+CD443+CD444+CF441+CF442+CF443+CF444=2,Fixo/30*FV$4,IF(CD441+CD442+CD443+CD444+CF441+CF442+CF443+CF444&gt;2,Fixo/30*FV$4+(CD441+CD442+CD443+CD444+CF441+CF442+CF443+CF444-2)*Cadeirante/30*FV$4)))+(CC441+CC442+CC443+CE441+CE442+CE443)*Percapita/30*FV$4+(CC444+CE444)*Crechee/30*FV$4,IF(C441=1,IF(CC441+CC442+CC443+CD441+CD442+CD443+CE441+CE442+CE443+CF441+CF442+CF443&lt;=15,(CC441+CC442+CC443+CE441+CE442+CE443)*Percapita/30*FV$4,IF(CC441+CC442+CC443+CD441+CD442+CD443+CE441+CE442+CE443+CF441+CF442+CF443&gt;=16,Fixo/30*FV$4+(CC441+CC442+CC443+CD441+CD442+CD443+CE441+CE442+CE443+CF441+CF442-16)*Percapita/30*FV$4))))))</f>
        <v>0</v>
      </c>
      <c r="FW441" s="177">
        <f>IF(C441=4,SUM(CG441+CG442+CG443+CI441+CI442+CI443)*Percapita/30*FW$4+(CH441+CH442+CH443+CJ441+CJ442+CJ443)*Cadeirante/30*FW$4,IF(C441=3,IF(CG444+CI444=10,Fixo/30*FW$4+(CG441+CG442+CG443+CI441+CI442+CI443)*Percapita/30*FW$4+(CH444+CJ444)*Cadeirante/30*FW$4,IF(CG444+CI444&lt;=9,(CG444+CI444)*Crechee/30*FW$4)+(CH444+CJ444)*Cadeirante/30*FW$4+(CG441+CG442+CG443+CI441+CI442+CI443)*Percapita/30*FW$4)+IF(CG444+CI444&gt;=11,Fixo/30*FW$4+(CG444+CI444-10)*Crechee/30*FW$4,0),IF(C441=2,IF(CH441+CH442+CH443+CH444+CJ441+CJ442+CJ443+CJ444=1,Cadeirante/30*FW$4,IF(CH441+CH442+CH443+CH444+CJ441+CJ442+CJ443+CJ444=2,Fixo/30*FW$4,IF(CH441+CH442+CH443+CH444+CJ441+CJ442+CJ443+CJ444&gt;2,Fixo/30*FW$4+(CH441+CH442+CH443+CH444+CJ441+CJ442+CJ443+CJ444-2)*Cadeirante/30*FW$4)))+(CG441+CG442+CG443+CI441+CI442+CI443)*Percapita/30*FW$4+(CG444+CI444)*Crechee/30*FW$4,IF(C441=1,IF(CG441+CG442+CG443+CH441+CH442+CH443+CI441+CI442+CI443+CJ441+CJ442+CJ443&lt;=15,(CG441+CG442+CG443+CI441+CI442+CI443)*Percapita/30*FW$4,IF(CG441+CG442+CG443+CH441+CH442+CH443+CI441+CI442+CI443+CJ441+CJ442+CJ443&gt;=16,Fixo/30*FW$4+(CG441+CG442+CG443+CH441+CH442+CH443+CI441+CI442+CI443+CJ441+CJ442-16)*Percapita/30*FW$4))))))</f>
        <v>0</v>
      </c>
      <c r="FX441" s="177">
        <f>IF(C441=4,SUM(CK441+CK442+CK443+CM441+CM442+CM443)*Percapita/30*FX$4+(CL441+CL442+CL443+CN441+CN442+CN443)*Cadeirante/30*FX$4,IF(C441=3,IF(CK444+CM444=10,Fixo/30*FX$4+(CK441+CK442+CK443+CM441+CM442+CM443)*Percapita/30*FX$4+(CL444+CN444)*Cadeirante/30*FX$4,IF(CK444+CM444&lt;=9,(CK444+CM444)*Crechee/30*FX$4)+(CL444+CN444)*Cadeirante/30*FX$4+(CK441+CK442+CK443+CM441+CM442+CM443)*Percapita/30*FX$4)+IF(CK444+CM444&gt;=11,Fixo/30*FX$4+(CK444+CM444-10)*Crechee/30*FX$4,0),IF(C441=2,IF(CL441+CL442+CL443+CL444+CN441+CN442+CN443+CN444=1,Cadeirante/30*FX$4,IF(CL441+CL442+CL443+CL444+CN441+CN442+CN443+CN444=2,Fixo/30*FX$4,IF(CL441+CL442+CL443+CL444+CN441+CN442+CN443+CN444&gt;2,Fixo/30*FX$4+(CL441+CL442+CL443+CL444+CN441+CN442+CN443+CN444-2)*Cadeirante/30*FX$4)))+(CK441+CK442+CK443+CM441+CM442+CM443)*Percapita/30*FX$4+(CK444+CM444)*Crechee/30*FX$4,IF(C441=1,IF(CK441+CK442+CK443+CL441+CL442+CL443+CM441+CM442+CM443+CN441+CN442+CN443&lt;=15,(CK441+CK442+CK443+CM441+CM442+CM443)*Percapita/30*FX$4,IF(CK441+CK442+CK443+CL441+CL442+CL443+CM441+CM442+CM443+CN441+CN442+CN443&gt;=16,Fixo/30*FX$4+(CK441+CK442+CK443+CL441+CL442+CL443+CM441+CM442+CM443+CN441+CN442-16)*Percapita/30*FX$4))))))</f>
        <v>0</v>
      </c>
      <c r="FY441" s="177">
        <f>IF(C441=4,SUM(CO441+CO442+CO443+CQ441+CQ442+CQ443)*Percapita/30*FY$4+(CP441+CP442+CP443+CR441+CR442+CR443)*Cadeirante/30*FY$4,IF(C441=3,IF(CO444+CQ444=10,Fixo/30*FY$4+(CO441+CO442+CO443+CQ441+CQ442+CQ443)*Percapita/30*FY$4+(CP444+CR444)*Cadeirante/30*FY$4,IF(CO444+CQ444&lt;=9,(CO444+CQ444)*Crechee/30*FY$4)+(CP444+CR444)*Cadeirante/30*FY$4+(CO441+CO442+CO443+CQ441+CQ442+CQ443)*Percapita/30*FY$4)+IF(CO444+CQ444&gt;=11,Fixo/30*FY$4+(CO444+CQ444-10)*Crechee/30*FY$4,0),IF(C441=2,IF(CP441+CP442+CP443+CP444+CR441+CR442+CR443+CR444=1,Cadeirante/30*FY$4,IF(CP441+CP442+CP443+CP444+CR441+CR442+CR443+CR444=2,Fixo/30*FY$4,IF(CP441+CP442+CP443+CP444+CR441+CR442+CR443+CR444&gt;2,Fixo/30*FY$4+(CP441+CP442+CP443+CP444+CR441+CR442+CR443+CR444-2)*Cadeirante/30*FY$4)))+(CO441+CO442+CO443+CQ441+CQ442+CQ443)*Percapita/30*FY$4+(CO444+CQ444)*Crechee/30*FY$4,IF(C441=1,IF(CO441+CO442+CO443+CP441+CP442+CP443+CQ441+CQ442+CQ443+CR441+CR442+CR443&lt;=15,(CO441+CO442+CO443+CQ441+CQ442+CQ443)*Percapita/30*FY$4,IF(CO441+CO442+CO443+CP441+CP442+CP443+CQ441+CQ442+CQ443+CR441+CR442+CR443&gt;=16,Fixo/30*FY$4+(CO441+CO442+CO443+CP441+CP442+CP443+CQ441+CQ442+CQ443+CR441+CR442-16)*Percapita/30*FY$4))))))</f>
        <v>0</v>
      </c>
      <c r="FZ441" s="177">
        <f>IF(C441=4,SUM(CS441+CS442+CS443+CU441+CU442+CU443)*Percapita/30*FZ$4+(CT441+CT442+CT443+CV441+CV442+CV443)*Cadeirante/30*FZ$4,IF(C441=3,IF(CS444+CU444=10,Fixo/30*FZ$4+(CS441+CS442+CS443+CU441+CU442+CU443)*Percapita/30*FZ$4+(CT444+CV444)*Cadeirante/30*FZ$4,IF(CS444+CU444&lt;=9,(CS444+CU444)*Crechee/30*FZ$4)+(CT444+CV444)*Cadeirante/30*FZ$4+(CS441+CS442+CS443+CU441+CU442+CU443)*Percapita/30*FZ$4)+IF(CS444+CU444&gt;=11,Fixo/30*FZ$4+(CS444+CU444-10)*Crechee/30*FZ$4,0),IF(C441=2,IF(CT441+CT442+CT443+CT444+CV441+CV442+CV443+CV444=1,Cadeirante/30*FZ$4,IF(CT441+CT442+CT443+CT444+CV441+CV442+CV443+CV444=2,Fixo/30*FZ$4,IF(CT441+CT442+CT443+CT444+CV441+CV442+CV443+CV444&gt;2,Fixo/30*FZ$4+(CT441+CT442+CT443+CT444+CV441+CV442+CV443+CV444-2)*Cadeirante/30*FZ$4)))+(CS441+CS442+CS443+CU441+CU442+CU443)*Percapita/30*FZ$4+(CS444+CU444)*Crechee/30*FZ$4,IF(C441=1,IF(CS441+CS442+CS443+CT441+CT442+CT443+CU441+CU442+CU443+CV441+CV442+CV443&lt;=15,(CS441+CS442+CS443+CU441+CU442+CU443)*Percapita/30*FZ$4,IF(CS441+CS442+CS443+CT441+CT442+CT443+CU441+CU442+CU443+CV441+CV442+CV443&gt;=16,Fixo/30*FZ$4+(CS441+CS442+CS443+CT441+CT442+CT443+CU441+CU442+CU443+CV441+CV442-16)*Percapita/30*FZ$4))))))</f>
        <v>0</v>
      </c>
      <c r="GA441" s="177">
        <f>IF(C441=4,SUM(CW441+CW442+CW443+CY441+CY442+CY443)*Percapita/30*GA$4+(CX441+CX442+CX443+CZ441+CZ442+CZ443)*Cadeirante/30*GA$4,IF(C441=3,IF(CW444+CY444=10,Fixo/30*GA$4+(CW441+CW442+CW443+CY441+CY442+CY443)*Percapita/30*GA$4+(CX444+CZ444)*Cadeirante/30*GA$4,IF(CW444+CY444&lt;=9,(CW444+CY444)*Crechee/30*GA$4)+(CX444+CZ444)*Cadeirante/30*GA$4+(CW441+CW442+CW443+CY441+CY442+CY443)*Percapita/30*GA$4)+IF(CW444+CY444&gt;=11,Fixo/30*GA$4+(CW444+CY444-10)*Crechee/30*GA$4,0),IF(C441=2,IF(CX441+CX442+CX443+CX444+CZ441+CZ442+CZ443+CZ444=1,Cadeirante/30*GA$4,IF(CX441+CX442+CX443+CX444+CZ441+CZ442+CZ443+CZ444=2,Fixo/30*GA$4,IF(CX441+CX442+CX443+CX444+CZ441+CZ442+CZ443+CZ444&gt;2,Fixo/30*GA$4+(CX441+CX442+CX443+CX444+CZ441+CZ442+CZ443+CZ444-2)*Cadeirante/30*GA$4)))+(CW441+CW442+CW443+CY441+CY442+CY443)*Percapita/30*GA$4+(CW444+CY444)*Crechee/30*GA$4,IF(C441=1,IF(CW441+CW442+CW443+CX441+CX442+CX443+CY441+CY442+CY443+CZ441+CZ442+CZ443&lt;=15,(CW441+CW442+CW443+CY441+CY442+CY443)*Percapita/30*GA$4,IF(CW441+CW442+CW443+CX441+CX442+CX443+CY441+CY442+CY443+CZ441+CZ442+CZ443&gt;=16,Fixo/30*GA$4+(CW441+CW442+CW443+CX441+CX442+CX443+CY441+CY442+CY443+CZ441+CZ442-16)*Percapita/30*GA$4))))))</f>
        <v>0</v>
      </c>
      <c r="GB441" s="177">
        <f>IF(C441=4,SUM(DA441+DA442+DA443+DC441+DC442+DC443)*Percapita/30*GB$4+(DB441+DB442+DB443+DD441+DD442+DD443)*Cadeirante/30*GB$4,IF(C441=3,IF(DA444+DC444=10,Fixo/30*GB$4+(DA441+DA442+DA443+DC441+DC442+DC443)*Percapita/30*GB$4+(DB444+DD444)*Cadeirante/30*GB$4,IF(DA444+DC444&lt;=9,(DA444+DC444)*Crechee/30*GB$4)+(DB444+DD444)*Cadeirante/30*GB$4+(DA441+DA442+DA443+DC441+DC442+DC443)*Percapita/30*GB$4)+IF(DA444+DC444&gt;=11,Fixo/30*GB$4+(DA444+DC444-10)*Crechee/30*GB$4,0),IF(C441=2,IF(DB441+DB442+DB443+DB444+DD441+DD442+DD443+DD444=1,Cadeirante/30*GB$4,IF(DB441+DB442+DB443+DB444+DD441+DD442+DD443+DD444=2,Fixo/30*GB$4,IF(DB441+DB442+DB443+DB444+DD441+DD442+DD443+DD444&gt;2,Fixo/30*GB$4+(DB441+DB442+DB443+DB444+DD441+DD442+DD443+DD444-2)*Cadeirante/30*GB$4)))+(DA441+DA442+DA443+DC441+DC442+DC443)*Percapita/30*GB$4+(DA444+DC444)*Crechee/30*GB$4,IF(C441=1,IF(DA441+DA442+DA443+DB441+DB442+DB443+DC441+DC442+DC443+DD441+DD442+DD443&lt;=15,(DA441+DA442+DA443+DC441+DC442+DC443)*Percapita/30*GB$4,IF(DA441+DA442+DA443+DB441+DB442+DB443+DC441+DC442+DC443+DD441+DD442+DD443&gt;=16,Fixo/30*GB$4+(DA441+DA442+DA443+DB441+DB442+DB443+DC441+DC442+DC443+DD441+DD442-16)*Percapita/30*GB$4))))))</f>
        <v>0</v>
      </c>
      <c r="GC441" s="177">
        <f>IF(C441=4,SUM(DE441+DE442+DE443+DG441+DG442+DG443)*Percapita/30*GC$4+(DF441+DF442+DF443+DH441+DH442+DH443)*Cadeirante/30*GC$4,IF(C441=3,IF(DE444+DG444=10,Fixo/30*GC$4+(DE441+DE442+DE443+DG441+DG442+DG443)*Percapita/30*GC$4+(DF444+DH444)*Cadeirante/30*GC$4,IF(DE444+DG444&lt;=9,(DE444+DG444)*Crechee/30*GC$4)+(DF444+DH444)*Cadeirante/30*GC$4+(DE441+DE442+DE443+DG441+DG442+DG443)*Percapita/30*GC$4)+IF(DE444+DG444&gt;=11,Fixo/30*GC$4+(DE444+DG444-10)*Crechee/30*GC$4,0),IF(C441=2,IF(DF441+DF442+DF443+DF444+DH441+DH442+DH443+DH444=1,Cadeirante/30*GC$4,IF(DF441+DF442+DF443+DF444+DH441+DH442+DH443+DH444=2,Fixo/30*GC$4,IF(DF441+DF442+DF443+DF444+DH441+DH442+DH443+DH444&gt;2,Fixo/30*GC$4+(DF441+DF442+DF443+DF444+DH441+DH442+DH443+DH444-2)*Cadeirante/30*GC$4)))+(DE441+DE442+DE443+DG441+DG442+DG443)*Percapita/30*GC$4+(DE444+DG444)*Crechee/30*GC$4,IF(C441=1,IF(DE441+DE442+DE443+DF441+DF442+DF443+DG441+DG442+DG443+DH441+DH442+DH443&lt;=15,(DE441+DE442+DE443+DG441+DG442+DG443)*Percapita/30*GC$4,IF(DE441+DE442+DE443+DF441+DF442+DF443+DG441+DG442+DG443+DH441+DH442+DH443&gt;=16,Fixo/30*GC$4+(DE441+DE442+DE443+DF441+DF442+DF443+DG441+DG442+DG443+DH441+DH442-16)*Percapita/30*GC$4))))))</f>
        <v>0</v>
      </c>
      <c r="GD441" s="177">
        <f>IF(C441=4,SUM(DI441+DI442+DI443+DK441+DK442+DK443)*Percapita/30*GD$4+(DJ441+DJ442+DJ443+DL441+DL442+DL443)*Cadeirante/30*GD$4,IF(C441=3,IF(DI444+DK444=10,Fixo/30*GD$4+(DI441+DI442+DI443+DK441+DK442+DK443)*Percapita/30*GD$4+(DJ444+DL444)*Cadeirante/30*GD$4,IF(DI444+DK444&lt;=9,(DI444+DK444)*Crechee/30*GD$4)+(DJ444+DL444)*Cadeirante/30*GD$4+(DI441+DI442+DI443+DK441+DK442+DK443)*Percapita/30*GD$4)+IF(DI444+DK444&gt;=11,Fixo/30*GD$4+(DI444+DK444-10)*Crechee/30*GD$4,0),IF(C441=2,IF(DJ441+DJ442+DJ443+DJ444+DL441+DL442+DL443+DL444=1,Cadeirante/30*GD$4,IF(DJ441+DJ442+DJ443+DJ444+DL441+DL442+DL443+DL444=2,Fixo/30*GD$4,IF(DJ441+DJ442+DJ443+DJ444+DL441+DL442+DL443+DL444&gt;2,Fixo/30*GD$4+(DJ441+DJ442+DJ443+DJ444+DL441+DL442+DL443+DL444-2)*Cadeirante/30*GD$4)))+(DI441+DI442+DI443+DK441+DK442+DK443)*Percapita/30*GD$4+(DI444+DK444)*Crechee/30*GD$4,IF(C441=1,IF(DI441+DI442+DI443+DJ441+DJ442+DJ443+DK441+DK442+DK443+DL441+DL442+DL443&lt;=15,(DI441+DI442+DI443+DK441+DK442+DK443)*Percapita/30*GD$4,IF(DI441+DI442+DI443+DJ441+DJ442+DJ443+DK441+DK442+DK443+DL441+DL442+DL443&gt;=16,Fixo/30*GD$4+(DI441+DI442+DI443+DJ441+DJ442+DJ443+DK441+DK442+DK443+DL441+DL442-16)*Percapita/30*GD$4))))))</f>
        <v>0</v>
      </c>
      <c r="GE441" s="177">
        <f>IF(C441=4,SUM(DM441+DM442+DM443+DO441+DO442+DO443)*Percapita/30*GE$4+(DN441+DN442+DN443+DP441+DP442+DP443)*Cadeirante/30*GE$4,IF(C441=3,IF(DM444+DO444=10,Fixo/30*GE$4+(DM441+DM442+DM443+DO441+DO442+DO443)*Percapita/30*GE$4+(DN444+DP444)*Cadeirante/30*GE$4,IF(DM444+DO444&lt;=9,(DM444+DO444)*Crechee/30*GE$4)+(DN444+DP444)*Cadeirante/30*GE$4+(DM441+DM442+DM443+DO441+DO442+DO443)*Percapita/30*GE$4)+IF(DM444+DO444&gt;=11,Fixo/30*GE$4+(DM444+DO444-10)*Crechee/30*GE$4,0),IF(C441=2,IF(DN441+DN442+DN443+DN444+DP441+DP442+DP443+DP444=1,Cadeirante/30*GE$4,IF(DN441+DN442+DN443+DN444+DP441+DP442+DP443+DP444=2,Fixo/30*GE$4,IF(DN441+DN442+DN443+DN444+DP441+DP442+DP443+DP444&gt;2,Fixo/30*GE$4+(DN441+DN442+DN443+DN444+DP441+DP442+DP443+DP444-2)*Cadeirante/30*GE$4)))+(DM441+DM442+DM443+DO441+DO442+DO443)*Percapita/30*GE$4+(DM444+DO444)*Crechee/30*GE$4,IF(C441=1,IF(DM441+DM442+DM443+DN441+DN442+DN443+DO441+DO442+DO443+DP441+DP442+DP443&lt;=15,(DM441+DM442+DM443+DO441+DO442+DO443)*Percapita/30*GE$4,IF(DM441+DM442+DM443+DN441+DN442+DN443+DO441+DO442+DO443+DP441+DP442+DP443&gt;=16,Fixo/30*GE$4+(DM441+DM442+DM443+DN441+DN442+DN443+DO441+DO442+DO443+DP441+DP442-16)*Percapita/30*GE$4))))))</f>
        <v>0</v>
      </c>
      <c r="GF441" s="177">
        <f>IF(C441=4,SUM(DQ441+DQ442+DQ443+DS441+DS442+DS443)*Percapita/30*GF$4+(DR441+DR442+DR443+DT441+DT442+DT443)*Cadeirante/30*GF$4,IF(C441=3,IF(DQ444+DS444=10,Fixo/30*GF$4+(DQ441+DQ442+DQ443+DS441+DS442+DS443)*Percapita/30*GF$4+(DR444+DT444)*Cadeirante/30*GF$4,IF(DQ444+DS444&lt;=9,(DQ444+DS444)*Crechee/30*GF$4)+(DR444+DT444)*Cadeirante/30*GF$4+(DQ441+DQ442+DQ443+DS441+DS442+DS443)*Percapita/30*GF$4)+IF(DQ444+DS444&gt;=11,Fixo/30*GF$4+(DQ444+DS444-10)*Crechee/30*GF$4,0),IF(C441=2,IF(DR441+DR442+DR443+DR444+DT441+DT442+DT443+DT444=1,Cadeirante/30*GF$4,IF(DR441+DR442+DR443+DR444+DT441+DT442+DT443+DT444=2,Fixo/30*GF$4,IF(DR441+DR442+DR443+DR444+DT441+DT442+DT443+DT444&gt;2,Fixo/30*GF$4+(DR441+DR442+DR443+DR444+DT441+DT442+DT443+DT444-2)*Cadeirante/30*GF$4)))+(DQ441+DQ442+DQ443+DS441+DS442+DS443)*Percapita/30*GF$4+(DQ444+DS444)*Crechee/30*GF$4,IF(C441=1,IF(DQ441+DQ442+DQ443+DR441+DR442+DR443+DS441+DS442+DS443+DT441+DT442+DT443&lt;=15,(DQ441+DQ442+DQ443+DS441+DS442+DS443)*Percapita/30*GF$4,IF(DQ441+DQ442+DQ443+DR441+DR442+DR443+DS441+DS442+DS443+DT441+DT442+DT443&gt;=16,Fixo/30*GF$4+(DQ441+DQ442+DQ443+DR441+DR442+DR443+DS441+DS442+DS443+DT441+DT442-16)*Percapita/30*GF$4))))))</f>
        <v>0</v>
      </c>
      <c r="GG441" s="177">
        <f>IF(C441=4,SUM(DU441+DU442+DU443+DW441+DW442+DW443)*Percapita/30*GG$4+(DV441+DV442+DV443+DX441+DX442+DX443)*Cadeirante/30*GG$4,IF(C441=3,IF(DU444+DW444=10,Fixo/30*GG$4+(DU441+DU442+DU443+DW441+DW442+DW443)*Percapita/30*GG$4+(DV444+DX444)*Cadeirante/30*GG$4,IF(DU444+DW444&lt;=9,(DU444+DW444)*Crechee/30*GG$4)+(DV444+DX444)*Cadeirante/30*GG$4+(DU441+DU442+DU443+DW441+DW442+DW443)*Percapita/30*GG$4)+IF(DU444+DW444&gt;=11,Fixo/30*GG$4+(DU444+DW444-10)*Crechee/30*GG$4,0),IF(C441=2,IF(DV441+DV442+DV443+DV444+DX441+DX442+DX443+DX444=1,Cadeirante/30*GG$4,IF(DV441+DV442+DV443+DV444+DX441+DX442+DX443+DX444=2,Fixo/30*GG$4,IF(DV441+DV442+DV443+DV444+DX441+DX442+DX443+DX444&gt;2,Fixo/30*GG$4+(DV441+DV442+DV443+DV444+DX441+DX442+DX443+DX444-2)*Cadeirante/30*GG$4)))+(DU441+DU442+DU443+DW441+DW442+DW443)*Percapita/30*GG$4+(DU444+DW444)*Crechee/30*GG$4,IF(C441=1,IF(DU441+DU442+DU443+DV441+DV442+DV443+DW441+DW442+DW443+DX441+DX442+DX443&lt;=15,(DU441+DU442+DU443+DW441+DW442+DW443)*Percapita/30*GG$4,IF(DU441+DU442+DU443+DV441+DV442+DV443+DW441+DW442+DW443+DX441+DX442+DX443&gt;=16,Fixo/30*GG$4+(DU441+DU442+DU443+DV441+DV442+DV443+DW441+DW442+DW443+DX441+DX442-16)*Percapita/30*GG$4))))))</f>
        <v>0</v>
      </c>
      <c r="GH441" s="177">
        <f>IF(C441=4,SUM(DY441+DY442+DY443+EA441+EA442+EA443)*Percapita/30*GH$4+(DZ441+DZ442+DZ443+EB441+EB442+EB443)*Cadeirante/30*GH$4,IF(C441=3,IF(DY444+EA444=10,Fixo/30*GH$4+(DY441+DY442+DY443+EA441+EA442+EA443)*Percapita/30*GH$4+(DZ444+EB444)*Cadeirante/30*GH$4,IF(DY444+EA444&lt;=9,(DY444+EA444)*Crechee/30*GH$4)+(DZ444+EB444)*Cadeirante/30*GH$4+(DY441+DY442+DY443+EA441+EA442+EA443)*Percapita/30*GH$4)+IF(DY444+EA444&gt;=11,Fixo/30*GH$4+(DY444+EA444-10)*Crechee/30*GH$4,0),IF(C441=2,IF(DZ441+DZ442+DZ443+DZ444+EB441+EB442+EB443+EB444=1,Cadeirante/30*GH$4,IF(DZ441+DZ442+DZ443+DZ444+EB441+EB442+EB443+EB444=2,Fixo/30*GH$4,IF(DZ441+DZ442+DZ443+DZ444+EB441+EB442+EB443+EB444&gt;2,Fixo/30*GH$4+(DZ441+DZ442+DZ443+DZ444+EB441+EB442+EB443+EB444-2)*Cadeirante/30*GH$4)))+(DY441+DY442+DY443+EA441+EA442+EA443)*Percapita/30*GH$4+(DY444+EA444)*Crechee/30*GH$4,IF(C441=1,IF(DY441+DY442+DY443+DZ441+DZ442+DZ443+EA441+EA442+EA443+EB441+EB442+EB443&lt;=15,(DY441+DY442+DY443+EA441+EA442+EA443)*Percapita/30*GH$4,IF(DY441+DY442+DY443+DZ441+DZ442+DZ443+EA441+EA442+EA443+EB441+EB442+EB443&gt;=16,Fixo/30*GH$4+(DY441+DY442+DY443+DZ441+DZ442+DZ443+EA441+EA442+EA443+EB441+EB442-16)*Percapita/30*GH$4))))))</f>
        <v>0</v>
      </c>
      <c r="GI441" s="177">
        <f>IF(C441=4,SUM(EC441+EC442+EC443+EE441+EE442+EE443)*Percapita/30*GI$4+(ED441+ED442+ED443+EF441+EF442+EF443)*Cadeirante/30*GI$4,IF(C441=3,IF(EC444+EE444=10,Fixo/30*GI$4+(EC441+EC442+EC443+EE441+EE442+EE443)*Percapita/30*GI$4+(ED444+EF444)*Cadeirante/30*GI$4,IF(EC444+EE444&lt;=9,(EC444+EE444)*Crechee/30*GI$4)+(ED444+EF444)*Cadeirante/30*GI$4+(EC441+EC442+EC443+EE441+EE442+EE443)*Percapita/30*GI$4)+IF(EC444+EE444&gt;=11,Fixo/30*GI$4+(EC444+EE444-10)*Crechee/30*GI$4,0),IF(C441=2,IF(ED441+ED442+ED443+ED444+EF441+EF442+EF443+EF444=1,Cadeirante/30*GI$4,IF(ED441+ED442+ED443+ED444+EF441+EF442+EF443+EF444=2,Fixo/30*GI$4,IF(ED441+ED442+ED443+ED444+EF441+EF442+EF443+EF444&gt;2,Fixo/30*GI$4+(ED441+ED442+ED443+ED444+EF441+EF442+EF443+EF444-2)*Cadeirante/30*GI$4)))+(EC441+EC442+EC443+EE441+EE442+EE443)*Percapita/30*GI$4+(EC444+EE444)*Crechee/30*GI$4,IF(C441=1,IF(EC441+EC442+EC443+ED441+ED442+ED443+EE441+EE442+EE443+EF441+EF442+EF443&lt;=15,(EC441+EC442+EC443+EE441+EE442+EE443)*Percapita/30*GI$4,IF(EC441+EC442+EC443+ED441+ED442+ED443+EE441+EE442+EE443+EF441+EF442+EF443&gt;=16,Fixo/30*GI$4+(EC441+EC442+EC443+ED441+ED442+ED443+EE441+EE442+EE443+EF441+EF442-16)*Percapita/30*GI$4))))))</f>
        <v>0</v>
      </c>
      <c r="GJ441" s="177">
        <f>IF(C441=4,SUM(EG441+EG442+EG443+EI441+EI442+EI443)*Percapita/30*GJ$4+(EH441+EH442+EH443+EJ441+EJ442+EJ443)*Cadeirante/30*GJ$4,IF(C441=3,IF(EG444+EI444=10,Fixo/30*GJ$4+(EG441+EG442+EG443+EI441+EI442+EI443)*Percapita/30*GJ$4+(EH444+EJ444)*Cadeirante/30*GJ$4,IF(EG444+EI444&lt;=9,(EG444+EI444)*Crechee/30*GJ$4)+(EH444+EJ444)*Cadeirante/30*GJ$4+(EG441+EG442+EG443+EI441+EI442+EI443)*Percapita/30*GJ$4)+IF(EG444+EI444&gt;=11,Fixo/30*GJ$4+(EG444+EI444-10)*Crechee/30*GJ$4,0),IF(C441=2,IF(EH441+EH442+EH443+EH444+EJ441+EJ442+EJ443+EJ444=1,Cadeirante/30*GJ$4,IF(EH441+EH442+EH443+EH444+EJ441+EJ442+EJ443+EJ444=2,Fixo/30*GJ$4,IF(EH441+EH442+EH443+EH444+EJ441+EJ442+EJ443+EJ444&gt;2,Fixo/30*GJ$4+(EH441+EH442+EH443+EH444+EJ441+EJ442+EJ443+EJ444-2)*Cadeirante/30*GJ$4)))+(EG441+EG442+EG443+EI441+EI442+EI443)*Percapita/30*GJ$4+(EG444+EI444)*Crechee/30*GJ$4,IF(C441=1,IF(EG441+EG442+EG443+EH441+EH442+EH443+EI441+EI442+EI443+EJ441+EJ442+EJ443&lt;=15,(EG441+EG442+EG443+EI441+EI442+EI443)*Percapita/30*GJ$4,IF(EG441+EG442+EG443+EH441+EH442+EH443+EI441+EI442+EI443+EJ441+EJ442+EJ443&gt;=16,Fixo/30*GJ$4+(EG441+EG442+EG443+EH441+EH442+EH443+EI441+EI442+EI443+EJ441+EJ442-16)*Percapita/30*GJ$4))))))</f>
        <v>0</v>
      </c>
      <c r="GK441" s="178"/>
      <c r="GL441" s="103">
        <f t="shared" si="462"/>
        <v>0</v>
      </c>
      <c r="GM441" s="124"/>
      <c r="GN441" s="104">
        <f>SUMIF(V441:V444,"&lt;0")*Cadeirante/30*GN$4+SUMIF(X441:X444,"&lt;0")*Cadeirante/30*GN$4</f>
        <v>0</v>
      </c>
      <c r="GO441" s="104">
        <f>SUMIF(Z441:Z444,"&lt;0")*Cadeirante/30*GO$4+SUMIF(AB441:AB444,"&lt;0")*Cadeirante/30*GO$4</f>
        <v>0</v>
      </c>
      <c r="GP441" s="104">
        <f>SUMIF(AD441:AD444,"&lt;0")*Cadeirante/30*GP$4+SUMIF(AF441:AF444,"&lt;0")*Cadeirante/30*GP$4</f>
        <v>0</v>
      </c>
      <c r="GQ441" s="104">
        <f>SUMIF(AH441:AH444,"&lt;0")*Cadeirante/30*GQ$4+SUMIF(AJ441:AJ444,"&lt;0")*Cadeirante/30*GQ$4</f>
        <v>0</v>
      </c>
      <c r="GR441" s="104">
        <f>SUMIF(AL441:AL444,"&lt;0")*Cadeirante/30*GR$4+SUMIF(AN441:AN444,"&lt;0")*Cadeirante/30*GR$4</f>
        <v>0</v>
      </c>
      <c r="GS441" s="104">
        <f>SUMIF(AP441:AP444,"&lt;0")*Cadeirante/30*GS$4+SUMIF(AR441:AR444,"&lt;0")*Cadeirante/30*GS$4</f>
        <v>0</v>
      </c>
      <c r="GT441" s="104">
        <f>SUMIF(AT441:AT444,"&lt;0")*Cadeirante/30*GT$4+SUMIF(AV441:AV444,"&lt;0")*Cadeirante/30*GT$4</f>
        <v>0</v>
      </c>
      <c r="GU441" s="104">
        <f>SUMIF(AX441:AX444,"&lt;0")*Cadeirante/30*GU$4+SUMIF(AZ441:AZ444,"&lt;0")*Cadeirante/30*GU$4</f>
        <v>0</v>
      </c>
      <c r="GV441" s="104">
        <f>SUMIF(BB441:BB444,"&lt;0")*Cadeirante/30*GV$4+SUMIF(BD441:BD444,"&lt;0")*Cadeirante/30*GV$4</f>
        <v>0</v>
      </c>
      <c r="GW441" s="104">
        <f>SUMIF(BF441:BF444,"&lt;0")*Cadeirante/30*GW$4+SUMIF(BH441:BH444,"&lt;0")*Cadeirante/30*GW$4</f>
        <v>0</v>
      </c>
      <c r="GX441" s="104">
        <f>SUMIF(BJ441:BJ444,"&lt;0")*Cadeirante/30*GX$4+SUMIF(BL441:BL444,"&lt;0")*Cadeirante/30*GX$4</f>
        <v>0</v>
      </c>
      <c r="GY441" s="104">
        <f>SUMIF(BN441:BN444,"&lt;0")*Cadeirante/30*GY$4+SUMIF(BP441:BP444,"&lt;0")*Cadeirante/30*GY$4</f>
        <v>0</v>
      </c>
      <c r="GZ441" s="104">
        <f>SUMIF(BR441:BR444,"&lt;0")*Cadeirante/30*GZ$4+SUMIF(BT441:BT444,"&lt;0")*Cadeirante/30*GZ$4</f>
        <v>0</v>
      </c>
      <c r="HA441" s="104">
        <f>SUMIF(BV441:BV444,"&lt;0")*Cadeirante/30*HA$4+SUMIF(BX441:BX444,"&lt;0")*Cadeirante/30*HA$4</f>
        <v>0</v>
      </c>
      <c r="HB441" s="104">
        <f>SUMIF(BZ441:BZ444,"&lt;0")*Cadeirante/30*HB$4+SUMIF(CB441:CB444,"&lt;0")*Cadeirante/30*HB$4</f>
        <v>0</v>
      </c>
      <c r="HC441" s="104">
        <f>SUMIF(CD441:CD444,"&lt;0")*Cadeirante/30*HC$4+SUMIF(CF441:CF444,"&lt;0")*Cadeirante/30*HC$4</f>
        <v>0</v>
      </c>
      <c r="HD441" s="104">
        <f>SUMIF(CH441:CH444,"&lt;0")*Cadeirante/30*HD$4+SUMIF(CJ441:CJ444,"&lt;0")*Cadeirante/30*HD$4</f>
        <v>0</v>
      </c>
      <c r="HE441" s="104">
        <f>SUMIF(CL441:CL444,"&lt;0")*Cadeirante/30*HE$4+SUMIF(CN441:CN444,"&lt;0")*Cadeirante/30*HE$4</f>
        <v>0</v>
      </c>
      <c r="HF441" s="104">
        <f>SUMIF(CP441:CP444,"&lt;0")*Cadeirante/30*HF$4+SUMIF(CR441:CR444,"&lt;0")*Cadeirante/30*HF$4</f>
        <v>0</v>
      </c>
      <c r="HG441" s="104">
        <f>SUMIF(CT441:CT444,"&lt;0")*Cadeirante/30*HG$4+SUMIF(CV441:CV444,"&lt;0")*Cadeirante/30*HG$4</f>
        <v>0</v>
      </c>
      <c r="HH441" s="104">
        <f>SUMIF(CX441:CX444,"&lt;0")*Cadeirante/30*HH$4+SUMIF(CZ441:CZ444,"&lt;0")*Cadeirante/30*HH$4</f>
        <v>0</v>
      </c>
      <c r="HI441" s="104">
        <f>SUMIF(DB441:DB444,"&lt;0")*Cadeirante/30*HI$4+SUMIF(DD441:DD444,"&lt;0")*Cadeirante/30*HI$4</f>
        <v>0</v>
      </c>
      <c r="HJ441" s="104">
        <f>SUMIF(DF441:DF444,"&lt;0")*Cadeirante/30*HJ$4+SUMIF(DH441:DH444,"&lt;0")*Cadeirante/30*HJ$4</f>
        <v>0</v>
      </c>
      <c r="HK441" s="104">
        <f>SUMIF(DJ441:DJ444,"&lt;0")*Cadeirante/30*HK$4+SUMIF(DL441:DL444,"&lt;0")*Cadeirante/30*HK$4</f>
        <v>0</v>
      </c>
      <c r="HL441" s="104">
        <f>SUMIF(DN441:DN444,"&lt;0")*Cadeirante/30*HL$4+SUMIF(DP441:DP444,"&lt;0")*Cadeirante/30*HL$4</f>
        <v>0</v>
      </c>
      <c r="HM441" s="104">
        <f>SUMIF(DR441:DR444,"&lt;0")*Cadeirante/30*HM$4+SUMIF(DT441:DT444,"&lt;0")*Cadeirante/30*HM$4</f>
        <v>0</v>
      </c>
      <c r="HN441" s="104">
        <f>SUMIF(DV441:DV444,"&lt;0")*Cadeirante/30*HN$4+SUMIF(DX441:DX444,"&lt;0")*Cadeirante/30*HN$4</f>
        <v>0</v>
      </c>
      <c r="HO441" s="104">
        <f>SUMIF(DZ441:DZ444,"&lt;0")*Cadeirante/30*HO$4+SUMIF(EB441:EB444,"&lt;0")*Cadeirante/30*HO$4</f>
        <v>0</v>
      </c>
      <c r="HP441" s="104">
        <f>SUMIF(ED441:ED444,"&lt;0")*Cadeirante/30*HP$4+SUMIF(EF441:EF444,"&lt;0")*Cadeirante/30*HP$4</f>
        <v>0</v>
      </c>
      <c r="HQ441" s="64"/>
      <c r="HR441" s="64"/>
      <c r="HS441" s="64"/>
      <c r="HT441" s="64"/>
      <c r="HU441" s="64"/>
      <c r="HV441" s="64"/>
      <c r="HW441" s="176">
        <v>17629.309999999998</v>
      </c>
      <c r="HX441" s="64"/>
      <c r="HY441" s="280">
        <f>IF(ISTEXT(EM441), VALUE(EM441), EM441)</f>
        <v>0</v>
      </c>
      <c r="HZ441" s="280">
        <f>IF(ISTEXT(EN441), VALUE(EN441), EN441)</f>
        <v>0</v>
      </c>
      <c r="IA441" s="280">
        <f>IF(ISTEXT(EO441), VALUE(EO441), EO441)</f>
        <v>0</v>
      </c>
      <c r="IB441" s="64" t="b">
        <f>HW441=FE441</f>
        <v>0</v>
      </c>
      <c r="IC441" s="64"/>
    </row>
    <row r="442" spans="1:237" s="106" customFormat="1" ht="22.5" customHeight="1" x14ac:dyDescent="0.25">
      <c r="A442" s="368" t="s">
        <v>3599</v>
      </c>
      <c r="B442" s="369" t="s">
        <v>3600</v>
      </c>
      <c r="C442" s="370" t="s">
        <v>3301</v>
      </c>
      <c r="D442" s="371" t="s">
        <v>3556</v>
      </c>
      <c r="E442" s="371" t="s">
        <v>3601</v>
      </c>
      <c r="F442" s="372" t="s">
        <v>3224</v>
      </c>
      <c r="G442" s="372" t="s">
        <v>3225</v>
      </c>
      <c r="H442" s="373" t="s">
        <v>197</v>
      </c>
      <c r="I442" s="374" t="s">
        <v>3602</v>
      </c>
      <c r="J442" s="421" t="s">
        <v>3300</v>
      </c>
      <c r="K442" s="421" t="s">
        <v>3234</v>
      </c>
      <c r="L442" s="329">
        <f>CONTINUA!BV442</f>
        <v>0</v>
      </c>
      <c r="M442" s="329">
        <f>CONTINUA!BW442</f>
        <v>0</v>
      </c>
      <c r="N442" s="895"/>
      <c r="O442" s="896" t="s">
        <v>4043</v>
      </c>
      <c r="P442" s="897" t="s">
        <v>4035</v>
      </c>
      <c r="Q442" s="400"/>
      <c r="R442" s="401"/>
      <c r="S442" s="400"/>
      <c r="T442" s="401"/>
      <c r="U442" s="400"/>
      <c r="V442" s="401"/>
      <c r="W442" s="400"/>
      <c r="X442" s="401"/>
      <c r="Y442" s="400"/>
      <c r="Z442" s="401"/>
      <c r="AA442" s="400"/>
      <c r="AB442" s="401"/>
      <c r="AC442" s="400"/>
      <c r="AD442" s="401"/>
      <c r="AE442" s="400"/>
      <c r="AF442" s="401"/>
      <c r="AG442" s="400"/>
      <c r="AH442" s="401"/>
      <c r="AI442" s="400"/>
      <c r="AJ442" s="401"/>
      <c r="AK442" s="400"/>
      <c r="AL442" s="401"/>
      <c r="AM442" s="400"/>
      <c r="AN442" s="401"/>
      <c r="AO442" s="400"/>
      <c r="AP442" s="401"/>
      <c r="AQ442" s="400"/>
      <c r="AR442" s="401"/>
      <c r="AS442" s="400"/>
      <c r="AT442" s="401"/>
      <c r="AU442" s="400"/>
      <c r="AV442" s="401"/>
      <c r="AW442" s="400"/>
      <c r="AX442" s="401"/>
      <c r="AY442" s="400"/>
      <c r="AZ442" s="401"/>
      <c r="BA442" s="400"/>
      <c r="BB442" s="401"/>
      <c r="BC442" s="400"/>
      <c r="BD442" s="401"/>
      <c r="BE442" s="400"/>
      <c r="BF442" s="401"/>
      <c r="BG442" s="400"/>
      <c r="BH442" s="401"/>
      <c r="BI442" s="400"/>
      <c r="BJ442" s="401"/>
      <c r="BK442" s="400"/>
      <c r="BL442" s="401"/>
      <c r="BM442" s="400"/>
      <c r="BN442" s="401"/>
      <c r="BO442" s="400"/>
      <c r="BP442" s="401"/>
      <c r="BQ442" s="400"/>
      <c r="BR442" s="401"/>
      <c r="BS442" s="400"/>
      <c r="BT442" s="401"/>
      <c r="BU442" s="400"/>
      <c r="BV442" s="401"/>
      <c r="BW442" s="400"/>
      <c r="BX442" s="401"/>
      <c r="BY442" s="400"/>
      <c r="BZ442" s="401"/>
      <c r="CA442" s="400"/>
      <c r="CB442" s="401"/>
      <c r="CC442" s="400"/>
      <c r="CD442" s="401"/>
      <c r="CE442" s="400"/>
      <c r="CF442" s="401"/>
      <c r="CG442" s="400"/>
      <c r="CH442" s="401"/>
      <c r="CI442" s="400"/>
      <c r="CJ442" s="401"/>
      <c r="CK442" s="400"/>
      <c r="CL442" s="401"/>
      <c r="CM442" s="400"/>
      <c r="CN442" s="401"/>
      <c r="CO442" s="400"/>
      <c r="CP442" s="401"/>
      <c r="CQ442" s="400"/>
      <c r="CR442" s="401"/>
      <c r="CS442" s="400"/>
      <c r="CT442" s="401"/>
      <c r="CU442" s="400"/>
      <c r="CV442" s="401"/>
      <c r="CW442" s="400"/>
      <c r="CX442" s="401"/>
      <c r="CY442" s="400"/>
      <c r="CZ442" s="401"/>
      <c r="DA442" s="400"/>
      <c r="DB442" s="401"/>
      <c r="DC442" s="400"/>
      <c r="DD442" s="401"/>
      <c r="DE442" s="400"/>
      <c r="DF442" s="401"/>
      <c r="DG442" s="400"/>
      <c r="DH442" s="401"/>
      <c r="DI442" s="400"/>
      <c r="DJ442" s="401"/>
      <c r="DK442" s="400"/>
      <c r="DL442" s="401"/>
      <c r="DM442" s="400"/>
      <c r="DN442" s="401"/>
      <c r="DO442" s="400"/>
      <c r="DP442" s="401"/>
      <c r="DQ442" s="400"/>
      <c r="DR442" s="401"/>
      <c r="DS442" s="400"/>
      <c r="DT442" s="401"/>
      <c r="DU442" s="400"/>
      <c r="DV442" s="401"/>
      <c r="DW442" s="400"/>
      <c r="DX442" s="401"/>
      <c r="DY442" s="400"/>
      <c r="DZ442" s="401"/>
      <c r="EA442" s="400"/>
      <c r="EB442" s="401"/>
      <c r="EC442" s="400"/>
      <c r="ED442" s="401"/>
      <c r="EE442" s="400"/>
      <c r="EF442" s="401"/>
      <c r="EG442" s="400"/>
      <c r="EH442" s="401"/>
      <c r="EI442" s="400"/>
      <c r="EJ442" s="447"/>
      <c r="EK442" s="511"/>
      <c r="EL442" s="514"/>
      <c r="EM442" s="448"/>
      <c r="EN442" s="344"/>
      <c r="EO442" s="345"/>
      <c r="EP442" s="171">
        <f t="shared" si="455"/>
        <v>0</v>
      </c>
      <c r="EQ442" s="171">
        <f t="shared" si="456"/>
        <v>0</v>
      </c>
      <c r="ER442" s="171">
        <f t="shared" si="457"/>
        <v>0</v>
      </c>
      <c r="ES442" s="171">
        <f t="shared" si="458"/>
        <v>0</v>
      </c>
      <c r="ET442" s="171">
        <f t="shared" si="459"/>
        <v>0</v>
      </c>
      <c r="EU442" s="171">
        <f t="shared" si="460"/>
        <v>0</v>
      </c>
      <c r="EV442" s="172">
        <f t="shared" si="461"/>
        <v>0</v>
      </c>
      <c r="EW442" s="173"/>
      <c r="EX442" s="248">
        <f t="shared" si="508"/>
        <v>0</v>
      </c>
      <c r="EY442" s="174">
        <f>(L442*regular)+(M442*Cadeirantee)</f>
        <v>0</v>
      </c>
      <c r="EZ442" s="249">
        <f>SUMIF(FG442:GJ442,"&gt;0")</f>
        <v>0</v>
      </c>
      <c r="FA442" s="249">
        <f>SUMIF(FG442:GJ442,"&lt;0")+SUMIF(GN442:HP442,"&lt;0")</f>
        <v>0</v>
      </c>
      <c r="FB442" s="174">
        <v>0</v>
      </c>
      <c r="FC442" s="126">
        <f>N442*km*'VALORES TABELA'!$B$13</f>
        <v>0</v>
      </c>
      <c r="FD442" s="250">
        <f t="shared" ref="FD442:FD445" si="509">GL442</f>
        <v>0</v>
      </c>
      <c r="FE442" s="105"/>
      <c r="FF442" s="119"/>
      <c r="FG442" s="119"/>
      <c r="FH442" s="119"/>
      <c r="FI442" s="119"/>
      <c r="FJ442" s="119"/>
      <c r="FK442" s="119"/>
      <c r="FL442" s="119"/>
      <c r="FM442" s="119"/>
      <c r="FN442" s="119"/>
      <c r="FO442" s="119"/>
      <c r="FP442" s="119"/>
      <c r="FQ442" s="119"/>
      <c r="FR442" s="119"/>
      <c r="FS442" s="119"/>
      <c r="FT442" s="119"/>
      <c r="FU442" s="119"/>
      <c r="FV442" s="119"/>
      <c r="FW442" s="119"/>
      <c r="FX442" s="119"/>
      <c r="FY442" s="119"/>
      <c r="FZ442" s="119"/>
      <c r="GA442" s="119"/>
      <c r="GB442" s="119"/>
      <c r="GC442" s="119"/>
      <c r="GD442" s="119"/>
      <c r="GE442" s="119"/>
      <c r="GF442" s="119"/>
      <c r="GG442" s="119"/>
      <c r="GH442" s="119"/>
      <c r="GI442" s="119"/>
      <c r="GJ442" s="119"/>
      <c r="GK442" s="251"/>
      <c r="GL442" s="103">
        <f t="shared" si="462"/>
        <v>0</v>
      </c>
      <c r="GM442" s="124"/>
      <c r="GN442" s="104"/>
      <c r="GO442" s="104"/>
      <c r="GP442" s="104"/>
      <c r="GQ442" s="104"/>
      <c r="GR442" s="104"/>
      <c r="GS442" s="104"/>
      <c r="GT442" s="104"/>
      <c r="GU442" s="104"/>
      <c r="GV442" s="104"/>
      <c r="GW442" s="104"/>
      <c r="GX442" s="104"/>
      <c r="GY442" s="104"/>
      <c r="GZ442" s="104"/>
      <c r="HA442" s="104"/>
      <c r="HB442" s="104"/>
      <c r="HC442" s="104"/>
      <c r="HD442" s="104"/>
      <c r="HE442" s="104"/>
      <c r="HF442" s="104"/>
      <c r="HG442" s="104"/>
      <c r="HH442" s="104"/>
      <c r="HI442" s="104"/>
      <c r="HJ442" s="104"/>
      <c r="HK442" s="104"/>
      <c r="HL442" s="104"/>
      <c r="HM442" s="104"/>
      <c r="HN442" s="104"/>
      <c r="HO442" s="104"/>
      <c r="HP442" s="104"/>
      <c r="HQ442" s="64"/>
      <c r="HR442" s="64"/>
      <c r="HS442" s="64"/>
      <c r="HT442" s="64"/>
      <c r="HU442" s="64"/>
      <c r="HV442" s="64"/>
      <c r="HW442" s="105"/>
      <c r="HX442" s="64"/>
      <c r="HY442" s="280">
        <f t="shared" ref="HY442:HY445" si="510">IF(ISTEXT(EM442), VALUE(EM442), EM442)</f>
        <v>0</v>
      </c>
      <c r="HZ442" s="280">
        <f t="shared" ref="HZ442:HZ445" si="511">IF(ISTEXT(EN442), VALUE(EN442), EN442)</f>
        <v>0</v>
      </c>
      <c r="IA442" s="280">
        <f t="shared" ref="IA442:IA445" si="512">IF(ISTEXT(EO442), VALUE(EO442), EO442)</f>
        <v>0</v>
      </c>
      <c r="IB442" s="64"/>
      <c r="IC442" s="64"/>
    </row>
    <row r="443" spans="1:237" s="106" customFormat="1" ht="22.5" customHeight="1" x14ac:dyDescent="0.25">
      <c r="A443" s="368" t="s">
        <v>3599</v>
      </c>
      <c r="B443" s="369" t="s">
        <v>3600</v>
      </c>
      <c r="C443" s="375" t="s">
        <v>3301</v>
      </c>
      <c r="D443" s="371" t="s">
        <v>3556</v>
      </c>
      <c r="E443" s="371" t="s">
        <v>3601</v>
      </c>
      <c r="F443" s="376" t="s">
        <v>3224</v>
      </c>
      <c r="G443" s="376" t="s">
        <v>3225</v>
      </c>
      <c r="H443" s="373" t="s">
        <v>197</v>
      </c>
      <c r="I443" s="374" t="s">
        <v>3602</v>
      </c>
      <c r="J443" s="421" t="s">
        <v>3300</v>
      </c>
      <c r="K443" s="422" t="s">
        <v>3235</v>
      </c>
      <c r="L443" s="329">
        <f>CONTINUA!BV443</f>
        <v>0</v>
      </c>
      <c r="M443" s="329">
        <f>CONTINUA!BW443</f>
        <v>0</v>
      </c>
      <c r="N443" s="895"/>
      <c r="O443" s="896" t="s">
        <v>4043</v>
      </c>
      <c r="P443" s="897" t="s">
        <v>4035</v>
      </c>
      <c r="Q443" s="400"/>
      <c r="R443" s="401"/>
      <c r="S443" s="400"/>
      <c r="T443" s="401"/>
      <c r="U443" s="400"/>
      <c r="V443" s="401"/>
      <c r="W443" s="400"/>
      <c r="X443" s="401"/>
      <c r="Y443" s="400"/>
      <c r="Z443" s="401"/>
      <c r="AA443" s="400"/>
      <c r="AB443" s="401"/>
      <c r="AC443" s="400"/>
      <c r="AD443" s="401"/>
      <c r="AE443" s="400"/>
      <c r="AF443" s="401"/>
      <c r="AG443" s="400"/>
      <c r="AH443" s="401"/>
      <c r="AI443" s="400"/>
      <c r="AJ443" s="401"/>
      <c r="AK443" s="400"/>
      <c r="AL443" s="401"/>
      <c r="AM443" s="400"/>
      <c r="AN443" s="401"/>
      <c r="AO443" s="400"/>
      <c r="AP443" s="401"/>
      <c r="AQ443" s="400"/>
      <c r="AR443" s="401"/>
      <c r="AS443" s="400"/>
      <c r="AT443" s="401"/>
      <c r="AU443" s="400"/>
      <c r="AV443" s="401"/>
      <c r="AW443" s="400"/>
      <c r="AX443" s="401"/>
      <c r="AY443" s="400"/>
      <c r="AZ443" s="401"/>
      <c r="BA443" s="400"/>
      <c r="BB443" s="401"/>
      <c r="BC443" s="400"/>
      <c r="BD443" s="401"/>
      <c r="BE443" s="400"/>
      <c r="BF443" s="401"/>
      <c r="BG443" s="400"/>
      <c r="BH443" s="401"/>
      <c r="BI443" s="400"/>
      <c r="BJ443" s="401"/>
      <c r="BK443" s="400"/>
      <c r="BL443" s="401"/>
      <c r="BM443" s="400"/>
      <c r="BN443" s="401"/>
      <c r="BO443" s="400"/>
      <c r="BP443" s="401"/>
      <c r="BQ443" s="400"/>
      <c r="BR443" s="401"/>
      <c r="BS443" s="400"/>
      <c r="BT443" s="401"/>
      <c r="BU443" s="400"/>
      <c r="BV443" s="401"/>
      <c r="BW443" s="400"/>
      <c r="BX443" s="401"/>
      <c r="BY443" s="400"/>
      <c r="BZ443" s="401"/>
      <c r="CA443" s="400"/>
      <c r="CB443" s="401"/>
      <c r="CC443" s="400"/>
      <c r="CD443" s="401"/>
      <c r="CE443" s="400"/>
      <c r="CF443" s="401"/>
      <c r="CG443" s="400"/>
      <c r="CH443" s="401"/>
      <c r="CI443" s="400"/>
      <c r="CJ443" s="401"/>
      <c r="CK443" s="400"/>
      <c r="CL443" s="401"/>
      <c r="CM443" s="400"/>
      <c r="CN443" s="401"/>
      <c r="CO443" s="400"/>
      <c r="CP443" s="401"/>
      <c r="CQ443" s="400"/>
      <c r="CR443" s="401"/>
      <c r="CS443" s="400"/>
      <c r="CT443" s="401"/>
      <c r="CU443" s="400"/>
      <c r="CV443" s="401"/>
      <c r="CW443" s="400"/>
      <c r="CX443" s="401"/>
      <c r="CY443" s="400"/>
      <c r="CZ443" s="401"/>
      <c r="DA443" s="400"/>
      <c r="DB443" s="401"/>
      <c r="DC443" s="400"/>
      <c r="DD443" s="401"/>
      <c r="DE443" s="400"/>
      <c r="DF443" s="401"/>
      <c r="DG443" s="400"/>
      <c r="DH443" s="401"/>
      <c r="DI443" s="400"/>
      <c r="DJ443" s="401"/>
      <c r="DK443" s="400"/>
      <c r="DL443" s="401"/>
      <c r="DM443" s="400"/>
      <c r="DN443" s="401"/>
      <c r="DO443" s="400"/>
      <c r="DP443" s="401"/>
      <c r="DQ443" s="400"/>
      <c r="DR443" s="401"/>
      <c r="DS443" s="400"/>
      <c r="DT443" s="401"/>
      <c r="DU443" s="400"/>
      <c r="DV443" s="401"/>
      <c r="DW443" s="400"/>
      <c r="DX443" s="401"/>
      <c r="DY443" s="400"/>
      <c r="DZ443" s="401"/>
      <c r="EA443" s="400"/>
      <c r="EB443" s="401"/>
      <c r="EC443" s="400"/>
      <c r="ED443" s="401"/>
      <c r="EE443" s="400"/>
      <c r="EF443" s="401"/>
      <c r="EG443" s="400"/>
      <c r="EH443" s="401"/>
      <c r="EI443" s="400"/>
      <c r="EJ443" s="447"/>
      <c r="EK443" s="511"/>
      <c r="EL443" s="514"/>
      <c r="EM443" s="448"/>
      <c r="EN443" s="344"/>
      <c r="EO443" s="345"/>
      <c r="EP443" s="171">
        <f t="shared" si="455"/>
        <v>0</v>
      </c>
      <c r="EQ443" s="171">
        <f t="shared" si="456"/>
        <v>0</v>
      </c>
      <c r="ER443" s="171">
        <f t="shared" si="457"/>
        <v>0</v>
      </c>
      <c r="ES443" s="171">
        <f t="shared" si="458"/>
        <v>0</v>
      </c>
      <c r="ET443" s="171">
        <f t="shared" si="459"/>
        <v>0</v>
      </c>
      <c r="EU443" s="171">
        <f t="shared" si="460"/>
        <v>0</v>
      </c>
      <c r="EV443" s="172">
        <f t="shared" si="461"/>
        <v>0</v>
      </c>
      <c r="EW443" s="125"/>
      <c r="EX443" s="248">
        <f t="shared" si="508"/>
        <v>0</v>
      </c>
      <c r="EY443" s="174">
        <f>(L443*regular)+(M443*Cadeirantee)</f>
        <v>0</v>
      </c>
      <c r="EZ443" s="249">
        <f>SUMIF(FG443:GJ443,"&gt;0")</f>
        <v>0</v>
      </c>
      <c r="FA443" s="249">
        <f>SUMIF(FG443:GJ443,"&lt;0")+SUMIF(GN443:HP443,"&lt;0")</f>
        <v>0</v>
      </c>
      <c r="FB443" s="174">
        <v>0</v>
      </c>
      <c r="FC443" s="126">
        <f>N443*km*'VALORES TABELA'!$B$13</f>
        <v>0</v>
      </c>
      <c r="FD443" s="250">
        <f t="shared" si="509"/>
        <v>0</v>
      </c>
      <c r="FE443" s="105"/>
      <c r="FF443" s="108"/>
      <c r="FG443" s="108"/>
      <c r="FH443" s="108"/>
      <c r="FI443" s="108"/>
      <c r="FJ443" s="108"/>
      <c r="FK443" s="108"/>
      <c r="FL443" s="108"/>
      <c r="FM443" s="108"/>
      <c r="FN443" s="108"/>
      <c r="FO443" s="108"/>
      <c r="FP443" s="108"/>
      <c r="FQ443" s="108"/>
      <c r="FR443" s="108"/>
      <c r="FS443" s="108"/>
      <c r="FT443" s="108"/>
      <c r="FU443" s="108"/>
      <c r="FV443" s="108"/>
      <c r="FW443" s="108"/>
      <c r="FX443" s="108"/>
      <c r="FY443" s="108"/>
      <c r="FZ443" s="108"/>
      <c r="GA443" s="108"/>
      <c r="GB443" s="108"/>
      <c r="GC443" s="108"/>
      <c r="GD443" s="108"/>
      <c r="GE443" s="108"/>
      <c r="GF443" s="108"/>
      <c r="GG443" s="108"/>
      <c r="GH443" s="108"/>
      <c r="GI443" s="108"/>
      <c r="GJ443" s="108"/>
      <c r="GK443" s="251"/>
      <c r="GL443" s="103">
        <f t="shared" si="462"/>
        <v>0</v>
      </c>
      <c r="GM443" s="124"/>
      <c r="GN443" s="104"/>
      <c r="GO443" s="104"/>
      <c r="GP443" s="104"/>
      <c r="GQ443" s="104"/>
      <c r="GR443" s="104"/>
      <c r="GS443" s="104"/>
      <c r="GT443" s="104"/>
      <c r="GU443" s="104"/>
      <c r="GV443" s="104"/>
      <c r="GW443" s="104"/>
      <c r="GX443" s="104"/>
      <c r="GY443" s="104"/>
      <c r="GZ443" s="104"/>
      <c r="HA443" s="104"/>
      <c r="HB443" s="104"/>
      <c r="HC443" s="104"/>
      <c r="HD443" s="104"/>
      <c r="HE443" s="104"/>
      <c r="HF443" s="104"/>
      <c r="HG443" s="104"/>
      <c r="HH443" s="104"/>
      <c r="HI443" s="104"/>
      <c r="HJ443" s="104"/>
      <c r="HK443" s="104"/>
      <c r="HL443" s="104"/>
      <c r="HM443" s="104"/>
      <c r="HN443" s="104"/>
      <c r="HO443" s="104"/>
      <c r="HP443" s="104"/>
      <c r="HQ443" s="64"/>
      <c r="HR443" s="64"/>
      <c r="HS443" s="64"/>
      <c r="HT443" s="64"/>
      <c r="HU443" s="64"/>
      <c r="HV443" s="64"/>
      <c r="HW443" s="105"/>
      <c r="HX443" s="64"/>
      <c r="HY443" s="280">
        <f t="shared" si="510"/>
        <v>0</v>
      </c>
      <c r="HZ443" s="280">
        <f t="shared" si="511"/>
        <v>0</v>
      </c>
      <c r="IA443" s="280">
        <f t="shared" si="512"/>
        <v>0</v>
      </c>
      <c r="IB443" s="64"/>
      <c r="IC443" s="64"/>
    </row>
    <row r="444" spans="1:237" s="106" customFormat="1" ht="22.5" customHeight="1" x14ac:dyDescent="0.25">
      <c r="A444" s="368" t="s">
        <v>3599</v>
      </c>
      <c r="B444" s="369" t="s">
        <v>3600</v>
      </c>
      <c r="C444" s="375" t="s">
        <v>3301</v>
      </c>
      <c r="D444" s="371" t="s">
        <v>3556</v>
      </c>
      <c r="E444" s="371" t="s">
        <v>3601</v>
      </c>
      <c r="F444" s="376" t="s">
        <v>3224</v>
      </c>
      <c r="G444" s="376" t="s">
        <v>3225</v>
      </c>
      <c r="H444" s="373" t="s">
        <v>197</v>
      </c>
      <c r="I444" s="374" t="s">
        <v>3602</v>
      </c>
      <c r="J444" s="421" t="s">
        <v>3300</v>
      </c>
      <c r="K444" s="423" t="s">
        <v>3236</v>
      </c>
      <c r="L444" s="329">
        <f>CONTINUA!BV444</f>
        <v>0</v>
      </c>
      <c r="M444" s="329">
        <f>CONTINUA!BW444</f>
        <v>0</v>
      </c>
      <c r="N444" s="895"/>
      <c r="O444" s="896" t="s">
        <v>4043</v>
      </c>
      <c r="P444" s="897" t="s">
        <v>4035</v>
      </c>
      <c r="Q444" s="400">
        <v>23</v>
      </c>
      <c r="R444" s="401"/>
      <c r="S444" s="400"/>
      <c r="T444" s="401"/>
      <c r="U444" s="400"/>
      <c r="V444" s="401"/>
      <c r="W444" s="400"/>
      <c r="X444" s="401"/>
      <c r="Y444" s="400"/>
      <c r="Z444" s="401"/>
      <c r="AA444" s="400"/>
      <c r="AB444" s="401"/>
      <c r="AC444" s="400"/>
      <c r="AD444" s="401"/>
      <c r="AE444" s="400"/>
      <c r="AF444" s="401"/>
      <c r="AG444" s="400"/>
      <c r="AH444" s="401"/>
      <c r="AI444" s="400"/>
      <c r="AJ444" s="401"/>
      <c r="AK444" s="400"/>
      <c r="AL444" s="401"/>
      <c r="AM444" s="400"/>
      <c r="AN444" s="401"/>
      <c r="AO444" s="400"/>
      <c r="AP444" s="401"/>
      <c r="AQ444" s="400"/>
      <c r="AR444" s="401"/>
      <c r="AS444" s="400"/>
      <c r="AT444" s="401"/>
      <c r="AU444" s="400"/>
      <c r="AV444" s="401"/>
      <c r="AW444" s="400"/>
      <c r="AX444" s="401"/>
      <c r="AY444" s="400"/>
      <c r="AZ444" s="401"/>
      <c r="BA444" s="400"/>
      <c r="BB444" s="401"/>
      <c r="BC444" s="400"/>
      <c r="BD444" s="401"/>
      <c r="BE444" s="400"/>
      <c r="BF444" s="401"/>
      <c r="BG444" s="400"/>
      <c r="BH444" s="401"/>
      <c r="BI444" s="400"/>
      <c r="BJ444" s="401"/>
      <c r="BK444" s="400"/>
      <c r="BL444" s="401"/>
      <c r="BM444" s="400"/>
      <c r="BN444" s="401"/>
      <c r="BO444" s="400"/>
      <c r="BP444" s="401"/>
      <c r="BQ444" s="400"/>
      <c r="BR444" s="401"/>
      <c r="BS444" s="400"/>
      <c r="BT444" s="401"/>
      <c r="BU444" s="400"/>
      <c r="BV444" s="401"/>
      <c r="BW444" s="400"/>
      <c r="BX444" s="401"/>
      <c r="BY444" s="400"/>
      <c r="BZ444" s="401"/>
      <c r="CA444" s="400"/>
      <c r="CB444" s="401"/>
      <c r="CC444" s="400"/>
      <c r="CD444" s="401"/>
      <c r="CE444" s="400"/>
      <c r="CF444" s="401"/>
      <c r="CG444" s="400"/>
      <c r="CH444" s="401"/>
      <c r="CI444" s="400"/>
      <c r="CJ444" s="401"/>
      <c r="CK444" s="400"/>
      <c r="CL444" s="401"/>
      <c r="CM444" s="400"/>
      <c r="CN444" s="401"/>
      <c r="CO444" s="400"/>
      <c r="CP444" s="401"/>
      <c r="CQ444" s="400"/>
      <c r="CR444" s="401"/>
      <c r="CS444" s="400"/>
      <c r="CT444" s="401"/>
      <c r="CU444" s="400"/>
      <c r="CV444" s="401"/>
      <c r="CW444" s="400"/>
      <c r="CX444" s="401"/>
      <c r="CY444" s="400"/>
      <c r="CZ444" s="401"/>
      <c r="DA444" s="400"/>
      <c r="DB444" s="401"/>
      <c r="DC444" s="400"/>
      <c r="DD444" s="401"/>
      <c r="DE444" s="400"/>
      <c r="DF444" s="401"/>
      <c r="DG444" s="400"/>
      <c r="DH444" s="401"/>
      <c r="DI444" s="400"/>
      <c r="DJ444" s="401"/>
      <c r="DK444" s="400"/>
      <c r="DL444" s="401"/>
      <c r="DM444" s="400"/>
      <c r="DN444" s="401"/>
      <c r="DO444" s="400"/>
      <c r="DP444" s="401"/>
      <c r="DQ444" s="400"/>
      <c r="DR444" s="401"/>
      <c r="DS444" s="400"/>
      <c r="DT444" s="401"/>
      <c r="DU444" s="400"/>
      <c r="DV444" s="401"/>
      <c r="DW444" s="400"/>
      <c r="DX444" s="401"/>
      <c r="DY444" s="400"/>
      <c r="DZ444" s="401"/>
      <c r="EA444" s="400"/>
      <c r="EB444" s="401"/>
      <c r="EC444" s="400"/>
      <c r="ED444" s="401"/>
      <c r="EE444" s="400"/>
      <c r="EF444" s="401"/>
      <c r="EG444" s="400"/>
      <c r="EH444" s="401"/>
      <c r="EI444" s="400"/>
      <c r="EJ444" s="447"/>
      <c r="EK444" s="511"/>
      <c r="EL444" s="514"/>
      <c r="EM444" s="448"/>
      <c r="EN444" s="344"/>
      <c r="EO444" s="345"/>
      <c r="EP444" s="171">
        <f t="shared" si="455"/>
        <v>23</v>
      </c>
      <c r="EQ444" s="171">
        <f t="shared" si="456"/>
        <v>0</v>
      </c>
      <c r="ER444" s="171">
        <f t="shared" si="457"/>
        <v>0</v>
      </c>
      <c r="ES444" s="171">
        <f t="shared" si="458"/>
        <v>0</v>
      </c>
      <c r="ET444" s="171">
        <f t="shared" si="459"/>
        <v>0</v>
      </c>
      <c r="EU444" s="171">
        <f t="shared" si="460"/>
        <v>0</v>
      </c>
      <c r="EV444" s="172">
        <f t="shared" si="461"/>
        <v>23</v>
      </c>
      <c r="EW444" s="127"/>
      <c r="EX444" s="248">
        <f t="shared" si="508"/>
        <v>0</v>
      </c>
      <c r="EY444" s="174">
        <f>(L444*regular)+(M444*Cadeirantee)</f>
        <v>0</v>
      </c>
      <c r="EZ444" s="249">
        <f>SUMIF(FG444:GJ444,"&gt;0")</f>
        <v>0</v>
      </c>
      <c r="FA444" s="249">
        <f>SUMIF(FG444:GJ444,"&lt;0")+SUMIF(GN444:HP444,"&lt;0")</f>
        <v>0</v>
      </c>
      <c r="FB444" s="174">
        <v>0</v>
      </c>
      <c r="FC444" s="126">
        <f>N444*km*'VALORES TABELA'!$B$13</f>
        <v>0</v>
      </c>
      <c r="FD444" s="250">
        <f t="shared" si="509"/>
        <v>0</v>
      </c>
      <c r="FE444" s="105"/>
      <c r="FF444" s="118"/>
      <c r="FG444" s="118"/>
      <c r="FH444" s="118"/>
      <c r="FI444" s="118"/>
      <c r="FJ444" s="118"/>
      <c r="FK444" s="118"/>
      <c r="FL444" s="118"/>
      <c r="FM444" s="118"/>
      <c r="FN444" s="118"/>
      <c r="FO444" s="118"/>
      <c r="FP444" s="118"/>
      <c r="FQ444" s="118"/>
      <c r="FR444" s="118"/>
      <c r="FS444" s="118"/>
      <c r="FT444" s="118"/>
      <c r="FU444" s="118"/>
      <c r="FV444" s="118"/>
      <c r="FW444" s="118"/>
      <c r="FX444" s="118"/>
      <c r="FY444" s="118"/>
      <c r="FZ444" s="118"/>
      <c r="GA444" s="118"/>
      <c r="GB444" s="118"/>
      <c r="GC444" s="118"/>
      <c r="GD444" s="118"/>
      <c r="GE444" s="118"/>
      <c r="GF444" s="118"/>
      <c r="GG444" s="118"/>
      <c r="GH444" s="118"/>
      <c r="GI444" s="118"/>
      <c r="GJ444" s="118"/>
      <c r="GK444" s="252"/>
      <c r="GL444" s="103">
        <f t="shared" si="462"/>
        <v>0</v>
      </c>
      <c r="GM444" s="124"/>
      <c r="GN444" s="104"/>
      <c r="GO444" s="104"/>
      <c r="GP444" s="104"/>
      <c r="GQ444" s="104"/>
      <c r="GR444" s="104"/>
      <c r="GS444" s="104"/>
      <c r="GT444" s="104"/>
      <c r="GU444" s="104"/>
      <c r="GV444" s="104"/>
      <c r="GW444" s="104"/>
      <c r="GX444" s="104"/>
      <c r="GY444" s="104"/>
      <c r="GZ444" s="104"/>
      <c r="HA444" s="104"/>
      <c r="HB444" s="104"/>
      <c r="HC444" s="104"/>
      <c r="HD444" s="104"/>
      <c r="HE444" s="104"/>
      <c r="HF444" s="104"/>
      <c r="HG444" s="104"/>
      <c r="HH444" s="104"/>
      <c r="HI444" s="104"/>
      <c r="HJ444" s="104"/>
      <c r="HK444" s="104"/>
      <c r="HL444" s="104"/>
      <c r="HM444" s="104"/>
      <c r="HN444" s="104"/>
      <c r="HO444" s="104"/>
      <c r="HP444" s="104"/>
      <c r="HQ444" s="64"/>
      <c r="HR444" s="65"/>
      <c r="HS444" s="65"/>
      <c r="HT444" s="65"/>
      <c r="HU444" s="65"/>
      <c r="HV444" s="65"/>
      <c r="HW444" s="105"/>
      <c r="HX444" s="65"/>
      <c r="HY444" s="280">
        <f t="shared" si="510"/>
        <v>0</v>
      </c>
      <c r="HZ444" s="280">
        <f t="shared" si="511"/>
        <v>0</v>
      </c>
      <c r="IA444" s="280">
        <f t="shared" si="512"/>
        <v>0</v>
      </c>
      <c r="IB444" s="65"/>
      <c r="IC444" s="65"/>
    </row>
    <row r="445" spans="1:237" s="106" customFormat="1" ht="22.5" customHeight="1" thickBot="1" x14ac:dyDescent="0.3">
      <c r="A445" s="377" t="s">
        <v>3599</v>
      </c>
      <c r="B445" s="378" t="s">
        <v>3600</v>
      </c>
      <c r="C445" s="379" t="s">
        <v>3301</v>
      </c>
      <c r="D445" s="380" t="s">
        <v>3556</v>
      </c>
      <c r="E445" s="380" t="s">
        <v>3601</v>
      </c>
      <c r="F445" s="381" t="s">
        <v>3224</v>
      </c>
      <c r="G445" s="381" t="s">
        <v>3225</v>
      </c>
      <c r="H445" s="382" t="s">
        <v>197</v>
      </c>
      <c r="I445" s="383" t="s">
        <v>3602</v>
      </c>
      <c r="J445" s="421" t="s">
        <v>3300</v>
      </c>
      <c r="K445" s="424" t="s">
        <v>60</v>
      </c>
      <c r="L445" s="329">
        <f>CONTINUA!BV445</f>
        <v>0</v>
      </c>
      <c r="M445" s="329">
        <f>CONTINUA!BW445</f>
        <v>0</v>
      </c>
      <c r="N445" s="895"/>
      <c r="O445" s="896" t="s">
        <v>4043</v>
      </c>
      <c r="P445" s="897" t="s">
        <v>4035</v>
      </c>
      <c r="Q445" s="400"/>
      <c r="R445" s="401"/>
      <c r="S445" s="400"/>
      <c r="T445" s="401"/>
      <c r="U445" s="400"/>
      <c r="V445" s="401"/>
      <c r="W445" s="400"/>
      <c r="X445" s="401"/>
      <c r="Y445" s="400"/>
      <c r="Z445" s="401"/>
      <c r="AA445" s="400"/>
      <c r="AB445" s="401"/>
      <c r="AC445" s="400"/>
      <c r="AD445" s="401"/>
      <c r="AE445" s="400"/>
      <c r="AF445" s="401"/>
      <c r="AG445" s="400"/>
      <c r="AH445" s="401"/>
      <c r="AI445" s="400"/>
      <c r="AJ445" s="401"/>
      <c r="AK445" s="400"/>
      <c r="AL445" s="401"/>
      <c r="AM445" s="400"/>
      <c r="AN445" s="401"/>
      <c r="AO445" s="400"/>
      <c r="AP445" s="401"/>
      <c r="AQ445" s="400"/>
      <c r="AR445" s="401"/>
      <c r="AS445" s="400"/>
      <c r="AT445" s="401"/>
      <c r="AU445" s="400"/>
      <c r="AV445" s="401"/>
      <c r="AW445" s="400"/>
      <c r="AX445" s="401"/>
      <c r="AY445" s="400"/>
      <c r="AZ445" s="401"/>
      <c r="BA445" s="400"/>
      <c r="BB445" s="401"/>
      <c r="BC445" s="400"/>
      <c r="BD445" s="401"/>
      <c r="BE445" s="400"/>
      <c r="BF445" s="401"/>
      <c r="BG445" s="400"/>
      <c r="BH445" s="401"/>
      <c r="BI445" s="400"/>
      <c r="BJ445" s="401"/>
      <c r="BK445" s="400"/>
      <c r="BL445" s="401"/>
      <c r="BM445" s="400"/>
      <c r="BN445" s="401"/>
      <c r="BO445" s="400"/>
      <c r="BP445" s="401"/>
      <c r="BQ445" s="400"/>
      <c r="BR445" s="401"/>
      <c r="BS445" s="400"/>
      <c r="BT445" s="401"/>
      <c r="BU445" s="400"/>
      <c r="BV445" s="401"/>
      <c r="BW445" s="400"/>
      <c r="BX445" s="401"/>
      <c r="BY445" s="400"/>
      <c r="BZ445" s="401"/>
      <c r="CA445" s="400"/>
      <c r="CB445" s="401"/>
      <c r="CC445" s="400"/>
      <c r="CD445" s="401"/>
      <c r="CE445" s="400"/>
      <c r="CF445" s="401"/>
      <c r="CG445" s="400"/>
      <c r="CH445" s="401"/>
      <c r="CI445" s="400"/>
      <c r="CJ445" s="401"/>
      <c r="CK445" s="400"/>
      <c r="CL445" s="401"/>
      <c r="CM445" s="400"/>
      <c r="CN445" s="401"/>
      <c r="CO445" s="400"/>
      <c r="CP445" s="401"/>
      <c r="CQ445" s="400"/>
      <c r="CR445" s="401"/>
      <c r="CS445" s="400"/>
      <c r="CT445" s="401"/>
      <c r="CU445" s="400"/>
      <c r="CV445" s="401"/>
      <c r="CW445" s="400"/>
      <c r="CX445" s="401"/>
      <c r="CY445" s="400"/>
      <c r="CZ445" s="401"/>
      <c r="DA445" s="400"/>
      <c r="DB445" s="401"/>
      <c r="DC445" s="400"/>
      <c r="DD445" s="401"/>
      <c r="DE445" s="400"/>
      <c r="DF445" s="401"/>
      <c r="DG445" s="400"/>
      <c r="DH445" s="401"/>
      <c r="DI445" s="400"/>
      <c r="DJ445" s="401"/>
      <c r="DK445" s="400"/>
      <c r="DL445" s="401"/>
      <c r="DM445" s="400"/>
      <c r="DN445" s="401"/>
      <c r="DO445" s="400"/>
      <c r="DP445" s="401"/>
      <c r="DQ445" s="400"/>
      <c r="DR445" s="401"/>
      <c r="DS445" s="400"/>
      <c r="DT445" s="401"/>
      <c r="DU445" s="400"/>
      <c r="DV445" s="401"/>
      <c r="DW445" s="400"/>
      <c r="DX445" s="401"/>
      <c r="DY445" s="400"/>
      <c r="DZ445" s="401"/>
      <c r="EA445" s="400"/>
      <c r="EB445" s="401"/>
      <c r="EC445" s="400"/>
      <c r="ED445" s="401"/>
      <c r="EE445" s="400"/>
      <c r="EF445" s="401"/>
      <c r="EG445" s="400"/>
      <c r="EH445" s="401"/>
      <c r="EI445" s="400"/>
      <c r="EJ445" s="447"/>
      <c r="EK445" s="512"/>
      <c r="EL445" s="515"/>
      <c r="EM445" s="450"/>
      <c r="EN445" s="348"/>
      <c r="EO445" s="348"/>
      <c r="EP445" s="179">
        <f t="shared" si="455"/>
        <v>0</v>
      </c>
      <c r="EQ445" s="179">
        <f t="shared" si="456"/>
        <v>0</v>
      </c>
      <c r="ER445" s="179">
        <f t="shared" si="457"/>
        <v>0</v>
      </c>
      <c r="ES445" s="179">
        <f t="shared" si="458"/>
        <v>0</v>
      </c>
      <c r="ET445" s="179">
        <f t="shared" si="459"/>
        <v>0</v>
      </c>
      <c r="EU445" s="179">
        <f t="shared" si="460"/>
        <v>0</v>
      </c>
      <c r="EV445" s="172">
        <f t="shared" si="461"/>
        <v>0</v>
      </c>
      <c r="EW445" s="253"/>
      <c r="EX445" s="254">
        <v>0</v>
      </c>
      <c r="EY445" s="180">
        <v>0</v>
      </c>
      <c r="EZ445" s="255">
        <v>0</v>
      </c>
      <c r="FA445" s="255">
        <v>0</v>
      </c>
      <c r="FB445" s="180">
        <f>SUM(FF445:GI445)/2</f>
        <v>0</v>
      </c>
      <c r="FC445" s="256">
        <f>N445*km*'VALORES TABELA'!$B$13</f>
        <v>0</v>
      </c>
      <c r="FD445" s="250">
        <f t="shared" si="509"/>
        <v>0</v>
      </c>
      <c r="FE445" s="257"/>
      <c r="FF445" s="181">
        <f>((Q445+S445)*Percapita)+((R445+T445)*Cadeirante)</f>
        <v>0</v>
      </c>
      <c r="FG445" s="181">
        <f>((U445+W445)*Percapita/30*FG$4)+((V445+X445)*Cadeirante/30*FG$4)</f>
        <v>0</v>
      </c>
      <c r="FH445" s="181">
        <f>((Y445+AA445)*Percapita/30*FH$4)+((Z445+AB445)*Cadeirante/30*FH$4)</f>
        <v>0</v>
      </c>
      <c r="FI445" s="181">
        <f>((AC445+AE445)*Percapita/30*FI$4)+((AD445+AF445)*Cadeirante/30*FI$4)</f>
        <v>0</v>
      </c>
      <c r="FJ445" s="181">
        <f>((AG445+AI445)*Percapita/30*FJ$4)+((AH445+AJ445)*Cadeirante/30*FJ$4)</f>
        <v>0</v>
      </c>
      <c r="FK445" s="181">
        <f>((AK445+AM445)*Percapita/30*FK$4)+((AL445+AN445)*Cadeirante/30*FK$4)</f>
        <v>0</v>
      </c>
      <c r="FL445" s="181">
        <f>((AO445+AQ445)*Percapita/30*FL$4)+((AP445+AR445)*Cadeirante/30*FL$4)</f>
        <v>0</v>
      </c>
      <c r="FM445" s="181">
        <f>((AS445+AU445)*Percapita/30*FM$4)+((AT445+AV445)*Cadeirante/30*FM$4)</f>
        <v>0</v>
      </c>
      <c r="FN445" s="181">
        <f>((AW445+AY445)*Percapita/30*FN$4)+((AX445+AZ445)*Cadeirante/30*FN$4)</f>
        <v>0</v>
      </c>
      <c r="FO445" s="181">
        <f>((BA445+BC445)*Percapita/30*FO$4)+((BB445+BD445)*Cadeirante/30*FO$4)</f>
        <v>0</v>
      </c>
      <c r="FP445" s="181">
        <f>((BE445+BG445)*Percapita/30*FP$4)+((BF445+BH445)*Cadeirante/30*FP$4)</f>
        <v>0</v>
      </c>
      <c r="FQ445" s="181">
        <f>((BI445+BK445)*Percapita/30*FQ$4)+((BJ445+BL445)*Cadeirante/30*FQ$4)</f>
        <v>0</v>
      </c>
      <c r="FR445" s="181">
        <f>((BM445+BO445)*Percapita/30*FR$4)+((BN445+BP445)*Cadeirante/30*FR$4)</f>
        <v>0</v>
      </c>
      <c r="FS445" s="181">
        <f>((BQ445+BS445)*Percapita/30*FS$4)+((BR445+BT445)*Cadeirante/30*FS$4)</f>
        <v>0</v>
      </c>
      <c r="FT445" s="181">
        <f>((BU445+BW445)*Percapita/30*FT$4)+((BV445+BX445)*Cadeirante/30*FT$4)</f>
        <v>0</v>
      </c>
      <c r="FU445" s="181">
        <f>((BY445+CA445)*Percapita/30*FU$4)+((BZ445+CB445)*Cadeirante/30*FU$4)</f>
        <v>0</v>
      </c>
      <c r="FV445" s="181">
        <f>((CC445+CE445)*Percapita/30*FV$4)+((CD445+CF445)*Cadeirante/30*FV$4)</f>
        <v>0</v>
      </c>
      <c r="FW445" s="181">
        <f>((CG445+CI445)*Percapita/30*FW$4)+((CI445+CK445)*Cadeirante/30*FW$4)</f>
        <v>0</v>
      </c>
      <c r="FX445" s="181">
        <f>((CK445+CM445)*Percapita/30*FX$4)+((CL445+CN445)*Cadeirante/30*FX$4)</f>
        <v>0</v>
      </c>
      <c r="FY445" s="181">
        <f>((CO445+CQ445)*Percapita/30*FY$4)+((CP445+CR445)*Cadeirante/30*FY$4)</f>
        <v>0</v>
      </c>
      <c r="FZ445" s="181">
        <f>((CS445+CU445)*Percapita/30*FZ$4)+((CT445+CV445)*Cadeirante/30*FZ$4)</f>
        <v>0</v>
      </c>
      <c r="GA445" s="181">
        <f>((CW445+CY445)*Percapita/30*GA$4)+((CX445+CZ445)*Cadeirante/30*GA$4)</f>
        <v>0</v>
      </c>
      <c r="GB445" s="181">
        <f>((DA445+DC445)*Percapita/30*GB$4)+((DB445+DD445)*Cadeirante/30*GB$4)</f>
        <v>0</v>
      </c>
      <c r="GC445" s="181">
        <f>((DE445+DG445)*Percapita/30*GC$4)+((DF445+DH445)*Cadeirante/30*GC$4)</f>
        <v>0</v>
      </c>
      <c r="GD445" s="181">
        <f>((DI445+DK445)*Percapita/30*GD$4)+((DJ445+DL445)*Cadeirante/30*GD$4)</f>
        <v>0</v>
      </c>
      <c r="GE445" s="181">
        <f>((DM445+DO445)*Percapita/30*GE$4)+((DN445+DP445)*Cadeirante/30*GE$4)</f>
        <v>0</v>
      </c>
      <c r="GF445" s="181">
        <f>((DQ445+DS445)*Percapita/30*GF$4)+((DR445+DT445)*Cadeirante/30*GF$4)</f>
        <v>0</v>
      </c>
      <c r="GG445" s="181">
        <f>((DU445+DW445)*Percapita/30*GG$4)+((DV445+DX445)*Cadeirante/30*GG$4)</f>
        <v>0</v>
      </c>
      <c r="GH445" s="181">
        <f>((DY445+EA445)*Percapita/30*GH$4)+((DZ445+EB445)*Cadeirante/30*GH$4)</f>
        <v>0</v>
      </c>
      <c r="GI445" s="181">
        <f>((EC445+EE445)*Percapita/30*GI$4)+((ED445+EF445)*Cadeirante/30*GI$4)</f>
        <v>0</v>
      </c>
      <c r="GJ445" s="181">
        <f>((EG445+EI445)*Percapita)+((EH445+EJ445)*Cadeirante)</f>
        <v>0</v>
      </c>
      <c r="GK445" s="258"/>
      <c r="GL445" s="103">
        <f t="shared" si="462"/>
        <v>0</v>
      </c>
      <c r="GM445" s="124"/>
      <c r="GN445" s="182"/>
      <c r="GO445" s="182"/>
      <c r="GP445" s="182"/>
      <c r="GQ445" s="182"/>
      <c r="GR445" s="182"/>
      <c r="GS445" s="182"/>
      <c r="GT445" s="182"/>
      <c r="GU445" s="182"/>
      <c r="GV445" s="182"/>
      <c r="GW445" s="182"/>
      <c r="GX445" s="182"/>
      <c r="GY445" s="182"/>
      <c r="GZ445" s="182"/>
      <c r="HA445" s="182"/>
      <c r="HB445" s="182"/>
      <c r="HC445" s="182"/>
      <c r="HD445" s="182"/>
      <c r="HE445" s="182"/>
      <c r="HF445" s="182"/>
      <c r="HG445" s="182"/>
      <c r="HH445" s="182"/>
      <c r="HI445" s="182"/>
      <c r="HJ445" s="182"/>
      <c r="HK445" s="182"/>
      <c r="HL445" s="182"/>
      <c r="HM445" s="182"/>
      <c r="HN445" s="182"/>
      <c r="HO445" s="182"/>
      <c r="HP445" s="259"/>
      <c r="HQ445" s="64"/>
      <c r="HW445" s="257"/>
      <c r="HY445" s="280">
        <f t="shared" si="510"/>
        <v>0</v>
      </c>
      <c r="HZ445" s="280">
        <f t="shared" si="511"/>
        <v>0</v>
      </c>
      <c r="IA445" s="280">
        <f t="shared" si="512"/>
        <v>0</v>
      </c>
    </row>
    <row r="446" spans="1:237" s="106" customFormat="1" ht="22.5" customHeight="1" x14ac:dyDescent="0.25">
      <c r="A446" t="s">
        <v>3603</v>
      </c>
      <c r="B446" s="522" t="s">
        <v>3604</v>
      </c>
      <c r="C446" s="523">
        <v>1</v>
      </c>
      <c r="D446" s="524" t="s">
        <v>3556</v>
      </c>
      <c r="E446" s="524" t="s">
        <v>3605</v>
      </c>
      <c r="F446" s="525" t="s">
        <v>3224</v>
      </c>
      <c r="G446" s="525" t="s">
        <v>3225</v>
      </c>
      <c r="H446" s="350" t="s">
        <v>197</v>
      </c>
      <c r="I446" s="351" t="s">
        <v>3606</v>
      </c>
      <c r="J446" s="409" t="s">
        <v>3231</v>
      </c>
      <c r="K446" s="410" t="s">
        <v>3232</v>
      </c>
      <c r="L446" s="329">
        <f>CONTINUA!BV446</f>
        <v>0</v>
      </c>
      <c r="M446" s="329">
        <f>CONTINUA!BW446</f>
        <v>0</v>
      </c>
      <c r="N446" s="895"/>
      <c r="O446" s="896" t="s">
        <v>4043</v>
      </c>
      <c r="P446" s="897" t="s">
        <v>4035</v>
      </c>
      <c r="Q446" s="400">
        <v>7</v>
      </c>
      <c r="R446" s="401"/>
      <c r="S446" s="400"/>
      <c r="T446" s="401"/>
      <c r="U446" s="400"/>
      <c r="V446" s="401"/>
      <c r="W446" s="400"/>
      <c r="X446" s="401"/>
      <c r="Y446" s="400"/>
      <c r="Z446" s="401"/>
      <c r="AA446" s="400"/>
      <c r="AB446" s="401"/>
      <c r="AC446" s="400"/>
      <c r="AD446" s="401"/>
      <c r="AE446" s="400"/>
      <c r="AF446" s="401"/>
      <c r="AG446" s="400"/>
      <c r="AH446" s="401"/>
      <c r="AI446" s="400"/>
      <c r="AJ446" s="401"/>
      <c r="AK446" s="400"/>
      <c r="AL446" s="401"/>
      <c r="AM446" s="400"/>
      <c r="AN446" s="401"/>
      <c r="AO446" s="400"/>
      <c r="AP446" s="401"/>
      <c r="AQ446" s="400"/>
      <c r="AR446" s="401"/>
      <c r="AS446" s="400"/>
      <c r="AT446" s="401"/>
      <c r="AU446" s="400"/>
      <c r="AV446" s="401"/>
      <c r="AW446" s="400"/>
      <c r="AX446" s="401"/>
      <c r="AY446" s="400"/>
      <c r="AZ446" s="401"/>
      <c r="BA446" s="400"/>
      <c r="BB446" s="401"/>
      <c r="BC446" s="400"/>
      <c r="BD446" s="401"/>
      <c r="BE446" s="400"/>
      <c r="BF446" s="401"/>
      <c r="BG446" s="400"/>
      <c r="BH446" s="401"/>
      <c r="BI446" s="400"/>
      <c r="BJ446" s="401"/>
      <c r="BK446" s="400"/>
      <c r="BL446" s="401"/>
      <c r="BM446" s="400"/>
      <c r="BN446" s="401"/>
      <c r="BO446" s="400"/>
      <c r="BP446" s="401"/>
      <c r="BQ446" s="400"/>
      <c r="BR446" s="401"/>
      <c r="BS446" s="400"/>
      <c r="BT446" s="401"/>
      <c r="BU446" s="400"/>
      <c r="BV446" s="401"/>
      <c r="BW446" s="400"/>
      <c r="BX446" s="401"/>
      <c r="BY446" s="400"/>
      <c r="BZ446" s="401"/>
      <c r="CA446" s="400"/>
      <c r="CB446" s="401"/>
      <c r="CC446" s="400"/>
      <c r="CD446" s="401"/>
      <c r="CE446" s="400"/>
      <c r="CF446" s="401"/>
      <c r="CG446" s="400"/>
      <c r="CH446" s="401"/>
      <c r="CI446" s="400"/>
      <c r="CJ446" s="401"/>
      <c r="CK446" s="400"/>
      <c r="CL446" s="401"/>
      <c r="CM446" s="400"/>
      <c r="CN446" s="401"/>
      <c r="CO446" s="400"/>
      <c r="CP446" s="401"/>
      <c r="CQ446" s="400"/>
      <c r="CR446" s="401"/>
      <c r="CS446" s="400"/>
      <c r="CT446" s="401"/>
      <c r="CU446" s="400"/>
      <c r="CV446" s="401"/>
      <c r="CW446" s="400"/>
      <c r="CX446" s="401"/>
      <c r="CY446" s="400"/>
      <c r="CZ446" s="401"/>
      <c r="DA446" s="400"/>
      <c r="DB446" s="401"/>
      <c r="DC446" s="400"/>
      <c r="DD446" s="401"/>
      <c r="DE446" s="400"/>
      <c r="DF446" s="401"/>
      <c r="DG446" s="400"/>
      <c r="DH446" s="401"/>
      <c r="DI446" s="400"/>
      <c r="DJ446" s="401"/>
      <c r="DK446" s="400"/>
      <c r="DL446" s="401"/>
      <c r="DM446" s="400"/>
      <c r="DN446" s="401"/>
      <c r="DO446" s="400"/>
      <c r="DP446" s="401"/>
      <c r="DQ446" s="400"/>
      <c r="DR446" s="401"/>
      <c r="DS446" s="400"/>
      <c r="DT446" s="401"/>
      <c r="DU446" s="400"/>
      <c r="DV446" s="401"/>
      <c r="DW446" s="400"/>
      <c r="DX446" s="401"/>
      <c r="DY446" s="400"/>
      <c r="DZ446" s="401"/>
      <c r="EA446" s="400"/>
      <c r="EB446" s="401"/>
      <c r="EC446" s="400"/>
      <c r="ED446" s="401"/>
      <c r="EE446" s="400"/>
      <c r="EF446" s="401"/>
      <c r="EG446" s="400"/>
      <c r="EH446" s="401"/>
      <c r="EI446" s="400"/>
      <c r="EJ446" s="447"/>
      <c r="EK446" s="510"/>
      <c r="EL446" s="513" t="s">
        <v>4022</v>
      </c>
      <c r="EM446" s="520">
        <v>565.00400000000002</v>
      </c>
      <c r="EN446" s="520"/>
      <c r="EO446" s="520"/>
      <c r="EP446" s="171">
        <f t="shared" si="455"/>
        <v>7</v>
      </c>
      <c r="EQ446" s="171">
        <f t="shared" si="456"/>
        <v>0</v>
      </c>
      <c r="ER446" s="171">
        <f t="shared" si="457"/>
        <v>0</v>
      </c>
      <c r="ES446" s="171">
        <f t="shared" si="458"/>
        <v>0</v>
      </c>
      <c r="ET446" s="171">
        <f t="shared" si="459"/>
        <v>0</v>
      </c>
      <c r="EU446" s="171">
        <f t="shared" si="460"/>
        <v>0</v>
      </c>
      <c r="EV446" s="172">
        <f t="shared" si="461"/>
        <v>7</v>
      </c>
      <c r="EW446" s="367">
        <f>IF(C446=4,IF(MAX(Q446:EJ448)&gt;0,(Especiall/30*(IF(($G446-$F446)=($G$5-$F$5),30,IF(DAY($G446)=31,($G446-$F446),($G446-$F446)+1)))),0),0)</f>
        <v>0</v>
      </c>
      <c r="EX446" s="248">
        <f t="shared" ref="EX446:EX449" si="513">FF446</f>
        <v>20975.57</v>
      </c>
      <c r="EY446" s="174">
        <f>(L446*regular)+(M446*Cadeirantee)</f>
        <v>0</v>
      </c>
      <c r="EZ446" s="249">
        <f>SUMIF(FG446:GJ446,"&gt;0")</f>
        <v>0</v>
      </c>
      <c r="FA446" s="249">
        <f>SUMIF(FG446:GJ446,"&lt;0")+SUMIF(GN446:HP446,"&lt;0")</f>
        <v>0</v>
      </c>
      <c r="FB446" s="174">
        <v>0</v>
      </c>
      <c r="FC446" s="175">
        <f>N446*km*'VALORES TABELA'!$B$13</f>
        <v>0</v>
      </c>
      <c r="FD446" s="250">
        <f>GL446</f>
        <v>0</v>
      </c>
      <c r="FE446" s="176">
        <f>(EW446+EW447+EW448+EW449+EX446+EX447+EX448+EX449+EY446+EY447+EY448+EY449+EY450+EZ446+EZ447+EZ448+EZ449+FA446+FA447+FA448+FA449+FC446+FC447+FC448+FC449+HY446-HZ446-IA446+FD446+FD447+FD448+FD449+FB450)</f>
        <v>21723.734</v>
      </c>
      <c r="FF446" s="177">
        <f>IF(C446=4,SUM(Q446+Q447+Q448+S446+S447+S448)*Percapita/30*FF$4+(R446+R447+R448+T446+T447+T448)*Cadeirante/30*FF$4,IF(C446=3,IF(Q449+S449=10,Fixo/30*FF$4+(Q446+Q447+Q448+S446+S447+S448)*Percapita/30*FF$4+(R449+T449)*Cadeirante/30*FF$4,IF(Q449+S449&lt;=9,(Q449+S449)*Crechee/30*FF$4)+(R449+T449)*Cadeirante/30*FF$4+(Q446+Q447+Q448+S446+S447+S448)*Percapita/30*FF$4)+IF(Q449+S449&gt;=11,Fixo/30*FF$4+(Q449+S449-10)*Crechee/30*FF$4,0),IF(C446=2,IF(R446+R447+R448+R449+T446+T447+T448+T449=1,Cadeirante/30*FF$4,IF(R446+R447+R448+R449+T446+T447+T448+T449=2,Fixo/30*FF$4,IF(R446+R447+R448+R449+T446+T447+T448+T449&gt;2,Fixo/30*FF$4+(R446+R447+R448+R449+T446+T447+T448+T449-2)*Cadeirante/30*FF$4)))+(Q446+Q447+Q448+S446+S447+S448)*Percapita/30*FF$4+(Q449+S449)*Crechee/30*FF$4,IF(C446=1,IF(Q446+Q447+Q448+R446+R447+R448+S446+S447+S448+T446+T447+T448&lt;=15,(Q446+Q447+Q448+S446+S447+S448)*Percapita/30*FF$4,IF(Q446+Q447+Q448+R446+R447+R448+S446+S447+S448+T446+T447+T448&gt;=16,Fixo/30*FF$4+(Q446+Q447+Q448+R446+R447+R448+S446+S447+S448+T446+T447-16)*Percapita/30*FF$4))))))</f>
        <v>20975.57</v>
      </c>
      <c r="FG446" s="177">
        <f>IF(C446=4,SUM(U446+U447+U448+W446+W447+W448)*Percapita/30*FG$4+(V446+V447+V448+X446+X447+X448)*Cadeirante/30*FG$4,IF(C446=3,IF(U449+W449=10,Fixo/30*FG$4+(U446+U447+U448+W446+W447+W448)*Percapita/30*FG$4+(V449+X449)*Cadeirante/30*FG$4,IF(U449+W449&lt;=9,(U449+W449)*Crechee/30*FG$4)+(V449+X449)*Cadeirante/30*FG$4+(U446+U447+U448+W446+W447+W448)*Percapita/30*FG$4)+IF(U449+W449&gt;=11,Fixo/30*FG$4+(U449+W449-10)*Crechee/30*FG$4,0),IF(C446=2,IF(V446+V447+V448+V449+X446+X447+X448+X449=1,Cadeirante/30*FG$4,IF(V446+V447+V448+V449+X446+X447+X448+X449=2,Fixo/30*FG$4,IF(V446+V447+V448+V449+X446+X447+X448+X449&gt;2,Fixo/30*FG$4+(V446+V447+V448+V449+X446+X447+X448+X449-2)*Cadeirante/30*FG$4)))+(U446+U447+U448+W446+W447+W448)*Percapita/30*FG$4+(U449+W449)*Crechee/30*FG$4,IF(C446=1,IF(U446+U447+U448+V446+V447+V448+W446+W447+W448+X446+X447+X448&lt;=15,(U446+U447+U448+W446+W447+W448)*Percapita/30*FG$4,IF(U446+U447+U448+V446+V447+V448+W446+W447+W448+X446+X447+X448&gt;=16,Fixo/30*FG$4+(U446+U447+U448+V446+V447+V448+W446+W447+W448+X446+X447-16)*Percapita/30*FG$4))))))</f>
        <v>0</v>
      </c>
      <c r="FH446" s="177">
        <f>IF(C446=4,SUM(Y446+Y447+Y448+AA446+AA447+AA448)*Percapita/30*FH$4+(Z446+Z447+Z448+AB446+AB447+AB448)*Cadeirante/30*FH$4,IF(C446=3,IF(Y449+AA449=10,Fixo/30*FH$4+(Y446+Y447+Y448+AA446+AA447+AA448)*Percapita/30*FH$4+(Z449+AB449)*Cadeirante/30*FH$4,IF(Y449+AA449&lt;=9,(Y449+AA449)*Crechee/30*FH$4)+(Z449+AB449)*Cadeirante/30*FH$4+(Y446+Y447+Y448+AA446+AA447+AA448)*Percapita/30*FH$4)+IF(Y449+AA449&gt;=11,Fixo/30*FH$4+(Y449+AA449-10)*Crechee/30*FH$4,0),IF(C446=2,IF(Z446+Z447+Z448+Z449+AB446+AB447+AB448+AB449=1,Cadeirante/30*FH$4,IF(Z446+Z447+Z448+Z449+AB446+AB447+AB448+AB449=2,Fixo/30*FH$4,IF(Z446+Z447+Z448+Z449+AB446+AB447+AB448+AB449&gt;2,Fixo/30*FH$4+(Z446+Z447+Z448+Z449+AB446+AB447+AB448+AB449-2)*Cadeirante/30*FH$4)))+(Y446+Y447+Y448+AA446+AA447+AA448)*Percapita/30*FH$4+(Y449+AA449)*Crechee/30*FH$4,IF(C446=1,IF(Y446+Y447+Y448+Z446+Z447+Z448+AA446+AA447+AA448+AB446+AB447+AB448&lt;=15,(Y446+Y447+Y448+AA446+AA447+AA448)*Percapita/30*FH$4,IF(Y446+Y447+Y448+Z446+Z447+Z448+AA446+AA447+AA448+AB446+AB447+AB448&gt;=16,Fixo/30*FH$4+(Y446+Y447+Y448+Z446+Z447+Z448+AA446+AA447+AA448+AB446+AB447-16)*Percapita/30*FH$4))))))</f>
        <v>0</v>
      </c>
      <c r="FI446" s="177">
        <f>IF(C446=4,SUM(AC446+AC447+AC448+AE446+AE447+AE448)*Percapita/30*FI$4+(AD446+AD447+AD448+AF446+AF447+AF448)*Cadeirante/30*FI$4,IF(C446=3,IF(AC449+AE449=10,Fixo/30*FI$4+(AC446+AC447+AC448+AE446+AE447+AE448)*Percapita/30*FI$4+(AD449+AF449)*Cadeirante/30*FI$4,IF(AC449+AE449&lt;=9,(AC449+AE449)*Crechee/30*FI$4)+(AD449+AF449)*Cadeirante/30*FI$4+(AC446+AC447+AC448+AE446+AE447+AE448)*Percapita/30*FI$4)+IF(AC449+AE449&gt;=11,Fixo/30*FI$4+(AC449+AE449-10)*Crechee/30*FI$4,0),IF(C446=2,IF(AD446+AD447+AD448+AD449+AF446+AF447+AF448+AF449=1,Cadeirante/30*FI$4,IF(AD446+AD447+AD448+AD449+AF446+AF447+AF448+AF449=2,Fixo/30*FI$4,IF(AD446+AD447+AD448+AD449+AF446+AF447+AF448+AF449&gt;2,Fixo/30*FI$4+(AD446+AD447+AD448+AD449+AF446+AF447+AF448+AF449-2)*Cadeirante/30*FI$4)))+(AC446+AC447+AC448+AE446+AE447+AE448)*Percapita/30*FI$4+(AC449+AE449)*Crechee/30*FI$4,IF(C446=1,IF(AC446+AC447+AC448+AD446+AD447+AD448+AE446+AE447+AE448+AF446+AF447+AF448&lt;=15,(AC446+AC447+AC448+AE446+AE447+AE448)*Percapita/30*FI$4,IF(AC446+AC447+AC448+AD446+AD447+AD448+AE446+AE447+AE448+AF446+AF447+AF448&gt;=16,Fixo/30*FI$4+(AC446+AC447+AC448+AD446+AD447+AD448+AE446+AE447+AE448+AF446+AF447-16)*Percapita/30*FI$4))))))</f>
        <v>0</v>
      </c>
      <c r="FJ446" s="177">
        <f>IF(C446=4,SUM(AG446+AG447+AG448+AI446+AI447+AI448)*Percapita/30*FJ$4+(AH446+AH447+AH448+AJ446+AJ447+AJ448)*Cadeirante/30*FJ$4,IF(C446=3,IF(AG449+AI449=10,Fixo/30*FJ$4+(AG446+AG447+AG448+AI446+AI447+AI448)*Percapita/30*FJ$4+(AH449+AJ449)*Cadeirante/30*FJ$4,IF(AG449+AI449&lt;=9,(AG449+AI449)*Crechee/30*FJ$4)+(AH449+AJ449)*Cadeirante/30*FJ$4+(AG446+AG447+AG448+AI446+AI447+AI448)*Percapita/30*FJ$4)+IF(AG449+AI449&gt;=11,Fixo/30*FJ$4+(AG449+AI449-10)*Crechee/30*FJ$4,0),IF(C446=2,IF(AH446+AH447+AH448+AH449+AJ446+AJ447+AJ448+AJ449=1,Cadeirante/30*FJ$4,IF(AH446+AH447+AH448+AH449+AJ446+AJ447+AJ448+AJ449=2,Fixo/30*FJ$4,IF(AH446+AH447+AH448+AH449+AJ446+AJ447+AJ448+AJ449&gt;2,Fixo/30*FJ$4+(AH446+AH447+AH448+AH449+AJ446+AJ447+AJ448+AJ449-2)*Cadeirante/30*FJ$4)))+(AG446+AG447+AG448+AI446+AI447+AI448)*Percapita/30*FJ$4+(AG449+AI449)*Crechee/30*FJ$4,IF(C446=1,IF(AG446+AG447+AG448+AH446+AH447+AH448+AI446+AI447+AI448+AJ446+AJ447+AJ448&lt;=15,(AG446+AG447+AG448+AI446+AI447+AI448)*Percapita/30*FJ$4,IF(AG446+AG447+AG448+AH446+AH447+AH448+AI446+AI447+AI448+AJ446+AJ447+AJ448&gt;=16,Fixo/30*FJ$4+(AG446+AG447+AG448+AH446+AH447+AH448+AI446+AI447+AI448+AJ446+AJ447-16)*Percapita/30*FJ$4))))))</f>
        <v>0</v>
      </c>
      <c r="FK446" s="177">
        <f>IF(C446=4,SUM(AK446+AK447+AK448+AM446+AM447+AM448)*Percapita/30*FK$4+(AL446+AL447+AL448+AN446+AN447+AN448)*Cadeirante/30*FK$4,IF(C446=3,IF(AK449+AM449=10,Fixo/30*FK$4+(AK446+AK447+AK448+AM446+AM447+AM448)*Percapita/30*FK$4+(AL449+AN449)*Cadeirante/30*FK$4,IF(AK449+AM449&lt;=9,(AK449+AM449)*Crechee/30*FK$4)+(AL449+AN449)*Cadeirante/30*FK$4+(AK446+AK447+AK448+AM446+AM447+AM448)*Percapita/30*FK$4)+IF(AK449+AM449&gt;=11,Fixo/30*FK$4+(AK449+AM449-10)*Crechee/30*FK$4,0),IF(C446=2,IF(AL446+AL447+AL448+AL449+AN446+AN447+AN448+AN449=1,Cadeirante/30*FK$4,IF(AL446+AL447+AL448+AL449+AN446+AN447+AN448+AN449=2,Fixo/30*FK$4,IF(AL446+AL447+AL448+AL449+AN446+AN447+AN448+AN449&gt;2,Fixo/30*FK$4+(AL446+AL447+AL448+AL449+AN446+AN447+AN448+AN449-2)*Cadeirante/30*FK$4)))+(AK446+AK447+AK448+AM446+AM447+AM448)*Percapita/30*FK$4+(AK449+AM449)*Crechee/30*FK$4,IF(C446=1,IF(AK446+AK447+AK448+AL446+AL447+AL448+AM446+AM447+AM448+AN446+AN447+AN448&lt;=15,(AK446+AK447+AK448+AM446+AM447+AM448)*Percapita/30*FK$4,IF(AK446+AK447+AK448+AL446+AL447+AL448+AM446+AM447+AM448+AN446+AN447+AN448&gt;=16,Fixo/30*FK$4+(AK446+AK447+AK448+AL446+AL447+AL448+AM446+AM447+AM448+AN446+AN447-16)*Percapita/30*FK$4))))))</f>
        <v>0</v>
      </c>
      <c r="FL446" s="177">
        <f>IF(C446=4,SUM(AO446+AO447+AO448+AQ446+AQ447+AQ448)*Percapita/30*FL$4+(AP446+AP447+AP448+AR446+AR447+AR448)*Cadeirante/30*FL$4,IF(C446=3,IF(AO449+AQ449=10,Fixo/30*FL$4+(AO446+AO447+AO448+AQ446+AQ447+AQ448)*Percapita/30*FL$4+(AP449+AR449)*Cadeirante/30*FL$4,IF(AO449+AQ449&lt;=9,(AO449+AQ449)*Crechee/30*FL$4)+(AP449+AR449)*Cadeirante/30*FL$4+(AO446+AO447+AO448+AQ446+AQ447+AQ448)*Percapita/30*FL$4)+IF(AO449+AQ449&gt;=11,Fixo/30*FL$4+(AO449+AQ449-10)*Crechee/30*FL$4,0),IF(C446=2,IF(AP446+AP447+AP448+AP449+AR446+AR447+AR448+AR449=1,Cadeirante/30*FL$4,IF(AP446+AP447+AP448+AP449+AR446+AR447+AR448+AR449=2,Fixo/30*FL$4,IF(AP446+AP447+AP448+AP449+AR446+AR447+AR448+AR449&gt;2,Fixo/30*FL$4+(AP446+AP447+AP448+AP449+AR446+AR447+AR448+AR449-2)*Cadeirante/30*FL$4)))+(AO446+AO447+AO448+AQ446+AQ447+AQ448)*Percapita/30*FL$4+(AO449+AQ449)*Crechee/30*FL$4,IF(C446=1,IF(AO446+AO447+AO448+AP446+AP447+AP448+AQ446+AQ447+AQ448+AR446+AR447+AR448&lt;=15,(AO446+AO447+AO448+AQ446+AQ447+AQ448)*Percapita/30*FL$4,IF(AO446+AO447+AO448+AP446+AP447+AP448+AQ446+AQ447+AQ448+AR446+AR447+AR448&gt;=16,Fixo/30*FL$4+(AO446+AO447+AO448+AP446+AP447+AP448+AQ446+AQ447+AQ448+AR446+AR447-16)*Percapita/30*FL$4))))))</f>
        <v>0</v>
      </c>
      <c r="FM446" s="177">
        <f>IF(C446=4,SUM(AS446+AS447+AS448+AU446+AU447+AU448)*Percapita/30*FM$4+(AT446+AT447+AT448+AV446+AV447+AV448)*Cadeirante/30*FM$4,IF(C446=3,IF(AS449+AU449=10,Fixo/30*FM$4+(AS446+AS447+AS448+AU446+AU447+AU448)*Percapita/30*FM$4+(AT449+AV449)*Cadeirante/30*FM$4,IF(AS449+AU449&lt;=9,(AS449+AU449)*Crechee/30*FM$4)+(AT449+AV449)*Cadeirante/30*FM$4+(AS446+AS447+AS448+AU446+AU447+AU448)*Percapita/30*FM$4)+IF(AS449+AU449&gt;=11,Fixo/30*FM$4+(AS449+AU449-10)*Crechee/30*FM$4,0),IF(C446=2,IF(AT446+AT447+AT448+AT449+AV446+AV447+AV448+AV449=1,Cadeirante/30*FM$4,IF(AT446+AT447+AT448+AT449+AV446+AV447+AV448+AV449=2,Fixo/30*FM$4,IF(AT446+AT447+AT448+AT449+AV446+AV447+AV448+AV449&gt;2,Fixo/30*FM$4+(AT446+AT447+AT448+AT449+AV446+AV447+AV448+AV449-2)*Cadeirante/30*FM$4)))+(AS446+AS447+AS448+AU446+AU447+AU448)*Percapita/30*FM$4+(AS449+AU449)*Crechee/30*FM$4,IF(C446=1,IF(AS446+AS447+AS448+AT446+AT447+AT448+AU446+AU447+AU448+AV446+AV447+AV448&lt;=15,(AS446+AS447+AS448+AU446+AU447+AU448)*Percapita/30*FM$4,IF(AS446+AS447+AS448+AT446+AT447+AT448+AU446+AU447+AU448+AV446+AV447+AV448&gt;=16,Fixo/30*FM$4+(AS446+AS447+AS448+AT446+AT447+AT448+AU446+AU447+AU448+AV446+AV447-16)*Percapita/30*FM$4))))))</f>
        <v>0</v>
      </c>
      <c r="FN446" s="177">
        <f>IF(C446=4,SUM(AW446+AW447+AW448+AY446+AY447+AY448)*Percapita/30*FN$4+(AX446+AX447+AX448+AZ446+AZ447+AZ448)*Cadeirante/30*FN$4,IF(C446=3,IF(AW449+AY449=10,Fixo/30*FN$4+(AW446+AW447+AW448+AY446+AY447+AY448)*Percapita/30*FN$4+(AX449+AZ449)*Cadeirante/30*FN$4,IF(AW449+AY449&lt;=9,(AW449+AY449)*Crechee/30*FN$4)+(AX449+AZ449)*Cadeirante/30*FN$4+(AW446+AW447+AW448+AY446+AY447+AY448)*Percapita/30*FN$4)+IF(AW449+AY449&gt;=11,Fixo/30*FN$4+(AW449+AY449-10)*Crechee/30*FN$4,0),IF(C446=2,IF(AX446+AX447+AX448+AX449+AZ446+AZ447+AZ448+AZ449=1,Cadeirante/30*FN$4,IF(AX446+AX447+AX448+AX449+AZ446+AZ447+AZ448+AZ449=2,Fixo/30*FN$4,IF(AX446+AX447+AX448+AX449+AZ446+AZ447+AZ448+AZ449&gt;2,Fixo/30*FN$4+(AX446+AX447+AX448+AX449+AZ446+AZ447+AZ448+AZ449-2)*Cadeirante/30*FN$4)))+(AW446+AW447+AW448+AY446+AY447+AY448)*Percapita/30*FN$4+(AW449+AY449)*Crechee/30*FN$4,IF(C446=1,IF(AW446+AW447+AW448+AX446+AX447+AX448+AY446+AY447+AY448+AZ446+AZ447+AZ448&lt;=15,(AW446+AW447+AW448+AY446+AY447+AY448)*Percapita/30*FN$4,IF(AW446+AW447+AW448+AX446+AX447+AX448+AY446+AY447+AY448+AZ446+AZ447+AZ448&gt;=16,Fixo/30*FN$4+(AW446+AW447+AW448+AX446+AX447+AX448+AY446+AY447+AY448+AZ446+AZ447-16)*Percapita/30*FN$4))))))</f>
        <v>0</v>
      </c>
      <c r="FO446" s="177">
        <f>IF(C446=4,SUM(BA446+BA447+BA448+BC446+BC447+BC448)*Percapita/30*FO$4+(BB446+BB447+BB448+BD446+BD447+BD448)*Cadeirante/30*FO$4,IF(C446=3,IF(BA449+BC449=10,Fixo/30*FO$4+(BA446+BA447+BA448+BC446+BC447+BC448)*Percapita/30*FO$4+(BB449+BD449)*Cadeirante/30*FO$4,IF(BA449+BC449&lt;=9,(BA449+BC449)*Crechee/30*FO$4)+(BB449+BD449)*Cadeirante/30*FO$4+(BA446+BA447+BA448+BC446+BC447+BC448)*Percapita/30*FO$4)+IF(BA449+BC449&gt;=11,Fixo/30*FO$4+(BA449+BC449-10)*Crechee/30*FO$4,0),IF(C446=2,IF(BB446+BB447+BB448+BB449+BD446+BD447+BD448+BD449=1,Cadeirante/30*FO$4,IF(BB446+BB447+BB448+BB449+BD446+BD447+BD448+BD449=2,Fixo/30*FO$4,IF(BB446+BB447+BB448+BB449+BD446+BD447+BD448+BD449&gt;2,Fixo/30*FO$4+(BB446+BB447+BB448+BB449+BD446+BD447+BD448+BD449-2)*Cadeirante/30*FO$4)))+(BA446+BA447+BA448+BC446+BC447+BC448)*Percapita/30*FO$4+(BA449+BC449)*Crechee/30*FO$4,IF(C446=1,IF(BA446+BA447+BA448+BB446+BB447+BB448+BC446+BC447+BC448+BD446+BD447+BD448&lt;=15,(BA446+BA447+BA448+BC446+BC447+BC448)*Percapita/30*FO$4,IF(BA446+BA447+BA448+BB446+BB447+BB448+BC446+BC447+BC448+BD446+BD447+BD448&gt;=16,Fixo/30*FO$4+(BA446+BA447+BA448+BB446+BB447+BB448+BC446+BC447+BC448+BD446+BD447-16)*Percapita/30*FO$4))))))</f>
        <v>0</v>
      </c>
      <c r="FP446" s="177">
        <f>IF(C446=4,SUM(BE446+BE447+BE448+BG446+BG447+BG448)*Percapita/30*FP$4+(BF446+BF447+BF448+BH446+BH447+BH448)*Cadeirante/30*FP$4,IF(C446=3,IF(BE449+BG449=10,Fixo/30*FP$4+(BE446+BE447+BE448+BG446+BG447+BG448)*Percapita/30*FP$4+(BF449+BH449)*Cadeirante/30*FP$4,IF(BE449+BG449&lt;=9,(BE449+BG449)*Crechee/30*FP$4)+(BF449+BH449)*Cadeirante/30*FP$4+(BE446+BE447+BE448+BG446+BG447+BG448)*Percapita/30*FP$4)+IF(BE449+BG449&gt;=11,Fixo/30*FP$4+(BE449+BG449-10)*Crechee/30*FP$4,0),IF(C446=2,IF(BF446+BF447+BF448+BF449+BH446+BH447+BH448+BH449=1,Cadeirante/30*FP$4,IF(BF446+BF447+BF448+BF449+BH446+BH447+BH448+BH449=2,Fixo/30*FP$4,IF(BF446+BF447+BF448+BF449+BH446+BH447+BH448+BH449&gt;2,Fixo/30*FP$4+(BF446+BF447+BF448+BF449+BH446+BH447+BH448+BH449-2)*Cadeirante/30*FP$4)))+(BE446+BE447+BE448+BG446+BG447+BG448)*Percapita/30*FP$4+(BE449+BG449)*Crechee/30*FP$4,IF(C446=1,IF(BE446+BE447+BE448+BF446+BF447+BF448+BG446+BG447+BG448+BH446+BH447+BH448&lt;=15,(BE446+BE447+BE448+BG446+BG447+BG448)*Percapita/30*FP$4,IF(BE446+BE447+BE448+BF446+BF447+BF448+BG446+BG447+BG448+BH446+BH447+BH448&gt;=16,Fixo/30*FP$4+(BE446+BE447+BE448+BF446+BF447+BF448+BG446+BG447+BG448+BH446+BH447-16)*Percapita/30*FP$4))))))</f>
        <v>0</v>
      </c>
      <c r="FQ446" s="177">
        <f>IF(C446=4,SUM(BI446+BI447+BI448+BK446+BK447+BK448)*Percapita/30*FQ$4+(BJ446+BJ447+BJ448+BL446+BL447+BL448)*Cadeirante/30*FQ$4,IF(C446=3,IF(BI449+BK449=10,Fixo/30*FQ$4+(BI446+BI447+BI448+BK446+BK447+BK448)*Percapita/30*FQ$4+(BJ449+BL449)*Cadeirante/30*FQ$4,IF(BI449+BK449&lt;=9,(BI449+BK449)*Crechee/30*FQ$4)+(BJ449+BL449)*Cadeirante/30*FQ$4+(BI446+BI447+BI448+BK446+BK447+BK448)*Percapita/30*FQ$4)+IF(BI449+BK449&gt;=11,Fixo/30*FQ$4+(BI449+BK449-10)*Crechee/30*FQ$4,0),IF(C446=2,IF(BJ446+BJ447+BJ448+BJ449+BL446+BL447+BL448+BL449=1,Cadeirante/30*FQ$4,IF(BJ446+BJ447+BJ448+BJ449+BL446+BL447+BL448+BL449=2,Fixo/30*FQ$4,IF(BJ446+BJ447+BJ448+BJ449+BL446+BL447+BL448+BL449&gt;2,Fixo/30*FQ$4+(BJ446+BJ447+BJ448+BJ449+BL446+BL447+BL448+BL449-2)*Cadeirante/30*FQ$4)))+(BI446+BI447+BI448+BK446+BK447+BK448)*Percapita/30*FQ$4+(BI449+BK449)*Crechee/30*FQ$4,IF(C446=1,IF(BI446+BI447+BI448+BJ446+BJ447+BJ448+BK446+BK447+BK448+BL446+BL447+BL448&lt;=15,(BI446+BI447+BI448+BK446+BK447+BK448)*Percapita/30*FQ$4,IF(BI446+BI447+BI448+BJ446+BJ447+BJ448+BK446+BK447+BK448+BL446+BL447+BL448&gt;=16,Fixo/30*FQ$4+(BI446+BI447+BI448+BJ446+BJ447+BJ448+BK446+BK447+BK448+BL446+BL447-16)*Percapita/30*FQ$4))))))</f>
        <v>0</v>
      </c>
      <c r="FR446" s="177">
        <f>IF(C446=4,SUM(BM446+BM447+BM448+BO446+BO447+BO448)*Percapita/30*FR$4+(BN446+BN447+BN448+BP446+BP447+BP448)*Cadeirante/30*FR$4,IF(C446=3,IF(BM449+BO449=10,Fixo/30*FR$4+(BM446+BM447+BM448+BO446+BO447+BO448)*Percapita/30*FR$4+(BN449+BP449)*Cadeirante/30*FR$4,IF(BM449+BO449&lt;=9,(BM449+BO449)*Crechee/30*FR$4)+(BN449+BP449)*Cadeirante/30*FR$4+(BM446+BM447+BM448+BO446+BO447+BO448)*Percapita/30*FR$4)+IF(BM449+BO449&gt;=11,Fixo/30*FR$4+(BM449+BO449-10)*Crechee/30*FR$4,0),IF(C446=2,IF(BN446+BN447+BN448+BN449+BP446+BP447+BP448+BP449=1,Cadeirante/30*FR$4,IF(BN446+BN447+BN448+BN449+BP446+BP447+BP448+BP449=2,Fixo/30*FR$4,IF(BN446+BN447+BN448+BN449+BP446+BP447+BP448+BP449&gt;2,Fixo/30*FR$4+(BN446+BN447+BN448+BN449+BP446+BP447+BP448+BP449-2)*Cadeirante/30*FR$4)))+(BM446+BM447+BM448+BO446+BO447+BO448)*Percapita/30*FR$4+(BM449+BO449)*Crechee/30*FR$4,IF(C446=1,IF(BM446+BM447+BM448+BN446+BN447+BN448+BO446+BO447+BO448+BP446+BP447+BP448&lt;=15,(BM446+BM447+BM448+BO446+BO447+BO448)*Percapita/30*FR$4,IF(BM446+BM447+BM448+BN446+BN447+BN448+BO446+BO447+BO448+BP446+BP447+BP448&gt;=16,Fixo/30*FR$4+(BM446+BM447+BM448+BN446+BN447+BN448+BO446+BO447+BO448+BP446+BP447-16)*Percapita/30*FR$4))))))</f>
        <v>0</v>
      </c>
      <c r="FS446" s="177">
        <f>IF(C446=4,SUM(BQ446+BQ447+BQ448+BS446+BS447+BS448)*Percapita/30*FS$4+(BR446+BR447+BR448+BT446+BT447+BT448)*Cadeirante/30*FS$4,IF(C446=3,IF(BQ449+BS449=10,Fixo/30*FS$4+(BQ446+BQ447+BQ448+BS446+BS447+BS448)*Percapita/30*FS$4+(BR449+BT449)*Cadeirante/30*FS$4,IF(BQ449+BS449&lt;=9,(BQ449+BS449)*Crechee/30*FS$4)+(BR449+BT449)*Cadeirante/30*FS$4+(BQ446+BQ447+BQ448+BS446+BS447+BS448)*Percapita/30*FS$4)+IF(BQ449+BS449&gt;=11,Fixo/30*FS$4+(BQ449+BS449-10)*Crechee/30*FS$4,0),IF(C446=2,IF(BR446+BR447+BR448+BR449+BT446+BT447+BT448+BT449=1,Cadeirante/30*FS$4,IF(BR446+BR447+BR448+BR449+BT446+BT447+BT448+BT449=2,Fixo/30*FS$4,IF(BR446+BR447+BR448+BR449+BT446+BT447+BT448+BT449&gt;2,Fixo/30*FS$4+(BR446+BR447+BR448+BR449+BT446+BT447+BT448+BT449-2)*Cadeirante/30*FS$4)))+(BQ446+BQ447+BQ448+BS446+BS447+BS448)*Percapita/30*FS$4+(BQ449+BS449)*Crechee/30*FS$4,IF(C446=1,IF(BQ446+BQ447+BQ448+BR446+BR447+BR448+BS446+BS447+BS448+BT446+BT447+BT448&lt;=15,(BQ446+BQ447+BQ448+BS446+BS447+BS448)*Percapita/30*FS$4,IF(BQ446+BQ447+BQ448+BR446+BR447+BR448+BS446+BS447+BS448+BT446+BT447+BT448&gt;=16,Fixo/30*FS$4+(BQ446+BQ447+BQ448+BR446+BR447+BR448+BS446+BS447+BS448+BT446+BT447-16)*Percapita/30*FS$4))))))</f>
        <v>0</v>
      </c>
      <c r="FT446" s="177">
        <f>IF(C446=4,SUM(BU446+BU447+BU448+BW446+BW447+BW448)*Percapita/30*FT$4+(BV446+BV447+BV448+BX446+BX447+BX448)*Cadeirante/30*FT$4,IF(C446=3,IF(BU449+BW449=10,Fixo/30*FT$4+(BU446+BU447+BU448+BW446+BW447+BW448)*Percapita/30*FT$4+(BV449+BX449)*Cadeirante/30*FT$4,IF(BU449+BW449&lt;=9,(BU449+BW449)*Crechee/30*FT$4)+(BV449+BX449)*Cadeirante/30*FT$4+(BU446+BU447+BU448+BW446+BW447+BW448)*Percapita/30*FT$4)+IF(BU449+BW449&gt;=11,Fixo/30*FT$4+(BU449+BW449-10)*Crechee/30*FT$4,0),IF(C446=2,IF(BV446+BV447+BV448+BV449+BX446+BX447+BX448+BX449=1,Cadeirante/30*FT$4,IF(BV446+BV447+BV448+BV449+BX446+BX447+BX448+BX449=2,Fixo/30*FT$4,IF(BV446+BV447+BV448+BV449+BX446+BX447+BX448+BX449&gt;2,Fixo/30*FT$4+(BV446+BV447+BV448+BV449+BX446+BX447+BX448+BX449-2)*Cadeirante/30*FT$4)))+(BU446+BU447+BU448+BW446+BW447+BW448)*Percapita/30*FT$4+(BU449+BW449)*Crechee/30*FT$4,IF(C446=1,IF(BU446+BU447+BU448+BV446+BV447+BV448+BW446+BW447+BW448+BX446+BX447+BX448&lt;=15,(BU446+BU447+BU448+BW446+BW447+BW448)*Percapita/30*FT$4,IF(BU446+BU447+BU448+BV446+BV447+BV448+BW446+BW447+BW448+BX446+BX447+BX448&gt;=16,Fixo/30*FT$4+(BU446+BU447+BU448+BV446+BV447+BV448+BW446+BW447+BW448+BX446+BX447-16)*Percapita/30*FT$4))))))</f>
        <v>0</v>
      </c>
      <c r="FU446" s="177">
        <f>IF(C446=4,SUM(BY446+BY447+BY448+CA446+CA447+CA448)*Percapita/30*FU$4+(BZ446+BZ447+BZ448+CB446+CB447+CB448)*Cadeirante/30*FU$4,IF(C446=3,IF(BY449+CA449=10,Fixo/30*FU$4+(BY446+BY447+BY448+CA446+CA447+CA448)*Percapita/30*FU$4+(BZ449+CB449)*Cadeirante/30*FU$4,IF(BY449+CA449&lt;=9,(BY449+CA449)*Crechee/30*FU$4)+(BZ449+CB449)*Cadeirante/30*FU$4+(BY446+BY447+BY448+CA446+CA447+CA448)*Percapita/30*FU$4)+IF(BY449+CA449&gt;=11,Fixo/30*FU$4+(BY449+CA449-10)*Crechee/30*FU$4,0),IF(C446=2,IF(BZ446+BZ447+BZ448+BZ449+CB446+CB447+CB448+CB449=1,Cadeirante/30*FU$4,IF(BZ446+BZ447+BZ448+BZ449+CB446+CB447+CB448+CB449=2,Fixo/30*FU$4,IF(BZ446+BZ447+BZ448+BZ449+CB446+CB447+CB448+CB449&gt;2,Fixo/30*FU$4+(BZ446+BZ447+BZ448+BZ449+CB446+CB447+CB448+CB449-2)*Cadeirante/30*FU$4)))+(BY446+BY447+BY448+CA446+CA447+CA448)*Percapita/30*FU$4+(BY449+CA449)*Crechee/30*FU$4,IF(C446=1,IF(BY446+BY447+BY448+BZ446+BZ447+BZ448+CA446+CA447+CA448+CB446+CB447+CB448&lt;=15,(BY446+BY447+BY448+CA446+CA447+CA448)*Percapita/30*FU$4,IF(BY446+BY447+BY448+BZ446+BZ447+BZ448+CA446+CA447+CA448+CB446+CB447+CB448&gt;=16,Fixo/30*FU$4+(BY446+BY447+BY448+BZ446+BZ447+BZ448+CA446+CA447+CA448+CB446+CB447-16)*Percapita/30*FU$4))))))</f>
        <v>0</v>
      </c>
      <c r="FV446" s="177">
        <f>IF(C446=4,SUM(CC446+CC447+CC448+CE446+CE447+CE448)*Percapita/30*FV$4+(CD446+CD447+CD448+CF446+CF447+CF448)*Cadeirante/30*FV$4,IF(C446=3,IF(CC449+CE449=10,Fixo/30*FV$4+(CC446+CC447+CC448+CE446+CE447+CE448)*Percapita/30*FV$4+(CD449+CF449)*Cadeirante/30*FV$4,IF(CC449+CE449&lt;=9,(CC449+CE449)*Crechee/30*FV$4)+(CD449+CF449)*Cadeirante/30*FV$4+(CC446+CC447+CC448+CE446+CE447+CE448)*Percapita/30*FV$4)+IF(CC449+CE449&gt;=11,Fixo/30*FV$4+(CC449+CE449-10)*Crechee/30*FV$4,0),IF(C446=2,IF(CD446+CD447+CD448+CD449+CF446+CF447+CF448+CF449=1,Cadeirante/30*FV$4,IF(CD446+CD447+CD448+CD449+CF446+CF447+CF448+CF449=2,Fixo/30*FV$4,IF(CD446+CD447+CD448+CD449+CF446+CF447+CF448+CF449&gt;2,Fixo/30*FV$4+(CD446+CD447+CD448+CD449+CF446+CF447+CF448+CF449-2)*Cadeirante/30*FV$4)))+(CC446+CC447+CC448+CE446+CE447+CE448)*Percapita/30*FV$4+(CC449+CE449)*Crechee/30*FV$4,IF(C446=1,IF(CC446+CC447+CC448+CD446+CD447+CD448+CE446+CE447+CE448+CF446+CF447+CF448&lt;=15,(CC446+CC447+CC448+CE446+CE447+CE448)*Percapita/30*FV$4,IF(CC446+CC447+CC448+CD446+CD447+CD448+CE446+CE447+CE448+CF446+CF447+CF448&gt;=16,Fixo/30*FV$4+(CC446+CC447+CC448+CD446+CD447+CD448+CE446+CE447+CE448+CF446+CF447-16)*Percapita/30*FV$4))))))</f>
        <v>0</v>
      </c>
      <c r="FW446" s="177">
        <f>IF(C446=4,SUM(CG446+CG447+CG448+CI446+CI447+CI448)*Percapita/30*FW$4+(CH446+CH447+CH448+CJ446+CJ447+CJ448)*Cadeirante/30*FW$4,IF(C446=3,IF(CG449+CI449=10,Fixo/30*FW$4+(CG446+CG447+CG448+CI446+CI447+CI448)*Percapita/30*FW$4+(CH449+CJ449)*Cadeirante/30*FW$4,IF(CG449+CI449&lt;=9,(CG449+CI449)*Crechee/30*FW$4)+(CH449+CJ449)*Cadeirante/30*FW$4+(CG446+CG447+CG448+CI446+CI447+CI448)*Percapita/30*FW$4)+IF(CG449+CI449&gt;=11,Fixo/30*FW$4+(CG449+CI449-10)*Crechee/30*FW$4,0),IF(C446=2,IF(CH446+CH447+CH448+CH449+CJ446+CJ447+CJ448+CJ449=1,Cadeirante/30*FW$4,IF(CH446+CH447+CH448+CH449+CJ446+CJ447+CJ448+CJ449=2,Fixo/30*FW$4,IF(CH446+CH447+CH448+CH449+CJ446+CJ447+CJ448+CJ449&gt;2,Fixo/30*FW$4+(CH446+CH447+CH448+CH449+CJ446+CJ447+CJ448+CJ449-2)*Cadeirante/30*FW$4)))+(CG446+CG447+CG448+CI446+CI447+CI448)*Percapita/30*FW$4+(CG449+CI449)*Crechee/30*FW$4,IF(C446=1,IF(CG446+CG447+CG448+CH446+CH447+CH448+CI446+CI447+CI448+CJ446+CJ447+CJ448&lt;=15,(CG446+CG447+CG448+CI446+CI447+CI448)*Percapita/30*FW$4,IF(CG446+CG447+CG448+CH446+CH447+CH448+CI446+CI447+CI448+CJ446+CJ447+CJ448&gt;=16,Fixo/30*FW$4+(CG446+CG447+CG448+CH446+CH447+CH448+CI446+CI447+CI448+CJ446+CJ447-16)*Percapita/30*FW$4))))))</f>
        <v>0</v>
      </c>
      <c r="FX446" s="177">
        <f>IF(C446=4,SUM(CK446+CK447+CK448+CM446+CM447+CM448)*Percapita/30*FX$4+(CL446+CL447+CL448+CN446+CN447+CN448)*Cadeirante/30*FX$4,IF(C446=3,IF(CK449+CM449=10,Fixo/30*FX$4+(CK446+CK447+CK448+CM446+CM447+CM448)*Percapita/30*FX$4+(CL449+CN449)*Cadeirante/30*FX$4,IF(CK449+CM449&lt;=9,(CK449+CM449)*Crechee/30*FX$4)+(CL449+CN449)*Cadeirante/30*FX$4+(CK446+CK447+CK448+CM446+CM447+CM448)*Percapita/30*FX$4)+IF(CK449+CM449&gt;=11,Fixo/30*FX$4+(CK449+CM449-10)*Crechee/30*FX$4,0),IF(C446=2,IF(CL446+CL447+CL448+CL449+CN446+CN447+CN448+CN449=1,Cadeirante/30*FX$4,IF(CL446+CL447+CL448+CL449+CN446+CN447+CN448+CN449=2,Fixo/30*FX$4,IF(CL446+CL447+CL448+CL449+CN446+CN447+CN448+CN449&gt;2,Fixo/30*FX$4+(CL446+CL447+CL448+CL449+CN446+CN447+CN448+CN449-2)*Cadeirante/30*FX$4)))+(CK446+CK447+CK448+CM446+CM447+CM448)*Percapita/30*FX$4+(CK449+CM449)*Crechee/30*FX$4,IF(C446=1,IF(CK446+CK447+CK448+CL446+CL447+CL448+CM446+CM447+CM448+CN446+CN447+CN448&lt;=15,(CK446+CK447+CK448+CM446+CM447+CM448)*Percapita/30*FX$4,IF(CK446+CK447+CK448+CL446+CL447+CL448+CM446+CM447+CM448+CN446+CN447+CN448&gt;=16,Fixo/30*FX$4+(CK446+CK447+CK448+CL446+CL447+CL448+CM446+CM447+CM448+CN446+CN447-16)*Percapita/30*FX$4))))))</f>
        <v>0</v>
      </c>
      <c r="FY446" s="177">
        <f>IF(C446=4,SUM(CO446+CO447+CO448+CQ446+CQ447+CQ448)*Percapita/30*FY$4+(CP446+CP447+CP448+CR446+CR447+CR448)*Cadeirante/30*FY$4,IF(C446=3,IF(CO449+CQ449=10,Fixo/30*FY$4+(CO446+CO447+CO448+CQ446+CQ447+CQ448)*Percapita/30*FY$4+(CP449+CR449)*Cadeirante/30*FY$4,IF(CO449+CQ449&lt;=9,(CO449+CQ449)*Crechee/30*FY$4)+(CP449+CR449)*Cadeirante/30*FY$4+(CO446+CO447+CO448+CQ446+CQ447+CQ448)*Percapita/30*FY$4)+IF(CO449+CQ449&gt;=11,Fixo/30*FY$4+(CO449+CQ449-10)*Crechee/30*FY$4,0),IF(C446=2,IF(CP446+CP447+CP448+CP449+CR446+CR447+CR448+CR449=1,Cadeirante/30*FY$4,IF(CP446+CP447+CP448+CP449+CR446+CR447+CR448+CR449=2,Fixo/30*FY$4,IF(CP446+CP447+CP448+CP449+CR446+CR447+CR448+CR449&gt;2,Fixo/30*FY$4+(CP446+CP447+CP448+CP449+CR446+CR447+CR448+CR449-2)*Cadeirante/30*FY$4)))+(CO446+CO447+CO448+CQ446+CQ447+CQ448)*Percapita/30*FY$4+(CO449+CQ449)*Crechee/30*FY$4,IF(C446=1,IF(CO446+CO447+CO448+CP446+CP447+CP448+CQ446+CQ447+CQ448+CR446+CR447+CR448&lt;=15,(CO446+CO447+CO448+CQ446+CQ447+CQ448)*Percapita/30*FY$4,IF(CO446+CO447+CO448+CP446+CP447+CP448+CQ446+CQ447+CQ448+CR446+CR447+CR448&gt;=16,Fixo/30*FY$4+(CO446+CO447+CO448+CP446+CP447+CP448+CQ446+CQ447+CQ448+CR446+CR447-16)*Percapita/30*FY$4))))))</f>
        <v>0</v>
      </c>
      <c r="FZ446" s="177">
        <f>IF(C446=4,SUM(CS446+CS447+CS448+CU446+CU447+CU448)*Percapita/30*FZ$4+(CT446+CT447+CT448+CV446+CV447+CV448)*Cadeirante/30*FZ$4,IF(C446=3,IF(CS449+CU449=10,Fixo/30*FZ$4+(CS446+CS447+CS448+CU446+CU447+CU448)*Percapita/30*FZ$4+(CT449+CV449)*Cadeirante/30*FZ$4,IF(CS449+CU449&lt;=9,(CS449+CU449)*Crechee/30*FZ$4)+(CT449+CV449)*Cadeirante/30*FZ$4+(CS446+CS447+CS448+CU446+CU447+CU448)*Percapita/30*FZ$4)+IF(CS449+CU449&gt;=11,Fixo/30*FZ$4+(CS449+CU449-10)*Crechee/30*FZ$4,0),IF(C446=2,IF(CT446+CT447+CT448+CT449+CV446+CV447+CV448+CV449=1,Cadeirante/30*FZ$4,IF(CT446+CT447+CT448+CT449+CV446+CV447+CV448+CV449=2,Fixo/30*FZ$4,IF(CT446+CT447+CT448+CT449+CV446+CV447+CV448+CV449&gt;2,Fixo/30*FZ$4+(CT446+CT447+CT448+CT449+CV446+CV447+CV448+CV449-2)*Cadeirante/30*FZ$4)))+(CS446+CS447+CS448+CU446+CU447+CU448)*Percapita/30*FZ$4+(CS449+CU449)*Crechee/30*FZ$4,IF(C446=1,IF(CS446+CS447+CS448+CT446+CT447+CT448+CU446+CU447+CU448+CV446+CV447+CV448&lt;=15,(CS446+CS447+CS448+CU446+CU447+CU448)*Percapita/30*FZ$4,IF(CS446+CS447+CS448+CT446+CT447+CT448+CU446+CU447+CU448+CV446+CV447+CV448&gt;=16,Fixo/30*FZ$4+(CS446+CS447+CS448+CT446+CT447+CT448+CU446+CU447+CU448+CV446+CV447-16)*Percapita/30*FZ$4))))))</f>
        <v>0</v>
      </c>
      <c r="GA446" s="177">
        <f>IF(C446=4,SUM(CW446+CW447+CW448+CY446+CY447+CY448)*Percapita/30*GA$4+(CX446+CX447+CX448+CZ446+CZ447+CZ448)*Cadeirante/30*GA$4,IF(C446=3,IF(CW449+CY449=10,Fixo/30*GA$4+(CW446+CW447+CW448+CY446+CY447+CY448)*Percapita/30*GA$4+(CX449+CZ449)*Cadeirante/30*GA$4,IF(CW449+CY449&lt;=9,(CW449+CY449)*Crechee/30*GA$4)+(CX449+CZ449)*Cadeirante/30*GA$4+(CW446+CW447+CW448+CY446+CY447+CY448)*Percapita/30*GA$4)+IF(CW449+CY449&gt;=11,Fixo/30*GA$4+(CW449+CY449-10)*Crechee/30*GA$4,0),IF(C446=2,IF(CX446+CX447+CX448+CX449+CZ446+CZ447+CZ448+CZ449=1,Cadeirante/30*GA$4,IF(CX446+CX447+CX448+CX449+CZ446+CZ447+CZ448+CZ449=2,Fixo/30*GA$4,IF(CX446+CX447+CX448+CX449+CZ446+CZ447+CZ448+CZ449&gt;2,Fixo/30*GA$4+(CX446+CX447+CX448+CX449+CZ446+CZ447+CZ448+CZ449-2)*Cadeirante/30*GA$4)))+(CW446+CW447+CW448+CY446+CY447+CY448)*Percapita/30*GA$4+(CW449+CY449)*Crechee/30*GA$4,IF(C446=1,IF(CW446+CW447+CW448+CX446+CX447+CX448+CY446+CY447+CY448+CZ446+CZ447+CZ448&lt;=15,(CW446+CW447+CW448+CY446+CY447+CY448)*Percapita/30*GA$4,IF(CW446+CW447+CW448+CX446+CX447+CX448+CY446+CY447+CY448+CZ446+CZ447+CZ448&gt;=16,Fixo/30*GA$4+(CW446+CW447+CW448+CX446+CX447+CX448+CY446+CY447+CY448+CZ446+CZ447-16)*Percapita/30*GA$4))))))</f>
        <v>0</v>
      </c>
      <c r="GB446" s="177">
        <f>IF(C446=4,SUM(DA446+DA447+DA448+DC446+DC447+DC448)*Percapita/30*GB$4+(DB446+DB447+DB448+DD446+DD447+DD448)*Cadeirante/30*GB$4,IF(C446=3,IF(DA449+DC449=10,Fixo/30*GB$4+(DA446+DA447+DA448+DC446+DC447+DC448)*Percapita/30*GB$4+(DB449+DD449)*Cadeirante/30*GB$4,IF(DA449+DC449&lt;=9,(DA449+DC449)*Crechee/30*GB$4)+(DB449+DD449)*Cadeirante/30*GB$4+(DA446+DA447+DA448+DC446+DC447+DC448)*Percapita/30*GB$4)+IF(DA449+DC449&gt;=11,Fixo/30*GB$4+(DA449+DC449-10)*Crechee/30*GB$4,0),IF(C446=2,IF(DB446+DB447+DB448+DB449+DD446+DD447+DD448+DD449=1,Cadeirante/30*GB$4,IF(DB446+DB447+DB448+DB449+DD446+DD447+DD448+DD449=2,Fixo/30*GB$4,IF(DB446+DB447+DB448+DB449+DD446+DD447+DD448+DD449&gt;2,Fixo/30*GB$4+(DB446+DB447+DB448+DB449+DD446+DD447+DD448+DD449-2)*Cadeirante/30*GB$4)))+(DA446+DA447+DA448+DC446+DC447+DC448)*Percapita/30*GB$4+(DA449+DC449)*Crechee/30*GB$4,IF(C446=1,IF(DA446+DA447+DA448+DB446+DB447+DB448+DC446+DC447+DC448+DD446+DD447+DD448&lt;=15,(DA446+DA447+DA448+DC446+DC447+DC448)*Percapita/30*GB$4,IF(DA446+DA447+DA448+DB446+DB447+DB448+DC446+DC447+DC448+DD446+DD447+DD448&gt;=16,Fixo/30*GB$4+(DA446+DA447+DA448+DB446+DB447+DB448+DC446+DC447+DC448+DD446+DD447-16)*Percapita/30*GB$4))))))</f>
        <v>0</v>
      </c>
      <c r="GC446" s="177">
        <f>IF(C446=4,SUM(DE446+DE447+DE448+DG446+DG447+DG448)*Percapita/30*GC$4+(DF446+DF447+DF448+DH446+DH447+DH448)*Cadeirante/30*GC$4,IF(C446=3,IF(DE449+DG449=10,Fixo/30*GC$4+(DE446+DE447+DE448+DG446+DG447+DG448)*Percapita/30*GC$4+(DF449+DH449)*Cadeirante/30*GC$4,IF(DE449+DG449&lt;=9,(DE449+DG449)*Crechee/30*GC$4)+(DF449+DH449)*Cadeirante/30*GC$4+(DE446+DE447+DE448+DG446+DG447+DG448)*Percapita/30*GC$4)+IF(DE449+DG449&gt;=11,Fixo/30*GC$4+(DE449+DG449-10)*Crechee/30*GC$4,0),IF(C446=2,IF(DF446+DF447+DF448+DF449+DH446+DH447+DH448+DH449=1,Cadeirante/30*GC$4,IF(DF446+DF447+DF448+DF449+DH446+DH447+DH448+DH449=2,Fixo/30*GC$4,IF(DF446+DF447+DF448+DF449+DH446+DH447+DH448+DH449&gt;2,Fixo/30*GC$4+(DF446+DF447+DF448+DF449+DH446+DH447+DH448+DH449-2)*Cadeirante/30*GC$4)))+(DE446+DE447+DE448+DG446+DG447+DG448)*Percapita/30*GC$4+(DE449+DG449)*Crechee/30*GC$4,IF(C446=1,IF(DE446+DE447+DE448+DF446+DF447+DF448+DG446+DG447+DG448+DH446+DH447+DH448&lt;=15,(DE446+DE447+DE448+DG446+DG447+DG448)*Percapita/30*GC$4,IF(DE446+DE447+DE448+DF446+DF447+DF448+DG446+DG447+DG448+DH446+DH447+DH448&gt;=16,Fixo/30*GC$4+(DE446+DE447+DE448+DF446+DF447+DF448+DG446+DG447+DG448+DH446+DH447-16)*Percapita/30*GC$4))))))</f>
        <v>0</v>
      </c>
      <c r="GD446" s="177">
        <f>IF(C446=4,SUM(DI446+DI447+DI448+DK446+DK447+DK448)*Percapita/30*GD$4+(DJ446+DJ447+DJ448+DL446+DL447+DL448)*Cadeirante/30*GD$4,IF(C446=3,IF(DI449+DK449=10,Fixo/30*GD$4+(DI446+DI447+DI448+DK446+DK447+DK448)*Percapita/30*GD$4+(DJ449+DL449)*Cadeirante/30*GD$4,IF(DI449+DK449&lt;=9,(DI449+DK449)*Crechee/30*GD$4)+(DJ449+DL449)*Cadeirante/30*GD$4+(DI446+DI447+DI448+DK446+DK447+DK448)*Percapita/30*GD$4)+IF(DI449+DK449&gt;=11,Fixo/30*GD$4+(DI449+DK449-10)*Crechee/30*GD$4,0),IF(C446=2,IF(DJ446+DJ447+DJ448+DJ449+DL446+DL447+DL448+DL449=1,Cadeirante/30*GD$4,IF(DJ446+DJ447+DJ448+DJ449+DL446+DL447+DL448+DL449=2,Fixo/30*GD$4,IF(DJ446+DJ447+DJ448+DJ449+DL446+DL447+DL448+DL449&gt;2,Fixo/30*GD$4+(DJ446+DJ447+DJ448+DJ449+DL446+DL447+DL448+DL449-2)*Cadeirante/30*GD$4)))+(DI446+DI447+DI448+DK446+DK447+DK448)*Percapita/30*GD$4+(DI449+DK449)*Crechee/30*GD$4,IF(C446=1,IF(DI446+DI447+DI448+DJ446+DJ447+DJ448+DK446+DK447+DK448+DL446+DL447+DL448&lt;=15,(DI446+DI447+DI448+DK446+DK447+DK448)*Percapita/30*GD$4,IF(DI446+DI447+DI448+DJ446+DJ447+DJ448+DK446+DK447+DK448+DL446+DL447+DL448&gt;=16,Fixo/30*GD$4+(DI446+DI447+DI448+DJ446+DJ447+DJ448+DK446+DK447+DK448+DL446+DL447-16)*Percapita/30*GD$4))))))</f>
        <v>0</v>
      </c>
      <c r="GE446" s="177">
        <f>IF(C446=4,SUM(DM446+DM447+DM448+DO446+DO447+DO448)*Percapita/30*GE$4+(DN446+DN447+DN448+DP446+DP447+DP448)*Cadeirante/30*GE$4,IF(C446=3,IF(DM449+DO449=10,Fixo/30*GE$4+(DM446+DM447+DM448+DO446+DO447+DO448)*Percapita/30*GE$4+(DN449+DP449)*Cadeirante/30*GE$4,IF(DM449+DO449&lt;=9,(DM449+DO449)*Crechee/30*GE$4)+(DN449+DP449)*Cadeirante/30*GE$4+(DM446+DM447+DM448+DO446+DO447+DO448)*Percapita/30*GE$4)+IF(DM449+DO449&gt;=11,Fixo/30*GE$4+(DM449+DO449-10)*Crechee/30*GE$4,0),IF(C446=2,IF(DN446+DN447+DN448+DN449+DP446+DP447+DP448+DP449=1,Cadeirante/30*GE$4,IF(DN446+DN447+DN448+DN449+DP446+DP447+DP448+DP449=2,Fixo/30*GE$4,IF(DN446+DN447+DN448+DN449+DP446+DP447+DP448+DP449&gt;2,Fixo/30*GE$4+(DN446+DN447+DN448+DN449+DP446+DP447+DP448+DP449-2)*Cadeirante/30*GE$4)))+(DM446+DM447+DM448+DO446+DO447+DO448)*Percapita/30*GE$4+(DM449+DO449)*Crechee/30*GE$4,IF(C446=1,IF(DM446+DM447+DM448+DN446+DN447+DN448+DO446+DO447+DO448+DP446+DP447+DP448&lt;=15,(DM446+DM447+DM448+DO446+DO447+DO448)*Percapita/30*GE$4,IF(DM446+DM447+DM448+DN446+DN447+DN448+DO446+DO447+DO448+DP446+DP447+DP448&gt;=16,Fixo/30*GE$4+(DM446+DM447+DM448+DN446+DN447+DN448+DO446+DO447+DO448+DP446+DP447-16)*Percapita/30*GE$4))))))</f>
        <v>0</v>
      </c>
      <c r="GF446" s="177">
        <f>IF(C446=4,SUM(DQ446+DQ447+DQ448+DS446+DS447+DS448)*Percapita/30*GF$4+(DR446+DR447+DR448+DT446+DT447+DT448)*Cadeirante/30*GF$4,IF(C446=3,IF(DQ449+DS449=10,Fixo/30*GF$4+(DQ446+DQ447+DQ448+DS446+DS447+DS448)*Percapita/30*GF$4+(DR449+DT449)*Cadeirante/30*GF$4,IF(DQ449+DS449&lt;=9,(DQ449+DS449)*Crechee/30*GF$4)+(DR449+DT449)*Cadeirante/30*GF$4+(DQ446+DQ447+DQ448+DS446+DS447+DS448)*Percapita/30*GF$4)+IF(DQ449+DS449&gt;=11,Fixo/30*GF$4+(DQ449+DS449-10)*Crechee/30*GF$4,0),IF(C446=2,IF(DR446+DR447+DR448+DR449+DT446+DT447+DT448+DT449=1,Cadeirante/30*GF$4,IF(DR446+DR447+DR448+DR449+DT446+DT447+DT448+DT449=2,Fixo/30*GF$4,IF(DR446+DR447+DR448+DR449+DT446+DT447+DT448+DT449&gt;2,Fixo/30*GF$4+(DR446+DR447+DR448+DR449+DT446+DT447+DT448+DT449-2)*Cadeirante/30*GF$4)))+(DQ446+DQ447+DQ448+DS446+DS447+DS448)*Percapita/30*GF$4+(DQ449+DS449)*Crechee/30*GF$4,IF(C446=1,IF(DQ446+DQ447+DQ448+DR446+DR447+DR448+DS446+DS447+DS448+DT446+DT447+DT448&lt;=15,(DQ446+DQ447+DQ448+DS446+DS447+DS448)*Percapita/30*GF$4,IF(DQ446+DQ447+DQ448+DR446+DR447+DR448+DS446+DS447+DS448+DT446+DT447+DT448&gt;=16,Fixo/30*GF$4+(DQ446+DQ447+DQ448+DR446+DR447+DR448+DS446+DS447+DS448+DT446+DT447-16)*Percapita/30*GF$4))))))</f>
        <v>0</v>
      </c>
      <c r="GG446" s="177">
        <f>IF(C446=4,SUM(DU446+DU447+DU448+DW446+DW447+DW448)*Percapita/30*GG$4+(DV446+DV447+DV448+DX446+DX447+DX448)*Cadeirante/30*GG$4,IF(C446=3,IF(DU449+DW449=10,Fixo/30*GG$4+(DU446+DU447+DU448+DW446+DW447+DW448)*Percapita/30*GG$4+(DV449+DX449)*Cadeirante/30*GG$4,IF(DU449+DW449&lt;=9,(DU449+DW449)*Crechee/30*GG$4)+(DV449+DX449)*Cadeirante/30*GG$4+(DU446+DU447+DU448+DW446+DW447+DW448)*Percapita/30*GG$4)+IF(DU449+DW449&gt;=11,Fixo/30*GG$4+(DU449+DW449-10)*Crechee/30*GG$4,0),IF(C446=2,IF(DV446+DV447+DV448+DV449+DX446+DX447+DX448+DX449=1,Cadeirante/30*GG$4,IF(DV446+DV447+DV448+DV449+DX446+DX447+DX448+DX449=2,Fixo/30*GG$4,IF(DV446+DV447+DV448+DV449+DX446+DX447+DX448+DX449&gt;2,Fixo/30*GG$4+(DV446+DV447+DV448+DV449+DX446+DX447+DX448+DX449-2)*Cadeirante/30*GG$4)))+(DU446+DU447+DU448+DW446+DW447+DW448)*Percapita/30*GG$4+(DU449+DW449)*Crechee/30*GG$4,IF(C446=1,IF(DU446+DU447+DU448+DV446+DV447+DV448+DW446+DW447+DW448+DX446+DX447+DX448&lt;=15,(DU446+DU447+DU448+DW446+DW447+DW448)*Percapita/30*GG$4,IF(DU446+DU447+DU448+DV446+DV447+DV448+DW446+DW447+DW448+DX446+DX447+DX448&gt;=16,Fixo/30*GG$4+(DU446+DU447+DU448+DV446+DV447+DV448+DW446+DW447+DW448+DX446+DX447-16)*Percapita/30*GG$4))))))</f>
        <v>0</v>
      </c>
      <c r="GH446" s="177">
        <f>IF(C446=4,SUM(DY446+DY447+DY448+EA446+EA447+EA448)*Percapita/30*GH$4+(DZ446+DZ447+DZ448+EB446+EB447+EB448)*Cadeirante/30*GH$4,IF(C446=3,IF(DY449+EA449=10,Fixo/30*GH$4+(DY446+DY447+DY448+EA446+EA447+EA448)*Percapita/30*GH$4+(DZ449+EB449)*Cadeirante/30*GH$4,IF(DY449+EA449&lt;=9,(DY449+EA449)*Crechee/30*GH$4)+(DZ449+EB449)*Cadeirante/30*GH$4+(DY446+DY447+DY448+EA446+EA447+EA448)*Percapita/30*GH$4)+IF(DY449+EA449&gt;=11,Fixo/30*GH$4+(DY449+EA449-10)*Crechee/30*GH$4,0),IF(C446=2,IF(DZ446+DZ447+DZ448+DZ449+EB446+EB447+EB448+EB449=1,Cadeirante/30*GH$4,IF(DZ446+DZ447+DZ448+DZ449+EB446+EB447+EB448+EB449=2,Fixo/30*GH$4,IF(DZ446+DZ447+DZ448+DZ449+EB446+EB447+EB448+EB449&gt;2,Fixo/30*GH$4+(DZ446+DZ447+DZ448+DZ449+EB446+EB447+EB448+EB449-2)*Cadeirante/30*GH$4)))+(DY446+DY447+DY448+EA446+EA447+EA448)*Percapita/30*GH$4+(DY449+EA449)*Crechee/30*GH$4,IF(C446=1,IF(DY446+DY447+DY448+DZ446+DZ447+DZ448+EA446+EA447+EA448+EB446+EB447+EB448&lt;=15,(DY446+DY447+DY448+EA446+EA447+EA448)*Percapita/30*GH$4,IF(DY446+DY447+DY448+DZ446+DZ447+DZ448+EA446+EA447+EA448+EB446+EB447+EB448&gt;=16,Fixo/30*GH$4+(DY446+DY447+DY448+DZ446+DZ447+DZ448+EA446+EA447+EA448+EB446+EB447-16)*Percapita/30*GH$4))))))</f>
        <v>0</v>
      </c>
      <c r="GI446" s="177">
        <f>IF(C446=4,SUM(EC446+EC447+EC448+EE446+EE447+EE448)*Percapita/30*GI$4+(ED446+ED447+ED448+EF446+EF447+EF448)*Cadeirante/30*GI$4,IF(C446=3,IF(EC449+EE449=10,Fixo/30*GI$4+(EC446+EC447+EC448+EE446+EE447+EE448)*Percapita/30*GI$4+(ED449+EF449)*Cadeirante/30*GI$4,IF(EC449+EE449&lt;=9,(EC449+EE449)*Crechee/30*GI$4)+(ED449+EF449)*Cadeirante/30*GI$4+(EC446+EC447+EC448+EE446+EE447+EE448)*Percapita/30*GI$4)+IF(EC449+EE449&gt;=11,Fixo/30*GI$4+(EC449+EE449-10)*Crechee/30*GI$4,0),IF(C446=2,IF(ED446+ED447+ED448+ED449+EF446+EF447+EF448+EF449=1,Cadeirante/30*GI$4,IF(ED446+ED447+ED448+ED449+EF446+EF447+EF448+EF449=2,Fixo/30*GI$4,IF(ED446+ED447+ED448+ED449+EF446+EF447+EF448+EF449&gt;2,Fixo/30*GI$4+(ED446+ED447+ED448+ED449+EF446+EF447+EF448+EF449-2)*Cadeirante/30*GI$4)))+(EC446+EC447+EC448+EE446+EE447+EE448)*Percapita/30*GI$4+(EC449+EE449)*Crechee/30*GI$4,IF(C446=1,IF(EC446+EC447+EC448+ED446+ED447+ED448+EE446+EE447+EE448+EF446+EF447+EF448&lt;=15,(EC446+EC447+EC448+EE446+EE447+EE448)*Percapita/30*GI$4,IF(EC446+EC447+EC448+ED446+ED447+ED448+EE446+EE447+EE448+EF446+EF447+EF448&gt;=16,Fixo/30*GI$4+(EC446+EC447+EC448+ED446+ED447+ED448+EE446+EE447+EE448+EF446+EF447-16)*Percapita/30*GI$4))))))</f>
        <v>0</v>
      </c>
      <c r="GJ446" s="177">
        <f>IF(C446=4,SUM(EG446+EG447+EG448+EI446+EI447+EI448)*Percapita/30*GJ$4+(EH446+EH447+EH448+EJ446+EJ447+EJ448)*Cadeirante/30*GJ$4,IF(C446=3,IF(EG449+EI449=10,Fixo/30*GJ$4+(EG446+EG447+EG448+EI446+EI447+EI448)*Percapita/30*GJ$4+(EH449+EJ449)*Cadeirante/30*GJ$4,IF(EG449+EI449&lt;=9,(EG449+EI449)*Crechee/30*GJ$4)+(EH449+EJ449)*Cadeirante/30*GJ$4+(EG446+EG447+EG448+EI446+EI447+EI448)*Percapita/30*GJ$4)+IF(EG449+EI449&gt;=11,Fixo/30*GJ$4+(EG449+EI449-10)*Crechee/30*GJ$4,0),IF(C446=2,IF(EH446+EH447+EH448+EH449+EJ446+EJ447+EJ448+EJ449=1,Cadeirante/30*GJ$4,IF(EH446+EH447+EH448+EH449+EJ446+EJ447+EJ448+EJ449=2,Fixo/30*GJ$4,IF(EH446+EH447+EH448+EH449+EJ446+EJ447+EJ448+EJ449&gt;2,Fixo/30*GJ$4+(EH446+EH447+EH448+EH449+EJ446+EJ447+EJ448+EJ449-2)*Cadeirante/30*GJ$4)))+(EG446+EG447+EG448+EI446+EI447+EI448)*Percapita/30*GJ$4+(EG449+EI449)*Crechee/30*GJ$4,IF(C446=1,IF(EG446+EG447+EG448+EH446+EH447+EH448+EI446+EI447+EI448+EJ446+EJ447+EJ448&lt;=15,(EG446+EG447+EG448+EI446+EI447+EI448)*Percapita/30*GJ$4,IF(EG446+EG447+EG448+EH446+EH447+EH448+EI446+EI447+EI448+EJ446+EJ447+EJ448&gt;=16,Fixo/30*GJ$4+(EG446+EG447+EG448+EH446+EH447+EH448+EI446+EI447+EI448+EJ446+EJ447-16)*Percapita/30*GJ$4))))))</f>
        <v>0</v>
      </c>
      <c r="GK446" s="178"/>
      <c r="GL446" s="103">
        <f t="shared" si="462"/>
        <v>0</v>
      </c>
      <c r="GM446" s="124"/>
      <c r="GN446" s="104">
        <f>SUMIF(V446:V449,"&lt;0")*Cadeirante/30*GN$4+SUMIF(X446:X449,"&lt;0")*Cadeirante/30*GN$4</f>
        <v>0</v>
      </c>
      <c r="GO446" s="104">
        <f>SUMIF(Z446:Z449,"&lt;0")*Cadeirante/30*GO$4+SUMIF(AB446:AB449,"&lt;0")*Cadeirante/30*GO$4</f>
        <v>0</v>
      </c>
      <c r="GP446" s="104">
        <f>SUMIF(AD446:AD449,"&lt;0")*Cadeirante/30*GP$4+SUMIF(AF446:AF449,"&lt;0")*Cadeirante/30*GP$4</f>
        <v>0</v>
      </c>
      <c r="GQ446" s="104">
        <f>SUMIF(AH446:AH449,"&lt;0")*Cadeirante/30*GQ$4+SUMIF(AJ446:AJ449,"&lt;0")*Cadeirante/30*GQ$4</f>
        <v>0</v>
      </c>
      <c r="GR446" s="104">
        <f>SUMIF(AL446:AL449,"&lt;0")*Cadeirante/30*GR$4+SUMIF(AN446:AN449,"&lt;0")*Cadeirante/30*GR$4</f>
        <v>0</v>
      </c>
      <c r="GS446" s="104">
        <f>SUMIF(AP446:AP449,"&lt;0")*Cadeirante/30*GS$4+SUMIF(AR446:AR449,"&lt;0")*Cadeirante/30*GS$4</f>
        <v>0</v>
      </c>
      <c r="GT446" s="104">
        <f>SUMIF(AT446:AT449,"&lt;0")*Cadeirante/30*GT$4+SUMIF(AV446:AV449,"&lt;0")*Cadeirante/30*GT$4</f>
        <v>0</v>
      </c>
      <c r="GU446" s="104">
        <f>SUMIF(AX446:AX449,"&lt;0")*Cadeirante/30*GU$4+SUMIF(AZ446:AZ449,"&lt;0")*Cadeirante/30*GU$4</f>
        <v>0</v>
      </c>
      <c r="GV446" s="104">
        <f>SUMIF(BB446:BB449,"&lt;0")*Cadeirante/30*GV$4+SUMIF(BD446:BD449,"&lt;0")*Cadeirante/30*GV$4</f>
        <v>0</v>
      </c>
      <c r="GW446" s="104">
        <f>SUMIF(BF446:BF449,"&lt;0")*Cadeirante/30*GW$4+SUMIF(BH446:BH449,"&lt;0")*Cadeirante/30*GW$4</f>
        <v>0</v>
      </c>
      <c r="GX446" s="104">
        <f>SUMIF(BJ446:BJ449,"&lt;0")*Cadeirante/30*GX$4+SUMIF(BL446:BL449,"&lt;0")*Cadeirante/30*GX$4</f>
        <v>0</v>
      </c>
      <c r="GY446" s="104">
        <f>SUMIF(BN446:BN449,"&lt;0")*Cadeirante/30*GY$4+SUMIF(BP446:BP449,"&lt;0")*Cadeirante/30*GY$4</f>
        <v>0</v>
      </c>
      <c r="GZ446" s="104">
        <f>SUMIF(BR446:BR449,"&lt;0")*Cadeirante/30*GZ$4+SUMIF(BT446:BT449,"&lt;0")*Cadeirante/30*GZ$4</f>
        <v>0</v>
      </c>
      <c r="HA446" s="104">
        <f>SUMIF(BV446:BV449,"&lt;0")*Cadeirante/30*HA$4+SUMIF(BX446:BX449,"&lt;0")*Cadeirante/30*HA$4</f>
        <v>0</v>
      </c>
      <c r="HB446" s="104">
        <f>SUMIF(BZ446:BZ449,"&lt;0")*Cadeirante/30*HB$4+SUMIF(CB446:CB449,"&lt;0")*Cadeirante/30*HB$4</f>
        <v>0</v>
      </c>
      <c r="HC446" s="104">
        <f>SUMIF(CD446:CD449,"&lt;0")*Cadeirante/30*HC$4+SUMIF(CF446:CF449,"&lt;0")*Cadeirante/30*HC$4</f>
        <v>0</v>
      </c>
      <c r="HD446" s="104">
        <f>SUMIF(CH446:CH449,"&lt;0")*Cadeirante/30*HD$4+SUMIF(CJ446:CJ449,"&lt;0")*Cadeirante/30*HD$4</f>
        <v>0</v>
      </c>
      <c r="HE446" s="104">
        <f>SUMIF(CL446:CL449,"&lt;0")*Cadeirante/30*HE$4+SUMIF(CN446:CN449,"&lt;0")*Cadeirante/30*HE$4</f>
        <v>0</v>
      </c>
      <c r="HF446" s="104">
        <f>SUMIF(CP446:CP449,"&lt;0")*Cadeirante/30*HF$4+SUMIF(CR446:CR449,"&lt;0")*Cadeirante/30*HF$4</f>
        <v>0</v>
      </c>
      <c r="HG446" s="104">
        <f>SUMIF(CT446:CT449,"&lt;0")*Cadeirante/30*HG$4+SUMIF(CV446:CV449,"&lt;0")*Cadeirante/30*HG$4</f>
        <v>0</v>
      </c>
      <c r="HH446" s="104">
        <f>SUMIF(CX446:CX449,"&lt;0")*Cadeirante/30*HH$4+SUMIF(CZ446:CZ449,"&lt;0")*Cadeirante/30*HH$4</f>
        <v>0</v>
      </c>
      <c r="HI446" s="104">
        <f>SUMIF(DB446:DB449,"&lt;0")*Cadeirante/30*HI$4+SUMIF(DD446:DD449,"&lt;0")*Cadeirante/30*HI$4</f>
        <v>0</v>
      </c>
      <c r="HJ446" s="104">
        <f>SUMIF(DF446:DF449,"&lt;0")*Cadeirante/30*HJ$4+SUMIF(DH446:DH449,"&lt;0")*Cadeirante/30*HJ$4</f>
        <v>0</v>
      </c>
      <c r="HK446" s="104">
        <f>SUMIF(DJ446:DJ449,"&lt;0")*Cadeirante/30*HK$4+SUMIF(DL446:DL449,"&lt;0")*Cadeirante/30*HK$4</f>
        <v>0</v>
      </c>
      <c r="HL446" s="104">
        <f>SUMIF(DN446:DN449,"&lt;0")*Cadeirante/30*HL$4+SUMIF(DP446:DP449,"&lt;0")*Cadeirante/30*HL$4</f>
        <v>0</v>
      </c>
      <c r="HM446" s="104">
        <f>SUMIF(DR446:DR449,"&lt;0")*Cadeirante/30*HM$4+SUMIF(DT446:DT449,"&lt;0")*Cadeirante/30*HM$4</f>
        <v>0</v>
      </c>
      <c r="HN446" s="104">
        <f>SUMIF(DV446:DV449,"&lt;0")*Cadeirante/30*HN$4+SUMIF(DX446:DX449,"&lt;0")*Cadeirante/30*HN$4</f>
        <v>0</v>
      </c>
      <c r="HO446" s="104">
        <f>SUMIF(DZ446:DZ449,"&lt;0")*Cadeirante/30*HO$4+SUMIF(EB446:EB449,"&lt;0")*Cadeirante/30*HO$4</f>
        <v>0</v>
      </c>
      <c r="HP446" s="104">
        <f>SUMIF(ED446:ED449,"&lt;0")*Cadeirante/30*HP$4+SUMIF(EF446:EF449,"&lt;0")*Cadeirante/30*HP$4</f>
        <v>0</v>
      </c>
      <c r="HQ446" s="64"/>
      <c r="HR446" s="64"/>
      <c r="HS446" s="64"/>
      <c r="HT446" s="64"/>
      <c r="HU446" s="64"/>
      <c r="HV446" s="64"/>
      <c r="HW446" s="176">
        <v>17629.309999999998</v>
      </c>
      <c r="HX446" s="64"/>
      <c r="HY446" s="280">
        <f>IF(ISTEXT(EM446), VALUE(EM446), EM446)</f>
        <v>565.00400000000002</v>
      </c>
      <c r="HZ446" s="280">
        <f>IF(ISTEXT(EN446), VALUE(EN446), EN446)</f>
        <v>0</v>
      </c>
      <c r="IA446" s="280">
        <f>IF(ISTEXT(EO446), VALUE(EO446), EO446)</f>
        <v>0</v>
      </c>
      <c r="IB446" s="64" t="b">
        <f>HW446=FE446</f>
        <v>0</v>
      </c>
      <c r="IC446" s="64"/>
    </row>
    <row r="447" spans="1:237" s="106" customFormat="1" ht="22.5" customHeight="1" x14ac:dyDescent="0.25">
      <c r="A447" s="368" t="s">
        <v>3603</v>
      </c>
      <c r="B447" s="369" t="s">
        <v>3604</v>
      </c>
      <c r="C447" s="370" t="s">
        <v>3233</v>
      </c>
      <c r="D447" s="371" t="s">
        <v>3556</v>
      </c>
      <c r="E447" s="371" t="s">
        <v>3605</v>
      </c>
      <c r="F447" s="372" t="s">
        <v>3224</v>
      </c>
      <c r="G447" s="372" t="s">
        <v>3225</v>
      </c>
      <c r="H447" s="373" t="s">
        <v>197</v>
      </c>
      <c r="I447" s="374" t="s">
        <v>3606</v>
      </c>
      <c r="J447" s="421" t="s">
        <v>3231</v>
      </c>
      <c r="K447" s="421" t="s">
        <v>3234</v>
      </c>
      <c r="L447" s="329">
        <f>CONTINUA!BV447</f>
        <v>19</v>
      </c>
      <c r="M447" s="329">
        <f>CONTINUA!BW447</f>
        <v>0</v>
      </c>
      <c r="N447" s="895"/>
      <c r="O447" s="896" t="s">
        <v>4043</v>
      </c>
      <c r="P447" s="897" t="s">
        <v>4035</v>
      </c>
      <c r="Q447" s="400">
        <v>40</v>
      </c>
      <c r="R447" s="401"/>
      <c r="S447" s="400">
        <v>4</v>
      </c>
      <c r="T447" s="401"/>
      <c r="U447" s="400"/>
      <c r="V447" s="401"/>
      <c r="W447" s="400"/>
      <c r="X447" s="401"/>
      <c r="Y447" s="400"/>
      <c r="Z447" s="401"/>
      <c r="AA447" s="400"/>
      <c r="AB447" s="401"/>
      <c r="AC447" s="400"/>
      <c r="AD447" s="401"/>
      <c r="AE447" s="400"/>
      <c r="AF447" s="401"/>
      <c r="AG447" s="400"/>
      <c r="AH447" s="401"/>
      <c r="AI447" s="400"/>
      <c r="AJ447" s="401"/>
      <c r="AK447" s="400"/>
      <c r="AL447" s="401"/>
      <c r="AM447" s="400"/>
      <c r="AN447" s="401"/>
      <c r="AO447" s="400"/>
      <c r="AP447" s="401"/>
      <c r="AQ447" s="400"/>
      <c r="AR447" s="401"/>
      <c r="AS447" s="400"/>
      <c r="AT447" s="401"/>
      <c r="AU447" s="400"/>
      <c r="AV447" s="401"/>
      <c r="AW447" s="400"/>
      <c r="AX447" s="401"/>
      <c r="AY447" s="400"/>
      <c r="AZ447" s="401"/>
      <c r="BA447" s="400"/>
      <c r="BB447" s="401"/>
      <c r="BC447" s="400"/>
      <c r="BD447" s="401"/>
      <c r="BE447" s="400"/>
      <c r="BF447" s="401"/>
      <c r="BG447" s="400"/>
      <c r="BH447" s="401"/>
      <c r="BI447" s="400"/>
      <c r="BJ447" s="401"/>
      <c r="BK447" s="400"/>
      <c r="BL447" s="401"/>
      <c r="BM447" s="400"/>
      <c r="BN447" s="401"/>
      <c r="BO447" s="400"/>
      <c r="BP447" s="401"/>
      <c r="BQ447" s="400"/>
      <c r="BR447" s="401"/>
      <c r="BS447" s="400"/>
      <c r="BT447" s="401"/>
      <c r="BU447" s="400"/>
      <c r="BV447" s="401"/>
      <c r="BW447" s="400"/>
      <c r="BX447" s="401"/>
      <c r="BY447" s="400"/>
      <c r="BZ447" s="401"/>
      <c r="CA447" s="400"/>
      <c r="CB447" s="401"/>
      <c r="CC447" s="400"/>
      <c r="CD447" s="401"/>
      <c r="CE447" s="400"/>
      <c r="CF447" s="401"/>
      <c r="CG447" s="400"/>
      <c r="CH447" s="401"/>
      <c r="CI447" s="400"/>
      <c r="CJ447" s="401"/>
      <c r="CK447" s="400"/>
      <c r="CL447" s="401"/>
      <c r="CM447" s="400"/>
      <c r="CN447" s="401"/>
      <c r="CO447" s="400"/>
      <c r="CP447" s="401"/>
      <c r="CQ447" s="400"/>
      <c r="CR447" s="401"/>
      <c r="CS447" s="400"/>
      <c r="CT447" s="401"/>
      <c r="CU447" s="400"/>
      <c r="CV447" s="401"/>
      <c r="CW447" s="400"/>
      <c r="CX447" s="401"/>
      <c r="CY447" s="400"/>
      <c r="CZ447" s="401"/>
      <c r="DA447" s="400"/>
      <c r="DB447" s="401"/>
      <c r="DC447" s="400"/>
      <c r="DD447" s="401"/>
      <c r="DE447" s="400"/>
      <c r="DF447" s="401"/>
      <c r="DG447" s="400"/>
      <c r="DH447" s="401"/>
      <c r="DI447" s="400"/>
      <c r="DJ447" s="401"/>
      <c r="DK447" s="400"/>
      <c r="DL447" s="401"/>
      <c r="DM447" s="400"/>
      <c r="DN447" s="401"/>
      <c r="DO447" s="400"/>
      <c r="DP447" s="401"/>
      <c r="DQ447" s="400"/>
      <c r="DR447" s="401"/>
      <c r="DS447" s="400"/>
      <c r="DT447" s="401"/>
      <c r="DU447" s="400"/>
      <c r="DV447" s="401"/>
      <c r="DW447" s="400"/>
      <c r="DX447" s="401"/>
      <c r="DY447" s="400"/>
      <c r="DZ447" s="401"/>
      <c r="EA447" s="400"/>
      <c r="EB447" s="401"/>
      <c r="EC447" s="400"/>
      <c r="ED447" s="401"/>
      <c r="EE447" s="400"/>
      <c r="EF447" s="401"/>
      <c r="EG447" s="400"/>
      <c r="EH447" s="401"/>
      <c r="EI447" s="400"/>
      <c r="EJ447" s="447"/>
      <c r="EK447" s="511"/>
      <c r="EL447" s="514"/>
      <c r="EM447" s="448"/>
      <c r="EN447" s="344"/>
      <c r="EO447" s="345"/>
      <c r="EP447" s="171">
        <f t="shared" si="455"/>
        <v>40</v>
      </c>
      <c r="EQ447" s="171">
        <f t="shared" si="456"/>
        <v>0</v>
      </c>
      <c r="ER447" s="171">
        <f t="shared" si="457"/>
        <v>4</v>
      </c>
      <c r="ES447" s="171">
        <f t="shared" si="458"/>
        <v>0</v>
      </c>
      <c r="ET447" s="171">
        <f t="shared" si="459"/>
        <v>0</v>
      </c>
      <c r="EU447" s="171">
        <f t="shared" si="460"/>
        <v>0</v>
      </c>
      <c r="EV447" s="172">
        <f t="shared" si="461"/>
        <v>44</v>
      </c>
      <c r="EW447" s="173"/>
      <c r="EX447" s="248">
        <f t="shared" si="513"/>
        <v>0</v>
      </c>
      <c r="EY447" s="174">
        <f>(L447*regular)+(M447*Cadeirantee)</f>
        <v>183.16000000000003</v>
      </c>
      <c r="EZ447" s="249">
        <f>SUMIF(FG447:GJ447,"&gt;0")</f>
        <v>0</v>
      </c>
      <c r="FA447" s="249">
        <f>SUMIF(FG447:GJ447,"&lt;0")+SUMIF(GN447:HP447,"&lt;0")</f>
        <v>0</v>
      </c>
      <c r="FB447" s="174">
        <v>0</v>
      </c>
      <c r="FC447" s="126">
        <f>N447*km*'VALORES TABELA'!$B$13</f>
        <v>0</v>
      </c>
      <c r="FD447" s="250">
        <f t="shared" ref="FD447:FD450" si="514">GL447</f>
        <v>0</v>
      </c>
      <c r="FE447" s="105"/>
      <c r="FF447" s="119"/>
      <c r="FG447" s="119"/>
      <c r="FH447" s="119"/>
      <c r="FI447" s="119"/>
      <c r="FJ447" s="119"/>
      <c r="FK447" s="119"/>
      <c r="FL447" s="119"/>
      <c r="FM447" s="119"/>
      <c r="FN447" s="119"/>
      <c r="FO447" s="119"/>
      <c r="FP447" s="119"/>
      <c r="FQ447" s="119"/>
      <c r="FR447" s="119"/>
      <c r="FS447" s="119"/>
      <c r="FT447" s="119"/>
      <c r="FU447" s="119"/>
      <c r="FV447" s="119"/>
      <c r="FW447" s="119"/>
      <c r="FX447" s="119"/>
      <c r="FY447" s="119"/>
      <c r="FZ447" s="119"/>
      <c r="GA447" s="119"/>
      <c r="GB447" s="119"/>
      <c r="GC447" s="119"/>
      <c r="GD447" s="119"/>
      <c r="GE447" s="119"/>
      <c r="GF447" s="119"/>
      <c r="GG447" s="119"/>
      <c r="GH447" s="119"/>
      <c r="GI447" s="119"/>
      <c r="GJ447" s="119"/>
      <c r="GK447" s="251"/>
      <c r="GL447" s="103">
        <f t="shared" si="462"/>
        <v>0</v>
      </c>
      <c r="GM447" s="124"/>
      <c r="GN447" s="104"/>
      <c r="GO447" s="104"/>
      <c r="GP447" s="104"/>
      <c r="GQ447" s="104"/>
      <c r="GR447" s="104"/>
      <c r="GS447" s="104"/>
      <c r="GT447" s="104"/>
      <c r="GU447" s="104"/>
      <c r="GV447" s="104"/>
      <c r="GW447" s="104"/>
      <c r="GX447" s="104"/>
      <c r="GY447" s="104"/>
      <c r="GZ447" s="104"/>
      <c r="HA447" s="104"/>
      <c r="HB447" s="104"/>
      <c r="HC447" s="104"/>
      <c r="HD447" s="104"/>
      <c r="HE447" s="104"/>
      <c r="HF447" s="104"/>
      <c r="HG447" s="104"/>
      <c r="HH447" s="104"/>
      <c r="HI447" s="104"/>
      <c r="HJ447" s="104"/>
      <c r="HK447" s="104"/>
      <c r="HL447" s="104"/>
      <c r="HM447" s="104"/>
      <c r="HN447" s="104"/>
      <c r="HO447" s="104"/>
      <c r="HP447" s="104"/>
      <c r="HQ447" s="64"/>
      <c r="HR447" s="64"/>
      <c r="HS447" s="64"/>
      <c r="HT447" s="64"/>
      <c r="HU447" s="64"/>
      <c r="HV447" s="64"/>
      <c r="HW447" s="105"/>
      <c r="HX447" s="64"/>
      <c r="HY447" s="280">
        <f t="shared" ref="HY447:HY450" si="515">IF(ISTEXT(EM447), VALUE(EM447), EM447)</f>
        <v>0</v>
      </c>
      <c r="HZ447" s="280">
        <f t="shared" ref="HZ447:HZ450" si="516">IF(ISTEXT(EN447), VALUE(EN447), EN447)</f>
        <v>0</v>
      </c>
      <c r="IA447" s="280">
        <f t="shared" ref="IA447:IA450" si="517">IF(ISTEXT(EO447), VALUE(EO447), EO447)</f>
        <v>0</v>
      </c>
      <c r="IB447" s="64"/>
      <c r="IC447" s="64"/>
    </row>
    <row r="448" spans="1:237" s="106" customFormat="1" ht="22.5" customHeight="1" x14ac:dyDescent="0.25">
      <c r="A448" s="368" t="s">
        <v>3603</v>
      </c>
      <c r="B448" s="369" t="s">
        <v>3604</v>
      </c>
      <c r="C448" s="375" t="s">
        <v>3233</v>
      </c>
      <c r="D448" s="371" t="s">
        <v>3556</v>
      </c>
      <c r="E448" s="371" t="s">
        <v>3605</v>
      </c>
      <c r="F448" s="376" t="s">
        <v>3224</v>
      </c>
      <c r="G448" s="376" t="s">
        <v>3225</v>
      </c>
      <c r="H448" s="373" t="s">
        <v>197</v>
      </c>
      <c r="I448" s="374" t="s">
        <v>3606</v>
      </c>
      <c r="J448" s="421" t="s">
        <v>3231</v>
      </c>
      <c r="K448" s="422" t="s">
        <v>3235</v>
      </c>
      <c r="L448" s="329">
        <f>CONTINUA!BV448</f>
        <v>0</v>
      </c>
      <c r="M448" s="329">
        <f>CONTINUA!BW448</f>
        <v>0</v>
      </c>
      <c r="N448" s="895"/>
      <c r="O448" s="896" t="s">
        <v>4043</v>
      </c>
      <c r="P448" s="897" t="s">
        <v>4035</v>
      </c>
      <c r="Q448" s="400"/>
      <c r="R448" s="401"/>
      <c r="S448" s="400"/>
      <c r="T448" s="401"/>
      <c r="U448" s="400"/>
      <c r="V448" s="401"/>
      <c r="W448" s="400"/>
      <c r="X448" s="401"/>
      <c r="Y448" s="400"/>
      <c r="Z448" s="401"/>
      <c r="AA448" s="400"/>
      <c r="AB448" s="401"/>
      <c r="AC448" s="400"/>
      <c r="AD448" s="401"/>
      <c r="AE448" s="400"/>
      <c r="AF448" s="401"/>
      <c r="AG448" s="400"/>
      <c r="AH448" s="401"/>
      <c r="AI448" s="400"/>
      <c r="AJ448" s="401"/>
      <c r="AK448" s="400"/>
      <c r="AL448" s="401"/>
      <c r="AM448" s="400"/>
      <c r="AN448" s="401"/>
      <c r="AO448" s="400"/>
      <c r="AP448" s="401"/>
      <c r="AQ448" s="400"/>
      <c r="AR448" s="401"/>
      <c r="AS448" s="400"/>
      <c r="AT448" s="401"/>
      <c r="AU448" s="400"/>
      <c r="AV448" s="401"/>
      <c r="AW448" s="400"/>
      <c r="AX448" s="401"/>
      <c r="AY448" s="400"/>
      <c r="AZ448" s="401"/>
      <c r="BA448" s="400"/>
      <c r="BB448" s="401"/>
      <c r="BC448" s="400"/>
      <c r="BD448" s="401"/>
      <c r="BE448" s="400"/>
      <c r="BF448" s="401"/>
      <c r="BG448" s="400"/>
      <c r="BH448" s="401"/>
      <c r="BI448" s="400"/>
      <c r="BJ448" s="401"/>
      <c r="BK448" s="400"/>
      <c r="BL448" s="401"/>
      <c r="BM448" s="400"/>
      <c r="BN448" s="401"/>
      <c r="BO448" s="400"/>
      <c r="BP448" s="401"/>
      <c r="BQ448" s="400"/>
      <c r="BR448" s="401"/>
      <c r="BS448" s="400"/>
      <c r="BT448" s="401"/>
      <c r="BU448" s="400"/>
      <c r="BV448" s="401"/>
      <c r="BW448" s="400"/>
      <c r="BX448" s="401"/>
      <c r="BY448" s="400"/>
      <c r="BZ448" s="401"/>
      <c r="CA448" s="400"/>
      <c r="CB448" s="401"/>
      <c r="CC448" s="400"/>
      <c r="CD448" s="401"/>
      <c r="CE448" s="400"/>
      <c r="CF448" s="401"/>
      <c r="CG448" s="400"/>
      <c r="CH448" s="401"/>
      <c r="CI448" s="400"/>
      <c r="CJ448" s="401"/>
      <c r="CK448" s="400"/>
      <c r="CL448" s="401"/>
      <c r="CM448" s="400"/>
      <c r="CN448" s="401"/>
      <c r="CO448" s="400"/>
      <c r="CP448" s="401"/>
      <c r="CQ448" s="400"/>
      <c r="CR448" s="401"/>
      <c r="CS448" s="400"/>
      <c r="CT448" s="401"/>
      <c r="CU448" s="400"/>
      <c r="CV448" s="401"/>
      <c r="CW448" s="400"/>
      <c r="CX448" s="401"/>
      <c r="CY448" s="400"/>
      <c r="CZ448" s="401"/>
      <c r="DA448" s="400"/>
      <c r="DB448" s="401"/>
      <c r="DC448" s="400"/>
      <c r="DD448" s="401"/>
      <c r="DE448" s="400"/>
      <c r="DF448" s="401"/>
      <c r="DG448" s="400"/>
      <c r="DH448" s="401"/>
      <c r="DI448" s="400"/>
      <c r="DJ448" s="401"/>
      <c r="DK448" s="400"/>
      <c r="DL448" s="401"/>
      <c r="DM448" s="400"/>
      <c r="DN448" s="401"/>
      <c r="DO448" s="400"/>
      <c r="DP448" s="401"/>
      <c r="DQ448" s="400"/>
      <c r="DR448" s="401"/>
      <c r="DS448" s="400"/>
      <c r="DT448" s="401"/>
      <c r="DU448" s="400"/>
      <c r="DV448" s="401"/>
      <c r="DW448" s="400"/>
      <c r="DX448" s="401"/>
      <c r="DY448" s="400"/>
      <c r="DZ448" s="401"/>
      <c r="EA448" s="400"/>
      <c r="EB448" s="401"/>
      <c r="EC448" s="400"/>
      <c r="ED448" s="401"/>
      <c r="EE448" s="400"/>
      <c r="EF448" s="401"/>
      <c r="EG448" s="400"/>
      <c r="EH448" s="401"/>
      <c r="EI448" s="400"/>
      <c r="EJ448" s="447"/>
      <c r="EK448" s="511"/>
      <c r="EL448" s="514"/>
      <c r="EM448" s="448"/>
      <c r="EN448" s="344"/>
      <c r="EO448" s="345"/>
      <c r="EP448" s="171">
        <f t="shared" si="455"/>
        <v>0</v>
      </c>
      <c r="EQ448" s="171">
        <f t="shared" si="456"/>
        <v>0</v>
      </c>
      <c r="ER448" s="171">
        <f t="shared" si="457"/>
        <v>0</v>
      </c>
      <c r="ES448" s="171">
        <f t="shared" si="458"/>
        <v>0</v>
      </c>
      <c r="ET448" s="171">
        <f t="shared" si="459"/>
        <v>0</v>
      </c>
      <c r="EU448" s="171">
        <f t="shared" si="460"/>
        <v>0</v>
      </c>
      <c r="EV448" s="172">
        <f t="shared" si="461"/>
        <v>0</v>
      </c>
      <c r="EW448" s="125"/>
      <c r="EX448" s="248">
        <f t="shared" si="513"/>
        <v>0</v>
      </c>
      <c r="EY448" s="174">
        <f>(L448*regular)+(M448*Cadeirantee)</f>
        <v>0</v>
      </c>
      <c r="EZ448" s="249">
        <f>SUMIF(FG448:GJ448,"&gt;0")</f>
        <v>0</v>
      </c>
      <c r="FA448" s="249">
        <f>SUMIF(FG448:GJ448,"&lt;0")+SUMIF(GN448:HP448,"&lt;0")</f>
        <v>0</v>
      </c>
      <c r="FB448" s="174">
        <v>0</v>
      </c>
      <c r="FC448" s="126">
        <f>N448*km*'VALORES TABELA'!$B$13</f>
        <v>0</v>
      </c>
      <c r="FD448" s="250">
        <f t="shared" si="514"/>
        <v>0</v>
      </c>
      <c r="FE448" s="105"/>
      <c r="FF448" s="108"/>
      <c r="FG448" s="108"/>
      <c r="FH448" s="108"/>
      <c r="FI448" s="108"/>
      <c r="FJ448" s="108"/>
      <c r="FK448" s="108"/>
      <c r="FL448" s="108"/>
      <c r="FM448" s="108"/>
      <c r="FN448" s="108"/>
      <c r="FO448" s="108"/>
      <c r="FP448" s="108"/>
      <c r="FQ448" s="108"/>
      <c r="FR448" s="108"/>
      <c r="FS448" s="108"/>
      <c r="FT448" s="108"/>
      <c r="FU448" s="108"/>
      <c r="FV448" s="108"/>
      <c r="FW448" s="108"/>
      <c r="FX448" s="108"/>
      <c r="FY448" s="108"/>
      <c r="FZ448" s="108"/>
      <c r="GA448" s="108"/>
      <c r="GB448" s="108"/>
      <c r="GC448" s="108"/>
      <c r="GD448" s="108"/>
      <c r="GE448" s="108"/>
      <c r="GF448" s="108"/>
      <c r="GG448" s="108"/>
      <c r="GH448" s="108"/>
      <c r="GI448" s="108"/>
      <c r="GJ448" s="108"/>
      <c r="GK448" s="251"/>
      <c r="GL448" s="103">
        <f t="shared" si="462"/>
        <v>0</v>
      </c>
      <c r="GM448" s="124"/>
      <c r="GN448" s="104"/>
      <c r="GO448" s="104"/>
      <c r="GP448" s="104"/>
      <c r="GQ448" s="104"/>
      <c r="GR448" s="104"/>
      <c r="GS448" s="104"/>
      <c r="GT448" s="104"/>
      <c r="GU448" s="104"/>
      <c r="GV448" s="104"/>
      <c r="GW448" s="104"/>
      <c r="GX448" s="104"/>
      <c r="GY448" s="104"/>
      <c r="GZ448" s="104"/>
      <c r="HA448" s="104"/>
      <c r="HB448" s="104"/>
      <c r="HC448" s="104"/>
      <c r="HD448" s="104"/>
      <c r="HE448" s="104"/>
      <c r="HF448" s="104"/>
      <c r="HG448" s="104"/>
      <c r="HH448" s="104"/>
      <c r="HI448" s="104"/>
      <c r="HJ448" s="104"/>
      <c r="HK448" s="104"/>
      <c r="HL448" s="104"/>
      <c r="HM448" s="104"/>
      <c r="HN448" s="104"/>
      <c r="HO448" s="104"/>
      <c r="HP448" s="104"/>
      <c r="HQ448" s="64"/>
      <c r="HR448" s="64"/>
      <c r="HS448" s="64"/>
      <c r="HT448" s="64"/>
      <c r="HU448" s="64"/>
      <c r="HV448" s="64"/>
      <c r="HW448" s="105"/>
      <c r="HX448" s="64"/>
      <c r="HY448" s="280">
        <f t="shared" si="515"/>
        <v>0</v>
      </c>
      <c r="HZ448" s="280">
        <f t="shared" si="516"/>
        <v>0</v>
      </c>
      <c r="IA448" s="280">
        <f t="shared" si="517"/>
        <v>0</v>
      </c>
      <c r="IB448" s="64"/>
      <c r="IC448" s="64"/>
    </row>
    <row r="449" spans="1:237" s="106" customFormat="1" ht="22.5" customHeight="1" x14ac:dyDescent="0.25">
      <c r="A449" s="368" t="s">
        <v>3603</v>
      </c>
      <c r="B449" s="369" t="s">
        <v>3604</v>
      </c>
      <c r="C449" s="375" t="s">
        <v>3233</v>
      </c>
      <c r="D449" s="371" t="s">
        <v>3556</v>
      </c>
      <c r="E449" s="371" t="s">
        <v>3605</v>
      </c>
      <c r="F449" s="376" t="s">
        <v>3224</v>
      </c>
      <c r="G449" s="376" t="s">
        <v>3225</v>
      </c>
      <c r="H449" s="373" t="s">
        <v>197</v>
      </c>
      <c r="I449" s="374" t="s">
        <v>3606</v>
      </c>
      <c r="J449" s="421" t="s">
        <v>3231</v>
      </c>
      <c r="K449" s="423" t="s">
        <v>3236</v>
      </c>
      <c r="L449" s="329">
        <f>CONTINUA!BV449</f>
        <v>0</v>
      </c>
      <c r="M449" s="329">
        <f>CONTINUA!BW449</f>
        <v>0</v>
      </c>
      <c r="N449" s="895"/>
      <c r="O449" s="896" t="s">
        <v>4043</v>
      </c>
      <c r="P449" s="897" t="s">
        <v>4035</v>
      </c>
      <c r="Q449" s="400"/>
      <c r="R449" s="401"/>
      <c r="S449" s="400"/>
      <c r="T449" s="401"/>
      <c r="U449" s="400"/>
      <c r="V449" s="401"/>
      <c r="W449" s="400"/>
      <c r="X449" s="401"/>
      <c r="Y449" s="400"/>
      <c r="Z449" s="401"/>
      <c r="AA449" s="400"/>
      <c r="AB449" s="401"/>
      <c r="AC449" s="400"/>
      <c r="AD449" s="401"/>
      <c r="AE449" s="400"/>
      <c r="AF449" s="401"/>
      <c r="AG449" s="400"/>
      <c r="AH449" s="401"/>
      <c r="AI449" s="400"/>
      <c r="AJ449" s="401"/>
      <c r="AK449" s="400"/>
      <c r="AL449" s="401"/>
      <c r="AM449" s="400"/>
      <c r="AN449" s="401"/>
      <c r="AO449" s="400"/>
      <c r="AP449" s="401"/>
      <c r="AQ449" s="400"/>
      <c r="AR449" s="401"/>
      <c r="AS449" s="400"/>
      <c r="AT449" s="401"/>
      <c r="AU449" s="400"/>
      <c r="AV449" s="401"/>
      <c r="AW449" s="400"/>
      <c r="AX449" s="401"/>
      <c r="AY449" s="400"/>
      <c r="AZ449" s="401"/>
      <c r="BA449" s="400"/>
      <c r="BB449" s="401"/>
      <c r="BC449" s="400"/>
      <c r="BD449" s="401"/>
      <c r="BE449" s="400"/>
      <c r="BF449" s="401"/>
      <c r="BG449" s="400"/>
      <c r="BH449" s="401"/>
      <c r="BI449" s="400"/>
      <c r="BJ449" s="401"/>
      <c r="BK449" s="400"/>
      <c r="BL449" s="401"/>
      <c r="BM449" s="400"/>
      <c r="BN449" s="401"/>
      <c r="BO449" s="400"/>
      <c r="BP449" s="401"/>
      <c r="BQ449" s="400"/>
      <c r="BR449" s="401"/>
      <c r="BS449" s="400"/>
      <c r="BT449" s="401"/>
      <c r="BU449" s="400"/>
      <c r="BV449" s="401"/>
      <c r="BW449" s="400"/>
      <c r="BX449" s="401"/>
      <c r="BY449" s="400"/>
      <c r="BZ449" s="401"/>
      <c r="CA449" s="400"/>
      <c r="CB449" s="401"/>
      <c r="CC449" s="400"/>
      <c r="CD449" s="401"/>
      <c r="CE449" s="400"/>
      <c r="CF449" s="401"/>
      <c r="CG449" s="400"/>
      <c r="CH449" s="401"/>
      <c r="CI449" s="400"/>
      <c r="CJ449" s="401"/>
      <c r="CK449" s="400"/>
      <c r="CL449" s="401"/>
      <c r="CM449" s="400"/>
      <c r="CN449" s="401"/>
      <c r="CO449" s="400"/>
      <c r="CP449" s="401"/>
      <c r="CQ449" s="400"/>
      <c r="CR449" s="401"/>
      <c r="CS449" s="400"/>
      <c r="CT449" s="401"/>
      <c r="CU449" s="400"/>
      <c r="CV449" s="401"/>
      <c r="CW449" s="400"/>
      <c r="CX449" s="401"/>
      <c r="CY449" s="400"/>
      <c r="CZ449" s="401"/>
      <c r="DA449" s="400"/>
      <c r="DB449" s="401"/>
      <c r="DC449" s="400"/>
      <c r="DD449" s="401"/>
      <c r="DE449" s="400"/>
      <c r="DF449" s="401"/>
      <c r="DG449" s="400"/>
      <c r="DH449" s="401"/>
      <c r="DI449" s="400"/>
      <c r="DJ449" s="401"/>
      <c r="DK449" s="400"/>
      <c r="DL449" s="401"/>
      <c r="DM449" s="400"/>
      <c r="DN449" s="401"/>
      <c r="DO449" s="400"/>
      <c r="DP449" s="401"/>
      <c r="DQ449" s="400"/>
      <c r="DR449" s="401"/>
      <c r="DS449" s="400"/>
      <c r="DT449" s="401"/>
      <c r="DU449" s="400"/>
      <c r="DV449" s="401"/>
      <c r="DW449" s="400"/>
      <c r="DX449" s="401"/>
      <c r="DY449" s="400"/>
      <c r="DZ449" s="401"/>
      <c r="EA449" s="400"/>
      <c r="EB449" s="401"/>
      <c r="EC449" s="400"/>
      <c r="ED449" s="401"/>
      <c r="EE449" s="400"/>
      <c r="EF449" s="401"/>
      <c r="EG449" s="400"/>
      <c r="EH449" s="401"/>
      <c r="EI449" s="400"/>
      <c r="EJ449" s="447"/>
      <c r="EK449" s="511"/>
      <c r="EL449" s="514"/>
      <c r="EM449" s="448"/>
      <c r="EN449" s="344"/>
      <c r="EO449" s="345"/>
      <c r="EP449" s="171">
        <f t="shared" si="455"/>
        <v>0</v>
      </c>
      <c r="EQ449" s="171">
        <f t="shared" si="456"/>
        <v>0</v>
      </c>
      <c r="ER449" s="171">
        <f t="shared" si="457"/>
        <v>0</v>
      </c>
      <c r="ES449" s="171">
        <f t="shared" si="458"/>
        <v>0</v>
      </c>
      <c r="ET449" s="171">
        <f t="shared" si="459"/>
        <v>0</v>
      </c>
      <c r="EU449" s="171">
        <f t="shared" si="460"/>
        <v>0</v>
      </c>
      <c r="EV449" s="172">
        <f t="shared" si="461"/>
        <v>0</v>
      </c>
      <c r="EW449" s="127"/>
      <c r="EX449" s="248">
        <f t="shared" si="513"/>
        <v>0</v>
      </c>
      <c r="EY449" s="174">
        <f>(L449*regular)+(M449*Cadeirantee)</f>
        <v>0</v>
      </c>
      <c r="EZ449" s="249">
        <f>SUMIF(FG449:GJ449,"&gt;0")</f>
        <v>0</v>
      </c>
      <c r="FA449" s="249">
        <f>SUMIF(FG449:GJ449,"&lt;0")+SUMIF(GN449:HP449,"&lt;0")</f>
        <v>0</v>
      </c>
      <c r="FB449" s="174">
        <v>0</v>
      </c>
      <c r="FC449" s="126">
        <f>N449*km*'VALORES TABELA'!$B$13</f>
        <v>0</v>
      </c>
      <c r="FD449" s="250">
        <f t="shared" si="514"/>
        <v>0</v>
      </c>
      <c r="FE449" s="105"/>
      <c r="FF449" s="118"/>
      <c r="FG449" s="118"/>
      <c r="FH449" s="118"/>
      <c r="FI449" s="118"/>
      <c r="FJ449" s="118"/>
      <c r="FK449" s="118"/>
      <c r="FL449" s="118"/>
      <c r="FM449" s="118"/>
      <c r="FN449" s="118"/>
      <c r="FO449" s="118"/>
      <c r="FP449" s="118"/>
      <c r="FQ449" s="118"/>
      <c r="FR449" s="118"/>
      <c r="FS449" s="118"/>
      <c r="FT449" s="118"/>
      <c r="FU449" s="118"/>
      <c r="FV449" s="118"/>
      <c r="FW449" s="118"/>
      <c r="FX449" s="118"/>
      <c r="FY449" s="118"/>
      <c r="FZ449" s="118"/>
      <c r="GA449" s="118"/>
      <c r="GB449" s="118"/>
      <c r="GC449" s="118"/>
      <c r="GD449" s="118"/>
      <c r="GE449" s="118"/>
      <c r="GF449" s="118"/>
      <c r="GG449" s="118"/>
      <c r="GH449" s="118"/>
      <c r="GI449" s="118"/>
      <c r="GJ449" s="118"/>
      <c r="GK449" s="252"/>
      <c r="GL449" s="103">
        <f t="shared" si="462"/>
        <v>0</v>
      </c>
      <c r="GM449" s="124"/>
      <c r="GN449" s="104"/>
      <c r="GO449" s="104"/>
      <c r="GP449" s="104"/>
      <c r="GQ449" s="104"/>
      <c r="GR449" s="104"/>
      <c r="GS449" s="104"/>
      <c r="GT449" s="104"/>
      <c r="GU449" s="104"/>
      <c r="GV449" s="104"/>
      <c r="GW449" s="104"/>
      <c r="GX449" s="104"/>
      <c r="GY449" s="104"/>
      <c r="GZ449" s="104"/>
      <c r="HA449" s="104"/>
      <c r="HB449" s="104"/>
      <c r="HC449" s="104"/>
      <c r="HD449" s="104"/>
      <c r="HE449" s="104"/>
      <c r="HF449" s="104"/>
      <c r="HG449" s="104"/>
      <c r="HH449" s="104"/>
      <c r="HI449" s="104"/>
      <c r="HJ449" s="104"/>
      <c r="HK449" s="104"/>
      <c r="HL449" s="104"/>
      <c r="HM449" s="104"/>
      <c r="HN449" s="104"/>
      <c r="HO449" s="104"/>
      <c r="HP449" s="104"/>
      <c r="HQ449" s="64"/>
      <c r="HR449" s="65"/>
      <c r="HS449" s="65"/>
      <c r="HT449" s="65"/>
      <c r="HU449" s="65"/>
      <c r="HV449" s="65"/>
      <c r="HW449" s="105"/>
      <c r="HX449" s="65"/>
      <c r="HY449" s="280">
        <f t="shared" si="515"/>
        <v>0</v>
      </c>
      <c r="HZ449" s="280">
        <f t="shared" si="516"/>
        <v>0</v>
      </c>
      <c r="IA449" s="280">
        <f t="shared" si="517"/>
        <v>0</v>
      </c>
      <c r="IB449" s="65"/>
      <c r="IC449" s="65"/>
    </row>
    <row r="450" spans="1:237" s="106" customFormat="1" ht="22.5" customHeight="1" thickBot="1" x14ac:dyDescent="0.3">
      <c r="A450" s="377" t="s">
        <v>3603</v>
      </c>
      <c r="B450" s="378" t="s">
        <v>3604</v>
      </c>
      <c r="C450" s="379" t="s">
        <v>3233</v>
      </c>
      <c r="D450" s="380" t="s">
        <v>3556</v>
      </c>
      <c r="E450" s="380" t="s">
        <v>3605</v>
      </c>
      <c r="F450" s="381" t="s">
        <v>3224</v>
      </c>
      <c r="G450" s="381" t="s">
        <v>3225</v>
      </c>
      <c r="H450" s="382" t="s">
        <v>197</v>
      </c>
      <c r="I450" s="383" t="s">
        <v>3606</v>
      </c>
      <c r="J450" s="421" t="s">
        <v>3231</v>
      </c>
      <c r="K450" s="424" t="s">
        <v>60</v>
      </c>
      <c r="L450" s="329">
        <f>CONTINUA!BV450</f>
        <v>0</v>
      </c>
      <c r="M450" s="329">
        <f>CONTINUA!BW450</f>
        <v>0</v>
      </c>
      <c r="N450" s="895"/>
      <c r="O450" s="896" t="s">
        <v>4043</v>
      </c>
      <c r="P450" s="897" t="s">
        <v>4035</v>
      </c>
      <c r="Q450" s="400"/>
      <c r="R450" s="401"/>
      <c r="S450" s="400"/>
      <c r="T450" s="401"/>
      <c r="U450" s="400"/>
      <c r="V450" s="401"/>
      <c r="W450" s="400"/>
      <c r="X450" s="401"/>
      <c r="Y450" s="400"/>
      <c r="Z450" s="401"/>
      <c r="AA450" s="400"/>
      <c r="AB450" s="401"/>
      <c r="AC450" s="400"/>
      <c r="AD450" s="401"/>
      <c r="AE450" s="400"/>
      <c r="AF450" s="401"/>
      <c r="AG450" s="400"/>
      <c r="AH450" s="401"/>
      <c r="AI450" s="400"/>
      <c r="AJ450" s="401"/>
      <c r="AK450" s="400"/>
      <c r="AL450" s="401"/>
      <c r="AM450" s="400"/>
      <c r="AN450" s="401"/>
      <c r="AO450" s="400"/>
      <c r="AP450" s="401"/>
      <c r="AQ450" s="400"/>
      <c r="AR450" s="401"/>
      <c r="AS450" s="400"/>
      <c r="AT450" s="401"/>
      <c r="AU450" s="400"/>
      <c r="AV450" s="401"/>
      <c r="AW450" s="400"/>
      <c r="AX450" s="401"/>
      <c r="AY450" s="400"/>
      <c r="AZ450" s="401"/>
      <c r="BA450" s="400"/>
      <c r="BB450" s="401"/>
      <c r="BC450" s="400"/>
      <c r="BD450" s="401"/>
      <c r="BE450" s="400"/>
      <c r="BF450" s="401"/>
      <c r="BG450" s="400"/>
      <c r="BH450" s="401"/>
      <c r="BI450" s="400"/>
      <c r="BJ450" s="401"/>
      <c r="BK450" s="400"/>
      <c r="BL450" s="401"/>
      <c r="BM450" s="400"/>
      <c r="BN450" s="401"/>
      <c r="BO450" s="400"/>
      <c r="BP450" s="401"/>
      <c r="BQ450" s="400"/>
      <c r="BR450" s="401"/>
      <c r="BS450" s="400"/>
      <c r="BT450" s="401"/>
      <c r="BU450" s="400"/>
      <c r="BV450" s="401"/>
      <c r="BW450" s="400"/>
      <c r="BX450" s="401"/>
      <c r="BY450" s="400"/>
      <c r="BZ450" s="401"/>
      <c r="CA450" s="400"/>
      <c r="CB450" s="401"/>
      <c r="CC450" s="400"/>
      <c r="CD450" s="401"/>
      <c r="CE450" s="400"/>
      <c r="CF450" s="401"/>
      <c r="CG450" s="400"/>
      <c r="CH450" s="401"/>
      <c r="CI450" s="400"/>
      <c r="CJ450" s="401"/>
      <c r="CK450" s="400"/>
      <c r="CL450" s="401"/>
      <c r="CM450" s="400"/>
      <c r="CN450" s="401"/>
      <c r="CO450" s="400"/>
      <c r="CP450" s="401"/>
      <c r="CQ450" s="400"/>
      <c r="CR450" s="401"/>
      <c r="CS450" s="400"/>
      <c r="CT450" s="401"/>
      <c r="CU450" s="400"/>
      <c r="CV450" s="401"/>
      <c r="CW450" s="400"/>
      <c r="CX450" s="401"/>
      <c r="CY450" s="400"/>
      <c r="CZ450" s="401"/>
      <c r="DA450" s="400"/>
      <c r="DB450" s="401"/>
      <c r="DC450" s="400"/>
      <c r="DD450" s="401"/>
      <c r="DE450" s="400"/>
      <c r="DF450" s="401"/>
      <c r="DG450" s="400"/>
      <c r="DH450" s="401"/>
      <c r="DI450" s="400"/>
      <c r="DJ450" s="401"/>
      <c r="DK450" s="400"/>
      <c r="DL450" s="401"/>
      <c r="DM450" s="400"/>
      <c r="DN450" s="401"/>
      <c r="DO450" s="400"/>
      <c r="DP450" s="401"/>
      <c r="DQ450" s="400"/>
      <c r="DR450" s="401"/>
      <c r="DS450" s="400"/>
      <c r="DT450" s="401"/>
      <c r="DU450" s="400"/>
      <c r="DV450" s="401"/>
      <c r="DW450" s="400"/>
      <c r="DX450" s="401"/>
      <c r="DY450" s="400"/>
      <c r="DZ450" s="401"/>
      <c r="EA450" s="400"/>
      <c r="EB450" s="401"/>
      <c r="EC450" s="400"/>
      <c r="ED450" s="401"/>
      <c r="EE450" s="400"/>
      <c r="EF450" s="401"/>
      <c r="EG450" s="400"/>
      <c r="EH450" s="401"/>
      <c r="EI450" s="400"/>
      <c r="EJ450" s="447"/>
      <c r="EK450" s="512"/>
      <c r="EL450" s="515"/>
      <c r="EM450" s="450"/>
      <c r="EN450" s="348"/>
      <c r="EO450" s="348"/>
      <c r="EP450" s="179">
        <f t="shared" si="455"/>
        <v>0</v>
      </c>
      <c r="EQ450" s="179">
        <f t="shared" si="456"/>
        <v>0</v>
      </c>
      <c r="ER450" s="179">
        <f t="shared" si="457"/>
        <v>0</v>
      </c>
      <c r="ES450" s="179">
        <f t="shared" si="458"/>
        <v>0</v>
      </c>
      <c r="ET450" s="179">
        <f t="shared" si="459"/>
        <v>0</v>
      </c>
      <c r="EU450" s="179">
        <f t="shared" si="460"/>
        <v>0</v>
      </c>
      <c r="EV450" s="172">
        <f t="shared" si="461"/>
        <v>0</v>
      </c>
      <c r="EW450" s="253"/>
      <c r="EX450" s="254">
        <v>0</v>
      </c>
      <c r="EY450" s="180">
        <v>0</v>
      </c>
      <c r="EZ450" s="255">
        <v>0</v>
      </c>
      <c r="FA450" s="255">
        <v>0</v>
      </c>
      <c r="FB450" s="180">
        <f>SUM(FF450:GI450)/2</f>
        <v>0</v>
      </c>
      <c r="FC450" s="256">
        <f>N450*km*'VALORES TABELA'!$B$13</f>
        <v>0</v>
      </c>
      <c r="FD450" s="250">
        <f t="shared" si="514"/>
        <v>0</v>
      </c>
      <c r="FE450" s="257"/>
      <c r="FF450" s="181">
        <f>((Q450+S450)*Percapita)+((R450+T450)*Cadeirante)</f>
        <v>0</v>
      </c>
      <c r="FG450" s="181">
        <f>((U450+W450)*Percapita/30*FG$4)+((V450+X450)*Cadeirante/30*FG$4)</f>
        <v>0</v>
      </c>
      <c r="FH450" s="181">
        <f>((Y450+AA450)*Percapita/30*FH$4)+((Z450+AB450)*Cadeirante/30*FH$4)</f>
        <v>0</v>
      </c>
      <c r="FI450" s="181">
        <f>((AC450+AE450)*Percapita/30*FI$4)+((AD450+AF450)*Cadeirante/30*FI$4)</f>
        <v>0</v>
      </c>
      <c r="FJ450" s="181">
        <f>((AG450+AI450)*Percapita/30*FJ$4)+((AH450+AJ450)*Cadeirante/30*FJ$4)</f>
        <v>0</v>
      </c>
      <c r="FK450" s="181">
        <f>((AK450+AM450)*Percapita/30*FK$4)+((AL450+AN450)*Cadeirante/30*FK$4)</f>
        <v>0</v>
      </c>
      <c r="FL450" s="181">
        <f>((AO450+AQ450)*Percapita/30*FL$4)+((AP450+AR450)*Cadeirante/30*FL$4)</f>
        <v>0</v>
      </c>
      <c r="FM450" s="181">
        <f>((AS450+AU450)*Percapita/30*FM$4)+((AT450+AV450)*Cadeirante/30*FM$4)</f>
        <v>0</v>
      </c>
      <c r="FN450" s="181">
        <f>((AW450+AY450)*Percapita/30*FN$4)+((AX450+AZ450)*Cadeirante/30*FN$4)</f>
        <v>0</v>
      </c>
      <c r="FO450" s="181">
        <f>((BA450+BC450)*Percapita/30*FO$4)+((BB450+BD450)*Cadeirante/30*FO$4)</f>
        <v>0</v>
      </c>
      <c r="FP450" s="181">
        <f>((BE450+BG450)*Percapita/30*FP$4)+((BF450+BH450)*Cadeirante/30*FP$4)</f>
        <v>0</v>
      </c>
      <c r="FQ450" s="181">
        <f>((BI450+BK450)*Percapita/30*FQ$4)+((BJ450+BL450)*Cadeirante/30*FQ$4)</f>
        <v>0</v>
      </c>
      <c r="FR450" s="181">
        <f>((BM450+BO450)*Percapita/30*FR$4)+((BN450+BP450)*Cadeirante/30*FR$4)</f>
        <v>0</v>
      </c>
      <c r="FS450" s="181">
        <f>((BQ450+BS450)*Percapita/30*FS$4)+((BR450+BT450)*Cadeirante/30*FS$4)</f>
        <v>0</v>
      </c>
      <c r="FT450" s="181">
        <f>((BU450+BW450)*Percapita/30*FT$4)+((BV450+BX450)*Cadeirante/30*FT$4)</f>
        <v>0</v>
      </c>
      <c r="FU450" s="181">
        <f>((BY450+CA450)*Percapita/30*FU$4)+((BZ450+CB450)*Cadeirante/30*FU$4)</f>
        <v>0</v>
      </c>
      <c r="FV450" s="181">
        <f>((CC450+CE450)*Percapita/30*FV$4)+((CD450+CF450)*Cadeirante/30*FV$4)</f>
        <v>0</v>
      </c>
      <c r="FW450" s="181">
        <f>((CG450+CI450)*Percapita/30*FW$4)+((CI450+CK450)*Cadeirante/30*FW$4)</f>
        <v>0</v>
      </c>
      <c r="FX450" s="181">
        <f>((CK450+CM450)*Percapita/30*FX$4)+((CL450+CN450)*Cadeirante/30*FX$4)</f>
        <v>0</v>
      </c>
      <c r="FY450" s="181">
        <f>((CO450+CQ450)*Percapita/30*FY$4)+((CP450+CR450)*Cadeirante/30*FY$4)</f>
        <v>0</v>
      </c>
      <c r="FZ450" s="181">
        <f>((CS450+CU450)*Percapita/30*FZ$4)+((CT450+CV450)*Cadeirante/30*FZ$4)</f>
        <v>0</v>
      </c>
      <c r="GA450" s="181">
        <f>((CW450+CY450)*Percapita/30*GA$4)+((CX450+CZ450)*Cadeirante/30*GA$4)</f>
        <v>0</v>
      </c>
      <c r="GB450" s="181">
        <f>((DA450+DC450)*Percapita/30*GB$4)+((DB450+DD450)*Cadeirante/30*GB$4)</f>
        <v>0</v>
      </c>
      <c r="GC450" s="181">
        <f>((DE450+DG450)*Percapita/30*GC$4)+((DF450+DH450)*Cadeirante/30*GC$4)</f>
        <v>0</v>
      </c>
      <c r="GD450" s="181">
        <f>((DI450+DK450)*Percapita/30*GD$4)+((DJ450+DL450)*Cadeirante/30*GD$4)</f>
        <v>0</v>
      </c>
      <c r="GE450" s="181">
        <f>((DM450+DO450)*Percapita/30*GE$4)+((DN450+DP450)*Cadeirante/30*GE$4)</f>
        <v>0</v>
      </c>
      <c r="GF450" s="181">
        <f>((DQ450+DS450)*Percapita/30*GF$4)+((DR450+DT450)*Cadeirante/30*GF$4)</f>
        <v>0</v>
      </c>
      <c r="GG450" s="181">
        <f>((DU450+DW450)*Percapita/30*GG$4)+((DV450+DX450)*Cadeirante/30*GG$4)</f>
        <v>0</v>
      </c>
      <c r="GH450" s="181">
        <f>((DY450+EA450)*Percapita/30*GH$4)+((DZ450+EB450)*Cadeirante/30*GH$4)</f>
        <v>0</v>
      </c>
      <c r="GI450" s="181">
        <f>((EC450+EE450)*Percapita/30*GI$4)+((ED450+EF450)*Cadeirante/30*GI$4)</f>
        <v>0</v>
      </c>
      <c r="GJ450" s="181">
        <f>((EG450+EI450)*Percapita)+((EH450+EJ450)*Cadeirante)</f>
        <v>0</v>
      </c>
      <c r="GK450" s="258"/>
      <c r="GL450" s="103">
        <f t="shared" si="462"/>
        <v>0</v>
      </c>
      <c r="GM450" s="124"/>
      <c r="GN450" s="182"/>
      <c r="GO450" s="182"/>
      <c r="GP450" s="182"/>
      <c r="GQ450" s="182"/>
      <c r="GR450" s="182"/>
      <c r="GS450" s="182"/>
      <c r="GT450" s="182"/>
      <c r="GU450" s="182"/>
      <c r="GV450" s="182"/>
      <c r="GW450" s="182"/>
      <c r="GX450" s="182"/>
      <c r="GY450" s="182"/>
      <c r="GZ450" s="182"/>
      <c r="HA450" s="182"/>
      <c r="HB450" s="182"/>
      <c r="HC450" s="182"/>
      <c r="HD450" s="182"/>
      <c r="HE450" s="182"/>
      <c r="HF450" s="182"/>
      <c r="HG450" s="182"/>
      <c r="HH450" s="182"/>
      <c r="HI450" s="182"/>
      <c r="HJ450" s="182"/>
      <c r="HK450" s="182"/>
      <c r="HL450" s="182"/>
      <c r="HM450" s="182"/>
      <c r="HN450" s="182"/>
      <c r="HO450" s="182"/>
      <c r="HP450" s="259"/>
      <c r="HQ450" s="64"/>
      <c r="HW450" s="257"/>
      <c r="HY450" s="280">
        <f t="shared" si="515"/>
        <v>0</v>
      </c>
      <c r="HZ450" s="280">
        <f t="shared" si="516"/>
        <v>0</v>
      </c>
      <c r="IA450" s="280">
        <f t="shared" si="517"/>
        <v>0</v>
      </c>
    </row>
    <row r="451" spans="1:237" s="106" customFormat="1" ht="22.5" customHeight="1" x14ac:dyDescent="0.25">
      <c r="A451" t="s">
        <v>3607</v>
      </c>
      <c r="B451" s="522" t="s">
        <v>3608</v>
      </c>
      <c r="C451" s="523">
        <v>1</v>
      </c>
      <c r="D451" s="524" t="s">
        <v>3556</v>
      </c>
      <c r="E451" s="524" t="s">
        <v>3609</v>
      </c>
      <c r="F451" s="525" t="s">
        <v>3224</v>
      </c>
      <c r="G451" s="525" t="s">
        <v>3225</v>
      </c>
      <c r="H451" s="350" t="s">
        <v>197</v>
      </c>
      <c r="I451" s="351" t="s">
        <v>3610</v>
      </c>
      <c r="J451" s="409" t="s">
        <v>3231</v>
      </c>
      <c r="K451" s="410" t="s">
        <v>3232</v>
      </c>
      <c r="L451" s="329">
        <f>CONTINUA!BV451</f>
        <v>0</v>
      </c>
      <c r="M451" s="329">
        <f>CONTINUA!BW451</f>
        <v>0</v>
      </c>
      <c r="N451" s="895"/>
      <c r="O451" s="896" t="s">
        <v>4043</v>
      </c>
      <c r="P451" s="897" t="s">
        <v>4035</v>
      </c>
      <c r="Q451" s="400">
        <v>16</v>
      </c>
      <c r="R451" s="401"/>
      <c r="S451" s="400"/>
      <c r="T451" s="401"/>
      <c r="U451" s="400"/>
      <c r="V451" s="401"/>
      <c r="W451" s="400"/>
      <c r="X451" s="401"/>
      <c r="Y451" s="400"/>
      <c r="Z451" s="401"/>
      <c r="AA451" s="400"/>
      <c r="AB451" s="401"/>
      <c r="AC451" s="400"/>
      <c r="AD451" s="401"/>
      <c r="AE451" s="400"/>
      <c r="AF451" s="401"/>
      <c r="AG451" s="400"/>
      <c r="AH451" s="401"/>
      <c r="AI451" s="400"/>
      <c r="AJ451" s="401"/>
      <c r="AK451" s="400"/>
      <c r="AL451" s="401"/>
      <c r="AM451" s="400"/>
      <c r="AN451" s="401"/>
      <c r="AO451" s="400"/>
      <c r="AP451" s="401"/>
      <c r="AQ451" s="400"/>
      <c r="AR451" s="401"/>
      <c r="AS451" s="400"/>
      <c r="AT451" s="401"/>
      <c r="AU451" s="400"/>
      <c r="AV451" s="401"/>
      <c r="AW451" s="400"/>
      <c r="AX451" s="401"/>
      <c r="AY451" s="400"/>
      <c r="AZ451" s="401"/>
      <c r="BA451" s="400"/>
      <c r="BB451" s="401"/>
      <c r="BC451" s="400"/>
      <c r="BD451" s="401"/>
      <c r="BE451" s="400"/>
      <c r="BF451" s="401"/>
      <c r="BG451" s="400"/>
      <c r="BH451" s="401"/>
      <c r="BI451" s="400"/>
      <c r="BJ451" s="401"/>
      <c r="BK451" s="400"/>
      <c r="BL451" s="401"/>
      <c r="BM451" s="400"/>
      <c r="BN451" s="401"/>
      <c r="BO451" s="400"/>
      <c r="BP451" s="401"/>
      <c r="BQ451" s="400"/>
      <c r="BR451" s="401"/>
      <c r="BS451" s="400"/>
      <c r="BT451" s="401"/>
      <c r="BU451" s="400"/>
      <c r="BV451" s="401"/>
      <c r="BW451" s="400"/>
      <c r="BX451" s="401"/>
      <c r="BY451" s="400"/>
      <c r="BZ451" s="401"/>
      <c r="CA451" s="400"/>
      <c r="CB451" s="401"/>
      <c r="CC451" s="400"/>
      <c r="CD451" s="401"/>
      <c r="CE451" s="400"/>
      <c r="CF451" s="401"/>
      <c r="CG451" s="400"/>
      <c r="CH451" s="401"/>
      <c r="CI451" s="400"/>
      <c r="CJ451" s="401"/>
      <c r="CK451" s="400"/>
      <c r="CL451" s="401"/>
      <c r="CM451" s="400"/>
      <c r="CN451" s="401"/>
      <c r="CO451" s="400"/>
      <c r="CP451" s="401"/>
      <c r="CQ451" s="400"/>
      <c r="CR451" s="401"/>
      <c r="CS451" s="400"/>
      <c r="CT451" s="401"/>
      <c r="CU451" s="400"/>
      <c r="CV451" s="401"/>
      <c r="CW451" s="400"/>
      <c r="CX451" s="401"/>
      <c r="CY451" s="400"/>
      <c r="CZ451" s="401"/>
      <c r="DA451" s="400"/>
      <c r="DB451" s="401"/>
      <c r="DC451" s="400"/>
      <c r="DD451" s="401"/>
      <c r="DE451" s="400"/>
      <c r="DF451" s="401"/>
      <c r="DG451" s="400"/>
      <c r="DH451" s="401"/>
      <c r="DI451" s="400"/>
      <c r="DJ451" s="401"/>
      <c r="DK451" s="400"/>
      <c r="DL451" s="401"/>
      <c r="DM451" s="400"/>
      <c r="DN451" s="401"/>
      <c r="DO451" s="400"/>
      <c r="DP451" s="401"/>
      <c r="DQ451" s="400"/>
      <c r="DR451" s="401"/>
      <c r="DS451" s="400"/>
      <c r="DT451" s="401"/>
      <c r="DU451" s="400"/>
      <c r="DV451" s="401"/>
      <c r="DW451" s="400"/>
      <c r="DX451" s="401"/>
      <c r="DY451" s="400"/>
      <c r="DZ451" s="401"/>
      <c r="EA451" s="400"/>
      <c r="EB451" s="401"/>
      <c r="EC451" s="400"/>
      <c r="ED451" s="401"/>
      <c r="EE451" s="400"/>
      <c r="EF451" s="401"/>
      <c r="EG451" s="400"/>
      <c r="EH451" s="401"/>
      <c r="EI451" s="400"/>
      <c r="EJ451" s="447"/>
      <c r="EK451" s="510"/>
      <c r="EL451" s="513" t="s">
        <v>4022</v>
      </c>
      <c r="EM451" s="520">
        <v>1130.008</v>
      </c>
      <c r="EN451" s="520"/>
      <c r="EO451" s="520"/>
      <c r="EP451" s="171">
        <f t="shared" si="455"/>
        <v>16</v>
      </c>
      <c r="EQ451" s="171">
        <f t="shared" si="456"/>
        <v>0</v>
      </c>
      <c r="ER451" s="171">
        <f t="shared" si="457"/>
        <v>0</v>
      </c>
      <c r="ES451" s="171">
        <f t="shared" si="458"/>
        <v>0</v>
      </c>
      <c r="ET451" s="171">
        <f t="shared" si="459"/>
        <v>0</v>
      </c>
      <c r="EU451" s="171">
        <f t="shared" si="460"/>
        <v>0</v>
      </c>
      <c r="EV451" s="172">
        <f t="shared" si="461"/>
        <v>16</v>
      </c>
      <c r="EW451" s="367">
        <f>IF(C451=4,IF(MAX(Q451:EJ453)&gt;0,(Especiall/30*(IF(($G451-$F451)=($G$5-$F$5),30,IF(DAY($G451)=31,($G451-$F451),($G451-$F451)+1)))),0),0)</f>
        <v>0</v>
      </c>
      <c r="EX451" s="248">
        <f t="shared" ref="EX451:EX454" si="518">FF451</f>
        <v>19819.88</v>
      </c>
      <c r="EY451" s="174">
        <f>(L451*regular)+(M451*Cadeirantee)</f>
        <v>0</v>
      </c>
      <c r="EZ451" s="249">
        <f>SUMIF(FG451:GJ451,"&gt;0")</f>
        <v>0</v>
      </c>
      <c r="FA451" s="249">
        <f>SUMIF(FG451:GJ451,"&lt;0")+SUMIF(GN451:HP451,"&lt;0")</f>
        <v>0</v>
      </c>
      <c r="FB451" s="174">
        <v>0</v>
      </c>
      <c r="FC451" s="175">
        <f>N451*km*'VALORES TABELA'!$B$13</f>
        <v>0</v>
      </c>
      <c r="FD451" s="250">
        <f>GL451</f>
        <v>0</v>
      </c>
      <c r="FE451" s="176">
        <f>(EW451+EW452+EW453+EW454+EX451+EX452+EX453+EX454+EY451+EY452+EY453+EY454+EY455+EZ451+EZ452+EZ453+EZ454+FA451+FA452+FA453+FA454+FC451+FC452+FC453+FC454+HY451-HZ451-IA451+FD451+FD452+FD453+FD454+FB455)</f>
        <v>21663.248000000003</v>
      </c>
      <c r="FF451" s="177">
        <f>IF(C451=4,SUM(Q451+Q452+Q453+S451+S452+S453)*Percapita/30*FF$4+(R451+R452+R453+T451+T452+T453)*Cadeirante/30*FF$4,IF(C451=3,IF(Q454+S454=10,Fixo/30*FF$4+(Q451+Q452+Q453+S451+S452+S453)*Percapita/30*FF$4+(R454+T454)*Cadeirante/30*FF$4,IF(Q454+S454&lt;=9,(Q454+S454)*Crechee/30*FF$4)+(R454+T454)*Cadeirante/30*FF$4+(Q451+Q452+Q453+S451+S452+S453)*Percapita/30*FF$4)+IF(Q454+S454&gt;=11,Fixo/30*FF$4+(Q454+S454-10)*Crechee/30*FF$4,0),IF(C451=2,IF(R451+R452+R453+R454+T451+T452+T453+T454=1,Cadeirante/30*FF$4,IF(R451+R452+R453+R454+T451+T452+T453+T454=2,Fixo/30*FF$4,IF(R451+R452+R453+R454+T451+T452+T453+T454&gt;2,Fixo/30*FF$4+(R451+R452+R453+R454+T451+T452+T453+T454-2)*Cadeirante/30*FF$4)))+(Q451+Q452+Q453+S451+S452+S453)*Percapita/30*FF$4+(Q454+S454)*Crechee/30*FF$4,IF(C451=1,IF(Q451+Q452+Q453+R451+R452+R453+S451+S452+S453+T451+T452+T453&lt;=15,(Q451+Q452+Q453+S451+S452+S453)*Percapita/30*FF$4,IF(Q451+Q452+Q453+R451+R452+R453+S451+S452+S453+T451+T452+T453&gt;=16,Fixo/30*FF$4+(Q451+Q452+Q453+R451+R452+R453+S451+S452+S453+T451+T452-16)*Percapita/30*FF$4))))))</f>
        <v>19819.88</v>
      </c>
      <c r="FG451" s="177">
        <f>IF(C451=4,SUM(U451+U452+U453+W451+W452+W453)*Percapita/30*FG$4+(V451+V452+V453+X451+X452+X453)*Cadeirante/30*FG$4,IF(C451=3,IF(U454+W454=10,Fixo/30*FG$4+(U451+U452+U453+W451+W452+W453)*Percapita/30*FG$4+(V454+X454)*Cadeirante/30*FG$4,IF(U454+W454&lt;=9,(U454+W454)*Crechee/30*FG$4)+(V454+X454)*Cadeirante/30*FG$4+(U451+U452+U453+W451+W452+W453)*Percapita/30*FG$4)+IF(U454+W454&gt;=11,Fixo/30*FG$4+(U454+W454-10)*Crechee/30*FG$4,0),IF(C451=2,IF(V451+V452+V453+V454+X451+X452+X453+X454=1,Cadeirante/30*FG$4,IF(V451+V452+V453+V454+X451+X452+X453+X454=2,Fixo/30*FG$4,IF(V451+V452+V453+V454+X451+X452+X453+X454&gt;2,Fixo/30*FG$4+(V451+V452+V453+V454+X451+X452+X453+X454-2)*Cadeirante/30*FG$4)))+(U451+U452+U453+W451+W452+W453)*Percapita/30*FG$4+(U454+W454)*Crechee/30*FG$4,IF(C451=1,IF(U451+U452+U453+V451+V452+V453+W451+W452+W453+X451+X452+X453&lt;=15,(U451+U452+U453+W451+W452+W453)*Percapita/30*FG$4,IF(U451+U452+U453+V451+V452+V453+W451+W452+W453+X451+X452+X453&gt;=16,Fixo/30*FG$4+(U451+U452+U453+V451+V452+V453+W451+W452+W453+X451+X452-16)*Percapita/30*FG$4))))))</f>
        <v>0</v>
      </c>
      <c r="FH451" s="177">
        <f>IF(C451=4,SUM(Y451+Y452+Y453+AA451+AA452+AA453)*Percapita/30*FH$4+(Z451+Z452+Z453+AB451+AB452+AB453)*Cadeirante/30*FH$4,IF(C451=3,IF(Y454+AA454=10,Fixo/30*FH$4+(Y451+Y452+Y453+AA451+AA452+AA453)*Percapita/30*FH$4+(Z454+AB454)*Cadeirante/30*FH$4,IF(Y454+AA454&lt;=9,(Y454+AA454)*Crechee/30*FH$4)+(Z454+AB454)*Cadeirante/30*FH$4+(Y451+Y452+Y453+AA451+AA452+AA453)*Percapita/30*FH$4)+IF(Y454+AA454&gt;=11,Fixo/30*FH$4+(Y454+AA454-10)*Crechee/30*FH$4,0),IF(C451=2,IF(Z451+Z452+Z453+Z454+AB451+AB452+AB453+AB454=1,Cadeirante/30*FH$4,IF(Z451+Z452+Z453+Z454+AB451+AB452+AB453+AB454=2,Fixo/30*FH$4,IF(Z451+Z452+Z453+Z454+AB451+AB452+AB453+AB454&gt;2,Fixo/30*FH$4+(Z451+Z452+Z453+Z454+AB451+AB452+AB453+AB454-2)*Cadeirante/30*FH$4)))+(Y451+Y452+Y453+AA451+AA452+AA453)*Percapita/30*FH$4+(Y454+AA454)*Crechee/30*FH$4,IF(C451=1,IF(Y451+Y452+Y453+Z451+Z452+Z453+AA451+AA452+AA453+AB451+AB452+AB453&lt;=15,(Y451+Y452+Y453+AA451+AA452+AA453)*Percapita/30*FH$4,IF(Y451+Y452+Y453+Z451+Z452+Z453+AA451+AA452+AA453+AB451+AB452+AB453&gt;=16,Fixo/30*FH$4+(Y451+Y452+Y453+Z451+Z452+Z453+AA451+AA452+AA453+AB451+AB452-16)*Percapita/30*FH$4))))))</f>
        <v>0</v>
      </c>
      <c r="FI451" s="177">
        <f>IF(C451=4,SUM(AC451+AC452+AC453+AE451+AE452+AE453)*Percapita/30*FI$4+(AD451+AD452+AD453+AF451+AF452+AF453)*Cadeirante/30*FI$4,IF(C451=3,IF(AC454+AE454=10,Fixo/30*FI$4+(AC451+AC452+AC453+AE451+AE452+AE453)*Percapita/30*FI$4+(AD454+AF454)*Cadeirante/30*FI$4,IF(AC454+AE454&lt;=9,(AC454+AE454)*Crechee/30*FI$4)+(AD454+AF454)*Cadeirante/30*FI$4+(AC451+AC452+AC453+AE451+AE452+AE453)*Percapita/30*FI$4)+IF(AC454+AE454&gt;=11,Fixo/30*FI$4+(AC454+AE454-10)*Crechee/30*FI$4,0),IF(C451=2,IF(AD451+AD452+AD453+AD454+AF451+AF452+AF453+AF454=1,Cadeirante/30*FI$4,IF(AD451+AD452+AD453+AD454+AF451+AF452+AF453+AF454=2,Fixo/30*FI$4,IF(AD451+AD452+AD453+AD454+AF451+AF452+AF453+AF454&gt;2,Fixo/30*FI$4+(AD451+AD452+AD453+AD454+AF451+AF452+AF453+AF454-2)*Cadeirante/30*FI$4)))+(AC451+AC452+AC453+AE451+AE452+AE453)*Percapita/30*FI$4+(AC454+AE454)*Crechee/30*FI$4,IF(C451=1,IF(AC451+AC452+AC453+AD451+AD452+AD453+AE451+AE452+AE453+AF451+AF452+AF453&lt;=15,(AC451+AC452+AC453+AE451+AE452+AE453)*Percapita/30*FI$4,IF(AC451+AC452+AC453+AD451+AD452+AD453+AE451+AE452+AE453+AF451+AF452+AF453&gt;=16,Fixo/30*FI$4+(AC451+AC452+AC453+AD451+AD452+AD453+AE451+AE452+AE453+AF451+AF452-16)*Percapita/30*FI$4))))))</f>
        <v>0</v>
      </c>
      <c r="FJ451" s="177">
        <f>IF(C451=4,SUM(AG451+AG452+AG453+AI451+AI452+AI453)*Percapita/30*FJ$4+(AH451+AH452+AH453+AJ451+AJ452+AJ453)*Cadeirante/30*FJ$4,IF(C451=3,IF(AG454+AI454=10,Fixo/30*FJ$4+(AG451+AG452+AG453+AI451+AI452+AI453)*Percapita/30*FJ$4+(AH454+AJ454)*Cadeirante/30*FJ$4,IF(AG454+AI454&lt;=9,(AG454+AI454)*Crechee/30*FJ$4)+(AH454+AJ454)*Cadeirante/30*FJ$4+(AG451+AG452+AG453+AI451+AI452+AI453)*Percapita/30*FJ$4)+IF(AG454+AI454&gt;=11,Fixo/30*FJ$4+(AG454+AI454-10)*Crechee/30*FJ$4,0),IF(C451=2,IF(AH451+AH452+AH453+AH454+AJ451+AJ452+AJ453+AJ454=1,Cadeirante/30*FJ$4,IF(AH451+AH452+AH453+AH454+AJ451+AJ452+AJ453+AJ454=2,Fixo/30*FJ$4,IF(AH451+AH452+AH453+AH454+AJ451+AJ452+AJ453+AJ454&gt;2,Fixo/30*FJ$4+(AH451+AH452+AH453+AH454+AJ451+AJ452+AJ453+AJ454-2)*Cadeirante/30*FJ$4)))+(AG451+AG452+AG453+AI451+AI452+AI453)*Percapita/30*FJ$4+(AG454+AI454)*Crechee/30*FJ$4,IF(C451=1,IF(AG451+AG452+AG453+AH451+AH452+AH453+AI451+AI452+AI453+AJ451+AJ452+AJ453&lt;=15,(AG451+AG452+AG453+AI451+AI452+AI453)*Percapita/30*FJ$4,IF(AG451+AG452+AG453+AH451+AH452+AH453+AI451+AI452+AI453+AJ451+AJ452+AJ453&gt;=16,Fixo/30*FJ$4+(AG451+AG452+AG453+AH451+AH452+AH453+AI451+AI452+AI453+AJ451+AJ452-16)*Percapita/30*FJ$4))))))</f>
        <v>0</v>
      </c>
      <c r="FK451" s="177">
        <f>IF(C451=4,SUM(AK451+AK452+AK453+AM451+AM452+AM453)*Percapita/30*FK$4+(AL451+AL452+AL453+AN451+AN452+AN453)*Cadeirante/30*FK$4,IF(C451=3,IF(AK454+AM454=10,Fixo/30*FK$4+(AK451+AK452+AK453+AM451+AM452+AM453)*Percapita/30*FK$4+(AL454+AN454)*Cadeirante/30*FK$4,IF(AK454+AM454&lt;=9,(AK454+AM454)*Crechee/30*FK$4)+(AL454+AN454)*Cadeirante/30*FK$4+(AK451+AK452+AK453+AM451+AM452+AM453)*Percapita/30*FK$4)+IF(AK454+AM454&gt;=11,Fixo/30*FK$4+(AK454+AM454-10)*Crechee/30*FK$4,0),IF(C451=2,IF(AL451+AL452+AL453+AL454+AN451+AN452+AN453+AN454=1,Cadeirante/30*FK$4,IF(AL451+AL452+AL453+AL454+AN451+AN452+AN453+AN454=2,Fixo/30*FK$4,IF(AL451+AL452+AL453+AL454+AN451+AN452+AN453+AN454&gt;2,Fixo/30*FK$4+(AL451+AL452+AL453+AL454+AN451+AN452+AN453+AN454-2)*Cadeirante/30*FK$4)))+(AK451+AK452+AK453+AM451+AM452+AM453)*Percapita/30*FK$4+(AK454+AM454)*Crechee/30*FK$4,IF(C451=1,IF(AK451+AK452+AK453+AL451+AL452+AL453+AM451+AM452+AM453+AN451+AN452+AN453&lt;=15,(AK451+AK452+AK453+AM451+AM452+AM453)*Percapita/30*FK$4,IF(AK451+AK452+AK453+AL451+AL452+AL453+AM451+AM452+AM453+AN451+AN452+AN453&gt;=16,Fixo/30*FK$4+(AK451+AK452+AK453+AL451+AL452+AL453+AM451+AM452+AM453+AN451+AN452-16)*Percapita/30*FK$4))))))</f>
        <v>0</v>
      </c>
      <c r="FL451" s="177">
        <f>IF(C451=4,SUM(AO451+AO452+AO453+AQ451+AQ452+AQ453)*Percapita/30*FL$4+(AP451+AP452+AP453+AR451+AR452+AR453)*Cadeirante/30*FL$4,IF(C451=3,IF(AO454+AQ454=10,Fixo/30*FL$4+(AO451+AO452+AO453+AQ451+AQ452+AQ453)*Percapita/30*FL$4+(AP454+AR454)*Cadeirante/30*FL$4,IF(AO454+AQ454&lt;=9,(AO454+AQ454)*Crechee/30*FL$4)+(AP454+AR454)*Cadeirante/30*FL$4+(AO451+AO452+AO453+AQ451+AQ452+AQ453)*Percapita/30*FL$4)+IF(AO454+AQ454&gt;=11,Fixo/30*FL$4+(AO454+AQ454-10)*Crechee/30*FL$4,0),IF(C451=2,IF(AP451+AP452+AP453+AP454+AR451+AR452+AR453+AR454=1,Cadeirante/30*FL$4,IF(AP451+AP452+AP453+AP454+AR451+AR452+AR453+AR454=2,Fixo/30*FL$4,IF(AP451+AP452+AP453+AP454+AR451+AR452+AR453+AR454&gt;2,Fixo/30*FL$4+(AP451+AP452+AP453+AP454+AR451+AR452+AR453+AR454-2)*Cadeirante/30*FL$4)))+(AO451+AO452+AO453+AQ451+AQ452+AQ453)*Percapita/30*FL$4+(AO454+AQ454)*Crechee/30*FL$4,IF(C451=1,IF(AO451+AO452+AO453+AP451+AP452+AP453+AQ451+AQ452+AQ453+AR451+AR452+AR453&lt;=15,(AO451+AO452+AO453+AQ451+AQ452+AQ453)*Percapita/30*FL$4,IF(AO451+AO452+AO453+AP451+AP452+AP453+AQ451+AQ452+AQ453+AR451+AR452+AR453&gt;=16,Fixo/30*FL$4+(AO451+AO452+AO453+AP451+AP452+AP453+AQ451+AQ452+AQ453+AR451+AR452-16)*Percapita/30*FL$4))))))</f>
        <v>0</v>
      </c>
      <c r="FM451" s="177">
        <f>IF(C451=4,SUM(AS451+AS452+AS453+AU451+AU452+AU453)*Percapita/30*FM$4+(AT451+AT452+AT453+AV451+AV452+AV453)*Cadeirante/30*FM$4,IF(C451=3,IF(AS454+AU454=10,Fixo/30*FM$4+(AS451+AS452+AS453+AU451+AU452+AU453)*Percapita/30*FM$4+(AT454+AV454)*Cadeirante/30*FM$4,IF(AS454+AU454&lt;=9,(AS454+AU454)*Crechee/30*FM$4)+(AT454+AV454)*Cadeirante/30*FM$4+(AS451+AS452+AS453+AU451+AU452+AU453)*Percapita/30*FM$4)+IF(AS454+AU454&gt;=11,Fixo/30*FM$4+(AS454+AU454-10)*Crechee/30*FM$4,0),IF(C451=2,IF(AT451+AT452+AT453+AT454+AV451+AV452+AV453+AV454=1,Cadeirante/30*FM$4,IF(AT451+AT452+AT453+AT454+AV451+AV452+AV453+AV454=2,Fixo/30*FM$4,IF(AT451+AT452+AT453+AT454+AV451+AV452+AV453+AV454&gt;2,Fixo/30*FM$4+(AT451+AT452+AT453+AT454+AV451+AV452+AV453+AV454-2)*Cadeirante/30*FM$4)))+(AS451+AS452+AS453+AU451+AU452+AU453)*Percapita/30*FM$4+(AS454+AU454)*Crechee/30*FM$4,IF(C451=1,IF(AS451+AS452+AS453+AT451+AT452+AT453+AU451+AU452+AU453+AV451+AV452+AV453&lt;=15,(AS451+AS452+AS453+AU451+AU452+AU453)*Percapita/30*FM$4,IF(AS451+AS452+AS453+AT451+AT452+AT453+AU451+AU452+AU453+AV451+AV452+AV453&gt;=16,Fixo/30*FM$4+(AS451+AS452+AS453+AT451+AT452+AT453+AU451+AU452+AU453+AV451+AV452-16)*Percapita/30*FM$4))))))</f>
        <v>0</v>
      </c>
      <c r="FN451" s="177">
        <f>IF(C451=4,SUM(AW451+AW452+AW453+AY451+AY452+AY453)*Percapita/30*FN$4+(AX451+AX452+AX453+AZ451+AZ452+AZ453)*Cadeirante/30*FN$4,IF(C451=3,IF(AW454+AY454=10,Fixo/30*FN$4+(AW451+AW452+AW453+AY451+AY452+AY453)*Percapita/30*FN$4+(AX454+AZ454)*Cadeirante/30*FN$4,IF(AW454+AY454&lt;=9,(AW454+AY454)*Crechee/30*FN$4)+(AX454+AZ454)*Cadeirante/30*FN$4+(AW451+AW452+AW453+AY451+AY452+AY453)*Percapita/30*FN$4)+IF(AW454+AY454&gt;=11,Fixo/30*FN$4+(AW454+AY454-10)*Crechee/30*FN$4,0),IF(C451=2,IF(AX451+AX452+AX453+AX454+AZ451+AZ452+AZ453+AZ454=1,Cadeirante/30*FN$4,IF(AX451+AX452+AX453+AX454+AZ451+AZ452+AZ453+AZ454=2,Fixo/30*FN$4,IF(AX451+AX452+AX453+AX454+AZ451+AZ452+AZ453+AZ454&gt;2,Fixo/30*FN$4+(AX451+AX452+AX453+AX454+AZ451+AZ452+AZ453+AZ454-2)*Cadeirante/30*FN$4)))+(AW451+AW452+AW453+AY451+AY452+AY453)*Percapita/30*FN$4+(AW454+AY454)*Crechee/30*FN$4,IF(C451=1,IF(AW451+AW452+AW453+AX451+AX452+AX453+AY451+AY452+AY453+AZ451+AZ452+AZ453&lt;=15,(AW451+AW452+AW453+AY451+AY452+AY453)*Percapita/30*FN$4,IF(AW451+AW452+AW453+AX451+AX452+AX453+AY451+AY452+AY453+AZ451+AZ452+AZ453&gt;=16,Fixo/30*FN$4+(AW451+AW452+AW453+AX451+AX452+AX453+AY451+AY452+AY453+AZ451+AZ452-16)*Percapita/30*FN$4))))))</f>
        <v>0</v>
      </c>
      <c r="FO451" s="177">
        <f>IF(C451=4,SUM(BA451+BA452+BA453+BC451+BC452+BC453)*Percapita/30*FO$4+(BB451+BB452+BB453+BD451+BD452+BD453)*Cadeirante/30*FO$4,IF(C451=3,IF(BA454+BC454=10,Fixo/30*FO$4+(BA451+BA452+BA453+BC451+BC452+BC453)*Percapita/30*FO$4+(BB454+BD454)*Cadeirante/30*FO$4,IF(BA454+BC454&lt;=9,(BA454+BC454)*Crechee/30*FO$4)+(BB454+BD454)*Cadeirante/30*FO$4+(BA451+BA452+BA453+BC451+BC452+BC453)*Percapita/30*FO$4)+IF(BA454+BC454&gt;=11,Fixo/30*FO$4+(BA454+BC454-10)*Crechee/30*FO$4,0),IF(C451=2,IF(BB451+BB452+BB453+BB454+BD451+BD452+BD453+BD454=1,Cadeirante/30*FO$4,IF(BB451+BB452+BB453+BB454+BD451+BD452+BD453+BD454=2,Fixo/30*FO$4,IF(BB451+BB452+BB453+BB454+BD451+BD452+BD453+BD454&gt;2,Fixo/30*FO$4+(BB451+BB452+BB453+BB454+BD451+BD452+BD453+BD454-2)*Cadeirante/30*FO$4)))+(BA451+BA452+BA453+BC451+BC452+BC453)*Percapita/30*FO$4+(BA454+BC454)*Crechee/30*FO$4,IF(C451=1,IF(BA451+BA452+BA453+BB451+BB452+BB453+BC451+BC452+BC453+BD451+BD452+BD453&lt;=15,(BA451+BA452+BA453+BC451+BC452+BC453)*Percapita/30*FO$4,IF(BA451+BA452+BA453+BB451+BB452+BB453+BC451+BC452+BC453+BD451+BD452+BD453&gt;=16,Fixo/30*FO$4+(BA451+BA452+BA453+BB451+BB452+BB453+BC451+BC452+BC453+BD451+BD452-16)*Percapita/30*FO$4))))))</f>
        <v>0</v>
      </c>
      <c r="FP451" s="177">
        <f>IF(C451=4,SUM(BE451+BE452+BE453+BG451+BG452+BG453)*Percapita/30*FP$4+(BF451+BF452+BF453+BH451+BH452+BH453)*Cadeirante/30*FP$4,IF(C451=3,IF(BE454+BG454=10,Fixo/30*FP$4+(BE451+BE452+BE453+BG451+BG452+BG453)*Percapita/30*FP$4+(BF454+BH454)*Cadeirante/30*FP$4,IF(BE454+BG454&lt;=9,(BE454+BG454)*Crechee/30*FP$4)+(BF454+BH454)*Cadeirante/30*FP$4+(BE451+BE452+BE453+BG451+BG452+BG453)*Percapita/30*FP$4)+IF(BE454+BG454&gt;=11,Fixo/30*FP$4+(BE454+BG454-10)*Crechee/30*FP$4,0),IF(C451=2,IF(BF451+BF452+BF453+BF454+BH451+BH452+BH453+BH454=1,Cadeirante/30*FP$4,IF(BF451+BF452+BF453+BF454+BH451+BH452+BH453+BH454=2,Fixo/30*FP$4,IF(BF451+BF452+BF453+BF454+BH451+BH452+BH453+BH454&gt;2,Fixo/30*FP$4+(BF451+BF452+BF453+BF454+BH451+BH452+BH453+BH454-2)*Cadeirante/30*FP$4)))+(BE451+BE452+BE453+BG451+BG452+BG453)*Percapita/30*FP$4+(BE454+BG454)*Crechee/30*FP$4,IF(C451=1,IF(BE451+BE452+BE453+BF451+BF452+BF453+BG451+BG452+BG453+BH451+BH452+BH453&lt;=15,(BE451+BE452+BE453+BG451+BG452+BG453)*Percapita/30*FP$4,IF(BE451+BE452+BE453+BF451+BF452+BF453+BG451+BG452+BG453+BH451+BH452+BH453&gt;=16,Fixo/30*FP$4+(BE451+BE452+BE453+BF451+BF452+BF453+BG451+BG452+BG453+BH451+BH452-16)*Percapita/30*FP$4))))))</f>
        <v>0</v>
      </c>
      <c r="FQ451" s="177">
        <f>IF(C451=4,SUM(BI451+BI452+BI453+BK451+BK452+BK453)*Percapita/30*FQ$4+(BJ451+BJ452+BJ453+BL451+BL452+BL453)*Cadeirante/30*FQ$4,IF(C451=3,IF(BI454+BK454=10,Fixo/30*FQ$4+(BI451+BI452+BI453+BK451+BK452+BK453)*Percapita/30*FQ$4+(BJ454+BL454)*Cadeirante/30*FQ$4,IF(BI454+BK454&lt;=9,(BI454+BK454)*Crechee/30*FQ$4)+(BJ454+BL454)*Cadeirante/30*FQ$4+(BI451+BI452+BI453+BK451+BK452+BK453)*Percapita/30*FQ$4)+IF(BI454+BK454&gt;=11,Fixo/30*FQ$4+(BI454+BK454-10)*Crechee/30*FQ$4,0),IF(C451=2,IF(BJ451+BJ452+BJ453+BJ454+BL451+BL452+BL453+BL454=1,Cadeirante/30*FQ$4,IF(BJ451+BJ452+BJ453+BJ454+BL451+BL452+BL453+BL454=2,Fixo/30*FQ$4,IF(BJ451+BJ452+BJ453+BJ454+BL451+BL452+BL453+BL454&gt;2,Fixo/30*FQ$4+(BJ451+BJ452+BJ453+BJ454+BL451+BL452+BL453+BL454-2)*Cadeirante/30*FQ$4)))+(BI451+BI452+BI453+BK451+BK452+BK453)*Percapita/30*FQ$4+(BI454+BK454)*Crechee/30*FQ$4,IF(C451=1,IF(BI451+BI452+BI453+BJ451+BJ452+BJ453+BK451+BK452+BK453+BL451+BL452+BL453&lt;=15,(BI451+BI452+BI453+BK451+BK452+BK453)*Percapita/30*FQ$4,IF(BI451+BI452+BI453+BJ451+BJ452+BJ453+BK451+BK452+BK453+BL451+BL452+BL453&gt;=16,Fixo/30*FQ$4+(BI451+BI452+BI453+BJ451+BJ452+BJ453+BK451+BK452+BK453+BL451+BL452-16)*Percapita/30*FQ$4))))))</f>
        <v>0</v>
      </c>
      <c r="FR451" s="177">
        <f>IF(C451=4,SUM(BM451+BM452+BM453+BO451+BO452+BO453)*Percapita/30*FR$4+(BN451+BN452+BN453+BP451+BP452+BP453)*Cadeirante/30*FR$4,IF(C451=3,IF(BM454+BO454=10,Fixo/30*FR$4+(BM451+BM452+BM453+BO451+BO452+BO453)*Percapita/30*FR$4+(BN454+BP454)*Cadeirante/30*FR$4,IF(BM454+BO454&lt;=9,(BM454+BO454)*Crechee/30*FR$4)+(BN454+BP454)*Cadeirante/30*FR$4+(BM451+BM452+BM453+BO451+BO452+BO453)*Percapita/30*FR$4)+IF(BM454+BO454&gt;=11,Fixo/30*FR$4+(BM454+BO454-10)*Crechee/30*FR$4,0),IF(C451=2,IF(BN451+BN452+BN453+BN454+BP451+BP452+BP453+BP454=1,Cadeirante/30*FR$4,IF(BN451+BN452+BN453+BN454+BP451+BP452+BP453+BP454=2,Fixo/30*FR$4,IF(BN451+BN452+BN453+BN454+BP451+BP452+BP453+BP454&gt;2,Fixo/30*FR$4+(BN451+BN452+BN453+BN454+BP451+BP452+BP453+BP454-2)*Cadeirante/30*FR$4)))+(BM451+BM452+BM453+BO451+BO452+BO453)*Percapita/30*FR$4+(BM454+BO454)*Crechee/30*FR$4,IF(C451=1,IF(BM451+BM452+BM453+BN451+BN452+BN453+BO451+BO452+BO453+BP451+BP452+BP453&lt;=15,(BM451+BM452+BM453+BO451+BO452+BO453)*Percapita/30*FR$4,IF(BM451+BM452+BM453+BN451+BN452+BN453+BO451+BO452+BO453+BP451+BP452+BP453&gt;=16,Fixo/30*FR$4+(BM451+BM452+BM453+BN451+BN452+BN453+BO451+BO452+BO453+BP451+BP452-16)*Percapita/30*FR$4))))))</f>
        <v>0</v>
      </c>
      <c r="FS451" s="177">
        <f>IF(C451=4,SUM(BQ451+BQ452+BQ453+BS451+BS452+BS453)*Percapita/30*FS$4+(BR451+BR452+BR453+BT451+BT452+BT453)*Cadeirante/30*FS$4,IF(C451=3,IF(BQ454+BS454=10,Fixo/30*FS$4+(BQ451+BQ452+BQ453+BS451+BS452+BS453)*Percapita/30*FS$4+(BR454+BT454)*Cadeirante/30*FS$4,IF(BQ454+BS454&lt;=9,(BQ454+BS454)*Crechee/30*FS$4)+(BR454+BT454)*Cadeirante/30*FS$4+(BQ451+BQ452+BQ453+BS451+BS452+BS453)*Percapita/30*FS$4)+IF(BQ454+BS454&gt;=11,Fixo/30*FS$4+(BQ454+BS454-10)*Crechee/30*FS$4,0),IF(C451=2,IF(BR451+BR452+BR453+BR454+BT451+BT452+BT453+BT454=1,Cadeirante/30*FS$4,IF(BR451+BR452+BR453+BR454+BT451+BT452+BT453+BT454=2,Fixo/30*FS$4,IF(BR451+BR452+BR453+BR454+BT451+BT452+BT453+BT454&gt;2,Fixo/30*FS$4+(BR451+BR452+BR453+BR454+BT451+BT452+BT453+BT454-2)*Cadeirante/30*FS$4)))+(BQ451+BQ452+BQ453+BS451+BS452+BS453)*Percapita/30*FS$4+(BQ454+BS454)*Crechee/30*FS$4,IF(C451=1,IF(BQ451+BQ452+BQ453+BR451+BR452+BR453+BS451+BS452+BS453+BT451+BT452+BT453&lt;=15,(BQ451+BQ452+BQ453+BS451+BS452+BS453)*Percapita/30*FS$4,IF(BQ451+BQ452+BQ453+BR451+BR452+BR453+BS451+BS452+BS453+BT451+BT452+BT453&gt;=16,Fixo/30*FS$4+(BQ451+BQ452+BQ453+BR451+BR452+BR453+BS451+BS452+BS453+BT451+BT452-16)*Percapita/30*FS$4))))))</f>
        <v>0</v>
      </c>
      <c r="FT451" s="177">
        <f>IF(C451=4,SUM(BU451+BU452+BU453+BW451+BW452+BW453)*Percapita/30*FT$4+(BV451+BV452+BV453+BX451+BX452+BX453)*Cadeirante/30*FT$4,IF(C451=3,IF(BU454+BW454=10,Fixo/30*FT$4+(BU451+BU452+BU453+BW451+BW452+BW453)*Percapita/30*FT$4+(BV454+BX454)*Cadeirante/30*FT$4,IF(BU454+BW454&lt;=9,(BU454+BW454)*Crechee/30*FT$4)+(BV454+BX454)*Cadeirante/30*FT$4+(BU451+BU452+BU453+BW451+BW452+BW453)*Percapita/30*FT$4)+IF(BU454+BW454&gt;=11,Fixo/30*FT$4+(BU454+BW454-10)*Crechee/30*FT$4,0),IF(C451=2,IF(BV451+BV452+BV453+BV454+BX451+BX452+BX453+BX454=1,Cadeirante/30*FT$4,IF(BV451+BV452+BV453+BV454+BX451+BX452+BX453+BX454=2,Fixo/30*FT$4,IF(BV451+BV452+BV453+BV454+BX451+BX452+BX453+BX454&gt;2,Fixo/30*FT$4+(BV451+BV452+BV453+BV454+BX451+BX452+BX453+BX454-2)*Cadeirante/30*FT$4)))+(BU451+BU452+BU453+BW451+BW452+BW453)*Percapita/30*FT$4+(BU454+BW454)*Crechee/30*FT$4,IF(C451=1,IF(BU451+BU452+BU453+BV451+BV452+BV453+BW451+BW452+BW453+BX451+BX452+BX453&lt;=15,(BU451+BU452+BU453+BW451+BW452+BW453)*Percapita/30*FT$4,IF(BU451+BU452+BU453+BV451+BV452+BV453+BW451+BW452+BW453+BX451+BX452+BX453&gt;=16,Fixo/30*FT$4+(BU451+BU452+BU453+BV451+BV452+BV453+BW451+BW452+BW453+BX451+BX452-16)*Percapita/30*FT$4))))))</f>
        <v>0</v>
      </c>
      <c r="FU451" s="177">
        <f>IF(C451=4,SUM(BY451+BY452+BY453+CA451+CA452+CA453)*Percapita/30*FU$4+(BZ451+BZ452+BZ453+CB451+CB452+CB453)*Cadeirante/30*FU$4,IF(C451=3,IF(BY454+CA454=10,Fixo/30*FU$4+(BY451+BY452+BY453+CA451+CA452+CA453)*Percapita/30*FU$4+(BZ454+CB454)*Cadeirante/30*FU$4,IF(BY454+CA454&lt;=9,(BY454+CA454)*Crechee/30*FU$4)+(BZ454+CB454)*Cadeirante/30*FU$4+(BY451+BY452+BY453+CA451+CA452+CA453)*Percapita/30*FU$4)+IF(BY454+CA454&gt;=11,Fixo/30*FU$4+(BY454+CA454-10)*Crechee/30*FU$4,0),IF(C451=2,IF(BZ451+BZ452+BZ453+BZ454+CB451+CB452+CB453+CB454=1,Cadeirante/30*FU$4,IF(BZ451+BZ452+BZ453+BZ454+CB451+CB452+CB453+CB454=2,Fixo/30*FU$4,IF(BZ451+BZ452+BZ453+BZ454+CB451+CB452+CB453+CB454&gt;2,Fixo/30*FU$4+(BZ451+BZ452+BZ453+BZ454+CB451+CB452+CB453+CB454-2)*Cadeirante/30*FU$4)))+(BY451+BY452+BY453+CA451+CA452+CA453)*Percapita/30*FU$4+(BY454+CA454)*Crechee/30*FU$4,IF(C451=1,IF(BY451+BY452+BY453+BZ451+BZ452+BZ453+CA451+CA452+CA453+CB451+CB452+CB453&lt;=15,(BY451+BY452+BY453+CA451+CA452+CA453)*Percapita/30*FU$4,IF(BY451+BY452+BY453+BZ451+BZ452+BZ453+CA451+CA452+CA453+CB451+CB452+CB453&gt;=16,Fixo/30*FU$4+(BY451+BY452+BY453+BZ451+BZ452+BZ453+CA451+CA452+CA453+CB451+CB452-16)*Percapita/30*FU$4))))))</f>
        <v>0</v>
      </c>
      <c r="FV451" s="177">
        <f>IF(C451=4,SUM(CC451+CC452+CC453+CE451+CE452+CE453)*Percapita/30*FV$4+(CD451+CD452+CD453+CF451+CF452+CF453)*Cadeirante/30*FV$4,IF(C451=3,IF(CC454+CE454=10,Fixo/30*FV$4+(CC451+CC452+CC453+CE451+CE452+CE453)*Percapita/30*FV$4+(CD454+CF454)*Cadeirante/30*FV$4,IF(CC454+CE454&lt;=9,(CC454+CE454)*Crechee/30*FV$4)+(CD454+CF454)*Cadeirante/30*FV$4+(CC451+CC452+CC453+CE451+CE452+CE453)*Percapita/30*FV$4)+IF(CC454+CE454&gt;=11,Fixo/30*FV$4+(CC454+CE454-10)*Crechee/30*FV$4,0),IF(C451=2,IF(CD451+CD452+CD453+CD454+CF451+CF452+CF453+CF454=1,Cadeirante/30*FV$4,IF(CD451+CD452+CD453+CD454+CF451+CF452+CF453+CF454=2,Fixo/30*FV$4,IF(CD451+CD452+CD453+CD454+CF451+CF452+CF453+CF454&gt;2,Fixo/30*FV$4+(CD451+CD452+CD453+CD454+CF451+CF452+CF453+CF454-2)*Cadeirante/30*FV$4)))+(CC451+CC452+CC453+CE451+CE452+CE453)*Percapita/30*FV$4+(CC454+CE454)*Crechee/30*FV$4,IF(C451=1,IF(CC451+CC452+CC453+CD451+CD452+CD453+CE451+CE452+CE453+CF451+CF452+CF453&lt;=15,(CC451+CC452+CC453+CE451+CE452+CE453)*Percapita/30*FV$4,IF(CC451+CC452+CC453+CD451+CD452+CD453+CE451+CE452+CE453+CF451+CF452+CF453&gt;=16,Fixo/30*FV$4+(CC451+CC452+CC453+CD451+CD452+CD453+CE451+CE452+CE453+CF451+CF452-16)*Percapita/30*FV$4))))))</f>
        <v>0</v>
      </c>
      <c r="FW451" s="177">
        <f>IF(C451=4,SUM(CG451+CG452+CG453+CI451+CI452+CI453)*Percapita/30*FW$4+(CH451+CH452+CH453+CJ451+CJ452+CJ453)*Cadeirante/30*FW$4,IF(C451=3,IF(CG454+CI454=10,Fixo/30*FW$4+(CG451+CG452+CG453+CI451+CI452+CI453)*Percapita/30*FW$4+(CH454+CJ454)*Cadeirante/30*FW$4,IF(CG454+CI454&lt;=9,(CG454+CI454)*Crechee/30*FW$4)+(CH454+CJ454)*Cadeirante/30*FW$4+(CG451+CG452+CG453+CI451+CI452+CI453)*Percapita/30*FW$4)+IF(CG454+CI454&gt;=11,Fixo/30*FW$4+(CG454+CI454-10)*Crechee/30*FW$4,0),IF(C451=2,IF(CH451+CH452+CH453+CH454+CJ451+CJ452+CJ453+CJ454=1,Cadeirante/30*FW$4,IF(CH451+CH452+CH453+CH454+CJ451+CJ452+CJ453+CJ454=2,Fixo/30*FW$4,IF(CH451+CH452+CH453+CH454+CJ451+CJ452+CJ453+CJ454&gt;2,Fixo/30*FW$4+(CH451+CH452+CH453+CH454+CJ451+CJ452+CJ453+CJ454-2)*Cadeirante/30*FW$4)))+(CG451+CG452+CG453+CI451+CI452+CI453)*Percapita/30*FW$4+(CG454+CI454)*Crechee/30*FW$4,IF(C451=1,IF(CG451+CG452+CG453+CH451+CH452+CH453+CI451+CI452+CI453+CJ451+CJ452+CJ453&lt;=15,(CG451+CG452+CG453+CI451+CI452+CI453)*Percapita/30*FW$4,IF(CG451+CG452+CG453+CH451+CH452+CH453+CI451+CI452+CI453+CJ451+CJ452+CJ453&gt;=16,Fixo/30*FW$4+(CG451+CG452+CG453+CH451+CH452+CH453+CI451+CI452+CI453+CJ451+CJ452-16)*Percapita/30*FW$4))))))</f>
        <v>0</v>
      </c>
      <c r="FX451" s="177">
        <f>IF(C451=4,SUM(CK451+CK452+CK453+CM451+CM452+CM453)*Percapita/30*FX$4+(CL451+CL452+CL453+CN451+CN452+CN453)*Cadeirante/30*FX$4,IF(C451=3,IF(CK454+CM454=10,Fixo/30*FX$4+(CK451+CK452+CK453+CM451+CM452+CM453)*Percapita/30*FX$4+(CL454+CN454)*Cadeirante/30*FX$4,IF(CK454+CM454&lt;=9,(CK454+CM454)*Crechee/30*FX$4)+(CL454+CN454)*Cadeirante/30*FX$4+(CK451+CK452+CK453+CM451+CM452+CM453)*Percapita/30*FX$4)+IF(CK454+CM454&gt;=11,Fixo/30*FX$4+(CK454+CM454-10)*Crechee/30*FX$4,0),IF(C451=2,IF(CL451+CL452+CL453+CL454+CN451+CN452+CN453+CN454=1,Cadeirante/30*FX$4,IF(CL451+CL452+CL453+CL454+CN451+CN452+CN453+CN454=2,Fixo/30*FX$4,IF(CL451+CL452+CL453+CL454+CN451+CN452+CN453+CN454&gt;2,Fixo/30*FX$4+(CL451+CL452+CL453+CL454+CN451+CN452+CN453+CN454-2)*Cadeirante/30*FX$4)))+(CK451+CK452+CK453+CM451+CM452+CM453)*Percapita/30*FX$4+(CK454+CM454)*Crechee/30*FX$4,IF(C451=1,IF(CK451+CK452+CK453+CL451+CL452+CL453+CM451+CM452+CM453+CN451+CN452+CN453&lt;=15,(CK451+CK452+CK453+CM451+CM452+CM453)*Percapita/30*FX$4,IF(CK451+CK452+CK453+CL451+CL452+CL453+CM451+CM452+CM453+CN451+CN452+CN453&gt;=16,Fixo/30*FX$4+(CK451+CK452+CK453+CL451+CL452+CL453+CM451+CM452+CM453+CN451+CN452-16)*Percapita/30*FX$4))))))</f>
        <v>0</v>
      </c>
      <c r="FY451" s="177">
        <f>IF(C451=4,SUM(CO451+CO452+CO453+CQ451+CQ452+CQ453)*Percapita/30*FY$4+(CP451+CP452+CP453+CR451+CR452+CR453)*Cadeirante/30*FY$4,IF(C451=3,IF(CO454+CQ454=10,Fixo/30*FY$4+(CO451+CO452+CO453+CQ451+CQ452+CQ453)*Percapita/30*FY$4+(CP454+CR454)*Cadeirante/30*FY$4,IF(CO454+CQ454&lt;=9,(CO454+CQ454)*Crechee/30*FY$4)+(CP454+CR454)*Cadeirante/30*FY$4+(CO451+CO452+CO453+CQ451+CQ452+CQ453)*Percapita/30*FY$4)+IF(CO454+CQ454&gt;=11,Fixo/30*FY$4+(CO454+CQ454-10)*Crechee/30*FY$4,0),IF(C451=2,IF(CP451+CP452+CP453+CP454+CR451+CR452+CR453+CR454=1,Cadeirante/30*FY$4,IF(CP451+CP452+CP453+CP454+CR451+CR452+CR453+CR454=2,Fixo/30*FY$4,IF(CP451+CP452+CP453+CP454+CR451+CR452+CR453+CR454&gt;2,Fixo/30*FY$4+(CP451+CP452+CP453+CP454+CR451+CR452+CR453+CR454-2)*Cadeirante/30*FY$4)))+(CO451+CO452+CO453+CQ451+CQ452+CQ453)*Percapita/30*FY$4+(CO454+CQ454)*Crechee/30*FY$4,IF(C451=1,IF(CO451+CO452+CO453+CP451+CP452+CP453+CQ451+CQ452+CQ453+CR451+CR452+CR453&lt;=15,(CO451+CO452+CO453+CQ451+CQ452+CQ453)*Percapita/30*FY$4,IF(CO451+CO452+CO453+CP451+CP452+CP453+CQ451+CQ452+CQ453+CR451+CR452+CR453&gt;=16,Fixo/30*FY$4+(CO451+CO452+CO453+CP451+CP452+CP453+CQ451+CQ452+CQ453+CR451+CR452-16)*Percapita/30*FY$4))))))</f>
        <v>0</v>
      </c>
      <c r="FZ451" s="177">
        <f>IF(C451=4,SUM(CS451+CS452+CS453+CU451+CU452+CU453)*Percapita/30*FZ$4+(CT451+CT452+CT453+CV451+CV452+CV453)*Cadeirante/30*FZ$4,IF(C451=3,IF(CS454+CU454=10,Fixo/30*FZ$4+(CS451+CS452+CS453+CU451+CU452+CU453)*Percapita/30*FZ$4+(CT454+CV454)*Cadeirante/30*FZ$4,IF(CS454+CU454&lt;=9,(CS454+CU454)*Crechee/30*FZ$4)+(CT454+CV454)*Cadeirante/30*FZ$4+(CS451+CS452+CS453+CU451+CU452+CU453)*Percapita/30*FZ$4)+IF(CS454+CU454&gt;=11,Fixo/30*FZ$4+(CS454+CU454-10)*Crechee/30*FZ$4,0),IF(C451=2,IF(CT451+CT452+CT453+CT454+CV451+CV452+CV453+CV454=1,Cadeirante/30*FZ$4,IF(CT451+CT452+CT453+CT454+CV451+CV452+CV453+CV454=2,Fixo/30*FZ$4,IF(CT451+CT452+CT453+CT454+CV451+CV452+CV453+CV454&gt;2,Fixo/30*FZ$4+(CT451+CT452+CT453+CT454+CV451+CV452+CV453+CV454-2)*Cadeirante/30*FZ$4)))+(CS451+CS452+CS453+CU451+CU452+CU453)*Percapita/30*FZ$4+(CS454+CU454)*Crechee/30*FZ$4,IF(C451=1,IF(CS451+CS452+CS453+CT451+CT452+CT453+CU451+CU452+CU453+CV451+CV452+CV453&lt;=15,(CS451+CS452+CS453+CU451+CU452+CU453)*Percapita/30*FZ$4,IF(CS451+CS452+CS453+CT451+CT452+CT453+CU451+CU452+CU453+CV451+CV452+CV453&gt;=16,Fixo/30*FZ$4+(CS451+CS452+CS453+CT451+CT452+CT453+CU451+CU452+CU453+CV451+CV452-16)*Percapita/30*FZ$4))))))</f>
        <v>0</v>
      </c>
      <c r="GA451" s="177">
        <f>IF(C451=4,SUM(CW451+CW452+CW453+CY451+CY452+CY453)*Percapita/30*GA$4+(CX451+CX452+CX453+CZ451+CZ452+CZ453)*Cadeirante/30*GA$4,IF(C451=3,IF(CW454+CY454=10,Fixo/30*GA$4+(CW451+CW452+CW453+CY451+CY452+CY453)*Percapita/30*GA$4+(CX454+CZ454)*Cadeirante/30*GA$4,IF(CW454+CY454&lt;=9,(CW454+CY454)*Crechee/30*GA$4)+(CX454+CZ454)*Cadeirante/30*GA$4+(CW451+CW452+CW453+CY451+CY452+CY453)*Percapita/30*GA$4)+IF(CW454+CY454&gt;=11,Fixo/30*GA$4+(CW454+CY454-10)*Crechee/30*GA$4,0),IF(C451=2,IF(CX451+CX452+CX453+CX454+CZ451+CZ452+CZ453+CZ454=1,Cadeirante/30*GA$4,IF(CX451+CX452+CX453+CX454+CZ451+CZ452+CZ453+CZ454=2,Fixo/30*GA$4,IF(CX451+CX452+CX453+CX454+CZ451+CZ452+CZ453+CZ454&gt;2,Fixo/30*GA$4+(CX451+CX452+CX453+CX454+CZ451+CZ452+CZ453+CZ454-2)*Cadeirante/30*GA$4)))+(CW451+CW452+CW453+CY451+CY452+CY453)*Percapita/30*GA$4+(CW454+CY454)*Crechee/30*GA$4,IF(C451=1,IF(CW451+CW452+CW453+CX451+CX452+CX453+CY451+CY452+CY453+CZ451+CZ452+CZ453&lt;=15,(CW451+CW452+CW453+CY451+CY452+CY453)*Percapita/30*GA$4,IF(CW451+CW452+CW453+CX451+CX452+CX453+CY451+CY452+CY453+CZ451+CZ452+CZ453&gt;=16,Fixo/30*GA$4+(CW451+CW452+CW453+CX451+CX452+CX453+CY451+CY452+CY453+CZ451+CZ452-16)*Percapita/30*GA$4))))))</f>
        <v>0</v>
      </c>
      <c r="GB451" s="177">
        <f>IF(C451=4,SUM(DA451+DA452+DA453+DC451+DC452+DC453)*Percapita/30*GB$4+(DB451+DB452+DB453+DD451+DD452+DD453)*Cadeirante/30*GB$4,IF(C451=3,IF(DA454+DC454=10,Fixo/30*GB$4+(DA451+DA452+DA453+DC451+DC452+DC453)*Percapita/30*GB$4+(DB454+DD454)*Cadeirante/30*GB$4,IF(DA454+DC454&lt;=9,(DA454+DC454)*Crechee/30*GB$4)+(DB454+DD454)*Cadeirante/30*GB$4+(DA451+DA452+DA453+DC451+DC452+DC453)*Percapita/30*GB$4)+IF(DA454+DC454&gt;=11,Fixo/30*GB$4+(DA454+DC454-10)*Crechee/30*GB$4,0),IF(C451=2,IF(DB451+DB452+DB453+DB454+DD451+DD452+DD453+DD454=1,Cadeirante/30*GB$4,IF(DB451+DB452+DB453+DB454+DD451+DD452+DD453+DD454=2,Fixo/30*GB$4,IF(DB451+DB452+DB453+DB454+DD451+DD452+DD453+DD454&gt;2,Fixo/30*GB$4+(DB451+DB452+DB453+DB454+DD451+DD452+DD453+DD454-2)*Cadeirante/30*GB$4)))+(DA451+DA452+DA453+DC451+DC452+DC453)*Percapita/30*GB$4+(DA454+DC454)*Crechee/30*GB$4,IF(C451=1,IF(DA451+DA452+DA453+DB451+DB452+DB453+DC451+DC452+DC453+DD451+DD452+DD453&lt;=15,(DA451+DA452+DA453+DC451+DC452+DC453)*Percapita/30*GB$4,IF(DA451+DA452+DA453+DB451+DB452+DB453+DC451+DC452+DC453+DD451+DD452+DD453&gt;=16,Fixo/30*GB$4+(DA451+DA452+DA453+DB451+DB452+DB453+DC451+DC452+DC453+DD451+DD452-16)*Percapita/30*GB$4))))))</f>
        <v>0</v>
      </c>
      <c r="GC451" s="177">
        <f>IF(C451=4,SUM(DE451+DE452+DE453+DG451+DG452+DG453)*Percapita/30*GC$4+(DF451+DF452+DF453+DH451+DH452+DH453)*Cadeirante/30*GC$4,IF(C451=3,IF(DE454+DG454=10,Fixo/30*GC$4+(DE451+DE452+DE453+DG451+DG452+DG453)*Percapita/30*GC$4+(DF454+DH454)*Cadeirante/30*GC$4,IF(DE454+DG454&lt;=9,(DE454+DG454)*Crechee/30*GC$4)+(DF454+DH454)*Cadeirante/30*GC$4+(DE451+DE452+DE453+DG451+DG452+DG453)*Percapita/30*GC$4)+IF(DE454+DG454&gt;=11,Fixo/30*GC$4+(DE454+DG454-10)*Crechee/30*GC$4,0),IF(C451=2,IF(DF451+DF452+DF453+DF454+DH451+DH452+DH453+DH454=1,Cadeirante/30*GC$4,IF(DF451+DF452+DF453+DF454+DH451+DH452+DH453+DH454=2,Fixo/30*GC$4,IF(DF451+DF452+DF453+DF454+DH451+DH452+DH453+DH454&gt;2,Fixo/30*GC$4+(DF451+DF452+DF453+DF454+DH451+DH452+DH453+DH454-2)*Cadeirante/30*GC$4)))+(DE451+DE452+DE453+DG451+DG452+DG453)*Percapita/30*GC$4+(DE454+DG454)*Crechee/30*GC$4,IF(C451=1,IF(DE451+DE452+DE453+DF451+DF452+DF453+DG451+DG452+DG453+DH451+DH452+DH453&lt;=15,(DE451+DE452+DE453+DG451+DG452+DG453)*Percapita/30*GC$4,IF(DE451+DE452+DE453+DF451+DF452+DF453+DG451+DG452+DG453+DH451+DH452+DH453&gt;=16,Fixo/30*GC$4+(DE451+DE452+DE453+DF451+DF452+DF453+DG451+DG452+DG453+DH451+DH452-16)*Percapita/30*GC$4))))))</f>
        <v>0</v>
      </c>
      <c r="GD451" s="177">
        <f>IF(C451=4,SUM(DI451+DI452+DI453+DK451+DK452+DK453)*Percapita/30*GD$4+(DJ451+DJ452+DJ453+DL451+DL452+DL453)*Cadeirante/30*GD$4,IF(C451=3,IF(DI454+DK454=10,Fixo/30*GD$4+(DI451+DI452+DI453+DK451+DK452+DK453)*Percapita/30*GD$4+(DJ454+DL454)*Cadeirante/30*GD$4,IF(DI454+DK454&lt;=9,(DI454+DK454)*Crechee/30*GD$4)+(DJ454+DL454)*Cadeirante/30*GD$4+(DI451+DI452+DI453+DK451+DK452+DK453)*Percapita/30*GD$4)+IF(DI454+DK454&gt;=11,Fixo/30*GD$4+(DI454+DK454-10)*Crechee/30*GD$4,0),IF(C451=2,IF(DJ451+DJ452+DJ453+DJ454+DL451+DL452+DL453+DL454=1,Cadeirante/30*GD$4,IF(DJ451+DJ452+DJ453+DJ454+DL451+DL452+DL453+DL454=2,Fixo/30*GD$4,IF(DJ451+DJ452+DJ453+DJ454+DL451+DL452+DL453+DL454&gt;2,Fixo/30*GD$4+(DJ451+DJ452+DJ453+DJ454+DL451+DL452+DL453+DL454-2)*Cadeirante/30*GD$4)))+(DI451+DI452+DI453+DK451+DK452+DK453)*Percapita/30*GD$4+(DI454+DK454)*Crechee/30*GD$4,IF(C451=1,IF(DI451+DI452+DI453+DJ451+DJ452+DJ453+DK451+DK452+DK453+DL451+DL452+DL453&lt;=15,(DI451+DI452+DI453+DK451+DK452+DK453)*Percapita/30*GD$4,IF(DI451+DI452+DI453+DJ451+DJ452+DJ453+DK451+DK452+DK453+DL451+DL452+DL453&gt;=16,Fixo/30*GD$4+(DI451+DI452+DI453+DJ451+DJ452+DJ453+DK451+DK452+DK453+DL451+DL452-16)*Percapita/30*GD$4))))))</f>
        <v>0</v>
      </c>
      <c r="GE451" s="177">
        <f>IF(C451=4,SUM(DM451+DM452+DM453+DO451+DO452+DO453)*Percapita/30*GE$4+(DN451+DN452+DN453+DP451+DP452+DP453)*Cadeirante/30*GE$4,IF(C451=3,IF(DM454+DO454=10,Fixo/30*GE$4+(DM451+DM452+DM453+DO451+DO452+DO453)*Percapita/30*GE$4+(DN454+DP454)*Cadeirante/30*GE$4,IF(DM454+DO454&lt;=9,(DM454+DO454)*Crechee/30*GE$4)+(DN454+DP454)*Cadeirante/30*GE$4+(DM451+DM452+DM453+DO451+DO452+DO453)*Percapita/30*GE$4)+IF(DM454+DO454&gt;=11,Fixo/30*GE$4+(DM454+DO454-10)*Crechee/30*GE$4,0),IF(C451=2,IF(DN451+DN452+DN453+DN454+DP451+DP452+DP453+DP454=1,Cadeirante/30*GE$4,IF(DN451+DN452+DN453+DN454+DP451+DP452+DP453+DP454=2,Fixo/30*GE$4,IF(DN451+DN452+DN453+DN454+DP451+DP452+DP453+DP454&gt;2,Fixo/30*GE$4+(DN451+DN452+DN453+DN454+DP451+DP452+DP453+DP454-2)*Cadeirante/30*GE$4)))+(DM451+DM452+DM453+DO451+DO452+DO453)*Percapita/30*GE$4+(DM454+DO454)*Crechee/30*GE$4,IF(C451=1,IF(DM451+DM452+DM453+DN451+DN452+DN453+DO451+DO452+DO453+DP451+DP452+DP453&lt;=15,(DM451+DM452+DM453+DO451+DO452+DO453)*Percapita/30*GE$4,IF(DM451+DM452+DM453+DN451+DN452+DN453+DO451+DO452+DO453+DP451+DP452+DP453&gt;=16,Fixo/30*GE$4+(DM451+DM452+DM453+DN451+DN452+DN453+DO451+DO452+DO453+DP451+DP452-16)*Percapita/30*GE$4))))))</f>
        <v>0</v>
      </c>
      <c r="GF451" s="177">
        <f>IF(C451=4,SUM(DQ451+DQ452+DQ453+DS451+DS452+DS453)*Percapita/30*GF$4+(DR451+DR452+DR453+DT451+DT452+DT453)*Cadeirante/30*GF$4,IF(C451=3,IF(DQ454+DS454=10,Fixo/30*GF$4+(DQ451+DQ452+DQ453+DS451+DS452+DS453)*Percapita/30*GF$4+(DR454+DT454)*Cadeirante/30*GF$4,IF(DQ454+DS454&lt;=9,(DQ454+DS454)*Crechee/30*GF$4)+(DR454+DT454)*Cadeirante/30*GF$4+(DQ451+DQ452+DQ453+DS451+DS452+DS453)*Percapita/30*GF$4)+IF(DQ454+DS454&gt;=11,Fixo/30*GF$4+(DQ454+DS454-10)*Crechee/30*GF$4,0),IF(C451=2,IF(DR451+DR452+DR453+DR454+DT451+DT452+DT453+DT454=1,Cadeirante/30*GF$4,IF(DR451+DR452+DR453+DR454+DT451+DT452+DT453+DT454=2,Fixo/30*GF$4,IF(DR451+DR452+DR453+DR454+DT451+DT452+DT453+DT454&gt;2,Fixo/30*GF$4+(DR451+DR452+DR453+DR454+DT451+DT452+DT453+DT454-2)*Cadeirante/30*GF$4)))+(DQ451+DQ452+DQ453+DS451+DS452+DS453)*Percapita/30*GF$4+(DQ454+DS454)*Crechee/30*GF$4,IF(C451=1,IF(DQ451+DQ452+DQ453+DR451+DR452+DR453+DS451+DS452+DS453+DT451+DT452+DT453&lt;=15,(DQ451+DQ452+DQ453+DS451+DS452+DS453)*Percapita/30*GF$4,IF(DQ451+DQ452+DQ453+DR451+DR452+DR453+DS451+DS452+DS453+DT451+DT452+DT453&gt;=16,Fixo/30*GF$4+(DQ451+DQ452+DQ453+DR451+DR452+DR453+DS451+DS452+DS453+DT451+DT452-16)*Percapita/30*GF$4))))))</f>
        <v>0</v>
      </c>
      <c r="GG451" s="177">
        <f>IF(C451=4,SUM(DU451+DU452+DU453+DW451+DW452+DW453)*Percapita/30*GG$4+(DV451+DV452+DV453+DX451+DX452+DX453)*Cadeirante/30*GG$4,IF(C451=3,IF(DU454+DW454=10,Fixo/30*GG$4+(DU451+DU452+DU453+DW451+DW452+DW453)*Percapita/30*GG$4+(DV454+DX454)*Cadeirante/30*GG$4,IF(DU454+DW454&lt;=9,(DU454+DW454)*Crechee/30*GG$4)+(DV454+DX454)*Cadeirante/30*GG$4+(DU451+DU452+DU453+DW451+DW452+DW453)*Percapita/30*GG$4)+IF(DU454+DW454&gt;=11,Fixo/30*GG$4+(DU454+DW454-10)*Crechee/30*GG$4,0),IF(C451=2,IF(DV451+DV452+DV453+DV454+DX451+DX452+DX453+DX454=1,Cadeirante/30*GG$4,IF(DV451+DV452+DV453+DV454+DX451+DX452+DX453+DX454=2,Fixo/30*GG$4,IF(DV451+DV452+DV453+DV454+DX451+DX452+DX453+DX454&gt;2,Fixo/30*GG$4+(DV451+DV452+DV453+DV454+DX451+DX452+DX453+DX454-2)*Cadeirante/30*GG$4)))+(DU451+DU452+DU453+DW451+DW452+DW453)*Percapita/30*GG$4+(DU454+DW454)*Crechee/30*GG$4,IF(C451=1,IF(DU451+DU452+DU453+DV451+DV452+DV453+DW451+DW452+DW453+DX451+DX452+DX453&lt;=15,(DU451+DU452+DU453+DW451+DW452+DW453)*Percapita/30*GG$4,IF(DU451+DU452+DU453+DV451+DV452+DV453+DW451+DW452+DW453+DX451+DX452+DX453&gt;=16,Fixo/30*GG$4+(DU451+DU452+DU453+DV451+DV452+DV453+DW451+DW452+DW453+DX451+DX452-16)*Percapita/30*GG$4))))))</f>
        <v>0</v>
      </c>
      <c r="GH451" s="177">
        <f>IF(C451=4,SUM(DY451+DY452+DY453+EA451+EA452+EA453)*Percapita/30*GH$4+(DZ451+DZ452+DZ453+EB451+EB452+EB453)*Cadeirante/30*GH$4,IF(C451=3,IF(DY454+EA454=10,Fixo/30*GH$4+(DY451+DY452+DY453+EA451+EA452+EA453)*Percapita/30*GH$4+(DZ454+EB454)*Cadeirante/30*GH$4,IF(DY454+EA454&lt;=9,(DY454+EA454)*Crechee/30*GH$4)+(DZ454+EB454)*Cadeirante/30*GH$4+(DY451+DY452+DY453+EA451+EA452+EA453)*Percapita/30*GH$4)+IF(DY454+EA454&gt;=11,Fixo/30*GH$4+(DY454+EA454-10)*Crechee/30*GH$4,0),IF(C451=2,IF(DZ451+DZ452+DZ453+DZ454+EB451+EB452+EB453+EB454=1,Cadeirante/30*GH$4,IF(DZ451+DZ452+DZ453+DZ454+EB451+EB452+EB453+EB454=2,Fixo/30*GH$4,IF(DZ451+DZ452+DZ453+DZ454+EB451+EB452+EB453+EB454&gt;2,Fixo/30*GH$4+(DZ451+DZ452+DZ453+DZ454+EB451+EB452+EB453+EB454-2)*Cadeirante/30*GH$4)))+(DY451+DY452+DY453+EA451+EA452+EA453)*Percapita/30*GH$4+(DY454+EA454)*Crechee/30*GH$4,IF(C451=1,IF(DY451+DY452+DY453+DZ451+DZ452+DZ453+EA451+EA452+EA453+EB451+EB452+EB453&lt;=15,(DY451+DY452+DY453+EA451+EA452+EA453)*Percapita/30*GH$4,IF(DY451+DY452+DY453+DZ451+DZ452+DZ453+EA451+EA452+EA453+EB451+EB452+EB453&gt;=16,Fixo/30*GH$4+(DY451+DY452+DY453+DZ451+DZ452+DZ453+EA451+EA452+EA453+EB451+EB452-16)*Percapita/30*GH$4))))))</f>
        <v>0</v>
      </c>
      <c r="GI451" s="177">
        <f>IF(C451=4,SUM(EC451+EC452+EC453+EE451+EE452+EE453)*Percapita/30*GI$4+(ED451+ED452+ED453+EF451+EF452+EF453)*Cadeirante/30*GI$4,IF(C451=3,IF(EC454+EE454=10,Fixo/30*GI$4+(EC451+EC452+EC453+EE451+EE452+EE453)*Percapita/30*GI$4+(ED454+EF454)*Cadeirante/30*GI$4,IF(EC454+EE454&lt;=9,(EC454+EE454)*Crechee/30*GI$4)+(ED454+EF454)*Cadeirante/30*GI$4+(EC451+EC452+EC453+EE451+EE452+EE453)*Percapita/30*GI$4)+IF(EC454+EE454&gt;=11,Fixo/30*GI$4+(EC454+EE454-10)*Crechee/30*GI$4,0),IF(C451=2,IF(ED451+ED452+ED453+ED454+EF451+EF452+EF453+EF454=1,Cadeirante/30*GI$4,IF(ED451+ED452+ED453+ED454+EF451+EF452+EF453+EF454=2,Fixo/30*GI$4,IF(ED451+ED452+ED453+ED454+EF451+EF452+EF453+EF454&gt;2,Fixo/30*GI$4+(ED451+ED452+ED453+ED454+EF451+EF452+EF453+EF454-2)*Cadeirante/30*GI$4)))+(EC451+EC452+EC453+EE451+EE452+EE453)*Percapita/30*GI$4+(EC454+EE454)*Crechee/30*GI$4,IF(C451=1,IF(EC451+EC452+EC453+ED451+ED452+ED453+EE451+EE452+EE453+EF451+EF452+EF453&lt;=15,(EC451+EC452+EC453+EE451+EE452+EE453)*Percapita/30*GI$4,IF(EC451+EC452+EC453+ED451+ED452+ED453+EE451+EE452+EE453+EF451+EF452+EF453&gt;=16,Fixo/30*GI$4+(EC451+EC452+EC453+ED451+ED452+ED453+EE451+EE452+EE453+EF451+EF452-16)*Percapita/30*GI$4))))))</f>
        <v>0</v>
      </c>
      <c r="GJ451" s="177">
        <f>IF(C451=4,SUM(EG451+EG452+EG453+EI451+EI452+EI453)*Percapita/30*GJ$4+(EH451+EH452+EH453+EJ451+EJ452+EJ453)*Cadeirante/30*GJ$4,IF(C451=3,IF(EG454+EI454=10,Fixo/30*GJ$4+(EG451+EG452+EG453+EI451+EI452+EI453)*Percapita/30*GJ$4+(EH454+EJ454)*Cadeirante/30*GJ$4,IF(EG454+EI454&lt;=9,(EG454+EI454)*Crechee/30*GJ$4)+(EH454+EJ454)*Cadeirante/30*GJ$4+(EG451+EG452+EG453+EI451+EI452+EI453)*Percapita/30*GJ$4)+IF(EG454+EI454&gt;=11,Fixo/30*GJ$4+(EG454+EI454-10)*Crechee/30*GJ$4,0),IF(C451=2,IF(EH451+EH452+EH453+EH454+EJ451+EJ452+EJ453+EJ454=1,Cadeirante/30*GJ$4,IF(EH451+EH452+EH453+EH454+EJ451+EJ452+EJ453+EJ454=2,Fixo/30*GJ$4,IF(EH451+EH452+EH453+EH454+EJ451+EJ452+EJ453+EJ454&gt;2,Fixo/30*GJ$4+(EH451+EH452+EH453+EH454+EJ451+EJ452+EJ453+EJ454-2)*Cadeirante/30*GJ$4)))+(EG451+EG452+EG453+EI451+EI452+EI453)*Percapita/30*GJ$4+(EG454+EI454)*Crechee/30*GJ$4,IF(C451=1,IF(EG451+EG452+EG453+EH451+EH452+EH453+EI451+EI452+EI453+EJ451+EJ452+EJ453&lt;=15,(EG451+EG452+EG453+EI451+EI452+EI453)*Percapita/30*GJ$4,IF(EG451+EG452+EG453+EH451+EH452+EH453+EI451+EI452+EI453+EJ451+EJ452+EJ453&gt;=16,Fixo/30*GJ$4+(EG451+EG452+EG453+EH451+EH452+EH453+EI451+EI452+EI453+EJ451+EJ452-16)*Percapita/30*GJ$4))))))</f>
        <v>0</v>
      </c>
      <c r="GK451" s="178"/>
      <c r="GL451" s="103">
        <f t="shared" si="462"/>
        <v>0</v>
      </c>
      <c r="GM451" s="124"/>
      <c r="GN451" s="104">
        <f>SUMIF(V451:V454,"&lt;0")*Cadeirante/30*GN$4+SUMIF(X451:X454,"&lt;0")*Cadeirante/30*GN$4</f>
        <v>0</v>
      </c>
      <c r="GO451" s="104">
        <f>SUMIF(Z451:Z454,"&lt;0")*Cadeirante/30*GO$4+SUMIF(AB451:AB454,"&lt;0")*Cadeirante/30*GO$4</f>
        <v>0</v>
      </c>
      <c r="GP451" s="104">
        <f>SUMIF(AD451:AD454,"&lt;0")*Cadeirante/30*GP$4+SUMIF(AF451:AF454,"&lt;0")*Cadeirante/30*GP$4</f>
        <v>0</v>
      </c>
      <c r="GQ451" s="104">
        <f>SUMIF(AH451:AH454,"&lt;0")*Cadeirante/30*GQ$4+SUMIF(AJ451:AJ454,"&lt;0")*Cadeirante/30*GQ$4</f>
        <v>0</v>
      </c>
      <c r="GR451" s="104">
        <f>SUMIF(AL451:AL454,"&lt;0")*Cadeirante/30*GR$4+SUMIF(AN451:AN454,"&lt;0")*Cadeirante/30*GR$4</f>
        <v>0</v>
      </c>
      <c r="GS451" s="104">
        <f>SUMIF(AP451:AP454,"&lt;0")*Cadeirante/30*GS$4+SUMIF(AR451:AR454,"&lt;0")*Cadeirante/30*GS$4</f>
        <v>0</v>
      </c>
      <c r="GT451" s="104">
        <f>SUMIF(AT451:AT454,"&lt;0")*Cadeirante/30*GT$4+SUMIF(AV451:AV454,"&lt;0")*Cadeirante/30*GT$4</f>
        <v>0</v>
      </c>
      <c r="GU451" s="104">
        <f>SUMIF(AX451:AX454,"&lt;0")*Cadeirante/30*GU$4+SUMIF(AZ451:AZ454,"&lt;0")*Cadeirante/30*GU$4</f>
        <v>0</v>
      </c>
      <c r="GV451" s="104">
        <f>SUMIF(BB451:BB454,"&lt;0")*Cadeirante/30*GV$4+SUMIF(BD451:BD454,"&lt;0")*Cadeirante/30*GV$4</f>
        <v>0</v>
      </c>
      <c r="GW451" s="104">
        <f>SUMIF(BF451:BF454,"&lt;0")*Cadeirante/30*GW$4+SUMIF(BH451:BH454,"&lt;0")*Cadeirante/30*GW$4</f>
        <v>0</v>
      </c>
      <c r="GX451" s="104">
        <f>SUMIF(BJ451:BJ454,"&lt;0")*Cadeirante/30*GX$4+SUMIF(BL451:BL454,"&lt;0")*Cadeirante/30*GX$4</f>
        <v>0</v>
      </c>
      <c r="GY451" s="104">
        <f>SUMIF(BN451:BN454,"&lt;0")*Cadeirante/30*GY$4+SUMIF(BP451:BP454,"&lt;0")*Cadeirante/30*GY$4</f>
        <v>0</v>
      </c>
      <c r="GZ451" s="104">
        <f>SUMIF(BR451:BR454,"&lt;0")*Cadeirante/30*GZ$4+SUMIF(BT451:BT454,"&lt;0")*Cadeirante/30*GZ$4</f>
        <v>0</v>
      </c>
      <c r="HA451" s="104">
        <f>SUMIF(BV451:BV454,"&lt;0")*Cadeirante/30*HA$4+SUMIF(BX451:BX454,"&lt;0")*Cadeirante/30*HA$4</f>
        <v>0</v>
      </c>
      <c r="HB451" s="104">
        <f>SUMIF(BZ451:BZ454,"&lt;0")*Cadeirante/30*HB$4+SUMIF(CB451:CB454,"&lt;0")*Cadeirante/30*HB$4</f>
        <v>0</v>
      </c>
      <c r="HC451" s="104">
        <f>SUMIF(CD451:CD454,"&lt;0")*Cadeirante/30*HC$4+SUMIF(CF451:CF454,"&lt;0")*Cadeirante/30*HC$4</f>
        <v>0</v>
      </c>
      <c r="HD451" s="104">
        <f>SUMIF(CH451:CH454,"&lt;0")*Cadeirante/30*HD$4+SUMIF(CJ451:CJ454,"&lt;0")*Cadeirante/30*HD$4</f>
        <v>0</v>
      </c>
      <c r="HE451" s="104">
        <f>SUMIF(CL451:CL454,"&lt;0")*Cadeirante/30*HE$4+SUMIF(CN451:CN454,"&lt;0")*Cadeirante/30*HE$4</f>
        <v>0</v>
      </c>
      <c r="HF451" s="104">
        <f>SUMIF(CP451:CP454,"&lt;0")*Cadeirante/30*HF$4+SUMIF(CR451:CR454,"&lt;0")*Cadeirante/30*HF$4</f>
        <v>0</v>
      </c>
      <c r="HG451" s="104">
        <f>SUMIF(CT451:CT454,"&lt;0")*Cadeirante/30*HG$4+SUMIF(CV451:CV454,"&lt;0")*Cadeirante/30*HG$4</f>
        <v>0</v>
      </c>
      <c r="HH451" s="104">
        <f>SUMIF(CX451:CX454,"&lt;0")*Cadeirante/30*HH$4+SUMIF(CZ451:CZ454,"&lt;0")*Cadeirante/30*HH$4</f>
        <v>0</v>
      </c>
      <c r="HI451" s="104">
        <f>SUMIF(DB451:DB454,"&lt;0")*Cadeirante/30*HI$4+SUMIF(DD451:DD454,"&lt;0")*Cadeirante/30*HI$4</f>
        <v>0</v>
      </c>
      <c r="HJ451" s="104">
        <f>SUMIF(DF451:DF454,"&lt;0")*Cadeirante/30*HJ$4+SUMIF(DH451:DH454,"&lt;0")*Cadeirante/30*HJ$4</f>
        <v>0</v>
      </c>
      <c r="HK451" s="104">
        <f>SUMIF(DJ451:DJ454,"&lt;0")*Cadeirante/30*HK$4+SUMIF(DL451:DL454,"&lt;0")*Cadeirante/30*HK$4</f>
        <v>0</v>
      </c>
      <c r="HL451" s="104">
        <f>SUMIF(DN451:DN454,"&lt;0")*Cadeirante/30*HL$4+SUMIF(DP451:DP454,"&lt;0")*Cadeirante/30*HL$4</f>
        <v>0</v>
      </c>
      <c r="HM451" s="104">
        <f>SUMIF(DR451:DR454,"&lt;0")*Cadeirante/30*HM$4+SUMIF(DT451:DT454,"&lt;0")*Cadeirante/30*HM$4</f>
        <v>0</v>
      </c>
      <c r="HN451" s="104">
        <f>SUMIF(DV451:DV454,"&lt;0")*Cadeirante/30*HN$4+SUMIF(DX451:DX454,"&lt;0")*Cadeirante/30*HN$4</f>
        <v>0</v>
      </c>
      <c r="HO451" s="104">
        <f>SUMIF(DZ451:DZ454,"&lt;0")*Cadeirante/30*HO$4+SUMIF(EB451:EB454,"&lt;0")*Cadeirante/30*HO$4</f>
        <v>0</v>
      </c>
      <c r="HP451" s="104">
        <f>SUMIF(ED451:ED454,"&lt;0")*Cadeirante/30*HP$4+SUMIF(EF451:EF454,"&lt;0")*Cadeirante/30*HP$4</f>
        <v>0</v>
      </c>
      <c r="HQ451" s="64"/>
      <c r="HR451" s="64"/>
      <c r="HS451" s="64"/>
      <c r="HT451" s="64"/>
      <c r="HU451" s="64"/>
      <c r="HV451" s="64"/>
      <c r="HW451" s="176">
        <v>17629.309999999998</v>
      </c>
      <c r="HX451" s="64"/>
      <c r="HY451" s="280">
        <f>IF(ISTEXT(EM451), VALUE(EM451), EM451)</f>
        <v>1130.008</v>
      </c>
      <c r="HZ451" s="280">
        <f>IF(ISTEXT(EN451), VALUE(EN451), EN451)</f>
        <v>0</v>
      </c>
      <c r="IA451" s="280">
        <f>IF(ISTEXT(EO451), VALUE(EO451), EO451)</f>
        <v>0</v>
      </c>
      <c r="IB451" s="64" t="b">
        <f>HW451=FE451</f>
        <v>0</v>
      </c>
      <c r="IC451" s="64"/>
    </row>
    <row r="452" spans="1:237" s="106" customFormat="1" ht="22.5" customHeight="1" x14ac:dyDescent="0.25">
      <c r="A452" s="368" t="s">
        <v>3607</v>
      </c>
      <c r="B452" s="369" t="s">
        <v>3608</v>
      </c>
      <c r="C452" s="370" t="s">
        <v>3233</v>
      </c>
      <c r="D452" s="371" t="s">
        <v>3556</v>
      </c>
      <c r="E452" s="371" t="s">
        <v>3609</v>
      </c>
      <c r="F452" s="372" t="s">
        <v>3224</v>
      </c>
      <c r="G452" s="372" t="s">
        <v>3225</v>
      </c>
      <c r="H452" s="373" t="s">
        <v>197</v>
      </c>
      <c r="I452" s="374" t="s">
        <v>3610</v>
      </c>
      <c r="J452" s="421" t="s">
        <v>3231</v>
      </c>
      <c r="K452" s="421" t="s">
        <v>3234</v>
      </c>
      <c r="L452" s="329">
        <f>CONTINUA!BV452</f>
        <v>74</v>
      </c>
      <c r="M452" s="329">
        <f>CONTINUA!BW452</f>
        <v>0</v>
      </c>
      <c r="N452" s="895"/>
      <c r="O452" s="896" t="s">
        <v>4043</v>
      </c>
      <c r="P452" s="897" t="s">
        <v>4035</v>
      </c>
      <c r="Q452" s="400">
        <v>30</v>
      </c>
      <c r="R452" s="401"/>
      <c r="S452" s="400">
        <v>2</v>
      </c>
      <c r="T452" s="401"/>
      <c r="U452" s="400"/>
      <c r="V452" s="401"/>
      <c r="W452" s="400"/>
      <c r="X452" s="401"/>
      <c r="Y452" s="400"/>
      <c r="Z452" s="401"/>
      <c r="AA452" s="400"/>
      <c r="AB452" s="401"/>
      <c r="AC452" s="400"/>
      <c r="AD452" s="401"/>
      <c r="AE452" s="400"/>
      <c r="AF452" s="401"/>
      <c r="AG452" s="400"/>
      <c r="AH452" s="401"/>
      <c r="AI452" s="400"/>
      <c r="AJ452" s="401"/>
      <c r="AK452" s="400"/>
      <c r="AL452" s="401"/>
      <c r="AM452" s="400"/>
      <c r="AN452" s="401"/>
      <c r="AO452" s="400"/>
      <c r="AP452" s="401"/>
      <c r="AQ452" s="400"/>
      <c r="AR452" s="401"/>
      <c r="AS452" s="400"/>
      <c r="AT452" s="401"/>
      <c r="AU452" s="400"/>
      <c r="AV452" s="401"/>
      <c r="AW452" s="400"/>
      <c r="AX452" s="401"/>
      <c r="AY452" s="400"/>
      <c r="AZ452" s="401"/>
      <c r="BA452" s="400"/>
      <c r="BB452" s="401"/>
      <c r="BC452" s="400"/>
      <c r="BD452" s="401"/>
      <c r="BE452" s="400"/>
      <c r="BF452" s="401"/>
      <c r="BG452" s="400"/>
      <c r="BH452" s="401"/>
      <c r="BI452" s="400"/>
      <c r="BJ452" s="401"/>
      <c r="BK452" s="400"/>
      <c r="BL452" s="401"/>
      <c r="BM452" s="400"/>
      <c r="BN452" s="401"/>
      <c r="BO452" s="400"/>
      <c r="BP452" s="401"/>
      <c r="BQ452" s="400"/>
      <c r="BR452" s="401"/>
      <c r="BS452" s="400"/>
      <c r="BT452" s="401"/>
      <c r="BU452" s="400"/>
      <c r="BV452" s="401"/>
      <c r="BW452" s="400"/>
      <c r="BX452" s="401"/>
      <c r="BY452" s="400"/>
      <c r="BZ452" s="401"/>
      <c r="CA452" s="400"/>
      <c r="CB452" s="401"/>
      <c r="CC452" s="400"/>
      <c r="CD452" s="401"/>
      <c r="CE452" s="400"/>
      <c r="CF452" s="401"/>
      <c r="CG452" s="400"/>
      <c r="CH452" s="401"/>
      <c r="CI452" s="400"/>
      <c r="CJ452" s="401"/>
      <c r="CK452" s="400"/>
      <c r="CL452" s="401"/>
      <c r="CM452" s="400"/>
      <c r="CN452" s="401"/>
      <c r="CO452" s="400"/>
      <c r="CP452" s="401"/>
      <c r="CQ452" s="400"/>
      <c r="CR452" s="401"/>
      <c r="CS452" s="400"/>
      <c r="CT452" s="401"/>
      <c r="CU452" s="400"/>
      <c r="CV452" s="401"/>
      <c r="CW452" s="400"/>
      <c r="CX452" s="401"/>
      <c r="CY452" s="400"/>
      <c r="CZ452" s="401"/>
      <c r="DA452" s="400"/>
      <c r="DB452" s="401"/>
      <c r="DC452" s="400"/>
      <c r="DD452" s="401"/>
      <c r="DE452" s="400"/>
      <c r="DF452" s="401"/>
      <c r="DG452" s="400"/>
      <c r="DH452" s="401"/>
      <c r="DI452" s="400"/>
      <c r="DJ452" s="401"/>
      <c r="DK452" s="400"/>
      <c r="DL452" s="401"/>
      <c r="DM452" s="400"/>
      <c r="DN452" s="401"/>
      <c r="DO452" s="400"/>
      <c r="DP452" s="401"/>
      <c r="DQ452" s="400"/>
      <c r="DR452" s="401"/>
      <c r="DS452" s="400"/>
      <c r="DT452" s="401"/>
      <c r="DU452" s="400"/>
      <c r="DV452" s="401"/>
      <c r="DW452" s="400"/>
      <c r="DX452" s="401"/>
      <c r="DY452" s="400"/>
      <c r="DZ452" s="401"/>
      <c r="EA452" s="400"/>
      <c r="EB452" s="401"/>
      <c r="EC452" s="400"/>
      <c r="ED452" s="401"/>
      <c r="EE452" s="400"/>
      <c r="EF452" s="401"/>
      <c r="EG452" s="400"/>
      <c r="EH452" s="401"/>
      <c r="EI452" s="400"/>
      <c r="EJ452" s="447"/>
      <c r="EK452" s="511"/>
      <c r="EL452" s="514"/>
      <c r="EM452" s="448"/>
      <c r="EN452" s="344"/>
      <c r="EO452" s="345"/>
      <c r="EP452" s="171">
        <f t="shared" si="455"/>
        <v>30</v>
      </c>
      <c r="EQ452" s="171">
        <f t="shared" si="456"/>
        <v>0</v>
      </c>
      <c r="ER452" s="171">
        <f t="shared" si="457"/>
        <v>2</v>
      </c>
      <c r="ES452" s="171">
        <f t="shared" si="458"/>
        <v>0</v>
      </c>
      <c r="ET452" s="171">
        <f t="shared" si="459"/>
        <v>0</v>
      </c>
      <c r="EU452" s="171">
        <f t="shared" si="460"/>
        <v>0</v>
      </c>
      <c r="EV452" s="172">
        <f t="shared" si="461"/>
        <v>32</v>
      </c>
      <c r="EW452" s="173"/>
      <c r="EX452" s="248">
        <f t="shared" si="518"/>
        <v>0</v>
      </c>
      <c r="EY452" s="174">
        <f>(L452*regular)+(M452*Cadeirantee)</f>
        <v>713.36</v>
      </c>
      <c r="EZ452" s="249">
        <f>SUMIF(FG452:GJ452,"&gt;0")</f>
        <v>0</v>
      </c>
      <c r="FA452" s="249">
        <f>SUMIF(FG452:GJ452,"&lt;0")+SUMIF(GN452:HP452,"&lt;0")</f>
        <v>0</v>
      </c>
      <c r="FB452" s="174">
        <v>0</v>
      </c>
      <c r="FC452" s="126">
        <f>N452*km*'VALORES TABELA'!$B$13</f>
        <v>0</v>
      </c>
      <c r="FD452" s="250">
        <f t="shared" ref="FD452:FD455" si="519">GL452</f>
        <v>0</v>
      </c>
      <c r="FE452" s="105"/>
      <c r="FF452" s="119"/>
      <c r="FG452" s="119"/>
      <c r="FH452" s="119"/>
      <c r="FI452" s="119"/>
      <c r="FJ452" s="119"/>
      <c r="FK452" s="119"/>
      <c r="FL452" s="119"/>
      <c r="FM452" s="119"/>
      <c r="FN452" s="119"/>
      <c r="FO452" s="119"/>
      <c r="FP452" s="119"/>
      <c r="FQ452" s="119"/>
      <c r="FR452" s="119"/>
      <c r="FS452" s="119"/>
      <c r="FT452" s="119"/>
      <c r="FU452" s="119"/>
      <c r="FV452" s="119"/>
      <c r="FW452" s="119"/>
      <c r="FX452" s="119"/>
      <c r="FY452" s="119"/>
      <c r="FZ452" s="119"/>
      <c r="GA452" s="119"/>
      <c r="GB452" s="119"/>
      <c r="GC452" s="119"/>
      <c r="GD452" s="119"/>
      <c r="GE452" s="119"/>
      <c r="GF452" s="119"/>
      <c r="GG452" s="119"/>
      <c r="GH452" s="119"/>
      <c r="GI452" s="119"/>
      <c r="GJ452" s="119"/>
      <c r="GK452" s="251"/>
      <c r="GL452" s="103">
        <f t="shared" si="462"/>
        <v>0</v>
      </c>
      <c r="GM452" s="124"/>
      <c r="GN452" s="104"/>
      <c r="GO452" s="104"/>
      <c r="GP452" s="104"/>
      <c r="GQ452" s="104"/>
      <c r="GR452" s="104"/>
      <c r="GS452" s="104"/>
      <c r="GT452" s="104"/>
      <c r="GU452" s="104"/>
      <c r="GV452" s="104"/>
      <c r="GW452" s="104"/>
      <c r="GX452" s="104"/>
      <c r="GY452" s="104"/>
      <c r="GZ452" s="104"/>
      <c r="HA452" s="104"/>
      <c r="HB452" s="104"/>
      <c r="HC452" s="104"/>
      <c r="HD452" s="104"/>
      <c r="HE452" s="104"/>
      <c r="HF452" s="104"/>
      <c r="HG452" s="104"/>
      <c r="HH452" s="104"/>
      <c r="HI452" s="104"/>
      <c r="HJ452" s="104"/>
      <c r="HK452" s="104"/>
      <c r="HL452" s="104"/>
      <c r="HM452" s="104"/>
      <c r="HN452" s="104"/>
      <c r="HO452" s="104"/>
      <c r="HP452" s="104"/>
      <c r="HQ452" s="64"/>
      <c r="HR452" s="64"/>
      <c r="HS452" s="64"/>
      <c r="HT452" s="64"/>
      <c r="HU452" s="64"/>
      <c r="HV452" s="64"/>
      <c r="HW452" s="105"/>
      <c r="HX452" s="64"/>
      <c r="HY452" s="280">
        <f t="shared" ref="HY452:HY455" si="520">IF(ISTEXT(EM452), VALUE(EM452), EM452)</f>
        <v>0</v>
      </c>
      <c r="HZ452" s="280">
        <f t="shared" ref="HZ452:HZ455" si="521">IF(ISTEXT(EN452), VALUE(EN452), EN452)</f>
        <v>0</v>
      </c>
      <c r="IA452" s="280">
        <f t="shared" ref="IA452:IA455" si="522">IF(ISTEXT(EO452), VALUE(EO452), EO452)</f>
        <v>0</v>
      </c>
      <c r="IB452" s="64"/>
      <c r="IC452" s="64"/>
    </row>
    <row r="453" spans="1:237" s="106" customFormat="1" ht="22.5" customHeight="1" x14ac:dyDescent="0.25">
      <c r="A453" s="368" t="s">
        <v>3607</v>
      </c>
      <c r="B453" s="369" t="s">
        <v>3608</v>
      </c>
      <c r="C453" s="375" t="s">
        <v>3233</v>
      </c>
      <c r="D453" s="371" t="s">
        <v>3556</v>
      </c>
      <c r="E453" s="371" t="s">
        <v>3609</v>
      </c>
      <c r="F453" s="376" t="s">
        <v>3224</v>
      </c>
      <c r="G453" s="376" t="s">
        <v>3225</v>
      </c>
      <c r="H453" s="373" t="s">
        <v>197</v>
      </c>
      <c r="I453" s="374" t="s">
        <v>3610</v>
      </c>
      <c r="J453" s="421" t="s">
        <v>3231</v>
      </c>
      <c r="K453" s="422" t="s">
        <v>3235</v>
      </c>
      <c r="L453" s="329">
        <f>CONTINUA!BV453</f>
        <v>0</v>
      </c>
      <c r="M453" s="329">
        <f>CONTINUA!BW453</f>
        <v>0</v>
      </c>
      <c r="N453" s="895"/>
      <c r="O453" s="896" t="s">
        <v>4043</v>
      </c>
      <c r="P453" s="897" t="s">
        <v>4035</v>
      </c>
      <c r="Q453" s="400"/>
      <c r="R453" s="401"/>
      <c r="S453" s="400"/>
      <c r="T453" s="401"/>
      <c r="U453" s="400"/>
      <c r="V453" s="401"/>
      <c r="W453" s="400"/>
      <c r="X453" s="401"/>
      <c r="Y453" s="400"/>
      <c r="Z453" s="401"/>
      <c r="AA453" s="400"/>
      <c r="AB453" s="401"/>
      <c r="AC453" s="400"/>
      <c r="AD453" s="401"/>
      <c r="AE453" s="400"/>
      <c r="AF453" s="401"/>
      <c r="AG453" s="400"/>
      <c r="AH453" s="401"/>
      <c r="AI453" s="400"/>
      <c r="AJ453" s="401"/>
      <c r="AK453" s="400"/>
      <c r="AL453" s="401"/>
      <c r="AM453" s="400"/>
      <c r="AN453" s="401"/>
      <c r="AO453" s="400"/>
      <c r="AP453" s="401"/>
      <c r="AQ453" s="400"/>
      <c r="AR453" s="401"/>
      <c r="AS453" s="400"/>
      <c r="AT453" s="401"/>
      <c r="AU453" s="400"/>
      <c r="AV453" s="401"/>
      <c r="AW453" s="400"/>
      <c r="AX453" s="401"/>
      <c r="AY453" s="400"/>
      <c r="AZ453" s="401"/>
      <c r="BA453" s="400"/>
      <c r="BB453" s="401"/>
      <c r="BC453" s="400"/>
      <c r="BD453" s="401"/>
      <c r="BE453" s="400"/>
      <c r="BF453" s="401"/>
      <c r="BG453" s="400"/>
      <c r="BH453" s="401"/>
      <c r="BI453" s="400"/>
      <c r="BJ453" s="401"/>
      <c r="BK453" s="400"/>
      <c r="BL453" s="401"/>
      <c r="BM453" s="400"/>
      <c r="BN453" s="401"/>
      <c r="BO453" s="400"/>
      <c r="BP453" s="401"/>
      <c r="BQ453" s="400"/>
      <c r="BR453" s="401"/>
      <c r="BS453" s="400"/>
      <c r="BT453" s="401"/>
      <c r="BU453" s="400"/>
      <c r="BV453" s="401"/>
      <c r="BW453" s="400"/>
      <c r="BX453" s="401"/>
      <c r="BY453" s="400"/>
      <c r="BZ453" s="401"/>
      <c r="CA453" s="400"/>
      <c r="CB453" s="401"/>
      <c r="CC453" s="400"/>
      <c r="CD453" s="401"/>
      <c r="CE453" s="400"/>
      <c r="CF453" s="401"/>
      <c r="CG453" s="400"/>
      <c r="CH453" s="401"/>
      <c r="CI453" s="400"/>
      <c r="CJ453" s="401"/>
      <c r="CK453" s="400"/>
      <c r="CL453" s="401"/>
      <c r="CM453" s="400"/>
      <c r="CN453" s="401"/>
      <c r="CO453" s="400"/>
      <c r="CP453" s="401"/>
      <c r="CQ453" s="400"/>
      <c r="CR453" s="401"/>
      <c r="CS453" s="400"/>
      <c r="CT453" s="401"/>
      <c r="CU453" s="400"/>
      <c r="CV453" s="401"/>
      <c r="CW453" s="400"/>
      <c r="CX453" s="401"/>
      <c r="CY453" s="400"/>
      <c r="CZ453" s="401"/>
      <c r="DA453" s="400"/>
      <c r="DB453" s="401"/>
      <c r="DC453" s="400"/>
      <c r="DD453" s="401"/>
      <c r="DE453" s="400"/>
      <c r="DF453" s="401"/>
      <c r="DG453" s="400"/>
      <c r="DH453" s="401"/>
      <c r="DI453" s="400"/>
      <c r="DJ453" s="401"/>
      <c r="DK453" s="400"/>
      <c r="DL453" s="401"/>
      <c r="DM453" s="400"/>
      <c r="DN453" s="401"/>
      <c r="DO453" s="400"/>
      <c r="DP453" s="401"/>
      <c r="DQ453" s="400"/>
      <c r="DR453" s="401"/>
      <c r="DS453" s="400"/>
      <c r="DT453" s="401"/>
      <c r="DU453" s="400"/>
      <c r="DV453" s="401"/>
      <c r="DW453" s="400"/>
      <c r="DX453" s="401"/>
      <c r="DY453" s="400"/>
      <c r="DZ453" s="401"/>
      <c r="EA453" s="400"/>
      <c r="EB453" s="401"/>
      <c r="EC453" s="400"/>
      <c r="ED453" s="401"/>
      <c r="EE453" s="400"/>
      <c r="EF453" s="401"/>
      <c r="EG453" s="400"/>
      <c r="EH453" s="401"/>
      <c r="EI453" s="400"/>
      <c r="EJ453" s="447"/>
      <c r="EK453" s="511"/>
      <c r="EL453" s="514"/>
      <c r="EM453" s="448"/>
      <c r="EN453" s="344"/>
      <c r="EO453" s="345"/>
      <c r="EP453" s="171">
        <f t="shared" si="455"/>
        <v>0</v>
      </c>
      <c r="EQ453" s="171">
        <f t="shared" si="456"/>
        <v>0</v>
      </c>
      <c r="ER453" s="171">
        <f t="shared" si="457"/>
        <v>0</v>
      </c>
      <c r="ES453" s="171">
        <f t="shared" si="458"/>
        <v>0</v>
      </c>
      <c r="ET453" s="171">
        <f t="shared" si="459"/>
        <v>0</v>
      </c>
      <c r="EU453" s="171">
        <f t="shared" si="460"/>
        <v>0</v>
      </c>
      <c r="EV453" s="172">
        <f t="shared" si="461"/>
        <v>0</v>
      </c>
      <c r="EW453" s="125"/>
      <c r="EX453" s="248">
        <f t="shared" si="518"/>
        <v>0</v>
      </c>
      <c r="EY453" s="174">
        <f>(L453*regular)+(M453*Cadeirantee)</f>
        <v>0</v>
      </c>
      <c r="EZ453" s="249">
        <f>SUMIF(FG453:GJ453,"&gt;0")</f>
        <v>0</v>
      </c>
      <c r="FA453" s="249">
        <f>SUMIF(FG453:GJ453,"&lt;0")+SUMIF(GN453:HP453,"&lt;0")</f>
        <v>0</v>
      </c>
      <c r="FB453" s="174">
        <v>0</v>
      </c>
      <c r="FC453" s="126">
        <f>N453*km*'VALORES TABELA'!$B$13</f>
        <v>0</v>
      </c>
      <c r="FD453" s="250">
        <f t="shared" si="519"/>
        <v>0</v>
      </c>
      <c r="FE453" s="105"/>
      <c r="FF453" s="108"/>
      <c r="FG453" s="108"/>
      <c r="FH453" s="108"/>
      <c r="FI453" s="108"/>
      <c r="FJ453" s="108"/>
      <c r="FK453" s="108"/>
      <c r="FL453" s="108"/>
      <c r="FM453" s="108"/>
      <c r="FN453" s="108"/>
      <c r="FO453" s="108"/>
      <c r="FP453" s="108"/>
      <c r="FQ453" s="108"/>
      <c r="FR453" s="108"/>
      <c r="FS453" s="108"/>
      <c r="FT453" s="108"/>
      <c r="FU453" s="108"/>
      <c r="FV453" s="108"/>
      <c r="FW453" s="108"/>
      <c r="FX453" s="108"/>
      <c r="FY453" s="108"/>
      <c r="FZ453" s="108"/>
      <c r="GA453" s="108"/>
      <c r="GB453" s="108"/>
      <c r="GC453" s="108"/>
      <c r="GD453" s="108"/>
      <c r="GE453" s="108"/>
      <c r="GF453" s="108"/>
      <c r="GG453" s="108"/>
      <c r="GH453" s="108"/>
      <c r="GI453" s="108"/>
      <c r="GJ453" s="108"/>
      <c r="GK453" s="251"/>
      <c r="GL453" s="103">
        <f t="shared" si="462"/>
        <v>0</v>
      </c>
      <c r="GM453" s="124"/>
      <c r="GN453" s="104"/>
      <c r="GO453" s="104"/>
      <c r="GP453" s="104"/>
      <c r="GQ453" s="104"/>
      <c r="GR453" s="104"/>
      <c r="GS453" s="104"/>
      <c r="GT453" s="104"/>
      <c r="GU453" s="104"/>
      <c r="GV453" s="104"/>
      <c r="GW453" s="104"/>
      <c r="GX453" s="104"/>
      <c r="GY453" s="104"/>
      <c r="GZ453" s="104"/>
      <c r="HA453" s="104"/>
      <c r="HB453" s="104"/>
      <c r="HC453" s="104"/>
      <c r="HD453" s="104"/>
      <c r="HE453" s="104"/>
      <c r="HF453" s="104"/>
      <c r="HG453" s="104"/>
      <c r="HH453" s="104"/>
      <c r="HI453" s="104"/>
      <c r="HJ453" s="104"/>
      <c r="HK453" s="104"/>
      <c r="HL453" s="104"/>
      <c r="HM453" s="104"/>
      <c r="HN453" s="104"/>
      <c r="HO453" s="104"/>
      <c r="HP453" s="104"/>
      <c r="HQ453" s="64"/>
      <c r="HR453" s="64"/>
      <c r="HS453" s="64"/>
      <c r="HT453" s="64"/>
      <c r="HU453" s="64"/>
      <c r="HV453" s="64"/>
      <c r="HW453" s="105"/>
      <c r="HX453" s="64"/>
      <c r="HY453" s="280">
        <f t="shared" si="520"/>
        <v>0</v>
      </c>
      <c r="HZ453" s="280">
        <f t="shared" si="521"/>
        <v>0</v>
      </c>
      <c r="IA453" s="280">
        <f t="shared" si="522"/>
        <v>0</v>
      </c>
      <c r="IB453" s="64"/>
      <c r="IC453" s="64"/>
    </row>
    <row r="454" spans="1:237" s="106" customFormat="1" ht="22.5" customHeight="1" x14ac:dyDescent="0.25">
      <c r="A454" s="368" t="s">
        <v>3607</v>
      </c>
      <c r="B454" s="369" t="s">
        <v>3608</v>
      </c>
      <c r="C454" s="375" t="s">
        <v>3233</v>
      </c>
      <c r="D454" s="371" t="s">
        <v>3556</v>
      </c>
      <c r="E454" s="371" t="s">
        <v>3609</v>
      </c>
      <c r="F454" s="376" t="s">
        <v>3224</v>
      </c>
      <c r="G454" s="376" t="s">
        <v>3225</v>
      </c>
      <c r="H454" s="373" t="s">
        <v>197</v>
      </c>
      <c r="I454" s="374" t="s">
        <v>3610</v>
      </c>
      <c r="J454" s="421" t="s">
        <v>3231</v>
      </c>
      <c r="K454" s="423" t="s">
        <v>3236</v>
      </c>
      <c r="L454" s="329">
        <f>CONTINUA!BV454</f>
        <v>0</v>
      </c>
      <c r="M454" s="329">
        <f>CONTINUA!BW454</f>
        <v>0</v>
      </c>
      <c r="N454" s="895"/>
      <c r="O454" s="896" t="s">
        <v>4043</v>
      </c>
      <c r="P454" s="897" t="s">
        <v>4035</v>
      </c>
      <c r="Q454" s="400"/>
      <c r="R454" s="401"/>
      <c r="S454" s="400"/>
      <c r="T454" s="401"/>
      <c r="U454" s="400"/>
      <c r="V454" s="401"/>
      <c r="W454" s="400"/>
      <c r="X454" s="401"/>
      <c r="Y454" s="400"/>
      <c r="Z454" s="401"/>
      <c r="AA454" s="400"/>
      <c r="AB454" s="401"/>
      <c r="AC454" s="400"/>
      <c r="AD454" s="401"/>
      <c r="AE454" s="400"/>
      <c r="AF454" s="401"/>
      <c r="AG454" s="400"/>
      <c r="AH454" s="401"/>
      <c r="AI454" s="400"/>
      <c r="AJ454" s="401"/>
      <c r="AK454" s="400"/>
      <c r="AL454" s="401"/>
      <c r="AM454" s="400"/>
      <c r="AN454" s="401"/>
      <c r="AO454" s="400"/>
      <c r="AP454" s="401"/>
      <c r="AQ454" s="400"/>
      <c r="AR454" s="401"/>
      <c r="AS454" s="400"/>
      <c r="AT454" s="401"/>
      <c r="AU454" s="400"/>
      <c r="AV454" s="401"/>
      <c r="AW454" s="400"/>
      <c r="AX454" s="401"/>
      <c r="AY454" s="400"/>
      <c r="AZ454" s="401"/>
      <c r="BA454" s="400"/>
      <c r="BB454" s="401"/>
      <c r="BC454" s="400"/>
      <c r="BD454" s="401"/>
      <c r="BE454" s="400"/>
      <c r="BF454" s="401"/>
      <c r="BG454" s="400"/>
      <c r="BH454" s="401"/>
      <c r="BI454" s="400"/>
      <c r="BJ454" s="401"/>
      <c r="BK454" s="400"/>
      <c r="BL454" s="401"/>
      <c r="BM454" s="400"/>
      <c r="BN454" s="401"/>
      <c r="BO454" s="400"/>
      <c r="BP454" s="401"/>
      <c r="BQ454" s="400"/>
      <c r="BR454" s="401"/>
      <c r="BS454" s="400"/>
      <c r="BT454" s="401"/>
      <c r="BU454" s="400"/>
      <c r="BV454" s="401"/>
      <c r="BW454" s="400"/>
      <c r="BX454" s="401"/>
      <c r="BY454" s="400"/>
      <c r="BZ454" s="401"/>
      <c r="CA454" s="400"/>
      <c r="CB454" s="401"/>
      <c r="CC454" s="400"/>
      <c r="CD454" s="401"/>
      <c r="CE454" s="400"/>
      <c r="CF454" s="401"/>
      <c r="CG454" s="400"/>
      <c r="CH454" s="401"/>
      <c r="CI454" s="400"/>
      <c r="CJ454" s="401"/>
      <c r="CK454" s="400"/>
      <c r="CL454" s="401"/>
      <c r="CM454" s="400"/>
      <c r="CN454" s="401"/>
      <c r="CO454" s="400"/>
      <c r="CP454" s="401"/>
      <c r="CQ454" s="400"/>
      <c r="CR454" s="401"/>
      <c r="CS454" s="400"/>
      <c r="CT454" s="401"/>
      <c r="CU454" s="400"/>
      <c r="CV454" s="401"/>
      <c r="CW454" s="400"/>
      <c r="CX454" s="401"/>
      <c r="CY454" s="400"/>
      <c r="CZ454" s="401"/>
      <c r="DA454" s="400"/>
      <c r="DB454" s="401"/>
      <c r="DC454" s="400"/>
      <c r="DD454" s="401"/>
      <c r="DE454" s="400"/>
      <c r="DF454" s="401"/>
      <c r="DG454" s="400"/>
      <c r="DH454" s="401"/>
      <c r="DI454" s="400"/>
      <c r="DJ454" s="401"/>
      <c r="DK454" s="400"/>
      <c r="DL454" s="401"/>
      <c r="DM454" s="400"/>
      <c r="DN454" s="401"/>
      <c r="DO454" s="400"/>
      <c r="DP454" s="401"/>
      <c r="DQ454" s="400"/>
      <c r="DR454" s="401"/>
      <c r="DS454" s="400"/>
      <c r="DT454" s="401"/>
      <c r="DU454" s="400"/>
      <c r="DV454" s="401"/>
      <c r="DW454" s="400"/>
      <c r="DX454" s="401"/>
      <c r="DY454" s="400"/>
      <c r="DZ454" s="401"/>
      <c r="EA454" s="400"/>
      <c r="EB454" s="401"/>
      <c r="EC454" s="400"/>
      <c r="ED454" s="401"/>
      <c r="EE454" s="400"/>
      <c r="EF454" s="401"/>
      <c r="EG454" s="400"/>
      <c r="EH454" s="401"/>
      <c r="EI454" s="400"/>
      <c r="EJ454" s="447"/>
      <c r="EK454" s="511"/>
      <c r="EL454" s="514"/>
      <c r="EM454" s="448"/>
      <c r="EN454" s="344"/>
      <c r="EO454" s="345"/>
      <c r="EP454" s="171">
        <f t="shared" si="455"/>
        <v>0</v>
      </c>
      <c r="EQ454" s="171">
        <f t="shared" si="456"/>
        <v>0</v>
      </c>
      <c r="ER454" s="171">
        <f t="shared" si="457"/>
        <v>0</v>
      </c>
      <c r="ES454" s="171">
        <f t="shared" si="458"/>
        <v>0</v>
      </c>
      <c r="ET454" s="171">
        <f t="shared" si="459"/>
        <v>0</v>
      </c>
      <c r="EU454" s="171">
        <f t="shared" si="460"/>
        <v>0</v>
      </c>
      <c r="EV454" s="172">
        <f t="shared" si="461"/>
        <v>0</v>
      </c>
      <c r="EW454" s="127"/>
      <c r="EX454" s="248">
        <f t="shared" si="518"/>
        <v>0</v>
      </c>
      <c r="EY454" s="174">
        <f>(L454*regular)+(M454*Cadeirantee)</f>
        <v>0</v>
      </c>
      <c r="EZ454" s="249">
        <f>SUMIF(FG454:GJ454,"&gt;0")</f>
        <v>0</v>
      </c>
      <c r="FA454" s="249">
        <f>SUMIF(FG454:GJ454,"&lt;0")+SUMIF(GN454:HP454,"&lt;0")</f>
        <v>0</v>
      </c>
      <c r="FB454" s="174">
        <v>0</v>
      </c>
      <c r="FC454" s="126">
        <f>N454*km*'VALORES TABELA'!$B$13</f>
        <v>0</v>
      </c>
      <c r="FD454" s="250">
        <f t="shared" si="519"/>
        <v>0</v>
      </c>
      <c r="FE454" s="105"/>
      <c r="FF454" s="118"/>
      <c r="FG454" s="118"/>
      <c r="FH454" s="118"/>
      <c r="FI454" s="118"/>
      <c r="FJ454" s="118"/>
      <c r="FK454" s="118"/>
      <c r="FL454" s="118"/>
      <c r="FM454" s="118"/>
      <c r="FN454" s="118"/>
      <c r="FO454" s="118"/>
      <c r="FP454" s="118"/>
      <c r="FQ454" s="118"/>
      <c r="FR454" s="118"/>
      <c r="FS454" s="118"/>
      <c r="FT454" s="118"/>
      <c r="FU454" s="118"/>
      <c r="FV454" s="118"/>
      <c r="FW454" s="118"/>
      <c r="FX454" s="118"/>
      <c r="FY454" s="118"/>
      <c r="FZ454" s="118"/>
      <c r="GA454" s="118"/>
      <c r="GB454" s="118"/>
      <c r="GC454" s="118"/>
      <c r="GD454" s="118"/>
      <c r="GE454" s="118"/>
      <c r="GF454" s="118"/>
      <c r="GG454" s="118"/>
      <c r="GH454" s="118"/>
      <c r="GI454" s="118"/>
      <c r="GJ454" s="118"/>
      <c r="GK454" s="252"/>
      <c r="GL454" s="103">
        <f t="shared" si="462"/>
        <v>0</v>
      </c>
      <c r="GM454" s="124"/>
      <c r="GN454" s="104"/>
      <c r="GO454" s="104"/>
      <c r="GP454" s="104"/>
      <c r="GQ454" s="104"/>
      <c r="GR454" s="104"/>
      <c r="GS454" s="104"/>
      <c r="GT454" s="104"/>
      <c r="GU454" s="104"/>
      <c r="GV454" s="104"/>
      <c r="GW454" s="104"/>
      <c r="GX454" s="104"/>
      <c r="GY454" s="104"/>
      <c r="GZ454" s="104"/>
      <c r="HA454" s="104"/>
      <c r="HB454" s="104"/>
      <c r="HC454" s="104"/>
      <c r="HD454" s="104"/>
      <c r="HE454" s="104"/>
      <c r="HF454" s="104"/>
      <c r="HG454" s="104"/>
      <c r="HH454" s="104"/>
      <c r="HI454" s="104"/>
      <c r="HJ454" s="104"/>
      <c r="HK454" s="104"/>
      <c r="HL454" s="104"/>
      <c r="HM454" s="104"/>
      <c r="HN454" s="104"/>
      <c r="HO454" s="104"/>
      <c r="HP454" s="104"/>
      <c r="HQ454" s="64"/>
      <c r="HR454" s="65"/>
      <c r="HS454" s="65"/>
      <c r="HT454" s="65"/>
      <c r="HU454" s="65"/>
      <c r="HV454" s="65"/>
      <c r="HW454" s="105"/>
      <c r="HX454" s="65"/>
      <c r="HY454" s="280">
        <f t="shared" si="520"/>
        <v>0</v>
      </c>
      <c r="HZ454" s="280">
        <f t="shared" si="521"/>
        <v>0</v>
      </c>
      <c r="IA454" s="280">
        <f t="shared" si="522"/>
        <v>0</v>
      </c>
      <c r="IB454" s="65"/>
      <c r="IC454" s="65"/>
    </row>
    <row r="455" spans="1:237" s="106" customFormat="1" ht="22.5" customHeight="1" thickBot="1" x14ac:dyDescent="0.3">
      <c r="A455" s="377" t="s">
        <v>3607</v>
      </c>
      <c r="B455" s="378" t="s">
        <v>3608</v>
      </c>
      <c r="C455" s="379" t="s">
        <v>3233</v>
      </c>
      <c r="D455" s="380" t="s">
        <v>3556</v>
      </c>
      <c r="E455" s="380" t="s">
        <v>3609</v>
      </c>
      <c r="F455" s="381" t="s">
        <v>3224</v>
      </c>
      <c r="G455" s="381" t="s">
        <v>3225</v>
      </c>
      <c r="H455" s="382" t="s">
        <v>197</v>
      </c>
      <c r="I455" s="383" t="s">
        <v>3610</v>
      </c>
      <c r="J455" s="421" t="s">
        <v>3231</v>
      </c>
      <c r="K455" s="424" t="s">
        <v>60</v>
      </c>
      <c r="L455" s="329">
        <f>CONTINUA!BV455</f>
        <v>0</v>
      </c>
      <c r="M455" s="329">
        <f>CONTINUA!BW455</f>
        <v>0</v>
      </c>
      <c r="N455" s="895"/>
      <c r="O455" s="896" t="s">
        <v>4043</v>
      </c>
      <c r="P455" s="897" t="s">
        <v>4035</v>
      </c>
      <c r="Q455" s="400"/>
      <c r="R455" s="401"/>
      <c r="S455" s="400"/>
      <c r="T455" s="401"/>
      <c r="U455" s="400"/>
      <c r="V455" s="401"/>
      <c r="W455" s="400"/>
      <c r="X455" s="401"/>
      <c r="Y455" s="400"/>
      <c r="Z455" s="401"/>
      <c r="AA455" s="400"/>
      <c r="AB455" s="401"/>
      <c r="AC455" s="400"/>
      <c r="AD455" s="401"/>
      <c r="AE455" s="400"/>
      <c r="AF455" s="401"/>
      <c r="AG455" s="400"/>
      <c r="AH455" s="401"/>
      <c r="AI455" s="400"/>
      <c r="AJ455" s="401"/>
      <c r="AK455" s="400"/>
      <c r="AL455" s="401"/>
      <c r="AM455" s="400"/>
      <c r="AN455" s="401"/>
      <c r="AO455" s="400"/>
      <c r="AP455" s="401"/>
      <c r="AQ455" s="400"/>
      <c r="AR455" s="401"/>
      <c r="AS455" s="400"/>
      <c r="AT455" s="401"/>
      <c r="AU455" s="400"/>
      <c r="AV455" s="401"/>
      <c r="AW455" s="400"/>
      <c r="AX455" s="401"/>
      <c r="AY455" s="400"/>
      <c r="AZ455" s="401"/>
      <c r="BA455" s="400"/>
      <c r="BB455" s="401"/>
      <c r="BC455" s="400"/>
      <c r="BD455" s="401"/>
      <c r="BE455" s="400"/>
      <c r="BF455" s="401"/>
      <c r="BG455" s="400"/>
      <c r="BH455" s="401"/>
      <c r="BI455" s="400"/>
      <c r="BJ455" s="401"/>
      <c r="BK455" s="400"/>
      <c r="BL455" s="401"/>
      <c r="BM455" s="400"/>
      <c r="BN455" s="401"/>
      <c r="BO455" s="400"/>
      <c r="BP455" s="401"/>
      <c r="BQ455" s="400"/>
      <c r="BR455" s="401"/>
      <c r="BS455" s="400"/>
      <c r="BT455" s="401"/>
      <c r="BU455" s="400"/>
      <c r="BV455" s="401"/>
      <c r="BW455" s="400"/>
      <c r="BX455" s="401"/>
      <c r="BY455" s="400"/>
      <c r="BZ455" s="401"/>
      <c r="CA455" s="400"/>
      <c r="CB455" s="401"/>
      <c r="CC455" s="400"/>
      <c r="CD455" s="401"/>
      <c r="CE455" s="400"/>
      <c r="CF455" s="401"/>
      <c r="CG455" s="400"/>
      <c r="CH455" s="401"/>
      <c r="CI455" s="400"/>
      <c r="CJ455" s="401"/>
      <c r="CK455" s="400"/>
      <c r="CL455" s="401"/>
      <c r="CM455" s="400"/>
      <c r="CN455" s="401"/>
      <c r="CO455" s="400"/>
      <c r="CP455" s="401"/>
      <c r="CQ455" s="400"/>
      <c r="CR455" s="401"/>
      <c r="CS455" s="400"/>
      <c r="CT455" s="401"/>
      <c r="CU455" s="400"/>
      <c r="CV455" s="401"/>
      <c r="CW455" s="400"/>
      <c r="CX455" s="401"/>
      <c r="CY455" s="400"/>
      <c r="CZ455" s="401"/>
      <c r="DA455" s="400"/>
      <c r="DB455" s="401"/>
      <c r="DC455" s="400"/>
      <c r="DD455" s="401"/>
      <c r="DE455" s="400"/>
      <c r="DF455" s="401"/>
      <c r="DG455" s="400"/>
      <c r="DH455" s="401"/>
      <c r="DI455" s="400"/>
      <c r="DJ455" s="401"/>
      <c r="DK455" s="400"/>
      <c r="DL455" s="401"/>
      <c r="DM455" s="400"/>
      <c r="DN455" s="401"/>
      <c r="DO455" s="400"/>
      <c r="DP455" s="401"/>
      <c r="DQ455" s="400"/>
      <c r="DR455" s="401"/>
      <c r="DS455" s="400"/>
      <c r="DT455" s="401"/>
      <c r="DU455" s="400"/>
      <c r="DV455" s="401"/>
      <c r="DW455" s="400"/>
      <c r="DX455" s="401"/>
      <c r="DY455" s="400"/>
      <c r="DZ455" s="401"/>
      <c r="EA455" s="400"/>
      <c r="EB455" s="401"/>
      <c r="EC455" s="400"/>
      <c r="ED455" s="401"/>
      <c r="EE455" s="400"/>
      <c r="EF455" s="401"/>
      <c r="EG455" s="400"/>
      <c r="EH455" s="401"/>
      <c r="EI455" s="400"/>
      <c r="EJ455" s="447"/>
      <c r="EK455" s="512"/>
      <c r="EL455" s="515"/>
      <c r="EM455" s="450"/>
      <c r="EN455" s="348"/>
      <c r="EO455" s="348"/>
      <c r="EP455" s="179">
        <f t="shared" si="455"/>
        <v>0</v>
      </c>
      <c r="EQ455" s="179">
        <f t="shared" si="456"/>
        <v>0</v>
      </c>
      <c r="ER455" s="179">
        <f t="shared" si="457"/>
        <v>0</v>
      </c>
      <c r="ES455" s="179">
        <f t="shared" si="458"/>
        <v>0</v>
      </c>
      <c r="ET455" s="179">
        <f t="shared" si="459"/>
        <v>0</v>
      </c>
      <c r="EU455" s="179">
        <f t="shared" si="460"/>
        <v>0</v>
      </c>
      <c r="EV455" s="172">
        <f t="shared" si="461"/>
        <v>0</v>
      </c>
      <c r="EW455" s="253"/>
      <c r="EX455" s="254">
        <v>0</v>
      </c>
      <c r="EY455" s="180">
        <v>0</v>
      </c>
      <c r="EZ455" s="255">
        <v>0</v>
      </c>
      <c r="FA455" s="255">
        <v>0</v>
      </c>
      <c r="FB455" s="180">
        <f>SUM(FF455:GI455)/2</f>
        <v>0</v>
      </c>
      <c r="FC455" s="256">
        <f>N455*km*'VALORES TABELA'!$B$13</f>
        <v>0</v>
      </c>
      <c r="FD455" s="250">
        <f t="shared" si="519"/>
        <v>0</v>
      </c>
      <c r="FE455" s="257"/>
      <c r="FF455" s="181">
        <f>((Q455+S455)*Percapita)+((R455+T455)*Cadeirante)</f>
        <v>0</v>
      </c>
      <c r="FG455" s="181">
        <f>((U455+W455)*Percapita/30*FG$4)+((V455+X455)*Cadeirante/30*FG$4)</f>
        <v>0</v>
      </c>
      <c r="FH455" s="181">
        <f>((Y455+AA455)*Percapita/30*FH$4)+((Z455+AB455)*Cadeirante/30*FH$4)</f>
        <v>0</v>
      </c>
      <c r="FI455" s="181">
        <f>((AC455+AE455)*Percapita/30*FI$4)+((AD455+AF455)*Cadeirante/30*FI$4)</f>
        <v>0</v>
      </c>
      <c r="FJ455" s="181">
        <f>((AG455+AI455)*Percapita/30*FJ$4)+((AH455+AJ455)*Cadeirante/30*FJ$4)</f>
        <v>0</v>
      </c>
      <c r="FK455" s="181">
        <f>((AK455+AM455)*Percapita/30*FK$4)+((AL455+AN455)*Cadeirante/30*FK$4)</f>
        <v>0</v>
      </c>
      <c r="FL455" s="181">
        <f>((AO455+AQ455)*Percapita/30*FL$4)+((AP455+AR455)*Cadeirante/30*FL$4)</f>
        <v>0</v>
      </c>
      <c r="FM455" s="181">
        <f>((AS455+AU455)*Percapita/30*FM$4)+((AT455+AV455)*Cadeirante/30*FM$4)</f>
        <v>0</v>
      </c>
      <c r="FN455" s="181">
        <f>((AW455+AY455)*Percapita/30*FN$4)+((AX455+AZ455)*Cadeirante/30*FN$4)</f>
        <v>0</v>
      </c>
      <c r="FO455" s="181">
        <f>((BA455+BC455)*Percapita/30*FO$4)+((BB455+BD455)*Cadeirante/30*FO$4)</f>
        <v>0</v>
      </c>
      <c r="FP455" s="181">
        <f>((BE455+BG455)*Percapita/30*FP$4)+((BF455+BH455)*Cadeirante/30*FP$4)</f>
        <v>0</v>
      </c>
      <c r="FQ455" s="181">
        <f>((BI455+BK455)*Percapita/30*FQ$4)+((BJ455+BL455)*Cadeirante/30*FQ$4)</f>
        <v>0</v>
      </c>
      <c r="FR455" s="181">
        <f>((BM455+BO455)*Percapita/30*FR$4)+((BN455+BP455)*Cadeirante/30*FR$4)</f>
        <v>0</v>
      </c>
      <c r="FS455" s="181">
        <f>((BQ455+BS455)*Percapita/30*FS$4)+((BR455+BT455)*Cadeirante/30*FS$4)</f>
        <v>0</v>
      </c>
      <c r="FT455" s="181">
        <f>((BU455+BW455)*Percapita/30*FT$4)+((BV455+BX455)*Cadeirante/30*FT$4)</f>
        <v>0</v>
      </c>
      <c r="FU455" s="181">
        <f>((BY455+CA455)*Percapita/30*FU$4)+((BZ455+CB455)*Cadeirante/30*FU$4)</f>
        <v>0</v>
      </c>
      <c r="FV455" s="181">
        <f>((CC455+CE455)*Percapita/30*FV$4)+((CD455+CF455)*Cadeirante/30*FV$4)</f>
        <v>0</v>
      </c>
      <c r="FW455" s="181">
        <f>((CG455+CI455)*Percapita/30*FW$4)+((CI455+CK455)*Cadeirante/30*FW$4)</f>
        <v>0</v>
      </c>
      <c r="FX455" s="181">
        <f>((CK455+CM455)*Percapita/30*FX$4)+((CL455+CN455)*Cadeirante/30*FX$4)</f>
        <v>0</v>
      </c>
      <c r="FY455" s="181">
        <f>((CO455+CQ455)*Percapita/30*FY$4)+((CP455+CR455)*Cadeirante/30*FY$4)</f>
        <v>0</v>
      </c>
      <c r="FZ455" s="181">
        <f>((CS455+CU455)*Percapita/30*FZ$4)+((CT455+CV455)*Cadeirante/30*FZ$4)</f>
        <v>0</v>
      </c>
      <c r="GA455" s="181">
        <f>((CW455+CY455)*Percapita/30*GA$4)+((CX455+CZ455)*Cadeirante/30*GA$4)</f>
        <v>0</v>
      </c>
      <c r="GB455" s="181">
        <f>((DA455+DC455)*Percapita/30*GB$4)+((DB455+DD455)*Cadeirante/30*GB$4)</f>
        <v>0</v>
      </c>
      <c r="GC455" s="181">
        <f>((DE455+DG455)*Percapita/30*GC$4)+((DF455+DH455)*Cadeirante/30*GC$4)</f>
        <v>0</v>
      </c>
      <c r="GD455" s="181">
        <f>((DI455+DK455)*Percapita/30*GD$4)+((DJ455+DL455)*Cadeirante/30*GD$4)</f>
        <v>0</v>
      </c>
      <c r="GE455" s="181">
        <f>((DM455+DO455)*Percapita/30*GE$4)+((DN455+DP455)*Cadeirante/30*GE$4)</f>
        <v>0</v>
      </c>
      <c r="GF455" s="181">
        <f>((DQ455+DS455)*Percapita/30*GF$4)+((DR455+DT455)*Cadeirante/30*GF$4)</f>
        <v>0</v>
      </c>
      <c r="GG455" s="181">
        <f>((DU455+DW455)*Percapita/30*GG$4)+((DV455+DX455)*Cadeirante/30*GG$4)</f>
        <v>0</v>
      </c>
      <c r="GH455" s="181">
        <f>((DY455+EA455)*Percapita/30*GH$4)+((DZ455+EB455)*Cadeirante/30*GH$4)</f>
        <v>0</v>
      </c>
      <c r="GI455" s="181">
        <f>((EC455+EE455)*Percapita/30*GI$4)+((ED455+EF455)*Cadeirante/30*GI$4)</f>
        <v>0</v>
      </c>
      <c r="GJ455" s="181">
        <f>((EG455+EI455)*Percapita)+((EH455+EJ455)*Cadeirante)</f>
        <v>0</v>
      </c>
      <c r="GK455" s="258"/>
      <c r="GL455" s="103">
        <f t="shared" si="462"/>
        <v>0</v>
      </c>
      <c r="GM455" s="124"/>
      <c r="GN455" s="182"/>
      <c r="GO455" s="182"/>
      <c r="GP455" s="182"/>
      <c r="GQ455" s="182"/>
      <c r="GR455" s="182"/>
      <c r="GS455" s="182"/>
      <c r="GT455" s="182"/>
      <c r="GU455" s="182"/>
      <c r="GV455" s="182"/>
      <c r="GW455" s="182"/>
      <c r="GX455" s="182"/>
      <c r="GY455" s="182"/>
      <c r="GZ455" s="182"/>
      <c r="HA455" s="182"/>
      <c r="HB455" s="182"/>
      <c r="HC455" s="182"/>
      <c r="HD455" s="182"/>
      <c r="HE455" s="182"/>
      <c r="HF455" s="182"/>
      <c r="HG455" s="182"/>
      <c r="HH455" s="182"/>
      <c r="HI455" s="182"/>
      <c r="HJ455" s="182"/>
      <c r="HK455" s="182"/>
      <c r="HL455" s="182"/>
      <c r="HM455" s="182"/>
      <c r="HN455" s="182"/>
      <c r="HO455" s="182"/>
      <c r="HP455" s="259"/>
      <c r="HQ455" s="64"/>
      <c r="HW455" s="257"/>
      <c r="HY455" s="280">
        <f t="shared" si="520"/>
        <v>0</v>
      </c>
      <c r="HZ455" s="280">
        <f t="shared" si="521"/>
        <v>0</v>
      </c>
      <c r="IA455" s="280">
        <f t="shared" si="522"/>
        <v>0</v>
      </c>
    </row>
    <row r="456" spans="1:237" s="106" customFormat="1" ht="22.5" customHeight="1" x14ac:dyDescent="0.25">
      <c r="A456" t="s">
        <v>3611</v>
      </c>
      <c r="B456" s="522" t="s">
        <v>3612</v>
      </c>
      <c r="C456" s="523">
        <v>2</v>
      </c>
      <c r="D456" s="524" t="s">
        <v>3556</v>
      </c>
      <c r="E456" s="524" t="s">
        <v>3613</v>
      </c>
      <c r="F456" s="525" t="s">
        <v>3224</v>
      </c>
      <c r="G456" s="525" t="s">
        <v>3225</v>
      </c>
      <c r="H456" s="350" t="s">
        <v>197</v>
      </c>
      <c r="I456" s="351" t="s">
        <v>3614</v>
      </c>
      <c r="J456" s="409" t="s">
        <v>3268</v>
      </c>
      <c r="K456" s="410" t="s">
        <v>3232</v>
      </c>
      <c r="L456" s="329">
        <f>CONTINUA!BV456</f>
        <v>0</v>
      </c>
      <c r="M456" s="329">
        <f>CONTINUA!BW456</f>
        <v>0</v>
      </c>
      <c r="N456" s="895"/>
      <c r="O456" s="896" t="s">
        <v>4043</v>
      </c>
      <c r="P456" s="897" t="s">
        <v>4035</v>
      </c>
      <c r="Q456" s="400">
        <v>6</v>
      </c>
      <c r="R456" s="401"/>
      <c r="S456" s="400"/>
      <c r="T456" s="401"/>
      <c r="U456" s="400"/>
      <c r="V456" s="401"/>
      <c r="W456" s="400"/>
      <c r="X456" s="401"/>
      <c r="Y456" s="400"/>
      <c r="Z456" s="401"/>
      <c r="AA456" s="400"/>
      <c r="AB456" s="401"/>
      <c r="AC456" s="400"/>
      <c r="AD456" s="401"/>
      <c r="AE456" s="400"/>
      <c r="AF456" s="401"/>
      <c r="AG456" s="400"/>
      <c r="AH456" s="401"/>
      <c r="AI456" s="400"/>
      <c r="AJ456" s="401"/>
      <c r="AK456" s="400"/>
      <c r="AL456" s="401"/>
      <c r="AM456" s="400"/>
      <c r="AN456" s="401"/>
      <c r="AO456" s="400"/>
      <c r="AP456" s="401"/>
      <c r="AQ456" s="400"/>
      <c r="AR456" s="401"/>
      <c r="AS456" s="400"/>
      <c r="AT456" s="401"/>
      <c r="AU456" s="400"/>
      <c r="AV456" s="401"/>
      <c r="AW456" s="400"/>
      <c r="AX456" s="401"/>
      <c r="AY456" s="400"/>
      <c r="AZ456" s="401"/>
      <c r="BA456" s="400"/>
      <c r="BB456" s="401"/>
      <c r="BC456" s="400"/>
      <c r="BD456" s="401"/>
      <c r="BE456" s="400"/>
      <c r="BF456" s="401"/>
      <c r="BG456" s="400"/>
      <c r="BH456" s="401"/>
      <c r="BI456" s="400"/>
      <c r="BJ456" s="401"/>
      <c r="BK456" s="400"/>
      <c r="BL456" s="401"/>
      <c r="BM456" s="400"/>
      <c r="BN456" s="401"/>
      <c r="BO456" s="400"/>
      <c r="BP456" s="401"/>
      <c r="BQ456" s="400"/>
      <c r="BR456" s="401"/>
      <c r="BS456" s="400"/>
      <c r="BT456" s="401"/>
      <c r="BU456" s="400"/>
      <c r="BV456" s="401"/>
      <c r="BW456" s="400"/>
      <c r="BX456" s="401"/>
      <c r="BY456" s="400"/>
      <c r="BZ456" s="401"/>
      <c r="CA456" s="400"/>
      <c r="CB456" s="401"/>
      <c r="CC456" s="400"/>
      <c r="CD456" s="401"/>
      <c r="CE456" s="400"/>
      <c r="CF456" s="401"/>
      <c r="CG456" s="400"/>
      <c r="CH456" s="401"/>
      <c r="CI456" s="400"/>
      <c r="CJ456" s="401"/>
      <c r="CK456" s="400"/>
      <c r="CL456" s="401"/>
      <c r="CM456" s="400"/>
      <c r="CN456" s="401"/>
      <c r="CO456" s="400"/>
      <c r="CP456" s="401"/>
      <c r="CQ456" s="400"/>
      <c r="CR456" s="401"/>
      <c r="CS456" s="400"/>
      <c r="CT456" s="401"/>
      <c r="CU456" s="400"/>
      <c r="CV456" s="401"/>
      <c r="CW456" s="400"/>
      <c r="CX456" s="401"/>
      <c r="CY456" s="400"/>
      <c r="CZ456" s="401"/>
      <c r="DA456" s="400"/>
      <c r="DB456" s="401"/>
      <c r="DC456" s="400"/>
      <c r="DD456" s="401"/>
      <c r="DE456" s="400"/>
      <c r="DF456" s="401"/>
      <c r="DG456" s="400"/>
      <c r="DH456" s="401"/>
      <c r="DI456" s="400"/>
      <c r="DJ456" s="401"/>
      <c r="DK456" s="400"/>
      <c r="DL456" s="401"/>
      <c r="DM456" s="400"/>
      <c r="DN456" s="401"/>
      <c r="DO456" s="400"/>
      <c r="DP456" s="401"/>
      <c r="DQ456" s="400"/>
      <c r="DR456" s="401"/>
      <c r="DS456" s="400"/>
      <c r="DT456" s="401"/>
      <c r="DU456" s="400"/>
      <c r="DV456" s="401"/>
      <c r="DW456" s="400"/>
      <c r="DX456" s="401"/>
      <c r="DY456" s="400"/>
      <c r="DZ456" s="401"/>
      <c r="EA456" s="400"/>
      <c r="EB456" s="401"/>
      <c r="EC456" s="400"/>
      <c r="ED456" s="401"/>
      <c r="EE456" s="400"/>
      <c r="EF456" s="401"/>
      <c r="EG456" s="400"/>
      <c r="EH456" s="401"/>
      <c r="EI456" s="400"/>
      <c r="EJ456" s="447"/>
      <c r="EK456" s="510"/>
      <c r="EL456" s="513" t="s">
        <v>4022</v>
      </c>
      <c r="EM456" s="520">
        <v>890.589333333333</v>
      </c>
      <c r="EN456" s="520"/>
      <c r="EO456" s="520"/>
      <c r="EP456" s="171">
        <f t="shared" si="455"/>
        <v>6</v>
      </c>
      <c r="EQ456" s="171">
        <f t="shared" si="456"/>
        <v>0</v>
      </c>
      <c r="ER456" s="171">
        <f t="shared" si="457"/>
        <v>0</v>
      </c>
      <c r="ES456" s="171">
        <f t="shared" si="458"/>
        <v>0</v>
      </c>
      <c r="ET456" s="171">
        <f t="shared" si="459"/>
        <v>0</v>
      </c>
      <c r="EU456" s="171">
        <f t="shared" si="460"/>
        <v>0</v>
      </c>
      <c r="EV456" s="172">
        <f t="shared" si="461"/>
        <v>6</v>
      </c>
      <c r="EW456" s="367">
        <f>IF(C456=4,IF(MAX(Q456:EJ458)&gt;0,(Especiall/30*(IF(($G456-$F456)=($G$5-$F$5),30,IF(DAY($G456)=31,($G456-$F456),($G456-$F456)+1)))),0),0)</f>
        <v>0</v>
      </c>
      <c r="EX456" s="248">
        <f t="shared" ref="EX456:EX459" si="523">FF456</f>
        <v>26453.56</v>
      </c>
      <c r="EY456" s="174">
        <f>(L456*regular)+(M456*Cadeirantee)</f>
        <v>0</v>
      </c>
      <c r="EZ456" s="249">
        <f>SUMIF(FG456:GJ456,"&gt;0")</f>
        <v>0</v>
      </c>
      <c r="FA456" s="249">
        <f>SUMIF(FG456:GJ456,"&lt;0")+SUMIF(GN456:HP456,"&lt;0")</f>
        <v>0</v>
      </c>
      <c r="FB456" s="174">
        <v>0</v>
      </c>
      <c r="FC456" s="175">
        <f>N456*km*'VALORES TABELA'!$B$13</f>
        <v>0</v>
      </c>
      <c r="FD456" s="250">
        <f>GL456</f>
        <v>0</v>
      </c>
      <c r="FE456" s="176">
        <f>(EW456+EW457+EW458+EW459+EX456+EX457+EX458+EX459+EY456+EY457+EY458+EY459+EY460+EZ456+EZ457+EZ458+EZ459+FA456+FA457+FA458+FA459+FC456+FC457+FC458+FC459+HY456-HZ456-IA456+FD456+FD457+FD458+FD459+FB460)</f>
        <v>27382.709333333336</v>
      </c>
      <c r="FF456" s="177">
        <f>IF(C456=4,SUM(Q456+Q457+Q458+S456+S457+S458)*Percapita/30*FF$4+(R456+R457+R458+T456+T457+T458)*Cadeirante/30*FF$4,IF(C456=3,IF(Q459+S459=10,Fixo/30*FF$4+(Q456+Q457+Q458+S456+S457+S458)*Percapita/30*FF$4+(R459+T459)*Cadeirante/30*FF$4,IF(Q459+S459&lt;=9,(Q459+S459)*Crechee/30*FF$4)+(R459+T459)*Cadeirante/30*FF$4+(Q456+Q457+Q458+S456+S457+S458)*Percapita/30*FF$4)+IF(Q459+S459&gt;=11,Fixo/30*FF$4+(Q459+S459-10)*Crechee/30*FF$4,0),IF(C456=2,IF(R456+R457+R458+R459+T456+T457+T458+T459=1,Cadeirante/30*FF$4,IF(R456+R457+R458+R459+T456+T457+T458+T459=2,Fixo/30*FF$4,IF(R456+R457+R458+R459+T456+T457+T458+T459&gt;2,Fixo/30*FF$4+(R456+R457+R458+R459+T456+T457+T458+T459-2)*Cadeirante/30*FF$4)))+(Q456+Q457+Q458+S456+S457+S458)*Percapita/30*FF$4+(Q459+S459)*Crechee/30*FF$4,IF(C456=1,IF(Q456+Q457+Q458+R456+R457+R458+S456+S457+S458+T456+T457+T458&lt;=15,(Q456+Q457+Q458+S456+S457+S458)*Percapita/30*FF$4,IF(Q456+Q457+Q458+R456+R457+R458+S456+S457+S458+T456+T457+T458&gt;=16,Fixo/30*FF$4+(Q456+Q457+Q458+R456+R457+R458+S456+S457+S458+T456+T457-16)*Percapita/30*FF$4))))))</f>
        <v>26453.56</v>
      </c>
      <c r="FG456" s="177">
        <f>IF(C456=4,SUM(U456+U457+U458+W456+W457+W458)*Percapita/30*FG$4+(V456+V457+V458+X456+X457+X458)*Cadeirante/30*FG$4,IF(C456=3,IF(U459+W459=10,Fixo/30*FG$4+(U456+U457+U458+W456+W457+W458)*Percapita/30*FG$4+(V459+X459)*Cadeirante/30*FG$4,IF(U459+W459&lt;=9,(U459+W459)*Crechee/30*FG$4)+(V459+X459)*Cadeirante/30*FG$4+(U456+U457+U458+W456+W457+W458)*Percapita/30*FG$4)+IF(U459+W459&gt;=11,Fixo/30*FG$4+(U459+W459-10)*Crechee/30*FG$4,0),IF(C456=2,IF(V456+V457+V458+V459+X456+X457+X458+X459=1,Cadeirante/30*FG$4,IF(V456+V457+V458+V459+X456+X457+X458+X459=2,Fixo/30*FG$4,IF(V456+V457+V458+V459+X456+X457+X458+X459&gt;2,Fixo/30*FG$4+(V456+V457+V458+V459+X456+X457+X458+X459-2)*Cadeirante/30*FG$4)))+(U456+U457+U458+W456+W457+W458)*Percapita/30*FG$4+(U459+W459)*Crechee/30*FG$4,IF(C456=1,IF(U456+U457+U458+V456+V457+V458+W456+W457+W458+X456+X457+X458&lt;=15,(U456+U457+U458+W456+W457+W458)*Percapita/30*FG$4,IF(U456+U457+U458+V456+V457+V458+W456+W457+W458+X456+X457+X458&gt;=16,Fixo/30*FG$4+(U456+U457+U458+V456+V457+V458+W456+W457+W458+X456+X457-16)*Percapita/30*FG$4))))))</f>
        <v>0</v>
      </c>
      <c r="FH456" s="177">
        <f>IF(C456=4,SUM(Y456+Y457+Y458+AA456+AA457+AA458)*Percapita/30*FH$4+(Z456+Z457+Z458+AB456+AB457+AB458)*Cadeirante/30*FH$4,IF(C456=3,IF(Y459+AA459=10,Fixo/30*FH$4+(Y456+Y457+Y458+AA456+AA457+AA458)*Percapita/30*FH$4+(Z459+AB459)*Cadeirante/30*FH$4,IF(Y459+AA459&lt;=9,(Y459+AA459)*Crechee/30*FH$4)+(Z459+AB459)*Cadeirante/30*FH$4+(Y456+Y457+Y458+AA456+AA457+AA458)*Percapita/30*FH$4)+IF(Y459+AA459&gt;=11,Fixo/30*FH$4+(Y459+AA459-10)*Crechee/30*FH$4,0),IF(C456=2,IF(Z456+Z457+Z458+Z459+AB456+AB457+AB458+AB459=1,Cadeirante/30*FH$4,IF(Z456+Z457+Z458+Z459+AB456+AB457+AB458+AB459=2,Fixo/30*FH$4,IF(Z456+Z457+Z458+Z459+AB456+AB457+AB458+AB459&gt;2,Fixo/30*FH$4+(Z456+Z457+Z458+Z459+AB456+AB457+AB458+AB459-2)*Cadeirante/30*FH$4)))+(Y456+Y457+Y458+AA456+AA457+AA458)*Percapita/30*FH$4+(Y459+AA459)*Crechee/30*FH$4,IF(C456=1,IF(Y456+Y457+Y458+Z456+Z457+Z458+AA456+AA457+AA458+AB456+AB457+AB458&lt;=15,(Y456+Y457+Y458+AA456+AA457+AA458)*Percapita/30*FH$4,IF(Y456+Y457+Y458+Z456+Z457+Z458+AA456+AA457+AA458+AB456+AB457+AB458&gt;=16,Fixo/30*FH$4+(Y456+Y457+Y458+Z456+Z457+Z458+AA456+AA457+AA458+AB456+AB457-16)*Percapita/30*FH$4))))))</f>
        <v>0</v>
      </c>
      <c r="FI456" s="177">
        <f>IF(C456=4,SUM(AC456+AC457+AC458+AE456+AE457+AE458)*Percapita/30*FI$4+(AD456+AD457+AD458+AF456+AF457+AF458)*Cadeirante/30*FI$4,IF(C456=3,IF(AC459+AE459=10,Fixo/30*FI$4+(AC456+AC457+AC458+AE456+AE457+AE458)*Percapita/30*FI$4+(AD459+AF459)*Cadeirante/30*FI$4,IF(AC459+AE459&lt;=9,(AC459+AE459)*Crechee/30*FI$4)+(AD459+AF459)*Cadeirante/30*FI$4+(AC456+AC457+AC458+AE456+AE457+AE458)*Percapita/30*FI$4)+IF(AC459+AE459&gt;=11,Fixo/30*FI$4+(AC459+AE459-10)*Crechee/30*FI$4,0),IF(C456=2,IF(AD456+AD457+AD458+AD459+AF456+AF457+AF458+AF459=1,Cadeirante/30*FI$4,IF(AD456+AD457+AD458+AD459+AF456+AF457+AF458+AF459=2,Fixo/30*FI$4,IF(AD456+AD457+AD458+AD459+AF456+AF457+AF458+AF459&gt;2,Fixo/30*FI$4+(AD456+AD457+AD458+AD459+AF456+AF457+AF458+AF459-2)*Cadeirante/30*FI$4)))+(AC456+AC457+AC458+AE456+AE457+AE458)*Percapita/30*FI$4+(AC459+AE459)*Crechee/30*FI$4,IF(C456=1,IF(AC456+AC457+AC458+AD456+AD457+AD458+AE456+AE457+AE458+AF456+AF457+AF458&lt;=15,(AC456+AC457+AC458+AE456+AE457+AE458)*Percapita/30*FI$4,IF(AC456+AC457+AC458+AD456+AD457+AD458+AE456+AE457+AE458+AF456+AF457+AF458&gt;=16,Fixo/30*FI$4+(AC456+AC457+AC458+AD456+AD457+AD458+AE456+AE457+AE458+AF456+AF457-16)*Percapita/30*FI$4))))))</f>
        <v>0</v>
      </c>
      <c r="FJ456" s="177">
        <f>IF(C456=4,SUM(AG456+AG457+AG458+AI456+AI457+AI458)*Percapita/30*FJ$4+(AH456+AH457+AH458+AJ456+AJ457+AJ458)*Cadeirante/30*FJ$4,IF(C456=3,IF(AG459+AI459=10,Fixo/30*FJ$4+(AG456+AG457+AG458+AI456+AI457+AI458)*Percapita/30*FJ$4+(AH459+AJ459)*Cadeirante/30*FJ$4,IF(AG459+AI459&lt;=9,(AG459+AI459)*Crechee/30*FJ$4)+(AH459+AJ459)*Cadeirante/30*FJ$4+(AG456+AG457+AG458+AI456+AI457+AI458)*Percapita/30*FJ$4)+IF(AG459+AI459&gt;=11,Fixo/30*FJ$4+(AG459+AI459-10)*Crechee/30*FJ$4,0),IF(C456=2,IF(AH456+AH457+AH458+AH459+AJ456+AJ457+AJ458+AJ459=1,Cadeirante/30*FJ$4,IF(AH456+AH457+AH458+AH459+AJ456+AJ457+AJ458+AJ459=2,Fixo/30*FJ$4,IF(AH456+AH457+AH458+AH459+AJ456+AJ457+AJ458+AJ459&gt;2,Fixo/30*FJ$4+(AH456+AH457+AH458+AH459+AJ456+AJ457+AJ458+AJ459-2)*Cadeirante/30*FJ$4)))+(AG456+AG457+AG458+AI456+AI457+AI458)*Percapita/30*FJ$4+(AG459+AI459)*Crechee/30*FJ$4,IF(C456=1,IF(AG456+AG457+AG458+AH456+AH457+AH458+AI456+AI457+AI458+AJ456+AJ457+AJ458&lt;=15,(AG456+AG457+AG458+AI456+AI457+AI458)*Percapita/30*FJ$4,IF(AG456+AG457+AG458+AH456+AH457+AH458+AI456+AI457+AI458+AJ456+AJ457+AJ458&gt;=16,Fixo/30*FJ$4+(AG456+AG457+AG458+AH456+AH457+AH458+AI456+AI457+AI458+AJ456+AJ457-16)*Percapita/30*FJ$4))))))</f>
        <v>0</v>
      </c>
      <c r="FK456" s="177">
        <f>IF(C456=4,SUM(AK456+AK457+AK458+AM456+AM457+AM458)*Percapita/30*FK$4+(AL456+AL457+AL458+AN456+AN457+AN458)*Cadeirante/30*FK$4,IF(C456=3,IF(AK459+AM459=10,Fixo/30*FK$4+(AK456+AK457+AK458+AM456+AM457+AM458)*Percapita/30*FK$4+(AL459+AN459)*Cadeirante/30*FK$4,IF(AK459+AM459&lt;=9,(AK459+AM459)*Crechee/30*FK$4)+(AL459+AN459)*Cadeirante/30*FK$4+(AK456+AK457+AK458+AM456+AM457+AM458)*Percapita/30*FK$4)+IF(AK459+AM459&gt;=11,Fixo/30*FK$4+(AK459+AM459-10)*Crechee/30*FK$4,0),IF(C456=2,IF(AL456+AL457+AL458+AL459+AN456+AN457+AN458+AN459=1,Cadeirante/30*FK$4,IF(AL456+AL457+AL458+AL459+AN456+AN457+AN458+AN459=2,Fixo/30*FK$4,IF(AL456+AL457+AL458+AL459+AN456+AN457+AN458+AN459&gt;2,Fixo/30*FK$4+(AL456+AL457+AL458+AL459+AN456+AN457+AN458+AN459-2)*Cadeirante/30*FK$4)))+(AK456+AK457+AK458+AM456+AM457+AM458)*Percapita/30*FK$4+(AK459+AM459)*Crechee/30*FK$4,IF(C456=1,IF(AK456+AK457+AK458+AL456+AL457+AL458+AM456+AM457+AM458+AN456+AN457+AN458&lt;=15,(AK456+AK457+AK458+AM456+AM457+AM458)*Percapita/30*FK$4,IF(AK456+AK457+AK458+AL456+AL457+AL458+AM456+AM457+AM458+AN456+AN457+AN458&gt;=16,Fixo/30*FK$4+(AK456+AK457+AK458+AL456+AL457+AL458+AM456+AM457+AM458+AN456+AN457-16)*Percapita/30*FK$4))))))</f>
        <v>0</v>
      </c>
      <c r="FL456" s="177">
        <f>IF(C456=4,SUM(AO456+AO457+AO458+AQ456+AQ457+AQ458)*Percapita/30*FL$4+(AP456+AP457+AP458+AR456+AR457+AR458)*Cadeirante/30*FL$4,IF(C456=3,IF(AO459+AQ459=10,Fixo/30*FL$4+(AO456+AO457+AO458+AQ456+AQ457+AQ458)*Percapita/30*FL$4+(AP459+AR459)*Cadeirante/30*FL$4,IF(AO459+AQ459&lt;=9,(AO459+AQ459)*Crechee/30*FL$4)+(AP459+AR459)*Cadeirante/30*FL$4+(AO456+AO457+AO458+AQ456+AQ457+AQ458)*Percapita/30*FL$4)+IF(AO459+AQ459&gt;=11,Fixo/30*FL$4+(AO459+AQ459-10)*Crechee/30*FL$4,0),IF(C456=2,IF(AP456+AP457+AP458+AP459+AR456+AR457+AR458+AR459=1,Cadeirante/30*FL$4,IF(AP456+AP457+AP458+AP459+AR456+AR457+AR458+AR459=2,Fixo/30*FL$4,IF(AP456+AP457+AP458+AP459+AR456+AR457+AR458+AR459&gt;2,Fixo/30*FL$4+(AP456+AP457+AP458+AP459+AR456+AR457+AR458+AR459-2)*Cadeirante/30*FL$4)))+(AO456+AO457+AO458+AQ456+AQ457+AQ458)*Percapita/30*FL$4+(AO459+AQ459)*Crechee/30*FL$4,IF(C456=1,IF(AO456+AO457+AO458+AP456+AP457+AP458+AQ456+AQ457+AQ458+AR456+AR457+AR458&lt;=15,(AO456+AO457+AO458+AQ456+AQ457+AQ458)*Percapita/30*FL$4,IF(AO456+AO457+AO458+AP456+AP457+AP458+AQ456+AQ457+AQ458+AR456+AR457+AR458&gt;=16,Fixo/30*FL$4+(AO456+AO457+AO458+AP456+AP457+AP458+AQ456+AQ457+AQ458+AR456+AR457-16)*Percapita/30*FL$4))))))</f>
        <v>0</v>
      </c>
      <c r="FM456" s="177">
        <f>IF(C456=4,SUM(AS456+AS457+AS458+AU456+AU457+AU458)*Percapita/30*FM$4+(AT456+AT457+AT458+AV456+AV457+AV458)*Cadeirante/30*FM$4,IF(C456=3,IF(AS459+AU459=10,Fixo/30*FM$4+(AS456+AS457+AS458+AU456+AU457+AU458)*Percapita/30*FM$4+(AT459+AV459)*Cadeirante/30*FM$4,IF(AS459+AU459&lt;=9,(AS459+AU459)*Crechee/30*FM$4)+(AT459+AV459)*Cadeirante/30*FM$4+(AS456+AS457+AS458+AU456+AU457+AU458)*Percapita/30*FM$4)+IF(AS459+AU459&gt;=11,Fixo/30*FM$4+(AS459+AU459-10)*Crechee/30*FM$4,0),IF(C456=2,IF(AT456+AT457+AT458+AT459+AV456+AV457+AV458+AV459=1,Cadeirante/30*FM$4,IF(AT456+AT457+AT458+AT459+AV456+AV457+AV458+AV459=2,Fixo/30*FM$4,IF(AT456+AT457+AT458+AT459+AV456+AV457+AV458+AV459&gt;2,Fixo/30*FM$4+(AT456+AT457+AT458+AT459+AV456+AV457+AV458+AV459-2)*Cadeirante/30*FM$4)))+(AS456+AS457+AS458+AU456+AU457+AU458)*Percapita/30*FM$4+(AS459+AU459)*Crechee/30*FM$4,IF(C456=1,IF(AS456+AS457+AS458+AT456+AT457+AT458+AU456+AU457+AU458+AV456+AV457+AV458&lt;=15,(AS456+AS457+AS458+AU456+AU457+AU458)*Percapita/30*FM$4,IF(AS456+AS457+AS458+AT456+AT457+AT458+AU456+AU457+AU458+AV456+AV457+AV458&gt;=16,Fixo/30*FM$4+(AS456+AS457+AS458+AT456+AT457+AT458+AU456+AU457+AU458+AV456+AV457-16)*Percapita/30*FM$4))))))</f>
        <v>0</v>
      </c>
      <c r="FN456" s="177">
        <f>IF(C456=4,SUM(AW456+AW457+AW458+AY456+AY457+AY458)*Percapita/30*FN$4+(AX456+AX457+AX458+AZ456+AZ457+AZ458)*Cadeirante/30*FN$4,IF(C456=3,IF(AW459+AY459=10,Fixo/30*FN$4+(AW456+AW457+AW458+AY456+AY457+AY458)*Percapita/30*FN$4+(AX459+AZ459)*Cadeirante/30*FN$4,IF(AW459+AY459&lt;=9,(AW459+AY459)*Crechee/30*FN$4)+(AX459+AZ459)*Cadeirante/30*FN$4+(AW456+AW457+AW458+AY456+AY457+AY458)*Percapita/30*FN$4)+IF(AW459+AY459&gt;=11,Fixo/30*FN$4+(AW459+AY459-10)*Crechee/30*FN$4,0),IF(C456=2,IF(AX456+AX457+AX458+AX459+AZ456+AZ457+AZ458+AZ459=1,Cadeirante/30*FN$4,IF(AX456+AX457+AX458+AX459+AZ456+AZ457+AZ458+AZ459=2,Fixo/30*FN$4,IF(AX456+AX457+AX458+AX459+AZ456+AZ457+AZ458+AZ459&gt;2,Fixo/30*FN$4+(AX456+AX457+AX458+AX459+AZ456+AZ457+AZ458+AZ459-2)*Cadeirante/30*FN$4)))+(AW456+AW457+AW458+AY456+AY457+AY458)*Percapita/30*FN$4+(AW459+AY459)*Crechee/30*FN$4,IF(C456=1,IF(AW456+AW457+AW458+AX456+AX457+AX458+AY456+AY457+AY458+AZ456+AZ457+AZ458&lt;=15,(AW456+AW457+AW458+AY456+AY457+AY458)*Percapita/30*FN$4,IF(AW456+AW457+AW458+AX456+AX457+AX458+AY456+AY457+AY458+AZ456+AZ457+AZ458&gt;=16,Fixo/30*FN$4+(AW456+AW457+AW458+AX456+AX457+AX458+AY456+AY457+AY458+AZ456+AZ457-16)*Percapita/30*FN$4))))))</f>
        <v>0</v>
      </c>
      <c r="FO456" s="177">
        <f>IF(C456=4,SUM(BA456+BA457+BA458+BC456+BC457+BC458)*Percapita/30*FO$4+(BB456+BB457+BB458+BD456+BD457+BD458)*Cadeirante/30*FO$4,IF(C456=3,IF(BA459+BC459=10,Fixo/30*FO$4+(BA456+BA457+BA458+BC456+BC457+BC458)*Percapita/30*FO$4+(BB459+BD459)*Cadeirante/30*FO$4,IF(BA459+BC459&lt;=9,(BA459+BC459)*Crechee/30*FO$4)+(BB459+BD459)*Cadeirante/30*FO$4+(BA456+BA457+BA458+BC456+BC457+BC458)*Percapita/30*FO$4)+IF(BA459+BC459&gt;=11,Fixo/30*FO$4+(BA459+BC459-10)*Crechee/30*FO$4,0),IF(C456=2,IF(BB456+BB457+BB458+BB459+BD456+BD457+BD458+BD459=1,Cadeirante/30*FO$4,IF(BB456+BB457+BB458+BB459+BD456+BD457+BD458+BD459=2,Fixo/30*FO$4,IF(BB456+BB457+BB458+BB459+BD456+BD457+BD458+BD459&gt;2,Fixo/30*FO$4+(BB456+BB457+BB458+BB459+BD456+BD457+BD458+BD459-2)*Cadeirante/30*FO$4)))+(BA456+BA457+BA458+BC456+BC457+BC458)*Percapita/30*FO$4+(BA459+BC459)*Crechee/30*FO$4,IF(C456=1,IF(BA456+BA457+BA458+BB456+BB457+BB458+BC456+BC457+BC458+BD456+BD457+BD458&lt;=15,(BA456+BA457+BA458+BC456+BC457+BC458)*Percapita/30*FO$4,IF(BA456+BA457+BA458+BB456+BB457+BB458+BC456+BC457+BC458+BD456+BD457+BD458&gt;=16,Fixo/30*FO$4+(BA456+BA457+BA458+BB456+BB457+BB458+BC456+BC457+BC458+BD456+BD457-16)*Percapita/30*FO$4))))))</f>
        <v>0</v>
      </c>
      <c r="FP456" s="177">
        <f>IF(C456=4,SUM(BE456+BE457+BE458+BG456+BG457+BG458)*Percapita/30*FP$4+(BF456+BF457+BF458+BH456+BH457+BH458)*Cadeirante/30*FP$4,IF(C456=3,IF(BE459+BG459=10,Fixo/30*FP$4+(BE456+BE457+BE458+BG456+BG457+BG458)*Percapita/30*FP$4+(BF459+BH459)*Cadeirante/30*FP$4,IF(BE459+BG459&lt;=9,(BE459+BG459)*Crechee/30*FP$4)+(BF459+BH459)*Cadeirante/30*FP$4+(BE456+BE457+BE458+BG456+BG457+BG458)*Percapita/30*FP$4)+IF(BE459+BG459&gt;=11,Fixo/30*FP$4+(BE459+BG459-10)*Crechee/30*FP$4,0),IF(C456=2,IF(BF456+BF457+BF458+BF459+BH456+BH457+BH458+BH459=1,Cadeirante/30*FP$4,IF(BF456+BF457+BF458+BF459+BH456+BH457+BH458+BH459=2,Fixo/30*FP$4,IF(BF456+BF457+BF458+BF459+BH456+BH457+BH458+BH459&gt;2,Fixo/30*FP$4+(BF456+BF457+BF458+BF459+BH456+BH457+BH458+BH459-2)*Cadeirante/30*FP$4)))+(BE456+BE457+BE458+BG456+BG457+BG458)*Percapita/30*FP$4+(BE459+BG459)*Crechee/30*FP$4,IF(C456=1,IF(BE456+BE457+BE458+BF456+BF457+BF458+BG456+BG457+BG458+BH456+BH457+BH458&lt;=15,(BE456+BE457+BE458+BG456+BG457+BG458)*Percapita/30*FP$4,IF(BE456+BE457+BE458+BF456+BF457+BF458+BG456+BG457+BG458+BH456+BH457+BH458&gt;=16,Fixo/30*FP$4+(BE456+BE457+BE458+BF456+BF457+BF458+BG456+BG457+BG458+BH456+BH457-16)*Percapita/30*FP$4))))))</f>
        <v>0</v>
      </c>
      <c r="FQ456" s="177">
        <f>IF(C456=4,SUM(BI456+BI457+BI458+BK456+BK457+BK458)*Percapita/30*FQ$4+(BJ456+BJ457+BJ458+BL456+BL457+BL458)*Cadeirante/30*FQ$4,IF(C456=3,IF(BI459+BK459=10,Fixo/30*FQ$4+(BI456+BI457+BI458+BK456+BK457+BK458)*Percapita/30*FQ$4+(BJ459+BL459)*Cadeirante/30*FQ$4,IF(BI459+BK459&lt;=9,(BI459+BK459)*Crechee/30*FQ$4)+(BJ459+BL459)*Cadeirante/30*FQ$4+(BI456+BI457+BI458+BK456+BK457+BK458)*Percapita/30*FQ$4)+IF(BI459+BK459&gt;=11,Fixo/30*FQ$4+(BI459+BK459-10)*Crechee/30*FQ$4,0),IF(C456=2,IF(BJ456+BJ457+BJ458+BJ459+BL456+BL457+BL458+BL459=1,Cadeirante/30*FQ$4,IF(BJ456+BJ457+BJ458+BJ459+BL456+BL457+BL458+BL459=2,Fixo/30*FQ$4,IF(BJ456+BJ457+BJ458+BJ459+BL456+BL457+BL458+BL459&gt;2,Fixo/30*FQ$4+(BJ456+BJ457+BJ458+BJ459+BL456+BL457+BL458+BL459-2)*Cadeirante/30*FQ$4)))+(BI456+BI457+BI458+BK456+BK457+BK458)*Percapita/30*FQ$4+(BI459+BK459)*Crechee/30*FQ$4,IF(C456=1,IF(BI456+BI457+BI458+BJ456+BJ457+BJ458+BK456+BK457+BK458+BL456+BL457+BL458&lt;=15,(BI456+BI457+BI458+BK456+BK457+BK458)*Percapita/30*FQ$4,IF(BI456+BI457+BI458+BJ456+BJ457+BJ458+BK456+BK457+BK458+BL456+BL457+BL458&gt;=16,Fixo/30*FQ$4+(BI456+BI457+BI458+BJ456+BJ457+BJ458+BK456+BK457+BK458+BL456+BL457-16)*Percapita/30*FQ$4))))))</f>
        <v>0</v>
      </c>
      <c r="FR456" s="177">
        <f>IF(C456=4,SUM(BM456+BM457+BM458+BO456+BO457+BO458)*Percapita/30*FR$4+(BN456+BN457+BN458+BP456+BP457+BP458)*Cadeirante/30*FR$4,IF(C456=3,IF(BM459+BO459=10,Fixo/30*FR$4+(BM456+BM457+BM458+BO456+BO457+BO458)*Percapita/30*FR$4+(BN459+BP459)*Cadeirante/30*FR$4,IF(BM459+BO459&lt;=9,(BM459+BO459)*Crechee/30*FR$4)+(BN459+BP459)*Cadeirante/30*FR$4+(BM456+BM457+BM458+BO456+BO457+BO458)*Percapita/30*FR$4)+IF(BM459+BO459&gt;=11,Fixo/30*FR$4+(BM459+BO459-10)*Crechee/30*FR$4,0),IF(C456=2,IF(BN456+BN457+BN458+BN459+BP456+BP457+BP458+BP459=1,Cadeirante/30*FR$4,IF(BN456+BN457+BN458+BN459+BP456+BP457+BP458+BP459=2,Fixo/30*FR$4,IF(BN456+BN457+BN458+BN459+BP456+BP457+BP458+BP459&gt;2,Fixo/30*FR$4+(BN456+BN457+BN458+BN459+BP456+BP457+BP458+BP459-2)*Cadeirante/30*FR$4)))+(BM456+BM457+BM458+BO456+BO457+BO458)*Percapita/30*FR$4+(BM459+BO459)*Crechee/30*FR$4,IF(C456=1,IF(BM456+BM457+BM458+BN456+BN457+BN458+BO456+BO457+BO458+BP456+BP457+BP458&lt;=15,(BM456+BM457+BM458+BO456+BO457+BO458)*Percapita/30*FR$4,IF(BM456+BM457+BM458+BN456+BN457+BN458+BO456+BO457+BO458+BP456+BP457+BP458&gt;=16,Fixo/30*FR$4+(BM456+BM457+BM458+BN456+BN457+BN458+BO456+BO457+BO458+BP456+BP457-16)*Percapita/30*FR$4))))))</f>
        <v>0</v>
      </c>
      <c r="FS456" s="177">
        <f>IF(C456=4,SUM(BQ456+BQ457+BQ458+BS456+BS457+BS458)*Percapita/30*FS$4+(BR456+BR457+BR458+BT456+BT457+BT458)*Cadeirante/30*FS$4,IF(C456=3,IF(BQ459+BS459=10,Fixo/30*FS$4+(BQ456+BQ457+BQ458+BS456+BS457+BS458)*Percapita/30*FS$4+(BR459+BT459)*Cadeirante/30*FS$4,IF(BQ459+BS459&lt;=9,(BQ459+BS459)*Crechee/30*FS$4)+(BR459+BT459)*Cadeirante/30*FS$4+(BQ456+BQ457+BQ458+BS456+BS457+BS458)*Percapita/30*FS$4)+IF(BQ459+BS459&gt;=11,Fixo/30*FS$4+(BQ459+BS459-10)*Crechee/30*FS$4,0),IF(C456=2,IF(BR456+BR457+BR458+BR459+BT456+BT457+BT458+BT459=1,Cadeirante/30*FS$4,IF(BR456+BR457+BR458+BR459+BT456+BT457+BT458+BT459=2,Fixo/30*FS$4,IF(BR456+BR457+BR458+BR459+BT456+BT457+BT458+BT459&gt;2,Fixo/30*FS$4+(BR456+BR457+BR458+BR459+BT456+BT457+BT458+BT459-2)*Cadeirante/30*FS$4)))+(BQ456+BQ457+BQ458+BS456+BS457+BS458)*Percapita/30*FS$4+(BQ459+BS459)*Crechee/30*FS$4,IF(C456=1,IF(BQ456+BQ457+BQ458+BR456+BR457+BR458+BS456+BS457+BS458+BT456+BT457+BT458&lt;=15,(BQ456+BQ457+BQ458+BS456+BS457+BS458)*Percapita/30*FS$4,IF(BQ456+BQ457+BQ458+BR456+BR457+BR458+BS456+BS457+BS458+BT456+BT457+BT458&gt;=16,Fixo/30*FS$4+(BQ456+BQ457+BQ458+BR456+BR457+BR458+BS456+BS457+BS458+BT456+BT457-16)*Percapita/30*FS$4))))))</f>
        <v>0</v>
      </c>
      <c r="FT456" s="177">
        <f>IF(C456=4,SUM(BU456+BU457+BU458+BW456+BW457+BW458)*Percapita/30*FT$4+(BV456+BV457+BV458+BX456+BX457+BX458)*Cadeirante/30*FT$4,IF(C456=3,IF(BU459+BW459=10,Fixo/30*FT$4+(BU456+BU457+BU458+BW456+BW457+BW458)*Percapita/30*FT$4+(BV459+BX459)*Cadeirante/30*FT$4,IF(BU459+BW459&lt;=9,(BU459+BW459)*Crechee/30*FT$4)+(BV459+BX459)*Cadeirante/30*FT$4+(BU456+BU457+BU458+BW456+BW457+BW458)*Percapita/30*FT$4)+IF(BU459+BW459&gt;=11,Fixo/30*FT$4+(BU459+BW459-10)*Crechee/30*FT$4,0),IF(C456=2,IF(BV456+BV457+BV458+BV459+BX456+BX457+BX458+BX459=1,Cadeirante/30*FT$4,IF(BV456+BV457+BV458+BV459+BX456+BX457+BX458+BX459=2,Fixo/30*FT$4,IF(BV456+BV457+BV458+BV459+BX456+BX457+BX458+BX459&gt;2,Fixo/30*FT$4+(BV456+BV457+BV458+BV459+BX456+BX457+BX458+BX459-2)*Cadeirante/30*FT$4)))+(BU456+BU457+BU458+BW456+BW457+BW458)*Percapita/30*FT$4+(BU459+BW459)*Crechee/30*FT$4,IF(C456=1,IF(BU456+BU457+BU458+BV456+BV457+BV458+BW456+BW457+BW458+BX456+BX457+BX458&lt;=15,(BU456+BU457+BU458+BW456+BW457+BW458)*Percapita/30*FT$4,IF(BU456+BU457+BU458+BV456+BV457+BV458+BW456+BW457+BW458+BX456+BX457+BX458&gt;=16,Fixo/30*FT$4+(BU456+BU457+BU458+BV456+BV457+BV458+BW456+BW457+BW458+BX456+BX457-16)*Percapita/30*FT$4))))))</f>
        <v>0</v>
      </c>
      <c r="FU456" s="177">
        <f>IF(C456=4,SUM(BY456+BY457+BY458+CA456+CA457+CA458)*Percapita/30*FU$4+(BZ456+BZ457+BZ458+CB456+CB457+CB458)*Cadeirante/30*FU$4,IF(C456=3,IF(BY459+CA459=10,Fixo/30*FU$4+(BY456+BY457+BY458+CA456+CA457+CA458)*Percapita/30*FU$4+(BZ459+CB459)*Cadeirante/30*FU$4,IF(BY459+CA459&lt;=9,(BY459+CA459)*Crechee/30*FU$4)+(BZ459+CB459)*Cadeirante/30*FU$4+(BY456+BY457+BY458+CA456+CA457+CA458)*Percapita/30*FU$4)+IF(BY459+CA459&gt;=11,Fixo/30*FU$4+(BY459+CA459-10)*Crechee/30*FU$4,0),IF(C456=2,IF(BZ456+BZ457+BZ458+BZ459+CB456+CB457+CB458+CB459=1,Cadeirante/30*FU$4,IF(BZ456+BZ457+BZ458+BZ459+CB456+CB457+CB458+CB459=2,Fixo/30*FU$4,IF(BZ456+BZ457+BZ458+BZ459+CB456+CB457+CB458+CB459&gt;2,Fixo/30*FU$4+(BZ456+BZ457+BZ458+BZ459+CB456+CB457+CB458+CB459-2)*Cadeirante/30*FU$4)))+(BY456+BY457+BY458+CA456+CA457+CA458)*Percapita/30*FU$4+(BY459+CA459)*Crechee/30*FU$4,IF(C456=1,IF(BY456+BY457+BY458+BZ456+BZ457+BZ458+CA456+CA457+CA458+CB456+CB457+CB458&lt;=15,(BY456+BY457+BY458+CA456+CA457+CA458)*Percapita/30*FU$4,IF(BY456+BY457+BY458+BZ456+BZ457+BZ458+CA456+CA457+CA458+CB456+CB457+CB458&gt;=16,Fixo/30*FU$4+(BY456+BY457+BY458+BZ456+BZ457+BZ458+CA456+CA457+CA458+CB456+CB457-16)*Percapita/30*FU$4))))))</f>
        <v>0</v>
      </c>
      <c r="FV456" s="177">
        <f>IF(C456=4,SUM(CC456+CC457+CC458+CE456+CE457+CE458)*Percapita/30*FV$4+(CD456+CD457+CD458+CF456+CF457+CF458)*Cadeirante/30*FV$4,IF(C456=3,IF(CC459+CE459=10,Fixo/30*FV$4+(CC456+CC457+CC458+CE456+CE457+CE458)*Percapita/30*FV$4+(CD459+CF459)*Cadeirante/30*FV$4,IF(CC459+CE459&lt;=9,(CC459+CE459)*Crechee/30*FV$4)+(CD459+CF459)*Cadeirante/30*FV$4+(CC456+CC457+CC458+CE456+CE457+CE458)*Percapita/30*FV$4)+IF(CC459+CE459&gt;=11,Fixo/30*FV$4+(CC459+CE459-10)*Crechee/30*FV$4,0),IF(C456=2,IF(CD456+CD457+CD458+CD459+CF456+CF457+CF458+CF459=1,Cadeirante/30*FV$4,IF(CD456+CD457+CD458+CD459+CF456+CF457+CF458+CF459=2,Fixo/30*FV$4,IF(CD456+CD457+CD458+CD459+CF456+CF457+CF458+CF459&gt;2,Fixo/30*FV$4+(CD456+CD457+CD458+CD459+CF456+CF457+CF458+CF459-2)*Cadeirante/30*FV$4)))+(CC456+CC457+CC458+CE456+CE457+CE458)*Percapita/30*FV$4+(CC459+CE459)*Crechee/30*FV$4,IF(C456=1,IF(CC456+CC457+CC458+CD456+CD457+CD458+CE456+CE457+CE458+CF456+CF457+CF458&lt;=15,(CC456+CC457+CC458+CE456+CE457+CE458)*Percapita/30*FV$4,IF(CC456+CC457+CC458+CD456+CD457+CD458+CE456+CE457+CE458+CF456+CF457+CF458&gt;=16,Fixo/30*FV$4+(CC456+CC457+CC458+CD456+CD457+CD458+CE456+CE457+CE458+CF456+CF457-16)*Percapita/30*FV$4))))))</f>
        <v>0</v>
      </c>
      <c r="FW456" s="177">
        <f>IF(C456=4,SUM(CG456+CG457+CG458+CI456+CI457+CI458)*Percapita/30*FW$4+(CH456+CH457+CH458+CJ456+CJ457+CJ458)*Cadeirante/30*FW$4,IF(C456=3,IF(CG459+CI459=10,Fixo/30*FW$4+(CG456+CG457+CG458+CI456+CI457+CI458)*Percapita/30*FW$4+(CH459+CJ459)*Cadeirante/30*FW$4,IF(CG459+CI459&lt;=9,(CG459+CI459)*Crechee/30*FW$4)+(CH459+CJ459)*Cadeirante/30*FW$4+(CG456+CG457+CG458+CI456+CI457+CI458)*Percapita/30*FW$4)+IF(CG459+CI459&gt;=11,Fixo/30*FW$4+(CG459+CI459-10)*Crechee/30*FW$4,0),IF(C456=2,IF(CH456+CH457+CH458+CH459+CJ456+CJ457+CJ458+CJ459=1,Cadeirante/30*FW$4,IF(CH456+CH457+CH458+CH459+CJ456+CJ457+CJ458+CJ459=2,Fixo/30*FW$4,IF(CH456+CH457+CH458+CH459+CJ456+CJ457+CJ458+CJ459&gt;2,Fixo/30*FW$4+(CH456+CH457+CH458+CH459+CJ456+CJ457+CJ458+CJ459-2)*Cadeirante/30*FW$4)))+(CG456+CG457+CG458+CI456+CI457+CI458)*Percapita/30*FW$4+(CG459+CI459)*Crechee/30*FW$4,IF(C456=1,IF(CG456+CG457+CG458+CH456+CH457+CH458+CI456+CI457+CI458+CJ456+CJ457+CJ458&lt;=15,(CG456+CG457+CG458+CI456+CI457+CI458)*Percapita/30*FW$4,IF(CG456+CG457+CG458+CH456+CH457+CH458+CI456+CI457+CI458+CJ456+CJ457+CJ458&gt;=16,Fixo/30*FW$4+(CG456+CG457+CG458+CH456+CH457+CH458+CI456+CI457+CI458+CJ456+CJ457-16)*Percapita/30*FW$4))))))</f>
        <v>0</v>
      </c>
      <c r="FX456" s="177">
        <f>IF(C456=4,SUM(CK456+CK457+CK458+CM456+CM457+CM458)*Percapita/30*FX$4+(CL456+CL457+CL458+CN456+CN457+CN458)*Cadeirante/30*FX$4,IF(C456=3,IF(CK459+CM459=10,Fixo/30*FX$4+(CK456+CK457+CK458+CM456+CM457+CM458)*Percapita/30*FX$4+(CL459+CN459)*Cadeirante/30*FX$4,IF(CK459+CM459&lt;=9,(CK459+CM459)*Crechee/30*FX$4)+(CL459+CN459)*Cadeirante/30*FX$4+(CK456+CK457+CK458+CM456+CM457+CM458)*Percapita/30*FX$4)+IF(CK459+CM459&gt;=11,Fixo/30*FX$4+(CK459+CM459-10)*Crechee/30*FX$4,0),IF(C456=2,IF(CL456+CL457+CL458+CL459+CN456+CN457+CN458+CN459=1,Cadeirante/30*FX$4,IF(CL456+CL457+CL458+CL459+CN456+CN457+CN458+CN459=2,Fixo/30*FX$4,IF(CL456+CL457+CL458+CL459+CN456+CN457+CN458+CN459&gt;2,Fixo/30*FX$4+(CL456+CL457+CL458+CL459+CN456+CN457+CN458+CN459-2)*Cadeirante/30*FX$4)))+(CK456+CK457+CK458+CM456+CM457+CM458)*Percapita/30*FX$4+(CK459+CM459)*Crechee/30*FX$4,IF(C456=1,IF(CK456+CK457+CK458+CL456+CL457+CL458+CM456+CM457+CM458+CN456+CN457+CN458&lt;=15,(CK456+CK457+CK458+CM456+CM457+CM458)*Percapita/30*FX$4,IF(CK456+CK457+CK458+CL456+CL457+CL458+CM456+CM457+CM458+CN456+CN457+CN458&gt;=16,Fixo/30*FX$4+(CK456+CK457+CK458+CL456+CL457+CL458+CM456+CM457+CM458+CN456+CN457-16)*Percapita/30*FX$4))))))</f>
        <v>0</v>
      </c>
      <c r="FY456" s="177">
        <f>IF(C456=4,SUM(CO456+CO457+CO458+CQ456+CQ457+CQ458)*Percapita/30*FY$4+(CP456+CP457+CP458+CR456+CR457+CR458)*Cadeirante/30*FY$4,IF(C456=3,IF(CO459+CQ459=10,Fixo/30*FY$4+(CO456+CO457+CO458+CQ456+CQ457+CQ458)*Percapita/30*FY$4+(CP459+CR459)*Cadeirante/30*FY$4,IF(CO459+CQ459&lt;=9,(CO459+CQ459)*Crechee/30*FY$4)+(CP459+CR459)*Cadeirante/30*FY$4+(CO456+CO457+CO458+CQ456+CQ457+CQ458)*Percapita/30*FY$4)+IF(CO459+CQ459&gt;=11,Fixo/30*FY$4+(CO459+CQ459-10)*Crechee/30*FY$4,0),IF(C456=2,IF(CP456+CP457+CP458+CP459+CR456+CR457+CR458+CR459=1,Cadeirante/30*FY$4,IF(CP456+CP457+CP458+CP459+CR456+CR457+CR458+CR459=2,Fixo/30*FY$4,IF(CP456+CP457+CP458+CP459+CR456+CR457+CR458+CR459&gt;2,Fixo/30*FY$4+(CP456+CP457+CP458+CP459+CR456+CR457+CR458+CR459-2)*Cadeirante/30*FY$4)))+(CO456+CO457+CO458+CQ456+CQ457+CQ458)*Percapita/30*FY$4+(CO459+CQ459)*Crechee/30*FY$4,IF(C456=1,IF(CO456+CO457+CO458+CP456+CP457+CP458+CQ456+CQ457+CQ458+CR456+CR457+CR458&lt;=15,(CO456+CO457+CO458+CQ456+CQ457+CQ458)*Percapita/30*FY$4,IF(CO456+CO457+CO458+CP456+CP457+CP458+CQ456+CQ457+CQ458+CR456+CR457+CR458&gt;=16,Fixo/30*FY$4+(CO456+CO457+CO458+CP456+CP457+CP458+CQ456+CQ457+CQ458+CR456+CR457-16)*Percapita/30*FY$4))))))</f>
        <v>0</v>
      </c>
      <c r="FZ456" s="177">
        <f>IF(C456=4,SUM(CS456+CS457+CS458+CU456+CU457+CU458)*Percapita/30*FZ$4+(CT456+CT457+CT458+CV456+CV457+CV458)*Cadeirante/30*FZ$4,IF(C456=3,IF(CS459+CU459=10,Fixo/30*FZ$4+(CS456+CS457+CS458+CU456+CU457+CU458)*Percapita/30*FZ$4+(CT459+CV459)*Cadeirante/30*FZ$4,IF(CS459+CU459&lt;=9,(CS459+CU459)*Crechee/30*FZ$4)+(CT459+CV459)*Cadeirante/30*FZ$4+(CS456+CS457+CS458+CU456+CU457+CU458)*Percapita/30*FZ$4)+IF(CS459+CU459&gt;=11,Fixo/30*FZ$4+(CS459+CU459-10)*Crechee/30*FZ$4,0),IF(C456=2,IF(CT456+CT457+CT458+CT459+CV456+CV457+CV458+CV459=1,Cadeirante/30*FZ$4,IF(CT456+CT457+CT458+CT459+CV456+CV457+CV458+CV459=2,Fixo/30*FZ$4,IF(CT456+CT457+CT458+CT459+CV456+CV457+CV458+CV459&gt;2,Fixo/30*FZ$4+(CT456+CT457+CT458+CT459+CV456+CV457+CV458+CV459-2)*Cadeirante/30*FZ$4)))+(CS456+CS457+CS458+CU456+CU457+CU458)*Percapita/30*FZ$4+(CS459+CU459)*Crechee/30*FZ$4,IF(C456=1,IF(CS456+CS457+CS458+CT456+CT457+CT458+CU456+CU457+CU458+CV456+CV457+CV458&lt;=15,(CS456+CS457+CS458+CU456+CU457+CU458)*Percapita/30*FZ$4,IF(CS456+CS457+CS458+CT456+CT457+CT458+CU456+CU457+CU458+CV456+CV457+CV458&gt;=16,Fixo/30*FZ$4+(CS456+CS457+CS458+CT456+CT457+CT458+CU456+CU457+CU458+CV456+CV457-16)*Percapita/30*FZ$4))))))</f>
        <v>0</v>
      </c>
      <c r="GA456" s="177">
        <f>IF(C456=4,SUM(CW456+CW457+CW458+CY456+CY457+CY458)*Percapita/30*GA$4+(CX456+CX457+CX458+CZ456+CZ457+CZ458)*Cadeirante/30*GA$4,IF(C456=3,IF(CW459+CY459=10,Fixo/30*GA$4+(CW456+CW457+CW458+CY456+CY457+CY458)*Percapita/30*GA$4+(CX459+CZ459)*Cadeirante/30*GA$4,IF(CW459+CY459&lt;=9,(CW459+CY459)*Crechee/30*GA$4)+(CX459+CZ459)*Cadeirante/30*GA$4+(CW456+CW457+CW458+CY456+CY457+CY458)*Percapita/30*GA$4)+IF(CW459+CY459&gt;=11,Fixo/30*GA$4+(CW459+CY459-10)*Crechee/30*GA$4,0),IF(C456=2,IF(CX456+CX457+CX458+CX459+CZ456+CZ457+CZ458+CZ459=1,Cadeirante/30*GA$4,IF(CX456+CX457+CX458+CX459+CZ456+CZ457+CZ458+CZ459=2,Fixo/30*GA$4,IF(CX456+CX457+CX458+CX459+CZ456+CZ457+CZ458+CZ459&gt;2,Fixo/30*GA$4+(CX456+CX457+CX458+CX459+CZ456+CZ457+CZ458+CZ459-2)*Cadeirante/30*GA$4)))+(CW456+CW457+CW458+CY456+CY457+CY458)*Percapita/30*GA$4+(CW459+CY459)*Crechee/30*GA$4,IF(C456=1,IF(CW456+CW457+CW458+CX456+CX457+CX458+CY456+CY457+CY458+CZ456+CZ457+CZ458&lt;=15,(CW456+CW457+CW458+CY456+CY457+CY458)*Percapita/30*GA$4,IF(CW456+CW457+CW458+CX456+CX457+CX458+CY456+CY457+CY458+CZ456+CZ457+CZ458&gt;=16,Fixo/30*GA$4+(CW456+CW457+CW458+CX456+CX457+CX458+CY456+CY457+CY458+CZ456+CZ457-16)*Percapita/30*GA$4))))))</f>
        <v>0</v>
      </c>
      <c r="GB456" s="177">
        <f>IF(C456=4,SUM(DA456+DA457+DA458+DC456+DC457+DC458)*Percapita/30*GB$4+(DB456+DB457+DB458+DD456+DD457+DD458)*Cadeirante/30*GB$4,IF(C456=3,IF(DA459+DC459=10,Fixo/30*GB$4+(DA456+DA457+DA458+DC456+DC457+DC458)*Percapita/30*GB$4+(DB459+DD459)*Cadeirante/30*GB$4,IF(DA459+DC459&lt;=9,(DA459+DC459)*Crechee/30*GB$4)+(DB459+DD459)*Cadeirante/30*GB$4+(DA456+DA457+DA458+DC456+DC457+DC458)*Percapita/30*GB$4)+IF(DA459+DC459&gt;=11,Fixo/30*GB$4+(DA459+DC459-10)*Crechee/30*GB$4,0),IF(C456=2,IF(DB456+DB457+DB458+DB459+DD456+DD457+DD458+DD459=1,Cadeirante/30*GB$4,IF(DB456+DB457+DB458+DB459+DD456+DD457+DD458+DD459=2,Fixo/30*GB$4,IF(DB456+DB457+DB458+DB459+DD456+DD457+DD458+DD459&gt;2,Fixo/30*GB$4+(DB456+DB457+DB458+DB459+DD456+DD457+DD458+DD459-2)*Cadeirante/30*GB$4)))+(DA456+DA457+DA458+DC456+DC457+DC458)*Percapita/30*GB$4+(DA459+DC459)*Crechee/30*GB$4,IF(C456=1,IF(DA456+DA457+DA458+DB456+DB457+DB458+DC456+DC457+DC458+DD456+DD457+DD458&lt;=15,(DA456+DA457+DA458+DC456+DC457+DC458)*Percapita/30*GB$4,IF(DA456+DA457+DA458+DB456+DB457+DB458+DC456+DC457+DC458+DD456+DD457+DD458&gt;=16,Fixo/30*GB$4+(DA456+DA457+DA458+DB456+DB457+DB458+DC456+DC457+DC458+DD456+DD457-16)*Percapita/30*GB$4))))))</f>
        <v>0</v>
      </c>
      <c r="GC456" s="177">
        <f>IF(C456=4,SUM(DE456+DE457+DE458+DG456+DG457+DG458)*Percapita/30*GC$4+(DF456+DF457+DF458+DH456+DH457+DH458)*Cadeirante/30*GC$4,IF(C456=3,IF(DE459+DG459=10,Fixo/30*GC$4+(DE456+DE457+DE458+DG456+DG457+DG458)*Percapita/30*GC$4+(DF459+DH459)*Cadeirante/30*GC$4,IF(DE459+DG459&lt;=9,(DE459+DG459)*Crechee/30*GC$4)+(DF459+DH459)*Cadeirante/30*GC$4+(DE456+DE457+DE458+DG456+DG457+DG458)*Percapita/30*GC$4)+IF(DE459+DG459&gt;=11,Fixo/30*GC$4+(DE459+DG459-10)*Crechee/30*GC$4,0),IF(C456=2,IF(DF456+DF457+DF458+DF459+DH456+DH457+DH458+DH459=1,Cadeirante/30*GC$4,IF(DF456+DF457+DF458+DF459+DH456+DH457+DH458+DH459=2,Fixo/30*GC$4,IF(DF456+DF457+DF458+DF459+DH456+DH457+DH458+DH459&gt;2,Fixo/30*GC$4+(DF456+DF457+DF458+DF459+DH456+DH457+DH458+DH459-2)*Cadeirante/30*GC$4)))+(DE456+DE457+DE458+DG456+DG457+DG458)*Percapita/30*GC$4+(DE459+DG459)*Crechee/30*GC$4,IF(C456=1,IF(DE456+DE457+DE458+DF456+DF457+DF458+DG456+DG457+DG458+DH456+DH457+DH458&lt;=15,(DE456+DE457+DE458+DG456+DG457+DG458)*Percapita/30*GC$4,IF(DE456+DE457+DE458+DF456+DF457+DF458+DG456+DG457+DG458+DH456+DH457+DH458&gt;=16,Fixo/30*GC$4+(DE456+DE457+DE458+DF456+DF457+DF458+DG456+DG457+DG458+DH456+DH457-16)*Percapita/30*GC$4))))))</f>
        <v>0</v>
      </c>
      <c r="GD456" s="177">
        <f>IF(C456=4,SUM(DI456+DI457+DI458+DK456+DK457+DK458)*Percapita/30*GD$4+(DJ456+DJ457+DJ458+DL456+DL457+DL458)*Cadeirante/30*GD$4,IF(C456=3,IF(DI459+DK459=10,Fixo/30*GD$4+(DI456+DI457+DI458+DK456+DK457+DK458)*Percapita/30*GD$4+(DJ459+DL459)*Cadeirante/30*GD$4,IF(DI459+DK459&lt;=9,(DI459+DK459)*Crechee/30*GD$4)+(DJ459+DL459)*Cadeirante/30*GD$4+(DI456+DI457+DI458+DK456+DK457+DK458)*Percapita/30*GD$4)+IF(DI459+DK459&gt;=11,Fixo/30*GD$4+(DI459+DK459-10)*Crechee/30*GD$4,0),IF(C456=2,IF(DJ456+DJ457+DJ458+DJ459+DL456+DL457+DL458+DL459=1,Cadeirante/30*GD$4,IF(DJ456+DJ457+DJ458+DJ459+DL456+DL457+DL458+DL459=2,Fixo/30*GD$4,IF(DJ456+DJ457+DJ458+DJ459+DL456+DL457+DL458+DL459&gt;2,Fixo/30*GD$4+(DJ456+DJ457+DJ458+DJ459+DL456+DL457+DL458+DL459-2)*Cadeirante/30*GD$4)))+(DI456+DI457+DI458+DK456+DK457+DK458)*Percapita/30*GD$4+(DI459+DK459)*Crechee/30*GD$4,IF(C456=1,IF(DI456+DI457+DI458+DJ456+DJ457+DJ458+DK456+DK457+DK458+DL456+DL457+DL458&lt;=15,(DI456+DI457+DI458+DK456+DK457+DK458)*Percapita/30*GD$4,IF(DI456+DI457+DI458+DJ456+DJ457+DJ458+DK456+DK457+DK458+DL456+DL457+DL458&gt;=16,Fixo/30*GD$4+(DI456+DI457+DI458+DJ456+DJ457+DJ458+DK456+DK457+DK458+DL456+DL457-16)*Percapita/30*GD$4))))))</f>
        <v>0</v>
      </c>
      <c r="GE456" s="177">
        <f>IF(C456=4,SUM(DM456+DM457+DM458+DO456+DO457+DO458)*Percapita/30*GE$4+(DN456+DN457+DN458+DP456+DP457+DP458)*Cadeirante/30*GE$4,IF(C456=3,IF(DM459+DO459=10,Fixo/30*GE$4+(DM456+DM457+DM458+DO456+DO457+DO458)*Percapita/30*GE$4+(DN459+DP459)*Cadeirante/30*GE$4,IF(DM459+DO459&lt;=9,(DM459+DO459)*Crechee/30*GE$4)+(DN459+DP459)*Cadeirante/30*GE$4+(DM456+DM457+DM458+DO456+DO457+DO458)*Percapita/30*GE$4)+IF(DM459+DO459&gt;=11,Fixo/30*GE$4+(DM459+DO459-10)*Crechee/30*GE$4,0),IF(C456=2,IF(DN456+DN457+DN458+DN459+DP456+DP457+DP458+DP459=1,Cadeirante/30*GE$4,IF(DN456+DN457+DN458+DN459+DP456+DP457+DP458+DP459=2,Fixo/30*GE$4,IF(DN456+DN457+DN458+DN459+DP456+DP457+DP458+DP459&gt;2,Fixo/30*GE$4+(DN456+DN457+DN458+DN459+DP456+DP457+DP458+DP459-2)*Cadeirante/30*GE$4)))+(DM456+DM457+DM458+DO456+DO457+DO458)*Percapita/30*GE$4+(DM459+DO459)*Crechee/30*GE$4,IF(C456=1,IF(DM456+DM457+DM458+DN456+DN457+DN458+DO456+DO457+DO458+DP456+DP457+DP458&lt;=15,(DM456+DM457+DM458+DO456+DO457+DO458)*Percapita/30*GE$4,IF(DM456+DM457+DM458+DN456+DN457+DN458+DO456+DO457+DO458+DP456+DP457+DP458&gt;=16,Fixo/30*GE$4+(DM456+DM457+DM458+DN456+DN457+DN458+DO456+DO457+DO458+DP456+DP457-16)*Percapita/30*GE$4))))))</f>
        <v>0</v>
      </c>
      <c r="GF456" s="177">
        <f>IF(C456=4,SUM(DQ456+DQ457+DQ458+DS456+DS457+DS458)*Percapita/30*GF$4+(DR456+DR457+DR458+DT456+DT457+DT458)*Cadeirante/30*GF$4,IF(C456=3,IF(DQ459+DS459=10,Fixo/30*GF$4+(DQ456+DQ457+DQ458+DS456+DS457+DS458)*Percapita/30*GF$4+(DR459+DT459)*Cadeirante/30*GF$4,IF(DQ459+DS459&lt;=9,(DQ459+DS459)*Crechee/30*GF$4)+(DR459+DT459)*Cadeirante/30*GF$4+(DQ456+DQ457+DQ458+DS456+DS457+DS458)*Percapita/30*GF$4)+IF(DQ459+DS459&gt;=11,Fixo/30*GF$4+(DQ459+DS459-10)*Crechee/30*GF$4,0),IF(C456=2,IF(DR456+DR457+DR458+DR459+DT456+DT457+DT458+DT459=1,Cadeirante/30*GF$4,IF(DR456+DR457+DR458+DR459+DT456+DT457+DT458+DT459=2,Fixo/30*GF$4,IF(DR456+DR457+DR458+DR459+DT456+DT457+DT458+DT459&gt;2,Fixo/30*GF$4+(DR456+DR457+DR458+DR459+DT456+DT457+DT458+DT459-2)*Cadeirante/30*GF$4)))+(DQ456+DQ457+DQ458+DS456+DS457+DS458)*Percapita/30*GF$4+(DQ459+DS459)*Crechee/30*GF$4,IF(C456=1,IF(DQ456+DQ457+DQ458+DR456+DR457+DR458+DS456+DS457+DS458+DT456+DT457+DT458&lt;=15,(DQ456+DQ457+DQ458+DS456+DS457+DS458)*Percapita/30*GF$4,IF(DQ456+DQ457+DQ458+DR456+DR457+DR458+DS456+DS457+DS458+DT456+DT457+DT458&gt;=16,Fixo/30*GF$4+(DQ456+DQ457+DQ458+DR456+DR457+DR458+DS456+DS457+DS458+DT456+DT457-16)*Percapita/30*GF$4))))))</f>
        <v>0</v>
      </c>
      <c r="GG456" s="177">
        <f>IF(C456=4,SUM(DU456+DU457+DU458+DW456+DW457+DW458)*Percapita/30*GG$4+(DV456+DV457+DV458+DX456+DX457+DX458)*Cadeirante/30*GG$4,IF(C456=3,IF(DU459+DW459=10,Fixo/30*GG$4+(DU456+DU457+DU458+DW456+DW457+DW458)*Percapita/30*GG$4+(DV459+DX459)*Cadeirante/30*GG$4,IF(DU459+DW459&lt;=9,(DU459+DW459)*Crechee/30*GG$4)+(DV459+DX459)*Cadeirante/30*GG$4+(DU456+DU457+DU458+DW456+DW457+DW458)*Percapita/30*GG$4)+IF(DU459+DW459&gt;=11,Fixo/30*GG$4+(DU459+DW459-10)*Crechee/30*GG$4,0),IF(C456=2,IF(DV456+DV457+DV458+DV459+DX456+DX457+DX458+DX459=1,Cadeirante/30*GG$4,IF(DV456+DV457+DV458+DV459+DX456+DX457+DX458+DX459=2,Fixo/30*GG$4,IF(DV456+DV457+DV458+DV459+DX456+DX457+DX458+DX459&gt;2,Fixo/30*GG$4+(DV456+DV457+DV458+DV459+DX456+DX457+DX458+DX459-2)*Cadeirante/30*GG$4)))+(DU456+DU457+DU458+DW456+DW457+DW458)*Percapita/30*GG$4+(DU459+DW459)*Crechee/30*GG$4,IF(C456=1,IF(DU456+DU457+DU458+DV456+DV457+DV458+DW456+DW457+DW458+DX456+DX457+DX458&lt;=15,(DU456+DU457+DU458+DW456+DW457+DW458)*Percapita/30*GG$4,IF(DU456+DU457+DU458+DV456+DV457+DV458+DW456+DW457+DW458+DX456+DX457+DX458&gt;=16,Fixo/30*GG$4+(DU456+DU457+DU458+DV456+DV457+DV458+DW456+DW457+DW458+DX456+DX457-16)*Percapita/30*GG$4))))))</f>
        <v>0</v>
      </c>
      <c r="GH456" s="177">
        <f>IF(C456=4,SUM(DY456+DY457+DY458+EA456+EA457+EA458)*Percapita/30*GH$4+(DZ456+DZ457+DZ458+EB456+EB457+EB458)*Cadeirante/30*GH$4,IF(C456=3,IF(DY459+EA459=10,Fixo/30*GH$4+(DY456+DY457+DY458+EA456+EA457+EA458)*Percapita/30*GH$4+(DZ459+EB459)*Cadeirante/30*GH$4,IF(DY459+EA459&lt;=9,(DY459+EA459)*Crechee/30*GH$4)+(DZ459+EB459)*Cadeirante/30*GH$4+(DY456+DY457+DY458+EA456+EA457+EA458)*Percapita/30*GH$4)+IF(DY459+EA459&gt;=11,Fixo/30*GH$4+(DY459+EA459-10)*Crechee/30*GH$4,0),IF(C456=2,IF(DZ456+DZ457+DZ458+DZ459+EB456+EB457+EB458+EB459=1,Cadeirante/30*GH$4,IF(DZ456+DZ457+DZ458+DZ459+EB456+EB457+EB458+EB459=2,Fixo/30*GH$4,IF(DZ456+DZ457+DZ458+DZ459+EB456+EB457+EB458+EB459&gt;2,Fixo/30*GH$4+(DZ456+DZ457+DZ458+DZ459+EB456+EB457+EB458+EB459-2)*Cadeirante/30*GH$4)))+(DY456+DY457+DY458+EA456+EA457+EA458)*Percapita/30*GH$4+(DY459+EA459)*Crechee/30*GH$4,IF(C456=1,IF(DY456+DY457+DY458+DZ456+DZ457+DZ458+EA456+EA457+EA458+EB456+EB457+EB458&lt;=15,(DY456+DY457+DY458+EA456+EA457+EA458)*Percapita/30*GH$4,IF(DY456+DY457+DY458+DZ456+DZ457+DZ458+EA456+EA457+EA458+EB456+EB457+EB458&gt;=16,Fixo/30*GH$4+(DY456+DY457+DY458+DZ456+DZ457+DZ458+EA456+EA457+EA458+EB456+EB457-16)*Percapita/30*GH$4))))))</f>
        <v>0</v>
      </c>
      <c r="GI456" s="177">
        <f>IF(C456=4,SUM(EC456+EC457+EC458+EE456+EE457+EE458)*Percapita/30*GI$4+(ED456+ED457+ED458+EF456+EF457+EF458)*Cadeirante/30*GI$4,IF(C456=3,IF(EC459+EE459=10,Fixo/30*GI$4+(EC456+EC457+EC458+EE456+EE457+EE458)*Percapita/30*GI$4+(ED459+EF459)*Cadeirante/30*GI$4,IF(EC459+EE459&lt;=9,(EC459+EE459)*Crechee/30*GI$4)+(ED459+EF459)*Cadeirante/30*GI$4+(EC456+EC457+EC458+EE456+EE457+EE458)*Percapita/30*GI$4)+IF(EC459+EE459&gt;=11,Fixo/30*GI$4+(EC459+EE459-10)*Crechee/30*GI$4,0),IF(C456=2,IF(ED456+ED457+ED458+ED459+EF456+EF457+EF458+EF459=1,Cadeirante/30*GI$4,IF(ED456+ED457+ED458+ED459+EF456+EF457+EF458+EF459=2,Fixo/30*GI$4,IF(ED456+ED457+ED458+ED459+EF456+EF457+EF458+EF459&gt;2,Fixo/30*GI$4+(ED456+ED457+ED458+ED459+EF456+EF457+EF458+EF459-2)*Cadeirante/30*GI$4)))+(EC456+EC457+EC458+EE456+EE457+EE458)*Percapita/30*GI$4+(EC459+EE459)*Crechee/30*GI$4,IF(C456=1,IF(EC456+EC457+EC458+ED456+ED457+ED458+EE456+EE457+EE458+EF456+EF457+EF458&lt;=15,(EC456+EC457+EC458+EE456+EE457+EE458)*Percapita/30*GI$4,IF(EC456+EC457+EC458+ED456+ED457+ED458+EE456+EE457+EE458+EF456+EF457+EF458&gt;=16,Fixo/30*GI$4+(EC456+EC457+EC458+ED456+ED457+ED458+EE456+EE457+EE458+EF456+EF457-16)*Percapita/30*GI$4))))))</f>
        <v>0</v>
      </c>
      <c r="GJ456" s="177">
        <f>IF(C456=4,SUM(EG456+EG457+EG458+EI456+EI457+EI458)*Percapita/30*GJ$4+(EH456+EH457+EH458+EJ456+EJ457+EJ458)*Cadeirante/30*GJ$4,IF(C456=3,IF(EG459+EI459=10,Fixo/30*GJ$4+(EG456+EG457+EG458+EI456+EI457+EI458)*Percapita/30*GJ$4+(EH459+EJ459)*Cadeirante/30*GJ$4,IF(EG459+EI459&lt;=9,(EG459+EI459)*Crechee/30*GJ$4)+(EH459+EJ459)*Cadeirante/30*GJ$4+(EG456+EG457+EG458+EI456+EI457+EI458)*Percapita/30*GJ$4)+IF(EG459+EI459&gt;=11,Fixo/30*GJ$4+(EG459+EI459-10)*Crechee/30*GJ$4,0),IF(C456=2,IF(EH456+EH457+EH458+EH459+EJ456+EJ457+EJ458+EJ459=1,Cadeirante/30*GJ$4,IF(EH456+EH457+EH458+EH459+EJ456+EJ457+EJ458+EJ459=2,Fixo/30*GJ$4,IF(EH456+EH457+EH458+EH459+EJ456+EJ457+EJ458+EJ459&gt;2,Fixo/30*GJ$4+(EH456+EH457+EH458+EH459+EJ456+EJ457+EJ458+EJ459-2)*Cadeirante/30*GJ$4)))+(EG456+EG457+EG458+EI456+EI457+EI458)*Percapita/30*GJ$4+(EG459+EI459)*Crechee/30*GJ$4,IF(C456=1,IF(EG456+EG457+EG458+EH456+EH457+EH458+EI456+EI457+EI458+EJ456+EJ457+EJ458&lt;=15,(EG456+EG457+EG458+EI456+EI457+EI458)*Percapita/30*GJ$4,IF(EG456+EG457+EG458+EH456+EH457+EH458+EI456+EI457+EI458+EJ456+EJ457+EJ458&gt;=16,Fixo/30*GJ$4+(EG456+EG457+EG458+EH456+EH457+EH458+EI456+EI457+EI458+EJ456+EJ457-16)*Percapita/30*GJ$4))))))</f>
        <v>0</v>
      </c>
      <c r="GK456" s="178"/>
      <c r="GL456" s="103">
        <f t="shared" si="462"/>
        <v>0</v>
      </c>
      <c r="GM456" s="124"/>
      <c r="GN456" s="104">
        <f>SUMIF(V456:V459,"&lt;0")*Cadeirante/30*GN$4+SUMIF(X456:X459,"&lt;0")*Cadeirante/30*GN$4</f>
        <v>0</v>
      </c>
      <c r="GO456" s="104">
        <f>SUMIF(Z456:Z459,"&lt;0")*Cadeirante/30*GO$4+SUMIF(AB456:AB459,"&lt;0")*Cadeirante/30*GO$4</f>
        <v>0</v>
      </c>
      <c r="GP456" s="104">
        <f>SUMIF(AD456:AD459,"&lt;0")*Cadeirante/30*GP$4+SUMIF(AF456:AF459,"&lt;0")*Cadeirante/30*GP$4</f>
        <v>0</v>
      </c>
      <c r="GQ456" s="104">
        <f>SUMIF(AH456:AH459,"&lt;0")*Cadeirante/30*GQ$4+SUMIF(AJ456:AJ459,"&lt;0")*Cadeirante/30*GQ$4</f>
        <v>0</v>
      </c>
      <c r="GR456" s="104">
        <f>SUMIF(AL456:AL459,"&lt;0")*Cadeirante/30*GR$4+SUMIF(AN456:AN459,"&lt;0")*Cadeirante/30*GR$4</f>
        <v>0</v>
      </c>
      <c r="GS456" s="104">
        <f>SUMIF(AP456:AP459,"&lt;0")*Cadeirante/30*GS$4+SUMIF(AR456:AR459,"&lt;0")*Cadeirante/30*GS$4</f>
        <v>0</v>
      </c>
      <c r="GT456" s="104">
        <f>SUMIF(AT456:AT459,"&lt;0")*Cadeirante/30*GT$4+SUMIF(AV456:AV459,"&lt;0")*Cadeirante/30*GT$4</f>
        <v>0</v>
      </c>
      <c r="GU456" s="104">
        <f>SUMIF(AX456:AX459,"&lt;0")*Cadeirante/30*GU$4+SUMIF(AZ456:AZ459,"&lt;0")*Cadeirante/30*GU$4</f>
        <v>0</v>
      </c>
      <c r="GV456" s="104">
        <f>SUMIF(BB456:BB459,"&lt;0")*Cadeirante/30*GV$4+SUMIF(BD456:BD459,"&lt;0")*Cadeirante/30*GV$4</f>
        <v>0</v>
      </c>
      <c r="GW456" s="104">
        <f>SUMIF(BF456:BF459,"&lt;0")*Cadeirante/30*GW$4+SUMIF(BH456:BH459,"&lt;0")*Cadeirante/30*GW$4</f>
        <v>0</v>
      </c>
      <c r="GX456" s="104">
        <f>SUMIF(BJ456:BJ459,"&lt;0")*Cadeirante/30*GX$4+SUMIF(BL456:BL459,"&lt;0")*Cadeirante/30*GX$4</f>
        <v>0</v>
      </c>
      <c r="GY456" s="104">
        <f>SUMIF(BN456:BN459,"&lt;0")*Cadeirante/30*GY$4+SUMIF(BP456:BP459,"&lt;0")*Cadeirante/30*GY$4</f>
        <v>0</v>
      </c>
      <c r="GZ456" s="104">
        <f>SUMIF(BR456:BR459,"&lt;0")*Cadeirante/30*GZ$4+SUMIF(BT456:BT459,"&lt;0")*Cadeirante/30*GZ$4</f>
        <v>0</v>
      </c>
      <c r="HA456" s="104">
        <f>SUMIF(BV456:BV459,"&lt;0")*Cadeirante/30*HA$4+SUMIF(BX456:BX459,"&lt;0")*Cadeirante/30*HA$4</f>
        <v>0</v>
      </c>
      <c r="HB456" s="104">
        <f>SUMIF(BZ456:BZ459,"&lt;0")*Cadeirante/30*HB$4+SUMIF(CB456:CB459,"&lt;0")*Cadeirante/30*HB$4</f>
        <v>0</v>
      </c>
      <c r="HC456" s="104">
        <f>SUMIF(CD456:CD459,"&lt;0")*Cadeirante/30*HC$4+SUMIF(CF456:CF459,"&lt;0")*Cadeirante/30*HC$4</f>
        <v>0</v>
      </c>
      <c r="HD456" s="104">
        <f>SUMIF(CH456:CH459,"&lt;0")*Cadeirante/30*HD$4+SUMIF(CJ456:CJ459,"&lt;0")*Cadeirante/30*HD$4</f>
        <v>0</v>
      </c>
      <c r="HE456" s="104">
        <f>SUMIF(CL456:CL459,"&lt;0")*Cadeirante/30*HE$4+SUMIF(CN456:CN459,"&lt;0")*Cadeirante/30*HE$4</f>
        <v>0</v>
      </c>
      <c r="HF456" s="104">
        <f>SUMIF(CP456:CP459,"&lt;0")*Cadeirante/30*HF$4+SUMIF(CR456:CR459,"&lt;0")*Cadeirante/30*HF$4</f>
        <v>0</v>
      </c>
      <c r="HG456" s="104">
        <f>SUMIF(CT456:CT459,"&lt;0")*Cadeirante/30*HG$4+SUMIF(CV456:CV459,"&lt;0")*Cadeirante/30*HG$4</f>
        <v>0</v>
      </c>
      <c r="HH456" s="104">
        <f>SUMIF(CX456:CX459,"&lt;0")*Cadeirante/30*HH$4+SUMIF(CZ456:CZ459,"&lt;0")*Cadeirante/30*HH$4</f>
        <v>0</v>
      </c>
      <c r="HI456" s="104">
        <f>SUMIF(DB456:DB459,"&lt;0")*Cadeirante/30*HI$4+SUMIF(DD456:DD459,"&lt;0")*Cadeirante/30*HI$4</f>
        <v>0</v>
      </c>
      <c r="HJ456" s="104">
        <f>SUMIF(DF456:DF459,"&lt;0")*Cadeirante/30*HJ$4+SUMIF(DH456:DH459,"&lt;0")*Cadeirante/30*HJ$4</f>
        <v>0</v>
      </c>
      <c r="HK456" s="104">
        <f>SUMIF(DJ456:DJ459,"&lt;0")*Cadeirante/30*HK$4+SUMIF(DL456:DL459,"&lt;0")*Cadeirante/30*HK$4</f>
        <v>0</v>
      </c>
      <c r="HL456" s="104">
        <f>SUMIF(DN456:DN459,"&lt;0")*Cadeirante/30*HL$4+SUMIF(DP456:DP459,"&lt;0")*Cadeirante/30*HL$4</f>
        <v>0</v>
      </c>
      <c r="HM456" s="104">
        <f>SUMIF(DR456:DR459,"&lt;0")*Cadeirante/30*HM$4+SUMIF(DT456:DT459,"&lt;0")*Cadeirante/30*HM$4</f>
        <v>0</v>
      </c>
      <c r="HN456" s="104">
        <f>SUMIF(DV456:DV459,"&lt;0")*Cadeirante/30*HN$4+SUMIF(DX456:DX459,"&lt;0")*Cadeirante/30*HN$4</f>
        <v>0</v>
      </c>
      <c r="HO456" s="104">
        <f>SUMIF(DZ456:DZ459,"&lt;0")*Cadeirante/30*HO$4+SUMIF(EB456:EB459,"&lt;0")*Cadeirante/30*HO$4</f>
        <v>0</v>
      </c>
      <c r="HP456" s="104">
        <f>SUMIF(ED456:ED459,"&lt;0")*Cadeirante/30*HP$4+SUMIF(EF456:EF459,"&lt;0")*Cadeirante/30*HP$4</f>
        <v>0</v>
      </c>
      <c r="HQ456" s="64"/>
      <c r="HR456" s="64"/>
      <c r="HS456" s="64"/>
      <c r="HT456" s="64"/>
      <c r="HU456" s="64"/>
      <c r="HV456" s="64"/>
      <c r="HW456" s="176">
        <v>17629.309999999998</v>
      </c>
      <c r="HX456" s="64"/>
      <c r="HY456" s="280">
        <f>IF(ISTEXT(EM456), VALUE(EM456), EM456)</f>
        <v>890.589333333333</v>
      </c>
      <c r="HZ456" s="280">
        <f>IF(ISTEXT(EN456), VALUE(EN456), EN456)</f>
        <v>0</v>
      </c>
      <c r="IA456" s="280">
        <f>IF(ISTEXT(EO456), VALUE(EO456), EO456)</f>
        <v>0</v>
      </c>
      <c r="IB456" s="64" t="b">
        <f>HW456=FE456</f>
        <v>0</v>
      </c>
      <c r="IC456" s="64"/>
    </row>
    <row r="457" spans="1:237" s="106" customFormat="1" ht="22.5" customHeight="1" x14ac:dyDescent="0.25">
      <c r="A457" s="368" t="s">
        <v>3611</v>
      </c>
      <c r="B457" s="369" t="s">
        <v>3612</v>
      </c>
      <c r="C457" s="370" t="s">
        <v>3233</v>
      </c>
      <c r="D457" s="371" t="s">
        <v>3556</v>
      </c>
      <c r="E457" s="371" t="s">
        <v>3613</v>
      </c>
      <c r="F457" s="372" t="s">
        <v>3224</v>
      </c>
      <c r="G457" s="372" t="s">
        <v>3225</v>
      </c>
      <c r="H457" s="373" t="s">
        <v>197</v>
      </c>
      <c r="I457" s="374" t="s">
        <v>3614</v>
      </c>
      <c r="J457" s="421" t="s">
        <v>3268</v>
      </c>
      <c r="K457" s="421" t="s">
        <v>3234</v>
      </c>
      <c r="L457" s="329">
        <f>CONTINUA!BV457</f>
        <v>4</v>
      </c>
      <c r="M457" s="329">
        <f>CONTINUA!BW457</f>
        <v>0</v>
      </c>
      <c r="N457" s="895"/>
      <c r="O457" s="896" t="s">
        <v>4043</v>
      </c>
      <c r="P457" s="897" t="s">
        <v>4035</v>
      </c>
      <c r="Q457" s="400">
        <v>21</v>
      </c>
      <c r="R457" s="401">
        <v>5</v>
      </c>
      <c r="S457" s="400">
        <v>1</v>
      </c>
      <c r="T457" s="401">
        <v>1</v>
      </c>
      <c r="U457" s="400"/>
      <c r="V457" s="401"/>
      <c r="W457" s="400"/>
      <c r="X457" s="401"/>
      <c r="Y457" s="400"/>
      <c r="Z457" s="401"/>
      <c r="AA457" s="400"/>
      <c r="AB457" s="401"/>
      <c r="AC457" s="400"/>
      <c r="AD457" s="401"/>
      <c r="AE457" s="400"/>
      <c r="AF457" s="401"/>
      <c r="AG457" s="400"/>
      <c r="AH457" s="401"/>
      <c r="AI457" s="400"/>
      <c r="AJ457" s="401"/>
      <c r="AK457" s="400"/>
      <c r="AL457" s="401"/>
      <c r="AM457" s="400"/>
      <c r="AN457" s="401"/>
      <c r="AO457" s="400"/>
      <c r="AP457" s="401"/>
      <c r="AQ457" s="400"/>
      <c r="AR457" s="401"/>
      <c r="AS457" s="400"/>
      <c r="AT457" s="401"/>
      <c r="AU457" s="400"/>
      <c r="AV457" s="401"/>
      <c r="AW457" s="400"/>
      <c r="AX457" s="401"/>
      <c r="AY457" s="400"/>
      <c r="AZ457" s="401"/>
      <c r="BA457" s="400"/>
      <c r="BB457" s="401"/>
      <c r="BC457" s="400"/>
      <c r="BD457" s="401"/>
      <c r="BE457" s="400"/>
      <c r="BF457" s="401"/>
      <c r="BG457" s="400"/>
      <c r="BH457" s="401"/>
      <c r="BI457" s="400"/>
      <c r="BJ457" s="401"/>
      <c r="BK457" s="400"/>
      <c r="BL457" s="401"/>
      <c r="BM457" s="400"/>
      <c r="BN457" s="401"/>
      <c r="BO457" s="400"/>
      <c r="BP457" s="401"/>
      <c r="BQ457" s="400"/>
      <c r="BR457" s="401"/>
      <c r="BS457" s="400"/>
      <c r="BT457" s="401"/>
      <c r="BU457" s="400"/>
      <c r="BV457" s="401"/>
      <c r="BW457" s="400"/>
      <c r="BX457" s="401"/>
      <c r="BY457" s="400"/>
      <c r="BZ457" s="401"/>
      <c r="CA457" s="400"/>
      <c r="CB457" s="401"/>
      <c r="CC457" s="400"/>
      <c r="CD457" s="401"/>
      <c r="CE457" s="400"/>
      <c r="CF457" s="401"/>
      <c r="CG457" s="400"/>
      <c r="CH457" s="401"/>
      <c r="CI457" s="400"/>
      <c r="CJ457" s="401"/>
      <c r="CK457" s="400"/>
      <c r="CL457" s="401"/>
      <c r="CM457" s="400"/>
      <c r="CN457" s="401"/>
      <c r="CO457" s="400"/>
      <c r="CP457" s="401"/>
      <c r="CQ457" s="400"/>
      <c r="CR457" s="401"/>
      <c r="CS457" s="400"/>
      <c r="CT457" s="401"/>
      <c r="CU457" s="400"/>
      <c r="CV457" s="401"/>
      <c r="CW457" s="400"/>
      <c r="CX457" s="401"/>
      <c r="CY457" s="400"/>
      <c r="CZ457" s="401"/>
      <c r="DA457" s="400"/>
      <c r="DB457" s="401"/>
      <c r="DC457" s="400"/>
      <c r="DD457" s="401"/>
      <c r="DE457" s="400"/>
      <c r="DF457" s="401"/>
      <c r="DG457" s="400"/>
      <c r="DH457" s="401"/>
      <c r="DI457" s="400"/>
      <c r="DJ457" s="401"/>
      <c r="DK457" s="400"/>
      <c r="DL457" s="401"/>
      <c r="DM457" s="400"/>
      <c r="DN457" s="401"/>
      <c r="DO457" s="400"/>
      <c r="DP457" s="401"/>
      <c r="DQ457" s="400"/>
      <c r="DR457" s="401"/>
      <c r="DS457" s="400"/>
      <c r="DT457" s="401"/>
      <c r="DU457" s="400"/>
      <c r="DV457" s="401"/>
      <c r="DW457" s="400"/>
      <c r="DX457" s="401"/>
      <c r="DY457" s="400"/>
      <c r="DZ457" s="401"/>
      <c r="EA457" s="400"/>
      <c r="EB457" s="401"/>
      <c r="EC457" s="400"/>
      <c r="ED457" s="401"/>
      <c r="EE457" s="400"/>
      <c r="EF457" s="401"/>
      <c r="EG457" s="400"/>
      <c r="EH457" s="401"/>
      <c r="EI457" s="400"/>
      <c r="EJ457" s="447"/>
      <c r="EK457" s="511"/>
      <c r="EL457" s="514"/>
      <c r="EM457" s="448"/>
      <c r="EN457" s="344"/>
      <c r="EO457" s="345"/>
      <c r="EP457" s="171">
        <f t="shared" si="455"/>
        <v>21</v>
      </c>
      <c r="EQ457" s="171">
        <f t="shared" si="456"/>
        <v>0</v>
      </c>
      <c r="ER457" s="171">
        <f t="shared" si="457"/>
        <v>1</v>
      </c>
      <c r="ES457" s="171">
        <f t="shared" si="458"/>
        <v>5</v>
      </c>
      <c r="ET457" s="171">
        <f t="shared" si="459"/>
        <v>0</v>
      </c>
      <c r="EU457" s="171">
        <f t="shared" si="460"/>
        <v>1</v>
      </c>
      <c r="EV457" s="172">
        <f t="shared" si="461"/>
        <v>28</v>
      </c>
      <c r="EW457" s="173"/>
      <c r="EX457" s="248">
        <f t="shared" si="523"/>
        <v>0</v>
      </c>
      <c r="EY457" s="174">
        <f>(L457*regular)+(M457*Cadeirantee)</f>
        <v>38.56</v>
      </c>
      <c r="EZ457" s="249">
        <f>SUMIF(FG457:GJ457,"&gt;0")</f>
        <v>0</v>
      </c>
      <c r="FA457" s="249">
        <f>SUMIF(FG457:GJ457,"&lt;0")+SUMIF(GN457:HP457,"&lt;0")</f>
        <v>0</v>
      </c>
      <c r="FB457" s="174">
        <v>0</v>
      </c>
      <c r="FC457" s="126">
        <f>N457*km*'VALORES TABELA'!$B$13</f>
        <v>0</v>
      </c>
      <c r="FD457" s="250">
        <f t="shared" ref="FD457:FD460" si="524">GL457</f>
        <v>0</v>
      </c>
      <c r="FE457" s="105"/>
      <c r="FF457" s="119"/>
      <c r="FG457" s="119"/>
      <c r="FH457" s="119"/>
      <c r="FI457" s="119"/>
      <c r="FJ457" s="119"/>
      <c r="FK457" s="119"/>
      <c r="FL457" s="119"/>
      <c r="FM457" s="119"/>
      <c r="FN457" s="119"/>
      <c r="FO457" s="119"/>
      <c r="FP457" s="119"/>
      <c r="FQ457" s="119"/>
      <c r="FR457" s="119"/>
      <c r="FS457" s="119"/>
      <c r="FT457" s="119"/>
      <c r="FU457" s="119"/>
      <c r="FV457" s="119"/>
      <c r="FW457" s="119"/>
      <c r="FX457" s="119"/>
      <c r="FY457" s="119"/>
      <c r="FZ457" s="119"/>
      <c r="GA457" s="119"/>
      <c r="GB457" s="119"/>
      <c r="GC457" s="119"/>
      <c r="GD457" s="119"/>
      <c r="GE457" s="119"/>
      <c r="GF457" s="119"/>
      <c r="GG457" s="119"/>
      <c r="GH457" s="119"/>
      <c r="GI457" s="119"/>
      <c r="GJ457" s="119"/>
      <c r="GK457" s="251"/>
      <c r="GL457" s="103">
        <f t="shared" si="462"/>
        <v>0</v>
      </c>
      <c r="GM457" s="124"/>
      <c r="GN457" s="104"/>
      <c r="GO457" s="104"/>
      <c r="GP457" s="104"/>
      <c r="GQ457" s="104"/>
      <c r="GR457" s="104"/>
      <c r="GS457" s="104"/>
      <c r="GT457" s="104"/>
      <c r="GU457" s="104"/>
      <c r="GV457" s="104"/>
      <c r="GW457" s="104"/>
      <c r="GX457" s="104"/>
      <c r="GY457" s="104"/>
      <c r="GZ457" s="104"/>
      <c r="HA457" s="104"/>
      <c r="HB457" s="104"/>
      <c r="HC457" s="104"/>
      <c r="HD457" s="104"/>
      <c r="HE457" s="104"/>
      <c r="HF457" s="104"/>
      <c r="HG457" s="104"/>
      <c r="HH457" s="104"/>
      <c r="HI457" s="104"/>
      <c r="HJ457" s="104"/>
      <c r="HK457" s="104"/>
      <c r="HL457" s="104"/>
      <c r="HM457" s="104"/>
      <c r="HN457" s="104"/>
      <c r="HO457" s="104"/>
      <c r="HP457" s="104"/>
      <c r="HQ457" s="64"/>
      <c r="HR457" s="64"/>
      <c r="HS457" s="64"/>
      <c r="HT457" s="64"/>
      <c r="HU457" s="64"/>
      <c r="HV457" s="64"/>
      <c r="HW457" s="105"/>
      <c r="HX457" s="64"/>
      <c r="HY457" s="280">
        <f t="shared" ref="HY457:HY460" si="525">IF(ISTEXT(EM457), VALUE(EM457), EM457)</f>
        <v>0</v>
      </c>
      <c r="HZ457" s="280">
        <f t="shared" ref="HZ457:HZ460" si="526">IF(ISTEXT(EN457), VALUE(EN457), EN457)</f>
        <v>0</v>
      </c>
      <c r="IA457" s="280">
        <f t="shared" ref="IA457:IA460" si="527">IF(ISTEXT(EO457), VALUE(EO457), EO457)</f>
        <v>0</v>
      </c>
      <c r="IB457" s="64"/>
      <c r="IC457" s="64"/>
    </row>
    <row r="458" spans="1:237" s="106" customFormat="1" ht="22.5" customHeight="1" x14ac:dyDescent="0.25">
      <c r="A458" s="368" t="s">
        <v>3611</v>
      </c>
      <c r="B458" s="369" t="s">
        <v>3612</v>
      </c>
      <c r="C458" s="375" t="s">
        <v>3233</v>
      </c>
      <c r="D458" s="371" t="s">
        <v>3556</v>
      </c>
      <c r="E458" s="371" t="s">
        <v>3613</v>
      </c>
      <c r="F458" s="376" t="s">
        <v>3224</v>
      </c>
      <c r="G458" s="376" t="s">
        <v>3225</v>
      </c>
      <c r="H458" s="373" t="s">
        <v>197</v>
      </c>
      <c r="I458" s="374" t="s">
        <v>3614</v>
      </c>
      <c r="J458" s="421" t="s">
        <v>3268</v>
      </c>
      <c r="K458" s="422" t="s">
        <v>3235</v>
      </c>
      <c r="L458" s="329">
        <f>CONTINUA!BV458</f>
        <v>0</v>
      </c>
      <c r="M458" s="329">
        <f>CONTINUA!BW458</f>
        <v>0</v>
      </c>
      <c r="N458" s="895"/>
      <c r="O458" s="896" t="s">
        <v>4043</v>
      </c>
      <c r="P458" s="897" t="s">
        <v>4035</v>
      </c>
      <c r="Q458" s="400"/>
      <c r="R458" s="401"/>
      <c r="S458" s="400"/>
      <c r="T458" s="401"/>
      <c r="U458" s="400"/>
      <c r="V458" s="401"/>
      <c r="W458" s="400"/>
      <c r="X458" s="401"/>
      <c r="Y458" s="400"/>
      <c r="Z458" s="401"/>
      <c r="AA458" s="400"/>
      <c r="AB458" s="401"/>
      <c r="AC458" s="400"/>
      <c r="AD458" s="401"/>
      <c r="AE458" s="400"/>
      <c r="AF458" s="401"/>
      <c r="AG458" s="400"/>
      <c r="AH458" s="401"/>
      <c r="AI458" s="400"/>
      <c r="AJ458" s="401"/>
      <c r="AK458" s="400"/>
      <c r="AL458" s="401"/>
      <c r="AM458" s="400"/>
      <c r="AN458" s="401"/>
      <c r="AO458" s="400"/>
      <c r="AP458" s="401"/>
      <c r="AQ458" s="400"/>
      <c r="AR458" s="401"/>
      <c r="AS458" s="400"/>
      <c r="AT458" s="401"/>
      <c r="AU458" s="400"/>
      <c r="AV458" s="401"/>
      <c r="AW458" s="400"/>
      <c r="AX458" s="401"/>
      <c r="AY458" s="400"/>
      <c r="AZ458" s="401"/>
      <c r="BA458" s="400"/>
      <c r="BB458" s="401"/>
      <c r="BC458" s="400"/>
      <c r="BD458" s="401"/>
      <c r="BE458" s="400"/>
      <c r="BF458" s="401"/>
      <c r="BG458" s="400"/>
      <c r="BH458" s="401"/>
      <c r="BI458" s="400"/>
      <c r="BJ458" s="401"/>
      <c r="BK458" s="400"/>
      <c r="BL458" s="401"/>
      <c r="BM458" s="400"/>
      <c r="BN458" s="401"/>
      <c r="BO458" s="400"/>
      <c r="BP458" s="401"/>
      <c r="BQ458" s="400"/>
      <c r="BR458" s="401"/>
      <c r="BS458" s="400"/>
      <c r="BT458" s="401"/>
      <c r="BU458" s="400"/>
      <c r="BV458" s="401"/>
      <c r="BW458" s="400"/>
      <c r="BX458" s="401"/>
      <c r="BY458" s="400"/>
      <c r="BZ458" s="401"/>
      <c r="CA458" s="400"/>
      <c r="CB458" s="401"/>
      <c r="CC458" s="400"/>
      <c r="CD458" s="401"/>
      <c r="CE458" s="400"/>
      <c r="CF458" s="401"/>
      <c r="CG458" s="400"/>
      <c r="CH458" s="401"/>
      <c r="CI458" s="400"/>
      <c r="CJ458" s="401"/>
      <c r="CK458" s="400"/>
      <c r="CL458" s="401"/>
      <c r="CM458" s="400"/>
      <c r="CN458" s="401"/>
      <c r="CO458" s="400"/>
      <c r="CP458" s="401"/>
      <c r="CQ458" s="400"/>
      <c r="CR458" s="401"/>
      <c r="CS458" s="400"/>
      <c r="CT458" s="401"/>
      <c r="CU458" s="400"/>
      <c r="CV458" s="401"/>
      <c r="CW458" s="400"/>
      <c r="CX458" s="401"/>
      <c r="CY458" s="400"/>
      <c r="CZ458" s="401"/>
      <c r="DA458" s="400"/>
      <c r="DB458" s="401"/>
      <c r="DC458" s="400"/>
      <c r="DD458" s="401"/>
      <c r="DE458" s="400"/>
      <c r="DF458" s="401"/>
      <c r="DG458" s="400"/>
      <c r="DH458" s="401"/>
      <c r="DI458" s="400"/>
      <c r="DJ458" s="401"/>
      <c r="DK458" s="400"/>
      <c r="DL458" s="401"/>
      <c r="DM458" s="400"/>
      <c r="DN458" s="401"/>
      <c r="DO458" s="400"/>
      <c r="DP458" s="401"/>
      <c r="DQ458" s="400"/>
      <c r="DR458" s="401"/>
      <c r="DS458" s="400"/>
      <c r="DT458" s="401"/>
      <c r="DU458" s="400"/>
      <c r="DV458" s="401"/>
      <c r="DW458" s="400"/>
      <c r="DX458" s="401"/>
      <c r="DY458" s="400"/>
      <c r="DZ458" s="401"/>
      <c r="EA458" s="400"/>
      <c r="EB458" s="401"/>
      <c r="EC458" s="400"/>
      <c r="ED458" s="401"/>
      <c r="EE458" s="400"/>
      <c r="EF458" s="401"/>
      <c r="EG458" s="400"/>
      <c r="EH458" s="401"/>
      <c r="EI458" s="400"/>
      <c r="EJ458" s="447"/>
      <c r="EK458" s="511"/>
      <c r="EL458" s="514"/>
      <c r="EM458" s="448"/>
      <c r="EN458" s="344"/>
      <c r="EO458" s="345"/>
      <c r="EP458" s="171">
        <f t="shared" si="455"/>
        <v>0</v>
      </c>
      <c r="EQ458" s="171">
        <f t="shared" si="456"/>
        <v>0</v>
      </c>
      <c r="ER458" s="171">
        <f t="shared" si="457"/>
        <v>0</v>
      </c>
      <c r="ES458" s="171">
        <f t="shared" si="458"/>
        <v>0</v>
      </c>
      <c r="ET458" s="171">
        <f t="shared" si="459"/>
        <v>0</v>
      </c>
      <c r="EU458" s="171">
        <f t="shared" si="460"/>
        <v>0</v>
      </c>
      <c r="EV458" s="172">
        <f t="shared" si="461"/>
        <v>0</v>
      </c>
      <c r="EW458" s="125"/>
      <c r="EX458" s="248">
        <f t="shared" si="523"/>
        <v>0</v>
      </c>
      <c r="EY458" s="174">
        <f>(L458*regular)+(M458*Cadeirantee)</f>
        <v>0</v>
      </c>
      <c r="EZ458" s="249">
        <f>SUMIF(FG458:GJ458,"&gt;0")</f>
        <v>0</v>
      </c>
      <c r="FA458" s="249">
        <f>SUMIF(FG458:GJ458,"&lt;0")+SUMIF(GN458:HP458,"&lt;0")</f>
        <v>0</v>
      </c>
      <c r="FB458" s="174">
        <v>0</v>
      </c>
      <c r="FC458" s="126">
        <f>N458*km*'VALORES TABELA'!$B$13</f>
        <v>0</v>
      </c>
      <c r="FD458" s="250">
        <f t="shared" si="524"/>
        <v>0</v>
      </c>
      <c r="FE458" s="105"/>
      <c r="FF458" s="108"/>
      <c r="FG458" s="108"/>
      <c r="FH458" s="108"/>
      <c r="FI458" s="108"/>
      <c r="FJ458" s="108"/>
      <c r="FK458" s="108"/>
      <c r="FL458" s="108"/>
      <c r="FM458" s="108"/>
      <c r="FN458" s="108"/>
      <c r="FO458" s="108"/>
      <c r="FP458" s="108"/>
      <c r="FQ458" s="108"/>
      <c r="FR458" s="108"/>
      <c r="FS458" s="108"/>
      <c r="FT458" s="108"/>
      <c r="FU458" s="108"/>
      <c r="FV458" s="108"/>
      <c r="FW458" s="108"/>
      <c r="FX458" s="108"/>
      <c r="FY458" s="108"/>
      <c r="FZ458" s="108"/>
      <c r="GA458" s="108"/>
      <c r="GB458" s="108"/>
      <c r="GC458" s="108"/>
      <c r="GD458" s="108"/>
      <c r="GE458" s="108"/>
      <c r="GF458" s="108"/>
      <c r="GG458" s="108"/>
      <c r="GH458" s="108"/>
      <c r="GI458" s="108"/>
      <c r="GJ458" s="108"/>
      <c r="GK458" s="251"/>
      <c r="GL458" s="103">
        <f t="shared" si="462"/>
        <v>0</v>
      </c>
      <c r="GM458" s="124"/>
      <c r="GN458" s="104"/>
      <c r="GO458" s="104"/>
      <c r="GP458" s="104"/>
      <c r="GQ458" s="104"/>
      <c r="GR458" s="104"/>
      <c r="GS458" s="104"/>
      <c r="GT458" s="104"/>
      <c r="GU458" s="104"/>
      <c r="GV458" s="104"/>
      <c r="GW458" s="104"/>
      <c r="GX458" s="104"/>
      <c r="GY458" s="104"/>
      <c r="GZ458" s="104"/>
      <c r="HA458" s="104"/>
      <c r="HB458" s="104"/>
      <c r="HC458" s="104"/>
      <c r="HD458" s="104"/>
      <c r="HE458" s="104"/>
      <c r="HF458" s="104"/>
      <c r="HG458" s="104"/>
      <c r="HH458" s="104"/>
      <c r="HI458" s="104"/>
      <c r="HJ458" s="104"/>
      <c r="HK458" s="104"/>
      <c r="HL458" s="104"/>
      <c r="HM458" s="104"/>
      <c r="HN458" s="104"/>
      <c r="HO458" s="104"/>
      <c r="HP458" s="104"/>
      <c r="HQ458" s="64"/>
      <c r="HR458" s="64"/>
      <c r="HS458" s="64"/>
      <c r="HT458" s="64"/>
      <c r="HU458" s="64"/>
      <c r="HV458" s="64"/>
      <c r="HW458" s="105"/>
      <c r="HX458" s="64"/>
      <c r="HY458" s="280">
        <f t="shared" si="525"/>
        <v>0</v>
      </c>
      <c r="HZ458" s="280">
        <f t="shared" si="526"/>
        <v>0</v>
      </c>
      <c r="IA458" s="280">
        <f t="shared" si="527"/>
        <v>0</v>
      </c>
      <c r="IB458" s="64"/>
      <c r="IC458" s="64"/>
    </row>
    <row r="459" spans="1:237" s="106" customFormat="1" ht="22.5" customHeight="1" x14ac:dyDescent="0.25">
      <c r="A459" s="368" t="s">
        <v>3611</v>
      </c>
      <c r="B459" s="369" t="s">
        <v>3612</v>
      </c>
      <c r="C459" s="375" t="s">
        <v>3233</v>
      </c>
      <c r="D459" s="371" t="s">
        <v>3556</v>
      </c>
      <c r="E459" s="371" t="s">
        <v>3613</v>
      </c>
      <c r="F459" s="376" t="s">
        <v>3224</v>
      </c>
      <c r="G459" s="376" t="s">
        <v>3225</v>
      </c>
      <c r="H459" s="373" t="s">
        <v>197</v>
      </c>
      <c r="I459" s="374" t="s">
        <v>3614</v>
      </c>
      <c r="J459" s="421" t="s">
        <v>3268</v>
      </c>
      <c r="K459" s="423" t="s">
        <v>3236</v>
      </c>
      <c r="L459" s="329">
        <f>CONTINUA!BV459</f>
        <v>0</v>
      </c>
      <c r="M459" s="329">
        <f>CONTINUA!BW459</f>
        <v>0</v>
      </c>
      <c r="N459" s="895"/>
      <c r="O459" s="896" t="s">
        <v>4043</v>
      </c>
      <c r="P459" s="897" t="s">
        <v>4035</v>
      </c>
      <c r="Q459" s="400"/>
      <c r="R459" s="401"/>
      <c r="S459" s="400"/>
      <c r="T459" s="401"/>
      <c r="U459" s="400"/>
      <c r="V459" s="401"/>
      <c r="W459" s="400"/>
      <c r="X459" s="401"/>
      <c r="Y459" s="400"/>
      <c r="Z459" s="401"/>
      <c r="AA459" s="400"/>
      <c r="AB459" s="401"/>
      <c r="AC459" s="400"/>
      <c r="AD459" s="401"/>
      <c r="AE459" s="400"/>
      <c r="AF459" s="401"/>
      <c r="AG459" s="400"/>
      <c r="AH459" s="401"/>
      <c r="AI459" s="400"/>
      <c r="AJ459" s="401"/>
      <c r="AK459" s="400"/>
      <c r="AL459" s="401"/>
      <c r="AM459" s="400"/>
      <c r="AN459" s="401"/>
      <c r="AO459" s="400"/>
      <c r="AP459" s="401"/>
      <c r="AQ459" s="400"/>
      <c r="AR459" s="401"/>
      <c r="AS459" s="400"/>
      <c r="AT459" s="401"/>
      <c r="AU459" s="400"/>
      <c r="AV459" s="401"/>
      <c r="AW459" s="400"/>
      <c r="AX459" s="401"/>
      <c r="AY459" s="400"/>
      <c r="AZ459" s="401"/>
      <c r="BA459" s="400"/>
      <c r="BB459" s="401"/>
      <c r="BC459" s="400"/>
      <c r="BD459" s="401"/>
      <c r="BE459" s="400"/>
      <c r="BF459" s="401"/>
      <c r="BG459" s="400"/>
      <c r="BH459" s="401"/>
      <c r="BI459" s="400"/>
      <c r="BJ459" s="401"/>
      <c r="BK459" s="400"/>
      <c r="BL459" s="401"/>
      <c r="BM459" s="400"/>
      <c r="BN459" s="401"/>
      <c r="BO459" s="400"/>
      <c r="BP459" s="401"/>
      <c r="BQ459" s="400"/>
      <c r="BR459" s="401"/>
      <c r="BS459" s="400"/>
      <c r="BT459" s="401"/>
      <c r="BU459" s="400"/>
      <c r="BV459" s="401"/>
      <c r="BW459" s="400"/>
      <c r="BX459" s="401"/>
      <c r="BY459" s="400"/>
      <c r="BZ459" s="401"/>
      <c r="CA459" s="400"/>
      <c r="CB459" s="401"/>
      <c r="CC459" s="400"/>
      <c r="CD459" s="401"/>
      <c r="CE459" s="400"/>
      <c r="CF459" s="401"/>
      <c r="CG459" s="400"/>
      <c r="CH459" s="401"/>
      <c r="CI459" s="400"/>
      <c r="CJ459" s="401"/>
      <c r="CK459" s="400"/>
      <c r="CL459" s="401"/>
      <c r="CM459" s="400"/>
      <c r="CN459" s="401"/>
      <c r="CO459" s="400"/>
      <c r="CP459" s="401"/>
      <c r="CQ459" s="400"/>
      <c r="CR459" s="401"/>
      <c r="CS459" s="400"/>
      <c r="CT459" s="401"/>
      <c r="CU459" s="400"/>
      <c r="CV459" s="401"/>
      <c r="CW459" s="400"/>
      <c r="CX459" s="401"/>
      <c r="CY459" s="400"/>
      <c r="CZ459" s="401"/>
      <c r="DA459" s="400"/>
      <c r="DB459" s="401"/>
      <c r="DC459" s="400"/>
      <c r="DD459" s="401"/>
      <c r="DE459" s="400"/>
      <c r="DF459" s="401"/>
      <c r="DG459" s="400"/>
      <c r="DH459" s="401"/>
      <c r="DI459" s="400"/>
      <c r="DJ459" s="401"/>
      <c r="DK459" s="400"/>
      <c r="DL459" s="401"/>
      <c r="DM459" s="400"/>
      <c r="DN459" s="401"/>
      <c r="DO459" s="400"/>
      <c r="DP459" s="401"/>
      <c r="DQ459" s="400"/>
      <c r="DR459" s="401"/>
      <c r="DS459" s="400"/>
      <c r="DT459" s="401"/>
      <c r="DU459" s="400"/>
      <c r="DV459" s="401"/>
      <c r="DW459" s="400"/>
      <c r="DX459" s="401"/>
      <c r="DY459" s="400"/>
      <c r="DZ459" s="401"/>
      <c r="EA459" s="400"/>
      <c r="EB459" s="401"/>
      <c r="EC459" s="400"/>
      <c r="ED459" s="401"/>
      <c r="EE459" s="400"/>
      <c r="EF459" s="401"/>
      <c r="EG459" s="400"/>
      <c r="EH459" s="401"/>
      <c r="EI459" s="400"/>
      <c r="EJ459" s="447"/>
      <c r="EK459" s="511"/>
      <c r="EL459" s="514"/>
      <c r="EM459" s="448"/>
      <c r="EN459" s="344"/>
      <c r="EO459" s="345"/>
      <c r="EP459" s="171">
        <f t="shared" ref="EP459:EP522" si="528">Q459</f>
        <v>0</v>
      </c>
      <c r="EQ459" s="171">
        <f t="shared" ref="EQ459:EQ522" si="529">U459+Y459+AC459+AG459+AK459+AO459+AS459+AW459+BA459+BE459+BI459+BM459+BQ459+BU459+BY459+CC459+CG459+CK459+CO459+CS459+CW459+DA459+DE459+DI459+DM459+DQ459+DU459+DY459+EC459+EG459</f>
        <v>0</v>
      </c>
      <c r="ER459" s="171">
        <f t="shared" ref="ER459:ER522" si="530">S459+W459+AA459+AE459+AI459+AM459+AQ459+AU459+AY459+BC459+BG459+BK459+BO459+BS459+BW459+CA459+CE459+CI459+CM459+CQ459+CU459+CY459+DC459+DG459+DK459+DO459+DS459+DW459+EA459+EE459+EI459</f>
        <v>0</v>
      </c>
      <c r="ES459" s="171">
        <f t="shared" ref="ES459:ES522" si="531">R459</f>
        <v>0</v>
      </c>
      <c r="ET459" s="171">
        <f t="shared" ref="ET459:ET522" si="532">V459+Z459+AD459+AH459+AL459+AP459+AT459+AX459+BB459+BF459+BJ459+BN459+BR459+BV459+BZ459+CD459+CH459+CL459+CP459+CT459+CX459+DB459+DF459+DJ459+DN459+DR459+DV459+DZ459+ED459+EH459</f>
        <v>0</v>
      </c>
      <c r="EU459" s="171">
        <f t="shared" ref="EU459:EU522" si="533">T459+X459+AB459+AF459+AJ459+AN459+AR459+AV459+AZ459+BD459+BH459+BL459+BP459+BT459+BX459+CB459+CF459+CJ459+CN459+CR459+CV459+CZ459+DD459+DH459+DL459+DP459+DT459+DX459+EB459+EF459+EJ459</f>
        <v>0</v>
      </c>
      <c r="EV459" s="172">
        <f t="shared" ref="EV459:EV522" si="534">EP459+EQ459+ES459+ET459+ER459+EU459</f>
        <v>0</v>
      </c>
      <c r="EW459" s="127"/>
      <c r="EX459" s="248">
        <f t="shared" si="523"/>
        <v>0</v>
      </c>
      <c r="EY459" s="174">
        <f>(L459*regular)+(M459*Cadeirantee)</f>
        <v>0</v>
      </c>
      <c r="EZ459" s="249">
        <f>SUMIF(FG459:GJ459,"&gt;0")</f>
        <v>0</v>
      </c>
      <c r="FA459" s="249">
        <f>SUMIF(FG459:GJ459,"&lt;0")+SUMIF(GN459:HP459,"&lt;0")</f>
        <v>0</v>
      </c>
      <c r="FB459" s="174">
        <v>0</v>
      </c>
      <c r="FC459" s="126">
        <f>N459*km*'VALORES TABELA'!$B$13</f>
        <v>0</v>
      </c>
      <c r="FD459" s="250">
        <f t="shared" si="524"/>
        <v>0</v>
      </c>
      <c r="FE459" s="105"/>
      <c r="FF459" s="118"/>
      <c r="FG459" s="118"/>
      <c r="FH459" s="118"/>
      <c r="FI459" s="118"/>
      <c r="FJ459" s="118"/>
      <c r="FK459" s="118"/>
      <c r="FL459" s="118"/>
      <c r="FM459" s="118"/>
      <c r="FN459" s="118"/>
      <c r="FO459" s="118"/>
      <c r="FP459" s="118"/>
      <c r="FQ459" s="118"/>
      <c r="FR459" s="118"/>
      <c r="FS459" s="118"/>
      <c r="FT459" s="118"/>
      <c r="FU459" s="118"/>
      <c r="FV459" s="118"/>
      <c r="FW459" s="118"/>
      <c r="FX459" s="118"/>
      <c r="FY459" s="118"/>
      <c r="FZ459" s="118"/>
      <c r="GA459" s="118"/>
      <c r="GB459" s="118"/>
      <c r="GC459" s="118"/>
      <c r="GD459" s="118"/>
      <c r="GE459" s="118"/>
      <c r="GF459" s="118"/>
      <c r="GG459" s="118"/>
      <c r="GH459" s="118"/>
      <c r="GI459" s="118"/>
      <c r="GJ459" s="118"/>
      <c r="GK459" s="252"/>
      <c r="GL459" s="103">
        <f t="shared" ref="GL459:GL522" si="535">IF(J459="ADAPTADO",T459*Cadeirante/30*GM459+S459*Percapita/30*GM459,IF(J459="NORMAL",(S459+T459)*Percapita/30*GM459,IF(J459="CRECHE",0)))*-1</f>
        <v>0</v>
      </c>
      <c r="GM459" s="124"/>
      <c r="GN459" s="104"/>
      <c r="GO459" s="104"/>
      <c r="GP459" s="104"/>
      <c r="GQ459" s="104"/>
      <c r="GR459" s="104"/>
      <c r="GS459" s="104"/>
      <c r="GT459" s="104"/>
      <c r="GU459" s="104"/>
      <c r="GV459" s="104"/>
      <c r="GW459" s="104"/>
      <c r="GX459" s="104"/>
      <c r="GY459" s="104"/>
      <c r="GZ459" s="104"/>
      <c r="HA459" s="104"/>
      <c r="HB459" s="104"/>
      <c r="HC459" s="104"/>
      <c r="HD459" s="104"/>
      <c r="HE459" s="104"/>
      <c r="HF459" s="104"/>
      <c r="HG459" s="104"/>
      <c r="HH459" s="104"/>
      <c r="HI459" s="104"/>
      <c r="HJ459" s="104"/>
      <c r="HK459" s="104"/>
      <c r="HL459" s="104"/>
      <c r="HM459" s="104"/>
      <c r="HN459" s="104"/>
      <c r="HO459" s="104"/>
      <c r="HP459" s="104"/>
      <c r="HQ459" s="64"/>
      <c r="HR459" s="65"/>
      <c r="HS459" s="65"/>
      <c r="HT459" s="65"/>
      <c r="HU459" s="65"/>
      <c r="HV459" s="65"/>
      <c r="HW459" s="105"/>
      <c r="HX459" s="65"/>
      <c r="HY459" s="280">
        <f t="shared" si="525"/>
        <v>0</v>
      </c>
      <c r="HZ459" s="280">
        <f t="shared" si="526"/>
        <v>0</v>
      </c>
      <c r="IA459" s="280">
        <f t="shared" si="527"/>
        <v>0</v>
      </c>
      <c r="IB459" s="65"/>
      <c r="IC459" s="65"/>
    </row>
    <row r="460" spans="1:237" s="106" customFormat="1" ht="22.5" customHeight="1" thickBot="1" x14ac:dyDescent="0.3">
      <c r="A460" s="377" t="s">
        <v>3611</v>
      </c>
      <c r="B460" s="378" t="s">
        <v>3612</v>
      </c>
      <c r="C460" s="379" t="s">
        <v>3233</v>
      </c>
      <c r="D460" s="380" t="s">
        <v>3556</v>
      </c>
      <c r="E460" s="380" t="s">
        <v>3613</v>
      </c>
      <c r="F460" s="381" t="s">
        <v>3224</v>
      </c>
      <c r="G460" s="381" t="s">
        <v>3225</v>
      </c>
      <c r="H460" s="382" t="s">
        <v>197</v>
      </c>
      <c r="I460" s="383" t="s">
        <v>3614</v>
      </c>
      <c r="J460" s="421" t="s">
        <v>3268</v>
      </c>
      <c r="K460" s="424" t="s">
        <v>60</v>
      </c>
      <c r="L460" s="329">
        <f>CONTINUA!BV460</f>
        <v>0</v>
      </c>
      <c r="M460" s="329">
        <f>CONTINUA!BW460</f>
        <v>0</v>
      </c>
      <c r="N460" s="895"/>
      <c r="O460" s="896" t="s">
        <v>4043</v>
      </c>
      <c r="P460" s="897" t="s">
        <v>4035</v>
      </c>
      <c r="Q460" s="400"/>
      <c r="R460" s="401"/>
      <c r="S460" s="400"/>
      <c r="T460" s="401"/>
      <c r="U460" s="400"/>
      <c r="V460" s="401"/>
      <c r="W460" s="400"/>
      <c r="X460" s="401"/>
      <c r="Y460" s="400"/>
      <c r="Z460" s="401"/>
      <c r="AA460" s="400"/>
      <c r="AB460" s="401"/>
      <c r="AC460" s="400"/>
      <c r="AD460" s="401"/>
      <c r="AE460" s="400"/>
      <c r="AF460" s="401"/>
      <c r="AG460" s="400"/>
      <c r="AH460" s="401"/>
      <c r="AI460" s="400"/>
      <c r="AJ460" s="401"/>
      <c r="AK460" s="400"/>
      <c r="AL460" s="401"/>
      <c r="AM460" s="400"/>
      <c r="AN460" s="401"/>
      <c r="AO460" s="400"/>
      <c r="AP460" s="401"/>
      <c r="AQ460" s="400"/>
      <c r="AR460" s="401"/>
      <c r="AS460" s="400"/>
      <c r="AT460" s="401"/>
      <c r="AU460" s="400"/>
      <c r="AV460" s="401"/>
      <c r="AW460" s="400"/>
      <c r="AX460" s="401"/>
      <c r="AY460" s="400"/>
      <c r="AZ460" s="401"/>
      <c r="BA460" s="400"/>
      <c r="BB460" s="401"/>
      <c r="BC460" s="400"/>
      <c r="BD460" s="401"/>
      <c r="BE460" s="400"/>
      <c r="BF460" s="401"/>
      <c r="BG460" s="400"/>
      <c r="BH460" s="401"/>
      <c r="BI460" s="400"/>
      <c r="BJ460" s="401"/>
      <c r="BK460" s="400"/>
      <c r="BL460" s="401"/>
      <c r="BM460" s="400"/>
      <c r="BN460" s="401"/>
      <c r="BO460" s="400"/>
      <c r="BP460" s="401"/>
      <c r="BQ460" s="400"/>
      <c r="BR460" s="401"/>
      <c r="BS460" s="400"/>
      <c r="BT460" s="401"/>
      <c r="BU460" s="400"/>
      <c r="BV460" s="401"/>
      <c r="BW460" s="400"/>
      <c r="BX460" s="401"/>
      <c r="BY460" s="400"/>
      <c r="BZ460" s="401"/>
      <c r="CA460" s="400"/>
      <c r="CB460" s="401"/>
      <c r="CC460" s="400"/>
      <c r="CD460" s="401"/>
      <c r="CE460" s="400"/>
      <c r="CF460" s="401"/>
      <c r="CG460" s="400"/>
      <c r="CH460" s="401"/>
      <c r="CI460" s="400"/>
      <c r="CJ460" s="401"/>
      <c r="CK460" s="400"/>
      <c r="CL460" s="401"/>
      <c r="CM460" s="400"/>
      <c r="CN460" s="401"/>
      <c r="CO460" s="400"/>
      <c r="CP460" s="401"/>
      <c r="CQ460" s="400"/>
      <c r="CR460" s="401"/>
      <c r="CS460" s="400"/>
      <c r="CT460" s="401"/>
      <c r="CU460" s="400"/>
      <c r="CV460" s="401"/>
      <c r="CW460" s="400"/>
      <c r="CX460" s="401"/>
      <c r="CY460" s="400"/>
      <c r="CZ460" s="401"/>
      <c r="DA460" s="400"/>
      <c r="DB460" s="401"/>
      <c r="DC460" s="400"/>
      <c r="DD460" s="401"/>
      <c r="DE460" s="400"/>
      <c r="DF460" s="401"/>
      <c r="DG460" s="400"/>
      <c r="DH460" s="401"/>
      <c r="DI460" s="400"/>
      <c r="DJ460" s="401"/>
      <c r="DK460" s="400"/>
      <c r="DL460" s="401"/>
      <c r="DM460" s="400"/>
      <c r="DN460" s="401"/>
      <c r="DO460" s="400"/>
      <c r="DP460" s="401"/>
      <c r="DQ460" s="400"/>
      <c r="DR460" s="401"/>
      <c r="DS460" s="400"/>
      <c r="DT460" s="401"/>
      <c r="DU460" s="400"/>
      <c r="DV460" s="401"/>
      <c r="DW460" s="400"/>
      <c r="DX460" s="401"/>
      <c r="DY460" s="400"/>
      <c r="DZ460" s="401"/>
      <c r="EA460" s="400"/>
      <c r="EB460" s="401"/>
      <c r="EC460" s="400"/>
      <c r="ED460" s="401"/>
      <c r="EE460" s="400"/>
      <c r="EF460" s="401"/>
      <c r="EG460" s="400"/>
      <c r="EH460" s="401"/>
      <c r="EI460" s="400"/>
      <c r="EJ460" s="447"/>
      <c r="EK460" s="512"/>
      <c r="EL460" s="515"/>
      <c r="EM460" s="450"/>
      <c r="EN460" s="348"/>
      <c r="EO460" s="348"/>
      <c r="EP460" s="179">
        <f t="shared" si="528"/>
        <v>0</v>
      </c>
      <c r="EQ460" s="179">
        <f t="shared" si="529"/>
        <v>0</v>
      </c>
      <c r="ER460" s="179">
        <f t="shared" si="530"/>
        <v>0</v>
      </c>
      <c r="ES460" s="179">
        <f t="shared" si="531"/>
        <v>0</v>
      </c>
      <c r="ET460" s="179">
        <f t="shared" si="532"/>
        <v>0</v>
      </c>
      <c r="EU460" s="179">
        <f t="shared" si="533"/>
        <v>0</v>
      </c>
      <c r="EV460" s="172">
        <f t="shared" si="534"/>
        <v>0</v>
      </c>
      <c r="EW460" s="253"/>
      <c r="EX460" s="254">
        <v>0</v>
      </c>
      <c r="EY460" s="180">
        <v>0</v>
      </c>
      <c r="EZ460" s="255">
        <v>0</v>
      </c>
      <c r="FA460" s="255">
        <v>0</v>
      </c>
      <c r="FB460" s="180">
        <f>SUM(FF460:GI460)/2</f>
        <v>0</v>
      </c>
      <c r="FC460" s="256">
        <f>N460*km*'VALORES TABELA'!$B$13</f>
        <v>0</v>
      </c>
      <c r="FD460" s="250">
        <f t="shared" si="524"/>
        <v>0</v>
      </c>
      <c r="FE460" s="257"/>
      <c r="FF460" s="181">
        <f>((Q460+S460)*Percapita)+((R460+T460)*Cadeirante)</f>
        <v>0</v>
      </c>
      <c r="FG460" s="181">
        <f>((U460+W460)*Percapita/30*FG$4)+((V460+X460)*Cadeirante/30*FG$4)</f>
        <v>0</v>
      </c>
      <c r="FH460" s="181">
        <f>((Y460+AA460)*Percapita/30*FH$4)+((Z460+AB460)*Cadeirante/30*FH$4)</f>
        <v>0</v>
      </c>
      <c r="FI460" s="181">
        <f>((AC460+AE460)*Percapita/30*FI$4)+((AD460+AF460)*Cadeirante/30*FI$4)</f>
        <v>0</v>
      </c>
      <c r="FJ460" s="181">
        <f>((AG460+AI460)*Percapita/30*FJ$4)+((AH460+AJ460)*Cadeirante/30*FJ$4)</f>
        <v>0</v>
      </c>
      <c r="FK460" s="181">
        <f>((AK460+AM460)*Percapita/30*FK$4)+((AL460+AN460)*Cadeirante/30*FK$4)</f>
        <v>0</v>
      </c>
      <c r="FL460" s="181">
        <f>((AO460+AQ460)*Percapita/30*FL$4)+((AP460+AR460)*Cadeirante/30*FL$4)</f>
        <v>0</v>
      </c>
      <c r="FM460" s="181">
        <f>((AS460+AU460)*Percapita/30*FM$4)+((AT460+AV460)*Cadeirante/30*FM$4)</f>
        <v>0</v>
      </c>
      <c r="FN460" s="181">
        <f>((AW460+AY460)*Percapita/30*FN$4)+((AX460+AZ460)*Cadeirante/30*FN$4)</f>
        <v>0</v>
      </c>
      <c r="FO460" s="181">
        <f>((BA460+BC460)*Percapita/30*FO$4)+((BB460+BD460)*Cadeirante/30*FO$4)</f>
        <v>0</v>
      </c>
      <c r="FP460" s="181">
        <f>((BE460+BG460)*Percapita/30*FP$4)+((BF460+BH460)*Cadeirante/30*FP$4)</f>
        <v>0</v>
      </c>
      <c r="FQ460" s="181">
        <f>((BI460+BK460)*Percapita/30*FQ$4)+((BJ460+BL460)*Cadeirante/30*FQ$4)</f>
        <v>0</v>
      </c>
      <c r="FR460" s="181">
        <f>((BM460+BO460)*Percapita/30*FR$4)+((BN460+BP460)*Cadeirante/30*FR$4)</f>
        <v>0</v>
      </c>
      <c r="FS460" s="181">
        <f>((BQ460+BS460)*Percapita/30*FS$4)+((BR460+BT460)*Cadeirante/30*FS$4)</f>
        <v>0</v>
      </c>
      <c r="FT460" s="181">
        <f>((BU460+BW460)*Percapita/30*FT$4)+((BV460+BX460)*Cadeirante/30*FT$4)</f>
        <v>0</v>
      </c>
      <c r="FU460" s="181">
        <f>((BY460+CA460)*Percapita/30*FU$4)+((BZ460+CB460)*Cadeirante/30*FU$4)</f>
        <v>0</v>
      </c>
      <c r="FV460" s="181">
        <f>((CC460+CE460)*Percapita/30*FV$4)+((CD460+CF460)*Cadeirante/30*FV$4)</f>
        <v>0</v>
      </c>
      <c r="FW460" s="181">
        <f>((CG460+CI460)*Percapita/30*FW$4)+((CI460+CK460)*Cadeirante/30*FW$4)</f>
        <v>0</v>
      </c>
      <c r="FX460" s="181">
        <f>((CK460+CM460)*Percapita/30*FX$4)+((CL460+CN460)*Cadeirante/30*FX$4)</f>
        <v>0</v>
      </c>
      <c r="FY460" s="181">
        <f>((CO460+CQ460)*Percapita/30*FY$4)+((CP460+CR460)*Cadeirante/30*FY$4)</f>
        <v>0</v>
      </c>
      <c r="FZ460" s="181">
        <f>((CS460+CU460)*Percapita/30*FZ$4)+((CT460+CV460)*Cadeirante/30*FZ$4)</f>
        <v>0</v>
      </c>
      <c r="GA460" s="181">
        <f>((CW460+CY460)*Percapita/30*GA$4)+((CX460+CZ460)*Cadeirante/30*GA$4)</f>
        <v>0</v>
      </c>
      <c r="GB460" s="181">
        <f>((DA460+DC460)*Percapita/30*GB$4)+((DB460+DD460)*Cadeirante/30*GB$4)</f>
        <v>0</v>
      </c>
      <c r="GC460" s="181">
        <f>((DE460+DG460)*Percapita/30*GC$4)+((DF460+DH460)*Cadeirante/30*GC$4)</f>
        <v>0</v>
      </c>
      <c r="GD460" s="181">
        <f>((DI460+DK460)*Percapita/30*GD$4)+((DJ460+DL460)*Cadeirante/30*GD$4)</f>
        <v>0</v>
      </c>
      <c r="GE460" s="181">
        <f>((DM460+DO460)*Percapita/30*GE$4)+((DN460+DP460)*Cadeirante/30*GE$4)</f>
        <v>0</v>
      </c>
      <c r="GF460" s="181">
        <f>((DQ460+DS460)*Percapita/30*GF$4)+((DR460+DT460)*Cadeirante/30*GF$4)</f>
        <v>0</v>
      </c>
      <c r="GG460" s="181">
        <f>((DU460+DW460)*Percapita/30*GG$4)+((DV460+DX460)*Cadeirante/30*GG$4)</f>
        <v>0</v>
      </c>
      <c r="GH460" s="181">
        <f>((DY460+EA460)*Percapita/30*GH$4)+((DZ460+EB460)*Cadeirante/30*GH$4)</f>
        <v>0</v>
      </c>
      <c r="GI460" s="181">
        <f>((EC460+EE460)*Percapita/30*GI$4)+((ED460+EF460)*Cadeirante/30*GI$4)</f>
        <v>0</v>
      </c>
      <c r="GJ460" s="181">
        <f>((EG460+EI460)*Percapita)+((EH460+EJ460)*Cadeirante)</f>
        <v>0</v>
      </c>
      <c r="GK460" s="258"/>
      <c r="GL460" s="103">
        <f t="shared" si="535"/>
        <v>0</v>
      </c>
      <c r="GM460" s="124"/>
      <c r="GN460" s="182"/>
      <c r="GO460" s="182"/>
      <c r="GP460" s="182"/>
      <c r="GQ460" s="182"/>
      <c r="GR460" s="182"/>
      <c r="GS460" s="182"/>
      <c r="GT460" s="182"/>
      <c r="GU460" s="182"/>
      <c r="GV460" s="182"/>
      <c r="GW460" s="182"/>
      <c r="GX460" s="182"/>
      <c r="GY460" s="182"/>
      <c r="GZ460" s="182"/>
      <c r="HA460" s="182"/>
      <c r="HB460" s="182"/>
      <c r="HC460" s="182"/>
      <c r="HD460" s="182"/>
      <c r="HE460" s="182"/>
      <c r="HF460" s="182"/>
      <c r="HG460" s="182"/>
      <c r="HH460" s="182"/>
      <c r="HI460" s="182"/>
      <c r="HJ460" s="182"/>
      <c r="HK460" s="182"/>
      <c r="HL460" s="182"/>
      <c r="HM460" s="182"/>
      <c r="HN460" s="182"/>
      <c r="HO460" s="182"/>
      <c r="HP460" s="259"/>
      <c r="HQ460" s="64"/>
      <c r="HW460" s="257"/>
      <c r="HY460" s="280">
        <f t="shared" si="525"/>
        <v>0</v>
      </c>
      <c r="HZ460" s="280">
        <f t="shared" si="526"/>
        <v>0</v>
      </c>
      <c r="IA460" s="280">
        <f t="shared" si="527"/>
        <v>0</v>
      </c>
    </row>
    <row r="461" spans="1:237" s="106" customFormat="1" ht="22.5" customHeight="1" x14ac:dyDescent="0.25">
      <c r="A461" t="s">
        <v>3615</v>
      </c>
      <c r="B461" s="522" t="s">
        <v>3616</v>
      </c>
      <c r="C461" s="523">
        <v>3</v>
      </c>
      <c r="D461" s="524" t="s">
        <v>3617</v>
      </c>
      <c r="E461" s="524" t="s">
        <v>3618</v>
      </c>
      <c r="F461" s="525" t="s">
        <v>3224</v>
      </c>
      <c r="G461" s="525" t="s">
        <v>3225</v>
      </c>
      <c r="H461" s="350" t="s">
        <v>905</v>
      </c>
      <c r="I461" s="351" t="s">
        <v>3619</v>
      </c>
      <c r="J461" s="409" t="s">
        <v>3300</v>
      </c>
      <c r="K461" s="410" t="s">
        <v>3232</v>
      </c>
      <c r="L461" s="329">
        <f>CONTINUA!BV461</f>
        <v>0</v>
      </c>
      <c r="M461" s="329">
        <f>CONTINUA!BW461</f>
        <v>0</v>
      </c>
      <c r="N461" s="895"/>
      <c r="O461" s="896" t="s">
        <v>4044</v>
      </c>
      <c r="P461" s="897" t="s">
        <v>4035</v>
      </c>
      <c r="Q461" s="400"/>
      <c r="R461" s="401"/>
      <c r="S461" s="400"/>
      <c r="T461" s="401"/>
      <c r="U461" s="400"/>
      <c r="V461" s="401"/>
      <c r="W461" s="400"/>
      <c r="X461" s="401"/>
      <c r="Y461" s="400"/>
      <c r="Z461" s="401"/>
      <c r="AA461" s="400"/>
      <c r="AB461" s="401"/>
      <c r="AC461" s="400"/>
      <c r="AD461" s="401"/>
      <c r="AE461" s="400"/>
      <c r="AF461" s="401"/>
      <c r="AG461" s="400"/>
      <c r="AH461" s="401"/>
      <c r="AI461" s="400"/>
      <c r="AJ461" s="401"/>
      <c r="AK461" s="400"/>
      <c r="AL461" s="401"/>
      <c r="AM461" s="400"/>
      <c r="AN461" s="401"/>
      <c r="AO461" s="400"/>
      <c r="AP461" s="401"/>
      <c r="AQ461" s="400"/>
      <c r="AR461" s="401"/>
      <c r="AS461" s="400"/>
      <c r="AT461" s="401"/>
      <c r="AU461" s="400"/>
      <c r="AV461" s="401"/>
      <c r="AW461" s="400"/>
      <c r="AX461" s="401"/>
      <c r="AY461" s="400"/>
      <c r="AZ461" s="401"/>
      <c r="BA461" s="400"/>
      <c r="BB461" s="401"/>
      <c r="BC461" s="400"/>
      <c r="BD461" s="401"/>
      <c r="BE461" s="400"/>
      <c r="BF461" s="401"/>
      <c r="BG461" s="400"/>
      <c r="BH461" s="401"/>
      <c r="BI461" s="400"/>
      <c r="BJ461" s="401"/>
      <c r="BK461" s="400"/>
      <c r="BL461" s="401"/>
      <c r="BM461" s="400"/>
      <c r="BN461" s="401"/>
      <c r="BO461" s="400"/>
      <c r="BP461" s="401"/>
      <c r="BQ461" s="400"/>
      <c r="BR461" s="401"/>
      <c r="BS461" s="400"/>
      <c r="BT461" s="401"/>
      <c r="BU461" s="400"/>
      <c r="BV461" s="401"/>
      <c r="BW461" s="400"/>
      <c r="BX461" s="401"/>
      <c r="BY461" s="400"/>
      <c r="BZ461" s="401"/>
      <c r="CA461" s="400"/>
      <c r="CB461" s="401"/>
      <c r="CC461" s="400"/>
      <c r="CD461" s="401"/>
      <c r="CE461" s="400"/>
      <c r="CF461" s="401"/>
      <c r="CG461" s="400"/>
      <c r="CH461" s="401"/>
      <c r="CI461" s="400"/>
      <c r="CJ461" s="401"/>
      <c r="CK461" s="400"/>
      <c r="CL461" s="401"/>
      <c r="CM461" s="400"/>
      <c r="CN461" s="401"/>
      <c r="CO461" s="400"/>
      <c r="CP461" s="401"/>
      <c r="CQ461" s="400"/>
      <c r="CR461" s="401"/>
      <c r="CS461" s="400"/>
      <c r="CT461" s="401"/>
      <c r="CU461" s="400"/>
      <c r="CV461" s="401"/>
      <c r="CW461" s="400"/>
      <c r="CX461" s="401"/>
      <c r="CY461" s="400"/>
      <c r="CZ461" s="401"/>
      <c r="DA461" s="400"/>
      <c r="DB461" s="401"/>
      <c r="DC461" s="400"/>
      <c r="DD461" s="401"/>
      <c r="DE461" s="400"/>
      <c r="DF461" s="401"/>
      <c r="DG461" s="400"/>
      <c r="DH461" s="401"/>
      <c r="DI461" s="400"/>
      <c r="DJ461" s="401"/>
      <c r="DK461" s="400"/>
      <c r="DL461" s="401"/>
      <c r="DM461" s="400"/>
      <c r="DN461" s="401"/>
      <c r="DO461" s="400"/>
      <c r="DP461" s="401"/>
      <c r="DQ461" s="400"/>
      <c r="DR461" s="401"/>
      <c r="DS461" s="400"/>
      <c r="DT461" s="401"/>
      <c r="DU461" s="400"/>
      <c r="DV461" s="401"/>
      <c r="DW461" s="400"/>
      <c r="DX461" s="401"/>
      <c r="DY461" s="400"/>
      <c r="DZ461" s="401"/>
      <c r="EA461" s="400"/>
      <c r="EB461" s="401"/>
      <c r="EC461" s="400"/>
      <c r="ED461" s="401"/>
      <c r="EE461" s="400"/>
      <c r="EF461" s="401"/>
      <c r="EG461" s="400"/>
      <c r="EH461" s="401"/>
      <c r="EI461" s="400"/>
      <c r="EJ461" s="447"/>
      <c r="EK461" s="510"/>
      <c r="EL461" s="513"/>
      <c r="EM461" s="520"/>
      <c r="EN461" s="520"/>
      <c r="EO461" s="520"/>
      <c r="EP461" s="171">
        <f t="shared" si="528"/>
        <v>0</v>
      </c>
      <c r="EQ461" s="171">
        <f t="shared" si="529"/>
        <v>0</v>
      </c>
      <c r="ER461" s="171">
        <f t="shared" si="530"/>
        <v>0</v>
      </c>
      <c r="ES461" s="171">
        <f t="shared" si="531"/>
        <v>0</v>
      </c>
      <c r="ET461" s="171">
        <f t="shared" si="532"/>
        <v>0</v>
      </c>
      <c r="EU461" s="171">
        <f t="shared" si="533"/>
        <v>0</v>
      </c>
      <c r="EV461" s="172">
        <f t="shared" si="534"/>
        <v>0</v>
      </c>
      <c r="EW461" s="367">
        <f>IF(C461=4,IF(MAX(Q461:EJ463)&gt;0,(Especiall/30*(IF(($G461-$F461)=($G$5-$F$5),30,IF(DAY($G461)=31,($G461-$F461),($G461-$F461)+1)))),0),0)</f>
        <v>0</v>
      </c>
      <c r="EX461" s="248">
        <f t="shared" ref="EX461:EX464" si="536">FF461</f>
        <v>16188.48</v>
      </c>
      <c r="EY461" s="174">
        <f>(L461*regular)+(M461*Cadeirantee)</f>
        <v>0</v>
      </c>
      <c r="EZ461" s="249">
        <f>SUMIF(FG461:GJ461,"&gt;0")</f>
        <v>0</v>
      </c>
      <c r="FA461" s="249">
        <f>SUMIF(FG461:GJ461,"&lt;0")+SUMIF(GN461:HP461,"&lt;0")</f>
        <v>0</v>
      </c>
      <c r="FB461" s="174">
        <v>0</v>
      </c>
      <c r="FC461" s="175">
        <f>N461*km*'VALORES TABELA'!$B$13</f>
        <v>0</v>
      </c>
      <c r="FD461" s="250">
        <f>GL461</f>
        <v>0</v>
      </c>
      <c r="FE461" s="176">
        <f>(EW461+EW462+EW463+EW464+EX461+EX462+EX463+EX464+EY461+EY462+EY463+EY464+EY465+EZ461+EZ462+EZ463+EZ464+FA461+FA462+FA463+FA464+FC461+FC462+FC463+FC464+HY461-HZ461-IA461+FD461+FD462+FD463+FD464+FB465)</f>
        <v>16188.48</v>
      </c>
      <c r="FF461" s="177">
        <f>IF(C461=4,SUM(Q461+Q462+Q463+S461+S462+S463)*Percapita/30*FF$4+(R461+R462+R463+T461+T462+T463)*Cadeirante/30*FF$4,IF(C461=3,IF(Q464+S464=10,Fixo/30*FF$4+(Q461+Q462+Q463+S461+S462+S463)*Percapita/30*FF$4+(R464+T464)*Cadeirante/30*FF$4,IF(Q464+S464&lt;=9,(Q464+S464)*Crechee/30*FF$4)+(R464+T464)*Cadeirante/30*FF$4+(Q461+Q462+Q463+S461+S462+S463)*Percapita/30*FF$4)+IF(Q464+S464&gt;=11,Fixo/30*FF$4+(Q464+S464-10)*Crechee/30*FF$4,0),IF(C461=2,IF(R461+R462+R463+R464+T461+T462+T463+T464=1,Cadeirante/30*FF$4,IF(R461+R462+R463+R464+T461+T462+T463+T464=2,Fixo/30*FF$4,IF(R461+R462+R463+R464+T461+T462+T463+T464&gt;2,Fixo/30*FF$4+(R461+R462+R463+R464+T461+T462+T463+T464-2)*Cadeirante/30*FF$4)))+(Q461+Q462+Q463+S461+S462+S463)*Percapita/30*FF$4+(Q464+S464)*Crechee/30*FF$4,IF(C461=1,IF(Q461+Q462+Q463+R461+R462+R463+S461+S462+S463+T461+T462+T463&lt;=15,(Q461+Q462+Q463+S461+S462+S463)*Percapita/30*FF$4,IF(Q461+Q462+Q463+R461+R462+R463+S461+S462+S463+T461+T462+T463&gt;=16,Fixo/30*FF$4+(Q461+Q462+Q463+R461+R462+R463+S461+S462+S463+T461+T462-16)*Percapita/30*FF$4))))))</f>
        <v>16188.48</v>
      </c>
      <c r="FG461" s="177">
        <f>IF(C461=4,SUM(U461+U462+U463+W461+W462+W463)*Percapita/30*FG$4+(V461+V462+V463+X461+X462+X463)*Cadeirante/30*FG$4,IF(C461=3,IF(U464+W464=10,Fixo/30*FG$4+(U461+U462+U463+W461+W462+W463)*Percapita/30*FG$4+(V464+X464)*Cadeirante/30*FG$4,IF(U464+W464&lt;=9,(U464+W464)*Crechee/30*FG$4)+(V464+X464)*Cadeirante/30*FG$4+(U461+U462+U463+W461+W462+W463)*Percapita/30*FG$4)+IF(U464+W464&gt;=11,Fixo/30*FG$4+(U464+W464-10)*Crechee/30*FG$4,0),IF(C461=2,IF(V461+V462+V463+V464+X461+X462+X463+X464=1,Cadeirante/30*FG$4,IF(V461+V462+V463+V464+X461+X462+X463+X464=2,Fixo/30*FG$4,IF(V461+V462+V463+V464+X461+X462+X463+X464&gt;2,Fixo/30*FG$4+(V461+V462+V463+V464+X461+X462+X463+X464-2)*Cadeirante/30*FG$4)))+(U461+U462+U463+W461+W462+W463)*Percapita/30*FG$4+(U464+W464)*Crechee/30*FG$4,IF(C461=1,IF(U461+U462+U463+V461+V462+V463+W461+W462+W463+X461+X462+X463&lt;=15,(U461+U462+U463+W461+W462+W463)*Percapita/30*FG$4,IF(U461+U462+U463+V461+V462+V463+W461+W462+W463+X461+X462+X463&gt;=16,Fixo/30*FG$4+(U461+U462+U463+V461+V462+V463+W461+W462+W463+X461+X462-16)*Percapita/30*FG$4))))))</f>
        <v>0</v>
      </c>
      <c r="FH461" s="177">
        <f>IF(C461=4,SUM(Y461+Y462+Y463+AA461+AA462+AA463)*Percapita/30*FH$4+(Z461+Z462+Z463+AB461+AB462+AB463)*Cadeirante/30*FH$4,IF(C461=3,IF(Y464+AA464=10,Fixo/30*FH$4+(Y461+Y462+Y463+AA461+AA462+AA463)*Percapita/30*FH$4+(Z464+AB464)*Cadeirante/30*FH$4,IF(Y464+AA464&lt;=9,(Y464+AA464)*Crechee/30*FH$4)+(Z464+AB464)*Cadeirante/30*FH$4+(Y461+Y462+Y463+AA461+AA462+AA463)*Percapita/30*FH$4)+IF(Y464+AA464&gt;=11,Fixo/30*FH$4+(Y464+AA464-10)*Crechee/30*FH$4,0),IF(C461=2,IF(Z461+Z462+Z463+Z464+AB461+AB462+AB463+AB464=1,Cadeirante/30*FH$4,IF(Z461+Z462+Z463+Z464+AB461+AB462+AB463+AB464=2,Fixo/30*FH$4,IF(Z461+Z462+Z463+Z464+AB461+AB462+AB463+AB464&gt;2,Fixo/30*FH$4+(Z461+Z462+Z463+Z464+AB461+AB462+AB463+AB464-2)*Cadeirante/30*FH$4)))+(Y461+Y462+Y463+AA461+AA462+AA463)*Percapita/30*FH$4+(Y464+AA464)*Crechee/30*FH$4,IF(C461=1,IF(Y461+Y462+Y463+Z461+Z462+Z463+AA461+AA462+AA463+AB461+AB462+AB463&lt;=15,(Y461+Y462+Y463+AA461+AA462+AA463)*Percapita/30*FH$4,IF(Y461+Y462+Y463+Z461+Z462+Z463+AA461+AA462+AA463+AB461+AB462+AB463&gt;=16,Fixo/30*FH$4+(Y461+Y462+Y463+Z461+Z462+Z463+AA461+AA462+AA463+AB461+AB462-16)*Percapita/30*FH$4))))))</f>
        <v>0</v>
      </c>
      <c r="FI461" s="177">
        <f>IF(C461=4,SUM(AC461+AC462+AC463+AE461+AE462+AE463)*Percapita/30*FI$4+(AD461+AD462+AD463+AF461+AF462+AF463)*Cadeirante/30*FI$4,IF(C461=3,IF(AC464+AE464=10,Fixo/30*FI$4+(AC461+AC462+AC463+AE461+AE462+AE463)*Percapita/30*FI$4+(AD464+AF464)*Cadeirante/30*FI$4,IF(AC464+AE464&lt;=9,(AC464+AE464)*Crechee/30*FI$4)+(AD464+AF464)*Cadeirante/30*FI$4+(AC461+AC462+AC463+AE461+AE462+AE463)*Percapita/30*FI$4)+IF(AC464+AE464&gt;=11,Fixo/30*FI$4+(AC464+AE464-10)*Crechee/30*FI$4,0),IF(C461=2,IF(AD461+AD462+AD463+AD464+AF461+AF462+AF463+AF464=1,Cadeirante/30*FI$4,IF(AD461+AD462+AD463+AD464+AF461+AF462+AF463+AF464=2,Fixo/30*FI$4,IF(AD461+AD462+AD463+AD464+AF461+AF462+AF463+AF464&gt;2,Fixo/30*FI$4+(AD461+AD462+AD463+AD464+AF461+AF462+AF463+AF464-2)*Cadeirante/30*FI$4)))+(AC461+AC462+AC463+AE461+AE462+AE463)*Percapita/30*FI$4+(AC464+AE464)*Crechee/30*FI$4,IF(C461=1,IF(AC461+AC462+AC463+AD461+AD462+AD463+AE461+AE462+AE463+AF461+AF462+AF463&lt;=15,(AC461+AC462+AC463+AE461+AE462+AE463)*Percapita/30*FI$4,IF(AC461+AC462+AC463+AD461+AD462+AD463+AE461+AE462+AE463+AF461+AF462+AF463&gt;=16,Fixo/30*FI$4+(AC461+AC462+AC463+AD461+AD462+AD463+AE461+AE462+AE463+AF461+AF462-16)*Percapita/30*FI$4))))))</f>
        <v>0</v>
      </c>
      <c r="FJ461" s="177">
        <f>IF(C461=4,SUM(AG461+AG462+AG463+AI461+AI462+AI463)*Percapita/30*FJ$4+(AH461+AH462+AH463+AJ461+AJ462+AJ463)*Cadeirante/30*FJ$4,IF(C461=3,IF(AG464+AI464=10,Fixo/30*FJ$4+(AG461+AG462+AG463+AI461+AI462+AI463)*Percapita/30*FJ$4+(AH464+AJ464)*Cadeirante/30*FJ$4,IF(AG464+AI464&lt;=9,(AG464+AI464)*Crechee/30*FJ$4)+(AH464+AJ464)*Cadeirante/30*FJ$4+(AG461+AG462+AG463+AI461+AI462+AI463)*Percapita/30*FJ$4)+IF(AG464+AI464&gt;=11,Fixo/30*FJ$4+(AG464+AI464-10)*Crechee/30*FJ$4,0),IF(C461=2,IF(AH461+AH462+AH463+AH464+AJ461+AJ462+AJ463+AJ464=1,Cadeirante/30*FJ$4,IF(AH461+AH462+AH463+AH464+AJ461+AJ462+AJ463+AJ464=2,Fixo/30*FJ$4,IF(AH461+AH462+AH463+AH464+AJ461+AJ462+AJ463+AJ464&gt;2,Fixo/30*FJ$4+(AH461+AH462+AH463+AH464+AJ461+AJ462+AJ463+AJ464-2)*Cadeirante/30*FJ$4)))+(AG461+AG462+AG463+AI461+AI462+AI463)*Percapita/30*FJ$4+(AG464+AI464)*Crechee/30*FJ$4,IF(C461=1,IF(AG461+AG462+AG463+AH461+AH462+AH463+AI461+AI462+AI463+AJ461+AJ462+AJ463&lt;=15,(AG461+AG462+AG463+AI461+AI462+AI463)*Percapita/30*FJ$4,IF(AG461+AG462+AG463+AH461+AH462+AH463+AI461+AI462+AI463+AJ461+AJ462+AJ463&gt;=16,Fixo/30*FJ$4+(AG461+AG462+AG463+AH461+AH462+AH463+AI461+AI462+AI463+AJ461+AJ462-16)*Percapita/30*FJ$4))))))</f>
        <v>0</v>
      </c>
      <c r="FK461" s="177">
        <f>IF(C461=4,SUM(AK461+AK462+AK463+AM461+AM462+AM463)*Percapita/30*FK$4+(AL461+AL462+AL463+AN461+AN462+AN463)*Cadeirante/30*FK$4,IF(C461=3,IF(AK464+AM464=10,Fixo/30*FK$4+(AK461+AK462+AK463+AM461+AM462+AM463)*Percapita/30*FK$4+(AL464+AN464)*Cadeirante/30*FK$4,IF(AK464+AM464&lt;=9,(AK464+AM464)*Crechee/30*FK$4)+(AL464+AN464)*Cadeirante/30*FK$4+(AK461+AK462+AK463+AM461+AM462+AM463)*Percapita/30*FK$4)+IF(AK464+AM464&gt;=11,Fixo/30*FK$4+(AK464+AM464-10)*Crechee/30*FK$4,0),IF(C461=2,IF(AL461+AL462+AL463+AL464+AN461+AN462+AN463+AN464=1,Cadeirante/30*FK$4,IF(AL461+AL462+AL463+AL464+AN461+AN462+AN463+AN464=2,Fixo/30*FK$4,IF(AL461+AL462+AL463+AL464+AN461+AN462+AN463+AN464&gt;2,Fixo/30*FK$4+(AL461+AL462+AL463+AL464+AN461+AN462+AN463+AN464-2)*Cadeirante/30*FK$4)))+(AK461+AK462+AK463+AM461+AM462+AM463)*Percapita/30*FK$4+(AK464+AM464)*Crechee/30*FK$4,IF(C461=1,IF(AK461+AK462+AK463+AL461+AL462+AL463+AM461+AM462+AM463+AN461+AN462+AN463&lt;=15,(AK461+AK462+AK463+AM461+AM462+AM463)*Percapita/30*FK$4,IF(AK461+AK462+AK463+AL461+AL462+AL463+AM461+AM462+AM463+AN461+AN462+AN463&gt;=16,Fixo/30*FK$4+(AK461+AK462+AK463+AL461+AL462+AL463+AM461+AM462+AM463+AN461+AN462-16)*Percapita/30*FK$4))))))</f>
        <v>0</v>
      </c>
      <c r="FL461" s="177">
        <f>IF(C461=4,SUM(AO461+AO462+AO463+AQ461+AQ462+AQ463)*Percapita/30*FL$4+(AP461+AP462+AP463+AR461+AR462+AR463)*Cadeirante/30*FL$4,IF(C461=3,IF(AO464+AQ464=10,Fixo/30*FL$4+(AO461+AO462+AO463+AQ461+AQ462+AQ463)*Percapita/30*FL$4+(AP464+AR464)*Cadeirante/30*FL$4,IF(AO464+AQ464&lt;=9,(AO464+AQ464)*Crechee/30*FL$4)+(AP464+AR464)*Cadeirante/30*FL$4+(AO461+AO462+AO463+AQ461+AQ462+AQ463)*Percapita/30*FL$4)+IF(AO464+AQ464&gt;=11,Fixo/30*FL$4+(AO464+AQ464-10)*Crechee/30*FL$4,0),IF(C461=2,IF(AP461+AP462+AP463+AP464+AR461+AR462+AR463+AR464=1,Cadeirante/30*FL$4,IF(AP461+AP462+AP463+AP464+AR461+AR462+AR463+AR464=2,Fixo/30*FL$4,IF(AP461+AP462+AP463+AP464+AR461+AR462+AR463+AR464&gt;2,Fixo/30*FL$4+(AP461+AP462+AP463+AP464+AR461+AR462+AR463+AR464-2)*Cadeirante/30*FL$4)))+(AO461+AO462+AO463+AQ461+AQ462+AQ463)*Percapita/30*FL$4+(AO464+AQ464)*Crechee/30*FL$4,IF(C461=1,IF(AO461+AO462+AO463+AP461+AP462+AP463+AQ461+AQ462+AQ463+AR461+AR462+AR463&lt;=15,(AO461+AO462+AO463+AQ461+AQ462+AQ463)*Percapita/30*FL$4,IF(AO461+AO462+AO463+AP461+AP462+AP463+AQ461+AQ462+AQ463+AR461+AR462+AR463&gt;=16,Fixo/30*FL$4+(AO461+AO462+AO463+AP461+AP462+AP463+AQ461+AQ462+AQ463+AR461+AR462-16)*Percapita/30*FL$4))))))</f>
        <v>0</v>
      </c>
      <c r="FM461" s="177">
        <f>IF(C461=4,SUM(AS461+AS462+AS463+AU461+AU462+AU463)*Percapita/30*FM$4+(AT461+AT462+AT463+AV461+AV462+AV463)*Cadeirante/30*FM$4,IF(C461=3,IF(AS464+AU464=10,Fixo/30*FM$4+(AS461+AS462+AS463+AU461+AU462+AU463)*Percapita/30*FM$4+(AT464+AV464)*Cadeirante/30*FM$4,IF(AS464+AU464&lt;=9,(AS464+AU464)*Crechee/30*FM$4)+(AT464+AV464)*Cadeirante/30*FM$4+(AS461+AS462+AS463+AU461+AU462+AU463)*Percapita/30*FM$4)+IF(AS464+AU464&gt;=11,Fixo/30*FM$4+(AS464+AU464-10)*Crechee/30*FM$4,0),IF(C461=2,IF(AT461+AT462+AT463+AT464+AV461+AV462+AV463+AV464=1,Cadeirante/30*FM$4,IF(AT461+AT462+AT463+AT464+AV461+AV462+AV463+AV464=2,Fixo/30*FM$4,IF(AT461+AT462+AT463+AT464+AV461+AV462+AV463+AV464&gt;2,Fixo/30*FM$4+(AT461+AT462+AT463+AT464+AV461+AV462+AV463+AV464-2)*Cadeirante/30*FM$4)))+(AS461+AS462+AS463+AU461+AU462+AU463)*Percapita/30*FM$4+(AS464+AU464)*Crechee/30*FM$4,IF(C461=1,IF(AS461+AS462+AS463+AT461+AT462+AT463+AU461+AU462+AU463+AV461+AV462+AV463&lt;=15,(AS461+AS462+AS463+AU461+AU462+AU463)*Percapita/30*FM$4,IF(AS461+AS462+AS463+AT461+AT462+AT463+AU461+AU462+AU463+AV461+AV462+AV463&gt;=16,Fixo/30*FM$4+(AS461+AS462+AS463+AT461+AT462+AT463+AU461+AU462+AU463+AV461+AV462-16)*Percapita/30*FM$4))))))</f>
        <v>0</v>
      </c>
      <c r="FN461" s="177">
        <f>IF(C461=4,SUM(AW461+AW462+AW463+AY461+AY462+AY463)*Percapita/30*FN$4+(AX461+AX462+AX463+AZ461+AZ462+AZ463)*Cadeirante/30*FN$4,IF(C461=3,IF(AW464+AY464=10,Fixo/30*FN$4+(AW461+AW462+AW463+AY461+AY462+AY463)*Percapita/30*FN$4+(AX464+AZ464)*Cadeirante/30*FN$4,IF(AW464+AY464&lt;=9,(AW464+AY464)*Crechee/30*FN$4)+(AX464+AZ464)*Cadeirante/30*FN$4+(AW461+AW462+AW463+AY461+AY462+AY463)*Percapita/30*FN$4)+IF(AW464+AY464&gt;=11,Fixo/30*FN$4+(AW464+AY464-10)*Crechee/30*FN$4,0),IF(C461=2,IF(AX461+AX462+AX463+AX464+AZ461+AZ462+AZ463+AZ464=1,Cadeirante/30*FN$4,IF(AX461+AX462+AX463+AX464+AZ461+AZ462+AZ463+AZ464=2,Fixo/30*FN$4,IF(AX461+AX462+AX463+AX464+AZ461+AZ462+AZ463+AZ464&gt;2,Fixo/30*FN$4+(AX461+AX462+AX463+AX464+AZ461+AZ462+AZ463+AZ464-2)*Cadeirante/30*FN$4)))+(AW461+AW462+AW463+AY461+AY462+AY463)*Percapita/30*FN$4+(AW464+AY464)*Crechee/30*FN$4,IF(C461=1,IF(AW461+AW462+AW463+AX461+AX462+AX463+AY461+AY462+AY463+AZ461+AZ462+AZ463&lt;=15,(AW461+AW462+AW463+AY461+AY462+AY463)*Percapita/30*FN$4,IF(AW461+AW462+AW463+AX461+AX462+AX463+AY461+AY462+AY463+AZ461+AZ462+AZ463&gt;=16,Fixo/30*FN$4+(AW461+AW462+AW463+AX461+AX462+AX463+AY461+AY462+AY463+AZ461+AZ462-16)*Percapita/30*FN$4))))))</f>
        <v>0</v>
      </c>
      <c r="FO461" s="177">
        <f>IF(C461=4,SUM(BA461+BA462+BA463+BC461+BC462+BC463)*Percapita/30*FO$4+(BB461+BB462+BB463+BD461+BD462+BD463)*Cadeirante/30*FO$4,IF(C461=3,IF(BA464+BC464=10,Fixo/30*FO$4+(BA461+BA462+BA463+BC461+BC462+BC463)*Percapita/30*FO$4+(BB464+BD464)*Cadeirante/30*FO$4,IF(BA464+BC464&lt;=9,(BA464+BC464)*Crechee/30*FO$4)+(BB464+BD464)*Cadeirante/30*FO$4+(BA461+BA462+BA463+BC461+BC462+BC463)*Percapita/30*FO$4)+IF(BA464+BC464&gt;=11,Fixo/30*FO$4+(BA464+BC464-10)*Crechee/30*FO$4,0),IF(C461=2,IF(BB461+BB462+BB463+BB464+BD461+BD462+BD463+BD464=1,Cadeirante/30*FO$4,IF(BB461+BB462+BB463+BB464+BD461+BD462+BD463+BD464=2,Fixo/30*FO$4,IF(BB461+BB462+BB463+BB464+BD461+BD462+BD463+BD464&gt;2,Fixo/30*FO$4+(BB461+BB462+BB463+BB464+BD461+BD462+BD463+BD464-2)*Cadeirante/30*FO$4)))+(BA461+BA462+BA463+BC461+BC462+BC463)*Percapita/30*FO$4+(BA464+BC464)*Crechee/30*FO$4,IF(C461=1,IF(BA461+BA462+BA463+BB461+BB462+BB463+BC461+BC462+BC463+BD461+BD462+BD463&lt;=15,(BA461+BA462+BA463+BC461+BC462+BC463)*Percapita/30*FO$4,IF(BA461+BA462+BA463+BB461+BB462+BB463+BC461+BC462+BC463+BD461+BD462+BD463&gt;=16,Fixo/30*FO$4+(BA461+BA462+BA463+BB461+BB462+BB463+BC461+BC462+BC463+BD461+BD462-16)*Percapita/30*FO$4))))))</f>
        <v>0</v>
      </c>
      <c r="FP461" s="177">
        <f>IF(C461=4,SUM(BE461+BE462+BE463+BG461+BG462+BG463)*Percapita/30*FP$4+(BF461+BF462+BF463+BH461+BH462+BH463)*Cadeirante/30*FP$4,IF(C461=3,IF(BE464+BG464=10,Fixo/30*FP$4+(BE461+BE462+BE463+BG461+BG462+BG463)*Percapita/30*FP$4+(BF464+BH464)*Cadeirante/30*FP$4,IF(BE464+BG464&lt;=9,(BE464+BG464)*Crechee/30*FP$4)+(BF464+BH464)*Cadeirante/30*FP$4+(BE461+BE462+BE463+BG461+BG462+BG463)*Percapita/30*FP$4)+IF(BE464+BG464&gt;=11,Fixo/30*FP$4+(BE464+BG464-10)*Crechee/30*FP$4,0),IF(C461=2,IF(BF461+BF462+BF463+BF464+BH461+BH462+BH463+BH464=1,Cadeirante/30*FP$4,IF(BF461+BF462+BF463+BF464+BH461+BH462+BH463+BH464=2,Fixo/30*FP$4,IF(BF461+BF462+BF463+BF464+BH461+BH462+BH463+BH464&gt;2,Fixo/30*FP$4+(BF461+BF462+BF463+BF464+BH461+BH462+BH463+BH464-2)*Cadeirante/30*FP$4)))+(BE461+BE462+BE463+BG461+BG462+BG463)*Percapita/30*FP$4+(BE464+BG464)*Crechee/30*FP$4,IF(C461=1,IF(BE461+BE462+BE463+BF461+BF462+BF463+BG461+BG462+BG463+BH461+BH462+BH463&lt;=15,(BE461+BE462+BE463+BG461+BG462+BG463)*Percapita/30*FP$4,IF(BE461+BE462+BE463+BF461+BF462+BF463+BG461+BG462+BG463+BH461+BH462+BH463&gt;=16,Fixo/30*FP$4+(BE461+BE462+BE463+BF461+BF462+BF463+BG461+BG462+BG463+BH461+BH462-16)*Percapita/30*FP$4))))))</f>
        <v>0</v>
      </c>
      <c r="FQ461" s="177">
        <f>IF(C461=4,SUM(BI461+BI462+BI463+BK461+BK462+BK463)*Percapita/30*FQ$4+(BJ461+BJ462+BJ463+BL461+BL462+BL463)*Cadeirante/30*FQ$4,IF(C461=3,IF(BI464+BK464=10,Fixo/30*FQ$4+(BI461+BI462+BI463+BK461+BK462+BK463)*Percapita/30*FQ$4+(BJ464+BL464)*Cadeirante/30*FQ$4,IF(BI464+BK464&lt;=9,(BI464+BK464)*Crechee/30*FQ$4)+(BJ464+BL464)*Cadeirante/30*FQ$4+(BI461+BI462+BI463+BK461+BK462+BK463)*Percapita/30*FQ$4)+IF(BI464+BK464&gt;=11,Fixo/30*FQ$4+(BI464+BK464-10)*Crechee/30*FQ$4,0),IF(C461=2,IF(BJ461+BJ462+BJ463+BJ464+BL461+BL462+BL463+BL464=1,Cadeirante/30*FQ$4,IF(BJ461+BJ462+BJ463+BJ464+BL461+BL462+BL463+BL464=2,Fixo/30*FQ$4,IF(BJ461+BJ462+BJ463+BJ464+BL461+BL462+BL463+BL464&gt;2,Fixo/30*FQ$4+(BJ461+BJ462+BJ463+BJ464+BL461+BL462+BL463+BL464-2)*Cadeirante/30*FQ$4)))+(BI461+BI462+BI463+BK461+BK462+BK463)*Percapita/30*FQ$4+(BI464+BK464)*Crechee/30*FQ$4,IF(C461=1,IF(BI461+BI462+BI463+BJ461+BJ462+BJ463+BK461+BK462+BK463+BL461+BL462+BL463&lt;=15,(BI461+BI462+BI463+BK461+BK462+BK463)*Percapita/30*FQ$4,IF(BI461+BI462+BI463+BJ461+BJ462+BJ463+BK461+BK462+BK463+BL461+BL462+BL463&gt;=16,Fixo/30*FQ$4+(BI461+BI462+BI463+BJ461+BJ462+BJ463+BK461+BK462+BK463+BL461+BL462-16)*Percapita/30*FQ$4))))))</f>
        <v>0</v>
      </c>
      <c r="FR461" s="177">
        <f>IF(C461=4,SUM(BM461+BM462+BM463+BO461+BO462+BO463)*Percapita/30*FR$4+(BN461+BN462+BN463+BP461+BP462+BP463)*Cadeirante/30*FR$4,IF(C461=3,IF(BM464+BO464=10,Fixo/30*FR$4+(BM461+BM462+BM463+BO461+BO462+BO463)*Percapita/30*FR$4+(BN464+BP464)*Cadeirante/30*FR$4,IF(BM464+BO464&lt;=9,(BM464+BO464)*Crechee/30*FR$4)+(BN464+BP464)*Cadeirante/30*FR$4+(BM461+BM462+BM463+BO461+BO462+BO463)*Percapita/30*FR$4)+IF(BM464+BO464&gt;=11,Fixo/30*FR$4+(BM464+BO464-10)*Crechee/30*FR$4,0),IF(C461=2,IF(BN461+BN462+BN463+BN464+BP461+BP462+BP463+BP464=1,Cadeirante/30*FR$4,IF(BN461+BN462+BN463+BN464+BP461+BP462+BP463+BP464=2,Fixo/30*FR$4,IF(BN461+BN462+BN463+BN464+BP461+BP462+BP463+BP464&gt;2,Fixo/30*FR$4+(BN461+BN462+BN463+BN464+BP461+BP462+BP463+BP464-2)*Cadeirante/30*FR$4)))+(BM461+BM462+BM463+BO461+BO462+BO463)*Percapita/30*FR$4+(BM464+BO464)*Crechee/30*FR$4,IF(C461=1,IF(BM461+BM462+BM463+BN461+BN462+BN463+BO461+BO462+BO463+BP461+BP462+BP463&lt;=15,(BM461+BM462+BM463+BO461+BO462+BO463)*Percapita/30*FR$4,IF(BM461+BM462+BM463+BN461+BN462+BN463+BO461+BO462+BO463+BP461+BP462+BP463&gt;=16,Fixo/30*FR$4+(BM461+BM462+BM463+BN461+BN462+BN463+BO461+BO462+BO463+BP461+BP462-16)*Percapita/30*FR$4))))))</f>
        <v>0</v>
      </c>
      <c r="FS461" s="177">
        <f>IF(C461=4,SUM(BQ461+BQ462+BQ463+BS461+BS462+BS463)*Percapita/30*FS$4+(BR461+BR462+BR463+BT461+BT462+BT463)*Cadeirante/30*FS$4,IF(C461=3,IF(BQ464+BS464=10,Fixo/30*FS$4+(BQ461+BQ462+BQ463+BS461+BS462+BS463)*Percapita/30*FS$4+(BR464+BT464)*Cadeirante/30*FS$4,IF(BQ464+BS464&lt;=9,(BQ464+BS464)*Crechee/30*FS$4)+(BR464+BT464)*Cadeirante/30*FS$4+(BQ461+BQ462+BQ463+BS461+BS462+BS463)*Percapita/30*FS$4)+IF(BQ464+BS464&gt;=11,Fixo/30*FS$4+(BQ464+BS464-10)*Crechee/30*FS$4,0),IF(C461=2,IF(BR461+BR462+BR463+BR464+BT461+BT462+BT463+BT464=1,Cadeirante/30*FS$4,IF(BR461+BR462+BR463+BR464+BT461+BT462+BT463+BT464=2,Fixo/30*FS$4,IF(BR461+BR462+BR463+BR464+BT461+BT462+BT463+BT464&gt;2,Fixo/30*FS$4+(BR461+BR462+BR463+BR464+BT461+BT462+BT463+BT464-2)*Cadeirante/30*FS$4)))+(BQ461+BQ462+BQ463+BS461+BS462+BS463)*Percapita/30*FS$4+(BQ464+BS464)*Crechee/30*FS$4,IF(C461=1,IF(BQ461+BQ462+BQ463+BR461+BR462+BR463+BS461+BS462+BS463+BT461+BT462+BT463&lt;=15,(BQ461+BQ462+BQ463+BS461+BS462+BS463)*Percapita/30*FS$4,IF(BQ461+BQ462+BQ463+BR461+BR462+BR463+BS461+BS462+BS463+BT461+BT462+BT463&gt;=16,Fixo/30*FS$4+(BQ461+BQ462+BQ463+BR461+BR462+BR463+BS461+BS462+BS463+BT461+BT462-16)*Percapita/30*FS$4))))))</f>
        <v>0</v>
      </c>
      <c r="FT461" s="177">
        <f>IF(C461=4,SUM(BU461+BU462+BU463+BW461+BW462+BW463)*Percapita/30*FT$4+(BV461+BV462+BV463+BX461+BX462+BX463)*Cadeirante/30*FT$4,IF(C461=3,IF(BU464+BW464=10,Fixo/30*FT$4+(BU461+BU462+BU463+BW461+BW462+BW463)*Percapita/30*FT$4+(BV464+BX464)*Cadeirante/30*FT$4,IF(BU464+BW464&lt;=9,(BU464+BW464)*Crechee/30*FT$4)+(BV464+BX464)*Cadeirante/30*FT$4+(BU461+BU462+BU463+BW461+BW462+BW463)*Percapita/30*FT$4)+IF(BU464+BW464&gt;=11,Fixo/30*FT$4+(BU464+BW464-10)*Crechee/30*FT$4,0),IF(C461=2,IF(BV461+BV462+BV463+BV464+BX461+BX462+BX463+BX464=1,Cadeirante/30*FT$4,IF(BV461+BV462+BV463+BV464+BX461+BX462+BX463+BX464=2,Fixo/30*FT$4,IF(BV461+BV462+BV463+BV464+BX461+BX462+BX463+BX464&gt;2,Fixo/30*FT$4+(BV461+BV462+BV463+BV464+BX461+BX462+BX463+BX464-2)*Cadeirante/30*FT$4)))+(BU461+BU462+BU463+BW461+BW462+BW463)*Percapita/30*FT$4+(BU464+BW464)*Crechee/30*FT$4,IF(C461=1,IF(BU461+BU462+BU463+BV461+BV462+BV463+BW461+BW462+BW463+BX461+BX462+BX463&lt;=15,(BU461+BU462+BU463+BW461+BW462+BW463)*Percapita/30*FT$4,IF(BU461+BU462+BU463+BV461+BV462+BV463+BW461+BW462+BW463+BX461+BX462+BX463&gt;=16,Fixo/30*FT$4+(BU461+BU462+BU463+BV461+BV462+BV463+BW461+BW462+BW463+BX461+BX462-16)*Percapita/30*FT$4))))))</f>
        <v>0</v>
      </c>
      <c r="FU461" s="177">
        <f>IF(C461=4,SUM(BY461+BY462+BY463+CA461+CA462+CA463)*Percapita/30*FU$4+(BZ461+BZ462+BZ463+CB461+CB462+CB463)*Cadeirante/30*FU$4,IF(C461=3,IF(BY464+CA464=10,Fixo/30*FU$4+(BY461+BY462+BY463+CA461+CA462+CA463)*Percapita/30*FU$4+(BZ464+CB464)*Cadeirante/30*FU$4,IF(BY464+CA464&lt;=9,(BY464+CA464)*Crechee/30*FU$4)+(BZ464+CB464)*Cadeirante/30*FU$4+(BY461+BY462+BY463+CA461+CA462+CA463)*Percapita/30*FU$4)+IF(BY464+CA464&gt;=11,Fixo/30*FU$4+(BY464+CA464-10)*Crechee/30*FU$4,0),IF(C461=2,IF(BZ461+BZ462+BZ463+BZ464+CB461+CB462+CB463+CB464=1,Cadeirante/30*FU$4,IF(BZ461+BZ462+BZ463+BZ464+CB461+CB462+CB463+CB464=2,Fixo/30*FU$4,IF(BZ461+BZ462+BZ463+BZ464+CB461+CB462+CB463+CB464&gt;2,Fixo/30*FU$4+(BZ461+BZ462+BZ463+BZ464+CB461+CB462+CB463+CB464-2)*Cadeirante/30*FU$4)))+(BY461+BY462+BY463+CA461+CA462+CA463)*Percapita/30*FU$4+(BY464+CA464)*Crechee/30*FU$4,IF(C461=1,IF(BY461+BY462+BY463+BZ461+BZ462+BZ463+CA461+CA462+CA463+CB461+CB462+CB463&lt;=15,(BY461+BY462+BY463+CA461+CA462+CA463)*Percapita/30*FU$4,IF(BY461+BY462+BY463+BZ461+BZ462+BZ463+CA461+CA462+CA463+CB461+CB462+CB463&gt;=16,Fixo/30*FU$4+(BY461+BY462+BY463+BZ461+BZ462+BZ463+CA461+CA462+CA463+CB461+CB462-16)*Percapita/30*FU$4))))))</f>
        <v>0</v>
      </c>
      <c r="FV461" s="177">
        <f>IF(C461=4,SUM(CC461+CC462+CC463+CE461+CE462+CE463)*Percapita/30*FV$4+(CD461+CD462+CD463+CF461+CF462+CF463)*Cadeirante/30*FV$4,IF(C461=3,IF(CC464+CE464=10,Fixo/30*FV$4+(CC461+CC462+CC463+CE461+CE462+CE463)*Percapita/30*FV$4+(CD464+CF464)*Cadeirante/30*FV$4,IF(CC464+CE464&lt;=9,(CC464+CE464)*Crechee/30*FV$4)+(CD464+CF464)*Cadeirante/30*FV$4+(CC461+CC462+CC463+CE461+CE462+CE463)*Percapita/30*FV$4)+IF(CC464+CE464&gt;=11,Fixo/30*FV$4+(CC464+CE464-10)*Crechee/30*FV$4,0),IF(C461=2,IF(CD461+CD462+CD463+CD464+CF461+CF462+CF463+CF464=1,Cadeirante/30*FV$4,IF(CD461+CD462+CD463+CD464+CF461+CF462+CF463+CF464=2,Fixo/30*FV$4,IF(CD461+CD462+CD463+CD464+CF461+CF462+CF463+CF464&gt;2,Fixo/30*FV$4+(CD461+CD462+CD463+CD464+CF461+CF462+CF463+CF464-2)*Cadeirante/30*FV$4)))+(CC461+CC462+CC463+CE461+CE462+CE463)*Percapita/30*FV$4+(CC464+CE464)*Crechee/30*FV$4,IF(C461=1,IF(CC461+CC462+CC463+CD461+CD462+CD463+CE461+CE462+CE463+CF461+CF462+CF463&lt;=15,(CC461+CC462+CC463+CE461+CE462+CE463)*Percapita/30*FV$4,IF(CC461+CC462+CC463+CD461+CD462+CD463+CE461+CE462+CE463+CF461+CF462+CF463&gt;=16,Fixo/30*FV$4+(CC461+CC462+CC463+CD461+CD462+CD463+CE461+CE462+CE463+CF461+CF462-16)*Percapita/30*FV$4))))))</f>
        <v>0</v>
      </c>
      <c r="FW461" s="177">
        <f>IF(C461=4,SUM(CG461+CG462+CG463+CI461+CI462+CI463)*Percapita/30*FW$4+(CH461+CH462+CH463+CJ461+CJ462+CJ463)*Cadeirante/30*FW$4,IF(C461=3,IF(CG464+CI464=10,Fixo/30*FW$4+(CG461+CG462+CG463+CI461+CI462+CI463)*Percapita/30*FW$4+(CH464+CJ464)*Cadeirante/30*FW$4,IF(CG464+CI464&lt;=9,(CG464+CI464)*Crechee/30*FW$4)+(CH464+CJ464)*Cadeirante/30*FW$4+(CG461+CG462+CG463+CI461+CI462+CI463)*Percapita/30*FW$4)+IF(CG464+CI464&gt;=11,Fixo/30*FW$4+(CG464+CI464-10)*Crechee/30*FW$4,0),IF(C461=2,IF(CH461+CH462+CH463+CH464+CJ461+CJ462+CJ463+CJ464=1,Cadeirante/30*FW$4,IF(CH461+CH462+CH463+CH464+CJ461+CJ462+CJ463+CJ464=2,Fixo/30*FW$4,IF(CH461+CH462+CH463+CH464+CJ461+CJ462+CJ463+CJ464&gt;2,Fixo/30*FW$4+(CH461+CH462+CH463+CH464+CJ461+CJ462+CJ463+CJ464-2)*Cadeirante/30*FW$4)))+(CG461+CG462+CG463+CI461+CI462+CI463)*Percapita/30*FW$4+(CG464+CI464)*Crechee/30*FW$4,IF(C461=1,IF(CG461+CG462+CG463+CH461+CH462+CH463+CI461+CI462+CI463+CJ461+CJ462+CJ463&lt;=15,(CG461+CG462+CG463+CI461+CI462+CI463)*Percapita/30*FW$4,IF(CG461+CG462+CG463+CH461+CH462+CH463+CI461+CI462+CI463+CJ461+CJ462+CJ463&gt;=16,Fixo/30*FW$4+(CG461+CG462+CG463+CH461+CH462+CH463+CI461+CI462+CI463+CJ461+CJ462-16)*Percapita/30*FW$4))))))</f>
        <v>0</v>
      </c>
      <c r="FX461" s="177">
        <f>IF(C461=4,SUM(CK461+CK462+CK463+CM461+CM462+CM463)*Percapita/30*FX$4+(CL461+CL462+CL463+CN461+CN462+CN463)*Cadeirante/30*FX$4,IF(C461=3,IF(CK464+CM464=10,Fixo/30*FX$4+(CK461+CK462+CK463+CM461+CM462+CM463)*Percapita/30*FX$4+(CL464+CN464)*Cadeirante/30*FX$4,IF(CK464+CM464&lt;=9,(CK464+CM464)*Crechee/30*FX$4)+(CL464+CN464)*Cadeirante/30*FX$4+(CK461+CK462+CK463+CM461+CM462+CM463)*Percapita/30*FX$4)+IF(CK464+CM464&gt;=11,Fixo/30*FX$4+(CK464+CM464-10)*Crechee/30*FX$4,0),IF(C461=2,IF(CL461+CL462+CL463+CL464+CN461+CN462+CN463+CN464=1,Cadeirante/30*FX$4,IF(CL461+CL462+CL463+CL464+CN461+CN462+CN463+CN464=2,Fixo/30*FX$4,IF(CL461+CL462+CL463+CL464+CN461+CN462+CN463+CN464&gt;2,Fixo/30*FX$4+(CL461+CL462+CL463+CL464+CN461+CN462+CN463+CN464-2)*Cadeirante/30*FX$4)))+(CK461+CK462+CK463+CM461+CM462+CM463)*Percapita/30*FX$4+(CK464+CM464)*Crechee/30*FX$4,IF(C461=1,IF(CK461+CK462+CK463+CL461+CL462+CL463+CM461+CM462+CM463+CN461+CN462+CN463&lt;=15,(CK461+CK462+CK463+CM461+CM462+CM463)*Percapita/30*FX$4,IF(CK461+CK462+CK463+CL461+CL462+CL463+CM461+CM462+CM463+CN461+CN462+CN463&gt;=16,Fixo/30*FX$4+(CK461+CK462+CK463+CL461+CL462+CL463+CM461+CM462+CM463+CN461+CN462-16)*Percapita/30*FX$4))))))</f>
        <v>0</v>
      </c>
      <c r="FY461" s="177">
        <f>IF(C461=4,SUM(CO461+CO462+CO463+CQ461+CQ462+CQ463)*Percapita/30*FY$4+(CP461+CP462+CP463+CR461+CR462+CR463)*Cadeirante/30*FY$4,IF(C461=3,IF(CO464+CQ464=10,Fixo/30*FY$4+(CO461+CO462+CO463+CQ461+CQ462+CQ463)*Percapita/30*FY$4+(CP464+CR464)*Cadeirante/30*FY$4,IF(CO464+CQ464&lt;=9,(CO464+CQ464)*Crechee/30*FY$4)+(CP464+CR464)*Cadeirante/30*FY$4+(CO461+CO462+CO463+CQ461+CQ462+CQ463)*Percapita/30*FY$4)+IF(CO464+CQ464&gt;=11,Fixo/30*FY$4+(CO464+CQ464-10)*Crechee/30*FY$4,0),IF(C461=2,IF(CP461+CP462+CP463+CP464+CR461+CR462+CR463+CR464=1,Cadeirante/30*FY$4,IF(CP461+CP462+CP463+CP464+CR461+CR462+CR463+CR464=2,Fixo/30*FY$4,IF(CP461+CP462+CP463+CP464+CR461+CR462+CR463+CR464&gt;2,Fixo/30*FY$4+(CP461+CP462+CP463+CP464+CR461+CR462+CR463+CR464-2)*Cadeirante/30*FY$4)))+(CO461+CO462+CO463+CQ461+CQ462+CQ463)*Percapita/30*FY$4+(CO464+CQ464)*Crechee/30*FY$4,IF(C461=1,IF(CO461+CO462+CO463+CP461+CP462+CP463+CQ461+CQ462+CQ463+CR461+CR462+CR463&lt;=15,(CO461+CO462+CO463+CQ461+CQ462+CQ463)*Percapita/30*FY$4,IF(CO461+CO462+CO463+CP461+CP462+CP463+CQ461+CQ462+CQ463+CR461+CR462+CR463&gt;=16,Fixo/30*FY$4+(CO461+CO462+CO463+CP461+CP462+CP463+CQ461+CQ462+CQ463+CR461+CR462-16)*Percapita/30*FY$4))))))</f>
        <v>0</v>
      </c>
      <c r="FZ461" s="177">
        <f>IF(C461=4,SUM(CS461+CS462+CS463+CU461+CU462+CU463)*Percapita/30*FZ$4+(CT461+CT462+CT463+CV461+CV462+CV463)*Cadeirante/30*FZ$4,IF(C461=3,IF(CS464+CU464=10,Fixo/30*FZ$4+(CS461+CS462+CS463+CU461+CU462+CU463)*Percapita/30*FZ$4+(CT464+CV464)*Cadeirante/30*FZ$4,IF(CS464+CU464&lt;=9,(CS464+CU464)*Crechee/30*FZ$4)+(CT464+CV464)*Cadeirante/30*FZ$4+(CS461+CS462+CS463+CU461+CU462+CU463)*Percapita/30*FZ$4)+IF(CS464+CU464&gt;=11,Fixo/30*FZ$4+(CS464+CU464-10)*Crechee/30*FZ$4,0),IF(C461=2,IF(CT461+CT462+CT463+CT464+CV461+CV462+CV463+CV464=1,Cadeirante/30*FZ$4,IF(CT461+CT462+CT463+CT464+CV461+CV462+CV463+CV464=2,Fixo/30*FZ$4,IF(CT461+CT462+CT463+CT464+CV461+CV462+CV463+CV464&gt;2,Fixo/30*FZ$4+(CT461+CT462+CT463+CT464+CV461+CV462+CV463+CV464-2)*Cadeirante/30*FZ$4)))+(CS461+CS462+CS463+CU461+CU462+CU463)*Percapita/30*FZ$4+(CS464+CU464)*Crechee/30*FZ$4,IF(C461=1,IF(CS461+CS462+CS463+CT461+CT462+CT463+CU461+CU462+CU463+CV461+CV462+CV463&lt;=15,(CS461+CS462+CS463+CU461+CU462+CU463)*Percapita/30*FZ$4,IF(CS461+CS462+CS463+CT461+CT462+CT463+CU461+CU462+CU463+CV461+CV462+CV463&gt;=16,Fixo/30*FZ$4+(CS461+CS462+CS463+CT461+CT462+CT463+CU461+CU462+CU463+CV461+CV462-16)*Percapita/30*FZ$4))))))</f>
        <v>0</v>
      </c>
      <c r="GA461" s="177">
        <f>IF(C461=4,SUM(CW461+CW462+CW463+CY461+CY462+CY463)*Percapita/30*GA$4+(CX461+CX462+CX463+CZ461+CZ462+CZ463)*Cadeirante/30*GA$4,IF(C461=3,IF(CW464+CY464=10,Fixo/30*GA$4+(CW461+CW462+CW463+CY461+CY462+CY463)*Percapita/30*GA$4+(CX464+CZ464)*Cadeirante/30*GA$4,IF(CW464+CY464&lt;=9,(CW464+CY464)*Crechee/30*GA$4)+(CX464+CZ464)*Cadeirante/30*GA$4+(CW461+CW462+CW463+CY461+CY462+CY463)*Percapita/30*GA$4)+IF(CW464+CY464&gt;=11,Fixo/30*GA$4+(CW464+CY464-10)*Crechee/30*GA$4,0),IF(C461=2,IF(CX461+CX462+CX463+CX464+CZ461+CZ462+CZ463+CZ464=1,Cadeirante/30*GA$4,IF(CX461+CX462+CX463+CX464+CZ461+CZ462+CZ463+CZ464=2,Fixo/30*GA$4,IF(CX461+CX462+CX463+CX464+CZ461+CZ462+CZ463+CZ464&gt;2,Fixo/30*GA$4+(CX461+CX462+CX463+CX464+CZ461+CZ462+CZ463+CZ464-2)*Cadeirante/30*GA$4)))+(CW461+CW462+CW463+CY461+CY462+CY463)*Percapita/30*GA$4+(CW464+CY464)*Crechee/30*GA$4,IF(C461=1,IF(CW461+CW462+CW463+CX461+CX462+CX463+CY461+CY462+CY463+CZ461+CZ462+CZ463&lt;=15,(CW461+CW462+CW463+CY461+CY462+CY463)*Percapita/30*GA$4,IF(CW461+CW462+CW463+CX461+CX462+CX463+CY461+CY462+CY463+CZ461+CZ462+CZ463&gt;=16,Fixo/30*GA$4+(CW461+CW462+CW463+CX461+CX462+CX463+CY461+CY462+CY463+CZ461+CZ462-16)*Percapita/30*GA$4))))))</f>
        <v>0</v>
      </c>
      <c r="GB461" s="177">
        <f>IF(C461=4,SUM(DA461+DA462+DA463+DC461+DC462+DC463)*Percapita/30*GB$4+(DB461+DB462+DB463+DD461+DD462+DD463)*Cadeirante/30*GB$4,IF(C461=3,IF(DA464+DC464=10,Fixo/30*GB$4+(DA461+DA462+DA463+DC461+DC462+DC463)*Percapita/30*GB$4+(DB464+DD464)*Cadeirante/30*GB$4,IF(DA464+DC464&lt;=9,(DA464+DC464)*Crechee/30*GB$4)+(DB464+DD464)*Cadeirante/30*GB$4+(DA461+DA462+DA463+DC461+DC462+DC463)*Percapita/30*GB$4)+IF(DA464+DC464&gt;=11,Fixo/30*GB$4+(DA464+DC464-10)*Crechee/30*GB$4,0),IF(C461=2,IF(DB461+DB462+DB463+DB464+DD461+DD462+DD463+DD464=1,Cadeirante/30*GB$4,IF(DB461+DB462+DB463+DB464+DD461+DD462+DD463+DD464=2,Fixo/30*GB$4,IF(DB461+DB462+DB463+DB464+DD461+DD462+DD463+DD464&gt;2,Fixo/30*GB$4+(DB461+DB462+DB463+DB464+DD461+DD462+DD463+DD464-2)*Cadeirante/30*GB$4)))+(DA461+DA462+DA463+DC461+DC462+DC463)*Percapita/30*GB$4+(DA464+DC464)*Crechee/30*GB$4,IF(C461=1,IF(DA461+DA462+DA463+DB461+DB462+DB463+DC461+DC462+DC463+DD461+DD462+DD463&lt;=15,(DA461+DA462+DA463+DC461+DC462+DC463)*Percapita/30*GB$4,IF(DA461+DA462+DA463+DB461+DB462+DB463+DC461+DC462+DC463+DD461+DD462+DD463&gt;=16,Fixo/30*GB$4+(DA461+DA462+DA463+DB461+DB462+DB463+DC461+DC462+DC463+DD461+DD462-16)*Percapita/30*GB$4))))))</f>
        <v>0</v>
      </c>
      <c r="GC461" s="177">
        <f>IF(C461=4,SUM(DE461+DE462+DE463+DG461+DG462+DG463)*Percapita/30*GC$4+(DF461+DF462+DF463+DH461+DH462+DH463)*Cadeirante/30*GC$4,IF(C461=3,IF(DE464+DG464=10,Fixo/30*GC$4+(DE461+DE462+DE463+DG461+DG462+DG463)*Percapita/30*GC$4+(DF464+DH464)*Cadeirante/30*GC$4,IF(DE464+DG464&lt;=9,(DE464+DG464)*Crechee/30*GC$4)+(DF464+DH464)*Cadeirante/30*GC$4+(DE461+DE462+DE463+DG461+DG462+DG463)*Percapita/30*GC$4)+IF(DE464+DG464&gt;=11,Fixo/30*GC$4+(DE464+DG464-10)*Crechee/30*GC$4,0),IF(C461=2,IF(DF461+DF462+DF463+DF464+DH461+DH462+DH463+DH464=1,Cadeirante/30*GC$4,IF(DF461+DF462+DF463+DF464+DH461+DH462+DH463+DH464=2,Fixo/30*GC$4,IF(DF461+DF462+DF463+DF464+DH461+DH462+DH463+DH464&gt;2,Fixo/30*GC$4+(DF461+DF462+DF463+DF464+DH461+DH462+DH463+DH464-2)*Cadeirante/30*GC$4)))+(DE461+DE462+DE463+DG461+DG462+DG463)*Percapita/30*GC$4+(DE464+DG464)*Crechee/30*GC$4,IF(C461=1,IF(DE461+DE462+DE463+DF461+DF462+DF463+DG461+DG462+DG463+DH461+DH462+DH463&lt;=15,(DE461+DE462+DE463+DG461+DG462+DG463)*Percapita/30*GC$4,IF(DE461+DE462+DE463+DF461+DF462+DF463+DG461+DG462+DG463+DH461+DH462+DH463&gt;=16,Fixo/30*GC$4+(DE461+DE462+DE463+DF461+DF462+DF463+DG461+DG462+DG463+DH461+DH462-16)*Percapita/30*GC$4))))))</f>
        <v>0</v>
      </c>
      <c r="GD461" s="177">
        <f>IF(C461=4,SUM(DI461+DI462+DI463+DK461+DK462+DK463)*Percapita/30*GD$4+(DJ461+DJ462+DJ463+DL461+DL462+DL463)*Cadeirante/30*GD$4,IF(C461=3,IF(DI464+DK464=10,Fixo/30*GD$4+(DI461+DI462+DI463+DK461+DK462+DK463)*Percapita/30*GD$4+(DJ464+DL464)*Cadeirante/30*GD$4,IF(DI464+DK464&lt;=9,(DI464+DK464)*Crechee/30*GD$4)+(DJ464+DL464)*Cadeirante/30*GD$4+(DI461+DI462+DI463+DK461+DK462+DK463)*Percapita/30*GD$4)+IF(DI464+DK464&gt;=11,Fixo/30*GD$4+(DI464+DK464-10)*Crechee/30*GD$4,0),IF(C461=2,IF(DJ461+DJ462+DJ463+DJ464+DL461+DL462+DL463+DL464=1,Cadeirante/30*GD$4,IF(DJ461+DJ462+DJ463+DJ464+DL461+DL462+DL463+DL464=2,Fixo/30*GD$4,IF(DJ461+DJ462+DJ463+DJ464+DL461+DL462+DL463+DL464&gt;2,Fixo/30*GD$4+(DJ461+DJ462+DJ463+DJ464+DL461+DL462+DL463+DL464-2)*Cadeirante/30*GD$4)))+(DI461+DI462+DI463+DK461+DK462+DK463)*Percapita/30*GD$4+(DI464+DK464)*Crechee/30*GD$4,IF(C461=1,IF(DI461+DI462+DI463+DJ461+DJ462+DJ463+DK461+DK462+DK463+DL461+DL462+DL463&lt;=15,(DI461+DI462+DI463+DK461+DK462+DK463)*Percapita/30*GD$4,IF(DI461+DI462+DI463+DJ461+DJ462+DJ463+DK461+DK462+DK463+DL461+DL462+DL463&gt;=16,Fixo/30*GD$4+(DI461+DI462+DI463+DJ461+DJ462+DJ463+DK461+DK462+DK463+DL461+DL462-16)*Percapita/30*GD$4))))))</f>
        <v>0</v>
      </c>
      <c r="GE461" s="177">
        <f>IF(C461=4,SUM(DM461+DM462+DM463+DO461+DO462+DO463)*Percapita/30*GE$4+(DN461+DN462+DN463+DP461+DP462+DP463)*Cadeirante/30*GE$4,IF(C461=3,IF(DM464+DO464=10,Fixo/30*GE$4+(DM461+DM462+DM463+DO461+DO462+DO463)*Percapita/30*GE$4+(DN464+DP464)*Cadeirante/30*GE$4,IF(DM464+DO464&lt;=9,(DM464+DO464)*Crechee/30*GE$4)+(DN464+DP464)*Cadeirante/30*GE$4+(DM461+DM462+DM463+DO461+DO462+DO463)*Percapita/30*GE$4)+IF(DM464+DO464&gt;=11,Fixo/30*GE$4+(DM464+DO464-10)*Crechee/30*GE$4,0),IF(C461=2,IF(DN461+DN462+DN463+DN464+DP461+DP462+DP463+DP464=1,Cadeirante/30*GE$4,IF(DN461+DN462+DN463+DN464+DP461+DP462+DP463+DP464=2,Fixo/30*GE$4,IF(DN461+DN462+DN463+DN464+DP461+DP462+DP463+DP464&gt;2,Fixo/30*GE$4+(DN461+DN462+DN463+DN464+DP461+DP462+DP463+DP464-2)*Cadeirante/30*GE$4)))+(DM461+DM462+DM463+DO461+DO462+DO463)*Percapita/30*GE$4+(DM464+DO464)*Crechee/30*GE$4,IF(C461=1,IF(DM461+DM462+DM463+DN461+DN462+DN463+DO461+DO462+DO463+DP461+DP462+DP463&lt;=15,(DM461+DM462+DM463+DO461+DO462+DO463)*Percapita/30*GE$4,IF(DM461+DM462+DM463+DN461+DN462+DN463+DO461+DO462+DO463+DP461+DP462+DP463&gt;=16,Fixo/30*GE$4+(DM461+DM462+DM463+DN461+DN462+DN463+DO461+DO462+DO463+DP461+DP462-16)*Percapita/30*GE$4))))))</f>
        <v>0</v>
      </c>
      <c r="GF461" s="177">
        <f>IF(C461=4,SUM(DQ461+DQ462+DQ463+DS461+DS462+DS463)*Percapita/30*GF$4+(DR461+DR462+DR463+DT461+DT462+DT463)*Cadeirante/30*GF$4,IF(C461=3,IF(DQ464+DS464=10,Fixo/30*GF$4+(DQ461+DQ462+DQ463+DS461+DS462+DS463)*Percapita/30*GF$4+(DR464+DT464)*Cadeirante/30*GF$4,IF(DQ464+DS464&lt;=9,(DQ464+DS464)*Crechee/30*GF$4)+(DR464+DT464)*Cadeirante/30*GF$4+(DQ461+DQ462+DQ463+DS461+DS462+DS463)*Percapita/30*GF$4)+IF(DQ464+DS464&gt;=11,Fixo/30*GF$4+(DQ464+DS464-10)*Crechee/30*GF$4,0),IF(C461=2,IF(DR461+DR462+DR463+DR464+DT461+DT462+DT463+DT464=1,Cadeirante/30*GF$4,IF(DR461+DR462+DR463+DR464+DT461+DT462+DT463+DT464=2,Fixo/30*GF$4,IF(DR461+DR462+DR463+DR464+DT461+DT462+DT463+DT464&gt;2,Fixo/30*GF$4+(DR461+DR462+DR463+DR464+DT461+DT462+DT463+DT464-2)*Cadeirante/30*GF$4)))+(DQ461+DQ462+DQ463+DS461+DS462+DS463)*Percapita/30*GF$4+(DQ464+DS464)*Crechee/30*GF$4,IF(C461=1,IF(DQ461+DQ462+DQ463+DR461+DR462+DR463+DS461+DS462+DS463+DT461+DT462+DT463&lt;=15,(DQ461+DQ462+DQ463+DS461+DS462+DS463)*Percapita/30*GF$4,IF(DQ461+DQ462+DQ463+DR461+DR462+DR463+DS461+DS462+DS463+DT461+DT462+DT463&gt;=16,Fixo/30*GF$4+(DQ461+DQ462+DQ463+DR461+DR462+DR463+DS461+DS462+DS463+DT461+DT462-16)*Percapita/30*GF$4))))))</f>
        <v>0</v>
      </c>
      <c r="GG461" s="177">
        <f>IF(C461=4,SUM(DU461+DU462+DU463+DW461+DW462+DW463)*Percapita/30*GG$4+(DV461+DV462+DV463+DX461+DX462+DX463)*Cadeirante/30*GG$4,IF(C461=3,IF(DU464+DW464=10,Fixo/30*GG$4+(DU461+DU462+DU463+DW461+DW462+DW463)*Percapita/30*GG$4+(DV464+DX464)*Cadeirante/30*GG$4,IF(DU464+DW464&lt;=9,(DU464+DW464)*Crechee/30*GG$4)+(DV464+DX464)*Cadeirante/30*GG$4+(DU461+DU462+DU463+DW461+DW462+DW463)*Percapita/30*GG$4)+IF(DU464+DW464&gt;=11,Fixo/30*GG$4+(DU464+DW464-10)*Crechee/30*GG$4,0),IF(C461=2,IF(DV461+DV462+DV463+DV464+DX461+DX462+DX463+DX464=1,Cadeirante/30*GG$4,IF(DV461+DV462+DV463+DV464+DX461+DX462+DX463+DX464=2,Fixo/30*GG$4,IF(DV461+DV462+DV463+DV464+DX461+DX462+DX463+DX464&gt;2,Fixo/30*GG$4+(DV461+DV462+DV463+DV464+DX461+DX462+DX463+DX464-2)*Cadeirante/30*GG$4)))+(DU461+DU462+DU463+DW461+DW462+DW463)*Percapita/30*GG$4+(DU464+DW464)*Crechee/30*GG$4,IF(C461=1,IF(DU461+DU462+DU463+DV461+DV462+DV463+DW461+DW462+DW463+DX461+DX462+DX463&lt;=15,(DU461+DU462+DU463+DW461+DW462+DW463)*Percapita/30*GG$4,IF(DU461+DU462+DU463+DV461+DV462+DV463+DW461+DW462+DW463+DX461+DX462+DX463&gt;=16,Fixo/30*GG$4+(DU461+DU462+DU463+DV461+DV462+DV463+DW461+DW462+DW463+DX461+DX462-16)*Percapita/30*GG$4))))))</f>
        <v>0</v>
      </c>
      <c r="GH461" s="177">
        <f>IF(C461=4,SUM(DY461+DY462+DY463+EA461+EA462+EA463)*Percapita/30*GH$4+(DZ461+DZ462+DZ463+EB461+EB462+EB463)*Cadeirante/30*GH$4,IF(C461=3,IF(DY464+EA464=10,Fixo/30*GH$4+(DY461+DY462+DY463+EA461+EA462+EA463)*Percapita/30*GH$4+(DZ464+EB464)*Cadeirante/30*GH$4,IF(DY464+EA464&lt;=9,(DY464+EA464)*Crechee/30*GH$4)+(DZ464+EB464)*Cadeirante/30*GH$4+(DY461+DY462+DY463+EA461+EA462+EA463)*Percapita/30*GH$4)+IF(DY464+EA464&gt;=11,Fixo/30*GH$4+(DY464+EA464-10)*Crechee/30*GH$4,0),IF(C461=2,IF(DZ461+DZ462+DZ463+DZ464+EB461+EB462+EB463+EB464=1,Cadeirante/30*GH$4,IF(DZ461+DZ462+DZ463+DZ464+EB461+EB462+EB463+EB464=2,Fixo/30*GH$4,IF(DZ461+DZ462+DZ463+DZ464+EB461+EB462+EB463+EB464&gt;2,Fixo/30*GH$4+(DZ461+DZ462+DZ463+DZ464+EB461+EB462+EB463+EB464-2)*Cadeirante/30*GH$4)))+(DY461+DY462+DY463+EA461+EA462+EA463)*Percapita/30*GH$4+(DY464+EA464)*Crechee/30*GH$4,IF(C461=1,IF(DY461+DY462+DY463+DZ461+DZ462+DZ463+EA461+EA462+EA463+EB461+EB462+EB463&lt;=15,(DY461+DY462+DY463+EA461+EA462+EA463)*Percapita/30*GH$4,IF(DY461+DY462+DY463+DZ461+DZ462+DZ463+EA461+EA462+EA463+EB461+EB462+EB463&gt;=16,Fixo/30*GH$4+(DY461+DY462+DY463+DZ461+DZ462+DZ463+EA461+EA462+EA463+EB461+EB462-16)*Percapita/30*GH$4))))))</f>
        <v>0</v>
      </c>
      <c r="GI461" s="177">
        <f>IF(C461=4,SUM(EC461+EC462+EC463+EE461+EE462+EE463)*Percapita/30*GI$4+(ED461+ED462+ED463+EF461+EF462+EF463)*Cadeirante/30*GI$4,IF(C461=3,IF(EC464+EE464=10,Fixo/30*GI$4+(EC461+EC462+EC463+EE461+EE462+EE463)*Percapita/30*GI$4+(ED464+EF464)*Cadeirante/30*GI$4,IF(EC464+EE464&lt;=9,(EC464+EE464)*Crechee/30*GI$4)+(ED464+EF464)*Cadeirante/30*GI$4+(EC461+EC462+EC463+EE461+EE462+EE463)*Percapita/30*GI$4)+IF(EC464+EE464&gt;=11,Fixo/30*GI$4+(EC464+EE464-10)*Crechee/30*GI$4,0),IF(C461=2,IF(ED461+ED462+ED463+ED464+EF461+EF462+EF463+EF464=1,Cadeirante/30*GI$4,IF(ED461+ED462+ED463+ED464+EF461+EF462+EF463+EF464=2,Fixo/30*GI$4,IF(ED461+ED462+ED463+ED464+EF461+EF462+EF463+EF464&gt;2,Fixo/30*GI$4+(ED461+ED462+ED463+ED464+EF461+EF462+EF463+EF464-2)*Cadeirante/30*GI$4)))+(EC461+EC462+EC463+EE461+EE462+EE463)*Percapita/30*GI$4+(EC464+EE464)*Crechee/30*GI$4,IF(C461=1,IF(EC461+EC462+EC463+ED461+ED462+ED463+EE461+EE462+EE463+EF461+EF462+EF463&lt;=15,(EC461+EC462+EC463+EE461+EE462+EE463)*Percapita/30*GI$4,IF(EC461+EC462+EC463+ED461+ED462+ED463+EE461+EE462+EE463+EF461+EF462+EF463&gt;=16,Fixo/30*GI$4+(EC461+EC462+EC463+ED461+ED462+ED463+EE461+EE462+EE463+EF461+EF462-16)*Percapita/30*GI$4))))))</f>
        <v>0</v>
      </c>
      <c r="GJ461" s="177">
        <f>IF(C461=4,SUM(EG461+EG462+EG463+EI461+EI462+EI463)*Percapita/30*GJ$4+(EH461+EH462+EH463+EJ461+EJ462+EJ463)*Cadeirante/30*GJ$4,IF(C461=3,IF(EG464+EI464=10,Fixo/30*GJ$4+(EG461+EG462+EG463+EI461+EI462+EI463)*Percapita/30*GJ$4+(EH464+EJ464)*Cadeirante/30*GJ$4,IF(EG464+EI464&lt;=9,(EG464+EI464)*Crechee/30*GJ$4)+(EH464+EJ464)*Cadeirante/30*GJ$4+(EG461+EG462+EG463+EI461+EI462+EI463)*Percapita/30*GJ$4)+IF(EG464+EI464&gt;=11,Fixo/30*GJ$4+(EG464+EI464-10)*Crechee/30*GJ$4,0),IF(C461=2,IF(EH461+EH462+EH463+EH464+EJ461+EJ462+EJ463+EJ464=1,Cadeirante/30*GJ$4,IF(EH461+EH462+EH463+EH464+EJ461+EJ462+EJ463+EJ464=2,Fixo/30*GJ$4,IF(EH461+EH462+EH463+EH464+EJ461+EJ462+EJ463+EJ464&gt;2,Fixo/30*GJ$4+(EH461+EH462+EH463+EH464+EJ461+EJ462+EJ463+EJ464-2)*Cadeirante/30*GJ$4)))+(EG461+EG462+EG463+EI461+EI462+EI463)*Percapita/30*GJ$4+(EG464+EI464)*Crechee/30*GJ$4,IF(C461=1,IF(EG461+EG462+EG463+EH461+EH462+EH463+EI461+EI462+EI463+EJ461+EJ462+EJ463&lt;=15,(EG461+EG462+EG463+EI461+EI462+EI463)*Percapita/30*GJ$4,IF(EG461+EG462+EG463+EH461+EH462+EH463+EI461+EI462+EI463+EJ461+EJ462+EJ463&gt;=16,Fixo/30*GJ$4+(EG461+EG462+EG463+EH461+EH462+EH463+EI461+EI462+EI463+EJ461+EJ462-16)*Percapita/30*GJ$4))))))</f>
        <v>0</v>
      </c>
      <c r="GK461" s="178"/>
      <c r="GL461" s="103">
        <f t="shared" si="535"/>
        <v>0</v>
      </c>
      <c r="GM461" s="124"/>
      <c r="GN461" s="104">
        <f>SUMIF(V461:V464,"&lt;0")*Cadeirante/30*GN$4+SUMIF(X461:X464,"&lt;0")*Cadeirante/30*GN$4</f>
        <v>0</v>
      </c>
      <c r="GO461" s="104">
        <f>SUMIF(Z461:Z464,"&lt;0")*Cadeirante/30*GO$4+SUMIF(AB461:AB464,"&lt;0")*Cadeirante/30*GO$4</f>
        <v>0</v>
      </c>
      <c r="GP461" s="104">
        <f>SUMIF(AD461:AD464,"&lt;0")*Cadeirante/30*GP$4+SUMIF(AF461:AF464,"&lt;0")*Cadeirante/30*GP$4</f>
        <v>0</v>
      </c>
      <c r="GQ461" s="104">
        <f>SUMIF(AH461:AH464,"&lt;0")*Cadeirante/30*GQ$4+SUMIF(AJ461:AJ464,"&lt;0")*Cadeirante/30*GQ$4</f>
        <v>0</v>
      </c>
      <c r="GR461" s="104">
        <f>SUMIF(AL461:AL464,"&lt;0")*Cadeirante/30*GR$4+SUMIF(AN461:AN464,"&lt;0")*Cadeirante/30*GR$4</f>
        <v>0</v>
      </c>
      <c r="GS461" s="104">
        <f>SUMIF(AP461:AP464,"&lt;0")*Cadeirante/30*GS$4+SUMIF(AR461:AR464,"&lt;0")*Cadeirante/30*GS$4</f>
        <v>0</v>
      </c>
      <c r="GT461" s="104">
        <f>SUMIF(AT461:AT464,"&lt;0")*Cadeirante/30*GT$4+SUMIF(AV461:AV464,"&lt;0")*Cadeirante/30*GT$4</f>
        <v>0</v>
      </c>
      <c r="GU461" s="104">
        <f>SUMIF(AX461:AX464,"&lt;0")*Cadeirante/30*GU$4+SUMIF(AZ461:AZ464,"&lt;0")*Cadeirante/30*GU$4</f>
        <v>0</v>
      </c>
      <c r="GV461" s="104">
        <f>SUMIF(BB461:BB464,"&lt;0")*Cadeirante/30*GV$4+SUMIF(BD461:BD464,"&lt;0")*Cadeirante/30*GV$4</f>
        <v>0</v>
      </c>
      <c r="GW461" s="104">
        <f>SUMIF(BF461:BF464,"&lt;0")*Cadeirante/30*GW$4+SUMIF(BH461:BH464,"&lt;0")*Cadeirante/30*GW$4</f>
        <v>0</v>
      </c>
      <c r="GX461" s="104">
        <f>SUMIF(BJ461:BJ464,"&lt;0")*Cadeirante/30*GX$4+SUMIF(BL461:BL464,"&lt;0")*Cadeirante/30*GX$4</f>
        <v>0</v>
      </c>
      <c r="GY461" s="104">
        <f>SUMIF(BN461:BN464,"&lt;0")*Cadeirante/30*GY$4+SUMIF(BP461:BP464,"&lt;0")*Cadeirante/30*GY$4</f>
        <v>0</v>
      </c>
      <c r="GZ461" s="104">
        <f>SUMIF(BR461:BR464,"&lt;0")*Cadeirante/30*GZ$4+SUMIF(BT461:BT464,"&lt;0")*Cadeirante/30*GZ$4</f>
        <v>0</v>
      </c>
      <c r="HA461" s="104">
        <f>SUMIF(BV461:BV464,"&lt;0")*Cadeirante/30*HA$4+SUMIF(BX461:BX464,"&lt;0")*Cadeirante/30*HA$4</f>
        <v>0</v>
      </c>
      <c r="HB461" s="104">
        <f>SUMIF(BZ461:BZ464,"&lt;0")*Cadeirante/30*HB$4+SUMIF(CB461:CB464,"&lt;0")*Cadeirante/30*HB$4</f>
        <v>0</v>
      </c>
      <c r="HC461" s="104">
        <f>SUMIF(CD461:CD464,"&lt;0")*Cadeirante/30*HC$4+SUMIF(CF461:CF464,"&lt;0")*Cadeirante/30*HC$4</f>
        <v>0</v>
      </c>
      <c r="HD461" s="104">
        <f>SUMIF(CH461:CH464,"&lt;0")*Cadeirante/30*HD$4+SUMIF(CJ461:CJ464,"&lt;0")*Cadeirante/30*HD$4</f>
        <v>0</v>
      </c>
      <c r="HE461" s="104">
        <f>SUMIF(CL461:CL464,"&lt;0")*Cadeirante/30*HE$4+SUMIF(CN461:CN464,"&lt;0")*Cadeirante/30*HE$4</f>
        <v>0</v>
      </c>
      <c r="HF461" s="104">
        <f>SUMIF(CP461:CP464,"&lt;0")*Cadeirante/30*HF$4+SUMIF(CR461:CR464,"&lt;0")*Cadeirante/30*HF$4</f>
        <v>0</v>
      </c>
      <c r="HG461" s="104">
        <f>SUMIF(CT461:CT464,"&lt;0")*Cadeirante/30*HG$4+SUMIF(CV461:CV464,"&lt;0")*Cadeirante/30*HG$4</f>
        <v>0</v>
      </c>
      <c r="HH461" s="104">
        <f>SUMIF(CX461:CX464,"&lt;0")*Cadeirante/30*HH$4+SUMIF(CZ461:CZ464,"&lt;0")*Cadeirante/30*HH$4</f>
        <v>0</v>
      </c>
      <c r="HI461" s="104">
        <f>SUMIF(DB461:DB464,"&lt;0")*Cadeirante/30*HI$4+SUMIF(DD461:DD464,"&lt;0")*Cadeirante/30*HI$4</f>
        <v>0</v>
      </c>
      <c r="HJ461" s="104">
        <f>SUMIF(DF461:DF464,"&lt;0")*Cadeirante/30*HJ$4+SUMIF(DH461:DH464,"&lt;0")*Cadeirante/30*HJ$4</f>
        <v>0</v>
      </c>
      <c r="HK461" s="104">
        <f>SUMIF(DJ461:DJ464,"&lt;0")*Cadeirante/30*HK$4+SUMIF(DL461:DL464,"&lt;0")*Cadeirante/30*HK$4</f>
        <v>0</v>
      </c>
      <c r="HL461" s="104">
        <f>SUMIF(DN461:DN464,"&lt;0")*Cadeirante/30*HL$4+SUMIF(DP461:DP464,"&lt;0")*Cadeirante/30*HL$4</f>
        <v>0</v>
      </c>
      <c r="HM461" s="104">
        <f>SUMIF(DR461:DR464,"&lt;0")*Cadeirante/30*HM$4+SUMIF(DT461:DT464,"&lt;0")*Cadeirante/30*HM$4</f>
        <v>0</v>
      </c>
      <c r="HN461" s="104">
        <f>SUMIF(DV461:DV464,"&lt;0")*Cadeirante/30*HN$4+SUMIF(DX461:DX464,"&lt;0")*Cadeirante/30*HN$4</f>
        <v>0</v>
      </c>
      <c r="HO461" s="104">
        <f>SUMIF(DZ461:DZ464,"&lt;0")*Cadeirante/30*HO$4+SUMIF(EB461:EB464,"&lt;0")*Cadeirante/30*HO$4</f>
        <v>0</v>
      </c>
      <c r="HP461" s="104">
        <f>SUMIF(ED461:ED464,"&lt;0")*Cadeirante/30*HP$4+SUMIF(EF461:EF464,"&lt;0")*Cadeirante/30*HP$4</f>
        <v>0</v>
      </c>
      <c r="HQ461" s="64"/>
      <c r="HR461" s="64"/>
      <c r="HS461" s="64"/>
      <c r="HT461" s="64"/>
      <c r="HU461" s="64"/>
      <c r="HV461" s="64"/>
      <c r="HW461" s="176">
        <v>17629.309999999998</v>
      </c>
      <c r="HX461" s="64"/>
      <c r="HY461" s="280">
        <f>IF(ISTEXT(EM461), VALUE(EM461), EM461)</f>
        <v>0</v>
      </c>
      <c r="HZ461" s="280">
        <f>IF(ISTEXT(EN461), VALUE(EN461), EN461)</f>
        <v>0</v>
      </c>
      <c r="IA461" s="280">
        <f>IF(ISTEXT(EO461), VALUE(EO461), EO461)</f>
        <v>0</v>
      </c>
      <c r="IB461" s="64" t="b">
        <f>HW461=FE461</f>
        <v>0</v>
      </c>
      <c r="IC461" s="64"/>
    </row>
    <row r="462" spans="1:237" s="106" customFormat="1" ht="22.5" customHeight="1" x14ac:dyDescent="0.25">
      <c r="A462" s="368" t="s">
        <v>3615</v>
      </c>
      <c r="B462" s="369" t="s">
        <v>3616</v>
      </c>
      <c r="C462" s="370" t="s">
        <v>3301</v>
      </c>
      <c r="D462" s="371" t="s">
        <v>3617</v>
      </c>
      <c r="E462" s="371" t="s">
        <v>3618</v>
      </c>
      <c r="F462" s="372" t="s">
        <v>3224</v>
      </c>
      <c r="G462" s="372" t="s">
        <v>3225</v>
      </c>
      <c r="H462" s="373" t="s">
        <v>905</v>
      </c>
      <c r="I462" s="374" t="s">
        <v>3619</v>
      </c>
      <c r="J462" s="421" t="s">
        <v>3300</v>
      </c>
      <c r="K462" s="421" t="s">
        <v>3234</v>
      </c>
      <c r="L462" s="329">
        <f>CONTINUA!BV462</f>
        <v>0</v>
      </c>
      <c r="M462" s="329">
        <f>CONTINUA!BW462</f>
        <v>0</v>
      </c>
      <c r="N462" s="895"/>
      <c r="O462" s="896" t="s">
        <v>4044</v>
      </c>
      <c r="P462" s="897" t="s">
        <v>4035</v>
      </c>
      <c r="Q462" s="400"/>
      <c r="R462" s="401"/>
      <c r="S462" s="400"/>
      <c r="T462" s="401"/>
      <c r="U462" s="400"/>
      <c r="V462" s="401"/>
      <c r="W462" s="400"/>
      <c r="X462" s="401"/>
      <c r="Y462" s="400"/>
      <c r="Z462" s="401"/>
      <c r="AA462" s="400"/>
      <c r="AB462" s="401"/>
      <c r="AC462" s="400"/>
      <c r="AD462" s="401"/>
      <c r="AE462" s="400"/>
      <c r="AF462" s="401"/>
      <c r="AG462" s="400"/>
      <c r="AH462" s="401"/>
      <c r="AI462" s="400"/>
      <c r="AJ462" s="401"/>
      <c r="AK462" s="400"/>
      <c r="AL462" s="401"/>
      <c r="AM462" s="400"/>
      <c r="AN462" s="401"/>
      <c r="AO462" s="400"/>
      <c r="AP462" s="401"/>
      <c r="AQ462" s="400"/>
      <c r="AR462" s="401"/>
      <c r="AS462" s="400"/>
      <c r="AT462" s="401"/>
      <c r="AU462" s="400"/>
      <c r="AV462" s="401"/>
      <c r="AW462" s="400"/>
      <c r="AX462" s="401"/>
      <c r="AY462" s="400"/>
      <c r="AZ462" s="401"/>
      <c r="BA462" s="400"/>
      <c r="BB462" s="401"/>
      <c r="BC462" s="400"/>
      <c r="BD462" s="401"/>
      <c r="BE462" s="400"/>
      <c r="BF462" s="401"/>
      <c r="BG462" s="400"/>
      <c r="BH462" s="401"/>
      <c r="BI462" s="400"/>
      <c r="BJ462" s="401"/>
      <c r="BK462" s="400"/>
      <c r="BL462" s="401"/>
      <c r="BM462" s="400"/>
      <c r="BN462" s="401"/>
      <c r="BO462" s="400"/>
      <c r="BP462" s="401"/>
      <c r="BQ462" s="400"/>
      <c r="BR462" s="401"/>
      <c r="BS462" s="400"/>
      <c r="BT462" s="401"/>
      <c r="BU462" s="400"/>
      <c r="BV462" s="401"/>
      <c r="BW462" s="400"/>
      <c r="BX462" s="401"/>
      <c r="BY462" s="400"/>
      <c r="BZ462" s="401"/>
      <c r="CA462" s="400"/>
      <c r="CB462" s="401"/>
      <c r="CC462" s="400"/>
      <c r="CD462" s="401"/>
      <c r="CE462" s="400"/>
      <c r="CF462" s="401"/>
      <c r="CG462" s="400"/>
      <c r="CH462" s="401"/>
      <c r="CI462" s="400"/>
      <c r="CJ462" s="401"/>
      <c r="CK462" s="400"/>
      <c r="CL462" s="401"/>
      <c r="CM462" s="400"/>
      <c r="CN462" s="401"/>
      <c r="CO462" s="400"/>
      <c r="CP462" s="401"/>
      <c r="CQ462" s="400"/>
      <c r="CR462" s="401"/>
      <c r="CS462" s="400"/>
      <c r="CT462" s="401"/>
      <c r="CU462" s="400"/>
      <c r="CV462" s="401"/>
      <c r="CW462" s="400"/>
      <c r="CX462" s="401"/>
      <c r="CY462" s="400"/>
      <c r="CZ462" s="401"/>
      <c r="DA462" s="400"/>
      <c r="DB462" s="401"/>
      <c r="DC462" s="400"/>
      <c r="DD462" s="401"/>
      <c r="DE462" s="400"/>
      <c r="DF462" s="401"/>
      <c r="DG462" s="400"/>
      <c r="DH462" s="401"/>
      <c r="DI462" s="400"/>
      <c r="DJ462" s="401"/>
      <c r="DK462" s="400"/>
      <c r="DL462" s="401"/>
      <c r="DM462" s="400"/>
      <c r="DN462" s="401"/>
      <c r="DO462" s="400"/>
      <c r="DP462" s="401"/>
      <c r="DQ462" s="400"/>
      <c r="DR462" s="401"/>
      <c r="DS462" s="400"/>
      <c r="DT462" s="401"/>
      <c r="DU462" s="400"/>
      <c r="DV462" s="401"/>
      <c r="DW462" s="400"/>
      <c r="DX462" s="401"/>
      <c r="DY462" s="400"/>
      <c r="DZ462" s="401"/>
      <c r="EA462" s="400"/>
      <c r="EB462" s="401"/>
      <c r="EC462" s="400"/>
      <c r="ED462" s="401"/>
      <c r="EE462" s="400"/>
      <c r="EF462" s="401"/>
      <c r="EG462" s="400"/>
      <c r="EH462" s="401"/>
      <c r="EI462" s="400"/>
      <c r="EJ462" s="447"/>
      <c r="EK462" s="511"/>
      <c r="EL462" s="514"/>
      <c r="EM462" s="448"/>
      <c r="EN462" s="344"/>
      <c r="EO462" s="345"/>
      <c r="EP462" s="171">
        <f t="shared" si="528"/>
        <v>0</v>
      </c>
      <c r="EQ462" s="171">
        <f t="shared" si="529"/>
        <v>0</v>
      </c>
      <c r="ER462" s="171">
        <f t="shared" si="530"/>
        <v>0</v>
      </c>
      <c r="ES462" s="171">
        <f t="shared" si="531"/>
        <v>0</v>
      </c>
      <c r="ET462" s="171">
        <f t="shared" si="532"/>
        <v>0</v>
      </c>
      <c r="EU462" s="171">
        <f t="shared" si="533"/>
        <v>0</v>
      </c>
      <c r="EV462" s="172">
        <f t="shared" si="534"/>
        <v>0</v>
      </c>
      <c r="EW462" s="173"/>
      <c r="EX462" s="248">
        <f t="shared" si="536"/>
        <v>0</v>
      </c>
      <c r="EY462" s="174">
        <f>(L462*regular)+(M462*Cadeirantee)</f>
        <v>0</v>
      </c>
      <c r="EZ462" s="249">
        <f>SUMIF(FG462:GJ462,"&gt;0")</f>
        <v>0</v>
      </c>
      <c r="FA462" s="249">
        <f>SUMIF(FG462:GJ462,"&lt;0")+SUMIF(GN462:HP462,"&lt;0")</f>
        <v>0</v>
      </c>
      <c r="FB462" s="174">
        <v>0</v>
      </c>
      <c r="FC462" s="126">
        <f>N462*km*'VALORES TABELA'!$B$13</f>
        <v>0</v>
      </c>
      <c r="FD462" s="250">
        <f t="shared" ref="FD462:FD465" si="537">GL462</f>
        <v>0</v>
      </c>
      <c r="FE462" s="105"/>
      <c r="FF462" s="119"/>
      <c r="FG462" s="119"/>
      <c r="FH462" s="119"/>
      <c r="FI462" s="119"/>
      <c r="FJ462" s="119"/>
      <c r="FK462" s="119"/>
      <c r="FL462" s="119"/>
      <c r="FM462" s="119"/>
      <c r="FN462" s="119"/>
      <c r="FO462" s="119"/>
      <c r="FP462" s="119"/>
      <c r="FQ462" s="119"/>
      <c r="FR462" s="119"/>
      <c r="FS462" s="119"/>
      <c r="FT462" s="119"/>
      <c r="FU462" s="119"/>
      <c r="FV462" s="119"/>
      <c r="FW462" s="119"/>
      <c r="FX462" s="119"/>
      <c r="FY462" s="119"/>
      <c r="FZ462" s="119"/>
      <c r="GA462" s="119"/>
      <c r="GB462" s="119"/>
      <c r="GC462" s="119"/>
      <c r="GD462" s="119"/>
      <c r="GE462" s="119"/>
      <c r="GF462" s="119"/>
      <c r="GG462" s="119"/>
      <c r="GH462" s="119"/>
      <c r="GI462" s="119"/>
      <c r="GJ462" s="119"/>
      <c r="GK462" s="251"/>
      <c r="GL462" s="103">
        <f t="shared" si="535"/>
        <v>0</v>
      </c>
      <c r="GM462" s="124"/>
      <c r="GN462" s="104"/>
      <c r="GO462" s="104"/>
      <c r="GP462" s="104"/>
      <c r="GQ462" s="104"/>
      <c r="GR462" s="104"/>
      <c r="GS462" s="104"/>
      <c r="GT462" s="104"/>
      <c r="GU462" s="104"/>
      <c r="GV462" s="104"/>
      <c r="GW462" s="104"/>
      <c r="GX462" s="104"/>
      <c r="GY462" s="104"/>
      <c r="GZ462" s="104"/>
      <c r="HA462" s="104"/>
      <c r="HB462" s="104"/>
      <c r="HC462" s="104"/>
      <c r="HD462" s="104"/>
      <c r="HE462" s="104"/>
      <c r="HF462" s="104"/>
      <c r="HG462" s="104"/>
      <c r="HH462" s="104"/>
      <c r="HI462" s="104"/>
      <c r="HJ462" s="104"/>
      <c r="HK462" s="104"/>
      <c r="HL462" s="104"/>
      <c r="HM462" s="104"/>
      <c r="HN462" s="104"/>
      <c r="HO462" s="104"/>
      <c r="HP462" s="104"/>
      <c r="HQ462" s="64"/>
      <c r="HR462" s="64"/>
      <c r="HS462" s="64"/>
      <c r="HT462" s="64"/>
      <c r="HU462" s="64"/>
      <c r="HV462" s="64"/>
      <c r="HW462" s="105"/>
      <c r="HX462" s="64"/>
      <c r="HY462" s="280">
        <f t="shared" ref="HY462:HY465" si="538">IF(ISTEXT(EM462), VALUE(EM462), EM462)</f>
        <v>0</v>
      </c>
      <c r="HZ462" s="280">
        <f t="shared" ref="HZ462:HZ465" si="539">IF(ISTEXT(EN462), VALUE(EN462), EN462)</f>
        <v>0</v>
      </c>
      <c r="IA462" s="280">
        <f t="shared" ref="IA462:IA465" si="540">IF(ISTEXT(EO462), VALUE(EO462), EO462)</f>
        <v>0</v>
      </c>
      <c r="IB462" s="64"/>
      <c r="IC462" s="64"/>
    </row>
    <row r="463" spans="1:237" s="106" customFormat="1" ht="22.5" customHeight="1" x14ac:dyDescent="0.25">
      <c r="A463" s="368" t="s">
        <v>3615</v>
      </c>
      <c r="B463" s="369" t="s">
        <v>3616</v>
      </c>
      <c r="C463" s="375" t="s">
        <v>3301</v>
      </c>
      <c r="D463" s="371" t="s">
        <v>3617</v>
      </c>
      <c r="E463" s="371" t="s">
        <v>3618</v>
      </c>
      <c r="F463" s="376" t="s">
        <v>3224</v>
      </c>
      <c r="G463" s="376" t="s">
        <v>3225</v>
      </c>
      <c r="H463" s="373" t="s">
        <v>905</v>
      </c>
      <c r="I463" s="374" t="s">
        <v>3619</v>
      </c>
      <c r="J463" s="421" t="s">
        <v>3300</v>
      </c>
      <c r="K463" s="422" t="s">
        <v>3235</v>
      </c>
      <c r="L463" s="329">
        <f>CONTINUA!BV463</f>
        <v>0</v>
      </c>
      <c r="M463" s="329">
        <f>CONTINUA!BW463</f>
        <v>0</v>
      </c>
      <c r="N463" s="895"/>
      <c r="O463" s="896" t="s">
        <v>4044</v>
      </c>
      <c r="P463" s="897" t="s">
        <v>4035</v>
      </c>
      <c r="Q463" s="400"/>
      <c r="R463" s="401"/>
      <c r="S463" s="400"/>
      <c r="T463" s="401"/>
      <c r="U463" s="400"/>
      <c r="V463" s="401"/>
      <c r="W463" s="400"/>
      <c r="X463" s="401"/>
      <c r="Y463" s="400"/>
      <c r="Z463" s="401"/>
      <c r="AA463" s="400"/>
      <c r="AB463" s="401"/>
      <c r="AC463" s="400"/>
      <c r="AD463" s="401"/>
      <c r="AE463" s="400"/>
      <c r="AF463" s="401"/>
      <c r="AG463" s="400"/>
      <c r="AH463" s="401"/>
      <c r="AI463" s="400"/>
      <c r="AJ463" s="401"/>
      <c r="AK463" s="400"/>
      <c r="AL463" s="401"/>
      <c r="AM463" s="400"/>
      <c r="AN463" s="401"/>
      <c r="AO463" s="400"/>
      <c r="AP463" s="401"/>
      <c r="AQ463" s="400"/>
      <c r="AR463" s="401"/>
      <c r="AS463" s="400"/>
      <c r="AT463" s="401"/>
      <c r="AU463" s="400"/>
      <c r="AV463" s="401"/>
      <c r="AW463" s="400"/>
      <c r="AX463" s="401"/>
      <c r="AY463" s="400"/>
      <c r="AZ463" s="401"/>
      <c r="BA463" s="400"/>
      <c r="BB463" s="401"/>
      <c r="BC463" s="400"/>
      <c r="BD463" s="401"/>
      <c r="BE463" s="400"/>
      <c r="BF463" s="401"/>
      <c r="BG463" s="400"/>
      <c r="BH463" s="401"/>
      <c r="BI463" s="400"/>
      <c r="BJ463" s="401"/>
      <c r="BK463" s="400"/>
      <c r="BL463" s="401"/>
      <c r="BM463" s="400"/>
      <c r="BN463" s="401"/>
      <c r="BO463" s="400"/>
      <c r="BP463" s="401"/>
      <c r="BQ463" s="400"/>
      <c r="BR463" s="401"/>
      <c r="BS463" s="400"/>
      <c r="BT463" s="401"/>
      <c r="BU463" s="400"/>
      <c r="BV463" s="401"/>
      <c r="BW463" s="400"/>
      <c r="BX463" s="401"/>
      <c r="BY463" s="400"/>
      <c r="BZ463" s="401"/>
      <c r="CA463" s="400"/>
      <c r="CB463" s="401"/>
      <c r="CC463" s="400"/>
      <c r="CD463" s="401"/>
      <c r="CE463" s="400"/>
      <c r="CF463" s="401"/>
      <c r="CG463" s="400"/>
      <c r="CH463" s="401"/>
      <c r="CI463" s="400"/>
      <c r="CJ463" s="401"/>
      <c r="CK463" s="400"/>
      <c r="CL463" s="401"/>
      <c r="CM463" s="400"/>
      <c r="CN463" s="401"/>
      <c r="CO463" s="400"/>
      <c r="CP463" s="401"/>
      <c r="CQ463" s="400"/>
      <c r="CR463" s="401"/>
      <c r="CS463" s="400"/>
      <c r="CT463" s="401"/>
      <c r="CU463" s="400"/>
      <c r="CV463" s="401"/>
      <c r="CW463" s="400"/>
      <c r="CX463" s="401"/>
      <c r="CY463" s="400"/>
      <c r="CZ463" s="401"/>
      <c r="DA463" s="400"/>
      <c r="DB463" s="401"/>
      <c r="DC463" s="400"/>
      <c r="DD463" s="401"/>
      <c r="DE463" s="400"/>
      <c r="DF463" s="401"/>
      <c r="DG463" s="400"/>
      <c r="DH463" s="401"/>
      <c r="DI463" s="400"/>
      <c r="DJ463" s="401"/>
      <c r="DK463" s="400"/>
      <c r="DL463" s="401"/>
      <c r="DM463" s="400"/>
      <c r="DN463" s="401"/>
      <c r="DO463" s="400"/>
      <c r="DP463" s="401"/>
      <c r="DQ463" s="400"/>
      <c r="DR463" s="401"/>
      <c r="DS463" s="400"/>
      <c r="DT463" s="401"/>
      <c r="DU463" s="400"/>
      <c r="DV463" s="401"/>
      <c r="DW463" s="400"/>
      <c r="DX463" s="401"/>
      <c r="DY463" s="400"/>
      <c r="DZ463" s="401"/>
      <c r="EA463" s="400"/>
      <c r="EB463" s="401"/>
      <c r="EC463" s="400"/>
      <c r="ED463" s="401"/>
      <c r="EE463" s="400"/>
      <c r="EF463" s="401"/>
      <c r="EG463" s="400"/>
      <c r="EH463" s="401"/>
      <c r="EI463" s="400"/>
      <c r="EJ463" s="447"/>
      <c r="EK463" s="511"/>
      <c r="EL463" s="514"/>
      <c r="EM463" s="448"/>
      <c r="EN463" s="344"/>
      <c r="EO463" s="345"/>
      <c r="EP463" s="171">
        <f t="shared" si="528"/>
        <v>0</v>
      </c>
      <c r="EQ463" s="171">
        <f t="shared" si="529"/>
        <v>0</v>
      </c>
      <c r="ER463" s="171">
        <f t="shared" si="530"/>
        <v>0</v>
      </c>
      <c r="ES463" s="171">
        <f t="shared" si="531"/>
        <v>0</v>
      </c>
      <c r="ET463" s="171">
        <f t="shared" si="532"/>
        <v>0</v>
      </c>
      <c r="EU463" s="171">
        <f t="shared" si="533"/>
        <v>0</v>
      </c>
      <c r="EV463" s="172">
        <f t="shared" si="534"/>
        <v>0</v>
      </c>
      <c r="EW463" s="125"/>
      <c r="EX463" s="248">
        <f t="shared" si="536"/>
        <v>0</v>
      </c>
      <c r="EY463" s="174">
        <f>(L463*regular)+(M463*Cadeirantee)</f>
        <v>0</v>
      </c>
      <c r="EZ463" s="249">
        <f>SUMIF(FG463:GJ463,"&gt;0")</f>
        <v>0</v>
      </c>
      <c r="FA463" s="249">
        <f>SUMIF(FG463:GJ463,"&lt;0")+SUMIF(GN463:HP463,"&lt;0")</f>
        <v>0</v>
      </c>
      <c r="FB463" s="174">
        <v>0</v>
      </c>
      <c r="FC463" s="126">
        <f>N463*km*'VALORES TABELA'!$B$13</f>
        <v>0</v>
      </c>
      <c r="FD463" s="250">
        <f t="shared" si="537"/>
        <v>0</v>
      </c>
      <c r="FE463" s="105"/>
      <c r="FF463" s="108"/>
      <c r="FG463" s="108"/>
      <c r="FH463" s="108"/>
      <c r="FI463" s="108"/>
      <c r="FJ463" s="108"/>
      <c r="FK463" s="108"/>
      <c r="FL463" s="108"/>
      <c r="FM463" s="108"/>
      <c r="FN463" s="108"/>
      <c r="FO463" s="108"/>
      <c r="FP463" s="108"/>
      <c r="FQ463" s="108"/>
      <c r="FR463" s="108"/>
      <c r="FS463" s="108"/>
      <c r="FT463" s="108"/>
      <c r="FU463" s="108"/>
      <c r="FV463" s="108"/>
      <c r="FW463" s="108"/>
      <c r="FX463" s="108"/>
      <c r="FY463" s="108"/>
      <c r="FZ463" s="108"/>
      <c r="GA463" s="108"/>
      <c r="GB463" s="108"/>
      <c r="GC463" s="108"/>
      <c r="GD463" s="108"/>
      <c r="GE463" s="108"/>
      <c r="GF463" s="108"/>
      <c r="GG463" s="108"/>
      <c r="GH463" s="108"/>
      <c r="GI463" s="108"/>
      <c r="GJ463" s="108"/>
      <c r="GK463" s="251"/>
      <c r="GL463" s="103">
        <f t="shared" si="535"/>
        <v>0</v>
      </c>
      <c r="GM463" s="124"/>
      <c r="GN463" s="104"/>
      <c r="GO463" s="104"/>
      <c r="GP463" s="104"/>
      <c r="GQ463" s="104"/>
      <c r="GR463" s="104"/>
      <c r="GS463" s="104"/>
      <c r="GT463" s="104"/>
      <c r="GU463" s="104"/>
      <c r="GV463" s="104"/>
      <c r="GW463" s="104"/>
      <c r="GX463" s="104"/>
      <c r="GY463" s="104"/>
      <c r="GZ463" s="104"/>
      <c r="HA463" s="104"/>
      <c r="HB463" s="104"/>
      <c r="HC463" s="104"/>
      <c r="HD463" s="104"/>
      <c r="HE463" s="104"/>
      <c r="HF463" s="104"/>
      <c r="HG463" s="104"/>
      <c r="HH463" s="104"/>
      <c r="HI463" s="104"/>
      <c r="HJ463" s="104"/>
      <c r="HK463" s="104"/>
      <c r="HL463" s="104"/>
      <c r="HM463" s="104"/>
      <c r="HN463" s="104"/>
      <c r="HO463" s="104"/>
      <c r="HP463" s="104"/>
      <c r="HQ463" s="64"/>
      <c r="HR463" s="64"/>
      <c r="HS463" s="64"/>
      <c r="HT463" s="64"/>
      <c r="HU463" s="64"/>
      <c r="HV463" s="64"/>
      <c r="HW463" s="105"/>
      <c r="HX463" s="64"/>
      <c r="HY463" s="280">
        <f t="shared" si="538"/>
        <v>0</v>
      </c>
      <c r="HZ463" s="280">
        <f t="shared" si="539"/>
        <v>0</v>
      </c>
      <c r="IA463" s="280">
        <f t="shared" si="540"/>
        <v>0</v>
      </c>
      <c r="IB463" s="64"/>
      <c r="IC463" s="64"/>
    </row>
    <row r="464" spans="1:237" s="106" customFormat="1" ht="22.5" customHeight="1" x14ac:dyDescent="0.25">
      <c r="A464" s="368" t="s">
        <v>3615</v>
      </c>
      <c r="B464" s="369" t="s">
        <v>3616</v>
      </c>
      <c r="C464" s="375" t="s">
        <v>3301</v>
      </c>
      <c r="D464" s="371" t="s">
        <v>3617</v>
      </c>
      <c r="E464" s="371" t="s">
        <v>3618</v>
      </c>
      <c r="F464" s="376" t="s">
        <v>3224</v>
      </c>
      <c r="G464" s="376" t="s">
        <v>3225</v>
      </c>
      <c r="H464" s="373" t="s">
        <v>905</v>
      </c>
      <c r="I464" s="374" t="s">
        <v>3619</v>
      </c>
      <c r="J464" s="421" t="s">
        <v>3300</v>
      </c>
      <c r="K464" s="423" t="s">
        <v>3236</v>
      </c>
      <c r="L464" s="329">
        <f>CONTINUA!BV464</f>
        <v>0</v>
      </c>
      <c r="M464" s="329">
        <f>CONTINUA!BW464</f>
        <v>0</v>
      </c>
      <c r="N464" s="895"/>
      <c r="O464" s="896" t="s">
        <v>4044</v>
      </c>
      <c r="P464" s="897" t="s">
        <v>4035</v>
      </c>
      <c r="Q464" s="400">
        <v>24</v>
      </c>
      <c r="R464" s="401"/>
      <c r="S464" s="400"/>
      <c r="T464" s="401"/>
      <c r="U464" s="400"/>
      <c r="V464" s="401"/>
      <c r="W464" s="400"/>
      <c r="X464" s="401"/>
      <c r="Y464" s="400"/>
      <c r="Z464" s="401"/>
      <c r="AA464" s="400"/>
      <c r="AB464" s="401"/>
      <c r="AC464" s="400"/>
      <c r="AD464" s="401"/>
      <c r="AE464" s="400"/>
      <c r="AF464" s="401"/>
      <c r="AG464" s="400"/>
      <c r="AH464" s="401"/>
      <c r="AI464" s="400"/>
      <c r="AJ464" s="401"/>
      <c r="AK464" s="400"/>
      <c r="AL464" s="401"/>
      <c r="AM464" s="400"/>
      <c r="AN464" s="401"/>
      <c r="AO464" s="400"/>
      <c r="AP464" s="401"/>
      <c r="AQ464" s="400"/>
      <c r="AR464" s="401"/>
      <c r="AS464" s="400"/>
      <c r="AT464" s="401"/>
      <c r="AU464" s="400"/>
      <c r="AV464" s="401"/>
      <c r="AW464" s="400"/>
      <c r="AX464" s="401"/>
      <c r="AY464" s="400"/>
      <c r="AZ464" s="401"/>
      <c r="BA464" s="400"/>
      <c r="BB464" s="401"/>
      <c r="BC464" s="400"/>
      <c r="BD464" s="401"/>
      <c r="BE464" s="400"/>
      <c r="BF464" s="401"/>
      <c r="BG464" s="400"/>
      <c r="BH464" s="401"/>
      <c r="BI464" s="400"/>
      <c r="BJ464" s="401"/>
      <c r="BK464" s="400"/>
      <c r="BL464" s="401"/>
      <c r="BM464" s="400"/>
      <c r="BN464" s="401"/>
      <c r="BO464" s="400"/>
      <c r="BP464" s="401"/>
      <c r="BQ464" s="400"/>
      <c r="BR464" s="401"/>
      <c r="BS464" s="400"/>
      <c r="BT464" s="401"/>
      <c r="BU464" s="400"/>
      <c r="BV464" s="401"/>
      <c r="BW464" s="400"/>
      <c r="BX464" s="401"/>
      <c r="BY464" s="400"/>
      <c r="BZ464" s="401"/>
      <c r="CA464" s="400"/>
      <c r="CB464" s="401"/>
      <c r="CC464" s="400"/>
      <c r="CD464" s="401"/>
      <c r="CE464" s="400"/>
      <c r="CF464" s="401"/>
      <c r="CG464" s="400"/>
      <c r="CH464" s="401"/>
      <c r="CI464" s="400"/>
      <c r="CJ464" s="401"/>
      <c r="CK464" s="400"/>
      <c r="CL464" s="401"/>
      <c r="CM464" s="400"/>
      <c r="CN464" s="401"/>
      <c r="CO464" s="400"/>
      <c r="CP464" s="401"/>
      <c r="CQ464" s="400"/>
      <c r="CR464" s="401"/>
      <c r="CS464" s="400"/>
      <c r="CT464" s="401"/>
      <c r="CU464" s="400"/>
      <c r="CV464" s="401"/>
      <c r="CW464" s="400"/>
      <c r="CX464" s="401"/>
      <c r="CY464" s="400"/>
      <c r="CZ464" s="401"/>
      <c r="DA464" s="400"/>
      <c r="DB464" s="401"/>
      <c r="DC464" s="400"/>
      <c r="DD464" s="401"/>
      <c r="DE464" s="400"/>
      <c r="DF464" s="401"/>
      <c r="DG464" s="400"/>
      <c r="DH464" s="401"/>
      <c r="DI464" s="400"/>
      <c r="DJ464" s="401"/>
      <c r="DK464" s="400"/>
      <c r="DL464" s="401"/>
      <c r="DM464" s="400"/>
      <c r="DN464" s="401"/>
      <c r="DO464" s="400"/>
      <c r="DP464" s="401"/>
      <c r="DQ464" s="400"/>
      <c r="DR464" s="401"/>
      <c r="DS464" s="400"/>
      <c r="DT464" s="401"/>
      <c r="DU464" s="400"/>
      <c r="DV464" s="401"/>
      <c r="DW464" s="400"/>
      <c r="DX464" s="401"/>
      <c r="DY464" s="400"/>
      <c r="DZ464" s="401"/>
      <c r="EA464" s="400"/>
      <c r="EB464" s="401"/>
      <c r="EC464" s="400"/>
      <c r="ED464" s="401"/>
      <c r="EE464" s="400"/>
      <c r="EF464" s="401"/>
      <c r="EG464" s="400"/>
      <c r="EH464" s="401"/>
      <c r="EI464" s="400"/>
      <c r="EJ464" s="447"/>
      <c r="EK464" s="511"/>
      <c r="EL464" s="514"/>
      <c r="EM464" s="448"/>
      <c r="EN464" s="344"/>
      <c r="EO464" s="345"/>
      <c r="EP464" s="171">
        <f t="shared" si="528"/>
        <v>24</v>
      </c>
      <c r="EQ464" s="171">
        <f t="shared" si="529"/>
        <v>0</v>
      </c>
      <c r="ER464" s="171">
        <f t="shared" si="530"/>
        <v>0</v>
      </c>
      <c r="ES464" s="171">
        <f t="shared" si="531"/>
        <v>0</v>
      </c>
      <c r="ET464" s="171">
        <f t="shared" si="532"/>
        <v>0</v>
      </c>
      <c r="EU464" s="171">
        <f t="shared" si="533"/>
        <v>0</v>
      </c>
      <c r="EV464" s="172">
        <f t="shared" si="534"/>
        <v>24</v>
      </c>
      <c r="EW464" s="127"/>
      <c r="EX464" s="248">
        <f t="shared" si="536"/>
        <v>0</v>
      </c>
      <c r="EY464" s="174">
        <f>(L464*regular)+(M464*Cadeirantee)</f>
        <v>0</v>
      </c>
      <c r="EZ464" s="249">
        <f>SUMIF(FG464:GJ464,"&gt;0")</f>
        <v>0</v>
      </c>
      <c r="FA464" s="249">
        <f>SUMIF(FG464:GJ464,"&lt;0")+SUMIF(GN464:HP464,"&lt;0")</f>
        <v>0</v>
      </c>
      <c r="FB464" s="174">
        <v>0</v>
      </c>
      <c r="FC464" s="126">
        <f>N464*km*'VALORES TABELA'!$B$13</f>
        <v>0</v>
      </c>
      <c r="FD464" s="250">
        <f t="shared" si="537"/>
        <v>0</v>
      </c>
      <c r="FE464" s="105"/>
      <c r="FF464" s="118"/>
      <c r="FG464" s="118"/>
      <c r="FH464" s="118"/>
      <c r="FI464" s="118"/>
      <c r="FJ464" s="118"/>
      <c r="FK464" s="118"/>
      <c r="FL464" s="118"/>
      <c r="FM464" s="118"/>
      <c r="FN464" s="118"/>
      <c r="FO464" s="118"/>
      <c r="FP464" s="118"/>
      <c r="FQ464" s="118"/>
      <c r="FR464" s="118"/>
      <c r="FS464" s="118"/>
      <c r="FT464" s="118"/>
      <c r="FU464" s="118"/>
      <c r="FV464" s="118"/>
      <c r="FW464" s="118"/>
      <c r="FX464" s="118"/>
      <c r="FY464" s="118"/>
      <c r="FZ464" s="118"/>
      <c r="GA464" s="118"/>
      <c r="GB464" s="118"/>
      <c r="GC464" s="118"/>
      <c r="GD464" s="118"/>
      <c r="GE464" s="118"/>
      <c r="GF464" s="118"/>
      <c r="GG464" s="118"/>
      <c r="GH464" s="118"/>
      <c r="GI464" s="118"/>
      <c r="GJ464" s="118"/>
      <c r="GK464" s="252"/>
      <c r="GL464" s="103">
        <f t="shared" si="535"/>
        <v>0</v>
      </c>
      <c r="GM464" s="124"/>
      <c r="GN464" s="104"/>
      <c r="GO464" s="104"/>
      <c r="GP464" s="104"/>
      <c r="GQ464" s="104"/>
      <c r="GR464" s="104"/>
      <c r="GS464" s="104"/>
      <c r="GT464" s="104"/>
      <c r="GU464" s="104"/>
      <c r="GV464" s="104"/>
      <c r="GW464" s="104"/>
      <c r="GX464" s="104"/>
      <c r="GY464" s="104"/>
      <c r="GZ464" s="104"/>
      <c r="HA464" s="104"/>
      <c r="HB464" s="104"/>
      <c r="HC464" s="104"/>
      <c r="HD464" s="104"/>
      <c r="HE464" s="104"/>
      <c r="HF464" s="104"/>
      <c r="HG464" s="104"/>
      <c r="HH464" s="104"/>
      <c r="HI464" s="104"/>
      <c r="HJ464" s="104"/>
      <c r="HK464" s="104"/>
      <c r="HL464" s="104"/>
      <c r="HM464" s="104"/>
      <c r="HN464" s="104"/>
      <c r="HO464" s="104"/>
      <c r="HP464" s="104"/>
      <c r="HQ464" s="64"/>
      <c r="HR464" s="65"/>
      <c r="HS464" s="65"/>
      <c r="HT464" s="65"/>
      <c r="HU464" s="65"/>
      <c r="HV464" s="65"/>
      <c r="HW464" s="105"/>
      <c r="HX464" s="65"/>
      <c r="HY464" s="280">
        <f t="shared" si="538"/>
        <v>0</v>
      </c>
      <c r="HZ464" s="280">
        <f t="shared" si="539"/>
        <v>0</v>
      </c>
      <c r="IA464" s="280">
        <f t="shared" si="540"/>
        <v>0</v>
      </c>
      <c r="IB464" s="65"/>
      <c r="IC464" s="65"/>
    </row>
    <row r="465" spans="1:237" s="106" customFormat="1" ht="22.5" customHeight="1" thickBot="1" x14ac:dyDescent="0.3">
      <c r="A465" s="377" t="s">
        <v>3615</v>
      </c>
      <c r="B465" s="378" t="s">
        <v>3616</v>
      </c>
      <c r="C465" s="379" t="s">
        <v>3301</v>
      </c>
      <c r="D465" s="380" t="s">
        <v>3617</v>
      </c>
      <c r="E465" s="380" t="s">
        <v>3618</v>
      </c>
      <c r="F465" s="381" t="s">
        <v>3224</v>
      </c>
      <c r="G465" s="381" t="s">
        <v>3225</v>
      </c>
      <c r="H465" s="382" t="s">
        <v>905</v>
      </c>
      <c r="I465" s="383" t="s">
        <v>3619</v>
      </c>
      <c r="J465" s="421" t="s">
        <v>3300</v>
      </c>
      <c r="K465" s="424" t="s">
        <v>60</v>
      </c>
      <c r="L465" s="329">
        <f>CONTINUA!BV465</f>
        <v>0</v>
      </c>
      <c r="M465" s="329">
        <f>CONTINUA!BW465</f>
        <v>0</v>
      </c>
      <c r="N465" s="895"/>
      <c r="O465" s="896" t="s">
        <v>4044</v>
      </c>
      <c r="P465" s="897" t="s">
        <v>4035</v>
      </c>
      <c r="Q465" s="400"/>
      <c r="R465" s="401"/>
      <c r="S465" s="400"/>
      <c r="T465" s="401"/>
      <c r="U465" s="400"/>
      <c r="V465" s="401"/>
      <c r="W465" s="400"/>
      <c r="X465" s="401"/>
      <c r="Y465" s="400"/>
      <c r="Z465" s="401"/>
      <c r="AA465" s="400"/>
      <c r="AB465" s="401"/>
      <c r="AC465" s="400"/>
      <c r="AD465" s="401"/>
      <c r="AE465" s="400"/>
      <c r="AF465" s="401"/>
      <c r="AG465" s="400"/>
      <c r="AH465" s="401"/>
      <c r="AI465" s="400"/>
      <c r="AJ465" s="401"/>
      <c r="AK465" s="400"/>
      <c r="AL465" s="401"/>
      <c r="AM465" s="400"/>
      <c r="AN465" s="401"/>
      <c r="AO465" s="400"/>
      <c r="AP465" s="401"/>
      <c r="AQ465" s="400"/>
      <c r="AR465" s="401"/>
      <c r="AS465" s="400"/>
      <c r="AT465" s="401"/>
      <c r="AU465" s="400"/>
      <c r="AV465" s="401"/>
      <c r="AW465" s="400"/>
      <c r="AX465" s="401"/>
      <c r="AY465" s="400"/>
      <c r="AZ465" s="401"/>
      <c r="BA465" s="400"/>
      <c r="BB465" s="401"/>
      <c r="BC465" s="400"/>
      <c r="BD465" s="401"/>
      <c r="BE465" s="400"/>
      <c r="BF465" s="401"/>
      <c r="BG465" s="400"/>
      <c r="BH465" s="401"/>
      <c r="BI465" s="400"/>
      <c r="BJ465" s="401"/>
      <c r="BK465" s="400"/>
      <c r="BL465" s="401"/>
      <c r="BM465" s="400"/>
      <c r="BN465" s="401"/>
      <c r="BO465" s="400"/>
      <c r="BP465" s="401"/>
      <c r="BQ465" s="400"/>
      <c r="BR465" s="401"/>
      <c r="BS465" s="400"/>
      <c r="BT465" s="401"/>
      <c r="BU465" s="400"/>
      <c r="BV465" s="401"/>
      <c r="BW465" s="400"/>
      <c r="BX465" s="401"/>
      <c r="BY465" s="400"/>
      <c r="BZ465" s="401"/>
      <c r="CA465" s="400"/>
      <c r="CB465" s="401"/>
      <c r="CC465" s="400"/>
      <c r="CD465" s="401"/>
      <c r="CE465" s="400"/>
      <c r="CF465" s="401"/>
      <c r="CG465" s="400"/>
      <c r="CH465" s="401"/>
      <c r="CI465" s="400"/>
      <c r="CJ465" s="401"/>
      <c r="CK465" s="400"/>
      <c r="CL465" s="401"/>
      <c r="CM465" s="400"/>
      <c r="CN465" s="401"/>
      <c r="CO465" s="400"/>
      <c r="CP465" s="401"/>
      <c r="CQ465" s="400"/>
      <c r="CR465" s="401"/>
      <c r="CS465" s="400"/>
      <c r="CT465" s="401"/>
      <c r="CU465" s="400"/>
      <c r="CV465" s="401"/>
      <c r="CW465" s="400"/>
      <c r="CX465" s="401"/>
      <c r="CY465" s="400"/>
      <c r="CZ465" s="401"/>
      <c r="DA465" s="400"/>
      <c r="DB465" s="401"/>
      <c r="DC465" s="400"/>
      <c r="DD465" s="401"/>
      <c r="DE465" s="400"/>
      <c r="DF465" s="401"/>
      <c r="DG465" s="400"/>
      <c r="DH465" s="401"/>
      <c r="DI465" s="400"/>
      <c r="DJ465" s="401"/>
      <c r="DK465" s="400"/>
      <c r="DL465" s="401"/>
      <c r="DM465" s="400"/>
      <c r="DN465" s="401"/>
      <c r="DO465" s="400"/>
      <c r="DP465" s="401"/>
      <c r="DQ465" s="400"/>
      <c r="DR465" s="401"/>
      <c r="DS465" s="400"/>
      <c r="DT465" s="401"/>
      <c r="DU465" s="400"/>
      <c r="DV465" s="401"/>
      <c r="DW465" s="400"/>
      <c r="DX465" s="401"/>
      <c r="DY465" s="400"/>
      <c r="DZ465" s="401"/>
      <c r="EA465" s="400"/>
      <c r="EB465" s="401"/>
      <c r="EC465" s="400"/>
      <c r="ED465" s="401"/>
      <c r="EE465" s="400"/>
      <c r="EF465" s="401"/>
      <c r="EG465" s="400"/>
      <c r="EH465" s="401"/>
      <c r="EI465" s="400"/>
      <c r="EJ465" s="447"/>
      <c r="EK465" s="512"/>
      <c r="EL465" s="515"/>
      <c r="EM465" s="450"/>
      <c r="EN465" s="348"/>
      <c r="EO465" s="348"/>
      <c r="EP465" s="179">
        <f t="shared" si="528"/>
        <v>0</v>
      </c>
      <c r="EQ465" s="179">
        <f t="shared" si="529"/>
        <v>0</v>
      </c>
      <c r="ER465" s="179">
        <f t="shared" si="530"/>
        <v>0</v>
      </c>
      <c r="ES465" s="179">
        <f t="shared" si="531"/>
        <v>0</v>
      </c>
      <c r="ET465" s="179">
        <f t="shared" si="532"/>
        <v>0</v>
      </c>
      <c r="EU465" s="179">
        <f t="shared" si="533"/>
        <v>0</v>
      </c>
      <c r="EV465" s="172">
        <f t="shared" si="534"/>
        <v>0</v>
      </c>
      <c r="EW465" s="253"/>
      <c r="EX465" s="254">
        <v>0</v>
      </c>
      <c r="EY465" s="180">
        <v>0</v>
      </c>
      <c r="EZ465" s="255">
        <v>0</v>
      </c>
      <c r="FA465" s="255">
        <v>0</v>
      </c>
      <c r="FB465" s="180">
        <f>SUM(FF465:GI465)/2</f>
        <v>0</v>
      </c>
      <c r="FC465" s="256">
        <f>N465*km*'VALORES TABELA'!$B$13</f>
        <v>0</v>
      </c>
      <c r="FD465" s="250">
        <f t="shared" si="537"/>
        <v>0</v>
      </c>
      <c r="FE465" s="257"/>
      <c r="FF465" s="181">
        <f>((Q465+S465)*Percapita)+((R465+T465)*Cadeirante)</f>
        <v>0</v>
      </c>
      <c r="FG465" s="181">
        <f>((U465+W465)*Percapita/30*FG$4)+((V465+X465)*Cadeirante/30*FG$4)</f>
        <v>0</v>
      </c>
      <c r="FH465" s="181">
        <f>((Y465+AA465)*Percapita/30*FH$4)+((Z465+AB465)*Cadeirante/30*FH$4)</f>
        <v>0</v>
      </c>
      <c r="FI465" s="181">
        <f>((AC465+AE465)*Percapita/30*FI$4)+((AD465+AF465)*Cadeirante/30*FI$4)</f>
        <v>0</v>
      </c>
      <c r="FJ465" s="181">
        <f>((AG465+AI465)*Percapita/30*FJ$4)+((AH465+AJ465)*Cadeirante/30*FJ$4)</f>
        <v>0</v>
      </c>
      <c r="FK465" s="181">
        <f>((AK465+AM465)*Percapita/30*FK$4)+((AL465+AN465)*Cadeirante/30*FK$4)</f>
        <v>0</v>
      </c>
      <c r="FL465" s="181">
        <f>((AO465+AQ465)*Percapita/30*FL$4)+((AP465+AR465)*Cadeirante/30*FL$4)</f>
        <v>0</v>
      </c>
      <c r="FM465" s="181">
        <f>((AS465+AU465)*Percapita/30*FM$4)+((AT465+AV465)*Cadeirante/30*FM$4)</f>
        <v>0</v>
      </c>
      <c r="FN465" s="181">
        <f>((AW465+AY465)*Percapita/30*FN$4)+((AX465+AZ465)*Cadeirante/30*FN$4)</f>
        <v>0</v>
      </c>
      <c r="FO465" s="181">
        <f>((BA465+BC465)*Percapita/30*FO$4)+((BB465+BD465)*Cadeirante/30*FO$4)</f>
        <v>0</v>
      </c>
      <c r="FP465" s="181">
        <f>((BE465+BG465)*Percapita/30*FP$4)+((BF465+BH465)*Cadeirante/30*FP$4)</f>
        <v>0</v>
      </c>
      <c r="FQ465" s="181">
        <f>((BI465+BK465)*Percapita/30*FQ$4)+((BJ465+BL465)*Cadeirante/30*FQ$4)</f>
        <v>0</v>
      </c>
      <c r="FR465" s="181">
        <f>((BM465+BO465)*Percapita/30*FR$4)+((BN465+BP465)*Cadeirante/30*FR$4)</f>
        <v>0</v>
      </c>
      <c r="FS465" s="181">
        <f>((BQ465+BS465)*Percapita/30*FS$4)+((BR465+BT465)*Cadeirante/30*FS$4)</f>
        <v>0</v>
      </c>
      <c r="FT465" s="181">
        <f>((BU465+BW465)*Percapita/30*FT$4)+((BV465+BX465)*Cadeirante/30*FT$4)</f>
        <v>0</v>
      </c>
      <c r="FU465" s="181">
        <f>((BY465+CA465)*Percapita/30*FU$4)+((BZ465+CB465)*Cadeirante/30*FU$4)</f>
        <v>0</v>
      </c>
      <c r="FV465" s="181">
        <f>((CC465+CE465)*Percapita/30*FV$4)+((CD465+CF465)*Cadeirante/30*FV$4)</f>
        <v>0</v>
      </c>
      <c r="FW465" s="181">
        <f>((CG465+CI465)*Percapita/30*FW$4)+((CI465+CK465)*Cadeirante/30*FW$4)</f>
        <v>0</v>
      </c>
      <c r="FX465" s="181">
        <f>((CK465+CM465)*Percapita/30*FX$4)+((CL465+CN465)*Cadeirante/30*FX$4)</f>
        <v>0</v>
      </c>
      <c r="FY465" s="181">
        <f>((CO465+CQ465)*Percapita/30*FY$4)+((CP465+CR465)*Cadeirante/30*FY$4)</f>
        <v>0</v>
      </c>
      <c r="FZ465" s="181">
        <f>((CS465+CU465)*Percapita/30*FZ$4)+((CT465+CV465)*Cadeirante/30*FZ$4)</f>
        <v>0</v>
      </c>
      <c r="GA465" s="181">
        <f>((CW465+CY465)*Percapita/30*GA$4)+((CX465+CZ465)*Cadeirante/30*GA$4)</f>
        <v>0</v>
      </c>
      <c r="GB465" s="181">
        <f>((DA465+DC465)*Percapita/30*GB$4)+((DB465+DD465)*Cadeirante/30*GB$4)</f>
        <v>0</v>
      </c>
      <c r="GC465" s="181">
        <f>((DE465+DG465)*Percapita/30*GC$4)+((DF465+DH465)*Cadeirante/30*GC$4)</f>
        <v>0</v>
      </c>
      <c r="GD465" s="181">
        <f>((DI465+DK465)*Percapita/30*GD$4)+((DJ465+DL465)*Cadeirante/30*GD$4)</f>
        <v>0</v>
      </c>
      <c r="GE465" s="181">
        <f>((DM465+DO465)*Percapita/30*GE$4)+((DN465+DP465)*Cadeirante/30*GE$4)</f>
        <v>0</v>
      </c>
      <c r="GF465" s="181">
        <f>((DQ465+DS465)*Percapita/30*GF$4)+((DR465+DT465)*Cadeirante/30*GF$4)</f>
        <v>0</v>
      </c>
      <c r="GG465" s="181">
        <f>((DU465+DW465)*Percapita/30*GG$4)+((DV465+DX465)*Cadeirante/30*GG$4)</f>
        <v>0</v>
      </c>
      <c r="GH465" s="181">
        <f>((DY465+EA465)*Percapita/30*GH$4)+((DZ465+EB465)*Cadeirante/30*GH$4)</f>
        <v>0</v>
      </c>
      <c r="GI465" s="181">
        <f>((EC465+EE465)*Percapita/30*GI$4)+((ED465+EF465)*Cadeirante/30*GI$4)</f>
        <v>0</v>
      </c>
      <c r="GJ465" s="181">
        <f>((EG465+EI465)*Percapita)+((EH465+EJ465)*Cadeirante)</f>
        <v>0</v>
      </c>
      <c r="GK465" s="258"/>
      <c r="GL465" s="103">
        <f t="shared" si="535"/>
        <v>0</v>
      </c>
      <c r="GM465" s="124"/>
      <c r="GN465" s="182"/>
      <c r="GO465" s="182"/>
      <c r="GP465" s="182"/>
      <c r="GQ465" s="182"/>
      <c r="GR465" s="182"/>
      <c r="GS465" s="182"/>
      <c r="GT465" s="182"/>
      <c r="GU465" s="182"/>
      <c r="GV465" s="182"/>
      <c r="GW465" s="182"/>
      <c r="GX465" s="182"/>
      <c r="GY465" s="182"/>
      <c r="GZ465" s="182"/>
      <c r="HA465" s="182"/>
      <c r="HB465" s="182"/>
      <c r="HC465" s="182"/>
      <c r="HD465" s="182"/>
      <c r="HE465" s="182"/>
      <c r="HF465" s="182"/>
      <c r="HG465" s="182"/>
      <c r="HH465" s="182"/>
      <c r="HI465" s="182"/>
      <c r="HJ465" s="182"/>
      <c r="HK465" s="182"/>
      <c r="HL465" s="182"/>
      <c r="HM465" s="182"/>
      <c r="HN465" s="182"/>
      <c r="HO465" s="182"/>
      <c r="HP465" s="259"/>
      <c r="HQ465" s="64"/>
      <c r="HW465" s="257"/>
      <c r="HY465" s="280">
        <f t="shared" si="538"/>
        <v>0</v>
      </c>
      <c r="HZ465" s="280">
        <f t="shared" si="539"/>
        <v>0</v>
      </c>
      <c r="IA465" s="280">
        <f t="shared" si="540"/>
        <v>0</v>
      </c>
    </row>
    <row r="466" spans="1:237" s="106" customFormat="1" ht="22.5" customHeight="1" x14ac:dyDescent="0.25">
      <c r="A466" t="s">
        <v>3620</v>
      </c>
      <c r="B466" s="522" t="s">
        <v>3621</v>
      </c>
      <c r="C466" s="523">
        <v>2</v>
      </c>
      <c r="D466" s="524" t="s">
        <v>3622</v>
      </c>
      <c r="E466" s="524" t="s">
        <v>3623</v>
      </c>
      <c r="F466" s="525" t="s">
        <v>3224</v>
      </c>
      <c r="G466" s="525" t="s">
        <v>3225</v>
      </c>
      <c r="H466" s="350" t="s">
        <v>199</v>
      </c>
      <c r="I466" s="351" t="s">
        <v>3624</v>
      </c>
      <c r="J466" s="409" t="s">
        <v>3268</v>
      </c>
      <c r="K466" s="410" t="s">
        <v>3232</v>
      </c>
      <c r="L466" s="329">
        <f>CONTINUA!BV466</f>
        <v>0</v>
      </c>
      <c r="M466" s="329">
        <f>CONTINUA!BW466</f>
        <v>0</v>
      </c>
      <c r="N466" s="895"/>
      <c r="O466" s="896" t="s">
        <v>4045</v>
      </c>
      <c r="P466" s="897" t="s">
        <v>4035</v>
      </c>
      <c r="Q466" s="400">
        <v>6</v>
      </c>
      <c r="R466" s="401">
        <v>3</v>
      </c>
      <c r="S466" s="400"/>
      <c r="T466" s="401"/>
      <c r="U466" s="400"/>
      <c r="V466" s="401"/>
      <c r="W466" s="400"/>
      <c r="X466" s="401"/>
      <c r="Y466" s="400"/>
      <c r="Z466" s="401"/>
      <c r="AA466" s="400"/>
      <c r="AB466" s="401"/>
      <c r="AC466" s="400"/>
      <c r="AD466" s="401"/>
      <c r="AE466" s="400"/>
      <c r="AF466" s="401"/>
      <c r="AG466" s="400"/>
      <c r="AH466" s="401"/>
      <c r="AI466" s="400"/>
      <c r="AJ466" s="401"/>
      <c r="AK466" s="400"/>
      <c r="AL466" s="401"/>
      <c r="AM466" s="400"/>
      <c r="AN466" s="401"/>
      <c r="AO466" s="400"/>
      <c r="AP466" s="401"/>
      <c r="AQ466" s="400"/>
      <c r="AR466" s="401"/>
      <c r="AS466" s="400"/>
      <c r="AT466" s="401"/>
      <c r="AU466" s="400"/>
      <c r="AV466" s="401"/>
      <c r="AW466" s="400"/>
      <c r="AX466" s="401"/>
      <c r="AY466" s="400"/>
      <c r="AZ466" s="401"/>
      <c r="BA466" s="400"/>
      <c r="BB466" s="401"/>
      <c r="BC466" s="400"/>
      <c r="BD466" s="401"/>
      <c r="BE466" s="400"/>
      <c r="BF466" s="401"/>
      <c r="BG466" s="400"/>
      <c r="BH466" s="401"/>
      <c r="BI466" s="400"/>
      <c r="BJ466" s="401"/>
      <c r="BK466" s="400"/>
      <c r="BL466" s="401"/>
      <c r="BM466" s="400"/>
      <c r="BN466" s="401"/>
      <c r="BO466" s="400"/>
      <c r="BP466" s="401"/>
      <c r="BQ466" s="400"/>
      <c r="BR466" s="401"/>
      <c r="BS466" s="400"/>
      <c r="BT466" s="401"/>
      <c r="BU466" s="400"/>
      <c r="BV466" s="401"/>
      <c r="BW466" s="400"/>
      <c r="BX466" s="401"/>
      <c r="BY466" s="400"/>
      <c r="BZ466" s="401"/>
      <c r="CA466" s="400"/>
      <c r="CB466" s="401"/>
      <c r="CC466" s="400"/>
      <c r="CD466" s="401"/>
      <c r="CE466" s="400"/>
      <c r="CF466" s="401"/>
      <c r="CG466" s="400"/>
      <c r="CH466" s="401"/>
      <c r="CI466" s="400"/>
      <c r="CJ466" s="401"/>
      <c r="CK466" s="400"/>
      <c r="CL466" s="401"/>
      <c r="CM466" s="400"/>
      <c r="CN466" s="401"/>
      <c r="CO466" s="400"/>
      <c r="CP466" s="401"/>
      <c r="CQ466" s="400"/>
      <c r="CR466" s="401"/>
      <c r="CS466" s="400"/>
      <c r="CT466" s="401"/>
      <c r="CU466" s="400"/>
      <c r="CV466" s="401"/>
      <c r="CW466" s="400"/>
      <c r="CX466" s="401"/>
      <c r="CY466" s="400"/>
      <c r="CZ466" s="401"/>
      <c r="DA466" s="400"/>
      <c r="DB466" s="401"/>
      <c r="DC466" s="400"/>
      <c r="DD466" s="401"/>
      <c r="DE466" s="400"/>
      <c r="DF466" s="401"/>
      <c r="DG466" s="400"/>
      <c r="DH466" s="401"/>
      <c r="DI466" s="400"/>
      <c r="DJ466" s="401"/>
      <c r="DK466" s="400"/>
      <c r="DL466" s="401"/>
      <c r="DM466" s="400"/>
      <c r="DN466" s="401"/>
      <c r="DO466" s="400"/>
      <c r="DP466" s="401"/>
      <c r="DQ466" s="400"/>
      <c r="DR466" s="401"/>
      <c r="DS466" s="400"/>
      <c r="DT466" s="401"/>
      <c r="DU466" s="400"/>
      <c r="DV466" s="401"/>
      <c r="DW466" s="400"/>
      <c r="DX466" s="401"/>
      <c r="DY466" s="400"/>
      <c r="DZ466" s="401"/>
      <c r="EA466" s="400"/>
      <c r="EB466" s="401"/>
      <c r="EC466" s="400"/>
      <c r="ED466" s="401"/>
      <c r="EE466" s="400"/>
      <c r="EF466" s="401"/>
      <c r="EG466" s="400"/>
      <c r="EH466" s="401"/>
      <c r="EI466" s="400"/>
      <c r="EJ466" s="447"/>
      <c r="EK466" s="510"/>
      <c r="EL466" s="513" t="s">
        <v>4022</v>
      </c>
      <c r="EM466" s="520">
        <v>423.75299999999999</v>
      </c>
      <c r="EN466" s="520"/>
      <c r="EO466" s="520"/>
      <c r="EP466" s="171">
        <f t="shared" si="528"/>
        <v>6</v>
      </c>
      <c r="EQ466" s="171">
        <f t="shared" si="529"/>
        <v>0</v>
      </c>
      <c r="ER466" s="171">
        <f t="shared" si="530"/>
        <v>0</v>
      </c>
      <c r="ES466" s="171">
        <f t="shared" si="531"/>
        <v>3</v>
      </c>
      <c r="ET466" s="171">
        <f t="shared" si="532"/>
        <v>0</v>
      </c>
      <c r="EU466" s="171">
        <f t="shared" si="533"/>
        <v>0</v>
      </c>
      <c r="EV466" s="172">
        <f t="shared" si="534"/>
        <v>9</v>
      </c>
      <c r="EW466" s="367">
        <f>IF(C466=4,IF(MAX(Q466:EJ468)&gt;0,(Especiall/30*(IF(($G466-$F466)=($G$5-$F$5),30,IF(DAY($G466)=31,($G466-$F466),($G466-$F466)+1)))),0),0)</f>
        <v>0</v>
      </c>
      <c r="EX466" s="248">
        <f t="shared" ref="EX466:EX469" si="541">FF466</f>
        <v>23254.22</v>
      </c>
      <c r="EY466" s="174">
        <f>(L466*regular)+(M466*Cadeirantee)</f>
        <v>0</v>
      </c>
      <c r="EZ466" s="249">
        <f>SUMIF(FG466:GJ466,"&gt;0")</f>
        <v>0</v>
      </c>
      <c r="FA466" s="249">
        <f>SUMIF(FG466:GJ466,"&lt;0")+SUMIF(GN466:HP466,"&lt;0")</f>
        <v>0</v>
      </c>
      <c r="FB466" s="174">
        <v>0</v>
      </c>
      <c r="FC466" s="175">
        <f>N466*km*'VALORES TABELA'!$B$13</f>
        <v>0</v>
      </c>
      <c r="FD466" s="250">
        <f>GL466</f>
        <v>0</v>
      </c>
      <c r="FE466" s="176">
        <f>(EW466+EW467+EW468+EW469+EX466+EX467+EX468+EX469+EY466+EY467+EY468+EY469+EY470+EZ466+EZ467+EZ468+EZ469+FA466+FA467+FA468+FA469+FC466+FC467+FC468+FC469+HY466-HZ466-IA466+FD466+FD467+FD468+FD469+FB470)</f>
        <v>23851.493000000002</v>
      </c>
      <c r="FF466" s="177">
        <f>IF(C466=4,SUM(Q466+Q467+Q468+S466+S467+S468)*Percapita/30*FF$4+(R466+R467+R468+T466+T467+T468)*Cadeirante/30*FF$4,IF(C466=3,IF(Q469+S469=10,Fixo/30*FF$4+(Q466+Q467+Q468+S466+S467+S468)*Percapita/30*FF$4+(R469+T469)*Cadeirante/30*FF$4,IF(Q469+S469&lt;=9,(Q469+S469)*Crechee/30*FF$4)+(R469+T469)*Cadeirante/30*FF$4+(Q466+Q467+Q468+S466+S467+S468)*Percapita/30*FF$4)+IF(Q469+S469&gt;=11,Fixo/30*FF$4+(Q469+S469-10)*Crechee/30*FF$4,0),IF(C466=2,IF(R466+R467+R468+R469+T466+T467+T468+T469=1,Cadeirante/30*FF$4,IF(R466+R467+R468+R469+T466+T467+T468+T469=2,Fixo/30*FF$4,IF(R466+R467+R468+R469+T466+T467+T468+T469&gt;2,Fixo/30*FF$4+(R466+R467+R468+R469+T466+T467+T468+T469-2)*Cadeirante/30*FF$4)))+(Q466+Q467+Q468+S466+S467+S468)*Percapita/30*FF$4+(Q469+S469)*Crechee/30*FF$4,IF(C466=1,IF(Q466+Q467+Q468+R466+R467+R468+S466+S467+S468+T466+T467+T468&lt;=15,(Q466+Q467+Q468+S466+S467+S468)*Percapita/30*FF$4,IF(Q466+Q467+Q468+R466+R467+R468+S466+S467+S468+T466+T467+T468&gt;=16,Fixo/30*FF$4+(Q466+Q467+Q468+R466+R467+R468+S466+S467+S468+T466+T467-16)*Percapita/30*FF$4))))))</f>
        <v>23254.22</v>
      </c>
      <c r="FG466" s="177">
        <f>IF(C466=4,SUM(U466+U467+U468+W466+W467+W468)*Percapita/30*FG$4+(V466+V467+V468+X466+X467+X468)*Cadeirante/30*FG$4,IF(C466=3,IF(U469+W469=10,Fixo/30*FG$4+(U466+U467+U468+W466+W467+W468)*Percapita/30*FG$4+(V469+X469)*Cadeirante/30*FG$4,IF(U469+W469&lt;=9,(U469+W469)*Crechee/30*FG$4)+(V469+X469)*Cadeirante/30*FG$4+(U466+U467+U468+W466+W467+W468)*Percapita/30*FG$4)+IF(U469+W469&gt;=11,Fixo/30*FG$4+(U469+W469-10)*Crechee/30*FG$4,0),IF(C466=2,IF(V466+V467+V468+V469+X466+X467+X468+X469=1,Cadeirante/30*FG$4,IF(V466+V467+V468+V469+X466+X467+X468+X469=2,Fixo/30*FG$4,IF(V466+V467+V468+V469+X466+X467+X468+X469&gt;2,Fixo/30*FG$4+(V466+V467+V468+V469+X466+X467+X468+X469-2)*Cadeirante/30*FG$4)))+(U466+U467+U468+W466+W467+W468)*Percapita/30*FG$4+(U469+W469)*Crechee/30*FG$4,IF(C466=1,IF(U466+U467+U468+V466+V467+V468+W466+W467+W468+X466+X467+X468&lt;=15,(U466+U467+U468+W466+W467+W468)*Percapita/30*FG$4,IF(U466+U467+U468+V466+V467+V468+W466+W467+W468+X466+X467+X468&gt;=16,Fixo/30*FG$4+(U466+U467+U468+V466+V467+V468+W466+W467+W468+X466+X467-16)*Percapita/30*FG$4))))))</f>
        <v>0</v>
      </c>
      <c r="FH466" s="177">
        <f>IF(C466=4,SUM(Y466+Y467+Y468+AA466+AA467+AA468)*Percapita/30*FH$4+(Z466+Z467+Z468+AB466+AB467+AB468)*Cadeirante/30*FH$4,IF(C466=3,IF(Y469+AA469=10,Fixo/30*FH$4+(Y466+Y467+Y468+AA466+AA467+AA468)*Percapita/30*FH$4+(Z469+AB469)*Cadeirante/30*FH$4,IF(Y469+AA469&lt;=9,(Y469+AA469)*Crechee/30*FH$4)+(Z469+AB469)*Cadeirante/30*FH$4+(Y466+Y467+Y468+AA466+AA467+AA468)*Percapita/30*FH$4)+IF(Y469+AA469&gt;=11,Fixo/30*FH$4+(Y469+AA469-10)*Crechee/30*FH$4,0),IF(C466=2,IF(Z466+Z467+Z468+Z469+AB466+AB467+AB468+AB469=1,Cadeirante/30*FH$4,IF(Z466+Z467+Z468+Z469+AB466+AB467+AB468+AB469=2,Fixo/30*FH$4,IF(Z466+Z467+Z468+Z469+AB466+AB467+AB468+AB469&gt;2,Fixo/30*FH$4+(Z466+Z467+Z468+Z469+AB466+AB467+AB468+AB469-2)*Cadeirante/30*FH$4)))+(Y466+Y467+Y468+AA466+AA467+AA468)*Percapita/30*FH$4+(Y469+AA469)*Crechee/30*FH$4,IF(C466=1,IF(Y466+Y467+Y468+Z466+Z467+Z468+AA466+AA467+AA468+AB466+AB467+AB468&lt;=15,(Y466+Y467+Y468+AA466+AA467+AA468)*Percapita/30*FH$4,IF(Y466+Y467+Y468+Z466+Z467+Z468+AA466+AA467+AA468+AB466+AB467+AB468&gt;=16,Fixo/30*FH$4+(Y466+Y467+Y468+Z466+Z467+Z468+AA466+AA467+AA468+AB466+AB467-16)*Percapita/30*FH$4))))))</f>
        <v>0</v>
      </c>
      <c r="FI466" s="177">
        <f>IF(C466=4,SUM(AC466+AC467+AC468+AE466+AE467+AE468)*Percapita/30*FI$4+(AD466+AD467+AD468+AF466+AF467+AF468)*Cadeirante/30*FI$4,IF(C466=3,IF(AC469+AE469=10,Fixo/30*FI$4+(AC466+AC467+AC468+AE466+AE467+AE468)*Percapita/30*FI$4+(AD469+AF469)*Cadeirante/30*FI$4,IF(AC469+AE469&lt;=9,(AC469+AE469)*Crechee/30*FI$4)+(AD469+AF469)*Cadeirante/30*FI$4+(AC466+AC467+AC468+AE466+AE467+AE468)*Percapita/30*FI$4)+IF(AC469+AE469&gt;=11,Fixo/30*FI$4+(AC469+AE469-10)*Crechee/30*FI$4,0),IF(C466=2,IF(AD466+AD467+AD468+AD469+AF466+AF467+AF468+AF469=1,Cadeirante/30*FI$4,IF(AD466+AD467+AD468+AD469+AF466+AF467+AF468+AF469=2,Fixo/30*FI$4,IF(AD466+AD467+AD468+AD469+AF466+AF467+AF468+AF469&gt;2,Fixo/30*FI$4+(AD466+AD467+AD468+AD469+AF466+AF467+AF468+AF469-2)*Cadeirante/30*FI$4)))+(AC466+AC467+AC468+AE466+AE467+AE468)*Percapita/30*FI$4+(AC469+AE469)*Crechee/30*FI$4,IF(C466=1,IF(AC466+AC467+AC468+AD466+AD467+AD468+AE466+AE467+AE468+AF466+AF467+AF468&lt;=15,(AC466+AC467+AC468+AE466+AE467+AE468)*Percapita/30*FI$4,IF(AC466+AC467+AC468+AD466+AD467+AD468+AE466+AE467+AE468+AF466+AF467+AF468&gt;=16,Fixo/30*FI$4+(AC466+AC467+AC468+AD466+AD467+AD468+AE466+AE467+AE468+AF466+AF467-16)*Percapita/30*FI$4))))))</f>
        <v>0</v>
      </c>
      <c r="FJ466" s="177">
        <f>IF(C466=4,SUM(AG466+AG467+AG468+AI466+AI467+AI468)*Percapita/30*FJ$4+(AH466+AH467+AH468+AJ466+AJ467+AJ468)*Cadeirante/30*FJ$4,IF(C466=3,IF(AG469+AI469=10,Fixo/30*FJ$4+(AG466+AG467+AG468+AI466+AI467+AI468)*Percapita/30*FJ$4+(AH469+AJ469)*Cadeirante/30*FJ$4,IF(AG469+AI469&lt;=9,(AG469+AI469)*Crechee/30*FJ$4)+(AH469+AJ469)*Cadeirante/30*FJ$4+(AG466+AG467+AG468+AI466+AI467+AI468)*Percapita/30*FJ$4)+IF(AG469+AI469&gt;=11,Fixo/30*FJ$4+(AG469+AI469-10)*Crechee/30*FJ$4,0),IF(C466=2,IF(AH466+AH467+AH468+AH469+AJ466+AJ467+AJ468+AJ469=1,Cadeirante/30*FJ$4,IF(AH466+AH467+AH468+AH469+AJ466+AJ467+AJ468+AJ469=2,Fixo/30*FJ$4,IF(AH466+AH467+AH468+AH469+AJ466+AJ467+AJ468+AJ469&gt;2,Fixo/30*FJ$4+(AH466+AH467+AH468+AH469+AJ466+AJ467+AJ468+AJ469-2)*Cadeirante/30*FJ$4)))+(AG466+AG467+AG468+AI466+AI467+AI468)*Percapita/30*FJ$4+(AG469+AI469)*Crechee/30*FJ$4,IF(C466=1,IF(AG466+AG467+AG468+AH466+AH467+AH468+AI466+AI467+AI468+AJ466+AJ467+AJ468&lt;=15,(AG466+AG467+AG468+AI466+AI467+AI468)*Percapita/30*FJ$4,IF(AG466+AG467+AG468+AH466+AH467+AH468+AI466+AI467+AI468+AJ466+AJ467+AJ468&gt;=16,Fixo/30*FJ$4+(AG466+AG467+AG468+AH466+AH467+AH468+AI466+AI467+AI468+AJ466+AJ467-16)*Percapita/30*FJ$4))))))</f>
        <v>0</v>
      </c>
      <c r="FK466" s="177">
        <f>IF(C466=4,SUM(AK466+AK467+AK468+AM466+AM467+AM468)*Percapita/30*FK$4+(AL466+AL467+AL468+AN466+AN467+AN468)*Cadeirante/30*FK$4,IF(C466=3,IF(AK469+AM469=10,Fixo/30*FK$4+(AK466+AK467+AK468+AM466+AM467+AM468)*Percapita/30*FK$4+(AL469+AN469)*Cadeirante/30*FK$4,IF(AK469+AM469&lt;=9,(AK469+AM469)*Crechee/30*FK$4)+(AL469+AN469)*Cadeirante/30*FK$4+(AK466+AK467+AK468+AM466+AM467+AM468)*Percapita/30*FK$4)+IF(AK469+AM469&gt;=11,Fixo/30*FK$4+(AK469+AM469-10)*Crechee/30*FK$4,0),IF(C466=2,IF(AL466+AL467+AL468+AL469+AN466+AN467+AN468+AN469=1,Cadeirante/30*FK$4,IF(AL466+AL467+AL468+AL469+AN466+AN467+AN468+AN469=2,Fixo/30*FK$4,IF(AL466+AL467+AL468+AL469+AN466+AN467+AN468+AN469&gt;2,Fixo/30*FK$4+(AL466+AL467+AL468+AL469+AN466+AN467+AN468+AN469-2)*Cadeirante/30*FK$4)))+(AK466+AK467+AK468+AM466+AM467+AM468)*Percapita/30*FK$4+(AK469+AM469)*Crechee/30*FK$4,IF(C466=1,IF(AK466+AK467+AK468+AL466+AL467+AL468+AM466+AM467+AM468+AN466+AN467+AN468&lt;=15,(AK466+AK467+AK468+AM466+AM467+AM468)*Percapita/30*FK$4,IF(AK466+AK467+AK468+AL466+AL467+AL468+AM466+AM467+AM468+AN466+AN467+AN468&gt;=16,Fixo/30*FK$4+(AK466+AK467+AK468+AL466+AL467+AL468+AM466+AM467+AM468+AN466+AN467-16)*Percapita/30*FK$4))))))</f>
        <v>0</v>
      </c>
      <c r="FL466" s="177">
        <f>IF(C466=4,SUM(AO466+AO467+AO468+AQ466+AQ467+AQ468)*Percapita/30*FL$4+(AP466+AP467+AP468+AR466+AR467+AR468)*Cadeirante/30*FL$4,IF(C466=3,IF(AO469+AQ469=10,Fixo/30*FL$4+(AO466+AO467+AO468+AQ466+AQ467+AQ468)*Percapita/30*FL$4+(AP469+AR469)*Cadeirante/30*FL$4,IF(AO469+AQ469&lt;=9,(AO469+AQ469)*Crechee/30*FL$4)+(AP469+AR469)*Cadeirante/30*FL$4+(AO466+AO467+AO468+AQ466+AQ467+AQ468)*Percapita/30*FL$4)+IF(AO469+AQ469&gt;=11,Fixo/30*FL$4+(AO469+AQ469-10)*Crechee/30*FL$4,0),IF(C466=2,IF(AP466+AP467+AP468+AP469+AR466+AR467+AR468+AR469=1,Cadeirante/30*FL$4,IF(AP466+AP467+AP468+AP469+AR466+AR467+AR468+AR469=2,Fixo/30*FL$4,IF(AP466+AP467+AP468+AP469+AR466+AR467+AR468+AR469&gt;2,Fixo/30*FL$4+(AP466+AP467+AP468+AP469+AR466+AR467+AR468+AR469-2)*Cadeirante/30*FL$4)))+(AO466+AO467+AO468+AQ466+AQ467+AQ468)*Percapita/30*FL$4+(AO469+AQ469)*Crechee/30*FL$4,IF(C466=1,IF(AO466+AO467+AO468+AP466+AP467+AP468+AQ466+AQ467+AQ468+AR466+AR467+AR468&lt;=15,(AO466+AO467+AO468+AQ466+AQ467+AQ468)*Percapita/30*FL$4,IF(AO466+AO467+AO468+AP466+AP467+AP468+AQ466+AQ467+AQ468+AR466+AR467+AR468&gt;=16,Fixo/30*FL$4+(AO466+AO467+AO468+AP466+AP467+AP468+AQ466+AQ467+AQ468+AR466+AR467-16)*Percapita/30*FL$4))))))</f>
        <v>0</v>
      </c>
      <c r="FM466" s="177">
        <f>IF(C466=4,SUM(AS466+AS467+AS468+AU466+AU467+AU468)*Percapita/30*FM$4+(AT466+AT467+AT468+AV466+AV467+AV468)*Cadeirante/30*FM$4,IF(C466=3,IF(AS469+AU469=10,Fixo/30*FM$4+(AS466+AS467+AS468+AU466+AU467+AU468)*Percapita/30*FM$4+(AT469+AV469)*Cadeirante/30*FM$4,IF(AS469+AU469&lt;=9,(AS469+AU469)*Crechee/30*FM$4)+(AT469+AV469)*Cadeirante/30*FM$4+(AS466+AS467+AS468+AU466+AU467+AU468)*Percapita/30*FM$4)+IF(AS469+AU469&gt;=11,Fixo/30*FM$4+(AS469+AU469-10)*Crechee/30*FM$4,0),IF(C466=2,IF(AT466+AT467+AT468+AT469+AV466+AV467+AV468+AV469=1,Cadeirante/30*FM$4,IF(AT466+AT467+AT468+AT469+AV466+AV467+AV468+AV469=2,Fixo/30*FM$4,IF(AT466+AT467+AT468+AT469+AV466+AV467+AV468+AV469&gt;2,Fixo/30*FM$4+(AT466+AT467+AT468+AT469+AV466+AV467+AV468+AV469-2)*Cadeirante/30*FM$4)))+(AS466+AS467+AS468+AU466+AU467+AU468)*Percapita/30*FM$4+(AS469+AU469)*Crechee/30*FM$4,IF(C466=1,IF(AS466+AS467+AS468+AT466+AT467+AT468+AU466+AU467+AU468+AV466+AV467+AV468&lt;=15,(AS466+AS467+AS468+AU466+AU467+AU468)*Percapita/30*FM$4,IF(AS466+AS467+AS468+AT466+AT467+AT468+AU466+AU467+AU468+AV466+AV467+AV468&gt;=16,Fixo/30*FM$4+(AS466+AS467+AS468+AT466+AT467+AT468+AU466+AU467+AU468+AV466+AV467-16)*Percapita/30*FM$4))))))</f>
        <v>0</v>
      </c>
      <c r="FN466" s="177">
        <f>IF(C466=4,SUM(AW466+AW467+AW468+AY466+AY467+AY468)*Percapita/30*FN$4+(AX466+AX467+AX468+AZ466+AZ467+AZ468)*Cadeirante/30*FN$4,IF(C466=3,IF(AW469+AY469=10,Fixo/30*FN$4+(AW466+AW467+AW468+AY466+AY467+AY468)*Percapita/30*FN$4+(AX469+AZ469)*Cadeirante/30*FN$4,IF(AW469+AY469&lt;=9,(AW469+AY469)*Crechee/30*FN$4)+(AX469+AZ469)*Cadeirante/30*FN$4+(AW466+AW467+AW468+AY466+AY467+AY468)*Percapita/30*FN$4)+IF(AW469+AY469&gt;=11,Fixo/30*FN$4+(AW469+AY469-10)*Crechee/30*FN$4,0),IF(C466=2,IF(AX466+AX467+AX468+AX469+AZ466+AZ467+AZ468+AZ469=1,Cadeirante/30*FN$4,IF(AX466+AX467+AX468+AX469+AZ466+AZ467+AZ468+AZ469=2,Fixo/30*FN$4,IF(AX466+AX467+AX468+AX469+AZ466+AZ467+AZ468+AZ469&gt;2,Fixo/30*FN$4+(AX466+AX467+AX468+AX469+AZ466+AZ467+AZ468+AZ469-2)*Cadeirante/30*FN$4)))+(AW466+AW467+AW468+AY466+AY467+AY468)*Percapita/30*FN$4+(AW469+AY469)*Crechee/30*FN$4,IF(C466=1,IF(AW466+AW467+AW468+AX466+AX467+AX468+AY466+AY467+AY468+AZ466+AZ467+AZ468&lt;=15,(AW466+AW467+AW468+AY466+AY467+AY468)*Percapita/30*FN$4,IF(AW466+AW467+AW468+AX466+AX467+AX468+AY466+AY467+AY468+AZ466+AZ467+AZ468&gt;=16,Fixo/30*FN$4+(AW466+AW467+AW468+AX466+AX467+AX468+AY466+AY467+AY468+AZ466+AZ467-16)*Percapita/30*FN$4))))))</f>
        <v>0</v>
      </c>
      <c r="FO466" s="177">
        <f>IF(C466=4,SUM(BA466+BA467+BA468+BC466+BC467+BC468)*Percapita/30*FO$4+(BB466+BB467+BB468+BD466+BD467+BD468)*Cadeirante/30*FO$4,IF(C466=3,IF(BA469+BC469=10,Fixo/30*FO$4+(BA466+BA467+BA468+BC466+BC467+BC468)*Percapita/30*FO$4+(BB469+BD469)*Cadeirante/30*FO$4,IF(BA469+BC469&lt;=9,(BA469+BC469)*Crechee/30*FO$4)+(BB469+BD469)*Cadeirante/30*FO$4+(BA466+BA467+BA468+BC466+BC467+BC468)*Percapita/30*FO$4)+IF(BA469+BC469&gt;=11,Fixo/30*FO$4+(BA469+BC469-10)*Crechee/30*FO$4,0),IF(C466=2,IF(BB466+BB467+BB468+BB469+BD466+BD467+BD468+BD469=1,Cadeirante/30*FO$4,IF(BB466+BB467+BB468+BB469+BD466+BD467+BD468+BD469=2,Fixo/30*FO$4,IF(BB466+BB467+BB468+BB469+BD466+BD467+BD468+BD469&gt;2,Fixo/30*FO$4+(BB466+BB467+BB468+BB469+BD466+BD467+BD468+BD469-2)*Cadeirante/30*FO$4)))+(BA466+BA467+BA468+BC466+BC467+BC468)*Percapita/30*FO$4+(BA469+BC469)*Crechee/30*FO$4,IF(C466=1,IF(BA466+BA467+BA468+BB466+BB467+BB468+BC466+BC467+BC468+BD466+BD467+BD468&lt;=15,(BA466+BA467+BA468+BC466+BC467+BC468)*Percapita/30*FO$4,IF(BA466+BA467+BA468+BB466+BB467+BB468+BC466+BC467+BC468+BD466+BD467+BD468&gt;=16,Fixo/30*FO$4+(BA466+BA467+BA468+BB466+BB467+BB468+BC466+BC467+BC468+BD466+BD467-16)*Percapita/30*FO$4))))))</f>
        <v>0</v>
      </c>
      <c r="FP466" s="177">
        <f>IF(C466=4,SUM(BE466+BE467+BE468+BG466+BG467+BG468)*Percapita/30*FP$4+(BF466+BF467+BF468+BH466+BH467+BH468)*Cadeirante/30*FP$4,IF(C466=3,IF(BE469+BG469=10,Fixo/30*FP$4+(BE466+BE467+BE468+BG466+BG467+BG468)*Percapita/30*FP$4+(BF469+BH469)*Cadeirante/30*FP$4,IF(BE469+BG469&lt;=9,(BE469+BG469)*Crechee/30*FP$4)+(BF469+BH469)*Cadeirante/30*FP$4+(BE466+BE467+BE468+BG466+BG467+BG468)*Percapita/30*FP$4)+IF(BE469+BG469&gt;=11,Fixo/30*FP$4+(BE469+BG469-10)*Crechee/30*FP$4,0),IF(C466=2,IF(BF466+BF467+BF468+BF469+BH466+BH467+BH468+BH469=1,Cadeirante/30*FP$4,IF(BF466+BF467+BF468+BF469+BH466+BH467+BH468+BH469=2,Fixo/30*FP$4,IF(BF466+BF467+BF468+BF469+BH466+BH467+BH468+BH469&gt;2,Fixo/30*FP$4+(BF466+BF467+BF468+BF469+BH466+BH467+BH468+BH469-2)*Cadeirante/30*FP$4)))+(BE466+BE467+BE468+BG466+BG467+BG468)*Percapita/30*FP$4+(BE469+BG469)*Crechee/30*FP$4,IF(C466=1,IF(BE466+BE467+BE468+BF466+BF467+BF468+BG466+BG467+BG468+BH466+BH467+BH468&lt;=15,(BE466+BE467+BE468+BG466+BG467+BG468)*Percapita/30*FP$4,IF(BE466+BE467+BE468+BF466+BF467+BF468+BG466+BG467+BG468+BH466+BH467+BH468&gt;=16,Fixo/30*FP$4+(BE466+BE467+BE468+BF466+BF467+BF468+BG466+BG467+BG468+BH466+BH467-16)*Percapita/30*FP$4))))))</f>
        <v>0</v>
      </c>
      <c r="FQ466" s="177">
        <f>IF(C466=4,SUM(BI466+BI467+BI468+BK466+BK467+BK468)*Percapita/30*FQ$4+(BJ466+BJ467+BJ468+BL466+BL467+BL468)*Cadeirante/30*FQ$4,IF(C466=3,IF(BI469+BK469=10,Fixo/30*FQ$4+(BI466+BI467+BI468+BK466+BK467+BK468)*Percapita/30*FQ$4+(BJ469+BL469)*Cadeirante/30*FQ$4,IF(BI469+BK469&lt;=9,(BI469+BK469)*Crechee/30*FQ$4)+(BJ469+BL469)*Cadeirante/30*FQ$4+(BI466+BI467+BI468+BK466+BK467+BK468)*Percapita/30*FQ$4)+IF(BI469+BK469&gt;=11,Fixo/30*FQ$4+(BI469+BK469-10)*Crechee/30*FQ$4,0),IF(C466=2,IF(BJ466+BJ467+BJ468+BJ469+BL466+BL467+BL468+BL469=1,Cadeirante/30*FQ$4,IF(BJ466+BJ467+BJ468+BJ469+BL466+BL467+BL468+BL469=2,Fixo/30*FQ$4,IF(BJ466+BJ467+BJ468+BJ469+BL466+BL467+BL468+BL469&gt;2,Fixo/30*FQ$4+(BJ466+BJ467+BJ468+BJ469+BL466+BL467+BL468+BL469-2)*Cadeirante/30*FQ$4)))+(BI466+BI467+BI468+BK466+BK467+BK468)*Percapita/30*FQ$4+(BI469+BK469)*Crechee/30*FQ$4,IF(C466=1,IF(BI466+BI467+BI468+BJ466+BJ467+BJ468+BK466+BK467+BK468+BL466+BL467+BL468&lt;=15,(BI466+BI467+BI468+BK466+BK467+BK468)*Percapita/30*FQ$4,IF(BI466+BI467+BI468+BJ466+BJ467+BJ468+BK466+BK467+BK468+BL466+BL467+BL468&gt;=16,Fixo/30*FQ$4+(BI466+BI467+BI468+BJ466+BJ467+BJ468+BK466+BK467+BK468+BL466+BL467-16)*Percapita/30*FQ$4))))))</f>
        <v>0</v>
      </c>
      <c r="FR466" s="177">
        <f>IF(C466=4,SUM(BM466+BM467+BM468+BO466+BO467+BO468)*Percapita/30*FR$4+(BN466+BN467+BN468+BP466+BP467+BP468)*Cadeirante/30*FR$4,IF(C466=3,IF(BM469+BO469=10,Fixo/30*FR$4+(BM466+BM467+BM468+BO466+BO467+BO468)*Percapita/30*FR$4+(BN469+BP469)*Cadeirante/30*FR$4,IF(BM469+BO469&lt;=9,(BM469+BO469)*Crechee/30*FR$4)+(BN469+BP469)*Cadeirante/30*FR$4+(BM466+BM467+BM468+BO466+BO467+BO468)*Percapita/30*FR$4)+IF(BM469+BO469&gt;=11,Fixo/30*FR$4+(BM469+BO469-10)*Crechee/30*FR$4,0),IF(C466=2,IF(BN466+BN467+BN468+BN469+BP466+BP467+BP468+BP469=1,Cadeirante/30*FR$4,IF(BN466+BN467+BN468+BN469+BP466+BP467+BP468+BP469=2,Fixo/30*FR$4,IF(BN466+BN467+BN468+BN469+BP466+BP467+BP468+BP469&gt;2,Fixo/30*FR$4+(BN466+BN467+BN468+BN469+BP466+BP467+BP468+BP469-2)*Cadeirante/30*FR$4)))+(BM466+BM467+BM468+BO466+BO467+BO468)*Percapita/30*FR$4+(BM469+BO469)*Crechee/30*FR$4,IF(C466=1,IF(BM466+BM467+BM468+BN466+BN467+BN468+BO466+BO467+BO468+BP466+BP467+BP468&lt;=15,(BM466+BM467+BM468+BO466+BO467+BO468)*Percapita/30*FR$4,IF(BM466+BM467+BM468+BN466+BN467+BN468+BO466+BO467+BO468+BP466+BP467+BP468&gt;=16,Fixo/30*FR$4+(BM466+BM467+BM468+BN466+BN467+BN468+BO466+BO467+BO468+BP466+BP467-16)*Percapita/30*FR$4))))))</f>
        <v>0</v>
      </c>
      <c r="FS466" s="177">
        <f>IF(C466=4,SUM(BQ466+BQ467+BQ468+BS466+BS467+BS468)*Percapita/30*FS$4+(BR466+BR467+BR468+BT466+BT467+BT468)*Cadeirante/30*FS$4,IF(C466=3,IF(BQ469+BS469=10,Fixo/30*FS$4+(BQ466+BQ467+BQ468+BS466+BS467+BS468)*Percapita/30*FS$4+(BR469+BT469)*Cadeirante/30*FS$4,IF(BQ469+BS469&lt;=9,(BQ469+BS469)*Crechee/30*FS$4)+(BR469+BT469)*Cadeirante/30*FS$4+(BQ466+BQ467+BQ468+BS466+BS467+BS468)*Percapita/30*FS$4)+IF(BQ469+BS469&gt;=11,Fixo/30*FS$4+(BQ469+BS469-10)*Crechee/30*FS$4,0),IF(C466=2,IF(BR466+BR467+BR468+BR469+BT466+BT467+BT468+BT469=1,Cadeirante/30*FS$4,IF(BR466+BR467+BR468+BR469+BT466+BT467+BT468+BT469=2,Fixo/30*FS$4,IF(BR466+BR467+BR468+BR469+BT466+BT467+BT468+BT469&gt;2,Fixo/30*FS$4+(BR466+BR467+BR468+BR469+BT466+BT467+BT468+BT469-2)*Cadeirante/30*FS$4)))+(BQ466+BQ467+BQ468+BS466+BS467+BS468)*Percapita/30*FS$4+(BQ469+BS469)*Crechee/30*FS$4,IF(C466=1,IF(BQ466+BQ467+BQ468+BR466+BR467+BR468+BS466+BS467+BS468+BT466+BT467+BT468&lt;=15,(BQ466+BQ467+BQ468+BS466+BS467+BS468)*Percapita/30*FS$4,IF(BQ466+BQ467+BQ468+BR466+BR467+BR468+BS466+BS467+BS468+BT466+BT467+BT468&gt;=16,Fixo/30*FS$4+(BQ466+BQ467+BQ468+BR466+BR467+BR468+BS466+BS467+BS468+BT466+BT467-16)*Percapita/30*FS$4))))))</f>
        <v>0</v>
      </c>
      <c r="FT466" s="177">
        <f>IF(C466=4,SUM(BU466+BU467+BU468+BW466+BW467+BW468)*Percapita/30*FT$4+(BV466+BV467+BV468+BX466+BX467+BX468)*Cadeirante/30*FT$4,IF(C466=3,IF(BU469+BW469=10,Fixo/30*FT$4+(BU466+BU467+BU468+BW466+BW467+BW468)*Percapita/30*FT$4+(BV469+BX469)*Cadeirante/30*FT$4,IF(BU469+BW469&lt;=9,(BU469+BW469)*Crechee/30*FT$4)+(BV469+BX469)*Cadeirante/30*FT$4+(BU466+BU467+BU468+BW466+BW467+BW468)*Percapita/30*FT$4)+IF(BU469+BW469&gt;=11,Fixo/30*FT$4+(BU469+BW469-10)*Crechee/30*FT$4,0),IF(C466=2,IF(BV466+BV467+BV468+BV469+BX466+BX467+BX468+BX469=1,Cadeirante/30*FT$4,IF(BV466+BV467+BV468+BV469+BX466+BX467+BX468+BX469=2,Fixo/30*FT$4,IF(BV466+BV467+BV468+BV469+BX466+BX467+BX468+BX469&gt;2,Fixo/30*FT$4+(BV466+BV467+BV468+BV469+BX466+BX467+BX468+BX469-2)*Cadeirante/30*FT$4)))+(BU466+BU467+BU468+BW466+BW467+BW468)*Percapita/30*FT$4+(BU469+BW469)*Crechee/30*FT$4,IF(C466=1,IF(BU466+BU467+BU468+BV466+BV467+BV468+BW466+BW467+BW468+BX466+BX467+BX468&lt;=15,(BU466+BU467+BU468+BW466+BW467+BW468)*Percapita/30*FT$4,IF(BU466+BU467+BU468+BV466+BV467+BV468+BW466+BW467+BW468+BX466+BX467+BX468&gt;=16,Fixo/30*FT$4+(BU466+BU467+BU468+BV466+BV467+BV468+BW466+BW467+BW468+BX466+BX467-16)*Percapita/30*FT$4))))))</f>
        <v>0</v>
      </c>
      <c r="FU466" s="177">
        <f>IF(C466=4,SUM(BY466+BY467+BY468+CA466+CA467+CA468)*Percapita/30*FU$4+(BZ466+BZ467+BZ468+CB466+CB467+CB468)*Cadeirante/30*FU$4,IF(C466=3,IF(BY469+CA469=10,Fixo/30*FU$4+(BY466+BY467+BY468+CA466+CA467+CA468)*Percapita/30*FU$4+(BZ469+CB469)*Cadeirante/30*FU$4,IF(BY469+CA469&lt;=9,(BY469+CA469)*Crechee/30*FU$4)+(BZ469+CB469)*Cadeirante/30*FU$4+(BY466+BY467+BY468+CA466+CA467+CA468)*Percapita/30*FU$4)+IF(BY469+CA469&gt;=11,Fixo/30*FU$4+(BY469+CA469-10)*Crechee/30*FU$4,0),IF(C466=2,IF(BZ466+BZ467+BZ468+BZ469+CB466+CB467+CB468+CB469=1,Cadeirante/30*FU$4,IF(BZ466+BZ467+BZ468+BZ469+CB466+CB467+CB468+CB469=2,Fixo/30*FU$4,IF(BZ466+BZ467+BZ468+BZ469+CB466+CB467+CB468+CB469&gt;2,Fixo/30*FU$4+(BZ466+BZ467+BZ468+BZ469+CB466+CB467+CB468+CB469-2)*Cadeirante/30*FU$4)))+(BY466+BY467+BY468+CA466+CA467+CA468)*Percapita/30*FU$4+(BY469+CA469)*Crechee/30*FU$4,IF(C466=1,IF(BY466+BY467+BY468+BZ466+BZ467+BZ468+CA466+CA467+CA468+CB466+CB467+CB468&lt;=15,(BY466+BY467+BY468+CA466+CA467+CA468)*Percapita/30*FU$4,IF(BY466+BY467+BY468+BZ466+BZ467+BZ468+CA466+CA467+CA468+CB466+CB467+CB468&gt;=16,Fixo/30*FU$4+(BY466+BY467+BY468+BZ466+BZ467+BZ468+CA466+CA467+CA468+CB466+CB467-16)*Percapita/30*FU$4))))))</f>
        <v>0</v>
      </c>
      <c r="FV466" s="177">
        <f>IF(C466=4,SUM(CC466+CC467+CC468+CE466+CE467+CE468)*Percapita/30*FV$4+(CD466+CD467+CD468+CF466+CF467+CF468)*Cadeirante/30*FV$4,IF(C466=3,IF(CC469+CE469=10,Fixo/30*FV$4+(CC466+CC467+CC468+CE466+CE467+CE468)*Percapita/30*FV$4+(CD469+CF469)*Cadeirante/30*FV$4,IF(CC469+CE469&lt;=9,(CC469+CE469)*Crechee/30*FV$4)+(CD469+CF469)*Cadeirante/30*FV$4+(CC466+CC467+CC468+CE466+CE467+CE468)*Percapita/30*FV$4)+IF(CC469+CE469&gt;=11,Fixo/30*FV$4+(CC469+CE469-10)*Crechee/30*FV$4,0),IF(C466=2,IF(CD466+CD467+CD468+CD469+CF466+CF467+CF468+CF469=1,Cadeirante/30*FV$4,IF(CD466+CD467+CD468+CD469+CF466+CF467+CF468+CF469=2,Fixo/30*FV$4,IF(CD466+CD467+CD468+CD469+CF466+CF467+CF468+CF469&gt;2,Fixo/30*FV$4+(CD466+CD467+CD468+CD469+CF466+CF467+CF468+CF469-2)*Cadeirante/30*FV$4)))+(CC466+CC467+CC468+CE466+CE467+CE468)*Percapita/30*FV$4+(CC469+CE469)*Crechee/30*FV$4,IF(C466=1,IF(CC466+CC467+CC468+CD466+CD467+CD468+CE466+CE467+CE468+CF466+CF467+CF468&lt;=15,(CC466+CC467+CC468+CE466+CE467+CE468)*Percapita/30*FV$4,IF(CC466+CC467+CC468+CD466+CD467+CD468+CE466+CE467+CE468+CF466+CF467+CF468&gt;=16,Fixo/30*FV$4+(CC466+CC467+CC468+CD466+CD467+CD468+CE466+CE467+CE468+CF466+CF467-16)*Percapita/30*FV$4))))))</f>
        <v>0</v>
      </c>
      <c r="FW466" s="177">
        <f>IF(C466=4,SUM(CG466+CG467+CG468+CI466+CI467+CI468)*Percapita/30*FW$4+(CH466+CH467+CH468+CJ466+CJ467+CJ468)*Cadeirante/30*FW$4,IF(C466=3,IF(CG469+CI469=10,Fixo/30*FW$4+(CG466+CG467+CG468+CI466+CI467+CI468)*Percapita/30*FW$4+(CH469+CJ469)*Cadeirante/30*FW$4,IF(CG469+CI469&lt;=9,(CG469+CI469)*Crechee/30*FW$4)+(CH469+CJ469)*Cadeirante/30*FW$4+(CG466+CG467+CG468+CI466+CI467+CI468)*Percapita/30*FW$4)+IF(CG469+CI469&gt;=11,Fixo/30*FW$4+(CG469+CI469-10)*Crechee/30*FW$4,0),IF(C466=2,IF(CH466+CH467+CH468+CH469+CJ466+CJ467+CJ468+CJ469=1,Cadeirante/30*FW$4,IF(CH466+CH467+CH468+CH469+CJ466+CJ467+CJ468+CJ469=2,Fixo/30*FW$4,IF(CH466+CH467+CH468+CH469+CJ466+CJ467+CJ468+CJ469&gt;2,Fixo/30*FW$4+(CH466+CH467+CH468+CH469+CJ466+CJ467+CJ468+CJ469-2)*Cadeirante/30*FW$4)))+(CG466+CG467+CG468+CI466+CI467+CI468)*Percapita/30*FW$4+(CG469+CI469)*Crechee/30*FW$4,IF(C466=1,IF(CG466+CG467+CG468+CH466+CH467+CH468+CI466+CI467+CI468+CJ466+CJ467+CJ468&lt;=15,(CG466+CG467+CG468+CI466+CI467+CI468)*Percapita/30*FW$4,IF(CG466+CG467+CG468+CH466+CH467+CH468+CI466+CI467+CI468+CJ466+CJ467+CJ468&gt;=16,Fixo/30*FW$4+(CG466+CG467+CG468+CH466+CH467+CH468+CI466+CI467+CI468+CJ466+CJ467-16)*Percapita/30*FW$4))))))</f>
        <v>0</v>
      </c>
      <c r="FX466" s="177">
        <f>IF(C466=4,SUM(CK466+CK467+CK468+CM466+CM467+CM468)*Percapita/30*FX$4+(CL466+CL467+CL468+CN466+CN467+CN468)*Cadeirante/30*FX$4,IF(C466=3,IF(CK469+CM469=10,Fixo/30*FX$4+(CK466+CK467+CK468+CM466+CM467+CM468)*Percapita/30*FX$4+(CL469+CN469)*Cadeirante/30*FX$4,IF(CK469+CM469&lt;=9,(CK469+CM469)*Crechee/30*FX$4)+(CL469+CN469)*Cadeirante/30*FX$4+(CK466+CK467+CK468+CM466+CM467+CM468)*Percapita/30*FX$4)+IF(CK469+CM469&gt;=11,Fixo/30*FX$4+(CK469+CM469-10)*Crechee/30*FX$4,0),IF(C466=2,IF(CL466+CL467+CL468+CL469+CN466+CN467+CN468+CN469=1,Cadeirante/30*FX$4,IF(CL466+CL467+CL468+CL469+CN466+CN467+CN468+CN469=2,Fixo/30*FX$4,IF(CL466+CL467+CL468+CL469+CN466+CN467+CN468+CN469&gt;2,Fixo/30*FX$4+(CL466+CL467+CL468+CL469+CN466+CN467+CN468+CN469-2)*Cadeirante/30*FX$4)))+(CK466+CK467+CK468+CM466+CM467+CM468)*Percapita/30*FX$4+(CK469+CM469)*Crechee/30*FX$4,IF(C466=1,IF(CK466+CK467+CK468+CL466+CL467+CL468+CM466+CM467+CM468+CN466+CN467+CN468&lt;=15,(CK466+CK467+CK468+CM466+CM467+CM468)*Percapita/30*FX$4,IF(CK466+CK467+CK468+CL466+CL467+CL468+CM466+CM467+CM468+CN466+CN467+CN468&gt;=16,Fixo/30*FX$4+(CK466+CK467+CK468+CL466+CL467+CL468+CM466+CM467+CM468+CN466+CN467-16)*Percapita/30*FX$4))))))</f>
        <v>0</v>
      </c>
      <c r="FY466" s="177">
        <f>IF(C466=4,SUM(CO466+CO467+CO468+CQ466+CQ467+CQ468)*Percapita/30*FY$4+(CP466+CP467+CP468+CR466+CR467+CR468)*Cadeirante/30*FY$4,IF(C466=3,IF(CO469+CQ469=10,Fixo/30*FY$4+(CO466+CO467+CO468+CQ466+CQ467+CQ468)*Percapita/30*FY$4+(CP469+CR469)*Cadeirante/30*FY$4,IF(CO469+CQ469&lt;=9,(CO469+CQ469)*Crechee/30*FY$4)+(CP469+CR469)*Cadeirante/30*FY$4+(CO466+CO467+CO468+CQ466+CQ467+CQ468)*Percapita/30*FY$4)+IF(CO469+CQ469&gt;=11,Fixo/30*FY$4+(CO469+CQ469-10)*Crechee/30*FY$4,0),IF(C466=2,IF(CP466+CP467+CP468+CP469+CR466+CR467+CR468+CR469=1,Cadeirante/30*FY$4,IF(CP466+CP467+CP468+CP469+CR466+CR467+CR468+CR469=2,Fixo/30*FY$4,IF(CP466+CP467+CP468+CP469+CR466+CR467+CR468+CR469&gt;2,Fixo/30*FY$4+(CP466+CP467+CP468+CP469+CR466+CR467+CR468+CR469-2)*Cadeirante/30*FY$4)))+(CO466+CO467+CO468+CQ466+CQ467+CQ468)*Percapita/30*FY$4+(CO469+CQ469)*Crechee/30*FY$4,IF(C466=1,IF(CO466+CO467+CO468+CP466+CP467+CP468+CQ466+CQ467+CQ468+CR466+CR467+CR468&lt;=15,(CO466+CO467+CO468+CQ466+CQ467+CQ468)*Percapita/30*FY$4,IF(CO466+CO467+CO468+CP466+CP467+CP468+CQ466+CQ467+CQ468+CR466+CR467+CR468&gt;=16,Fixo/30*FY$4+(CO466+CO467+CO468+CP466+CP467+CP468+CQ466+CQ467+CQ468+CR466+CR467-16)*Percapita/30*FY$4))))))</f>
        <v>0</v>
      </c>
      <c r="FZ466" s="177">
        <f>IF(C466=4,SUM(CS466+CS467+CS468+CU466+CU467+CU468)*Percapita/30*FZ$4+(CT466+CT467+CT468+CV466+CV467+CV468)*Cadeirante/30*FZ$4,IF(C466=3,IF(CS469+CU469=10,Fixo/30*FZ$4+(CS466+CS467+CS468+CU466+CU467+CU468)*Percapita/30*FZ$4+(CT469+CV469)*Cadeirante/30*FZ$4,IF(CS469+CU469&lt;=9,(CS469+CU469)*Crechee/30*FZ$4)+(CT469+CV469)*Cadeirante/30*FZ$4+(CS466+CS467+CS468+CU466+CU467+CU468)*Percapita/30*FZ$4)+IF(CS469+CU469&gt;=11,Fixo/30*FZ$4+(CS469+CU469-10)*Crechee/30*FZ$4,0),IF(C466=2,IF(CT466+CT467+CT468+CT469+CV466+CV467+CV468+CV469=1,Cadeirante/30*FZ$4,IF(CT466+CT467+CT468+CT469+CV466+CV467+CV468+CV469=2,Fixo/30*FZ$4,IF(CT466+CT467+CT468+CT469+CV466+CV467+CV468+CV469&gt;2,Fixo/30*FZ$4+(CT466+CT467+CT468+CT469+CV466+CV467+CV468+CV469-2)*Cadeirante/30*FZ$4)))+(CS466+CS467+CS468+CU466+CU467+CU468)*Percapita/30*FZ$4+(CS469+CU469)*Crechee/30*FZ$4,IF(C466=1,IF(CS466+CS467+CS468+CT466+CT467+CT468+CU466+CU467+CU468+CV466+CV467+CV468&lt;=15,(CS466+CS467+CS468+CU466+CU467+CU468)*Percapita/30*FZ$4,IF(CS466+CS467+CS468+CT466+CT467+CT468+CU466+CU467+CU468+CV466+CV467+CV468&gt;=16,Fixo/30*FZ$4+(CS466+CS467+CS468+CT466+CT467+CT468+CU466+CU467+CU468+CV466+CV467-16)*Percapita/30*FZ$4))))))</f>
        <v>0</v>
      </c>
      <c r="GA466" s="177">
        <f>IF(C466=4,SUM(CW466+CW467+CW468+CY466+CY467+CY468)*Percapita/30*GA$4+(CX466+CX467+CX468+CZ466+CZ467+CZ468)*Cadeirante/30*GA$4,IF(C466=3,IF(CW469+CY469=10,Fixo/30*GA$4+(CW466+CW467+CW468+CY466+CY467+CY468)*Percapita/30*GA$4+(CX469+CZ469)*Cadeirante/30*GA$4,IF(CW469+CY469&lt;=9,(CW469+CY469)*Crechee/30*GA$4)+(CX469+CZ469)*Cadeirante/30*GA$4+(CW466+CW467+CW468+CY466+CY467+CY468)*Percapita/30*GA$4)+IF(CW469+CY469&gt;=11,Fixo/30*GA$4+(CW469+CY469-10)*Crechee/30*GA$4,0),IF(C466=2,IF(CX466+CX467+CX468+CX469+CZ466+CZ467+CZ468+CZ469=1,Cadeirante/30*GA$4,IF(CX466+CX467+CX468+CX469+CZ466+CZ467+CZ468+CZ469=2,Fixo/30*GA$4,IF(CX466+CX467+CX468+CX469+CZ466+CZ467+CZ468+CZ469&gt;2,Fixo/30*GA$4+(CX466+CX467+CX468+CX469+CZ466+CZ467+CZ468+CZ469-2)*Cadeirante/30*GA$4)))+(CW466+CW467+CW468+CY466+CY467+CY468)*Percapita/30*GA$4+(CW469+CY469)*Crechee/30*GA$4,IF(C466=1,IF(CW466+CW467+CW468+CX466+CX467+CX468+CY466+CY467+CY468+CZ466+CZ467+CZ468&lt;=15,(CW466+CW467+CW468+CY466+CY467+CY468)*Percapita/30*GA$4,IF(CW466+CW467+CW468+CX466+CX467+CX468+CY466+CY467+CY468+CZ466+CZ467+CZ468&gt;=16,Fixo/30*GA$4+(CW466+CW467+CW468+CX466+CX467+CX468+CY466+CY467+CY468+CZ466+CZ467-16)*Percapita/30*GA$4))))))</f>
        <v>0</v>
      </c>
      <c r="GB466" s="177">
        <f>IF(C466=4,SUM(DA466+DA467+DA468+DC466+DC467+DC468)*Percapita/30*GB$4+(DB466+DB467+DB468+DD466+DD467+DD468)*Cadeirante/30*GB$4,IF(C466=3,IF(DA469+DC469=10,Fixo/30*GB$4+(DA466+DA467+DA468+DC466+DC467+DC468)*Percapita/30*GB$4+(DB469+DD469)*Cadeirante/30*GB$4,IF(DA469+DC469&lt;=9,(DA469+DC469)*Crechee/30*GB$4)+(DB469+DD469)*Cadeirante/30*GB$4+(DA466+DA467+DA468+DC466+DC467+DC468)*Percapita/30*GB$4)+IF(DA469+DC469&gt;=11,Fixo/30*GB$4+(DA469+DC469-10)*Crechee/30*GB$4,0),IF(C466=2,IF(DB466+DB467+DB468+DB469+DD466+DD467+DD468+DD469=1,Cadeirante/30*GB$4,IF(DB466+DB467+DB468+DB469+DD466+DD467+DD468+DD469=2,Fixo/30*GB$4,IF(DB466+DB467+DB468+DB469+DD466+DD467+DD468+DD469&gt;2,Fixo/30*GB$4+(DB466+DB467+DB468+DB469+DD466+DD467+DD468+DD469-2)*Cadeirante/30*GB$4)))+(DA466+DA467+DA468+DC466+DC467+DC468)*Percapita/30*GB$4+(DA469+DC469)*Crechee/30*GB$4,IF(C466=1,IF(DA466+DA467+DA468+DB466+DB467+DB468+DC466+DC467+DC468+DD466+DD467+DD468&lt;=15,(DA466+DA467+DA468+DC466+DC467+DC468)*Percapita/30*GB$4,IF(DA466+DA467+DA468+DB466+DB467+DB468+DC466+DC467+DC468+DD466+DD467+DD468&gt;=16,Fixo/30*GB$4+(DA466+DA467+DA468+DB466+DB467+DB468+DC466+DC467+DC468+DD466+DD467-16)*Percapita/30*GB$4))))))</f>
        <v>0</v>
      </c>
      <c r="GC466" s="177">
        <f>IF(C466=4,SUM(DE466+DE467+DE468+DG466+DG467+DG468)*Percapita/30*GC$4+(DF466+DF467+DF468+DH466+DH467+DH468)*Cadeirante/30*GC$4,IF(C466=3,IF(DE469+DG469=10,Fixo/30*GC$4+(DE466+DE467+DE468+DG466+DG467+DG468)*Percapita/30*GC$4+(DF469+DH469)*Cadeirante/30*GC$4,IF(DE469+DG469&lt;=9,(DE469+DG469)*Crechee/30*GC$4)+(DF469+DH469)*Cadeirante/30*GC$4+(DE466+DE467+DE468+DG466+DG467+DG468)*Percapita/30*GC$4)+IF(DE469+DG469&gt;=11,Fixo/30*GC$4+(DE469+DG469-10)*Crechee/30*GC$4,0),IF(C466=2,IF(DF466+DF467+DF468+DF469+DH466+DH467+DH468+DH469=1,Cadeirante/30*GC$4,IF(DF466+DF467+DF468+DF469+DH466+DH467+DH468+DH469=2,Fixo/30*GC$4,IF(DF466+DF467+DF468+DF469+DH466+DH467+DH468+DH469&gt;2,Fixo/30*GC$4+(DF466+DF467+DF468+DF469+DH466+DH467+DH468+DH469-2)*Cadeirante/30*GC$4)))+(DE466+DE467+DE468+DG466+DG467+DG468)*Percapita/30*GC$4+(DE469+DG469)*Crechee/30*GC$4,IF(C466=1,IF(DE466+DE467+DE468+DF466+DF467+DF468+DG466+DG467+DG468+DH466+DH467+DH468&lt;=15,(DE466+DE467+DE468+DG466+DG467+DG468)*Percapita/30*GC$4,IF(DE466+DE467+DE468+DF466+DF467+DF468+DG466+DG467+DG468+DH466+DH467+DH468&gt;=16,Fixo/30*GC$4+(DE466+DE467+DE468+DF466+DF467+DF468+DG466+DG467+DG468+DH466+DH467-16)*Percapita/30*GC$4))))))</f>
        <v>0</v>
      </c>
      <c r="GD466" s="177">
        <f>IF(C466=4,SUM(DI466+DI467+DI468+DK466+DK467+DK468)*Percapita/30*GD$4+(DJ466+DJ467+DJ468+DL466+DL467+DL468)*Cadeirante/30*GD$4,IF(C466=3,IF(DI469+DK469=10,Fixo/30*GD$4+(DI466+DI467+DI468+DK466+DK467+DK468)*Percapita/30*GD$4+(DJ469+DL469)*Cadeirante/30*GD$4,IF(DI469+DK469&lt;=9,(DI469+DK469)*Crechee/30*GD$4)+(DJ469+DL469)*Cadeirante/30*GD$4+(DI466+DI467+DI468+DK466+DK467+DK468)*Percapita/30*GD$4)+IF(DI469+DK469&gt;=11,Fixo/30*GD$4+(DI469+DK469-10)*Crechee/30*GD$4,0),IF(C466=2,IF(DJ466+DJ467+DJ468+DJ469+DL466+DL467+DL468+DL469=1,Cadeirante/30*GD$4,IF(DJ466+DJ467+DJ468+DJ469+DL466+DL467+DL468+DL469=2,Fixo/30*GD$4,IF(DJ466+DJ467+DJ468+DJ469+DL466+DL467+DL468+DL469&gt;2,Fixo/30*GD$4+(DJ466+DJ467+DJ468+DJ469+DL466+DL467+DL468+DL469-2)*Cadeirante/30*GD$4)))+(DI466+DI467+DI468+DK466+DK467+DK468)*Percapita/30*GD$4+(DI469+DK469)*Crechee/30*GD$4,IF(C466=1,IF(DI466+DI467+DI468+DJ466+DJ467+DJ468+DK466+DK467+DK468+DL466+DL467+DL468&lt;=15,(DI466+DI467+DI468+DK466+DK467+DK468)*Percapita/30*GD$4,IF(DI466+DI467+DI468+DJ466+DJ467+DJ468+DK466+DK467+DK468+DL466+DL467+DL468&gt;=16,Fixo/30*GD$4+(DI466+DI467+DI468+DJ466+DJ467+DJ468+DK466+DK467+DK468+DL466+DL467-16)*Percapita/30*GD$4))))))</f>
        <v>0</v>
      </c>
      <c r="GE466" s="177">
        <f>IF(C466=4,SUM(DM466+DM467+DM468+DO466+DO467+DO468)*Percapita/30*GE$4+(DN466+DN467+DN468+DP466+DP467+DP468)*Cadeirante/30*GE$4,IF(C466=3,IF(DM469+DO469=10,Fixo/30*GE$4+(DM466+DM467+DM468+DO466+DO467+DO468)*Percapita/30*GE$4+(DN469+DP469)*Cadeirante/30*GE$4,IF(DM469+DO469&lt;=9,(DM469+DO469)*Crechee/30*GE$4)+(DN469+DP469)*Cadeirante/30*GE$4+(DM466+DM467+DM468+DO466+DO467+DO468)*Percapita/30*GE$4)+IF(DM469+DO469&gt;=11,Fixo/30*GE$4+(DM469+DO469-10)*Crechee/30*GE$4,0),IF(C466=2,IF(DN466+DN467+DN468+DN469+DP466+DP467+DP468+DP469=1,Cadeirante/30*GE$4,IF(DN466+DN467+DN468+DN469+DP466+DP467+DP468+DP469=2,Fixo/30*GE$4,IF(DN466+DN467+DN468+DN469+DP466+DP467+DP468+DP469&gt;2,Fixo/30*GE$4+(DN466+DN467+DN468+DN469+DP466+DP467+DP468+DP469-2)*Cadeirante/30*GE$4)))+(DM466+DM467+DM468+DO466+DO467+DO468)*Percapita/30*GE$4+(DM469+DO469)*Crechee/30*GE$4,IF(C466=1,IF(DM466+DM467+DM468+DN466+DN467+DN468+DO466+DO467+DO468+DP466+DP467+DP468&lt;=15,(DM466+DM467+DM468+DO466+DO467+DO468)*Percapita/30*GE$4,IF(DM466+DM467+DM468+DN466+DN467+DN468+DO466+DO467+DO468+DP466+DP467+DP468&gt;=16,Fixo/30*GE$4+(DM466+DM467+DM468+DN466+DN467+DN468+DO466+DO467+DO468+DP466+DP467-16)*Percapita/30*GE$4))))))</f>
        <v>0</v>
      </c>
      <c r="GF466" s="177">
        <f>IF(C466=4,SUM(DQ466+DQ467+DQ468+DS466+DS467+DS468)*Percapita/30*GF$4+(DR466+DR467+DR468+DT466+DT467+DT468)*Cadeirante/30*GF$4,IF(C466=3,IF(DQ469+DS469=10,Fixo/30*GF$4+(DQ466+DQ467+DQ468+DS466+DS467+DS468)*Percapita/30*GF$4+(DR469+DT469)*Cadeirante/30*GF$4,IF(DQ469+DS469&lt;=9,(DQ469+DS469)*Crechee/30*GF$4)+(DR469+DT469)*Cadeirante/30*GF$4+(DQ466+DQ467+DQ468+DS466+DS467+DS468)*Percapita/30*GF$4)+IF(DQ469+DS469&gt;=11,Fixo/30*GF$4+(DQ469+DS469-10)*Crechee/30*GF$4,0),IF(C466=2,IF(DR466+DR467+DR468+DR469+DT466+DT467+DT468+DT469=1,Cadeirante/30*GF$4,IF(DR466+DR467+DR468+DR469+DT466+DT467+DT468+DT469=2,Fixo/30*GF$4,IF(DR466+DR467+DR468+DR469+DT466+DT467+DT468+DT469&gt;2,Fixo/30*GF$4+(DR466+DR467+DR468+DR469+DT466+DT467+DT468+DT469-2)*Cadeirante/30*GF$4)))+(DQ466+DQ467+DQ468+DS466+DS467+DS468)*Percapita/30*GF$4+(DQ469+DS469)*Crechee/30*GF$4,IF(C466=1,IF(DQ466+DQ467+DQ468+DR466+DR467+DR468+DS466+DS467+DS468+DT466+DT467+DT468&lt;=15,(DQ466+DQ467+DQ468+DS466+DS467+DS468)*Percapita/30*GF$4,IF(DQ466+DQ467+DQ468+DR466+DR467+DR468+DS466+DS467+DS468+DT466+DT467+DT468&gt;=16,Fixo/30*GF$4+(DQ466+DQ467+DQ468+DR466+DR467+DR468+DS466+DS467+DS468+DT466+DT467-16)*Percapita/30*GF$4))))))</f>
        <v>0</v>
      </c>
      <c r="GG466" s="177">
        <f>IF(C466=4,SUM(DU466+DU467+DU468+DW466+DW467+DW468)*Percapita/30*GG$4+(DV466+DV467+DV468+DX466+DX467+DX468)*Cadeirante/30*GG$4,IF(C466=3,IF(DU469+DW469=10,Fixo/30*GG$4+(DU466+DU467+DU468+DW466+DW467+DW468)*Percapita/30*GG$4+(DV469+DX469)*Cadeirante/30*GG$4,IF(DU469+DW469&lt;=9,(DU469+DW469)*Crechee/30*GG$4)+(DV469+DX469)*Cadeirante/30*GG$4+(DU466+DU467+DU468+DW466+DW467+DW468)*Percapita/30*GG$4)+IF(DU469+DW469&gt;=11,Fixo/30*GG$4+(DU469+DW469-10)*Crechee/30*GG$4,0),IF(C466=2,IF(DV466+DV467+DV468+DV469+DX466+DX467+DX468+DX469=1,Cadeirante/30*GG$4,IF(DV466+DV467+DV468+DV469+DX466+DX467+DX468+DX469=2,Fixo/30*GG$4,IF(DV466+DV467+DV468+DV469+DX466+DX467+DX468+DX469&gt;2,Fixo/30*GG$4+(DV466+DV467+DV468+DV469+DX466+DX467+DX468+DX469-2)*Cadeirante/30*GG$4)))+(DU466+DU467+DU468+DW466+DW467+DW468)*Percapita/30*GG$4+(DU469+DW469)*Crechee/30*GG$4,IF(C466=1,IF(DU466+DU467+DU468+DV466+DV467+DV468+DW466+DW467+DW468+DX466+DX467+DX468&lt;=15,(DU466+DU467+DU468+DW466+DW467+DW468)*Percapita/30*GG$4,IF(DU466+DU467+DU468+DV466+DV467+DV468+DW466+DW467+DW468+DX466+DX467+DX468&gt;=16,Fixo/30*GG$4+(DU466+DU467+DU468+DV466+DV467+DV468+DW466+DW467+DW468+DX466+DX467-16)*Percapita/30*GG$4))))))</f>
        <v>0</v>
      </c>
      <c r="GH466" s="177">
        <f>IF(C466=4,SUM(DY466+DY467+DY468+EA466+EA467+EA468)*Percapita/30*GH$4+(DZ466+DZ467+DZ468+EB466+EB467+EB468)*Cadeirante/30*GH$4,IF(C466=3,IF(DY469+EA469=10,Fixo/30*GH$4+(DY466+DY467+DY468+EA466+EA467+EA468)*Percapita/30*GH$4+(DZ469+EB469)*Cadeirante/30*GH$4,IF(DY469+EA469&lt;=9,(DY469+EA469)*Crechee/30*GH$4)+(DZ469+EB469)*Cadeirante/30*GH$4+(DY466+DY467+DY468+EA466+EA467+EA468)*Percapita/30*GH$4)+IF(DY469+EA469&gt;=11,Fixo/30*GH$4+(DY469+EA469-10)*Crechee/30*GH$4,0),IF(C466=2,IF(DZ466+DZ467+DZ468+DZ469+EB466+EB467+EB468+EB469=1,Cadeirante/30*GH$4,IF(DZ466+DZ467+DZ468+DZ469+EB466+EB467+EB468+EB469=2,Fixo/30*GH$4,IF(DZ466+DZ467+DZ468+DZ469+EB466+EB467+EB468+EB469&gt;2,Fixo/30*GH$4+(DZ466+DZ467+DZ468+DZ469+EB466+EB467+EB468+EB469-2)*Cadeirante/30*GH$4)))+(DY466+DY467+DY468+EA466+EA467+EA468)*Percapita/30*GH$4+(DY469+EA469)*Crechee/30*GH$4,IF(C466=1,IF(DY466+DY467+DY468+DZ466+DZ467+DZ468+EA466+EA467+EA468+EB466+EB467+EB468&lt;=15,(DY466+DY467+DY468+EA466+EA467+EA468)*Percapita/30*GH$4,IF(DY466+DY467+DY468+DZ466+DZ467+DZ468+EA466+EA467+EA468+EB466+EB467+EB468&gt;=16,Fixo/30*GH$4+(DY466+DY467+DY468+DZ466+DZ467+DZ468+EA466+EA467+EA468+EB466+EB467-16)*Percapita/30*GH$4))))))</f>
        <v>0</v>
      </c>
      <c r="GI466" s="177">
        <f>IF(C466=4,SUM(EC466+EC467+EC468+EE466+EE467+EE468)*Percapita/30*GI$4+(ED466+ED467+ED468+EF466+EF467+EF468)*Cadeirante/30*GI$4,IF(C466=3,IF(EC469+EE469=10,Fixo/30*GI$4+(EC466+EC467+EC468+EE466+EE467+EE468)*Percapita/30*GI$4+(ED469+EF469)*Cadeirante/30*GI$4,IF(EC469+EE469&lt;=9,(EC469+EE469)*Crechee/30*GI$4)+(ED469+EF469)*Cadeirante/30*GI$4+(EC466+EC467+EC468+EE466+EE467+EE468)*Percapita/30*GI$4)+IF(EC469+EE469&gt;=11,Fixo/30*GI$4+(EC469+EE469-10)*Crechee/30*GI$4,0),IF(C466=2,IF(ED466+ED467+ED468+ED469+EF466+EF467+EF468+EF469=1,Cadeirante/30*GI$4,IF(ED466+ED467+ED468+ED469+EF466+EF467+EF468+EF469=2,Fixo/30*GI$4,IF(ED466+ED467+ED468+ED469+EF466+EF467+EF468+EF469&gt;2,Fixo/30*GI$4+(ED466+ED467+ED468+ED469+EF466+EF467+EF468+EF469-2)*Cadeirante/30*GI$4)))+(EC466+EC467+EC468+EE466+EE467+EE468)*Percapita/30*GI$4+(EC469+EE469)*Crechee/30*GI$4,IF(C466=1,IF(EC466+EC467+EC468+ED466+ED467+ED468+EE466+EE467+EE468+EF466+EF467+EF468&lt;=15,(EC466+EC467+EC468+EE466+EE467+EE468)*Percapita/30*GI$4,IF(EC466+EC467+EC468+ED466+ED467+ED468+EE466+EE467+EE468+EF466+EF467+EF468&gt;=16,Fixo/30*GI$4+(EC466+EC467+EC468+ED466+ED467+ED468+EE466+EE467+EE468+EF466+EF467-16)*Percapita/30*GI$4))))))</f>
        <v>0</v>
      </c>
      <c r="GJ466" s="177">
        <f>IF(C466=4,SUM(EG466+EG467+EG468+EI466+EI467+EI468)*Percapita/30*GJ$4+(EH466+EH467+EH468+EJ466+EJ467+EJ468)*Cadeirante/30*GJ$4,IF(C466=3,IF(EG469+EI469=10,Fixo/30*GJ$4+(EG466+EG467+EG468+EI466+EI467+EI468)*Percapita/30*GJ$4+(EH469+EJ469)*Cadeirante/30*GJ$4,IF(EG469+EI469&lt;=9,(EG469+EI469)*Crechee/30*GJ$4)+(EH469+EJ469)*Cadeirante/30*GJ$4+(EG466+EG467+EG468+EI466+EI467+EI468)*Percapita/30*GJ$4)+IF(EG469+EI469&gt;=11,Fixo/30*GJ$4+(EG469+EI469-10)*Crechee/30*GJ$4,0),IF(C466=2,IF(EH466+EH467+EH468+EH469+EJ466+EJ467+EJ468+EJ469=1,Cadeirante/30*GJ$4,IF(EH466+EH467+EH468+EH469+EJ466+EJ467+EJ468+EJ469=2,Fixo/30*GJ$4,IF(EH466+EH467+EH468+EH469+EJ466+EJ467+EJ468+EJ469&gt;2,Fixo/30*GJ$4+(EH466+EH467+EH468+EH469+EJ466+EJ467+EJ468+EJ469-2)*Cadeirante/30*GJ$4)))+(EG466+EG467+EG468+EI466+EI467+EI468)*Percapita/30*GJ$4+(EG469+EI469)*Crechee/30*GJ$4,IF(C466=1,IF(EG466+EG467+EG468+EH466+EH467+EH468+EI466+EI467+EI468+EJ466+EJ467+EJ468&lt;=15,(EG466+EG467+EG468+EI466+EI467+EI468)*Percapita/30*GJ$4,IF(EG466+EG467+EG468+EH466+EH467+EH468+EI466+EI467+EI468+EJ466+EJ467+EJ468&gt;=16,Fixo/30*GJ$4+(EG466+EG467+EG468+EH466+EH467+EH468+EI466+EI467+EI468+EJ466+EJ467-16)*Percapita/30*GJ$4))))))</f>
        <v>0</v>
      </c>
      <c r="GK466" s="178"/>
      <c r="GL466" s="103">
        <f t="shared" si="535"/>
        <v>0</v>
      </c>
      <c r="GM466" s="124"/>
      <c r="GN466" s="104">
        <f>SUMIF(V466:V469,"&lt;0")*Cadeirante/30*GN$4+SUMIF(X466:X469,"&lt;0")*Cadeirante/30*GN$4</f>
        <v>0</v>
      </c>
      <c r="GO466" s="104">
        <f>SUMIF(Z466:Z469,"&lt;0")*Cadeirante/30*GO$4+SUMIF(AB466:AB469,"&lt;0")*Cadeirante/30*GO$4</f>
        <v>0</v>
      </c>
      <c r="GP466" s="104">
        <f>SUMIF(AD466:AD469,"&lt;0")*Cadeirante/30*GP$4+SUMIF(AF466:AF469,"&lt;0")*Cadeirante/30*GP$4</f>
        <v>0</v>
      </c>
      <c r="GQ466" s="104">
        <f>SUMIF(AH466:AH469,"&lt;0")*Cadeirante/30*GQ$4+SUMIF(AJ466:AJ469,"&lt;0")*Cadeirante/30*GQ$4</f>
        <v>0</v>
      </c>
      <c r="GR466" s="104">
        <f>SUMIF(AL466:AL469,"&lt;0")*Cadeirante/30*GR$4+SUMIF(AN466:AN469,"&lt;0")*Cadeirante/30*GR$4</f>
        <v>0</v>
      </c>
      <c r="GS466" s="104">
        <f>SUMIF(AP466:AP469,"&lt;0")*Cadeirante/30*GS$4+SUMIF(AR466:AR469,"&lt;0")*Cadeirante/30*GS$4</f>
        <v>0</v>
      </c>
      <c r="GT466" s="104">
        <f>SUMIF(AT466:AT469,"&lt;0")*Cadeirante/30*GT$4+SUMIF(AV466:AV469,"&lt;0")*Cadeirante/30*GT$4</f>
        <v>0</v>
      </c>
      <c r="GU466" s="104">
        <f>SUMIF(AX466:AX469,"&lt;0")*Cadeirante/30*GU$4+SUMIF(AZ466:AZ469,"&lt;0")*Cadeirante/30*GU$4</f>
        <v>0</v>
      </c>
      <c r="GV466" s="104">
        <f>SUMIF(BB466:BB469,"&lt;0")*Cadeirante/30*GV$4+SUMIF(BD466:BD469,"&lt;0")*Cadeirante/30*GV$4</f>
        <v>0</v>
      </c>
      <c r="GW466" s="104">
        <f>SUMIF(BF466:BF469,"&lt;0")*Cadeirante/30*GW$4+SUMIF(BH466:BH469,"&lt;0")*Cadeirante/30*GW$4</f>
        <v>0</v>
      </c>
      <c r="GX466" s="104">
        <f>SUMIF(BJ466:BJ469,"&lt;0")*Cadeirante/30*GX$4+SUMIF(BL466:BL469,"&lt;0")*Cadeirante/30*GX$4</f>
        <v>0</v>
      </c>
      <c r="GY466" s="104">
        <f>SUMIF(BN466:BN469,"&lt;0")*Cadeirante/30*GY$4+SUMIF(BP466:BP469,"&lt;0")*Cadeirante/30*GY$4</f>
        <v>0</v>
      </c>
      <c r="GZ466" s="104">
        <f>SUMIF(BR466:BR469,"&lt;0")*Cadeirante/30*GZ$4+SUMIF(BT466:BT469,"&lt;0")*Cadeirante/30*GZ$4</f>
        <v>0</v>
      </c>
      <c r="HA466" s="104">
        <f>SUMIF(BV466:BV469,"&lt;0")*Cadeirante/30*HA$4+SUMIF(BX466:BX469,"&lt;0")*Cadeirante/30*HA$4</f>
        <v>0</v>
      </c>
      <c r="HB466" s="104">
        <f>SUMIF(BZ466:BZ469,"&lt;0")*Cadeirante/30*HB$4+SUMIF(CB466:CB469,"&lt;0")*Cadeirante/30*HB$4</f>
        <v>0</v>
      </c>
      <c r="HC466" s="104">
        <f>SUMIF(CD466:CD469,"&lt;0")*Cadeirante/30*HC$4+SUMIF(CF466:CF469,"&lt;0")*Cadeirante/30*HC$4</f>
        <v>0</v>
      </c>
      <c r="HD466" s="104">
        <f>SUMIF(CH466:CH469,"&lt;0")*Cadeirante/30*HD$4+SUMIF(CJ466:CJ469,"&lt;0")*Cadeirante/30*HD$4</f>
        <v>0</v>
      </c>
      <c r="HE466" s="104">
        <f>SUMIF(CL466:CL469,"&lt;0")*Cadeirante/30*HE$4+SUMIF(CN466:CN469,"&lt;0")*Cadeirante/30*HE$4</f>
        <v>0</v>
      </c>
      <c r="HF466" s="104">
        <f>SUMIF(CP466:CP469,"&lt;0")*Cadeirante/30*HF$4+SUMIF(CR466:CR469,"&lt;0")*Cadeirante/30*HF$4</f>
        <v>0</v>
      </c>
      <c r="HG466" s="104">
        <f>SUMIF(CT466:CT469,"&lt;0")*Cadeirante/30*HG$4+SUMIF(CV466:CV469,"&lt;0")*Cadeirante/30*HG$4</f>
        <v>0</v>
      </c>
      <c r="HH466" s="104">
        <f>SUMIF(CX466:CX469,"&lt;0")*Cadeirante/30*HH$4+SUMIF(CZ466:CZ469,"&lt;0")*Cadeirante/30*HH$4</f>
        <v>0</v>
      </c>
      <c r="HI466" s="104">
        <f>SUMIF(DB466:DB469,"&lt;0")*Cadeirante/30*HI$4+SUMIF(DD466:DD469,"&lt;0")*Cadeirante/30*HI$4</f>
        <v>0</v>
      </c>
      <c r="HJ466" s="104">
        <f>SUMIF(DF466:DF469,"&lt;0")*Cadeirante/30*HJ$4+SUMIF(DH466:DH469,"&lt;0")*Cadeirante/30*HJ$4</f>
        <v>0</v>
      </c>
      <c r="HK466" s="104">
        <f>SUMIF(DJ466:DJ469,"&lt;0")*Cadeirante/30*HK$4+SUMIF(DL466:DL469,"&lt;0")*Cadeirante/30*HK$4</f>
        <v>0</v>
      </c>
      <c r="HL466" s="104">
        <f>SUMIF(DN466:DN469,"&lt;0")*Cadeirante/30*HL$4+SUMIF(DP466:DP469,"&lt;0")*Cadeirante/30*HL$4</f>
        <v>0</v>
      </c>
      <c r="HM466" s="104">
        <f>SUMIF(DR466:DR469,"&lt;0")*Cadeirante/30*HM$4+SUMIF(DT466:DT469,"&lt;0")*Cadeirante/30*HM$4</f>
        <v>0</v>
      </c>
      <c r="HN466" s="104">
        <f>SUMIF(DV466:DV469,"&lt;0")*Cadeirante/30*HN$4+SUMIF(DX466:DX469,"&lt;0")*Cadeirante/30*HN$4</f>
        <v>0</v>
      </c>
      <c r="HO466" s="104">
        <f>SUMIF(DZ466:DZ469,"&lt;0")*Cadeirante/30*HO$4+SUMIF(EB466:EB469,"&lt;0")*Cadeirante/30*HO$4</f>
        <v>0</v>
      </c>
      <c r="HP466" s="104">
        <f>SUMIF(ED466:ED469,"&lt;0")*Cadeirante/30*HP$4+SUMIF(EF466:EF469,"&lt;0")*Cadeirante/30*HP$4</f>
        <v>0</v>
      </c>
      <c r="HQ466" s="64"/>
      <c r="HR466" s="64"/>
      <c r="HS466" s="64"/>
      <c r="HT466" s="64"/>
      <c r="HU466" s="64"/>
      <c r="HV466" s="64"/>
      <c r="HW466" s="176">
        <v>17629.309999999998</v>
      </c>
      <c r="HX466" s="64"/>
      <c r="HY466" s="280">
        <f>IF(ISTEXT(EM466), VALUE(EM466), EM466)</f>
        <v>423.75299999999999</v>
      </c>
      <c r="HZ466" s="280">
        <f>IF(ISTEXT(EN466), VALUE(EN466), EN466)</f>
        <v>0</v>
      </c>
      <c r="IA466" s="280">
        <f>IF(ISTEXT(EO466), VALUE(EO466), EO466)</f>
        <v>0</v>
      </c>
      <c r="IB466" s="64" t="b">
        <f>HW466=FE466</f>
        <v>0</v>
      </c>
      <c r="IC466" s="64"/>
    </row>
    <row r="467" spans="1:237" s="106" customFormat="1" ht="22.5" customHeight="1" x14ac:dyDescent="0.25">
      <c r="A467" s="368" t="s">
        <v>3620</v>
      </c>
      <c r="B467" s="369" t="s">
        <v>3621</v>
      </c>
      <c r="C467" s="370" t="s">
        <v>3233</v>
      </c>
      <c r="D467" s="371" t="s">
        <v>3622</v>
      </c>
      <c r="E467" s="371" t="s">
        <v>3623</v>
      </c>
      <c r="F467" s="372" t="s">
        <v>3224</v>
      </c>
      <c r="G467" s="372" t="s">
        <v>3225</v>
      </c>
      <c r="H467" s="373" t="s">
        <v>199</v>
      </c>
      <c r="I467" s="374" t="s">
        <v>3624</v>
      </c>
      <c r="J467" s="421" t="s">
        <v>3268</v>
      </c>
      <c r="K467" s="421" t="s">
        <v>3234</v>
      </c>
      <c r="L467" s="329">
        <f>CONTINUA!BV467</f>
        <v>18</v>
      </c>
      <c r="M467" s="329">
        <f>CONTINUA!BW467</f>
        <v>0</v>
      </c>
      <c r="N467" s="895"/>
      <c r="O467" s="896" t="s">
        <v>4045</v>
      </c>
      <c r="P467" s="897" t="s">
        <v>4035</v>
      </c>
      <c r="Q467" s="400">
        <v>16</v>
      </c>
      <c r="R467" s="401">
        <v>2</v>
      </c>
      <c r="S467" s="400">
        <v>3</v>
      </c>
      <c r="T467" s="401"/>
      <c r="U467" s="400"/>
      <c r="V467" s="401"/>
      <c r="W467" s="400"/>
      <c r="X467" s="401"/>
      <c r="Y467" s="400"/>
      <c r="Z467" s="401"/>
      <c r="AA467" s="400"/>
      <c r="AB467" s="401"/>
      <c r="AC467" s="400"/>
      <c r="AD467" s="401"/>
      <c r="AE467" s="400"/>
      <c r="AF467" s="401"/>
      <c r="AG467" s="400"/>
      <c r="AH467" s="401"/>
      <c r="AI467" s="400"/>
      <c r="AJ467" s="401"/>
      <c r="AK467" s="400"/>
      <c r="AL467" s="401"/>
      <c r="AM467" s="400"/>
      <c r="AN467" s="401"/>
      <c r="AO467" s="400"/>
      <c r="AP467" s="401"/>
      <c r="AQ467" s="400"/>
      <c r="AR467" s="401"/>
      <c r="AS467" s="400"/>
      <c r="AT467" s="401"/>
      <c r="AU467" s="400"/>
      <c r="AV467" s="401"/>
      <c r="AW467" s="400"/>
      <c r="AX467" s="401"/>
      <c r="AY467" s="400"/>
      <c r="AZ467" s="401"/>
      <c r="BA467" s="400"/>
      <c r="BB467" s="401"/>
      <c r="BC467" s="400"/>
      <c r="BD467" s="401"/>
      <c r="BE467" s="400"/>
      <c r="BF467" s="401"/>
      <c r="BG467" s="400"/>
      <c r="BH467" s="401"/>
      <c r="BI467" s="400"/>
      <c r="BJ467" s="401"/>
      <c r="BK467" s="400"/>
      <c r="BL467" s="401"/>
      <c r="BM467" s="400"/>
      <c r="BN467" s="401"/>
      <c r="BO467" s="400"/>
      <c r="BP467" s="401"/>
      <c r="BQ467" s="400"/>
      <c r="BR467" s="401"/>
      <c r="BS467" s="400"/>
      <c r="BT467" s="401"/>
      <c r="BU467" s="400"/>
      <c r="BV467" s="401"/>
      <c r="BW467" s="400"/>
      <c r="BX467" s="401"/>
      <c r="BY467" s="400"/>
      <c r="BZ467" s="401"/>
      <c r="CA467" s="400"/>
      <c r="CB467" s="401"/>
      <c r="CC467" s="400"/>
      <c r="CD467" s="401"/>
      <c r="CE467" s="400"/>
      <c r="CF467" s="401"/>
      <c r="CG467" s="400"/>
      <c r="CH467" s="401"/>
      <c r="CI467" s="400"/>
      <c r="CJ467" s="401"/>
      <c r="CK467" s="400"/>
      <c r="CL467" s="401"/>
      <c r="CM467" s="400"/>
      <c r="CN467" s="401"/>
      <c r="CO467" s="400"/>
      <c r="CP467" s="401"/>
      <c r="CQ467" s="400"/>
      <c r="CR467" s="401"/>
      <c r="CS467" s="400"/>
      <c r="CT467" s="401"/>
      <c r="CU467" s="400"/>
      <c r="CV467" s="401"/>
      <c r="CW467" s="400"/>
      <c r="CX467" s="401"/>
      <c r="CY467" s="400"/>
      <c r="CZ467" s="401"/>
      <c r="DA467" s="400"/>
      <c r="DB467" s="401"/>
      <c r="DC467" s="400"/>
      <c r="DD467" s="401"/>
      <c r="DE467" s="400"/>
      <c r="DF467" s="401"/>
      <c r="DG467" s="400"/>
      <c r="DH467" s="401"/>
      <c r="DI467" s="400"/>
      <c r="DJ467" s="401"/>
      <c r="DK467" s="400"/>
      <c r="DL467" s="401"/>
      <c r="DM467" s="400"/>
      <c r="DN467" s="401"/>
      <c r="DO467" s="400"/>
      <c r="DP467" s="401"/>
      <c r="DQ467" s="400"/>
      <c r="DR467" s="401"/>
      <c r="DS467" s="400"/>
      <c r="DT467" s="401"/>
      <c r="DU467" s="400"/>
      <c r="DV467" s="401"/>
      <c r="DW467" s="400"/>
      <c r="DX467" s="401"/>
      <c r="DY467" s="400"/>
      <c r="DZ467" s="401"/>
      <c r="EA467" s="400"/>
      <c r="EB467" s="401"/>
      <c r="EC467" s="400"/>
      <c r="ED467" s="401"/>
      <c r="EE467" s="400"/>
      <c r="EF467" s="401"/>
      <c r="EG467" s="400"/>
      <c r="EH467" s="401"/>
      <c r="EI467" s="400"/>
      <c r="EJ467" s="447"/>
      <c r="EK467" s="511"/>
      <c r="EL467" s="514"/>
      <c r="EM467" s="448"/>
      <c r="EN467" s="344"/>
      <c r="EO467" s="345"/>
      <c r="EP467" s="171">
        <f t="shared" si="528"/>
        <v>16</v>
      </c>
      <c r="EQ467" s="171">
        <f t="shared" si="529"/>
        <v>0</v>
      </c>
      <c r="ER467" s="171">
        <f t="shared" si="530"/>
        <v>3</v>
      </c>
      <c r="ES467" s="171">
        <f t="shared" si="531"/>
        <v>2</v>
      </c>
      <c r="ET467" s="171">
        <f t="shared" si="532"/>
        <v>0</v>
      </c>
      <c r="EU467" s="171">
        <f t="shared" si="533"/>
        <v>0</v>
      </c>
      <c r="EV467" s="172">
        <f t="shared" si="534"/>
        <v>21</v>
      </c>
      <c r="EW467" s="173"/>
      <c r="EX467" s="248">
        <f t="shared" si="541"/>
        <v>0</v>
      </c>
      <c r="EY467" s="174">
        <f>(L467*regular)+(M467*Cadeirantee)</f>
        <v>173.52</v>
      </c>
      <c r="EZ467" s="249">
        <f>SUMIF(FG467:GJ467,"&gt;0")</f>
        <v>0</v>
      </c>
      <c r="FA467" s="249">
        <f>SUMIF(FG467:GJ467,"&lt;0")+SUMIF(GN467:HP467,"&lt;0")</f>
        <v>0</v>
      </c>
      <c r="FB467" s="174">
        <v>0</v>
      </c>
      <c r="FC467" s="126">
        <f>N467*km*'VALORES TABELA'!$B$13</f>
        <v>0</v>
      </c>
      <c r="FD467" s="250">
        <f t="shared" ref="FD467:FD470" si="542">GL467</f>
        <v>0</v>
      </c>
      <c r="FE467" s="105"/>
      <c r="FF467" s="119"/>
      <c r="FG467" s="119"/>
      <c r="FH467" s="119"/>
      <c r="FI467" s="119"/>
      <c r="FJ467" s="119"/>
      <c r="FK467" s="119"/>
      <c r="FL467" s="119"/>
      <c r="FM467" s="119"/>
      <c r="FN467" s="119"/>
      <c r="FO467" s="119"/>
      <c r="FP467" s="119"/>
      <c r="FQ467" s="119"/>
      <c r="FR467" s="119"/>
      <c r="FS467" s="119"/>
      <c r="FT467" s="119"/>
      <c r="FU467" s="119"/>
      <c r="FV467" s="119"/>
      <c r="FW467" s="119"/>
      <c r="FX467" s="119"/>
      <c r="FY467" s="119"/>
      <c r="FZ467" s="119"/>
      <c r="GA467" s="119"/>
      <c r="GB467" s="119"/>
      <c r="GC467" s="119"/>
      <c r="GD467" s="119"/>
      <c r="GE467" s="119"/>
      <c r="GF467" s="119"/>
      <c r="GG467" s="119"/>
      <c r="GH467" s="119"/>
      <c r="GI467" s="119"/>
      <c r="GJ467" s="119"/>
      <c r="GK467" s="251"/>
      <c r="GL467" s="103">
        <f t="shared" si="535"/>
        <v>0</v>
      </c>
      <c r="GM467" s="124"/>
      <c r="GN467" s="104"/>
      <c r="GO467" s="104"/>
      <c r="GP467" s="104"/>
      <c r="GQ467" s="104"/>
      <c r="GR467" s="104"/>
      <c r="GS467" s="104"/>
      <c r="GT467" s="104"/>
      <c r="GU467" s="104"/>
      <c r="GV467" s="104"/>
      <c r="GW467" s="104"/>
      <c r="GX467" s="104"/>
      <c r="GY467" s="104"/>
      <c r="GZ467" s="104"/>
      <c r="HA467" s="104"/>
      <c r="HB467" s="104"/>
      <c r="HC467" s="104"/>
      <c r="HD467" s="104"/>
      <c r="HE467" s="104"/>
      <c r="HF467" s="104"/>
      <c r="HG467" s="104"/>
      <c r="HH467" s="104"/>
      <c r="HI467" s="104"/>
      <c r="HJ467" s="104"/>
      <c r="HK467" s="104"/>
      <c r="HL467" s="104"/>
      <c r="HM467" s="104"/>
      <c r="HN467" s="104"/>
      <c r="HO467" s="104"/>
      <c r="HP467" s="104"/>
      <c r="HQ467" s="64"/>
      <c r="HR467" s="64"/>
      <c r="HS467" s="64"/>
      <c r="HT467" s="64"/>
      <c r="HU467" s="64"/>
      <c r="HV467" s="64"/>
      <c r="HW467" s="105"/>
      <c r="HX467" s="64"/>
      <c r="HY467" s="280">
        <f t="shared" ref="HY467:HY470" si="543">IF(ISTEXT(EM467), VALUE(EM467), EM467)</f>
        <v>0</v>
      </c>
      <c r="HZ467" s="280">
        <f t="shared" ref="HZ467:HZ470" si="544">IF(ISTEXT(EN467), VALUE(EN467), EN467)</f>
        <v>0</v>
      </c>
      <c r="IA467" s="280">
        <f t="shared" ref="IA467:IA470" si="545">IF(ISTEXT(EO467), VALUE(EO467), EO467)</f>
        <v>0</v>
      </c>
      <c r="IB467" s="64"/>
      <c r="IC467" s="64"/>
    </row>
    <row r="468" spans="1:237" s="106" customFormat="1" ht="22.5" customHeight="1" x14ac:dyDescent="0.25">
      <c r="A468" s="368" t="s">
        <v>3620</v>
      </c>
      <c r="B468" s="369" t="s">
        <v>3621</v>
      </c>
      <c r="C468" s="375" t="s">
        <v>3233</v>
      </c>
      <c r="D468" s="371" t="s">
        <v>3622</v>
      </c>
      <c r="E468" s="371" t="s">
        <v>3623</v>
      </c>
      <c r="F468" s="376" t="s">
        <v>3224</v>
      </c>
      <c r="G468" s="376" t="s">
        <v>3225</v>
      </c>
      <c r="H468" s="373" t="s">
        <v>199</v>
      </c>
      <c r="I468" s="374" t="s">
        <v>3624</v>
      </c>
      <c r="J468" s="421" t="s">
        <v>3268</v>
      </c>
      <c r="K468" s="422" t="s">
        <v>3235</v>
      </c>
      <c r="L468" s="329">
        <f>CONTINUA!BV468</f>
        <v>0</v>
      </c>
      <c r="M468" s="329">
        <f>CONTINUA!BW468</f>
        <v>0</v>
      </c>
      <c r="N468" s="895"/>
      <c r="O468" s="896" t="s">
        <v>4045</v>
      </c>
      <c r="P468" s="897" t="s">
        <v>4035</v>
      </c>
      <c r="Q468" s="400"/>
      <c r="R468" s="401"/>
      <c r="S468" s="400"/>
      <c r="T468" s="401"/>
      <c r="U468" s="400"/>
      <c r="V468" s="401"/>
      <c r="W468" s="400"/>
      <c r="X468" s="401"/>
      <c r="Y468" s="400"/>
      <c r="Z468" s="401"/>
      <c r="AA468" s="400"/>
      <c r="AB468" s="401"/>
      <c r="AC468" s="400"/>
      <c r="AD468" s="401"/>
      <c r="AE468" s="400"/>
      <c r="AF468" s="401"/>
      <c r="AG468" s="400"/>
      <c r="AH468" s="401"/>
      <c r="AI468" s="400"/>
      <c r="AJ468" s="401"/>
      <c r="AK468" s="400"/>
      <c r="AL468" s="401"/>
      <c r="AM468" s="400"/>
      <c r="AN468" s="401"/>
      <c r="AO468" s="400"/>
      <c r="AP468" s="401"/>
      <c r="AQ468" s="400"/>
      <c r="AR468" s="401"/>
      <c r="AS468" s="400"/>
      <c r="AT468" s="401"/>
      <c r="AU468" s="400"/>
      <c r="AV468" s="401"/>
      <c r="AW468" s="400"/>
      <c r="AX468" s="401"/>
      <c r="AY468" s="400"/>
      <c r="AZ468" s="401"/>
      <c r="BA468" s="400"/>
      <c r="BB468" s="401"/>
      <c r="BC468" s="400"/>
      <c r="BD468" s="401"/>
      <c r="BE468" s="400"/>
      <c r="BF468" s="401"/>
      <c r="BG468" s="400"/>
      <c r="BH468" s="401"/>
      <c r="BI468" s="400"/>
      <c r="BJ468" s="401"/>
      <c r="BK468" s="400"/>
      <c r="BL468" s="401"/>
      <c r="BM468" s="400"/>
      <c r="BN468" s="401"/>
      <c r="BO468" s="400"/>
      <c r="BP468" s="401"/>
      <c r="BQ468" s="400"/>
      <c r="BR468" s="401"/>
      <c r="BS468" s="400"/>
      <c r="BT468" s="401"/>
      <c r="BU468" s="400"/>
      <c r="BV468" s="401"/>
      <c r="BW468" s="400"/>
      <c r="BX468" s="401"/>
      <c r="BY468" s="400"/>
      <c r="BZ468" s="401"/>
      <c r="CA468" s="400"/>
      <c r="CB468" s="401"/>
      <c r="CC468" s="400"/>
      <c r="CD468" s="401"/>
      <c r="CE468" s="400"/>
      <c r="CF468" s="401"/>
      <c r="CG468" s="400"/>
      <c r="CH468" s="401"/>
      <c r="CI468" s="400"/>
      <c r="CJ468" s="401"/>
      <c r="CK468" s="400"/>
      <c r="CL468" s="401"/>
      <c r="CM468" s="400"/>
      <c r="CN468" s="401"/>
      <c r="CO468" s="400"/>
      <c r="CP468" s="401"/>
      <c r="CQ468" s="400"/>
      <c r="CR468" s="401"/>
      <c r="CS468" s="400"/>
      <c r="CT468" s="401"/>
      <c r="CU468" s="400"/>
      <c r="CV468" s="401"/>
      <c r="CW468" s="400"/>
      <c r="CX468" s="401"/>
      <c r="CY468" s="400"/>
      <c r="CZ468" s="401"/>
      <c r="DA468" s="400"/>
      <c r="DB468" s="401"/>
      <c r="DC468" s="400"/>
      <c r="DD468" s="401"/>
      <c r="DE468" s="400"/>
      <c r="DF468" s="401"/>
      <c r="DG468" s="400"/>
      <c r="DH468" s="401"/>
      <c r="DI468" s="400"/>
      <c r="DJ468" s="401"/>
      <c r="DK468" s="400"/>
      <c r="DL468" s="401"/>
      <c r="DM468" s="400"/>
      <c r="DN468" s="401"/>
      <c r="DO468" s="400"/>
      <c r="DP468" s="401"/>
      <c r="DQ468" s="400"/>
      <c r="DR468" s="401"/>
      <c r="DS468" s="400"/>
      <c r="DT468" s="401"/>
      <c r="DU468" s="400"/>
      <c r="DV468" s="401"/>
      <c r="DW468" s="400"/>
      <c r="DX468" s="401"/>
      <c r="DY468" s="400"/>
      <c r="DZ468" s="401"/>
      <c r="EA468" s="400"/>
      <c r="EB468" s="401"/>
      <c r="EC468" s="400"/>
      <c r="ED468" s="401"/>
      <c r="EE468" s="400"/>
      <c r="EF468" s="401"/>
      <c r="EG468" s="400"/>
      <c r="EH468" s="401"/>
      <c r="EI468" s="400"/>
      <c r="EJ468" s="447"/>
      <c r="EK468" s="511"/>
      <c r="EL468" s="514"/>
      <c r="EM468" s="448"/>
      <c r="EN468" s="344"/>
      <c r="EO468" s="345"/>
      <c r="EP468" s="171">
        <f t="shared" si="528"/>
        <v>0</v>
      </c>
      <c r="EQ468" s="171">
        <f t="shared" si="529"/>
        <v>0</v>
      </c>
      <c r="ER468" s="171">
        <f t="shared" si="530"/>
        <v>0</v>
      </c>
      <c r="ES468" s="171">
        <f t="shared" si="531"/>
        <v>0</v>
      </c>
      <c r="ET468" s="171">
        <f t="shared" si="532"/>
        <v>0</v>
      </c>
      <c r="EU468" s="171">
        <f t="shared" si="533"/>
        <v>0</v>
      </c>
      <c r="EV468" s="172">
        <f t="shared" si="534"/>
        <v>0</v>
      </c>
      <c r="EW468" s="125"/>
      <c r="EX468" s="248">
        <f t="shared" si="541"/>
        <v>0</v>
      </c>
      <c r="EY468" s="174">
        <f>(L468*regular)+(M468*Cadeirantee)</f>
        <v>0</v>
      </c>
      <c r="EZ468" s="249">
        <f>SUMIF(FG468:GJ468,"&gt;0")</f>
        <v>0</v>
      </c>
      <c r="FA468" s="249">
        <f>SUMIF(FG468:GJ468,"&lt;0")+SUMIF(GN468:HP468,"&lt;0")</f>
        <v>0</v>
      </c>
      <c r="FB468" s="174">
        <v>0</v>
      </c>
      <c r="FC468" s="126">
        <f>N468*km*'VALORES TABELA'!$B$13</f>
        <v>0</v>
      </c>
      <c r="FD468" s="250">
        <f t="shared" si="542"/>
        <v>0</v>
      </c>
      <c r="FE468" s="105"/>
      <c r="FF468" s="108"/>
      <c r="FG468" s="108"/>
      <c r="FH468" s="108"/>
      <c r="FI468" s="108"/>
      <c r="FJ468" s="108"/>
      <c r="FK468" s="108"/>
      <c r="FL468" s="108"/>
      <c r="FM468" s="108"/>
      <c r="FN468" s="108"/>
      <c r="FO468" s="108"/>
      <c r="FP468" s="108"/>
      <c r="FQ468" s="108"/>
      <c r="FR468" s="108"/>
      <c r="FS468" s="108"/>
      <c r="FT468" s="108"/>
      <c r="FU468" s="108"/>
      <c r="FV468" s="108"/>
      <c r="FW468" s="108"/>
      <c r="FX468" s="108"/>
      <c r="FY468" s="108"/>
      <c r="FZ468" s="108"/>
      <c r="GA468" s="108"/>
      <c r="GB468" s="108"/>
      <c r="GC468" s="108"/>
      <c r="GD468" s="108"/>
      <c r="GE468" s="108"/>
      <c r="GF468" s="108"/>
      <c r="GG468" s="108"/>
      <c r="GH468" s="108"/>
      <c r="GI468" s="108"/>
      <c r="GJ468" s="108"/>
      <c r="GK468" s="251"/>
      <c r="GL468" s="103">
        <f t="shared" si="535"/>
        <v>0</v>
      </c>
      <c r="GM468" s="124"/>
      <c r="GN468" s="104"/>
      <c r="GO468" s="104"/>
      <c r="GP468" s="104"/>
      <c r="GQ468" s="104"/>
      <c r="GR468" s="104"/>
      <c r="GS468" s="104"/>
      <c r="GT468" s="104"/>
      <c r="GU468" s="104"/>
      <c r="GV468" s="104"/>
      <c r="GW468" s="104"/>
      <c r="GX468" s="104"/>
      <c r="GY468" s="104"/>
      <c r="GZ468" s="104"/>
      <c r="HA468" s="104"/>
      <c r="HB468" s="104"/>
      <c r="HC468" s="104"/>
      <c r="HD468" s="104"/>
      <c r="HE468" s="104"/>
      <c r="HF468" s="104"/>
      <c r="HG468" s="104"/>
      <c r="HH468" s="104"/>
      <c r="HI468" s="104"/>
      <c r="HJ468" s="104"/>
      <c r="HK468" s="104"/>
      <c r="HL468" s="104"/>
      <c r="HM468" s="104"/>
      <c r="HN468" s="104"/>
      <c r="HO468" s="104"/>
      <c r="HP468" s="104"/>
      <c r="HQ468" s="64"/>
      <c r="HR468" s="64"/>
      <c r="HS468" s="64"/>
      <c r="HT468" s="64"/>
      <c r="HU468" s="64"/>
      <c r="HV468" s="64"/>
      <c r="HW468" s="105"/>
      <c r="HX468" s="64"/>
      <c r="HY468" s="280">
        <f t="shared" si="543"/>
        <v>0</v>
      </c>
      <c r="HZ468" s="280">
        <f t="shared" si="544"/>
        <v>0</v>
      </c>
      <c r="IA468" s="280">
        <f t="shared" si="545"/>
        <v>0</v>
      </c>
      <c r="IB468" s="64"/>
      <c r="IC468" s="64"/>
    </row>
    <row r="469" spans="1:237" s="106" customFormat="1" ht="22.5" customHeight="1" x14ac:dyDescent="0.25">
      <c r="A469" s="368" t="s">
        <v>3620</v>
      </c>
      <c r="B469" s="369" t="s">
        <v>3621</v>
      </c>
      <c r="C469" s="375" t="s">
        <v>3233</v>
      </c>
      <c r="D469" s="371" t="s">
        <v>3622</v>
      </c>
      <c r="E469" s="371" t="s">
        <v>3623</v>
      </c>
      <c r="F469" s="376" t="s">
        <v>3224</v>
      </c>
      <c r="G469" s="376" t="s">
        <v>3225</v>
      </c>
      <c r="H469" s="373" t="s">
        <v>199</v>
      </c>
      <c r="I469" s="374" t="s">
        <v>3624</v>
      </c>
      <c r="J469" s="421" t="s">
        <v>3268</v>
      </c>
      <c r="K469" s="423" t="s">
        <v>3236</v>
      </c>
      <c r="L469" s="329">
        <f>CONTINUA!BV469</f>
        <v>0</v>
      </c>
      <c r="M469" s="329">
        <f>CONTINUA!BW469</f>
        <v>0</v>
      </c>
      <c r="N469" s="895"/>
      <c r="O469" s="896" t="s">
        <v>4045</v>
      </c>
      <c r="P469" s="897" t="s">
        <v>4035</v>
      </c>
      <c r="Q469" s="400"/>
      <c r="R469" s="401"/>
      <c r="S469" s="400"/>
      <c r="T469" s="401"/>
      <c r="U469" s="400"/>
      <c r="V469" s="401"/>
      <c r="W469" s="400"/>
      <c r="X469" s="401"/>
      <c r="Y469" s="400"/>
      <c r="Z469" s="401"/>
      <c r="AA469" s="400"/>
      <c r="AB469" s="401"/>
      <c r="AC469" s="400"/>
      <c r="AD469" s="401"/>
      <c r="AE469" s="400"/>
      <c r="AF469" s="401"/>
      <c r="AG469" s="400"/>
      <c r="AH469" s="401"/>
      <c r="AI469" s="400"/>
      <c r="AJ469" s="401"/>
      <c r="AK469" s="400"/>
      <c r="AL469" s="401"/>
      <c r="AM469" s="400"/>
      <c r="AN469" s="401"/>
      <c r="AO469" s="400"/>
      <c r="AP469" s="401"/>
      <c r="AQ469" s="400"/>
      <c r="AR469" s="401"/>
      <c r="AS469" s="400"/>
      <c r="AT469" s="401"/>
      <c r="AU469" s="400"/>
      <c r="AV469" s="401"/>
      <c r="AW469" s="400"/>
      <c r="AX469" s="401"/>
      <c r="AY469" s="400"/>
      <c r="AZ469" s="401"/>
      <c r="BA469" s="400"/>
      <c r="BB469" s="401"/>
      <c r="BC469" s="400"/>
      <c r="BD469" s="401"/>
      <c r="BE469" s="400"/>
      <c r="BF469" s="401"/>
      <c r="BG469" s="400"/>
      <c r="BH469" s="401"/>
      <c r="BI469" s="400"/>
      <c r="BJ469" s="401"/>
      <c r="BK469" s="400"/>
      <c r="BL469" s="401"/>
      <c r="BM469" s="400"/>
      <c r="BN469" s="401"/>
      <c r="BO469" s="400"/>
      <c r="BP469" s="401"/>
      <c r="BQ469" s="400"/>
      <c r="BR469" s="401"/>
      <c r="BS469" s="400"/>
      <c r="BT469" s="401"/>
      <c r="BU469" s="400"/>
      <c r="BV469" s="401"/>
      <c r="BW469" s="400"/>
      <c r="BX469" s="401"/>
      <c r="BY469" s="400"/>
      <c r="BZ469" s="401"/>
      <c r="CA469" s="400"/>
      <c r="CB469" s="401"/>
      <c r="CC469" s="400"/>
      <c r="CD469" s="401"/>
      <c r="CE469" s="400"/>
      <c r="CF469" s="401"/>
      <c r="CG469" s="400"/>
      <c r="CH469" s="401"/>
      <c r="CI469" s="400"/>
      <c r="CJ469" s="401"/>
      <c r="CK469" s="400"/>
      <c r="CL469" s="401"/>
      <c r="CM469" s="400"/>
      <c r="CN469" s="401"/>
      <c r="CO469" s="400"/>
      <c r="CP469" s="401"/>
      <c r="CQ469" s="400"/>
      <c r="CR469" s="401"/>
      <c r="CS469" s="400"/>
      <c r="CT469" s="401"/>
      <c r="CU469" s="400"/>
      <c r="CV469" s="401"/>
      <c r="CW469" s="400"/>
      <c r="CX469" s="401"/>
      <c r="CY469" s="400"/>
      <c r="CZ469" s="401"/>
      <c r="DA469" s="400"/>
      <c r="DB469" s="401"/>
      <c r="DC469" s="400"/>
      <c r="DD469" s="401"/>
      <c r="DE469" s="400"/>
      <c r="DF469" s="401"/>
      <c r="DG469" s="400"/>
      <c r="DH469" s="401"/>
      <c r="DI469" s="400"/>
      <c r="DJ469" s="401"/>
      <c r="DK469" s="400"/>
      <c r="DL469" s="401"/>
      <c r="DM469" s="400"/>
      <c r="DN469" s="401"/>
      <c r="DO469" s="400"/>
      <c r="DP469" s="401"/>
      <c r="DQ469" s="400"/>
      <c r="DR469" s="401"/>
      <c r="DS469" s="400"/>
      <c r="DT469" s="401"/>
      <c r="DU469" s="400"/>
      <c r="DV469" s="401"/>
      <c r="DW469" s="400"/>
      <c r="DX469" s="401"/>
      <c r="DY469" s="400"/>
      <c r="DZ469" s="401"/>
      <c r="EA469" s="400"/>
      <c r="EB469" s="401"/>
      <c r="EC469" s="400"/>
      <c r="ED469" s="401"/>
      <c r="EE469" s="400"/>
      <c r="EF469" s="401"/>
      <c r="EG469" s="400"/>
      <c r="EH469" s="401"/>
      <c r="EI469" s="400"/>
      <c r="EJ469" s="447"/>
      <c r="EK469" s="511"/>
      <c r="EL469" s="514"/>
      <c r="EM469" s="448"/>
      <c r="EN469" s="344"/>
      <c r="EO469" s="345"/>
      <c r="EP469" s="171">
        <f t="shared" si="528"/>
        <v>0</v>
      </c>
      <c r="EQ469" s="171">
        <f t="shared" si="529"/>
        <v>0</v>
      </c>
      <c r="ER469" s="171">
        <f t="shared" si="530"/>
        <v>0</v>
      </c>
      <c r="ES469" s="171">
        <f t="shared" si="531"/>
        <v>0</v>
      </c>
      <c r="ET469" s="171">
        <f t="shared" si="532"/>
        <v>0</v>
      </c>
      <c r="EU469" s="171">
        <f t="shared" si="533"/>
        <v>0</v>
      </c>
      <c r="EV469" s="172">
        <f t="shared" si="534"/>
        <v>0</v>
      </c>
      <c r="EW469" s="127"/>
      <c r="EX469" s="248">
        <f t="shared" si="541"/>
        <v>0</v>
      </c>
      <c r="EY469" s="174">
        <f>(L469*regular)+(M469*Cadeirantee)</f>
        <v>0</v>
      </c>
      <c r="EZ469" s="249">
        <f>SUMIF(FG469:GJ469,"&gt;0")</f>
        <v>0</v>
      </c>
      <c r="FA469" s="249">
        <f>SUMIF(FG469:GJ469,"&lt;0")+SUMIF(GN469:HP469,"&lt;0")</f>
        <v>0</v>
      </c>
      <c r="FB469" s="174">
        <v>0</v>
      </c>
      <c r="FC469" s="126">
        <f>N469*km*'VALORES TABELA'!$B$13</f>
        <v>0</v>
      </c>
      <c r="FD469" s="250">
        <f t="shared" si="542"/>
        <v>0</v>
      </c>
      <c r="FE469" s="105"/>
      <c r="FF469" s="118"/>
      <c r="FG469" s="118"/>
      <c r="FH469" s="118"/>
      <c r="FI469" s="118"/>
      <c r="FJ469" s="118"/>
      <c r="FK469" s="118"/>
      <c r="FL469" s="118"/>
      <c r="FM469" s="118"/>
      <c r="FN469" s="118"/>
      <c r="FO469" s="118"/>
      <c r="FP469" s="118"/>
      <c r="FQ469" s="118"/>
      <c r="FR469" s="118"/>
      <c r="FS469" s="118"/>
      <c r="FT469" s="118"/>
      <c r="FU469" s="118"/>
      <c r="FV469" s="118"/>
      <c r="FW469" s="118"/>
      <c r="FX469" s="118"/>
      <c r="FY469" s="118"/>
      <c r="FZ469" s="118"/>
      <c r="GA469" s="118"/>
      <c r="GB469" s="118"/>
      <c r="GC469" s="118"/>
      <c r="GD469" s="118"/>
      <c r="GE469" s="118"/>
      <c r="GF469" s="118"/>
      <c r="GG469" s="118"/>
      <c r="GH469" s="118"/>
      <c r="GI469" s="118"/>
      <c r="GJ469" s="118"/>
      <c r="GK469" s="252"/>
      <c r="GL469" s="103">
        <f t="shared" si="535"/>
        <v>0</v>
      </c>
      <c r="GM469" s="124"/>
      <c r="GN469" s="104"/>
      <c r="GO469" s="104"/>
      <c r="GP469" s="104"/>
      <c r="GQ469" s="104"/>
      <c r="GR469" s="104"/>
      <c r="GS469" s="104"/>
      <c r="GT469" s="104"/>
      <c r="GU469" s="104"/>
      <c r="GV469" s="104"/>
      <c r="GW469" s="104"/>
      <c r="GX469" s="104"/>
      <c r="GY469" s="104"/>
      <c r="GZ469" s="104"/>
      <c r="HA469" s="104"/>
      <c r="HB469" s="104"/>
      <c r="HC469" s="104"/>
      <c r="HD469" s="104"/>
      <c r="HE469" s="104"/>
      <c r="HF469" s="104"/>
      <c r="HG469" s="104"/>
      <c r="HH469" s="104"/>
      <c r="HI469" s="104"/>
      <c r="HJ469" s="104"/>
      <c r="HK469" s="104"/>
      <c r="HL469" s="104"/>
      <c r="HM469" s="104"/>
      <c r="HN469" s="104"/>
      <c r="HO469" s="104"/>
      <c r="HP469" s="104"/>
      <c r="HQ469" s="64"/>
      <c r="HR469" s="65"/>
      <c r="HS469" s="65"/>
      <c r="HT469" s="65"/>
      <c r="HU469" s="65"/>
      <c r="HV469" s="65"/>
      <c r="HW469" s="105"/>
      <c r="HX469" s="65"/>
      <c r="HY469" s="280">
        <f t="shared" si="543"/>
        <v>0</v>
      </c>
      <c r="HZ469" s="280">
        <f t="shared" si="544"/>
        <v>0</v>
      </c>
      <c r="IA469" s="280">
        <f t="shared" si="545"/>
        <v>0</v>
      </c>
      <c r="IB469" s="65"/>
      <c r="IC469" s="65"/>
    </row>
    <row r="470" spans="1:237" s="106" customFormat="1" ht="22.5" customHeight="1" thickBot="1" x14ac:dyDescent="0.3">
      <c r="A470" s="377" t="s">
        <v>3620</v>
      </c>
      <c r="B470" s="378" t="s">
        <v>3621</v>
      </c>
      <c r="C470" s="379" t="s">
        <v>3233</v>
      </c>
      <c r="D470" s="380" t="s">
        <v>3622</v>
      </c>
      <c r="E470" s="380" t="s">
        <v>3623</v>
      </c>
      <c r="F470" s="381" t="s">
        <v>3224</v>
      </c>
      <c r="G470" s="381" t="s">
        <v>3225</v>
      </c>
      <c r="H470" s="382" t="s">
        <v>199</v>
      </c>
      <c r="I470" s="383" t="s">
        <v>3624</v>
      </c>
      <c r="J470" s="421" t="s">
        <v>3268</v>
      </c>
      <c r="K470" s="424" t="s">
        <v>60</v>
      </c>
      <c r="L470" s="329">
        <f>CONTINUA!BV470</f>
        <v>0</v>
      </c>
      <c r="M470" s="329">
        <f>CONTINUA!BW470</f>
        <v>0</v>
      </c>
      <c r="N470" s="895"/>
      <c r="O470" s="896" t="s">
        <v>4045</v>
      </c>
      <c r="P470" s="897" t="s">
        <v>4035</v>
      </c>
      <c r="Q470" s="400"/>
      <c r="R470" s="401"/>
      <c r="S470" s="400"/>
      <c r="T470" s="401"/>
      <c r="U470" s="400"/>
      <c r="V470" s="401"/>
      <c r="W470" s="400"/>
      <c r="X470" s="401"/>
      <c r="Y470" s="400"/>
      <c r="Z470" s="401"/>
      <c r="AA470" s="400"/>
      <c r="AB470" s="401"/>
      <c r="AC470" s="400"/>
      <c r="AD470" s="401"/>
      <c r="AE470" s="400"/>
      <c r="AF470" s="401"/>
      <c r="AG470" s="400"/>
      <c r="AH470" s="401"/>
      <c r="AI470" s="400"/>
      <c r="AJ470" s="401"/>
      <c r="AK470" s="400"/>
      <c r="AL470" s="401"/>
      <c r="AM470" s="400"/>
      <c r="AN470" s="401"/>
      <c r="AO470" s="400"/>
      <c r="AP470" s="401"/>
      <c r="AQ470" s="400"/>
      <c r="AR470" s="401"/>
      <c r="AS470" s="400"/>
      <c r="AT470" s="401"/>
      <c r="AU470" s="400"/>
      <c r="AV470" s="401"/>
      <c r="AW470" s="400"/>
      <c r="AX470" s="401"/>
      <c r="AY470" s="400"/>
      <c r="AZ470" s="401"/>
      <c r="BA470" s="400"/>
      <c r="BB470" s="401"/>
      <c r="BC470" s="400"/>
      <c r="BD470" s="401"/>
      <c r="BE470" s="400"/>
      <c r="BF470" s="401"/>
      <c r="BG470" s="400"/>
      <c r="BH470" s="401"/>
      <c r="BI470" s="400"/>
      <c r="BJ470" s="401"/>
      <c r="BK470" s="400"/>
      <c r="BL470" s="401"/>
      <c r="BM470" s="400"/>
      <c r="BN470" s="401"/>
      <c r="BO470" s="400"/>
      <c r="BP470" s="401"/>
      <c r="BQ470" s="400"/>
      <c r="BR470" s="401"/>
      <c r="BS470" s="400"/>
      <c r="BT470" s="401"/>
      <c r="BU470" s="400"/>
      <c r="BV470" s="401"/>
      <c r="BW470" s="400"/>
      <c r="BX470" s="401"/>
      <c r="BY470" s="400"/>
      <c r="BZ470" s="401"/>
      <c r="CA470" s="400"/>
      <c r="CB470" s="401"/>
      <c r="CC470" s="400"/>
      <c r="CD470" s="401"/>
      <c r="CE470" s="400"/>
      <c r="CF470" s="401"/>
      <c r="CG470" s="400"/>
      <c r="CH470" s="401"/>
      <c r="CI470" s="400"/>
      <c r="CJ470" s="401"/>
      <c r="CK470" s="400"/>
      <c r="CL470" s="401"/>
      <c r="CM470" s="400"/>
      <c r="CN470" s="401"/>
      <c r="CO470" s="400"/>
      <c r="CP470" s="401"/>
      <c r="CQ470" s="400"/>
      <c r="CR470" s="401"/>
      <c r="CS470" s="400"/>
      <c r="CT470" s="401"/>
      <c r="CU470" s="400"/>
      <c r="CV470" s="401"/>
      <c r="CW470" s="400"/>
      <c r="CX470" s="401"/>
      <c r="CY470" s="400"/>
      <c r="CZ470" s="401"/>
      <c r="DA470" s="400"/>
      <c r="DB470" s="401"/>
      <c r="DC470" s="400"/>
      <c r="DD470" s="401"/>
      <c r="DE470" s="400"/>
      <c r="DF470" s="401"/>
      <c r="DG470" s="400"/>
      <c r="DH470" s="401"/>
      <c r="DI470" s="400"/>
      <c r="DJ470" s="401"/>
      <c r="DK470" s="400"/>
      <c r="DL470" s="401"/>
      <c r="DM470" s="400"/>
      <c r="DN470" s="401"/>
      <c r="DO470" s="400"/>
      <c r="DP470" s="401"/>
      <c r="DQ470" s="400"/>
      <c r="DR470" s="401"/>
      <c r="DS470" s="400"/>
      <c r="DT470" s="401"/>
      <c r="DU470" s="400"/>
      <c r="DV470" s="401"/>
      <c r="DW470" s="400"/>
      <c r="DX470" s="401"/>
      <c r="DY470" s="400"/>
      <c r="DZ470" s="401"/>
      <c r="EA470" s="400"/>
      <c r="EB470" s="401"/>
      <c r="EC470" s="400"/>
      <c r="ED470" s="401"/>
      <c r="EE470" s="400"/>
      <c r="EF470" s="401"/>
      <c r="EG470" s="400"/>
      <c r="EH470" s="401"/>
      <c r="EI470" s="400"/>
      <c r="EJ470" s="447"/>
      <c r="EK470" s="512"/>
      <c r="EL470" s="515"/>
      <c r="EM470" s="450"/>
      <c r="EN470" s="348"/>
      <c r="EO470" s="348"/>
      <c r="EP470" s="179">
        <f t="shared" si="528"/>
        <v>0</v>
      </c>
      <c r="EQ470" s="179">
        <f t="shared" si="529"/>
        <v>0</v>
      </c>
      <c r="ER470" s="179">
        <f t="shared" si="530"/>
        <v>0</v>
      </c>
      <c r="ES470" s="179">
        <f t="shared" si="531"/>
        <v>0</v>
      </c>
      <c r="ET470" s="179">
        <f t="shared" si="532"/>
        <v>0</v>
      </c>
      <c r="EU470" s="179">
        <f t="shared" si="533"/>
        <v>0</v>
      </c>
      <c r="EV470" s="172">
        <f t="shared" si="534"/>
        <v>0</v>
      </c>
      <c r="EW470" s="253"/>
      <c r="EX470" s="254">
        <v>0</v>
      </c>
      <c r="EY470" s="180">
        <v>0</v>
      </c>
      <c r="EZ470" s="255">
        <v>0</v>
      </c>
      <c r="FA470" s="255">
        <v>0</v>
      </c>
      <c r="FB470" s="180">
        <f>SUM(FF470:GI470)/2</f>
        <v>0</v>
      </c>
      <c r="FC470" s="256">
        <f>N470*km*'VALORES TABELA'!$B$13</f>
        <v>0</v>
      </c>
      <c r="FD470" s="250">
        <f t="shared" si="542"/>
        <v>0</v>
      </c>
      <c r="FE470" s="257"/>
      <c r="FF470" s="181">
        <f>((Q470+S470)*Percapita)+((R470+T470)*Cadeirante)</f>
        <v>0</v>
      </c>
      <c r="FG470" s="181">
        <f>((U470+W470)*Percapita/30*FG$4)+((V470+X470)*Cadeirante/30*FG$4)</f>
        <v>0</v>
      </c>
      <c r="FH470" s="181">
        <f>((Y470+AA470)*Percapita/30*FH$4)+((Z470+AB470)*Cadeirante/30*FH$4)</f>
        <v>0</v>
      </c>
      <c r="FI470" s="181">
        <f>((AC470+AE470)*Percapita/30*FI$4)+((AD470+AF470)*Cadeirante/30*FI$4)</f>
        <v>0</v>
      </c>
      <c r="FJ470" s="181">
        <f>((AG470+AI470)*Percapita/30*FJ$4)+((AH470+AJ470)*Cadeirante/30*FJ$4)</f>
        <v>0</v>
      </c>
      <c r="FK470" s="181">
        <f>((AK470+AM470)*Percapita/30*FK$4)+((AL470+AN470)*Cadeirante/30*FK$4)</f>
        <v>0</v>
      </c>
      <c r="FL470" s="181">
        <f>((AO470+AQ470)*Percapita/30*FL$4)+((AP470+AR470)*Cadeirante/30*FL$4)</f>
        <v>0</v>
      </c>
      <c r="FM470" s="181">
        <f>((AS470+AU470)*Percapita/30*FM$4)+((AT470+AV470)*Cadeirante/30*FM$4)</f>
        <v>0</v>
      </c>
      <c r="FN470" s="181">
        <f>((AW470+AY470)*Percapita/30*FN$4)+((AX470+AZ470)*Cadeirante/30*FN$4)</f>
        <v>0</v>
      </c>
      <c r="FO470" s="181">
        <f>((BA470+BC470)*Percapita/30*FO$4)+((BB470+BD470)*Cadeirante/30*FO$4)</f>
        <v>0</v>
      </c>
      <c r="FP470" s="181">
        <f>((BE470+BG470)*Percapita/30*FP$4)+((BF470+BH470)*Cadeirante/30*FP$4)</f>
        <v>0</v>
      </c>
      <c r="FQ470" s="181">
        <f>((BI470+BK470)*Percapita/30*FQ$4)+((BJ470+BL470)*Cadeirante/30*FQ$4)</f>
        <v>0</v>
      </c>
      <c r="FR470" s="181">
        <f>((BM470+BO470)*Percapita/30*FR$4)+((BN470+BP470)*Cadeirante/30*FR$4)</f>
        <v>0</v>
      </c>
      <c r="FS470" s="181">
        <f>((BQ470+BS470)*Percapita/30*FS$4)+((BR470+BT470)*Cadeirante/30*FS$4)</f>
        <v>0</v>
      </c>
      <c r="FT470" s="181">
        <f>((BU470+BW470)*Percapita/30*FT$4)+((BV470+BX470)*Cadeirante/30*FT$4)</f>
        <v>0</v>
      </c>
      <c r="FU470" s="181">
        <f>((BY470+CA470)*Percapita/30*FU$4)+((BZ470+CB470)*Cadeirante/30*FU$4)</f>
        <v>0</v>
      </c>
      <c r="FV470" s="181">
        <f>((CC470+CE470)*Percapita/30*FV$4)+((CD470+CF470)*Cadeirante/30*FV$4)</f>
        <v>0</v>
      </c>
      <c r="FW470" s="181">
        <f>((CG470+CI470)*Percapita/30*FW$4)+((CI470+CK470)*Cadeirante/30*FW$4)</f>
        <v>0</v>
      </c>
      <c r="FX470" s="181">
        <f>((CK470+CM470)*Percapita/30*FX$4)+((CL470+CN470)*Cadeirante/30*FX$4)</f>
        <v>0</v>
      </c>
      <c r="FY470" s="181">
        <f>((CO470+CQ470)*Percapita/30*FY$4)+((CP470+CR470)*Cadeirante/30*FY$4)</f>
        <v>0</v>
      </c>
      <c r="FZ470" s="181">
        <f>((CS470+CU470)*Percapita/30*FZ$4)+((CT470+CV470)*Cadeirante/30*FZ$4)</f>
        <v>0</v>
      </c>
      <c r="GA470" s="181">
        <f>((CW470+CY470)*Percapita/30*GA$4)+((CX470+CZ470)*Cadeirante/30*GA$4)</f>
        <v>0</v>
      </c>
      <c r="GB470" s="181">
        <f>((DA470+DC470)*Percapita/30*GB$4)+((DB470+DD470)*Cadeirante/30*GB$4)</f>
        <v>0</v>
      </c>
      <c r="GC470" s="181">
        <f>((DE470+DG470)*Percapita/30*GC$4)+((DF470+DH470)*Cadeirante/30*GC$4)</f>
        <v>0</v>
      </c>
      <c r="GD470" s="181">
        <f>((DI470+DK470)*Percapita/30*GD$4)+((DJ470+DL470)*Cadeirante/30*GD$4)</f>
        <v>0</v>
      </c>
      <c r="GE470" s="181">
        <f>((DM470+DO470)*Percapita/30*GE$4)+((DN470+DP470)*Cadeirante/30*GE$4)</f>
        <v>0</v>
      </c>
      <c r="GF470" s="181">
        <f>((DQ470+DS470)*Percapita/30*GF$4)+((DR470+DT470)*Cadeirante/30*GF$4)</f>
        <v>0</v>
      </c>
      <c r="GG470" s="181">
        <f>((DU470+DW470)*Percapita/30*GG$4)+((DV470+DX470)*Cadeirante/30*GG$4)</f>
        <v>0</v>
      </c>
      <c r="GH470" s="181">
        <f>((DY470+EA470)*Percapita/30*GH$4)+((DZ470+EB470)*Cadeirante/30*GH$4)</f>
        <v>0</v>
      </c>
      <c r="GI470" s="181">
        <f>((EC470+EE470)*Percapita/30*GI$4)+((ED470+EF470)*Cadeirante/30*GI$4)</f>
        <v>0</v>
      </c>
      <c r="GJ470" s="181">
        <f>((EG470+EI470)*Percapita)+((EH470+EJ470)*Cadeirante)</f>
        <v>0</v>
      </c>
      <c r="GK470" s="258"/>
      <c r="GL470" s="103">
        <f t="shared" si="535"/>
        <v>0</v>
      </c>
      <c r="GM470" s="124"/>
      <c r="GN470" s="182"/>
      <c r="GO470" s="182"/>
      <c r="GP470" s="182"/>
      <c r="GQ470" s="182"/>
      <c r="GR470" s="182"/>
      <c r="GS470" s="182"/>
      <c r="GT470" s="182"/>
      <c r="GU470" s="182"/>
      <c r="GV470" s="182"/>
      <c r="GW470" s="182"/>
      <c r="GX470" s="182"/>
      <c r="GY470" s="182"/>
      <c r="GZ470" s="182"/>
      <c r="HA470" s="182"/>
      <c r="HB470" s="182"/>
      <c r="HC470" s="182"/>
      <c r="HD470" s="182"/>
      <c r="HE470" s="182"/>
      <c r="HF470" s="182"/>
      <c r="HG470" s="182"/>
      <c r="HH470" s="182"/>
      <c r="HI470" s="182"/>
      <c r="HJ470" s="182"/>
      <c r="HK470" s="182"/>
      <c r="HL470" s="182"/>
      <c r="HM470" s="182"/>
      <c r="HN470" s="182"/>
      <c r="HO470" s="182"/>
      <c r="HP470" s="259"/>
      <c r="HQ470" s="64"/>
      <c r="HW470" s="257"/>
      <c r="HY470" s="280">
        <f t="shared" si="543"/>
        <v>0</v>
      </c>
      <c r="HZ470" s="280">
        <f t="shared" si="544"/>
        <v>0</v>
      </c>
      <c r="IA470" s="280">
        <f t="shared" si="545"/>
        <v>0</v>
      </c>
    </row>
    <row r="471" spans="1:237" s="106" customFormat="1" ht="22.5" customHeight="1" x14ac:dyDescent="0.25">
      <c r="A471" t="s">
        <v>3625</v>
      </c>
      <c r="B471" s="522" t="s">
        <v>3626</v>
      </c>
      <c r="C471" s="523">
        <v>2</v>
      </c>
      <c r="D471" s="524" t="s">
        <v>3622</v>
      </c>
      <c r="E471" s="524" t="s">
        <v>3627</v>
      </c>
      <c r="F471" s="525" t="s">
        <v>3224</v>
      </c>
      <c r="G471" s="525" t="s">
        <v>3225</v>
      </c>
      <c r="H471" s="350" t="s">
        <v>199</v>
      </c>
      <c r="I471" s="351" t="s">
        <v>3628</v>
      </c>
      <c r="J471" s="409" t="s">
        <v>3268</v>
      </c>
      <c r="K471" s="410" t="s">
        <v>3232</v>
      </c>
      <c r="L471" s="329">
        <f>CONTINUA!BV471</f>
        <v>0</v>
      </c>
      <c r="M471" s="329">
        <f>CONTINUA!BW471</f>
        <v>0</v>
      </c>
      <c r="N471" s="895"/>
      <c r="O471" s="896" t="s">
        <v>4045</v>
      </c>
      <c r="P471" s="897" t="s">
        <v>4035</v>
      </c>
      <c r="Q471" s="400">
        <v>6</v>
      </c>
      <c r="R471" s="401">
        <v>2</v>
      </c>
      <c r="S471" s="400"/>
      <c r="T471" s="401"/>
      <c r="U471" s="400"/>
      <c r="V471" s="401"/>
      <c r="W471" s="400"/>
      <c r="X471" s="401"/>
      <c r="Y471" s="400"/>
      <c r="Z471" s="401"/>
      <c r="AA471" s="400"/>
      <c r="AB471" s="401"/>
      <c r="AC471" s="400"/>
      <c r="AD471" s="401"/>
      <c r="AE471" s="400"/>
      <c r="AF471" s="401"/>
      <c r="AG471" s="400"/>
      <c r="AH471" s="401"/>
      <c r="AI471" s="400"/>
      <c r="AJ471" s="401"/>
      <c r="AK471" s="400"/>
      <c r="AL471" s="401"/>
      <c r="AM471" s="400"/>
      <c r="AN471" s="401"/>
      <c r="AO471" s="400"/>
      <c r="AP471" s="401"/>
      <c r="AQ471" s="400"/>
      <c r="AR471" s="401"/>
      <c r="AS471" s="400"/>
      <c r="AT471" s="401"/>
      <c r="AU471" s="400"/>
      <c r="AV471" s="401"/>
      <c r="AW471" s="400"/>
      <c r="AX471" s="401"/>
      <c r="AY471" s="400"/>
      <c r="AZ471" s="401"/>
      <c r="BA471" s="400"/>
      <c r="BB471" s="401"/>
      <c r="BC471" s="400"/>
      <c r="BD471" s="401"/>
      <c r="BE471" s="400"/>
      <c r="BF471" s="401"/>
      <c r="BG471" s="400"/>
      <c r="BH471" s="401"/>
      <c r="BI471" s="400"/>
      <c r="BJ471" s="401"/>
      <c r="BK471" s="400"/>
      <c r="BL471" s="401"/>
      <c r="BM471" s="400"/>
      <c r="BN471" s="401"/>
      <c r="BO471" s="400"/>
      <c r="BP471" s="401"/>
      <c r="BQ471" s="400"/>
      <c r="BR471" s="401"/>
      <c r="BS471" s="400"/>
      <c r="BT471" s="401"/>
      <c r="BU471" s="400"/>
      <c r="BV471" s="401"/>
      <c r="BW471" s="400"/>
      <c r="BX471" s="401"/>
      <c r="BY471" s="400"/>
      <c r="BZ471" s="401"/>
      <c r="CA471" s="400"/>
      <c r="CB471" s="401"/>
      <c r="CC471" s="400"/>
      <c r="CD471" s="401"/>
      <c r="CE471" s="400"/>
      <c r="CF471" s="401"/>
      <c r="CG471" s="400"/>
      <c r="CH471" s="401"/>
      <c r="CI471" s="400"/>
      <c r="CJ471" s="401"/>
      <c r="CK471" s="400"/>
      <c r="CL471" s="401"/>
      <c r="CM471" s="400"/>
      <c r="CN471" s="401"/>
      <c r="CO471" s="400"/>
      <c r="CP471" s="401"/>
      <c r="CQ471" s="400"/>
      <c r="CR471" s="401"/>
      <c r="CS471" s="400"/>
      <c r="CT471" s="401"/>
      <c r="CU471" s="400"/>
      <c r="CV471" s="401"/>
      <c r="CW471" s="400"/>
      <c r="CX471" s="401"/>
      <c r="CY471" s="400"/>
      <c r="CZ471" s="401"/>
      <c r="DA471" s="400"/>
      <c r="DB471" s="401"/>
      <c r="DC471" s="400"/>
      <c r="DD471" s="401"/>
      <c r="DE471" s="400"/>
      <c r="DF471" s="401"/>
      <c r="DG471" s="400"/>
      <c r="DH471" s="401"/>
      <c r="DI471" s="400"/>
      <c r="DJ471" s="401"/>
      <c r="DK471" s="400"/>
      <c r="DL471" s="401"/>
      <c r="DM471" s="400"/>
      <c r="DN471" s="401"/>
      <c r="DO471" s="400"/>
      <c r="DP471" s="401"/>
      <c r="DQ471" s="400"/>
      <c r="DR471" s="401"/>
      <c r="DS471" s="400"/>
      <c r="DT471" s="401"/>
      <c r="DU471" s="400"/>
      <c r="DV471" s="401"/>
      <c r="DW471" s="400"/>
      <c r="DX471" s="401"/>
      <c r="DY471" s="400"/>
      <c r="DZ471" s="401"/>
      <c r="EA471" s="400"/>
      <c r="EB471" s="401"/>
      <c r="EC471" s="400"/>
      <c r="ED471" s="401"/>
      <c r="EE471" s="400"/>
      <c r="EF471" s="401"/>
      <c r="EG471" s="400"/>
      <c r="EH471" s="401"/>
      <c r="EI471" s="400"/>
      <c r="EJ471" s="447"/>
      <c r="EK471" s="510"/>
      <c r="EL471" s="513" t="s">
        <v>4022</v>
      </c>
      <c r="EM471" s="520">
        <v>749.33833333333303</v>
      </c>
      <c r="EN471" s="520"/>
      <c r="EO471" s="520"/>
      <c r="EP471" s="171">
        <f t="shared" si="528"/>
        <v>6</v>
      </c>
      <c r="EQ471" s="171">
        <f t="shared" si="529"/>
        <v>0</v>
      </c>
      <c r="ER471" s="171">
        <f t="shared" si="530"/>
        <v>0</v>
      </c>
      <c r="ES471" s="171">
        <f t="shared" si="531"/>
        <v>2</v>
      </c>
      <c r="ET471" s="171">
        <f t="shared" si="532"/>
        <v>0</v>
      </c>
      <c r="EU471" s="171">
        <f t="shared" si="533"/>
        <v>0</v>
      </c>
      <c r="EV471" s="172">
        <f t="shared" si="534"/>
        <v>8</v>
      </c>
      <c r="EW471" s="367">
        <f>IF(C471=4,IF(MAX(Q471:EJ473)&gt;0,(Especiall/30*(IF(($G471-$F471)=($G$5-$F$5),30,IF(DAY($G471)=31,($G471-$F471),($G471-$F471)+1)))),0),0)</f>
        <v>0</v>
      </c>
      <c r="EX471" s="248">
        <f t="shared" ref="EX471:EX474" si="546">FF471</f>
        <v>21948.300000000003</v>
      </c>
      <c r="EY471" s="174">
        <f>(L471*regular)+(M471*Cadeirantee)</f>
        <v>0</v>
      </c>
      <c r="EZ471" s="249">
        <f>SUMIF(FG471:GJ471,"&gt;0")</f>
        <v>0</v>
      </c>
      <c r="FA471" s="249">
        <f>SUMIF(FG471:GJ471,"&lt;0")+SUMIF(GN471:HP471,"&lt;0")</f>
        <v>0</v>
      </c>
      <c r="FB471" s="174">
        <v>0</v>
      </c>
      <c r="FC471" s="175">
        <f>N471*km*'VALORES TABELA'!$B$13</f>
        <v>0</v>
      </c>
      <c r="FD471" s="250">
        <f>GL471</f>
        <v>0</v>
      </c>
      <c r="FE471" s="176">
        <f>(EW471+EW472+EW473+EW474+EX471+EX472+EX473+EX474+EY471+EY472+EY473+EY474+EY475+EZ471+EZ472+EZ473+EZ474+FA471+FA472+FA473+FA474+FC471+FC472+FC473+FC474+HY471-HZ471-IA471+FD471+FD472+FD473+FD474+FB475)</f>
        <v>22697.638333333336</v>
      </c>
      <c r="FF471" s="177">
        <f>IF(C471=4,SUM(Q471+Q472+Q473+S471+S472+S473)*Percapita/30*FF$4+(R471+R472+R473+T471+T472+T473)*Cadeirante/30*FF$4,IF(C471=3,IF(Q474+S474=10,Fixo/30*FF$4+(Q471+Q472+Q473+S471+S472+S473)*Percapita/30*FF$4+(R474+T474)*Cadeirante/30*FF$4,IF(Q474+S474&lt;=9,(Q474+S474)*Crechee/30*FF$4)+(R474+T474)*Cadeirante/30*FF$4+(Q471+Q472+Q473+S471+S472+S473)*Percapita/30*FF$4)+IF(Q474+S474&gt;=11,Fixo/30*FF$4+(Q474+S474-10)*Crechee/30*FF$4,0),IF(C471=2,IF(R471+R472+R473+R474+T471+T472+T473+T474=1,Cadeirante/30*FF$4,IF(R471+R472+R473+R474+T471+T472+T473+T474=2,Fixo/30*FF$4,IF(R471+R472+R473+R474+T471+T472+T473+T474&gt;2,Fixo/30*FF$4+(R471+R472+R473+R474+T471+T472+T473+T474-2)*Cadeirante/30*FF$4)))+(Q471+Q472+Q473+S471+S472+S473)*Percapita/30*FF$4+(Q474+S474)*Crechee/30*FF$4,IF(C471=1,IF(Q471+Q472+Q473+R471+R472+R473+S471+S472+S473+T471+T472+T473&lt;=15,(Q471+Q472+Q473+S471+S472+S473)*Percapita/30*FF$4,IF(Q471+Q472+Q473+R471+R472+R473+S471+S472+S473+T471+T472+T473&gt;=16,Fixo/30*FF$4+(Q471+Q472+Q473+R471+R472+R473+S471+S472+S473+T471+T472-16)*Percapita/30*FF$4))))))</f>
        <v>21948.300000000003</v>
      </c>
      <c r="FG471" s="177">
        <f>IF(C471=4,SUM(U471+U472+U473+W471+W472+W473)*Percapita/30*FG$4+(V471+V472+V473+X471+X472+X473)*Cadeirante/30*FG$4,IF(C471=3,IF(U474+W474=10,Fixo/30*FG$4+(U471+U472+U473+W471+W472+W473)*Percapita/30*FG$4+(V474+X474)*Cadeirante/30*FG$4,IF(U474+W474&lt;=9,(U474+W474)*Crechee/30*FG$4)+(V474+X474)*Cadeirante/30*FG$4+(U471+U472+U473+W471+W472+W473)*Percapita/30*FG$4)+IF(U474+W474&gt;=11,Fixo/30*FG$4+(U474+W474-10)*Crechee/30*FG$4,0),IF(C471=2,IF(V471+V472+V473+V474+X471+X472+X473+X474=1,Cadeirante/30*FG$4,IF(V471+V472+V473+V474+X471+X472+X473+X474=2,Fixo/30*FG$4,IF(V471+V472+V473+V474+X471+X472+X473+X474&gt;2,Fixo/30*FG$4+(V471+V472+V473+V474+X471+X472+X473+X474-2)*Cadeirante/30*FG$4)))+(U471+U472+U473+W471+W472+W473)*Percapita/30*FG$4+(U474+W474)*Crechee/30*FG$4,IF(C471=1,IF(U471+U472+U473+V471+V472+V473+W471+W472+W473+X471+X472+X473&lt;=15,(U471+U472+U473+W471+W472+W473)*Percapita/30*FG$4,IF(U471+U472+U473+V471+V472+V473+W471+W472+W473+X471+X472+X473&gt;=16,Fixo/30*FG$4+(U471+U472+U473+V471+V472+V473+W471+W472+W473+X471+X472-16)*Percapita/30*FG$4))))))</f>
        <v>0</v>
      </c>
      <c r="FH471" s="177">
        <f>IF(C471=4,SUM(Y471+Y472+Y473+AA471+AA472+AA473)*Percapita/30*FH$4+(Z471+Z472+Z473+AB471+AB472+AB473)*Cadeirante/30*FH$4,IF(C471=3,IF(Y474+AA474=10,Fixo/30*FH$4+(Y471+Y472+Y473+AA471+AA472+AA473)*Percapita/30*FH$4+(Z474+AB474)*Cadeirante/30*FH$4,IF(Y474+AA474&lt;=9,(Y474+AA474)*Crechee/30*FH$4)+(Z474+AB474)*Cadeirante/30*FH$4+(Y471+Y472+Y473+AA471+AA472+AA473)*Percapita/30*FH$4)+IF(Y474+AA474&gt;=11,Fixo/30*FH$4+(Y474+AA474-10)*Crechee/30*FH$4,0),IF(C471=2,IF(Z471+Z472+Z473+Z474+AB471+AB472+AB473+AB474=1,Cadeirante/30*FH$4,IF(Z471+Z472+Z473+Z474+AB471+AB472+AB473+AB474=2,Fixo/30*FH$4,IF(Z471+Z472+Z473+Z474+AB471+AB472+AB473+AB474&gt;2,Fixo/30*FH$4+(Z471+Z472+Z473+Z474+AB471+AB472+AB473+AB474-2)*Cadeirante/30*FH$4)))+(Y471+Y472+Y473+AA471+AA472+AA473)*Percapita/30*FH$4+(Y474+AA474)*Crechee/30*FH$4,IF(C471=1,IF(Y471+Y472+Y473+Z471+Z472+Z473+AA471+AA472+AA473+AB471+AB472+AB473&lt;=15,(Y471+Y472+Y473+AA471+AA472+AA473)*Percapita/30*FH$4,IF(Y471+Y472+Y473+Z471+Z472+Z473+AA471+AA472+AA473+AB471+AB472+AB473&gt;=16,Fixo/30*FH$4+(Y471+Y472+Y473+Z471+Z472+Z473+AA471+AA472+AA473+AB471+AB472-16)*Percapita/30*FH$4))))))</f>
        <v>0</v>
      </c>
      <c r="FI471" s="177">
        <f>IF(C471=4,SUM(AC471+AC472+AC473+AE471+AE472+AE473)*Percapita/30*FI$4+(AD471+AD472+AD473+AF471+AF472+AF473)*Cadeirante/30*FI$4,IF(C471=3,IF(AC474+AE474=10,Fixo/30*FI$4+(AC471+AC472+AC473+AE471+AE472+AE473)*Percapita/30*FI$4+(AD474+AF474)*Cadeirante/30*FI$4,IF(AC474+AE474&lt;=9,(AC474+AE474)*Crechee/30*FI$4)+(AD474+AF474)*Cadeirante/30*FI$4+(AC471+AC472+AC473+AE471+AE472+AE473)*Percapita/30*FI$4)+IF(AC474+AE474&gt;=11,Fixo/30*FI$4+(AC474+AE474-10)*Crechee/30*FI$4,0),IF(C471=2,IF(AD471+AD472+AD473+AD474+AF471+AF472+AF473+AF474=1,Cadeirante/30*FI$4,IF(AD471+AD472+AD473+AD474+AF471+AF472+AF473+AF474=2,Fixo/30*FI$4,IF(AD471+AD472+AD473+AD474+AF471+AF472+AF473+AF474&gt;2,Fixo/30*FI$4+(AD471+AD472+AD473+AD474+AF471+AF472+AF473+AF474-2)*Cadeirante/30*FI$4)))+(AC471+AC472+AC473+AE471+AE472+AE473)*Percapita/30*FI$4+(AC474+AE474)*Crechee/30*FI$4,IF(C471=1,IF(AC471+AC472+AC473+AD471+AD472+AD473+AE471+AE472+AE473+AF471+AF472+AF473&lt;=15,(AC471+AC472+AC473+AE471+AE472+AE473)*Percapita/30*FI$4,IF(AC471+AC472+AC473+AD471+AD472+AD473+AE471+AE472+AE473+AF471+AF472+AF473&gt;=16,Fixo/30*FI$4+(AC471+AC472+AC473+AD471+AD472+AD473+AE471+AE472+AE473+AF471+AF472-16)*Percapita/30*FI$4))))))</f>
        <v>0</v>
      </c>
      <c r="FJ471" s="177">
        <f>IF(C471=4,SUM(AG471+AG472+AG473+AI471+AI472+AI473)*Percapita/30*FJ$4+(AH471+AH472+AH473+AJ471+AJ472+AJ473)*Cadeirante/30*FJ$4,IF(C471=3,IF(AG474+AI474=10,Fixo/30*FJ$4+(AG471+AG472+AG473+AI471+AI472+AI473)*Percapita/30*FJ$4+(AH474+AJ474)*Cadeirante/30*FJ$4,IF(AG474+AI474&lt;=9,(AG474+AI474)*Crechee/30*FJ$4)+(AH474+AJ474)*Cadeirante/30*FJ$4+(AG471+AG472+AG473+AI471+AI472+AI473)*Percapita/30*FJ$4)+IF(AG474+AI474&gt;=11,Fixo/30*FJ$4+(AG474+AI474-10)*Crechee/30*FJ$4,0),IF(C471=2,IF(AH471+AH472+AH473+AH474+AJ471+AJ472+AJ473+AJ474=1,Cadeirante/30*FJ$4,IF(AH471+AH472+AH473+AH474+AJ471+AJ472+AJ473+AJ474=2,Fixo/30*FJ$4,IF(AH471+AH472+AH473+AH474+AJ471+AJ472+AJ473+AJ474&gt;2,Fixo/30*FJ$4+(AH471+AH472+AH473+AH474+AJ471+AJ472+AJ473+AJ474-2)*Cadeirante/30*FJ$4)))+(AG471+AG472+AG473+AI471+AI472+AI473)*Percapita/30*FJ$4+(AG474+AI474)*Crechee/30*FJ$4,IF(C471=1,IF(AG471+AG472+AG473+AH471+AH472+AH473+AI471+AI472+AI473+AJ471+AJ472+AJ473&lt;=15,(AG471+AG472+AG473+AI471+AI472+AI473)*Percapita/30*FJ$4,IF(AG471+AG472+AG473+AH471+AH472+AH473+AI471+AI472+AI473+AJ471+AJ472+AJ473&gt;=16,Fixo/30*FJ$4+(AG471+AG472+AG473+AH471+AH472+AH473+AI471+AI472+AI473+AJ471+AJ472-16)*Percapita/30*FJ$4))))))</f>
        <v>0</v>
      </c>
      <c r="FK471" s="177">
        <f>IF(C471=4,SUM(AK471+AK472+AK473+AM471+AM472+AM473)*Percapita/30*FK$4+(AL471+AL472+AL473+AN471+AN472+AN473)*Cadeirante/30*FK$4,IF(C471=3,IF(AK474+AM474=10,Fixo/30*FK$4+(AK471+AK472+AK473+AM471+AM472+AM473)*Percapita/30*FK$4+(AL474+AN474)*Cadeirante/30*FK$4,IF(AK474+AM474&lt;=9,(AK474+AM474)*Crechee/30*FK$4)+(AL474+AN474)*Cadeirante/30*FK$4+(AK471+AK472+AK473+AM471+AM472+AM473)*Percapita/30*FK$4)+IF(AK474+AM474&gt;=11,Fixo/30*FK$4+(AK474+AM474-10)*Crechee/30*FK$4,0),IF(C471=2,IF(AL471+AL472+AL473+AL474+AN471+AN472+AN473+AN474=1,Cadeirante/30*FK$4,IF(AL471+AL472+AL473+AL474+AN471+AN472+AN473+AN474=2,Fixo/30*FK$4,IF(AL471+AL472+AL473+AL474+AN471+AN472+AN473+AN474&gt;2,Fixo/30*FK$4+(AL471+AL472+AL473+AL474+AN471+AN472+AN473+AN474-2)*Cadeirante/30*FK$4)))+(AK471+AK472+AK473+AM471+AM472+AM473)*Percapita/30*FK$4+(AK474+AM474)*Crechee/30*FK$4,IF(C471=1,IF(AK471+AK472+AK473+AL471+AL472+AL473+AM471+AM472+AM473+AN471+AN472+AN473&lt;=15,(AK471+AK472+AK473+AM471+AM472+AM473)*Percapita/30*FK$4,IF(AK471+AK472+AK473+AL471+AL472+AL473+AM471+AM472+AM473+AN471+AN472+AN473&gt;=16,Fixo/30*FK$4+(AK471+AK472+AK473+AL471+AL472+AL473+AM471+AM472+AM473+AN471+AN472-16)*Percapita/30*FK$4))))))</f>
        <v>0</v>
      </c>
      <c r="FL471" s="177">
        <f>IF(C471=4,SUM(AO471+AO472+AO473+AQ471+AQ472+AQ473)*Percapita/30*FL$4+(AP471+AP472+AP473+AR471+AR472+AR473)*Cadeirante/30*FL$4,IF(C471=3,IF(AO474+AQ474=10,Fixo/30*FL$4+(AO471+AO472+AO473+AQ471+AQ472+AQ473)*Percapita/30*FL$4+(AP474+AR474)*Cadeirante/30*FL$4,IF(AO474+AQ474&lt;=9,(AO474+AQ474)*Crechee/30*FL$4)+(AP474+AR474)*Cadeirante/30*FL$4+(AO471+AO472+AO473+AQ471+AQ472+AQ473)*Percapita/30*FL$4)+IF(AO474+AQ474&gt;=11,Fixo/30*FL$4+(AO474+AQ474-10)*Crechee/30*FL$4,0),IF(C471=2,IF(AP471+AP472+AP473+AP474+AR471+AR472+AR473+AR474=1,Cadeirante/30*FL$4,IF(AP471+AP472+AP473+AP474+AR471+AR472+AR473+AR474=2,Fixo/30*FL$4,IF(AP471+AP472+AP473+AP474+AR471+AR472+AR473+AR474&gt;2,Fixo/30*FL$4+(AP471+AP472+AP473+AP474+AR471+AR472+AR473+AR474-2)*Cadeirante/30*FL$4)))+(AO471+AO472+AO473+AQ471+AQ472+AQ473)*Percapita/30*FL$4+(AO474+AQ474)*Crechee/30*FL$4,IF(C471=1,IF(AO471+AO472+AO473+AP471+AP472+AP473+AQ471+AQ472+AQ473+AR471+AR472+AR473&lt;=15,(AO471+AO472+AO473+AQ471+AQ472+AQ473)*Percapita/30*FL$4,IF(AO471+AO472+AO473+AP471+AP472+AP473+AQ471+AQ472+AQ473+AR471+AR472+AR473&gt;=16,Fixo/30*FL$4+(AO471+AO472+AO473+AP471+AP472+AP473+AQ471+AQ472+AQ473+AR471+AR472-16)*Percapita/30*FL$4))))))</f>
        <v>0</v>
      </c>
      <c r="FM471" s="177">
        <f>IF(C471=4,SUM(AS471+AS472+AS473+AU471+AU472+AU473)*Percapita/30*FM$4+(AT471+AT472+AT473+AV471+AV472+AV473)*Cadeirante/30*FM$4,IF(C471=3,IF(AS474+AU474=10,Fixo/30*FM$4+(AS471+AS472+AS473+AU471+AU472+AU473)*Percapita/30*FM$4+(AT474+AV474)*Cadeirante/30*FM$4,IF(AS474+AU474&lt;=9,(AS474+AU474)*Crechee/30*FM$4)+(AT474+AV474)*Cadeirante/30*FM$4+(AS471+AS472+AS473+AU471+AU472+AU473)*Percapita/30*FM$4)+IF(AS474+AU474&gt;=11,Fixo/30*FM$4+(AS474+AU474-10)*Crechee/30*FM$4,0),IF(C471=2,IF(AT471+AT472+AT473+AT474+AV471+AV472+AV473+AV474=1,Cadeirante/30*FM$4,IF(AT471+AT472+AT473+AT474+AV471+AV472+AV473+AV474=2,Fixo/30*FM$4,IF(AT471+AT472+AT473+AT474+AV471+AV472+AV473+AV474&gt;2,Fixo/30*FM$4+(AT471+AT472+AT473+AT474+AV471+AV472+AV473+AV474-2)*Cadeirante/30*FM$4)))+(AS471+AS472+AS473+AU471+AU472+AU473)*Percapita/30*FM$4+(AS474+AU474)*Crechee/30*FM$4,IF(C471=1,IF(AS471+AS472+AS473+AT471+AT472+AT473+AU471+AU472+AU473+AV471+AV472+AV473&lt;=15,(AS471+AS472+AS473+AU471+AU472+AU473)*Percapita/30*FM$4,IF(AS471+AS472+AS473+AT471+AT472+AT473+AU471+AU472+AU473+AV471+AV472+AV473&gt;=16,Fixo/30*FM$4+(AS471+AS472+AS473+AT471+AT472+AT473+AU471+AU472+AU473+AV471+AV472-16)*Percapita/30*FM$4))))))</f>
        <v>0</v>
      </c>
      <c r="FN471" s="177">
        <f>IF(C471=4,SUM(AW471+AW472+AW473+AY471+AY472+AY473)*Percapita/30*FN$4+(AX471+AX472+AX473+AZ471+AZ472+AZ473)*Cadeirante/30*FN$4,IF(C471=3,IF(AW474+AY474=10,Fixo/30*FN$4+(AW471+AW472+AW473+AY471+AY472+AY473)*Percapita/30*FN$4+(AX474+AZ474)*Cadeirante/30*FN$4,IF(AW474+AY474&lt;=9,(AW474+AY474)*Crechee/30*FN$4)+(AX474+AZ474)*Cadeirante/30*FN$4+(AW471+AW472+AW473+AY471+AY472+AY473)*Percapita/30*FN$4)+IF(AW474+AY474&gt;=11,Fixo/30*FN$4+(AW474+AY474-10)*Crechee/30*FN$4,0),IF(C471=2,IF(AX471+AX472+AX473+AX474+AZ471+AZ472+AZ473+AZ474=1,Cadeirante/30*FN$4,IF(AX471+AX472+AX473+AX474+AZ471+AZ472+AZ473+AZ474=2,Fixo/30*FN$4,IF(AX471+AX472+AX473+AX474+AZ471+AZ472+AZ473+AZ474&gt;2,Fixo/30*FN$4+(AX471+AX472+AX473+AX474+AZ471+AZ472+AZ473+AZ474-2)*Cadeirante/30*FN$4)))+(AW471+AW472+AW473+AY471+AY472+AY473)*Percapita/30*FN$4+(AW474+AY474)*Crechee/30*FN$4,IF(C471=1,IF(AW471+AW472+AW473+AX471+AX472+AX473+AY471+AY472+AY473+AZ471+AZ472+AZ473&lt;=15,(AW471+AW472+AW473+AY471+AY472+AY473)*Percapita/30*FN$4,IF(AW471+AW472+AW473+AX471+AX472+AX473+AY471+AY472+AY473+AZ471+AZ472+AZ473&gt;=16,Fixo/30*FN$4+(AW471+AW472+AW473+AX471+AX472+AX473+AY471+AY472+AY473+AZ471+AZ472-16)*Percapita/30*FN$4))))))</f>
        <v>0</v>
      </c>
      <c r="FO471" s="177">
        <f>IF(C471=4,SUM(BA471+BA472+BA473+BC471+BC472+BC473)*Percapita/30*FO$4+(BB471+BB472+BB473+BD471+BD472+BD473)*Cadeirante/30*FO$4,IF(C471=3,IF(BA474+BC474=10,Fixo/30*FO$4+(BA471+BA472+BA473+BC471+BC472+BC473)*Percapita/30*FO$4+(BB474+BD474)*Cadeirante/30*FO$4,IF(BA474+BC474&lt;=9,(BA474+BC474)*Crechee/30*FO$4)+(BB474+BD474)*Cadeirante/30*FO$4+(BA471+BA472+BA473+BC471+BC472+BC473)*Percapita/30*FO$4)+IF(BA474+BC474&gt;=11,Fixo/30*FO$4+(BA474+BC474-10)*Crechee/30*FO$4,0),IF(C471=2,IF(BB471+BB472+BB473+BB474+BD471+BD472+BD473+BD474=1,Cadeirante/30*FO$4,IF(BB471+BB472+BB473+BB474+BD471+BD472+BD473+BD474=2,Fixo/30*FO$4,IF(BB471+BB472+BB473+BB474+BD471+BD472+BD473+BD474&gt;2,Fixo/30*FO$4+(BB471+BB472+BB473+BB474+BD471+BD472+BD473+BD474-2)*Cadeirante/30*FO$4)))+(BA471+BA472+BA473+BC471+BC472+BC473)*Percapita/30*FO$4+(BA474+BC474)*Crechee/30*FO$4,IF(C471=1,IF(BA471+BA472+BA473+BB471+BB472+BB473+BC471+BC472+BC473+BD471+BD472+BD473&lt;=15,(BA471+BA472+BA473+BC471+BC472+BC473)*Percapita/30*FO$4,IF(BA471+BA472+BA473+BB471+BB472+BB473+BC471+BC472+BC473+BD471+BD472+BD473&gt;=16,Fixo/30*FO$4+(BA471+BA472+BA473+BB471+BB472+BB473+BC471+BC472+BC473+BD471+BD472-16)*Percapita/30*FO$4))))))</f>
        <v>0</v>
      </c>
      <c r="FP471" s="177">
        <f>IF(C471=4,SUM(BE471+BE472+BE473+BG471+BG472+BG473)*Percapita/30*FP$4+(BF471+BF472+BF473+BH471+BH472+BH473)*Cadeirante/30*FP$4,IF(C471=3,IF(BE474+BG474=10,Fixo/30*FP$4+(BE471+BE472+BE473+BG471+BG472+BG473)*Percapita/30*FP$4+(BF474+BH474)*Cadeirante/30*FP$4,IF(BE474+BG474&lt;=9,(BE474+BG474)*Crechee/30*FP$4)+(BF474+BH474)*Cadeirante/30*FP$4+(BE471+BE472+BE473+BG471+BG472+BG473)*Percapita/30*FP$4)+IF(BE474+BG474&gt;=11,Fixo/30*FP$4+(BE474+BG474-10)*Crechee/30*FP$4,0),IF(C471=2,IF(BF471+BF472+BF473+BF474+BH471+BH472+BH473+BH474=1,Cadeirante/30*FP$4,IF(BF471+BF472+BF473+BF474+BH471+BH472+BH473+BH474=2,Fixo/30*FP$4,IF(BF471+BF472+BF473+BF474+BH471+BH472+BH473+BH474&gt;2,Fixo/30*FP$4+(BF471+BF472+BF473+BF474+BH471+BH472+BH473+BH474-2)*Cadeirante/30*FP$4)))+(BE471+BE472+BE473+BG471+BG472+BG473)*Percapita/30*FP$4+(BE474+BG474)*Crechee/30*FP$4,IF(C471=1,IF(BE471+BE472+BE473+BF471+BF472+BF473+BG471+BG472+BG473+BH471+BH472+BH473&lt;=15,(BE471+BE472+BE473+BG471+BG472+BG473)*Percapita/30*FP$4,IF(BE471+BE472+BE473+BF471+BF472+BF473+BG471+BG472+BG473+BH471+BH472+BH473&gt;=16,Fixo/30*FP$4+(BE471+BE472+BE473+BF471+BF472+BF473+BG471+BG472+BG473+BH471+BH472-16)*Percapita/30*FP$4))))))</f>
        <v>0</v>
      </c>
      <c r="FQ471" s="177">
        <f>IF(C471=4,SUM(BI471+BI472+BI473+BK471+BK472+BK473)*Percapita/30*FQ$4+(BJ471+BJ472+BJ473+BL471+BL472+BL473)*Cadeirante/30*FQ$4,IF(C471=3,IF(BI474+BK474=10,Fixo/30*FQ$4+(BI471+BI472+BI473+BK471+BK472+BK473)*Percapita/30*FQ$4+(BJ474+BL474)*Cadeirante/30*FQ$4,IF(BI474+BK474&lt;=9,(BI474+BK474)*Crechee/30*FQ$4)+(BJ474+BL474)*Cadeirante/30*FQ$4+(BI471+BI472+BI473+BK471+BK472+BK473)*Percapita/30*FQ$4)+IF(BI474+BK474&gt;=11,Fixo/30*FQ$4+(BI474+BK474-10)*Crechee/30*FQ$4,0),IF(C471=2,IF(BJ471+BJ472+BJ473+BJ474+BL471+BL472+BL473+BL474=1,Cadeirante/30*FQ$4,IF(BJ471+BJ472+BJ473+BJ474+BL471+BL472+BL473+BL474=2,Fixo/30*FQ$4,IF(BJ471+BJ472+BJ473+BJ474+BL471+BL472+BL473+BL474&gt;2,Fixo/30*FQ$4+(BJ471+BJ472+BJ473+BJ474+BL471+BL472+BL473+BL474-2)*Cadeirante/30*FQ$4)))+(BI471+BI472+BI473+BK471+BK472+BK473)*Percapita/30*FQ$4+(BI474+BK474)*Crechee/30*FQ$4,IF(C471=1,IF(BI471+BI472+BI473+BJ471+BJ472+BJ473+BK471+BK472+BK473+BL471+BL472+BL473&lt;=15,(BI471+BI472+BI473+BK471+BK472+BK473)*Percapita/30*FQ$4,IF(BI471+BI472+BI473+BJ471+BJ472+BJ473+BK471+BK472+BK473+BL471+BL472+BL473&gt;=16,Fixo/30*FQ$4+(BI471+BI472+BI473+BJ471+BJ472+BJ473+BK471+BK472+BK473+BL471+BL472-16)*Percapita/30*FQ$4))))))</f>
        <v>0</v>
      </c>
      <c r="FR471" s="177">
        <f>IF(C471=4,SUM(BM471+BM472+BM473+BO471+BO472+BO473)*Percapita/30*FR$4+(BN471+BN472+BN473+BP471+BP472+BP473)*Cadeirante/30*FR$4,IF(C471=3,IF(BM474+BO474=10,Fixo/30*FR$4+(BM471+BM472+BM473+BO471+BO472+BO473)*Percapita/30*FR$4+(BN474+BP474)*Cadeirante/30*FR$4,IF(BM474+BO474&lt;=9,(BM474+BO474)*Crechee/30*FR$4)+(BN474+BP474)*Cadeirante/30*FR$4+(BM471+BM472+BM473+BO471+BO472+BO473)*Percapita/30*FR$4)+IF(BM474+BO474&gt;=11,Fixo/30*FR$4+(BM474+BO474-10)*Crechee/30*FR$4,0),IF(C471=2,IF(BN471+BN472+BN473+BN474+BP471+BP472+BP473+BP474=1,Cadeirante/30*FR$4,IF(BN471+BN472+BN473+BN474+BP471+BP472+BP473+BP474=2,Fixo/30*FR$4,IF(BN471+BN472+BN473+BN474+BP471+BP472+BP473+BP474&gt;2,Fixo/30*FR$4+(BN471+BN472+BN473+BN474+BP471+BP472+BP473+BP474-2)*Cadeirante/30*FR$4)))+(BM471+BM472+BM473+BO471+BO472+BO473)*Percapita/30*FR$4+(BM474+BO474)*Crechee/30*FR$4,IF(C471=1,IF(BM471+BM472+BM473+BN471+BN472+BN473+BO471+BO472+BO473+BP471+BP472+BP473&lt;=15,(BM471+BM472+BM473+BO471+BO472+BO473)*Percapita/30*FR$4,IF(BM471+BM472+BM473+BN471+BN472+BN473+BO471+BO472+BO473+BP471+BP472+BP473&gt;=16,Fixo/30*FR$4+(BM471+BM472+BM473+BN471+BN472+BN473+BO471+BO472+BO473+BP471+BP472-16)*Percapita/30*FR$4))))))</f>
        <v>0</v>
      </c>
      <c r="FS471" s="177">
        <f>IF(C471=4,SUM(BQ471+BQ472+BQ473+BS471+BS472+BS473)*Percapita/30*FS$4+(BR471+BR472+BR473+BT471+BT472+BT473)*Cadeirante/30*FS$4,IF(C471=3,IF(BQ474+BS474=10,Fixo/30*FS$4+(BQ471+BQ472+BQ473+BS471+BS472+BS473)*Percapita/30*FS$4+(BR474+BT474)*Cadeirante/30*FS$4,IF(BQ474+BS474&lt;=9,(BQ474+BS474)*Crechee/30*FS$4)+(BR474+BT474)*Cadeirante/30*FS$4+(BQ471+BQ472+BQ473+BS471+BS472+BS473)*Percapita/30*FS$4)+IF(BQ474+BS474&gt;=11,Fixo/30*FS$4+(BQ474+BS474-10)*Crechee/30*FS$4,0),IF(C471=2,IF(BR471+BR472+BR473+BR474+BT471+BT472+BT473+BT474=1,Cadeirante/30*FS$4,IF(BR471+BR472+BR473+BR474+BT471+BT472+BT473+BT474=2,Fixo/30*FS$4,IF(BR471+BR472+BR473+BR474+BT471+BT472+BT473+BT474&gt;2,Fixo/30*FS$4+(BR471+BR472+BR473+BR474+BT471+BT472+BT473+BT474-2)*Cadeirante/30*FS$4)))+(BQ471+BQ472+BQ473+BS471+BS472+BS473)*Percapita/30*FS$4+(BQ474+BS474)*Crechee/30*FS$4,IF(C471=1,IF(BQ471+BQ472+BQ473+BR471+BR472+BR473+BS471+BS472+BS473+BT471+BT472+BT473&lt;=15,(BQ471+BQ472+BQ473+BS471+BS472+BS473)*Percapita/30*FS$4,IF(BQ471+BQ472+BQ473+BR471+BR472+BR473+BS471+BS472+BS473+BT471+BT472+BT473&gt;=16,Fixo/30*FS$4+(BQ471+BQ472+BQ473+BR471+BR472+BR473+BS471+BS472+BS473+BT471+BT472-16)*Percapita/30*FS$4))))))</f>
        <v>0</v>
      </c>
      <c r="FT471" s="177">
        <f>IF(C471=4,SUM(BU471+BU472+BU473+BW471+BW472+BW473)*Percapita/30*FT$4+(BV471+BV472+BV473+BX471+BX472+BX473)*Cadeirante/30*FT$4,IF(C471=3,IF(BU474+BW474=10,Fixo/30*FT$4+(BU471+BU472+BU473+BW471+BW472+BW473)*Percapita/30*FT$4+(BV474+BX474)*Cadeirante/30*FT$4,IF(BU474+BW474&lt;=9,(BU474+BW474)*Crechee/30*FT$4)+(BV474+BX474)*Cadeirante/30*FT$4+(BU471+BU472+BU473+BW471+BW472+BW473)*Percapita/30*FT$4)+IF(BU474+BW474&gt;=11,Fixo/30*FT$4+(BU474+BW474-10)*Crechee/30*FT$4,0),IF(C471=2,IF(BV471+BV472+BV473+BV474+BX471+BX472+BX473+BX474=1,Cadeirante/30*FT$4,IF(BV471+BV472+BV473+BV474+BX471+BX472+BX473+BX474=2,Fixo/30*FT$4,IF(BV471+BV472+BV473+BV474+BX471+BX472+BX473+BX474&gt;2,Fixo/30*FT$4+(BV471+BV472+BV473+BV474+BX471+BX472+BX473+BX474-2)*Cadeirante/30*FT$4)))+(BU471+BU472+BU473+BW471+BW472+BW473)*Percapita/30*FT$4+(BU474+BW474)*Crechee/30*FT$4,IF(C471=1,IF(BU471+BU472+BU473+BV471+BV472+BV473+BW471+BW472+BW473+BX471+BX472+BX473&lt;=15,(BU471+BU472+BU473+BW471+BW472+BW473)*Percapita/30*FT$4,IF(BU471+BU472+BU473+BV471+BV472+BV473+BW471+BW472+BW473+BX471+BX472+BX473&gt;=16,Fixo/30*FT$4+(BU471+BU472+BU473+BV471+BV472+BV473+BW471+BW472+BW473+BX471+BX472-16)*Percapita/30*FT$4))))))</f>
        <v>0</v>
      </c>
      <c r="FU471" s="177">
        <f>IF(C471=4,SUM(BY471+BY472+BY473+CA471+CA472+CA473)*Percapita/30*FU$4+(BZ471+BZ472+BZ473+CB471+CB472+CB473)*Cadeirante/30*FU$4,IF(C471=3,IF(BY474+CA474=10,Fixo/30*FU$4+(BY471+BY472+BY473+CA471+CA472+CA473)*Percapita/30*FU$4+(BZ474+CB474)*Cadeirante/30*FU$4,IF(BY474+CA474&lt;=9,(BY474+CA474)*Crechee/30*FU$4)+(BZ474+CB474)*Cadeirante/30*FU$4+(BY471+BY472+BY473+CA471+CA472+CA473)*Percapita/30*FU$4)+IF(BY474+CA474&gt;=11,Fixo/30*FU$4+(BY474+CA474-10)*Crechee/30*FU$4,0),IF(C471=2,IF(BZ471+BZ472+BZ473+BZ474+CB471+CB472+CB473+CB474=1,Cadeirante/30*FU$4,IF(BZ471+BZ472+BZ473+BZ474+CB471+CB472+CB473+CB474=2,Fixo/30*FU$4,IF(BZ471+BZ472+BZ473+BZ474+CB471+CB472+CB473+CB474&gt;2,Fixo/30*FU$4+(BZ471+BZ472+BZ473+BZ474+CB471+CB472+CB473+CB474-2)*Cadeirante/30*FU$4)))+(BY471+BY472+BY473+CA471+CA472+CA473)*Percapita/30*FU$4+(BY474+CA474)*Crechee/30*FU$4,IF(C471=1,IF(BY471+BY472+BY473+BZ471+BZ472+BZ473+CA471+CA472+CA473+CB471+CB472+CB473&lt;=15,(BY471+BY472+BY473+CA471+CA472+CA473)*Percapita/30*FU$4,IF(BY471+BY472+BY473+BZ471+BZ472+BZ473+CA471+CA472+CA473+CB471+CB472+CB473&gt;=16,Fixo/30*FU$4+(BY471+BY472+BY473+BZ471+BZ472+BZ473+CA471+CA472+CA473+CB471+CB472-16)*Percapita/30*FU$4))))))</f>
        <v>0</v>
      </c>
      <c r="FV471" s="177">
        <f>IF(C471=4,SUM(CC471+CC472+CC473+CE471+CE472+CE473)*Percapita/30*FV$4+(CD471+CD472+CD473+CF471+CF472+CF473)*Cadeirante/30*FV$4,IF(C471=3,IF(CC474+CE474=10,Fixo/30*FV$4+(CC471+CC472+CC473+CE471+CE472+CE473)*Percapita/30*FV$4+(CD474+CF474)*Cadeirante/30*FV$4,IF(CC474+CE474&lt;=9,(CC474+CE474)*Crechee/30*FV$4)+(CD474+CF474)*Cadeirante/30*FV$4+(CC471+CC472+CC473+CE471+CE472+CE473)*Percapita/30*FV$4)+IF(CC474+CE474&gt;=11,Fixo/30*FV$4+(CC474+CE474-10)*Crechee/30*FV$4,0),IF(C471=2,IF(CD471+CD472+CD473+CD474+CF471+CF472+CF473+CF474=1,Cadeirante/30*FV$4,IF(CD471+CD472+CD473+CD474+CF471+CF472+CF473+CF474=2,Fixo/30*FV$4,IF(CD471+CD472+CD473+CD474+CF471+CF472+CF473+CF474&gt;2,Fixo/30*FV$4+(CD471+CD472+CD473+CD474+CF471+CF472+CF473+CF474-2)*Cadeirante/30*FV$4)))+(CC471+CC472+CC473+CE471+CE472+CE473)*Percapita/30*FV$4+(CC474+CE474)*Crechee/30*FV$4,IF(C471=1,IF(CC471+CC472+CC473+CD471+CD472+CD473+CE471+CE472+CE473+CF471+CF472+CF473&lt;=15,(CC471+CC472+CC473+CE471+CE472+CE473)*Percapita/30*FV$4,IF(CC471+CC472+CC473+CD471+CD472+CD473+CE471+CE472+CE473+CF471+CF472+CF473&gt;=16,Fixo/30*FV$4+(CC471+CC472+CC473+CD471+CD472+CD473+CE471+CE472+CE473+CF471+CF472-16)*Percapita/30*FV$4))))))</f>
        <v>0</v>
      </c>
      <c r="FW471" s="177">
        <f>IF(C471=4,SUM(CG471+CG472+CG473+CI471+CI472+CI473)*Percapita/30*FW$4+(CH471+CH472+CH473+CJ471+CJ472+CJ473)*Cadeirante/30*FW$4,IF(C471=3,IF(CG474+CI474=10,Fixo/30*FW$4+(CG471+CG472+CG473+CI471+CI472+CI473)*Percapita/30*FW$4+(CH474+CJ474)*Cadeirante/30*FW$4,IF(CG474+CI474&lt;=9,(CG474+CI474)*Crechee/30*FW$4)+(CH474+CJ474)*Cadeirante/30*FW$4+(CG471+CG472+CG473+CI471+CI472+CI473)*Percapita/30*FW$4)+IF(CG474+CI474&gt;=11,Fixo/30*FW$4+(CG474+CI474-10)*Crechee/30*FW$4,0),IF(C471=2,IF(CH471+CH472+CH473+CH474+CJ471+CJ472+CJ473+CJ474=1,Cadeirante/30*FW$4,IF(CH471+CH472+CH473+CH474+CJ471+CJ472+CJ473+CJ474=2,Fixo/30*FW$4,IF(CH471+CH472+CH473+CH474+CJ471+CJ472+CJ473+CJ474&gt;2,Fixo/30*FW$4+(CH471+CH472+CH473+CH474+CJ471+CJ472+CJ473+CJ474-2)*Cadeirante/30*FW$4)))+(CG471+CG472+CG473+CI471+CI472+CI473)*Percapita/30*FW$4+(CG474+CI474)*Crechee/30*FW$4,IF(C471=1,IF(CG471+CG472+CG473+CH471+CH472+CH473+CI471+CI472+CI473+CJ471+CJ472+CJ473&lt;=15,(CG471+CG472+CG473+CI471+CI472+CI473)*Percapita/30*FW$4,IF(CG471+CG472+CG473+CH471+CH472+CH473+CI471+CI472+CI473+CJ471+CJ472+CJ473&gt;=16,Fixo/30*FW$4+(CG471+CG472+CG473+CH471+CH472+CH473+CI471+CI472+CI473+CJ471+CJ472-16)*Percapita/30*FW$4))))))</f>
        <v>0</v>
      </c>
      <c r="FX471" s="177">
        <f>IF(C471=4,SUM(CK471+CK472+CK473+CM471+CM472+CM473)*Percapita/30*FX$4+(CL471+CL472+CL473+CN471+CN472+CN473)*Cadeirante/30*FX$4,IF(C471=3,IF(CK474+CM474=10,Fixo/30*FX$4+(CK471+CK472+CK473+CM471+CM472+CM473)*Percapita/30*FX$4+(CL474+CN474)*Cadeirante/30*FX$4,IF(CK474+CM474&lt;=9,(CK474+CM474)*Crechee/30*FX$4)+(CL474+CN474)*Cadeirante/30*FX$4+(CK471+CK472+CK473+CM471+CM472+CM473)*Percapita/30*FX$4)+IF(CK474+CM474&gt;=11,Fixo/30*FX$4+(CK474+CM474-10)*Crechee/30*FX$4,0),IF(C471=2,IF(CL471+CL472+CL473+CL474+CN471+CN472+CN473+CN474=1,Cadeirante/30*FX$4,IF(CL471+CL472+CL473+CL474+CN471+CN472+CN473+CN474=2,Fixo/30*FX$4,IF(CL471+CL472+CL473+CL474+CN471+CN472+CN473+CN474&gt;2,Fixo/30*FX$4+(CL471+CL472+CL473+CL474+CN471+CN472+CN473+CN474-2)*Cadeirante/30*FX$4)))+(CK471+CK472+CK473+CM471+CM472+CM473)*Percapita/30*FX$4+(CK474+CM474)*Crechee/30*FX$4,IF(C471=1,IF(CK471+CK472+CK473+CL471+CL472+CL473+CM471+CM472+CM473+CN471+CN472+CN473&lt;=15,(CK471+CK472+CK473+CM471+CM472+CM473)*Percapita/30*FX$4,IF(CK471+CK472+CK473+CL471+CL472+CL473+CM471+CM472+CM473+CN471+CN472+CN473&gt;=16,Fixo/30*FX$4+(CK471+CK472+CK473+CL471+CL472+CL473+CM471+CM472+CM473+CN471+CN472-16)*Percapita/30*FX$4))))))</f>
        <v>0</v>
      </c>
      <c r="FY471" s="177">
        <f>IF(C471=4,SUM(CO471+CO472+CO473+CQ471+CQ472+CQ473)*Percapita/30*FY$4+(CP471+CP472+CP473+CR471+CR472+CR473)*Cadeirante/30*FY$4,IF(C471=3,IF(CO474+CQ474=10,Fixo/30*FY$4+(CO471+CO472+CO473+CQ471+CQ472+CQ473)*Percapita/30*FY$4+(CP474+CR474)*Cadeirante/30*FY$4,IF(CO474+CQ474&lt;=9,(CO474+CQ474)*Crechee/30*FY$4)+(CP474+CR474)*Cadeirante/30*FY$4+(CO471+CO472+CO473+CQ471+CQ472+CQ473)*Percapita/30*FY$4)+IF(CO474+CQ474&gt;=11,Fixo/30*FY$4+(CO474+CQ474-10)*Crechee/30*FY$4,0),IF(C471=2,IF(CP471+CP472+CP473+CP474+CR471+CR472+CR473+CR474=1,Cadeirante/30*FY$4,IF(CP471+CP472+CP473+CP474+CR471+CR472+CR473+CR474=2,Fixo/30*FY$4,IF(CP471+CP472+CP473+CP474+CR471+CR472+CR473+CR474&gt;2,Fixo/30*FY$4+(CP471+CP472+CP473+CP474+CR471+CR472+CR473+CR474-2)*Cadeirante/30*FY$4)))+(CO471+CO472+CO473+CQ471+CQ472+CQ473)*Percapita/30*FY$4+(CO474+CQ474)*Crechee/30*FY$4,IF(C471=1,IF(CO471+CO472+CO473+CP471+CP472+CP473+CQ471+CQ472+CQ473+CR471+CR472+CR473&lt;=15,(CO471+CO472+CO473+CQ471+CQ472+CQ473)*Percapita/30*FY$4,IF(CO471+CO472+CO473+CP471+CP472+CP473+CQ471+CQ472+CQ473+CR471+CR472+CR473&gt;=16,Fixo/30*FY$4+(CO471+CO472+CO473+CP471+CP472+CP473+CQ471+CQ472+CQ473+CR471+CR472-16)*Percapita/30*FY$4))))))</f>
        <v>0</v>
      </c>
      <c r="FZ471" s="177">
        <f>IF(C471=4,SUM(CS471+CS472+CS473+CU471+CU472+CU473)*Percapita/30*FZ$4+(CT471+CT472+CT473+CV471+CV472+CV473)*Cadeirante/30*FZ$4,IF(C471=3,IF(CS474+CU474=10,Fixo/30*FZ$4+(CS471+CS472+CS473+CU471+CU472+CU473)*Percapita/30*FZ$4+(CT474+CV474)*Cadeirante/30*FZ$4,IF(CS474+CU474&lt;=9,(CS474+CU474)*Crechee/30*FZ$4)+(CT474+CV474)*Cadeirante/30*FZ$4+(CS471+CS472+CS473+CU471+CU472+CU473)*Percapita/30*FZ$4)+IF(CS474+CU474&gt;=11,Fixo/30*FZ$4+(CS474+CU474-10)*Crechee/30*FZ$4,0),IF(C471=2,IF(CT471+CT472+CT473+CT474+CV471+CV472+CV473+CV474=1,Cadeirante/30*FZ$4,IF(CT471+CT472+CT473+CT474+CV471+CV472+CV473+CV474=2,Fixo/30*FZ$4,IF(CT471+CT472+CT473+CT474+CV471+CV472+CV473+CV474&gt;2,Fixo/30*FZ$4+(CT471+CT472+CT473+CT474+CV471+CV472+CV473+CV474-2)*Cadeirante/30*FZ$4)))+(CS471+CS472+CS473+CU471+CU472+CU473)*Percapita/30*FZ$4+(CS474+CU474)*Crechee/30*FZ$4,IF(C471=1,IF(CS471+CS472+CS473+CT471+CT472+CT473+CU471+CU472+CU473+CV471+CV472+CV473&lt;=15,(CS471+CS472+CS473+CU471+CU472+CU473)*Percapita/30*FZ$4,IF(CS471+CS472+CS473+CT471+CT472+CT473+CU471+CU472+CU473+CV471+CV472+CV473&gt;=16,Fixo/30*FZ$4+(CS471+CS472+CS473+CT471+CT472+CT473+CU471+CU472+CU473+CV471+CV472-16)*Percapita/30*FZ$4))))))</f>
        <v>0</v>
      </c>
      <c r="GA471" s="177">
        <f>IF(C471=4,SUM(CW471+CW472+CW473+CY471+CY472+CY473)*Percapita/30*GA$4+(CX471+CX472+CX473+CZ471+CZ472+CZ473)*Cadeirante/30*GA$4,IF(C471=3,IF(CW474+CY474=10,Fixo/30*GA$4+(CW471+CW472+CW473+CY471+CY472+CY473)*Percapita/30*GA$4+(CX474+CZ474)*Cadeirante/30*GA$4,IF(CW474+CY474&lt;=9,(CW474+CY474)*Crechee/30*GA$4)+(CX474+CZ474)*Cadeirante/30*GA$4+(CW471+CW472+CW473+CY471+CY472+CY473)*Percapita/30*GA$4)+IF(CW474+CY474&gt;=11,Fixo/30*GA$4+(CW474+CY474-10)*Crechee/30*GA$4,0),IF(C471=2,IF(CX471+CX472+CX473+CX474+CZ471+CZ472+CZ473+CZ474=1,Cadeirante/30*GA$4,IF(CX471+CX472+CX473+CX474+CZ471+CZ472+CZ473+CZ474=2,Fixo/30*GA$4,IF(CX471+CX472+CX473+CX474+CZ471+CZ472+CZ473+CZ474&gt;2,Fixo/30*GA$4+(CX471+CX472+CX473+CX474+CZ471+CZ472+CZ473+CZ474-2)*Cadeirante/30*GA$4)))+(CW471+CW472+CW473+CY471+CY472+CY473)*Percapita/30*GA$4+(CW474+CY474)*Crechee/30*GA$4,IF(C471=1,IF(CW471+CW472+CW473+CX471+CX472+CX473+CY471+CY472+CY473+CZ471+CZ472+CZ473&lt;=15,(CW471+CW472+CW473+CY471+CY472+CY473)*Percapita/30*GA$4,IF(CW471+CW472+CW473+CX471+CX472+CX473+CY471+CY472+CY473+CZ471+CZ472+CZ473&gt;=16,Fixo/30*GA$4+(CW471+CW472+CW473+CX471+CX472+CX473+CY471+CY472+CY473+CZ471+CZ472-16)*Percapita/30*GA$4))))))</f>
        <v>0</v>
      </c>
      <c r="GB471" s="177">
        <f>IF(C471=4,SUM(DA471+DA472+DA473+DC471+DC472+DC473)*Percapita/30*GB$4+(DB471+DB472+DB473+DD471+DD472+DD473)*Cadeirante/30*GB$4,IF(C471=3,IF(DA474+DC474=10,Fixo/30*GB$4+(DA471+DA472+DA473+DC471+DC472+DC473)*Percapita/30*GB$4+(DB474+DD474)*Cadeirante/30*GB$4,IF(DA474+DC474&lt;=9,(DA474+DC474)*Crechee/30*GB$4)+(DB474+DD474)*Cadeirante/30*GB$4+(DA471+DA472+DA473+DC471+DC472+DC473)*Percapita/30*GB$4)+IF(DA474+DC474&gt;=11,Fixo/30*GB$4+(DA474+DC474-10)*Crechee/30*GB$4,0),IF(C471=2,IF(DB471+DB472+DB473+DB474+DD471+DD472+DD473+DD474=1,Cadeirante/30*GB$4,IF(DB471+DB472+DB473+DB474+DD471+DD472+DD473+DD474=2,Fixo/30*GB$4,IF(DB471+DB472+DB473+DB474+DD471+DD472+DD473+DD474&gt;2,Fixo/30*GB$4+(DB471+DB472+DB473+DB474+DD471+DD472+DD473+DD474-2)*Cadeirante/30*GB$4)))+(DA471+DA472+DA473+DC471+DC472+DC473)*Percapita/30*GB$4+(DA474+DC474)*Crechee/30*GB$4,IF(C471=1,IF(DA471+DA472+DA473+DB471+DB472+DB473+DC471+DC472+DC473+DD471+DD472+DD473&lt;=15,(DA471+DA472+DA473+DC471+DC472+DC473)*Percapita/30*GB$4,IF(DA471+DA472+DA473+DB471+DB472+DB473+DC471+DC472+DC473+DD471+DD472+DD473&gt;=16,Fixo/30*GB$4+(DA471+DA472+DA473+DB471+DB472+DB473+DC471+DC472+DC473+DD471+DD472-16)*Percapita/30*GB$4))))))</f>
        <v>0</v>
      </c>
      <c r="GC471" s="177">
        <f>IF(C471=4,SUM(DE471+DE472+DE473+DG471+DG472+DG473)*Percapita/30*GC$4+(DF471+DF472+DF473+DH471+DH472+DH473)*Cadeirante/30*GC$4,IF(C471=3,IF(DE474+DG474=10,Fixo/30*GC$4+(DE471+DE472+DE473+DG471+DG472+DG473)*Percapita/30*GC$4+(DF474+DH474)*Cadeirante/30*GC$4,IF(DE474+DG474&lt;=9,(DE474+DG474)*Crechee/30*GC$4)+(DF474+DH474)*Cadeirante/30*GC$4+(DE471+DE472+DE473+DG471+DG472+DG473)*Percapita/30*GC$4)+IF(DE474+DG474&gt;=11,Fixo/30*GC$4+(DE474+DG474-10)*Crechee/30*GC$4,0),IF(C471=2,IF(DF471+DF472+DF473+DF474+DH471+DH472+DH473+DH474=1,Cadeirante/30*GC$4,IF(DF471+DF472+DF473+DF474+DH471+DH472+DH473+DH474=2,Fixo/30*GC$4,IF(DF471+DF472+DF473+DF474+DH471+DH472+DH473+DH474&gt;2,Fixo/30*GC$4+(DF471+DF472+DF473+DF474+DH471+DH472+DH473+DH474-2)*Cadeirante/30*GC$4)))+(DE471+DE472+DE473+DG471+DG472+DG473)*Percapita/30*GC$4+(DE474+DG474)*Crechee/30*GC$4,IF(C471=1,IF(DE471+DE472+DE473+DF471+DF472+DF473+DG471+DG472+DG473+DH471+DH472+DH473&lt;=15,(DE471+DE472+DE473+DG471+DG472+DG473)*Percapita/30*GC$4,IF(DE471+DE472+DE473+DF471+DF472+DF473+DG471+DG472+DG473+DH471+DH472+DH473&gt;=16,Fixo/30*GC$4+(DE471+DE472+DE473+DF471+DF472+DF473+DG471+DG472+DG473+DH471+DH472-16)*Percapita/30*GC$4))))))</f>
        <v>0</v>
      </c>
      <c r="GD471" s="177">
        <f>IF(C471=4,SUM(DI471+DI472+DI473+DK471+DK472+DK473)*Percapita/30*GD$4+(DJ471+DJ472+DJ473+DL471+DL472+DL473)*Cadeirante/30*GD$4,IF(C471=3,IF(DI474+DK474=10,Fixo/30*GD$4+(DI471+DI472+DI473+DK471+DK472+DK473)*Percapita/30*GD$4+(DJ474+DL474)*Cadeirante/30*GD$4,IF(DI474+DK474&lt;=9,(DI474+DK474)*Crechee/30*GD$4)+(DJ474+DL474)*Cadeirante/30*GD$4+(DI471+DI472+DI473+DK471+DK472+DK473)*Percapita/30*GD$4)+IF(DI474+DK474&gt;=11,Fixo/30*GD$4+(DI474+DK474-10)*Crechee/30*GD$4,0),IF(C471=2,IF(DJ471+DJ472+DJ473+DJ474+DL471+DL472+DL473+DL474=1,Cadeirante/30*GD$4,IF(DJ471+DJ472+DJ473+DJ474+DL471+DL472+DL473+DL474=2,Fixo/30*GD$4,IF(DJ471+DJ472+DJ473+DJ474+DL471+DL472+DL473+DL474&gt;2,Fixo/30*GD$4+(DJ471+DJ472+DJ473+DJ474+DL471+DL472+DL473+DL474-2)*Cadeirante/30*GD$4)))+(DI471+DI472+DI473+DK471+DK472+DK473)*Percapita/30*GD$4+(DI474+DK474)*Crechee/30*GD$4,IF(C471=1,IF(DI471+DI472+DI473+DJ471+DJ472+DJ473+DK471+DK472+DK473+DL471+DL472+DL473&lt;=15,(DI471+DI472+DI473+DK471+DK472+DK473)*Percapita/30*GD$4,IF(DI471+DI472+DI473+DJ471+DJ472+DJ473+DK471+DK472+DK473+DL471+DL472+DL473&gt;=16,Fixo/30*GD$4+(DI471+DI472+DI473+DJ471+DJ472+DJ473+DK471+DK472+DK473+DL471+DL472-16)*Percapita/30*GD$4))))))</f>
        <v>0</v>
      </c>
      <c r="GE471" s="177">
        <f>IF(C471=4,SUM(DM471+DM472+DM473+DO471+DO472+DO473)*Percapita/30*GE$4+(DN471+DN472+DN473+DP471+DP472+DP473)*Cadeirante/30*GE$4,IF(C471=3,IF(DM474+DO474=10,Fixo/30*GE$4+(DM471+DM472+DM473+DO471+DO472+DO473)*Percapita/30*GE$4+(DN474+DP474)*Cadeirante/30*GE$4,IF(DM474+DO474&lt;=9,(DM474+DO474)*Crechee/30*GE$4)+(DN474+DP474)*Cadeirante/30*GE$4+(DM471+DM472+DM473+DO471+DO472+DO473)*Percapita/30*GE$4)+IF(DM474+DO474&gt;=11,Fixo/30*GE$4+(DM474+DO474-10)*Crechee/30*GE$4,0),IF(C471=2,IF(DN471+DN472+DN473+DN474+DP471+DP472+DP473+DP474=1,Cadeirante/30*GE$4,IF(DN471+DN472+DN473+DN474+DP471+DP472+DP473+DP474=2,Fixo/30*GE$4,IF(DN471+DN472+DN473+DN474+DP471+DP472+DP473+DP474&gt;2,Fixo/30*GE$4+(DN471+DN472+DN473+DN474+DP471+DP472+DP473+DP474-2)*Cadeirante/30*GE$4)))+(DM471+DM472+DM473+DO471+DO472+DO473)*Percapita/30*GE$4+(DM474+DO474)*Crechee/30*GE$4,IF(C471=1,IF(DM471+DM472+DM473+DN471+DN472+DN473+DO471+DO472+DO473+DP471+DP472+DP473&lt;=15,(DM471+DM472+DM473+DO471+DO472+DO473)*Percapita/30*GE$4,IF(DM471+DM472+DM473+DN471+DN472+DN473+DO471+DO472+DO473+DP471+DP472+DP473&gt;=16,Fixo/30*GE$4+(DM471+DM472+DM473+DN471+DN472+DN473+DO471+DO472+DO473+DP471+DP472-16)*Percapita/30*GE$4))))))</f>
        <v>0</v>
      </c>
      <c r="GF471" s="177">
        <f>IF(C471=4,SUM(DQ471+DQ472+DQ473+DS471+DS472+DS473)*Percapita/30*GF$4+(DR471+DR472+DR473+DT471+DT472+DT473)*Cadeirante/30*GF$4,IF(C471=3,IF(DQ474+DS474=10,Fixo/30*GF$4+(DQ471+DQ472+DQ473+DS471+DS472+DS473)*Percapita/30*GF$4+(DR474+DT474)*Cadeirante/30*GF$4,IF(DQ474+DS474&lt;=9,(DQ474+DS474)*Crechee/30*GF$4)+(DR474+DT474)*Cadeirante/30*GF$4+(DQ471+DQ472+DQ473+DS471+DS472+DS473)*Percapita/30*GF$4)+IF(DQ474+DS474&gt;=11,Fixo/30*GF$4+(DQ474+DS474-10)*Crechee/30*GF$4,0),IF(C471=2,IF(DR471+DR472+DR473+DR474+DT471+DT472+DT473+DT474=1,Cadeirante/30*GF$4,IF(DR471+DR472+DR473+DR474+DT471+DT472+DT473+DT474=2,Fixo/30*GF$4,IF(DR471+DR472+DR473+DR474+DT471+DT472+DT473+DT474&gt;2,Fixo/30*GF$4+(DR471+DR472+DR473+DR474+DT471+DT472+DT473+DT474-2)*Cadeirante/30*GF$4)))+(DQ471+DQ472+DQ473+DS471+DS472+DS473)*Percapita/30*GF$4+(DQ474+DS474)*Crechee/30*GF$4,IF(C471=1,IF(DQ471+DQ472+DQ473+DR471+DR472+DR473+DS471+DS472+DS473+DT471+DT472+DT473&lt;=15,(DQ471+DQ472+DQ473+DS471+DS472+DS473)*Percapita/30*GF$4,IF(DQ471+DQ472+DQ473+DR471+DR472+DR473+DS471+DS472+DS473+DT471+DT472+DT473&gt;=16,Fixo/30*GF$4+(DQ471+DQ472+DQ473+DR471+DR472+DR473+DS471+DS472+DS473+DT471+DT472-16)*Percapita/30*GF$4))))))</f>
        <v>0</v>
      </c>
      <c r="GG471" s="177">
        <f>IF(C471=4,SUM(DU471+DU472+DU473+DW471+DW472+DW473)*Percapita/30*GG$4+(DV471+DV472+DV473+DX471+DX472+DX473)*Cadeirante/30*GG$4,IF(C471=3,IF(DU474+DW474=10,Fixo/30*GG$4+(DU471+DU472+DU473+DW471+DW472+DW473)*Percapita/30*GG$4+(DV474+DX474)*Cadeirante/30*GG$4,IF(DU474+DW474&lt;=9,(DU474+DW474)*Crechee/30*GG$4)+(DV474+DX474)*Cadeirante/30*GG$4+(DU471+DU472+DU473+DW471+DW472+DW473)*Percapita/30*GG$4)+IF(DU474+DW474&gt;=11,Fixo/30*GG$4+(DU474+DW474-10)*Crechee/30*GG$4,0),IF(C471=2,IF(DV471+DV472+DV473+DV474+DX471+DX472+DX473+DX474=1,Cadeirante/30*GG$4,IF(DV471+DV472+DV473+DV474+DX471+DX472+DX473+DX474=2,Fixo/30*GG$4,IF(DV471+DV472+DV473+DV474+DX471+DX472+DX473+DX474&gt;2,Fixo/30*GG$4+(DV471+DV472+DV473+DV474+DX471+DX472+DX473+DX474-2)*Cadeirante/30*GG$4)))+(DU471+DU472+DU473+DW471+DW472+DW473)*Percapita/30*GG$4+(DU474+DW474)*Crechee/30*GG$4,IF(C471=1,IF(DU471+DU472+DU473+DV471+DV472+DV473+DW471+DW472+DW473+DX471+DX472+DX473&lt;=15,(DU471+DU472+DU473+DW471+DW472+DW473)*Percapita/30*GG$4,IF(DU471+DU472+DU473+DV471+DV472+DV473+DW471+DW472+DW473+DX471+DX472+DX473&gt;=16,Fixo/30*GG$4+(DU471+DU472+DU473+DV471+DV472+DV473+DW471+DW472+DW473+DX471+DX472-16)*Percapita/30*GG$4))))))</f>
        <v>0</v>
      </c>
      <c r="GH471" s="177">
        <f>IF(C471=4,SUM(DY471+DY472+DY473+EA471+EA472+EA473)*Percapita/30*GH$4+(DZ471+DZ472+DZ473+EB471+EB472+EB473)*Cadeirante/30*GH$4,IF(C471=3,IF(DY474+EA474=10,Fixo/30*GH$4+(DY471+DY472+DY473+EA471+EA472+EA473)*Percapita/30*GH$4+(DZ474+EB474)*Cadeirante/30*GH$4,IF(DY474+EA474&lt;=9,(DY474+EA474)*Crechee/30*GH$4)+(DZ474+EB474)*Cadeirante/30*GH$4+(DY471+DY472+DY473+EA471+EA472+EA473)*Percapita/30*GH$4)+IF(DY474+EA474&gt;=11,Fixo/30*GH$4+(DY474+EA474-10)*Crechee/30*GH$4,0),IF(C471=2,IF(DZ471+DZ472+DZ473+DZ474+EB471+EB472+EB473+EB474=1,Cadeirante/30*GH$4,IF(DZ471+DZ472+DZ473+DZ474+EB471+EB472+EB473+EB474=2,Fixo/30*GH$4,IF(DZ471+DZ472+DZ473+DZ474+EB471+EB472+EB473+EB474&gt;2,Fixo/30*GH$4+(DZ471+DZ472+DZ473+DZ474+EB471+EB472+EB473+EB474-2)*Cadeirante/30*GH$4)))+(DY471+DY472+DY473+EA471+EA472+EA473)*Percapita/30*GH$4+(DY474+EA474)*Crechee/30*GH$4,IF(C471=1,IF(DY471+DY472+DY473+DZ471+DZ472+DZ473+EA471+EA472+EA473+EB471+EB472+EB473&lt;=15,(DY471+DY472+DY473+EA471+EA472+EA473)*Percapita/30*GH$4,IF(DY471+DY472+DY473+DZ471+DZ472+DZ473+EA471+EA472+EA473+EB471+EB472+EB473&gt;=16,Fixo/30*GH$4+(DY471+DY472+DY473+DZ471+DZ472+DZ473+EA471+EA472+EA473+EB471+EB472-16)*Percapita/30*GH$4))))))</f>
        <v>0</v>
      </c>
      <c r="GI471" s="177">
        <f>IF(C471=4,SUM(EC471+EC472+EC473+EE471+EE472+EE473)*Percapita/30*GI$4+(ED471+ED472+ED473+EF471+EF472+EF473)*Cadeirante/30*GI$4,IF(C471=3,IF(EC474+EE474=10,Fixo/30*GI$4+(EC471+EC472+EC473+EE471+EE472+EE473)*Percapita/30*GI$4+(ED474+EF474)*Cadeirante/30*GI$4,IF(EC474+EE474&lt;=9,(EC474+EE474)*Crechee/30*GI$4)+(ED474+EF474)*Cadeirante/30*GI$4+(EC471+EC472+EC473+EE471+EE472+EE473)*Percapita/30*GI$4)+IF(EC474+EE474&gt;=11,Fixo/30*GI$4+(EC474+EE474-10)*Crechee/30*GI$4,0),IF(C471=2,IF(ED471+ED472+ED473+ED474+EF471+EF472+EF473+EF474=1,Cadeirante/30*GI$4,IF(ED471+ED472+ED473+ED474+EF471+EF472+EF473+EF474=2,Fixo/30*GI$4,IF(ED471+ED472+ED473+ED474+EF471+EF472+EF473+EF474&gt;2,Fixo/30*GI$4+(ED471+ED472+ED473+ED474+EF471+EF472+EF473+EF474-2)*Cadeirante/30*GI$4)))+(EC471+EC472+EC473+EE471+EE472+EE473)*Percapita/30*GI$4+(EC474+EE474)*Crechee/30*GI$4,IF(C471=1,IF(EC471+EC472+EC473+ED471+ED472+ED473+EE471+EE472+EE473+EF471+EF472+EF473&lt;=15,(EC471+EC472+EC473+EE471+EE472+EE473)*Percapita/30*GI$4,IF(EC471+EC472+EC473+ED471+ED472+ED473+EE471+EE472+EE473+EF471+EF472+EF473&gt;=16,Fixo/30*GI$4+(EC471+EC472+EC473+ED471+ED472+ED473+EE471+EE472+EE473+EF471+EF472-16)*Percapita/30*GI$4))))))</f>
        <v>0</v>
      </c>
      <c r="GJ471" s="177">
        <f>IF(C471=4,SUM(EG471+EG472+EG473+EI471+EI472+EI473)*Percapita/30*GJ$4+(EH471+EH472+EH473+EJ471+EJ472+EJ473)*Cadeirante/30*GJ$4,IF(C471=3,IF(EG474+EI474=10,Fixo/30*GJ$4+(EG471+EG472+EG473+EI471+EI472+EI473)*Percapita/30*GJ$4+(EH474+EJ474)*Cadeirante/30*GJ$4,IF(EG474+EI474&lt;=9,(EG474+EI474)*Crechee/30*GJ$4)+(EH474+EJ474)*Cadeirante/30*GJ$4+(EG471+EG472+EG473+EI471+EI472+EI473)*Percapita/30*GJ$4)+IF(EG474+EI474&gt;=11,Fixo/30*GJ$4+(EG474+EI474-10)*Crechee/30*GJ$4,0),IF(C471=2,IF(EH471+EH472+EH473+EH474+EJ471+EJ472+EJ473+EJ474=1,Cadeirante/30*GJ$4,IF(EH471+EH472+EH473+EH474+EJ471+EJ472+EJ473+EJ474=2,Fixo/30*GJ$4,IF(EH471+EH472+EH473+EH474+EJ471+EJ472+EJ473+EJ474&gt;2,Fixo/30*GJ$4+(EH471+EH472+EH473+EH474+EJ471+EJ472+EJ473+EJ474-2)*Cadeirante/30*GJ$4)))+(EG471+EG472+EG473+EI471+EI472+EI473)*Percapita/30*GJ$4+(EG474+EI474)*Crechee/30*GJ$4,IF(C471=1,IF(EG471+EG472+EG473+EH471+EH472+EH473+EI471+EI472+EI473+EJ471+EJ472+EJ473&lt;=15,(EG471+EG472+EG473+EI471+EI472+EI473)*Percapita/30*GJ$4,IF(EG471+EG472+EG473+EH471+EH472+EH473+EI471+EI472+EI473+EJ471+EJ472+EJ473&gt;=16,Fixo/30*GJ$4+(EG471+EG472+EG473+EH471+EH472+EH473+EI471+EI472+EI473+EJ471+EJ472-16)*Percapita/30*GJ$4))))))</f>
        <v>0</v>
      </c>
      <c r="GK471" s="178"/>
      <c r="GL471" s="103">
        <f t="shared" si="535"/>
        <v>0</v>
      </c>
      <c r="GM471" s="124"/>
      <c r="GN471" s="104">
        <f>SUMIF(V471:V474,"&lt;0")*Cadeirante/30*GN$4+SUMIF(X471:X474,"&lt;0")*Cadeirante/30*GN$4</f>
        <v>0</v>
      </c>
      <c r="GO471" s="104">
        <f>SUMIF(Z471:Z474,"&lt;0")*Cadeirante/30*GO$4+SUMIF(AB471:AB474,"&lt;0")*Cadeirante/30*GO$4</f>
        <v>0</v>
      </c>
      <c r="GP471" s="104">
        <f>SUMIF(AD471:AD474,"&lt;0")*Cadeirante/30*GP$4+SUMIF(AF471:AF474,"&lt;0")*Cadeirante/30*GP$4</f>
        <v>0</v>
      </c>
      <c r="GQ471" s="104">
        <f>SUMIF(AH471:AH474,"&lt;0")*Cadeirante/30*GQ$4+SUMIF(AJ471:AJ474,"&lt;0")*Cadeirante/30*GQ$4</f>
        <v>0</v>
      </c>
      <c r="GR471" s="104">
        <f>SUMIF(AL471:AL474,"&lt;0")*Cadeirante/30*GR$4+SUMIF(AN471:AN474,"&lt;0")*Cadeirante/30*GR$4</f>
        <v>0</v>
      </c>
      <c r="GS471" s="104">
        <f>SUMIF(AP471:AP474,"&lt;0")*Cadeirante/30*GS$4+SUMIF(AR471:AR474,"&lt;0")*Cadeirante/30*GS$4</f>
        <v>0</v>
      </c>
      <c r="GT471" s="104">
        <f>SUMIF(AT471:AT474,"&lt;0")*Cadeirante/30*GT$4+SUMIF(AV471:AV474,"&lt;0")*Cadeirante/30*GT$4</f>
        <v>0</v>
      </c>
      <c r="GU471" s="104">
        <f>SUMIF(AX471:AX474,"&lt;0")*Cadeirante/30*GU$4+SUMIF(AZ471:AZ474,"&lt;0")*Cadeirante/30*GU$4</f>
        <v>0</v>
      </c>
      <c r="GV471" s="104">
        <f>SUMIF(BB471:BB474,"&lt;0")*Cadeirante/30*GV$4+SUMIF(BD471:BD474,"&lt;0")*Cadeirante/30*GV$4</f>
        <v>0</v>
      </c>
      <c r="GW471" s="104">
        <f>SUMIF(BF471:BF474,"&lt;0")*Cadeirante/30*GW$4+SUMIF(BH471:BH474,"&lt;0")*Cadeirante/30*GW$4</f>
        <v>0</v>
      </c>
      <c r="GX471" s="104">
        <f>SUMIF(BJ471:BJ474,"&lt;0")*Cadeirante/30*GX$4+SUMIF(BL471:BL474,"&lt;0")*Cadeirante/30*GX$4</f>
        <v>0</v>
      </c>
      <c r="GY471" s="104">
        <f>SUMIF(BN471:BN474,"&lt;0")*Cadeirante/30*GY$4+SUMIF(BP471:BP474,"&lt;0")*Cadeirante/30*GY$4</f>
        <v>0</v>
      </c>
      <c r="GZ471" s="104">
        <f>SUMIF(BR471:BR474,"&lt;0")*Cadeirante/30*GZ$4+SUMIF(BT471:BT474,"&lt;0")*Cadeirante/30*GZ$4</f>
        <v>0</v>
      </c>
      <c r="HA471" s="104">
        <f>SUMIF(BV471:BV474,"&lt;0")*Cadeirante/30*HA$4+SUMIF(BX471:BX474,"&lt;0")*Cadeirante/30*HA$4</f>
        <v>0</v>
      </c>
      <c r="HB471" s="104">
        <f>SUMIF(BZ471:BZ474,"&lt;0")*Cadeirante/30*HB$4+SUMIF(CB471:CB474,"&lt;0")*Cadeirante/30*HB$4</f>
        <v>0</v>
      </c>
      <c r="HC471" s="104">
        <f>SUMIF(CD471:CD474,"&lt;0")*Cadeirante/30*HC$4+SUMIF(CF471:CF474,"&lt;0")*Cadeirante/30*HC$4</f>
        <v>0</v>
      </c>
      <c r="HD471" s="104">
        <f>SUMIF(CH471:CH474,"&lt;0")*Cadeirante/30*HD$4+SUMIF(CJ471:CJ474,"&lt;0")*Cadeirante/30*HD$4</f>
        <v>0</v>
      </c>
      <c r="HE471" s="104">
        <f>SUMIF(CL471:CL474,"&lt;0")*Cadeirante/30*HE$4+SUMIF(CN471:CN474,"&lt;0")*Cadeirante/30*HE$4</f>
        <v>0</v>
      </c>
      <c r="HF471" s="104">
        <f>SUMIF(CP471:CP474,"&lt;0")*Cadeirante/30*HF$4+SUMIF(CR471:CR474,"&lt;0")*Cadeirante/30*HF$4</f>
        <v>0</v>
      </c>
      <c r="HG471" s="104">
        <f>SUMIF(CT471:CT474,"&lt;0")*Cadeirante/30*HG$4+SUMIF(CV471:CV474,"&lt;0")*Cadeirante/30*HG$4</f>
        <v>0</v>
      </c>
      <c r="HH471" s="104">
        <f>SUMIF(CX471:CX474,"&lt;0")*Cadeirante/30*HH$4+SUMIF(CZ471:CZ474,"&lt;0")*Cadeirante/30*HH$4</f>
        <v>0</v>
      </c>
      <c r="HI471" s="104">
        <f>SUMIF(DB471:DB474,"&lt;0")*Cadeirante/30*HI$4+SUMIF(DD471:DD474,"&lt;0")*Cadeirante/30*HI$4</f>
        <v>0</v>
      </c>
      <c r="HJ471" s="104">
        <f>SUMIF(DF471:DF474,"&lt;0")*Cadeirante/30*HJ$4+SUMIF(DH471:DH474,"&lt;0")*Cadeirante/30*HJ$4</f>
        <v>0</v>
      </c>
      <c r="HK471" s="104">
        <f>SUMIF(DJ471:DJ474,"&lt;0")*Cadeirante/30*HK$4+SUMIF(DL471:DL474,"&lt;0")*Cadeirante/30*HK$4</f>
        <v>0</v>
      </c>
      <c r="HL471" s="104">
        <f>SUMIF(DN471:DN474,"&lt;0")*Cadeirante/30*HL$4+SUMIF(DP471:DP474,"&lt;0")*Cadeirante/30*HL$4</f>
        <v>0</v>
      </c>
      <c r="HM471" s="104">
        <f>SUMIF(DR471:DR474,"&lt;0")*Cadeirante/30*HM$4+SUMIF(DT471:DT474,"&lt;0")*Cadeirante/30*HM$4</f>
        <v>0</v>
      </c>
      <c r="HN471" s="104">
        <f>SUMIF(DV471:DV474,"&lt;0")*Cadeirante/30*HN$4+SUMIF(DX471:DX474,"&lt;0")*Cadeirante/30*HN$4</f>
        <v>0</v>
      </c>
      <c r="HO471" s="104">
        <f>SUMIF(DZ471:DZ474,"&lt;0")*Cadeirante/30*HO$4+SUMIF(EB471:EB474,"&lt;0")*Cadeirante/30*HO$4</f>
        <v>0</v>
      </c>
      <c r="HP471" s="104">
        <f>SUMIF(ED471:ED474,"&lt;0")*Cadeirante/30*HP$4+SUMIF(EF471:EF474,"&lt;0")*Cadeirante/30*HP$4</f>
        <v>0</v>
      </c>
      <c r="HQ471" s="64"/>
      <c r="HR471" s="64"/>
      <c r="HS471" s="64"/>
      <c r="HT471" s="64"/>
      <c r="HU471" s="64"/>
      <c r="HV471" s="64"/>
      <c r="HW471" s="176">
        <v>17629.309999999998</v>
      </c>
      <c r="HX471" s="64"/>
      <c r="HY471" s="280">
        <f>IF(ISTEXT(EM471), VALUE(EM471), EM471)</f>
        <v>749.33833333333303</v>
      </c>
      <c r="HZ471" s="280">
        <f>IF(ISTEXT(EN471), VALUE(EN471), EN471)</f>
        <v>0</v>
      </c>
      <c r="IA471" s="280">
        <f>IF(ISTEXT(EO471), VALUE(EO471), EO471)</f>
        <v>0</v>
      </c>
      <c r="IB471" s="64" t="b">
        <f>HW471=FE471</f>
        <v>0</v>
      </c>
      <c r="IC471" s="64"/>
    </row>
    <row r="472" spans="1:237" s="106" customFormat="1" ht="22.5" customHeight="1" x14ac:dyDescent="0.25">
      <c r="A472" s="368" t="s">
        <v>3625</v>
      </c>
      <c r="B472" s="369" t="s">
        <v>3626</v>
      </c>
      <c r="C472" s="370" t="s">
        <v>3233</v>
      </c>
      <c r="D472" s="371" t="s">
        <v>3622</v>
      </c>
      <c r="E472" s="371" t="s">
        <v>3627</v>
      </c>
      <c r="F472" s="372" t="s">
        <v>3224</v>
      </c>
      <c r="G472" s="372" t="s">
        <v>3225</v>
      </c>
      <c r="H472" s="373" t="s">
        <v>199</v>
      </c>
      <c r="I472" s="374" t="s">
        <v>3628</v>
      </c>
      <c r="J472" s="421" t="s">
        <v>3268</v>
      </c>
      <c r="K472" s="421" t="s">
        <v>3234</v>
      </c>
      <c r="L472" s="329">
        <f>CONTINUA!BV472</f>
        <v>0</v>
      </c>
      <c r="M472" s="329">
        <f>CONTINUA!BW472</f>
        <v>0</v>
      </c>
      <c r="N472" s="895"/>
      <c r="O472" s="896" t="s">
        <v>4045</v>
      </c>
      <c r="P472" s="897" t="s">
        <v>4035</v>
      </c>
      <c r="Q472" s="400">
        <v>5</v>
      </c>
      <c r="R472" s="401">
        <v>3</v>
      </c>
      <c r="S472" s="400"/>
      <c r="T472" s="401">
        <v>2</v>
      </c>
      <c r="U472" s="400"/>
      <c r="V472" s="401"/>
      <c r="W472" s="400"/>
      <c r="X472" s="401"/>
      <c r="Y472" s="400"/>
      <c r="Z472" s="401"/>
      <c r="AA472" s="400"/>
      <c r="AB472" s="401"/>
      <c r="AC472" s="400"/>
      <c r="AD472" s="401"/>
      <c r="AE472" s="400"/>
      <c r="AF472" s="401"/>
      <c r="AG472" s="400"/>
      <c r="AH472" s="401"/>
      <c r="AI472" s="400"/>
      <c r="AJ472" s="401"/>
      <c r="AK472" s="400"/>
      <c r="AL472" s="401"/>
      <c r="AM472" s="400"/>
      <c r="AN472" s="401"/>
      <c r="AO472" s="400"/>
      <c r="AP472" s="401"/>
      <c r="AQ472" s="400"/>
      <c r="AR472" s="401"/>
      <c r="AS472" s="400"/>
      <c r="AT472" s="401"/>
      <c r="AU472" s="400"/>
      <c r="AV472" s="401"/>
      <c r="AW472" s="400"/>
      <c r="AX472" s="401"/>
      <c r="AY472" s="400"/>
      <c r="AZ472" s="401"/>
      <c r="BA472" s="400"/>
      <c r="BB472" s="401"/>
      <c r="BC472" s="400"/>
      <c r="BD472" s="401"/>
      <c r="BE472" s="400"/>
      <c r="BF472" s="401"/>
      <c r="BG472" s="400"/>
      <c r="BH472" s="401"/>
      <c r="BI472" s="400"/>
      <c r="BJ472" s="401"/>
      <c r="BK472" s="400"/>
      <c r="BL472" s="401"/>
      <c r="BM472" s="400"/>
      <c r="BN472" s="401"/>
      <c r="BO472" s="400"/>
      <c r="BP472" s="401"/>
      <c r="BQ472" s="400"/>
      <c r="BR472" s="401"/>
      <c r="BS472" s="400"/>
      <c r="BT472" s="401"/>
      <c r="BU472" s="400"/>
      <c r="BV472" s="401"/>
      <c r="BW472" s="400"/>
      <c r="BX472" s="401"/>
      <c r="BY472" s="400"/>
      <c r="BZ472" s="401"/>
      <c r="CA472" s="400"/>
      <c r="CB472" s="401"/>
      <c r="CC472" s="400"/>
      <c r="CD472" s="401"/>
      <c r="CE472" s="400"/>
      <c r="CF472" s="401"/>
      <c r="CG472" s="400"/>
      <c r="CH472" s="401"/>
      <c r="CI472" s="400"/>
      <c r="CJ472" s="401"/>
      <c r="CK472" s="400"/>
      <c r="CL472" s="401"/>
      <c r="CM472" s="400"/>
      <c r="CN472" s="401"/>
      <c r="CO472" s="400"/>
      <c r="CP472" s="401"/>
      <c r="CQ472" s="400"/>
      <c r="CR472" s="401"/>
      <c r="CS472" s="400"/>
      <c r="CT472" s="401"/>
      <c r="CU472" s="400"/>
      <c r="CV472" s="401"/>
      <c r="CW472" s="400"/>
      <c r="CX472" s="401"/>
      <c r="CY472" s="400"/>
      <c r="CZ472" s="401"/>
      <c r="DA472" s="400"/>
      <c r="DB472" s="401"/>
      <c r="DC472" s="400"/>
      <c r="DD472" s="401"/>
      <c r="DE472" s="400"/>
      <c r="DF472" s="401"/>
      <c r="DG472" s="400"/>
      <c r="DH472" s="401"/>
      <c r="DI472" s="400"/>
      <c r="DJ472" s="401"/>
      <c r="DK472" s="400"/>
      <c r="DL472" s="401"/>
      <c r="DM472" s="400"/>
      <c r="DN472" s="401"/>
      <c r="DO472" s="400"/>
      <c r="DP472" s="401"/>
      <c r="DQ472" s="400"/>
      <c r="DR472" s="401"/>
      <c r="DS472" s="400"/>
      <c r="DT472" s="401"/>
      <c r="DU472" s="400"/>
      <c r="DV472" s="401"/>
      <c r="DW472" s="400"/>
      <c r="DX472" s="401"/>
      <c r="DY472" s="400"/>
      <c r="DZ472" s="401"/>
      <c r="EA472" s="400"/>
      <c r="EB472" s="401"/>
      <c r="EC472" s="400"/>
      <c r="ED472" s="401"/>
      <c r="EE472" s="400"/>
      <c r="EF472" s="401"/>
      <c r="EG472" s="400"/>
      <c r="EH472" s="401"/>
      <c r="EI472" s="400"/>
      <c r="EJ472" s="447"/>
      <c r="EK472" s="511"/>
      <c r="EL472" s="514"/>
      <c r="EM472" s="448"/>
      <c r="EN472" s="344"/>
      <c r="EO472" s="345"/>
      <c r="EP472" s="171">
        <f t="shared" si="528"/>
        <v>5</v>
      </c>
      <c r="EQ472" s="171">
        <f t="shared" si="529"/>
        <v>0</v>
      </c>
      <c r="ER472" s="171">
        <f t="shared" si="530"/>
        <v>0</v>
      </c>
      <c r="ES472" s="171">
        <f t="shared" si="531"/>
        <v>3</v>
      </c>
      <c r="ET472" s="171">
        <f t="shared" si="532"/>
        <v>0</v>
      </c>
      <c r="EU472" s="171">
        <f t="shared" si="533"/>
        <v>2</v>
      </c>
      <c r="EV472" s="172">
        <f t="shared" si="534"/>
        <v>10</v>
      </c>
      <c r="EW472" s="173"/>
      <c r="EX472" s="248">
        <f t="shared" si="546"/>
        <v>0</v>
      </c>
      <c r="EY472" s="174">
        <f>(L472*regular)+(M472*Cadeirantee)</f>
        <v>0</v>
      </c>
      <c r="EZ472" s="249">
        <f>SUMIF(FG472:GJ472,"&gt;0")</f>
        <v>0</v>
      </c>
      <c r="FA472" s="249">
        <f>SUMIF(FG472:GJ472,"&lt;0")+SUMIF(GN472:HP472,"&lt;0")</f>
        <v>0</v>
      </c>
      <c r="FB472" s="174">
        <v>0</v>
      </c>
      <c r="FC472" s="126">
        <f>N472*km*'VALORES TABELA'!$B$13</f>
        <v>0</v>
      </c>
      <c r="FD472" s="250">
        <f t="shared" ref="FD472:FD475" si="547">GL472</f>
        <v>0</v>
      </c>
      <c r="FE472" s="105"/>
      <c r="FF472" s="119"/>
      <c r="FG472" s="119"/>
      <c r="FH472" s="119"/>
      <c r="FI472" s="119"/>
      <c r="FJ472" s="119"/>
      <c r="FK472" s="119"/>
      <c r="FL472" s="119"/>
      <c r="FM472" s="119"/>
      <c r="FN472" s="119"/>
      <c r="FO472" s="119"/>
      <c r="FP472" s="119"/>
      <c r="FQ472" s="119"/>
      <c r="FR472" s="119"/>
      <c r="FS472" s="119"/>
      <c r="FT472" s="119"/>
      <c r="FU472" s="119"/>
      <c r="FV472" s="119"/>
      <c r="FW472" s="119"/>
      <c r="FX472" s="119"/>
      <c r="FY472" s="119"/>
      <c r="FZ472" s="119"/>
      <c r="GA472" s="119"/>
      <c r="GB472" s="119"/>
      <c r="GC472" s="119"/>
      <c r="GD472" s="119"/>
      <c r="GE472" s="119"/>
      <c r="GF472" s="119"/>
      <c r="GG472" s="119"/>
      <c r="GH472" s="119"/>
      <c r="GI472" s="119"/>
      <c r="GJ472" s="119"/>
      <c r="GK472" s="251"/>
      <c r="GL472" s="103">
        <f t="shared" si="535"/>
        <v>0</v>
      </c>
      <c r="GM472" s="124"/>
      <c r="GN472" s="104"/>
      <c r="GO472" s="104"/>
      <c r="GP472" s="104"/>
      <c r="GQ472" s="104"/>
      <c r="GR472" s="104"/>
      <c r="GS472" s="104"/>
      <c r="GT472" s="104"/>
      <c r="GU472" s="104"/>
      <c r="GV472" s="104"/>
      <c r="GW472" s="104"/>
      <c r="GX472" s="104"/>
      <c r="GY472" s="104"/>
      <c r="GZ472" s="104"/>
      <c r="HA472" s="104"/>
      <c r="HB472" s="104"/>
      <c r="HC472" s="104"/>
      <c r="HD472" s="104"/>
      <c r="HE472" s="104"/>
      <c r="HF472" s="104"/>
      <c r="HG472" s="104"/>
      <c r="HH472" s="104"/>
      <c r="HI472" s="104"/>
      <c r="HJ472" s="104"/>
      <c r="HK472" s="104"/>
      <c r="HL472" s="104"/>
      <c r="HM472" s="104"/>
      <c r="HN472" s="104"/>
      <c r="HO472" s="104"/>
      <c r="HP472" s="104"/>
      <c r="HQ472" s="64"/>
      <c r="HR472" s="64"/>
      <c r="HS472" s="64"/>
      <c r="HT472" s="64"/>
      <c r="HU472" s="64"/>
      <c r="HV472" s="64"/>
      <c r="HW472" s="105"/>
      <c r="HX472" s="64"/>
      <c r="HY472" s="280">
        <f t="shared" ref="HY472:HY475" si="548">IF(ISTEXT(EM472), VALUE(EM472), EM472)</f>
        <v>0</v>
      </c>
      <c r="HZ472" s="280">
        <f t="shared" ref="HZ472:HZ475" si="549">IF(ISTEXT(EN472), VALUE(EN472), EN472)</f>
        <v>0</v>
      </c>
      <c r="IA472" s="280">
        <f t="shared" ref="IA472:IA475" si="550">IF(ISTEXT(EO472), VALUE(EO472), EO472)</f>
        <v>0</v>
      </c>
      <c r="IB472" s="64"/>
      <c r="IC472" s="64"/>
    </row>
    <row r="473" spans="1:237" s="106" customFormat="1" ht="22.5" customHeight="1" x14ac:dyDescent="0.25">
      <c r="A473" s="368" t="s">
        <v>3625</v>
      </c>
      <c r="B473" s="369" t="s">
        <v>3626</v>
      </c>
      <c r="C473" s="375" t="s">
        <v>3233</v>
      </c>
      <c r="D473" s="371" t="s">
        <v>3622</v>
      </c>
      <c r="E473" s="371" t="s">
        <v>3627</v>
      </c>
      <c r="F473" s="376" t="s">
        <v>3224</v>
      </c>
      <c r="G473" s="376" t="s">
        <v>3225</v>
      </c>
      <c r="H473" s="373" t="s">
        <v>199</v>
      </c>
      <c r="I473" s="374" t="s">
        <v>3628</v>
      </c>
      <c r="J473" s="421" t="s">
        <v>3268</v>
      </c>
      <c r="K473" s="422" t="s">
        <v>3235</v>
      </c>
      <c r="L473" s="329">
        <f>CONTINUA!BV473</f>
        <v>0</v>
      </c>
      <c r="M473" s="329">
        <f>CONTINUA!BW473</f>
        <v>0</v>
      </c>
      <c r="N473" s="895"/>
      <c r="O473" s="896" t="s">
        <v>4045</v>
      </c>
      <c r="P473" s="897" t="s">
        <v>4035</v>
      </c>
      <c r="Q473" s="400"/>
      <c r="R473" s="401"/>
      <c r="S473" s="400"/>
      <c r="T473" s="401"/>
      <c r="U473" s="400"/>
      <c r="V473" s="401"/>
      <c r="W473" s="400"/>
      <c r="X473" s="401"/>
      <c r="Y473" s="400"/>
      <c r="Z473" s="401"/>
      <c r="AA473" s="400"/>
      <c r="AB473" s="401"/>
      <c r="AC473" s="400"/>
      <c r="AD473" s="401"/>
      <c r="AE473" s="400"/>
      <c r="AF473" s="401"/>
      <c r="AG473" s="400"/>
      <c r="AH473" s="401"/>
      <c r="AI473" s="400"/>
      <c r="AJ473" s="401"/>
      <c r="AK473" s="400"/>
      <c r="AL473" s="401"/>
      <c r="AM473" s="400"/>
      <c r="AN473" s="401"/>
      <c r="AO473" s="400"/>
      <c r="AP473" s="401"/>
      <c r="AQ473" s="400"/>
      <c r="AR473" s="401"/>
      <c r="AS473" s="400"/>
      <c r="AT473" s="401"/>
      <c r="AU473" s="400"/>
      <c r="AV473" s="401"/>
      <c r="AW473" s="400"/>
      <c r="AX473" s="401"/>
      <c r="AY473" s="400"/>
      <c r="AZ473" s="401"/>
      <c r="BA473" s="400"/>
      <c r="BB473" s="401"/>
      <c r="BC473" s="400"/>
      <c r="BD473" s="401"/>
      <c r="BE473" s="400"/>
      <c r="BF473" s="401"/>
      <c r="BG473" s="400"/>
      <c r="BH473" s="401"/>
      <c r="BI473" s="400"/>
      <c r="BJ473" s="401"/>
      <c r="BK473" s="400"/>
      <c r="BL473" s="401"/>
      <c r="BM473" s="400"/>
      <c r="BN473" s="401"/>
      <c r="BO473" s="400"/>
      <c r="BP473" s="401"/>
      <c r="BQ473" s="400"/>
      <c r="BR473" s="401"/>
      <c r="BS473" s="400"/>
      <c r="BT473" s="401"/>
      <c r="BU473" s="400"/>
      <c r="BV473" s="401"/>
      <c r="BW473" s="400"/>
      <c r="BX473" s="401"/>
      <c r="BY473" s="400"/>
      <c r="BZ473" s="401"/>
      <c r="CA473" s="400"/>
      <c r="CB473" s="401"/>
      <c r="CC473" s="400"/>
      <c r="CD473" s="401"/>
      <c r="CE473" s="400"/>
      <c r="CF473" s="401"/>
      <c r="CG473" s="400"/>
      <c r="CH473" s="401"/>
      <c r="CI473" s="400"/>
      <c r="CJ473" s="401"/>
      <c r="CK473" s="400"/>
      <c r="CL473" s="401"/>
      <c r="CM473" s="400"/>
      <c r="CN473" s="401"/>
      <c r="CO473" s="400"/>
      <c r="CP473" s="401"/>
      <c r="CQ473" s="400"/>
      <c r="CR473" s="401"/>
      <c r="CS473" s="400"/>
      <c r="CT473" s="401"/>
      <c r="CU473" s="400"/>
      <c r="CV473" s="401"/>
      <c r="CW473" s="400"/>
      <c r="CX473" s="401"/>
      <c r="CY473" s="400"/>
      <c r="CZ473" s="401"/>
      <c r="DA473" s="400"/>
      <c r="DB473" s="401"/>
      <c r="DC473" s="400"/>
      <c r="DD473" s="401"/>
      <c r="DE473" s="400"/>
      <c r="DF473" s="401"/>
      <c r="DG473" s="400"/>
      <c r="DH473" s="401"/>
      <c r="DI473" s="400"/>
      <c r="DJ473" s="401"/>
      <c r="DK473" s="400"/>
      <c r="DL473" s="401"/>
      <c r="DM473" s="400"/>
      <c r="DN473" s="401"/>
      <c r="DO473" s="400"/>
      <c r="DP473" s="401"/>
      <c r="DQ473" s="400"/>
      <c r="DR473" s="401"/>
      <c r="DS473" s="400"/>
      <c r="DT473" s="401"/>
      <c r="DU473" s="400"/>
      <c r="DV473" s="401"/>
      <c r="DW473" s="400"/>
      <c r="DX473" s="401"/>
      <c r="DY473" s="400"/>
      <c r="DZ473" s="401"/>
      <c r="EA473" s="400"/>
      <c r="EB473" s="401"/>
      <c r="EC473" s="400"/>
      <c r="ED473" s="401"/>
      <c r="EE473" s="400"/>
      <c r="EF473" s="401"/>
      <c r="EG473" s="400"/>
      <c r="EH473" s="401"/>
      <c r="EI473" s="400"/>
      <c r="EJ473" s="447"/>
      <c r="EK473" s="511"/>
      <c r="EL473" s="514"/>
      <c r="EM473" s="448"/>
      <c r="EN473" s="344"/>
      <c r="EO473" s="345"/>
      <c r="EP473" s="171">
        <f t="shared" si="528"/>
        <v>0</v>
      </c>
      <c r="EQ473" s="171">
        <f t="shared" si="529"/>
        <v>0</v>
      </c>
      <c r="ER473" s="171">
        <f t="shared" si="530"/>
        <v>0</v>
      </c>
      <c r="ES473" s="171">
        <f t="shared" si="531"/>
        <v>0</v>
      </c>
      <c r="ET473" s="171">
        <f t="shared" si="532"/>
        <v>0</v>
      </c>
      <c r="EU473" s="171">
        <f t="shared" si="533"/>
        <v>0</v>
      </c>
      <c r="EV473" s="172">
        <f t="shared" si="534"/>
        <v>0</v>
      </c>
      <c r="EW473" s="125"/>
      <c r="EX473" s="248">
        <f t="shared" si="546"/>
        <v>0</v>
      </c>
      <c r="EY473" s="174">
        <f>(L473*regular)+(M473*Cadeirantee)</f>
        <v>0</v>
      </c>
      <c r="EZ473" s="249">
        <f>SUMIF(FG473:GJ473,"&gt;0")</f>
        <v>0</v>
      </c>
      <c r="FA473" s="249">
        <f>SUMIF(FG473:GJ473,"&lt;0")+SUMIF(GN473:HP473,"&lt;0")</f>
        <v>0</v>
      </c>
      <c r="FB473" s="174">
        <v>0</v>
      </c>
      <c r="FC473" s="126">
        <f>N473*km*'VALORES TABELA'!$B$13</f>
        <v>0</v>
      </c>
      <c r="FD473" s="250">
        <f t="shared" si="547"/>
        <v>0</v>
      </c>
      <c r="FE473" s="105"/>
      <c r="FF473" s="108"/>
      <c r="FG473" s="108"/>
      <c r="FH473" s="108"/>
      <c r="FI473" s="108"/>
      <c r="FJ473" s="108"/>
      <c r="FK473" s="108"/>
      <c r="FL473" s="108"/>
      <c r="FM473" s="108"/>
      <c r="FN473" s="108"/>
      <c r="FO473" s="108"/>
      <c r="FP473" s="108"/>
      <c r="FQ473" s="108"/>
      <c r="FR473" s="108"/>
      <c r="FS473" s="108"/>
      <c r="FT473" s="108"/>
      <c r="FU473" s="108"/>
      <c r="FV473" s="108"/>
      <c r="FW473" s="108"/>
      <c r="FX473" s="108"/>
      <c r="FY473" s="108"/>
      <c r="FZ473" s="108"/>
      <c r="GA473" s="108"/>
      <c r="GB473" s="108"/>
      <c r="GC473" s="108"/>
      <c r="GD473" s="108"/>
      <c r="GE473" s="108"/>
      <c r="GF473" s="108"/>
      <c r="GG473" s="108"/>
      <c r="GH473" s="108"/>
      <c r="GI473" s="108"/>
      <c r="GJ473" s="108"/>
      <c r="GK473" s="251"/>
      <c r="GL473" s="103">
        <f t="shared" si="535"/>
        <v>0</v>
      </c>
      <c r="GM473" s="124"/>
      <c r="GN473" s="104"/>
      <c r="GO473" s="104"/>
      <c r="GP473" s="104"/>
      <c r="GQ473" s="104"/>
      <c r="GR473" s="104"/>
      <c r="GS473" s="104"/>
      <c r="GT473" s="104"/>
      <c r="GU473" s="104"/>
      <c r="GV473" s="104"/>
      <c r="GW473" s="104"/>
      <c r="GX473" s="104"/>
      <c r="GY473" s="104"/>
      <c r="GZ473" s="104"/>
      <c r="HA473" s="104"/>
      <c r="HB473" s="104"/>
      <c r="HC473" s="104"/>
      <c r="HD473" s="104"/>
      <c r="HE473" s="104"/>
      <c r="HF473" s="104"/>
      <c r="HG473" s="104"/>
      <c r="HH473" s="104"/>
      <c r="HI473" s="104"/>
      <c r="HJ473" s="104"/>
      <c r="HK473" s="104"/>
      <c r="HL473" s="104"/>
      <c r="HM473" s="104"/>
      <c r="HN473" s="104"/>
      <c r="HO473" s="104"/>
      <c r="HP473" s="104"/>
      <c r="HQ473" s="64"/>
      <c r="HR473" s="64"/>
      <c r="HS473" s="64"/>
      <c r="HT473" s="64"/>
      <c r="HU473" s="64"/>
      <c r="HV473" s="64"/>
      <c r="HW473" s="105"/>
      <c r="HX473" s="64"/>
      <c r="HY473" s="280">
        <f t="shared" si="548"/>
        <v>0</v>
      </c>
      <c r="HZ473" s="280">
        <f t="shared" si="549"/>
        <v>0</v>
      </c>
      <c r="IA473" s="280">
        <f t="shared" si="550"/>
        <v>0</v>
      </c>
      <c r="IB473" s="64"/>
      <c r="IC473" s="64"/>
    </row>
    <row r="474" spans="1:237" s="106" customFormat="1" ht="22.5" customHeight="1" x14ac:dyDescent="0.25">
      <c r="A474" s="368" t="s">
        <v>3625</v>
      </c>
      <c r="B474" s="369" t="s">
        <v>3626</v>
      </c>
      <c r="C474" s="375" t="s">
        <v>3233</v>
      </c>
      <c r="D474" s="371" t="s">
        <v>3622</v>
      </c>
      <c r="E474" s="371" t="s">
        <v>3627</v>
      </c>
      <c r="F474" s="376" t="s">
        <v>3224</v>
      </c>
      <c r="G474" s="376" t="s">
        <v>3225</v>
      </c>
      <c r="H474" s="373" t="s">
        <v>199</v>
      </c>
      <c r="I474" s="374" t="s">
        <v>3628</v>
      </c>
      <c r="J474" s="421" t="s">
        <v>3268</v>
      </c>
      <c r="K474" s="423" t="s">
        <v>3236</v>
      </c>
      <c r="L474" s="329">
        <f>CONTINUA!BV474</f>
        <v>0</v>
      </c>
      <c r="M474" s="329">
        <f>CONTINUA!BW474</f>
        <v>0</v>
      </c>
      <c r="N474" s="895"/>
      <c r="O474" s="896" t="s">
        <v>4045</v>
      </c>
      <c r="P474" s="897" t="s">
        <v>4035</v>
      </c>
      <c r="Q474" s="400"/>
      <c r="R474" s="401"/>
      <c r="S474" s="400"/>
      <c r="T474" s="401"/>
      <c r="U474" s="400"/>
      <c r="V474" s="401"/>
      <c r="W474" s="400"/>
      <c r="X474" s="401"/>
      <c r="Y474" s="400"/>
      <c r="Z474" s="401"/>
      <c r="AA474" s="400"/>
      <c r="AB474" s="401"/>
      <c r="AC474" s="400"/>
      <c r="AD474" s="401"/>
      <c r="AE474" s="400"/>
      <c r="AF474" s="401"/>
      <c r="AG474" s="400"/>
      <c r="AH474" s="401"/>
      <c r="AI474" s="400"/>
      <c r="AJ474" s="401"/>
      <c r="AK474" s="400"/>
      <c r="AL474" s="401"/>
      <c r="AM474" s="400"/>
      <c r="AN474" s="401"/>
      <c r="AO474" s="400"/>
      <c r="AP474" s="401"/>
      <c r="AQ474" s="400"/>
      <c r="AR474" s="401"/>
      <c r="AS474" s="400"/>
      <c r="AT474" s="401"/>
      <c r="AU474" s="400"/>
      <c r="AV474" s="401"/>
      <c r="AW474" s="400"/>
      <c r="AX474" s="401"/>
      <c r="AY474" s="400"/>
      <c r="AZ474" s="401"/>
      <c r="BA474" s="400"/>
      <c r="BB474" s="401"/>
      <c r="BC474" s="400"/>
      <c r="BD474" s="401"/>
      <c r="BE474" s="400"/>
      <c r="BF474" s="401"/>
      <c r="BG474" s="400"/>
      <c r="BH474" s="401"/>
      <c r="BI474" s="400"/>
      <c r="BJ474" s="401"/>
      <c r="BK474" s="400"/>
      <c r="BL474" s="401"/>
      <c r="BM474" s="400"/>
      <c r="BN474" s="401"/>
      <c r="BO474" s="400"/>
      <c r="BP474" s="401"/>
      <c r="BQ474" s="400"/>
      <c r="BR474" s="401"/>
      <c r="BS474" s="400"/>
      <c r="BT474" s="401"/>
      <c r="BU474" s="400"/>
      <c r="BV474" s="401"/>
      <c r="BW474" s="400"/>
      <c r="BX474" s="401"/>
      <c r="BY474" s="400"/>
      <c r="BZ474" s="401"/>
      <c r="CA474" s="400"/>
      <c r="CB474" s="401"/>
      <c r="CC474" s="400"/>
      <c r="CD474" s="401"/>
      <c r="CE474" s="400"/>
      <c r="CF474" s="401"/>
      <c r="CG474" s="400"/>
      <c r="CH474" s="401"/>
      <c r="CI474" s="400"/>
      <c r="CJ474" s="401"/>
      <c r="CK474" s="400"/>
      <c r="CL474" s="401"/>
      <c r="CM474" s="400"/>
      <c r="CN474" s="401"/>
      <c r="CO474" s="400"/>
      <c r="CP474" s="401"/>
      <c r="CQ474" s="400"/>
      <c r="CR474" s="401"/>
      <c r="CS474" s="400"/>
      <c r="CT474" s="401"/>
      <c r="CU474" s="400"/>
      <c r="CV474" s="401"/>
      <c r="CW474" s="400"/>
      <c r="CX474" s="401"/>
      <c r="CY474" s="400"/>
      <c r="CZ474" s="401"/>
      <c r="DA474" s="400"/>
      <c r="DB474" s="401"/>
      <c r="DC474" s="400"/>
      <c r="DD474" s="401"/>
      <c r="DE474" s="400"/>
      <c r="DF474" s="401"/>
      <c r="DG474" s="400"/>
      <c r="DH474" s="401"/>
      <c r="DI474" s="400"/>
      <c r="DJ474" s="401"/>
      <c r="DK474" s="400"/>
      <c r="DL474" s="401"/>
      <c r="DM474" s="400"/>
      <c r="DN474" s="401"/>
      <c r="DO474" s="400"/>
      <c r="DP474" s="401"/>
      <c r="DQ474" s="400"/>
      <c r="DR474" s="401"/>
      <c r="DS474" s="400"/>
      <c r="DT474" s="401"/>
      <c r="DU474" s="400"/>
      <c r="DV474" s="401"/>
      <c r="DW474" s="400"/>
      <c r="DX474" s="401"/>
      <c r="DY474" s="400"/>
      <c r="DZ474" s="401"/>
      <c r="EA474" s="400"/>
      <c r="EB474" s="401"/>
      <c r="EC474" s="400"/>
      <c r="ED474" s="401"/>
      <c r="EE474" s="400"/>
      <c r="EF474" s="401"/>
      <c r="EG474" s="400"/>
      <c r="EH474" s="401"/>
      <c r="EI474" s="400"/>
      <c r="EJ474" s="447"/>
      <c r="EK474" s="511"/>
      <c r="EL474" s="514"/>
      <c r="EM474" s="448"/>
      <c r="EN474" s="344"/>
      <c r="EO474" s="345"/>
      <c r="EP474" s="171">
        <f t="shared" si="528"/>
        <v>0</v>
      </c>
      <c r="EQ474" s="171">
        <f t="shared" si="529"/>
        <v>0</v>
      </c>
      <c r="ER474" s="171">
        <f t="shared" si="530"/>
        <v>0</v>
      </c>
      <c r="ES474" s="171">
        <f t="shared" si="531"/>
        <v>0</v>
      </c>
      <c r="ET474" s="171">
        <f t="shared" si="532"/>
        <v>0</v>
      </c>
      <c r="EU474" s="171">
        <f t="shared" si="533"/>
        <v>0</v>
      </c>
      <c r="EV474" s="172">
        <f t="shared" si="534"/>
        <v>0</v>
      </c>
      <c r="EW474" s="127"/>
      <c r="EX474" s="248">
        <f t="shared" si="546"/>
        <v>0</v>
      </c>
      <c r="EY474" s="174">
        <f>(L474*regular)+(M474*Cadeirantee)</f>
        <v>0</v>
      </c>
      <c r="EZ474" s="249">
        <f>SUMIF(FG474:GJ474,"&gt;0")</f>
        <v>0</v>
      </c>
      <c r="FA474" s="249">
        <f>SUMIF(FG474:GJ474,"&lt;0")+SUMIF(GN474:HP474,"&lt;0")</f>
        <v>0</v>
      </c>
      <c r="FB474" s="174">
        <v>0</v>
      </c>
      <c r="FC474" s="126">
        <f>N474*km*'VALORES TABELA'!$B$13</f>
        <v>0</v>
      </c>
      <c r="FD474" s="250">
        <f t="shared" si="547"/>
        <v>0</v>
      </c>
      <c r="FE474" s="105"/>
      <c r="FF474" s="118"/>
      <c r="FG474" s="118"/>
      <c r="FH474" s="118"/>
      <c r="FI474" s="118"/>
      <c r="FJ474" s="118"/>
      <c r="FK474" s="118"/>
      <c r="FL474" s="118"/>
      <c r="FM474" s="118"/>
      <c r="FN474" s="118"/>
      <c r="FO474" s="118"/>
      <c r="FP474" s="118"/>
      <c r="FQ474" s="118"/>
      <c r="FR474" s="118"/>
      <c r="FS474" s="118"/>
      <c r="FT474" s="118"/>
      <c r="FU474" s="118"/>
      <c r="FV474" s="118"/>
      <c r="FW474" s="118"/>
      <c r="FX474" s="118"/>
      <c r="FY474" s="118"/>
      <c r="FZ474" s="118"/>
      <c r="GA474" s="118"/>
      <c r="GB474" s="118"/>
      <c r="GC474" s="118"/>
      <c r="GD474" s="118"/>
      <c r="GE474" s="118"/>
      <c r="GF474" s="118"/>
      <c r="GG474" s="118"/>
      <c r="GH474" s="118"/>
      <c r="GI474" s="118"/>
      <c r="GJ474" s="118"/>
      <c r="GK474" s="252"/>
      <c r="GL474" s="103">
        <f t="shared" si="535"/>
        <v>0</v>
      </c>
      <c r="GM474" s="124"/>
      <c r="GN474" s="104"/>
      <c r="GO474" s="104"/>
      <c r="GP474" s="104"/>
      <c r="GQ474" s="104"/>
      <c r="GR474" s="104"/>
      <c r="GS474" s="104"/>
      <c r="GT474" s="104"/>
      <c r="GU474" s="104"/>
      <c r="GV474" s="104"/>
      <c r="GW474" s="104"/>
      <c r="GX474" s="104"/>
      <c r="GY474" s="104"/>
      <c r="GZ474" s="104"/>
      <c r="HA474" s="104"/>
      <c r="HB474" s="104"/>
      <c r="HC474" s="104"/>
      <c r="HD474" s="104"/>
      <c r="HE474" s="104"/>
      <c r="HF474" s="104"/>
      <c r="HG474" s="104"/>
      <c r="HH474" s="104"/>
      <c r="HI474" s="104"/>
      <c r="HJ474" s="104"/>
      <c r="HK474" s="104"/>
      <c r="HL474" s="104"/>
      <c r="HM474" s="104"/>
      <c r="HN474" s="104"/>
      <c r="HO474" s="104"/>
      <c r="HP474" s="104"/>
      <c r="HQ474" s="64"/>
      <c r="HR474" s="65"/>
      <c r="HS474" s="65"/>
      <c r="HT474" s="65"/>
      <c r="HU474" s="65"/>
      <c r="HV474" s="65"/>
      <c r="HW474" s="105"/>
      <c r="HX474" s="65"/>
      <c r="HY474" s="280">
        <f t="shared" si="548"/>
        <v>0</v>
      </c>
      <c r="HZ474" s="280">
        <f t="shared" si="549"/>
        <v>0</v>
      </c>
      <c r="IA474" s="280">
        <f t="shared" si="550"/>
        <v>0</v>
      </c>
      <c r="IB474" s="65"/>
      <c r="IC474" s="65"/>
    </row>
    <row r="475" spans="1:237" s="106" customFormat="1" ht="22.5" customHeight="1" thickBot="1" x14ac:dyDescent="0.3">
      <c r="A475" s="377" t="s">
        <v>3625</v>
      </c>
      <c r="B475" s="378" t="s">
        <v>3626</v>
      </c>
      <c r="C475" s="379" t="s">
        <v>3233</v>
      </c>
      <c r="D475" s="380" t="s">
        <v>3622</v>
      </c>
      <c r="E475" s="380" t="s">
        <v>3627</v>
      </c>
      <c r="F475" s="381" t="s">
        <v>3224</v>
      </c>
      <c r="G475" s="381" t="s">
        <v>3225</v>
      </c>
      <c r="H475" s="382" t="s">
        <v>199</v>
      </c>
      <c r="I475" s="383" t="s">
        <v>3628</v>
      </c>
      <c r="J475" s="421" t="s">
        <v>3268</v>
      </c>
      <c r="K475" s="424" t="s">
        <v>60</v>
      </c>
      <c r="L475" s="329">
        <f>CONTINUA!BV475</f>
        <v>0</v>
      </c>
      <c r="M475" s="329">
        <f>CONTINUA!BW475</f>
        <v>0</v>
      </c>
      <c r="N475" s="895"/>
      <c r="O475" s="896" t="s">
        <v>4045</v>
      </c>
      <c r="P475" s="897" t="s">
        <v>4035</v>
      </c>
      <c r="Q475" s="400"/>
      <c r="R475" s="401"/>
      <c r="S475" s="400"/>
      <c r="T475" s="401"/>
      <c r="U475" s="400"/>
      <c r="V475" s="401"/>
      <c r="W475" s="400"/>
      <c r="X475" s="401"/>
      <c r="Y475" s="400"/>
      <c r="Z475" s="401"/>
      <c r="AA475" s="400"/>
      <c r="AB475" s="401"/>
      <c r="AC475" s="400"/>
      <c r="AD475" s="401"/>
      <c r="AE475" s="400"/>
      <c r="AF475" s="401"/>
      <c r="AG475" s="400"/>
      <c r="AH475" s="401"/>
      <c r="AI475" s="400"/>
      <c r="AJ475" s="401"/>
      <c r="AK475" s="400"/>
      <c r="AL475" s="401"/>
      <c r="AM475" s="400"/>
      <c r="AN475" s="401"/>
      <c r="AO475" s="400"/>
      <c r="AP475" s="401"/>
      <c r="AQ475" s="400"/>
      <c r="AR475" s="401"/>
      <c r="AS475" s="400"/>
      <c r="AT475" s="401"/>
      <c r="AU475" s="400"/>
      <c r="AV475" s="401"/>
      <c r="AW475" s="400"/>
      <c r="AX475" s="401"/>
      <c r="AY475" s="400"/>
      <c r="AZ475" s="401"/>
      <c r="BA475" s="400"/>
      <c r="BB475" s="401"/>
      <c r="BC475" s="400"/>
      <c r="BD475" s="401"/>
      <c r="BE475" s="400"/>
      <c r="BF475" s="401"/>
      <c r="BG475" s="400"/>
      <c r="BH475" s="401"/>
      <c r="BI475" s="400"/>
      <c r="BJ475" s="401"/>
      <c r="BK475" s="400"/>
      <c r="BL475" s="401"/>
      <c r="BM475" s="400"/>
      <c r="BN475" s="401"/>
      <c r="BO475" s="400"/>
      <c r="BP475" s="401"/>
      <c r="BQ475" s="400"/>
      <c r="BR475" s="401"/>
      <c r="BS475" s="400"/>
      <c r="BT475" s="401"/>
      <c r="BU475" s="400"/>
      <c r="BV475" s="401"/>
      <c r="BW475" s="400"/>
      <c r="BX475" s="401"/>
      <c r="BY475" s="400"/>
      <c r="BZ475" s="401"/>
      <c r="CA475" s="400"/>
      <c r="CB475" s="401"/>
      <c r="CC475" s="400"/>
      <c r="CD475" s="401"/>
      <c r="CE475" s="400"/>
      <c r="CF475" s="401"/>
      <c r="CG475" s="400"/>
      <c r="CH475" s="401"/>
      <c r="CI475" s="400"/>
      <c r="CJ475" s="401"/>
      <c r="CK475" s="400"/>
      <c r="CL475" s="401"/>
      <c r="CM475" s="400"/>
      <c r="CN475" s="401"/>
      <c r="CO475" s="400"/>
      <c r="CP475" s="401"/>
      <c r="CQ475" s="400"/>
      <c r="CR475" s="401"/>
      <c r="CS475" s="400"/>
      <c r="CT475" s="401"/>
      <c r="CU475" s="400"/>
      <c r="CV475" s="401"/>
      <c r="CW475" s="400"/>
      <c r="CX475" s="401"/>
      <c r="CY475" s="400"/>
      <c r="CZ475" s="401"/>
      <c r="DA475" s="400"/>
      <c r="DB475" s="401"/>
      <c r="DC475" s="400"/>
      <c r="DD475" s="401"/>
      <c r="DE475" s="400"/>
      <c r="DF475" s="401"/>
      <c r="DG475" s="400"/>
      <c r="DH475" s="401"/>
      <c r="DI475" s="400"/>
      <c r="DJ475" s="401"/>
      <c r="DK475" s="400"/>
      <c r="DL475" s="401"/>
      <c r="DM475" s="400"/>
      <c r="DN475" s="401"/>
      <c r="DO475" s="400"/>
      <c r="DP475" s="401"/>
      <c r="DQ475" s="400"/>
      <c r="DR475" s="401"/>
      <c r="DS475" s="400"/>
      <c r="DT475" s="401"/>
      <c r="DU475" s="400"/>
      <c r="DV475" s="401"/>
      <c r="DW475" s="400"/>
      <c r="DX475" s="401"/>
      <c r="DY475" s="400"/>
      <c r="DZ475" s="401"/>
      <c r="EA475" s="400"/>
      <c r="EB475" s="401"/>
      <c r="EC475" s="400"/>
      <c r="ED475" s="401"/>
      <c r="EE475" s="400"/>
      <c r="EF475" s="401"/>
      <c r="EG475" s="400"/>
      <c r="EH475" s="401"/>
      <c r="EI475" s="400"/>
      <c r="EJ475" s="447"/>
      <c r="EK475" s="512"/>
      <c r="EL475" s="515"/>
      <c r="EM475" s="450"/>
      <c r="EN475" s="348"/>
      <c r="EO475" s="348"/>
      <c r="EP475" s="179">
        <f t="shared" si="528"/>
        <v>0</v>
      </c>
      <c r="EQ475" s="179">
        <f t="shared" si="529"/>
        <v>0</v>
      </c>
      <c r="ER475" s="179">
        <f t="shared" si="530"/>
        <v>0</v>
      </c>
      <c r="ES475" s="179">
        <f t="shared" si="531"/>
        <v>0</v>
      </c>
      <c r="ET475" s="179">
        <f t="shared" si="532"/>
        <v>0</v>
      </c>
      <c r="EU475" s="179">
        <f t="shared" si="533"/>
        <v>0</v>
      </c>
      <c r="EV475" s="172">
        <f t="shared" si="534"/>
        <v>0</v>
      </c>
      <c r="EW475" s="253"/>
      <c r="EX475" s="254">
        <v>0</v>
      </c>
      <c r="EY475" s="180">
        <v>0</v>
      </c>
      <c r="EZ475" s="255">
        <v>0</v>
      </c>
      <c r="FA475" s="255">
        <v>0</v>
      </c>
      <c r="FB475" s="180">
        <f>SUM(FF475:GI475)/2</f>
        <v>0</v>
      </c>
      <c r="FC475" s="256">
        <f>N475*km*'VALORES TABELA'!$B$13</f>
        <v>0</v>
      </c>
      <c r="FD475" s="250">
        <f t="shared" si="547"/>
        <v>0</v>
      </c>
      <c r="FE475" s="257"/>
      <c r="FF475" s="181">
        <f>((Q475+S475)*Percapita)+((R475+T475)*Cadeirante)</f>
        <v>0</v>
      </c>
      <c r="FG475" s="181">
        <f>((U475+W475)*Percapita/30*FG$4)+((V475+X475)*Cadeirante/30*FG$4)</f>
        <v>0</v>
      </c>
      <c r="FH475" s="181">
        <f>((Y475+AA475)*Percapita/30*FH$4)+((Z475+AB475)*Cadeirante/30*FH$4)</f>
        <v>0</v>
      </c>
      <c r="FI475" s="181">
        <f>((AC475+AE475)*Percapita/30*FI$4)+((AD475+AF475)*Cadeirante/30*FI$4)</f>
        <v>0</v>
      </c>
      <c r="FJ475" s="181">
        <f>((AG475+AI475)*Percapita/30*FJ$4)+((AH475+AJ475)*Cadeirante/30*FJ$4)</f>
        <v>0</v>
      </c>
      <c r="FK475" s="181">
        <f>((AK475+AM475)*Percapita/30*FK$4)+((AL475+AN475)*Cadeirante/30*FK$4)</f>
        <v>0</v>
      </c>
      <c r="FL475" s="181">
        <f>((AO475+AQ475)*Percapita/30*FL$4)+((AP475+AR475)*Cadeirante/30*FL$4)</f>
        <v>0</v>
      </c>
      <c r="FM475" s="181">
        <f>((AS475+AU475)*Percapita/30*FM$4)+((AT475+AV475)*Cadeirante/30*FM$4)</f>
        <v>0</v>
      </c>
      <c r="FN475" s="181">
        <f>((AW475+AY475)*Percapita/30*FN$4)+((AX475+AZ475)*Cadeirante/30*FN$4)</f>
        <v>0</v>
      </c>
      <c r="FO475" s="181">
        <f>((BA475+BC475)*Percapita/30*FO$4)+((BB475+BD475)*Cadeirante/30*FO$4)</f>
        <v>0</v>
      </c>
      <c r="FP475" s="181">
        <f>((BE475+BG475)*Percapita/30*FP$4)+((BF475+BH475)*Cadeirante/30*FP$4)</f>
        <v>0</v>
      </c>
      <c r="FQ475" s="181">
        <f>((BI475+BK475)*Percapita/30*FQ$4)+((BJ475+BL475)*Cadeirante/30*FQ$4)</f>
        <v>0</v>
      </c>
      <c r="FR475" s="181">
        <f>((BM475+BO475)*Percapita/30*FR$4)+((BN475+BP475)*Cadeirante/30*FR$4)</f>
        <v>0</v>
      </c>
      <c r="FS475" s="181">
        <f>((BQ475+BS475)*Percapita/30*FS$4)+((BR475+BT475)*Cadeirante/30*FS$4)</f>
        <v>0</v>
      </c>
      <c r="FT475" s="181">
        <f>((BU475+BW475)*Percapita/30*FT$4)+((BV475+BX475)*Cadeirante/30*FT$4)</f>
        <v>0</v>
      </c>
      <c r="FU475" s="181">
        <f>((BY475+CA475)*Percapita/30*FU$4)+((BZ475+CB475)*Cadeirante/30*FU$4)</f>
        <v>0</v>
      </c>
      <c r="FV475" s="181">
        <f>((CC475+CE475)*Percapita/30*FV$4)+((CD475+CF475)*Cadeirante/30*FV$4)</f>
        <v>0</v>
      </c>
      <c r="FW475" s="181">
        <f>((CG475+CI475)*Percapita/30*FW$4)+((CI475+CK475)*Cadeirante/30*FW$4)</f>
        <v>0</v>
      </c>
      <c r="FX475" s="181">
        <f>((CK475+CM475)*Percapita/30*FX$4)+((CL475+CN475)*Cadeirante/30*FX$4)</f>
        <v>0</v>
      </c>
      <c r="FY475" s="181">
        <f>((CO475+CQ475)*Percapita/30*FY$4)+((CP475+CR475)*Cadeirante/30*FY$4)</f>
        <v>0</v>
      </c>
      <c r="FZ475" s="181">
        <f>((CS475+CU475)*Percapita/30*FZ$4)+((CT475+CV475)*Cadeirante/30*FZ$4)</f>
        <v>0</v>
      </c>
      <c r="GA475" s="181">
        <f>((CW475+CY475)*Percapita/30*GA$4)+((CX475+CZ475)*Cadeirante/30*GA$4)</f>
        <v>0</v>
      </c>
      <c r="GB475" s="181">
        <f>((DA475+DC475)*Percapita/30*GB$4)+((DB475+DD475)*Cadeirante/30*GB$4)</f>
        <v>0</v>
      </c>
      <c r="GC475" s="181">
        <f>((DE475+DG475)*Percapita/30*GC$4)+((DF475+DH475)*Cadeirante/30*GC$4)</f>
        <v>0</v>
      </c>
      <c r="GD475" s="181">
        <f>((DI475+DK475)*Percapita/30*GD$4)+((DJ475+DL475)*Cadeirante/30*GD$4)</f>
        <v>0</v>
      </c>
      <c r="GE475" s="181">
        <f>((DM475+DO475)*Percapita/30*GE$4)+((DN475+DP475)*Cadeirante/30*GE$4)</f>
        <v>0</v>
      </c>
      <c r="GF475" s="181">
        <f>((DQ475+DS475)*Percapita/30*GF$4)+((DR475+DT475)*Cadeirante/30*GF$4)</f>
        <v>0</v>
      </c>
      <c r="GG475" s="181">
        <f>((DU475+DW475)*Percapita/30*GG$4)+((DV475+DX475)*Cadeirante/30*GG$4)</f>
        <v>0</v>
      </c>
      <c r="GH475" s="181">
        <f>((DY475+EA475)*Percapita/30*GH$4)+((DZ475+EB475)*Cadeirante/30*GH$4)</f>
        <v>0</v>
      </c>
      <c r="GI475" s="181">
        <f>((EC475+EE475)*Percapita/30*GI$4)+((ED475+EF475)*Cadeirante/30*GI$4)</f>
        <v>0</v>
      </c>
      <c r="GJ475" s="181">
        <f>((EG475+EI475)*Percapita)+((EH475+EJ475)*Cadeirante)</f>
        <v>0</v>
      </c>
      <c r="GK475" s="258"/>
      <c r="GL475" s="103">
        <f t="shared" si="535"/>
        <v>0</v>
      </c>
      <c r="GM475" s="124"/>
      <c r="GN475" s="182"/>
      <c r="GO475" s="182"/>
      <c r="GP475" s="182"/>
      <c r="GQ475" s="182"/>
      <c r="GR475" s="182"/>
      <c r="GS475" s="182"/>
      <c r="GT475" s="182"/>
      <c r="GU475" s="182"/>
      <c r="GV475" s="182"/>
      <c r="GW475" s="182"/>
      <c r="GX475" s="182"/>
      <c r="GY475" s="182"/>
      <c r="GZ475" s="182"/>
      <c r="HA475" s="182"/>
      <c r="HB475" s="182"/>
      <c r="HC475" s="182"/>
      <c r="HD475" s="182"/>
      <c r="HE475" s="182"/>
      <c r="HF475" s="182"/>
      <c r="HG475" s="182"/>
      <c r="HH475" s="182"/>
      <c r="HI475" s="182"/>
      <c r="HJ475" s="182"/>
      <c r="HK475" s="182"/>
      <c r="HL475" s="182"/>
      <c r="HM475" s="182"/>
      <c r="HN475" s="182"/>
      <c r="HO475" s="182"/>
      <c r="HP475" s="259"/>
      <c r="HQ475" s="64"/>
      <c r="HW475" s="257"/>
      <c r="HY475" s="280">
        <f t="shared" si="548"/>
        <v>0</v>
      </c>
      <c r="HZ475" s="280">
        <f t="shared" si="549"/>
        <v>0</v>
      </c>
      <c r="IA475" s="280">
        <f t="shared" si="550"/>
        <v>0</v>
      </c>
    </row>
    <row r="476" spans="1:237" s="106" customFormat="1" ht="22.5" customHeight="1" x14ac:dyDescent="0.25">
      <c r="A476" t="s">
        <v>3629</v>
      </c>
      <c r="B476" s="522" t="s">
        <v>3630</v>
      </c>
      <c r="C476" s="523">
        <v>2</v>
      </c>
      <c r="D476" s="524" t="s">
        <v>3622</v>
      </c>
      <c r="E476" s="524" t="s">
        <v>3631</v>
      </c>
      <c r="F476" s="525" t="s">
        <v>3224</v>
      </c>
      <c r="G476" s="525" t="s">
        <v>3225</v>
      </c>
      <c r="H476" s="350" t="s">
        <v>199</v>
      </c>
      <c r="I476" s="351" t="s">
        <v>3632</v>
      </c>
      <c r="J476" s="409" t="s">
        <v>3268</v>
      </c>
      <c r="K476" s="410" t="s">
        <v>3232</v>
      </c>
      <c r="L476" s="329">
        <f>CONTINUA!BV476</f>
        <v>0</v>
      </c>
      <c r="M476" s="329">
        <f>CONTINUA!BW476</f>
        <v>0</v>
      </c>
      <c r="N476" s="895"/>
      <c r="O476" s="896" t="s">
        <v>4045</v>
      </c>
      <c r="P476" s="897" t="s">
        <v>4035</v>
      </c>
      <c r="Q476" s="400"/>
      <c r="R476" s="401"/>
      <c r="S476" s="400"/>
      <c r="T476" s="401"/>
      <c r="U476" s="400"/>
      <c r="V476" s="401"/>
      <c r="W476" s="400"/>
      <c r="X476" s="401"/>
      <c r="Y476" s="400"/>
      <c r="Z476" s="401"/>
      <c r="AA476" s="400"/>
      <c r="AB476" s="401"/>
      <c r="AC476" s="400"/>
      <c r="AD476" s="401"/>
      <c r="AE476" s="400"/>
      <c r="AF476" s="401"/>
      <c r="AG476" s="400"/>
      <c r="AH476" s="401"/>
      <c r="AI476" s="400"/>
      <c r="AJ476" s="401"/>
      <c r="AK476" s="400"/>
      <c r="AL476" s="401"/>
      <c r="AM476" s="400"/>
      <c r="AN476" s="401"/>
      <c r="AO476" s="400"/>
      <c r="AP476" s="401"/>
      <c r="AQ476" s="400"/>
      <c r="AR476" s="401"/>
      <c r="AS476" s="400"/>
      <c r="AT476" s="401"/>
      <c r="AU476" s="400"/>
      <c r="AV476" s="401"/>
      <c r="AW476" s="400"/>
      <c r="AX476" s="401"/>
      <c r="AY476" s="400"/>
      <c r="AZ476" s="401"/>
      <c r="BA476" s="400"/>
      <c r="BB476" s="401"/>
      <c r="BC476" s="400"/>
      <c r="BD476" s="401"/>
      <c r="BE476" s="400"/>
      <c r="BF476" s="401"/>
      <c r="BG476" s="400"/>
      <c r="BH476" s="401"/>
      <c r="BI476" s="400"/>
      <c r="BJ476" s="401"/>
      <c r="BK476" s="400"/>
      <c r="BL476" s="401"/>
      <c r="BM476" s="400"/>
      <c r="BN476" s="401"/>
      <c r="BO476" s="400"/>
      <c r="BP476" s="401"/>
      <c r="BQ476" s="400"/>
      <c r="BR476" s="401"/>
      <c r="BS476" s="400"/>
      <c r="BT476" s="401"/>
      <c r="BU476" s="400"/>
      <c r="BV476" s="401"/>
      <c r="BW476" s="400"/>
      <c r="BX476" s="401"/>
      <c r="BY476" s="400"/>
      <c r="BZ476" s="401"/>
      <c r="CA476" s="400"/>
      <c r="CB476" s="401"/>
      <c r="CC476" s="400"/>
      <c r="CD476" s="401"/>
      <c r="CE476" s="400"/>
      <c r="CF476" s="401"/>
      <c r="CG476" s="400"/>
      <c r="CH476" s="401"/>
      <c r="CI476" s="400"/>
      <c r="CJ476" s="401"/>
      <c r="CK476" s="400"/>
      <c r="CL476" s="401"/>
      <c r="CM476" s="400"/>
      <c r="CN476" s="401"/>
      <c r="CO476" s="400"/>
      <c r="CP476" s="401"/>
      <c r="CQ476" s="400"/>
      <c r="CR476" s="401"/>
      <c r="CS476" s="400"/>
      <c r="CT476" s="401"/>
      <c r="CU476" s="400"/>
      <c r="CV476" s="401"/>
      <c r="CW476" s="400"/>
      <c r="CX476" s="401"/>
      <c r="CY476" s="400"/>
      <c r="CZ476" s="401"/>
      <c r="DA476" s="400"/>
      <c r="DB476" s="401"/>
      <c r="DC476" s="400"/>
      <c r="DD476" s="401"/>
      <c r="DE476" s="400"/>
      <c r="DF476" s="401"/>
      <c r="DG476" s="400"/>
      <c r="DH476" s="401"/>
      <c r="DI476" s="400"/>
      <c r="DJ476" s="401"/>
      <c r="DK476" s="400"/>
      <c r="DL476" s="401"/>
      <c r="DM476" s="400"/>
      <c r="DN476" s="401"/>
      <c r="DO476" s="400"/>
      <c r="DP476" s="401"/>
      <c r="DQ476" s="400"/>
      <c r="DR476" s="401"/>
      <c r="DS476" s="400"/>
      <c r="DT476" s="401"/>
      <c r="DU476" s="400"/>
      <c r="DV476" s="401"/>
      <c r="DW476" s="400"/>
      <c r="DX476" s="401"/>
      <c r="DY476" s="400"/>
      <c r="DZ476" s="401"/>
      <c r="EA476" s="400"/>
      <c r="EB476" s="401"/>
      <c r="EC476" s="400"/>
      <c r="ED476" s="401"/>
      <c r="EE476" s="400"/>
      <c r="EF476" s="401"/>
      <c r="EG476" s="400"/>
      <c r="EH476" s="401"/>
      <c r="EI476" s="400"/>
      <c r="EJ476" s="447"/>
      <c r="EK476" s="510"/>
      <c r="EL476" s="513" t="s">
        <v>4022</v>
      </c>
      <c r="EM476" s="520">
        <v>1781.1786666666701</v>
      </c>
      <c r="EN476" s="520"/>
      <c r="EO476" s="520"/>
      <c r="EP476" s="171">
        <f t="shared" si="528"/>
        <v>0</v>
      </c>
      <c r="EQ476" s="171">
        <f t="shared" si="529"/>
        <v>0</v>
      </c>
      <c r="ER476" s="171">
        <f t="shared" si="530"/>
        <v>0</v>
      </c>
      <c r="ES476" s="171">
        <f t="shared" si="531"/>
        <v>0</v>
      </c>
      <c r="ET476" s="171">
        <f t="shared" si="532"/>
        <v>0</v>
      </c>
      <c r="EU476" s="171">
        <f t="shared" si="533"/>
        <v>0</v>
      </c>
      <c r="EV476" s="172">
        <f t="shared" si="534"/>
        <v>0</v>
      </c>
      <c r="EW476" s="367">
        <f>IF(C476=4,IF(MAX(Q476:EJ478)&gt;0,(Especiall/30*(IF(($G476-$F476)=($G$5-$F$5),30,IF(DAY($G476)=31,($G476-$F476),($G476-$F476)+1)))),0),0)</f>
        <v>0</v>
      </c>
      <c r="EX476" s="248">
        <f t="shared" ref="EX476:EX479" si="551">FF476</f>
        <v>19134.190000000002</v>
      </c>
      <c r="EY476" s="174">
        <f>(L476*regular)+(M476*Cadeirantee)</f>
        <v>0</v>
      </c>
      <c r="EZ476" s="249">
        <f>SUMIF(FG476:GJ476,"&gt;0")</f>
        <v>0</v>
      </c>
      <c r="FA476" s="249">
        <f>SUMIF(FG476:GJ476,"&lt;0")+SUMIF(GN476:HP476,"&lt;0")</f>
        <v>0</v>
      </c>
      <c r="FB476" s="174">
        <v>0</v>
      </c>
      <c r="FC476" s="175">
        <f>N476*km*'VALORES TABELA'!$B$13</f>
        <v>0</v>
      </c>
      <c r="FD476" s="250">
        <f>GL476</f>
        <v>0</v>
      </c>
      <c r="FE476" s="176">
        <f>(EW476+EW477+EW478+EW479+EX476+EX477+EX478+EX479+EY476+EY477+EY478+EY479+EY480+EZ476+EZ477+EZ478+EZ479+FA476+FA477+FA478+FA479+FC476+FC477+FC478+FC479+HY476-HZ476-IA476+FD476+FD477+FD478+FD479+FB480)</f>
        <v>20953.928666666674</v>
      </c>
      <c r="FF476" s="177">
        <f>IF(C476=4,SUM(Q476+Q477+Q478+S476+S477+S478)*Percapita/30*FF$4+(R476+R477+R478+T476+T477+T478)*Cadeirante/30*FF$4,IF(C476=3,IF(Q479+S479=10,Fixo/30*FF$4+(Q476+Q477+Q478+S476+S477+S478)*Percapita/30*FF$4+(R479+T479)*Cadeirante/30*FF$4,IF(Q479+S479&lt;=9,(Q479+S479)*Crechee/30*FF$4)+(R479+T479)*Cadeirante/30*FF$4+(Q476+Q477+Q478+S476+S477+S478)*Percapita/30*FF$4)+IF(Q479+S479&gt;=11,Fixo/30*FF$4+(Q479+S479-10)*Crechee/30*FF$4,0),IF(C476=2,IF(R476+R477+R478+R479+T476+T477+T478+T479=1,Cadeirante/30*FF$4,IF(R476+R477+R478+R479+T476+T477+T478+T479=2,Fixo/30*FF$4,IF(R476+R477+R478+R479+T476+T477+T478+T479&gt;2,Fixo/30*FF$4+(R476+R477+R478+R479+T476+T477+T478+T479-2)*Cadeirante/30*FF$4)))+(Q476+Q477+Q478+S476+S477+S478)*Percapita/30*FF$4+(Q479+S479)*Crechee/30*FF$4,IF(C476=1,IF(Q476+Q477+Q478+R476+R477+R478+S476+S477+S478+T476+T477+T478&lt;=15,(Q476+Q477+Q478+S476+S477+S478)*Percapita/30*FF$4,IF(Q476+Q477+Q478+R476+R477+R478+S476+S477+S478+T476+T477+T478&gt;=16,Fixo/30*FF$4+(Q476+Q477+Q478+R476+R477+R478+S476+S477+S478+T476+T477-16)*Percapita/30*FF$4))))))</f>
        <v>19134.190000000002</v>
      </c>
      <c r="FG476" s="177">
        <f>IF(C476=4,SUM(U476+U477+U478+W476+W477+W478)*Percapita/30*FG$4+(V476+V477+V478+X476+X477+X478)*Cadeirante/30*FG$4,IF(C476=3,IF(U479+W479=10,Fixo/30*FG$4+(U476+U477+U478+W476+W477+W478)*Percapita/30*FG$4+(V479+X479)*Cadeirante/30*FG$4,IF(U479+W479&lt;=9,(U479+W479)*Crechee/30*FG$4)+(V479+X479)*Cadeirante/30*FG$4+(U476+U477+U478+W476+W477+W478)*Percapita/30*FG$4)+IF(U479+W479&gt;=11,Fixo/30*FG$4+(U479+W479-10)*Crechee/30*FG$4,0),IF(C476=2,IF(V476+V477+V478+V479+X476+X477+X478+X479=1,Cadeirante/30*FG$4,IF(V476+V477+V478+V479+X476+X477+X478+X479=2,Fixo/30*FG$4,IF(V476+V477+V478+V479+X476+X477+X478+X479&gt;2,Fixo/30*FG$4+(V476+V477+V478+V479+X476+X477+X478+X479-2)*Cadeirante/30*FG$4)))+(U476+U477+U478+W476+W477+W478)*Percapita/30*FG$4+(U479+W479)*Crechee/30*FG$4,IF(C476=1,IF(U476+U477+U478+V476+V477+V478+W476+W477+W478+X476+X477+X478&lt;=15,(U476+U477+U478+W476+W477+W478)*Percapita/30*FG$4,IF(U476+U477+U478+V476+V477+V478+W476+W477+W478+X476+X477+X478&gt;=16,Fixo/30*FG$4+(U476+U477+U478+V476+V477+V478+W476+W477+W478+X476+X477-16)*Percapita/30*FG$4))))))</f>
        <v>0</v>
      </c>
      <c r="FH476" s="177">
        <f>IF(C476=4,SUM(Y476+Y477+Y478+AA476+AA477+AA478)*Percapita/30*FH$4+(Z476+Z477+Z478+AB476+AB477+AB478)*Cadeirante/30*FH$4,IF(C476=3,IF(Y479+AA479=10,Fixo/30*FH$4+(Y476+Y477+Y478+AA476+AA477+AA478)*Percapita/30*FH$4+(Z479+AB479)*Cadeirante/30*FH$4,IF(Y479+AA479&lt;=9,(Y479+AA479)*Crechee/30*FH$4)+(Z479+AB479)*Cadeirante/30*FH$4+(Y476+Y477+Y478+AA476+AA477+AA478)*Percapita/30*FH$4)+IF(Y479+AA479&gt;=11,Fixo/30*FH$4+(Y479+AA479-10)*Crechee/30*FH$4,0),IF(C476=2,IF(Z476+Z477+Z478+Z479+AB476+AB477+AB478+AB479=1,Cadeirante/30*FH$4,IF(Z476+Z477+Z478+Z479+AB476+AB477+AB478+AB479=2,Fixo/30*FH$4,IF(Z476+Z477+Z478+Z479+AB476+AB477+AB478+AB479&gt;2,Fixo/30*FH$4+(Z476+Z477+Z478+Z479+AB476+AB477+AB478+AB479-2)*Cadeirante/30*FH$4)))+(Y476+Y477+Y478+AA476+AA477+AA478)*Percapita/30*FH$4+(Y479+AA479)*Crechee/30*FH$4,IF(C476=1,IF(Y476+Y477+Y478+Z476+Z477+Z478+AA476+AA477+AA478+AB476+AB477+AB478&lt;=15,(Y476+Y477+Y478+AA476+AA477+AA478)*Percapita/30*FH$4,IF(Y476+Y477+Y478+Z476+Z477+Z478+AA476+AA477+AA478+AB476+AB477+AB478&gt;=16,Fixo/30*FH$4+(Y476+Y477+Y478+Z476+Z477+Z478+AA476+AA477+AA478+AB476+AB477-16)*Percapita/30*FH$4))))))</f>
        <v>0</v>
      </c>
      <c r="FI476" s="177">
        <f>IF(C476=4,SUM(AC476+AC477+AC478+AE476+AE477+AE478)*Percapita/30*FI$4+(AD476+AD477+AD478+AF476+AF477+AF478)*Cadeirante/30*FI$4,IF(C476=3,IF(AC479+AE479=10,Fixo/30*FI$4+(AC476+AC477+AC478+AE476+AE477+AE478)*Percapita/30*FI$4+(AD479+AF479)*Cadeirante/30*FI$4,IF(AC479+AE479&lt;=9,(AC479+AE479)*Crechee/30*FI$4)+(AD479+AF479)*Cadeirante/30*FI$4+(AC476+AC477+AC478+AE476+AE477+AE478)*Percapita/30*FI$4)+IF(AC479+AE479&gt;=11,Fixo/30*FI$4+(AC479+AE479-10)*Crechee/30*FI$4,0),IF(C476=2,IF(AD476+AD477+AD478+AD479+AF476+AF477+AF478+AF479=1,Cadeirante/30*FI$4,IF(AD476+AD477+AD478+AD479+AF476+AF477+AF478+AF479=2,Fixo/30*FI$4,IF(AD476+AD477+AD478+AD479+AF476+AF477+AF478+AF479&gt;2,Fixo/30*FI$4+(AD476+AD477+AD478+AD479+AF476+AF477+AF478+AF479-2)*Cadeirante/30*FI$4)))+(AC476+AC477+AC478+AE476+AE477+AE478)*Percapita/30*FI$4+(AC479+AE479)*Crechee/30*FI$4,IF(C476=1,IF(AC476+AC477+AC478+AD476+AD477+AD478+AE476+AE477+AE478+AF476+AF477+AF478&lt;=15,(AC476+AC477+AC478+AE476+AE477+AE478)*Percapita/30*FI$4,IF(AC476+AC477+AC478+AD476+AD477+AD478+AE476+AE477+AE478+AF476+AF477+AF478&gt;=16,Fixo/30*FI$4+(AC476+AC477+AC478+AD476+AD477+AD478+AE476+AE477+AE478+AF476+AF477-16)*Percapita/30*FI$4))))))</f>
        <v>0</v>
      </c>
      <c r="FJ476" s="177">
        <f>IF(C476=4,SUM(AG476+AG477+AG478+AI476+AI477+AI478)*Percapita/30*FJ$4+(AH476+AH477+AH478+AJ476+AJ477+AJ478)*Cadeirante/30*FJ$4,IF(C476=3,IF(AG479+AI479=10,Fixo/30*FJ$4+(AG476+AG477+AG478+AI476+AI477+AI478)*Percapita/30*FJ$4+(AH479+AJ479)*Cadeirante/30*FJ$4,IF(AG479+AI479&lt;=9,(AG479+AI479)*Crechee/30*FJ$4)+(AH479+AJ479)*Cadeirante/30*FJ$4+(AG476+AG477+AG478+AI476+AI477+AI478)*Percapita/30*FJ$4)+IF(AG479+AI479&gt;=11,Fixo/30*FJ$4+(AG479+AI479-10)*Crechee/30*FJ$4,0),IF(C476=2,IF(AH476+AH477+AH478+AH479+AJ476+AJ477+AJ478+AJ479=1,Cadeirante/30*FJ$4,IF(AH476+AH477+AH478+AH479+AJ476+AJ477+AJ478+AJ479=2,Fixo/30*FJ$4,IF(AH476+AH477+AH478+AH479+AJ476+AJ477+AJ478+AJ479&gt;2,Fixo/30*FJ$4+(AH476+AH477+AH478+AH479+AJ476+AJ477+AJ478+AJ479-2)*Cadeirante/30*FJ$4)))+(AG476+AG477+AG478+AI476+AI477+AI478)*Percapita/30*FJ$4+(AG479+AI479)*Crechee/30*FJ$4,IF(C476=1,IF(AG476+AG477+AG478+AH476+AH477+AH478+AI476+AI477+AI478+AJ476+AJ477+AJ478&lt;=15,(AG476+AG477+AG478+AI476+AI477+AI478)*Percapita/30*FJ$4,IF(AG476+AG477+AG478+AH476+AH477+AH478+AI476+AI477+AI478+AJ476+AJ477+AJ478&gt;=16,Fixo/30*FJ$4+(AG476+AG477+AG478+AH476+AH477+AH478+AI476+AI477+AI478+AJ476+AJ477-16)*Percapita/30*FJ$4))))))</f>
        <v>0</v>
      </c>
      <c r="FK476" s="177">
        <f>IF(C476=4,SUM(AK476+AK477+AK478+AM476+AM477+AM478)*Percapita/30*FK$4+(AL476+AL477+AL478+AN476+AN477+AN478)*Cadeirante/30*FK$4,IF(C476=3,IF(AK479+AM479=10,Fixo/30*FK$4+(AK476+AK477+AK478+AM476+AM477+AM478)*Percapita/30*FK$4+(AL479+AN479)*Cadeirante/30*FK$4,IF(AK479+AM479&lt;=9,(AK479+AM479)*Crechee/30*FK$4)+(AL479+AN479)*Cadeirante/30*FK$4+(AK476+AK477+AK478+AM476+AM477+AM478)*Percapita/30*FK$4)+IF(AK479+AM479&gt;=11,Fixo/30*FK$4+(AK479+AM479-10)*Crechee/30*FK$4,0),IF(C476=2,IF(AL476+AL477+AL478+AL479+AN476+AN477+AN478+AN479=1,Cadeirante/30*FK$4,IF(AL476+AL477+AL478+AL479+AN476+AN477+AN478+AN479=2,Fixo/30*FK$4,IF(AL476+AL477+AL478+AL479+AN476+AN477+AN478+AN479&gt;2,Fixo/30*FK$4+(AL476+AL477+AL478+AL479+AN476+AN477+AN478+AN479-2)*Cadeirante/30*FK$4)))+(AK476+AK477+AK478+AM476+AM477+AM478)*Percapita/30*FK$4+(AK479+AM479)*Crechee/30*FK$4,IF(C476=1,IF(AK476+AK477+AK478+AL476+AL477+AL478+AM476+AM477+AM478+AN476+AN477+AN478&lt;=15,(AK476+AK477+AK478+AM476+AM477+AM478)*Percapita/30*FK$4,IF(AK476+AK477+AK478+AL476+AL477+AL478+AM476+AM477+AM478+AN476+AN477+AN478&gt;=16,Fixo/30*FK$4+(AK476+AK477+AK478+AL476+AL477+AL478+AM476+AM477+AM478+AN476+AN477-16)*Percapita/30*FK$4))))))</f>
        <v>0</v>
      </c>
      <c r="FL476" s="177">
        <f>IF(C476=4,SUM(AO476+AO477+AO478+AQ476+AQ477+AQ478)*Percapita/30*FL$4+(AP476+AP477+AP478+AR476+AR477+AR478)*Cadeirante/30*FL$4,IF(C476=3,IF(AO479+AQ479=10,Fixo/30*FL$4+(AO476+AO477+AO478+AQ476+AQ477+AQ478)*Percapita/30*FL$4+(AP479+AR479)*Cadeirante/30*FL$4,IF(AO479+AQ479&lt;=9,(AO479+AQ479)*Crechee/30*FL$4)+(AP479+AR479)*Cadeirante/30*FL$4+(AO476+AO477+AO478+AQ476+AQ477+AQ478)*Percapita/30*FL$4)+IF(AO479+AQ479&gt;=11,Fixo/30*FL$4+(AO479+AQ479-10)*Crechee/30*FL$4,0),IF(C476=2,IF(AP476+AP477+AP478+AP479+AR476+AR477+AR478+AR479=1,Cadeirante/30*FL$4,IF(AP476+AP477+AP478+AP479+AR476+AR477+AR478+AR479=2,Fixo/30*FL$4,IF(AP476+AP477+AP478+AP479+AR476+AR477+AR478+AR479&gt;2,Fixo/30*FL$4+(AP476+AP477+AP478+AP479+AR476+AR477+AR478+AR479-2)*Cadeirante/30*FL$4)))+(AO476+AO477+AO478+AQ476+AQ477+AQ478)*Percapita/30*FL$4+(AO479+AQ479)*Crechee/30*FL$4,IF(C476=1,IF(AO476+AO477+AO478+AP476+AP477+AP478+AQ476+AQ477+AQ478+AR476+AR477+AR478&lt;=15,(AO476+AO477+AO478+AQ476+AQ477+AQ478)*Percapita/30*FL$4,IF(AO476+AO477+AO478+AP476+AP477+AP478+AQ476+AQ477+AQ478+AR476+AR477+AR478&gt;=16,Fixo/30*FL$4+(AO476+AO477+AO478+AP476+AP477+AP478+AQ476+AQ477+AQ478+AR476+AR477-16)*Percapita/30*FL$4))))))</f>
        <v>0</v>
      </c>
      <c r="FM476" s="177">
        <f>IF(C476=4,SUM(AS476+AS477+AS478+AU476+AU477+AU478)*Percapita/30*FM$4+(AT476+AT477+AT478+AV476+AV477+AV478)*Cadeirante/30*FM$4,IF(C476=3,IF(AS479+AU479=10,Fixo/30*FM$4+(AS476+AS477+AS478+AU476+AU477+AU478)*Percapita/30*FM$4+(AT479+AV479)*Cadeirante/30*FM$4,IF(AS479+AU479&lt;=9,(AS479+AU479)*Crechee/30*FM$4)+(AT479+AV479)*Cadeirante/30*FM$4+(AS476+AS477+AS478+AU476+AU477+AU478)*Percapita/30*FM$4)+IF(AS479+AU479&gt;=11,Fixo/30*FM$4+(AS479+AU479-10)*Crechee/30*FM$4,0),IF(C476=2,IF(AT476+AT477+AT478+AT479+AV476+AV477+AV478+AV479=1,Cadeirante/30*FM$4,IF(AT476+AT477+AT478+AT479+AV476+AV477+AV478+AV479=2,Fixo/30*FM$4,IF(AT476+AT477+AT478+AT479+AV476+AV477+AV478+AV479&gt;2,Fixo/30*FM$4+(AT476+AT477+AT478+AT479+AV476+AV477+AV478+AV479-2)*Cadeirante/30*FM$4)))+(AS476+AS477+AS478+AU476+AU477+AU478)*Percapita/30*FM$4+(AS479+AU479)*Crechee/30*FM$4,IF(C476=1,IF(AS476+AS477+AS478+AT476+AT477+AT478+AU476+AU477+AU478+AV476+AV477+AV478&lt;=15,(AS476+AS477+AS478+AU476+AU477+AU478)*Percapita/30*FM$4,IF(AS476+AS477+AS478+AT476+AT477+AT478+AU476+AU477+AU478+AV476+AV477+AV478&gt;=16,Fixo/30*FM$4+(AS476+AS477+AS478+AT476+AT477+AT478+AU476+AU477+AU478+AV476+AV477-16)*Percapita/30*FM$4))))))</f>
        <v>0</v>
      </c>
      <c r="FN476" s="177">
        <f>IF(C476=4,SUM(AW476+AW477+AW478+AY476+AY477+AY478)*Percapita/30*FN$4+(AX476+AX477+AX478+AZ476+AZ477+AZ478)*Cadeirante/30*FN$4,IF(C476=3,IF(AW479+AY479=10,Fixo/30*FN$4+(AW476+AW477+AW478+AY476+AY477+AY478)*Percapita/30*FN$4+(AX479+AZ479)*Cadeirante/30*FN$4,IF(AW479+AY479&lt;=9,(AW479+AY479)*Crechee/30*FN$4)+(AX479+AZ479)*Cadeirante/30*FN$4+(AW476+AW477+AW478+AY476+AY477+AY478)*Percapita/30*FN$4)+IF(AW479+AY479&gt;=11,Fixo/30*FN$4+(AW479+AY479-10)*Crechee/30*FN$4,0),IF(C476=2,IF(AX476+AX477+AX478+AX479+AZ476+AZ477+AZ478+AZ479=1,Cadeirante/30*FN$4,IF(AX476+AX477+AX478+AX479+AZ476+AZ477+AZ478+AZ479=2,Fixo/30*FN$4,IF(AX476+AX477+AX478+AX479+AZ476+AZ477+AZ478+AZ479&gt;2,Fixo/30*FN$4+(AX476+AX477+AX478+AX479+AZ476+AZ477+AZ478+AZ479-2)*Cadeirante/30*FN$4)))+(AW476+AW477+AW478+AY476+AY477+AY478)*Percapita/30*FN$4+(AW479+AY479)*Crechee/30*FN$4,IF(C476=1,IF(AW476+AW477+AW478+AX476+AX477+AX478+AY476+AY477+AY478+AZ476+AZ477+AZ478&lt;=15,(AW476+AW477+AW478+AY476+AY477+AY478)*Percapita/30*FN$4,IF(AW476+AW477+AW478+AX476+AX477+AX478+AY476+AY477+AY478+AZ476+AZ477+AZ478&gt;=16,Fixo/30*FN$4+(AW476+AW477+AW478+AX476+AX477+AX478+AY476+AY477+AY478+AZ476+AZ477-16)*Percapita/30*FN$4))))))</f>
        <v>0</v>
      </c>
      <c r="FO476" s="177">
        <f>IF(C476=4,SUM(BA476+BA477+BA478+BC476+BC477+BC478)*Percapita/30*FO$4+(BB476+BB477+BB478+BD476+BD477+BD478)*Cadeirante/30*FO$4,IF(C476=3,IF(BA479+BC479=10,Fixo/30*FO$4+(BA476+BA477+BA478+BC476+BC477+BC478)*Percapita/30*FO$4+(BB479+BD479)*Cadeirante/30*FO$4,IF(BA479+BC479&lt;=9,(BA479+BC479)*Crechee/30*FO$4)+(BB479+BD479)*Cadeirante/30*FO$4+(BA476+BA477+BA478+BC476+BC477+BC478)*Percapita/30*FO$4)+IF(BA479+BC479&gt;=11,Fixo/30*FO$4+(BA479+BC479-10)*Crechee/30*FO$4,0),IF(C476=2,IF(BB476+BB477+BB478+BB479+BD476+BD477+BD478+BD479=1,Cadeirante/30*FO$4,IF(BB476+BB477+BB478+BB479+BD476+BD477+BD478+BD479=2,Fixo/30*FO$4,IF(BB476+BB477+BB478+BB479+BD476+BD477+BD478+BD479&gt;2,Fixo/30*FO$4+(BB476+BB477+BB478+BB479+BD476+BD477+BD478+BD479-2)*Cadeirante/30*FO$4)))+(BA476+BA477+BA478+BC476+BC477+BC478)*Percapita/30*FO$4+(BA479+BC479)*Crechee/30*FO$4,IF(C476=1,IF(BA476+BA477+BA478+BB476+BB477+BB478+BC476+BC477+BC478+BD476+BD477+BD478&lt;=15,(BA476+BA477+BA478+BC476+BC477+BC478)*Percapita/30*FO$4,IF(BA476+BA477+BA478+BB476+BB477+BB478+BC476+BC477+BC478+BD476+BD477+BD478&gt;=16,Fixo/30*FO$4+(BA476+BA477+BA478+BB476+BB477+BB478+BC476+BC477+BC478+BD476+BD477-16)*Percapita/30*FO$4))))))</f>
        <v>0</v>
      </c>
      <c r="FP476" s="177">
        <f>IF(C476=4,SUM(BE476+BE477+BE478+BG476+BG477+BG478)*Percapita/30*FP$4+(BF476+BF477+BF478+BH476+BH477+BH478)*Cadeirante/30*FP$4,IF(C476=3,IF(BE479+BG479=10,Fixo/30*FP$4+(BE476+BE477+BE478+BG476+BG477+BG478)*Percapita/30*FP$4+(BF479+BH479)*Cadeirante/30*FP$4,IF(BE479+BG479&lt;=9,(BE479+BG479)*Crechee/30*FP$4)+(BF479+BH479)*Cadeirante/30*FP$4+(BE476+BE477+BE478+BG476+BG477+BG478)*Percapita/30*FP$4)+IF(BE479+BG479&gt;=11,Fixo/30*FP$4+(BE479+BG479-10)*Crechee/30*FP$4,0),IF(C476=2,IF(BF476+BF477+BF478+BF479+BH476+BH477+BH478+BH479=1,Cadeirante/30*FP$4,IF(BF476+BF477+BF478+BF479+BH476+BH477+BH478+BH479=2,Fixo/30*FP$4,IF(BF476+BF477+BF478+BF479+BH476+BH477+BH478+BH479&gt;2,Fixo/30*FP$4+(BF476+BF477+BF478+BF479+BH476+BH477+BH478+BH479-2)*Cadeirante/30*FP$4)))+(BE476+BE477+BE478+BG476+BG477+BG478)*Percapita/30*FP$4+(BE479+BG479)*Crechee/30*FP$4,IF(C476=1,IF(BE476+BE477+BE478+BF476+BF477+BF478+BG476+BG477+BG478+BH476+BH477+BH478&lt;=15,(BE476+BE477+BE478+BG476+BG477+BG478)*Percapita/30*FP$4,IF(BE476+BE477+BE478+BF476+BF477+BF478+BG476+BG477+BG478+BH476+BH477+BH478&gt;=16,Fixo/30*FP$4+(BE476+BE477+BE478+BF476+BF477+BF478+BG476+BG477+BG478+BH476+BH477-16)*Percapita/30*FP$4))))))</f>
        <v>0</v>
      </c>
      <c r="FQ476" s="177">
        <f>IF(C476=4,SUM(BI476+BI477+BI478+BK476+BK477+BK478)*Percapita/30*FQ$4+(BJ476+BJ477+BJ478+BL476+BL477+BL478)*Cadeirante/30*FQ$4,IF(C476=3,IF(BI479+BK479=10,Fixo/30*FQ$4+(BI476+BI477+BI478+BK476+BK477+BK478)*Percapita/30*FQ$4+(BJ479+BL479)*Cadeirante/30*FQ$4,IF(BI479+BK479&lt;=9,(BI479+BK479)*Crechee/30*FQ$4)+(BJ479+BL479)*Cadeirante/30*FQ$4+(BI476+BI477+BI478+BK476+BK477+BK478)*Percapita/30*FQ$4)+IF(BI479+BK479&gt;=11,Fixo/30*FQ$4+(BI479+BK479-10)*Crechee/30*FQ$4,0),IF(C476=2,IF(BJ476+BJ477+BJ478+BJ479+BL476+BL477+BL478+BL479=1,Cadeirante/30*FQ$4,IF(BJ476+BJ477+BJ478+BJ479+BL476+BL477+BL478+BL479=2,Fixo/30*FQ$4,IF(BJ476+BJ477+BJ478+BJ479+BL476+BL477+BL478+BL479&gt;2,Fixo/30*FQ$4+(BJ476+BJ477+BJ478+BJ479+BL476+BL477+BL478+BL479-2)*Cadeirante/30*FQ$4)))+(BI476+BI477+BI478+BK476+BK477+BK478)*Percapita/30*FQ$4+(BI479+BK479)*Crechee/30*FQ$4,IF(C476=1,IF(BI476+BI477+BI478+BJ476+BJ477+BJ478+BK476+BK477+BK478+BL476+BL477+BL478&lt;=15,(BI476+BI477+BI478+BK476+BK477+BK478)*Percapita/30*FQ$4,IF(BI476+BI477+BI478+BJ476+BJ477+BJ478+BK476+BK477+BK478+BL476+BL477+BL478&gt;=16,Fixo/30*FQ$4+(BI476+BI477+BI478+BJ476+BJ477+BJ478+BK476+BK477+BK478+BL476+BL477-16)*Percapita/30*FQ$4))))))</f>
        <v>0</v>
      </c>
      <c r="FR476" s="177">
        <f>IF(C476=4,SUM(BM476+BM477+BM478+BO476+BO477+BO478)*Percapita/30*FR$4+(BN476+BN477+BN478+BP476+BP477+BP478)*Cadeirante/30*FR$4,IF(C476=3,IF(BM479+BO479=10,Fixo/30*FR$4+(BM476+BM477+BM478+BO476+BO477+BO478)*Percapita/30*FR$4+(BN479+BP479)*Cadeirante/30*FR$4,IF(BM479+BO479&lt;=9,(BM479+BO479)*Crechee/30*FR$4)+(BN479+BP479)*Cadeirante/30*FR$4+(BM476+BM477+BM478+BO476+BO477+BO478)*Percapita/30*FR$4)+IF(BM479+BO479&gt;=11,Fixo/30*FR$4+(BM479+BO479-10)*Crechee/30*FR$4,0),IF(C476=2,IF(BN476+BN477+BN478+BN479+BP476+BP477+BP478+BP479=1,Cadeirante/30*FR$4,IF(BN476+BN477+BN478+BN479+BP476+BP477+BP478+BP479=2,Fixo/30*FR$4,IF(BN476+BN477+BN478+BN479+BP476+BP477+BP478+BP479&gt;2,Fixo/30*FR$4+(BN476+BN477+BN478+BN479+BP476+BP477+BP478+BP479-2)*Cadeirante/30*FR$4)))+(BM476+BM477+BM478+BO476+BO477+BO478)*Percapita/30*FR$4+(BM479+BO479)*Crechee/30*FR$4,IF(C476=1,IF(BM476+BM477+BM478+BN476+BN477+BN478+BO476+BO477+BO478+BP476+BP477+BP478&lt;=15,(BM476+BM477+BM478+BO476+BO477+BO478)*Percapita/30*FR$4,IF(BM476+BM477+BM478+BN476+BN477+BN478+BO476+BO477+BO478+BP476+BP477+BP478&gt;=16,Fixo/30*FR$4+(BM476+BM477+BM478+BN476+BN477+BN478+BO476+BO477+BO478+BP476+BP477-16)*Percapita/30*FR$4))))))</f>
        <v>0</v>
      </c>
      <c r="FS476" s="177">
        <f>IF(C476=4,SUM(BQ476+BQ477+BQ478+BS476+BS477+BS478)*Percapita/30*FS$4+(BR476+BR477+BR478+BT476+BT477+BT478)*Cadeirante/30*FS$4,IF(C476=3,IF(BQ479+BS479=10,Fixo/30*FS$4+(BQ476+BQ477+BQ478+BS476+BS477+BS478)*Percapita/30*FS$4+(BR479+BT479)*Cadeirante/30*FS$4,IF(BQ479+BS479&lt;=9,(BQ479+BS479)*Crechee/30*FS$4)+(BR479+BT479)*Cadeirante/30*FS$4+(BQ476+BQ477+BQ478+BS476+BS477+BS478)*Percapita/30*FS$4)+IF(BQ479+BS479&gt;=11,Fixo/30*FS$4+(BQ479+BS479-10)*Crechee/30*FS$4,0),IF(C476=2,IF(BR476+BR477+BR478+BR479+BT476+BT477+BT478+BT479=1,Cadeirante/30*FS$4,IF(BR476+BR477+BR478+BR479+BT476+BT477+BT478+BT479=2,Fixo/30*FS$4,IF(BR476+BR477+BR478+BR479+BT476+BT477+BT478+BT479&gt;2,Fixo/30*FS$4+(BR476+BR477+BR478+BR479+BT476+BT477+BT478+BT479-2)*Cadeirante/30*FS$4)))+(BQ476+BQ477+BQ478+BS476+BS477+BS478)*Percapita/30*FS$4+(BQ479+BS479)*Crechee/30*FS$4,IF(C476=1,IF(BQ476+BQ477+BQ478+BR476+BR477+BR478+BS476+BS477+BS478+BT476+BT477+BT478&lt;=15,(BQ476+BQ477+BQ478+BS476+BS477+BS478)*Percapita/30*FS$4,IF(BQ476+BQ477+BQ478+BR476+BR477+BR478+BS476+BS477+BS478+BT476+BT477+BT478&gt;=16,Fixo/30*FS$4+(BQ476+BQ477+BQ478+BR476+BR477+BR478+BS476+BS477+BS478+BT476+BT477-16)*Percapita/30*FS$4))))))</f>
        <v>0</v>
      </c>
      <c r="FT476" s="177">
        <f>IF(C476=4,SUM(BU476+BU477+BU478+BW476+BW477+BW478)*Percapita/30*FT$4+(BV476+BV477+BV478+BX476+BX477+BX478)*Cadeirante/30*FT$4,IF(C476=3,IF(BU479+BW479=10,Fixo/30*FT$4+(BU476+BU477+BU478+BW476+BW477+BW478)*Percapita/30*FT$4+(BV479+BX479)*Cadeirante/30*FT$4,IF(BU479+BW479&lt;=9,(BU479+BW479)*Crechee/30*FT$4)+(BV479+BX479)*Cadeirante/30*FT$4+(BU476+BU477+BU478+BW476+BW477+BW478)*Percapita/30*FT$4)+IF(BU479+BW479&gt;=11,Fixo/30*FT$4+(BU479+BW479-10)*Crechee/30*FT$4,0),IF(C476=2,IF(BV476+BV477+BV478+BV479+BX476+BX477+BX478+BX479=1,Cadeirante/30*FT$4,IF(BV476+BV477+BV478+BV479+BX476+BX477+BX478+BX479=2,Fixo/30*FT$4,IF(BV476+BV477+BV478+BV479+BX476+BX477+BX478+BX479&gt;2,Fixo/30*FT$4+(BV476+BV477+BV478+BV479+BX476+BX477+BX478+BX479-2)*Cadeirante/30*FT$4)))+(BU476+BU477+BU478+BW476+BW477+BW478)*Percapita/30*FT$4+(BU479+BW479)*Crechee/30*FT$4,IF(C476=1,IF(BU476+BU477+BU478+BV476+BV477+BV478+BW476+BW477+BW478+BX476+BX477+BX478&lt;=15,(BU476+BU477+BU478+BW476+BW477+BW478)*Percapita/30*FT$4,IF(BU476+BU477+BU478+BV476+BV477+BV478+BW476+BW477+BW478+BX476+BX477+BX478&gt;=16,Fixo/30*FT$4+(BU476+BU477+BU478+BV476+BV477+BV478+BW476+BW477+BW478+BX476+BX477-16)*Percapita/30*FT$4))))))</f>
        <v>0</v>
      </c>
      <c r="FU476" s="177">
        <f>IF(C476=4,SUM(BY476+BY477+BY478+CA476+CA477+CA478)*Percapita/30*FU$4+(BZ476+BZ477+BZ478+CB476+CB477+CB478)*Cadeirante/30*FU$4,IF(C476=3,IF(BY479+CA479=10,Fixo/30*FU$4+(BY476+BY477+BY478+CA476+CA477+CA478)*Percapita/30*FU$4+(BZ479+CB479)*Cadeirante/30*FU$4,IF(BY479+CA479&lt;=9,(BY479+CA479)*Crechee/30*FU$4)+(BZ479+CB479)*Cadeirante/30*FU$4+(BY476+BY477+BY478+CA476+CA477+CA478)*Percapita/30*FU$4)+IF(BY479+CA479&gt;=11,Fixo/30*FU$4+(BY479+CA479-10)*Crechee/30*FU$4,0),IF(C476=2,IF(BZ476+BZ477+BZ478+BZ479+CB476+CB477+CB478+CB479=1,Cadeirante/30*FU$4,IF(BZ476+BZ477+BZ478+BZ479+CB476+CB477+CB478+CB479=2,Fixo/30*FU$4,IF(BZ476+BZ477+BZ478+BZ479+CB476+CB477+CB478+CB479&gt;2,Fixo/30*FU$4+(BZ476+BZ477+BZ478+BZ479+CB476+CB477+CB478+CB479-2)*Cadeirante/30*FU$4)))+(BY476+BY477+BY478+CA476+CA477+CA478)*Percapita/30*FU$4+(BY479+CA479)*Crechee/30*FU$4,IF(C476=1,IF(BY476+BY477+BY478+BZ476+BZ477+BZ478+CA476+CA477+CA478+CB476+CB477+CB478&lt;=15,(BY476+BY477+BY478+CA476+CA477+CA478)*Percapita/30*FU$4,IF(BY476+BY477+BY478+BZ476+BZ477+BZ478+CA476+CA477+CA478+CB476+CB477+CB478&gt;=16,Fixo/30*FU$4+(BY476+BY477+BY478+BZ476+BZ477+BZ478+CA476+CA477+CA478+CB476+CB477-16)*Percapita/30*FU$4))))))</f>
        <v>0</v>
      </c>
      <c r="FV476" s="177">
        <f>IF(C476=4,SUM(CC476+CC477+CC478+CE476+CE477+CE478)*Percapita/30*FV$4+(CD476+CD477+CD478+CF476+CF477+CF478)*Cadeirante/30*FV$4,IF(C476=3,IF(CC479+CE479=10,Fixo/30*FV$4+(CC476+CC477+CC478+CE476+CE477+CE478)*Percapita/30*FV$4+(CD479+CF479)*Cadeirante/30*FV$4,IF(CC479+CE479&lt;=9,(CC479+CE479)*Crechee/30*FV$4)+(CD479+CF479)*Cadeirante/30*FV$4+(CC476+CC477+CC478+CE476+CE477+CE478)*Percapita/30*FV$4)+IF(CC479+CE479&gt;=11,Fixo/30*FV$4+(CC479+CE479-10)*Crechee/30*FV$4,0),IF(C476=2,IF(CD476+CD477+CD478+CD479+CF476+CF477+CF478+CF479=1,Cadeirante/30*FV$4,IF(CD476+CD477+CD478+CD479+CF476+CF477+CF478+CF479=2,Fixo/30*FV$4,IF(CD476+CD477+CD478+CD479+CF476+CF477+CF478+CF479&gt;2,Fixo/30*FV$4+(CD476+CD477+CD478+CD479+CF476+CF477+CF478+CF479-2)*Cadeirante/30*FV$4)))+(CC476+CC477+CC478+CE476+CE477+CE478)*Percapita/30*FV$4+(CC479+CE479)*Crechee/30*FV$4,IF(C476=1,IF(CC476+CC477+CC478+CD476+CD477+CD478+CE476+CE477+CE478+CF476+CF477+CF478&lt;=15,(CC476+CC477+CC478+CE476+CE477+CE478)*Percapita/30*FV$4,IF(CC476+CC477+CC478+CD476+CD477+CD478+CE476+CE477+CE478+CF476+CF477+CF478&gt;=16,Fixo/30*FV$4+(CC476+CC477+CC478+CD476+CD477+CD478+CE476+CE477+CE478+CF476+CF477-16)*Percapita/30*FV$4))))))</f>
        <v>0</v>
      </c>
      <c r="FW476" s="177">
        <f>IF(C476=4,SUM(CG476+CG477+CG478+CI476+CI477+CI478)*Percapita/30*FW$4+(CH476+CH477+CH478+CJ476+CJ477+CJ478)*Cadeirante/30*FW$4,IF(C476=3,IF(CG479+CI479=10,Fixo/30*FW$4+(CG476+CG477+CG478+CI476+CI477+CI478)*Percapita/30*FW$4+(CH479+CJ479)*Cadeirante/30*FW$4,IF(CG479+CI479&lt;=9,(CG479+CI479)*Crechee/30*FW$4)+(CH479+CJ479)*Cadeirante/30*FW$4+(CG476+CG477+CG478+CI476+CI477+CI478)*Percapita/30*FW$4)+IF(CG479+CI479&gt;=11,Fixo/30*FW$4+(CG479+CI479-10)*Crechee/30*FW$4,0),IF(C476=2,IF(CH476+CH477+CH478+CH479+CJ476+CJ477+CJ478+CJ479=1,Cadeirante/30*FW$4,IF(CH476+CH477+CH478+CH479+CJ476+CJ477+CJ478+CJ479=2,Fixo/30*FW$4,IF(CH476+CH477+CH478+CH479+CJ476+CJ477+CJ478+CJ479&gt;2,Fixo/30*FW$4+(CH476+CH477+CH478+CH479+CJ476+CJ477+CJ478+CJ479-2)*Cadeirante/30*FW$4)))+(CG476+CG477+CG478+CI476+CI477+CI478)*Percapita/30*FW$4+(CG479+CI479)*Crechee/30*FW$4,IF(C476=1,IF(CG476+CG477+CG478+CH476+CH477+CH478+CI476+CI477+CI478+CJ476+CJ477+CJ478&lt;=15,(CG476+CG477+CG478+CI476+CI477+CI478)*Percapita/30*FW$4,IF(CG476+CG477+CG478+CH476+CH477+CH478+CI476+CI477+CI478+CJ476+CJ477+CJ478&gt;=16,Fixo/30*FW$4+(CG476+CG477+CG478+CH476+CH477+CH478+CI476+CI477+CI478+CJ476+CJ477-16)*Percapita/30*FW$4))))))</f>
        <v>0</v>
      </c>
      <c r="FX476" s="177">
        <f>IF(C476=4,SUM(CK476+CK477+CK478+CM476+CM477+CM478)*Percapita/30*FX$4+(CL476+CL477+CL478+CN476+CN477+CN478)*Cadeirante/30*FX$4,IF(C476=3,IF(CK479+CM479=10,Fixo/30*FX$4+(CK476+CK477+CK478+CM476+CM477+CM478)*Percapita/30*FX$4+(CL479+CN479)*Cadeirante/30*FX$4,IF(CK479+CM479&lt;=9,(CK479+CM479)*Crechee/30*FX$4)+(CL479+CN479)*Cadeirante/30*FX$4+(CK476+CK477+CK478+CM476+CM477+CM478)*Percapita/30*FX$4)+IF(CK479+CM479&gt;=11,Fixo/30*FX$4+(CK479+CM479-10)*Crechee/30*FX$4,0),IF(C476=2,IF(CL476+CL477+CL478+CL479+CN476+CN477+CN478+CN479=1,Cadeirante/30*FX$4,IF(CL476+CL477+CL478+CL479+CN476+CN477+CN478+CN479=2,Fixo/30*FX$4,IF(CL476+CL477+CL478+CL479+CN476+CN477+CN478+CN479&gt;2,Fixo/30*FX$4+(CL476+CL477+CL478+CL479+CN476+CN477+CN478+CN479-2)*Cadeirante/30*FX$4)))+(CK476+CK477+CK478+CM476+CM477+CM478)*Percapita/30*FX$4+(CK479+CM479)*Crechee/30*FX$4,IF(C476=1,IF(CK476+CK477+CK478+CL476+CL477+CL478+CM476+CM477+CM478+CN476+CN477+CN478&lt;=15,(CK476+CK477+CK478+CM476+CM477+CM478)*Percapita/30*FX$4,IF(CK476+CK477+CK478+CL476+CL477+CL478+CM476+CM477+CM478+CN476+CN477+CN478&gt;=16,Fixo/30*FX$4+(CK476+CK477+CK478+CL476+CL477+CL478+CM476+CM477+CM478+CN476+CN477-16)*Percapita/30*FX$4))))))</f>
        <v>0</v>
      </c>
      <c r="FY476" s="177">
        <f>IF(C476=4,SUM(CO476+CO477+CO478+CQ476+CQ477+CQ478)*Percapita/30*FY$4+(CP476+CP477+CP478+CR476+CR477+CR478)*Cadeirante/30*FY$4,IF(C476=3,IF(CO479+CQ479=10,Fixo/30*FY$4+(CO476+CO477+CO478+CQ476+CQ477+CQ478)*Percapita/30*FY$4+(CP479+CR479)*Cadeirante/30*FY$4,IF(CO479+CQ479&lt;=9,(CO479+CQ479)*Crechee/30*FY$4)+(CP479+CR479)*Cadeirante/30*FY$4+(CO476+CO477+CO478+CQ476+CQ477+CQ478)*Percapita/30*FY$4)+IF(CO479+CQ479&gt;=11,Fixo/30*FY$4+(CO479+CQ479-10)*Crechee/30*FY$4,0),IF(C476=2,IF(CP476+CP477+CP478+CP479+CR476+CR477+CR478+CR479=1,Cadeirante/30*FY$4,IF(CP476+CP477+CP478+CP479+CR476+CR477+CR478+CR479=2,Fixo/30*FY$4,IF(CP476+CP477+CP478+CP479+CR476+CR477+CR478+CR479&gt;2,Fixo/30*FY$4+(CP476+CP477+CP478+CP479+CR476+CR477+CR478+CR479-2)*Cadeirante/30*FY$4)))+(CO476+CO477+CO478+CQ476+CQ477+CQ478)*Percapita/30*FY$4+(CO479+CQ479)*Crechee/30*FY$4,IF(C476=1,IF(CO476+CO477+CO478+CP476+CP477+CP478+CQ476+CQ477+CQ478+CR476+CR477+CR478&lt;=15,(CO476+CO477+CO478+CQ476+CQ477+CQ478)*Percapita/30*FY$4,IF(CO476+CO477+CO478+CP476+CP477+CP478+CQ476+CQ477+CQ478+CR476+CR477+CR478&gt;=16,Fixo/30*FY$4+(CO476+CO477+CO478+CP476+CP477+CP478+CQ476+CQ477+CQ478+CR476+CR477-16)*Percapita/30*FY$4))))))</f>
        <v>0</v>
      </c>
      <c r="FZ476" s="177">
        <f>IF(C476=4,SUM(CS476+CS477+CS478+CU476+CU477+CU478)*Percapita/30*FZ$4+(CT476+CT477+CT478+CV476+CV477+CV478)*Cadeirante/30*FZ$4,IF(C476=3,IF(CS479+CU479=10,Fixo/30*FZ$4+(CS476+CS477+CS478+CU476+CU477+CU478)*Percapita/30*FZ$4+(CT479+CV479)*Cadeirante/30*FZ$4,IF(CS479+CU479&lt;=9,(CS479+CU479)*Crechee/30*FZ$4)+(CT479+CV479)*Cadeirante/30*FZ$4+(CS476+CS477+CS478+CU476+CU477+CU478)*Percapita/30*FZ$4)+IF(CS479+CU479&gt;=11,Fixo/30*FZ$4+(CS479+CU479-10)*Crechee/30*FZ$4,0),IF(C476=2,IF(CT476+CT477+CT478+CT479+CV476+CV477+CV478+CV479=1,Cadeirante/30*FZ$4,IF(CT476+CT477+CT478+CT479+CV476+CV477+CV478+CV479=2,Fixo/30*FZ$4,IF(CT476+CT477+CT478+CT479+CV476+CV477+CV478+CV479&gt;2,Fixo/30*FZ$4+(CT476+CT477+CT478+CT479+CV476+CV477+CV478+CV479-2)*Cadeirante/30*FZ$4)))+(CS476+CS477+CS478+CU476+CU477+CU478)*Percapita/30*FZ$4+(CS479+CU479)*Crechee/30*FZ$4,IF(C476=1,IF(CS476+CS477+CS478+CT476+CT477+CT478+CU476+CU477+CU478+CV476+CV477+CV478&lt;=15,(CS476+CS477+CS478+CU476+CU477+CU478)*Percapita/30*FZ$4,IF(CS476+CS477+CS478+CT476+CT477+CT478+CU476+CU477+CU478+CV476+CV477+CV478&gt;=16,Fixo/30*FZ$4+(CS476+CS477+CS478+CT476+CT477+CT478+CU476+CU477+CU478+CV476+CV477-16)*Percapita/30*FZ$4))))))</f>
        <v>0</v>
      </c>
      <c r="GA476" s="177">
        <f>IF(C476=4,SUM(CW476+CW477+CW478+CY476+CY477+CY478)*Percapita/30*GA$4+(CX476+CX477+CX478+CZ476+CZ477+CZ478)*Cadeirante/30*GA$4,IF(C476=3,IF(CW479+CY479=10,Fixo/30*GA$4+(CW476+CW477+CW478+CY476+CY477+CY478)*Percapita/30*GA$4+(CX479+CZ479)*Cadeirante/30*GA$4,IF(CW479+CY479&lt;=9,(CW479+CY479)*Crechee/30*GA$4)+(CX479+CZ479)*Cadeirante/30*GA$4+(CW476+CW477+CW478+CY476+CY477+CY478)*Percapita/30*GA$4)+IF(CW479+CY479&gt;=11,Fixo/30*GA$4+(CW479+CY479-10)*Crechee/30*GA$4,0),IF(C476=2,IF(CX476+CX477+CX478+CX479+CZ476+CZ477+CZ478+CZ479=1,Cadeirante/30*GA$4,IF(CX476+CX477+CX478+CX479+CZ476+CZ477+CZ478+CZ479=2,Fixo/30*GA$4,IF(CX476+CX477+CX478+CX479+CZ476+CZ477+CZ478+CZ479&gt;2,Fixo/30*GA$4+(CX476+CX477+CX478+CX479+CZ476+CZ477+CZ478+CZ479-2)*Cadeirante/30*GA$4)))+(CW476+CW477+CW478+CY476+CY477+CY478)*Percapita/30*GA$4+(CW479+CY479)*Crechee/30*GA$4,IF(C476=1,IF(CW476+CW477+CW478+CX476+CX477+CX478+CY476+CY477+CY478+CZ476+CZ477+CZ478&lt;=15,(CW476+CW477+CW478+CY476+CY477+CY478)*Percapita/30*GA$4,IF(CW476+CW477+CW478+CX476+CX477+CX478+CY476+CY477+CY478+CZ476+CZ477+CZ478&gt;=16,Fixo/30*GA$4+(CW476+CW477+CW478+CX476+CX477+CX478+CY476+CY477+CY478+CZ476+CZ477-16)*Percapita/30*GA$4))))))</f>
        <v>0</v>
      </c>
      <c r="GB476" s="177">
        <f>IF(C476=4,SUM(DA476+DA477+DA478+DC476+DC477+DC478)*Percapita/30*GB$4+(DB476+DB477+DB478+DD476+DD477+DD478)*Cadeirante/30*GB$4,IF(C476=3,IF(DA479+DC479=10,Fixo/30*GB$4+(DA476+DA477+DA478+DC476+DC477+DC478)*Percapita/30*GB$4+(DB479+DD479)*Cadeirante/30*GB$4,IF(DA479+DC479&lt;=9,(DA479+DC479)*Crechee/30*GB$4)+(DB479+DD479)*Cadeirante/30*GB$4+(DA476+DA477+DA478+DC476+DC477+DC478)*Percapita/30*GB$4)+IF(DA479+DC479&gt;=11,Fixo/30*GB$4+(DA479+DC479-10)*Crechee/30*GB$4,0),IF(C476=2,IF(DB476+DB477+DB478+DB479+DD476+DD477+DD478+DD479=1,Cadeirante/30*GB$4,IF(DB476+DB477+DB478+DB479+DD476+DD477+DD478+DD479=2,Fixo/30*GB$4,IF(DB476+DB477+DB478+DB479+DD476+DD477+DD478+DD479&gt;2,Fixo/30*GB$4+(DB476+DB477+DB478+DB479+DD476+DD477+DD478+DD479-2)*Cadeirante/30*GB$4)))+(DA476+DA477+DA478+DC476+DC477+DC478)*Percapita/30*GB$4+(DA479+DC479)*Crechee/30*GB$4,IF(C476=1,IF(DA476+DA477+DA478+DB476+DB477+DB478+DC476+DC477+DC478+DD476+DD477+DD478&lt;=15,(DA476+DA477+DA478+DC476+DC477+DC478)*Percapita/30*GB$4,IF(DA476+DA477+DA478+DB476+DB477+DB478+DC476+DC477+DC478+DD476+DD477+DD478&gt;=16,Fixo/30*GB$4+(DA476+DA477+DA478+DB476+DB477+DB478+DC476+DC477+DC478+DD476+DD477-16)*Percapita/30*GB$4))))))</f>
        <v>0</v>
      </c>
      <c r="GC476" s="177">
        <f>IF(C476=4,SUM(DE476+DE477+DE478+DG476+DG477+DG478)*Percapita/30*GC$4+(DF476+DF477+DF478+DH476+DH477+DH478)*Cadeirante/30*GC$4,IF(C476=3,IF(DE479+DG479=10,Fixo/30*GC$4+(DE476+DE477+DE478+DG476+DG477+DG478)*Percapita/30*GC$4+(DF479+DH479)*Cadeirante/30*GC$4,IF(DE479+DG479&lt;=9,(DE479+DG479)*Crechee/30*GC$4)+(DF479+DH479)*Cadeirante/30*GC$4+(DE476+DE477+DE478+DG476+DG477+DG478)*Percapita/30*GC$4)+IF(DE479+DG479&gt;=11,Fixo/30*GC$4+(DE479+DG479-10)*Crechee/30*GC$4,0),IF(C476=2,IF(DF476+DF477+DF478+DF479+DH476+DH477+DH478+DH479=1,Cadeirante/30*GC$4,IF(DF476+DF477+DF478+DF479+DH476+DH477+DH478+DH479=2,Fixo/30*GC$4,IF(DF476+DF477+DF478+DF479+DH476+DH477+DH478+DH479&gt;2,Fixo/30*GC$4+(DF476+DF477+DF478+DF479+DH476+DH477+DH478+DH479-2)*Cadeirante/30*GC$4)))+(DE476+DE477+DE478+DG476+DG477+DG478)*Percapita/30*GC$4+(DE479+DG479)*Crechee/30*GC$4,IF(C476=1,IF(DE476+DE477+DE478+DF476+DF477+DF478+DG476+DG477+DG478+DH476+DH477+DH478&lt;=15,(DE476+DE477+DE478+DG476+DG477+DG478)*Percapita/30*GC$4,IF(DE476+DE477+DE478+DF476+DF477+DF478+DG476+DG477+DG478+DH476+DH477+DH478&gt;=16,Fixo/30*GC$4+(DE476+DE477+DE478+DF476+DF477+DF478+DG476+DG477+DG478+DH476+DH477-16)*Percapita/30*GC$4))))))</f>
        <v>0</v>
      </c>
      <c r="GD476" s="177">
        <f>IF(C476=4,SUM(DI476+DI477+DI478+DK476+DK477+DK478)*Percapita/30*GD$4+(DJ476+DJ477+DJ478+DL476+DL477+DL478)*Cadeirante/30*GD$4,IF(C476=3,IF(DI479+DK479=10,Fixo/30*GD$4+(DI476+DI477+DI478+DK476+DK477+DK478)*Percapita/30*GD$4+(DJ479+DL479)*Cadeirante/30*GD$4,IF(DI479+DK479&lt;=9,(DI479+DK479)*Crechee/30*GD$4)+(DJ479+DL479)*Cadeirante/30*GD$4+(DI476+DI477+DI478+DK476+DK477+DK478)*Percapita/30*GD$4)+IF(DI479+DK479&gt;=11,Fixo/30*GD$4+(DI479+DK479-10)*Crechee/30*GD$4,0),IF(C476=2,IF(DJ476+DJ477+DJ478+DJ479+DL476+DL477+DL478+DL479=1,Cadeirante/30*GD$4,IF(DJ476+DJ477+DJ478+DJ479+DL476+DL477+DL478+DL479=2,Fixo/30*GD$4,IF(DJ476+DJ477+DJ478+DJ479+DL476+DL477+DL478+DL479&gt;2,Fixo/30*GD$4+(DJ476+DJ477+DJ478+DJ479+DL476+DL477+DL478+DL479-2)*Cadeirante/30*GD$4)))+(DI476+DI477+DI478+DK476+DK477+DK478)*Percapita/30*GD$4+(DI479+DK479)*Crechee/30*GD$4,IF(C476=1,IF(DI476+DI477+DI478+DJ476+DJ477+DJ478+DK476+DK477+DK478+DL476+DL477+DL478&lt;=15,(DI476+DI477+DI478+DK476+DK477+DK478)*Percapita/30*GD$4,IF(DI476+DI477+DI478+DJ476+DJ477+DJ478+DK476+DK477+DK478+DL476+DL477+DL478&gt;=16,Fixo/30*GD$4+(DI476+DI477+DI478+DJ476+DJ477+DJ478+DK476+DK477+DK478+DL476+DL477-16)*Percapita/30*GD$4))))))</f>
        <v>0</v>
      </c>
      <c r="GE476" s="177">
        <f>IF(C476=4,SUM(DM476+DM477+DM478+DO476+DO477+DO478)*Percapita/30*GE$4+(DN476+DN477+DN478+DP476+DP477+DP478)*Cadeirante/30*GE$4,IF(C476=3,IF(DM479+DO479=10,Fixo/30*GE$4+(DM476+DM477+DM478+DO476+DO477+DO478)*Percapita/30*GE$4+(DN479+DP479)*Cadeirante/30*GE$4,IF(DM479+DO479&lt;=9,(DM479+DO479)*Crechee/30*GE$4)+(DN479+DP479)*Cadeirante/30*GE$4+(DM476+DM477+DM478+DO476+DO477+DO478)*Percapita/30*GE$4)+IF(DM479+DO479&gt;=11,Fixo/30*GE$4+(DM479+DO479-10)*Crechee/30*GE$4,0),IF(C476=2,IF(DN476+DN477+DN478+DN479+DP476+DP477+DP478+DP479=1,Cadeirante/30*GE$4,IF(DN476+DN477+DN478+DN479+DP476+DP477+DP478+DP479=2,Fixo/30*GE$4,IF(DN476+DN477+DN478+DN479+DP476+DP477+DP478+DP479&gt;2,Fixo/30*GE$4+(DN476+DN477+DN478+DN479+DP476+DP477+DP478+DP479-2)*Cadeirante/30*GE$4)))+(DM476+DM477+DM478+DO476+DO477+DO478)*Percapita/30*GE$4+(DM479+DO479)*Crechee/30*GE$4,IF(C476=1,IF(DM476+DM477+DM478+DN476+DN477+DN478+DO476+DO477+DO478+DP476+DP477+DP478&lt;=15,(DM476+DM477+DM478+DO476+DO477+DO478)*Percapita/30*GE$4,IF(DM476+DM477+DM478+DN476+DN477+DN478+DO476+DO477+DO478+DP476+DP477+DP478&gt;=16,Fixo/30*GE$4+(DM476+DM477+DM478+DN476+DN477+DN478+DO476+DO477+DO478+DP476+DP477-16)*Percapita/30*GE$4))))))</f>
        <v>0</v>
      </c>
      <c r="GF476" s="177">
        <f>IF(C476=4,SUM(DQ476+DQ477+DQ478+DS476+DS477+DS478)*Percapita/30*GF$4+(DR476+DR477+DR478+DT476+DT477+DT478)*Cadeirante/30*GF$4,IF(C476=3,IF(DQ479+DS479=10,Fixo/30*GF$4+(DQ476+DQ477+DQ478+DS476+DS477+DS478)*Percapita/30*GF$4+(DR479+DT479)*Cadeirante/30*GF$4,IF(DQ479+DS479&lt;=9,(DQ479+DS479)*Crechee/30*GF$4)+(DR479+DT479)*Cadeirante/30*GF$4+(DQ476+DQ477+DQ478+DS476+DS477+DS478)*Percapita/30*GF$4)+IF(DQ479+DS479&gt;=11,Fixo/30*GF$4+(DQ479+DS479-10)*Crechee/30*GF$4,0),IF(C476=2,IF(DR476+DR477+DR478+DR479+DT476+DT477+DT478+DT479=1,Cadeirante/30*GF$4,IF(DR476+DR477+DR478+DR479+DT476+DT477+DT478+DT479=2,Fixo/30*GF$4,IF(DR476+DR477+DR478+DR479+DT476+DT477+DT478+DT479&gt;2,Fixo/30*GF$4+(DR476+DR477+DR478+DR479+DT476+DT477+DT478+DT479-2)*Cadeirante/30*GF$4)))+(DQ476+DQ477+DQ478+DS476+DS477+DS478)*Percapita/30*GF$4+(DQ479+DS479)*Crechee/30*GF$4,IF(C476=1,IF(DQ476+DQ477+DQ478+DR476+DR477+DR478+DS476+DS477+DS478+DT476+DT477+DT478&lt;=15,(DQ476+DQ477+DQ478+DS476+DS477+DS478)*Percapita/30*GF$4,IF(DQ476+DQ477+DQ478+DR476+DR477+DR478+DS476+DS477+DS478+DT476+DT477+DT478&gt;=16,Fixo/30*GF$4+(DQ476+DQ477+DQ478+DR476+DR477+DR478+DS476+DS477+DS478+DT476+DT477-16)*Percapita/30*GF$4))))))</f>
        <v>0</v>
      </c>
      <c r="GG476" s="177">
        <f>IF(C476=4,SUM(DU476+DU477+DU478+DW476+DW477+DW478)*Percapita/30*GG$4+(DV476+DV477+DV478+DX476+DX477+DX478)*Cadeirante/30*GG$4,IF(C476=3,IF(DU479+DW479=10,Fixo/30*GG$4+(DU476+DU477+DU478+DW476+DW477+DW478)*Percapita/30*GG$4+(DV479+DX479)*Cadeirante/30*GG$4,IF(DU479+DW479&lt;=9,(DU479+DW479)*Crechee/30*GG$4)+(DV479+DX479)*Cadeirante/30*GG$4+(DU476+DU477+DU478+DW476+DW477+DW478)*Percapita/30*GG$4)+IF(DU479+DW479&gt;=11,Fixo/30*GG$4+(DU479+DW479-10)*Crechee/30*GG$4,0),IF(C476=2,IF(DV476+DV477+DV478+DV479+DX476+DX477+DX478+DX479=1,Cadeirante/30*GG$4,IF(DV476+DV477+DV478+DV479+DX476+DX477+DX478+DX479=2,Fixo/30*GG$4,IF(DV476+DV477+DV478+DV479+DX476+DX477+DX478+DX479&gt;2,Fixo/30*GG$4+(DV476+DV477+DV478+DV479+DX476+DX477+DX478+DX479-2)*Cadeirante/30*GG$4)))+(DU476+DU477+DU478+DW476+DW477+DW478)*Percapita/30*GG$4+(DU479+DW479)*Crechee/30*GG$4,IF(C476=1,IF(DU476+DU477+DU478+DV476+DV477+DV478+DW476+DW477+DW478+DX476+DX477+DX478&lt;=15,(DU476+DU477+DU478+DW476+DW477+DW478)*Percapita/30*GG$4,IF(DU476+DU477+DU478+DV476+DV477+DV478+DW476+DW477+DW478+DX476+DX477+DX478&gt;=16,Fixo/30*GG$4+(DU476+DU477+DU478+DV476+DV477+DV478+DW476+DW477+DW478+DX476+DX477-16)*Percapita/30*GG$4))))))</f>
        <v>0</v>
      </c>
      <c r="GH476" s="177">
        <f>IF(C476=4,SUM(DY476+DY477+DY478+EA476+EA477+EA478)*Percapita/30*GH$4+(DZ476+DZ477+DZ478+EB476+EB477+EB478)*Cadeirante/30*GH$4,IF(C476=3,IF(DY479+EA479=10,Fixo/30*GH$4+(DY476+DY477+DY478+EA476+EA477+EA478)*Percapita/30*GH$4+(DZ479+EB479)*Cadeirante/30*GH$4,IF(DY479+EA479&lt;=9,(DY479+EA479)*Crechee/30*GH$4)+(DZ479+EB479)*Cadeirante/30*GH$4+(DY476+DY477+DY478+EA476+EA477+EA478)*Percapita/30*GH$4)+IF(DY479+EA479&gt;=11,Fixo/30*GH$4+(DY479+EA479-10)*Crechee/30*GH$4,0),IF(C476=2,IF(DZ476+DZ477+DZ478+DZ479+EB476+EB477+EB478+EB479=1,Cadeirante/30*GH$4,IF(DZ476+DZ477+DZ478+DZ479+EB476+EB477+EB478+EB479=2,Fixo/30*GH$4,IF(DZ476+DZ477+DZ478+DZ479+EB476+EB477+EB478+EB479&gt;2,Fixo/30*GH$4+(DZ476+DZ477+DZ478+DZ479+EB476+EB477+EB478+EB479-2)*Cadeirante/30*GH$4)))+(DY476+DY477+DY478+EA476+EA477+EA478)*Percapita/30*GH$4+(DY479+EA479)*Crechee/30*GH$4,IF(C476=1,IF(DY476+DY477+DY478+DZ476+DZ477+DZ478+EA476+EA477+EA478+EB476+EB477+EB478&lt;=15,(DY476+DY477+DY478+EA476+EA477+EA478)*Percapita/30*GH$4,IF(DY476+DY477+DY478+DZ476+DZ477+DZ478+EA476+EA477+EA478+EB476+EB477+EB478&gt;=16,Fixo/30*GH$4+(DY476+DY477+DY478+DZ476+DZ477+DZ478+EA476+EA477+EA478+EB476+EB477-16)*Percapita/30*GH$4))))))</f>
        <v>0</v>
      </c>
      <c r="GI476" s="177">
        <f>IF(C476=4,SUM(EC476+EC477+EC478+EE476+EE477+EE478)*Percapita/30*GI$4+(ED476+ED477+ED478+EF476+EF477+EF478)*Cadeirante/30*GI$4,IF(C476=3,IF(EC479+EE479=10,Fixo/30*GI$4+(EC476+EC477+EC478+EE476+EE477+EE478)*Percapita/30*GI$4+(ED479+EF479)*Cadeirante/30*GI$4,IF(EC479+EE479&lt;=9,(EC479+EE479)*Crechee/30*GI$4)+(ED479+EF479)*Cadeirante/30*GI$4+(EC476+EC477+EC478+EE476+EE477+EE478)*Percapita/30*GI$4)+IF(EC479+EE479&gt;=11,Fixo/30*GI$4+(EC479+EE479-10)*Crechee/30*GI$4,0),IF(C476=2,IF(ED476+ED477+ED478+ED479+EF476+EF477+EF478+EF479=1,Cadeirante/30*GI$4,IF(ED476+ED477+ED478+ED479+EF476+EF477+EF478+EF479=2,Fixo/30*GI$4,IF(ED476+ED477+ED478+ED479+EF476+EF477+EF478+EF479&gt;2,Fixo/30*GI$4+(ED476+ED477+ED478+ED479+EF476+EF477+EF478+EF479-2)*Cadeirante/30*GI$4)))+(EC476+EC477+EC478+EE476+EE477+EE478)*Percapita/30*GI$4+(EC479+EE479)*Crechee/30*GI$4,IF(C476=1,IF(EC476+EC477+EC478+ED476+ED477+ED478+EE476+EE477+EE478+EF476+EF477+EF478&lt;=15,(EC476+EC477+EC478+EE476+EE477+EE478)*Percapita/30*GI$4,IF(EC476+EC477+EC478+ED476+ED477+ED478+EE476+EE477+EE478+EF476+EF477+EF478&gt;=16,Fixo/30*GI$4+(EC476+EC477+EC478+ED476+ED477+ED478+EE476+EE477+EE478+EF476+EF477-16)*Percapita/30*GI$4))))))</f>
        <v>0</v>
      </c>
      <c r="GJ476" s="177">
        <f>IF(C476=4,SUM(EG476+EG477+EG478+EI476+EI477+EI478)*Percapita/30*GJ$4+(EH476+EH477+EH478+EJ476+EJ477+EJ478)*Cadeirante/30*GJ$4,IF(C476=3,IF(EG479+EI479=10,Fixo/30*GJ$4+(EG476+EG477+EG478+EI476+EI477+EI478)*Percapita/30*GJ$4+(EH479+EJ479)*Cadeirante/30*GJ$4,IF(EG479+EI479&lt;=9,(EG479+EI479)*Crechee/30*GJ$4)+(EH479+EJ479)*Cadeirante/30*GJ$4+(EG476+EG477+EG478+EI476+EI477+EI478)*Percapita/30*GJ$4)+IF(EG479+EI479&gt;=11,Fixo/30*GJ$4+(EG479+EI479-10)*Crechee/30*GJ$4,0),IF(C476=2,IF(EH476+EH477+EH478+EH479+EJ476+EJ477+EJ478+EJ479=1,Cadeirante/30*GJ$4,IF(EH476+EH477+EH478+EH479+EJ476+EJ477+EJ478+EJ479=2,Fixo/30*GJ$4,IF(EH476+EH477+EH478+EH479+EJ476+EJ477+EJ478+EJ479&gt;2,Fixo/30*GJ$4+(EH476+EH477+EH478+EH479+EJ476+EJ477+EJ478+EJ479-2)*Cadeirante/30*GJ$4)))+(EG476+EG477+EG478+EI476+EI477+EI478)*Percapita/30*GJ$4+(EG479+EI479)*Crechee/30*GJ$4,IF(C476=1,IF(EG476+EG477+EG478+EH476+EH477+EH478+EI476+EI477+EI478+EJ476+EJ477+EJ478&lt;=15,(EG476+EG477+EG478+EI476+EI477+EI478)*Percapita/30*GJ$4,IF(EG476+EG477+EG478+EH476+EH477+EH478+EI476+EI477+EI478+EJ476+EJ477+EJ478&gt;=16,Fixo/30*GJ$4+(EG476+EG477+EG478+EH476+EH477+EH478+EI476+EI477+EI478+EJ476+EJ477-16)*Percapita/30*GJ$4))))))</f>
        <v>0</v>
      </c>
      <c r="GK476" s="178"/>
      <c r="GL476" s="103">
        <f t="shared" si="535"/>
        <v>0</v>
      </c>
      <c r="GM476" s="124"/>
      <c r="GN476" s="104">
        <f>SUMIF(V476:V479,"&lt;0")*Cadeirante/30*GN$4+SUMIF(X476:X479,"&lt;0")*Cadeirante/30*GN$4</f>
        <v>0</v>
      </c>
      <c r="GO476" s="104">
        <f>SUMIF(Z476:Z479,"&lt;0")*Cadeirante/30*GO$4+SUMIF(AB476:AB479,"&lt;0")*Cadeirante/30*GO$4</f>
        <v>0</v>
      </c>
      <c r="GP476" s="104">
        <f>SUMIF(AD476:AD479,"&lt;0")*Cadeirante/30*GP$4+SUMIF(AF476:AF479,"&lt;0")*Cadeirante/30*GP$4</f>
        <v>0</v>
      </c>
      <c r="GQ476" s="104">
        <f>SUMIF(AH476:AH479,"&lt;0")*Cadeirante/30*GQ$4+SUMIF(AJ476:AJ479,"&lt;0")*Cadeirante/30*GQ$4</f>
        <v>0</v>
      </c>
      <c r="GR476" s="104">
        <f>SUMIF(AL476:AL479,"&lt;0")*Cadeirante/30*GR$4+SUMIF(AN476:AN479,"&lt;0")*Cadeirante/30*GR$4</f>
        <v>0</v>
      </c>
      <c r="GS476" s="104">
        <f>SUMIF(AP476:AP479,"&lt;0")*Cadeirante/30*GS$4+SUMIF(AR476:AR479,"&lt;0")*Cadeirante/30*GS$4</f>
        <v>0</v>
      </c>
      <c r="GT476" s="104">
        <f>SUMIF(AT476:AT479,"&lt;0")*Cadeirante/30*GT$4+SUMIF(AV476:AV479,"&lt;0")*Cadeirante/30*GT$4</f>
        <v>0</v>
      </c>
      <c r="GU476" s="104">
        <f>SUMIF(AX476:AX479,"&lt;0")*Cadeirante/30*GU$4+SUMIF(AZ476:AZ479,"&lt;0")*Cadeirante/30*GU$4</f>
        <v>0</v>
      </c>
      <c r="GV476" s="104">
        <f>SUMIF(BB476:BB479,"&lt;0")*Cadeirante/30*GV$4+SUMIF(BD476:BD479,"&lt;0")*Cadeirante/30*GV$4</f>
        <v>0</v>
      </c>
      <c r="GW476" s="104">
        <f>SUMIF(BF476:BF479,"&lt;0")*Cadeirante/30*GW$4+SUMIF(BH476:BH479,"&lt;0")*Cadeirante/30*GW$4</f>
        <v>0</v>
      </c>
      <c r="GX476" s="104">
        <f>SUMIF(BJ476:BJ479,"&lt;0")*Cadeirante/30*GX$4+SUMIF(BL476:BL479,"&lt;0")*Cadeirante/30*GX$4</f>
        <v>0</v>
      </c>
      <c r="GY476" s="104">
        <f>SUMIF(BN476:BN479,"&lt;0")*Cadeirante/30*GY$4+SUMIF(BP476:BP479,"&lt;0")*Cadeirante/30*GY$4</f>
        <v>0</v>
      </c>
      <c r="GZ476" s="104">
        <f>SUMIF(BR476:BR479,"&lt;0")*Cadeirante/30*GZ$4+SUMIF(BT476:BT479,"&lt;0")*Cadeirante/30*GZ$4</f>
        <v>0</v>
      </c>
      <c r="HA476" s="104">
        <f>SUMIF(BV476:BV479,"&lt;0")*Cadeirante/30*HA$4+SUMIF(BX476:BX479,"&lt;0")*Cadeirante/30*HA$4</f>
        <v>0</v>
      </c>
      <c r="HB476" s="104">
        <f>SUMIF(BZ476:BZ479,"&lt;0")*Cadeirante/30*HB$4+SUMIF(CB476:CB479,"&lt;0")*Cadeirante/30*HB$4</f>
        <v>0</v>
      </c>
      <c r="HC476" s="104">
        <f>SUMIF(CD476:CD479,"&lt;0")*Cadeirante/30*HC$4+SUMIF(CF476:CF479,"&lt;0")*Cadeirante/30*HC$4</f>
        <v>0</v>
      </c>
      <c r="HD476" s="104">
        <f>SUMIF(CH476:CH479,"&lt;0")*Cadeirante/30*HD$4+SUMIF(CJ476:CJ479,"&lt;0")*Cadeirante/30*HD$4</f>
        <v>0</v>
      </c>
      <c r="HE476" s="104">
        <f>SUMIF(CL476:CL479,"&lt;0")*Cadeirante/30*HE$4+SUMIF(CN476:CN479,"&lt;0")*Cadeirante/30*HE$4</f>
        <v>0</v>
      </c>
      <c r="HF476" s="104">
        <f>SUMIF(CP476:CP479,"&lt;0")*Cadeirante/30*HF$4+SUMIF(CR476:CR479,"&lt;0")*Cadeirante/30*HF$4</f>
        <v>0</v>
      </c>
      <c r="HG476" s="104">
        <f>SUMIF(CT476:CT479,"&lt;0")*Cadeirante/30*HG$4+SUMIF(CV476:CV479,"&lt;0")*Cadeirante/30*HG$4</f>
        <v>0</v>
      </c>
      <c r="HH476" s="104">
        <f>SUMIF(CX476:CX479,"&lt;0")*Cadeirante/30*HH$4+SUMIF(CZ476:CZ479,"&lt;0")*Cadeirante/30*HH$4</f>
        <v>0</v>
      </c>
      <c r="HI476" s="104">
        <f>SUMIF(DB476:DB479,"&lt;0")*Cadeirante/30*HI$4+SUMIF(DD476:DD479,"&lt;0")*Cadeirante/30*HI$4</f>
        <v>0</v>
      </c>
      <c r="HJ476" s="104">
        <f>SUMIF(DF476:DF479,"&lt;0")*Cadeirante/30*HJ$4+SUMIF(DH476:DH479,"&lt;0")*Cadeirante/30*HJ$4</f>
        <v>0</v>
      </c>
      <c r="HK476" s="104">
        <f>SUMIF(DJ476:DJ479,"&lt;0")*Cadeirante/30*HK$4+SUMIF(DL476:DL479,"&lt;0")*Cadeirante/30*HK$4</f>
        <v>0</v>
      </c>
      <c r="HL476" s="104">
        <f>SUMIF(DN476:DN479,"&lt;0")*Cadeirante/30*HL$4+SUMIF(DP476:DP479,"&lt;0")*Cadeirante/30*HL$4</f>
        <v>0</v>
      </c>
      <c r="HM476" s="104">
        <f>SUMIF(DR476:DR479,"&lt;0")*Cadeirante/30*HM$4+SUMIF(DT476:DT479,"&lt;0")*Cadeirante/30*HM$4</f>
        <v>0</v>
      </c>
      <c r="HN476" s="104">
        <f>SUMIF(DV476:DV479,"&lt;0")*Cadeirante/30*HN$4+SUMIF(DX476:DX479,"&lt;0")*Cadeirante/30*HN$4</f>
        <v>0</v>
      </c>
      <c r="HO476" s="104">
        <f>SUMIF(DZ476:DZ479,"&lt;0")*Cadeirante/30*HO$4+SUMIF(EB476:EB479,"&lt;0")*Cadeirante/30*HO$4</f>
        <v>0</v>
      </c>
      <c r="HP476" s="104">
        <f>SUMIF(ED476:ED479,"&lt;0")*Cadeirante/30*HP$4+SUMIF(EF476:EF479,"&lt;0")*Cadeirante/30*HP$4</f>
        <v>0</v>
      </c>
      <c r="HQ476" s="64"/>
      <c r="HR476" s="64"/>
      <c r="HS476" s="64"/>
      <c r="HT476" s="64"/>
      <c r="HU476" s="64"/>
      <c r="HV476" s="64"/>
      <c r="HW476" s="176">
        <v>17629.309999999998</v>
      </c>
      <c r="HX476" s="64"/>
      <c r="HY476" s="280">
        <f>IF(ISTEXT(EM476), VALUE(EM476), EM476)</f>
        <v>1781.1786666666701</v>
      </c>
      <c r="HZ476" s="280">
        <f>IF(ISTEXT(EN476), VALUE(EN476), EN476)</f>
        <v>0</v>
      </c>
      <c r="IA476" s="280">
        <f>IF(ISTEXT(EO476), VALUE(EO476), EO476)</f>
        <v>0</v>
      </c>
      <c r="IB476" s="64" t="b">
        <f>HW476=FE476</f>
        <v>0</v>
      </c>
      <c r="IC476" s="64"/>
    </row>
    <row r="477" spans="1:237" s="106" customFormat="1" ht="22.5" customHeight="1" x14ac:dyDescent="0.25">
      <c r="A477" s="368" t="s">
        <v>3629</v>
      </c>
      <c r="B477" s="369" t="s">
        <v>3630</v>
      </c>
      <c r="C477" s="370" t="s">
        <v>3233</v>
      </c>
      <c r="D477" s="371" t="s">
        <v>3622</v>
      </c>
      <c r="E477" s="371" t="s">
        <v>3631</v>
      </c>
      <c r="F477" s="372" t="s">
        <v>3224</v>
      </c>
      <c r="G477" s="372" t="s">
        <v>3225</v>
      </c>
      <c r="H477" s="373" t="s">
        <v>199</v>
      </c>
      <c r="I477" s="374" t="s">
        <v>3632</v>
      </c>
      <c r="J477" s="421" t="s">
        <v>3268</v>
      </c>
      <c r="K477" s="421" t="s">
        <v>3234</v>
      </c>
      <c r="L477" s="329">
        <f>CONTINUA!BV477</f>
        <v>4</v>
      </c>
      <c r="M477" s="329">
        <f>CONTINUA!BW477</f>
        <v>0</v>
      </c>
      <c r="N477" s="895"/>
      <c r="O477" s="896" t="s">
        <v>4045</v>
      </c>
      <c r="P477" s="897" t="s">
        <v>4035</v>
      </c>
      <c r="Q477" s="400">
        <v>7</v>
      </c>
      <c r="R477" s="401">
        <v>4</v>
      </c>
      <c r="S477" s="400">
        <v>2</v>
      </c>
      <c r="T477" s="401">
        <v>2</v>
      </c>
      <c r="U477" s="400"/>
      <c r="V477" s="401"/>
      <c r="W477" s="400"/>
      <c r="X477" s="401"/>
      <c r="Y477" s="400"/>
      <c r="Z477" s="401"/>
      <c r="AA477" s="400"/>
      <c r="AB477" s="401"/>
      <c r="AC477" s="400"/>
      <c r="AD477" s="401"/>
      <c r="AE477" s="400"/>
      <c r="AF477" s="401"/>
      <c r="AG477" s="400"/>
      <c r="AH477" s="401"/>
      <c r="AI477" s="400"/>
      <c r="AJ477" s="401"/>
      <c r="AK477" s="400"/>
      <c r="AL477" s="401"/>
      <c r="AM477" s="400"/>
      <c r="AN477" s="401"/>
      <c r="AO477" s="400"/>
      <c r="AP477" s="401"/>
      <c r="AQ477" s="400"/>
      <c r="AR477" s="401"/>
      <c r="AS477" s="400"/>
      <c r="AT477" s="401"/>
      <c r="AU477" s="400"/>
      <c r="AV477" s="401"/>
      <c r="AW477" s="400"/>
      <c r="AX477" s="401"/>
      <c r="AY477" s="400"/>
      <c r="AZ477" s="401"/>
      <c r="BA477" s="400"/>
      <c r="BB477" s="401"/>
      <c r="BC477" s="400"/>
      <c r="BD477" s="401"/>
      <c r="BE477" s="400"/>
      <c r="BF477" s="401"/>
      <c r="BG477" s="400"/>
      <c r="BH477" s="401"/>
      <c r="BI477" s="400"/>
      <c r="BJ477" s="401"/>
      <c r="BK477" s="400"/>
      <c r="BL477" s="401"/>
      <c r="BM477" s="400"/>
      <c r="BN477" s="401"/>
      <c r="BO477" s="400"/>
      <c r="BP477" s="401"/>
      <c r="BQ477" s="400"/>
      <c r="BR477" s="401"/>
      <c r="BS477" s="400"/>
      <c r="BT477" s="401"/>
      <c r="BU477" s="400"/>
      <c r="BV477" s="401"/>
      <c r="BW477" s="400"/>
      <c r="BX477" s="401"/>
      <c r="BY477" s="400"/>
      <c r="BZ477" s="401"/>
      <c r="CA477" s="400"/>
      <c r="CB477" s="401"/>
      <c r="CC477" s="400"/>
      <c r="CD477" s="401"/>
      <c r="CE477" s="400"/>
      <c r="CF477" s="401"/>
      <c r="CG477" s="400"/>
      <c r="CH477" s="401"/>
      <c r="CI477" s="400"/>
      <c r="CJ477" s="401"/>
      <c r="CK477" s="400"/>
      <c r="CL477" s="401"/>
      <c r="CM477" s="400"/>
      <c r="CN477" s="401"/>
      <c r="CO477" s="400"/>
      <c r="CP477" s="401"/>
      <c r="CQ477" s="400"/>
      <c r="CR477" s="401"/>
      <c r="CS477" s="400"/>
      <c r="CT477" s="401"/>
      <c r="CU477" s="400"/>
      <c r="CV477" s="401"/>
      <c r="CW477" s="400"/>
      <c r="CX477" s="401"/>
      <c r="CY477" s="400"/>
      <c r="CZ477" s="401"/>
      <c r="DA477" s="400"/>
      <c r="DB477" s="401"/>
      <c r="DC477" s="400"/>
      <c r="DD477" s="401"/>
      <c r="DE477" s="400"/>
      <c r="DF477" s="401"/>
      <c r="DG477" s="400"/>
      <c r="DH477" s="401"/>
      <c r="DI477" s="400"/>
      <c r="DJ477" s="401"/>
      <c r="DK477" s="400"/>
      <c r="DL477" s="401"/>
      <c r="DM477" s="400"/>
      <c r="DN477" s="401"/>
      <c r="DO477" s="400"/>
      <c r="DP477" s="401"/>
      <c r="DQ477" s="400"/>
      <c r="DR477" s="401"/>
      <c r="DS477" s="400"/>
      <c r="DT477" s="401"/>
      <c r="DU477" s="400"/>
      <c r="DV477" s="401"/>
      <c r="DW477" s="400"/>
      <c r="DX477" s="401"/>
      <c r="DY477" s="400"/>
      <c r="DZ477" s="401"/>
      <c r="EA477" s="400"/>
      <c r="EB477" s="401"/>
      <c r="EC477" s="400"/>
      <c r="ED477" s="401"/>
      <c r="EE477" s="400"/>
      <c r="EF477" s="401"/>
      <c r="EG477" s="400"/>
      <c r="EH477" s="401"/>
      <c r="EI477" s="400"/>
      <c r="EJ477" s="447"/>
      <c r="EK477" s="511"/>
      <c r="EL477" s="514"/>
      <c r="EM477" s="448"/>
      <c r="EN477" s="344"/>
      <c r="EO477" s="345"/>
      <c r="EP477" s="171">
        <f t="shared" si="528"/>
        <v>7</v>
      </c>
      <c r="EQ477" s="171">
        <f t="shared" si="529"/>
        <v>0</v>
      </c>
      <c r="ER477" s="171">
        <f t="shared" si="530"/>
        <v>2</v>
      </c>
      <c r="ES477" s="171">
        <f t="shared" si="531"/>
        <v>4</v>
      </c>
      <c r="ET477" s="171">
        <f t="shared" si="532"/>
        <v>0</v>
      </c>
      <c r="EU477" s="171">
        <f t="shared" si="533"/>
        <v>2</v>
      </c>
      <c r="EV477" s="172">
        <f t="shared" si="534"/>
        <v>15</v>
      </c>
      <c r="EW477" s="173"/>
      <c r="EX477" s="248">
        <f t="shared" si="551"/>
        <v>0</v>
      </c>
      <c r="EY477" s="174">
        <f>(L477*regular)+(M477*Cadeirantee)</f>
        <v>38.56</v>
      </c>
      <c r="EZ477" s="249">
        <f>SUMIF(FG477:GJ477,"&gt;0")</f>
        <v>0</v>
      </c>
      <c r="FA477" s="249">
        <f>SUMIF(FG477:GJ477,"&lt;0")+SUMIF(GN477:HP477,"&lt;0")</f>
        <v>0</v>
      </c>
      <c r="FB477" s="174">
        <v>0</v>
      </c>
      <c r="FC477" s="126">
        <f>N477*km*'VALORES TABELA'!$B$13</f>
        <v>0</v>
      </c>
      <c r="FD477" s="250">
        <f t="shared" ref="FD477:FD480" si="552">GL477</f>
        <v>0</v>
      </c>
      <c r="FE477" s="105"/>
      <c r="FF477" s="119"/>
      <c r="FG477" s="119"/>
      <c r="FH477" s="119"/>
      <c r="FI477" s="119"/>
      <c r="FJ477" s="119"/>
      <c r="FK477" s="119"/>
      <c r="FL477" s="119"/>
      <c r="FM477" s="119"/>
      <c r="FN477" s="119"/>
      <c r="FO477" s="119"/>
      <c r="FP477" s="119"/>
      <c r="FQ477" s="119"/>
      <c r="FR477" s="119"/>
      <c r="FS477" s="119"/>
      <c r="FT477" s="119"/>
      <c r="FU477" s="119"/>
      <c r="FV477" s="119"/>
      <c r="FW477" s="119"/>
      <c r="FX477" s="119"/>
      <c r="FY477" s="119"/>
      <c r="FZ477" s="119"/>
      <c r="GA477" s="119"/>
      <c r="GB477" s="119"/>
      <c r="GC477" s="119"/>
      <c r="GD477" s="119"/>
      <c r="GE477" s="119"/>
      <c r="GF477" s="119"/>
      <c r="GG477" s="119"/>
      <c r="GH477" s="119"/>
      <c r="GI477" s="119"/>
      <c r="GJ477" s="119"/>
      <c r="GK477" s="251"/>
      <c r="GL477" s="103">
        <f t="shared" si="535"/>
        <v>0</v>
      </c>
      <c r="GM477" s="124"/>
      <c r="GN477" s="104"/>
      <c r="GO477" s="104"/>
      <c r="GP477" s="104"/>
      <c r="GQ477" s="104"/>
      <c r="GR477" s="104"/>
      <c r="GS477" s="104"/>
      <c r="GT477" s="104"/>
      <c r="GU477" s="104"/>
      <c r="GV477" s="104"/>
      <c r="GW477" s="104"/>
      <c r="GX477" s="104"/>
      <c r="GY477" s="104"/>
      <c r="GZ477" s="104"/>
      <c r="HA477" s="104"/>
      <c r="HB477" s="104"/>
      <c r="HC477" s="104"/>
      <c r="HD477" s="104"/>
      <c r="HE477" s="104"/>
      <c r="HF477" s="104"/>
      <c r="HG477" s="104"/>
      <c r="HH477" s="104"/>
      <c r="HI477" s="104"/>
      <c r="HJ477" s="104"/>
      <c r="HK477" s="104"/>
      <c r="HL477" s="104"/>
      <c r="HM477" s="104"/>
      <c r="HN477" s="104"/>
      <c r="HO477" s="104"/>
      <c r="HP477" s="104"/>
      <c r="HQ477" s="64"/>
      <c r="HR477" s="64"/>
      <c r="HS477" s="64"/>
      <c r="HT477" s="64"/>
      <c r="HU477" s="64"/>
      <c r="HV477" s="64"/>
      <c r="HW477" s="105"/>
      <c r="HX477" s="64"/>
      <c r="HY477" s="280">
        <f t="shared" ref="HY477:HY480" si="553">IF(ISTEXT(EM477), VALUE(EM477), EM477)</f>
        <v>0</v>
      </c>
      <c r="HZ477" s="280">
        <f t="shared" ref="HZ477:HZ480" si="554">IF(ISTEXT(EN477), VALUE(EN477), EN477)</f>
        <v>0</v>
      </c>
      <c r="IA477" s="280">
        <f t="shared" ref="IA477:IA480" si="555">IF(ISTEXT(EO477), VALUE(EO477), EO477)</f>
        <v>0</v>
      </c>
      <c r="IB477" s="64"/>
      <c r="IC477" s="64"/>
    </row>
    <row r="478" spans="1:237" s="106" customFormat="1" ht="22.5" customHeight="1" x14ac:dyDescent="0.25">
      <c r="A478" s="368" t="s">
        <v>3629</v>
      </c>
      <c r="B478" s="369" t="s">
        <v>3630</v>
      </c>
      <c r="C478" s="375" t="s">
        <v>3233</v>
      </c>
      <c r="D478" s="371" t="s">
        <v>3622</v>
      </c>
      <c r="E478" s="371" t="s">
        <v>3631</v>
      </c>
      <c r="F478" s="376" t="s">
        <v>3224</v>
      </c>
      <c r="G478" s="376" t="s">
        <v>3225</v>
      </c>
      <c r="H478" s="373" t="s">
        <v>199</v>
      </c>
      <c r="I478" s="374" t="s">
        <v>3632</v>
      </c>
      <c r="J478" s="421" t="s">
        <v>3268</v>
      </c>
      <c r="K478" s="422" t="s">
        <v>3235</v>
      </c>
      <c r="L478" s="329">
        <f>CONTINUA!BV478</f>
        <v>0</v>
      </c>
      <c r="M478" s="329">
        <f>CONTINUA!BW478</f>
        <v>0</v>
      </c>
      <c r="N478" s="895"/>
      <c r="O478" s="896" t="s">
        <v>4045</v>
      </c>
      <c r="P478" s="897" t="s">
        <v>4035</v>
      </c>
      <c r="Q478" s="400"/>
      <c r="R478" s="401"/>
      <c r="S478" s="400"/>
      <c r="T478" s="401"/>
      <c r="U478" s="400"/>
      <c r="V478" s="401"/>
      <c r="W478" s="400"/>
      <c r="X478" s="401"/>
      <c r="Y478" s="400"/>
      <c r="Z478" s="401"/>
      <c r="AA478" s="400"/>
      <c r="AB478" s="401"/>
      <c r="AC478" s="400"/>
      <c r="AD478" s="401"/>
      <c r="AE478" s="400"/>
      <c r="AF478" s="401"/>
      <c r="AG478" s="400"/>
      <c r="AH478" s="401"/>
      <c r="AI478" s="400"/>
      <c r="AJ478" s="401"/>
      <c r="AK478" s="400"/>
      <c r="AL478" s="401"/>
      <c r="AM478" s="400"/>
      <c r="AN478" s="401"/>
      <c r="AO478" s="400"/>
      <c r="AP478" s="401"/>
      <c r="AQ478" s="400"/>
      <c r="AR478" s="401"/>
      <c r="AS478" s="400"/>
      <c r="AT478" s="401"/>
      <c r="AU478" s="400"/>
      <c r="AV478" s="401"/>
      <c r="AW478" s="400"/>
      <c r="AX478" s="401"/>
      <c r="AY478" s="400"/>
      <c r="AZ478" s="401"/>
      <c r="BA478" s="400"/>
      <c r="BB478" s="401"/>
      <c r="BC478" s="400"/>
      <c r="BD478" s="401"/>
      <c r="BE478" s="400"/>
      <c r="BF478" s="401"/>
      <c r="BG478" s="400"/>
      <c r="BH478" s="401"/>
      <c r="BI478" s="400"/>
      <c r="BJ478" s="401"/>
      <c r="BK478" s="400"/>
      <c r="BL478" s="401"/>
      <c r="BM478" s="400"/>
      <c r="BN478" s="401"/>
      <c r="BO478" s="400"/>
      <c r="BP478" s="401"/>
      <c r="BQ478" s="400"/>
      <c r="BR478" s="401"/>
      <c r="BS478" s="400"/>
      <c r="BT478" s="401"/>
      <c r="BU478" s="400"/>
      <c r="BV478" s="401"/>
      <c r="BW478" s="400"/>
      <c r="BX478" s="401"/>
      <c r="BY478" s="400"/>
      <c r="BZ478" s="401"/>
      <c r="CA478" s="400"/>
      <c r="CB478" s="401"/>
      <c r="CC478" s="400"/>
      <c r="CD478" s="401"/>
      <c r="CE478" s="400"/>
      <c r="CF478" s="401"/>
      <c r="CG478" s="400"/>
      <c r="CH478" s="401"/>
      <c r="CI478" s="400"/>
      <c r="CJ478" s="401"/>
      <c r="CK478" s="400"/>
      <c r="CL478" s="401"/>
      <c r="CM478" s="400"/>
      <c r="CN478" s="401"/>
      <c r="CO478" s="400"/>
      <c r="CP478" s="401"/>
      <c r="CQ478" s="400"/>
      <c r="CR478" s="401"/>
      <c r="CS478" s="400"/>
      <c r="CT478" s="401"/>
      <c r="CU478" s="400"/>
      <c r="CV478" s="401"/>
      <c r="CW478" s="400"/>
      <c r="CX478" s="401"/>
      <c r="CY478" s="400"/>
      <c r="CZ478" s="401"/>
      <c r="DA478" s="400"/>
      <c r="DB478" s="401"/>
      <c r="DC478" s="400"/>
      <c r="DD478" s="401"/>
      <c r="DE478" s="400"/>
      <c r="DF478" s="401"/>
      <c r="DG478" s="400"/>
      <c r="DH478" s="401"/>
      <c r="DI478" s="400"/>
      <c r="DJ478" s="401"/>
      <c r="DK478" s="400"/>
      <c r="DL478" s="401"/>
      <c r="DM478" s="400"/>
      <c r="DN478" s="401"/>
      <c r="DO478" s="400"/>
      <c r="DP478" s="401"/>
      <c r="DQ478" s="400"/>
      <c r="DR478" s="401"/>
      <c r="DS478" s="400"/>
      <c r="DT478" s="401"/>
      <c r="DU478" s="400"/>
      <c r="DV478" s="401"/>
      <c r="DW478" s="400"/>
      <c r="DX478" s="401"/>
      <c r="DY478" s="400"/>
      <c r="DZ478" s="401"/>
      <c r="EA478" s="400"/>
      <c r="EB478" s="401"/>
      <c r="EC478" s="400"/>
      <c r="ED478" s="401"/>
      <c r="EE478" s="400"/>
      <c r="EF478" s="401"/>
      <c r="EG478" s="400"/>
      <c r="EH478" s="401"/>
      <c r="EI478" s="400"/>
      <c r="EJ478" s="447"/>
      <c r="EK478" s="511"/>
      <c r="EL478" s="514"/>
      <c r="EM478" s="448"/>
      <c r="EN478" s="344"/>
      <c r="EO478" s="345"/>
      <c r="EP478" s="171">
        <f t="shared" si="528"/>
        <v>0</v>
      </c>
      <c r="EQ478" s="171">
        <f t="shared" si="529"/>
        <v>0</v>
      </c>
      <c r="ER478" s="171">
        <f t="shared" si="530"/>
        <v>0</v>
      </c>
      <c r="ES478" s="171">
        <f t="shared" si="531"/>
        <v>0</v>
      </c>
      <c r="ET478" s="171">
        <f t="shared" si="532"/>
        <v>0</v>
      </c>
      <c r="EU478" s="171">
        <f t="shared" si="533"/>
        <v>0</v>
      </c>
      <c r="EV478" s="172">
        <f t="shared" si="534"/>
        <v>0</v>
      </c>
      <c r="EW478" s="125"/>
      <c r="EX478" s="248">
        <f t="shared" si="551"/>
        <v>0</v>
      </c>
      <c r="EY478" s="174">
        <f>(L478*regular)+(M478*Cadeirantee)</f>
        <v>0</v>
      </c>
      <c r="EZ478" s="249">
        <f>SUMIF(FG478:GJ478,"&gt;0")</f>
        <v>0</v>
      </c>
      <c r="FA478" s="249">
        <f>SUMIF(FG478:GJ478,"&lt;0")+SUMIF(GN478:HP478,"&lt;0")</f>
        <v>0</v>
      </c>
      <c r="FB478" s="174">
        <v>0</v>
      </c>
      <c r="FC478" s="126">
        <f>N478*km*'VALORES TABELA'!$B$13</f>
        <v>0</v>
      </c>
      <c r="FD478" s="250">
        <f t="shared" si="552"/>
        <v>0</v>
      </c>
      <c r="FE478" s="105"/>
      <c r="FF478" s="108"/>
      <c r="FG478" s="108"/>
      <c r="FH478" s="108"/>
      <c r="FI478" s="108"/>
      <c r="FJ478" s="108"/>
      <c r="FK478" s="108"/>
      <c r="FL478" s="108"/>
      <c r="FM478" s="108"/>
      <c r="FN478" s="108"/>
      <c r="FO478" s="108"/>
      <c r="FP478" s="108"/>
      <c r="FQ478" s="108"/>
      <c r="FR478" s="108"/>
      <c r="FS478" s="108"/>
      <c r="FT478" s="108"/>
      <c r="FU478" s="108"/>
      <c r="FV478" s="108"/>
      <c r="FW478" s="108"/>
      <c r="FX478" s="108"/>
      <c r="FY478" s="108"/>
      <c r="FZ478" s="108"/>
      <c r="GA478" s="108"/>
      <c r="GB478" s="108"/>
      <c r="GC478" s="108"/>
      <c r="GD478" s="108"/>
      <c r="GE478" s="108"/>
      <c r="GF478" s="108"/>
      <c r="GG478" s="108"/>
      <c r="GH478" s="108"/>
      <c r="GI478" s="108"/>
      <c r="GJ478" s="108"/>
      <c r="GK478" s="251"/>
      <c r="GL478" s="103">
        <f t="shared" si="535"/>
        <v>0</v>
      </c>
      <c r="GM478" s="124"/>
      <c r="GN478" s="104"/>
      <c r="GO478" s="104"/>
      <c r="GP478" s="104"/>
      <c r="GQ478" s="104"/>
      <c r="GR478" s="104"/>
      <c r="GS478" s="104"/>
      <c r="GT478" s="104"/>
      <c r="GU478" s="104"/>
      <c r="GV478" s="104"/>
      <c r="GW478" s="104"/>
      <c r="GX478" s="104"/>
      <c r="GY478" s="104"/>
      <c r="GZ478" s="104"/>
      <c r="HA478" s="104"/>
      <c r="HB478" s="104"/>
      <c r="HC478" s="104"/>
      <c r="HD478" s="104"/>
      <c r="HE478" s="104"/>
      <c r="HF478" s="104"/>
      <c r="HG478" s="104"/>
      <c r="HH478" s="104"/>
      <c r="HI478" s="104"/>
      <c r="HJ478" s="104"/>
      <c r="HK478" s="104"/>
      <c r="HL478" s="104"/>
      <c r="HM478" s="104"/>
      <c r="HN478" s="104"/>
      <c r="HO478" s="104"/>
      <c r="HP478" s="104"/>
      <c r="HQ478" s="64"/>
      <c r="HR478" s="64"/>
      <c r="HS478" s="64"/>
      <c r="HT478" s="64"/>
      <c r="HU478" s="64"/>
      <c r="HV478" s="64"/>
      <c r="HW478" s="105"/>
      <c r="HX478" s="64"/>
      <c r="HY478" s="280">
        <f t="shared" si="553"/>
        <v>0</v>
      </c>
      <c r="HZ478" s="280">
        <f t="shared" si="554"/>
        <v>0</v>
      </c>
      <c r="IA478" s="280">
        <f t="shared" si="555"/>
        <v>0</v>
      </c>
      <c r="IB478" s="64"/>
      <c r="IC478" s="64"/>
    </row>
    <row r="479" spans="1:237" s="106" customFormat="1" ht="22.5" customHeight="1" x14ac:dyDescent="0.25">
      <c r="A479" s="368" t="s">
        <v>3629</v>
      </c>
      <c r="B479" s="369" t="s">
        <v>3630</v>
      </c>
      <c r="C479" s="375" t="s">
        <v>3233</v>
      </c>
      <c r="D479" s="371" t="s">
        <v>3622</v>
      </c>
      <c r="E479" s="371" t="s">
        <v>3631</v>
      </c>
      <c r="F479" s="376" t="s">
        <v>3224</v>
      </c>
      <c r="G479" s="376" t="s">
        <v>3225</v>
      </c>
      <c r="H479" s="373" t="s">
        <v>199</v>
      </c>
      <c r="I479" s="374" t="s">
        <v>3632</v>
      </c>
      <c r="J479" s="421" t="s">
        <v>3268</v>
      </c>
      <c r="K479" s="423" t="s">
        <v>3236</v>
      </c>
      <c r="L479" s="329">
        <f>CONTINUA!BV479</f>
        <v>0</v>
      </c>
      <c r="M479" s="329">
        <f>CONTINUA!BW479</f>
        <v>0</v>
      </c>
      <c r="N479" s="895"/>
      <c r="O479" s="896" t="s">
        <v>4045</v>
      </c>
      <c r="P479" s="897" t="s">
        <v>4035</v>
      </c>
      <c r="Q479" s="400"/>
      <c r="R479" s="401"/>
      <c r="S479" s="400"/>
      <c r="T479" s="401"/>
      <c r="U479" s="400"/>
      <c r="V479" s="401"/>
      <c r="W479" s="400"/>
      <c r="X479" s="401"/>
      <c r="Y479" s="400"/>
      <c r="Z479" s="401"/>
      <c r="AA479" s="400"/>
      <c r="AB479" s="401"/>
      <c r="AC479" s="400"/>
      <c r="AD479" s="401"/>
      <c r="AE479" s="400"/>
      <c r="AF479" s="401"/>
      <c r="AG479" s="400"/>
      <c r="AH479" s="401"/>
      <c r="AI479" s="400"/>
      <c r="AJ479" s="401"/>
      <c r="AK479" s="400"/>
      <c r="AL479" s="401"/>
      <c r="AM479" s="400"/>
      <c r="AN479" s="401"/>
      <c r="AO479" s="400"/>
      <c r="AP479" s="401"/>
      <c r="AQ479" s="400"/>
      <c r="AR479" s="401"/>
      <c r="AS479" s="400"/>
      <c r="AT479" s="401"/>
      <c r="AU479" s="400"/>
      <c r="AV479" s="401"/>
      <c r="AW479" s="400"/>
      <c r="AX479" s="401"/>
      <c r="AY479" s="400"/>
      <c r="AZ479" s="401"/>
      <c r="BA479" s="400"/>
      <c r="BB479" s="401"/>
      <c r="BC479" s="400"/>
      <c r="BD479" s="401"/>
      <c r="BE479" s="400"/>
      <c r="BF479" s="401"/>
      <c r="BG479" s="400"/>
      <c r="BH479" s="401"/>
      <c r="BI479" s="400"/>
      <c r="BJ479" s="401"/>
      <c r="BK479" s="400"/>
      <c r="BL479" s="401"/>
      <c r="BM479" s="400"/>
      <c r="BN479" s="401"/>
      <c r="BO479" s="400"/>
      <c r="BP479" s="401"/>
      <c r="BQ479" s="400"/>
      <c r="BR479" s="401"/>
      <c r="BS479" s="400"/>
      <c r="BT479" s="401"/>
      <c r="BU479" s="400"/>
      <c r="BV479" s="401"/>
      <c r="BW479" s="400"/>
      <c r="BX479" s="401"/>
      <c r="BY479" s="400"/>
      <c r="BZ479" s="401"/>
      <c r="CA479" s="400"/>
      <c r="CB479" s="401"/>
      <c r="CC479" s="400"/>
      <c r="CD479" s="401"/>
      <c r="CE479" s="400"/>
      <c r="CF479" s="401"/>
      <c r="CG479" s="400"/>
      <c r="CH479" s="401"/>
      <c r="CI479" s="400"/>
      <c r="CJ479" s="401"/>
      <c r="CK479" s="400"/>
      <c r="CL479" s="401"/>
      <c r="CM479" s="400"/>
      <c r="CN479" s="401"/>
      <c r="CO479" s="400"/>
      <c r="CP479" s="401"/>
      <c r="CQ479" s="400"/>
      <c r="CR479" s="401"/>
      <c r="CS479" s="400"/>
      <c r="CT479" s="401"/>
      <c r="CU479" s="400"/>
      <c r="CV479" s="401"/>
      <c r="CW479" s="400"/>
      <c r="CX479" s="401"/>
      <c r="CY479" s="400"/>
      <c r="CZ479" s="401"/>
      <c r="DA479" s="400"/>
      <c r="DB479" s="401"/>
      <c r="DC479" s="400"/>
      <c r="DD479" s="401"/>
      <c r="DE479" s="400"/>
      <c r="DF479" s="401"/>
      <c r="DG479" s="400"/>
      <c r="DH479" s="401"/>
      <c r="DI479" s="400"/>
      <c r="DJ479" s="401"/>
      <c r="DK479" s="400"/>
      <c r="DL479" s="401"/>
      <c r="DM479" s="400"/>
      <c r="DN479" s="401"/>
      <c r="DO479" s="400"/>
      <c r="DP479" s="401"/>
      <c r="DQ479" s="400"/>
      <c r="DR479" s="401"/>
      <c r="DS479" s="400"/>
      <c r="DT479" s="401"/>
      <c r="DU479" s="400"/>
      <c r="DV479" s="401"/>
      <c r="DW479" s="400"/>
      <c r="DX479" s="401"/>
      <c r="DY479" s="400"/>
      <c r="DZ479" s="401"/>
      <c r="EA479" s="400"/>
      <c r="EB479" s="401"/>
      <c r="EC479" s="400"/>
      <c r="ED479" s="401"/>
      <c r="EE479" s="400"/>
      <c r="EF479" s="401"/>
      <c r="EG479" s="400"/>
      <c r="EH479" s="401"/>
      <c r="EI479" s="400"/>
      <c r="EJ479" s="447"/>
      <c r="EK479" s="511"/>
      <c r="EL479" s="514"/>
      <c r="EM479" s="448"/>
      <c r="EN479" s="344"/>
      <c r="EO479" s="345"/>
      <c r="EP479" s="171">
        <f t="shared" si="528"/>
        <v>0</v>
      </c>
      <c r="EQ479" s="171">
        <f t="shared" si="529"/>
        <v>0</v>
      </c>
      <c r="ER479" s="171">
        <f t="shared" si="530"/>
        <v>0</v>
      </c>
      <c r="ES479" s="171">
        <f t="shared" si="531"/>
        <v>0</v>
      </c>
      <c r="ET479" s="171">
        <f t="shared" si="532"/>
        <v>0</v>
      </c>
      <c r="EU479" s="171">
        <f t="shared" si="533"/>
        <v>0</v>
      </c>
      <c r="EV479" s="172">
        <f t="shared" si="534"/>
        <v>0</v>
      </c>
      <c r="EW479" s="127"/>
      <c r="EX479" s="248">
        <f t="shared" si="551"/>
        <v>0</v>
      </c>
      <c r="EY479" s="174">
        <f>(L479*regular)+(M479*Cadeirantee)</f>
        <v>0</v>
      </c>
      <c r="EZ479" s="249">
        <f>SUMIF(FG479:GJ479,"&gt;0")</f>
        <v>0</v>
      </c>
      <c r="FA479" s="249">
        <f>SUMIF(FG479:GJ479,"&lt;0")+SUMIF(GN479:HP479,"&lt;0")</f>
        <v>0</v>
      </c>
      <c r="FB479" s="174">
        <v>0</v>
      </c>
      <c r="FC479" s="126">
        <f>N479*km*'VALORES TABELA'!$B$13</f>
        <v>0</v>
      </c>
      <c r="FD479" s="250">
        <f t="shared" si="552"/>
        <v>0</v>
      </c>
      <c r="FE479" s="105"/>
      <c r="FF479" s="118"/>
      <c r="FG479" s="118"/>
      <c r="FH479" s="118"/>
      <c r="FI479" s="118"/>
      <c r="FJ479" s="118"/>
      <c r="FK479" s="118"/>
      <c r="FL479" s="118"/>
      <c r="FM479" s="118"/>
      <c r="FN479" s="118"/>
      <c r="FO479" s="118"/>
      <c r="FP479" s="118"/>
      <c r="FQ479" s="118"/>
      <c r="FR479" s="118"/>
      <c r="FS479" s="118"/>
      <c r="FT479" s="118"/>
      <c r="FU479" s="118"/>
      <c r="FV479" s="118"/>
      <c r="FW479" s="118"/>
      <c r="FX479" s="118"/>
      <c r="FY479" s="118"/>
      <c r="FZ479" s="118"/>
      <c r="GA479" s="118"/>
      <c r="GB479" s="118"/>
      <c r="GC479" s="118"/>
      <c r="GD479" s="118"/>
      <c r="GE479" s="118"/>
      <c r="GF479" s="118"/>
      <c r="GG479" s="118"/>
      <c r="GH479" s="118"/>
      <c r="GI479" s="118"/>
      <c r="GJ479" s="118"/>
      <c r="GK479" s="252"/>
      <c r="GL479" s="103">
        <f t="shared" si="535"/>
        <v>0</v>
      </c>
      <c r="GM479" s="124"/>
      <c r="GN479" s="104"/>
      <c r="GO479" s="104"/>
      <c r="GP479" s="104"/>
      <c r="GQ479" s="104"/>
      <c r="GR479" s="104"/>
      <c r="GS479" s="104"/>
      <c r="GT479" s="104"/>
      <c r="GU479" s="104"/>
      <c r="GV479" s="104"/>
      <c r="GW479" s="104"/>
      <c r="GX479" s="104"/>
      <c r="GY479" s="104"/>
      <c r="GZ479" s="104"/>
      <c r="HA479" s="104"/>
      <c r="HB479" s="104"/>
      <c r="HC479" s="104"/>
      <c r="HD479" s="104"/>
      <c r="HE479" s="104"/>
      <c r="HF479" s="104"/>
      <c r="HG479" s="104"/>
      <c r="HH479" s="104"/>
      <c r="HI479" s="104"/>
      <c r="HJ479" s="104"/>
      <c r="HK479" s="104"/>
      <c r="HL479" s="104"/>
      <c r="HM479" s="104"/>
      <c r="HN479" s="104"/>
      <c r="HO479" s="104"/>
      <c r="HP479" s="104"/>
      <c r="HQ479" s="64"/>
      <c r="HR479" s="65"/>
      <c r="HS479" s="65"/>
      <c r="HT479" s="65"/>
      <c r="HU479" s="65"/>
      <c r="HV479" s="65"/>
      <c r="HW479" s="105"/>
      <c r="HX479" s="65"/>
      <c r="HY479" s="280">
        <f t="shared" si="553"/>
        <v>0</v>
      </c>
      <c r="HZ479" s="280">
        <f t="shared" si="554"/>
        <v>0</v>
      </c>
      <c r="IA479" s="280">
        <f t="shared" si="555"/>
        <v>0</v>
      </c>
      <c r="IB479" s="65"/>
      <c r="IC479" s="65"/>
    </row>
    <row r="480" spans="1:237" s="106" customFormat="1" ht="22.5" customHeight="1" thickBot="1" x14ac:dyDescent="0.3">
      <c r="A480" s="377" t="s">
        <v>3629</v>
      </c>
      <c r="B480" s="378" t="s">
        <v>3630</v>
      </c>
      <c r="C480" s="379" t="s">
        <v>3233</v>
      </c>
      <c r="D480" s="380" t="s">
        <v>3622</v>
      </c>
      <c r="E480" s="380" t="s">
        <v>3631</v>
      </c>
      <c r="F480" s="381" t="s">
        <v>3224</v>
      </c>
      <c r="G480" s="381" t="s">
        <v>3225</v>
      </c>
      <c r="H480" s="382" t="s">
        <v>199</v>
      </c>
      <c r="I480" s="383" t="s">
        <v>3632</v>
      </c>
      <c r="J480" s="421" t="s">
        <v>3268</v>
      </c>
      <c r="K480" s="424" t="s">
        <v>60</v>
      </c>
      <c r="L480" s="329">
        <f>CONTINUA!BV480</f>
        <v>0</v>
      </c>
      <c r="M480" s="329">
        <f>CONTINUA!BW480</f>
        <v>0</v>
      </c>
      <c r="N480" s="895"/>
      <c r="O480" s="896" t="s">
        <v>4045</v>
      </c>
      <c r="P480" s="897" t="s">
        <v>4035</v>
      </c>
      <c r="Q480" s="400"/>
      <c r="R480" s="401"/>
      <c r="S480" s="400"/>
      <c r="T480" s="401"/>
      <c r="U480" s="400"/>
      <c r="V480" s="401"/>
      <c r="W480" s="400"/>
      <c r="X480" s="401"/>
      <c r="Y480" s="400"/>
      <c r="Z480" s="401"/>
      <c r="AA480" s="400"/>
      <c r="AB480" s="401"/>
      <c r="AC480" s="400"/>
      <c r="AD480" s="401"/>
      <c r="AE480" s="400"/>
      <c r="AF480" s="401"/>
      <c r="AG480" s="400"/>
      <c r="AH480" s="401"/>
      <c r="AI480" s="400"/>
      <c r="AJ480" s="401"/>
      <c r="AK480" s="400"/>
      <c r="AL480" s="401"/>
      <c r="AM480" s="400"/>
      <c r="AN480" s="401"/>
      <c r="AO480" s="400"/>
      <c r="AP480" s="401"/>
      <c r="AQ480" s="400"/>
      <c r="AR480" s="401"/>
      <c r="AS480" s="400"/>
      <c r="AT480" s="401"/>
      <c r="AU480" s="400"/>
      <c r="AV480" s="401"/>
      <c r="AW480" s="400"/>
      <c r="AX480" s="401"/>
      <c r="AY480" s="400"/>
      <c r="AZ480" s="401"/>
      <c r="BA480" s="400"/>
      <c r="BB480" s="401"/>
      <c r="BC480" s="400"/>
      <c r="BD480" s="401"/>
      <c r="BE480" s="400"/>
      <c r="BF480" s="401"/>
      <c r="BG480" s="400"/>
      <c r="BH480" s="401"/>
      <c r="BI480" s="400"/>
      <c r="BJ480" s="401"/>
      <c r="BK480" s="400"/>
      <c r="BL480" s="401"/>
      <c r="BM480" s="400"/>
      <c r="BN480" s="401"/>
      <c r="BO480" s="400"/>
      <c r="BP480" s="401"/>
      <c r="BQ480" s="400"/>
      <c r="BR480" s="401"/>
      <c r="BS480" s="400"/>
      <c r="BT480" s="401"/>
      <c r="BU480" s="400"/>
      <c r="BV480" s="401"/>
      <c r="BW480" s="400"/>
      <c r="BX480" s="401"/>
      <c r="BY480" s="400"/>
      <c r="BZ480" s="401"/>
      <c r="CA480" s="400"/>
      <c r="CB480" s="401"/>
      <c r="CC480" s="400"/>
      <c r="CD480" s="401"/>
      <c r="CE480" s="400"/>
      <c r="CF480" s="401"/>
      <c r="CG480" s="400"/>
      <c r="CH480" s="401"/>
      <c r="CI480" s="400"/>
      <c r="CJ480" s="401"/>
      <c r="CK480" s="400"/>
      <c r="CL480" s="401"/>
      <c r="CM480" s="400"/>
      <c r="CN480" s="401"/>
      <c r="CO480" s="400"/>
      <c r="CP480" s="401"/>
      <c r="CQ480" s="400"/>
      <c r="CR480" s="401"/>
      <c r="CS480" s="400"/>
      <c r="CT480" s="401"/>
      <c r="CU480" s="400"/>
      <c r="CV480" s="401"/>
      <c r="CW480" s="400"/>
      <c r="CX480" s="401"/>
      <c r="CY480" s="400"/>
      <c r="CZ480" s="401"/>
      <c r="DA480" s="400"/>
      <c r="DB480" s="401"/>
      <c r="DC480" s="400"/>
      <c r="DD480" s="401"/>
      <c r="DE480" s="400"/>
      <c r="DF480" s="401"/>
      <c r="DG480" s="400"/>
      <c r="DH480" s="401"/>
      <c r="DI480" s="400"/>
      <c r="DJ480" s="401"/>
      <c r="DK480" s="400"/>
      <c r="DL480" s="401"/>
      <c r="DM480" s="400"/>
      <c r="DN480" s="401"/>
      <c r="DO480" s="400"/>
      <c r="DP480" s="401"/>
      <c r="DQ480" s="400"/>
      <c r="DR480" s="401"/>
      <c r="DS480" s="400"/>
      <c r="DT480" s="401"/>
      <c r="DU480" s="400"/>
      <c r="DV480" s="401"/>
      <c r="DW480" s="400"/>
      <c r="DX480" s="401"/>
      <c r="DY480" s="400"/>
      <c r="DZ480" s="401"/>
      <c r="EA480" s="400"/>
      <c r="EB480" s="401"/>
      <c r="EC480" s="400"/>
      <c r="ED480" s="401"/>
      <c r="EE480" s="400"/>
      <c r="EF480" s="401"/>
      <c r="EG480" s="400"/>
      <c r="EH480" s="401"/>
      <c r="EI480" s="400"/>
      <c r="EJ480" s="447"/>
      <c r="EK480" s="512"/>
      <c r="EL480" s="515"/>
      <c r="EM480" s="450"/>
      <c r="EN480" s="348"/>
      <c r="EO480" s="348"/>
      <c r="EP480" s="179">
        <f t="shared" si="528"/>
        <v>0</v>
      </c>
      <c r="EQ480" s="179">
        <f t="shared" si="529"/>
        <v>0</v>
      </c>
      <c r="ER480" s="179">
        <f t="shared" si="530"/>
        <v>0</v>
      </c>
      <c r="ES480" s="179">
        <f t="shared" si="531"/>
        <v>0</v>
      </c>
      <c r="ET480" s="179">
        <f t="shared" si="532"/>
        <v>0</v>
      </c>
      <c r="EU480" s="179">
        <f t="shared" si="533"/>
        <v>0</v>
      </c>
      <c r="EV480" s="172">
        <f t="shared" si="534"/>
        <v>0</v>
      </c>
      <c r="EW480" s="253"/>
      <c r="EX480" s="254">
        <v>0</v>
      </c>
      <c r="EY480" s="180">
        <v>0</v>
      </c>
      <c r="EZ480" s="255">
        <v>0</v>
      </c>
      <c r="FA480" s="255">
        <v>0</v>
      </c>
      <c r="FB480" s="180">
        <f>SUM(FF480:GI480)/2</f>
        <v>0</v>
      </c>
      <c r="FC480" s="256">
        <f>N480*km*'VALORES TABELA'!$B$13</f>
        <v>0</v>
      </c>
      <c r="FD480" s="250">
        <f t="shared" si="552"/>
        <v>0</v>
      </c>
      <c r="FE480" s="257"/>
      <c r="FF480" s="181">
        <f>((Q480+S480)*Percapita)+((R480+T480)*Cadeirante)</f>
        <v>0</v>
      </c>
      <c r="FG480" s="181">
        <f>((U480+W480)*Percapita/30*FG$4)+((V480+X480)*Cadeirante/30*FG$4)</f>
        <v>0</v>
      </c>
      <c r="FH480" s="181">
        <f>((Y480+AA480)*Percapita/30*FH$4)+((Z480+AB480)*Cadeirante/30*FH$4)</f>
        <v>0</v>
      </c>
      <c r="FI480" s="181">
        <f>((AC480+AE480)*Percapita/30*FI$4)+((AD480+AF480)*Cadeirante/30*FI$4)</f>
        <v>0</v>
      </c>
      <c r="FJ480" s="181">
        <f>((AG480+AI480)*Percapita/30*FJ$4)+((AH480+AJ480)*Cadeirante/30*FJ$4)</f>
        <v>0</v>
      </c>
      <c r="FK480" s="181">
        <f>((AK480+AM480)*Percapita/30*FK$4)+((AL480+AN480)*Cadeirante/30*FK$4)</f>
        <v>0</v>
      </c>
      <c r="FL480" s="181">
        <f>((AO480+AQ480)*Percapita/30*FL$4)+((AP480+AR480)*Cadeirante/30*FL$4)</f>
        <v>0</v>
      </c>
      <c r="FM480" s="181">
        <f>((AS480+AU480)*Percapita/30*FM$4)+((AT480+AV480)*Cadeirante/30*FM$4)</f>
        <v>0</v>
      </c>
      <c r="FN480" s="181">
        <f>((AW480+AY480)*Percapita/30*FN$4)+((AX480+AZ480)*Cadeirante/30*FN$4)</f>
        <v>0</v>
      </c>
      <c r="FO480" s="181">
        <f>((BA480+BC480)*Percapita/30*FO$4)+((BB480+BD480)*Cadeirante/30*FO$4)</f>
        <v>0</v>
      </c>
      <c r="FP480" s="181">
        <f>((BE480+BG480)*Percapita/30*FP$4)+((BF480+BH480)*Cadeirante/30*FP$4)</f>
        <v>0</v>
      </c>
      <c r="FQ480" s="181">
        <f>((BI480+BK480)*Percapita/30*FQ$4)+((BJ480+BL480)*Cadeirante/30*FQ$4)</f>
        <v>0</v>
      </c>
      <c r="FR480" s="181">
        <f>((BM480+BO480)*Percapita/30*FR$4)+((BN480+BP480)*Cadeirante/30*FR$4)</f>
        <v>0</v>
      </c>
      <c r="FS480" s="181">
        <f>((BQ480+BS480)*Percapita/30*FS$4)+((BR480+BT480)*Cadeirante/30*FS$4)</f>
        <v>0</v>
      </c>
      <c r="FT480" s="181">
        <f>((BU480+BW480)*Percapita/30*FT$4)+((BV480+BX480)*Cadeirante/30*FT$4)</f>
        <v>0</v>
      </c>
      <c r="FU480" s="181">
        <f>((BY480+CA480)*Percapita/30*FU$4)+((BZ480+CB480)*Cadeirante/30*FU$4)</f>
        <v>0</v>
      </c>
      <c r="FV480" s="181">
        <f>((CC480+CE480)*Percapita/30*FV$4)+((CD480+CF480)*Cadeirante/30*FV$4)</f>
        <v>0</v>
      </c>
      <c r="FW480" s="181">
        <f>((CG480+CI480)*Percapita/30*FW$4)+((CI480+CK480)*Cadeirante/30*FW$4)</f>
        <v>0</v>
      </c>
      <c r="FX480" s="181">
        <f>((CK480+CM480)*Percapita/30*FX$4)+((CL480+CN480)*Cadeirante/30*FX$4)</f>
        <v>0</v>
      </c>
      <c r="FY480" s="181">
        <f>((CO480+CQ480)*Percapita/30*FY$4)+((CP480+CR480)*Cadeirante/30*FY$4)</f>
        <v>0</v>
      </c>
      <c r="FZ480" s="181">
        <f>((CS480+CU480)*Percapita/30*FZ$4)+((CT480+CV480)*Cadeirante/30*FZ$4)</f>
        <v>0</v>
      </c>
      <c r="GA480" s="181">
        <f>((CW480+CY480)*Percapita/30*GA$4)+((CX480+CZ480)*Cadeirante/30*GA$4)</f>
        <v>0</v>
      </c>
      <c r="GB480" s="181">
        <f>((DA480+DC480)*Percapita/30*GB$4)+((DB480+DD480)*Cadeirante/30*GB$4)</f>
        <v>0</v>
      </c>
      <c r="GC480" s="181">
        <f>((DE480+DG480)*Percapita/30*GC$4)+((DF480+DH480)*Cadeirante/30*GC$4)</f>
        <v>0</v>
      </c>
      <c r="GD480" s="181">
        <f>((DI480+DK480)*Percapita/30*GD$4)+((DJ480+DL480)*Cadeirante/30*GD$4)</f>
        <v>0</v>
      </c>
      <c r="GE480" s="181">
        <f>((DM480+DO480)*Percapita/30*GE$4)+((DN480+DP480)*Cadeirante/30*GE$4)</f>
        <v>0</v>
      </c>
      <c r="GF480" s="181">
        <f>((DQ480+DS480)*Percapita/30*GF$4)+((DR480+DT480)*Cadeirante/30*GF$4)</f>
        <v>0</v>
      </c>
      <c r="GG480" s="181">
        <f>((DU480+DW480)*Percapita/30*GG$4)+((DV480+DX480)*Cadeirante/30*GG$4)</f>
        <v>0</v>
      </c>
      <c r="GH480" s="181">
        <f>((DY480+EA480)*Percapita/30*GH$4)+((DZ480+EB480)*Cadeirante/30*GH$4)</f>
        <v>0</v>
      </c>
      <c r="GI480" s="181">
        <f>((EC480+EE480)*Percapita/30*GI$4)+((ED480+EF480)*Cadeirante/30*GI$4)</f>
        <v>0</v>
      </c>
      <c r="GJ480" s="181">
        <f>((EG480+EI480)*Percapita)+((EH480+EJ480)*Cadeirante)</f>
        <v>0</v>
      </c>
      <c r="GK480" s="258"/>
      <c r="GL480" s="103">
        <f t="shared" si="535"/>
        <v>0</v>
      </c>
      <c r="GM480" s="124"/>
      <c r="GN480" s="182"/>
      <c r="GO480" s="182"/>
      <c r="GP480" s="182"/>
      <c r="GQ480" s="182"/>
      <c r="GR480" s="182"/>
      <c r="GS480" s="182"/>
      <c r="GT480" s="182"/>
      <c r="GU480" s="182"/>
      <c r="GV480" s="182"/>
      <c r="GW480" s="182"/>
      <c r="GX480" s="182"/>
      <c r="GY480" s="182"/>
      <c r="GZ480" s="182"/>
      <c r="HA480" s="182"/>
      <c r="HB480" s="182"/>
      <c r="HC480" s="182"/>
      <c r="HD480" s="182"/>
      <c r="HE480" s="182"/>
      <c r="HF480" s="182"/>
      <c r="HG480" s="182"/>
      <c r="HH480" s="182"/>
      <c r="HI480" s="182"/>
      <c r="HJ480" s="182"/>
      <c r="HK480" s="182"/>
      <c r="HL480" s="182"/>
      <c r="HM480" s="182"/>
      <c r="HN480" s="182"/>
      <c r="HO480" s="182"/>
      <c r="HP480" s="259"/>
      <c r="HQ480" s="64"/>
      <c r="HW480" s="257"/>
      <c r="HY480" s="280">
        <f t="shared" si="553"/>
        <v>0</v>
      </c>
      <c r="HZ480" s="280">
        <f t="shared" si="554"/>
        <v>0</v>
      </c>
      <c r="IA480" s="280">
        <f t="shared" si="555"/>
        <v>0</v>
      </c>
    </row>
    <row r="481" spans="1:237" s="106" customFormat="1" ht="22.5" customHeight="1" x14ac:dyDescent="0.25">
      <c r="A481" t="s">
        <v>3633</v>
      </c>
      <c r="B481" s="522" t="s">
        <v>3634</v>
      </c>
      <c r="C481" s="523">
        <v>4</v>
      </c>
      <c r="D481" s="524" t="s">
        <v>3622</v>
      </c>
      <c r="E481" s="524" t="s">
        <v>3635</v>
      </c>
      <c r="F481" s="525" t="s">
        <v>3224</v>
      </c>
      <c r="G481" s="525" t="s">
        <v>3225</v>
      </c>
      <c r="H481" s="350" t="s">
        <v>199</v>
      </c>
      <c r="I481" s="351" t="s">
        <v>3636</v>
      </c>
      <c r="J481" s="409" t="s">
        <v>3231</v>
      </c>
      <c r="K481" s="410" t="s">
        <v>3232</v>
      </c>
      <c r="L481" s="329">
        <f>CONTINUA!BV481</f>
        <v>0</v>
      </c>
      <c r="M481" s="329">
        <f>CONTINUA!BW481</f>
        <v>0</v>
      </c>
      <c r="N481" s="895"/>
      <c r="O481" s="896" t="s">
        <v>4045</v>
      </c>
      <c r="P481" s="897" t="s">
        <v>4035</v>
      </c>
      <c r="Q481" s="400"/>
      <c r="R481" s="401"/>
      <c r="S481" s="400"/>
      <c r="T481" s="401"/>
      <c r="U481" s="400"/>
      <c r="V481" s="401"/>
      <c r="W481" s="400"/>
      <c r="X481" s="401"/>
      <c r="Y481" s="400"/>
      <c r="Z481" s="401"/>
      <c r="AA481" s="400"/>
      <c r="AB481" s="401"/>
      <c r="AC481" s="400"/>
      <c r="AD481" s="401"/>
      <c r="AE481" s="400"/>
      <c r="AF481" s="401"/>
      <c r="AG481" s="400"/>
      <c r="AH481" s="401"/>
      <c r="AI481" s="400"/>
      <c r="AJ481" s="401"/>
      <c r="AK481" s="400"/>
      <c r="AL481" s="401"/>
      <c r="AM481" s="400"/>
      <c r="AN481" s="401"/>
      <c r="AO481" s="400"/>
      <c r="AP481" s="401"/>
      <c r="AQ481" s="400"/>
      <c r="AR481" s="401"/>
      <c r="AS481" s="400"/>
      <c r="AT481" s="401"/>
      <c r="AU481" s="400"/>
      <c r="AV481" s="401"/>
      <c r="AW481" s="400"/>
      <c r="AX481" s="401"/>
      <c r="AY481" s="400"/>
      <c r="AZ481" s="401"/>
      <c r="BA481" s="400"/>
      <c r="BB481" s="401"/>
      <c r="BC481" s="400"/>
      <c r="BD481" s="401"/>
      <c r="BE481" s="400"/>
      <c r="BF481" s="401"/>
      <c r="BG481" s="400"/>
      <c r="BH481" s="401"/>
      <c r="BI481" s="400"/>
      <c r="BJ481" s="401"/>
      <c r="BK481" s="400"/>
      <c r="BL481" s="401"/>
      <c r="BM481" s="400"/>
      <c r="BN481" s="401"/>
      <c r="BO481" s="400"/>
      <c r="BP481" s="401"/>
      <c r="BQ481" s="400"/>
      <c r="BR481" s="401"/>
      <c r="BS481" s="400"/>
      <c r="BT481" s="401"/>
      <c r="BU481" s="400"/>
      <c r="BV481" s="401"/>
      <c r="BW481" s="400"/>
      <c r="BX481" s="401"/>
      <c r="BY481" s="400"/>
      <c r="BZ481" s="401"/>
      <c r="CA481" s="400"/>
      <c r="CB481" s="401"/>
      <c r="CC481" s="400"/>
      <c r="CD481" s="401"/>
      <c r="CE481" s="400"/>
      <c r="CF481" s="401"/>
      <c r="CG481" s="400"/>
      <c r="CH481" s="401"/>
      <c r="CI481" s="400"/>
      <c r="CJ481" s="401"/>
      <c r="CK481" s="400"/>
      <c r="CL481" s="401"/>
      <c r="CM481" s="400"/>
      <c r="CN481" s="401"/>
      <c r="CO481" s="400"/>
      <c r="CP481" s="401"/>
      <c r="CQ481" s="400"/>
      <c r="CR481" s="401"/>
      <c r="CS481" s="400"/>
      <c r="CT481" s="401"/>
      <c r="CU481" s="400"/>
      <c r="CV481" s="401"/>
      <c r="CW481" s="400"/>
      <c r="CX481" s="401"/>
      <c r="CY481" s="400"/>
      <c r="CZ481" s="401"/>
      <c r="DA481" s="400"/>
      <c r="DB481" s="401"/>
      <c r="DC481" s="400"/>
      <c r="DD481" s="401"/>
      <c r="DE481" s="400"/>
      <c r="DF481" s="401"/>
      <c r="DG481" s="400"/>
      <c r="DH481" s="401"/>
      <c r="DI481" s="400"/>
      <c r="DJ481" s="401"/>
      <c r="DK481" s="400"/>
      <c r="DL481" s="401"/>
      <c r="DM481" s="400"/>
      <c r="DN481" s="401"/>
      <c r="DO481" s="400"/>
      <c r="DP481" s="401"/>
      <c r="DQ481" s="400"/>
      <c r="DR481" s="401"/>
      <c r="DS481" s="400"/>
      <c r="DT481" s="401"/>
      <c r="DU481" s="400"/>
      <c r="DV481" s="401"/>
      <c r="DW481" s="400"/>
      <c r="DX481" s="401"/>
      <c r="DY481" s="400"/>
      <c r="DZ481" s="401"/>
      <c r="EA481" s="400"/>
      <c r="EB481" s="401"/>
      <c r="EC481" s="400"/>
      <c r="ED481" s="401"/>
      <c r="EE481" s="400"/>
      <c r="EF481" s="401"/>
      <c r="EG481" s="400"/>
      <c r="EH481" s="401"/>
      <c r="EI481" s="400"/>
      <c r="EJ481" s="447"/>
      <c r="EK481" s="510"/>
      <c r="EL481" s="513"/>
      <c r="EM481" s="520"/>
      <c r="EN481" s="520"/>
      <c r="EO481" s="520"/>
      <c r="EP481" s="171">
        <f t="shared" si="528"/>
        <v>0</v>
      </c>
      <c r="EQ481" s="171">
        <f t="shared" si="529"/>
        <v>0</v>
      </c>
      <c r="ER481" s="171">
        <f t="shared" si="530"/>
        <v>0</v>
      </c>
      <c r="ES481" s="171">
        <f t="shared" si="531"/>
        <v>0</v>
      </c>
      <c r="ET481" s="171">
        <f t="shared" si="532"/>
        <v>0</v>
      </c>
      <c r="EU481" s="171">
        <f t="shared" si="533"/>
        <v>0</v>
      </c>
      <c r="EV481" s="172">
        <f t="shared" si="534"/>
        <v>0</v>
      </c>
      <c r="EW481" s="367">
        <f>IF(C481=4,IF(MAX(Q481:EJ483)&gt;0,(Especiall/30*(IF(($G481-$F481)=($G$5-$F$5),30,IF(DAY($G481)=31,($G481-$F481),($G481-$F481)+1)))),0),0)</f>
        <v>11465.63</v>
      </c>
      <c r="EX481" s="248">
        <f t="shared" ref="EX481:EX484" si="556">FF481</f>
        <v>2311.38</v>
      </c>
      <c r="EY481" s="174">
        <f>(L481*regular)+(M481*Cadeirantee)</f>
        <v>0</v>
      </c>
      <c r="EZ481" s="249">
        <f>SUMIF(FG481:GJ481,"&gt;0")</f>
        <v>0</v>
      </c>
      <c r="FA481" s="249">
        <f>SUMIF(FG481:GJ481,"&lt;0")+SUMIF(GN481:HP481,"&lt;0")</f>
        <v>0</v>
      </c>
      <c r="FB481" s="174">
        <v>0</v>
      </c>
      <c r="FC481" s="175">
        <f>N481*km*'VALORES TABELA'!$B$13</f>
        <v>0</v>
      </c>
      <c r="FD481" s="250">
        <f>GL481</f>
        <v>0</v>
      </c>
      <c r="FE481" s="176">
        <f>(EW481+EW482+EW483+EW484+EX481+EX482+EX483+EX484+EY481+EY482+EY483+EY484+EY485+EZ481+EZ482+EZ483+EZ484+FA481+FA482+FA483+FA484+FC481+FC482+FC483+FC484+HY481-HZ481-IA481+FD481+FD482+FD483+FD484+FB485)</f>
        <v>13777.009999999998</v>
      </c>
      <c r="FF481" s="177">
        <f>IF(C481=4,SUM(Q481+Q482+Q483+S481+S482+S483)*Percapita/30*FF$4+(R481+R482+R483+T481+T482+T483)*Cadeirante/30*FF$4,IF(C481=3,IF(Q484+S484=10,Fixo/30*FF$4+(Q481+Q482+Q483+S481+S482+S483)*Percapita/30*FF$4+(R484+T484)*Cadeirante/30*FF$4,IF(Q484+S484&lt;=9,(Q484+S484)*Crechee/30*FF$4)+(R484+T484)*Cadeirante/30*FF$4+(Q481+Q482+Q483+S481+S482+S483)*Percapita/30*FF$4)+IF(Q484+S484&gt;=11,Fixo/30*FF$4+(Q484+S484-10)*Crechee/30*FF$4,0),IF(C481=2,IF(R481+R482+R483+R484+T481+T482+T483+T484=1,Cadeirante/30*FF$4,IF(R481+R482+R483+R484+T481+T482+T483+T484=2,Fixo/30*FF$4,IF(R481+R482+R483+R484+T481+T482+T483+T484&gt;2,Fixo/30*FF$4+(R481+R482+R483+R484+T481+T482+T483+T484-2)*Cadeirante/30*FF$4)))+(Q481+Q482+Q483+S481+S482+S483)*Percapita/30*FF$4+(Q484+S484)*Crechee/30*FF$4,IF(C481=1,IF(Q481+Q482+Q483+R481+R482+R483+S481+S482+S483+T481+T482+T483&lt;=15,(Q481+Q482+Q483+S481+S482+S483)*Percapita/30*FF$4,IF(Q481+Q482+Q483+R481+R482+R483+S481+S482+S483+T481+T482+T483&gt;=16,Fixo/30*FF$4+(Q481+Q482+Q483+R481+R482+R483+S481+S482+S483+T481+T482-16)*Percapita/30*FF$4))))))</f>
        <v>2311.38</v>
      </c>
      <c r="FG481" s="177">
        <f>IF(C481=4,SUM(U481+U482+U483+W481+W482+W483)*Percapita/30*FG$4+(V481+V482+V483+X481+X482+X483)*Cadeirante/30*FG$4,IF(C481=3,IF(U484+W484=10,Fixo/30*FG$4+(U481+U482+U483+W481+W482+W483)*Percapita/30*FG$4+(V484+X484)*Cadeirante/30*FG$4,IF(U484+W484&lt;=9,(U484+W484)*Crechee/30*FG$4)+(V484+X484)*Cadeirante/30*FG$4+(U481+U482+U483+W481+W482+W483)*Percapita/30*FG$4)+IF(U484+W484&gt;=11,Fixo/30*FG$4+(U484+W484-10)*Crechee/30*FG$4,0),IF(C481=2,IF(V481+V482+V483+V484+X481+X482+X483+X484=1,Cadeirante/30*FG$4,IF(V481+V482+V483+V484+X481+X482+X483+X484=2,Fixo/30*FG$4,IF(V481+V482+V483+V484+X481+X482+X483+X484&gt;2,Fixo/30*FG$4+(V481+V482+V483+V484+X481+X482+X483+X484-2)*Cadeirante/30*FG$4)))+(U481+U482+U483+W481+W482+W483)*Percapita/30*FG$4+(U484+W484)*Crechee/30*FG$4,IF(C481=1,IF(U481+U482+U483+V481+V482+V483+W481+W482+W483+X481+X482+X483&lt;=15,(U481+U482+U483+W481+W482+W483)*Percapita/30*FG$4,IF(U481+U482+U483+V481+V482+V483+W481+W482+W483+X481+X482+X483&gt;=16,Fixo/30*FG$4+(U481+U482+U483+V481+V482+V483+W481+W482+W483+X481+X482-16)*Percapita/30*FG$4))))))</f>
        <v>0</v>
      </c>
      <c r="FH481" s="177">
        <f>IF(C481=4,SUM(Y481+Y482+Y483+AA481+AA482+AA483)*Percapita/30*FH$4+(Z481+Z482+Z483+AB481+AB482+AB483)*Cadeirante/30*FH$4,IF(C481=3,IF(Y484+AA484=10,Fixo/30*FH$4+(Y481+Y482+Y483+AA481+AA482+AA483)*Percapita/30*FH$4+(Z484+AB484)*Cadeirante/30*FH$4,IF(Y484+AA484&lt;=9,(Y484+AA484)*Crechee/30*FH$4)+(Z484+AB484)*Cadeirante/30*FH$4+(Y481+Y482+Y483+AA481+AA482+AA483)*Percapita/30*FH$4)+IF(Y484+AA484&gt;=11,Fixo/30*FH$4+(Y484+AA484-10)*Crechee/30*FH$4,0),IF(C481=2,IF(Z481+Z482+Z483+Z484+AB481+AB482+AB483+AB484=1,Cadeirante/30*FH$4,IF(Z481+Z482+Z483+Z484+AB481+AB482+AB483+AB484=2,Fixo/30*FH$4,IF(Z481+Z482+Z483+Z484+AB481+AB482+AB483+AB484&gt;2,Fixo/30*FH$4+(Z481+Z482+Z483+Z484+AB481+AB482+AB483+AB484-2)*Cadeirante/30*FH$4)))+(Y481+Y482+Y483+AA481+AA482+AA483)*Percapita/30*FH$4+(Y484+AA484)*Crechee/30*FH$4,IF(C481=1,IF(Y481+Y482+Y483+Z481+Z482+Z483+AA481+AA482+AA483+AB481+AB482+AB483&lt;=15,(Y481+Y482+Y483+AA481+AA482+AA483)*Percapita/30*FH$4,IF(Y481+Y482+Y483+Z481+Z482+Z483+AA481+AA482+AA483+AB481+AB482+AB483&gt;=16,Fixo/30*FH$4+(Y481+Y482+Y483+Z481+Z482+Z483+AA481+AA482+AA483+AB481+AB482-16)*Percapita/30*FH$4))))))</f>
        <v>0</v>
      </c>
      <c r="FI481" s="177">
        <f>IF(C481=4,SUM(AC481+AC482+AC483+AE481+AE482+AE483)*Percapita/30*FI$4+(AD481+AD482+AD483+AF481+AF482+AF483)*Cadeirante/30*FI$4,IF(C481=3,IF(AC484+AE484=10,Fixo/30*FI$4+(AC481+AC482+AC483+AE481+AE482+AE483)*Percapita/30*FI$4+(AD484+AF484)*Cadeirante/30*FI$4,IF(AC484+AE484&lt;=9,(AC484+AE484)*Crechee/30*FI$4)+(AD484+AF484)*Cadeirante/30*FI$4+(AC481+AC482+AC483+AE481+AE482+AE483)*Percapita/30*FI$4)+IF(AC484+AE484&gt;=11,Fixo/30*FI$4+(AC484+AE484-10)*Crechee/30*FI$4,0),IF(C481=2,IF(AD481+AD482+AD483+AD484+AF481+AF482+AF483+AF484=1,Cadeirante/30*FI$4,IF(AD481+AD482+AD483+AD484+AF481+AF482+AF483+AF484=2,Fixo/30*FI$4,IF(AD481+AD482+AD483+AD484+AF481+AF482+AF483+AF484&gt;2,Fixo/30*FI$4+(AD481+AD482+AD483+AD484+AF481+AF482+AF483+AF484-2)*Cadeirante/30*FI$4)))+(AC481+AC482+AC483+AE481+AE482+AE483)*Percapita/30*FI$4+(AC484+AE484)*Crechee/30*FI$4,IF(C481=1,IF(AC481+AC482+AC483+AD481+AD482+AD483+AE481+AE482+AE483+AF481+AF482+AF483&lt;=15,(AC481+AC482+AC483+AE481+AE482+AE483)*Percapita/30*FI$4,IF(AC481+AC482+AC483+AD481+AD482+AD483+AE481+AE482+AE483+AF481+AF482+AF483&gt;=16,Fixo/30*FI$4+(AC481+AC482+AC483+AD481+AD482+AD483+AE481+AE482+AE483+AF481+AF482-16)*Percapita/30*FI$4))))))</f>
        <v>0</v>
      </c>
      <c r="FJ481" s="177">
        <f>IF(C481=4,SUM(AG481+AG482+AG483+AI481+AI482+AI483)*Percapita/30*FJ$4+(AH481+AH482+AH483+AJ481+AJ482+AJ483)*Cadeirante/30*FJ$4,IF(C481=3,IF(AG484+AI484=10,Fixo/30*FJ$4+(AG481+AG482+AG483+AI481+AI482+AI483)*Percapita/30*FJ$4+(AH484+AJ484)*Cadeirante/30*FJ$4,IF(AG484+AI484&lt;=9,(AG484+AI484)*Crechee/30*FJ$4)+(AH484+AJ484)*Cadeirante/30*FJ$4+(AG481+AG482+AG483+AI481+AI482+AI483)*Percapita/30*FJ$4)+IF(AG484+AI484&gt;=11,Fixo/30*FJ$4+(AG484+AI484-10)*Crechee/30*FJ$4,0),IF(C481=2,IF(AH481+AH482+AH483+AH484+AJ481+AJ482+AJ483+AJ484=1,Cadeirante/30*FJ$4,IF(AH481+AH482+AH483+AH484+AJ481+AJ482+AJ483+AJ484=2,Fixo/30*FJ$4,IF(AH481+AH482+AH483+AH484+AJ481+AJ482+AJ483+AJ484&gt;2,Fixo/30*FJ$4+(AH481+AH482+AH483+AH484+AJ481+AJ482+AJ483+AJ484-2)*Cadeirante/30*FJ$4)))+(AG481+AG482+AG483+AI481+AI482+AI483)*Percapita/30*FJ$4+(AG484+AI484)*Crechee/30*FJ$4,IF(C481=1,IF(AG481+AG482+AG483+AH481+AH482+AH483+AI481+AI482+AI483+AJ481+AJ482+AJ483&lt;=15,(AG481+AG482+AG483+AI481+AI482+AI483)*Percapita/30*FJ$4,IF(AG481+AG482+AG483+AH481+AH482+AH483+AI481+AI482+AI483+AJ481+AJ482+AJ483&gt;=16,Fixo/30*FJ$4+(AG481+AG482+AG483+AH481+AH482+AH483+AI481+AI482+AI483+AJ481+AJ482-16)*Percapita/30*FJ$4))))))</f>
        <v>0</v>
      </c>
      <c r="FK481" s="177">
        <f>IF(C481=4,SUM(AK481+AK482+AK483+AM481+AM482+AM483)*Percapita/30*FK$4+(AL481+AL482+AL483+AN481+AN482+AN483)*Cadeirante/30*FK$4,IF(C481=3,IF(AK484+AM484=10,Fixo/30*FK$4+(AK481+AK482+AK483+AM481+AM482+AM483)*Percapita/30*FK$4+(AL484+AN484)*Cadeirante/30*FK$4,IF(AK484+AM484&lt;=9,(AK484+AM484)*Crechee/30*FK$4)+(AL484+AN484)*Cadeirante/30*FK$4+(AK481+AK482+AK483+AM481+AM482+AM483)*Percapita/30*FK$4)+IF(AK484+AM484&gt;=11,Fixo/30*FK$4+(AK484+AM484-10)*Crechee/30*FK$4,0),IF(C481=2,IF(AL481+AL482+AL483+AL484+AN481+AN482+AN483+AN484=1,Cadeirante/30*FK$4,IF(AL481+AL482+AL483+AL484+AN481+AN482+AN483+AN484=2,Fixo/30*FK$4,IF(AL481+AL482+AL483+AL484+AN481+AN482+AN483+AN484&gt;2,Fixo/30*FK$4+(AL481+AL482+AL483+AL484+AN481+AN482+AN483+AN484-2)*Cadeirante/30*FK$4)))+(AK481+AK482+AK483+AM481+AM482+AM483)*Percapita/30*FK$4+(AK484+AM484)*Crechee/30*FK$4,IF(C481=1,IF(AK481+AK482+AK483+AL481+AL482+AL483+AM481+AM482+AM483+AN481+AN482+AN483&lt;=15,(AK481+AK482+AK483+AM481+AM482+AM483)*Percapita/30*FK$4,IF(AK481+AK482+AK483+AL481+AL482+AL483+AM481+AM482+AM483+AN481+AN482+AN483&gt;=16,Fixo/30*FK$4+(AK481+AK482+AK483+AL481+AL482+AL483+AM481+AM482+AM483+AN481+AN482-16)*Percapita/30*FK$4))))))</f>
        <v>0</v>
      </c>
      <c r="FL481" s="177">
        <f>IF(C481=4,SUM(AO481+AO482+AO483+AQ481+AQ482+AQ483)*Percapita/30*FL$4+(AP481+AP482+AP483+AR481+AR482+AR483)*Cadeirante/30*FL$4,IF(C481=3,IF(AO484+AQ484=10,Fixo/30*FL$4+(AO481+AO482+AO483+AQ481+AQ482+AQ483)*Percapita/30*FL$4+(AP484+AR484)*Cadeirante/30*FL$4,IF(AO484+AQ484&lt;=9,(AO484+AQ484)*Crechee/30*FL$4)+(AP484+AR484)*Cadeirante/30*FL$4+(AO481+AO482+AO483+AQ481+AQ482+AQ483)*Percapita/30*FL$4)+IF(AO484+AQ484&gt;=11,Fixo/30*FL$4+(AO484+AQ484-10)*Crechee/30*FL$4,0),IF(C481=2,IF(AP481+AP482+AP483+AP484+AR481+AR482+AR483+AR484=1,Cadeirante/30*FL$4,IF(AP481+AP482+AP483+AP484+AR481+AR482+AR483+AR484=2,Fixo/30*FL$4,IF(AP481+AP482+AP483+AP484+AR481+AR482+AR483+AR484&gt;2,Fixo/30*FL$4+(AP481+AP482+AP483+AP484+AR481+AR482+AR483+AR484-2)*Cadeirante/30*FL$4)))+(AO481+AO482+AO483+AQ481+AQ482+AQ483)*Percapita/30*FL$4+(AO484+AQ484)*Crechee/30*FL$4,IF(C481=1,IF(AO481+AO482+AO483+AP481+AP482+AP483+AQ481+AQ482+AQ483+AR481+AR482+AR483&lt;=15,(AO481+AO482+AO483+AQ481+AQ482+AQ483)*Percapita/30*FL$4,IF(AO481+AO482+AO483+AP481+AP482+AP483+AQ481+AQ482+AQ483+AR481+AR482+AR483&gt;=16,Fixo/30*FL$4+(AO481+AO482+AO483+AP481+AP482+AP483+AQ481+AQ482+AQ483+AR481+AR482-16)*Percapita/30*FL$4))))))</f>
        <v>0</v>
      </c>
      <c r="FM481" s="177">
        <f>IF(C481=4,SUM(AS481+AS482+AS483+AU481+AU482+AU483)*Percapita/30*FM$4+(AT481+AT482+AT483+AV481+AV482+AV483)*Cadeirante/30*FM$4,IF(C481=3,IF(AS484+AU484=10,Fixo/30*FM$4+(AS481+AS482+AS483+AU481+AU482+AU483)*Percapita/30*FM$4+(AT484+AV484)*Cadeirante/30*FM$4,IF(AS484+AU484&lt;=9,(AS484+AU484)*Crechee/30*FM$4)+(AT484+AV484)*Cadeirante/30*FM$4+(AS481+AS482+AS483+AU481+AU482+AU483)*Percapita/30*FM$4)+IF(AS484+AU484&gt;=11,Fixo/30*FM$4+(AS484+AU484-10)*Crechee/30*FM$4,0),IF(C481=2,IF(AT481+AT482+AT483+AT484+AV481+AV482+AV483+AV484=1,Cadeirante/30*FM$4,IF(AT481+AT482+AT483+AT484+AV481+AV482+AV483+AV484=2,Fixo/30*FM$4,IF(AT481+AT482+AT483+AT484+AV481+AV482+AV483+AV484&gt;2,Fixo/30*FM$4+(AT481+AT482+AT483+AT484+AV481+AV482+AV483+AV484-2)*Cadeirante/30*FM$4)))+(AS481+AS482+AS483+AU481+AU482+AU483)*Percapita/30*FM$4+(AS484+AU484)*Crechee/30*FM$4,IF(C481=1,IF(AS481+AS482+AS483+AT481+AT482+AT483+AU481+AU482+AU483+AV481+AV482+AV483&lt;=15,(AS481+AS482+AS483+AU481+AU482+AU483)*Percapita/30*FM$4,IF(AS481+AS482+AS483+AT481+AT482+AT483+AU481+AU482+AU483+AV481+AV482+AV483&gt;=16,Fixo/30*FM$4+(AS481+AS482+AS483+AT481+AT482+AT483+AU481+AU482+AU483+AV481+AV482-16)*Percapita/30*FM$4))))))</f>
        <v>0</v>
      </c>
      <c r="FN481" s="177">
        <f>IF(C481=4,SUM(AW481+AW482+AW483+AY481+AY482+AY483)*Percapita/30*FN$4+(AX481+AX482+AX483+AZ481+AZ482+AZ483)*Cadeirante/30*FN$4,IF(C481=3,IF(AW484+AY484=10,Fixo/30*FN$4+(AW481+AW482+AW483+AY481+AY482+AY483)*Percapita/30*FN$4+(AX484+AZ484)*Cadeirante/30*FN$4,IF(AW484+AY484&lt;=9,(AW484+AY484)*Crechee/30*FN$4)+(AX484+AZ484)*Cadeirante/30*FN$4+(AW481+AW482+AW483+AY481+AY482+AY483)*Percapita/30*FN$4)+IF(AW484+AY484&gt;=11,Fixo/30*FN$4+(AW484+AY484-10)*Crechee/30*FN$4,0),IF(C481=2,IF(AX481+AX482+AX483+AX484+AZ481+AZ482+AZ483+AZ484=1,Cadeirante/30*FN$4,IF(AX481+AX482+AX483+AX484+AZ481+AZ482+AZ483+AZ484=2,Fixo/30*FN$4,IF(AX481+AX482+AX483+AX484+AZ481+AZ482+AZ483+AZ484&gt;2,Fixo/30*FN$4+(AX481+AX482+AX483+AX484+AZ481+AZ482+AZ483+AZ484-2)*Cadeirante/30*FN$4)))+(AW481+AW482+AW483+AY481+AY482+AY483)*Percapita/30*FN$4+(AW484+AY484)*Crechee/30*FN$4,IF(C481=1,IF(AW481+AW482+AW483+AX481+AX482+AX483+AY481+AY482+AY483+AZ481+AZ482+AZ483&lt;=15,(AW481+AW482+AW483+AY481+AY482+AY483)*Percapita/30*FN$4,IF(AW481+AW482+AW483+AX481+AX482+AX483+AY481+AY482+AY483+AZ481+AZ482+AZ483&gt;=16,Fixo/30*FN$4+(AW481+AW482+AW483+AX481+AX482+AX483+AY481+AY482+AY483+AZ481+AZ482-16)*Percapita/30*FN$4))))))</f>
        <v>0</v>
      </c>
      <c r="FO481" s="177">
        <f>IF(C481=4,SUM(BA481+BA482+BA483+BC481+BC482+BC483)*Percapita/30*FO$4+(BB481+BB482+BB483+BD481+BD482+BD483)*Cadeirante/30*FO$4,IF(C481=3,IF(BA484+BC484=10,Fixo/30*FO$4+(BA481+BA482+BA483+BC481+BC482+BC483)*Percapita/30*FO$4+(BB484+BD484)*Cadeirante/30*FO$4,IF(BA484+BC484&lt;=9,(BA484+BC484)*Crechee/30*FO$4)+(BB484+BD484)*Cadeirante/30*FO$4+(BA481+BA482+BA483+BC481+BC482+BC483)*Percapita/30*FO$4)+IF(BA484+BC484&gt;=11,Fixo/30*FO$4+(BA484+BC484-10)*Crechee/30*FO$4,0),IF(C481=2,IF(BB481+BB482+BB483+BB484+BD481+BD482+BD483+BD484=1,Cadeirante/30*FO$4,IF(BB481+BB482+BB483+BB484+BD481+BD482+BD483+BD484=2,Fixo/30*FO$4,IF(BB481+BB482+BB483+BB484+BD481+BD482+BD483+BD484&gt;2,Fixo/30*FO$4+(BB481+BB482+BB483+BB484+BD481+BD482+BD483+BD484-2)*Cadeirante/30*FO$4)))+(BA481+BA482+BA483+BC481+BC482+BC483)*Percapita/30*FO$4+(BA484+BC484)*Crechee/30*FO$4,IF(C481=1,IF(BA481+BA482+BA483+BB481+BB482+BB483+BC481+BC482+BC483+BD481+BD482+BD483&lt;=15,(BA481+BA482+BA483+BC481+BC482+BC483)*Percapita/30*FO$4,IF(BA481+BA482+BA483+BB481+BB482+BB483+BC481+BC482+BC483+BD481+BD482+BD483&gt;=16,Fixo/30*FO$4+(BA481+BA482+BA483+BB481+BB482+BB483+BC481+BC482+BC483+BD481+BD482-16)*Percapita/30*FO$4))))))</f>
        <v>0</v>
      </c>
      <c r="FP481" s="177">
        <f>IF(C481=4,SUM(BE481+BE482+BE483+BG481+BG482+BG483)*Percapita/30*FP$4+(BF481+BF482+BF483+BH481+BH482+BH483)*Cadeirante/30*FP$4,IF(C481=3,IF(BE484+BG484=10,Fixo/30*FP$4+(BE481+BE482+BE483+BG481+BG482+BG483)*Percapita/30*FP$4+(BF484+BH484)*Cadeirante/30*FP$4,IF(BE484+BG484&lt;=9,(BE484+BG484)*Crechee/30*FP$4)+(BF484+BH484)*Cadeirante/30*FP$4+(BE481+BE482+BE483+BG481+BG482+BG483)*Percapita/30*FP$4)+IF(BE484+BG484&gt;=11,Fixo/30*FP$4+(BE484+BG484-10)*Crechee/30*FP$4,0),IF(C481=2,IF(BF481+BF482+BF483+BF484+BH481+BH482+BH483+BH484=1,Cadeirante/30*FP$4,IF(BF481+BF482+BF483+BF484+BH481+BH482+BH483+BH484=2,Fixo/30*FP$4,IF(BF481+BF482+BF483+BF484+BH481+BH482+BH483+BH484&gt;2,Fixo/30*FP$4+(BF481+BF482+BF483+BF484+BH481+BH482+BH483+BH484-2)*Cadeirante/30*FP$4)))+(BE481+BE482+BE483+BG481+BG482+BG483)*Percapita/30*FP$4+(BE484+BG484)*Crechee/30*FP$4,IF(C481=1,IF(BE481+BE482+BE483+BF481+BF482+BF483+BG481+BG482+BG483+BH481+BH482+BH483&lt;=15,(BE481+BE482+BE483+BG481+BG482+BG483)*Percapita/30*FP$4,IF(BE481+BE482+BE483+BF481+BF482+BF483+BG481+BG482+BG483+BH481+BH482+BH483&gt;=16,Fixo/30*FP$4+(BE481+BE482+BE483+BF481+BF482+BF483+BG481+BG482+BG483+BH481+BH482-16)*Percapita/30*FP$4))))))</f>
        <v>0</v>
      </c>
      <c r="FQ481" s="177">
        <f>IF(C481=4,SUM(BI481+BI482+BI483+BK481+BK482+BK483)*Percapita/30*FQ$4+(BJ481+BJ482+BJ483+BL481+BL482+BL483)*Cadeirante/30*FQ$4,IF(C481=3,IF(BI484+BK484=10,Fixo/30*FQ$4+(BI481+BI482+BI483+BK481+BK482+BK483)*Percapita/30*FQ$4+(BJ484+BL484)*Cadeirante/30*FQ$4,IF(BI484+BK484&lt;=9,(BI484+BK484)*Crechee/30*FQ$4)+(BJ484+BL484)*Cadeirante/30*FQ$4+(BI481+BI482+BI483+BK481+BK482+BK483)*Percapita/30*FQ$4)+IF(BI484+BK484&gt;=11,Fixo/30*FQ$4+(BI484+BK484-10)*Crechee/30*FQ$4,0),IF(C481=2,IF(BJ481+BJ482+BJ483+BJ484+BL481+BL482+BL483+BL484=1,Cadeirante/30*FQ$4,IF(BJ481+BJ482+BJ483+BJ484+BL481+BL482+BL483+BL484=2,Fixo/30*FQ$4,IF(BJ481+BJ482+BJ483+BJ484+BL481+BL482+BL483+BL484&gt;2,Fixo/30*FQ$4+(BJ481+BJ482+BJ483+BJ484+BL481+BL482+BL483+BL484-2)*Cadeirante/30*FQ$4)))+(BI481+BI482+BI483+BK481+BK482+BK483)*Percapita/30*FQ$4+(BI484+BK484)*Crechee/30*FQ$4,IF(C481=1,IF(BI481+BI482+BI483+BJ481+BJ482+BJ483+BK481+BK482+BK483+BL481+BL482+BL483&lt;=15,(BI481+BI482+BI483+BK481+BK482+BK483)*Percapita/30*FQ$4,IF(BI481+BI482+BI483+BJ481+BJ482+BJ483+BK481+BK482+BK483+BL481+BL482+BL483&gt;=16,Fixo/30*FQ$4+(BI481+BI482+BI483+BJ481+BJ482+BJ483+BK481+BK482+BK483+BL481+BL482-16)*Percapita/30*FQ$4))))))</f>
        <v>0</v>
      </c>
      <c r="FR481" s="177">
        <f>IF(C481=4,SUM(BM481+BM482+BM483+BO481+BO482+BO483)*Percapita/30*FR$4+(BN481+BN482+BN483+BP481+BP482+BP483)*Cadeirante/30*FR$4,IF(C481=3,IF(BM484+BO484=10,Fixo/30*FR$4+(BM481+BM482+BM483+BO481+BO482+BO483)*Percapita/30*FR$4+(BN484+BP484)*Cadeirante/30*FR$4,IF(BM484+BO484&lt;=9,(BM484+BO484)*Crechee/30*FR$4)+(BN484+BP484)*Cadeirante/30*FR$4+(BM481+BM482+BM483+BO481+BO482+BO483)*Percapita/30*FR$4)+IF(BM484+BO484&gt;=11,Fixo/30*FR$4+(BM484+BO484-10)*Crechee/30*FR$4,0),IF(C481=2,IF(BN481+BN482+BN483+BN484+BP481+BP482+BP483+BP484=1,Cadeirante/30*FR$4,IF(BN481+BN482+BN483+BN484+BP481+BP482+BP483+BP484=2,Fixo/30*FR$4,IF(BN481+BN482+BN483+BN484+BP481+BP482+BP483+BP484&gt;2,Fixo/30*FR$4+(BN481+BN482+BN483+BN484+BP481+BP482+BP483+BP484-2)*Cadeirante/30*FR$4)))+(BM481+BM482+BM483+BO481+BO482+BO483)*Percapita/30*FR$4+(BM484+BO484)*Crechee/30*FR$4,IF(C481=1,IF(BM481+BM482+BM483+BN481+BN482+BN483+BO481+BO482+BO483+BP481+BP482+BP483&lt;=15,(BM481+BM482+BM483+BO481+BO482+BO483)*Percapita/30*FR$4,IF(BM481+BM482+BM483+BN481+BN482+BN483+BO481+BO482+BO483+BP481+BP482+BP483&gt;=16,Fixo/30*FR$4+(BM481+BM482+BM483+BN481+BN482+BN483+BO481+BO482+BO483+BP481+BP482-16)*Percapita/30*FR$4))))))</f>
        <v>0</v>
      </c>
      <c r="FS481" s="177">
        <f>IF(C481=4,SUM(BQ481+BQ482+BQ483+BS481+BS482+BS483)*Percapita/30*FS$4+(BR481+BR482+BR483+BT481+BT482+BT483)*Cadeirante/30*FS$4,IF(C481=3,IF(BQ484+BS484=10,Fixo/30*FS$4+(BQ481+BQ482+BQ483+BS481+BS482+BS483)*Percapita/30*FS$4+(BR484+BT484)*Cadeirante/30*FS$4,IF(BQ484+BS484&lt;=9,(BQ484+BS484)*Crechee/30*FS$4)+(BR484+BT484)*Cadeirante/30*FS$4+(BQ481+BQ482+BQ483+BS481+BS482+BS483)*Percapita/30*FS$4)+IF(BQ484+BS484&gt;=11,Fixo/30*FS$4+(BQ484+BS484-10)*Crechee/30*FS$4,0),IF(C481=2,IF(BR481+BR482+BR483+BR484+BT481+BT482+BT483+BT484=1,Cadeirante/30*FS$4,IF(BR481+BR482+BR483+BR484+BT481+BT482+BT483+BT484=2,Fixo/30*FS$4,IF(BR481+BR482+BR483+BR484+BT481+BT482+BT483+BT484&gt;2,Fixo/30*FS$4+(BR481+BR482+BR483+BR484+BT481+BT482+BT483+BT484-2)*Cadeirante/30*FS$4)))+(BQ481+BQ482+BQ483+BS481+BS482+BS483)*Percapita/30*FS$4+(BQ484+BS484)*Crechee/30*FS$4,IF(C481=1,IF(BQ481+BQ482+BQ483+BR481+BR482+BR483+BS481+BS482+BS483+BT481+BT482+BT483&lt;=15,(BQ481+BQ482+BQ483+BS481+BS482+BS483)*Percapita/30*FS$4,IF(BQ481+BQ482+BQ483+BR481+BR482+BR483+BS481+BS482+BS483+BT481+BT482+BT483&gt;=16,Fixo/30*FS$4+(BQ481+BQ482+BQ483+BR481+BR482+BR483+BS481+BS482+BS483+BT481+BT482-16)*Percapita/30*FS$4))))))</f>
        <v>0</v>
      </c>
      <c r="FT481" s="177">
        <f>IF(C481=4,SUM(BU481+BU482+BU483+BW481+BW482+BW483)*Percapita/30*FT$4+(BV481+BV482+BV483+BX481+BX482+BX483)*Cadeirante/30*FT$4,IF(C481=3,IF(BU484+BW484=10,Fixo/30*FT$4+(BU481+BU482+BU483+BW481+BW482+BW483)*Percapita/30*FT$4+(BV484+BX484)*Cadeirante/30*FT$4,IF(BU484+BW484&lt;=9,(BU484+BW484)*Crechee/30*FT$4)+(BV484+BX484)*Cadeirante/30*FT$4+(BU481+BU482+BU483+BW481+BW482+BW483)*Percapita/30*FT$4)+IF(BU484+BW484&gt;=11,Fixo/30*FT$4+(BU484+BW484-10)*Crechee/30*FT$4,0),IF(C481=2,IF(BV481+BV482+BV483+BV484+BX481+BX482+BX483+BX484=1,Cadeirante/30*FT$4,IF(BV481+BV482+BV483+BV484+BX481+BX482+BX483+BX484=2,Fixo/30*FT$4,IF(BV481+BV482+BV483+BV484+BX481+BX482+BX483+BX484&gt;2,Fixo/30*FT$4+(BV481+BV482+BV483+BV484+BX481+BX482+BX483+BX484-2)*Cadeirante/30*FT$4)))+(BU481+BU482+BU483+BW481+BW482+BW483)*Percapita/30*FT$4+(BU484+BW484)*Crechee/30*FT$4,IF(C481=1,IF(BU481+BU482+BU483+BV481+BV482+BV483+BW481+BW482+BW483+BX481+BX482+BX483&lt;=15,(BU481+BU482+BU483+BW481+BW482+BW483)*Percapita/30*FT$4,IF(BU481+BU482+BU483+BV481+BV482+BV483+BW481+BW482+BW483+BX481+BX482+BX483&gt;=16,Fixo/30*FT$4+(BU481+BU482+BU483+BV481+BV482+BV483+BW481+BW482+BW483+BX481+BX482-16)*Percapita/30*FT$4))))))</f>
        <v>0</v>
      </c>
      <c r="FU481" s="177">
        <f>IF(C481=4,SUM(BY481+BY482+BY483+CA481+CA482+CA483)*Percapita/30*FU$4+(BZ481+BZ482+BZ483+CB481+CB482+CB483)*Cadeirante/30*FU$4,IF(C481=3,IF(BY484+CA484=10,Fixo/30*FU$4+(BY481+BY482+BY483+CA481+CA482+CA483)*Percapita/30*FU$4+(BZ484+CB484)*Cadeirante/30*FU$4,IF(BY484+CA484&lt;=9,(BY484+CA484)*Crechee/30*FU$4)+(BZ484+CB484)*Cadeirante/30*FU$4+(BY481+BY482+BY483+CA481+CA482+CA483)*Percapita/30*FU$4)+IF(BY484+CA484&gt;=11,Fixo/30*FU$4+(BY484+CA484-10)*Crechee/30*FU$4,0),IF(C481=2,IF(BZ481+BZ482+BZ483+BZ484+CB481+CB482+CB483+CB484=1,Cadeirante/30*FU$4,IF(BZ481+BZ482+BZ483+BZ484+CB481+CB482+CB483+CB484=2,Fixo/30*FU$4,IF(BZ481+BZ482+BZ483+BZ484+CB481+CB482+CB483+CB484&gt;2,Fixo/30*FU$4+(BZ481+BZ482+BZ483+BZ484+CB481+CB482+CB483+CB484-2)*Cadeirante/30*FU$4)))+(BY481+BY482+BY483+CA481+CA482+CA483)*Percapita/30*FU$4+(BY484+CA484)*Crechee/30*FU$4,IF(C481=1,IF(BY481+BY482+BY483+BZ481+BZ482+BZ483+CA481+CA482+CA483+CB481+CB482+CB483&lt;=15,(BY481+BY482+BY483+CA481+CA482+CA483)*Percapita/30*FU$4,IF(BY481+BY482+BY483+BZ481+BZ482+BZ483+CA481+CA482+CA483+CB481+CB482+CB483&gt;=16,Fixo/30*FU$4+(BY481+BY482+BY483+BZ481+BZ482+BZ483+CA481+CA482+CA483+CB481+CB482-16)*Percapita/30*FU$4))))))</f>
        <v>0</v>
      </c>
      <c r="FV481" s="177">
        <f>IF(C481=4,SUM(CC481+CC482+CC483+CE481+CE482+CE483)*Percapita/30*FV$4+(CD481+CD482+CD483+CF481+CF482+CF483)*Cadeirante/30*FV$4,IF(C481=3,IF(CC484+CE484=10,Fixo/30*FV$4+(CC481+CC482+CC483+CE481+CE482+CE483)*Percapita/30*FV$4+(CD484+CF484)*Cadeirante/30*FV$4,IF(CC484+CE484&lt;=9,(CC484+CE484)*Crechee/30*FV$4)+(CD484+CF484)*Cadeirante/30*FV$4+(CC481+CC482+CC483+CE481+CE482+CE483)*Percapita/30*FV$4)+IF(CC484+CE484&gt;=11,Fixo/30*FV$4+(CC484+CE484-10)*Crechee/30*FV$4,0),IF(C481=2,IF(CD481+CD482+CD483+CD484+CF481+CF482+CF483+CF484=1,Cadeirante/30*FV$4,IF(CD481+CD482+CD483+CD484+CF481+CF482+CF483+CF484=2,Fixo/30*FV$4,IF(CD481+CD482+CD483+CD484+CF481+CF482+CF483+CF484&gt;2,Fixo/30*FV$4+(CD481+CD482+CD483+CD484+CF481+CF482+CF483+CF484-2)*Cadeirante/30*FV$4)))+(CC481+CC482+CC483+CE481+CE482+CE483)*Percapita/30*FV$4+(CC484+CE484)*Crechee/30*FV$4,IF(C481=1,IF(CC481+CC482+CC483+CD481+CD482+CD483+CE481+CE482+CE483+CF481+CF482+CF483&lt;=15,(CC481+CC482+CC483+CE481+CE482+CE483)*Percapita/30*FV$4,IF(CC481+CC482+CC483+CD481+CD482+CD483+CE481+CE482+CE483+CF481+CF482+CF483&gt;=16,Fixo/30*FV$4+(CC481+CC482+CC483+CD481+CD482+CD483+CE481+CE482+CE483+CF481+CF482-16)*Percapita/30*FV$4))))))</f>
        <v>0</v>
      </c>
      <c r="FW481" s="177">
        <f>IF(C481=4,SUM(CG481+CG482+CG483+CI481+CI482+CI483)*Percapita/30*FW$4+(CH481+CH482+CH483+CJ481+CJ482+CJ483)*Cadeirante/30*FW$4,IF(C481=3,IF(CG484+CI484=10,Fixo/30*FW$4+(CG481+CG482+CG483+CI481+CI482+CI483)*Percapita/30*FW$4+(CH484+CJ484)*Cadeirante/30*FW$4,IF(CG484+CI484&lt;=9,(CG484+CI484)*Crechee/30*FW$4)+(CH484+CJ484)*Cadeirante/30*FW$4+(CG481+CG482+CG483+CI481+CI482+CI483)*Percapita/30*FW$4)+IF(CG484+CI484&gt;=11,Fixo/30*FW$4+(CG484+CI484-10)*Crechee/30*FW$4,0),IF(C481=2,IF(CH481+CH482+CH483+CH484+CJ481+CJ482+CJ483+CJ484=1,Cadeirante/30*FW$4,IF(CH481+CH482+CH483+CH484+CJ481+CJ482+CJ483+CJ484=2,Fixo/30*FW$4,IF(CH481+CH482+CH483+CH484+CJ481+CJ482+CJ483+CJ484&gt;2,Fixo/30*FW$4+(CH481+CH482+CH483+CH484+CJ481+CJ482+CJ483+CJ484-2)*Cadeirante/30*FW$4)))+(CG481+CG482+CG483+CI481+CI482+CI483)*Percapita/30*FW$4+(CG484+CI484)*Crechee/30*FW$4,IF(C481=1,IF(CG481+CG482+CG483+CH481+CH482+CH483+CI481+CI482+CI483+CJ481+CJ482+CJ483&lt;=15,(CG481+CG482+CG483+CI481+CI482+CI483)*Percapita/30*FW$4,IF(CG481+CG482+CG483+CH481+CH482+CH483+CI481+CI482+CI483+CJ481+CJ482+CJ483&gt;=16,Fixo/30*FW$4+(CG481+CG482+CG483+CH481+CH482+CH483+CI481+CI482+CI483+CJ481+CJ482-16)*Percapita/30*FW$4))))))</f>
        <v>0</v>
      </c>
      <c r="FX481" s="177">
        <f>IF(C481=4,SUM(CK481+CK482+CK483+CM481+CM482+CM483)*Percapita/30*FX$4+(CL481+CL482+CL483+CN481+CN482+CN483)*Cadeirante/30*FX$4,IF(C481=3,IF(CK484+CM484=10,Fixo/30*FX$4+(CK481+CK482+CK483+CM481+CM482+CM483)*Percapita/30*FX$4+(CL484+CN484)*Cadeirante/30*FX$4,IF(CK484+CM484&lt;=9,(CK484+CM484)*Crechee/30*FX$4)+(CL484+CN484)*Cadeirante/30*FX$4+(CK481+CK482+CK483+CM481+CM482+CM483)*Percapita/30*FX$4)+IF(CK484+CM484&gt;=11,Fixo/30*FX$4+(CK484+CM484-10)*Crechee/30*FX$4,0),IF(C481=2,IF(CL481+CL482+CL483+CL484+CN481+CN482+CN483+CN484=1,Cadeirante/30*FX$4,IF(CL481+CL482+CL483+CL484+CN481+CN482+CN483+CN484=2,Fixo/30*FX$4,IF(CL481+CL482+CL483+CL484+CN481+CN482+CN483+CN484&gt;2,Fixo/30*FX$4+(CL481+CL482+CL483+CL484+CN481+CN482+CN483+CN484-2)*Cadeirante/30*FX$4)))+(CK481+CK482+CK483+CM481+CM482+CM483)*Percapita/30*FX$4+(CK484+CM484)*Crechee/30*FX$4,IF(C481=1,IF(CK481+CK482+CK483+CL481+CL482+CL483+CM481+CM482+CM483+CN481+CN482+CN483&lt;=15,(CK481+CK482+CK483+CM481+CM482+CM483)*Percapita/30*FX$4,IF(CK481+CK482+CK483+CL481+CL482+CL483+CM481+CM482+CM483+CN481+CN482+CN483&gt;=16,Fixo/30*FX$4+(CK481+CK482+CK483+CL481+CL482+CL483+CM481+CM482+CM483+CN481+CN482-16)*Percapita/30*FX$4))))))</f>
        <v>0</v>
      </c>
      <c r="FY481" s="177">
        <f>IF(C481=4,SUM(CO481+CO482+CO483+CQ481+CQ482+CQ483)*Percapita/30*FY$4+(CP481+CP482+CP483+CR481+CR482+CR483)*Cadeirante/30*FY$4,IF(C481=3,IF(CO484+CQ484=10,Fixo/30*FY$4+(CO481+CO482+CO483+CQ481+CQ482+CQ483)*Percapita/30*FY$4+(CP484+CR484)*Cadeirante/30*FY$4,IF(CO484+CQ484&lt;=9,(CO484+CQ484)*Crechee/30*FY$4)+(CP484+CR484)*Cadeirante/30*FY$4+(CO481+CO482+CO483+CQ481+CQ482+CQ483)*Percapita/30*FY$4)+IF(CO484+CQ484&gt;=11,Fixo/30*FY$4+(CO484+CQ484-10)*Crechee/30*FY$4,0),IF(C481=2,IF(CP481+CP482+CP483+CP484+CR481+CR482+CR483+CR484=1,Cadeirante/30*FY$4,IF(CP481+CP482+CP483+CP484+CR481+CR482+CR483+CR484=2,Fixo/30*FY$4,IF(CP481+CP482+CP483+CP484+CR481+CR482+CR483+CR484&gt;2,Fixo/30*FY$4+(CP481+CP482+CP483+CP484+CR481+CR482+CR483+CR484-2)*Cadeirante/30*FY$4)))+(CO481+CO482+CO483+CQ481+CQ482+CQ483)*Percapita/30*FY$4+(CO484+CQ484)*Crechee/30*FY$4,IF(C481=1,IF(CO481+CO482+CO483+CP481+CP482+CP483+CQ481+CQ482+CQ483+CR481+CR482+CR483&lt;=15,(CO481+CO482+CO483+CQ481+CQ482+CQ483)*Percapita/30*FY$4,IF(CO481+CO482+CO483+CP481+CP482+CP483+CQ481+CQ482+CQ483+CR481+CR482+CR483&gt;=16,Fixo/30*FY$4+(CO481+CO482+CO483+CP481+CP482+CP483+CQ481+CQ482+CQ483+CR481+CR482-16)*Percapita/30*FY$4))))))</f>
        <v>0</v>
      </c>
      <c r="FZ481" s="177">
        <f>IF(C481=4,SUM(CS481+CS482+CS483+CU481+CU482+CU483)*Percapita/30*FZ$4+(CT481+CT482+CT483+CV481+CV482+CV483)*Cadeirante/30*FZ$4,IF(C481=3,IF(CS484+CU484=10,Fixo/30*FZ$4+(CS481+CS482+CS483+CU481+CU482+CU483)*Percapita/30*FZ$4+(CT484+CV484)*Cadeirante/30*FZ$4,IF(CS484+CU484&lt;=9,(CS484+CU484)*Crechee/30*FZ$4)+(CT484+CV484)*Cadeirante/30*FZ$4+(CS481+CS482+CS483+CU481+CU482+CU483)*Percapita/30*FZ$4)+IF(CS484+CU484&gt;=11,Fixo/30*FZ$4+(CS484+CU484-10)*Crechee/30*FZ$4,0),IF(C481=2,IF(CT481+CT482+CT483+CT484+CV481+CV482+CV483+CV484=1,Cadeirante/30*FZ$4,IF(CT481+CT482+CT483+CT484+CV481+CV482+CV483+CV484=2,Fixo/30*FZ$4,IF(CT481+CT482+CT483+CT484+CV481+CV482+CV483+CV484&gt;2,Fixo/30*FZ$4+(CT481+CT482+CT483+CT484+CV481+CV482+CV483+CV484-2)*Cadeirante/30*FZ$4)))+(CS481+CS482+CS483+CU481+CU482+CU483)*Percapita/30*FZ$4+(CS484+CU484)*Crechee/30*FZ$4,IF(C481=1,IF(CS481+CS482+CS483+CT481+CT482+CT483+CU481+CU482+CU483+CV481+CV482+CV483&lt;=15,(CS481+CS482+CS483+CU481+CU482+CU483)*Percapita/30*FZ$4,IF(CS481+CS482+CS483+CT481+CT482+CT483+CU481+CU482+CU483+CV481+CV482+CV483&gt;=16,Fixo/30*FZ$4+(CS481+CS482+CS483+CT481+CT482+CT483+CU481+CU482+CU483+CV481+CV482-16)*Percapita/30*FZ$4))))))</f>
        <v>0</v>
      </c>
      <c r="GA481" s="177">
        <f>IF(C481=4,SUM(CW481+CW482+CW483+CY481+CY482+CY483)*Percapita/30*GA$4+(CX481+CX482+CX483+CZ481+CZ482+CZ483)*Cadeirante/30*GA$4,IF(C481=3,IF(CW484+CY484=10,Fixo/30*GA$4+(CW481+CW482+CW483+CY481+CY482+CY483)*Percapita/30*GA$4+(CX484+CZ484)*Cadeirante/30*GA$4,IF(CW484+CY484&lt;=9,(CW484+CY484)*Crechee/30*GA$4)+(CX484+CZ484)*Cadeirante/30*GA$4+(CW481+CW482+CW483+CY481+CY482+CY483)*Percapita/30*GA$4)+IF(CW484+CY484&gt;=11,Fixo/30*GA$4+(CW484+CY484-10)*Crechee/30*GA$4,0),IF(C481=2,IF(CX481+CX482+CX483+CX484+CZ481+CZ482+CZ483+CZ484=1,Cadeirante/30*GA$4,IF(CX481+CX482+CX483+CX484+CZ481+CZ482+CZ483+CZ484=2,Fixo/30*GA$4,IF(CX481+CX482+CX483+CX484+CZ481+CZ482+CZ483+CZ484&gt;2,Fixo/30*GA$4+(CX481+CX482+CX483+CX484+CZ481+CZ482+CZ483+CZ484-2)*Cadeirante/30*GA$4)))+(CW481+CW482+CW483+CY481+CY482+CY483)*Percapita/30*GA$4+(CW484+CY484)*Crechee/30*GA$4,IF(C481=1,IF(CW481+CW482+CW483+CX481+CX482+CX483+CY481+CY482+CY483+CZ481+CZ482+CZ483&lt;=15,(CW481+CW482+CW483+CY481+CY482+CY483)*Percapita/30*GA$4,IF(CW481+CW482+CW483+CX481+CX482+CX483+CY481+CY482+CY483+CZ481+CZ482+CZ483&gt;=16,Fixo/30*GA$4+(CW481+CW482+CW483+CX481+CX482+CX483+CY481+CY482+CY483+CZ481+CZ482-16)*Percapita/30*GA$4))))))</f>
        <v>0</v>
      </c>
      <c r="GB481" s="177">
        <f>IF(C481=4,SUM(DA481+DA482+DA483+DC481+DC482+DC483)*Percapita/30*GB$4+(DB481+DB482+DB483+DD481+DD482+DD483)*Cadeirante/30*GB$4,IF(C481=3,IF(DA484+DC484=10,Fixo/30*GB$4+(DA481+DA482+DA483+DC481+DC482+DC483)*Percapita/30*GB$4+(DB484+DD484)*Cadeirante/30*GB$4,IF(DA484+DC484&lt;=9,(DA484+DC484)*Crechee/30*GB$4)+(DB484+DD484)*Cadeirante/30*GB$4+(DA481+DA482+DA483+DC481+DC482+DC483)*Percapita/30*GB$4)+IF(DA484+DC484&gt;=11,Fixo/30*GB$4+(DA484+DC484-10)*Crechee/30*GB$4,0),IF(C481=2,IF(DB481+DB482+DB483+DB484+DD481+DD482+DD483+DD484=1,Cadeirante/30*GB$4,IF(DB481+DB482+DB483+DB484+DD481+DD482+DD483+DD484=2,Fixo/30*GB$4,IF(DB481+DB482+DB483+DB484+DD481+DD482+DD483+DD484&gt;2,Fixo/30*GB$4+(DB481+DB482+DB483+DB484+DD481+DD482+DD483+DD484-2)*Cadeirante/30*GB$4)))+(DA481+DA482+DA483+DC481+DC482+DC483)*Percapita/30*GB$4+(DA484+DC484)*Crechee/30*GB$4,IF(C481=1,IF(DA481+DA482+DA483+DB481+DB482+DB483+DC481+DC482+DC483+DD481+DD482+DD483&lt;=15,(DA481+DA482+DA483+DC481+DC482+DC483)*Percapita/30*GB$4,IF(DA481+DA482+DA483+DB481+DB482+DB483+DC481+DC482+DC483+DD481+DD482+DD483&gt;=16,Fixo/30*GB$4+(DA481+DA482+DA483+DB481+DB482+DB483+DC481+DC482+DC483+DD481+DD482-16)*Percapita/30*GB$4))))))</f>
        <v>0</v>
      </c>
      <c r="GC481" s="177">
        <f>IF(C481=4,SUM(DE481+DE482+DE483+DG481+DG482+DG483)*Percapita/30*GC$4+(DF481+DF482+DF483+DH481+DH482+DH483)*Cadeirante/30*GC$4,IF(C481=3,IF(DE484+DG484=10,Fixo/30*GC$4+(DE481+DE482+DE483+DG481+DG482+DG483)*Percapita/30*GC$4+(DF484+DH484)*Cadeirante/30*GC$4,IF(DE484+DG484&lt;=9,(DE484+DG484)*Crechee/30*GC$4)+(DF484+DH484)*Cadeirante/30*GC$4+(DE481+DE482+DE483+DG481+DG482+DG483)*Percapita/30*GC$4)+IF(DE484+DG484&gt;=11,Fixo/30*GC$4+(DE484+DG484-10)*Crechee/30*GC$4,0),IF(C481=2,IF(DF481+DF482+DF483+DF484+DH481+DH482+DH483+DH484=1,Cadeirante/30*GC$4,IF(DF481+DF482+DF483+DF484+DH481+DH482+DH483+DH484=2,Fixo/30*GC$4,IF(DF481+DF482+DF483+DF484+DH481+DH482+DH483+DH484&gt;2,Fixo/30*GC$4+(DF481+DF482+DF483+DF484+DH481+DH482+DH483+DH484-2)*Cadeirante/30*GC$4)))+(DE481+DE482+DE483+DG481+DG482+DG483)*Percapita/30*GC$4+(DE484+DG484)*Crechee/30*GC$4,IF(C481=1,IF(DE481+DE482+DE483+DF481+DF482+DF483+DG481+DG482+DG483+DH481+DH482+DH483&lt;=15,(DE481+DE482+DE483+DG481+DG482+DG483)*Percapita/30*GC$4,IF(DE481+DE482+DE483+DF481+DF482+DF483+DG481+DG482+DG483+DH481+DH482+DH483&gt;=16,Fixo/30*GC$4+(DE481+DE482+DE483+DF481+DF482+DF483+DG481+DG482+DG483+DH481+DH482-16)*Percapita/30*GC$4))))))</f>
        <v>0</v>
      </c>
      <c r="GD481" s="177">
        <f>IF(C481=4,SUM(DI481+DI482+DI483+DK481+DK482+DK483)*Percapita/30*GD$4+(DJ481+DJ482+DJ483+DL481+DL482+DL483)*Cadeirante/30*GD$4,IF(C481=3,IF(DI484+DK484=10,Fixo/30*GD$4+(DI481+DI482+DI483+DK481+DK482+DK483)*Percapita/30*GD$4+(DJ484+DL484)*Cadeirante/30*GD$4,IF(DI484+DK484&lt;=9,(DI484+DK484)*Crechee/30*GD$4)+(DJ484+DL484)*Cadeirante/30*GD$4+(DI481+DI482+DI483+DK481+DK482+DK483)*Percapita/30*GD$4)+IF(DI484+DK484&gt;=11,Fixo/30*GD$4+(DI484+DK484-10)*Crechee/30*GD$4,0),IF(C481=2,IF(DJ481+DJ482+DJ483+DJ484+DL481+DL482+DL483+DL484=1,Cadeirante/30*GD$4,IF(DJ481+DJ482+DJ483+DJ484+DL481+DL482+DL483+DL484=2,Fixo/30*GD$4,IF(DJ481+DJ482+DJ483+DJ484+DL481+DL482+DL483+DL484&gt;2,Fixo/30*GD$4+(DJ481+DJ482+DJ483+DJ484+DL481+DL482+DL483+DL484-2)*Cadeirante/30*GD$4)))+(DI481+DI482+DI483+DK481+DK482+DK483)*Percapita/30*GD$4+(DI484+DK484)*Crechee/30*GD$4,IF(C481=1,IF(DI481+DI482+DI483+DJ481+DJ482+DJ483+DK481+DK482+DK483+DL481+DL482+DL483&lt;=15,(DI481+DI482+DI483+DK481+DK482+DK483)*Percapita/30*GD$4,IF(DI481+DI482+DI483+DJ481+DJ482+DJ483+DK481+DK482+DK483+DL481+DL482+DL483&gt;=16,Fixo/30*GD$4+(DI481+DI482+DI483+DJ481+DJ482+DJ483+DK481+DK482+DK483+DL481+DL482-16)*Percapita/30*GD$4))))))</f>
        <v>0</v>
      </c>
      <c r="GE481" s="177">
        <f>IF(C481=4,SUM(DM481+DM482+DM483+DO481+DO482+DO483)*Percapita/30*GE$4+(DN481+DN482+DN483+DP481+DP482+DP483)*Cadeirante/30*GE$4,IF(C481=3,IF(DM484+DO484=10,Fixo/30*GE$4+(DM481+DM482+DM483+DO481+DO482+DO483)*Percapita/30*GE$4+(DN484+DP484)*Cadeirante/30*GE$4,IF(DM484+DO484&lt;=9,(DM484+DO484)*Crechee/30*GE$4)+(DN484+DP484)*Cadeirante/30*GE$4+(DM481+DM482+DM483+DO481+DO482+DO483)*Percapita/30*GE$4)+IF(DM484+DO484&gt;=11,Fixo/30*GE$4+(DM484+DO484-10)*Crechee/30*GE$4,0),IF(C481=2,IF(DN481+DN482+DN483+DN484+DP481+DP482+DP483+DP484=1,Cadeirante/30*GE$4,IF(DN481+DN482+DN483+DN484+DP481+DP482+DP483+DP484=2,Fixo/30*GE$4,IF(DN481+DN482+DN483+DN484+DP481+DP482+DP483+DP484&gt;2,Fixo/30*GE$4+(DN481+DN482+DN483+DN484+DP481+DP482+DP483+DP484-2)*Cadeirante/30*GE$4)))+(DM481+DM482+DM483+DO481+DO482+DO483)*Percapita/30*GE$4+(DM484+DO484)*Crechee/30*GE$4,IF(C481=1,IF(DM481+DM482+DM483+DN481+DN482+DN483+DO481+DO482+DO483+DP481+DP482+DP483&lt;=15,(DM481+DM482+DM483+DO481+DO482+DO483)*Percapita/30*GE$4,IF(DM481+DM482+DM483+DN481+DN482+DN483+DO481+DO482+DO483+DP481+DP482+DP483&gt;=16,Fixo/30*GE$4+(DM481+DM482+DM483+DN481+DN482+DN483+DO481+DO482+DO483+DP481+DP482-16)*Percapita/30*GE$4))))))</f>
        <v>0</v>
      </c>
      <c r="GF481" s="177">
        <f>IF(C481=4,SUM(DQ481+DQ482+DQ483+DS481+DS482+DS483)*Percapita/30*GF$4+(DR481+DR482+DR483+DT481+DT482+DT483)*Cadeirante/30*GF$4,IF(C481=3,IF(DQ484+DS484=10,Fixo/30*GF$4+(DQ481+DQ482+DQ483+DS481+DS482+DS483)*Percapita/30*GF$4+(DR484+DT484)*Cadeirante/30*GF$4,IF(DQ484+DS484&lt;=9,(DQ484+DS484)*Crechee/30*GF$4)+(DR484+DT484)*Cadeirante/30*GF$4+(DQ481+DQ482+DQ483+DS481+DS482+DS483)*Percapita/30*GF$4)+IF(DQ484+DS484&gt;=11,Fixo/30*GF$4+(DQ484+DS484-10)*Crechee/30*GF$4,0),IF(C481=2,IF(DR481+DR482+DR483+DR484+DT481+DT482+DT483+DT484=1,Cadeirante/30*GF$4,IF(DR481+DR482+DR483+DR484+DT481+DT482+DT483+DT484=2,Fixo/30*GF$4,IF(DR481+DR482+DR483+DR484+DT481+DT482+DT483+DT484&gt;2,Fixo/30*GF$4+(DR481+DR482+DR483+DR484+DT481+DT482+DT483+DT484-2)*Cadeirante/30*GF$4)))+(DQ481+DQ482+DQ483+DS481+DS482+DS483)*Percapita/30*GF$4+(DQ484+DS484)*Crechee/30*GF$4,IF(C481=1,IF(DQ481+DQ482+DQ483+DR481+DR482+DR483+DS481+DS482+DS483+DT481+DT482+DT483&lt;=15,(DQ481+DQ482+DQ483+DS481+DS482+DS483)*Percapita/30*GF$4,IF(DQ481+DQ482+DQ483+DR481+DR482+DR483+DS481+DS482+DS483+DT481+DT482+DT483&gt;=16,Fixo/30*GF$4+(DQ481+DQ482+DQ483+DR481+DR482+DR483+DS481+DS482+DS483+DT481+DT482-16)*Percapita/30*GF$4))))))</f>
        <v>0</v>
      </c>
      <c r="GG481" s="177">
        <f>IF(C481=4,SUM(DU481+DU482+DU483+DW481+DW482+DW483)*Percapita/30*GG$4+(DV481+DV482+DV483+DX481+DX482+DX483)*Cadeirante/30*GG$4,IF(C481=3,IF(DU484+DW484=10,Fixo/30*GG$4+(DU481+DU482+DU483+DW481+DW482+DW483)*Percapita/30*GG$4+(DV484+DX484)*Cadeirante/30*GG$4,IF(DU484+DW484&lt;=9,(DU484+DW484)*Crechee/30*GG$4)+(DV484+DX484)*Cadeirante/30*GG$4+(DU481+DU482+DU483+DW481+DW482+DW483)*Percapita/30*GG$4)+IF(DU484+DW484&gt;=11,Fixo/30*GG$4+(DU484+DW484-10)*Crechee/30*GG$4,0),IF(C481=2,IF(DV481+DV482+DV483+DV484+DX481+DX482+DX483+DX484=1,Cadeirante/30*GG$4,IF(DV481+DV482+DV483+DV484+DX481+DX482+DX483+DX484=2,Fixo/30*GG$4,IF(DV481+DV482+DV483+DV484+DX481+DX482+DX483+DX484&gt;2,Fixo/30*GG$4+(DV481+DV482+DV483+DV484+DX481+DX482+DX483+DX484-2)*Cadeirante/30*GG$4)))+(DU481+DU482+DU483+DW481+DW482+DW483)*Percapita/30*GG$4+(DU484+DW484)*Crechee/30*GG$4,IF(C481=1,IF(DU481+DU482+DU483+DV481+DV482+DV483+DW481+DW482+DW483+DX481+DX482+DX483&lt;=15,(DU481+DU482+DU483+DW481+DW482+DW483)*Percapita/30*GG$4,IF(DU481+DU482+DU483+DV481+DV482+DV483+DW481+DW482+DW483+DX481+DX482+DX483&gt;=16,Fixo/30*GG$4+(DU481+DU482+DU483+DV481+DV482+DV483+DW481+DW482+DW483+DX481+DX482-16)*Percapita/30*GG$4))))))</f>
        <v>0</v>
      </c>
      <c r="GH481" s="177">
        <f>IF(C481=4,SUM(DY481+DY482+DY483+EA481+EA482+EA483)*Percapita/30*GH$4+(DZ481+DZ482+DZ483+EB481+EB482+EB483)*Cadeirante/30*GH$4,IF(C481=3,IF(DY484+EA484=10,Fixo/30*GH$4+(DY481+DY482+DY483+EA481+EA482+EA483)*Percapita/30*GH$4+(DZ484+EB484)*Cadeirante/30*GH$4,IF(DY484+EA484&lt;=9,(DY484+EA484)*Crechee/30*GH$4)+(DZ484+EB484)*Cadeirante/30*GH$4+(DY481+DY482+DY483+EA481+EA482+EA483)*Percapita/30*GH$4)+IF(DY484+EA484&gt;=11,Fixo/30*GH$4+(DY484+EA484-10)*Crechee/30*GH$4,0),IF(C481=2,IF(DZ481+DZ482+DZ483+DZ484+EB481+EB482+EB483+EB484=1,Cadeirante/30*GH$4,IF(DZ481+DZ482+DZ483+DZ484+EB481+EB482+EB483+EB484=2,Fixo/30*GH$4,IF(DZ481+DZ482+DZ483+DZ484+EB481+EB482+EB483+EB484&gt;2,Fixo/30*GH$4+(DZ481+DZ482+DZ483+DZ484+EB481+EB482+EB483+EB484-2)*Cadeirante/30*GH$4)))+(DY481+DY482+DY483+EA481+EA482+EA483)*Percapita/30*GH$4+(DY484+EA484)*Crechee/30*GH$4,IF(C481=1,IF(DY481+DY482+DY483+DZ481+DZ482+DZ483+EA481+EA482+EA483+EB481+EB482+EB483&lt;=15,(DY481+DY482+DY483+EA481+EA482+EA483)*Percapita/30*GH$4,IF(DY481+DY482+DY483+DZ481+DZ482+DZ483+EA481+EA482+EA483+EB481+EB482+EB483&gt;=16,Fixo/30*GH$4+(DY481+DY482+DY483+DZ481+DZ482+DZ483+EA481+EA482+EA483+EB481+EB482-16)*Percapita/30*GH$4))))))</f>
        <v>0</v>
      </c>
      <c r="GI481" s="177">
        <f>IF(C481=4,SUM(EC481+EC482+EC483+EE481+EE482+EE483)*Percapita/30*GI$4+(ED481+ED482+ED483+EF481+EF482+EF483)*Cadeirante/30*GI$4,IF(C481=3,IF(EC484+EE484=10,Fixo/30*GI$4+(EC481+EC482+EC483+EE481+EE482+EE483)*Percapita/30*GI$4+(ED484+EF484)*Cadeirante/30*GI$4,IF(EC484+EE484&lt;=9,(EC484+EE484)*Crechee/30*GI$4)+(ED484+EF484)*Cadeirante/30*GI$4+(EC481+EC482+EC483+EE481+EE482+EE483)*Percapita/30*GI$4)+IF(EC484+EE484&gt;=11,Fixo/30*GI$4+(EC484+EE484-10)*Crechee/30*GI$4,0),IF(C481=2,IF(ED481+ED482+ED483+ED484+EF481+EF482+EF483+EF484=1,Cadeirante/30*GI$4,IF(ED481+ED482+ED483+ED484+EF481+EF482+EF483+EF484=2,Fixo/30*GI$4,IF(ED481+ED482+ED483+ED484+EF481+EF482+EF483+EF484&gt;2,Fixo/30*GI$4+(ED481+ED482+ED483+ED484+EF481+EF482+EF483+EF484-2)*Cadeirante/30*GI$4)))+(EC481+EC482+EC483+EE481+EE482+EE483)*Percapita/30*GI$4+(EC484+EE484)*Crechee/30*GI$4,IF(C481=1,IF(EC481+EC482+EC483+ED481+ED482+ED483+EE481+EE482+EE483+EF481+EF482+EF483&lt;=15,(EC481+EC482+EC483+EE481+EE482+EE483)*Percapita/30*GI$4,IF(EC481+EC482+EC483+ED481+ED482+ED483+EE481+EE482+EE483+EF481+EF482+EF483&gt;=16,Fixo/30*GI$4+(EC481+EC482+EC483+ED481+ED482+ED483+EE481+EE482+EE483+EF481+EF482-16)*Percapita/30*GI$4))))))</f>
        <v>0</v>
      </c>
      <c r="GJ481" s="177">
        <f>IF(C481=4,SUM(EG481+EG482+EG483+EI481+EI482+EI483)*Percapita/30*GJ$4+(EH481+EH482+EH483+EJ481+EJ482+EJ483)*Cadeirante/30*GJ$4,IF(C481=3,IF(EG484+EI484=10,Fixo/30*GJ$4+(EG481+EG482+EG483+EI481+EI482+EI483)*Percapita/30*GJ$4+(EH484+EJ484)*Cadeirante/30*GJ$4,IF(EG484+EI484&lt;=9,(EG484+EI484)*Crechee/30*GJ$4)+(EH484+EJ484)*Cadeirante/30*GJ$4+(EG481+EG482+EG483+EI481+EI482+EI483)*Percapita/30*GJ$4)+IF(EG484+EI484&gt;=11,Fixo/30*GJ$4+(EG484+EI484-10)*Crechee/30*GJ$4,0),IF(C481=2,IF(EH481+EH482+EH483+EH484+EJ481+EJ482+EJ483+EJ484=1,Cadeirante/30*GJ$4,IF(EH481+EH482+EH483+EH484+EJ481+EJ482+EJ483+EJ484=2,Fixo/30*GJ$4,IF(EH481+EH482+EH483+EH484+EJ481+EJ482+EJ483+EJ484&gt;2,Fixo/30*GJ$4+(EH481+EH482+EH483+EH484+EJ481+EJ482+EJ483+EJ484-2)*Cadeirante/30*GJ$4)))+(EG481+EG482+EG483+EI481+EI482+EI483)*Percapita/30*GJ$4+(EG484+EI484)*Crechee/30*GJ$4,IF(C481=1,IF(EG481+EG482+EG483+EH481+EH482+EH483+EI481+EI482+EI483+EJ481+EJ482+EJ483&lt;=15,(EG481+EG482+EG483+EI481+EI482+EI483)*Percapita/30*GJ$4,IF(EG481+EG482+EG483+EH481+EH482+EH483+EI481+EI482+EI483+EJ481+EJ482+EJ483&gt;=16,Fixo/30*GJ$4+(EG481+EG482+EG483+EH481+EH482+EH483+EI481+EI482+EI483+EJ481+EJ482-16)*Percapita/30*GJ$4))))))</f>
        <v>0</v>
      </c>
      <c r="GK481" s="178"/>
      <c r="GL481" s="103">
        <f t="shared" si="535"/>
        <v>0</v>
      </c>
      <c r="GM481" s="124"/>
      <c r="GN481" s="104">
        <f>SUMIF(V481:V484,"&lt;0")*Cadeirante/30*GN$4+SUMIF(X481:X484,"&lt;0")*Cadeirante/30*GN$4</f>
        <v>0</v>
      </c>
      <c r="GO481" s="104">
        <f>SUMIF(Z481:Z484,"&lt;0")*Cadeirante/30*GO$4+SUMIF(AB481:AB484,"&lt;0")*Cadeirante/30*GO$4</f>
        <v>0</v>
      </c>
      <c r="GP481" s="104">
        <f>SUMIF(AD481:AD484,"&lt;0")*Cadeirante/30*GP$4+SUMIF(AF481:AF484,"&lt;0")*Cadeirante/30*GP$4</f>
        <v>0</v>
      </c>
      <c r="GQ481" s="104">
        <f>SUMIF(AH481:AH484,"&lt;0")*Cadeirante/30*GQ$4+SUMIF(AJ481:AJ484,"&lt;0")*Cadeirante/30*GQ$4</f>
        <v>0</v>
      </c>
      <c r="GR481" s="104">
        <f>SUMIF(AL481:AL484,"&lt;0")*Cadeirante/30*GR$4+SUMIF(AN481:AN484,"&lt;0")*Cadeirante/30*GR$4</f>
        <v>0</v>
      </c>
      <c r="GS481" s="104">
        <f>SUMIF(AP481:AP484,"&lt;0")*Cadeirante/30*GS$4+SUMIF(AR481:AR484,"&lt;0")*Cadeirante/30*GS$4</f>
        <v>0</v>
      </c>
      <c r="GT481" s="104">
        <f>SUMIF(AT481:AT484,"&lt;0")*Cadeirante/30*GT$4+SUMIF(AV481:AV484,"&lt;0")*Cadeirante/30*GT$4</f>
        <v>0</v>
      </c>
      <c r="GU481" s="104">
        <f>SUMIF(AX481:AX484,"&lt;0")*Cadeirante/30*GU$4+SUMIF(AZ481:AZ484,"&lt;0")*Cadeirante/30*GU$4</f>
        <v>0</v>
      </c>
      <c r="GV481" s="104">
        <f>SUMIF(BB481:BB484,"&lt;0")*Cadeirante/30*GV$4+SUMIF(BD481:BD484,"&lt;0")*Cadeirante/30*GV$4</f>
        <v>0</v>
      </c>
      <c r="GW481" s="104">
        <f>SUMIF(BF481:BF484,"&lt;0")*Cadeirante/30*GW$4+SUMIF(BH481:BH484,"&lt;0")*Cadeirante/30*GW$4</f>
        <v>0</v>
      </c>
      <c r="GX481" s="104">
        <f>SUMIF(BJ481:BJ484,"&lt;0")*Cadeirante/30*GX$4+SUMIF(BL481:BL484,"&lt;0")*Cadeirante/30*GX$4</f>
        <v>0</v>
      </c>
      <c r="GY481" s="104">
        <f>SUMIF(BN481:BN484,"&lt;0")*Cadeirante/30*GY$4+SUMIF(BP481:BP484,"&lt;0")*Cadeirante/30*GY$4</f>
        <v>0</v>
      </c>
      <c r="GZ481" s="104">
        <f>SUMIF(BR481:BR484,"&lt;0")*Cadeirante/30*GZ$4+SUMIF(BT481:BT484,"&lt;0")*Cadeirante/30*GZ$4</f>
        <v>0</v>
      </c>
      <c r="HA481" s="104">
        <f>SUMIF(BV481:BV484,"&lt;0")*Cadeirante/30*HA$4+SUMIF(BX481:BX484,"&lt;0")*Cadeirante/30*HA$4</f>
        <v>0</v>
      </c>
      <c r="HB481" s="104">
        <f>SUMIF(BZ481:BZ484,"&lt;0")*Cadeirante/30*HB$4+SUMIF(CB481:CB484,"&lt;0")*Cadeirante/30*HB$4</f>
        <v>0</v>
      </c>
      <c r="HC481" s="104">
        <f>SUMIF(CD481:CD484,"&lt;0")*Cadeirante/30*HC$4+SUMIF(CF481:CF484,"&lt;0")*Cadeirante/30*HC$4</f>
        <v>0</v>
      </c>
      <c r="HD481" s="104">
        <f>SUMIF(CH481:CH484,"&lt;0")*Cadeirante/30*HD$4+SUMIF(CJ481:CJ484,"&lt;0")*Cadeirante/30*HD$4</f>
        <v>0</v>
      </c>
      <c r="HE481" s="104">
        <f>SUMIF(CL481:CL484,"&lt;0")*Cadeirante/30*HE$4+SUMIF(CN481:CN484,"&lt;0")*Cadeirante/30*HE$4</f>
        <v>0</v>
      </c>
      <c r="HF481" s="104">
        <f>SUMIF(CP481:CP484,"&lt;0")*Cadeirante/30*HF$4+SUMIF(CR481:CR484,"&lt;0")*Cadeirante/30*HF$4</f>
        <v>0</v>
      </c>
      <c r="HG481" s="104">
        <f>SUMIF(CT481:CT484,"&lt;0")*Cadeirante/30*HG$4+SUMIF(CV481:CV484,"&lt;0")*Cadeirante/30*HG$4</f>
        <v>0</v>
      </c>
      <c r="HH481" s="104">
        <f>SUMIF(CX481:CX484,"&lt;0")*Cadeirante/30*HH$4+SUMIF(CZ481:CZ484,"&lt;0")*Cadeirante/30*HH$4</f>
        <v>0</v>
      </c>
      <c r="HI481" s="104">
        <f>SUMIF(DB481:DB484,"&lt;0")*Cadeirante/30*HI$4+SUMIF(DD481:DD484,"&lt;0")*Cadeirante/30*HI$4</f>
        <v>0</v>
      </c>
      <c r="HJ481" s="104">
        <f>SUMIF(DF481:DF484,"&lt;0")*Cadeirante/30*HJ$4+SUMIF(DH481:DH484,"&lt;0")*Cadeirante/30*HJ$4</f>
        <v>0</v>
      </c>
      <c r="HK481" s="104">
        <f>SUMIF(DJ481:DJ484,"&lt;0")*Cadeirante/30*HK$4+SUMIF(DL481:DL484,"&lt;0")*Cadeirante/30*HK$4</f>
        <v>0</v>
      </c>
      <c r="HL481" s="104">
        <f>SUMIF(DN481:DN484,"&lt;0")*Cadeirante/30*HL$4+SUMIF(DP481:DP484,"&lt;0")*Cadeirante/30*HL$4</f>
        <v>0</v>
      </c>
      <c r="HM481" s="104">
        <f>SUMIF(DR481:DR484,"&lt;0")*Cadeirante/30*HM$4+SUMIF(DT481:DT484,"&lt;0")*Cadeirante/30*HM$4</f>
        <v>0</v>
      </c>
      <c r="HN481" s="104">
        <f>SUMIF(DV481:DV484,"&lt;0")*Cadeirante/30*HN$4+SUMIF(DX481:DX484,"&lt;0")*Cadeirante/30*HN$4</f>
        <v>0</v>
      </c>
      <c r="HO481" s="104">
        <f>SUMIF(DZ481:DZ484,"&lt;0")*Cadeirante/30*HO$4+SUMIF(EB481:EB484,"&lt;0")*Cadeirante/30*HO$4</f>
        <v>0</v>
      </c>
      <c r="HP481" s="104">
        <f>SUMIF(ED481:ED484,"&lt;0")*Cadeirante/30*HP$4+SUMIF(EF481:EF484,"&lt;0")*Cadeirante/30*HP$4</f>
        <v>0</v>
      </c>
      <c r="HQ481" s="64"/>
      <c r="HR481" s="64"/>
      <c r="HS481" s="64"/>
      <c r="HT481" s="64"/>
      <c r="HU481" s="64"/>
      <c r="HV481" s="64"/>
      <c r="HW481" s="176">
        <v>17629.309999999998</v>
      </c>
      <c r="HX481" s="64"/>
      <c r="HY481" s="280">
        <f>IF(ISTEXT(EM481), VALUE(EM481), EM481)</f>
        <v>0</v>
      </c>
      <c r="HZ481" s="280">
        <f>IF(ISTEXT(EN481), VALUE(EN481), EN481)</f>
        <v>0</v>
      </c>
      <c r="IA481" s="280">
        <f>IF(ISTEXT(EO481), VALUE(EO481), EO481)</f>
        <v>0</v>
      </c>
      <c r="IB481" s="64" t="b">
        <f>HW481=FE481</f>
        <v>0</v>
      </c>
      <c r="IC481" s="64"/>
    </row>
    <row r="482" spans="1:237" s="106" customFormat="1" ht="22.5" customHeight="1" x14ac:dyDescent="0.25">
      <c r="A482" s="368" t="s">
        <v>3633</v>
      </c>
      <c r="B482" s="369" t="s">
        <v>3634</v>
      </c>
      <c r="C482" s="370" t="s">
        <v>3262</v>
      </c>
      <c r="D482" s="371" t="s">
        <v>3622</v>
      </c>
      <c r="E482" s="371" t="s">
        <v>3635</v>
      </c>
      <c r="F482" s="372" t="s">
        <v>3224</v>
      </c>
      <c r="G482" s="372" t="s">
        <v>3225</v>
      </c>
      <c r="H482" s="373" t="s">
        <v>199</v>
      </c>
      <c r="I482" s="374" t="s">
        <v>3636</v>
      </c>
      <c r="J482" s="421" t="s">
        <v>3231</v>
      </c>
      <c r="K482" s="421" t="s">
        <v>3234</v>
      </c>
      <c r="L482" s="329">
        <f>CONTINUA!BV482</f>
        <v>0</v>
      </c>
      <c r="M482" s="329">
        <f>CONTINUA!BW482</f>
        <v>0</v>
      </c>
      <c r="N482" s="895"/>
      <c r="O482" s="896" t="s">
        <v>4045</v>
      </c>
      <c r="P482" s="897" t="s">
        <v>4035</v>
      </c>
      <c r="Q482" s="400"/>
      <c r="R482" s="401"/>
      <c r="S482" s="400"/>
      <c r="T482" s="401"/>
      <c r="U482" s="400"/>
      <c r="V482" s="401"/>
      <c r="W482" s="400"/>
      <c r="X482" s="401"/>
      <c r="Y482" s="400"/>
      <c r="Z482" s="401"/>
      <c r="AA482" s="400"/>
      <c r="AB482" s="401"/>
      <c r="AC482" s="400"/>
      <c r="AD482" s="401"/>
      <c r="AE482" s="400"/>
      <c r="AF482" s="401"/>
      <c r="AG482" s="400"/>
      <c r="AH482" s="401"/>
      <c r="AI482" s="400"/>
      <c r="AJ482" s="401"/>
      <c r="AK482" s="400"/>
      <c r="AL482" s="401"/>
      <c r="AM482" s="400"/>
      <c r="AN482" s="401"/>
      <c r="AO482" s="400"/>
      <c r="AP482" s="401"/>
      <c r="AQ482" s="400"/>
      <c r="AR482" s="401"/>
      <c r="AS482" s="400"/>
      <c r="AT482" s="401"/>
      <c r="AU482" s="400"/>
      <c r="AV482" s="401"/>
      <c r="AW482" s="400"/>
      <c r="AX482" s="401"/>
      <c r="AY482" s="400"/>
      <c r="AZ482" s="401"/>
      <c r="BA482" s="400"/>
      <c r="BB482" s="401"/>
      <c r="BC482" s="400"/>
      <c r="BD482" s="401"/>
      <c r="BE482" s="400"/>
      <c r="BF482" s="401"/>
      <c r="BG482" s="400"/>
      <c r="BH482" s="401"/>
      <c r="BI482" s="400"/>
      <c r="BJ482" s="401"/>
      <c r="BK482" s="400"/>
      <c r="BL482" s="401"/>
      <c r="BM482" s="400"/>
      <c r="BN482" s="401"/>
      <c r="BO482" s="400"/>
      <c r="BP482" s="401"/>
      <c r="BQ482" s="400"/>
      <c r="BR482" s="401"/>
      <c r="BS482" s="400"/>
      <c r="BT482" s="401"/>
      <c r="BU482" s="400"/>
      <c r="BV482" s="401"/>
      <c r="BW482" s="400"/>
      <c r="BX482" s="401"/>
      <c r="BY482" s="400"/>
      <c r="BZ482" s="401"/>
      <c r="CA482" s="400"/>
      <c r="CB482" s="401"/>
      <c r="CC482" s="400"/>
      <c r="CD482" s="401"/>
      <c r="CE482" s="400"/>
      <c r="CF482" s="401"/>
      <c r="CG482" s="400"/>
      <c r="CH482" s="401"/>
      <c r="CI482" s="400"/>
      <c r="CJ482" s="401"/>
      <c r="CK482" s="400"/>
      <c r="CL482" s="401"/>
      <c r="CM482" s="400"/>
      <c r="CN482" s="401"/>
      <c r="CO482" s="400"/>
      <c r="CP482" s="401"/>
      <c r="CQ482" s="400"/>
      <c r="CR482" s="401"/>
      <c r="CS482" s="400"/>
      <c r="CT482" s="401"/>
      <c r="CU482" s="400"/>
      <c r="CV482" s="401"/>
      <c r="CW482" s="400"/>
      <c r="CX482" s="401"/>
      <c r="CY482" s="400"/>
      <c r="CZ482" s="401"/>
      <c r="DA482" s="400"/>
      <c r="DB482" s="401"/>
      <c r="DC482" s="400"/>
      <c r="DD482" s="401"/>
      <c r="DE482" s="400"/>
      <c r="DF482" s="401"/>
      <c r="DG482" s="400"/>
      <c r="DH482" s="401"/>
      <c r="DI482" s="400"/>
      <c r="DJ482" s="401"/>
      <c r="DK482" s="400"/>
      <c r="DL482" s="401"/>
      <c r="DM482" s="400"/>
      <c r="DN482" s="401"/>
      <c r="DO482" s="400"/>
      <c r="DP482" s="401"/>
      <c r="DQ482" s="400"/>
      <c r="DR482" s="401"/>
      <c r="DS482" s="400"/>
      <c r="DT482" s="401"/>
      <c r="DU482" s="400"/>
      <c r="DV482" s="401"/>
      <c r="DW482" s="400"/>
      <c r="DX482" s="401"/>
      <c r="DY482" s="400"/>
      <c r="DZ482" s="401"/>
      <c r="EA482" s="400"/>
      <c r="EB482" s="401"/>
      <c r="EC482" s="400"/>
      <c r="ED482" s="401"/>
      <c r="EE482" s="400"/>
      <c r="EF482" s="401"/>
      <c r="EG482" s="400"/>
      <c r="EH482" s="401"/>
      <c r="EI482" s="400"/>
      <c r="EJ482" s="447"/>
      <c r="EK482" s="511"/>
      <c r="EL482" s="514"/>
      <c r="EM482" s="448"/>
      <c r="EN482" s="344"/>
      <c r="EO482" s="345"/>
      <c r="EP482" s="171">
        <f t="shared" si="528"/>
        <v>0</v>
      </c>
      <c r="EQ482" s="171">
        <f t="shared" si="529"/>
        <v>0</v>
      </c>
      <c r="ER482" s="171">
        <f t="shared" si="530"/>
        <v>0</v>
      </c>
      <c r="ES482" s="171">
        <f t="shared" si="531"/>
        <v>0</v>
      </c>
      <c r="ET482" s="171">
        <f t="shared" si="532"/>
        <v>0</v>
      </c>
      <c r="EU482" s="171">
        <f t="shared" si="533"/>
        <v>0</v>
      </c>
      <c r="EV482" s="172">
        <f t="shared" si="534"/>
        <v>0</v>
      </c>
      <c r="EW482" s="173"/>
      <c r="EX482" s="248">
        <f t="shared" si="556"/>
        <v>0</v>
      </c>
      <c r="EY482" s="174">
        <f>(L482*regular)+(M482*Cadeirantee)</f>
        <v>0</v>
      </c>
      <c r="EZ482" s="249">
        <f>SUMIF(FG482:GJ482,"&gt;0")</f>
        <v>0</v>
      </c>
      <c r="FA482" s="249">
        <f>SUMIF(FG482:GJ482,"&lt;0")+SUMIF(GN482:HP482,"&lt;0")</f>
        <v>0</v>
      </c>
      <c r="FB482" s="174">
        <v>0</v>
      </c>
      <c r="FC482" s="126">
        <f>N482*km*'VALORES TABELA'!$B$13</f>
        <v>0</v>
      </c>
      <c r="FD482" s="250">
        <f t="shared" ref="FD482:FD485" si="557">GL482</f>
        <v>0</v>
      </c>
      <c r="FE482" s="105"/>
      <c r="FF482" s="119"/>
      <c r="FG482" s="119"/>
      <c r="FH482" s="119"/>
      <c r="FI482" s="119"/>
      <c r="FJ482" s="119"/>
      <c r="FK482" s="119"/>
      <c r="FL482" s="119"/>
      <c r="FM482" s="119"/>
      <c r="FN482" s="119"/>
      <c r="FO482" s="119"/>
      <c r="FP482" s="119"/>
      <c r="FQ482" s="119"/>
      <c r="FR482" s="119"/>
      <c r="FS482" s="119"/>
      <c r="FT482" s="119"/>
      <c r="FU482" s="119"/>
      <c r="FV482" s="119"/>
      <c r="FW482" s="119"/>
      <c r="FX482" s="119"/>
      <c r="FY482" s="119"/>
      <c r="FZ482" s="119"/>
      <c r="GA482" s="119"/>
      <c r="GB482" s="119"/>
      <c r="GC482" s="119"/>
      <c r="GD482" s="119"/>
      <c r="GE482" s="119"/>
      <c r="GF482" s="119"/>
      <c r="GG482" s="119"/>
      <c r="GH482" s="119"/>
      <c r="GI482" s="119"/>
      <c r="GJ482" s="119"/>
      <c r="GK482" s="251"/>
      <c r="GL482" s="103">
        <f t="shared" si="535"/>
        <v>0</v>
      </c>
      <c r="GM482" s="124"/>
      <c r="GN482" s="104"/>
      <c r="GO482" s="104"/>
      <c r="GP482" s="104"/>
      <c r="GQ482" s="104"/>
      <c r="GR482" s="104"/>
      <c r="GS482" s="104"/>
      <c r="GT482" s="104"/>
      <c r="GU482" s="104"/>
      <c r="GV482" s="104"/>
      <c r="GW482" s="104"/>
      <c r="GX482" s="104"/>
      <c r="GY482" s="104"/>
      <c r="GZ482" s="104"/>
      <c r="HA482" s="104"/>
      <c r="HB482" s="104"/>
      <c r="HC482" s="104"/>
      <c r="HD482" s="104"/>
      <c r="HE482" s="104"/>
      <c r="HF482" s="104"/>
      <c r="HG482" s="104"/>
      <c r="HH482" s="104"/>
      <c r="HI482" s="104"/>
      <c r="HJ482" s="104"/>
      <c r="HK482" s="104"/>
      <c r="HL482" s="104"/>
      <c r="HM482" s="104"/>
      <c r="HN482" s="104"/>
      <c r="HO482" s="104"/>
      <c r="HP482" s="104"/>
      <c r="HQ482" s="64"/>
      <c r="HR482" s="64"/>
      <c r="HS482" s="64"/>
      <c r="HT482" s="64"/>
      <c r="HU482" s="64"/>
      <c r="HV482" s="64"/>
      <c r="HW482" s="105"/>
      <c r="HX482" s="64"/>
      <c r="HY482" s="280">
        <f t="shared" ref="HY482:HY485" si="558">IF(ISTEXT(EM482), VALUE(EM482), EM482)</f>
        <v>0</v>
      </c>
      <c r="HZ482" s="280">
        <f t="shared" ref="HZ482:HZ485" si="559">IF(ISTEXT(EN482), VALUE(EN482), EN482)</f>
        <v>0</v>
      </c>
      <c r="IA482" s="280">
        <f t="shared" ref="IA482:IA485" si="560">IF(ISTEXT(EO482), VALUE(EO482), EO482)</f>
        <v>0</v>
      </c>
      <c r="IB482" s="64"/>
      <c r="IC482" s="64"/>
    </row>
    <row r="483" spans="1:237" s="106" customFormat="1" ht="22.5" customHeight="1" x14ac:dyDescent="0.25">
      <c r="A483" s="368" t="s">
        <v>3633</v>
      </c>
      <c r="B483" s="369" t="s">
        <v>3634</v>
      </c>
      <c r="C483" s="375" t="s">
        <v>3262</v>
      </c>
      <c r="D483" s="371" t="s">
        <v>3622</v>
      </c>
      <c r="E483" s="371" t="s">
        <v>3635</v>
      </c>
      <c r="F483" s="376" t="s">
        <v>3224</v>
      </c>
      <c r="G483" s="376" t="s">
        <v>3225</v>
      </c>
      <c r="H483" s="373" t="s">
        <v>199</v>
      </c>
      <c r="I483" s="374" t="s">
        <v>3636</v>
      </c>
      <c r="J483" s="421" t="s">
        <v>3231</v>
      </c>
      <c r="K483" s="422" t="s">
        <v>3235</v>
      </c>
      <c r="L483" s="329">
        <f>CONTINUA!BV483</f>
        <v>0</v>
      </c>
      <c r="M483" s="329">
        <f>CONTINUA!BW483</f>
        <v>0</v>
      </c>
      <c r="N483" s="895"/>
      <c r="O483" s="896" t="s">
        <v>4045</v>
      </c>
      <c r="P483" s="897" t="s">
        <v>4035</v>
      </c>
      <c r="Q483" s="400">
        <v>6</v>
      </c>
      <c r="R483" s="401"/>
      <c r="S483" s="400"/>
      <c r="T483" s="401"/>
      <c r="U483" s="400"/>
      <c r="V483" s="401"/>
      <c r="W483" s="400"/>
      <c r="X483" s="401"/>
      <c r="Y483" s="400"/>
      <c r="Z483" s="401"/>
      <c r="AA483" s="400"/>
      <c r="AB483" s="401"/>
      <c r="AC483" s="400"/>
      <c r="AD483" s="401"/>
      <c r="AE483" s="400"/>
      <c r="AF483" s="401"/>
      <c r="AG483" s="400"/>
      <c r="AH483" s="401"/>
      <c r="AI483" s="400"/>
      <c r="AJ483" s="401"/>
      <c r="AK483" s="400"/>
      <c r="AL483" s="401"/>
      <c r="AM483" s="400"/>
      <c r="AN483" s="401"/>
      <c r="AO483" s="400"/>
      <c r="AP483" s="401"/>
      <c r="AQ483" s="400"/>
      <c r="AR483" s="401"/>
      <c r="AS483" s="400"/>
      <c r="AT483" s="401"/>
      <c r="AU483" s="400"/>
      <c r="AV483" s="401"/>
      <c r="AW483" s="400"/>
      <c r="AX483" s="401"/>
      <c r="AY483" s="400"/>
      <c r="AZ483" s="401"/>
      <c r="BA483" s="400"/>
      <c r="BB483" s="401"/>
      <c r="BC483" s="400"/>
      <c r="BD483" s="401"/>
      <c r="BE483" s="400"/>
      <c r="BF483" s="401"/>
      <c r="BG483" s="400"/>
      <c r="BH483" s="401"/>
      <c r="BI483" s="400"/>
      <c r="BJ483" s="401"/>
      <c r="BK483" s="400"/>
      <c r="BL483" s="401"/>
      <c r="BM483" s="400"/>
      <c r="BN483" s="401"/>
      <c r="BO483" s="400"/>
      <c r="BP483" s="401"/>
      <c r="BQ483" s="400"/>
      <c r="BR483" s="401"/>
      <c r="BS483" s="400"/>
      <c r="BT483" s="401"/>
      <c r="BU483" s="400"/>
      <c r="BV483" s="401"/>
      <c r="BW483" s="400"/>
      <c r="BX483" s="401"/>
      <c r="BY483" s="400"/>
      <c r="BZ483" s="401"/>
      <c r="CA483" s="400"/>
      <c r="CB483" s="401"/>
      <c r="CC483" s="400"/>
      <c r="CD483" s="401"/>
      <c r="CE483" s="400"/>
      <c r="CF483" s="401"/>
      <c r="CG483" s="400"/>
      <c r="CH483" s="401"/>
      <c r="CI483" s="400"/>
      <c r="CJ483" s="401"/>
      <c r="CK483" s="400"/>
      <c r="CL483" s="401"/>
      <c r="CM483" s="400"/>
      <c r="CN483" s="401"/>
      <c r="CO483" s="400"/>
      <c r="CP483" s="401"/>
      <c r="CQ483" s="400"/>
      <c r="CR483" s="401"/>
      <c r="CS483" s="400"/>
      <c r="CT483" s="401"/>
      <c r="CU483" s="400"/>
      <c r="CV483" s="401"/>
      <c r="CW483" s="400"/>
      <c r="CX483" s="401"/>
      <c r="CY483" s="400"/>
      <c r="CZ483" s="401"/>
      <c r="DA483" s="400"/>
      <c r="DB483" s="401"/>
      <c r="DC483" s="400"/>
      <c r="DD483" s="401"/>
      <c r="DE483" s="400"/>
      <c r="DF483" s="401"/>
      <c r="DG483" s="400"/>
      <c r="DH483" s="401"/>
      <c r="DI483" s="400"/>
      <c r="DJ483" s="401"/>
      <c r="DK483" s="400"/>
      <c r="DL483" s="401"/>
      <c r="DM483" s="400"/>
      <c r="DN483" s="401"/>
      <c r="DO483" s="400"/>
      <c r="DP483" s="401"/>
      <c r="DQ483" s="400"/>
      <c r="DR483" s="401"/>
      <c r="DS483" s="400"/>
      <c r="DT483" s="401"/>
      <c r="DU483" s="400"/>
      <c r="DV483" s="401"/>
      <c r="DW483" s="400"/>
      <c r="DX483" s="401"/>
      <c r="DY483" s="400"/>
      <c r="DZ483" s="401"/>
      <c r="EA483" s="400"/>
      <c r="EB483" s="401"/>
      <c r="EC483" s="400"/>
      <c r="ED483" s="401"/>
      <c r="EE483" s="400"/>
      <c r="EF483" s="401"/>
      <c r="EG483" s="400"/>
      <c r="EH483" s="401"/>
      <c r="EI483" s="400"/>
      <c r="EJ483" s="447"/>
      <c r="EK483" s="511"/>
      <c r="EL483" s="514"/>
      <c r="EM483" s="448"/>
      <c r="EN483" s="344"/>
      <c r="EO483" s="345"/>
      <c r="EP483" s="171">
        <f t="shared" si="528"/>
        <v>6</v>
      </c>
      <c r="EQ483" s="171">
        <f t="shared" si="529"/>
        <v>0</v>
      </c>
      <c r="ER483" s="171">
        <f t="shared" si="530"/>
        <v>0</v>
      </c>
      <c r="ES483" s="171">
        <f t="shared" si="531"/>
        <v>0</v>
      </c>
      <c r="ET483" s="171">
        <f t="shared" si="532"/>
        <v>0</v>
      </c>
      <c r="EU483" s="171">
        <f t="shared" si="533"/>
        <v>0</v>
      </c>
      <c r="EV483" s="172">
        <f t="shared" si="534"/>
        <v>6</v>
      </c>
      <c r="EW483" s="125"/>
      <c r="EX483" s="248">
        <f t="shared" si="556"/>
        <v>0</v>
      </c>
      <c r="EY483" s="174">
        <f>(L483*regular)+(M483*Cadeirantee)</f>
        <v>0</v>
      </c>
      <c r="EZ483" s="249">
        <f>SUMIF(FG483:GJ483,"&gt;0")</f>
        <v>0</v>
      </c>
      <c r="FA483" s="249">
        <f>SUMIF(FG483:GJ483,"&lt;0")+SUMIF(GN483:HP483,"&lt;0")</f>
        <v>0</v>
      </c>
      <c r="FB483" s="174">
        <v>0</v>
      </c>
      <c r="FC483" s="126">
        <f>N483*km*'VALORES TABELA'!$B$13</f>
        <v>0</v>
      </c>
      <c r="FD483" s="250">
        <f t="shared" si="557"/>
        <v>0</v>
      </c>
      <c r="FE483" s="105"/>
      <c r="FF483" s="108"/>
      <c r="FG483" s="108"/>
      <c r="FH483" s="108"/>
      <c r="FI483" s="108"/>
      <c r="FJ483" s="108"/>
      <c r="FK483" s="108"/>
      <c r="FL483" s="108"/>
      <c r="FM483" s="108"/>
      <c r="FN483" s="108"/>
      <c r="FO483" s="108"/>
      <c r="FP483" s="108"/>
      <c r="FQ483" s="108"/>
      <c r="FR483" s="108"/>
      <c r="FS483" s="108"/>
      <c r="FT483" s="108"/>
      <c r="FU483" s="108"/>
      <c r="FV483" s="108"/>
      <c r="FW483" s="108"/>
      <c r="FX483" s="108"/>
      <c r="FY483" s="108"/>
      <c r="FZ483" s="108"/>
      <c r="GA483" s="108"/>
      <c r="GB483" s="108"/>
      <c r="GC483" s="108"/>
      <c r="GD483" s="108"/>
      <c r="GE483" s="108"/>
      <c r="GF483" s="108"/>
      <c r="GG483" s="108"/>
      <c r="GH483" s="108"/>
      <c r="GI483" s="108"/>
      <c r="GJ483" s="108"/>
      <c r="GK483" s="251"/>
      <c r="GL483" s="103">
        <f t="shared" si="535"/>
        <v>0</v>
      </c>
      <c r="GM483" s="124"/>
      <c r="GN483" s="104"/>
      <c r="GO483" s="104"/>
      <c r="GP483" s="104"/>
      <c r="GQ483" s="104"/>
      <c r="GR483" s="104"/>
      <c r="GS483" s="104"/>
      <c r="GT483" s="104"/>
      <c r="GU483" s="104"/>
      <c r="GV483" s="104"/>
      <c r="GW483" s="104"/>
      <c r="GX483" s="104"/>
      <c r="GY483" s="104"/>
      <c r="GZ483" s="104"/>
      <c r="HA483" s="104"/>
      <c r="HB483" s="104"/>
      <c r="HC483" s="104"/>
      <c r="HD483" s="104"/>
      <c r="HE483" s="104"/>
      <c r="HF483" s="104"/>
      <c r="HG483" s="104"/>
      <c r="HH483" s="104"/>
      <c r="HI483" s="104"/>
      <c r="HJ483" s="104"/>
      <c r="HK483" s="104"/>
      <c r="HL483" s="104"/>
      <c r="HM483" s="104"/>
      <c r="HN483" s="104"/>
      <c r="HO483" s="104"/>
      <c r="HP483" s="104"/>
      <c r="HQ483" s="64"/>
      <c r="HR483" s="64"/>
      <c r="HS483" s="64"/>
      <c r="HT483" s="64"/>
      <c r="HU483" s="64"/>
      <c r="HV483" s="64"/>
      <c r="HW483" s="105"/>
      <c r="HX483" s="64"/>
      <c r="HY483" s="280">
        <f t="shared" si="558"/>
        <v>0</v>
      </c>
      <c r="HZ483" s="280">
        <f t="shared" si="559"/>
        <v>0</v>
      </c>
      <c r="IA483" s="280">
        <f t="shared" si="560"/>
        <v>0</v>
      </c>
      <c r="IB483" s="64"/>
      <c r="IC483" s="64"/>
    </row>
    <row r="484" spans="1:237" s="106" customFormat="1" ht="22.5" customHeight="1" x14ac:dyDescent="0.25">
      <c r="A484" s="368" t="s">
        <v>3633</v>
      </c>
      <c r="B484" s="369" t="s">
        <v>3634</v>
      </c>
      <c r="C484" s="375" t="s">
        <v>3262</v>
      </c>
      <c r="D484" s="371" t="s">
        <v>3622</v>
      </c>
      <c r="E484" s="371" t="s">
        <v>3635</v>
      </c>
      <c r="F484" s="376" t="s">
        <v>3224</v>
      </c>
      <c r="G484" s="376" t="s">
        <v>3225</v>
      </c>
      <c r="H484" s="373" t="s">
        <v>199</v>
      </c>
      <c r="I484" s="374" t="s">
        <v>3636</v>
      </c>
      <c r="J484" s="421" t="s">
        <v>3231</v>
      </c>
      <c r="K484" s="423" t="s">
        <v>3236</v>
      </c>
      <c r="L484" s="329">
        <f>CONTINUA!BV484</f>
        <v>0</v>
      </c>
      <c r="M484" s="329">
        <f>CONTINUA!BW484</f>
        <v>0</v>
      </c>
      <c r="N484" s="895"/>
      <c r="O484" s="896" t="s">
        <v>4045</v>
      </c>
      <c r="P484" s="897" t="s">
        <v>4035</v>
      </c>
      <c r="Q484" s="400"/>
      <c r="R484" s="401"/>
      <c r="S484" s="400"/>
      <c r="T484" s="401"/>
      <c r="U484" s="400"/>
      <c r="V484" s="401"/>
      <c r="W484" s="400"/>
      <c r="X484" s="401"/>
      <c r="Y484" s="400"/>
      <c r="Z484" s="401"/>
      <c r="AA484" s="400"/>
      <c r="AB484" s="401"/>
      <c r="AC484" s="400"/>
      <c r="AD484" s="401"/>
      <c r="AE484" s="400"/>
      <c r="AF484" s="401"/>
      <c r="AG484" s="400"/>
      <c r="AH484" s="401"/>
      <c r="AI484" s="400"/>
      <c r="AJ484" s="401"/>
      <c r="AK484" s="400"/>
      <c r="AL484" s="401"/>
      <c r="AM484" s="400"/>
      <c r="AN484" s="401"/>
      <c r="AO484" s="400"/>
      <c r="AP484" s="401"/>
      <c r="AQ484" s="400"/>
      <c r="AR484" s="401"/>
      <c r="AS484" s="400"/>
      <c r="AT484" s="401"/>
      <c r="AU484" s="400"/>
      <c r="AV484" s="401"/>
      <c r="AW484" s="400"/>
      <c r="AX484" s="401"/>
      <c r="AY484" s="400"/>
      <c r="AZ484" s="401"/>
      <c r="BA484" s="400"/>
      <c r="BB484" s="401"/>
      <c r="BC484" s="400"/>
      <c r="BD484" s="401"/>
      <c r="BE484" s="400"/>
      <c r="BF484" s="401"/>
      <c r="BG484" s="400"/>
      <c r="BH484" s="401"/>
      <c r="BI484" s="400"/>
      <c r="BJ484" s="401"/>
      <c r="BK484" s="400"/>
      <c r="BL484" s="401"/>
      <c r="BM484" s="400"/>
      <c r="BN484" s="401"/>
      <c r="BO484" s="400"/>
      <c r="BP484" s="401"/>
      <c r="BQ484" s="400"/>
      <c r="BR484" s="401"/>
      <c r="BS484" s="400"/>
      <c r="BT484" s="401"/>
      <c r="BU484" s="400"/>
      <c r="BV484" s="401"/>
      <c r="BW484" s="400"/>
      <c r="BX484" s="401"/>
      <c r="BY484" s="400"/>
      <c r="BZ484" s="401"/>
      <c r="CA484" s="400"/>
      <c r="CB484" s="401"/>
      <c r="CC484" s="400"/>
      <c r="CD484" s="401"/>
      <c r="CE484" s="400"/>
      <c r="CF484" s="401"/>
      <c r="CG484" s="400"/>
      <c r="CH484" s="401"/>
      <c r="CI484" s="400"/>
      <c r="CJ484" s="401"/>
      <c r="CK484" s="400"/>
      <c r="CL484" s="401"/>
      <c r="CM484" s="400"/>
      <c r="CN484" s="401"/>
      <c r="CO484" s="400"/>
      <c r="CP484" s="401"/>
      <c r="CQ484" s="400"/>
      <c r="CR484" s="401"/>
      <c r="CS484" s="400"/>
      <c r="CT484" s="401"/>
      <c r="CU484" s="400"/>
      <c r="CV484" s="401"/>
      <c r="CW484" s="400"/>
      <c r="CX484" s="401"/>
      <c r="CY484" s="400"/>
      <c r="CZ484" s="401"/>
      <c r="DA484" s="400"/>
      <c r="DB484" s="401"/>
      <c r="DC484" s="400"/>
      <c r="DD484" s="401"/>
      <c r="DE484" s="400"/>
      <c r="DF484" s="401"/>
      <c r="DG484" s="400"/>
      <c r="DH484" s="401"/>
      <c r="DI484" s="400"/>
      <c r="DJ484" s="401"/>
      <c r="DK484" s="400"/>
      <c r="DL484" s="401"/>
      <c r="DM484" s="400"/>
      <c r="DN484" s="401"/>
      <c r="DO484" s="400"/>
      <c r="DP484" s="401"/>
      <c r="DQ484" s="400"/>
      <c r="DR484" s="401"/>
      <c r="DS484" s="400"/>
      <c r="DT484" s="401"/>
      <c r="DU484" s="400"/>
      <c r="DV484" s="401"/>
      <c r="DW484" s="400"/>
      <c r="DX484" s="401"/>
      <c r="DY484" s="400"/>
      <c r="DZ484" s="401"/>
      <c r="EA484" s="400"/>
      <c r="EB484" s="401"/>
      <c r="EC484" s="400"/>
      <c r="ED484" s="401"/>
      <c r="EE484" s="400"/>
      <c r="EF484" s="401"/>
      <c r="EG484" s="400"/>
      <c r="EH484" s="401"/>
      <c r="EI484" s="400"/>
      <c r="EJ484" s="447"/>
      <c r="EK484" s="511"/>
      <c r="EL484" s="514"/>
      <c r="EM484" s="448"/>
      <c r="EN484" s="344"/>
      <c r="EO484" s="345"/>
      <c r="EP484" s="171">
        <f t="shared" si="528"/>
        <v>0</v>
      </c>
      <c r="EQ484" s="171">
        <f t="shared" si="529"/>
        <v>0</v>
      </c>
      <c r="ER484" s="171">
        <f t="shared" si="530"/>
        <v>0</v>
      </c>
      <c r="ES484" s="171">
        <f t="shared" si="531"/>
        <v>0</v>
      </c>
      <c r="ET484" s="171">
        <f t="shared" si="532"/>
        <v>0</v>
      </c>
      <c r="EU484" s="171">
        <f t="shared" si="533"/>
        <v>0</v>
      </c>
      <c r="EV484" s="172">
        <f t="shared" si="534"/>
        <v>0</v>
      </c>
      <c r="EW484" s="127"/>
      <c r="EX484" s="248">
        <f t="shared" si="556"/>
        <v>0</v>
      </c>
      <c r="EY484" s="174">
        <f>(L484*regular)+(M484*Cadeirantee)</f>
        <v>0</v>
      </c>
      <c r="EZ484" s="249">
        <f>SUMIF(FG484:GJ484,"&gt;0")</f>
        <v>0</v>
      </c>
      <c r="FA484" s="249">
        <f>SUMIF(FG484:GJ484,"&lt;0")+SUMIF(GN484:HP484,"&lt;0")</f>
        <v>0</v>
      </c>
      <c r="FB484" s="174">
        <v>0</v>
      </c>
      <c r="FC484" s="126">
        <f>N484*km*'VALORES TABELA'!$B$13</f>
        <v>0</v>
      </c>
      <c r="FD484" s="250">
        <f t="shared" si="557"/>
        <v>0</v>
      </c>
      <c r="FE484" s="105"/>
      <c r="FF484" s="118"/>
      <c r="FG484" s="118"/>
      <c r="FH484" s="118"/>
      <c r="FI484" s="118"/>
      <c r="FJ484" s="118"/>
      <c r="FK484" s="118"/>
      <c r="FL484" s="118"/>
      <c r="FM484" s="118"/>
      <c r="FN484" s="118"/>
      <c r="FO484" s="118"/>
      <c r="FP484" s="118"/>
      <c r="FQ484" s="118"/>
      <c r="FR484" s="118"/>
      <c r="FS484" s="118"/>
      <c r="FT484" s="118"/>
      <c r="FU484" s="118"/>
      <c r="FV484" s="118"/>
      <c r="FW484" s="118"/>
      <c r="FX484" s="118"/>
      <c r="FY484" s="118"/>
      <c r="FZ484" s="118"/>
      <c r="GA484" s="118"/>
      <c r="GB484" s="118"/>
      <c r="GC484" s="118"/>
      <c r="GD484" s="118"/>
      <c r="GE484" s="118"/>
      <c r="GF484" s="118"/>
      <c r="GG484" s="118"/>
      <c r="GH484" s="118"/>
      <c r="GI484" s="118"/>
      <c r="GJ484" s="118"/>
      <c r="GK484" s="252"/>
      <c r="GL484" s="103">
        <f t="shared" si="535"/>
        <v>0</v>
      </c>
      <c r="GM484" s="124"/>
      <c r="GN484" s="104"/>
      <c r="GO484" s="104"/>
      <c r="GP484" s="104"/>
      <c r="GQ484" s="104"/>
      <c r="GR484" s="104"/>
      <c r="GS484" s="104"/>
      <c r="GT484" s="104"/>
      <c r="GU484" s="104"/>
      <c r="GV484" s="104"/>
      <c r="GW484" s="104"/>
      <c r="GX484" s="104"/>
      <c r="GY484" s="104"/>
      <c r="GZ484" s="104"/>
      <c r="HA484" s="104"/>
      <c r="HB484" s="104"/>
      <c r="HC484" s="104"/>
      <c r="HD484" s="104"/>
      <c r="HE484" s="104"/>
      <c r="HF484" s="104"/>
      <c r="HG484" s="104"/>
      <c r="HH484" s="104"/>
      <c r="HI484" s="104"/>
      <c r="HJ484" s="104"/>
      <c r="HK484" s="104"/>
      <c r="HL484" s="104"/>
      <c r="HM484" s="104"/>
      <c r="HN484" s="104"/>
      <c r="HO484" s="104"/>
      <c r="HP484" s="104"/>
      <c r="HQ484" s="64"/>
      <c r="HR484" s="65"/>
      <c r="HS484" s="65"/>
      <c r="HT484" s="65"/>
      <c r="HU484" s="65"/>
      <c r="HV484" s="65"/>
      <c r="HW484" s="105"/>
      <c r="HX484" s="65"/>
      <c r="HY484" s="280">
        <f t="shared" si="558"/>
        <v>0</v>
      </c>
      <c r="HZ484" s="280">
        <f t="shared" si="559"/>
        <v>0</v>
      </c>
      <c r="IA484" s="280">
        <f t="shared" si="560"/>
        <v>0</v>
      </c>
      <c r="IB484" s="65"/>
      <c r="IC484" s="65"/>
    </row>
    <row r="485" spans="1:237" s="106" customFormat="1" ht="22.5" customHeight="1" thickBot="1" x14ac:dyDescent="0.3">
      <c r="A485" s="377" t="s">
        <v>3633</v>
      </c>
      <c r="B485" s="378" t="s">
        <v>3634</v>
      </c>
      <c r="C485" s="379" t="s">
        <v>3262</v>
      </c>
      <c r="D485" s="380" t="s">
        <v>3622</v>
      </c>
      <c r="E485" s="380" t="s">
        <v>3635</v>
      </c>
      <c r="F485" s="381" t="s">
        <v>3224</v>
      </c>
      <c r="G485" s="381" t="s">
        <v>3225</v>
      </c>
      <c r="H485" s="382" t="s">
        <v>199</v>
      </c>
      <c r="I485" s="383" t="s">
        <v>3636</v>
      </c>
      <c r="J485" s="421" t="s">
        <v>3231</v>
      </c>
      <c r="K485" s="424" t="s">
        <v>60</v>
      </c>
      <c r="L485" s="329">
        <f>CONTINUA!BV485</f>
        <v>0</v>
      </c>
      <c r="M485" s="329">
        <f>CONTINUA!BW485</f>
        <v>0</v>
      </c>
      <c r="N485" s="895"/>
      <c r="O485" s="896" t="s">
        <v>4045</v>
      </c>
      <c r="P485" s="897" t="s">
        <v>4035</v>
      </c>
      <c r="Q485" s="400"/>
      <c r="R485" s="401"/>
      <c r="S485" s="400"/>
      <c r="T485" s="401"/>
      <c r="U485" s="400"/>
      <c r="V485" s="401"/>
      <c r="W485" s="400"/>
      <c r="X485" s="401"/>
      <c r="Y485" s="400"/>
      <c r="Z485" s="401"/>
      <c r="AA485" s="400"/>
      <c r="AB485" s="401"/>
      <c r="AC485" s="400"/>
      <c r="AD485" s="401"/>
      <c r="AE485" s="400"/>
      <c r="AF485" s="401"/>
      <c r="AG485" s="400"/>
      <c r="AH485" s="401"/>
      <c r="AI485" s="400"/>
      <c r="AJ485" s="401"/>
      <c r="AK485" s="400"/>
      <c r="AL485" s="401"/>
      <c r="AM485" s="400"/>
      <c r="AN485" s="401"/>
      <c r="AO485" s="400"/>
      <c r="AP485" s="401"/>
      <c r="AQ485" s="400"/>
      <c r="AR485" s="401"/>
      <c r="AS485" s="400"/>
      <c r="AT485" s="401"/>
      <c r="AU485" s="400"/>
      <c r="AV485" s="401"/>
      <c r="AW485" s="400"/>
      <c r="AX485" s="401"/>
      <c r="AY485" s="400"/>
      <c r="AZ485" s="401"/>
      <c r="BA485" s="400"/>
      <c r="BB485" s="401"/>
      <c r="BC485" s="400"/>
      <c r="BD485" s="401"/>
      <c r="BE485" s="400"/>
      <c r="BF485" s="401"/>
      <c r="BG485" s="400"/>
      <c r="BH485" s="401"/>
      <c r="BI485" s="400"/>
      <c r="BJ485" s="401"/>
      <c r="BK485" s="400"/>
      <c r="BL485" s="401"/>
      <c r="BM485" s="400"/>
      <c r="BN485" s="401"/>
      <c r="BO485" s="400"/>
      <c r="BP485" s="401"/>
      <c r="BQ485" s="400"/>
      <c r="BR485" s="401"/>
      <c r="BS485" s="400"/>
      <c r="BT485" s="401"/>
      <c r="BU485" s="400"/>
      <c r="BV485" s="401"/>
      <c r="BW485" s="400"/>
      <c r="BX485" s="401"/>
      <c r="BY485" s="400"/>
      <c r="BZ485" s="401"/>
      <c r="CA485" s="400"/>
      <c r="CB485" s="401"/>
      <c r="CC485" s="400"/>
      <c r="CD485" s="401"/>
      <c r="CE485" s="400"/>
      <c r="CF485" s="401"/>
      <c r="CG485" s="400"/>
      <c r="CH485" s="401"/>
      <c r="CI485" s="400"/>
      <c r="CJ485" s="401"/>
      <c r="CK485" s="400"/>
      <c r="CL485" s="401"/>
      <c r="CM485" s="400"/>
      <c r="CN485" s="401"/>
      <c r="CO485" s="400"/>
      <c r="CP485" s="401"/>
      <c r="CQ485" s="400"/>
      <c r="CR485" s="401"/>
      <c r="CS485" s="400"/>
      <c r="CT485" s="401"/>
      <c r="CU485" s="400"/>
      <c r="CV485" s="401"/>
      <c r="CW485" s="400"/>
      <c r="CX485" s="401"/>
      <c r="CY485" s="400"/>
      <c r="CZ485" s="401"/>
      <c r="DA485" s="400"/>
      <c r="DB485" s="401"/>
      <c r="DC485" s="400"/>
      <c r="DD485" s="401"/>
      <c r="DE485" s="400"/>
      <c r="DF485" s="401"/>
      <c r="DG485" s="400"/>
      <c r="DH485" s="401"/>
      <c r="DI485" s="400"/>
      <c r="DJ485" s="401"/>
      <c r="DK485" s="400"/>
      <c r="DL485" s="401"/>
      <c r="DM485" s="400"/>
      <c r="DN485" s="401"/>
      <c r="DO485" s="400"/>
      <c r="DP485" s="401"/>
      <c r="DQ485" s="400"/>
      <c r="DR485" s="401"/>
      <c r="DS485" s="400"/>
      <c r="DT485" s="401"/>
      <c r="DU485" s="400"/>
      <c r="DV485" s="401"/>
      <c r="DW485" s="400"/>
      <c r="DX485" s="401"/>
      <c r="DY485" s="400"/>
      <c r="DZ485" s="401"/>
      <c r="EA485" s="400"/>
      <c r="EB485" s="401"/>
      <c r="EC485" s="400"/>
      <c r="ED485" s="401"/>
      <c r="EE485" s="400"/>
      <c r="EF485" s="401"/>
      <c r="EG485" s="400"/>
      <c r="EH485" s="401"/>
      <c r="EI485" s="400"/>
      <c r="EJ485" s="447"/>
      <c r="EK485" s="512"/>
      <c r="EL485" s="515"/>
      <c r="EM485" s="450"/>
      <c r="EN485" s="348"/>
      <c r="EO485" s="348"/>
      <c r="EP485" s="179">
        <f t="shared" si="528"/>
        <v>0</v>
      </c>
      <c r="EQ485" s="179">
        <f t="shared" si="529"/>
        <v>0</v>
      </c>
      <c r="ER485" s="179">
        <f t="shared" si="530"/>
        <v>0</v>
      </c>
      <c r="ES485" s="179">
        <f t="shared" si="531"/>
        <v>0</v>
      </c>
      <c r="ET485" s="179">
        <f t="shared" si="532"/>
        <v>0</v>
      </c>
      <c r="EU485" s="179">
        <f t="shared" si="533"/>
        <v>0</v>
      </c>
      <c r="EV485" s="172">
        <f t="shared" si="534"/>
        <v>0</v>
      </c>
      <c r="EW485" s="253"/>
      <c r="EX485" s="254">
        <v>0</v>
      </c>
      <c r="EY485" s="180">
        <v>0</v>
      </c>
      <c r="EZ485" s="255">
        <v>0</v>
      </c>
      <c r="FA485" s="255">
        <v>0</v>
      </c>
      <c r="FB485" s="180">
        <f>SUM(FF485:GI485)/2</f>
        <v>0</v>
      </c>
      <c r="FC485" s="256">
        <f>N485*km*'VALORES TABELA'!$B$13</f>
        <v>0</v>
      </c>
      <c r="FD485" s="250">
        <f t="shared" si="557"/>
        <v>0</v>
      </c>
      <c r="FE485" s="257"/>
      <c r="FF485" s="181">
        <f>((Q485+S485)*Percapita)+((R485+T485)*Cadeirante)</f>
        <v>0</v>
      </c>
      <c r="FG485" s="181">
        <f>((U485+W485)*Percapita/30*FG$4)+((V485+X485)*Cadeirante/30*FG$4)</f>
        <v>0</v>
      </c>
      <c r="FH485" s="181">
        <f>((Y485+AA485)*Percapita/30*FH$4)+((Z485+AB485)*Cadeirante/30*FH$4)</f>
        <v>0</v>
      </c>
      <c r="FI485" s="181">
        <f>((AC485+AE485)*Percapita/30*FI$4)+((AD485+AF485)*Cadeirante/30*FI$4)</f>
        <v>0</v>
      </c>
      <c r="FJ485" s="181">
        <f>((AG485+AI485)*Percapita/30*FJ$4)+((AH485+AJ485)*Cadeirante/30*FJ$4)</f>
        <v>0</v>
      </c>
      <c r="FK485" s="181">
        <f>((AK485+AM485)*Percapita/30*FK$4)+((AL485+AN485)*Cadeirante/30*FK$4)</f>
        <v>0</v>
      </c>
      <c r="FL485" s="181">
        <f>((AO485+AQ485)*Percapita/30*FL$4)+((AP485+AR485)*Cadeirante/30*FL$4)</f>
        <v>0</v>
      </c>
      <c r="FM485" s="181">
        <f>((AS485+AU485)*Percapita/30*FM$4)+((AT485+AV485)*Cadeirante/30*FM$4)</f>
        <v>0</v>
      </c>
      <c r="FN485" s="181">
        <f>((AW485+AY485)*Percapita/30*FN$4)+((AX485+AZ485)*Cadeirante/30*FN$4)</f>
        <v>0</v>
      </c>
      <c r="FO485" s="181">
        <f>((BA485+BC485)*Percapita/30*FO$4)+((BB485+BD485)*Cadeirante/30*FO$4)</f>
        <v>0</v>
      </c>
      <c r="FP485" s="181">
        <f>((BE485+BG485)*Percapita/30*FP$4)+((BF485+BH485)*Cadeirante/30*FP$4)</f>
        <v>0</v>
      </c>
      <c r="FQ485" s="181">
        <f>((BI485+BK485)*Percapita/30*FQ$4)+((BJ485+BL485)*Cadeirante/30*FQ$4)</f>
        <v>0</v>
      </c>
      <c r="FR485" s="181">
        <f>((BM485+BO485)*Percapita/30*FR$4)+((BN485+BP485)*Cadeirante/30*FR$4)</f>
        <v>0</v>
      </c>
      <c r="FS485" s="181">
        <f>((BQ485+BS485)*Percapita/30*FS$4)+((BR485+BT485)*Cadeirante/30*FS$4)</f>
        <v>0</v>
      </c>
      <c r="FT485" s="181">
        <f>((BU485+BW485)*Percapita/30*FT$4)+((BV485+BX485)*Cadeirante/30*FT$4)</f>
        <v>0</v>
      </c>
      <c r="FU485" s="181">
        <f>((BY485+CA485)*Percapita/30*FU$4)+((BZ485+CB485)*Cadeirante/30*FU$4)</f>
        <v>0</v>
      </c>
      <c r="FV485" s="181">
        <f>((CC485+CE485)*Percapita/30*FV$4)+((CD485+CF485)*Cadeirante/30*FV$4)</f>
        <v>0</v>
      </c>
      <c r="FW485" s="181">
        <f>((CG485+CI485)*Percapita/30*FW$4)+((CI485+CK485)*Cadeirante/30*FW$4)</f>
        <v>0</v>
      </c>
      <c r="FX485" s="181">
        <f>((CK485+CM485)*Percapita/30*FX$4)+((CL485+CN485)*Cadeirante/30*FX$4)</f>
        <v>0</v>
      </c>
      <c r="FY485" s="181">
        <f>((CO485+CQ485)*Percapita/30*FY$4)+((CP485+CR485)*Cadeirante/30*FY$4)</f>
        <v>0</v>
      </c>
      <c r="FZ485" s="181">
        <f>((CS485+CU485)*Percapita/30*FZ$4)+((CT485+CV485)*Cadeirante/30*FZ$4)</f>
        <v>0</v>
      </c>
      <c r="GA485" s="181">
        <f>((CW485+CY485)*Percapita/30*GA$4)+((CX485+CZ485)*Cadeirante/30*GA$4)</f>
        <v>0</v>
      </c>
      <c r="GB485" s="181">
        <f>((DA485+DC485)*Percapita/30*GB$4)+((DB485+DD485)*Cadeirante/30*GB$4)</f>
        <v>0</v>
      </c>
      <c r="GC485" s="181">
        <f>((DE485+DG485)*Percapita/30*GC$4)+((DF485+DH485)*Cadeirante/30*GC$4)</f>
        <v>0</v>
      </c>
      <c r="GD485" s="181">
        <f>((DI485+DK485)*Percapita/30*GD$4)+((DJ485+DL485)*Cadeirante/30*GD$4)</f>
        <v>0</v>
      </c>
      <c r="GE485" s="181">
        <f>((DM485+DO485)*Percapita/30*GE$4)+((DN485+DP485)*Cadeirante/30*GE$4)</f>
        <v>0</v>
      </c>
      <c r="GF485" s="181">
        <f>((DQ485+DS485)*Percapita/30*GF$4)+((DR485+DT485)*Cadeirante/30*GF$4)</f>
        <v>0</v>
      </c>
      <c r="GG485" s="181">
        <f>((DU485+DW485)*Percapita/30*GG$4)+((DV485+DX485)*Cadeirante/30*GG$4)</f>
        <v>0</v>
      </c>
      <c r="GH485" s="181">
        <f>((DY485+EA485)*Percapita/30*GH$4)+((DZ485+EB485)*Cadeirante/30*GH$4)</f>
        <v>0</v>
      </c>
      <c r="GI485" s="181">
        <f>((EC485+EE485)*Percapita/30*GI$4)+((ED485+EF485)*Cadeirante/30*GI$4)</f>
        <v>0</v>
      </c>
      <c r="GJ485" s="181">
        <f>((EG485+EI485)*Percapita)+((EH485+EJ485)*Cadeirante)</f>
        <v>0</v>
      </c>
      <c r="GK485" s="258"/>
      <c r="GL485" s="103">
        <f t="shared" si="535"/>
        <v>0</v>
      </c>
      <c r="GM485" s="124"/>
      <c r="GN485" s="182"/>
      <c r="GO485" s="182"/>
      <c r="GP485" s="182"/>
      <c r="GQ485" s="182"/>
      <c r="GR485" s="182"/>
      <c r="GS485" s="182"/>
      <c r="GT485" s="182"/>
      <c r="GU485" s="182"/>
      <c r="GV485" s="182"/>
      <c r="GW485" s="182"/>
      <c r="GX485" s="182"/>
      <c r="GY485" s="182"/>
      <c r="GZ485" s="182"/>
      <c r="HA485" s="182"/>
      <c r="HB485" s="182"/>
      <c r="HC485" s="182"/>
      <c r="HD485" s="182"/>
      <c r="HE485" s="182"/>
      <c r="HF485" s="182"/>
      <c r="HG485" s="182"/>
      <c r="HH485" s="182"/>
      <c r="HI485" s="182"/>
      <c r="HJ485" s="182"/>
      <c r="HK485" s="182"/>
      <c r="HL485" s="182"/>
      <c r="HM485" s="182"/>
      <c r="HN485" s="182"/>
      <c r="HO485" s="182"/>
      <c r="HP485" s="259"/>
      <c r="HQ485" s="64"/>
      <c r="HW485" s="257"/>
      <c r="HY485" s="280">
        <f t="shared" si="558"/>
        <v>0</v>
      </c>
      <c r="HZ485" s="280">
        <f t="shared" si="559"/>
        <v>0</v>
      </c>
      <c r="IA485" s="280">
        <f t="shared" si="560"/>
        <v>0</v>
      </c>
    </row>
    <row r="486" spans="1:237" s="106" customFormat="1" ht="22.5" customHeight="1" x14ac:dyDescent="0.25">
      <c r="A486" t="s">
        <v>3637</v>
      </c>
      <c r="B486" s="522" t="s">
        <v>3638</v>
      </c>
      <c r="C486" s="523">
        <v>2</v>
      </c>
      <c r="D486" s="524" t="s">
        <v>3622</v>
      </c>
      <c r="E486" s="524" t="s">
        <v>3639</v>
      </c>
      <c r="F486" s="525" t="s">
        <v>3224</v>
      </c>
      <c r="G486" s="525" t="s">
        <v>3225</v>
      </c>
      <c r="H486" s="350" t="s">
        <v>199</v>
      </c>
      <c r="I486" s="351" t="s">
        <v>3640</v>
      </c>
      <c r="J486" s="409" t="s">
        <v>3268</v>
      </c>
      <c r="K486" s="410" t="s">
        <v>3232</v>
      </c>
      <c r="L486" s="329">
        <f>CONTINUA!BV486</f>
        <v>0</v>
      </c>
      <c r="M486" s="329">
        <f>CONTINUA!BW486</f>
        <v>0</v>
      </c>
      <c r="N486" s="895"/>
      <c r="O486" s="896" t="s">
        <v>4045</v>
      </c>
      <c r="P486" s="897" t="s">
        <v>4035</v>
      </c>
      <c r="Q486" s="400"/>
      <c r="R486" s="401"/>
      <c r="S486" s="400"/>
      <c r="T486" s="401"/>
      <c r="U486" s="400"/>
      <c r="V486" s="401"/>
      <c r="W486" s="400"/>
      <c r="X486" s="401"/>
      <c r="Y486" s="400"/>
      <c r="Z486" s="401"/>
      <c r="AA486" s="400"/>
      <c r="AB486" s="401"/>
      <c r="AC486" s="400"/>
      <c r="AD486" s="401"/>
      <c r="AE486" s="400"/>
      <c r="AF486" s="401"/>
      <c r="AG486" s="400"/>
      <c r="AH486" s="401"/>
      <c r="AI486" s="400"/>
      <c r="AJ486" s="401"/>
      <c r="AK486" s="400"/>
      <c r="AL486" s="401"/>
      <c r="AM486" s="400"/>
      <c r="AN486" s="401"/>
      <c r="AO486" s="400"/>
      <c r="AP486" s="401"/>
      <c r="AQ486" s="400"/>
      <c r="AR486" s="401"/>
      <c r="AS486" s="400"/>
      <c r="AT486" s="401"/>
      <c r="AU486" s="400"/>
      <c r="AV486" s="401"/>
      <c r="AW486" s="400"/>
      <c r="AX486" s="401"/>
      <c r="AY486" s="400"/>
      <c r="AZ486" s="401"/>
      <c r="BA486" s="400"/>
      <c r="BB486" s="401"/>
      <c r="BC486" s="400"/>
      <c r="BD486" s="401"/>
      <c r="BE486" s="400"/>
      <c r="BF486" s="401"/>
      <c r="BG486" s="400"/>
      <c r="BH486" s="401"/>
      <c r="BI486" s="400"/>
      <c r="BJ486" s="401"/>
      <c r="BK486" s="400"/>
      <c r="BL486" s="401"/>
      <c r="BM486" s="400"/>
      <c r="BN486" s="401"/>
      <c r="BO486" s="400"/>
      <c r="BP486" s="401"/>
      <c r="BQ486" s="400"/>
      <c r="BR486" s="401"/>
      <c r="BS486" s="400"/>
      <c r="BT486" s="401"/>
      <c r="BU486" s="400"/>
      <c r="BV486" s="401"/>
      <c r="BW486" s="400"/>
      <c r="BX486" s="401"/>
      <c r="BY486" s="400"/>
      <c r="BZ486" s="401"/>
      <c r="CA486" s="400"/>
      <c r="CB486" s="401"/>
      <c r="CC486" s="400"/>
      <c r="CD486" s="401"/>
      <c r="CE486" s="400"/>
      <c r="CF486" s="401"/>
      <c r="CG486" s="400"/>
      <c r="CH486" s="401"/>
      <c r="CI486" s="400"/>
      <c r="CJ486" s="401"/>
      <c r="CK486" s="400"/>
      <c r="CL486" s="401"/>
      <c r="CM486" s="400"/>
      <c r="CN486" s="401"/>
      <c r="CO486" s="400"/>
      <c r="CP486" s="401"/>
      <c r="CQ486" s="400"/>
      <c r="CR486" s="401"/>
      <c r="CS486" s="400"/>
      <c r="CT486" s="401"/>
      <c r="CU486" s="400"/>
      <c r="CV486" s="401"/>
      <c r="CW486" s="400"/>
      <c r="CX486" s="401"/>
      <c r="CY486" s="400"/>
      <c r="CZ486" s="401"/>
      <c r="DA486" s="400"/>
      <c r="DB486" s="401"/>
      <c r="DC486" s="400"/>
      <c r="DD486" s="401"/>
      <c r="DE486" s="400"/>
      <c r="DF486" s="401"/>
      <c r="DG486" s="400"/>
      <c r="DH486" s="401"/>
      <c r="DI486" s="400"/>
      <c r="DJ486" s="401"/>
      <c r="DK486" s="400"/>
      <c r="DL486" s="401"/>
      <c r="DM486" s="400"/>
      <c r="DN486" s="401"/>
      <c r="DO486" s="400"/>
      <c r="DP486" s="401"/>
      <c r="DQ486" s="400"/>
      <c r="DR486" s="401"/>
      <c r="DS486" s="400"/>
      <c r="DT486" s="401"/>
      <c r="DU486" s="400"/>
      <c r="DV486" s="401"/>
      <c r="DW486" s="400"/>
      <c r="DX486" s="401"/>
      <c r="DY486" s="400"/>
      <c r="DZ486" s="401"/>
      <c r="EA486" s="400"/>
      <c r="EB486" s="401"/>
      <c r="EC486" s="400"/>
      <c r="ED486" s="401"/>
      <c r="EE486" s="400"/>
      <c r="EF486" s="401"/>
      <c r="EG486" s="400"/>
      <c r="EH486" s="401"/>
      <c r="EI486" s="400"/>
      <c r="EJ486" s="447"/>
      <c r="EK486" s="510"/>
      <c r="EL486" s="513" t="s">
        <v>4022</v>
      </c>
      <c r="EM486" s="520">
        <v>565.00400000000002</v>
      </c>
      <c r="EN486" s="520"/>
      <c r="EO486" s="520"/>
      <c r="EP486" s="171">
        <f t="shared" si="528"/>
        <v>0</v>
      </c>
      <c r="EQ486" s="171">
        <f t="shared" si="529"/>
        <v>0</v>
      </c>
      <c r="ER486" s="171">
        <f t="shared" si="530"/>
        <v>0</v>
      </c>
      <c r="ES486" s="171">
        <f t="shared" si="531"/>
        <v>0</v>
      </c>
      <c r="ET486" s="171">
        <f t="shared" si="532"/>
        <v>0</v>
      </c>
      <c r="EU486" s="171">
        <f t="shared" si="533"/>
        <v>0</v>
      </c>
      <c r="EV486" s="172">
        <f t="shared" si="534"/>
        <v>0</v>
      </c>
      <c r="EW486" s="367">
        <f>IF(C486=4,IF(MAX(Q486:EJ488)&gt;0,(Especiall/30*(IF(($G486-$F486)=($G$5-$F$5),30,IF(DAY($G486)=31,($G486-$F486),($G486-$F486)+1)))),0),0)</f>
        <v>0</v>
      </c>
      <c r="EX486" s="248">
        <f t="shared" ref="EX486:EX489" si="561">FF486</f>
        <v>23521.95</v>
      </c>
      <c r="EY486" s="174">
        <f>(L486*regular)+(M486*Cadeirantee)</f>
        <v>0</v>
      </c>
      <c r="EZ486" s="249">
        <f>SUMIF(FG486:GJ486,"&gt;0")</f>
        <v>0</v>
      </c>
      <c r="FA486" s="249">
        <f>SUMIF(FG486:GJ486,"&lt;0")+SUMIF(GN486:HP486,"&lt;0")</f>
        <v>0</v>
      </c>
      <c r="FB486" s="174">
        <v>0</v>
      </c>
      <c r="FC486" s="175">
        <f>N486*km*'VALORES TABELA'!$B$13</f>
        <v>0</v>
      </c>
      <c r="FD486" s="250">
        <f>GL486</f>
        <v>0</v>
      </c>
      <c r="FE486" s="176">
        <f>(EW486+EW487+EW488+EW489+EX486+EX487+EX488+EX489+EY486+EY487+EY488+EY489+EY490+EZ486+EZ487+EZ488+EZ489+FA486+FA487+FA488+FA489+FC486+FC487+FC488+FC489+HY486-HZ486-IA486+FD486+FD487+FD488+FD489+FB490)</f>
        <v>24299.034000000003</v>
      </c>
      <c r="FF486" s="177">
        <f>IF(C486=4,SUM(Q486+Q487+Q488+S486+S487+S488)*Percapita/30*FF$4+(R486+R487+R488+T486+T487+T488)*Cadeirante/30*FF$4,IF(C486=3,IF(Q489+S489=10,Fixo/30*FF$4+(Q486+Q487+Q488+S486+S487+S488)*Percapita/30*FF$4+(R489+T489)*Cadeirante/30*FF$4,IF(Q489+S489&lt;=9,(Q489+S489)*Crechee/30*FF$4)+(R489+T489)*Cadeirante/30*FF$4+(Q486+Q487+Q488+S486+S487+S488)*Percapita/30*FF$4)+IF(Q489+S489&gt;=11,Fixo/30*FF$4+(Q489+S489-10)*Crechee/30*FF$4,0),IF(C486=2,IF(R486+R487+R488+R489+T486+T487+T488+T489=1,Cadeirante/30*FF$4,IF(R486+R487+R488+R489+T486+T487+T488+T489=2,Fixo/30*FF$4,IF(R486+R487+R488+R489+T486+T487+T488+T489&gt;2,Fixo/30*FF$4+(R486+R487+R488+R489+T486+T487+T488+T489-2)*Cadeirante/30*FF$4)))+(Q486+Q487+Q488+S486+S487+S488)*Percapita/30*FF$4+(Q489+S489)*Crechee/30*FF$4,IF(C486=1,IF(Q486+Q487+Q488+R486+R487+R488+S486+S487+S488+T486+T487+T488&lt;=15,(Q486+Q487+Q488+S486+S487+S488)*Percapita/30*FF$4,IF(Q486+Q487+Q488+R486+R487+R488+S486+S487+S488+T486+T487+T488&gt;=16,Fixo/30*FF$4+(Q486+Q487+Q488+R486+R487+R488+S486+S487+S488+T486+T487-16)*Percapita/30*FF$4))))))</f>
        <v>23521.95</v>
      </c>
      <c r="FG486" s="177">
        <f>IF(C486=4,SUM(U486+U487+U488+W486+W487+W488)*Percapita/30*FG$4+(V486+V487+V488+X486+X487+X488)*Cadeirante/30*FG$4,IF(C486=3,IF(U489+W489=10,Fixo/30*FG$4+(U486+U487+U488+W486+W487+W488)*Percapita/30*FG$4+(V489+X489)*Cadeirante/30*FG$4,IF(U489+W489&lt;=9,(U489+W489)*Crechee/30*FG$4)+(V489+X489)*Cadeirante/30*FG$4+(U486+U487+U488+W486+W487+W488)*Percapita/30*FG$4)+IF(U489+W489&gt;=11,Fixo/30*FG$4+(U489+W489-10)*Crechee/30*FG$4,0),IF(C486=2,IF(V486+V487+V488+V489+X486+X487+X488+X489=1,Cadeirante/30*FG$4,IF(V486+V487+V488+V489+X486+X487+X488+X489=2,Fixo/30*FG$4,IF(V486+V487+V488+V489+X486+X487+X488+X489&gt;2,Fixo/30*FG$4+(V486+V487+V488+V489+X486+X487+X488+X489-2)*Cadeirante/30*FG$4)))+(U486+U487+U488+W486+W487+W488)*Percapita/30*FG$4+(U489+W489)*Crechee/30*FG$4,IF(C486=1,IF(U486+U487+U488+V486+V487+V488+W486+W487+W488+X486+X487+X488&lt;=15,(U486+U487+U488+W486+W487+W488)*Percapita/30*FG$4,IF(U486+U487+U488+V486+V487+V488+W486+W487+W488+X486+X487+X488&gt;=16,Fixo/30*FG$4+(U486+U487+U488+V486+V487+V488+W486+W487+W488+X486+X487-16)*Percapita/30*FG$4))))))</f>
        <v>0</v>
      </c>
      <c r="FH486" s="177">
        <f>IF(C486=4,SUM(Y486+Y487+Y488+AA486+AA487+AA488)*Percapita/30*FH$4+(Z486+Z487+Z488+AB486+AB487+AB488)*Cadeirante/30*FH$4,IF(C486=3,IF(Y489+AA489=10,Fixo/30*FH$4+(Y486+Y487+Y488+AA486+AA487+AA488)*Percapita/30*FH$4+(Z489+AB489)*Cadeirante/30*FH$4,IF(Y489+AA489&lt;=9,(Y489+AA489)*Crechee/30*FH$4)+(Z489+AB489)*Cadeirante/30*FH$4+(Y486+Y487+Y488+AA486+AA487+AA488)*Percapita/30*FH$4)+IF(Y489+AA489&gt;=11,Fixo/30*FH$4+(Y489+AA489-10)*Crechee/30*FH$4,0),IF(C486=2,IF(Z486+Z487+Z488+Z489+AB486+AB487+AB488+AB489=1,Cadeirante/30*FH$4,IF(Z486+Z487+Z488+Z489+AB486+AB487+AB488+AB489=2,Fixo/30*FH$4,IF(Z486+Z487+Z488+Z489+AB486+AB487+AB488+AB489&gt;2,Fixo/30*FH$4+(Z486+Z487+Z488+Z489+AB486+AB487+AB488+AB489-2)*Cadeirante/30*FH$4)))+(Y486+Y487+Y488+AA486+AA487+AA488)*Percapita/30*FH$4+(Y489+AA489)*Crechee/30*FH$4,IF(C486=1,IF(Y486+Y487+Y488+Z486+Z487+Z488+AA486+AA487+AA488+AB486+AB487+AB488&lt;=15,(Y486+Y487+Y488+AA486+AA487+AA488)*Percapita/30*FH$4,IF(Y486+Y487+Y488+Z486+Z487+Z488+AA486+AA487+AA488+AB486+AB487+AB488&gt;=16,Fixo/30*FH$4+(Y486+Y487+Y488+Z486+Z487+Z488+AA486+AA487+AA488+AB486+AB487-16)*Percapita/30*FH$4))))))</f>
        <v>0</v>
      </c>
      <c r="FI486" s="177">
        <f>IF(C486=4,SUM(AC486+AC487+AC488+AE486+AE487+AE488)*Percapita/30*FI$4+(AD486+AD487+AD488+AF486+AF487+AF488)*Cadeirante/30*FI$4,IF(C486=3,IF(AC489+AE489=10,Fixo/30*FI$4+(AC486+AC487+AC488+AE486+AE487+AE488)*Percapita/30*FI$4+(AD489+AF489)*Cadeirante/30*FI$4,IF(AC489+AE489&lt;=9,(AC489+AE489)*Crechee/30*FI$4)+(AD489+AF489)*Cadeirante/30*FI$4+(AC486+AC487+AC488+AE486+AE487+AE488)*Percapita/30*FI$4)+IF(AC489+AE489&gt;=11,Fixo/30*FI$4+(AC489+AE489-10)*Crechee/30*FI$4,0),IF(C486=2,IF(AD486+AD487+AD488+AD489+AF486+AF487+AF488+AF489=1,Cadeirante/30*FI$4,IF(AD486+AD487+AD488+AD489+AF486+AF487+AF488+AF489=2,Fixo/30*FI$4,IF(AD486+AD487+AD488+AD489+AF486+AF487+AF488+AF489&gt;2,Fixo/30*FI$4+(AD486+AD487+AD488+AD489+AF486+AF487+AF488+AF489-2)*Cadeirante/30*FI$4)))+(AC486+AC487+AC488+AE486+AE487+AE488)*Percapita/30*FI$4+(AC489+AE489)*Crechee/30*FI$4,IF(C486=1,IF(AC486+AC487+AC488+AD486+AD487+AD488+AE486+AE487+AE488+AF486+AF487+AF488&lt;=15,(AC486+AC487+AC488+AE486+AE487+AE488)*Percapita/30*FI$4,IF(AC486+AC487+AC488+AD486+AD487+AD488+AE486+AE487+AE488+AF486+AF487+AF488&gt;=16,Fixo/30*FI$4+(AC486+AC487+AC488+AD486+AD487+AD488+AE486+AE487+AE488+AF486+AF487-16)*Percapita/30*FI$4))))))</f>
        <v>0</v>
      </c>
      <c r="FJ486" s="177">
        <f>IF(C486=4,SUM(AG486+AG487+AG488+AI486+AI487+AI488)*Percapita/30*FJ$4+(AH486+AH487+AH488+AJ486+AJ487+AJ488)*Cadeirante/30*FJ$4,IF(C486=3,IF(AG489+AI489=10,Fixo/30*FJ$4+(AG486+AG487+AG488+AI486+AI487+AI488)*Percapita/30*FJ$4+(AH489+AJ489)*Cadeirante/30*FJ$4,IF(AG489+AI489&lt;=9,(AG489+AI489)*Crechee/30*FJ$4)+(AH489+AJ489)*Cadeirante/30*FJ$4+(AG486+AG487+AG488+AI486+AI487+AI488)*Percapita/30*FJ$4)+IF(AG489+AI489&gt;=11,Fixo/30*FJ$4+(AG489+AI489-10)*Crechee/30*FJ$4,0),IF(C486=2,IF(AH486+AH487+AH488+AH489+AJ486+AJ487+AJ488+AJ489=1,Cadeirante/30*FJ$4,IF(AH486+AH487+AH488+AH489+AJ486+AJ487+AJ488+AJ489=2,Fixo/30*FJ$4,IF(AH486+AH487+AH488+AH489+AJ486+AJ487+AJ488+AJ489&gt;2,Fixo/30*FJ$4+(AH486+AH487+AH488+AH489+AJ486+AJ487+AJ488+AJ489-2)*Cadeirante/30*FJ$4)))+(AG486+AG487+AG488+AI486+AI487+AI488)*Percapita/30*FJ$4+(AG489+AI489)*Crechee/30*FJ$4,IF(C486=1,IF(AG486+AG487+AG488+AH486+AH487+AH488+AI486+AI487+AI488+AJ486+AJ487+AJ488&lt;=15,(AG486+AG487+AG488+AI486+AI487+AI488)*Percapita/30*FJ$4,IF(AG486+AG487+AG488+AH486+AH487+AH488+AI486+AI487+AI488+AJ486+AJ487+AJ488&gt;=16,Fixo/30*FJ$4+(AG486+AG487+AG488+AH486+AH487+AH488+AI486+AI487+AI488+AJ486+AJ487-16)*Percapita/30*FJ$4))))))</f>
        <v>0</v>
      </c>
      <c r="FK486" s="177">
        <f>IF(C486=4,SUM(AK486+AK487+AK488+AM486+AM487+AM488)*Percapita/30*FK$4+(AL486+AL487+AL488+AN486+AN487+AN488)*Cadeirante/30*FK$4,IF(C486=3,IF(AK489+AM489=10,Fixo/30*FK$4+(AK486+AK487+AK488+AM486+AM487+AM488)*Percapita/30*FK$4+(AL489+AN489)*Cadeirante/30*FK$4,IF(AK489+AM489&lt;=9,(AK489+AM489)*Crechee/30*FK$4)+(AL489+AN489)*Cadeirante/30*FK$4+(AK486+AK487+AK488+AM486+AM487+AM488)*Percapita/30*FK$4)+IF(AK489+AM489&gt;=11,Fixo/30*FK$4+(AK489+AM489-10)*Crechee/30*FK$4,0),IF(C486=2,IF(AL486+AL487+AL488+AL489+AN486+AN487+AN488+AN489=1,Cadeirante/30*FK$4,IF(AL486+AL487+AL488+AL489+AN486+AN487+AN488+AN489=2,Fixo/30*FK$4,IF(AL486+AL487+AL488+AL489+AN486+AN487+AN488+AN489&gt;2,Fixo/30*FK$4+(AL486+AL487+AL488+AL489+AN486+AN487+AN488+AN489-2)*Cadeirante/30*FK$4)))+(AK486+AK487+AK488+AM486+AM487+AM488)*Percapita/30*FK$4+(AK489+AM489)*Crechee/30*FK$4,IF(C486=1,IF(AK486+AK487+AK488+AL486+AL487+AL488+AM486+AM487+AM488+AN486+AN487+AN488&lt;=15,(AK486+AK487+AK488+AM486+AM487+AM488)*Percapita/30*FK$4,IF(AK486+AK487+AK488+AL486+AL487+AL488+AM486+AM487+AM488+AN486+AN487+AN488&gt;=16,Fixo/30*FK$4+(AK486+AK487+AK488+AL486+AL487+AL488+AM486+AM487+AM488+AN486+AN487-16)*Percapita/30*FK$4))))))</f>
        <v>0</v>
      </c>
      <c r="FL486" s="177">
        <f>IF(C486=4,SUM(AO486+AO487+AO488+AQ486+AQ487+AQ488)*Percapita/30*FL$4+(AP486+AP487+AP488+AR486+AR487+AR488)*Cadeirante/30*FL$4,IF(C486=3,IF(AO489+AQ489=10,Fixo/30*FL$4+(AO486+AO487+AO488+AQ486+AQ487+AQ488)*Percapita/30*FL$4+(AP489+AR489)*Cadeirante/30*FL$4,IF(AO489+AQ489&lt;=9,(AO489+AQ489)*Crechee/30*FL$4)+(AP489+AR489)*Cadeirante/30*FL$4+(AO486+AO487+AO488+AQ486+AQ487+AQ488)*Percapita/30*FL$4)+IF(AO489+AQ489&gt;=11,Fixo/30*FL$4+(AO489+AQ489-10)*Crechee/30*FL$4,0),IF(C486=2,IF(AP486+AP487+AP488+AP489+AR486+AR487+AR488+AR489=1,Cadeirante/30*FL$4,IF(AP486+AP487+AP488+AP489+AR486+AR487+AR488+AR489=2,Fixo/30*FL$4,IF(AP486+AP487+AP488+AP489+AR486+AR487+AR488+AR489&gt;2,Fixo/30*FL$4+(AP486+AP487+AP488+AP489+AR486+AR487+AR488+AR489-2)*Cadeirante/30*FL$4)))+(AO486+AO487+AO488+AQ486+AQ487+AQ488)*Percapita/30*FL$4+(AO489+AQ489)*Crechee/30*FL$4,IF(C486=1,IF(AO486+AO487+AO488+AP486+AP487+AP488+AQ486+AQ487+AQ488+AR486+AR487+AR488&lt;=15,(AO486+AO487+AO488+AQ486+AQ487+AQ488)*Percapita/30*FL$4,IF(AO486+AO487+AO488+AP486+AP487+AP488+AQ486+AQ487+AQ488+AR486+AR487+AR488&gt;=16,Fixo/30*FL$4+(AO486+AO487+AO488+AP486+AP487+AP488+AQ486+AQ487+AQ488+AR486+AR487-16)*Percapita/30*FL$4))))))</f>
        <v>0</v>
      </c>
      <c r="FM486" s="177">
        <f>IF(C486=4,SUM(AS486+AS487+AS488+AU486+AU487+AU488)*Percapita/30*FM$4+(AT486+AT487+AT488+AV486+AV487+AV488)*Cadeirante/30*FM$4,IF(C486=3,IF(AS489+AU489=10,Fixo/30*FM$4+(AS486+AS487+AS488+AU486+AU487+AU488)*Percapita/30*FM$4+(AT489+AV489)*Cadeirante/30*FM$4,IF(AS489+AU489&lt;=9,(AS489+AU489)*Crechee/30*FM$4)+(AT489+AV489)*Cadeirante/30*FM$4+(AS486+AS487+AS488+AU486+AU487+AU488)*Percapita/30*FM$4)+IF(AS489+AU489&gt;=11,Fixo/30*FM$4+(AS489+AU489-10)*Crechee/30*FM$4,0),IF(C486=2,IF(AT486+AT487+AT488+AT489+AV486+AV487+AV488+AV489=1,Cadeirante/30*FM$4,IF(AT486+AT487+AT488+AT489+AV486+AV487+AV488+AV489=2,Fixo/30*FM$4,IF(AT486+AT487+AT488+AT489+AV486+AV487+AV488+AV489&gt;2,Fixo/30*FM$4+(AT486+AT487+AT488+AT489+AV486+AV487+AV488+AV489-2)*Cadeirante/30*FM$4)))+(AS486+AS487+AS488+AU486+AU487+AU488)*Percapita/30*FM$4+(AS489+AU489)*Crechee/30*FM$4,IF(C486=1,IF(AS486+AS487+AS488+AT486+AT487+AT488+AU486+AU487+AU488+AV486+AV487+AV488&lt;=15,(AS486+AS487+AS488+AU486+AU487+AU488)*Percapita/30*FM$4,IF(AS486+AS487+AS488+AT486+AT487+AT488+AU486+AU487+AU488+AV486+AV487+AV488&gt;=16,Fixo/30*FM$4+(AS486+AS487+AS488+AT486+AT487+AT488+AU486+AU487+AU488+AV486+AV487-16)*Percapita/30*FM$4))))))</f>
        <v>0</v>
      </c>
      <c r="FN486" s="177">
        <f>IF(C486=4,SUM(AW486+AW487+AW488+AY486+AY487+AY488)*Percapita/30*FN$4+(AX486+AX487+AX488+AZ486+AZ487+AZ488)*Cadeirante/30*FN$4,IF(C486=3,IF(AW489+AY489=10,Fixo/30*FN$4+(AW486+AW487+AW488+AY486+AY487+AY488)*Percapita/30*FN$4+(AX489+AZ489)*Cadeirante/30*FN$4,IF(AW489+AY489&lt;=9,(AW489+AY489)*Crechee/30*FN$4)+(AX489+AZ489)*Cadeirante/30*FN$4+(AW486+AW487+AW488+AY486+AY487+AY488)*Percapita/30*FN$4)+IF(AW489+AY489&gt;=11,Fixo/30*FN$4+(AW489+AY489-10)*Crechee/30*FN$4,0),IF(C486=2,IF(AX486+AX487+AX488+AX489+AZ486+AZ487+AZ488+AZ489=1,Cadeirante/30*FN$4,IF(AX486+AX487+AX488+AX489+AZ486+AZ487+AZ488+AZ489=2,Fixo/30*FN$4,IF(AX486+AX487+AX488+AX489+AZ486+AZ487+AZ488+AZ489&gt;2,Fixo/30*FN$4+(AX486+AX487+AX488+AX489+AZ486+AZ487+AZ488+AZ489-2)*Cadeirante/30*FN$4)))+(AW486+AW487+AW488+AY486+AY487+AY488)*Percapita/30*FN$4+(AW489+AY489)*Crechee/30*FN$4,IF(C486=1,IF(AW486+AW487+AW488+AX486+AX487+AX488+AY486+AY487+AY488+AZ486+AZ487+AZ488&lt;=15,(AW486+AW487+AW488+AY486+AY487+AY488)*Percapita/30*FN$4,IF(AW486+AW487+AW488+AX486+AX487+AX488+AY486+AY487+AY488+AZ486+AZ487+AZ488&gt;=16,Fixo/30*FN$4+(AW486+AW487+AW488+AX486+AX487+AX488+AY486+AY487+AY488+AZ486+AZ487-16)*Percapita/30*FN$4))))))</f>
        <v>0</v>
      </c>
      <c r="FO486" s="177">
        <f>IF(C486=4,SUM(BA486+BA487+BA488+BC486+BC487+BC488)*Percapita/30*FO$4+(BB486+BB487+BB488+BD486+BD487+BD488)*Cadeirante/30*FO$4,IF(C486=3,IF(BA489+BC489=10,Fixo/30*FO$4+(BA486+BA487+BA488+BC486+BC487+BC488)*Percapita/30*FO$4+(BB489+BD489)*Cadeirante/30*FO$4,IF(BA489+BC489&lt;=9,(BA489+BC489)*Crechee/30*FO$4)+(BB489+BD489)*Cadeirante/30*FO$4+(BA486+BA487+BA488+BC486+BC487+BC488)*Percapita/30*FO$4)+IF(BA489+BC489&gt;=11,Fixo/30*FO$4+(BA489+BC489-10)*Crechee/30*FO$4,0),IF(C486=2,IF(BB486+BB487+BB488+BB489+BD486+BD487+BD488+BD489=1,Cadeirante/30*FO$4,IF(BB486+BB487+BB488+BB489+BD486+BD487+BD488+BD489=2,Fixo/30*FO$4,IF(BB486+BB487+BB488+BB489+BD486+BD487+BD488+BD489&gt;2,Fixo/30*FO$4+(BB486+BB487+BB488+BB489+BD486+BD487+BD488+BD489-2)*Cadeirante/30*FO$4)))+(BA486+BA487+BA488+BC486+BC487+BC488)*Percapita/30*FO$4+(BA489+BC489)*Crechee/30*FO$4,IF(C486=1,IF(BA486+BA487+BA488+BB486+BB487+BB488+BC486+BC487+BC488+BD486+BD487+BD488&lt;=15,(BA486+BA487+BA488+BC486+BC487+BC488)*Percapita/30*FO$4,IF(BA486+BA487+BA488+BB486+BB487+BB488+BC486+BC487+BC488+BD486+BD487+BD488&gt;=16,Fixo/30*FO$4+(BA486+BA487+BA488+BB486+BB487+BB488+BC486+BC487+BC488+BD486+BD487-16)*Percapita/30*FO$4))))))</f>
        <v>0</v>
      </c>
      <c r="FP486" s="177">
        <f>IF(C486=4,SUM(BE486+BE487+BE488+BG486+BG487+BG488)*Percapita/30*FP$4+(BF486+BF487+BF488+BH486+BH487+BH488)*Cadeirante/30*FP$4,IF(C486=3,IF(BE489+BG489=10,Fixo/30*FP$4+(BE486+BE487+BE488+BG486+BG487+BG488)*Percapita/30*FP$4+(BF489+BH489)*Cadeirante/30*FP$4,IF(BE489+BG489&lt;=9,(BE489+BG489)*Crechee/30*FP$4)+(BF489+BH489)*Cadeirante/30*FP$4+(BE486+BE487+BE488+BG486+BG487+BG488)*Percapita/30*FP$4)+IF(BE489+BG489&gt;=11,Fixo/30*FP$4+(BE489+BG489-10)*Crechee/30*FP$4,0),IF(C486=2,IF(BF486+BF487+BF488+BF489+BH486+BH487+BH488+BH489=1,Cadeirante/30*FP$4,IF(BF486+BF487+BF488+BF489+BH486+BH487+BH488+BH489=2,Fixo/30*FP$4,IF(BF486+BF487+BF488+BF489+BH486+BH487+BH488+BH489&gt;2,Fixo/30*FP$4+(BF486+BF487+BF488+BF489+BH486+BH487+BH488+BH489-2)*Cadeirante/30*FP$4)))+(BE486+BE487+BE488+BG486+BG487+BG488)*Percapita/30*FP$4+(BE489+BG489)*Crechee/30*FP$4,IF(C486=1,IF(BE486+BE487+BE488+BF486+BF487+BF488+BG486+BG487+BG488+BH486+BH487+BH488&lt;=15,(BE486+BE487+BE488+BG486+BG487+BG488)*Percapita/30*FP$4,IF(BE486+BE487+BE488+BF486+BF487+BF488+BG486+BG487+BG488+BH486+BH487+BH488&gt;=16,Fixo/30*FP$4+(BE486+BE487+BE488+BF486+BF487+BF488+BG486+BG487+BG488+BH486+BH487-16)*Percapita/30*FP$4))))))</f>
        <v>0</v>
      </c>
      <c r="FQ486" s="177">
        <f>IF(C486=4,SUM(BI486+BI487+BI488+BK486+BK487+BK488)*Percapita/30*FQ$4+(BJ486+BJ487+BJ488+BL486+BL487+BL488)*Cadeirante/30*FQ$4,IF(C486=3,IF(BI489+BK489=10,Fixo/30*FQ$4+(BI486+BI487+BI488+BK486+BK487+BK488)*Percapita/30*FQ$4+(BJ489+BL489)*Cadeirante/30*FQ$4,IF(BI489+BK489&lt;=9,(BI489+BK489)*Crechee/30*FQ$4)+(BJ489+BL489)*Cadeirante/30*FQ$4+(BI486+BI487+BI488+BK486+BK487+BK488)*Percapita/30*FQ$4)+IF(BI489+BK489&gt;=11,Fixo/30*FQ$4+(BI489+BK489-10)*Crechee/30*FQ$4,0),IF(C486=2,IF(BJ486+BJ487+BJ488+BJ489+BL486+BL487+BL488+BL489=1,Cadeirante/30*FQ$4,IF(BJ486+BJ487+BJ488+BJ489+BL486+BL487+BL488+BL489=2,Fixo/30*FQ$4,IF(BJ486+BJ487+BJ488+BJ489+BL486+BL487+BL488+BL489&gt;2,Fixo/30*FQ$4+(BJ486+BJ487+BJ488+BJ489+BL486+BL487+BL488+BL489-2)*Cadeirante/30*FQ$4)))+(BI486+BI487+BI488+BK486+BK487+BK488)*Percapita/30*FQ$4+(BI489+BK489)*Crechee/30*FQ$4,IF(C486=1,IF(BI486+BI487+BI488+BJ486+BJ487+BJ488+BK486+BK487+BK488+BL486+BL487+BL488&lt;=15,(BI486+BI487+BI488+BK486+BK487+BK488)*Percapita/30*FQ$4,IF(BI486+BI487+BI488+BJ486+BJ487+BJ488+BK486+BK487+BK488+BL486+BL487+BL488&gt;=16,Fixo/30*FQ$4+(BI486+BI487+BI488+BJ486+BJ487+BJ488+BK486+BK487+BK488+BL486+BL487-16)*Percapita/30*FQ$4))))))</f>
        <v>0</v>
      </c>
      <c r="FR486" s="177">
        <f>IF(C486=4,SUM(BM486+BM487+BM488+BO486+BO487+BO488)*Percapita/30*FR$4+(BN486+BN487+BN488+BP486+BP487+BP488)*Cadeirante/30*FR$4,IF(C486=3,IF(BM489+BO489=10,Fixo/30*FR$4+(BM486+BM487+BM488+BO486+BO487+BO488)*Percapita/30*FR$4+(BN489+BP489)*Cadeirante/30*FR$4,IF(BM489+BO489&lt;=9,(BM489+BO489)*Crechee/30*FR$4)+(BN489+BP489)*Cadeirante/30*FR$4+(BM486+BM487+BM488+BO486+BO487+BO488)*Percapita/30*FR$4)+IF(BM489+BO489&gt;=11,Fixo/30*FR$4+(BM489+BO489-10)*Crechee/30*FR$4,0),IF(C486=2,IF(BN486+BN487+BN488+BN489+BP486+BP487+BP488+BP489=1,Cadeirante/30*FR$4,IF(BN486+BN487+BN488+BN489+BP486+BP487+BP488+BP489=2,Fixo/30*FR$4,IF(BN486+BN487+BN488+BN489+BP486+BP487+BP488+BP489&gt;2,Fixo/30*FR$4+(BN486+BN487+BN488+BN489+BP486+BP487+BP488+BP489-2)*Cadeirante/30*FR$4)))+(BM486+BM487+BM488+BO486+BO487+BO488)*Percapita/30*FR$4+(BM489+BO489)*Crechee/30*FR$4,IF(C486=1,IF(BM486+BM487+BM488+BN486+BN487+BN488+BO486+BO487+BO488+BP486+BP487+BP488&lt;=15,(BM486+BM487+BM488+BO486+BO487+BO488)*Percapita/30*FR$4,IF(BM486+BM487+BM488+BN486+BN487+BN488+BO486+BO487+BO488+BP486+BP487+BP488&gt;=16,Fixo/30*FR$4+(BM486+BM487+BM488+BN486+BN487+BN488+BO486+BO487+BO488+BP486+BP487-16)*Percapita/30*FR$4))))))</f>
        <v>0</v>
      </c>
      <c r="FS486" s="177">
        <f>IF(C486=4,SUM(BQ486+BQ487+BQ488+BS486+BS487+BS488)*Percapita/30*FS$4+(BR486+BR487+BR488+BT486+BT487+BT488)*Cadeirante/30*FS$4,IF(C486=3,IF(BQ489+BS489=10,Fixo/30*FS$4+(BQ486+BQ487+BQ488+BS486+BS487+BS488)*Percapita/30*FS$4+(BR489+BT489)*Cadeirante/30*FS$4,IF(BQ489+BS489&lt;=9,(BQ489+BS489)*Crechee/30*FS$4)+(BR489+BT489)*Cadeirante/30*FS$4+(BQ486+BQ487+BQ488+BS486+BS487+BS488)*Percapita/30*FS$4)+IF(BQ489+BS489&gt;=11,Fixo/30*FS$4+(BQ489+BS489-10)*Crechee/30*FS$4,0),IF(C486=2,IF(BR486+BR487+BR488+BR489+BT486+BT487+BT488+BT489=1,Cadeirante/30*FS$4,IF(BR486+BR487+BR488+BR489+BT486+BT487+BT488+BT489=2,Fixo/30*FS$4,IF(BR486+BR487+BR488+BR489+BT486+BT487+BT488+BT489&gt;2,Fixo/30*FS$4+(BR486+BR487+BR488+BR489+BT486+BT487+BT488+BT489-2)*Cadeirante/30*FS$4)))+(BQ486+BQ487+BQ488+BS486+BS487+BS488)*Percapita/30*FS$4+(BQ489+BS489)*Crechee/30*FS$4,IF(C486=1,IF(BQ486+BQ487+BQ488+BR486+BR487+BR488+BS486+BS487+BS488+BT486+BT487+BT488&lt;=15,(BQ486+BQ487+BQ488+BS486+BS487+BS488)*Percapita/30*FS$4,IF(BQ486+BQ487+BQ488+BR486+BR487+BR488+BS486+BS487+BS488+BT486+BT487+BT488&gt;=16,Fixo/30*FS$4+(BQ486+BQ487+BQ488+BR486+BR487+BR488+BS486+BS487+BS488+BT486+BT487-16)*Percapita/30*FS$4))))))</f>
        <v>0</v>
      </c>
      <c r="FT486" s="177">
        <f>IF(C486=4,SUM(BU486+BU487+BU488+BW486+BW487+BW488)*Percapita/30*FT$4+(BV486+BV487+BV488+BX486+BX487+BX488)*Cadeirante/30*FT$4,IF(C486=3,IF(BU489+BW489=10,Fixo/30*FT$4+(BU486+BU487+BU488+BW486+BW487+BW488)*Percapita/30*FT$4+(BV489+BX489)*Cadeirante/30*FT$4,IF(BU489+BW489&lt;=9,(BU489+BW489)*Crechee/30*FT$4)+(BV489+BX489)*Cadeirante/30*FT$4+(BU486+BU487+BU488+BW486+BW487+BW488)*Percapita/30*FT$4)+IF(BU489+BW489&gt;=11,Fixo/30*FT$4+(BU489+BW489-10)*Crechee/30*FT$4,0),IF(C486=2,IF(BV486+BV487+BV488+BV489+BX486+BX487+BX488+BX489=1,Cadeirante/30*FT$4,IF(BV486+BV487+BV488+BV489+BX486+BX487+BX488+BX489=2,Fixo/30*FT$4,IF(BV486+BV487+BV488+BV489+BX486+BX487+BX488+BX489&gt;2,Fixo/30*FT$4+(BV486+BV487+BV488+BV489+BX486+BX487+BX488+BX489-2)*Cadeirante/30*FT$4)))+(BU486+BU487+BU488+BW486+BW487+BW488)*Percapita/30*FT$4+(BU489+BW489)*Crechee/30*FT$4,IF(C486=1,IF(BU486+BU487+BU488+BV486+BV487+BV488+BW486+BW487+BW488+BX486+BX487+BX488&lt;=15,(BU486+BU487+BU488+BW486+BW487+BW488)*Percapita/30*FT$4,IF(BU486+BU487+BU488+BV486+BV487+BV488+BW486+BW487+BW488+BX486+BX487+BX488&gt;=16,Fixo/30*FT$4+(BU486+BU487+BU488+BV486+BV487+BV488+BW486+BW487+BW488+BX486+BX487-16)*Percapita/30*FT$4))))))</f>
        <v>0</v>
      </c>
      <c r="FU486" s="177">
        <f>IF(C486=4,SUM(BY486+BY487+BY488+CA486+CA487+CA488)*Percapita/30*FU$4+(BZ486+BZ487+BZ488+CB486+CB487+CB488)*Cadeirante/30*FU$4,IF(C486=3,IF(BY489+CA489=10,Fixo/30*FU$4+(BY486+BY487+BY488+CA486+CA487+CA488)*Percapita/30*FU$4+(BZ489+CB489)*Cadeirante/30*FU$4,IF(BY489+CA489&lt;=9,(BY489+CA489)*Crechee/30*FU$4)+(BZ489+CB489)*Cadeirante/30*FU$4+(BY486+BY487+BY488+CA486+CA487+CA488)*Percapita/30*FU$4)+IF(BY489+CA489&gt;=11,Fixo/30*FU$4+(BY489+CA489-10)*Crechee/30*FU$4,0),IF(C486=2,IF(BZ486+BZ487+BZ488+BZ489+CB486+CB487+CB488+CB489=1,Cadeirante/30*FU$4,IF(BZ486+BZ487+BZ488+BZ489+CB486+CB487+CB488+CB489=2,Fixo/30*FU$4,IF(BZ486+BZ487+BZ488+BZ489+CB486+CB487+CB488+CB489&gt;2,Fixo/30*FU$4+(BZ486+BZ487+BZ488+BZ489+CB486+CB487+CB488+CB489-2)*Cadeirante/30*FU$4)))+(BY486+BY487+BY488+CA486+CA487+CA488)*Percapita/30*FU$4+(BY489+CA489)*Crechee/30*FU$4,IF(C486=1,IF(BY486+BY487+BY488+BZ486+BZ487+BZ488+CA486+CA487+CA488+CB486+CB487+CB488&lt;=15,(BY486+BY487+BY488+CA486+CA487+CA488)*Percapita/30*FU$4,IF(BY486+BY487+BY488+BZ486+BZ487+BZ488+CA486+CA487+CA488+CB486+CB487+CB488&gt;=16,Fixo/30*FU$4+(BY486+BY487+BY488+BZ486+BZ487+BZ488+CA486+CA487+CA488+CB486+CB487-16)*Percapita/30*FU$4))))))</f>
        <v>0</v>
      </c>
      <c r="FV486" s="177">
        <f>IF(C486=4,SUM(CC486+CC487+CC488+CE486+CE487+CE488)*Percapita/30*FV$4+(CD486+CD487+CD488+CF486+CF487+CF488)*Cadeirante/30*FV$4,IF(C486=3,IF(CC489+CE489=10,Fixo/30*FV$4+(CC486+CC487+CC488+CE486+CE487+CE488)*Percapita/30*FV$4+(CD489+CF489)*Cadeirante/30*FV$4,IF(CC489+CE489&lt;=9,(CC489+CE489)*Crechee/30*FV$4)+(CD489+CF489)*Cadeirante/30*FV$4+(CC486+CC487+CC488+CE486+CE487+CE488)*Percapita/30*FV$4)+IF(CC489+CE489&gt;=11,Fixo/30*FV$4+(CC489+CE489-10)*Crechee/30*FV$4,0),IF(C486=2,IF(CD486+CD487+CD488+CD489+CF486+CF487+CF488+CF489=1,Cadeirante/30*FV$4,IF(CD486+CD487+CD488+CD489+CF486+CF487+CF488+CF489=2,Fixo/30*FV$4,IF(CD486+CD487+CD488+CD489+CF486+CF487+CF488+CF489&gt;2,Fixo/30*FV$4+(CD486+CD487+CD488+CD489+CF486+CF487+CF488+CF489-2)*Cadeirante/30*FV$4)))+(CC486+CC487+CC488+CE486+CE487+CE488)*Percapita/30*FV$4+(CC489+CE489)*Crechee/30*FV$4,IF(C486=1,IF(CC486+CC487+CC488+CD486+CD487+CD488+CE486+CE487+CE488+CF486+CF487+CF488&lt;=15,(CC486+CC487+CC488+CE486+CE487+CE488)*Percapita/30*FV$4,IF(CC486+CC487+CC488+CD486+CD487+CD488+CE486+CE487+CE488+CF486+CF487+CF488&gt;=16,Fixo/30*FV$4+(CC486+CC487+CC488+CD486+CD487+CD488+CE486+CE487+CE488+CF486+CF487-16)*Percapita/30*FV$4))))))</f>
        <v>0</v>
      </c>
      <c r="FW486" s="177">
        <f>IF(C486=4,SUM(CG486+CG487+CG488+CI486+CI487+CI488)*Percapita/30*FW$4+(CH486+CH487+CH488+CJ486+CJ487+CJ488)*Cadeirante/30*FW$4,IF(C486=3,IF(CG489+CI489=10,Fixo/30*FW$4+(CG486+CG487+CG488+CI486+CI487+CI488)*Percapita/30*FW$4+(CH489+CJ489)*Cadeirante/30*FW$4,IF(CG489+CI489&lt;=9,(CG489+CI489)*Crechee/30*FW$4)+(CH489+CJ489)*Cadeirante/30*FW$4+(CG486+CG487+CG488+CI486+CI487+CI488)*Percapita/30*FW$4)+IF(CG489+CI489&gt;=11,Fixo/30*FW$4+(CG489+CI489-10)*Crechee/30*FW$4,0),IF(C486=2,IF(CH486+CH487+CH488+CH489+CJ486+CJ487+CJ488+CJ489=1,Cadeirante/30*FW$4,IF(CH486+CH487+CH488+CH489+CJ486+CJ487+CJ488+CJ489=2,Fixo/30*FW$4,IF(CH486+CH487+CH488+CH489+CJ486+CJ487+CJ488+CJ489&gt;2,Fixo/30*FW$4+(CH486+CH487+CH488+CH489+CJ486+CJ487+CJ488+CJ489-2)*Cadeirante/30*FW$4)))+(CG486+CG487+CG488+CI486+CI487+CI488)*Percapita/30*FW$4+(CG489+CI489)*Crechee/30*FW$4,IF(C486=1,IF(CG486+CG487+CG488+CH486+CH487+CH488+CI486+CI487+CI488+CJ486+CJ487+CJ488&lt;=15,(CG486+CG487+CG488+CI486+CI487+CI488)*Percapita/30*FW$4,IF(CG486+CG487+CG488+CH486+CH487+CH488+CI486+CI487+CI488+CJ486+CJ487+CJ488&gt;=16,Fixo/30*FW$4+(CG486+CG487+CG488+CH486+CH487+CH488+CI486+CI487+CI488+CJ486+CJ487-16)*Percapita/30*FW$4))))))</f>
        <v>0</v>
      </c>
      <c r="FX486" s="177">
        <f>IF(C486=4,SUM(CK486+CK487+CK488+CM486+CM487+CM488)*Percapita/30*FX$4+(CL486+CL487+CL488+CN486+CN487+CN488)*Cadeirante/30*FX$4,IF(C486=3,IF(CK489+CM489=10,Fixo/30*FX$4+(CK486+CK487+CK488+CM486+CM487+CM488)*Percapita/30*FX$4+(CL489+CN489)*Cadeirante/30*FX$4,IF(CK489+CM489&lt;=9,(CK489+CM489)*Crechee/30*FX$4)+(CL489+CN489)*Cadeirante/30*FX$4+(CK486+CK487+CK488+CM486+CM487+CM488)*Percapita/30*FX$4)+IF(CK489+CM489&gt;=11,Fixo/30*FX$4+(CK489+CM489-10)*Crechee/30*FX$4,0),IF(C486=2,IF(CL486+CL487+CL488+CL489+CN486+CN487+CN488+CN489=1,Cadeirante/30*FX$4,IF(CL486+CL487+CL488+CL489+CN486+CN487+CN488+CN489=2,Fixo/30*FX$4,IF(CL486+CL487+CL488+CL489+CN486+CN487+CN488+CN489&gt;2,Fixo/30*FX$4+(CL486+CL487+CL488+CL489+CN486+CN487+CN488+CN489-2)*Cadeirante/30*FX$4)))+(CK486+CK487+CK488+CM486+CM487+CM488)*Percapita/30*FX$4+(CK489+CM489)*Crechee/30*FX$4,IF(C486=1,IF(CK486+CK487+CK488+CL486+CL487+CL488+CM486+CM487+CM488+CN486+CN487+CN488&lt;=15,(CK486+CK487+CK488+CM486+CM487+CM488)*Percapita/30*FX$4,IF(CK486+CK487+CK488+CL486+CL487+CL488+CM486+CM487+CM488+CN486+CN487+CN488&gt;=16,Fixo/30*FX$4+(CK486+CK487+CK488+CL486+CL487+CL488+CM486+CM487+CM488+CN486+CN487-16)*Percapita/30*FX$4))))))</f>
        <v>0</v>
      </c>
      <c r="FY486" s="177">
        <f>IF(C486=4,SUM(CO486+CO487+CO488+CQ486+CQ487+CQ488)*Percapita/30*FY$4+(CP486+CP487+CP488+CR486+CR487+CR488)*Cadeirante/30*FY$4,IF(C486=3,IF(CO489+CQ489=10,Fixo/30*FY$4+(CO486+CO487+CO488+CQ486+CQ487+CQ488)*Percapita/30*FY$4+(CP489+CR489)*Cadeirante/30*FY$4,IF(CO489+CQ489&lt;=9,(CO489+CQ489)*Crechee/30*FY$4)+(CP489+CR489)*Cadeirante/30*FY$4+(CO486+CO487+CO488+CQ486+CQ487+CQ488)*Percapita/30*FY$4)+IF(CO489+CQ489&gt;=11,Fixo/30*FY$4+(CO489+CQ489-10)*Crechee/30*FY$4,0),IF(C486=2,IF(CP486+CP487+CP488+CP489+CR486+CR487+CR488+CR489=1,Cadeirante/30*FY$4,IF(CP486+CP487+CP488+CP489+CR486+CR487+CR488+CR489=2,Fixo/30*FY$4,IF(CP486+CP487+CP488+CP489+CR486+CR487+CR488+CR489&gt;2,Fixo/30*FY$4+(CP486+CP487+CP488+CP489+CR486+CR487+CR488+CR489-2)*Cadeirante/30*FY$4)))+(CO486+CO487+CO488+CQ486+CQ487+CQ488)*Percapita/30*FY$4+(CO489+CQ489)*Crechee/30*FY$4,IF(C486=1,IF(CO486+CO487+CO488+CP486+CP487+CP488+CQ486+CQ487+CQ488+CR486+CR487+CR488&lt;=15,(CO486+CO487+CO488+CQ486+CQ487+CQ488)*Percapita/30*FY$4,IF(CO486+CO487+CO488+CP486+CP487+CP488+CQ486+CQ487+CQ488+CR486+CR487+CR488&gt;=16,Fixo/30*FY$4+(CO486+CO487+CO488+CP486+CP487+CP488+CQ486+CQ487+CQ488+CR486+CR487-16)*Percapita/30*FY$4))))))</f>
        <v>0</v>
      </c>
      <c r="FZ486" s="177">
        <f>IF(C486=4,SUM(CS486+CS487+CS488+CU486+CU487+CU488)*Percapita/30*FZ$4+(CT486+CT487+CT488+CV486+CV487+CV488)*Cadeirante/30*FZ$4,IF(C486=3,IF(CS489+CU489=10,Fixo/30*FZ$4+(CS486+CS487+CS488+CU486+CU487+CU488)*Percapita/30*FZ$4+(CT489+CV489)*Cadeirante/30*FZ$4,IF(CS489+CU489&lt;=9,(CS489+CU489)*Crechee/30*FZ$4)+(CT489+CV489)*Cadeirante/30*FZ$4+(CS486+CS487+CS488+CU486+CU487+CU488)*Percapita/30*FZ$4)+IF(CS489+CU489&gt;=11,Fixo/30*FZ$4+(CS489+CU489-10)*Crechee/30*FZ$4,0),IF(C486=2,IF(CT486+CT487+CT488+CT489+CV486+CV487+CV488+CV489=1,Cadeirante/30*FZ$4,IF(CT486+CT487+CT488+CT489+CV486+CV487+CV488+CV489=2,Fixo/30*FZ$4,IF(CT486+CT487+CT488+CT489+CV486+CV487+CV488+CV489&gt;2,Fixo/30*FZ$4+(CT486+CT487+CT488+CT489+CV486+CV487+CV488+CV489-2)*Cadeirante/30*FZ$4)))+(CS486+CS487+CS488+CU486+CU487+CU488)*Percapita/30*FZ$4+(CS489+CU489)*Crechee/30*FZ$4,IF(C486=1,IF(CS486+CS487+CS488+CT486+CT487+CT488+CU486+CU487+CU488+CV486+CV487+CV488&lt;=15,(CS486+CS487+CS488+CU486+CU487+CU488)*Percapita/30*FZ$4,IF(CS486+CS487+CS488+CT486+CT487+CT488+CU486+CU487+CU488+CV486+CV487+CV488&gt;=16,Fixo/30*FZ$4+(CS486+CS487+CS488+CT486+CT487+CT488+CU486+CU487+CU488+CV486+CV487-16)*Percapita/30*FZ$4))))))</f>
        <v>0</v>
      </c>
      <c r="GA486" s="177">
        <f>IF(C486=4,SUM(CW486+CW487+CW488+CY486+CY487+CY488)*Percapita/30*GA$4+(CX486+CX487+CX488+CZ486+CZ487+CZ488)*Cadeirante/30*GA$4,IF(C486=3,IF(CW489+CY489=10,Fixo/30*GA$4+(CW486+CW487+CW488+CY486+CY487+CY488)*Percapita/30*GA$4+(CX489+CZ489)*Cadeirante/30*GA$4,IF(CW489+CY489&lt;=9,(CW489+CY489)*Crechee/30*GA$4)+(CX489+CZ489)*Cadeirante/30*GA$4+(CW486+CW487+CW488+CY486+CY487+CY488)*Percapita/30*GA$4)+IF(CW489+CY489&gt;=11,Fixo/30*GA$4+(CW489+CY489-10)*Crechee/30*GA$4,0),IF(C486=2,IF(CX486+CX487+CX488+CX489+CZ486+CZ487+CZ488+CZ489=1,Cadeirante/30*GA$4,IF(CX486+CX487+CX488+CX489+CZ486+CZ487+CZ488+CZ489=2,Fixo/30*GA$4,IF(CX486+CX487+CX488+CX489+CZ486+CZ487+CZ488+CZ489&gt;2,Fixo/30*GA$4+(CX486+CX487+CX488+CX489+CZ486+CZ487+CZ488+CZ489-2)*Cadeirante/30*GA$4)))+(CW486+CW487+CW488+CY486+CY487+CY488)*Percapita/30*GA$4+(CW489+CY489)*Crechee/30*GA$4,IF(C486=1,IF(CW486+CW487+CW488+CX486+CX487+CX488+CY486+CY487+CY488+CZ486+CZ487+CZ488&lt;=15,(CW486+CW487+CW488+CY486+CY487+CY488)*Percapita/30*GA$4,IF(CW486+CW487+CW488+CX486+CX487+CX488+CY486+CY487+CY488+CZ486+CZ487+CZ488&gt;=16,Fixo/30*GA$4+(CW486+CW487+CW488+CX486+CX487+CX488+CY486+CY487+CY488+CZ486+CZ487-16)*Percapita/30*GA$4))))))</f>
        <v>0</v>
      </c>
      <c r="GB486" s="177">
        <f>IF(C486=4,SUM(DA486+DA487+DA488+DC486+DC487+DC488)*Percapita/30*GB$4+(DB486+DB487+DB488+DD486+DD487+DD488)*Cadeirante/30*GB$4,IF(C486=3,IF(DA489+DC489=10,Fixo/30*GB$4+(DA486+DA487+DA488+DC486+DC487+DC488)*Percapita/30*GB$4+(DB489+DD489)*Cadeirante/30*GB$4,IF(DA489+DC489&lt;=9,(DA489+DC489)*Crechee/30*GB$4)+(DB489+DD489)*Cadeirante/30*GB$4+(DA486+DA487+DA488+DC486+DC487+DC488)*Percapita/30*GB$4)+IF(DA489+DC489&gt;=11,Fixo/30*GB$4+(DA489+DC489-10)*Crechee/30*GB$4,0),IF(C486=2,IF(DB486+DB487+DB488+DB489+DD486+DD487+DD488+DD489=1,Cadeirante/30*GB$4,IF(DB486+DB487+DB488+DB489+DD486+DD487+DD488+DD489=2,Fixo/30*GB$4,IF(DB486+DB487+DB488+DB489+DD486+DD487+DD488+DD489&gt;2,Fixo/30*GB$4+(DB486+DB487+DB488+DB489+DD486+DD487+DD488+DD489-2)*Cadeirante/30*GB$4)))+(DA486+DA487+DA488+DC486+DC487+DC488)*Percapita/30*GB$4+(DA489+DC489)*Crechee/30*GB$4,IF(C486=1,IF(DA486+DA487+DA488+DB486+DB487+DB488+DC486+DC487+DC488+DD486+DD487+DD488&lt;=15,(DA486+DA487+DA488+DC486+DC487+DC488)*Percapita/30*GB$4,IF(DA486+DA487+DA488+DB486+DB487+DB488+DC486+DC487+DC488+DD486+DD487+DD488&gt;=16,Fixo/30*GB$4+(DA486+DA487+DA488+DB486+DB487+DB488+DC486+DC487+DC488+DD486+DD487-16)*Percapita/30*GB$4))))))</f>
        <v>0</v>
      </c>
      <c r="GC486" s="177">
        <f>IF(C486=4,SUM(DE486+DE487+DE488+DG486+DG487+DG488)*Percapita/30*GC$4+(DF486+DF487+DF488+DH486+DH487+DH488)*Cadeirante/30*GC$4,IF(C486=3,IF(DE489+DG489=10,Fixo/30*GC$4+(DE486+DE487+DE488+DG486+DG487+DG488)*Percapita/30*GC$4+(DF489+DH489)*Cadeirante/30*GC$4,IF(DE489+DG489&lt;=9,(DE489+DG489)*Crechee/30*GC$4)+(DF489+DH489)*Cadeirante/30*GC$4+(DE486+DE487+DE488+DG486+DG487+DG488)*Percapita/30*GC$4)+IF(DE489+DG489&gt;=11,Fixo/30*GC$4+(DE489+DG489-10)*Crechee/30*GC$4,0),IF(C486=2,IF(DF486+DF487+DF488+DF489+DH486+DH487+DH488+DH489=1,Cadeirante/30*GC$4,IF(DF486+DF487+DF488+DF489+DH486+DH487+DH488+DH489=2,Fixo/30*GC$4,IF(DF486+DF487+DF488+DF489+DH486+DH487+DH488+DH489&gt;2,Fixo/30*GC$4+(DF486+DF487+DF488+DF489+DH486+DH487+DH488+DH489-2)*Cadeirante/30*GC$4)))+(DE486+DE487+DE488+DG486+DG487+DG488)*Percapita/30*GC$4+(DE489+DG489)*Crechee/30*GC$4,IF(C486=1,IF(DE486+DE487+DE488+DF486+DF487+DF488+DG486+DG487+DG488+DH486+DH487+DH488&lt;=15,(DE486+DE487+DE488+DG486+DG487+DG488)*Percapita/30*GC$4,IF(DE486+DE487+DE488+DF486+DF487+DF488+DG486+DG487+DG488+DH486+DH487+DH488&gt;=16,Fixo/30*GC$4+(DE486+DE487+DE488+DF486+DF487+DF488+DG486+DG487+DG488+DH486+DH487-16)*Percapita/30*GC$4))))))</f>
        <v>0</v>
      </c>
      <c r="GD486" s="177">
        <f>IF(C486=4,SUM(DI486+DI487+DI488+DK486+DK487+DK488)*Percapita/30*GD$4+(DJ486+DJ487+DJ488+DL486+DL487+DL488)*Cadeirante/30*GD$4,IF(C486=3,IF(DI489+DK489=10,Fixo/30*GD$4+(DI486+DI487+DI488+DK486+DK487+DK488)*Percapita/30*GD$4+(DJ489+DL489)*Cadeirante/30*GD$4,IF(DI489+DK489&lt;=9,(DI489+DK489)*Crechee/30*GD$4)+(DJ489+DL489)*Cadeirante/30*GD$4+(DI486+DI487+DI488+DK486+DK487+DK488)*Percapita/30*GD$4)+IF(DI489+DK489&gt;=11,Fixo/30*GD$4+(DI489+DK489-10)*Crechee/30*GD$4,0),IF(C486=2,IF(DJ486+DJ487+DJ488+DJ489+DL486+DL487+DL488+DL489=1,Cadeirante/30*GD$4,IF(DJ486+DJ487+DJ488+DJ489+DL486+DL487+DL488+DL489=2,Fixo/30*GD$4,IF(DJ486+DJ487+DJ488+DJ489+DL486+DL487+DL488+DL489&gt;2,Fixo/30*GD$4+(DJ486+DJ487+DJ488+DJ489+DL486+DL487+DL488+DL489-2)*Cadeirante/30*GD$4)))+(DI486+DI487+DI488+DK486+DK487+DK488)*Percapita/30*GD$4+(DI489+DK489)*Crechee/30*GD$4,IF(C486=1,IF(DI486+DI487+DI488+DJ486+DJ487+DJ488+DK486+DK487+DK488+DL486+DL487+DL488&lt;=15,(DI486+DI487+DI488+DK486+DK487+DK488)*Percapita/30*GD$4,IF(DI486+DI487+DI488+DJ486+DJ487+DJ488+DK486+DK487+DK488+DL486+DL487+DL488&gt;=16,Fixo/30*GD$4+(DI486+DI487+DI488+DJ486+DJ487+DJ488+DK486+DK487+DK488+DL486+DL487-16)*Percapita/30*GD$4))))))</f>
        <v>0</v>
      </c>
      <c r="GE486" s="177">
        <f>IF(C486=4,SUM(DM486+DM487+DM488+DO486+DO487+DO488)*Percapita/30*GE$4+(DN486+DN487+DN488+DP486+DP487+DP488)*Cadeirante/30*GE$4,IF(C486=3,IF(DM489+DO489=10,Fixo/30*GE$4+(DM486+DM487+DM488+DO486+DO487+DO488)*Percapita/30*GE$4+(DN489+DP489)*Cadeirante/30*GE$4,IF(DM489+DO489&lt;=9,(DM489+DO489)*Crechee/30*GE$4)+(DN489+DP489)*Cadeirante/30*GE$4+(DM486+DM487+DM488+DO486+DO487+DO488)*Percapita/30*GE$4)+IF(DM489+DO489&gt;=11,Fixo/30*GE$4+(DM489+DO489-10)*Crechee/30*GE$4,0),IF(C486=2,IF(DN486+DN487+DN488+DN489+DP486+DP487+DP488+DP489=1,Cadeirante/30*GE$4,IF(DN486+DN487+DN488+DN489+DP486+DP487+DP488+DP489=2,Fixo/30*GE$4,IF(DN486+DN487+DN488+DN489+DP486+DP487+DP488+DP489&gt;2,Fixo/30*GE$4+(DN486+DN487+DN488+DN489+DP486+DP487+DP488+DP489-2)*Cadeirante/30*GE$4)))+(DM486+DM487+DM488+DO486+DO487+DO488)*Percapita/30*GE$4+(DM489+DO489)*Crechee/30*GE$4,IF(C486=1,IF(DM486+DM487+DM488+DN486+DN487+DN488+DO486+DO487+DO488+DP486+DP487+DP488&lt;=15,(DM486+DM487+DM488+DO486+DO487+DO488)*Percapita/30*GE$4,IF(DM486+DM487+DM488+DN486+DN487+DN488+DO486+DO487+DO488+DP486+DP487+DP488&gt;=16,Fixo/30*GE$4+(DM486+DM487+DM488+DN486+DN487+DN488+DO486+DO487+DO488+DP486+DP487-16)*Percapita/30*GE$4))))))</f>
        <v>0</v>
      </c>
      <c r="GF486" s="177">
        <f>IF(C486=4,SUM(DQ486+DQ487+DQ488+DS486+DS487+DS488)*Percapita/30*GF$4+(DR486+DR487+DR488+DT486+DT487+DT488)*Cadeirante/30*GF$4,IF(C486=3,IF(DQ489+DS489=10,Fixo/30*GF$4+(DQ486+DQ487+DQ488+DS486+DS487+DS488)*Percapita/30*GF$4+(DR489+DT489)*Cadeirante/30*GF$4,IF(DQ489+DS489&lt;=9,(DQ489+DS489)*Crechee/30*GF$4)+(DR489+DT489)*Cadeirante/30*GF$4+(DQ486+DQ487+DQ488+DS486+DS487+DS488)*Percapita/30*GF$4)+IF(DQ489+DS489&gt;=11,Fixo/30*GF$4+(DQ489+DS489-10)*Crechee/30*GF$4,0),IF(C486=2,IF(DR486+DR487+DR488+DR489+DT486+DT487+DT488+DT489=1,Cadeirante/30*GF$4,IF(DR486+DR487+DR488+DR489+DT486+DT487+DT488+DT489=2,Fixo/30*GF$4,IF(DR486+DR487+DR488+DR489+DT486+DT487+DT488+DT489&gt;2,Fixo/30*GF$4+(DR486+DR487+DR488+DR489+DT486+DT487+DT488+DT489-2)*Cadeirante/30*GF$4)))+(DQ486+DQ487+DQ488+DS486+DS487+DS488)*Percapita/30*GF$4+(DQ489+DS489)*Crechee/30*GF$4,IF(C486=1,IF(DQ486+DQ487+DQ488+DR486+DR487+DR488+DS486+DS487+DS488+DT486+DT487+DT488&lt;=15,(DQ486+DQ487+DQ488+DS486+DS487+DS488)*Percapita/30*GF$4,IF(DQ486+DQ487+DQ488+DR486+DR487+DR488+DS486+DS487+DS488+DT486+DT487+DT488&gt;=16,Fixo/30*GF$4+(DQ486+DQ487+DQ488+DR486+DR487+DR488+DS486+DS487+DS488+DT486+DT487-16)*Percapita/30*GF$4))))))</f>
        <v>0</v>
      </c>
      <c r="GG486" s="177">
        <f>IF(C486=4,SUM(DU486+DU487+DU488+DW486+DW487+DW488)*Percapita/30*GG$4+(DV486+DV487+DV488+DX486+DX487+DX488)*Cadeirante/30*GG$4,IF(C486=3,IF(DU489+DW489=10,Fixo/30*GG$4+(DU486+DU487+DU488+DW486+DW487+DW488)*Percapita/30*GG$4+(DV489+DX489)*Cadeirante/30*GG$4,IF(DU489+DW489&lt;=9,(DU489+DW489)*Crechee/30*GG$4)+(DV489+DX489)*Cadeirante/30*GG$4+(DU486+DU487+DU488+DW486+DW487+DW488)*Percapita/30*GG$4)+IF(DU489+DW489&gt;=11,Fixo/30*GG$4+(DU489+DW489-10)*Crechee/30*GG$4,0),IF(C486=2,IF(DV486+DV487+DV488+DV489+DX486+DX487+DX488+DX489=1,Cadeirante/30*GG$4,IF(DV486+DV487+DV488+DV489+DX486+DX487+DX488+DX489=2,Fixo/30*GG$4,IF(DV486+DV487+DV488+DV489+DX486+DX487+DX488+DX489&gt;2,Fixo/30*GG$4+(DV486+DV487+DV488+DV489+DX486+DX487+DX488+DX489-2)*Cadeirante/30*GG$4)))+(DU486+DU487+DU488+DW486+DW487+DW488)*Percapita/30*GG$4+(DU489+DW489)*Crechee/30*GG$4,IF(C486=1,IF(DU486+DU487+DU488+DV486+DV487+DV488+DW486+DW487+DW488+DX486+DX487+DX488&lt;=15,(DU486+DU487+DU488+DW486+DW487+DW488)*Percapita/30*GG$4,IF(DU486+DU487+DU488+DV486+DV487+DV488+DW486+DW487+DW488+DX486+DX487+DX488&gt;=16,Fixo/30*GG$4+(DU486+DU487+DU488+DV486+DV487+DV488+DW486+DW487+DW488+DX486+DX487-16)*Percapita/30*GG$4))))))</f>
        <v>0</v>
      </c>
      <c r="GH486" s="177">
        <f>IF(C486=4,SUM(DY486+DY487+DY488+EA486+EA487+EA488)*Percapita/30*GH$4+(DZ486+DZ487+DZ488+EB486+EB487+EB488)*Cadeirante/30*GH$4,IF(C486=3,IF(DY489+EA489=10,Fixo/30*GH$4+(DY486+DY487+DY488+EA486+EA487+EA488)*Percapita/30*GH$4+(DZ489+EB489)*Cadeirante/30*GH$4,IF(DY489+EA489&lt;=9,(DY489+EA489)*Crechee/30*GH$4)+(DZ489+EB489)*Cadeirante/30*GH$4+(DY486+DY487+DY488+EA486+EA487+EA488)*Percapita/30*GH$4)+IF(DY489+EA489&gt;=11,Fixo/30*GH$4+(DY489+EA489-10)*Crechee/30*GH$4,0),IF(C486=2,IF(DZ486+DZ487+DZ488+DZ489+EB486+EB487+EB488+EB489=1,Cadeirante/30*GH$4,IF(DZ486+DZ487+DZ488+DZ489+EB486+EB487+EB488+EB489=2,Fixo/30*GH$4,IF(DZ486+DZ487+DZ488+DZ489+EB486+EB487+EB488+EB489&gt;2,Fixo/30*GH$4+(DZ486+DZ487+DZ488+DZ489+EB486+EB487+EB488+EB489-2)*Cadeirante/30*GH$4)))+(DY486+DY487+DY488+EA486+EA487+EA488)*Percapita/30*GH$4+(DY489+EA489)*Crechee/30*GH$4,IF(C486=1,IF(DY486+DY487+DY488+DZ486+DZ487+DZ488+EA486+EA487+EA488+EB486+EB487+EB488&lt;=15,(DY486+DY487+DY488+EA486+EA487+EA488)*Percapita/30*GH$4,IF(DY486+DY487+DY488+DZ486+DZ487+DZ488+EA486+EA487+EA488+EB486+EB487+EB488&gt;=16,Fixo/30*GH$4+(DY486+DY487+DY488+DZ486+DZ487+DZ488+EA486+EA487+EA488+EB486+EB487-16)*Percapita/30*GH$4))))))</f>
        <v>0</v>
      </c>
      <c r="GI486" s="177">
        <f>IF(C486=4,SUM(EC486+EC487+EC488+EE486+EE487+EE488)*Percapita/30*GI$4+(ED486+ED487+ED488+EF486+EF487+EF488)*Cadeirante/30*GI$4,IF(C486=3,IF(EC489+EE489=10,Fixo/30*GI$4+(EC486+EC487+EC488+EE486+EE487+EE488)*Percapita/30*GI$4+(ED489+EF489)*Cadeirante/30*GI$4,IF(EC489+EE489&lt;=9,(EC489+EE489)*Crechee/30*GI$4)+(ED489+EF489)*Cadeirante/30*GI$4+(EC486+EC487+EC488+EE486+EE487+EE488)*Percapita/30*GI$4)+IF(EC489+EE489&gt;=11,Fixo/30*GI$4+(EC489+EE489-10)*Crechee/30*GI$4,0),IF(C486=2,IF(ED486+ED487+ED488+ED489+EF486+EF487+EF488+EF489=1,Cadeirante/30*GI$4,IF(ED486+ED487+ED488+ED489+EF486+EF487+EF488+EF489=2,Fixo/30*GI$4,IF(ED486+ED487+ED488+ED489+EF486+EF487+EF488+EF489&gt;2,Fixo/30*GI$4+(ED486+ED487+ED488+ED489+EF486+EF487+EF488+EF489-2)*Cadeirante/30*GI$4)))+(EC486+EC487+EC488+EE486+EE487+EE488)*Percapita/30*GI$4+(EC489+EE489)*Crechee/30*GI$4,IF(C486=1,IF(EC486+EC487+EC488+ED486+ED487+ED488+EE486+EE487+EE488+EF486+EF487+EF488&lt;=15,(EC486+EC487+EC488+EE486+EE487+EE488)*Percapita/30*GI$4,IF(EC486+EC487+EC488+ED486+ED487+ED488+EE486+EE487+EE488+EF486+EF487+EF488&gt;=16,Fixo/30*GI$4+(EC486+EC487+EC488+ED486+ED487+ED488+EE486+EE487+EE488+EF486+EF487-16)*Percapita/30*GI$4))))))</f>
        <v>0</v>
      </c>
      <c r="GJ486" s="177">
        <f>IF(C486=4,SUM(EG486+EG487+EG488+EI486+EI487+EI488)*Percapita/30*GJ$4+(EH486+EH487+EH488+EJ486+EJ487+EJ488)*Cadeirante/30*GJ$4,IF(C486=3,IF(EG489+EI489=10,Fixo/30*GJ$4+(EG486+EG487+EG488+EI486+EI487+EI488)*Percapita/30*GJ$4+(EH489+EJ489)*Cadeirante/30*GJ$4,IF(EG489+EI489&lt;=9,(EG489+EI489)*Crechee/30*GJ$4)+(EH489+EJ489)*Cadeirante/30*GJ$4+(EG486+EG487+EG488+EI486+EI487+EI488)*Percapita/30*GJ$4)+IF(EG489+EI489&gt;=11,Fixo/30*GJ$4+(EG489+EI489-10)*Crechee/30*GJ$4,0),IF(C486=2,IF(EH486+EH487+EH488+EH489+EJ486+EJ487+EJ488+EJ489=1,Cadeirante/30*GJ$4,IF(EH486+EH487+EH488+EH489+EJ486+EJ487+EJ488+EJ489=2,Fixo/30*GJ$4,IF(EH486+EH487+EH488+EH489+EJ486+EJ487+EJ488+EJ489&gt;2,Fixo/30*GJ$4+(EH486+EH487+EH488+EH489+EJ486+EJ487+EJ488+EJ489-2)*Cadeirante/30*GJ$4)))+(EG486+EG487+EG488+EI486+EI487+EI488)*Percapita/30*GJ$4+(EG489+EI489)*Crechee/30*GJ$4,IF(C486=1,IF(EG486+EG487+EG488+EH486+EH487+EH488+EI486+EI487+EI488+EJ486+EJ487+EJ488&lt;=15,(EG486+EG487+EG488+EI486+EI487+EI488)*Percapita/30*GJ$4,IF(EG486+EG487+EG488+EH486+EH487+EH488+EI486+EI487+EI488+EJ486+EJ487+EJ488&gt;=16,Fixo/30*GJ$4+(EG486+EG487+EG488+EH486+EH487+EH488+EI486+EI487+EI488+EJ486+EJ487-16)*Percapita/30*GJ$4))))))</f>
        <v>0</v>
      </c>
      <c r="GK486" s="178"/>
      <c r="GL486" s="103">
        <f t="shared" si="535"/>
        <v>0</v>
      </c>
      <c r="GM486" s="124"/>
      <c r="GN486" s="104">
        <f>SUMIF(V486:V489,"&lt;0")*Cadeirante/30*GN$4+SUMIF(X486:X489,"&lt;0")*Cadeirante/30*GN$4</f>
        <v>0</v>
      </c>
      <c r="GO486" s="104">
        <f>SUMIF(Z486:Z489,"&lt;0")*Cadeirante/30*GO$4+SUMIF(AB486:AB489,"&lt;0")*Cadeirante/30*GO$4</f>
        <v>0</v>
      </c>
      <c r="GP486" s="104">
        <f>SUMIF(AD486:AD489,"&lt;0")*Cadeirante/30*GP$4+SUMIF(AF486:AF489,"&lt;0")*Cadeirante/30*GP$4</f>
        <v>0</v>
      </c>
      <c r="GQ486" s="104">
        <f>SUMIF(AH486:AH489,"&lt;0")*Cadeirante/30*GQ$4+SUMIF(AJ486:AJ489,"&lt;0")*Cadeirante/30*GQ$4</f>
        <v>0</v>
      </c>
      <c r="GR486" s="104">
        <f>SUMIF(AL486:AL489,"&lt;0")*Cadeirante/30*GR$4+SUMIF(AN486:AN489,"&lt;0")*Cadeirante/30*GR$4</f>
        <v>0</v>
      </c>
      <c r="GS486" s="104">
        <f>SUMIF(AP486:AP489,"&lt;0")*Cadeirante/30*GS$4+SUMIF(AR486:AR489,"&lt;0")*Cadeirante/30*GS$4</f>
        <v>0</v>
      </c>
      <c r="GT486" s="104">
        <f>SUMIF(AT486:AT489,"&lt;0")*Cadeirante/30*GT$4+SUMIF(AV486:AV489,"&lt;0")*Cadeirante/30*GT$4</f>
        <v>0</v>
      </c>
      <c r="GU486" s="104">
        <f>SUMIF(AX486:AX489,"&lt;0")*Cadeirante/30*GU$4+SUMIF(AZ486:AZ489,"&lt;0")*Cadeirante/30*GU$4</f>
        <v>0</v>
      </c>
      <c r="GV486" s="104">
        <f>SUMIF(BB486:BB489,"&lt;0")*Cadeirante/30*GV$4+SUMIF(BD486:BD489,"&lt;0")*Cadeirante/30*GV$4</f>
        <v>0</v>
      </c>
      <c r="GW486" s="104">
        <f>SUMIF(BF486:BF489,"&lt;0")*Cadeirante/30*GW$4+SUMIF(BH486:BH489,"&lt;0")*Cadeirante/30*GW$4</f>
        <v>0</v>
      </c>
      <c r="GX486" s="104">
        <f>SUMIF(BJ486:BJ489,"&lt;0")*Cadeirante/30*GX$4+SUMIF(BL486:BL489,"&lt;0")*Cadeirante/30*GX$4</f>
        <v>0</v>
      </c>
      <c r="GY486" s="104">
        <f>SUMIF(BN486:BN489,"&lt;0")*Cadeirante/30*GY$4+SUMIF(BP486:BP489,"&lt;0")*Cadeirante/30*GY$4</f>
        <v>0</v>
      </c>
      <c r="GZ486" s="104">
        <f>SUMIF(BR486:BR489,"&lt;0")*Cadeirante/30*GZ$4+SUMIF(BT486:BT489,"&lt;0")*Cadeirante/30*GZ$4</f>
        <v>0</v>
      </c>
      <c r="HA486" s="104">
        <f>SUMIF(BV486:BV489,"&lt;0")*Cadeirante/30*HA$4+SUMIF(BX486:BX489,"&lt;0")*Cadeirante/30*HA$4</f>
        <v>0</v>
      </c>
      <c r="HB486" s="104">
        <f>SUMIF(BZ486:BZ489,"&lt;0")*Cadeirante/30*HB$4+SUMIF(CB486:CB489,"&lt;0")*Cadeirante/30*HB$4</f>
        <v>0</v>
      </c>
      <c r="HC486" s="104">
        <f>SUMIF(CD486:CD489,"&lt;0")*Cadeirante/30*HC$4+SUMIF(CF486:CF489,"&lt;0")*Cadeirante/30*HC$4</f>
        <v>0</v>
      </c>
      <c r="HD486" s="104">
        <f>SUMIF(CH486:CH489,"&lt;0")*Cadeirante/30*HD$4+SUMIF(CJ486:CJ489,"&lt;0")*Cadeirante/30*HD$4</f>
        <v>0</v>
      </c>
      <c r="HE486" s="104">
        <f>SUMIF(CL486:CL489,"&lt;0")*Cadeirante/30*HE$4+SUMIF(CN486:CN489,"&lt;0")*Cadeirante/30*HE$4</f>
        <v>0</v>
      </c>
      <c r="HF486" s="104">
        <f>SUMIF(CP486:CP489,"&lt;0")*Cadeirante/30*HF$4+SUMIF(CR486:CR489,"&lt;0")*Cadeirante/30*HF$4</f>
        <v>0</v>
      </c>
      <c r="HG486" s="104">
        <f>SUMIF(CT486:CT489,"&lt;0")*Cadeirante/30*HG$4+SUMIF(CV486:CV489,"&lt;0")*Cadeirante/30*HG$4</f>
        <v>0</v>
      </c>
      <c r="HH486" s="104">
        <f>SUMIF(CX486:CX489,"&lt;0")*Cadeirante/30*HH$4+SUMIF(CZ486:CZ489,"&lt;0")*Cadeirante/30*HH$4</f>
        <v>0</v>
      </c>
      <c r="HI486" s="104">
        <f>SUMIF(DB486:DB489,"&lt;0")*Cadeirante/30*HI$4+SUMIF(DD486:DD489,"&lt;0")*Cadeirante/30*HI$4</f>
        <v>0</v>
      </c>
      <c r="HJ486" s="104">
        <f>SUMIF(DF486:DF489,"&lt;0")*Cadeirante/30*HJ$4+SUMIF(DH486:DH489,"&lt;0")*Cadeirante/30*HJ$4</f>
        <v>0</v>
      </c>
      <c r="HK486" s="104">
        <f>SUMIF(DJ486:DJ489,"&lt;0")*Cadeirante/30*HK$4+SUMIF(DL486:DL489,"&lt;0")*Cadeirante/30*HK$4</f>
        <v>0</v>
      </c>
      <c r="HL486" s="104">
        <f>SUMIF(DN486:DN489,"&lt;0")*Cadeirante/30*HL$4+SUMIF(DP486:DP489,"&lt;0")*Cadeirante/30*HL$4</f>
        <v>0</v>
      </c>
      <c r="HM486" s="104">
        <f>SUMIF(DR486:DR489,"&lt;0")*Cadeirante/30*HM$4+SUMIF(DT486:DT489,"&lt;0")*Cadeirante/30*HM$4</f>
        <v>0</v>
      </c>
      <c r="HN486" s="104">
        <f>SUMIF(DV486:DV489,"&lt;0")*Cadeirante/30*HN$4+SUMIF(DX486:DX489,"&lt;0")*Cadeirante/30*HN$4</f>
        <v>0</v>
      </c>
      <c r="HO486" s="104">
        <f>SUMIF(DZ486:DZ489,"&lt;0")*Cadeirante/30*HO$4+SUMIF(EB486:EB489,"&lt;0")*Cadeirante/30*HO$4</f>
        <v>0</v>
      </c>
      <c r="HP486" s="104">
        <f>SUMIF(ED486:ED489,"&lt;0")*Cadeirante/30*HP$4+SUMIF(EF486:EF489,"&lt;0")*Cadeirante/30*HP$4</f>
        <v>0</v>
      </c>
      <c r="HQ486" s="64"/>
      <c r="HR486" s="64"/>
      <c r="HS486" s="64"/>
      <c r="HT486" s="64"/>
      <c r="HU486" s="64"/>
      <c r="HV486" s="64"/>
      <c r="HW486" s="176">
        <v>17629.309999999998</v>
      </c>
      <c r="HX486" s="64"/>
      <c r="HY486" s="280">
        <f>IF(ISTEXT(EM486), VALUE(EM486), EM486)</f>
        <v>565.00400000000002</v>
      </c>
      <c r="HZ486" s="280">
        <f>IF(ISTEXT(EN486), VALUE(EN486), EN486)</f>
        <v>0</v>
      </c>
      <c r="IA486" s="280">
        <f>IF(ISTEXT(EO486), VALUE(EO486), EO486)</f>
        <v>0</v>
      </c>
      <c r="IB486" s="64" t="b">
        <f>HW486=FE486</f>
        <v>0</v>
      </c>
      <c r="IC486" s="64"/>
    </row>
    <row r="487" spans="1:237" s="106" customFormat="1" ht="22.5" customHeight="1" x14ac:dyDescent="0.25">
      <c r="A487" s="368" t="s">
        <v>3637</v>
      </c>
      <c r="B487" s="369" t="s">
        <v>3638</v>
      </c>
      <c r="C487" s="370" t="s">
        <v>3233</v>
      </c>
      <c r="D487" s="371" t="s">
        <v>3622</v>
      </c>
      <c r="E487" s="371" t="s">
        <v>3639</v>
      </c>
      <c r="F487" s="372" t="s">
        <v>3224</v>
      </c>
      <c r="G487" s="372" t="s">
        <v>3225</v>
      </c>
      <c r="H487" s="373" t="s">
        <v>199</v>
      </c>
      <c r="I487" s="374" t="s">
        <v>3640</v>
      </c>
      <c r="J487" s="421" t="s">
        <v>3268</v>
      </c>
      <c r="K487" s="421" t="s">
        <v>3234</v>
      </c>
      <c r="L487" s="329">
        <f>CONTINUA!BV487</f>
        <v>22</v>
      </c>
      <c r="M487" s="329">
        <f>CONTINUA!BW487</f>
        <v>0</v>
      </c>
      <c r="N487" s="895"/>
      <c r="O487" s="896" t="s">
        <v>4045</v>
      </c>
      <c r="P487" s="897" t="s">
        <v>4035</v>
      </c>
      <c r="Q487" s="400">
        <v>30</v>
      </c>
      <c r="R487" s="401">
        <v>4</v>
      </c>
      <c r="S487" s="400">
        <v>1</v>
      </c>
      <c r="T487" s="401"/>
      <c r="U487" s="400"/>
      <c r="V487" s="401"/>
      <c r="W487" s="400"/>
      <c r="X487" s="401"/>
      <c r="Y487" s="400"/>
      <c r="Z487" s="401"/>
      <c r="AA487" s="400"/>
      <c r="AB487" s="401"/>
      <c r="AC487" s="400"/>
      <c r="AD487" s="401"/>
      <c r="AE487" s="400"/>
      <c r="AF487" s="401"/>
      <c r="AG487" s="400"/>
      <c r="AH487" s="401"/>
      <c r="AI487" s="400"/>
      <c r="AJ487" s="401"/>
      <c r="AK487" s="400"/>
      <c r="AL487" s="401"/>
      <c r="AM487" s="400"/>
      <c r="AN487" s="401"/>
      <c r="AO487" s="400"/>
      <c r="AP487" s="401"/>
      <c r="AQ487" s="400"/>
      <c r="AR487" s="401"/>
      <c r="AS487" s="400"/>
      <c r="AT487" s="401"/>
      <c r="AU487" s="400"/>
      <c r="AV487" s="401"/>
      <c r="AW487" s="400"/>
      <c r="AX487" s="401"/>
      <c r="AY487" s="400"/>
      <c r="AZ487" s="401"/>
      <c r="BA487" s="400"/>
      <c r="BB487" s="401"/>
      <c r="BC487" s="400"/>
      <c r="BD487" s="401"/>
      <c r="BE487" s="400"/>
      <c r="BF487" s="401"/>
      <c r="BG487" s="400"/>
      <c r="BH487" s="401"/>
      <c r="BI487" s="400"/>
      <c r="BJ487" s="401"/>
      <c r="BK487" s="400"/>
      <c r="BL487" s="401"/>
      <c r="BM487" s="400"/>
      <c r="BN487" s="401"/>
      <c r="BO487" s="400"/>
      <c r="BP487" s="401"/>
      <c r="BQ487" s="400"/>
      <c r="BR487" s="401"/>
      <c r="BS487" s="400"/>
      <c r="BT487" s="401"/>
      <c r="BU487" s="400"/>
      <c r="BV487" s="401"/>
      <c r="BW487" s="400"/>
      <c r="BX487" s="401"/>
      <c r="BY487" s="400"/>
      <c r="BZ487" s="401"/>
      <c r="CA487" s="400"/>
      <c r="CB487" s="401"/>
      <c r="CC487" s="400"/>
      <c r="CD487" s="401"/>
      <c r="CE487" s="400"/>
      <c r="CF487" s="401"/>
      <c r="CG487" s="400"/>
      <c r="CH487" s="401"/>
      <c r="CI487" s="400"/>
      <c r="CJ487" s="401"/>
      <c r="CK487" s="400"/>
      <c r="CL487" s="401"/>
      <c r="CM487" s="400"/>
      <c r="CN487" s="401"/>
      <c r="CO487" s="400"/>
      <c r="CP487" s="401"/>
      <c r="CQ487" s="400"/>
      <c r="CR487" s="401"/>
      <c r="CS487" s="400"/>
      <c r="CT487" s="401"/>
      <c r="CU487" s="400"/>
      <c r="CV487" s="401"/>
      <c r="CW487" s="400"/>
      <c r="CX487" s="401"/>
      <c r="CY487" s="400"/>
      <c r="CZ487" s="401"/>
      <c r="DA487" s="400"/>
      <c r="DB487" s="401"/>
      <c r="DC487" s="400"/>
      <c r="DD487" s="401"/>
      <c r="DE487" s="400"/>
      <c r="DF487" s="401"/>
      <c r="DG487" s="400"/>
      <c r="DH487" s="401"/>
      <c r="DI487" s="400"/>
      <c r="DJ487" s="401"/>
      <c r="DK487" s="400"/>
      <c r="DL487" s="401"/>
      <c r="DM487" s="400"/>
      <c r="DN487" s="401"/>
      <c r="DO487" s="400"/>
      <c r="DP487" s="401"/>
      <c r="DQ487" s="400"/>
      <c r="DR487" s="401"/>
      <c r="DS487" s="400"/>
      <c r="DT487" s="401"/>
      <c r="DU487" s="400"/>
      <c r="DV487" s="401"/>
      <c r="DW487" s="400"/>
      <c r="DX487" s="401"/>
      <c r="DY487" s="400"/>
      <c r="DZ487" s="401"/>
      <c r="EA487" s="400"/>
      <c r="EB487" s="401"/>
      <c r="EC487" s="400"/>
      <c r="ED487" s="401"/>
      <c r="EE487" s="400"/>
      <c r="EF487" s="401"/>
      <c r="EG487" s="400"/>
      <c r="EH487" s="401"/>
      <c r="EI487" s="400"/>
      <c r="EJ487" s="447"/>
      <c r="EK487" s="511"/>
      <c r="EL487" s="514"/>
      <c r="EM487" s="448"/>
      <c r="EN487" s="344"/>
      <c r="EO487" s="345"/>
      <c r="EP487" s="171">
        <f t="shared" si="528"/>
        <v>30</v>
      </c>
      <c r="EQ487" s="171">
        <f t="shared" si="529"/>
        <v>0</v>
      </c>
      <c r="ER487" s="171">
        <f t="shared" si="530"/>
        <v>1</v>
      </c>
      <c r="ES487" s="171">
        <f t="shared" si="531"/>
        <v>4</v>
      </c>
      <c r="ET487" s="171">
        <f t="shared" si="532"/>
        <v>0</v>
      </c>
      <c r="EU487" s="171">
        <f t="shared" si="533"/>
        <v>0</v>
      </c>
      <c r="EV487" s="172">
        <f t="shared" si="534"/>
        <v>35</v>
      </c>
      <c r="EW487" s="173"/>
      <c r="EX487" s="248">
        <f t="shared" si="561"/>
        <v>0</v>
      </c>
      <c r="EY487" s="174">
        <f>(L487*regular)+(M487*Cadeirantee)</f>
        <v>212.08</v>
      </c>
      <c r="EZ487" s="249">
        <f>SUMIF(FG487:GJ487,"&gt;0")</f>
        <v>0</v>
      </c>
      <c r="FA487" s="249">
        <f>SUMIF(FG487:GJ487,"&lt;0")+SUMIF(GN487:HP487,"&lt;0")</f>
        <v>0</v>
      </c>
      <c r="FB487" s="174">
        <v>0</v>
      </c>
      <c r="FC487" s="126">
        <f>N487*km*'VALORES TABELA'!$B$13</f>
        <v>0</v>
      </c>
      <c r="FD487" s="250">
        <f t="shared" ref="FD487:FD490" si="562">GL487</f>
        <v>0</v>
      </c>
      <c r="FE487" s="105"/>
      <c r="FF487" s="119"/>
      <c r="FG487" s="119"/>
      <c r="FH487" s="119"/>
      <c r="FI487" s="119"/>
      <c r="FJ487" s="119"/>
      <c r="FK487" s="119"/>
      <c r="FL487" s="119"/>
      <c r="FM487" s="119"/>
      <c r="FN487" s="119"/>
      <c r="FO487" s="119"/>
      <c r="FP487" s="119"/>
      <c r="FQ487" s="119"/>
      <c r="FR487" s="119"/>
      <c r="FS487" s="119"/>
      <c r="FT487" s="119"/>
      <c r="FU487" s="119"/>
      <c r="FV487" s="119"/>
      <c r="FW487" s="119"/>
      <c r="FX487" s="119"/>
      <c r="FY487" s="119"/>
      <c r="FZ487" s="119"/>
      <c r="GA487" s="119"/>
      <c r="GB487" s="119"/>
      <c r="GC487" s="119"/>
      <c r="GD487" s="119"/>
      <c r="GE487" s="119"/>
      <c r="GF487" s="119"/>
      <c r="GG487" s="119"/>
      <c r="GH487" s="119"/>
      <c r="GI487" s="119"/>
      <c r="GJ487" s="119"/>
      <c r="GK487" s="251"/>
      <c r="GL487" s="103">
        <f t="shared" si="535"/>
        <v>0</v>
      </c>
      <c r="GM487" s="124"/>
      <c r="GN487" s="104"/>
      <c r="GO487" s="104"/>
      <c r="GP487" s="104"/>
      <c r="GQ487" s="104"/>
      <c r="GR487" s="104"/>
      <c r="GS487" s="104"/>
      <c r="GT487" s="104"/>
      <c r="GU487" s="104"/>
      <c r="GV487" s="104"/>
      <c r="GW487" s="104"/>
      <c r="GX487" s="104"/>
      <c r="GY487" s="104"/>
      <c r="GZ487" s="104"/>
      <c r="HA487" s="104"/>
      <c r="HB487" s="104"/>
      <c r="HC487" s="104"/>
      <c r="HD487" s="104"/>
      <c r="HE487" s="104"/>
      <c r="HF487" s="104"/>
      <c r="HG487" s="104"/>
      <c r="HH487" s="104"/>
      <c r="HI487" s="104"/>
      <c r="HJ487" s="104"/>
      <c r="HK487" s="104"/>
      <c r="HL487" s="104"/>
      <c r="HM487" s="104"/>
      <c r="HN487" s="104"/>
      <c r="HO487" s="104"/>
      <c r="HP487" s="104"/>
      <c r="HQ487" s="64"/>
      <c r="HR487" s="64"/>
      <c r="HS487" s="64"/>
      <c r="HT487" s="64"/>
      <c r="HU487" s="64"/>
      <c r="HV487" s="64"/>
      <c r="HW487" s="105"/>
      <c r="HX487" s="64"/>
      <c r="HY487" s="280">
        <f t="shared" ref="HY487:HY490" si="563">IF(ISTEXT(EM487), VALUE(EM487), EM487)</f>
        <v>0</v>
      </c>
      <c r="HZ487" s="280">
        <f t="shared" ref="HZ487:HZ490" si="564">IF(ISTEXT(EN487), VALUE(EN487), EN487)</f>
        <v>0</v>
      </c>
      <c r="IA487" s="280">
        <f t="shared" ref="IA487:IA490" si="565">IF(ISTEXT(EO487), VALUE(EO487), EO487)</f>
        <v>0</v>
      </c>
      <c r="IB487" s="64"/>
      <c r="IC487" s="64"/>
    </row>
    <row r="488" spans="1:237" s="106" customFormat="1" ht="22.5" customHeight="1" x14ac:dyDescent="0.25">
      <c r="A488" s="368" t="s">
        <v>3637</v>
      </c>
      <c r="B488" s="369" t="s">
        <v>3638</v>
      </c>
      <c r="C488" s="375" t="s">
        <v>3233</v>
      </c>
      <c r="D488" s="371" t="s">
        <v>3622</v>
      </c>
      <c r="E488" s="371" t="s">
        <v>3639</v>
      </c>
      <c r="F488" s="376" t="s">
        <v>3224</v>
      </c>
      <c r="G488" s="376" t="s">
        <v>3225</v>
      </c>
      <c r="H488" s="373" t="s">
        <v>199</v>
      </c>
      <c r="I488" s="374" t="s">
        <v>3640</v>
      </c>
      <c r="J488" s="421" t="s">
        <v>3268</v>
      </c>
      <c r="K488" s="422" t="s">
        <v>3235</v>
      </c>
      <c r="L488" s="329">
        <f>CONTINUA!BV488</f>
        <v>0</v>
      </c>
      <c r="M488" s="329">
        <f>CONTINUA!BW488</f>
        <v>0</v>
      </c>
      <c r="N488" s="895"/>
      <c r="O488" s="896" t="s">
        <v>4045</v>
      </c>
      <c r="P488" s="897" t="s">
        <v>4035</v>
      </c>
      <c r="Q488" s="400"/>
      <c r="R488" s="401"/>
      <c r="S488" s="400"/>
      <c r="T488" s="401"/>
      <c r="U488" s="400"/>
      <c r="V488" s="401"/>
      <c r="W488" s="400"/>
      <c r="X488" s="401"/>
      <c r="Y488" s="400"/>
      <c r="Z488" s="401"/>
      <c r="AA488" s="400"/>
      <c r="AB488" s="401"/>
      <c r="AC488" s="400"/>
      <c r="AD488" s="401"/>
      <c r="AE488" s="400"/>
      <c r="AF488" s="401"/>
      <c r="AG488" s="400"/>
      <c r="AH488" s="401"/>
      <c r="AI488" s="400"/>
      <c r="AJ488" s="401"/>
      <c r="AK488" s="400"/>
      <c r="AL488" s="401"/>
      <c r="AM488" s="400"/>
      <c r="AN488" s="401"/>
      <c r="AO488" s="400"/>
      <c r="AP488" s="401"/>
      <c r="AQ488" s="400"/>
      <c r="AR488" s="401"/>
      <c r="AS488" s="400"/>
      <c r="AT488" s="401"/>
      <c r="AU488" s="400"/>
      <c r="AV488" s="401"/>
      <c r="AW488" s="400"/>
      <c r="AX488" s="401"/>
      <c r="AY488" s="400"/>
      <c r="AZ488" s="401"/>
      <c r="BA488" s="400"/>
      <c r="BB488" s="401"/>
      <c r="BC488" s="400"/>
      <c r="BD488" s="401"/>
      <c r="BE488" s="400"/>
      <c r="BF488" s="401"/>
      <c r="BG488" s="400"/>
      <c r="BH488" s="401"/>
      <c r="BI488" s="400"/>
      <c r="BJ488" s="401"/>
      <c r="BK488" s="400"/>
      <c r="BL488" s="401"/>
      <c r="BM488" s="400"/>
      <c r="BN488" s="401"/>
      <c r="BO488" s="400"/>
      <c r="BP488" s="401"/>
      <c r="BQ488" s="400"/>
      <c r="BR488" s="401"/>
      <c r="BS488" s="400"/>
      <c r="BT488" s="401"/>
      <c r="BU488" s="400"/>
      <c r="BV488" s="401"/>
      <c r="BW488" s="400"/>
      <c r="BX488" s="401"/>
      <c r="BY488" s="400"/>
      <c r="BZ488" s="401"/>
      <c r="CA488" s="400"/>
      <c r="CB488" s="401"/>
      <c r="CC488" s="400"/>
      <c r="CD488" s="401"/>
      <c r="CE488" s="400"/>
      <c r="CF488" s="401"/>
      <c r="CG488" s="400"/>
      <c r="CH488" s="401"/>
      <c r="CI488" s="400"/>
      <c r="CJ488" s="401"/>
      <c r="CK488" s="400"/>
      <c r="CL488" s="401"/>
      <c r="CM488" s="400"/>
      <c r="CN488" s="401"/>
      <c r="CO488" s="400"/>
      <c r="CP488" s="401"/>
      <c r="CQ488" s="400"/>
      <c r="CR488" s="401"/>
      <c r="CS488" s="400"/>
      <c r="CT488" s="401"/>
      <c r="CU488" s="400"/>
      <c r="CV488" s="401"/>
      <c r="CW488" s="400"/>
      <c r="CX488" s="401"/>
      <c r="CY488" s="400"/>
      <c r="CZ488" s="401"/>
      <c r="DA488" s="400"/>
      <c r="DB488" s="401"/>
      <c r="DC488" s="400"/>
      <c r="DD488" s="401"/>
      <c r="DE488" s="400"/>
      <c r="DF488" s="401"/>
      <c r="DG488" s="400"/>
      <c r="DH488" s="401"/>
      <c r="DI488" s="400"/>
      <c r="DJ488" s="401"/>
      <c r="DK488" s="400"/>
      <c r="DL488" s="401"/>
      <c r="DM488" s="400"/>
      <c r="DN488" s="401"/>
      <c r="DO488" s="400"/>
      <c r="DP488" s="401"/>
      <c r="DQ488" s="400"/>
      <c r="DR488" s="401"/>
      <c r="DS488" s="400"/>
      <c r="DT488" s="401"/>
      <c r="DU488" s="400"/>
      <c r="DV488" s="401"/>
      <c r="DW488" s="400"/>
      <c r="DX488" s="401"/>
      <c r="DY488" s="400"/>
      <c r="DZ488" s="401"/>
      <c r="EA488" s="400"/>
      <c r="EB488" s="401"/>
      <c r="EC488" s="400"/>
      <c r="ED488" s="401"/>
      <c r="EE488" s="400"/>
      <c r="EF488" s="401"/>
      <c r="EG488" s="400"/>
      <c r="EH488" s="401"/>
      <c r="EI488" s="400"/>
      <c r="EJ488" s="447"/>
      <c r="EK488" s="511"/>
      <c r="EL488" s="514"/>
      <c r="EM488" s="448"/>
      <c r="EN488" s="344"/>
      <c r="EO488" s="345"/>
      <c r="EP488" s="171">
        <f t="shared" si="528"/>
        <v>0</v>
      </c>
      <c r="EQ488" s="171">
        <f t="shared" si="529"/>
        <v>0</v>
      </c>
      <c r="ER488" s="171">
        <f t="shared" si="530"/>
        <v>0</v>
      </c>
      <c r="ES488" s="171">
        <f t="shared" si="531"/>
        <v>0</v>
      </c>
      <c r="ET488" s="171">
        <f t="shared" si="532"/>
        <v>0</v>
      </c>
      <c r="EU488" s="171">
        <f t="shared" si="533"/>
        <v>0</v>
      </c>
      <c r="EV488" s="172">
        <f t="shared" si="534"/>
        <v>0</v>
      </c>
      <c r="EW488" s="125"/>
      <c r="EX488" s="248">
        <f t="shared" si="561"/>
        <v>0</v>
      </c>
      <c r="EY488" s="174">
        <f>(L488*regular)+(M488*Cadeirantee)</f>
        <v>0</v>
      </c>
      <c r="EZ488" s="249">
        <f>SUMIF(FG488:GJ488,"&gt;0")</f>
        <v>0</v>
      </c>
      <c r="FA488" s="249">
        <f>SUMIF(FG488:GJ488,"&lt;0")+SUMIF(GN488:HP488,"&lt;0")</f>
        <v>0</v>
      </c>
      <c r="FB488" s="174">
        <v>0</v>
      </c>
      <c r="FC488" s="126">
        <f>N488*km*'VALORES TABELA'!$B$13</f>
        <v>0</v>
      </c>
      <c r="FD488" s="250">
        <f t="shared" si="562"/>
        <v>0</v>
      </c>
      <c r="FE488" s="105"/>
      <c r="FF488" s="108"/>
      <c r="FG488" s="108"/>
      <c r="FH488" s="108"/>
      <c r="FI488" s="108"/>
      <c r="FJ488" s="108"/>
      <c r="FK488" s="108"/>
      <c r="FL488" s="108"/>
      <c r="FM488" s="108"/>
      <c r="FN488" s="108"/>
      <c r="FO488" s="108"/>
      <c r="FP488" s="108"/>
      <c r="FQ488" s="108"/>
      <c r="FR488" s="108"/>
      <c r="FS488" s="108"/>
      <c r="FT488" s="108"/>
      <c r="FU488" s="108"/>
      <c r="FV488" s="108"/>
      <c r="FW488" s="108"/>
      <c r="FX488" s="108"/>
      <c r="FY488" s="108"/>
      <c r="FZ488" s="108"/>
      <c r="GA488" s="108"/>
      <c r="GB488" s="108"/>
      <c r="GC488" s="108"/>
      <c r="GD488" s="108"/>
      <c r="GE488" s="108"/>
      <c r="GF488" s="108"/>
      <c r="GG488" s="108"/>
      <c r="GH488" s="108"/>
      <c r="GI488" s="108"/>
      <c r="GJ488" s="108"/>
      <c r="GK488" s="251"/>
      <c r="GL488" s="103">
        <f t="shared" si="535"/>
        <v>0</v>
      </c>
      <c r="GM488" s="124"/>
      <c r="GN488" s="104"/>
      <c r="GO488" s="104"/>
      <c r="GP488" s="104"/>
      <c r="GQ488" s="104"/>
      <c r="GR488" s="104"/>
      <c r="GS488" s="104"/>
      <c r="GT488" s="104"/>
      <c r="GU488" s="104"/>
      <c r="GV488" s="104"/>
      <c r="GW488" s="104"/>
      <c r="GX488" s="104"/>
      <c r="GY488" s="104"/>
      <c r="GZ488" s="104"/>
      <c r="HA488" s="104"/>
      <c r="HB488" s="104"/>
      <c r="HC488" s="104"/>
      <c r="HD488" s="104"/>
      <c r="HE488" s="104"/>
      <c r="HF488" s="104"/>
      <c r="HG488" s="104"/>
      <c r="HH488" s="104"/>
      <c r="HI488" s="104"/>
      <c r="HJ488" s="104"/>
      <c r="HK488" s="104"/>
      <c r="HL488" s="104"/>
      <c r="HM488" s="104"/>
      <c r="HN488" s="104"/>
      <c r="HO488" s="104"/>
      <c r="HP488" s="104"/>
      <c r="HQ488" s="64"/>
      <c r="HR488" s="64"/>
      <c r="HS488" s="64"/>
      <c r="HT488" s="64"/>
      <c r="HU488" s="64"/>
      <c r="HV488" s="64"/>
      <c r="HW488" s="105"/>
      <c r="HX488" s="64"/>
      <c r="HY488" s="280">
        <f t="shared" si="563"/>
        <v>0</v>
      </c>
      <c r="HZ488" s="280">
        <f t="shared" si="564"/>
        <v>0</v>
      </c>
      <c r="IA488" s="280">
        <f t="shared" si="565"/>
        <v>0</v>
      </c>
      <c r="IB488" s="64"/>
      <c r="IC488" s="64"/>
    </row>
    <row r="489" spans="1:237" s="106" customFormat="1" ht="22.5" customHeight="1" x14ac:dyDescent="0.25">
      <c r="A489" s="368" t="s">
        <v>3637</v>
      </c>
      <c r="B489" s="369" t="s">
        <v>3638</v>
      </c>
      <c r="C489" s="375" t="s">
        <v>3233</v>
      </c>
      <c r="D489" s="371" t="s">
        <v>3622</v>
      </c>
      <c r="E489" s="371" t="s">
        <v>3639</v>
      </c>
      <c r="F489" s="376" t="s">
        <v>3224</v>
      </c>
      <c r="G489" s="376" t="s">
        <v>3225</v>
      </c>
      <c r="H489" s="373" t="s">
        <v>199</v>
      </c>
      <c r="I489" s="374" t="s">
        <v>3640</v>
      </c>
      <c r="J489" s="421" t="s">
        <v>3268</v>
      </c>
      <c r="K489" s="423" t="s">
        <v>3236</v>
      </c>
      <c r="L489" s="329">
        <f>CONTINUA!BV489</f>
        <v>0</v>
      </c>
      <c r="M489" s="329">
        <f>CONTINUA!BW489</f>
        <v>0</v>
      </c>
      <c r="N489" s="895"/>
      <c r="O489" s="896" t="s">
        <v>4045</v>
      </c>
      <c r="P489" s="897" t="s">
        <v>4035</v>
      </c>
      <c r="Q489" s="400"/>
      <c r="R489" s="401"/>
      <c r="S489" s="400"/>
      <c r="T489" s="401"/>
      <c r="U489" s="400"/>
      <c r="V489" s="401"/>
      <c r="W489" s="400"/>
      <c r="X489" s="401"/>
      <c r="Y489" s="400"/>
      <c r="Z489" s="401"/>
      <c r="AA489" s="400"/>
      <c r="AB489" s="401"/>
      <c r="AC489" s="400"/>
      <c r="AD489" s="401"/>
      <c r="AE489" s="400"/>
      <c r="AF489" s="401"/>
      <c r="AG489" s="400"/>
      <c r="AH489" s="401"/>
      <c r="AI489" s="400"/>
      <c r="AJ489" s="401"/>
      <c r="AK489" s="400"/>
      <c r="AL489" s="401"/>
      <c r="AM489" s="400"/>
      <c r="AN489" s="401"/>
      <c r="AO489" s="400"/>
      <c r="AP489" s="401"/>
      <c r="AQ489" s="400"/>
      <c r="AR489" s="401"/>
      <c r="AS489" s="400"/>
      <c r="AT489" s="401"/>
      <c r="AU489" s="400"/>
      <c r="AV489" s="401"/>
      <c r="AW489" s="400"/>
      <c r="AX489" s="401"/>
      <c r="AY489" s="400"/>
      <c r="AZ489" s="401"/>
      <c r="BA489" s="400"/>
      <c r="BB489" s="401"/>
      <c r="BC489" s="400"/>
      <c r="BD489" s="401"/>
      <c r="BE489" s="400"/>
      <c r="BF489" s="401"/>
      <c r="BG489" s="400"/>
      <c r="BH489" s="401"/>
      <c r="BI489" s="400"/>
      <c r="BJ489" s="401"/>
      <c r="BK489" s="400"/>
      <c r="BL489" s="401"/>
      <c r="BM489" s="400"/>
      <c r="BN489" s="401"/>
      <c r="BO489" s="400"/>
      <c r="BP489" s="401"/>
      <c r="BQ489" s="400"/>
      <c r="BR489" s="401"/>
      <c r="BS489" s="400"/>
      <c r="BT489" s="401"/>
      <c r="BU489" s="400"/>
      <c r="BV489" s="401"/>
      <c r="BW489" s="400"/>
      <c r="BX489" s="401"/>
      <c r="BY489" s="400"/>
      <c r="BZ489" s="401"/>
      <c r="CA489" s="400"/>
      <c r="CB489" s="401"/>
      <c r="CC489" s="400"/>
      <c r="CD489" s="401"/>
      <c r="CE489" s="400"/>
      <c r="CF489" s="401"/>
      <c r="CG489" s="400"/>
      <c r="CH489" s="401"/>
      <c r="CI489" s="400"/>
      <c r="CJ489" s="401"/>
      <c r="CK489" s="400"/>
      <c r="CL489" s="401"/>
      <c r="CM489" s="400"/>
      <c r="CN489" s="401"/>
      <c r="CO489" s="400"/>
      <c r="CP489" s="401"/>
      <c r="CQ489" s="400"/>
      <c r="CR489" s="401"/>
      <c r="CS489" s="400"/>
      <c r="CT489" s="401"/>
      <c r="CU489" s="400"/>
      <c r="CV489" s="401"/>
      <c r="CW489" s="400"/>
      <c r="CX489" s="401"/>
      <c r="CY489" s="400"/>
      <c r="CZ489" s="401"/>
      <c r="DA489" s="400"/>
      <c r="DB489" s="401"/>
      <c r="DC489" s="400"/>
      <c r="DD489" s="401"/>
      <c r="DE489" s="400"/>
      <c r="DF489" s="401"/>
      <c r="DG489" s="400"/>
      <c r="DH489" s="401"/>
      <c r="DI489" s="400"/>
      <c r="DJ489" s="401"/>
      <c r="DK489" s="400"/>
      <c r="DL489" s="401"/>
      <c r="DM489" s="400"/>
      <c r="DN489" s="401"/>
      <c r="DO489" s="400"/>
      <c r="DP489" s="401"/>
      <c r="DQ489" s="400"/>
      <c r="DR489" s="401"/>
      <c r="DS489" s="400"/>
      <c r="DT489" s="401"/>
      <c r="DU489" s="400"/>
      <c r="DV489" s="401"/>
      <c r="DW489" s="400"/>
      <c r="DX489" s="401"/>
      <c r="DY489" s="400"/>
      <c r="DZ489" s="401"/>
      <c r="EA489" s="400"/>
      <c r="EB489" s="401"/>
      <c r="EC489" s="400"/>
      <c r="ED489" s="401"/>
      <c r="EE489" s="400"/>
      <c r="EF489" s="401"/>
      <c r="EG489" s="400"/>
      <c r="EH489" s="401"/>
      <c r="EI489" s="400"/>
      <c r="EJ489" s="447"/>
      <c r="EK489" s="511"/>
      <c r="EL489" s="514"/>
      <c r="EM489" s="448"/>
      <c r="EN489" s="344"/>
      <c r="EO489" s="345"/>
      <c r="EP489" s="171">
        <f t="shared" si="528"/>
        <v>0</v>
      </c>
      <c r="EQ489" s="171">
        <f t="shared" si="529"/>
        <v>0</v>
      </c>
      <c r="ER489" s="171">
        <f t="shared" si="530"/>
        <v>0</v>
      </c>
      <c r="ES489" s="171">
        <f t="shared" si="531"/>
        <v>0</v>
      </c>
      <c r="ET489" s="171">
        <f t="shared" si="532"/>
        <v>0</v>
      </c>
      <c r="EU489" s="171">
        <f t="shared" si="533"/>
        <v>0</v>
      </c>
      <c r="EV489" s="172">
        <f t="shared" si="534"/>
        <v>0</v>
      </c>
      <c r="EW489" s="127"/>
      <c r="EX489" s="248">
        <f t="shared" si="561"/>
        <v>0</v>
      </c>
      <c r="EY489" s="174">
        <f>(L489*regular)+(M489*Cadeirantee)</f>
        <v>0</v>
      </c>
      <c r="EZ489" s="249">
        <f>SUMIF(FG489:GJ489,"&gt;0")</f>
        <v>0</v>
      </c>
      <c r="FA489" s="249">
        <f>SUMIF(FG489:GJ489,"&lt;0")+SUMIF(GN489:HP489,"&lt;0")</f>
        <v>0</v>
      </c>
      <c r="FB489" s="174">
        <v>0</v>
      </c>
      <c r="FC489" s="126">
        <f>N489*km*'VALORES TABELA'!$B$13</f>
        <v>0</v>
      </c>
      <c r="FD489" s="250">
        <f t="shared" si="562"/>
        <v>0</v>
      </c>
      <c r="FE489" s="105"/>
      <c r="FF489" s="118"/>
      <c r="FG489" s="118"/>
      <c r="FH489" s="118"/>
      <c r="FI489" s="118"/>
      <c r="FJ489" s="118"/>
      <c r="FK489" s="118"/>
      <c r="FL489" s="118"/>
      <c r="FM489" s="118"/>
      <c r="FN489" s="118"/>
      <c r="FO489" s="118"/>
      <c r="FP489" s="118"/>
      <c r="FQ489" s="118"/>
      <c r="FR489" s="118"/>
      <c r="FS489" s="118"/>
      <c r="FT489" s="118"/>
      <c r="FU489" s="118"/>
      <c r="FV489" s="118"/>
      <c r="FW489" s="118"/>
      <c r="FX489" s="118"/>
      <c r="FY489" s="118"/>
      <c r="FZ489" s="118"/>
      <c r="GA489" s="118"/>
      <c r="GB489" s="118"/>
      <c r="GC489" s="118"/>
      <c r="GD489" s="118"/>
      <c r="GE489" s="118"/>
      <c r="GF489" s="118"/>
      <c r="GG489" s="118"/>
      <c r="GH489" s="118"/>
      <c r="GI489" s="118"/>
      <c r="GJ489" s="118"/>
      <c r="GK489" s="252"/>
      <c r="GL489" s="103">
        <f t="shared" si="535"/>
        <v>0</v>
      </c>
      <c r="GM489" s="124"/>
      <c r="GN489" s="104"/>
      <c r="GO489" s="104"/>
      <c r="GP489" s="104"/>
      <c r="GQ489" s="104"/>
      <c r="GR489" s="104"/>
      <c r="GS489" s="104"/>
      <c r="GT489" s="104"/>
      <c r="GU489" s="104"/>
      <c r="GV489" s="104"/>
      <c r="GW489" s="104"/>
      <c r="GX489" s="104"/>
      <c r="GY489" s="104"/>
      <c r="GZ489" s="104"/>
      <c r="HA489" s="104"/>
      <c r="HB489" s="104"/>
      <c r="HC489" s="104"/>
      <c r="HD489" s="104"/>
      <c r="HE489" s="104"/>
      <c r="HF489" s="104"/>
      <c r="HG489" s="104"/>
      <c r="HH489" s="104"/>
      <c r="HI489" s="104"/>
      <c r="HJ489" s="104"/>
      <c r="HK489" s="104"/>
      <c r="HL489" s="104"/>
      <c r="HM489" s="104"/>
      <c r="HN489" s="104"/>
      <c r="HO489" s="104"/>
      <c r="HP489" s="104"/>
      <c r="HQ489" s="64"/>
      <c r="HR489" s="65"/>
      <c r="HS489" s="65"/>
      <c r="HT489" s="65"/>
      <c r="HU489" s="65"/>
      <c r="HV489" s="65"/>
      <c r="HW489" s="105"/>
      <c r="HX489" s="65"/>
      <c r="HY489" s="280">
        <f t="shared" si="563"/>
        <v>0</v>
      </c>
      <c r="HZ489" s="280">
        <f t="shared" si="564"/>
        <v>0</v>
      </c>
      <c r="IA489" s="280">
        <f t="shared" si="565"/>
        <v>0</v>
      </c>
      <c r="IB489" s="65"/>
      <c r="IC489" s="65"/>
    </row>
    <row r="490" spans="1:237" s="106" customFormat="1" ht="22.5" customHeight="1" thickBot="1" x14ac:dyDescent="0.3">
      <c r="A490" s="377" t="s">
        <v>3637</v>
      </c>
      <c r="B490" s="378" t="s">
        <v>3638</v>
      </c>
      <c r="C490" s="379" t="s">
        <v>3233</v>
      </c>
      <c r="D490" s="380" t="s">
        <v>3622</v>
      </c>
      <c r="E490" s="380" t="s">
        <v>3639</v>
      </c>
      <c r="F490" s="381" t="s">
        <v>3224</v>
      </c>
      <c r="G490" s="381" t="s">
        <v>3225</v>
      </c>
      <c r="H490" s="382" t="s">
        <v>199</v>
      </c>
      <c r="I490" s="383" t="s">
        <v>3640</v>
      </c>
      <c r="J490" s="421" t="s">
        <v>3268</v>
      </c>
      <c r="K490" s="424" t="s">
        <v>60</v>
      </c>
      <c r="L490" s="329">
        <f>CONTINUA!BV490</f>
        <v>0</v>
      </c>
      <c r="M490" s="329">
        <f>CONTINUA!BW490</f>
        <v>0</v>
      </c>
      <c r="N490" s="895"/>
      <c r="O490" s="896" t="s">
        <v>4045</v>
      </c>
      <c r="P490" s="897" t="s">
        <v>4035</v>
      </c>
      <c r="Q490" s="400"/>
      <c r="R490" s="401"/>
      <c r="S490" s="400"/>
      <c r="T490" s="401"/>
      <c r="U490" s="400"/>
      <c r="V490" s="401"/>
      <c r="W490" s="400"/>
      <c r="X490" s="401"/>
      <c r="Y490" s="400"/>
      <c r="Z490" s="401"/>
      <c r="AA490" s="400"/>
      <c r="AB490" s="401"/>
      <c r="AC490" s="400"/>
      <c r="AD490" s="401"/>
      <c r="AE490" s="400"/>
      <c r="AF490" s="401"/>
      <c r="AG490" s="400"/>
      <c r="AH490" s="401"/>
      <c r="AI490" s="400"/>
      <c r="AJ490" s="401"/>
      <c r="AK490" s="400"/>
      <c r="AL490" s="401"/>
      <c r="AM490" s="400"/>
      <c r="AN490" s="401"/>
      <c r="AO490" s="400"/>
      <c r="AP490" s="401"/>
      <c r="AQ490" s="400"/>
      <c r="AR490" s="401"/>
      <c r="AS490" s="400"/>
      <c r="AT490" s="401"/>
      <c r="AU490" s="400"/>
      <c r="AV490" s="401"/>
      <c r="AW490" s="400"/>
      <c r="AX490" s="401"/>
      <c r="AY490" s="400"/>
      <c r="AZ490" s="401"/>
      <c r="BA490" s="400"/>
      <c r="BB490" s="401"/>
      <c r="BC490" s="400"/>
      <c r="BD490" s="401"/>
      <c r="BE490" s="400"/>
      <c r="BF490" s="401"/>
      <c r="BG490" s="400"/>
      <c r="BH490" s="401"/>
      <c r="BI490" s="400"/>
      <c r="BJ490" s="401"/>
      <c r="BK490" s="400"/>
      <c r="BL490" s="401"/>
      <c r="BM490" s="400"/>
      <c r="BN490" s="401"/>
      <c r="BO490" s="400"/>
      <c r="BP490" s="401"/>
      <c r="BQ490" s="400"/>
      <c r="BR490" s="401"/>
      <c r="BS490" s="400"/>
      <c r="BT490" s="401"/>
      <c r="BU490" s="400"/>
      <c r="BV490" s="401"/>
      <c r="BW490" s="400"/>
      <c r="BX490" s="401"/>
      <c r="BY490" s="400"/>
      <c r="BZ490" s="401"/>
      <c r="CA490" s="400"/>
      <c r="CB490" s="401"/>
      <c r="CC490" s="400"/>
      <c r="CD490" s="401"/>
      <c r="CE490" s="400"/>
      <c r="CF490" s="401"/>
      <c r="CG490" s="400"/>
      <c r="CH490" s="401"/>
      <c r="CI490" s="400"/>
      <c r="CJ490" s="401"/>
      <c r="CK490" s="400"/>
      <c r="CL490" s="401"/>
      <c r="CM490" s="400"/>
      <c r="CN490" s="401"/>
      <c r="CO490" s="400"/>
      <c r="CP490" s="401"/>
      <c r="CQ490" s="400"/>
      <c r="CR490" s="401"/>
      <c r="CS490" s="400"/>
      <c r="CT490" s="401"/>
      <c r="CU490" s="400"/>
      <c r="CV490" s="401"/>
      <c r="CW490" s="400"/>
      <c r="CX490" s="401"/>
      <c r="CY490" s="400"/>
      <c r="CZ490" s="401"/>
      <c r="DA490" s="400"/>
      <c r="DB490" s="401"/>
      <c r="DC490" s="400"/>
      <c r="DD490" s="401"/>
      <c r="DE490" s="400"/>
      <c r="DF490" s="401"/>
      <c r="DG490" s="400"/>
      <c r="DH490" s="401"/>
      <c r="DI490" s="400"/>
      <c r="DJ490" s="401"/>
      <c r="DK490" s="400"/>
      <c r="DL490" s="401"/>
      <c r="DM490" s="400"/>
      <c r="DN490" s="401"/>
      <c r="DO490" s="400"/>
      <c r="DP490" s="401"/>
      <c r="DQ490" s="400"/>
      <c r="DR490" s="401"/>
      <c r="DS490" s="400"/>
      <c r="DT490" s="401"/>
      <c r="DU490" s="400"/>
      <c r="DV490" s="401"/>
      <c r="DW490" s="400"/>
      <c r="DX490" s="401"/>
      <c r="DY490" s="400"/>
      <c r="DZ490" s="401"/>
      <c r="EA490" s="400"/>
      <c r="EB490" s="401"/>
      <c r="EC490" s="400"/>
      <c r="ED490" s="401"/>
      <c r="EE490" s="400"/>
      <c r="EF490" s="401"/>
      <c r="EG490" s="400"/>
      <c r="EH490" s="401"/>
      <c r="EI490" s="400"/>
      <c r="EJ490" s="447"/>
      <c r="EK490" s="512"/>
      <c r="EL490" s="515"/>
      <c r="EM490" s="450"/>
      <c r="EN490" s="348"/>
      <c r="EO490" s="348"/>
      <c r="EP490" s="179">
        <f t="shared" si="528"/>
        <v>0</v>
      </c>
      <c r="EQ490" s="179">
        <f t="shared" si="529"/>
        <v>0</v>
      </c>
      <c r="ER490" s="179">
        <f t="shared" si="530"/>
        <v>0</v>
      </c>
      <c r="ES490" s="179">
        <f t="shared" si="531"/>
        <v>0</v>
      </c>
      <c r="ET490" s="179">
        <f t="shared" si="532"/>
        <v>0</v>
      </c>
      <c r="EU490" s="179">
        <f t="shared" si="533"/>
        <v>0</v>
      </c>
      <c r="EV490" s="172">
        <f t="shared" si="534"/>
        <v>0</v>
      </c>
      <c r="EW490" s="253"/>
      <c r="EX490" s="254">
        <v>0</v>
      </c>
      <c r="EY490" s="180">
        <v>0</v>
      </c>
      <c r="EZ490" s="255">
        <v>0</v>
      </c>
      <c r="FA490" s="255">
        <v>0</v>
      </c>
      <c r="FB490" s="180">
        <f>SUM(FF490:GI490)/2</f>
        <v>0</v>
      </c>
      <c r="FC490" s="256">
        <f>N490*km*'VALORES TABELA'!$B$13</f>
        <v>0</v>
      </c>
      <c r="FD490" s="250">
        <f t="shared" si="562"/>
        <v>0</v>
      </c>
      <c r="FE490" s="257"/>
      <c r="FF490" s="181">
        <f>((Q490+S490)*Percapita)+((R490+T490)*Cadeirante)</f>
        <v>0</v>
      </c>
      <c r="FG490" s="181">
        <f>((U490+W490)*Percapita/30*FG$4)+((V490+X490)*Cadeirante/30*FG$4)</f>
        <v>0</v>
      </c>
      <c r="FH490" s="181">
        <f>((Y490+AA490)*Percapita/30*FH$4)+((Z490+AB490)*Cadeirante/30*FH$4)</f>
        <v>0</v>
      </c>
      <c r="FI490" s="181">
        <f>((AC490+AE490)*Percapita/30*FI$4)+((AD490+AF490)*Cadeirante/30*FI$4)</f>
        <v>0</v>
      </c>
      <c r="FJ490" s="181">
        <f>((AG490+AI490)*Percapita/30*FJ$4)+((AH490+AJ490)*Cadeirante/30*FJ$4)</f>
        <v>0</v>
      </c>
      <c r="FK490" s="181">
        <f>((AK490+AM490)*Percapita/30*FK$4)+((AL490+AN490)*Cadeirante/30*FK$4)</f>
        <v>0</v>
      </c>
      <c r="FL490" s="181">
        <f>((AO490+AQ490)*Percapita/30*FL$4)+((AP490+AR490)*Cadeirante/30*FL$4)</f>
        <v>0</v>
      </c>
      <c r="FM490" s="181">
        <f>((AS490+AU490)*Percapita/30*FM$4)+((AT490+AV490)*Cadeirante/30*FM$4)</f>
        <v>0</v>
      </c>
      <c r="FN490" s="181">
        <f>((AW490+AY490)*Percapita/30*FN$4)+((AX490+AZ490)*Cadeirante/30*FN$4)</f>
        <v>0</v>
      </c>
      <c r="FO490" s="181">
        <f>((BA490+BC490)*Percapita/30*FO$4)+((BB490+BD490)*Cadeirante/30*FO$4)</f>
        <v>0</v>
      </c>
      <c r="FP490" s="181">
        <f>((BE490+BG490)*Percapita/30*FP$4)+((BF490+BH490)*Cadeirante/30*FP$4)</f>
        <v>0</v>
      </c>
      <c r="FQ490" s="181">
        <f>((BI490+BK490)*Percapita/30*FQ$4)+((BJ490+BL490)*Cadeirante/30*FQ$4)</f>
        <v>0</v>
      </c>
      <c r="FR490" s="181">
        <f>((BM490+BO490)*Percapita/30*FR$4)+((BN490+BP490)*Cadeirante/30*FR$4)</f>
        <v>0</v>
      </c>
      <c r="FS490" s="181">
        <f>((BQ490+BS490)*Percapita/30*FS$4)+((BR490+BT490)*Cadeirante/30*FS$4)</f>
        <v>0</v>
      </c>
      <c r="FT490" s="181">
        <f>((BU490+BW490)*Percapita/30*FT$4)+((BV490+BX490)*Cadeirante/30*FT$4)</f>
        <v>0</v>
      </c>
      <c r="FU490" s="181">
        <f>((BY490+CA490)*Percapita/30*FU$4)+((BZ490+CB490)*Cadeirante/30*FU$4)</f>
        <v>0</v>
      </c>
      <c r="FV490" s="181">
        <f>((CC490+CE490)*Percapita/30*FV$4)+((CD490+CF490)*Cadeirante/30*FV$4)</f>
        <v>0</v>
      </c>
      <c r="FW490" s="181">
        <f>((CG490+CI490)*Percapita/30*FW$4)+((CI490+CK490)*Cadeirante/30*FW$4)</f>
        <v>0</v>
      </c>
      <c r="FX490" s="181">
        <f>((CK490+CM490)*Percapita/30*FX$4)+((CL490+CN490)*Cadeirante/30*FX$4)</f>
        <v>0</v>
      </c>
      <c r="FY490" s="181">
        <f>((CO490+CQ490)*Percapita/30*FY$4)+((CP490+CR490)*Cadeirante/30*FY$4)</f>
        <v>0</v>
      </c>
      <c r="FZ490" s="181">
        <f>((CS490+CU490)*Percapita/30*FZ$4)+((CT490+CV490)*Cadeirante/30*FZ$4)</f>
        <v>0</v>
      </c>
      <c r="GA490" s="181">
        <f>((CW490+CY490)*Percapita/30*GA$4)+((CX490+CZ490)*Cadeirante/30*GA$4)</f>
        <v>0</v>
      </c>
      <c r="GB490" s="181">
        <f>((DA490+DC490)*Percapita/30*GB$4)+((DB490+DD490)*Cadeirante/30*GB$4)</f>
        <v>0</v>
      </c>
      <c r="GC490" s="181">
        <f>((DE490+DG490)*Percapita/30*GC$4)+((DF490+DH490)*Cadeirante/30*GC$4)</f>
        <v>0</v>
      </c>
      <c r="GD490" s="181">
        <f>((DI490+DK490)*Percapita/30*GD$4)+((DJ490+DL490)*Cadeirante/30*GD$4)</f>
        <v>0</v>
      </c>
      <c r="GE490" s="181">
        <f>((DM490+DO490)*Percapita/30*GE$4)+((DN490+DP490)*Cadeirante/30*GE$4)</f>
        <v>0</v>
      </c>
      <c r="GF490" s="181">
        <f>((DQ490+DS490)*Percapita/30*GF$4)+((DR490+DT490)*Cadeirante/30*GF$4)</f>
        <v>0</v>
      </c>
      <c r="GG490" s="181">
        <f>((DU490+DW490)*Percapita/30*GG$4)+((DV490+DX490)*Cadeirante/30*GG$4)</f>
        <v>0</v>
      </c>
      <c r="GH490" s="181">
        <f>((DY490+EA490)*Percapita/30*GH$4)+((DZ490+EB490)*Cadeirante/30*GH$4)</f>
        <v>0</v>
      </c>
      <c r="GI490" s="181">
        <f>((EC490+EE490)*Percapita/30*GI$4)+((ED490+EF490)*Cadeirante/30*GI$4)</f>
        <v>0</v>
      </c>
      <c r="GJ490" s="181">
        <f>((EG490+EI490)*Percapita)+((EH490+EJ490)*Cadeirante)</f>
        <v>0</v>
      </c>
      <c r="GK490" s="258"/>
      <c r="GL490" s="103">
        <f t="shared" si="535"/>
        <v>0</v>
      </c>
      <c r="GM490" s="124"/>
      <c r="GN490" s="182"/>
      <c r="GO490" s="182"/>
      <c r="GP490" s="182"/>
      <c r="GQ490" s="182"/>
      <c r="GR490" s="182"/>
      <c r="GS490" s="182"/>
      <c r="GT490" s="182"/>
      <c r="GU490" s="182"/>
      <c r="GV490" s="182"/>
      <c r="GW490" s="182"/>
      <c r="GX490" s="182"/>
      <c r="GY490" s="182"/>
      <c r="GZ490" s="182"/>
      <c r="HA490" s="182"/>
      <c r="HB490" s="182"/>
      <c r="HC490" s="182"/>
      <c r="HD490" s="182"/>
      <c r="HE490" s="182"/>
      <c r="HF490" s="182"/>
      <c r="HG490" s="182"/>
      <c r="HH490" s="182"/>
      <c r="HI490" s="182"/>
      <c r="HJ490" s="182"/>
      <c r="HK490" s="182"/>
      <c r="HL490" s="182"/>
      <c r="HM490" s="182"/>
      <c r="HN490" s="182"/>
      <c r="HO490" s="182"/>
      <c r="HP490" s="259"/>
      <c r="HQ490" s="64"/>
      <c r="HW490" s="257"/>
      <c r="HY490" s="280">
        <f t="shared" si="563"/>
        <v>0</v>
      </c>
      <c r="HZ490" s="280">
        <f t="shared" si="564"/>
        <v>0</v>
      </c>
      <c r="IA490" s="280">
        <f t="shared" si="565"/>
        <v>0</v>
      </c>
    </row>
    <row r="491" spans="1:237" s="106" customFormat="1" ht="22.5" customHeight="1" x14ac:dyDescent="0.25">
      <c r="A491" t="s">
        <v>3641</v>
      </c>
      <c r="B491" s="522" t="s">
        <v>3642</v>
      </c>
      <c r="C491" s="523">
        <v>4</v>
      </c>
      <c r="D491" s="524" t="s">
        <v>3622</v>
      </c>
      <c r="E491" s="524" t="s">
        <v>3643</v>
      </c>
      <c r="F491" s="525" t="s">
        <v>3224</v>
      </c>
      <c r="G491" s="525" t="s">
        <v>3225</v>
      </c>
      <c r="H491" s="350" t="s">
        <v>199</v>
      </c>
      <c r="I491" s="351" t="s">
        <v>3644</v>
      </c>
      <c r="J491" s="409" t="s">
        <v>3231</v>
      </c>
      <c r="K491" s="410" t="s">
        <v>3232</v>
      </c>
      <c r="L491" s="329">
        <f>CONTINUA!BV491</f>
        <v>0</v>
      </c>
      <c r="M491" s="329">
        <f>CONTINUA!BW491</f>
        <v>0</v>
      </c>
      <c r="N491" s="895"/>
      <c r="O491" s="896" t="s">
        <v>4045</v>
      </c>
      <c r="P491" s="897" t="s">
        <v>4035</v>
      </c>
      <c r="Q491" s="400"/>
      <c r="R491" s="401"/>
      <c r="S491" s="400"/>
      <c r="T491" s="401"/>
      <c r="U491" s="400"/>
      <c r="V491" s="401"/>
      <c r="W491" s="400"/>
      <c r="X491" s="401"/>
      <c r="Y491" s="400"/>
      <c r="Z491" s="401"/>
      <c r="AA491" s="400"/>
      <c r="AB491" s="401"/>
      <c r="AC491" s="400"/>
      <c r="AD491" s="401"/>
      <c r="AE491" s="400"/>
      <c r="AF491" s="401"/>
      <c r="AG491" s="400"/>
      <c r="AH491" s="401"/>
      <c r="AI491" s="400"/>
      <c r="AJ491" s="401"/>
      <c r="AK491" s="400"/>
      <c r="AL491" s="401"/>
      <c r="AM491" s="400"/>
      <c r="AN491" s="401"/>
      <c r="AO491" s="400"/>
      <c r="AP491" s="401"/>
      <c r="AQ491" s="400"/>
      <c r="AR491" s="401"/>
      <c r="AS491" s="400"/>
      <c r="AT491" s="401"/>
      <c r="AU491" s="400"/>
      <c r="AV491" s="401"/>
      <c r="AW491" s="400"/>
      <c r="AX491" s="401"/>
      <c r="AY491" s="400"/>
      <c r="AZ491" s="401"/>
      <c r="BA491" s="400"/>
      <c r="BB491" s="401"/>
      <c r="BC491" s="400"/>
      <c r="BD491" s="401"/>
      <c r="BE491" s="400"/>
      <c r="BF491" s="401"/>
      <c r="BG491" s="400"/>
      <c r="BH491" s="401"/>
      <c r="BI491" s="400"/>
      <c r="BJ491" s="401"/>
      <c r="BK491" s="400"/>
      <c r="BL491" s="401"/>
      <c r="BM491" s="400"/>
      <c r="BN491" s="401"/>
      <c r="BO491" s="400"/>
      <c r="BP491" s="401"/>
      <c r="BQ491" s="400"/>
      <c r="BR491" s="401"/>
      <c r="BS491" s="400"/>
      <c r="BT491" s="401"/>
      <c r="BU491" s="400"/>
      <c r="BV491" s="401"/>
      <c r="BW491" s="400"/>
      <c r="BX491" s="401"/>
      <c r="BY491" s="400"/>
      <c r="BZ491" s="401"/>
      <c r="CA491" s="400"/>
      <c r="CB491" s="401"/>
      <c r="CC491" s="400"/>
      <c r="CD491" s="401"/>
      <c r="CE491" s="400"/>
      <c r="CF491" s="401"/>
      <c r="CG491" s="400"/>
      <c r="CH491" s="401"/>
      <c r="CI491" s="400"/>
      <c r="CJ491" s="401"/>
      <c r="CK491" s="400"/>
      <c r="CL491" s="401"/>
      <c r="CM491" s="400"/>
      <c r="CN491" s="401"/>
      <c r="CO491" s="400"/>
      <c r="CP491" s="401"/>
      <c r="CQ491" s="400"/>
      <c r="CR491" s="401"/>
      <c r="CS491" s="400"/>
      <c r="CT491" s="401"/>
      <c r="CU491" s="400"/>
      <c r="CV491" s="401"/>
      <c r="CW491" s="400"/>
      <c r="CX491" s="401"/>
      <c r="CY491" s="400"/>
      <c r="CZ491" s="401"/>
      <c r="DA491" s="400"/>
      <c r="DB491" s="401"/>
      <c r="DC491" s="400"/>
      <c r="DD491" s="401"/>
      <c r="DE491" s="400"/>
      <c r="DF491" s="401"/>
      <c r="DG491" s="400"/>
      <c r="DH491" s="401"/>
      <c r="DI491" s="400"/>
      <c r="DJ491" s="401"/>
      <c r="DK491" s="400"/>
      <c r="DL491" s="401"/>
      <c r="DM491" s="400"/>
      <c r="DN491" s="401"/>
      <c r="DO491" s="400"/>
      <c r="DP491" s="401"/>
      <c r="DQ491" s="400"/>
      <c r="DR491" s="401"/>
      <c r="DS491" s="400"/>
      <c r="DT491" s="401"/>
      <c r="DU491" s="400"/>
      <c r="DV491" s="401"/>
      <c r="DW491" s="400"/>
      <c r="DX491" s="401"/>
      <c r="DY491" s="400"/>
      <c r="DZ491" s="401"/>
      <c r="EA491" s="400"/>
      <c r="EB491" s="401"/>
      <c r="EC491" s="400"/>
      <c r="ED491" s="401"/>
      <c r="EE491" s="400"/>
      <c r="EF491" s="401"/>
      <c r="EG491" s="400"/>
      <c r="EH491" s="401"/>
      <c r="EI491" s="400"/>
      <c r="EJ491" s="447"/>
      <c r="EK491" s="510"/>
      <c r="EL491" s="513"/>
      <c r="EM491" s="520"/>
      <c r="EN491" s="520"/>
      <c r="EO491" s="520"/>
      <c r="EP491" s="171">
        <f t="shared" si="528"/>
        <v>0</v>
      </c>
      <c r="EQ491" s="171">
        <f t="shared" si="529"/>
        <v>0</v>
      </c>
      <c r="ER491" s="171">
        <f t="shared" si="530"/>
        <v>0</v>
      </c>
      <c r="ES491" s="171">
        <f t="shared" si="531"/>
        <v>0</v>
      </c>
      <c r="ET491" s="171">
        <f t="shared" si="532"/>
        <v>0</v>
      </c>
      <c r="EU491" s="171">
        <f t="shared" si="533"/>
        <v>0</v>
      </c>
      <c r="EV491" s="172">
        <f t="shared" si="534"/>
        <v>0</v>
      </c>
      <c r="EW491" s="367">
        <f>IF(C491=4,IF(MAX(Q491:EJ493)&gt;0,(Especiall/30*(IF(($G491-$F491)=($G$5-$F$5),30,IF(DAY($G491)=31,($G491-$F491),($G491-$F491)+1)))),0),0)</f>
        <v>11465.63</v>
      </c>
      <c r="EX491" s="248">
        <f t="shared" ref="EX491:EX494" si="566">FF491</f>
        <v>3081.84</v>
      </c>
      <c r="EY491" s="174">
        <f>(L491*regular)+(M491*Cadeirantee)</f>
        <v>0</v>
      </c>
      <c r="EZ491" s="249">
        <f>SUMIF(FG491:GJ491,"&gt;0")</f>
        <v>0</v>
      </c>
      <c r="FA491" s="249">
        <f>SUMIF(FG491:GJ491,"&lt;0")+SUMIF(GN491:HP491,"&lt;0")</f>
        <v>0</v>
      </c>
      <c r="FB491" s="174">
        <v>0</v>
      </c>
      <c r="FC491" s="175">
        <f>N491*km*'VALORES TABELA'!$B$13</f>
        <v>0</v>
      </c>
      <c r="FD491" s="250">
        <f>GL491</f>
        <v>0</v>
      </c>
      <c r="FE491" s="176">
        <f>(EW491+EW492+EW493+EW494+EX491+EX492+EX493+EX494+EY491+EY492+EY493+EY494+EY495+EZ491+EZ492+EZ493+EZ494+FA491+FA492+FA493+FA494+FC491+FC492+FC493+FC494+HY491-HZ491-IA491+FD491+FD492+FD493+FD494+FB495)</f>
        <v>14547.47</v>
      </c>
      <c r="FF491" s="177">
        <f>IF(C491=4,SUM(Q491+Q492+Q493+S491+S492+S493)*Percapita/30*FF$4+(R491+R492+R493+T491+T492+T493)*Cadeirante/30*FF$4,IF(C491=3,IF(Q494+S494=10,Fixo/30*FF$4+(Q491+Q492+Q493+S491+S492+S493)*Percapita/30*FF$4+(R494+T494)*Cadeirante/30*FF$4,IF(Q494+S494&lt;=9,(Q494+S494)*Crechee/30*FF$4)+(R494+T494)*Cadeirante/30*FF$4+(Q491+Q492+Q493+S491+S492+S493)*Percapita/30*FF$4)+IF(Q494+S494&gt;=11,Fixo/30*FF$4+(Q494+S494-10)*Crechee/30*FF$4,0),IF(C491=2,IF(R491+R492+R493+R494+T491+T492+T493+T494=1,Cadeirante/30*FF$4,IF(R491+R492+R493+R494+T491+T492+T493+T494=2,Fixo/30*FF$4,IF(R491+R492+R493+R494+T491+T492+T493+T494&gt;2,Fixo/30*FF$4+(R491+R492+R493+R494+T491+T492+T493+T494-2)*Cadeirante/30*FF$4)))+(Q491+Q492+Q493+S491+S492+S493)*Percapita/30*FF$4+(Q494+S494)*Crechee/30*FF$4,IF(C491=1,IF(Q491+Q492+Q493+R491+R492+R493+S491+S492+S493+T491+T492+T493&lt;=15,(Q491+Q492+Q493+S491+S492+S493)*Percapita/30*FF$4,IF(Q491+Q492+Q493+R491+R492+R493+S491+S492+S493+T491+T492+T493&gt;=16,Fixo/30*FF$4+(Q491+Q492+Q493+R491+R492+R493+S491+S492+S493+T491+T492-16)*Percapita/30*FF$4))))))</f>
        <v>3081.84</v>
      </c>
      <c r="FG491" s="177">
        <f>IF(C491=4,SUM(U491+U492+U493+W491+W492+W493)*Percapita/30*FG$4+(V491+V492+V493+X491+X492+X493)*Cadeirante/30*FG$4,IF(C491=3,IF(U494+W494=10,Fixo/30*FG$4+(U491+U492+U493+W491+W492+W493)*Percapita/30*FG$4+(V494+X494)*Cadeirante/30*FG$4,IF(U494+W494&lt;=9,(U494+W494)*Crechee/30*FG$4)+(V494+X494)*Cadeirante/30*FG$4+(U491+U492+U493+W491+W492+W493)*Percapita/30*FG$4)+IF(U494+W494&gt;=11,Fixo/30*FG$4+(U494+W494-10)*Crechee/30*FG$4,0),IF(C491=2,IF(V491+V492+V493+V494+X491+X492+X493+X494=1,Cadeirante/30*FG$4,IF(V491+V492+V493+V494+X491+X492+X493+X494=2,Fixo/30*FG$4,IF(V491+V492+V493+V494+X491+X492+X493+X494&gt;2,Fixo/30*FG$4+(V491+V492+V493+V494+X491+X492+X493+X494-2)*Cadeirante/30*FG$4)))+(U491+U492+U493+W491+W492+W493)*Percapita/30*FG$4+(U494+W494)*Crechee/30*FG$4,IF(C491=1,IF(U491+U492+U493+V491+V492+V493+W491+W492+W493+X491+X492+X493&lt;=15,(U491+U492+U493+W491+W492+W493)*Percapita/30*FG$4,IF(U491+U492+U493+V491+V492+V493+W491+W492+W493+X491+X492+X493&gt;=16,Fixo/30*FG$4+(U491+U492+U493+V491+V492+V493+W491+W492+W493+X491+X492-16)*Percapita/30*FG$4))))))</f>
        <v>0</v>
      </c>
      <c r="FH491" s="177">
        <f>IF(C491=4,SUM(Y491+Y492+Y493+AA491+AA492+AA493)*Percapita/30*FH$4+(Z491+Z492+Z493+AB491+AB492+AB493)*Cadeirante/30*FH$4,IF(C491=3,IF(Y494+AA494=10,Fixo/30*FH$4+(Y491+Y492+Y493+AA491+AA492+AA493)*Percapita/30*FH$4+(Z494+AB494)*Cadeirante/30*FH$4,IF(Y494+AA494&lt;=9,(Y494+AA494)*Crechee/30*FH$4)+(Z494+AB494)*Cadeirante/30*FH$4+(Y491+Y492+Y493+AA491+AA492+AA493)*Percapita/30*FH$4)+IF(Y494+AA494&gt;=11,Fixo/30*FH$4+(Y494+AA494-10)*Crechee/30*FH$4,0),IF(C491=2,IF(Z491+Z492+Z493+Z494+AB491+AB492+AB493+AB494=1,Cadeirante/30*FH$4,IF(Z491+Z492+Z493+Z494+AB491+AB492+AB493+AB494=2,Fixo/30*FH$4,IF(Z491+Z492+Z493+Z494+AB491+AB492+AB493+AB494&gt;2,Fixo/30*FH$4+(Z491+Z492+Z493+Z494+AB491+AB492+AB493+AB494-2)*Cadeirante/30*FH$4)))+(Y491+Y492+Y493+AA491+AA492+AA493)*Percapita/30*FH$4+(Y494+AA494)*Crechee/30*FH$4,IF(C491=1,IF(Y491+Y492+Y493+Z491+Z492+Z493+AA491+AA492+AA493+AB491+AB492+AB493&lt;=15,(Y491+Y492+Y493+AA491+AA492+AA493)*Percapita/30*FH$4,IF(Y491+Y492+Y493+Z491+Z492+Z493+AA491+AA492+AA493+AB491+AB492+AB493&gt;=16,Fixo/30*FH$4+(Y491+Y492+Y493+Z491+Z492+Z493+AA491+AA492+AA493+AB491+AB492-16)*Percapita/30*FH$4))))))</f>
        <v>0</v>
      </c>
      <c r="FI491" s="177">
        <f>IF(C491=4,SUM(AC491+AC492+AC493+AE491+AE492+AE493)*Percapita/30*FI$4+(AD491+AD492+AD493+AF491+AF492+AF493)*Cadeirante/30*FI$4,IF(C491=3,IF(AC494+AE494=10,Fixo/30*FI$4+(AC491+AC492+AC493+AE491+AE492+AE493)*Percapita/30*FI$4+(AD494+AF494)*Cadeirante/30*FI$4,IF(AC494+AE494&lt;=9,(AC494+AE494)*Crechee/30*FI$4)+(AD494+AF494)*Cadeirante/30*FI$4+(AC491+AC492+AC493+AE491+AE492+AE493)*Percapita/30*FI$4)+IF(AC494+AE494&gt;=11,Fixo/30*FI$4+(AC494+AE494-10)*Crechee/30*FI$4,0),IF(C491=2,IF(AD491+AD492+AD493+AD494+AF491+AF492+AF493+AF494=1,Cadeirante/30*FI$4,IF(AD491+AD492+AD493+AD494+AF491+AF492+AF493+AF494=2,Fixo/30*FI$4,IF(AD491+AD492+AD493+AD494+AF491+AF492+AF493+AF494&gt;2,Fixo/30*FI$4+(AD491+AD492+AD493+AD494+AF491+AF492+AF493+AF494-2)*Cadeirante/30*FI$4)))+(AC491+AC492+AC493+AE491+AE492+AE493)*Percapita/30*FI$4+(AC494+AE494)*Crechee/30*FI$4,IF(C491=1,IF(AC491+AC492+AC493+AD491+AD492+AD493+AE491+AE492+AE493+AF491+AF492+AF493&lt;=15,(AC491+AC492+AC493+AE491+AE492+AE493)*Percapita/30*FI$4,IF(AC491+AC492+AC493+AD491+AD492+AD493+AE491+AE492+AE493+AF491+AF492+AF493&gt;=16,Fixo/30*FI$4+(AC491+AC492+AC493+AD491+AD492+AD493+AE491+AE492+AE493+AF491+AF492-16)*Percapita/30*FI$4))))))</f>
        <v>0</v>
      </c>
      <c r="FJ491" s="177">
        <f>IF(C491=4,SUM(AG491+AG492+AG493+AI491+AI492+AI493)*Percapita/30*FJ$4+(AH491+AH492+AH493+AJ491+AJ492+AJ493)*Cadeirante/30*FJ$4,IF(C491=3,IF(AG494+AI494=10,Fixo/30*FJ$4+(AG491+AG492+AG493+AI491+AI492+AI493)*Percapita/30*FJ$4+(AH494+AJ494)*Cadeirante/30*FJ$4,IF(AG494+AI494&lt;=9,(AG494+AI494)*Crechee/30*FJ$4)+(AH494+AJ494)*Cadeirante/30*FJ$4+(AG491+AG492+AG493+AI491+AI492+AI493)*Percapita/30*FJ$4)+IF(AG494+AI494&gt;=11,Fixo/30*FJ$4+(AG494+AI494-10)*Crechee/30*FJ$4,0),IF(C491=2,IF(AH491+AH492+AH493+AH494+AJ491+AJ492+AJ493+AJ494=1,Cadeirante/30*FJ$4,IF(AH491+AH492+AH493+AH494+AJ491+AJ492+AJ493+AJ494=2,Fixo/30*FJ$4,IF(AH491+AH492+AH493+AH494+AJ491+AJ492+AJ493+AJ494&gt;2,Fixo/30*FJ$4+(AH491+AH492+AH493+AH494+AJ491+AJ492+AJ493+AJ494-2)*Cadeirante/30*FJ$4)))+(AG491+AG492+AG493+AI491+AI492+AI493)*Percapita/30*FJ$4+(AG494+AI494)*Crechee/30*FJ$4,IF(C491=1,IF(AG491+AG492+AG493+AH491+AH492+AH493+AI491+AI492+AI493+AJ491+AJ492+AJ493&lt;=15,(AG491+AG492+AG493+AI491+AI492+AI493)*Percapita/30*FJ$4,IF(AG491+AG492+AG493+AH491+AH492+AH493+AI491+AI492+AI493+AJ491+AJ492+AJ493&gt;=16,Fixo/30*FJ$4+(AG491+AG492+AG493+AH491+AH492+AH493+AI491+AI492+AI493+AJ491+AJ492-16)*Percapita/30*FJ$4))))))</f>
        <v>0</v>
      </c>
      <c r="FK491" s="177">
        <f>IF(C491=4,SUM(AK491+AK492+AK493+AM491+AM492+AM493)*Percapita/30*FK$4+(AL491+AL492+AL493+AN491+AN492+AN493)*Cadeirante/30*FK$4,IF(C491=3,IF(AK494+AM494=10,Fixo/30*FK$4+(AK491+AK492+AK493+AM491+AM492+AM493)*Percapita/30*FK$4+(AL494+AN494)*Cadeirante/30*FK$4,IF(AK494+AM494&lt;=9,(AK494+AM494)*Crechee/30*FK$4)+(AL494+AN494)*Cadeirante/30*FK$4+(AK491+AK492+AK493+AM491+AM492+AM493)*Percapita/30*FK$4)+IF(AK494+AM494&gt;=11,Fixo/30*FK$4+(AK494+AM494-10)*Crechee/30*FK$4,0),IF(C491=2,IF(AL491+AL492+AL493+AL494+AN491+AN492+AN493+AN494=1,Cadeirante/30*FK$4,IF(AL491+AL492+AL493+AL494+AN491+AN492+AN493+AN494=2,Fixo/30*FK$4,IF(AL491+AL492+AL493+AL494+AN491+AN492+AN493+AN494&gt;2,Fixo/30*FK$4+(AL491+AL492+AL493+AL494+AN491+AN492+AN493+AN494-2)*Cadeirante/30*FK$4)))+(AK491+AK492+AK493+AM491+AM492+AM493)*Percapita/30*FK$4+(AK494+AM494)*Crechee/30*FK$4,IF(C491=1,IF(AK491+AK492+AK493+AL491+AL492+AL493+AM491+AM492+AM493+AN491+AN492+AN493&lt;=15,(AK491+AK492+AK493+AM491+AM492+AM493)*Percapita/30*FK$4,IF(AK491+AK492+AK493+AL491+AL492+AL493+AM491+AM492+AM493+AN491+AN492+AN493&gt;=16,Fixo/30*FK$4+(AK491+AK492+AK493+AL491+AL492+AL493+AM491+AM492+AM493+AN491+AN492-16)*Percapita/30*FK$4))))))</f>
        <v>0</v>
      </c>
      <c r="FL491" s="177">
        <f>IF(C491=4,SUM(AO491+AO492+AO493+AQ491+AQ492+AQ493)*Percapita/30*FL$4+(AP491+AP492+AP493+AR491+AR492+AR493)*Cadeirante/30*FL$4,IF(C491=3,IF(AO494+AQ494=10,Fixo/30*FL$4+(AO491+AO492+AO493+AQ491+AQ492+AQ493)*Percapita/30*FL$4+(AP494+AR494)*Cadeirante/30*FL$4,IF(AO494+AQ494&lt;=9,(AO494+AQ494)*Crechee/30*FL$4)+(AP494+AR494)*Cadeirante/30*FL$4+(AO491+AO492+AO493+AQ491+AQ492+AQ493)*Percapita/30*FL$4)+IF(AO494+AQ494&gt;=11,Fixo/30*FL$4+(AO494+AQ494-10)*Crechee/30*FL$4,0),IF(C491=2,IF(AP491+AP492+AP493+AP494+AR491+AR492+AR493+AR494=1,Cadeirante/30*FL$4,IF(AP491+AP492+AP493+AP494+AR491+AR492+AR493+AR494=2,Fixo/30*FL$4,IF(AP491+AP492+AP493+AP494+AR491+AR492+AR493+AR494&gt;2,Fixo/30*FL$4+(AP491+AP492+AP493+AP494+AR491+AR492+AR493+AR494-2)*Cadeirante/30*FL$4)))+(AO491+AO492+AO493+AQ491+AQ492+AQ493)*Percapita/30*FL$4+(AO494+AQ494)*Crechee/30*FL$4,IF(C491=1,IF(AO491+AO492+AO493+AP491+AP492+AP493+AQ491+AQ492+AQ493+AR491+AR492+AR493&lt;=15,(AO491+AO492+AO493+AQ491+AQ492+AQ493)*Percapita/30*FL$4,IF(AO491+AO492+AO493+AP491+AP492+AP493+AQ491+AQ492+AQ493+AR491+AR492+AR493&gt;=16,Fixo/30*FL$4+(AO491+AO492+AO493+AP491+AP492+AP493+AQ491+AQ492+AQ493+AR491+AR492-16)*Percapita/30*FL$4))))))</f>
        <v>0</v>
      </c>
      <c r="FM491" s="177">
        <f>IF(C491=4,SUM(AS491+AS492+AS493+AU491+AU492+AU493)*Percapita/30*FM$4+(AT491+AT492+AT493+AV491+AV492+AV493)*Cadeirante/30*FM$4,IF(C491=3,IF(AS494+AU494=10,Fixo/30*FM$4+(AS491+AS492+AS493+AU491+AU492+AU493)*Percapita/30*FM$4+(AT494+AV494)*Cadeirante/30*FM$4,IF(AS494+AU494&lt;=9,(AS494+AU494)*Crechee/30*FM$4)+(AT494+AV494)*Cadeirante/30*FM$4+(AS491+AS492+AS493+AU491+AU492+AU493)*Percapita/30*FM$4)+IF(AS494+AU494&gt;=11,Fixo/30*FM$4+(AS494+AU494-10)*Crechee/30*FM$4,0),IF(C491=2,IF(AT491+AT492+AT493+AT494+AV491+AV492+AV493+AV494=1,Cadeirante/30*FM$4,IF(AT491+AT492+AT493+AT494+AV491+AV492+AV493+AV494=2,Fixo/30*FM$4,IF(AT491+AT492+AT493+AT494+AV491+AV492+AV493+AV494&gt;2,Fixo/30*FM$4+(AT491+AT492+AT493+AT494+AV491+AV492+AV493+AV494-2)*Cadeirante/30*FM$4)))+(AS491+AS492+AS493+AU491+AU492+AU493)*Percapita/30*FM$4+(AS494+AU494)*Crechee/30*FM$4,IF(C491=1,IF(AS491+AS492+AS493+AT491+AT492+AT493+AU491+AU492+AU493+AV491+AV492+AV493&lt;=15,(AS491+AS492+AS493+AU491+AU492+AU493)*Percapita/30*FM$4,IF(AS491+AS492+AS493+AT491+AT492+AT493+AU491+AU492+AU493+AV491+AV492+AV493&gt;=16,Fixo/30*FM$4+(AS491+AS492+AS493+AT491+AT492+AT493+AU491+AU492+AU493+AV491+AV492-16)*Percapita/30*FM$4))))))</f>
        <v>0</v>
      </c>
      <c r="FN491" s="177">
        <f>IF(C491=4,SUM(AW491+AW492+AW493+AY491+AY492+AY493)*Percapita/30*FN$4+(AX491+AX492+AX493+AZ491+AZ492+AZ493)*Cadeirante/30*FN$4,IF(C491=3,IF(AW494+AY494=10,Fixo/30*FN$4+(AW491+AW492+AW493+AY491+AY492+AY493)*Percapita/30*FN$4+(AX494+AZ494)*Cadeirante/30*FN$4,IF(AW494+AY494&lt;=9,(AW494+AY494)*Crechee/30*FN$4)+(AX494+AZ494)*Cadeirante/30*FN$4+(AW491+AW492+AW493+AY491+AY492+AY493)*Percapita/30*FN$4)+IF(AW494+AY494&gt;=11,Fixo/30*FN$4+(AW494+AY494-10)*Crechee/30*FN$4,0),IF(C491=2,IF(AX491+AX492+AX493+AX494+AZ491+AZ492+AZ493+AZ494=1,Cadeirante/30*FN$4,IF(AX491+AX492+AX493+AX494+AZ491+AZ492+AZ493+AZ494=2,Fixo/30*FN$4,IF(AX491+AX492+AX493+AX494+AZ491+AZ492+AZ493+AZ494&gt;2,Fixo/30*FN$4+(AX491+AX492+AX493+AX494+AZ491+AZ492+AZ493+AZ494-2)*Cadeirante/30*FN$4)))+(AW491+AW492+AW493+AY491+AY492+AY493)*Percapita/30*FN$4+(AW494+AY494)*Crechee/30*FN$4,IF(C491=1,IF(AW491+AW492+AW493+AX491+AX492+AX493+AY491+AY492+AY493+AZ491+AZ492+AZ493&lt;=15,(AW491+AW492+AW493+AY491+AY492+AY493)*Percapita/30*FN$4,IF(AW491+AW492+AW493+AX491+AX492+AX493+AY491+AY492+AY493+AZ491+AZ492+AZ493&gt;=16,Fixo/30*FN$4+(AW491+AW492+AW493+AX491+AX492+AX493+AY491+AY492+AY493+AZ491+AZ492-16)*Percapita/30*FN$4))))))</f>
        <v>0</v>
      </c>
      <c r="FO491" s="177">
        <f>IF(C491=4,SUM(BA491+BA492+BA493+BC491+BC492+BC493)*Percapita/30*FO$4+(BB491+BB492+BB493+BD491+BD492+BD493)*Cadeirante/30*FO$4,IF(C491=3,IF(BA494+BC494=10,Fixo/30*FO$4+(BA491+BA492+BA493+BC491+BC492+BC493)*Percapita/30*FO$4+(BB494+BD494)*Cadeirante/30*FO$4,IF(BA494+BC494&lt;=9,(BA494+BC494)*Crechee/30*FO$4)+(BB494+BD494)*Cadeirante/30*FO$4+(BA491+BA492+BA493+BC491+BC492+BC493)*Percapita/30*FO$4)+IF(BA494+BC494&gt;=11,Fixo/30*FO$4+(BA494+BC494-10)*Crechee/30*FO$4,0),IF(C491=2,IF(BB491+BB492+BB493+BB494+BD491+BD492+BD493+BD494=1,Cadeirante/30*FO$4,IF(BB491+BB492+BB493+BB494+BD491+BD492+BD493+BD494=2,Fixo/30*FO$4,IF(BB491+BB492+BB493+BB494+BD491+BD492+BD493+BD494&gt;2,Fixo/30*FO$4+(BB491+BB492+BB493+BB494+BD491+BD492+BD493+BD494-2)*Cadeirante/30*FO$4)))+(BA491+BA492+BA493+BC491+BC492+BC493)*Percapita/30*FO$4+(BA494+BC494)*Crechee/30*FO$4,IF(C491=1,IF(BA491+BA492+BA493+BB491+BB492+BB493+BC491+BC492+BC493+BD491+BD492+BD493&lt;=15,(BA491+BA492+BA493+BC491+BC492+BC493)*Percapita/30*FO$4,IF(BA491+BA492+BA493+BB491+BB492+BB493+BC491+BC492+BC493+BD491+BD492+BD493&gt;=16,Fixo/30*FO$4+(BA491+BA492+BA493+BB491+BB492+BB493+BC491+BC492+BC493+BD491+BD492-16)*Percapita/30*FO$4))))))</f>
        <v>0</v>
      </c>
      <c r="FP491" s="177">
        <f>IF(C491=4,SUM(BE491+BE492+BE493+BG491+BG492+BG493)*Percapita/30*FP$4+(BF491+BF492+BF493+BH491+BH492+BH493)*Cadeirante/30*FP$4,IF(C491=3,IF(BE494+BG494=10,Fixo/30*FP$4+(BE491+BE492+BE493+BG491+BG492+BG493)*Percapita/30*FP$4+(BF494+BH494)*Cadeirante/30*FP$4,IF(BE494+BG494&lt;=9,(BE494+BG494)*Crechee/30*FP$4)+(BF494+BH494)*Cadeirante/30*FP$4+(BE491+BE492+BE493+BG491+BG492+BG493)*Percapita/30*FP$4)+IF(BE494+BG494&gt;=11,Fixo/30*FP$4+(BE494+BG494-10)*Crechee/30*FP$4,0),IF(C491=2,IF(BF491+BF492+BF493+BF494+BH491+BH492+BH493+BH494=1,Cadeirante/30*FP$4,IF(BF491+BF492+BF493+BF494+BH491+BH492+BH493+BH494=2,Fixo/30*FP$4,IF(BF491+BF492+BF493+BF494+BH491+BH492+BH493+BH494&gt;2,Fixo/30*FP$4+(BF491+BF492+BF493+BF494+BH491+BH492+BH493+BH494-2)*Cadeirante/30*FP$4)))+(BE491+BE492+BE493+BG491+BG492+BG493)*Percapita/30*FP$4+(BE494+BG494)*Crechee/30*FP$4,IF(C491=1,IF(BE491+BE492+BE493+BF491+BF492+BF493+BG491+BG492+BG493+BH491+BH492+BH493&lt;=15,(BE491+BE492+BE493+BG491+BG492+BG493)*Percapita/30*FP$4,IF(BE491+BE492+BE493+BF491+BF492+BF493+BG491+BG492+BG493+BH491+BH492+BH493&gt;=16,Fixo/30*FP$4+(BE491+BE492+BE493+BF491+BF492+BF493+BG491+BG492+BG493+BH491+BH492-16)*Percapita/30*FP$4))))))</f>
        <v>0</v>
      </c>
      <c r="FQ491" s="177">
        <f>IF(C491=4,SUM(BI491+BI492+BI493+BK491+BK492+BK493)*Percapita/30*FQ$4+(BJ491+BJ492+BJ493+BL491+BL492+BL493)*Cadeirante/30*FQ$4,IF(C491=3,IF(BI494+BK494=10,Fixo/30*FQ$4+(BI491+BI492+BI493+BK491+BK492+BK493)*Percapita/30*FQ$4+(BJ494+BL494)*Cadeirante/30*FQ$4,IF(BI494+BK494&lt;=9,(BI494+BK494)*Crechee/30*FQ$4)+(BJ494+BL494)*Cadeirante/30*FQ$4+(BI491+BI492+BI493+BK491+BK492+BK493)*Percapita/30*FQ$4)+IF(BI494+BK494&gt;=11,Fixo/30*FQ$4+(BI494+BK494-10)*Crechee/30*FQ$4,0),IF(C491=2,IF(BJ491+BJ492+BJ493+BJ494+BL491+BL492+BL493+BL494=1,Cadeirante/30*FQ$4,IF(BJ491+BJ492+BJ493+BJ494+BL491+BL492+BL493+BL494=2,Fixo/30*FQ$4,IF(BJ491+BJ492+BJ493+BJ494+BL491+BL492+BL493+BL494&gt;2,Fixo/30*FQ$4+(BJ491+BJ492+BJ493+BJ494+BL491+BL492+BL493+BL494-2)*Cadeirante/30*FQ$4)))+(BI491+BI492+BI493+BK491+BK492+BK493)*Percapita/30*FQ$4+(BI494+BK494)*Crechee/30*FQ$4,IF(C491=1,IF(BI491+BI492+BI493+BJ491+BJ492+BJ493+BK491+BK492+BK493+BL491+BL492+BL493&lt;=15,(BI491+BI492+BI493+BK491+BK492+BK493)*Percapita/30*FQ$4,IF(BI491+BI492+BI493+BJ491+BJ492+BJ493+BK491+BK492+BK493+BL491+BL492+BL493&gt;=16,Fixo/30*FQ$4+(BI491+BI492+BI493+BJ491+BJ492+BJ493+BK491+BK492+BK493+BL491+BL492-16)*Percapita/30*FQ$4))))))</f>
        <v>0</v>
      </c>
      <c r="FR491" s="177">
        <f>IF(C491=4,SUM(BM491+BM492+BM493+BO491+BO492+BO493)*Percapita/30*FR$4+(BN491+BN492+BN493+BP491+BP492+BP493)*Cadeirante/30*FR$4,IF(C491=3,IF(BM494+BO494=10,Fixo/30*FR$4+(BM491+BM492+BM493+BO491+BO492+BO493)*Percapita/30*FR$4+(BN494+BP494)*Cadeirante/30*FR$4,IF(BM494+BO494&lt;=9,(BM494+BO494)*Crechee/30*FR$4)+(BN494+BP494)*Cadeirante/30*FR$4+(BM491+BM492+BM493+BO491+BO492+BO493)*Percapita/30*FR$4)+IF(BM494+BO494&gt;=11,Fixo/30*FR$4+(BM494+BO494-10)*Crechee/30*FR$4,0),IF(C491=2,IF(BN491+BN492+BN493+BN494+BP491+BP492+BP493+BP494=1,Cadeirante/30*FR$4,IF(BN491+BN492+BN493+BN494+BP491+BP492+BP493+BP494=2,Fixo/30*FR$4,IF(BN491+BN492+BN493+BN494+BP491+BP492+BP493+BP494&gt;2,Fixo/30*FR$4+(BN491+BN492+BN493+BN494+BP491+BP492+BP493+BP494-2)*Cadeirante/30*FR$4)))+(BM491+BM492+BM493+BO491+BO492+BO493)*Percapita/30*FR$4+(BM494+BO494)*Crechee/30*FR$4,IF(C491=1,IF(BM491+BM492+BM493+BN491+BN492+BN493+BO491+BO492+BO493+BP491+BP492+BP493&lt;=15,(BM491+BM492+BM493+BO491+BO492+BO493)*Percapita/30*FR$4,IF(BM491+BM492+BM493+BN491+BN492+BN493+BO491+BO492+BO493+BP491+BP492+BP493&gt;=16,Fixo/30*FR$4+(BM491+BM492+BM493+BN491+BN492+BN493+BO491+BO492+BO493+BP491+BP492-16)*Percapita/30*FR$4))))))</f>
        <v>0</v>
      </c>
      <c r="FS491" s="177">
        <f>IF(C491=4,SUM(BQ491+BQ492+BQ493+BS491+BS492+BS493)*Percapita/30*FS$4+(BR491+BR492+BR493+BT491+BT492+BT493)*Cadeirante/30*FS$4,IF(C491=3,IF(BQ494+BS494=10,Fixo/30*FS$4+(BQ491+BQ492+BQ493+BS491+BS492+BS493)*Percapita/30*FS$4+(BR494+BT494)*Cadeirante/30*FS$4,IF(BQ494+BS494&lt;=9,(BQ494+BS494)*Crechee/30*FS$4)+(BR494+BT494)*Cadeirante/30*FS$4+(BQ491+BQ492+BQ493+BS491+BS492+BS493)*Percapita/30*FS$4)+IF(BQ494+BS494&gt;=11,Fixo/30*FS$4+(BQ494+BS494-10)*Crechee/30*FS$4,0),IF(C491=2,IF(BR491+BR492+BR493+BR494+BT491+BT492+BT493+BT494=1,Cadeirante/30*FS$4,IF(BR491+BR492+BR493+BR494+BT491+BT492+BT493+BT494=2,Fixo/30*FS$4,IF(BR491+BR492+BR493+BR494+BT491+BT492+BT493+BT494&gt;2,Fixo/30*FS$4+(BR491+BR492+BR493+BR494+BT491+BT492+BT493+BT494-2)*Cadeirante/30*FS$4)))+(BQ491+BQ492+BQ493+BS491+BS492+BS493)*Percapita/30*FS$4+(BQ494+BS494)*Crechee/30*FS$4,IF(C491=1,IF(BQ491+BQ492+BQ493+BR491+BR492+BR493+BS491+BS492+BS493+BT491+BT492+BT493&lt;=15,(BQ491+BQ492+BQ493+BS491+BS492+BS493)*Percapita/30*FS$4,IF(BQ491+BQ492+BQ493+BR491+BR492+BR493+BS491+BS492+BS493+BT491+BT492+BT493&gt;=16,Fixo/30*FS$4+(BQ491+BQ492+BQ493+BR491+BR492+BR493+BS491+BS492+BS493+BT491+BT492-16)*Percapita/30*FS$4))))))</f>
        <v>0</v>
      </c>
      <c r="FT491" s="177">
        <f>IF(C491=4,SUM(BU491+BU492+BU493+BW491+BW492+BW493)*Percapita/30*FT$4+(BV491+BV492+BV493+BX491+BX492+BX493)*Cadeirante/30*FT$4,IF(C491=3,IF(BU494+BW494=10,Fixo/30*FT$4+(BU491+BU492+BU493+BW491+BW492+BW493)*Percapita/30*FT$4+(BV494+BX494)*Cadeirante/30*FT$4,IF(BU494+BW494&lt;=9,(BU494+BW494)*Crechee/30*FT$4)+(BV494+BX494)*Cadeirante/30*FT$4+(BU491+BU492+BU493+BW491+BW492+BW493)*Percapita/30*FT$4)+IF(BU494+BW494&gt;=11,Fixo/30*FT$4+(BU494+BW494-10)*Crechee/30*FT$4,0),IF(C491=2,IF(BV491+BV492+BV493+BV494+BX491+BX492+BX493+BX494=1,Cadeirante/30*FT$4,IF(BV491+BV492+BV493+BV494+BX491+BX492+BX493+BX494=2,Fixo/30*FT$4,IF(BV491+BV492+BV493+BV494+BX491+BX492+BX493+BX494&gt;2,Fixo/30*FT$4+(BV491+BV492+BV493+BV494+BX491+BX492+BX493+BX494-2)*Cadeirante/30*FT$4)))+(BU491+BU492+BU493+BW491+BW492+BW493)*Percapita/30*FT$4+(BU494+BW494)*Crechee/30*FT$4,IF(C491=1,IF(BU491+BU492+BU493+BV491+BV492+BV493+BW491+BW492+BW493+BX491+BX492+BX493&lt;=15,(BU491+BU492+BU493+BW491+BW492+BW493)*Percapita/30*FT$4,IF(BU491+BU492+BU493+BV491+BV492+BV493+BW491+BW492+BW493+BX491+BX492+BX493&gt;=16,Fixo/30*FT$4+(BU491+BU492+BU493+BV491+BV492+BV493+BW491+BW492+BW493+BX491+BX492-16)*Percapita/30*FT$4))))))</f>
        <v>0</v>
      </c>
      <c r="FU491" s="177">
        <f>IF(C491=4,SUM(BY491+BY492+BY493+CA491+CA492+CA493)*Percapita/30*FU$4+(BZ491+BZ492+BZ493+CB491+CB492+CB493)*Cadeirante/30*FU$4,IF(C491=3,IF(BY494+CA494=10,Fixo/30*FU$4+(BY491+BY492+BY493+CA491+CA492+CA493)*Percapita/30*FU$4+(BZ494+CB494)*Cadeirante/30*FU$4,IF(BY494+CA494&lt;=9,(BY494+CA494)*Crechee/30*FU$4)+(BZ494+CB494)*Cadeirante/30*FU$4+(BY491+BY492+BY493+CA491+CA492+CA493)*Percapita/30*FU$4)+IF(BY494+CA494&gt;=11,Fixo/30*FU$4+(BY494+CA494-10)*Crechee/30*FU$4,0),IF(C491=2,IF(BZ491+BZ492+BZ493+BZ494+CB491+CB492+CB493+CB494=1,Cadeirante/30*FU$4,IF(BZ491+BZ492+BZ493+BZ494+CB491+CB492+CB493+CB494=2,Fixo/30*FU$4,IF(BZ491+BZ492+BZ493+BZ494+CB491+CB492+CB493+CB494&gt;2,Fixo/30*FU$4+(BZ491+BZ492+BZ493+BZ494+CB491+CB492+CB493+CB494-2)*Cadeirante/30*FU$4)))+(BY491+BY492+BY493+CA491+CA492+CA493)*Percapita/30*FU$4+(BY494+CA494)*Crechee/30*FU$4,IF(C491=1,IF(BY491+BY492+BY493+BZ491+BZ492+BZ493+CA491+CA492+CA493+CB491+CB492+CB493&lt;=15,(BY491+BY492+BY493+CA491+CA492+CA493)*Percapita/30*FU$4,IF(BY491+BY492+BY493+BZ491+BZ492+BZ493+CA491+CA492+CA493+CB491+CB492+CB493&gt;=16,Fixo/30*FU$4+(BY491+BY492+BY493+BZ491+BZ492+BZ493+CA491+CA492+CA493+CB491+CB492-16)*Percapita/30*FU$4))))))</f>
        <v>0</v>
      </c>
      <c r="FV491" s="177">
        <f>IF(C491=4,SUM(CC491+CC492+CC493+CE491+CE492+CE493)*Percapita/30*FV$4+(CD491+CD492+CD493+CF491+CF492+CF493)*Cadeirante/30*FV$4,IF(C491=3,IF(CC494+CE494=10,Fixo/30*FV$4+(CC491+CC492+CC493+CE491+CE492+CE493)*Percapita/30*FV$4+(CD494+CF494)*Cadeirante/30*FV$4,IF(CC494+CE494&lt;=9,(CC494+CE494)*Crechee/30*FV$4)+(CD494+CF494)*Cadeirante/30*FV$4+(CC491+CC492+CC493+CE491+CE492+CE493)*Percapita/30*FV$4)+IF(CC494+CE494&gt;=11,Fixo/30*FV$4+(CC494+CE494-10)*Crechee/30*FV$4,0),IF(C491=2,IF(CD491+CD492+CD493+CD494+CF491+CF492+CF493+CF494=1,Cadeirante/30*FV$4,IF(CD491+CD492+CD493+CD494+CF491+CF492+CF493+CF494=2,Fixo/30*FV$4,IF(CD491+CD492+CD493+CD494+CF491+CF492+CF493+CF494&gt;2,Fixo/30*FV$4+(CD491+CD492+CD493+CD494+CF491+CF492+CF493+CF494-2)*Cadeirante/30*FV$4)))+(CC491+CC492+CC493+CE491+CE492+CE493)*Percapita/30*FV$4+(CC494+CE494)*Crechee/30*FV$4,IF(C491=1,IF(CC491+CC492+CC493+CD491+CD492+CD493+CE491+CE492+CE493+CF491+CF492+CF493&lt;=15,(CC491+CC492+CC493+CE491+CE492+CE493)*Percapita/30*FV$4,IF(CC491+CC492+CC493+CD491+CD492+CD493+CE491+CE492+CE493+CF491+CF492+CF493&gt;=16,Fixo/30*FV$4+(CC491+CC492+CC493+CD491+CD492+CD493+CE491+CE492+CE493+CF491+CF492-16)*Percapita/30*FV$4))))))</f>
        <v>0</v>
      </c>
      <c r="FW491" s="177">
        <f>IF(C491=4,SUM(CG491+CG492+CG493+CI491+CI492+CI493)*Percapita/30*FW$4+(CH491+CH492+CH493+CJ491+CJ492+CJ493)*Cadeirante/30*FW$4,IF(C491=3,IF(CG494+CI494=10,Fixo/30*FW$4+(CG491+CG492+CG493+CI491+CI492+CI493)*Percapita/30*FW$4+(CH494+CJ494)*Cadeirante/30*FW$4,IF(CG494+CI494&lt;=9,(CG494+CI494)*Crechee/30*FW$4)+(CH494+CJ494)*Cadeirante/30*FW$4+(CG491+CG492+CG493+CI491+CI492+CI493)*Percapita/30*FW$4)+IF(CG494+CI494&gt;=11,Fixo/30*FW$4+(CG494+CI494-10)*Crechee/30*FW$4,0),IF(C491=2,IF(CH491+CH492+CH493+CH494+CJ491+CJ492+CJ493+CJ494=1,Cadeirante/30*FW$4,IF(CH491+CH492+CH493+CH494+CJ491+CJ492+CJ493+CJ494=2,Fixo/30*FW$4,IF(CH491+CH492+CH493+CH494+CJ491+CJ492+CJ493+CJ494&gt;2,Fixo/30*FW$4+(CH491+CH492+CH493+CH494+CJ491+CJ492+CJ493+CJ494-2)*Cadeirante/30*FW$4)))+(CG491+CG492+CG493+CI491+CI492+CI493)*Percapita/30*FW$4+(CG494+CI494)*Crechee/30*FW$4,IF(C491=1,IF(CG491+CG492+CG493+CH491+CH492+CH493+CI491+CI492+CI493+CJ491+CJ492+CJ493&lt;=15,(CG491+CG492+CG493+CI491+CI492+CI493)*Percapita/30*FW$4,IF(CG491+CG492+CG493+CH491+CH492+CH493+CI491+CI492+CI493+CJ491+CJ492+CJ493&gt;=16,Fixo/30*FW$4+(CG491+CG492+CG493+CH491+CH492+CH493+CI491+CI492+CI493+CJ491+CJ492-16)*Percapita/30*FW$4))))))</f>
        <v>0</v>
      </c>
      <c r="FX491" s="177">
        <f>IF(C491=4,SUM(CK491+CK492+CK493+CM491+CM492+CM493)*Percapita/30*FX$4+(CL491+CL492+CL493+CN491+CN492+CN493)*Cadeirante/30*FX$4,IF(C491=3,IF(CK494+CM494=10,Fixo/30*FX$4+(CK491+CK492+CK493+CM491+CM492+CM493)*Percapita/30*FX$4+(CL494+CN494)*Cadeirante/30*FX$4,IF(CK494+CM494&lt;=9,(CK494+CM494)*Crechee/30*FX$4)+(CL494+CN494)*Cadeirante/30*FX$4+(CK491+CK492+CK493+CM491+CM492+CM493)*Percapita/30*FX$4)+IF(CK494+CM494&gt;=11,Fixo/30*FX$4+(CK494+CM494-10)*Crechee/30*FX$4,0),IF(C491=2,IF(CL491+CL492+CL493+CL494+CN491+CN492+CN493+CN494=1,Cadeirante/30*FX$4,IF(CL491+CL492+CL493+CL494+CN491+CN492+CN493+CN494=2,Fixo/30*FX$4,IF(CL491+CL492+CL493+CL494+CN491+CN492+CN493+CN494&gt;2,Fixo/30*FX$4+(CL491+CL492+CL493+CL494+CN491+CN492+CN493+CN494-2)*Cadeirante/30*FX$4)))+(CK491+CK492+CK493+CM491+CM492+CM493)*Percapita/30*FX$4+(CK494+CM494)*Crechee/30*FX$4,IF(C491=1,IF(CK491+CK492+CK493+CL491+CL492+CL493+CM491+CM492+CM493+CN491+CN492+CN493&lt;=15,(CK491+CK492+CK493+CM491+CM492+CM493)*Percapita/30*FX$4,IF(CK491+CK492+CK493+CL491+CL492+CL493+CM491+CM492+CM493+CN491+CN492+CN493&gt;=16,Fixo/30*FX$4+(CK491+CK492+CK493+CL491+CL492+CL493+CM491+CM492+CM493+CN491+CN492-16)*Percapita/30*FX$4))))))</f>
        <v>0</v>
      </c>
      <c r="FY491" s="177">
        <f>IF(C491=4,SUM(CO491+CO492+CO493+CQ491+CQ492+CQ493)*Percapita/30*FY$4+(CP491+CP492+CP493+CR491+CR492+CR493)*Cadeirante/30*FY$4,IF(C491=3,IF(CO494+CQ494=10,Fixo/30*FY$4+(CO491+CO492+CO493+CQ491+CQ492+CQ493)*Percapita/30*FY$4+(CP494+CR494)*Cadeirante/30*FY$4,IF(CO494+CQ494&lt;=9,(CO494+CQ494)*Crechee/30*FY$4)+(CP494+CR494)*Cadeirante/30*FY$4+(CO491+CO492+CO493+CQ491+CQ492+CQ493)*Percapita/30*FY$4)+IF(CO494+CQ494&gt;=11,Fixo/30*FY$4+(CO494+CQ494-10)*Crechee/30*FY$4,0),IF(C491=2,IF(CP491+CP492+CP493+CP494+CR491+CR492+CR493+CR494=1,Cadeirante/30*FY$4,IF(CP491+CP492+CP493+CP494+CR491+CR492+CR493+CR494=2,Fixo/30*FY$4,IF(CP491+CP492+CP493+CP494+CR491+CR492+CR493+CR494&gt;2,Fixo/30*FY$4+(CP491+CP492+CP493+CP494+CR491+CR492+CR493+CR494-2)*Cadeirante/30*FY$4)))+(CO491+CO492+CO493+CQ491+CQ492+CQ493)*Percapita/30*FY$4+(CO494+CQ494)*Crechee/30*FY$4,IF(C491=1,IF(CO491+CO492+CO493+CP491+CP492+CP493+CQ491+CQ492+CQ493+CR491+CR492+CR493&lt;=15,(CO491+CO492+CO493+CQ491+CQ492+CQ493)*Percapita/30*FY$4,IF(CO491+CO492+CO493+CP491+CP492+CP493+CQ491+CQ492+CQ493+CR491+CR492+CR493&gt;=16,Fixo/30*FY$4+(CO491+CO492+CO493+CP491+CP492+CP493+CQ491+CQ492+CQ493+CR491+CR492-16)*Percapita/30*FY$4))))))</f>
        <v>0</v>
      </c>
      <c r="FZ491" s="177">
        <f>IF(C491=4,SUM(CS491+CS492+CS493+CU491+CU492+CU493)*Percapita/30*FZ$4+(CT491+CT492+CT493+CV491+CV492+CV493)*Cadeirante/30*FZ$4,IF(C491=3,IF(CS494+CU494=10,Fixo/30*FZ$4+(CS491+CS492+CS493+CU491+CU492+CU493)*Percapita/30*FZ$4+(CT494+CV494)*Cadeirante/30*FZ$4,IF(CS494+CU494&lt;=9,(CS494+CU494)*Crechee/30*FZ$4)+(CT494+CV494)*Cadeirante/30*FZ$4+(CS491+CS492+CS493+CU491+CU492+CU493)*Percapita/30*FZ$4)+IF(CS494+CU494&gt;=11,Fixo/30*FZ$4+(CS494+CU494-10)*Crechee/30*FZ$4,0),IF(C491=2,IF(CT491+CT492+CT493+CT494+CV491+CV492+CV493+CV494=1,Cadeirante/30*FZ$4,IF(CT491+CT492+CT493+CT494+CV491+CV492+CV493+CV494=2,Fixo/30*FZ$4,IF(CT491+CT492+CT493+CT494+CV491+CV492+CV493+CV494&gt;2,Fixo/30*FZ$4+(CT491+CT492+CT493+CT494+CV491+CV492+CV493+CV494-2)*Cadeirante/30*FZ$4)))+(CS491+CS492+CS493+CU491+CU492+CU493)*Percapita/30*FZ$4+(CS494+CU494)*Crechee/30*FZ$4,IF(C491=1,IF(CS491+CS492+CS493+CT491+CT492+CT493+CU491+CU492+CU493+CV491+CV492+CV493&lt;=15,(CS491+CS492+CS493+CU491+CU492+CU493)*Percapita/30*FZ$4,IF(CS491+CS492+CS493+CT491+CT492+CT493+CU491+CU492+CU493+CV491+CV492+CV493&gt;=16,Fixo/30*FZ$4+(CS491+CS492+CS493+CT491+CT492+CT493+CU491+CU492+CU493+CV491+CV492-16)*Percapita/30*FZ$4))))))</f>
        <v>0</v>
      </c>
      <c r="GA491" s="177">
        <f>IF(C491=4,SUM(CW491+CW492+CW493+CY491+CY492+CY493)*Percapita/30*GA$4+(CX491+CX492+CX493+CZ491+CZ492+CZ493)*Cadeirante/30*GA$4,IF(C491=3,IF(CW494+CY494=10,Fixo/30*GA$4+(CW491+CW492+CW493+CY491+CY492+CY493)*Percapita/30*GA$4+(CX494+CZ494)*Cadeirante/30*GA$4,IF(CW494+CY494&lt;=9,(CW494+CY494)*Crechee/30*GA$4)+(CX494+CZ494)*Cadeirante/30*GA$4+(CW491+CW492+CW493+CY491+CY492+CY493)*Percapita/30*GA$4)+IF(CW494+CY494&gt;=11,Fixo/30*GA$4+(CW494+CY494-10)*Crechee/30*GA$4,0),IF(C491=2,IF(CX491+CX492+CX493+CX494+CZ491+CZ492+CZ493+CZ494=1,Cadeirante/30*GA$4,IF(CX491+CX492+CX493+CX494+CZ491+CZ492+CZ493+CZ494=2,Fixo/30*GA$4,IF(CX491+CX492+CX493+CX494+CZ491+CZ492+CZ493+CZ494&gt;2,Fixo/30*GA$4+(CX491+CX492+CX493+CX494+CZ491+CZ492+CZ493+CZ494-2)*Cadeirante/30*GA$4)))+(CW491+CW492+CW493+CY491+CY492+CY493)*Percapita/30*GA$4+(CW494+CY494)*Crechee/30*GA$4,IF(C491=1,IF(CW491+CW492+CW493+CX491+CX492+CX493+CY491+CY492+CY493+CZ491+CZ492+CZ493&lt;=15,(CW491+CW492+CW493+CY491+CY492+CY493)*Percapita/30*GA$4,IF(CW491+CW492+CW493+CX491+CX492+CX493+CY491+CY492+CY493+CZ491+CZ492+CZ493&gt;=16,Fixo/30*GA$4+(CW491+CW492+CW493+CX491+CX492+CX493+CY491+CY492+CY493+CZ491+CZ492-16)*Percapita/30*GA$4))))))</f>
        <v>0</v>
      </c>
      <c r="GB491" s="177">
        <f>IF(C491=4,SUM(DA491+DA492+DA493+DC491+DC492+DC493)*Percapita/30*GB$4+(DB491+DB492+DB493+DD491+DD492+DD493)*Cadeirante/30*GB$4,IF(C491=3,IF(DA494+DC494=10,Fixo/30*GB$4+(DA491+DA492+DA493+DC491+DC492+DC493)*Percapita/30*GB$4+(DB494+DD494)*Cadeirante/30*GB$4,IF(DA494+DC494&lt;=9,(DA494+DC494)*Crechee/30*GB$4)+(DB494+DD494)*Cadeirante/30*GB$4+(DA491+DA492+DA493+DC491+DC492+DC493)*Percapita/30*GB$4)+IF(DA494+DC494&gt;=11,Fixo/30*GB$4+(DA494+DC494-10)*Crechee/30*GB$4,0),IF(C491=2,IF(DB491+DB492+DB493+DB494+DD491+DD492+DD493+DD494=1,Cadeirante/30*GB$4,IF(DB491+DB492+DB493+DB494+DD491+DD492+DD493+DD494=2,Fixo/30*GB$4,IF(DB491+DB492+DB493+DB494+DD491+DD492+DD493+DD494&gt;2,Fixo/30*GB$4+(DB491+DB492+DB493+DB494+DD491+DD492+DD493+DD494-2)*Cadeirante/30*GB$4)))+(DA491+DA492+DA493+DC491+DC492+DC493)*Percapita/30*GB$4+(DA494+DC494)*Crechee/30*GB$4,IF(C491=1,IF(DA491+DA492+DA493+DB491+DB492+DB493+DC491+DC492+DC493+DD491+DD492+DD493&lt;=15,(DA491+DA492+DA493+DC491+DC492+DC493)*Percapita/30*GB$4,IF(DA491+DA492+DA493+DB491+DB492+DB493+DC491+DC492+DC493+DD491+DD492+DD493&gt;=16,Fixo/30*GB$4+(DA491+DA492+DA493+DB491+DB492+DB493+DC491+DC492+DC493+DD491+DD492-16)*Percapita/30*GB$4))))))</f>
        <v>0</v>
      </c>
      <c r="GC491" s="177">
        <f>IF(C491=4,SUM(DE491+DE492+DE493+DG491+DG492+DG493)*Percapita/30*GC$4+(DF491+DF492+DF493+DH491+DH492+DH493)*Cadeirante/30*GC$4,IF(C491=3,IF(DE494+DG494=10,Fixo/30*GC$4+(DE491+DE492+DE493+DG491+DG492+DG493)*Percapita/30*GC$4+(DF494+DH494)*Cadeirante/30*GC$4,IF(DE494+DG494&lt;=9,(DE494+DG494)*Crechee/30*GC$4)+(DF494+DH494)*Cadeirante/30*GC$4+(DE491+DE492+DE493+DG491+DG492+DG493)*Percapita/30*GC$4)+IF(DE494+DG494&gt;=11,Fixo/30*GC$4+(DE494+DG494-10)*Crechee/30*GC$4,0),IF(C491=2,IF(DF491+DF492+DF493+DF494+DH491+DH492+DH493+DH494=1,Cadeirante/30*GC$4,IF(DF491+DF492+DF493+DF494+DH491+DH492+DH493+DH494=2,Fixo/30*GC$4,IF(DF491+DF492+DF493+DF494+DH491+DH492+DH493+DH494&gt;2,Fixo/30*GC$4+(DF491+DF492+DF493+DF494+DH491+DH492+DH493+DH494-2)*Cadeirante/30*GC$4)))+(DE491+DE492+DE493+DG491+DG492+DG493)*Percapita/30*GC$4+(DE494+DG494)*Crechee/30*GC$4,IF(C491=1,IF(DE491+DE492+DE493+DF491+DF492+DF493+DG491+DG492+DG493+DH491+DH492+DH493&lt;=15,(DE491+DE492+DE493+DG491+DG492+DG493)*Percapita/30*GC$4,IF(DE491+DE492+DE493+DF491+DF492+DF493+DG491+DG492+DG493+DH491+DH492+DH493&gt;=16,Fixo/30*GC$4+(DE491+DE492+DE493+DF491+DF492+DF493+DG491+DG492+DG493+DH491+DH492-16)*Percapita/30*GC$4))))))</f>
        <v>0</v>
      </c>
      <c r="GD491" s="177">
        <f>IF(C491=4,SUM(DI491+DI492+DI493+DK491+DK492+DK493)*Percapita/30*GD$4+(DJ491+DJ492+DJ493+DL491+DL492+DL493)*Cadeirante/30*GD$4,IF(C491=3,IF(DI494+DK494=10,Fixo/30*GD$4+(DI491+DI492+DI493+DK491+DK492+DK493)*Percapita/30*GD$4+(DJ494+DL494)*Cadeirante/30*GD$4,IF(DI494+DK494&lt;=9,(DI494+DK494)*Crechee/30*GD$4)+(DJ494+DL494)*Cadeirante/30*GD$4+(DI491+DI492+DI493+DK491+DK492+DK493)*Percapita/30*GD$4)+IF(DI494+DK494&gt;=11,Fixo/30*GD$4+(DI494+DK494-10)*Crechee/30*GD$4,0),IF(C491=2,IF(DJ491+DJ492+DJ493+DJ494+DL491+DL492+DL493+DL494=1,Cadeirante/30*GD$4,IF(DJ491+DJ492+DJ493+DJ494+DL491+DL492+DL493+DL494=2,Fixo/30*GD$4,IF(DJ491+DJ492+DJ493+DJ494+DL491+DL492+DL493+DL494&gt;2,Fixo/30*GD$4+(DJ491+DJ492+DJ493+DJ494+DL491+DL492+DL493+DL494-2)*Cadeirante/30*GD$4)))+(DI491+DI492+DI493+DK491+DK492+DK493)*Percapita/30*GD$4+(DI494+DK494)*Crechee/30*GD$4,IF(C491=1,IF(DI491+DI492+DI493+DJ491+DJ492+DJ493+DK491+DK492+DK493+DL491+DL492+DL493&lt;=15,(DI491+DI492+DI493+DK491+DK492+DK493)*Percapita/30*GD$4,IF(DI491+DI492+DI493+DJ491+DJ492+DJ493+DK491+DK492+DK493+DL491+DL492+DL493&gt;=16,Fixo/30*GD$4+(DI491+DI492+DI493+DJ491+DJ492+DJ493+DK491+DK492+DK493+DL491+DL492-16)*Percapita/30*GD$4))))))</f>
        <v>0</v>
      </c>
      <c r="GE491" s="177">
        <f>IF(C491=4,SUM(DM491+DM492+DM493+DO491+DO492+DO493)*Percapita/30*GE$4+(DN491+DN492+DN493+DP491+DP492+DP493)*Cadeirante/30*GE$4,IF(C491=3,IF(DM494+DO494=10,Fixo/30*GE$4+(DM491+DM492+DM493+DO491+DO492+DO493)*Percapita/30*GE$4+(DN494+DP494)*Cadeirante/30*GE$4,IF(DM494+DO494&lt;=9,(DM494+DO494)*Crechee/30*GE$4)+(DN494+DP494)*Cadeirante/30*GE$4+(DM491+DM492+DM493+DO491+DO492+DO493)*Percapita/30*GE$4)+IF(DM494+DO494&gt;=11,Fixo/30*GE$4+(DM494+DO494-10)*Crechee/30*GE$4,0),IF(C491=2,IF(DN491+DN492+DN493+DN494+DP491+DP492+DP493+DP494=1,Cadeirante/30*GE$4,IF(DN491+DN492+DN493+DN494+DP491+DP492+DP493+DP494=2,Fixo/30*GE$4,IF(DN491+DN492+DN493+DN494+DP491+DP492+DP493+DP494&gt;2,Fixo/30*GE$4+(DN491+DN492+DN493+DN494+DP491+DP492+DP493+DP494-2)*Cadeirante/30*GE$4)))+(DM491+DM492+DM493+DO491+DO492+DO493)*Percapita/30*GE$4+(DM494+DO494)*Crechee/30*GE$4,IF(C491=1,IF(DM491+DM492+DM493+DN491+DN492+DN493+DO491+DO492+DO493+DP491+DP492+DP493&lt;=15,(DM491+DM492+DM493+DO491+DO492+DO493)*Percapita/30*GE$4,IF(DM491+DM492+DM493+DN491+DN492+DN493+DO491+DO492+DO493+DP491+DP492+DP493&gt;=16,Fixo/30*GE$4+(DM491+DM492+DM493+DN491+DN492+DN493+DO491+DO492+DO493+DP491+DP492-16)*Percapita/30*GE$4))))))</f>
        <v>0</v>
      </c>
      <c r="GF491" s="177">
        <f>IF(C491=4,SUM(DQ491+DQ492+DQ493+DS491+DS492+DS493)*Percapita/30*GF$4+(DR491+DR492+DR493+DT491+DT492+DT493)*Cadeirante/30*GF$4,IF(C491=3,IF(DQ494+DS494=10,Fixo/30*GF$4+(DQ491+DQ492+DQ493+DS491+DS492+DS493)*Percapita/30*GF$4+(DR494+DT494)*Cadeirante/30*GF$4,IF(DQ494+DS494&lt;=9,(DQ494+DS494)*Crechee/30*GF$4)+(DR494+DT494)*Cadeirante/30*GF$4+(DQ491+DQ492+DQ493+DS491+DS492+DS493)*Percapita/30*GF$4)+IF(DQ494+DS494&gt;=11,Fixo/30*GF$4+(DQ494+DS494-10)*Crechee/30*GF$4,0),IF(C491=2,IF(DR491+DR492+DR493+DR494+DT491+DT492+DT493+DT494=1,Cadeirante/30*GF$4,IF(DR491+DR492+DR493+DR494+DT491+DT492+DT493+DT494=2,Fixo/30*GF$4,IF(DR491+DR492+DR493+DR494+DT491+DT492+DT493+DT494&gt;2,Fixo/30*GF$4+(DR491+DR492+DR493+DR494+DT491+DT492+DT493+DT494-2)*Cadeirante/30*GF$4)))+(DQ491+DQ492+DQ493+DS491+DS492+DS493)*Percapita/30*GF$4+(DQ494+DS494)*Crechee/30*GF$4,IF(C491=1,IF(DQ491+DQ492+DQ493+DR491+DR492+DR493+DS491+DS492+DS493+DT491+DT492+DT493&lt;=15,(DQ491+DQ492+DQ493+DS491+DS492+DS493)*Percapita/30*GF$4,IF(DQ491+DQ492+DQ493+DR491+DR492+DR493+DS491+DS492+DS493+DT491+DT492+DT493&gt;=16,Fixo/30*GF$4+(DQ491+DQ492+DQ493+DR491+DR492+DR493+DS491+DS492+DS493+DT491+DT492-16)*Percapita/30*GF$4))))))</f>
        <v>0</v>
      </c>
      <c r="GG491" s="177">
        <f>IF(C491=4,SUM(DU491+DU492+DU493+DW491+DW492+DW493)*Percapita/30*GG$4+(DV491+DV492+DV493+DX491+DX492+DX493)*Cadeirante/30*GG$4,IF(C491=3,IF(DU494+DW494=10,Fixo/30*GG$4+(DU491+DU492+DU493+DW491+DW492+DW493)*Percapita/30*GG$4+(DV494+DX494)*Cadeirante/30*GG$4,IF(DU494+DW494&lt;=9,(DU494+DW494)*Crechee/30*GG$4)+(DV494+DX494)*Cadeirante/30*GG$4+(DU491+DU492+DU493+DW491+DW492+DW493)*Percapita/30*GG$4)+IF(DU494+DW494&gt;=11,Fixo/30*GG$4+(DU494+DW494-10)*Crechee/30*GG$4,0),IF(C491=2,IF(DV491+DV492+DV493+DV494+DX491+DX492+DX493+DX494=1,Cadeirante/30*GG$4,IF(DV491+DV492+DV493+DV494+DX491+DX492+DX493+DX494=2,Fixo/30*GG$4,IF(DV491+DV492+DV493+DV494+DX491+DX492+DX493+DX494&gt;2,Fixo/30*GG$4+(DV491+DV492+DV493+DV494+DX491+DX492+DX493+DX494-2)*Cadeirante/30*GG$4)))+(DU491+DU492+DU493+DW491+DW492+DW493)*Percapita/30*GG$4+(DU494+DW494)*Crechee/30*GG$4,IF(C491=1,IF(DU491+DU492+DU493+DV491+DV492+DV493+DW491+DW492+DW493+DX491+DX492+DX493&lt;=15,(DU491+DU492+DU493+DW491+DW492+DW493)*Percapita/30*GG$4,IF(DU491+DU492+DU493+DV491+DV492+DV493+DW491+DW492+DW493+DX491+DX492+DX493&gt;=16,Fixo/30*GG$4+(DU491+DU492+DU493+DV491+DV492+DV493+DW491+DW492+DW493+DX491+DX492-16)*Percapita/30*GG$4))))))</f>
        <v>0</v>
      </c>
      <c r="GH491" s="177">
        <f>IF(C491=4,SUM(DY491+DY492+DY493+EA491+EA492+EA493)*Percapita/30*GH$4+(DZ491+DZ492+DZ493+EB491+EB492+EB493)*Cadeirante/30*GH$4,IF(C491=3,IF(DY494+EA494=10,Fixo/30*GH$4+(DY491+DY492+DY493+EA491+EA492+EA493)*Percapita/30*GH$4+(DZ494+EB494)*Cadeirante/30*GH$4,IF(DY494+EA494&lt;=9,(DY494+EA494)*Crechee/30*GH$4)+(DZ494+EB494)*Cadeirante/30*GH$4+(DY491+DY492+DY493+EA491+EA492+EA493)*Percapita/30*GH$4)+IF(DY494+EA494&gt;=11,Fixo/30*GH$4+(DY494+EA494-10)*Crechee/30*GH$4,0),IF(C491=2,IF(DZ491+DZ492+DZ493+DZ494+EB491+EB492+EB493+EB494=1,Cadeirante/30*GH$4,IF(DZ491+DZ492+DZ493+DZ494+EB491+EB492+EB493+EB494=2,Fixo/30*GH$4,IF(DZ491+DZ492+DZ493+DZ494+EB491+EB492+EB493+EB494&gt;2,Fixo/30*GH$4+(DZ491+DZ492+DZ493+DZ494+EB491+EB492+EB493+EB494-2)*Cadeirante/30*GH$4)))+(DY491+DY492+DY493+EA491+EA492+EA493)*Percapita/30*GH$4+(DY494+EA494)*Crechee/30*GH$4,IF(C491=1,IF(DY491+DY492+DY493+DZ491+DZ492+DZ493+EA491+EA492+EA493+EB491+EB492+EB493&lt;=15,(DY491+DY492+DY493+EA491+EA492+EA493)*Percapita/30*GH$4,IF(DY491+DY492+DY493+DZ491+DZ492+DZ493+EA491+EA492+EA493+EB491+EB492+EB493&gt;=16,Fixo/30*GH$4+(DY491+DY492+DY493+DZ491+DZ492+DZ493+EA491+EA492+EA493+EB491+EB492-16)*Percapita/30*GH$4))))))</f>
        <v>0</v>
      </c>
      <c r="GI491" s="177">
        <f>IF(C491=4,SUM(EC491+EC492+EC493+EE491+EE492+EE493)*Percapita/30*GI$4+(ED491+ED492+ED493+EF491+EF492+EF493)*Cadeirante/30*GI$4,IF(C491=3,IF(EC494+EE494=10,Fixo/30*GI$4+(EC491+EC492+EC493+EE491+EE492+EE493)*Percapita/30*GI$4+(ED494+EF494)*Cadeirante/30*GI$4,IF(EC494+EE494&lt;=9,(EC494+EE494)*Crechee/30*GI$4)+(ED494+EF494)*Cadeirante/30*GI$4+(EC491+EC492+EC493+EE491+EE492+EE493)*Percapita/30*GI$4)+IF(EC494+EE494&gt;=11,Fixo/30*GI$4+(EC494+EE494-10)*Crechee/30*GI$4,0),IF(C491=2,IF(ED491+ED492+ED493+ED494+EF491+EF492+EF493+EF494=1,Cadeirante/30*GI$4,IF(ED491+ED492+ED493+ED494+EF491+EF492+EF493+EF494=2,Fixo/30*GI$4,IF(ED491+ED492+ED493+ED494+EF491+EF492+EF493+EF494&gt;2,Fixo/30*GI$4+(ED491+ED492+ED493+ED494+EF491+EF492+EF493+EF494-2)*Cadeirante/30*GI$4)))+(EC491+EC492+EC493+EE491+EE492+EE493)*Percapita/30*GI$4+(EC494+EE494)*Crechee/30*GI$4,IF(C491=1,IF(EC491+EC492+EC493+ED491+ED492+ED493+EE491+EE492+EE493+EF491+EF492+EF493&lt;=15,(EC491+EC492+EC493+EE491+EE492+EE493)*Percapita/30*GI$4,IF(EC491+EC492+EC493+ED491+ED492+ED493+EE491+EE492+EE493+EF491+EF492+EF493&gt;=16,Fixo/30*GI$4+(EC491+EC492+EC493+ED491+ED492+ED493+EE491+EE492+EE493+EF491+EF492-16)*Percapita/30*GI$4))))))</f>
        <v>0</v>
      </c>
      <c r="GJ491" s="177">
        <f>IF(C491=4,SUM(EG491+EG492+EG493+EI491+EI492+EI493)*Percapita/30*GJ$4+(EH491+EH492+EH493+EJ491+EJ492+EJ493)*Cadeirante/30*GJ$4,IF(C491=3,IF(EG494+EI494=10,Fixo/30*GJ$4+(EG491+EG492+EG493+EI491+EI492+EI493)*Percapita/30*GJ$4+(EH494+EJ494)*Cadeirante/30*GJ$4,IF(EG494+EI494&lt;=9,(EG494+EI494)*Crechee/30*GJ$4)+(EH494+EJ494)*Cadeirante/30*GJ$4+(EG491+EG492+EG493+EI491+EI492+EI493)*Percapita/30*GJ$4)+IF(EG494+EI494&gt;=11,Fixo/30*GJ$4+(EG494+EI494-10)*Crechee/30*GJ$4,0),IF(C491=2,IF(EH491+EH492+EH493+EH494+EJ491+EJ492+EJ493+EJ494=1,Cadeirante/30*GJ$4,IF(EH491+EH492+EH493+EH494+EJ491+EJ492+EJ493+EJ494=2,Fixo/30*GJ$4,IF(EH491+EH492+EH493+EH494+EJ491+EJ492+EJ493+EJ494&gt;2,Fixo/30*GJ$4+(EH491+EH492+EH493+EH494+EJ491+EJ492+EJ493+EJ494-2)*Cadeirante/30*GJ$4)))+(EG491+EG492+EG493+EI491+EI492+EI493)*Percapita/30*GJ$4+(EG494+EI494)*Crechee/30*GJ$4,IF(C491=1,IF(EG491+EG492+EG493+EH491+EH492+EH493+EI491+EI492+EI493+EJ491+EJ492+EJ493&lt;=15,(EG491+EG492+EG493+EI491+EI492+EI493)*Percapita/30*GJ$4,IF(EG491+EG492+EG493+EH491+EH492+EH493+EI491+EI492+EI493+EJ491+EJ492+EJ493&gt;=16,Fixo/30*GJ$4+(EG491+EG492+EG493+EH491+EH492+EH493+EI491+EI492+EI493+EJ491+EJ492-16)*Percapita/30*GJ$4))))))</f>
        <v>0</v>
      </c>
      <c r="GK491" s="178"/>
      <c r="GL491" s="103">
        <f t="shared" si="535"/>
        <v>0</v>
      </c>
      <c r="GM491" s="124"/>
      <c r="GN491" s="104">
        <f>SUMIF(V491:V494,"&lt;0")*Cadeirante/30*GN$4+SUMIF(X491:X494,"&lt;0")*Cadeirante/30*GN$4</f>
        <v>0</v>
      </c>
      <c r="GO491" s="104">
        <f>SUMIF(Z491:Z494,"&lt;0")*Cadeirante/30*GO$4+SUMIF(AB491:AB494,"&lt;0")*Cadeirante/30*GO$4</f>
        <v>0</v>
      </c>
      <c r="GP491" s="104">
        <f>SUMIF(AD491:AD494,"&lt;0")*Cadeirante/30*GP$4+SUMIF(AF491:AF494,"&lt;0")*Cadeirante/30*GP$4</f>
        <v>0</v>
      </c>
      <c r="GQ491" s="104">
        <f>SUMIF(AH491:AH494,"&lt;0")*Cadeirante/30*GQ$4+SUMIF(AJ491:AJ494,"&lt;0")*Cadeirante/30*GQ$4</f>
        <v>0</v>
      </c>
      <c r="GR491" s="104">
        <f>SUMIF(AL491:AL494,"&lt;0")*Cadeirante/30*GR$4+SUMIF(AN491:AN494,"&lt;0")*Cadeirante/30*GR$4</f>
        <v>0</v>
      </c>
      <c r="GS491" s="104">
        <f>SUMIF(AP491:AP494,"&lt;0")*Cadeirante/30*GS$4+SUMIF(AR491:AR494,"&lt;0")*Cadeirante/30*GS$4</f>
        <v>0</v>
      </c>
      <c r="GT491" s="104">
        <f>SUMIF(AT491:AT494,"&lt;0")*Cadeirante/30*GT$4+SUMIF(AV491:AV494,"&lt;0")*Cadeirante/30*GT$4</f>
        <v>0</v>
      </c>
      <c r="GU491" s="104">
        <f>SUMIF(AX491:AX494,"&lt;0")*Cadeirante/30*GU$4+SUMIF(AZ491:AZ494,"&lt;0")*Cadeirante/30*GU$4</f>
        <v>0</v>
      </c>
      <c r="GV491" s="104">
        <f>SUMIF(BB491:BB494,"&lt;0")*Cadeirante/30*GV$4+SUMIF(BD491:BD494,"&lt;0")*Cadeirante/30*GV$4</f>
        <v>0</v>
      </c>
      <c r="GW491" s="104">
        <f>SUMIF(BF491:BF494,"&lt;0")*Cadeirante/30*GW$4+SUMIF(BH491:BH494,"&lt;0")*Cadeirante/30*GW$4</f>
        <v>0</v>
      </c>
      <c r="GX491" s="104">
        <f>SUMIF(BJ491:BJ494,"&lt;0")*Cadeirante/30*GX$4+SUMIF(BL491:BL494,"&lt;0")*Cadeirante/30*GX$4</f>
        <v>0</v>
      </c>
      <c r="GY491" s="104">
        <f>SUMIF(BN491:BN494,"&lt;0")*Cadeirante/30*GY$4+SUMIF(BP491:BP494,"&lt;0")*Cadeirante/30*GY$4</f>
        <v>0</v>
      </c>
      <c r="GZ491" s="104">
        <f>SUMIF(BR491:BR494,"&lt;0")*Cadeirante/30*GZ$4+SUMIF(BT491:BT494,"&lt;0")*Cadeirante/30*GZ$4</f>
        <v>0</v>
      </c>
      <c r="HA491" s="104">
        <f>SUMIF(BV491:BV494,"&lt;0")*Cadeirante/30*HA$4+SUMIF(BX491:BX494,"&lt;0")*Cadeirante/30*HA$4</f>
        <v>0</v>
      </c>
      <c r="HB491" s="104">
        <f>SUMIF(BZ491:BZ494,"&lt;0")*Cadeirante/30*HB$4+SUMIF(CB491:CB494,"&lt;0")*Cadeirante/30*HB$4</f>
        <v>0</v>
      </c>
      <c r="HC491" s="104">
        <f>SUMIF(CD491:CD494,"&lt;0")*Cadeirante/30*HC$4+SUMIF(CF491:CF494,"&lt;0")*Cadeirante/30*HC$4</f>
        <v>0</v>
      </c>
      <c r="HD491" s="104">
        <f>SUMIF(CH491:CH494,"&lt;0")*Cadeirante/30*HD$4+SUMIF(CJ491:CJ494,"&lt;0")*Cadeirante/30*HD$4</f>
        <v>0</v>
      </c>
      <c r="HE491" s="104">
        <f>SUMIF(CL491:CL494,"&lt;0")*Cadeirante/30*HE$4+SUMIF(CN491:CN494,"&lt;0")*Cadeirante/30*HE$4</f>
        <v>0</v>
      </c>
      <c r="HF491" s="104">
        <f>SUMIF(CP491:CP494,"&lt;0")*Cadeirante/30*HF$4+SUMIF(CR491:CR494,"&lt;0")*Cadeirante/30*HF$4</f>
        <v>0</v>
      </c>
      <c r="HG491" s="104">
        <f>SUMIF(CT491:CT494,"&lt;0")*Cadeirante/30*HG$4+SUMIF(CV491:CV494,"&lt;0")*Cadeirante/30*HG$4</f>
        <v>0</v>
      </c>
      <c r="HH491" s="104">
        <f>SUMIF(CX491:CX494,"&lt;0")*Cadeirante/30*HH$4+SUMIF(CZ491:CZ494,"&lt;0")*Cadeirante/30*HH$4</f>
        <v>0</v>
      </c>
      <c r="HI491" s="104">
        <f>SUMIF(DB491:DB494,"&lt;0")*Cadeirante/30*HI$4+SUMIF(DD491:DD494,"&lt;0")*Cadeirante/30*HI$4</f>
        <v>0</v>
      </c>
      <c r="HJ491" s="104">
        <f>SUMIF(DF491:DF494,"&lt;0")*Cadeirante/30*HJ$4+SUMIF(DH491:DH494,"&lt;0")*Cadeirante/30*HJ$4</f>
        <v>0</v>
      </c>
      <c r="HK491" s="104">
        <f>SUMIF(DJ491:DJ494,"&lt;0")*Cadeirante/30*HK$4+SUMIF(DL491:DL494,"&lt;0")*Cadeirante/30*HK$4</f>
        <v>0</v>
      </c>
      <c r="HL491" s="104">
        <f>SUMIF(DN491:DN494,"&lt;0")*Cadeirante/30*HL$4+SUMIF(DP491:DP494,"&lt;0")*Cadeirante/30*HL$4</f>
        <v>0</v>
      </c>
      <c r="HM491" s="104">
        <f>SUMIF(DR491:DR494,"&lt;0")*Cadeirante/30*HM$4+SUMIF(DT491:DT494,"&lt;0")*Cadeirante/30*HM$4</f>
        <v>0</v>
      </c>
      <c r="HN491" s="104">
        <f>SUMIF(DV491:DV494,"&lt;0")*Cadeirante/30*HN$4+SUMIF(DX491:DX494,"&lt;0")*Cadeirante/30*HN$4</f>
        <v>0</v>
      </c>
      <c r="HO491" s="104">
        <f>SUMIF(DZ491:DZ494,"&lt;0")*Cadeirante/30*HO$4+SUMIF(EB491:EB494,"&lt;0")*Cadeirante/30*HO$4</f>
        <v>0</v>
      </c>
      <c r="HP491" s="104">
        <f>SUMIF(ED491:ED494,"&lt;0")*Cadeirante/30*HP$4+SUMIF(EF491:EF494,"&lt;0")*Cadeirante/30*HP$4</f>
        <v>0</v>
      </c>
      <c r="HQ491" s="64"/>
      <c r="HR491" s="64"/>
      <c r="HS491" s="64"/>
      <c r="HT491" s="64"/>
      <c r="HU491" s="64"/>
      <c r="HV491" s="64"/>
      <c r="HW491" s="176">
        <v>17629.309999999998</v>
      </c>
      <c r="HX491" s="64"/>
      <c r="HY491" s="280">
        <f>IF(ISTEXT(EM491), VALUE(EM491), EM491)</f>
        <v>0</v>
      </c>
      <c r="HZ491" s="280">
        <f>IF(ISTEXT(EN491), VALUE(EN491), EN491)</f>
        <v>0</v>
      </c>
      <c r="IA491" s="280">
        <f>IF(ISTEXT(EO491), VALUE(EO491), EO491)</f>
        <v>0</v>
      </c>
      <c r="IB491" s="64" t="b">
        <f>HW491=FE491</f>
        <v>0</v>
      </c>
      <c r="IC491" s="64"/>
    </row>
    <row r="492" spans="1:237" s="106" customFormat="1" ht="22.5" customHeight="1" x14ac:dyDescent="0.25">
      <c r="A492" s="368" t="s">
        <v>3641</v>
      </c>
      <c r="B492" s="369" t="s">
        <v>3642</v>
      </c>
      <c r="C492" s="370" t="s">
        <v>3262</v>
      </c>
      <c r="D492" s="371" t="s">
        <v>3622</v>
      </c>
      <c r="E492" s="371" t="s">
        <v>3643</v>
      </c>
      <c r="F492" s="372" t="s">
        <v>3224</v>
      </c>
      <c r="G492" s="372" t="s">
        <v>3225</v>
      </c>
      <c r="H492" s="373" t="s">
        <v>199</v>
      </c>
      <c r="I492" s="374" t="s">
        <v>3644</v>
      </c>
      <c r="J492" s="421" t="s">
        <v>3231</v>
      </c>
      <c r="K492" s="421" t="s">
        <v>3234</v>
      </c>
      <c r="L492" s="329">
        <f>CONTINUA!BV492</f>
        <v>0</v>
      </c>
      <c r="M492" s="329">
        <f>CONTINUA!BW492</f>
        <v>0</v>
      </c>
      <c r="N492" s="895"/>
      <c r="O492" s="896" t="s">
        <v>4045</v>
      </c>
      <c r="P492" s="897" t="s">
        <v>4035</v>
      </c>
      <c r="Q492" s="400"/>
      <c r="R492" s="401"/>
      <c r="S492" s="400"/>
      <c r="T492" s="401"/>
      <c r="U492" s="400"/>
      <c r="V492" s="401"/>
      <c r="W492" s="400"/>
      <c r="X492" s="401"/>
      <c r="Y492" s="400"/>
      <c r="Z492" s="401"/>
      <c r="AA492" s="400"/>
      <c r="AB492" s="401"/>
      <c r="AC492" s="400"/>
      <c r="AD492" s="401"/>
      <c r="AE492" s="400"/>
      <c r="AF492" s="401"/>
      <c r="AG492" s="400"/>
      <c r="AH492" s="401"/>
      <c r="AI492" s="400"/>
      <c r="AJ492" s="401"/>
      <c r="AK492" s="400"/>
      <c r="AL492" s="401"/>
      <c r="AM492" s="400"/>
      <c r="AN492" s="401"/>
      <c r="AO492" s="400"/>
      <c r="AP492" s="401"/>
      <c r="AQ492" s="400"/>
      <c r="AR492" s="401"/>
      <c r="AS492" s="400"/>
      <c r="AT492" s="401"/>
      <c r="AU492" s="400"/>
      <c r="AV492" s="401"/>
      <c r="AW492" s="400"/>
      <c r="AX492" s="401"/>
      <c r="AY492" s="400"/>
      <c r="AZ492" s="401"/>
      <c r="BA492" s="400"/>
      <c r="BB492" s="401"/>
      <c r="BC492" s="400"/>
      <c r="BD492" s="401"/>
      <c r="BE492" s="400"/>
      <c r="BF492" s="401"/>
      <c r="BG492" s="400"/>
      <c r="BH492" s="401"/>
      <c r="BI492" s="400"/>
      <c r="BJ492" s="401"/>
      <c r="BK492" s="400"/>
      <c r="BL492" s="401"/>
      <c r="BM492" s="400"/>
      <c r="BN492" s="401"/>
      <c r="BO492" s="400"/>
      <c r="BP492" s="401"/>
      <c r="BQ492" s="400"/>
      <c r="BR492" s="401"/>
      <c r="BS492" s="400"/>
      <c r="BT492" s="401"/>
      <c r="BU492" s="400"/>
      <c r="BV492" s="401"/>
      <c r="BW492" s="400"/>
      <c r="BX492" s="401"/>
      <c r="BY492" s="400"/>
      <c r="BZ492" s="401"/>
      <c r="CA492" s="400"/>
      <c r="CB492" s="401"/>
      <c r="CC492" s="400"/>
      <c r="CD492" s="401"/>
      <c r="CE492" s="400"/>
      <c r="CF492" s="401"/>
      <c r="CG492" s="400"/>
      <c r="CH492" s="401"/>
      <c r="CI492" s="400"/>
      <c r="CJ492" s="401"/>
      <c r="CK492" s="400"/>
      <c r="CL492" s="401"/>
      <c r="CM492" s="400"/>
      <c r="CN492" s="401"/>
      <c r="CO492" s="400"/>
      <c r="CP492" s="401"/>
      <c r="CQ492" s="400"/>
      <c r="CR492" s="401"/>
      <c r="CS492" s="400"/>
      <c r="CT492" s="401"/>
      <c r="CU492" s="400"/>
      <c r="CV492" s="401"/>
      <c r="CW492" s="400"/>
      <c r="CX492" s="401"/>
      <c r="CY492" s="400"/>
      <c r="CZ492" s="401"/>
      <c r="DA492" s="400"/>
      <c r="DB492" s="401"/>
      <c r="DC492" s="400"/>
      <c r="DD492" s="401"/>
      <c r="DE492" s="400"/>
      <c r="DF492" s="401"/>
      <c r="DG492" s="400"/>
      <c r="DH492" s="401"/>
      <c r="DI492" s="400"/>
      <c r="DJ492" s="401"/>
      <c r="DK492" s="400"/>
      <c r="DL492" s="401"/>
      <c r="DM492" s="400"/>
      <c r="DN492" s="401"/>
      <c r="DO492" s="400"/>
      <c r="DP492" s="401"/>
      <c r="DQ492" s="400"/>
      <c r="DR492" s="401"/>
      <c r="DS492" s="400"/>
      <c r="DT492" s="401"/>
      <c r="DU492" s="400"/>
      <c r="DV492" s="401"/>
      <c r="DW492" s="400"/>
      <c r="DX492" s="401"/>
      <c r="DY492" s="400"/>
      <c r="DZ492" s="401"/>
      <c r="EA492" s="400"/>
      <c r="EB492" s="401"/>
      <c r="EC492" s="400"/>
      <c r="ED492" s="401"/>
      <c r="EE492" s="400"/>
      <c r="EF492" s="401"/>
      <c r="EG492" s="400"/>
      <c r="EH492" s="401"/>
      <c r="EI492" s="400"/>
      <c r="EJ492" s="447"/>
      <c r="EK492" s="511"/>
      <c r="EL492" s="514"/>
      <c r="EM492" s="448"/>
      <c r="EN492" s="344"/>
      <c r="EO492" s="345"/>
      <c r="EP492" s="171">
        <f t="shared" si="528"/>
        <v>0</v>
      </c>
      <c r="EQ492" s="171">
        <f t="shared" si="529"/>
        <v>0</v>
      </c>
      <c r="ER492" s="171">
        <f t="shared" si="530"/>
        <v>0</v>
      </c>
      <c r="ES492" s="171">
        <f t="shared" si="531"/>
        <v>0</v>
      </c>
      <c r="ET492" s="171">
        <f t="shared" si="532"/>
        <v>0</v>
      </c>
      <c r="EU492" s="171">
        <f t="shared" si="533"/>
        <v>0</v>
      </c>
      <c r="EV492" s="172">
        <f t="shared" si="534"/>
        <v>0</v>
      </c>
      <c r="EW492" s="173"/>
      <c r="EX492" s="248">
        <f t="shared" si="566"/>
        <v>0</v>
      </c>
      <c r="EY492" s="174">
        <f>(L492*regular)+(M492*Cadeirantee)</f>
        <v>0</v>
      </c>
      <c r="EZ492" s="249">
        <f>SUMIF(FG492:GJ492,"&gt;0")</f>
        <v>0</v>
      </c>
      <c r="FA492" s="249">
        <f>SUMIF(FG492:GJ492,"&lt;0")+SUMIF(GN492:HP492,"&lt;0")</f>
        <v>0</v>
      </c>
      <c r="FB492" s="174">
        <v>0</v>
      </c>
      <c r="FC492" s="126">
        <f>N492*km*'VALORES TABELA'!$B$13</f>
        <v>0</v>
      </c>
      <c r="FD492" s="250">
        <f t="shared" ref="FD492:FD495" si="567">GL492</f>
        <v>0</v>
      </c>
      <c r="FE492" s="105"/>
      <c r="FF492" s="119"/>
      <c r="FG492" s="119"/>
      <c r="FH492" s="119"/>
      <c r="FI492" s="119"/>
      <c r="FJ492" s="119"/>
      <c r="FK492" s="119"/>
      <c r="FL492" s="119"/>
      <c r="FM492" s="119"/>
      <c r="FN492" s="119"/>
      <c r="FO492" s="119"/>
      <c r="FP492" s="119"/>
      <c r="FQ492" s="119"/>
      <c r="FR492" s="119"/>
      <c r="FS492" s="119"/>
      <c r="FT492" s="119"/>
      <c r="FU492" s="119"/>
      <c r="FV492" s="119"/>
      <c r="FW492" s="119"/>
      <c r="FX492" s="119"/>
      <c r="FY492" s="119"/>
      <c r="FZ492" s="119"/>
      <c r="GA492" s="119"/>
      <c r="GB492" s="119"/>
      <c r="GC492" s="119"/>
      <c r="GD492" s="119"/>
      <c r="GE492" s="119"/>
      <c r="GF492" s="119"/>
      <c r="GG492" s="119"/>
      <c r="GH492" s="119"/>
      <c r="GI492" s="119"/>
      <c r="GJ492" s="119"/>
      <c r="GK492" s="251"/>
      <c r="GL492" s="103">
        <f t="shared" si="535"/>
        <v>0</v>
      </c>
      <c r="GM492" s="124"/>
      <c r="GN492" s="104"/>
      <c r="GO492" s="104"/>
      <c r="GP492" s="104"/>
      <c r="GQ492" s="104"/>
      <c r="GR492" s="104"/>
      <c r="GS492" s="104"/>
      <c r="GT492" s="104"/>
      <c r="GU492" s="104"/>
      <c r="GV492" s="104"/>
      <c r="GW492" s="104"/>
      <c r="GX492" s="104"/>
      <c r="GY492" s="104"/>
      <c r="GZ492" s="104"/>
      <c r="HA492" s="104"/>
      <c r="HB492" s="104"/>
      <c r="HC492" s="104"/>
      <c r="HD492" s="104"/>
      <c r="HE492" s="104"/>
      <c r="HF492" s="104"/>
      <c r="HG492" s="104"/>
      <c r="HH492" s="104"/>
      <c r="HI492" s="104"/>
      <c r="HJ492" s="104"/>
      <c r="HK492" s="104"/>
      <c r="HL492" s="104"/>
      <c r="HM492" s="104"/>
      <c r="HN492" s="104"/>
      <c r="HO492" s="104"/>
      <c r="HP492" s="104"/>
      <c r="HQ492" s="64"/>
      <c r="HR492" s="64"/>
      <c r="HS492" s="64"/>
      <c r="HT492" s="64"/>
      <c r="HU492" s="64"/>
      <c r="HV492" s="64"/>
      <c r="HW492" s="105"/>
      <c r="HX492" s="64"/>
      <c r="HY492" s="280">
        <f t="shared" ref="HY492:HY495" si="568">IF(ISTEXT(EM492), VALUE(EM492), EM492)</f>
        <v>0</v>
      </c>
      <c r="HZ492" s="280">
        <f t="shared" ref="HZ492:HZ495" si="569">IF(ISTEXT(EN492), VALUE(EN492), EN492)</f>
        <v>0</v>
      </c>
      <c r="IA492" s="280">
        <f t="shared" ref="IA492:IA495" si="570">IF(ISTEXT(EO492), VALUE(EO492), EO492)</f>
        <v>0</v>
      </c>
      <c r="IB492" s="64"/>
      <c r="IC492" s="64"/>
    </row>
    <row r="493" spans="1:237" s="106" customFormat="1" ht="22.5" customHeight="1" x14ac:dyDescent="0.25">
      <c r="A493" s="368" t="s">
        <v>3641</v>
      </c>
      <c r="B493" s="369" t="s">
        <v>3642</v>
      </c>
      <c r="C493" s="375" t="s">
        <v>3262</v>
      </c>
      <c r="D493" s="371" t="s">
        <v>3622</v>
      </c>
      <c r="E493" s="371" t="s">
        <v>3643</v>
      </c>
      <c r="F493" s="376" t="s">
        <v>3224</v>
      </c>
      <c r="G493" s="376" t="s">
        <v>3225</v>
      </c>
      <c r="H493" s="373" t="s">
        <v>199</v>
      </c>
      <c r="I493" s="374" t="s">
        <v>3644</v>
      </c>
      <c r="J493" s="421" t="s">
        <v>3231</v>
      </c>
      <c r="K493" s="422" t="s">
        <v>3235</v>
      </c>
      <c r="L493" s="329">
        <f>CONTINUA!BV493</f>
        <v>0</v>
      </c>
      <c r="M493" s="329">
        <f>CONTINUA!BW493</f>
        <v>0</v>
      </c>
      <c r="N493" s="895"/>
      <c r="O493" s="896" t="s">
        <v>4045</v>
      </c>
      <c r="P493" s="897" t="s">
        <v>4035</v>
      </c>
      <c r="Q493" s="400">
        <v>8</v>
      </c>
      <c r="R493" s="401"/>
      <c r="S493" s="400"/>
      <c r="T493" s="401"/>
      <c r="U493" s="400"/>
      <c r="V493" s="401"/>
      <c r="W493" s="400"/>
      <c r="X493" s="401"/>
      <c r="Y493" s="400"/>
      <c r="Z493" s="401"/>
      <c r="AA493" s="400"/>
      <c r="AB493" s="401"/>
      <c r="AC493" s="400"/>
      <c r="AD493" s="401"/>
      <c r="AE493" s="400"/>
      <c r="AF493" s="401"/>
      <c r="AG493" s="400"/>
      <c r="AH493" s="401"/>
      <c r="AI493" s="400"/>
      <c r="AJ493" s="401"/>
      <c r="AK493" s="400"/>
      <c r="AL493" s="401"/>
      <c r="AM493" s="400"/>
      <c r="AN493" s="401"/>
      <c r="AO493" s="400"/>
      <c r="AP493" s="401"/>
      <c r="AQ493" s="400"/>
      <c r="AR493" s="401"/>
      <c r="AS493" s="400"/>
      <c r="AT493" s="401"/>
      <c r="AU493" s="400"/>
      <c r="AV493" s="401"/>
      <c r="AW493" s="400"/>
      <c r="AX493" s="401"/>
      <c r="AY493" s="400"/>
      <c r="AZ493" s="401"/>
      <c r="BA493" s="400"/>
      <c r="BB493" s="401"/>
      <c r="BC493" s="400"/>
      <c r="BD493" s="401"/>
      <c r="BE493" s="400"/>
      <c r="BF493" s="401"/>
      <c r="BG493" s="400"/>
      <c r="BH493" s="401"/>
      <c r="BI493" s="400"/>
      <c r="BJ493" s="401"/>
      <c r="BK493" s="400"/>
      <c r="BL493" s="401"/>
      <c r="BM493" s="400"/>
      <c r="BN493" s="401"/>
      <c r="BO493" s="400"/>
      <c r="BP493" s="401"/>
      <c r="BQ493" s="400"/>
      <c r="BR493" s="401"/>
      <c r="BS493" s="400"/>
      <c r="BT493" s="401"/>
      <c r="BU493" s="400"/>
      <c r="BV493" s="401"/>
      <c r="BW493" s="400"/>
      <c r="BX493" s="401"/>
      <c r="BY493" s="400"/>
      <c r="BZ493" s="401"/>
      <c r="CA493" s="400"/>
      <c r="CB493" s="401"/>
      <c r="CC493" s="400"/>
      <c r="CD493" s="401"/>
      <c r="CE493" s="400"/>
      <c r="CF493" s="401"/>
      <c r="CG493" s="400"/>
      <c r="CH493" s="401"/>
      <c r="CI493" s="400"/>
      <c r="CJ493" s="401"/>
      <c r="CK493" s="400"/>
      <c r="CL493" s="401"/>
      <c r="CM493" s="400"/>
      <c r="CN493" s="401"/>
      <c r="CO493" s="400"/>
      <c r="CP493" s="401"/>
      <c r="CQ493" s="400"/>
      <c r="CR493" s="401"/>
      <c r="CS493" s="400"/>
      <c r="CT493" s="401"/>
      <c r="CU493" s="400"/>
      <c r="CV493" s="401"/>
      <c r="CW493" s="400"/>
      <c r="CX493" s="401"/>
      <c r="CY493" s="400"/>
      <c r="CZ493" s="401"/>
      <c r="DA493" s="400"/>
      <c r="DB493" s="401"/>
      <c r="DC493" s="400"/>
      <c r="DD493" s="401"/>
      <c r="DE493" s="400"/>
      <c r="DF493" s="401"/>
      <c r="DG493" s="400"/>
      <c r="DH493" s="401"/>
      <c r="DI493" s="400"/>
      <c r="DJ493" s="401"/>
      <c r="DK493" s="400"/>
      <c r="DL493" s="401"/>
      <c r="DM493" s="400"/>
      <c r="DN493" s="401"/>
      <c r="DO493" s="400"/>
      <c r="DP493" s="401"/>
      <c r="DQ493" s="400"/>
      <c r="DR493" s="401"/>
      <c r="DS493" s="400"/>
      <c r="DT493" s="401"/>
      <c r="DU493" s="400"/>
      <c r="DV493" s="401"/>
      <c r="DW493" s="400"/>
      <c r="DX493" s="401"/>
      <c r="DY493" s="400"/>
      <c r="DZ493" s="401"/>
      <c r="EA493" s="400"/>
      <c r="EB493" s="401"/>
      <c r="EC493" s="400"/>
      <c r="ED493" s="401"/>
      <c r="EE493" s="400"/>
      <c r="EF493" s="401"/>
      <c r="EG493" s="400"/>
      <c r="EH493" s="401"/>
      <c r="EI493" s="400"/>
      <c r="EJ493" s="447"/>
      <c r="EK493" s="511"/>
      <c r="EL493" s="514"/>
      <c r="EM493" s="448"/>
      <c r="EN493" s="344"/>
      <c r="EO493" s="345"/>
      <c r="EP493" s="171">
        <f t="shared" si="528"/>
        <v>8</v>
      </c>
      <c r="EQ493" s="171">
        <f t="shared" si="529"/>
        <v>0</v>
      </c>
      <c r="ER493" s="171">
        <f t="shared" si="530"/>
        <v>0</v>
      </c>
      <c r="ES493" s="171">
        <f t="shared" si="531"/>
        <v>0</v>
      </c>
      <c r="ET493" s="171">
        <f t="shared" si="532"/>
        <v>0</v>
      </c>
      <c r="EU493" s="171">
        <f t="shared" si="533"/>
        <v>0</v>
      </c>
      <c r="EV493" s="172">
        <f t="shared" si="534"/>
        <v>8</v>
      </c>
      <c r="EW493" s="125"/>
      <c r="EX493" s="248">
        <f t="shared" si="566"/>
        <v>0</v>
      </c>
      <c r="EY493" s="174">
        <f>(L493*regular)+(M493*Cadeirantee)</f>
        <v>0</v>
      </c>
      <c r="EZ493" s="249">
        <f>SUMIF(FG493:GJ493,"&gt;0")</f>
        <v>0</v>
      </c>
      <c r="FA493" s="249">
        <f>SUMIF(FG493:GJ493,"&lt;0")+SUMIF(GN493:HP493,"&lt;0")</f>
        <v>0</v>
      </c>
      <c r="FB493" s="174">
        <v>0</v>
      </c>
      <c r="FC493" s="126">
        <f>N493*km*'VALORES TABELA'!$B$13</f>
        <v>0</v>
      </c>
      <c r="FD493" s="250">
        <f t="shared" si="567"/>
        <v>0</v>
      </c>
      <c r="FE493" s="105"/>
      <c r="FF493" s="108"/>
      <c r="FG493" s="108"/>
      <c r="FH493" s="108"/>
      <c r="FI493" s="108"/>
      <c r="FJ493" s="108"/>
      <c r="FK493" s="108"/>
      <c r="FL493" s="108"/>
      <c r="FM493" s="108"/>
      <c r="FN493" s="108"/>
      <c r="FO493" s="108"/>
      <c r="FP493" s="108"/>
      <c r="FQ493" s="108"/>
      <c r="FR493" s="108"/>
      <c r="FS493" s="108"/>
      <c r="FT493" s="108"/>
      <c r="FU493" s="108"/>
      <c r="FV493" s="108"/>
      <c r="FW493" s="108"/>
      <c r="FX493" s="108"/>
      <c r="FY493" s="108"/>
      <c r="FZ493" s="108"/>
      <c r="GA493" s="108"/>
      <c r="GB493" s="108"/>
      <c r="GC493" s="108"/>
      <c r="GD493" s="108"/>
      <c r="GE493" s="108"/>
      <c r="GF493" s="108"/>
      <c r="GG493" s="108"/>
      <c r="GH493" s="108"/>
      <c r="GI493" s="108"/>
      <c r="GJ493" s="108"/>
      <c r="GK493" s="251"/>
      <c r="GL493" s="103">
        <f t="shared" si="535"/>
        <v>0</v>
      </c>
      <c r="GM493" s="124"/>
      <c r="GN493" s="104"/>
      <c r="GO493" s="104"/>
      <c r="GP493" s="104"/>
      <c r="GQ493" s="104"/>
      <c r="GR493" s="104"/>
      <c r="GS493" s="104"/>
      <c r="GT493" s="104"/>
      <c r="GU493" s="104"/>
      <c r="GV493" s="104"/>
      <c r="GW493" s="104"/>
      <c r="GX493" s="104"/>
      <c r="GY493" s="104"/>
      <c r="GZ493" s="104"/>
      <c r="HA493" s="104"/>
      <c r="HB493" s="104"/>
      <c r="HC493" s="104"/>
      <c r="HD493" s="104"/>
      <c r="HE493" s="104"/>
      <c r="HF493" s="104"/>
      <c r="HG493" s="104"/>
      <c r="HH493" s="104"/>
      <c r="HI493" s="104"/>
      <c r="HJ493" s="104"/>
      <c r="HK493" s="104"/>
      <c r="HL493" s="104"/>
      <c r="HM493" s="104"/>
      <c r="HN493" s="104"/>
      <c r="HO493" s="104"/>
      <c r="HP493" s="104"/>
      <c r="HQ493" s="64"/>
      <c r="HR493" s="64"/>
      <c r="HS493" s="64"/>
      <c r="HT493" s="64"/>
      <c r="HU493" s="64"/>
      <c r="HV493" s="64"/>
      <c r="HW493" s="105"/>
      <c r="HX493" s="64"/>
      <c r="HY493" s="280">
        <f t="shared" si="568"/>
        <v>0</v>
      </c>
      <c r="HZ493" s="280">
        <f t="shared" si="569"/>
        <v>0</v>
      </c>
      <c r="IA493" s="280">
        <f t="shared" si="570"/>
        <v>0</v>
      </c>
      <c r="IB493" s="64"/>
      <c r="IC493" s="64"/>
    </row>
    <row r="494" spans="1:237" s="106" customFormat="1" ht="22.5" customHeight="1" x14ac:dyDescent="0.25">
      <c r="A494" s="368" t="s">
        <v>3641</v>
      </c>
      <c r="B494" s="369" t="s">
        <v>3642</v>
      </c>
      <c r="C494" s="375" t="s">
        <v>3262</v>
      </c>
      <c r="D494" s="371" t="s">
        <v>3622</v>
      </c>
      <c r="E494" s="371" t="s">
        <v>3643</v>
      </c>
      <c r="F494" s="376" t="s">
        <v>3224</v>
      </c>
      <c r="G494" s="376" t="s">
        <v>3225</v>
      </c>
      <c r="H494" s="373" t="s">
        <v>199</v>
      </c>
      <c r="I494" s="374" t="s">
        <v>3644</v>
      </c>
      <c r="J494" s="421" t="s">
        <v>3231</v>
      </c>
      <c r="K494" s="423" t="s">
        <v>3236</v>
      </c>
      <c r="L494" s="329">
        <f>CONTINUA!BV494</f>
        <v>0</v>
      </c>
      <c r="M494" s="329">
        <f>CONTINUA!BW494</f>
        <v>0</v>
      </c>
      <c r="N494" s="895"/>
      <c r="O494" s="896" t="s">
        <v>4045</v>
      </c>
      <c r="P494" s="897" t="s">
        <v>4035</v>
      </c>
      <c r="Q494" s="400"/>
      <c r="R494" s="401"/>
      <c r="S494" s="400"/>
      <c r="T494" s="401"/>
      <c r="U494" s="400"/>
      <c r="V494" s="401"/>
      <c r="W494" s="400"/>
      <c r="X494" s="401"/>
      <c r="Y494" s="400"/>
      <c r="Z494" s="401"/>
      <c r="AA494" s="400"/>
      <c r="AB494" s="401"/>
      <c r="AC494" s="400"/>
      <c r="AD494" s="401"/>
      <c r="AE494" s="400"/>
      <c r="AF494" s="401"/>
      <c r="AG494" s="400"/>
      <c r="AH494" s="401"/>
      <c r="AI494" s="400"/>
      <c r="AJ494" s="401"/>
      <c r="AK494" s="400"/>
      <c r="AL494" s="401"/>
      <c r="AM494" s="400"/>
      <c r="AN494" s="401"/>
      <c r="AO494" s="400"/>
      <c r="AP494" s="401"/>
      <c r="AQ494" s="400"/>
      <c r="AR494" s="401"/>
      <c r="AS494" s="400"/>
      <c r="AT494" s="401"/>
      <c r="AU494" s="400"/>
      <c r="AV494" s="401"/>
      <c r="AW494" s="400"/>
      <c r="AX494" s="401"/>
      <c r="AY494" s="400"/>
      <c r="AZ494" s="401"/>
      <c r="BA494" s="400"/>
      <c r="BB494" s="401"/>
      <c r="BC494" s="400"/>
      <c r="BD494" s="401"/>
      <c r="BE494" s="400"/>
      <c r="BF494" s="401"/>
      <c r="BG494" s="400"/>
      <c r="BH494" s="401"/>
      <c r="BI494" s="400"/>
      <c r="BJ494" s="401"/>
      <c r="BK494" s="400"/>
      <c r="BL494" s="401"/>
      <c r="BM494" s="400"/>
      <c r="BN494" s="401"/>
      <c r="BO494" s="400"/>
      <c r="BP494" s="401"/>
      <c r="BQ494" s="400"/>
      <c r="BR494" s="401"/>
      <c r="BS494" s="400"/>
      <c r="BT494" s="401"/>
      <c r="BU494" s="400"/>
      <c r="BV494" s="401"/>
      <c r="BW494" s="400"/>
      <c r="BX494" s="401"/>
      <c r="BY494" s="400"/>
      <c r="BZ494" s="401"/>
      <c r="CA494" s="400"/>
      <c r="CB494" s="401"/>
      <c r="CC494" s="400"/>
      <c r="CD494" s="401"/>
      <c r="CE494" s="400"/>
      <c r="CF494" s="401"/>
      <c r="CG494" s="400"/>
      <c r="CH494" s="401"/>
      <c r="CI494" s="400"/>
      <c r="CJ494" s="401"/>
      <c r="CK494" s="400"/>
      <c r="CL494" s="401"/>
      <c r="CM494" s="400"/>
      <c r="CN494" s="401"/>
      <c r="CO494" s="400"/>
      <c r="CP494" s="401"/>
      <c r="CQ494" s="400"/>
      <c r="CR494" s="401"/>
      <c r="CS494" s="400"/>
      <c r="CT494" s="401"/>
      <c r="CU494" s="400"/>
      <c r="CV494" s="401"/>
      <c r="CW494" s="400"/>
      <c r="CX494" s="401"/>
      <c r="CY494" s="400"/>
      <c r="CZ494" s="401"/>
      <c r="DA494" s="400"/>
      <c r="DB494" s="401"/>
      <c r="DC494" s="400"/>
      <c r="DD494" s="401"/>
      <c r="DE494" s="400"/>
      <c r="DF494" s="401"/>
      <c r="DG494" s="400"/>
      <c r="DH494" s="401"/>
      <c r="DI494" s="400"/>
      <c r="DJ494" s="401"/>
      <c r="DK494" s="400"/>
      <c r="DL494" s="401"/>
      <c r="DM494" s="400"/>
      <c r="DN494" s="401"/>
      <c r="DO494" s="400"/>
      <c r="DP494" s="401"/>
      <c r="DQ494" s="400"/>
      <c r="DR494" s="401"/>
      <c r="DS494" s="400"/>
      <c r="DT494" s="401"/>
      <c r="DU494" s="400"/>
      <c r="DV494" s="401"/>
      <c r="DW494" s="400"/>
      <c r="DX494" s="401"/>
      <c r="DY494" s="400"/>
      <c r="DZ494" s="401"/>
      <c r="EA494" s="400"/>
      <c r="EB494" s="401"/>
      <c r="EC494" s="400"/>
      <c r="ED494" s="401"/>
      <c r="EE494" s="400"/>
      <c r="EF494" s="401"/>
      <c r="EG494" s="400"/>
      <c r="EH494" s="401"/>
      <c r="EI494" s="400"/>
      <c r="EJ494" s="447"/>
      <c r="EK494" s="511"/>
      <c r="EL494" s="514"/>
      <c r="EM494" s="448"/>
      <c r="EN494" s="344"/>
      <c r="EO494" s="345"/>
      <c r="EP494" s="171">
        <f t="shared" si="528"/>
        <v>0</v>
      </c>
      <c r="EQ494" s="171">
        <f t="shared" si="529"/>
        <v>0</v>
      </c>
      <c r="ER494" s="171">
        <f t="shared" si="530"/>
        <v>0</v>
      </c>
      <c r="ES494" s="171">
        <f t="shared" si="531"/>
        <v>0</v>
      </c>
      <c r="ET494" s="171">
        <f t="shared" si="532"/>
        <v>0</v>
      </c>
      <c r="EU494" s="171">
        <f t="shared" si="533"/>
        <v>0</v>
      </c>
      <c r="EV494" s="172">
        <f t="shared" si="534"/>
        <v>0</v>
      </c>
      <c r="EW494" s="127"/>
      <c r="EX494" s="248">
        <f t="shared" si="566"/>
        <v>0</v>
      </c>
      <c r="EY494" s="174">
        <f>(L494*regular)+(M494*Cadeirantee)</f>
        <v>0</v>
      </c>
      <c r="EZ494" s="249">
        <f>SUMIF(FG494:GJ494,"&gt;0")</f>
        <v>0</v>
      </c>
      <c r="FA494" s="249">
        <f>SUMIF(FG494:GJ494,"&lt;0")+SUMIF(GN494:HP494,"&lt;0")</f>
        <v>0</v>
      </c>
      <c r="FB494" s="174">
        <v>0</v>
      </c>
      <c r="FC494" s="126">
        <f>N494*km*'VALORES TABELA'!$B$13</f>
        <v>0</v>
      </c>
      <c r="FD494" s="250">
        <f t="shared" si="567"/>
        <v>0</v>
      </c>
      <c r="FE494" s="105"/>
      <c r="FF494" s="118"/>
      <c r="FG494" s="118"/>
      <c r="FH494" s="118"/>
      <c r="FI494" s="118"/>
      <c r="FJ494" s="118"/>
      <c r="FK494" s="118"/>
      <c r="FL494" s="118"/>
      <c r="FM494" s="118"/>
      <c r="FN494" s="118"/>
      <c r="FO494" s="118"/>
      <c r="FP494" s="118"/>
      <c r="FQ494" s="118"/>
      <c r="FR494" s="118"/>
      <c r="FS494" s="118"/>
      <c r="FT494" s="118"/>
      <c r="FU494" s="118"/>
      <c r="FV494" s="118"/>
      <c r="FW494" s="118"/>
      <c r="FX494" s="118"/>
      <c r="FY494" s="118"/>
      <c r="FZ494" s="118"/>
      <c r="GA494" s="118"/>
      <c r="GB494" s="118"/>
      <c r="GC494" s="118"/>
      <c r="GD494" s="118"/>
      <c r="GE494" s="118"/>
      <c r="GF494" s="118"/>
      <c r="GG494" s="118"/>
      <c r="GH494" s="118"/>
      <c r="GI494" s="118"/>
      <c r="GJ494" s="118"/>
      <c r="GK494" s="252"/>
      <c r="GL494" s="103">
        <f t="shared" si="535"/>
        <v>0</v>
      </c>
      <c r="GM494" s="124"/>
      <c r="GN494" s="104"/>
      <c r="GO494" s="104"/>
      <c r="GP494" s="104"/>
      <c r="GQ494" s="104"/>
      <c r="GR494" s="104"/>
      <c r="GS494" s="104"/>
      <c r="GT494" s="104"/>
      <c r="GU494" s="104"/>
      <c r="GV494" s="104"/>
      <c r="GW494" s="104"/>
      <c r="GX494" s="104"/>
      <c r="GY494" s="104"/>
      <c r="GZ494" s="104"/>
      <c r="HA494" s="104"/>
      <c r="HB494" s="104"/>
      <c r="HC494" s="104"/>
      <c r="HD494" s="104"/>
      <c r="HE494" s="104"/>
      <c r="HF494" s="104"/>
      <c r="HG494" s="104"/>
      <c r="HH494" s="104"/>
      <c r="HI494" s="104"/>
      <c r="HJ494" s="104"/>
      <c r="HK494" s="104"/>
      <c r="HL494" s="104"/>
      <c r="HM494" s="104"/>
      <c r="HN494" s="104"/>
      <c r="HO494" s="104"/>
      <c r="HP494" s="104"/>
      <c r="HQ494" s="64"/>
      <c r="HR494" s="65"/>
      <c r="HS494" s="65"/>
      <c r="HT494" s="65"/>
      <c r="HU494" s="65"/>
      <c r="HV494" s="65"/>
      <c r="HW494" s="105"/>
      <c r="HX494" s="65"/>
      <c r="HY494" s="280">
        <f t="shared" si="568"/>
        <v>0</v>
      </c>
      <c r="HZ494" s="280">
        <f t="shared" si="569"/>
        <v>0</v>
      </c>
      <c r="IA494" s="280">
        <f t="shared" si="570"/>
        <v>0</v>
      </c>
      <c r="IB494" s="65"/>
      <c r="IC494" s="65"/>
    </row>
    <row r="495" spans="1:237" s="106" customFormat="1" ht="22.5" customHeight="1" thickBot="1" x14ac:dyDescent="0.3">
      <c r="A495" s="377" t="s">
        <v>3641</v>
      </c>
      <c r="B495" s="378" t="s">
        <v>3642</v>
      </c>
      <c r="C495" s="379" t="s">
        <v>3262</v>
      </c>
      <c r="D495" s="380" t="s">
        <v>3622</v>
      </c>
      <c r="E495" s="380" t="s">
        <v>3643</v>
      </c>
      <c r="F495" s="381" t="s">
        <v>3224</v>
      </c>
      <c r="G495" s="381" t="s">
        <v>3225</v>
      </c>
      <c r="H495" s="382" t="s">
        <v>199</v>
      </c>
      <c r="I495" s="383" t="s">
        <v>3644</v>
      </c>
      <c r="J495" s="421" t="s">
        <v>3231</v>
      </c>
      <c r="K495" s="424" t="s">
        <v>60</v>
      </c>
      <c r="L495" s="329">
        <f>CONTINUA!BV495</f>
        <v>0</v>
      </c>
      <c r="M495" s="329">
        <f>CONTINUA!BW495</f>
        <v>0</v>
      </c>
      <c r="N495" s="895"/>
      <c r="O495" s="896" t="s">
        <v>4045</v>
      </c>
      <c r="P495" s="897" t="s">
        <v>4035</v>
      </c>
      <c r="Q495" s="400"/>
      <c r="R495" s="401"/>
      <c r="S495" s="400"/>
      <c r="T495" s="401"/>
      <c r="U495" s="400"/>
      <c r="V495" s="401"/>
      <c r="W495" s="400"/>
      <c r="X495" s="401"/>
      <c r="Y495" s="400"/>
      <c r="Z495" s="401"/>
      <c r="AA495" s="400"/>
      <c r="AB495" s="401"/>
      <c r="AC495" s="400"/>
      <c r="AD495" s="401"/>
      <c r="AE495" s="400"/>
      <c r="AF495" s="401"/>
      <c r="AG495" s="400"/>
      <c r="AH495" s="401"/>
      <c r="AI495" s="400"/>
      <c r="AJ495" s="401"/>
      <c r="AK495" s="400"/>
      <c r="AL495" s="401"/>
      <c r="AM495" s="400"/>
      <c r="AN495" s="401"/>
      <c r="AO495" s="400"/>
      <c r="AP495" s="401"/>
      <c r="AQ495" s="400"/>
      <c r="AR495" s="401"/>
      <c r="AS495" s="400"/>
      <c r="AT495" s="401"/>
      <c r="AU495" s="400"/>
      <c r="AV495" s="401"/>
      <c r="AW495" s="400"/>
      <c r="AX495" s="401"/>
      <c r="AY495" s="400"/>
      <c r="AZ495" s="401"/>
      <c r="BA495" s="400"/>
      <c r="BB495" s="401"/>
      <c r="BC495" s="400"/>
      <c r="BD495" s="401"/>
      <c r="BE495" s="400"/>
      <c r="BF495" s="401"/>
      <c r="BG495" s="400"/>
      <c r="BH495" s="401"/>
      <c r="BI495" s="400"/>
      <c r="BJ495" s="401"/>
      <c r="BK495" s="400"/>
      <c r="BL495" s="401"/>
      <c r="BM495" s="400"/>
      <c r="BN495" s="401"/>
      <c r="BO495" s="400"/>
      <c r="BP495" s="401"/>
      <c r="BQ495" s="400"/>
      <c r="BR495" s="401"/>
      <c r="BS495" s="400"/>
      <c r="BT495" s="401"/>
      <c r="BU495" s="400"/>
      <c r="BV495" s="401"/>
      <c r="BW495" s="400"/>
      <c r="BX495" s="401"/>
      <c r="BY495" s="400"/>
      <c r="BZ495" s="401"/>
      <c r="CA495" s="400"/>
      <c r="CB495" s="401"/>
      <c r="CC495" s="400"/>
      <c r="CD495" s="401"/>
      <c r="CE495" s="400"/>
      <c r="CF495" s="401"/>
      <c r="CG495" s="400"/>
      <c r="CH495" s="401"/>
      <c r="CI495" s="400"/>
      <c r="CJ495" s="401"/>
      <c r="CK495" s="400"/>
      <c r="CL495" s="401"/>
      <c r="CM495" s="400"/>
      <c r="CN495" s="401"/>
      <c r="CO495" s="400"/>
      <c r="CP495" s="401"/>
      <c r="CQ495" s="400"/>
      <c r="CR495" s="401"/>
      <c r="CS495" s="400"/>
      <c r="CT495" s="401"/>
      <c r="CU495" s="400"/>
      <c r="CV495" s="401"/>
      <c r="CW495" s="400"/>
      <c r="CX495" s="401"/>
      <c r="CY495" s="400"/>
      <c r="CZ495" s="401"/>
      <c r="DA495" s="400"/>
      <c r="DB495" s="401"/>
      <c r="DC495" s="400"/>
      <c r="DD495" s="401"/>
      <c r="DE495" s="400"/>
      <c r="DF495" s="401"/>
      <c r="DG495" s="400"/>
      <c r="DH495" s="401"/>
      <c r="DI495" s="400"/>
      <c r="DJ495" s="401"/>
      <c r="DK495" s="400"/>
      <c r="DL495" s="401"/>
      <c r="DM495" s="400"/>
      <c r="DN495" s="401"/>
      <c r="DO495" s="400"/>
      <c r="DP495" s="401"/>
      <c r="DQ495" s="400"/>
      <c r="DR495" s="401"/>
      <c r="DS495" s="400"/>
      <c r="DT495" s="401"/>
      <c r="DU495" s="400"/>
      <c r="DV495" s="401"/>
      <c r="DW495" s="400"/>
      <c r="DX495" s="401"/>
      <c r="DY495" s="400"/>
      <c r="DZ495" s="401"/>
      <c r="EA495" s="400"/>
      <c r="EB495" s="401"/>
      <c r="EC495" s="400"/>
      <c r="ED495" s="401"/>
      <c r="EE495" s="400"/>
      <c r="EF495" s="401"/>
      <c r="EG495" s="400"/>
      <c r="EH495" s="401"/>
      <c r="EI495" s="400"/>
      <c r="EJ495" s="447"/>
      <c r="EK495" s="512"/>
      <c r="EL495" s="515"/>
      <c r="EM495" s="450"/>
      <c r="EN495" s="348"/>
      <c r="EO495" s="348"/>
      <c r="EP495" s="179">
        <f t="shared" si="528"/>
        <v>0</v>
      </c>
      <c r="EQ495" s="179">
        <f t="shared" si="529"/>
        <v>0</v>
      </c>
      <c r="ER495" s="179">
        <f t="shared" si="530"/>
        <v>0</v>
      </c>
      <c r="ES495" s="179">
        <f t="shared" si="531"/>
        <v>0</v>
      </c>
      <c r="ET495" s="179">
        <f t="shared" si="532"/>
        <v>0</v>
      </c>
      <c r="EU495" s="179">
        <f t="shared" si="533"/>
        <v>0</v>
      </c>
      <c r="EV495" s="172">
        <f t="shared" si="534"/>
        <v>0</v>
      </c>
      <c r="EW495" s="253"/>
      <c r="EX495" s="254">
        <v>0</v>
      </c>
      <c r="EY495" s="180">
        <v>0</v>
      </c>
      <c r="EZ495" s="255">
        <v>0</v>
      </c>
      <c r="FA495" s="255">
        <v>0</v>
      </c>
      <c r="FB495" s="180">
        <f>SUM(FF495:GI495)/2</f>
        <v>0</v>
      </c>
      <c r="FC495" s="256">
        <f>N495*km*'VALORES TABELA'!$B$13</f>
        <v>0</v>
      </c>
      <c r="FD495" s="250">
        <f t="shared" si="567"/>
        <v>0</v>
      </c>
      <c r="FE495" s="257"/>
      <c r="FF495" s="181">
        <f>((Q495+S495)*Percapita)+((R495+T495)*Cadeirante)</f>
        <v>0</v>
      </c>
      <c r="FG495" s="181">
        <f>((U495+W495)*Percapita/30*FG$4)+((V495+X495)*Cadeirante/30*FG$4)</f>
        <v>0</v>
      </c>
      <c r="FH495" s="181">
        <f>((Y495+AA495)*Percapita/30*FH$4)+((Z495+AB495)*Cadeirante/30*FH$4)</f>
        <v>0</v>
      </c>
      <c r="FI495" s="181">
        <f>((AC495+AE495)*Percapita/30*FI$4)+((AD495+AF495)*Cadeirante/30*FI$4)</f>
        <v>0</v>
      </c>
      <c r="FJ495" s="181">
        <f>((AG495+AI495)*Percapita/30*FJ$4)+((AH495+AJ495)*Cadeirante/30*FJ$4)</f>
        <v>0</v>
      </c>
      <c r="FK495" s="181">
        <f>((AK495+AM495)*Percapita/30*FK$4)+((AL495+AN495)*Cadeirante/30*FK$4)</f>
        <v>0</v>
      </c>
      <c r="FL495" s="181">
        <f>((AO495+AQ495)*Percapita/30*FL$4)+((AP495+AR495)*Cadeirante/30*FL$4)</f>
        <v>0</v>
      </c>
      <c r="FM495" s="181">
        <f>((AS495+AU495)*Percapita/30*FM$4)+((AT495+AV495)*Cadeirante/30*FM$4)</f>
        <v>0</v>
      </c>
      <c r="FN495" s="181">
        <f>((AW495+AY495)*Percapita/30*FN$4)+((AX495+AZ495)*Cadeirante/30*FN$4)</f>
        <v>0</v>
      </c>
      <c r="FO495" s="181">
        <f>((BA495+BC495)*Percapita/30*FO$4)+((BB495+BD495)*Cadeirante/30*FO$4)</f>
        <v>0</v>
      </c>
      <c r="FP495" s="181">
        <f>((BE495+BG495)*Percapita/30*FP$4)+((BF495+BH495)*Cadeirante/30*FP$4)</f>
        <v>0</v>
      </c>
      <c r="FQ495" s="181">
        <f>((BI495+BK495)*Percapita/30*FQ$4)+((BJ495+BL495)*Cadeirante/30*FQ$4)</f>
        <v>0</v>
      </c>
      <c r="FR495" s="181">
        <f>((BM495+BO495)*Percapita/30*FR$4)+((BN495+BP495)*Cadeirante/30*FR$4)</f>
        <v>0</v>
      </c>
      <c r="FS495" s="181">
        <f>((BQ495+BS495)*Percapita/30*FS$4)+((BR495+BT495)*Cadeirante/30*FS$4)</f>
        <v>0</v>
      </c>
      <c r="FT495" s="181">
        <f>((BU495+BW495)*Percapita/30*FT$4)+((BV495+BX495)*Cadeirante/30*FT$4)</f>
        <v>0</v>
      </c>
      <c r="FU495" s="181">
        <f>((BY495+CA495)*Percapita/30*FU$4)+((BZ495+CB495)*Cadeirante/30*FU$4)</f>
        <v>0</v>
      </c>
      <c r="FV495" s="181">
        <f>((CC495+CE495)*Percapita/30*FV$4)+((CD495+CF495)*Cadeirante/30*FV$4)</f>
        <v>0</v>
      </c>
      <c r="FW495" s="181">
        <f>((CG495+CI495)*Percapita/30*FW$4)+((CI495+CK495)*Cadeirante/30*FW$4)</f>
        <v>0</v>
      </c>
      <c r="FX495" s="181">
        <f>((CK495+CM495)*Percapita/30*FX$4)+((CL495+CN495)*Cadeirante/30*FX$4)</f>
        <v>0</v>
      </c>
      <c r="FY495" s="181">
        <f>((CO495+CQ495)*Percapita/30*FY$4)+((CP495+CR495)*Cadeirante/30*FY$4)</f>
        <v>0</v>
      </c>
      <c r="FZ495" s="181">
        <f>((CS495+CU495)*Percapita/30*FZ$4)+((CT495+CV495)*Cadeirante/30*FZ$4)</f>
        <v>0</v>
      </c>
      <c r="GA495" s="181">
        <f>((CW495+CY495)*Percapita/30*GA$4)+((CX495+CZ495)*Cadeirante/30*GA$4)</f>
        <v>0</v>
      </c>
      <c r="GB495" s="181">
        <f>((DA495+DC495)*Percapita/30*GB$4)+((DB495+DD495)*Cadeirante/30*GB$4)</f>
        <v>0</v>
      </c>
      <c r="GC495" s="181">
        <f>((DE495+DG495)*Percapita/30*GC$4)+((DF495+DH495)*Cadeirante/30*GC$4)</f>
        <v>0</v>
      </c>
      <c r="GD495" s="181">
        <f>((DI495+DK495)*Percapita/30*GD$4)+((DJ495+DL495)*Cadeirante/30*GD$4)</f>
        <v>0</v>
      </c>
      <c r="GE495" s="181">
        <f>((DM495+DO495)*Percapita/30*GE$4)+((DN495+DP495)*Cadeirante/30*GE$4)</f>
        <v>0</v>
      </c>
      <c r="GF495" s="181">
        <f>((DQ495+DS495)*Percapita/30*GF$4)+((DR495+DT495)*Cadeirante/30*GF$4)</f>
        <v>0</v>
      </c>
      <c r="GG495" s="181">
        <f>((DU495+DW495)*Percapita/30*GG$4)+((DV495+DX495)*Cadeirante/30*GG$4)</f>
        <v>0</v>
      </c>
      <c r="GH495" s="181">
        <f>((DY495+EA495)*Percapita/30*GH$4)+((DZ495+EB495)*Cadeirante/30*GH$4)</f>
        <v>0</v>
      </c>
      <c r="GI495" s="181">
        <f>((EC495+EE495)*Percapita/30*GI$4)+((ED495+EF495)*Cadeirante/30*GI$4)</f>
        <v>0</v>
      </c>
      <c r="GJ495" s="181">
        <f>((EG495+EI495)*Percapita)+((EH495+EJ495)*Cadeirante)</f>
        <v>0</v>
      </c>
      <c r="GK495" s="258"/>
      <c r="GL495" s="103">
        <f t="shared" si="535"/>
        <v>0</v>
      </c>
      <c r="GM495" s="124"/>
      <c r="GN495" s="182"/>
      <c r="GO495" s="182"/>
      <c r="GP495" s="182"/>
      <c r="GQ495" s="182"/>
      <c r="GR495" s="182"/>
      <c r="GS495" s="182"/>
      <c r="GT495" s="182"/>
      <c r="GU495" s="182"/>
      <c r="GV495" s="182"/>
      <c r="GW495" s="182"/>
      <c r="GX495" s="182"/>
      <c r="GY495" s="182"/>
      <c r="GZ495" s="182"/>
      <c r="HA495" s="182"/>
      <c r="HB495" s="182"/>
      <c r="HC495" s="182"/>
      <c r="HD495" s="182"/>
      <c r="HE495" s="182"/>
      <c r="HF495" s="182"/>
      <c r="HG495" s="182"/>
      <c r="HH495" s="182"/>
      <c r="HI495" s="182"/>
      <c r="HJ495" s="182"/>
      <c r="HK495" s="182"/>
      <c r="HL495" s="182"/>
      <c r="HM495" s="182"/>
      <c r="HN495" s="182"/>
      <c r="HO495" s="182"/>
      <c r="HP495" s="259"/>
      <c r="HQ495" s="64"/>
      <c r="HW495" s="257"/>
      <c r="HY495" s="280">
        <f t="shared" si="568"/>
        <v>0</v>
      </c>
      <c r="HZ495" s="280">
        <f t="shared" si="569"/>
        <v>0</v>
      </c>
      <c r="IA495" s="280">
        <f t="shared" si="570"/>
        <v>0</v>
      </c>
    </row>
    <row r="496" spans="1:237" s="106" customFormat="1" ht="22.5" customHeight="1" x14ac:dyDescent="0.25">
      <c r="A496" t="s">
        <v>3645</v>
      </c>
      <c r="B496" s="522" t="s">
        <v>3646</v>
      </c>
      <c r="C496" s="523">
        <v>3</v>
      </c>
      <c r="D496" s="524" t="s">
        <v>3622</v>
      </c>
      <c r="E496" s="524" t="s">
        <v>3647</v>
      </c>
      <c r="F496" s="525" t="s">
        <v>3224</v>
      </c>
      <c r="G496" s="525" t="s">
        <v>3225</v>
      </c>
      <c r="H496" s="350" t="s">
        <v>199</v>
      </c>
      <c r="I496" s="351" t="s">
        <v>3648</v>
      </c>
      <c r="J496" s="409" t="s">
        <v>3300</v>
      </c>
      <c r="K496" s="410" t="s">
        <v>3232</v>
      </c>
      <c r="L496" s="329">
        <f>CONTINUA!BV496</f>
        <v>0</v>
      </c>
      <c r="M496" s="329">
        <f>CONTINUA!BW496</f>
        <v>0</v>
      </c>
      <c r="N496" s="895"/>
      <c r="O496" s="896" t="s">
        <v>4045</v>
      </c>
      <c r="P496" s="897" t="s">
        <v>4035</v>
      </c>
      <c r="Q496" s="400"/>
      <c r="R496" s="401"/>
      <c r="S496" s="400"/>
      <c r="T496" s="401"/>
      <c r="U496" s="400"/>
      <c r="V496" s="401"/>
      <c r="W496" s="400"/>
      <c r="X496" s="401"/>
      <c r="Y496" s="400"/>
      <c r="Z496" s="401"/>
      <c r="AA496" s="400"/>
      <c r="AB496" s="401"/>
      <c r="AC496" s="400"/>
      <c r="AD496" s="401"/>
      <c r="AE496" s="400"/>
      <c r="AF496" s="401"/>
      <c r="AG496" s="400"/>
      <c r="AH496" s="401"/>
      <c r="AI496" s="400"/>
      <c r="AJ496" s="401"/>
      <c r="AK496" s="400"/>
      <c r="AL496" s="401"/>
      <c r="AM496" s="400"/>
      <c r="AN496" s="401"/>
      <c r="AO496" s="400"/>
      <c r="AP496" s="401"/>
      <c r="AQ496" s="400"/>
      <c r="AR496" s="401"/>
      <c r="AS496" s="400"/>
      <c r="AT496" s="401"/>
      <c r="AU496" s="400"/>
      <c r="AV496" s="401"/>
      <c r="AW496" s="400"/>
      <c r="AX496" s="401"/>
      <c r="AY496" s="400"/>
      <c r="AZ496" s="401"/>
      <c r="BA496" s="400"/>
      <c r="BB496" s="401"/>
      <c r="BC496" s="400"/>
      <c r="BD496" s="401"/>
      <c r="BE496" s="400"/>
      <c r="BF496" s="401"/>
      <c r="BG496" s="400"/>
      <c r="BH496" s="401"/>
      <c r="BI496" s="400"/>
      <c r="BJ496" s="401"/>
      <c r="BK496" s="400"/>
      <c r="BL496" s="401"/>
      <c r="BM496" s="400"/>
      <c r="BN496" s="401"/>
      <c r="BO496" s="400"/>
      <c r="BP496" s="401"/>
      <c r="BQ496" s="400"/>
      <c r="BR496" s="401"/>
      <c r="BS496" s="400"/>
      <c r="BT496" s="401"/>
      <c r="BU496" s="400"/>
      <c r="BV496" s="401"/>
      <c r="BW496" s="400"/>
      <c r="BX496" s="401"/>
      <c r="BY496" s="400"/>
      <c r="BZ496" s="401"/>
      <c r="CA496" s="400"/>
      <c r="CB496" s="401"/>
      <c r="CC496" s="400"/>
      <c r="CD496" s="401"/>
      <c r="CE496" s="400"/>
      <c r="CF496" s="401"/>
      <c r="CG496" s="400"/>
      <c r="CH496" s="401"/>
      <c r="CI496" s="400"/>
      <c r="CJ496" s="401"/>
      <c r="CK496" s="400"/>
      <c r="CL496" s="401"/>
      <c r="CM496" s="400"/>
      <c r="CN496" s="401"/>
      <c r="CO496" s="400"/>
      <c r="CP496" s="401"/>
      <c r="CQ496" s="400"/>
      <c r="CR496" s="401"/>
      <c r="CS496" s="400"/>
      <c r="CT496" s="401"/>
      <c r="CU496" s="400"/>
      <c r="CV496" s="401"/>
      <c r="CW496" s="400"/>
      <c r="CX496" s="401"/>
      <c r="CY496" s="400"/>
      <c r="CZ496" s="401"/>
      <c r="DA496" s="400"/>
      <c r="DB496" s="401"/>
      <c r="DC496" s="400"/>
      <c r="DD496" s="401"/>
      <c r="DE496" s="400"/>
      <c r="DF496" s="401"/>
      <c r="DG496" s="400"/>
      <c r="DH496" s="401"/>
      <c r="DI496" s="400"/>
      <c r="DJ496" s="401"/>
      <c r="DK496" s="400"/>
      <c r="DL496" s="401"/>
      <c r="DM496" s="400"/>
      <c r="DN496" s="401"/>
      <c r="DO496" s="400"/>
      <c r="DP496" s="401"/>
      <c r="DQ496" s="400"/>
      <c r="DR496" s="401"/>
      <c r="DS496" s="400"/>
      <c r="DT496" s="401"/>
      <c r="DU496" s="400"/>
      <c r="DV496" s="401"/>
      <c r="DW496" s="400"/>
      <c r="DX496" s="401"/>
      <c r="DY496" s="400"/>
      <c r="DZ496" s="401"/>
      <c r="EA496" s="400"/>
      <c r="EB496" s="401"/>
      <c r="EC496" s="400"/>
      <c r="ED496" s="401"/>
      <c r="EE496" s="400"/>
      <c r="EF496" s="401"/>
      <c r="EG496" s="400"/>
      <c r="EH496" s="401"/>
      <c r="EI496" s="400"/>
      <c r="EJ496" s="447"/>
      <c r="EK496" s="510"/>
      <c r="EL496" s="513"/>
      <c r="EM496" s="520"/>
      <c r="EN496" s="520"/>
      <c r="EO496" s="520"/>
      <c r="EP496" s="171">
        <f t="shared" si="528"/>
        <v>0</v>
      </c>
      <c r="EQ496" s="171">
        <f t="shared" si="529"/>
        <v>0</v>
      </c>
      <c r="ER496" s="171">
        <f t="shared" si="530"/>
        <v>0</v>
      </c>
      <c r="ES496" s="171">
        <f t="shared" si="531"/>
        <v>0</v>
      </c>
      <c r="ET496" s="171">
        <f t="shared" si="532"/>
        <v>0</v>
      </c>
      <c r="EU496" s="171">
        <f t="shared" si="533"/>
        <v>0</v>
      </c>
      <c r="EV496" s="172">
        <f t="shared" si="534"/>
        <v>0</v>
      </c>
      <c r="EW496" s="367">
        <f>IF(C496=4,IF(MAX(Q496:EJ498)&gt;0,(Especiall/30*(IF(($G496-$F496)=($G$5-$F$5),30,IF(DAY($G496)=31,($G496-$F496),($G496-$F496)+1)))),0),0)</f>
        <v>0</v>
      </c>
      <c r="EX496" s="248">
        <f t="shared" ref="EX496:EX499" si="571">FF496</f>
        <v>16188.48</v>
      </c>
      <c r="EY496" s="174">
        <f>(L496*regular)+(M496*Cadeirantee)</f>
        <v>0</v>
      </c>
      <c r="EZ496" s="249">
        <f>SUMIF(FG496:GJ496,"&gt;0")</f>
        <v>0</v>
      </c>
      <c r="FA496" s="249">
        <f>SUMIF(FG496:GJ496,"&lt;0")+SUMIF(GN496:HP496,"&lt;0")</f>
        <v>0</v>
      </c>
      <c r="FB496" s="174">
        <v>0</v>
      </c>
      <c r="FC496" s="175">
        <f>N496*km*'VALORES TABELA'!$B$13</f>
        <v>0</v>
      </c>
      <c r="FD496" s="250">
        <f>GL496</f>
        <v>0</v>
      </c>
      <c r="FE496" s="176">
        <f>(EW496+EW497+EW498+EW499+EX496+EX497+EX498+EX499+EY496+EY497+EY498+EY499+EY500+EZ496+EZ497+EZ498+EZ499+FA496+FA497+FA498+FA499+FC496+FC497+FC498+FC499+HY496-HZ496-IA496+FD496+FD497+FD498+FD499+FB500)</f>
        <v>16188.48</v>
      </c>
      <c r="FF496" s="177">
        <f>IF(C496=4,SUM(Q496+Q497+Q498+S496+S497+S498)*Percapita/30*FF$4+(R496+R497+R498+T496+T497+T498)*Cadeirante/30*FF$4,IF(C496=3,IF(Q499+S499=10,Fixo/30*FF$4+(Q496+Q497+Q498+S496+S497+S498)*Percapita/30*FF$4+(R499+T499)*Cadeirante/30*FF$4,IF(Q499+S499&lt;=9,(Q499+S499)*Crechee/30*FF$4)+(R499+T499)*Cadeirante/30*FF$4+(Q496+Q497+Q498+S496+S497+S498)*Percapita/30*FF$4)+IF(Q499+S499&gt;=11,Fixo/30*FF$4+(Q499+S499-10)*Crechee/30*FF$4,0),IF(C496=2,IF(R496+R497+R498+R499+T496+T497+T498+T499=1,Cadeirante/30*FF$4,IF(R496+R497+R498+R499+T496+T497+T498+T499=2,Fixo/30*FF$4,IF(R496+R497+R498+R499+T496+T497+T498+T499&gt;2,Fixo/30*FF$4+(R496+R497+R498+R499+T496+T497+T498+T499-2)*Cadeirante/30*FF$4)))+(Q496+Q497+Q498+S496+S497+S498)*Percapita/30*FF$4+(Q499+S499)*Crechee/30*FF$4,IF(C496=1,IF(Q496+Q497+Q498+R496+R497+R498+S496+S497+S498+T496+T497+T498&lt;=15,(Q496+Q497+Q498+S496+S497+S498)*Percapita/30*FF$4,IF(Q496+Q497+Q498+R496+R497+R498+S496+S497+S498+T496+T497+T498&gt;=16,Fixo/30*FF$4+(Q496+Q497+Q498+R496+R497+R498+S496+S497+S498+T496+T497-16)*Percapita/30*FF$4))))))</f>
        <v>16188.48</v>
      </c>
      <c r="FG496" s="177">
        <f>IF(C496=4,SUM(U496+U497+U498+W496+W497+W498)*Percapita/30*FG$4+(V496+V497+V498+X496+X497+X498)*Cadeirante/30*FG$4,IF(C496=3,IF(U499+W499=10,Fixo/30*FG$4+(U496+U497+U498+W496+W497+W498)*Percapita/30*FG$4+(V499+X499)*Cadeirante/30*FG$4,IF(U499+W499&lt;=9,(U499+W499)*Crechee/30*FG$4)+(V499+X499)*Cadeirante/30*FG$4+(U496+U497+U498+W496+W497+W498)*Percapita/30*FG$4)+IF(U499+W499&gt;=11,Fixo/30*FG$4+(U499+W499-10)*Crechee/30*FG$4,0),IF(C496=2,IF(V496+V497+V498+V499+X496+X497+X498+X499=1,Cadeirante/30*FG$4,IF(V496+V497+V498+V499+X496+X497+X498+X499=2,Fixo/30*FG$4,IF(V496+V497+V498+V499+X496+X497+X498+X499&gt;2,Fixo/30*FG$4+(V496+V497+V498+V499+X496+X497+X498+X499-2)*Cadeirante/30*FG$4)))+(U496+U497+U498+W496+W497+W498)*Percapita/30*FG$4+(U499+W499)*Crechee/30*FG$4,IF(C496=1,IF(U496+U497+U498+V496+V497+V498+W496+W497+W498+X496+X497+X498&lt;=15,(U496+U497+U498+W496+W497+W498)*Percapita/30*FG$4,IF(U496+U497+U498+V496+V497+V498+W496+W497+W498+X496+X497+X498&gt;=16,Fixo/30*FG$4+(U496+U497+U498+V496+V497+V498+W496+W497+W498+X496+X497-16)*Percapita/30*FG$4))))))</f>
        <v>0</v>
      </c>
      <c r="FH496" s="177">
        <f>IF(C496=4,SUM(Y496+Y497+Y498+AA496+AA497+AA498)*Percapita/30*FH$4+(Z496+Z497+Z498+AB496+AB497+AB498)*Cadeirante/30*FH$4,IF(C496=3,IF(Y499+AA499=10,Fixo/30*FH$4+(Y496+Y497+Y498+AA496+AA497+AA498)*Percapita/30*FH$4+(Z499+AB499)*Cadeirante/30*FH$4,IF(Y499+AA499&lt;=9,(Y499+AA499)*Crechee/30*FH$4)+(Z499+AB499)*Cadeirante/30*FH$4+(Y496+Y497+Y498+AA496+AA497+AA498)*Percapita/30*FH$4)+IF(Y499+AA499&gt;=11,Fixo/30*FH$4+(Y499+AA499-10)*Crechee/30*FH$4,0),IF(C496=2,IF(Z496+Z497+Z498+Z499+AB496+AB497+AB498+AB499=1,Cadeirante/30*FH$4,IF(Z496+Z497+Z498+Z499+AB496+AB497+AB498+AB499=2,Fixo/30*FH$4,IF(Z496+Z497+Z498+Z499+AB496+AB497+AB498+AB499&gt;2,Fixo/30*FH$4+(Z496+Z497+Z498+Z499+AB496+AB497+AB498+AB499-2)*Cadeirante/30*FH$4)))+(Y496+Y497+Y498+AA496+AA497+AA498)*Percapita/30*FH$4+(Y499+AA499)*Crechee/30*FH$4,IF(C496=1,IF(Y496+Y497+Y498+Z496+Z497+Z498+AA496+AA497+AA498+AB496+AB497+AB498&lt;=15,(Y496+Y497+Y498+AA496+AA497+AA498)*Percapita/30*FH$4,IF(Y496+Y497+Y498+Z496+Z497+Z498+AA496+AA497+AA498+AB496+AB497+AB498&gt;=16,Fixo/30*FH$4+(Y496+Y497+Y498+Z496+Z497+Z498+AA496+AA497+AA498+AB496+AB497-16)*Percapita/30*FH$4))))))</f>
        <v>0</v>
      </c>
      <c r="FI496" s="177">
        <f>IF(C496=4,SUM(AC496+AC497+AC498+AE496+AE497+AE498)*Percapita/30*FI$4+(AD496+AD497+AD498+AF496+AF497+AF498)*Cadeirante/30*FI$4,IF(C496=3,IF(AC499+AE499=10,Fixo/30*FI$4+(AC496+AC497+AC498+AE496+AE497+AE498)*Percapita/30*FI$4+(AD499+AF499)*Cadeirante/30*FI$4,IF(AC499+AE499&lt;=9,(AC499+AE499)*Crechee/30*FI$4)+(AD499+AF499)*Cadeirante/30*FI$4+(AC496+AC497+AC498+AE496+AE497+AE498)*Percapita/30*FI$4)+IF(AC499+AE499&gt;=11,Fixo/30*FI$4+(AC499+AE499-10)*Crechee/30*FI$4,0),IF(C496=2,IF(AD496+AD497+AD498+AD499+AF496+AF497+AF498+AF499=1,Cadeirante/30*FI$4,IF(AD496+AD497+AD498+AD499+AF496+AF497+AF498+AF499=2,Fixo/30*FI$4,IF(AD496+AD497+AD498+AD499+AF496+AF497+AF498+AF499&gt;2,Fixo/30*FI$4+(AD496+AD497+AD498+AD499+AF496+AF497+AF498+AF499-2)*Cadeirante/30*FI$4)))+(AC496+AC497+AC498+AE496+AE497+AE498)*Percapita/30*FI$4+(AC499+AE499)*Crechee/30*FI$4,IF(C496=1,IF(AC496+AC497+AC498+AD496+AD497+AD498+AE496+AE497+AE498+AF496+AF497+AF498&lt;=15,(AC496+AC497+AC498+AE496+AE497+AE498)*Percapita/30*FI$4,IF(AC496+AC497+AC498+AD496+AD497+AD498+AE496+AE497+AE498+AF496+AF497+AF498&gt;=16,Fixo/30*FI$4+(AC496+AC497+AC498+AD496+AD497+AD498+AE496+AE497+AE498+AF496+AF497-16)*Percapita/30*FI$4))))))</f>
        <v>0</v>
      </c>
      <c r="FJ496" s="177">
        <f>IF(C496=4,SUM(AG496+AG497+AG498+AI496+AI497+AI498)*Percapita/30*FJ$4+(AH496+AH497+AH498+AJ496+AJ497+AJ498)*Cadeirante/30*FJ$4,IF(C496=3,IF(AG499+AI499=10,Fixo/30*FJ$4+(AG496+AG497+AG498+AI496+AI497+AI498)*Percapita/30*FJ$4+(AH499+AJ499)*Cadeirante/30*FJ$4,IF(AG499+AI499&lt;=9,(AG499+AI499)*Crechee/30*FJ$4)+(AH499+AJ499)*Cadeirante/30*FJ$4+(AG496+AG497+AG498+AI496+AI497+AI498)*Percapita/30*FJ$4)+IF(AG499+AI499&gt;=11,Fixo/30*FJ$4+(AG499+AI499-10)*Crechee/30*FJ$4,0),IF(C496=2,IF(AH496+AH497+AH498+AH499+AJ496+AJ497+AJ498+AJ499=1,Cadeirante/30*FJ$4,IF(AH496+AH497+AH498+AH499+AJ496+AJ497+AJ498+AJ499=2,Fixo/30*FJ$4,IF(AH496+AH497+AH498+AH499+AJ496+AJ497+AJ498+AJ499&gt;2,Fixo/30*FJ$4+(AH496+AH497+AH498+AH499+AJ496+AJ497+AJ498+AJ499-2)*Cadeirante/30*FJ$4)))+(AG496+AG497+AG498+AI496+AI497+AI498)*Percapita/30*FJ$4+(AG499+AI499)*Crechee/30*FJ$4,IF(C496=1,IF(AG496+AG497+AG498+AH496+AH497+AH498+AI496+AI497+AI498+AJ496+AJ497+AJ498&lt;=15,(AG496+AG497+AG498+AI496+AI497+AI498)*Percapita/30*FJ$4,IF(AG496+AG497+AG498+AH496+AH497+AH498+AI496+AI497+AI498+AJ496+AJ497+AJ498&gt;=16,Fixo/30*FJ$4+(AG496+AG497+AG498+AH496+AH497+AH498+AI496+AI497+AI498+AJ496+AJ497-16)*Percapita/30*FJ$4))))))</f>
        <v>0</v>
      </c>
      <c r="FK496" s="177">
        <f>IF(C496=4,SUM(AK496+AK497+AK498+AM496+AM497+AM498)*Percapita/30*FK$4+(AL496+AL497+AL498+AN496+AN497+AN498)*Cadeirante/30*FK$4,IF(C496=3,IF(AK499+AM499=10,Fixo/30*FK$4+(AK496+AK497+AK498+AM496+AM497+AM498)*Percapita/30*FK$4+(AL499+AN499)*Cadeirante/30*FK$4,IF(AK499+AM499&lt;=9,(AK499+AM499)*Crechee/30*FK$4)+(AL499+AN499)*Cadeirante/30*FK$4+(AK496+AK497+AK498+AM496+AM497+AM498)*Percapita/30*FK$4)+IF(AK499+AM499&gt;=11,Fixo/30*FK$4+(AK499+AM499-10)*Crechee/30*FK$4,0),IF(C496=2,IF(AL496+AL497+AL498+AL499+AN496+AN497+AN498+AN499=1,Cadeirante/30*FK$4,IF(AL496+AL497+AL498+AL499+AN496+AN497+AN498+AN499=2,Fixo/30*FK$4,IF(AL496+AL497+AL498+AL499+AN496+AN497+AN498+AN499&gt;2,Fixo/30*FK$4+(AL496+AL497+AL498+AL499+AN496+AN497+AN498+AN499-2)*Cadeirante/30*FK$4)))+(AK496+AK497+AK498+AM496+AM497+AM498)*Percapita/30*FK$4+(AK499+AM499)*Crechee/30*FK$4,IF(C496=1,IF(AK496+AK497+AK498+AL496+AL497+AL498+AM496+AM497+AM498+AN496+AN497+AN498&lt;=15,(AK496+AK497+AK498+AM496+AM497+AM498)*Percapita/30*FK$4,IF(AK496+AK497+AK498+AL496+AL497+AL498+AM496+AM497+AM498+AN496+AN497+AN498&gt;=16,Fixo/30*FK$4+(AK496+AK497+AK498+AL496+AL497+AL498+AM496+AM497+AM498+AN496+AN497-16)*Percapita/30*FK$4))))))</f>
        <v>0</v>
      </c>
      <c r="FL496" s="177">
        <f>IF(C496=4,SUM(AO496+AO497+AO498+AQ496+AQ497+AQ498)*Percapita/30*FL$4+(AP496+AP497+AP498+AR496+AR497+AR498)*Cadeirante/30*FL$4,IF(C496=3,IF(AO499+AQ499=10,Fixo/30*FL$4+(AO496+AO497+AO498+AQ496+AQ497+AQ498)*Percapita/30*FL$4+(AP499+AR499)*Cadeirante/30*FL$4,IF(AO499+AQ499&lt;=9,(AO499+AQ499)*Crechee/30*FL$4)+(AP499+AR499)*Cadeirante/30*FL$4+(AO496+AO497+AO498+AQ496+AQ497+AQ498)*Percapita/30*FL$4)+IF(AO499+AQ499&gt;=11,Fixo/30*FL$4+(AO499+AQ499-10)*Crechee/30*FL$4,0),IF(C496=2,IF(AP496+AP497+AP498+AP499+AR496+AR497+AR498+AR499=1,Cadeirante/30*FL$4,IF(AP496+AP497+AP498+AP499+AR496+AR497+AR498+AR499=2,Fixo/30*FL$4,IF(AP496+AP497+AP498+AP499+AR496+AR497+AR498+AR499&gt;2,Fixo/30*FL$4+(AP496+AP497+AP498+AP499+AR496+AR497+AR498+AR499-2)*Cadeirante/30*FL$4)))+(AO496+AO497+AO498+AQ496+AQ497+AQ498)*Percapita/30*FL$4+(AO499+AQ499)*Crechee/30*FL$4,IF(C496=1,IF(AO496+AO497+AO498+AP496+AP497+AP498+AQ496+AQ497+AQ498+AR496+AR497+AR498&lt;=15,(AO496+AO497+AO498+AQ496+AQ497+AQ498)*Percapita/30*FL$4,IF(AO496+AO497+AO498+AP496+AP497+AP498+AQ496+AQ497+AQ498+AR496+AR497+AR498&gt;=16,Fixo/30*FL$4+(AO496+AO497+AO498+AP496+AP497+AP498+AQ496+AQ497+AQ498+AR496+AR497-16)*Percapita/30*FL$4))))))</f>
        <v>0</v>
      </c>
      <c r="FM496" s="177">
        <f>IF(C496=4,SUM(AS496+AS497+AS498+AU496+AU497+AU498)*Percapita/30*FM$4+(AT496+AT497+AT498+AV496+AV497+AV498)*Cadeirante/30*FM$4,IF(C496=3,IF(AS499+AU499=10,Fixo/30*FM$4+(AS496+AS497+AS498+AU496+AU497+AU498)*Percapita/30*FM$4+(AT499+AV499)*Cadeirante/30*FM$4,IF(AS499+AU499&lt;=9,(AS499+AU499)*Crechee/30*FM$4)+(AT499+AV499)*Cadeirante/30*FM$4+(AS496+AS497+AS498+AU496+AU497+AU498)*Percapita/30*FM$4)+IF(AS499+AU499&gt;=11,Fixo/30*FM$4+(AS499+AU499-10)*Crechee/30*FM$4,0),IF(C496=2,IF(AT496+AT497+AT498+AT499+AV496+AV497+AV498+AV499=1,Cadeirante/30*FM$4,IF(AT496+AT497+AT498+AT499+AV496+AV497+AV498+AV499=2,Fixo/30*FM$4,IF(AT496+AT497+AT498+AT499+AV496+AV497+AV498+AV499&gt;2,Fixo/30*FM$4+(AT496+AT497+AT498+AT499+AV496+AV497+AV498+AV499-2)*Cadeirante/30*FM$4)))+(AS496+AS497+AS498+AU496+AU497+AU498)*Percapita/30*FM$4+(AS499+AU499)*Crechee/30*FM$4,IF(C496=1,IF(AS496+AS497+AS498+AT496+AT497+AT498+AU496+AU497+AU498+AV496+AV497+AV498&lt;=15,(AS496+AS497+AS498+AU496+AU497+AU498)*Percapita/30*FM$4,IF(AS496+AS497+AS498+AT496+AT497+AT498+AU496+AU497+AU498+AV496+AV497+AV498&gt;=16,Fixo/30*FM$4+(AS496+AS497+AS498+AT496+AT497+AT498+AU496+AU497+AU498+AV496+AV497-16)*Percapita/30*FM$4))))))</f>
        <v>0</v>
      </c>
      <c r="FN496" s="177">
        <f>IF(C496=4,SUM(AW496+AW497+AW498+AY496+AY497+AY498)*Percapita/30*FN$4+(AX496+AX497+AX498+AZ496+AZ497+AZ498)*Cadeirante/30*FN$4,IF(C496=3,IF(AW499+AY499=10,Fixo/30*FN$4+(AW496+AW497+AW498+AY496+AY497+AY498)*Percapita/30*FN$4+(AX499+AZ499)*Cadeirante/30*FN$4,IF(AW499+AY499&lt;=9,(AW499+AY499)*Crechee/30*FN$4)+(AX499+AZ499)*Cadeirante/30*FN$4+(AW496+AW497+AW498+AY496+AY497+AY498)*Percapita/30*FN$4)+IF(AW499+AY499&gt;=11,Fixo/30*FN$4+(AW499+AY499-10)*Crechee/30*FN$4,0),IF(C496=2,IF(AX496+AX497+AX498+AX499+AZ496+AZ497+AZ498+AZ499=1,Cadeirante/30*FN$4,IF(AX496+AX497+AX498+AX499+AZ496+AZ497+AZ498+AZ499=2,Fixo/30*FN$4,IF(AX496+AX497+AX498+AX499+AZ496+AZ497+AZ498+AZ499&gt;2,Fixo/30*FN$4+(AX496+AX497+AX498+AX499+AZ496+AZ497+AZ498+AZ499-2)*Cadeirante/30*FN$4)))+(AW496+AW497+AW498+AY496+AY497+AY498)*Percapita/30*FN$4+(AW499+AY499)*Crechee/30*FN$4,IF(C496=1,IF(AW496+AW497+AW498+AX496+AX497+AX498+AY496+AY497+AY498+AZ496+AZ497+AZ498&lt;=15,(AW496+AW497+AW498+AY496+AY497+AY498)*Percapita/30*FN$4,IF(AW496+AW497+AW498+AX496+AX497+AX498+AY496+AY497+AY498+AZ496+AZ497+AZ498&gt;=16,Fixo/30*FN$4+(AW496+AW497+AW498+AX496+AX497+AX498+AY496+AY497+AY498+AZ496+AZ497-16)*Percapita/30*FN$4))))))</f>
        <v>0</v>
      </c>
      <c r="FO496" s="177">
        <f>IF(C496=4,SUM(BA496+BA497+BA498+BC496+BC497+BC498)*Percapita/30*FO$4+(BB496+BB497+BB498+BD496+BD497+BD498)*Cadeirante/30*FO$4,IF(C496=3,IF(BA499+BC499=10,Fixo/30*FO$4+(BA496+BA497+BA498+BC496+BC497+BC498)*Percapita/30*FO$4+(BB499+BD499)*Cadeirante/30*FO$4,IF(BA499+BC499&lt;=9,(BA499+BC499)*Crechee/30*FO$4)+(BB499+BD499)*Cadeirante/30*FO$4+(BA496+BA497+BA498+BC496+BC497+BC498)*Percapita/30*FO$4)+IF(BA499+BC499&gt;=11,Fixo/30*FO$4+(BA499+BC499-10)*Crechee/30*FO$4,0),IF(C496=2,IF(BB496+BB497+BB498+BB499+BD496+BD497+BD498+BD499=1,Cadeirante/30*FO$4,IF(BB496+BB497+BB498+BB499+BD496+BD497+BD498+BD499=2,Fixo/30*FO$4,IF(BB496+BB497+BB498+BB499+BD496+BD497+BD498+BD499&gt;2,Fixo/30*FO$4+(BB496+BB497+BB498+BB499+BD496+BD497+BD498+BD499-2)*Cadeirante/30*FO$4)))+(BA496+BA497+BA498+BC496+BC497+BC498)*Percapita/30*FO$4+(BA499+BC499)*Crechee/30*FO$4,IF(C496=1,IF(BA496+BA497+BA498+BB496+BB497+BB498+BC496+BC497+BC498+BD496+BD497+BD498&lt;=15,(BA496+BA497+BA498+BC496+BC497+BC498)*Percapita/30*FO$4,IF(BA496+BA497+BA498+BB496+BB497+BB498+BC496+BC497+BC498+BD496+BD497+BD498&gt;=16,Fixo/30*FO$4+(BA496+BA497+BA498+BB496+BB497+BB498+BC496+BC497+BC498+BD496+BD497-16)*Percapita/30*FO$4))))))</f>
        <v>0</v>
      </c>
      <c r="FP496" s="177">
        <f>IF(C496=4,SUM(BE496+BE497+BE498+BG496+BG497+BG498)*Percapita/30*FP$4+(BF496+BF497+BF498+BH496+BH497+BH498)*Cadeirante/30*FP$4,IF(C496=3,IF(BE499+BG499=10,Fixo/30*FP$4+(BE496+BE497+BE498+BG496+BG497+BG498)*Percapita/30*FP$4+(BF499+BH499)*Cadeirante/30*FP$4,IF(BE499+BG499&lt;=9,(BE499+BG499)*Crechee/30*FP$4)+(BF499+BH499)*Cadeirante/30*FP$4+(BE496+BE497+BE498+BG496+BG497+BG498)*Percapita/30*FP$4)+IF(BE499+BG499&gt;=11,Fixo/30*FP$4+(BE499+BG499-10)*Crechee/30*FP$4,0),IF(C496=2,IF(BF496+BF497+BF498+BF499+BH496+BH497+BH498+BH499=1,Cadeirante/30*FP$4,IF(BF496+BF497+BF498+BF499+BH496+BH497+BH498+BH499=2,Fixo/30*FP$4,IF(BF496+BF497+BF498+BF499+BH496+BH497+BH498+BH499&gt;2,Fixo/30*FP$4+(BF496+BF497+BF498+BF499+BH496+BH497+BH498+BH499-2)*Cadeirante/30*FP$4)))+(BE496+BE497+BE498+BG496+BG497+BG498)*Percapita/30*FP$4+(BE499+BG499)*Crechee/30*FP$4,IF(C496=1,IF(BE496+BE497+BE498+BF496+BF497+BF498+BG496+BG497+BG498+BH496+BH497+BH498&lt;=15,(BE496+BE497+BE498+BG496+BG497+BG498)*Percapita/30*FP$4,IF(BE496+BE497+BE498+BF496+BF497+BF498+BG496+BG497+BG498+BH496+BH497+BH498&gt;=16,Fixo/30*FP$4+(BE496+BE497+BE498+BF496+BF497+BF498+BG496+BG497+BG498+BH496+BH497-16)*Percapita/30*FP$4))))))</f>
        <v>0</v>
      </c>
      <c r="FQ496" s="177">
        <f>IF(C496=4,SUM(BI496+BI497+BI498+BK496+BK497+BK498)*Percapita/30*FQ$4+(BJ496+BJ497+BJ498+BL496+BL497+BL498)*Cadeirante/30*FQ$4,IF(C496=3,IF(BI499+BK499=10,Fixo/30*FQ$4+(BI496+BI497+BI498+BK496+BK497+BK498)*Percapita/30*FQ$4+(BJ499+BL499)*Cadeirante/30*FQ$4,IF(BI499+BK499&lt;=9,(BI499+BK499)*Crechee/30*FQ$4)+(BJ499+BL499)*Cadeirante/30*FQ$4+(BI496+BI497+BI498+BK496+BK497+BK498)*Percapita/30*FQ$4)+IF(BI499+BK499&gt;=11,Fixo/30*FQ$4+(BI499+BK499-10)*Crechee/30*FQ$4,0),IF(C496=2,IF(BJ496+BJ497+BJ498+BJ499+BL496+BL497+BL498+BL499=1,Cadeirante/30*FQ$4,IF(BJ496+BJ497+BJ498+BJ499+BL496+BL497+BL498+BL499=2,Fixo/30*FQ$4,IF(BJ496+BJ497+BJ498+BJ499+BL496+BL497+BL498+BL499&gt;2,Fixo/30*FQ$4+(BJ496+BJ497+BJ498+BJ499+BL496+BL497+BL498+BL499-2)*Cadeirante/30*FQ$4)))+(BI496+BI497+BI498+BK496+BK497+BK498)*Percapita/30*FQ$4+(BI499+BK499)*Crechee/30*FQ$4,IF(C496=1,IF(BI496+BI497+BI498+BJ496+BJ497+BJ498+BK496+BK497+BK498+BL496+BL497+BL498&lt;=15,(BI496+BI497+BI498+BK496+BK497+BK498)*Percapita/30*FQ$4,IF(BI496+BI497+BI498+BJ496+BJ497+BJ498+BK496+BK497+BK498+BL496+BL497+BL498&gt;=16,Fixo/30*FQ$4+(BI496+BI497+BI498+BJ496+BJ497+BJ498+BK496+BK497+BK498+BL496+BL497-16)*Percapita/30*FQ$4))))))</f>
        <v>0</v>
      </c>
      <c r="FR496" s="177">
        <f>IF(C496=4,SUM(BM496+BM497+BM498+BO496+BO497+BO498)*Percapita/30*FR$4+(BN496+BN497+BN498+BP496+BP497+BP498)*Cadeirante/30*FR$4,IF(C496=3,IF(BM499+BO499=10,Fixo/30*FR$4+(BM496+BM497+BM498+BO496+BO497+BO498)*Percapita/30*FR$4+(BN499+BP499)*Cadeirante/30*FR$4,IF(BM499+BO499&lt;=9,(BM499+BO499)*Crechee/30*FR$4)+(BN499+BP499)*Cadeirante/30*FR$4+(BM496+BM497+BM498+BO496+BO497+BO498)*Percapita/30*FR$4)+IF(BM499+BO499&gt;=11,Fixo/30*FR$4+(BM499+BO499-10)*Crechee/30*FR$4,0),IF(C496=2,IF(BN496+BN497+BN498+BN499+BP496+BP497+BP498+BP499=1,Cadeirante/30*FR$4,IF(BN496+BN497+BN498+BN499+BP496+BP497+BP498+BP499=2,Fixo/30*FR$4,IF(BN496+BN497+BN498+BN499+BP496+BP497+BP498+BP499&gt;2,Fixo/30*FR$4+(BN496+BN497+BN498+BN499+BP496+BP497+BP498+BP499-2)*Cadeirante/30*FR$4)))+(BM496+BM497+BM498+BO496+BO497+BO498)*Percapita/30*FR$4+(BM499+BO499)*Crechee/30*FR$4,IF(C496=1,IF(BM496+BM497+BM498+BN496+BN497+BN498+BO496+BO497+BO498+BP496+BP497+BP498&lt;=15,(BM496+BM497+BM498+BO496+BO497+BO498)*Percapita/30*FR$4,IF(BM496+BM497+BM498+BN496+BN497+BN498+BO496+BO497+BO498+BP496+BP497+BP498&gt;=16,Fixo/30*FR$4+(BM496+BM497+BM498+BN496+BN497+BN498+BO496+BO497+BO498+BP496+BP497-16)*Percapita/30*FR$4))))))</f>
        <v>0</v>
      </c>
      <c r="FS496" s="177">
        <f>IF(C496=4,SUM(BQ496+BQ497+BQ498+BS496+BS497+BS498)*Percapita/30*FS$4+(BR496+BR497+BR498+BT496+BT497+BT498)*Cadeirante/30*FS$4,IF(C496=3,IF(BQ499+BS499=10,Fixo/30*FS$4+(BQ496+BQ497+BQ498+BS496+BS497+BS498)*Percapita/30*FS$4+(BR499+BT499)*Cadeirante/30*FS$4,IF(BQ499+BS499&lt;=9,(BQ499+BS499)*Crechee/30*FS$4)+(BR499+BT499)*Cadeirante/30*FS$4+(BQ496+BQ497+BQ498+BS496+BS497+BS498)*Percapita/30*FS$4)+IF(BQ499+BS499&gt;=11,Fixo/30*FS$4+(BQ499+BS499-10)*Crechee/30*FS$4,0),IF(C496=2,IF(BR496+BR497+BR498+BR499+BT496+BT497+BT498+BT499=1,Cadeirante/30*FS$4,IF(BR496+BR497+BR498+BR499+BT496+BT497+BT498+BT499=2,Fixo/30*FS$4,IF(BR496+BR497+BR498+BR499+BT496+BT497+BT498+BT499&gt;2,Fixo/30*FS$4+(BR496+BR497+BR498+BR499+BT496+BT497+BT498+BT499-2)*Cadeirante/30*FS$4)))+(BQ496+BQ497+BQ498+BS496+BS497+BS498)*Percapita/30*FS$4+(BQ499+BS499)*Crechee/30*FS$4,IF(C496=1,IF(BQ496+BQ497+BQ498+BR496+BR497+BR498+BS496+BS497+BS498+BT496+BT497+BT498&lt;=15,(BQ496+BQ497+BQ498+BS496+BS497+BS498)*Percapita/30*FS$4,IF(BQ496+BQ497+BQ498+BR496+BR497+BR498+BS496+BS497+BS498+BT496+BT497+BT498&gt;=16,Fixo/30*FS$4+(BQ496+BQ497+BQ498+BR496+BR497+BR498+BS496+BS497+BS498+BT496+BT497-16)*Percapita/30*FS$4))))))</f>
        <v>0</v>
      </c>
      <c r="FT496" s="177">
        <f>IF(C496=4,SUM(BU496+BU497+BU498+BW496+BW497+BW498)*Percapita/30*FT$4+(BV496+BV497+BV498+BX496+BX497+BX498)*Cadeirante/30*FT$4,IF(C496=3,IF(BU499+BW499=10,Fixo/30*FT$4+(BU496+BU497+BU498+BW496+BW497+BW498)*Percapita/30*FT$4+(BV499+BX499)*Cadeirante/30*FT$4,IF(BU499+BW499&lt;=9,(BU499+BW499)*Crechee/30*FT$4)+(BV499+BX499)*Cadeirante/30*FT$4+(BU496+BU497+BU498+BW496+BW497+BW498)*Percapita/30*FT$4)+IF(BU499+BW499&gt;=11,Fixo/30*FT$4+(BU499+BW499-10)*Crechee/30*FT$4,0),IF(C496=2,IF(BV496+BV497+BV498+BV499+BX496+BX497+BX498+BX499=1,Cadeirante/30*FT$4,IF(BV496+BV497+BV498+BV499+BX496+BX497+BX498+BX499=2,Fixo/30*FT$4,IF(BV496+BV497+BV498+BV499+BX496+BX497+BX498+BX499&gt;2,Fixo/30*FT$4+(BV496+BV497+BV498+BV499+BX496+BX497+BX498+BX499-2)*Cadeirante/30*FT$4)))+(BU496+BU497+BU498+BW496+BW497+BW498)*Percapita/30*FT$4+(BU499+BW499)*Crechee/30*FT$4,IF(C496=1,IF(BU496+BU497+BU498+BV496+BV497+BV498+BW496+BW497+BW498+BX496+BX497+BX498&lt;=15,(BU496+BU497+BU498+BW496+BW497+BW498)*Percapita/30*FT$4,IF(BU496+BU497+BU498+BV496+BV497+BV498+BW496+BW497+BW498+BX496+BX497+BX498&gt;=16,Fixo/30*FT$4+(BU496+BU497+BU498+BV496+BV497+BV498+BW496+BW497+BW498+BX496+BX497-16)*Percapita/30*FT$4))))))</f>
        <v>0</v>
      </c>
      <c r="FU496" s="177">
        <f>IF(C496=4,SUM(BY496+BY497+BY498+CA496+CA497+CA498)*Percapita/30*FU$4+(BZ496+BZ497+BZ498+CB496+CB497+CB498)*Cadeirante/30*FU$4,IF(C496=3,IF(BY499+CA499=10,Fixo/30*FU$4+(BY496+BY497+BY498+CA496+CA497+CA498)*Percapita/30*FU$4+(BZ499+CB499)*Cadeirante/30*FU$4,IF(BY499+CA499&lt;=9,(BY499+CA499)*Crechee/30*FU$4)+(BZ499+CB499)*Cadeirante/30*FU$4+(BY496+BY497+BY498+CA496+CA497+CA498)*Percapita/30*FU$4)+IF(BY499+CA499&gt;=11,Fixo/30*FU$4+(BY499+CA499-10)*Crechee/30*FU$4,0),IF(C496=2,IF(BZ496+BZ497+BZ498+BZ499+CB496+CB497+CB498+CB499=1,Cadeirante/30*FU$4,IF(BZ496+BZ497+BZ498+BZ499+CB496+CB497+CB498+CB499=2,Fixo/30*FU$4,IF(BZ496+BZ497+BZ498+BZ499+CB496+CB497+CB498+CB499&gt;2,Fixo/30*FU$4+(BZ496+BZ497+BZ498+BZ499+CB496+CB497+CB498+CB499-2)*Cadeirante/30*FU$4)))+(BY496+BY497+BY498+CA496+CA497+CA498)*Percapita/30*FU$4+(BY499+CA499)*Crechee/30*FU$4,IF(C496=1,IF(BY496+BY497+BY498+BZ496+BZ497+BZ498+CA496+CA497+CA498+CB496+CB497+CB498&lt;=15,(BY496+BY497+BY498+CA496+CA497+CA498)*Percapita/30*FU$4,IF(BY496+BY497+BY498+BZ496+BZ497+BZ498+CA496+CA497+CA498+CB496+CB497+CB498&gt;=16,Fixo/30*FU$4+(BY496+BY497+BY498+BZ496+BZ497+BZ498+CA496+CA497+CA498+CB496+CB497-16)*Percapita/30*FU$4))))))</f>
        <v>0</v>
      </c>
      <c r="FV496" s="177">
        <f>IF(C496=4,SUM(CC496+CC497+CC498+CE496+CE497+CE498)*Percapita/30*FV$4+(CD496+CD497+CD498+CF496+CF497+CF498)*Cadeirante/30*FV$4,IF(C496=3,IF(CC499+CE499=10,Fixo/30*FV$4+(CC496+CC497+CC498+CE496+CE497+CE498)*Percapita/30*FV$4+(CD499+CF499)*Cadeirante/30*FV$4,IF(CC499+CE499&lt;=9,(CC499+CE499)*Crechee/30*FV$4)+(CD499+CF499)*Cadeirante/30*FV$4+(CC496+CC497+CC498+CE496+CE497+CE498)*Percapita/30*FV$4)+IF(CC499+CE499&gt;=11,Fixo/30*FV$4+(CC499+CE499-10)*Crechee/30*FV$4,0),IF(C496=2,IF(CD496+CD497+CD498+CD499+CF496+CF497+CF498+CF499=1,Cadeirante/30*FV$4,IF(CD496+CD497+CD498+CD499+CF496+CF497+CF498+CF499=2,Fixo/30*FV$4,IF(CD496+CD497+CD498+CD499+CF496+CF497+CF498+CF499&gt;2,Fixo/30*FV$4+(CD496+CD497+CD498+CD499+CF496+CF497+CF498+CF499-2)*Cadeirante/30*FV$4)))+(CC496+CC497+CC498+CE496+CE497+CE498)*Percapita/30*FV$4+(CC499+CE499)*Crechee/30*FV$4,IF(C496=1,IF(CC496+CC497+CC498+CD496+CD497+CD498+CE496+CE497+CE498+CF496+CF497+CF498&lt;=15,(CC496+CC497+CC498+CE496+CE497+CE498)*Percapita/30*FV$4,IF(CC496+CC497+CC498+CD496+CD497+CD498+CE496+CE497+CE498+CF496+CF497+CF498&gt;=16,Fixo/30*FV$4+(CC496+CC497+CC498+CD496+CD497+CD498+CE496+CE497+CE498+CF496+CF497-16)*Percapita/30*FV$4))))))</f>
        <v>0</v>
      </c>
      <c r="FW496" s="177">
        <f>IF(C496=4,SUM(CG496+CG497+CG498+CI496+CI497+CI498)*Percapita/30*FW$4+(CH496+CH497+CH498+CJ496+CJ497+CJ498)*Cadeirante/30*FW$4,IF(C496=3,IF(CG499+CI499=10,Fixo/30*FW$4+(CG496+CG497+CG498+CI496+CI497+CI498)*Percapita/30*FW$4+(CH499+CJ499)*Cadeirante/30*FW$4,IF(CG499+CI499&lt;=9,(CG499+CI499)*Crechee/30*FW$4)+(CH499+CJ499)*Cadeirante/30*FW$4+(CG496+CG497+CG498+CI496+CI497+CI498)*Percapita/30*FW$4)+IF(CG499+CI499&gt;=11,Fixo/30*FW$4+(CG499+CI499-10)*Crechee/30*FW$4,0),IF(C496=2,IF(CH496+CH497+CH498+CH499+CJ496+CJ497+CJ498+CJ499=1,Cadeirante/30*FW$4,IF(CH496+CH497+CH498+CH499+CJ496+CJ497+CJ498+CJ499=2,Fixo/30*FW$4,IF(CH496+CH497+CH498+CH499+CJ496+CJ497+CJ498+CJ499&gt;2,Fixo/30*FW$4+(CH496+CH497+CH498+CH499+CJ496+CJ497+CJ498+CJ499-2)*Cadeirante/30*FW$4)))+(CG496+CG497+CG498+CI496+CI497+CI498)*Percapita/30*FW$4+(CG499+CI499)*Crechee/30*FW$4,IF(C496=1,IF(CG496+CG497+CG498+CH496+CH497+CH498+CI496+CI497+CI498+CJ496+CJ497+CJ498&lt;=15,(CG496+CG497+CG498+CI496+CI497+CI498)*Percapita/30*FW$4,IF(CG496+CG497+CG498+CH496+CH497+CH498+CI496+CI497+CI498+CJ496+CJ497+CJ498&gt;=16,Fixo/30*FW$4+(CG496+CG497+CG498+CH496+CH497+CH498+CI496+CI497+CI498+CJ496+CJ497-16)*Percapita/30*FW$4))))))</f>
        <v>0</v>
      </c>
      <c r="FX496" s="177">
        <f>IF(C496=4,SUM(CK496+CK497+CK498+CM496+CM497+CM498)*Percapita/30*FX$4+(CL496+CL497+CL498+CN496+CN497+CN498)*Cadeirante/30*FX$4,IF(C496=3,IF(CK499+CM499=10,Fixo/30*FX$4+(CK496+CK497+CK498+CM496+CM497+CM498)*Percapita/30*FX$4+(CL499+CN499)*Cadeirante/30*FX$4,IF(CK499+CM499&lt;=9,(CK499+CM499)*Crechee/30*FX$4)+(CL499+CN499)*Cadeirante/30*FX$4+(CK496+CK497+CK498+CM496+CM497+CM498)*Percapita/30*FX$4)+IF(CK499+CM499&gt;=11,Fixo/30*FX$4+(CK499+CM499-10)*Crechee/30*FX$4,0),IF(C496=2,IF(CL496+CL497+CL498+CL499+CN496+CN497+CN498+CN499=1,Cadeirante/30*FX$4,IF(CL496+CL497+CL498+CL499+CN496+CN497+CN498+CN499=2,Fixo/30*FX$4,IF(CL496+CL497+CL498+CL499+CN496+CN497+CN498+CN499&gt;2,Fixo/30*FX$4+(CL496+CL497+CL498+CL499+CN496+CN497+CN498+CN499-2)*Cadeirante/30*FX$4)))+(CK496+CK497+CK498+CM496+CM497+CM498)*Percapita/30*FX$4+(CK499+CM499)*Crechee/30*FX$4,IF(C496=1,IF(CK496+CK497+CK498+CL496+CL497+CL498+CM496+CM497+CM498+CN496+CN497+CN498&lt;=15,(CK496+CK497+CK498+CM496+CM497+CM498)*Percapita/30*FX$4,IF(CK496+CK497+CK498+CL496+CL497+CL498+CM496+CM497+CM498+CN496+CN497+CN498&gt;=16,Fixo/30*FX$4+(CK496+CK497+CK498+CL496+CL497+CL498+CM496+CM497+CM498+CN496+CN497-16)*Percapita/30*FX$4))))))</f>
        <v>0</v>
      </c>
      <c r="FY496" s="177">
        <f>IF(C496=4,SUM(CO496+CO497+CO498+CQ496+CQ497+CQ498)*Percapita/30*FY$4+(CP496+CP497+CP498+CR496+CR497+CR498)*Cadeirante/30*FY$4,IF(C496=3,IF(CO499+CQ499=10,Fixo/30*FY$4+(CO496+CO497+CO498+CQ496+CQ497+CQ498)*Percapita/30*FY$4+(CP499+CR499)*Cadeirante/30*FY$4,IF(CO499+CQ499&lt;=9,(CO499+CQ499)*Crechee/30*FY$4)+(CP499+CR499)*Cadeirante/30*FY$4+(CO496+CO497+CO498+CQ496+CQ497+CQ498)*Percapita/30*FY$4)+IF(CO499+CQ499&gt;=11,Fixo/30*FY$4+(CO499+CQ499-10)*Crechee/30*FY$4,0),IF(C496=2,IF(CP496+CP497+CP498+CP499+CR496+CR497+CR498+CR499=1,Cadeirante/30*FY$4,IF(CP496+CP497+CP498+CP499+CR496+CR497+CR498+CR499=2,Fixo/30*FY$4,IF(CP496+CP497+CP498+CP499+CR496+CR497+CR498+CR499&gt;2,Fixo/30*FY$4+(CP496+CP497+CP498+CP499+CR496+CR497+CR498+CR499-2)*Cadeirante/30*FY$4)))+(CO496+CO497+CO498+CQ496+CQ497+CQ498)*Percapita/30*FY$4+(CO499+CQ499)*Crechee/30*FY$4,IF(C496=1,IF(CO496+CO497+CO498+CP496+CP497+CP498+CQ496+CQ497+CQ498+CR496+CR497+CR498&lt;=15,(CO496+CO497+CO498+CQ496+CQ497+CQ498)*Percapita/30*FY$4,IF(CO496+CO497+CO498+CP496+CP497+CP498+CQ496+CQ497+CQ498+CR496+CR497+CR498&gt;=16,Fixo/30*FY$4+(CO496+CO497+CO498+CP496+CP497+CP498+CQ496+CQ497+CQ498+CR496+CR497-16)*Percapita/30*FY$4))))))</f>
        <v>0</v>
      </c>
      <c r="FZ496" s="177">
        <f>IF(C496=4,SUM(CS496+CS497+CS498+CU496+CU497+CU498)*Percapita/30*FZ$4+(CT496+CT497+CT498+CV496+CV497+CV498)*Cadeirante/30*FZ$4,IF(C496=3,IF(CS499+CU499=10,Fixo/30*FZ$4+(CS496+CS497+CS498+CU496+CU497+CU498)*Percapita/30*FZ$4+(CT499+CV499)*Cadeirante/30*FZ$4,IF(CS499+CU499&lt;=9,(CS499+CU499)*Crechee/30*FZ$4)+(CT499+CV499)*Cadeirante/30*FZ$4+(CS496+CS497+CS498+CU496+CU497+CU498)*Percapita/30*FZ$4)+IF(CS499+CU499&gt;=11,Fixo/30*FZ$4+(CS499+CU499-10)*Crechee/30*FZ$4,0),IF(C496=2,IF(CT496+CT497+CT498+CT499+CV496+CV497+CV498+CV499=1,Cadeirante/30*FZ$4,IF(CT496+CT497+CT498+CT499+CV496+CV497+CV498+CV499=2,Fixo/30*FZ$4,IF(CT496+CT497+CT498+CT499+CV496+CV497+CV498+CV499&gt;2,Fixo/30*FZ$4+(CT496+CT497+CT498+CT499+CV496+CV497+CV498+CV499-2)*Cadeirante/30*FZ$4)))+(CS496+CS497+CS498+CU496+CU497+CU498)*Percapita/30*FZ$4+(CS499+CU499)*Crechee/30*FZ$4,IF(C496=1,IF(CS496+CS497+CS498+CT496+CT497+CT498+CU496+CU497+CU498+CV496+CV497+CV498&lt;=15,(CS496+CS497+CS498+CU496+CU497+CU498)*Percapita/30*FZ$4,IF(CS496+CS497+CS498+CT496+CT497+CT498+CU496+CU497+CU498+CV496+CV497+CV498&gt;=16,Fixo/30*FZ$4+(CS496+CS497+CS498+CT496+CT497+CT498+CU496+CU497+CU498+CV496+CV497-16)*Percapita/30*FZ$4))))))</f>
        <v>0</v>
      </c>
      <c r="GA496" s="177">
        <f>IF(C496=4,SUM(CW496+CW497+CW498+CY496+CY497+CY498)*Percapita/30*GA$4+(CX496+CX497+CX498+CZ496+CZ497+CZ498)*Cadeirante/30*GA$4,IF(C496=3,IF(CW499+CY499=10,Fixo/30*GA$4+(CW496+CW497+CW498+CY496+CY497+CY498)*Percapita/30*GA$4+(CX499+CZ499)*Cadeirante/30*GA$4,IF(CW499+CY499&lt;=9,(CW499+CY499)*Crechee/30*GA$4)+(CX499+CZ499)*Cadeirante/30*GA$4+(CW496+CW497+CW498+CY496+CY497+CY498)*Percapita/30*GA$4)+IF(CW499+CY499&gt;=11,Fixo/30*GA$4+(CW499+CY499-10)*Crechee/30*GA$4,0),IF(C496=2,IF(CX496+CX497+CX498+CX499+CZ496+CZ497+CZ498+CZ499=1,Cadeirante/30*GA$4,IF(CX496+CX497+CX498+CX499+CZ496+CZ497+CZ498+CZ499=2,Fixo/30*GA$4,IF(CX496+CX497+CX498+CX499+CZ496+CZ497+CZ498+CZ499&gt;2,Fixo/30*GA$4+(CX496+CX497+CX498+CX499+CZ496+CZ497+CZ498+CZ499-2)*Cadeirante/30*GA$4)))+(CW496+CW497+CW498+CY496+CY497+CY498)*Percapita/30*GA$4+(CW499+CY499)*Crechee/30*GA$4,IF(C496=1,IF(CW496+CW497+CW498+CX496+CX497+CX498+CY496+CY497+CY498+CZ496+CZ497+CZ498&lt;=15,(CW496+CW497+CW498+CY496+CY497+CY498)*Percapita/30*GA$4,IF(CW496+CW497+CW498+CX496+CX497+CX498+CY496+CY497+CY498+CZ496+CZ497+CZ498&gt;=16,Fixo/30*GA$4+(CW496+CW497+CW498+CX496+CX497+CX498+CY496+CY497+CY498+CZ496+CZ497-16)*Percapita/30*GA$4))))))</f>
        <v>0</v>
      </c>
      <c r="GB496" s="177">
        <f>IF(C496=4,SUM(DA496+DA497+DA498+DC496+DC497+DC498)*Percapita/30*GB$4+(DB496+DB497+DB498+DD496+DD497+DD498)*Cadeirante/30*GB$4,IF(C496=3,IF(DA499+DC499=10,Fixo/30*GB$4+(DA496+DA497+DA498+DC496+DC497+DC498)*Percapita/30*GB$4+(DB499+DD499)*Cadeirante/30*GB$4,IF(DA499+DC499&lt;=9,(DA499+DC499)*Crechee/30*GB$4)+(DB499+DD499)*Cadeirante/30*GB$4+(DA496+DA497+DA498+DC496+DC497+DC498)*Percapita/30*GB$4)+IF(DA499+DC499&gt;=11,Fixo/30*GB$4+(DA499+DC499-10)*Crechee/30*GB$4,0),IF(C496=2,IF(DB496+DB497+DB498+DB499+DD496+DD497+DD498+DD499=1,Cadeirante/30*GB$4,IF(DB496+DB497+DB498+DB499+DD496+DD497+DD498+DD499=2,Fixo/30*GB$4,IF(DB496+DB497+DB498+DB499+DD496+DD497+DD498+DD499&gt;2,Fixo/30*GB$4+(DB496+DB497+DB498+DB499+DD496+DD497+DD498+DD499-2)*Cadeirante/30*GB$4)))+(DA496+DA497+DA498+DC496+DC497+DC498)*Percapita/30*GB$4+(DA499+DC499)*Crechee/30*GB$4,IF(C496=1,IF(DA496+DA497+DA498+DB496+DB497+DB498+DC496+DC497+DC498+DD496+DD497+DD498&lt;=15,(DA496+DA497+DA498+DC496+DC497+DC498)*Percapita/30*GB$4,IF(DA496+DA497+DA498+DB496+DB497+DB498+DC496+DC497+DC498+DD496+DD497+DD498&gt;=16,Fixo/30*GB$4+(DA496+DA497+DA498+DB496+DB497+DB498+DC496+DC497+DC498+DD496+DD497-16)*Percapita/30*GB$4))))))</f>
        <v>0</v>
      </c>
      <c r="GC496" s="177">
        <f>IF(C496=4,SUM(DE496+DE497+DE498+DG496+DG497+DG498)*Percapita/30*GC$4+(DF496+DF497+DF498+DH496+DH497+DH498)*Cadeirante/30*GC$4,IF(C496=3,IF(DE499+DG499=10,Fixo/30*GC$4+(DE496+DE497+DE498+DG496+DG497+DG498)*Percapita/30*GC$4+(DF499+DH499)*Cadeirante/30*GC$4,IF(DE499+DG499&lt;=9,(DE499+DG499)*Crechee/30*GC$4)+(DF499+DH499)*Cadeirante/30*GC$4+(DE496+DE497+DE498+DG496+DG497+DG498)*Percapita/30*GC$4)+IF(DE499+DG499&gt;=11,Fixo/30*GC$4+(DE499+DG499-10)*Crechee/30*GC$4,0),IF(C496=2,IF(DF496+DF497+DF498+DF499+DH496+DH497+DH498+DH499=1,Cadeirante/30*GC$4,IF(DF496+DF497+DF498+DF499+DH496+DH497+DH498+DH499=2,Fixo/30*GC$4,IF(DF496+DF497+DF498+DF499+DH496+DH497+DH498+DH499&gt;2,Fixo/30*GC$4+(DF496+DF497+DF498+DF499+DH496+DH497+DH498+DH499-2)*Cadeirante/30*GC$4)))+(DE496+DE497+DE498+DG496+DG497+DG498)*Percapita/30*GC$4+(DE499+DG499)*Crechee/30*GC$4,IF(C496=1,IF(DE496+DE497+DE498+DF496+DF497+DF498+DG496+DG497+DG498+DH496+DH497+DH498&lt;=15,(DE496+DE497+DE498+DG496+DG497+DG498)*Percapita/30*GC$4,IF(DE496+DE497+DE498+DF496+DF497+DF498+DG496+DG497+DG498+DH496+DH497+DH498&gt;=16,Fixo/30*GC$4+(DE496+DE497+DE498+DF496+DF497+DF498+DG496+DG497+DG498+DH496+DH497-16)*Percapita/30*GC$4))))))</f>
        <v>0</v>
      </c>
      <c r="GD496" s="177">
        <f>IF(C496=4,SUM(DI496+DI497+DI498+DK496+DK497+DK498)*Percapita/30*GD$4+(DJ496+DJ497+DJ498+DL496+DL497+DL498)*Cadeirante/30*GD$4,IF(C496=3,IF(DI499+DK499=10,Fixo/30*GD$4+(DI496+DI497+DI498+DK496+DK497+DK498)*Percapita/30*GD$4+(DJ499+DL499)*Cadeirante/30*GD$4,IF(DI499+DK499&lt;=9,(DI499+DK499)*Crechee/30*GD$4)+(DJ499+DL499)*Cadeirante/30*GD$4+(DI496+DI497+DI498+DK496+DK497+DK498)*Percapita/30*GD$4)+IF(DI499+DK499&gt;=11,Fixo/30*GD$4+(DI499+DK499-10)*Crechee/30*GD$4,0),IF(C496=2,IF(DJ496+DJ497+DJ498+DJ499+DL496+DL497+DL498+DL499=1,Cadeirante/30*GD$4,IF(DJ496+DJ497+DJ498+DJ499+DL496+DL497+DL498+DL499=2,Fixo/30*GD$4,IF(DJ496+DJ497+DJ498+DJ499+DL496+DL497+DL498+DL499&gt;2,Fixo/30*GD$4+(DJ496+DJ497+DJ498+DJ499+DL496+DL497+DL498+DL499-2)*Cadeirante/30*GD$4)))+(DI496+DI497+DI498+DK496+DK497+DK498)*Percapita/30*GD$4+(DI499+DK499)*Crechee/30*GD$4,IF(C496=1,IF(DI496+DI497+DI498+DJ496+DJ497+DJ498+DK496+DK497+DK498+DL496+DL497+DL498&lt;=15,(DI496+DI497+DI498+DK496+DK497+DK498)*Percapita/30*GD$4,IF(DI496+DI497+DI498+DJ496+DJ497+DJ498+DK496+DK497+DK498+DL496+DL497+DL498&gt;=16,Fixo/30*GD$4+(DI496+DI497+DI498+DJ496+DJ497+DJ498+DK496+DK497+DK498+DL496+DL497-16)*Percapita/30*GD$4))))))</f>
        <v>0</v>
      </c>
      <c r="GE496" s="177">
        <f>IF(C496=4,SUM(DM496+DM497+DM498+DO496+DO497+DO498)*Percapita/30*GE$4+(DN496+DN497+DN498+DP496+DP497+DP498)*Cadeirante/30*GE$4,IF(C496=3,IF(DM499+DO499=10,Fixo/30*GE$4+(DM496+DM497+DM498+DO496+DO497+DO498)*Percapita/30*GE$4+(DN499+DP499)*Cadeirante/30*GE$4,IF(DM499+DO499&lt;=9,(DM499+DO499)*Crechee/30*GE$4)+(DN499+DP499)*Cadeirante/30*GE$4+(DM496+DM497+DM498+DO496+DO497+DO498)*Percapita/30*GE$4)+IF(DM499+DO499&gt;=11,Fixo/30*GE$4+(DM499+DO499-10)*Crechee/30*GE$4,0),IF(C496=2,IF(DN496+DN497+DN498+DN499+DP496+DP497+DP498+DP499=1,Cadeirante/30*GE$4,IF(DN496+DN497+DN498+DN499+DP496+DP497+DP498+DP499=2,Fixo/30*GE$4,IF(DN496+DN497+DN498+DN499+DP496+DP497+DP498+DP499&gt;2,Fixo/30*GE$4+(DN496+DN497+DN498+DN499+DP496+DP497+DP498+DP499-2)*Cadeirante/30*GE$4)))+(DM496+DM497+DM498+DO496+DO497+DO498)*Percapita/30*GE$4+(DM499+DO499)*Crechee/30*GE$4,IF(C496=1,IF(DM496+DM497+DM498+DN496+DN497+DN498+DO496+DO497+DO498+DP496+DP497+DP498&lt;=15,(DM496+DM497+DM498+DO496+DO497+DO498)*Percapita/30*GE$4,IF(DM496+DM497+DM498+DN496+DN497+DN498+DO496+DO497+DO498+DP496+DP497+DP498&gt;=16,Fixo/30*GE$4+(DM496+DM497+DM498+DN496+DN497+DN498+DO496+DO497+DO498+DP496+DP497-16)*Percapita/30*GE$4))))))</f>
        <v>0</v>
      </c>
      <c r="GF496" s="177">
        <f>IF(C496=4,SUM(DQ496+DQ497+DQ498+DS496+DS497+DS498)*Percapita/30*GF$4+(DR496+DR497+DR498+DT496+DT497+DT498)*Cadeirante/30*GF$4,IF(C496=3,IF(DQ499+DS499=10,Fixo/30*GF$4+(DQ496+DQ497+DQ498+DS496+DS497+DS498)*Percapita/30*GF$4+(DR499+DT499)*Cadeirante/30*GF$4,IF(DQ499+DS499&lt;=9,(DQ499+DS499)*Crechee/30*GF$4)+(DR499+DT499)*Cadeirante/30*GF$4+(DQ496+DQ497+DQ498+DS496+DS497+DS498)*Percapita/30*GF$4)+IF(DQ499+DS499&gt;=11,Fixo/30*GF$4+(DQ499+DS499-10)*Crechee/30*GF$4,0),IF(C496=2,IF(DR496+DR497+DR498+DR499+DT496+DT497+DT498+DT499=1,Cadeirante/30*GF$4,IF(DR496+DR497+DR498+DR499+DT496+DT497+DT498+DT499=2,Fixo/30*GF$4,IF(DR496+DR497+DR498+DR499+DT496+DT497+DT498+DT499&gt;2,Fixo/30*GF$4+(DR496+DR497+DR498+DR499+DT496+DT497+DT498+DT499-2)*Cadeirante/30*GF$4)))+(DQ496+DQ497+DQ498+DS496+DS497+DS498)*Percapita/30*GF$4+(DQ499+DS499)*Crechee/30*GF$4,IF(C496=1,IF(DQ496+DQ497+DQ498+DR496+DR497+DR498+DS496+DS497+DS498+DT496+DT497+DT498&lt;=15,(DQ496+DQ497+DQ498+DS496+DS497+DS498)*Percapita/30*GF$4,IF(DQ496+DQ497+DQ498+DR496+DR497+DR498+DS496+DS497+DS498+DT496+DT497+DT498&gt;=16,Fixo/30*GF$4+(DQ496+DQ497+DQ498+DR496+DR497+DR498+DS496+DS497+DS498+DT496+DT497-16)*Percapita/30*GF$4))))))</f>
        <v>0</v>
      </c>
      <c r="GG496" s="177">
        <f>IF(C496=4,SUM(DU496+DU497+DU498+DW496+DW497+DW498)*Percapita/30*GG$4+(DV496+DV497+DV498+DX496+DX497+DX498)*Cadeirante/30*GG$4,IF(C496=3,IF(DU499+DW499=10,Fixo/30*GG$4+(DU496+DU497+DU498+DW496+DW497+DW498)*Percapita/30*GG$4+(DV499+DX499)*Cadeirante/30*GG$4,IF(DU499+DW499&lt;=9,(DU499+DW499)*Crechee/30*GG$4)+(DV499+DX499)*Cadeirante/30*GG$4+(DU496+DU497+DU498+DW496+DW497+DW498)*Percapita/30*GG$4)+IF(DU499+DW499&gt;=11,Fixo/30*GG$4+(DU499+DW499-10)*Crechee/30*GG$4,0),IF(C496=2,IF(DV496+DV497+DV498+DV499+DX496+DX497+DX498+DX499=1,Cadeirante/30*GG$4,IF(DV496+DV497+DV498+DV499+DX496+DX497+DX498+DX499=2,Fixo/30*GG$4,IF(DV496+DV497+DV498+DV499+DX496+DX497+DX498+DX499&gt;2,Fixo/30*GG$4+(DV496+DV497+DV498+DV499+DX496+DX497+DX498+DX499-2)*Cadeirante/30*GG$4)))+(DU496+DU497+DU498+DW496+DW497+DW498)*Percapita/30*GG$4+(DU499+DW499)*Crechee/30*GG$4,IF(C496=1,IF(DU496+DU497+DU498+DV496+DV497+DV498+DW496+DW497+DW498+DX496+DX497+DX498&lt;=15,(DU496+DU497+DU498+DW496+DW497+DW498)*Percapita/30*GG$4,IF(DU496+DU497+DU498+DV496+DV497+DV498+DW496+DW497+DW498+DX496+DX497+DX498&gt;=16,Fixo/30*GG$4+(DU496+DU497+DU498+DV496+DV497+DV498+DW496+DW497+DW498+DX496+DX497-16)*Percapita/30*GG$4))))))</f>
        <v>0</v>
      </c>
      <c r="GH496" s="177">
        <f>IF(C496=4,SUM(DY496+DY497+DY498+EA496+EA497+EA498)*Percapita/30*GH$4+(DZ496+DZ497+DZ498+EB496+EB497+EB498)*Cadeirante/30*GH$4,IF(C496=3,IF(DY499+EA499=10,Fixo/30*GH$4+(DY496+DY497+DY498+EA496+EA497+EA498)*Percapita/30*GH$4+(DZ499+EB499)*Cadeirante/30*GH$4,IF(DY499+EA499&lt;=9,(DY499+EA499)*Crechee/30*GH$4)+(DZ499+EB499)*Cadeirante/30*GH$4+(DY496+DY497+DY498+EA496+EA497+EA498)*Percapita/30*GH$4)+IF(DY499+EA499&gt;=11,Fixo/30*GH$4+(DY499+EA499-10)*Crechee/30*GH$4,0),IF(C496=2,IF(DZ496+DZ497+DZ498+DZ499+EB496+EB497+EB498+EB499=1,Cadeirante/30*GH$4,IF(DZ496+DZ497+DZ498+DZ499+EB496+EB497+EB498+EB499=2,Fixo/30*GH$4,IF(DZ496+DZ497+DZ498+DZ499+EB496+EB497+EB498+EB499&gt;2,Fixo/30*GH$4+(DZ496+DZ497+DZ498+DZ499+EB496+EB497+EB498+EB499-2)*Cadeirante/30*GH$4)))+(DY496+DY497+DY498+EA496+EA497+EA498)*Percapita/30*GH$4+(DY499+EA499)*Crechee/30*GH$4,IF(C496=1,IF(DY496+DY497+DY498+DZ496+DZ497+DZ498+EA496+EA497+EA498+EB496+EB497+EB498&lt;=15,(DY496+DY497+DY498+EA496+EA497+EA498)*Percapita/30*GH$4,IF(DY496+DY497+DY498+DZ496+DZ497+DZ498+EA496+EA497+EA498+EB496+EB497+EB498&gt;=16,Fixo/30*GH$4+(DY496+DY497+DY498+DZ496+DZ497+DZ498+EA496+EA497+EA498+EB496+EB497-16)*Percapita/30*GH$4))))))</f>
        <v>0</v>
      </c>
      <c r="GI496" s="177">
        <f>IF(C496=4,SUM(EC496+EC497+EC498+EE496+EE497+EE498)*Percapita/30*GI$4+(ED496+ED497+ED498+EF496+EF497+EF498)*Cadeirante/30*GI$4,IF(C496=3,IF(EC499+EE499=10,Fixo/30*GI$4+(EC496+EC497+EC498+EE496+EE497+EE498)*Percapita/30*GI$4+(ED499+EF499)*Cadeirante/30*GI$4,IF(EC499+EE499&lt;=9,(EC499+EE499)*Crechee/30*GI$4)+(ED499+EF499)*Cadeirante/30*GI$4+(EC496+EC497+EC498+EE496+EE497+EE498)*Percapita/30*GI$4)+IF(EC499+EE499&gt;=11,Fixo/30*GI$4+(EC499+EE499-10)*Crechee/30*GI$4,0),IF(C496=2,IF(ED496+ED497+ED498+ED499+EF496+EF497+EF498+EF499=1,Cadeirante/30*GI$4,IF(ED496+ED497+ED498+ED499+EF496+EF497+EF498+EF499=2,Fixo/30*GI$4,IF(ED496+ED497+ED498+ED499+EF496+EF497+EF498+EF499&gt;2,Fixo/30*GI$4+(ED496+ED497+ED498+ED499+EF496+EF497+EF498+EF499-2)*Cadeirante/30*GI$4)))+(EC496+EC497+EC498+EE496+EE497+EE498)*Percapita/30*GI$4+(EC499+EE499)*Crechee/30*GI$4,IF(C496=1,IF(EC496+EC497+EC498+ED496+ED497+ED498+EE496+EE497+EE498+EF496+EF497+EF498&lt;=15,(EC496+EC497+EC498+EE496+EE497+EE498)*Percapita/30*GI$4,IF(EC496+EC497+EC498+ED496+ED497+ED498+EE496+EE497+EE498+EF496+EF497+EF498&gt;=16,Fixo/30*GI$4+(EC496+EC497+EC498+ED496+ED497+ED498+EE496+EE497+EE498+EF496+EF497-16)*Percapita/30*GI$4))))))</f>
        <v>0</v>
      </c>
      <c r="GJ496" s="177">
        <f>IF(C496=4,SUM(EG496+EG497+EG498+EI496+EI497+EI498)*Percapita/30*GJ$4+(EH496+EH497+EH498+EJ496+EJ497+EJ498)*Cadeirante/30*GJ$4,IF(C496=3,IF(EG499+EI499=10,Fixo/30*GJ$4+(EG496+EG497+EG498+EI496+EI497+EI498)*Percapita/30*GJ$4+(EH499+EJ499)*Cadeirante/30*GJ$4,IF(EG499+EI499&lt;=9,(EG499+EI499)*Crechee/30*GJ$4)+(EH499+EJ499)*Cadeirante/30*GJ$4+(EG496+EG497+EG498+EI496+EI497+EI498)*Percapita/30*GJ$4)+IF(EG499+EI499&gt;=11,Fixo/30*GJ$4+(EG499+EI499-10)*Crechee/30*GJ$4,0),IF(C496=2,IF(EH496+EH497+EH498+EH499+EJ496+EJ497+EJ498+EJ499=1,Cadeirante/30*GJ$4,IF(EH496+EH497+EH498+EH499+EJ496+EJ497+EJ498+EJ499=2,Fixo/30*GJ$4,IF(EH496+EH497+EH498+EH499+EJ496+EJ497+EJ498+EJ499&gt;2,Fixo/30*GJ$4+(EH496+EH497+EH498+EH499+EJ496+EJ497+EJ498+EJ499-2)*Cadeirante/30*GJ$4)))+(EG496+EG497+EG498+EI496+EI497+EI498)*Percapita/30*GJ$4+(EG499+EI499)*Crechee/30*GJ$4,IF(C496=1,IF(EG496+EG497+EG498+EH496+EH497+EH498+EI496+EI497+EI498+EJ496+EJ497+EJ498&lt;=15,(EG496+EG497+EG498+EI496+EI497+EI498)*Percapita/30*GJ$4,IF(EG496+EG497+EG498+EH496+EH497+EH498+EI496+EI497+EI498+EJ496+EJ497+EJ498&gt;=16,Fixo/30*GJ$4+(EG496+EG497+EG498+EH496+EH497+EH498+EI496+EI497+EI498+EJ496+EJ497-16)*Percapita/30*GJ$4))))))</f>
        <v>0</v>
      </c>
      <c r="GK496" s="178"/>
      <c r="GL496" s="103">
        <f t="shared" si="535"/>
        <v>0</v>
      </c>
      <c r="GM496" s="124"/>
      <c r="GN496" s="104">
        <f>SUMIF(V496:V499,"&lt;0")*Cadeirante/30*GN$4+SUMIF(X496:X499,"&lt;0")*Cadeirante/30*GN$4</f>
        <v>0</v>
      </c>
      <c r="GO496" s="104">
        <f>SUMIF(Z496:Z499,"&lt;0")*Cadeirante/30*GO$4+SUMIF(AB496:AB499,"&lt;0")*Cadeirante/30*GO$4</f>
        <v>0</v>
      </c>
      <c r="GP496" s="104">
        <f>SUMIF(AD496:AD499,"&lt;0")*Cadeirante/30*GP$4+SUMIF(AF496:AF499,"&lt;0")*Cadeirante/30*GP$4</f>
        <v>0</v>
      </c>
      <c r="GQ496" s="104">
        <f>SUMIF(AH496:AH499,"&lt;0")*Cadeirante/30*GQ$4+SUMIF(AJ496:AJ499,"&lt;0")*Cadeirante/30*GQ$4</f>
        <v>0</v>
      </c>
      <c r="GR496" s="104">
        <f>SUMIF(AL496:AL499,"&lt;0")*Cadeirante/30*GR$4+SUMIF(AN496:AN499,"&lt;0")*Cadeirante/30*GR$4</f>
        <v>0</v>
      </c>
      <c r="GS496" s="104">
        <f>SUMIF(AP496:AP499,"&lt;0")*Cadeirante/30*GS$4+SUMIF(AR496:AR499,"&lt;0")*Cadeirante/30*GS$4</f>
        <v>0</v>
      </c>
      <c r="GT496" s="104">
        <f>SUMIF(AT496:AT499,"&lt;0")*Cadeirante/30*GT$4+SUMIF(AV496:AV499,"&lt;0")*Cadeirante/30*GT$4</f>
        <v>0</v>
      </c>
      <c r="GU496" s="104">
        <f>SUMIF(AX496:AX499,"&lt;0")*Cadeirante/30*GU$4+SUMIF(AZ496:AZ499,"&lt;0")*Cadeirante/30*GU$4</f>
        <v>0</v>
      </c>
      <c r="GV496" s="104">
        <f>SUMIF(BB496:BB499,"&lt;0")*Cadeirante/30*GV$4+SUMIF(BD496:BD499,"&lt;0")*Cadeirante/30*GV$4</f>
        <v>0</v>
      </c>
      <c r="GW496" s="104">
        <f>SUMIF(BF496:BF499,"&lt;0")*Cadeirante/30*GW$4+SUMIF(BH496:BH499,"&lt;0")*Cadeirante/30*GW$4</f>
        <v>0</v>
      </c>
      <c r="GX496" s="104">
        <f>SUMIF(BJ496:BJ499,"&lt;0")*Cadeirante/30*GX$4+SUMIF(BL496:BL499,"&lt;0")*Cadeirante/30*GX$4</f>
        <v>0</v>
      </c>
      <c r="GY496" s="104">
        <f>SUMIF(BN496:BN499,"&lt;0")*Cadeirante/30*GY$4+SUMIF(BP496:BP499,"&lt;0")*Cadeirante/30*GY$4</f>
        <v>0</v>
      </c>
      <c r="GZ496" s="104">
        <f>SUMIF(BR496:BR499,"&lt;0")*Cadeirante/30*GZ$4+SUMIF(BT496:BT499,"&lt;0")*Cadeirante/30*GZ$4</f>
        <v>0</v>
      </c>
      <c r="HA496" s="104">
        <f>SUMIF(BV496:BV499,"&lt;0")*Cadeirante/30*HA$4+SUMIF(BX496:BX499,"&lt;0")*Cadeirante/30*HA$4</f>
        <v>0</v>
      </c>
      <c r="HB496" s="104">
        <f>SUMIF(BZ496:BZ499,"&lt;0")*Cadeirante/30*HB$4+SUMIF(CB496:CB499,"&lt;0")*Cadeirante/30*HB$4</f>
        <v>0</v>
      </c>
      <c r="HC496" s="104">
        <f>SUMIF(CD496:CD499,"&lt;0")*Cadeirante/30*HC$4+SUMIF(CF496:CF499,"&lt;0")*Cadeirante/30*HC$4</f>
        <v>0</v>
      </c>
      <c r="HD496" s="104">
        <f>SUMIF(CH496:CH499,"&lt;0")*Cadeirante/30*HD$4+SUMIF(CJ496:CJ499,"&lt;0")*Cadeirante/30*HD$4</f>
        <v>0</v>
      </c>
      <c r="HE496" s="104">
        <f>SUMIF(CL496:CL499,"&lt;0")*Cadeirante/30*HE$4+SUMIF(CN496:CN499,"&lt;0")*Cadeirante/30*HE$4</f>
        <v>0</v>
      </c>
      <c r="HF496" s="104">
        <f>SUMIF(CP496:CP499,"&lt;0")*Cadeirante/30*HF$4+SUMIF(CR496:CR499,"&lt;0")*Cadeirante/30*HF$4</f>
        <v>0</v>
      </c>
      <c r="HG496" s="104">
        <f>SUMIF(CT496:CT499,"&lt;0")*Cadeirante/30*HG$4+SUMIF(CV496:CV499,"&lt;0")*Cadeirante/30*HG$4</f>
        <v>0</v>
      </c>
      <c r="HH496" s="104">
        <f>SUMIF(CX496:CX499,"&lt;0")*Cadeirante/30*HH$4+SUMIF(CZ496:CZ499,"&lt;0")*Cadeirante/30*HH$4</f>
        <v>0</v>
      </c>
      <c r="HI496" s="104">
        <f>SUMIF(DB496:DB499,"&lt;0")*Cadeirante/30*HI$4+SUMIF(DD496:DD499,"&lt;0")*Cadeirante/30*HI$4</f>
        <v>0</v>
      </c>
      <c r="HJ496" s="104">
        <f>SUMIF(DF496:DF499,"&lt;0")*Cadeirante/30*HJ$4+SUMIF(DH496:DH499,"&lt;0")*Cadeirante/30*HJ$4</f>
        <v>0</v>
      </c>
      <c r="HK496" s="104">
        <f>SUMIF(DJ496:DJ499,"&lt;0")*Cadeirante/30*HK$4+SUMIF(DL496:DL499,"&lt;0")*Cadeirante/30*HK$4</f>
        <v>0</v>
      </c>
      <c r="HL496" s="104">
        <f>SUMIF(DN496:DN499,"&lt;0")*Cadeirante/30*HL$4+SUMIF(DP496:DP499,"&lt;0")*Cadeirante/30*HL$4</f>
        <v>0</v>
      </c>
      <c r="HM496" s="104">
        <f>SUMIF(DR496:DR499,"&lt;0")*Cadeirante/30*HM$4+SUMIF(DT496:DT499,"&lt;0")*Cadeirante/30*HM$4</f>
        <v>0</v>
      </c>
      <c r="HN496" s="104">
        <f>SUMIF(DV496:DV499,"&lt;0")*Cadeirante/30*HN$4+SUMIF(DX496:DX499,"&lt;0")*Cadeirante/30*HN$4</f>
        <v>0</v>
      </c>
      <c r="HO496" s="104">
        <f>SUMIF(DZ496:DZ499,"&lt;0")*Cadeirante/30*HO$4+SUMIF(EB496:EB499,"&lt;0")*Cadeirante/30*HO$4</f>
        <v>0</v>
      </c>
      <c r="HP496" s="104">
        <f>SUMIF(ED496:ED499,"&lt;0")*Cadeirante/30*HP$4+SUMIF(EF496:EF499,"&lt;0")*Cadeirante/30*HP$4</f>
        <v>0</v>
      </c>
      <c r="HQ496" s="64"/>
      <c r="HR496" s="64"/>
      <c r="HS496" s="64"/>
      <c r="HT496" s="64"/>
      <c r="HU496" s="64"/>
      <c r="HV496" s="64"/>
      <c r="HW496" s="176">
        <v>17629.309999999998</v>
      </c>
      <c r="HX496" s="64"/>
      <c r="HY496" s="280">
        <f>IF(ISTEXT(EM496), VALUE(EM496), EM496)</f>
        <v>0</v>
      </c>
      <c r="HZ496" s="280">
        <f>IF(ISTEXT(EN496), VALUE(EN496), EN496)</f>
        <v>0</v>
      </c>
      <c r="IA496" s="280">
        <f>IF(ISTEXT(EO496), VALUE(EO496), EO496)</f>
        <v>0</v>
      </c>
      <c r="IB496" s="64" t="b">
        <f>HW496=FE496</f>
        <v>0</v>
      </c>
      <c r="IC496" s="64"/>
    </row>
    <row r="497" spans="1:237" s="106" customFormat="1" ht="22.5" customHeight="1" x14ac:dyDescent="0.25">
      <c r="A497" s="368" t="s">
        <v>3645</v>
      </c>
      <c r="B497" s="369" t="s">
        <v>3646</v>
      </c>
      <c r="C497" s="370" t="s">
        <v>3301</v>
      </c>
      <c r="D497" s="371" t="s">
        <v>3622</v>
      </c>
      <c r="E497" s="371" t="s">
        <v>3647</v>
      </c>
      <c r="F497" s="372" t="s">
        <v>3224</v>
      </c>
      <c r="G497" s="372" t="s">
        <v>3225</v>
      </c>
      <c r="H497" s="373" t="s">
        <v>199</v>
      </c>
      <c r="I497" s="374" t="s">
        <v>3648</v>
      </c>
      <c r="J497" s="421" t="s">
        <v>3300</v>
      </c>
      <c r="K497" s="421" t="s">
        <v>3234</v>
      </c>
      <c r="L497" s="329">
        <f>CONTINUA!BV497</f>
        <v>0</v>
      </c>
      <c r="M497" s="329">
        <f>CONTINUA!BW497</f>
        <v>0</v>
      </c>
      <c r="N497" s="895"/>
      <c r="O497" s="896" t="s">
        <v>4045</v>
      </c>
      <c r="P497" s="897" t="s">
        <v>4035</v>
      </c>
      <c r="Q497" s="400"/>
      <c r="R497" s="401"/>
      <c r="S497" s="400"/>
      <c r="T497" s="401"/>
      <c r="U497" s="400"/>
      <c r="V497" s="401"/>
      <c r="W497" s="400"/>
      <c r="X497" s="401"/>
      <c r="Y497" s="400"/>
      <c r="Z497" s="401"/>
      <c r="AA497" s="400"/>
      <c r="AB497" s="401"/>
      <c r="AC497" s="400"/>
      <c r="AD497" s="401"/>
      <c r="AE497" s="400"/>
      <c r="AF497" s="401"/>
      <c r="AG497" s="400"/>
      <c r="AH497" s="401"/>
      <c r="AI497" s="400"/>
      <c r="AJ497" s="401"/>
      <c r="AK497" s="400"/>
      <c r="AL497" s="401"/>
      <c r="AM497" s="400"/>
      <c r="AN497" s="401"/>
      <c r="AO497" s="400"/>
      <c r="AP497" s="401"/>
      <c r="AQ497" s="400"/>
      <c r="AR497" s="401"/>
      <c r="AS497" s="400"/>
      <c r="AT497" s="401"/>
      <c r="AU497" s="400"/>
      <c r="AV497" s="401"/>
      <c r="AW497" s="400"/>
      <c r="AX497" s="401"/>
      <c r="AY497" s="400"/>
      <c r="AZ497" s="401"/>
      <c r="BA497" s="400"/>
      <c r="BB497" s="401"/>
      <c r="BC497" s="400"/>
      <c r="BD497" s="401"/>
      <c r="BE497" s="400"/>
      <c r="BF497" s="401"/>
      <c r="BG497" s="400"/>
      <c r="BH497" s="401"/>
      <c r="BI497" s="400"/>
      <c r="BJ497" s="401"/>
      <c r="BK497" s="400"/>
      <c r="BL497" s="401"/>
      <c r="BM497" s="400"/>
      <c r="BN497" s="401"/>
      <c r="BO497" s="400"/>
      <c r="BP497" s="401"/>
      <c r="BQ497" s="400"/>
      <c r="BR497" s="401"/>
      <c r="BS497" s="400"/>
      <c r="BT497" s="401"/>
      <c r="BU497" s="400"/>
      <c r="BV497" s="401"/>
      <c r="BW497" s="400"/>
      <c r="BX497" s="401"/>
      <c r="BY497" s="400"/>
      <c r="BZ497" s="401"/>
      <c r="CA497" s="400"/>
      <c r="CB497" s="401"/>
      <c r="CC497" s="400"/>
      <c r="CD497" s="401"/>
      <c r="CE497" s="400"/>
      <c r="CF497" s="401"/>
      <c r="CG497" s="400"/>
      <c r="CH497" s="401"/>
      <c r="CI497" s="400"/>
      <c r="CJ497" s="401"/>
      <c r="CK497" s="400"/>
      <c r="CL497" s="401"/>
      <c r="CM497" s="400"/>
      <c r="CN497" s="401"/>
      <c r="CO497" s="400"/>
      <c r="CP497" s="401"/>
      <c r="CQ497" s="400"/>
      <c r="CR497" s="401"/>
      <c r="CS497" s="400"/>
      <c r="CT497" s="401"/>
      <c r="CU497" s="400"/>
      <c r="CV497" s="401"/>
      <c r="CW497" s="400"/>
      <c r="CX497" s="401"/>
      <c r="CY497" s="400"/>
      <c r="CZ497" s="401"/>
      <c r="DA497" s="400"/>
      <c r="DB497" s="401"/>
      <c r="DC497" s="400"/>
      <c r="DD497" s="401"/>
      <c r="DE497" s="400"/>
      <c r="DF497" s="401"/>
      <c r="DG497" s="400"/>
      <c r="DH497" s="401"/>
      <c r="DI497" s="400"/>
      <c r="DJ497" s="401"/>
      <c r="DK497" s="400"/>
      <c r="DL497" s="401"/>
      <c r="DM497" s="400"/>
      <c r="DN497" s="401"/>
      <c r="DO497" s="400"/>
      <c r="DP497" s="401"/>
      <c r="DQ497" s="400"/>
      <c r="DR497" s="401"/>
      <c r="DS497" s="400"/>
      <c r="DT497" s="401"/>
      <c r="DU497" s="400"/>
      <c r="DV497" s="401"/>
      <c r="DW497" s="400"/>
      <c r="DX497" s="401"/>
      <c r="DY497" s="400"/>
      <c r="DZ497" s="401"/>
      <c r="EA497" s="400"/>
      <c r="EB497" s="401"/>
      <c r="EC497" s="400"/>
      <c r="ED497" s="401"/>
      <c r="EE497" s="400"/>
      <c r="EF497" s="401"/>
      <c r="EG497" s="400"/>
      <c r="EH497" s="401"/>
      <c r="EI497" s="400"/>
      <c r="EJ497" s="447"/>
      <c r="EK497" s="511"/>
      <c r="EL497" s="514"/>
      <c r="EM497" s="448"/>
      <c r="EN497" s="344"/>
      <c r="EO497" s="345"/>
      <c r="EP497" s="171">
        <f t="shared" si="528"/>
        <v>0</v>
      </c>
      <c r="EQ497" s="171">
        <f t="shared" si="529"/>
        <v>0</v>
      </c>
      <c r="ER497" s="171">
        <f t="shared" si="530"/>
        <v>0</v>
      </c>
      <c r="ES497" s="171">
        <f t="shared" si="531"/>
        <v>0</v>
      </c>
      <c r="ET497" s="171">
        <f t="shared" si="532"/>
        <v>0</v>
      </c>
      <c r="EU497" s="171">
        <f t="shared" si="533"/>
        <v>0</v>
      </c>
      <c r="EV497" s="172">
        <f t="shared" si="534"/>
        <v>0</v>
      </c>
      <c r="EW497" s="173"/>
      <c r="EX497" s="248">
        <f t="shared" si="571"/>
        <v>0</v>
      </c>
      <c r="EY497" s="174">
        <f>(L497*regular)+(M497*Cadeirantee)</f>
        <v>0</v>
      </c>
      <c r="EZ497" s="249">
        <f>SUMIF(FG497:GJ497,"&gt;0")</f>
        <v>0</v>
      </c>
      <c r="FA497" s="249">
        <f>SUMIF(FG497:GJ497,"&lt;0")+SUMIF(GN497:HP497,"&lt;0")</f>
        <v>0</v>
      </c>
      <c r="FB497" s="174">
        <v>0</v>
      </c>
      <c r="FC497" s="126">
        <f>N497*km*'VALORES TABELA'!$B$13</f>
        <v>0</v>
      </c>
      <c r="FD497" s="250">
        <f t="shared" ref="FD497:FD500" si="572">GL497</f>
        <v>0</v>
      </c>
      <c r="FE497" s="105"/>
      <c r="FF497" s="119"/>
      <c r="FG497" s="119"/>
      <c r="FH497" s="119"/>
      <c r="FI497" s="119"/>
      <c r="FJ497" s="119"/>
      <c r="FK497" s="119"/>
      <c r="FL497" s="119"/>
      <c r="FM497" s="119"/>
      <c r="FN497" s="119"/>
      <c r="FO497" s="119"/>
      <c r="FP497" s="119"/>
      <c r="FQ497" s="119"/>
      <c r="FR497" s="119"/>
      <c r="FS497" s="119"/>
      <c r="FT497" s="119"/>
      <c r="FU497" s="119"/>
      <c r="FV497" s="119"/>
      <c r="FW497" s="119"/>
      <c r="FX497" s="119"/>
      <c r="FY497" s="119"/>
      <c r="FZ497" s="119"/>
      <c r="GA497" s="119"/>
      <c r="GB497" s="119"/>
      <c r="GC497" s="119"/>
      <c r="GD497" s="119"/>
      <c r="GE497" s="119"/>
      <c r="GF497" s="119"/>
      <c r="GG497" s="119"/>
      <c r="GH497" s="119"/>
      <c r="GI497" s="119"/>
      <c r="GJ497" s="119"/>
      <c r="GK497" s="251"/>
      <c r="GL497" s="103">
        <f t="shared" si="535"/>
        <v>0</v>
      </c>
      <c r="GM497" s="124"/>
      <c r="GN497" s="104"/>
      <c r="GO497" s="104"/>
      <c r="GP497" s="104"/>
      <c r="GQ497" s="104"/>
      <c r="GR497" s="104"/>
      <c r="GS497" s="104"/>
      <c r="GT497" s="104"/>
      <c r="GU497" s="104"/>
      <c r="GV497" s="104"/>
      <c r="GW497" s="104"/>
      <c r="GX497" s="104"/>
      <c r="GY497" s="104"/>
      <c r="GZ497" s="104"/>
      <c r="HA497" s="104"/>
      <c r="HB497" s="104"/>
      <c r="HC497" s="104"/>
      <c r="HD497" s="104"/>
      <c r="HE497" s="104"/>
      <c r="HF497" s="104"/>
      <c r="HG497" s="104"/>
      <c r="HH497" s="104"/>
      <c r="HI497" s="104"/>
      <c r="HJ497" s="104"/>
      <c r="HK497" s="104"/>
      <c r="HL497" s="104"/>
      <c r="HM497" s="104"/>
      <c r="HN497" s="104"/>
      <c r="HO497" s="104"/>
      <c r="HP497" s="104"/>
      <c r="HQ497" s="64"/>
      <c r="HR497" s="64"/>
      <c r="HS497" s="64"/>
      <c r="HT497" s="64"/>
      <c r="HU497" s="64"/>
      <c r="HV497" s="64"/>
      <c r="HW497" s="105"/>
      <c r="HX497" s="64"/>
      <c r="HY497" s="280">
        <f t="shared" ref="HY497:HY500" si="573">IF(ISTEXT(EM497), VALUE(EM497), EM497)</f>
        <v>0</v>
      </c>
      <c r="HZ497" s="280">
        <f t="shared" ref="HZ497:HZ500" si="574">IF(ISTEXT(EN497), VALUE(EN497), EN497)</f>
        <v>0</v>
      </c>
      <c r="IA497" s="280">
        <f t="shared" ref="IA497:IA500" si="575">IF(ISTEXT(EO497), VALUE(EO497), EO497)</f>
        <v>0</v>
      </c>
      <c r="IB497" s="64"/>
      <c r="IC497" s="64"/>
    </row>
    <row r="498" spans="1:237" s="106" customFormat="1" ht="22.5" customHeight="1" x14ac:dyDescent="0.25">
      <c r="A498" s="368" t="s">
        <v>3645</v>
      </c>
      <c r="B498" s="369" t="s">
        <v>3646</v>
      </c>
      <c r="C498" s="375" t="s">
        <v>3301</v>
      </c>
      <c r="D498" s="371" t="s">
        <v>3622</v>
      </c>
      <c r="E498" s="371" t="s">
        <v>3647</v>
      </c>
      <c r="F498" s="376" t="s">
        <v>3224</v>
      </c>
      <c r="G498" s="376" t="s">
        <v>3225</v>
      </c>
      <c r="H498" s="373" t="s">
        <v>199</v>
      </c>
      <c r="I498" s="374" t="s">
        <v>3648</v>
      </c>
      <c r="J498" s="421" t="s">
        <v>3300</v>
      </c>
      <c r="K498" s="422" t="s">
        <v>3235</v>
      </c>
      <c r="L498" s="329">
        <f>CONTINUA!BV498</f>
        <v>0</v>
      </c>
      <c r="M498" s="329">
        <f>CONTINUA!BW498</f>
        <v>0</v>
      </c>
      <c r="N498" s="895"/>
      <c r="O498" s="896" t="s">
        <v>4045</v>
      </c>
      <c r="P498" s="897" t="s">
        <v>4035</v>
      </c>
      <c r="Q498" s="400"/>
      <c r="R498" s="401"/>
      <c r="S498" s="400"/>
      <c r="T498" s="401"/>
      <c r="U498" s="400"/>
      <c r="V498" s="401"/>
      <c r="W498" s="400"/>
      <c r="X498" s="401"/>
      <c r="Y498" s="400"/>
      <c r="Z498" s="401"/>
      <c r="AA498" s="400"/>
      <c r="AB498" s="401"/>
      <c r="AC498" s="400"/>
      <c r="AD498" s="401"/>
      <c r="AE498" s="400"/>
      <c r="AF498" s="401"/>
      <c r="AG498" s="400"/>
      <c r="AH498" s="401"/>
      <c r="AI498" s="400"/>
      <c r="AJ498" s="401"/>
      <c r="AK498" s="400"/>
      <c r="AL498" s="401"/>
      <c r="AM498" s="400"/>
      <c r="AN498" s="401"/>
      <c r="AO498" s="400"/>
      <c r="AP498" s="401"/>
      <c r="AQ498" s="400"/>
      <c r="AR498" s="401"/>
      <c r="AS498" s="400"/>
      <c r="AT498" s="401"/>
      <c r="AU498" s="400"/>
      <c r="AV498" s="401"/>
      <c r="AW498" s="400"/>
      <c r="AX498" s="401"/>
      <c r="AY498" s="400"/>
      <c r="AZ498" s="401"/>
      <c r="BA498" s="400"/>
      <c r="BB498" s="401"/>
      <c r="BC498" s="400"/>
      <c r="BD498" s="401"/>
      <c r="BE498" s="400"/>
      <c r="BF498" s="401"/>
      <c r="BG498" s="400"/>
      <c r="BH498" s="401"/>
      <c r="BI498" s="400"/>
      <c r="BJ498" s="401"/>
      <c r="BK498" s="400"/>
      <c r="BL498" s="401"/>
      <c r="BM498" s="400"/>
      <c r="BN498" s="401"/>
      <c r="BO498" s="400"/>
      <c r="BP498" s="401"/>
      <c r="BQ498" s="400"/>
      <c r="BR498" s="401"/>
      <c r="BS498" s="400"/>
      <c r="BT498" s="401"/>
      <c r="BU498" s="400"/>
      <c r="BV498" s="401"/>
      <c r="BW498" s="400"/>
      <c r="BX498" s="401"/>
      <c r="BY498" s="400"/>
      <c r="BZ498" s="401"/>
      <c r="CA498" s="400"/>
      <c r="CB498" s="401"/>
      <c r="CC498" s="400"/>
      <c r="CD498" s="401"/>
      <c r="CE498" s="400"/>
      <c r="CF498" s="401"/>
      <c r="CG498" s="400"/>
      <c r="CH498" s="401"/>
      <c r="CI498" s="400"/>
      <c r="CJ498" s="401"/>
      <c r="CK498" s="400"/>
      <c r="CL498" s="401"/>
      <c r="CM498" s="400"/>
      <c r="CN498" s="401"/>
      <c r="CO498" s="400"/>
      <c r="CP498" s="401"/>
      <c r="CQ498" s="400"/>
      <c r="CR498" s="401"/>
      <c r="CS498" s="400"/>
      <c r="CT498" s="401"/>
      <c r="CU498" s="400"/>
      <c r="CV498" s="401"/>
      <c r="CW498" s="400"/>
      <c r="CX498" s="401"/>
      <c r="CY498" s="400"/>
      <c r="CZ498" s="401"/>
      <c r="DA498" s="400"/>
      <c r="DB498" s="401"/>
      <c r="DC498" s="400"/>
      <c r="DD498" s="401"/>
      <c r="DE498" s="400"/>
      <c r="DF498" s="401"/>
      <c r="DG498" s="400"/>
      <c r="DH498" s="401"/>
      <c r="DI498" s="400"/>
      <c r="DJ498" s="401"/>
      <c r="DK498" s="400"/>
      <c r="DL498" s="401"/>
      <c r="DM498" s="400"/>
      <c r="DN498" s="401"/>
      <c r="DO498" s="400"/>
      <c r="DP498" s="401"/>
      <c r="DQ498" s="400"/>
      <c r="DR498" s="401"/>
      <c r="DS498" s="400"/>
      <c r="DT498" s="401"/>
      <c r="DU498" s="400"/>
      <c r="DV498" s="401"/>
      <c r="DW498" s="400"/>
      <c r="DX498" s="401"/>
      <c r="DY498" s="400"/>
      <c r="DZ498" s="401"/>
      <c r="EA498" s="400"/>
      <c r="EB498" s="401"/>
      <c r="EC498" s="400"/>
      <c r="ED498" s="401"/>
      <c r="EE498" s="400"/>
      <c r="EF498" s="401"/>
      <c r="EG498" s="400"/>
      <c r="EH498" s="401"/>
      <c r="EI498" s="400"/>
      <c r="EJ498" s="447"/>
      <c r="EK498" s="511"/>
      <c r="EL498" s="514"/>
      <c r="EM498" s="448"/>
      <c r="EN498" s="344"/>
      <c r="EO498" s="345"/>
      <c r="EP498" s="171">
        <f t="shared" si="528"/>
        <v>0</v>
      </c>
      <c r="EQ498" s="171">
        <f t="shared" si="529"/>
        <v>0</v>
      </c>
      <c r="ER498" s="171">
        <f t="shared" si="530"/>
        <v>0</v>
      </c>
      <c r="ES498" s="171">
        <f t="shared" si="531"/>
        <v>0</v>
      </c>
      <c r="ET498" s="171">
        <f t="shared" si="532"/>
        <v>0</v>
      </c>
      <c r="EU498" s="171">
        <f t="shared" si="533"/>
        <v>0</v>
      </c>
      <c r="EV498" s="172">
        <f t="shared" si="534"/>
        <v>0</v>
      </c>
      <c r="EW498" s="125"/>
      <c r="EX498" s="248">
        <f t="shared" si="571"/>
        <v>0</v>
      </c>
      <c r="EY498" s="174">
        <f>(L498*regular)+(M498*Cadeirantee)</f>
        <v>0</v>
      </c>
      <c r="EZ498" s="249">
        <f>SUMIF(FG498:GJ498,"&gt;0")</f>
        <v>0</v>
      </c>
      <c r="FA498" s="249">
        <f>SUMIF(FG498:GJ498,"&lt;0")+SUMIF(GN498:HP498,"&lt;0")</f>
        <v>0</v>
      </c>
      <c r="FB498" s="174">
        <v>0</v>
      </c>
      <c r="FC498" s="126">
        <f>N498*km*'VALORES TABELA'!$B$13</f>
        <v>0</v>
      </c>
      <c r="FD498" s="250">
        <f t="shared" si="572"/>
        <v>0</v>
      </c>
      <c r="FE498" s="105"/>
      <c r="FF498" s="108"/>
      <c r="FG498" s="108"/>
      <c r="FH498" s="108"/>
      <c r="FI498" s="108"/>
      <c r="FJ498" s="108"/>
      <c r="FK498" s="108"/>
      <c r="FL498" s="108"/>
      <c r="FM498" s="108"/>
      <c r="FN498" s="108"/>
      <c r="FO498" s="108"/>
      <c r="FP498" s="108"/>
      <c r="FQ498" s="108"/>
      <c r="FR498" s="108"/>
      <c r="FS498" s="108"/>
      <c r="FT498" s="108"/>
      <c r="FU498" s="108"/>
      <c r="FV498" s="108"/>
      <c r="FW498" s="108"/>
      <c r="FX498" s="108"/>
      <c r="FY498" s="108"/>
      <c r="FZ498" s="108"/>
      <c r="GA498" s="108"/>
      <c r="GB498" s="108"/>
      <c r="GC498" s="108"/>
      <c r="GD498" s="108"/>
      <c r="GE498" s="108"/>
      <c r="GF498" s="108"/>
      <c r="GG498" s="108"/>
      <c r="GH498" s="108"/>
      <c r="GI498" s="108"/>
      <c r="GJ498" s="108"/>
      <c r="GK498" s="251"/>
      <c r="GL498" s="103">
        <f t="shared" si="535"/>
        <v>0</v>
      </c>
      <c r="GM498" s="124"/>
      <c r="GN498" s="104"/>
      <c r="GO498" s="104"/>
      <c r="GP498" s="104"/>
      <c r="GQ498" s="104"/>
      <c r="GR498" s="104"/>
      <c r="GS498" s="104"/>
      <c r="GT498" s="104"/>
      <c r="GU498" s="104"/>
      <c r="GV498" s="104"/>
      <c r="GW498" s="104"/>
      <c r="GX498" s="104"/>
      <c r="GY498" s="104"/>
      <c r="GZ498" s="104"/>
      <c r="HA498" s="104"/>
      <c r="HB498" s="104"/>
      <c r="HC498" s="104"/>
      <c r="HD498" s="104"/>
      <c r="HE498" s="104"/>
      <c r="HF498" s="104"/>
      <c r="HG498" s="104"/>
      <c r="HH498" s="104"/>
      <c r="HI498" s="104"/>
      <c r="HJ498" s="104"/>
      <c r="HK498" s="104"/>
      <c r="HL498" s="104"/>
      <c r="HM498" s="104"/>
      <c r="HN498" s="104"/>
      <c r="HO498" s="104"/>
      <c r="HP498" s="104"/>
      <c r="HQ498" s="64"/>
      <c r="HR498" s="64"/>
      <c r="HS498" s="64"/>
      <c r="HT498" s="64"/>
      <c r="HU498" s="64"/>
      <c r="HV498" s="64"/>
      <c r="HW498" s="105"/>
      <c r="HX498" s="64"/>
      <c r="HY498" s="280">
        <f t="shared" si="573"/>
        <v>0</v>
      </c>
      <c r="HZ498" s="280">
        <f t="shared" si="574"/>
        <v>0</v>
      </c>
      <c r="IA498" s="280">
        <f t="shared" si="575"/>
        <v>0</v>
      </c>
      <c r="IB498" s="64"/>
      <c r="IC498" s="64"/>
    </row>
    <row r="499" spans="1:237" s="106" customFormat="1" ht="22.5" customHeight="1" x14ac:dyDescent="0.25">
      <c r="A499" s="368" t="s">
        <v>3645</v>
      </c>
      <c r="B499" s="369" t="s">
        <v>3646</v>
      </c>
      <c r="C499" s="375" t="s">
        <v>3301</v>
      </c>
      <c r="D499" s="371" t="s">
        <v>3622</v>
      </c>
      <c r="E499" s="371" t="s">
        <v>3647</v>
      </c>
      <c r="F499" s="376" t="s">
        <v>3224</v>
      </c>
      <c r="G499" s="376" t="s">
        <v>3225</v>
      </c>
      <c r="H499" s="373" t="s">
        <v>199</v>
      </c>
      <c r="I499" s="374" t="s">
        <v>3648</v>
      </c>
      <c r="J499" s="421" t="s">
        <v>3300</v>
      </c>
      <c r="K499" s="423" t="s">
        <v>3236</v>
      </c>
      <c r="L499" s="329">
        <f>CONTINUA!BV499</f>
        <v>0</v>
      </c>
      <c r="M499" s="329">
        <f>CONTINUA!BW499</f>
        <v>0</v>
      </c>
      <c r="N499" s="895"/>
      <c r="O499" s="896" t="s">
        <v>4045</v>
      </c>
      <c r="P499" s="897" t="s">
        <v>4035</v>
      </c>
      <c r="Q499" s="400">
        <v>24</v>
      </c>
      <c r="R499" s="401"/>
      <c r="S499" s="400"/>
      <c r="T499" s="401"/>
      <c r="U499" s="400"/>
      <c r="V499" s="401"/>
      <c r="W499" s="400"/>
      <c r="X499" s="401"/>
      <c r="Y499" s="400"/>
      <c r="Z499" s="401"/>
      <c r="AA499" s="400"/>
      <c r="AB499" s="401"/>
      <c r="AC499" s="400"/>
      <c r="AD499" s="401"/>
      <c r="AE499" s="400"/>
      <c r="AF499" s="401"/>
      <c r="AG499" s="400"/>
      <c r="AH499" s="401"/>
      <c r="AI499" s="400"/>
      <c r="AJ499" s="401"/>
      <c r="AK499" s="400"/>
      <c r="AL499" s="401"/>
      <c r="AM499" s="400"/>
      <c r="AN499" s="401"/>
      <c r="AO499" s="400"/>
      <c r="AP499" s="401"/>
      <c r="AQ499" s="400"/>
      <c r="AR499" s="401"/>
      <c r="AS499" s="400"/>
      <c r="AT499" s="401"/>
      <c r="AU499" s="400"/>
      <c r="AV499" s="401"/>
      <c r="AW499" s="400"/>
      <c r="AX499" s="401"/>
      <c r="AY499" s="400"/>
      <c r="AZ499" s="401"/>
      <c r="BA499" s="400"/>
      <c r="BB499" s="401"/>
      <c r="BC499" s="400"/>
      <c r="BD499" s="401"/>
      <c r="BE499" s="400"/>
      <c r="BF499" s="401"/>
      <c r="BG499" s="400"/>
      <c r="BH499" s="401"/>
      <c r="BI499" s="400"/>
      <c r="BJ499" s="401"/>
      <c r="BK499" s="400"/>
      <c r="BL499" s="401"/>
      <c r="BM499" s="400"/>
      <c r="BN499" s="401"/>
      <c r="BO499" s="400"/>
      <c r="BP499" s="401"/>
      <c r="BQ499" s="400"/>
      <c r="BR499" s="401"/>
      <c r="BS499" s="400"/>
      <c r="BT499" s="401"/>
      <c r="BU499" s="400"/>
      <c r="BV499" s="401"/>
      <c r="BW499" s="400"/>
      <c r="BX499" s="401"/>
      <c r="BY499" s="400"/>
      <c r="BZ499" s="401"/>
      <c r="CA499" s="400"/>
      <c r="CB499" s="401"/>
      <c r="CC499" s="400"/>
      <c r="CD499" s="401"/>
      <c r="CE499" s="400"/>
      <c r="CF499" s="401"/>
      <c r="CG499" s="400"/>
      <c r="CH499" s="401"/>
      <c r="CI499" s="400"/>
      <c r="CJ499" s="401"/>
      <c r="CK499" s="400"/>
      <c r="CL499" s="401"/>
      <c r="CM499" s="400"/>
      <c r="CN499" s="401"/>
      <c r="CO499" s="400"/>
      <c r="CP499" s="401"/>
      <c r="CQ499" s="400"/>
      <c r="CR499" s="401"/>
      <c r="CS499" s="400"/>
      <c r="CT499" s="401"/>
      <c r="CU499" s="400"/>
      <c r="CV499" s="401"/>
      <c r="CW499" s="400"/>
      <c r="CX499" s="401"/>
      <c r="CY499" s="400"/>
      <c r="CZ499" s="401"/>
      <c r="DA499" s="400"/>
      <c r="DB499" s="401"/>
      <c r="DC499" s="400"/>
      <c r="DD499" s="401"/>
      <c r="DE499" s="400"/>
      <c r="DF499" s="401"/>
      <c r="DG499" s="400"/>
      <c r="DH499" s="401"/>
      <c r="DI499" s="400"/>
      <c r="DJ499" s="401"/>
      <c r="DK499" s="400"/>
      <c r="DL499" s="401"/>
      <c r="DM499" s="400"/>
      <c r="DN499" s="401"/>
      <c r="DO499" s="400"/>
      <c r="DP499" s="401"/>
      <c r="DQ499" s="400"/>
      <c r="DR499" s="401"/>
      <c r="DS499" s="400"/>
      <c r="DT499" s="401"/>
      <c r="DU499" s="400"/>
      <c r="DV499" s="401"/>
      <c r="DW499" s="400"/>
      <c r="DX499" s="401"/>
      <c r="DY499" s="400"/>
      <c r="DZ499" s="401"/>
      <c r="EA499" s="400"/>
      <c r="EB499" s="401"/>
      <c r="EC499" s="400"/>
      <c r="ED499" s="401"/>
      <c r="EE499" s="400"/>
      <c r="EF499" s="401"/>
      <c r="EG499" s="400"/>
      <c r="EH499" s="401"/>
      <c r="EI499" s="400"/>
      <c r="EJ499" s="447"/>
      <c r="EK499" s="511"/>
      <c r="EL499" s="514"/>
      <c r="EM499" s="448"/>
      <c r="EN499" s="344"/>
      <c r="EO499" s="345"/>
      <c r="EP499" s="171">
        <f t="shared" si="528"/>
        <v>24</v>
      </c>
      <c r="EQ499" s="171">
        <f t="shared" si="529"/>
        <v>0</v>
      </c>
      <c r="ER499" s="171">
        <f t="shared" si="530"/>
        <v>0</v>
      </c>
      <c r="ES499" s="171">
        <f t="shared" si="531"/>
        <v>0</v>
      </c>
      <c r="ET499" s="171">
        <f t="shared" si="532"/>
        <v>0</v>
      </c>
      <c r="EU499" s="171">
        <f t="shared" si="533"/>
        <v>0</v>
      </c>
      <c r="EV499" s="172">
        <f t="shared" si="534"/>
        <v>24</v>
      </c>
      <c r="EW499" s="127"/>
      <c r="EX499" s="248">
        <f t="shared" si="571"/>
        <v>0</v>
      </c>
      <c r="EY499" s="174">
        <f>(L499*regular)+(M499*Cadeirantee)</f>
        <v>0</v>
      </c>
      <c r="EZ499" s="249">
        <f>SUMIF(FG499:GJ499,"&gt;0")</f>
        <v>0</v>
      </c>
      <c r="FA499" s="249">
        <f>SUMIF(FG499:GJ499,"&lt;0")+SUMIF(GN499:HP499,"&lt;0")</f>
        <v>0</v>
      </c>
      <c r="FB499" s="174">
        <v>0</v>
      </c>
      <c r="FC499" s="126">
        <f>N499*km*'VALORES TABELA'!$B$13</f>
        <v>0</v>
      </c>
      <c r="FD499" s="250">
        <f t="shared" si="572"/>
        <v>0</v>
      </c>
      <c r="FE499" s="105"/>
      <c r="FF499" s="118"/>
      <c r="FG499" s="118"/>
      <c r="FH499" s="118"/>
      <c r="FI499" s="118"/>
      <c r="FJ499" s="118"/>
      <c r="FK499" s="118"/>
      <c r="FL499" s="118"/>
      <c r="FM499" s="118"/>
      <c r="FN499" s="118"/>
      <c r="FO499" s="118"/>
      <c r="FP499" s="118"/>
      <c r="FQ499" s="118"/>
      <c r="FR499" s="118"/>
      <c r="FS499" s="118"/>
      <c r="FT499" s="118"/>
      <c r="FU499" s="118"/>
      <c r="FV499" s="118"/>
      <c r="FW499" s="118"/>
      <c r="FX499" s="118"/>
      <c r="FY499" s="118"/>
      <c r="FZ499" s="118"/>
      <c r="GA499" s="118"/>
      <c r="GB499" s="118"/>
      <c r="GC499" s="118"/>
      <c r="GD499" s="118"/>
      <c r="GE499" s="118"/>
      <c r="GF499" s="118"/>
      <c r="GG499" s="118"/>
      <c r="GH499" s="118"/>
      <c r="GI499" s="118"/>
      <c r="GJ499" s="118"/>
      <c r="GK499" s="252"/>
      <c r="GL499" s="103">
        <f t="shared" si="535"/>
        <v>0</v>
      </c>
      <c r="GM499" s="124"/>
      <c r="GN499" s="104"/>
      <c r="GO499" s="104"/>
      <c r="GP499" s="104"/>
      <c r="GQ499" s="104"/>
      <c r="GR499" s="104"/>
      <c r="GS499" s="104"/>
      <c r="GT499" s="104"/>
      <c r="GU499" s="104"/>
      <c r="GV499" s="104"/>
      <c r="GW499" s="104"/>
      <c r="GX499" s="104"/>
      <c r="GY499" s="104"/>
      <c r="GZ499" s="104"/>
      <c r="HA499" s="104"/>
      <c r="HB499" s="104"/>
      <c r="HC499" s="104"/>
      <c r="HD499" s="104"/>
      <c r="HE499" s="104"/>
      <c r="HF499" s="104"/>
      <c r="HG499" s="104"/>
      <c r="HH499" s="104"/>
      <c r="HI499" s="104"/>
      <c r="HJ499" s="104"/>
      <c r="HK499" s="104"/>
      <c r="HL499" s="104"/>
      <c r="HM499" s="104"/>
      <c r="HN499" s="104"/>
      <c r="HO499" s="104"/>
      <c r="HP499" s="104"/>
      <c r="HQ499" s="64"/>
      <c r="HR499" s="65"/>
      <c r="HS499" s="65"/>
      <c r="HT499" s="65"/>
      <c r="HU499" s="65"/>
      <c r="HV499" s="65"/>
      <c r="HW499" s="105"/>
      <c r="HX499" s="65"/>
      <c r="HY499" s="280">
        <f t="shared" si="573"/>
        <v>0</v>
      </c>
      <c r="HZ499" s="280">
        <f t="shared" si="574"/>
        <v>0</v>
      </c>
      <c r="IA499" s="280">
        <f t="shared" si="575"/>
        <v>0</v>
      </c>
      <c r="IB499" s="65"/>
      <c r="IC499" s="65"/>
    </row>
    <row r="500" spans="1:237" s="106" customFormat="1" ht="22.5" customHeight="1" thickBot="1" x14ac:dyDescent="0.3">
      <c r="A500" s="377" t="s">
        <v>3645</v>
      </c>
      <c r="B500" s="378" t="s">
        <v>3646</v>
      </c>
      <c r="C500" s="379" t="s">
        <v>3301</v>
      </c>
      <c r="D500" s="380" t="s">
        <v>3622</v>
      </c>
      <c r="E500" s="380" t="s">
        <v>3647</v>
      </c>
      <c r="F500" s="381" t="s">
        <v>3224</v>
      </c>
      <c r="G500" s="381" t="s">
        <v>3225</v>
      </c>
      <c r="H500" s="382" t="s">
        <v>199</v>
      </c>
      <c r="I500" s="383" t="s">
        <v>3648</v>
      </c>
      <c r="J500" s="421" t="s">
        <v>3300</v>
      </c>
      <c r="K500" s="424" t="s">
        <v>60</v>
      </c>
      <c r="L500" s="329">
        <f>CONTINUA!BV500</f>
        <v>0</v>
      </c>
      <c r="M500" s="329">
        <f>CONTINUA!BW500</f>
        <v>0</v>
      </c>
      <c r="N500" s="895"/>
      <c r="O500" s="896" t="s">
        <v>4045</v>
      </c>
      <c r="P500" s="897" t="s">
        <v>4035</v>
      </c>
      <c r="Q500" s="400"/>
      <c r="R500" s="401"/>
      <c r="S500" s="400"/>
      <c r="T500" s="401"/>
      <c r="U500" s="400"/>
      <c r="V500" s="401"/>
      <c r="W500" s="400"/>
      <c r="X500" s="401"/>
      <c r="Y500" s="400"/>
      <c r="Z500" s="401"/>
      <c r="AA500" s="400"/>
      <c r="AB500" s="401"/>
      <c r="AC500" s="400"/>
      <c r="AD500" s="401"/>
      <c r="AE500" s="400"/>
      <c r="AF500" s="401"/>
      <c r="AG500" s="400"/>
      <c r="AH500" s="401"/>
      <c r="AI500" s="400"/>
      <c r="AJ500" s="401"/>
      <c r="AK500" s="400"/>
      <c r="AL500" s="401"/>
      <c r="AM500" s="400"/>
      <c r="AN500" s="401"/>
      <c r="AO500" s="400"/>
      <c r="AP500" s="401"/>
      <c r="AQ500" s="400"/>
      <c r="AR500" s="401"/>
      <c r="AS500" s="400"/>
      <c r="AT500" s="401"/>
      <c r="AU500" s="400"/>
      <c r="AV500" s="401"/>
      <c r="AW500" s="400"/>
      <c r="AX500" s="401"/>
      <c r="AY500" s="400"/>
      <c r="AZ500" s="401"/>
      <c r="BA500" s="400"/>
      <c r="BB500" s="401"/>
      <c r="BC500" s="400"/>
      <c r="BD500" s="401"/>
      <c r="BE500" s="400"/>
      <c r="BF500" s="401"/>
      <c r="BG500" s="400"/>
      <c r="BH500" s="401"/>
      <c r="BI500" s="400"/>
      <c r="BJ500" s="401"/>
      <c r="BK500" s="400"/>
      <c r="BL500" s="401"/>
      <c r="BM500" s="400"/>
      <c r="BN500" s="401"/>
      <c r="BO500" s="400"/>
      <c r="BP500" s="401"/>
      <c r="BQ500" s="400"/>
      <c r="BR500" s="401"/>
      <c r="BS500" s="400"/>
      <c r="BT500" s="401"/>
      <c r="BU500" s="400"/>
      <c r="BV500" s="401"/>
      <c r="BW500" s="400"/>
      <c r="BX500" s="401"/>
      <c r="BY500" s="400"/>
      <c r="BZ500" s="401"/>
      <c r="CA500" s="400"/>
      <c r="CB500" s="401"/>
      <c r="CC500" s="400"/>
      <c r="CD500" s="401"/>
      <c r="CE500" s="400"/>
      <c r="CF500" s="401"/>
      <c r="CG500" s="400"/>
      <c r="CH500" s="401"/>
      <c r="CI500" s="400"/>
      <c r="CJ500" s="401"/>
      <c r="CK500" s="400"/>
      <c r="CL500" s="401"/>
      <c r="CM500" s="400"/>
      <c r="CN500" s="401"/>
      <c r="CO500" s="400"/>
      <c r="CP500" s="401"/>
      <c r="CQ500" s="400"/>
      <c r="CR500" s="401"/>
      <c r="CS500" s="400"/>
      <c r="CT500" s="401"/>
      <c r="CU500" s="400"/>
      <c r="CV500" s="401"/>
      <c r="CW500" s="400"/>
      <c r="CX500" s="401"/>
      <c r="CY500" s="400"/>
      <c r="CZ500" s="401"/>
      <c r="DA500" s="400"/>
      <c r="DB500" s="401"/>
      <c r="DC500" s="400"/>
      <c r="DD500" s="401"/>
      <c r="DE500" s="400"/>
      <c r="DF500" s="401"/>
      <c r="DG500" s="400"/>
      <c r="DH500" s="401"/>
      <c r="DI500" s="400"/>
      <c r="DJ500" s="401"/>
      <c r="DK500" s="400"/>
      <c r="DL500" s="401"/>
      <c r="DM500" s="400"/>
      <c r="DN500" s="401"/>
      <c r="DO500" s="400"/>
      <c r="DP500" s="401"/>
      <c r="DQ500" s="400"/>
      <c r="DR500" s="401"/>
      <c r="DS500" s="400"/>
      <c r="DT500" s="401"/>
      <c r="DU500" s="400"/>
      <c r="DV500" s="401"/>
      <c r="DW500" s="400"/>
      <c r="DX500" s="401"/>
      <c r="DY500" s="400"/>
      <c r="DZ500" s="401"/>
      <c r="EA500" s="400"/>
      <c r="EB500" s="401"/>
      <c r="EC500" s="400"/>
      <c r="ED500" s="401"/>
      <c r="EE500" s="400"/>
      <c r="EF500" s="401"/>
      <c r="EG500" s="400"/>
      <c r="EH500" s="401"/>
      <c r="EI500" s="400"/>
      <c r="EJ500" s="447"/>
      <c r="EK500" s="512"/>
      <c r="EL500" s="515"/>
      <c r="EM500" s="450"/>
      <c r="EN500" s="348"/>
      <c r="EO500" s="348"/>
      <c r="EP500" s="179">
        <f t="shared" si="528"/>
        <v>0</v>
      </c>
      <c r="EQ500" s="179">
        <f t="shared" si="529"/>
        <v>0</v>
      </c>
      <c r="ER500" s="179">
        <f t="shared" si="530"/>
        <v>0</v>
      </c>
      <c r="ES500" s="179">
        <f t="shared" si="531"/>
        <v>0</v>
      </c>
      <c r="ET500" s="179">
        <f t="shared" si="532"/>
        <v>0</v>
      </c>
      <c r="EU500" s="179">
        <f t="shared" si="533"/>
        <v>0</v>
      </c>
      <c r="EV500" s="172">
        <f t="shared" si="534"/>
        <v>0</v>
      </c>
      <c r="EW500" s="253"/>
      <c r="EX500" s="254">
        <v>0</v>
      </c>
      <c r="EY500" s="180">
        <v>0</v>
      </c>
      <c r="EZ500" s="255">
        <v>0</v>
      </c>
      <c r="FA500" s="255">
        <v>0</v>
      </c>
      <c r="FB500" s="180">
        <f>SUM(FF500:GI500)/2</f>
        <v>0</v>
      </c>
      <c r="FC500" s="256">
        <f>N500*km*'VALORES TABELA'!$B$13</f>
        <v>0</v>
      </c>
      <c r="FD500" s="250">
        <f t="shared" si="572"/>
        <v>0</v>
      </c>
      <c r="FE500" s="257"/>
      <c r="FF500" s="181">
        <f>((Q500+S500)*Percapita)+((R500+T500)*Cadeirante)</f>
        <v>0</v>
      </c>
      <c r="FG500" s="181">
        <f>((U500+W500)*Percapita/30*FG$4)+((V500+X500)*Cadeirante/30*FG$4)</f>
        <v>0</v>
      </c>
      <c r="FH500" s="181">
        <f>((Y500+AA500)*Percapita/30*FH$4)+((Z500+AB500)*Cadeirante/30*FH$4)</f>
        <v>0</v>
      </c>
      <c r="FI500" s="181">
        <f>((AC500+AE500)*Percapita/30*FI$4)+((AD500+AF500)*Cadeirante/30*FI$4)</f>
        <v>0</v>
      </c>
      <c r="FJ500" s="181">
        <f>((AG500+AI500)*Percapita/30*FJ$4)+((AH500+AJ500)*Cadeirante/30*FJ$4)</f>
        <v>0</v>
      </c>
      <c r="FK500" s="181">
        <f>((AK500+AM500)*Percapita/30*FK$4)+((AL500+AN500)*Cadeirante/30*FK$4)</f>
        <v>0</v>
      </c>
      <c r="FL500" s="181">
        <f>((AO500+AQ500)*Percapita/30*FL$4)+((AP500+AR500)*Cadeirante/30*FL$4)</f>
        <v>0</v>
      </c>
      <c r="FM500" s="181">
        <f>((AS500+AU500)*Percapita/30*FM$4)+((AT500+AV500)*Cadeirante/30*FM$4)</f>
        <v>0</v>
      </c>
      <c r="FN500" s="181">
        <f>((AW500+AY500)*Percapita/30*FN$4)+((AX500+AZ500)*Cadeirante/30*FN$4)</f>
        <v>0</v>
      </c>
      <c r="FO500" s="181">
        <f>((BA500+BC500)*Percapita/30*FO$4)+((BB500+BD500)*Cadeirante/30*FO$4)</f>
        <v>0</v>
      </c>
      <c r="FP500" s="181">
        <f>((BE500+BG500)*Percapita/30*FP$4)+((BF500+BH500)*Cadeirante/30*FP$4)</f>
        <v>0</v>
      </c>
      <c r="FQ500" s="181">
        <f>((BI500+BK500)*Percapita/30*FQ$4)+((BJ500+BL500)*Cadeirante/30*FQ$4)</f>
        <v>0</v>
      </c>
      <c r="FR500" s="181">
        <f>((BM500+BO500)*Percapita/30*FR$4)+((BN500+BP500)*Cadeirante/30*FR$4)</f>
        <v>0</v>
      </c>
      <c r="FS500" s="181">
        <f>((BQ500+BS500)*Percapita/30*FS$4)+((BR500+BT500)*Cadeirante/30*FS$4)</f>
        <v>0</v>
      </c>
      <c r="FT500" s="181">
        <f>((BU500+BW500)*Percapita/30*FT$4)+((BV500+BX500)*Cadeirante/30*FT$4)</f>
        <v>0</v>
      </c>
      <c r="FU500" s="181">
        <f>((BY500+CA500)*Percapita/30*FU$4)+((BZ500+CB500)*Cadeirante/30*FU$4)</f>
        <v>0</v>
      </c>
      <c r="FV500" s="181">
        <f>((CC500+CE500)*Percapita/30*FV$4)+((CD500+CF500)*Cadeirante/30*FV$4)</f>
        <v>0</v>
      </c>
      <c r="FW500" s="181">
        <f>((CG500+CI500)*Percapita/30*FW$4)+((CI500+CK500)*Cadeirante/30*FW$4)</f>
        <v>0</v>
      </c>
      <c r="FX500" s="181">
        <f>((CK500+CM500)*Percapita/30*FX$4)+((CL500+CN500)*Cadeirante/30*FX$4)</f>
        <v>0</v>
      </c>
      <c r="FY500" s="181">
        <f>((CO500+CQ500)*Percapita/30*FY$4)+((CP500+CR500)*Cadeirante/30*FY$4)</f>
        <v>0</v>
      </c>
      <c r="FZ500" s="181">
        <f>((CS500+CU500)*Percapita/30*FZ$4)+((CT500+CV500)*Cadeirante/30*FZ$4)</f>
        <v>0</v>
      </c>
      <c r="GA500" s="181">
        <f>((CW500+CY500)*Percapita/30*GA$4)+((CX500+CZ500)*Cadeirante/30*GA$4)</f>
        <v>0</v>
      </c>
      <c r="GB500" s="181">
        <f>((DA500+DC500)*Percapita/30*GB$4)+((DB500+DD500)*Cadeirante/30*GB$4)</f>
        <v>0</v>
      </c>
      <c r="GC500" s="181">
        <f>((DE500+DG500)*Percapita/30*GC$4)+((DF500+DH500)*Cadeirante/30*GC$4)</f>
        <v>0</v>
      </c>
      <c r="GD500" s="181">
        <f>((DI500+DK500)*Percapita/30*GD$4)+((DJ500+DL500)*Cadeirante/30*GD$4)</f>
        <v>0</v>
      </c>
      <c r="GE500" s="181">
        <f>((DM500+DO500)*Percapita/30*GE$4)+((DN500+DP500)*Cadeirante/30*GE$4)</f>
        <v>0</v>
      </c>
      <c r="GF500" s="181">
        <f>((DQ500+DS500)*Percapita/30*GF$4)+((DR500+DT500)*Cadeirante/30*GF$4)</f>
        <v>0</v>
      </c>
      <c r="GG500" s="181">
        <f>((DU500+DW500)*Percapita/30*GG$4)+((DV500+DX500)*Cadeirante/30*GG$4)</f>
        <v>0</v>
      </c>
      <c r="GH500" s="181">
        <f>((DY500+EA500)*Percapita/30*GH$4)+((DZ500+EB500)*Cadeirante/30*GH$4)</f>
        <v>0</v>
      </c>
      <c r="GI500" s="181">
        <f>((EC500+EE500)*Percapita/30*GI$4)+((ED500+EF500)*Cadeirante/30*GI$4)</f>
        <v>0</v>
      </c>
      <c r="GJ500" s="181">
        <f>((EG500+EI500)*Percapita)+((EH500+EJ500)*Cadeirante)</f>
        <v>0</v>
      </c>
      <c r="GK500" s="258"/>
      <c r="GL500" s="103">
        <f t="shared" si="535"/>
        <v>0</v>
      </c>
      <c r="GM500" s="124"/>
      <c r="GN500" s="182"/>
      <c r="GO500" s="182"/>
      <c r="GP500" s="182"/>
      <c r="GQ500" s="182"/>
      <c r="GR500" s="182"/>
      <c r="GS500" s="182"/>
      <c r="GT500" s="182"/>
      <c r="GU500" s="182"/>
      <c r="GV500" s="182"/>
      <c r="GW500" s="182"/>
      <c r="GX500" s="182"/>
      <c r="GY500" s="182"/>
      <c r="GZ500" s="182"/>
      <c r="HA500" s="182"/>
      <c r="HB500" s="182"/>
      <c r="HC500" s="182"/>
      <c r="HD500" s="182"/>
      <c r="HE500" s="182"/>
      <c r="HF500" s="182"/>
      <c r="HG500" s="182"/>
      <c r="HH500" s="182"/>
      <c r="HI500" s="182"/>
      <c r="HJ500" s="182"/>
      <c r="HK500" s="182"/>
      <c r="HL500" s="182"/>
      <c r="HM500" s="182"/>
      <c r="HN500" s="182"/>
      <c r="HO500" s="182"/>
      <c r="HP500" s="259"/>
      <c r="HQ500" s="64"/>
      <c r="HW500" s="257"/>
      <c r="HY500" s="280">
        <f t="shared" si="573"/>
        <v>0</v>
      </c>
      <c r="HZ500" s="280">
        <f t="shared" si="574"/>
        <v>0</v>
      </c>
      <c r="IA500" s="280">
        <f t="shared" si="575"/>
        <v>0</v>
      </c>
    </row>
    <row r="501" spans="1:237" s="106" customFormat="1" ht="22.5" customHeight="1" x14ac:dyDescent="0.25">
      <c r="A501" t="s">
        <v>3649</v>
      </c>
      <c r="B501" s="522" t="s">
        <v>3650</v>
      </c>
      <c r="C501" s="523">
        <v>3</v>
      </c>
      <c r="D501" s="524" t="s">
        <v>3651</v>
      </c>
      <c r="E501" s="524" t="s">
        <v>3652</v>
      </c>
      <c r="F501" s="525" t="s">
        <v>3224</v>
      </c>
      <c r="G501" s="525" t="s">
        <v>3225</v>
      </c>
      <c r="H501" s="350" t="s">
        <v>200</v>
      </c>
      <c r="I501" s="351" t="s">
        <v>3653</v>
      </c>
      <c r="J501" s="409" t="s">
        <v>3300</v>
      </c>
      <c r="K501" s="410" t="s">
        <v>3232</v>
      </c>
      <c r="L501" s="329">
        <f>CONTINUA!BV501</f>
        <v>0</v>
      </c>
      <c r="M501" s="329">
        <f>CONTINUA!BW501</f>
        <v>0</v>
      </c>
      <c r="N501" s="895"/>
      <c r="O501" s="896" t="s">
        <v>4046</v>
      </c>
      <c r="P501" s="897" t="s">
        <v>4035</v>
      </c>
      <c r="Q501" s="400"/>
      <c r="R501" s="401"/>
      <c r="S501" s="400"/>
      <c r="T501" s="401"/>
      <c r="U501" s="400"/>
      <c r="V501" s="401"/>
      <c r="W501" s="400"/>
      <c r="X501" s="401"/>
      <c r="Y501" s="400"/>
      <c r="Z501" s="401"/>
      <c r="AA501" s="400"/>
      <c r="AB501" s="401"/>
      <c r="AC501" s="400"/>
      <c r="AD501" s="401"/>
      <c r="AE501" s="400"/>
      <c r="AF501" s="401"/>
      <c r="AG501" s="400"/>
      <c r="AH501" s="401"/>
      <c r="AI501" s="400"/>
      <c r="AJ501" s="401"/>
      <c r="AK501" s="400"/>
      <c r="AL501" s="401"/>
      <c r="AM501" s="400"/>
      <c r="AN501" s="401"/>
      <c r="AO501" s="400"/>
      <c r="AP501" s="401"/>
      <c r="AQ501" s="400"/>
      <c r="AR501" s="401"/>
      <c r="AS501" s="400"/>
      <c r="AT501" s="401"/>
      <c r="AU501" s="400"/>
      <c r="AV501" s="401"/>
      <c r="AW501" s="400"/>
      <c r="AX501" s="401"/>
      <c r="AY501" s="400"/>
      <c r="AZ501" s="401"/>
      <c r="BA501" s="400"/>
      <c r="BB501" s="401"/>
      <c r="BC501" s="400"/>
      <c r="BD501" s="401"/>
      <c r="BE501" s="400"/>
      <c r="BF501" s="401"/>
      <c r="BG501" s="400"/>
      <c r="BH501" s="401"/>
      <c r="BI501" s="400"/>
      <c r="BJ501" s="401"/>
      <c r="BK501" s="400"/>
      <c r="BL501" s="401"/>
      <c r="BM501" s="400"/>
      <c r="BN501" s="401"/>
      <c r="BO501" s="400"/>
      <c r="BP501" s="401"/>
      <c r="BQ501" s="400"/>
      <c r="BR501" s="401"/>
      <c r="BS501" s="400"/>
      <c r="BT501" s="401"/>
      <c r="BU501" s="400"/>
      <c r="BV501" s="401"/>
      <c r="BW501" s="400"/>
      <c r="BX501" s="401"/>
      <c r="BY501" s="400"/>
      <c r="BZ501" s="401"/>
      <c r="CA501" s="400"/>
      <c r="CB501" s="401"/>
      <c r="CC501" s="400"/>
      <c r="CD501" s="401"/>
      <c r="CE501" s="400"/>
      <c r="CF501" s="401"/>
      <c r="CG501" s="400"/>
      <c r="CH501" s="401"/>
      <c r="CI501" s="400"/>
      <c r="CJ501" s="401"/>
      <c r="CK501" s="400"/>
      <c r="CL501" s="401"/>
      <c r="CM501" s="400"/>
      <c r="CN501" s="401"/>
      <c r="CO501" s="400"/>
      <c r="CP501" s="401"/>
      <c r="CQ501" s="400"/>
      <c r="CR501" s="401"/>
      <c r="CS501" s="400"/>
      <c r="CT501" s="401"/>
      <c r="CU501" s="400"/>
      <c r="CV501" s="401"/>
      <c r="CW501" s="400"/>
      <c r="CX501" s="401"/>
      <c r="CY501" s="400"/>
      <c r="CZ501" s="401"/>
      <c r="DA501" s="400"/>
      <c r="DB501" s="401"/>
      <c r="DC501" s="400"/>
      <c r="DD501" s="401"/>
      <c r="DE501" s="400"/>
      <c r="DF501" s="401"/>
      <c r="DG501" s="400"/>
      <c r="DH501" s="401"/>
      <c r="DI501" s="400"/>
      <c r="DJ501" s="401"/>
      <c r="DK501" s="400"/>
      <c r="DL501" s="401"/>
      <c r="DM501" s="400"/>
      <c r="DN501" s="401"/>
      <c r="DO501" s="400"/>
      <c r="DP501" s="401"/>
      <c r="DQ501" s="400"/>
      <c r="DR501" s="401"/>
      <c r="DS501" s="400"/>
      <c r="DT501" s="401"/>
      <c r="DU501" s="400"/>
      <c r="DV501" s="401"/>
      <c r="DW501" s="400"/>
      <c r="DX501" s="401"/>
      <c r="DY501" s="400"/>
      <c r="DZ501" s="401"/>
      <c r="EA501" s="400"/>
      <c r="EB501" s="401"/>
      <c r="EC501" s="400"/>
      <c r="ED501" s="401"/>
      <c r="EE501" s="400"/>
      <c r="EF501" s="401"/>
      <c r="EG501" s="400"/>
      <c r="EH501" s="401"/>
      <c r="EI501" s="400"/>
      <c r="EJ501" s="447"/>
      <c r="EK501" s="510"/>
      <c r="EL501" s="513"/>
      <c r="EM501" s="520"/>
      <c r="EN501" s="520"/>
      <c r="EO501" s="520"/>
      <c r="EP501" s="171">
        <f t="shared" si="528"/>
        <v>0</v>
      </c>
      <c r="EQ501" s="171">
        <f t="shared" si="529"/>
        <v>0</v>
      </c>
      <c r="ER501" s="171">
        <f t="shared" si="530"/>
        <v>0</v>
      </c>
      <c r="ES501" s="171">
        <f t="shared" si="531"/>
        <v>0</v>
      </c>
      <c r="ET501" s="171">
        <f t="shared" si="532"/>
        <v>0</v>
      </c>
      <c r="EU501" s="171">
        <f t="shared" si="533"/>
        <v>0</v>
      </c>
      <c r="EV501" s="172">
        <f t="shared" si="534"/>
        <v>0</v>
      </c>
      <c r="EW501" s="367">
        <f>IF(C501=4,IF(MAX(Q501:EJ503)&gt;0,(Especiall/30*(IF(($G501-$F501)=($G$5-$F$5),30,IF(DAY($G501)=31,($G501-$F501),($G501-$F501)+1)))),0),0)</f>
        <v>0</v>
      </c>
      <c r="EX501" s="248">
        <f t="shared" ref="EX501:EX504" si="576">FF501</f>
        <v>15567.34</v>
      </c>
      <c r="EY501" s="174">
        <f>(L501*regular)+(M501*Cadeirantee)</f>
        <v>0</v>
      </c>
      <c r="EZ501" s="249">
        <f>SUMIF(FG501:GJ501,"&gt;0")</f>
        <v>0</v>
      </c>
      <c r="FA501" s="249">
        <f>SUMIF(FG501:GJ501,"&lt;0")+SUMIF(GN501:HP501,"&lt;0")</f>
        <v>0</v>
      </c>
      <c r="FB501" s="174">
        <v>0</v>
      </c>
      <c r="FC501" s="175">
        <f>N501*km*'VALORES TABELA'!$B$13</f>
        <v>0</v>
      </c>
      <c r="FD501" s="250">
        <f>GL501</f>
        <v>0</v>
      </c>
      <c r="FE501" s="176">
        <f>(EW501+EW502+EW503+EW504+EX501+EX502+EX503+EX504+EY501+EY502+EY503+EY504+EY505+EZ501+EZ502+EZ503+EZ504+FA501+FA502+FA503+FA504+FC501+FC502+FC503+FC504+HY501-HZ501-IA501+FD501+FD502+FD503+FD504+FB505)</f>
        <v>15567.34</v>
      </c>
      <c r="FF501" s="177">
        <f>IF(C501=4,SUM(Q501+Q502+Q503+S501+S502+S503)*Percapita/30*FF$4+(R501+R502+R503+T501+T502+T503)*Cadeirante/30*FF$4,IF(C501=3,IF(Q504+S504=10,Fixo/30*FF$4+(Q501+Q502+Q503+S501+S502+S503)*Percapita/30*FF$4+(R504+T504)*Cadeirante/30*FF$4,IF(Q504+S504&lt;=9,(Q504+S504)*Crechee/30*FF$4)+(R504+T504)*Cadeirante/30*FF$4+(Q501+Q502+Q503+S501+S502+S503)*Percapita/30*FF$4)+IF(Q504+S504&gt;=11,Fixo/30*FF$4+(Q504+S504-10)*Crechee/30*FF$4,0),IF(C501=2,IF(R501+R502+R503+R504+T501+T502+T503+T504=1,Cadeirante/30*FF$4,IF(R501+R502+R503+R504+T501+T502+T503+T504=2,Fixo/30*FF$4,IF(R501+R502+R503+R504+T501+T502+T503+T504&gt;2,Fixo/30*FF$4+(R501+R502+R503+R504+T501+T502+T503+T504-2)*Cadeirante/30*FF$4)))+(Q501+Q502+Q503+S501+S502+S503)*Percapita/30*FF$4+(Q504+S504)*Crechee/30*FF$4,IF(C501=1,IF(Q501+Q502+Q503+R501+R502+R503+S501+S502+S503+T501+T502+T503&lt;=15,(Q501+Q502+Q503+S501+S502+S503)*Percapita/30*FF$4,IF(Q501+Q502+Q503+R501+R502+R503+S501+S502+S503+T501+T502+T503&gt;=16,Fixo/30*FF$4+(Q501+Q502+Q503+R501+R502+R503+S501+S502+S503+T501+T502-16)*Percapita/30*FF$4))))))</f>
        <v>15567.34</v>
      </c>
      <c r="FG501" s="177">
        <f>IF(C501=4,SUM(U501+U502+U503+W501+W502+W503)*Percapita/30*FG$4+(V501+V502+V503+X501+X502+X503)*Cadeirante/30*FG$4,IF(C501=3,IF(U504+W504=10,Fixo/30*FG$4+(U501+U502+U503+W501+W502+W503)*Percapita/30*FG$4+(V504+X504)*Cadeirante/30*FG$4,IF(U504+W504&lt;=9,(U504+W504)*Crechee/30*FG$4)+(V504+X504)*Cadeirante/30*FG$4+(U501+U502+U503+W501+W502+W503)*Percapita/30*FG$4)+IF(U504+W504&gt;=11,Fixo/30*FG$4+(U504+W504-10)*Crechee/30*FG$4,0),IF(C501=2,IF(V501+V502+V503+V504+X501+X502+X503+X504=1,Cadeirante/30*FG$4,IF(V501+V502+V503+V504+X501+X502+X503+X504=2,Fixo/30*FG$4,IF(V501+V502+V503+V504+X501+X502+X503+X504&gt;2,Fixo/30*FG$4+(V501+V502+V503+V504+X501+X502+X503+X504-2)*Cadeirante/30*FG$4)))+(U501+U502+U503+W501+W502+W503)*Percapita/30*FG$4+(U504+W504)*Crechee/30*FG$4,IF(C501=1,IF(U501+U502+U503+V501+V502+V503+W501+W502+W503+X501+X502+X503&lt;=15,(U501+U502+U503+W501+W502+W503)*Percapita/30*FG$4,IF(U501+U502+U503+V501+V502+V503+W501+W502+W503+X501+X502+X503&gt;=16,Fixo/30*FG$4+(U501+U502+U503+V501+V502+V503+W501+W502+W503+X501+X502-16)*Percapita/30*FG$4))))))</f>
        <v>0</v>
      </c>
      <c r="FH501" s="177">
        <f>IF(C501=4,SUM(Y501+Y502+Y503+AA501+AA502+AA503)*Percapita/30*FH$4+(Z501+Z502+Z503+AB501+AB502+AB503)*Cadeirante/30*FH$4,IF(C501=3,IF(Y504+AA504=10,Fixo/30*FH$4+(Y501+Y502+Y503+AA501+AA502+AA503)*Percapita/30*FH$4+(Z504+AB504)*Cadeirante/30*FH$4,IF(Y504+AA504&lt;=9,(Y504+AA504)*Crechee/30*FH$4)+(Z504+AB504)*Cadeirante/30*FH$4+(Y501+Y502+Y503+AA501+AA502+AA503)*Percapita/30*FH$4)+IF(Y504+AA504&gt;=11,Fixo/30*FH$4+(Y504+AA504-10)*Crechee/30*FH$4,0),IF(C501=2,IF(Z501+Z502+Z503+Z504+AB501+AB502+AB503+AB504=1,Cadeirante/30*FH$4,IF(Z501+Z502+Z503+Z504+AB501+AB502+AB503+AB504=2,Fixo/30*FH$4,IF(Z501+Z502+Z503+Z504+AB501+AB502+AB503+AB504&gt;2,Fixo/30*FH$4+(Z501+Z502+Z503+Z504+AB501+AB502+AB503+AB504-2)*Cadeirante/30*FH$4)))+(Y501+Y502+Y503+AA501+AA502+AA503)*Percapita/30*FH$4+(Y504+AA504)*Crechee/30*FH$4,IF(C501=1,IF(Y501+Y502+Y503+Z501+Z502+Z503+AA501+AA502+AA503+AB501+AB502+AB503&lt;=15,(Y501+Y502+Y503+AA501+AA502+AA503)*Percapita/30*FH$4,IF(Y501+Y502+Y503+Z501+Z502+Z503+AA501+AA502+AA503+AB501+AB502+AB503&gt;=16,Fixo/30*FH$4+(Y501+Y502+Y503+Z501+Z502+Z503+AA501+AA502+AA503+AB501+AB502-16)*Percapita/30*FH$4))))))</f>
        <v>0</v>
      </c>
      <c r="FI501" s="177">
        <f>IF(C501=4,SUM(AC501+AC502+AC503+AE501+AE502+AE503)*Percapita/30*FI$4+(AD501+AD502+AD503+AF501+AF502+AF503)*Cadeirante/30*FI$4,IF(C501=3,IF(AC504+AE504=10,Fixo/30*FI$4+(AC501+AC502+AC503+AE501+AE502+AE503)*Percapita/30*FI$4+(AD504+AF504)*Cadeirante/30*FI$4,IF(AC504+AE504&lt;=9,(AC504+AE504)*Crechee/30*FI$4)+(AD504+AF504)*Cadeirante/30*FI$4+(AC501+AC502+AC503+AE501+AE502+AE503)*Percapita/30*FI$4)+IF(AC504+AE504&gt;=11,Fixo/30*FI$4+(AC504+AE504-10)*Crechee/30*FI$4,0),IF(C501=2,IF(AD501+AD502+AD503+AD504+AF501+AF502+AF503+AF504=1,Cadeirante/30*FI$4,IF(AD501+AD502+AD503+AD504+AF501+AF502+AF503+AF504=2,Fixo/30*FI$4,IF(AD501+AD502+AD503+AD504+AF501+AF502+AF503+AF504&gt;2,Fixo/30*FI$4+(AD501+AD502+AD503+AD504+AF501+AF502+AF503+AF504-2)*Cadeirante/30*FI$4)))+(AC501+AC502+AC503+AE501+AE502+AE503)*Percapita/30*FI$4+(AC504+AE504)*Crechee/30*FI$4,IF(C501=1,IF(AC501+AC502+AC503+AD501+AD502+AD503+AE501+AE502+AE503+AF501+AF502+AF503&lt;=15,(AC501+AC502+AC503+AE501+AE502+AE503)*Percapita/30*FI$4,IF(AC501+AC502+AC503+AD501+AD502+AD503+AE501+AE502+AE503+AF501+AF502+AF503&gt;=16,Fixo/30*FI$4+(AC501+AC502+AC503+AD501+AD502+AD503+AE501+AE502+AE503+AF501+AF502-16)*Percapita/30*FI$4))))))</f>
        <v>0</v>
      </c>
      <c r="FJ501" s="177">
        <f>IF(C501=4,SUM(AG501+AG502+AG503+AI501+AI502+AI503)*Percapita/30*FJ$4+(AH501+AH502+AH503+AJ501+AJ502+AJ503)*Cadeirante/30*FJ$4,IF(C501=3,IF(AG504+AI504=10,Fixo/30*FJ$4+(AG501+AG502+AG503+AI501+AI502+AI503)*Percapita/30*FJ$4+(AH504+AJ504)*Cadeirante/30*FJ$4,IF(AG504+AI504&lt;=9,(AG504+AI504)*Crechee/30*FJ$4)+(AH504+AJ504)*Cadeirante/30*FJ$4+(AG501+AG502+AG503+AI501+AI502+AI503)*Percapita/30*FJ$4)+IF(AG504+AI504&gt;=11,Fixo/30*FJ$4+(AG504+AI504-10)*Crechee/30*FJ$4,0),IF(C501=2,IF(AH501+AH502+AH503+AH504+AJ501+AJ502+AJ503+AJ504=1,Cadeirante/30*FJ$4,IF(AH501+AH502+AH503+AH504+AJ501+AJ502+AJ503+AJ504=2,Fixo/30*FJ$4,IF(AH501+AH502+AH503+AH504+AJ501+AJ502+AJ503+AJ504&gt;2,Fixo/30*FJ$4+(AH501+AH502+AH503+AH504+AJ501+AJ502+AJ503+AJ504-2)*Cadeirante/30*FJ$4)))+(AG501+AG502+AG503+AI501+AI502+AI503)*Percapita/30*FJ$4+(AG504+AI504)*Crechee/30*FJ$4,IF(C501=1,IF(AG501+AG502+AG503+AH501+AH502+AH503+AI501+AI502+AI503+AJ501+AJ502+AJ503&lt;=15,(AG501+AG502+AG503+AI501+AI502+AI503)*Percapita/30*FJ$4,IF(AG501+AG502+AG503+AH501+AH502+AH503+AI501+AI502+AI503+AJ501+AJ502+AJ503&gt;=16,Fixo/30*FJ$4+(AG501+AG502+AG503+AH501+AH502+AH503+AI501+AI502+AI503+AJ501+AJ502-16)*Percapita/30*FJ$4))))))</f>
        <v>0</v>
      </c>
      <c r="FK501" s="177">
        <f>IF(C501=4,SUM(AK501+AK502+AK503+AM501+AM502+AM503)*Percapita/30*FK$4+(AL501+AL502+AL503+AN501+AN502+AN503)*Cadeirante/30*FK$4,IF(C501=3,IF(AK504+AM504=10,Fixo/30*FK$4+(AK501+AK502+AK503+AM501+AM502+AM503)*Percapita/30*FK$4+(AL504+AN504)*Cadeirante/30*FK$4,IF(AK504+AM504&lt;=9,(AK504+AM504)*Crechee/30*FK$4)+(AL504+AN504)*Cadeirante/30*FK$4+(AK501+AK502+AK503+AM501+AM502+AM503)*Percapita/30*FK$4)+IF(AK504+AM504&gt;=11,Fixo/30*FK$4+(AK504+AM504-10)*Crechee/30*FK$4,0),IF(C501=2,IF(AL501+AL502+AL503+AL504+AN501+AN502+AN503+AN504=1,Cadeirante/30*FK$4,IF(AL501+AL502+AL503+AL504+AN501+AN502+AN503+AN504=2,Fixo/30*FK$4,IF(AL501+AL502+AL503+AL504+AN501+AN502+AN503+AN504&gt;2,Fixo/30*FK$4+(AL501+AL502+AL503+AL504+AN501+AN502+AN503+AN504-2)*Cadeirante/30*FK$4)))+(AK501+AK502+AK503+AM501+AM502+AM503)*Percapita/30*FK$4+(AK504+AM504)*Crechee/30*FK$4,IF(C501=1,IF(AK501+AK502+AK503+AL501+AL502+AL503+AM501+AM502+AM503+AN501+AN502+AN503&lt;=15,(AK501+AK502+AK503+AM501+AM502+AM503)*Percapita/30*FK$4,IF(AK501+AK502+AK503+AL501+AL502+AL503+AM501+AM502+AM503+AN501+AN502+AN503&gt;=16,Fixo/30*FK$4+(AK501+AK502+AK503+AL501+AL502+AL503+AM501+AM502+AM503+AN501+AN502-16)*Percapita/30*FK$4))))))</f>
        <v>0</v>
      </c>
      <c r="FL501" s="177">
        <f>IF(C501=4,SUM(AO501+AO502+AO503+AQ501+AQ502+AQ503)*Percapita/30*FL$4+(AP501+AP502+AP503+AR501+AR502+AR503)*Cadeirante/30*FL$4,IF(C501=3,IF(AO504+AQ504=10,Fixo/30*FL$4+(AO501+AO502+AO503+AQ501+AQ502+AQ503)*Percapita/30*FL$4+(AP504+AR504)*Cadeirante/30*FL$4,IF(AO504+AQ504&lt;=9,(AO504+AQ504)*Crechee/30*FL$4)+(AP504+AR504)*Cadeirante/30*FL$4+(AO501+AO502+AO503+AQ501+AQ502+AQ503)*Percapita/30*FL$4)+IF(AO504+AQ504&gt;=11,Fixo/30*FL$4+(AO504+AQ504-10)*Crechee/30*FL$4,0),IF(C501=2,IF(AP501+AP502+AP503+AP504+AR501+AR502+AR503+AR504=1,Cadeirante/30*FL$4,IF(AP501+AP502+AP503+AP504+AR501+AR502+AR503+AR504=2,Fixo/30*FL$4,IF(AP501+AP502+AP503+AP504+AR501+AR502+AR503+AR504&gt;2,Fixo/30*FL$4+(AP501+AP502+AP503+AP504+AR501+AR502+AR503+AR504-2)*Cadeirante/30*FL$4)))+(AO501+AO502+AO503+AQ501+AQ502+AQ503)*Percapita/30*FL$4+(AO504+AQ504)*Crechee/30*FL$4,IF(C501=1,IF(AO501+AO502+AO503+AP501+AP502+AP503+AQ501+AQ502+AQ503+AR501+AR502+AR503&lt;=15,(AO501+AO502+AO503+AQ501+AQ502+AQ503)*Percapita/30*FL$4,IF(AO501+AO502+AO503+AP501+AP502+AP503+AQ501+AQ502+AQ503+AR501+AR502+AR503&gt;=16,Fixo/30*FL$4+(AO501+AO502+AO503+AP501+AP502+AP503+AQ501+AQ502+AQ503+AR501+AR502-16)*Percapita/30*FL$4))))))</f>
        <v>0</v>
      </c>
      <c r="FM501" s="177">
        <f>IF(C501=4,SUM(AS501+AS502+AS503+AU501+AU502+AU503)*Percapita/30*FM$4+(AT501+AT502+AT503+AV501+AV502+AV503)*Cadeirante/30*FM$4,IF(C501=3,IF(AS504+AU504=10,Fixo/30*FM$4+(AS501+AS502+AS503+AU501+AU502+AU503)*Percapita/30*FM$4+(AT504+AV504)*Cadeirante/30*FM$4,IF(AS504+AU504&lt;=9,(AS504+AU504)*Crechee/30*FM$4)+(AT504+AV504)*Cadeirante/30*FM$4+(AS501+AS502+AS503+AU501+AU502+AU503)*Percapita/30*FM$4)+IF(AS504+AU504&gt;=11,Fixo/30*FM$4+(AS504+AU504-10)*Crechee/30*FM$4,0),IF(C501=2,IF(AT501+AT502+AT503+AT504+AV501+AV502+AV503+AV504=1,Cadeirante/30*FM$4,IF(AT501+AT502+AT503+AT504+AV501+AV502+AV503+AV504=2,Fixo/30*FM$4,IF(AT501+AT502+AT503+AT504+AV501+AV502+AV503+AV504&gt;2,Fixo/30*FM$4+(AT501+AT502+AT503+AT504+AV501+AV502+AV503+AV504-2)*Cadeirante/30*FM$4)))+(AS501+AS502+AS503+AU501+AU502+AU503)*Percapita/30*FM$4+(AS504+AU504)*Crechee/30*FM$4,IF(C501=1,IF(AS501+AS502+AS503+AT501+AT502+AT503+AU501+AU502+AU503+AV501+AV502+AV503&lt;=15,(AS501+AS502+AS503+AU501+AU502+AU503)*Percapita/30*FM$4,IF(AS501+AS502+AS503+AT501+AT502+AT503+AU501+AU502+AU503+AV501+AV502+AV503&gt;=16,Fixo/30*FM$4+(AS501+AS502+AS503+AT501+AT502+AT503+AU501+AU502+AU503+AV501+AV502-16)*Percapita/30*FM$4))))))</f>
        <v>0</v>
      </c>
      <c r="FN501" s="177">
        <f>IF(C501=4,SUM(AW501+AW502+AW503+AY501+AY502+AY503)*Percapita/30*FN$4+(AX501+AX502+AX503+AZ501+AZ502+AZ503)*Cadeirante/30*FN$4,IF(C501=3,IF(AW504+AY504=10,Fixo/30*FN$4+(AW501+AW502+AW503+AY501+AY502+AY503)*Percapita/30*FN$4+(AX504+AZ504)*Cadeirante/30*FN$4,IF(AW504+AY504&lt;=9,(AW504+AY504)*Crechee/30*FN$4)+(AX504+AZ504)*Cadeirante/30*FN$4+(AW501+AW502+AW503+AY501+AY502+AY503)*Percapita/30*FN$4)+IF(AW504+AY504&gt;=11,Fixo/30*FN$4+(AW504+AY504-10)*Crechee/30*FN$4,0),IF(C501=2,IF(AX501+AX502+AX503+AX504+AZ501+AZ502+AZ503+AZ504=1,Cadeirante/30*FN$4,IF(AX501+AX502+AX503+AX504+AZ501+AZ502+AZ503+AZ504=2,Fixo/30*FN$4,IF(AX501+AX502+AX503+AX504+AZ501+AZ502+AZ503+AZ504&gt;2,Fixo/30*FN$4+(AX501+AX502+AX503+AX504+AZ501+AZ502+AZ503+AZ504-2)*Cadeirante/30*FN$4)))+(AW501+AW502+AW503+AY501+AY502+AY503)*Percapita/30*FN$4+(AW504+AY504)*Crechee/30*FN$4,IF(C501=1,IF(AW501+AW502+AW503+AX501+AX502+AX503+AY501+AY502+AY503+AZ501+AZ502+AZ503&lt;=15,(AW501+AW502+AW503+AY501+AY502+AY503)*Percapita/30*FN$4,IF(AW501+AW502+AW503+AX501+AX502+AX503+AY501+AY502+AY503+AZ501+AZ502+AZ503&gt;=16,Fixo/30*FN$4+(AW501+AW502+AW503+AX501+AX502+AX503+AY501+AY502+AY503+AZ501+AZ502-16)*Percapita/30*FN$4))))))</f>
        <v>0</v>
      </c>
      <c r="FO501" s="177">
        <f>IF(C501=4,SUM(BA501+BA502+BA503+BC501+BC502+BC503)*Percapita/30*FO$4+(BB501+BB502+BB503+BD501+BD502+BD503)*Cadeirante/30*FO$4,IF(C501=3,IF(BA504+BC504=10,Fixo/30*FO$4+(BA501+BA502+BA503+BC501+BC502+BC503)*Percapita/30*FO$4+(BB504+BD504)*Cadeirante/30*FO$4,IF(BA504+BC504&lt;=9,(BA504+BC504)*Crechee/30*FO$4)+(BB504+BD504)*Cadeirante/30*FO$4+(BA501+BA502+BA503+BC501+BC502+BC503)*Percapita/30*FO$4)+IF(BA504+BC504&gt;=11,Fixo/30*FO$4+(BA504+BC504-10)*Crechee/30*FO$4,0),IF(C501=2,IF(BB501+BB502+BB503+BB504+BD501+BD502+BD503+BD504=1,Cadeirante/30*FO$4,IF(BB501+BB502+BB503+BB504+BD501+BD502+BD503+BD504=2,Fixo/30*FO$4,IF(BB501+BB502+BB503+BB504+BD501+BD502+BD503+BD504&gt;2,Fixo/30*FO$4+(BB501+BB502+BB503+BB504+BD501+BD502+BD503+BD504-2)*Cadeirante/30*FO$4)))+(BA501+BA502+BA503+BC501+BC502+BC503)*Percapita/30*FO$4+(BA504+BC504)*Crechee/30*FO$4,IF(C501=1,IF(BA501+BA502+BA503+BB501+BB502+BB503+BC501+BC502+BC503+BD501+BD502+BD503&lt;=15,(BA501+BA502+BA503+BC501+BC502+BC503)*Percapita/30*FO$4,IF(BA501+BA502+BA503+BB501+BB502+BB503+BC501+BC502+BC503+BD501+BD502+BD503&gt;=16,Fixo/30*FO$4+(BA501+BA502+BA503+BB501+BB502+BB503+BC501+BC502+BC503+BD501+BD502-16)*Percapita/30*FO$4))))))</f>
        <v>0</v>
      </c>
      <c r="FP501" s="177">
        <f>IF(C501=4,SUM(BE501+BE502+BE503+BG501+BG502+BG503)*Percapita/30*FP$4+(BF501+BF502+BF503+BH501+BH502+BH503)*Cadeirante/30*FP$4,IF(C501=3,IF(BE504+BG504=10,Fixo/30*FP$4+(BE501+BE502+BE503+BG501+BG502+BG503)*Percapita/30*FP$4+(BF504+BH504)*Cadeirante/30*FP$4,IF(BE504+BG504&lt;=9,(BE504+BG504)*Crechee/30*FP$4)+(BF504+BH504)*Cadeirante/30*FP$4+(BE501+BE502+BE503+BG501+BG502+BG503)*Percapita/30*FP$4)+IF(BE504+BG504&gt;=11,Fixo/30*FP$4+(BE504+BG504-10)*Crechee/30*FP$4,0),IF(C501=2,IF(BF501+BF502+BF503+BF504+BH501+BH502+BH503+BH504=1,Cadeirante/30*FP$4,IF(BF501+BF502+BF503+BF504+BH501+BH502+BH503+BH504=2,Fixo/30*FP$4,IF(BF501+BF502+BF503+BF504+BH501+BH502+BH503+BH504&gt;2,Fixo/30*FP$4+(BF501+BF502+BF503+BF504+BH501+BH502+BH503+BH504-2)*Cadeirante/30*FP$4)))+(BE501+BE502+BE503+BG501+BG502+BG503)*Percapita/30*FP$4+(BE504+BG504)*Crechee/30*FP$4,IF(C501=1,IF(BE501+BE502+BE503+BF501+BF502+BF503+BG501+BG502+BG503+BH501+BH502+BH503&lt;=15,(BE501+BE502+BE503+BG501+BG502+BG503)*Percapita/30*FP$4,IF(BE501+BE502+BE503+BF501+BF502+BF503+BG501+BG502+BG503+BH501+BH502+BH503&gt;=16,Fixo/30*FP$4+(BE501+BE502+BE503+BF501+BF502+BF503+BG501+BG502+BG503+BH501+BH502-16)*Percapita/30*FP$4))))))</f>
        <v>0</v>
      </c>
      <c r="FQ501" s="177">
        <f>IF(C501=4,SUM(BI501+BI502+BI503+BK501+BK502+BK503)*Percapita/30*FQ$4+(BJ501+BJ502+BJ503+BL501+BL502+BL503)*Cadeirante/30*FQ$4,IF(C501=3,IF(BI504+BK504=10,Fixo/30*FQ$4+(BI501+BI502+BI503+BK501+BK502+BK503)*Percapita/30*FQ$4+(BJ504+BL504)*Cadeirante/30*FQ$4,IF(BI504+BK504&lt;=9,(BI504+BK504)*Crechee/30*FQ$4)+(BJ504+BL504)*Cadeirante/30*FQ$4+(BI501+BI502+BI503+BK501+BK502+BK503)*Percapita/30*FQ$4)+IF(BI504+BK504&gt;=11,Fixo/30*FQ$4+(BI504+BK504-10)*Crechee/30*FQ$4,0),IF(C501=2,IF(BJ501+BJ502+BJ503+BJ504+BL501+BL502+BL503+BL504=1,Cadeirante/30*FQ$4,IF(BJ501+BJ502+BJ503+BJ504+BL501+BL502+BL503+BL504=2,Fixo/30*FQ$4,IF(BJ501+BJ502+BJ503+BJ504+BL501+BL502+BL503+BL504&gt;2,Fixo/30*FQ$4+(BJ501+BJ502+BJ503+BJ504+BL501+BL502+BL503+BL504-2)*Cadeirante/30*FQ$4)))+(BI501+BI502+BI503+BK501+BK502+BK503)*Percapita/30*FQ$4+(BI504+BK504)*Crechee/30*FQ$4,IF(C501=1,IF(BI501+BI502+BI503+BJ501+BJ502+BJ503+BK501+BK502+BK503+BL501+BL502+BL503&lt;=15,(BI501+BI502+BI503+BK501+BK502+BK503)*Percapita/30*FQ$4,IF(BI501+BI502+BI503+BJ501+BJ502+BJ503+BK501+BK502+BK503+BL501+BL502+BL503&gt;=16,Fixo/30*FQ$4+(BI501+BI502+BI503+BJ501+BJ502+BJ503+BK501+BK502+BK503+BL501+BL502-16)*Percapita/30*FQ$4))))))</f>
        <v>0</v>
      </c>
      <c r="FR501" s="177">
        <f>IF(C501=4,SUM(BM501+BM502+BM503+BO501+BO502+BO503)*Percapita/30*FR$4+(BN501+BN502+BN503+BP501+BP502+BP503)*Cadeirante/30*FR$4,IF(C501=3,IF(BM504+BO504=10,Fixo/30*FR$4+(BM501+BM502+BM503+BO501+BO502+BO503)*Percapita/30*FR$4+(BN504+BP504)*Cadeirante/30*FR$4,IF(BM504+BO504&lt;=9,(BM504+BO504)*Crechee/30*FR$4)+(BN504+BP504)*Cadeirante/30*FR$4+(BM501+BM502+BM503+BO501+BO502+BO503)*Percapita/30*FR$4)+IF(BM504+BO504&gt;=11,Fixo/30*FR$4+(BM504+BO504-10)*Crechee/30*FR$4,0),IF(C501=2,IF(BN501+BN502+BN503+BN504+BP501+BP502+BP503+BP504=1,Cadeirante/30*FR$4,IF(BN501+BN502+BN503+BN504+BP501+BP502+BP503+BP504=2,Fixo/30*FR$4,IF(BN501+BN502+BN503+BN504+BP501+BP502+BP503+BP504&gt;2,Fixo/30*FR$4+(BN501+BN502+BN503+BN504+BP501+BP502+BP503+BP504-2)*Cadeirante/30*FR$4)))+(BM501+BM502+BM503+BO501+BO502+BO503)*Percapita/30*FR$4+(BM504+BO504)*Crechee/30*FR$4,IF(C501=1,IF(BM501+BM502+BM503+BN501+BN502+BN503+BO501+BO502+BO503+BP501+BP502+BP503&lt;=15,(BM501+BM502+BM503+BO501+BO502+BO503)*Percapita/30*FR$4,IF(BM501+BM502+BM503+BN501+BN502+BN503+BO501+BO502+BO503+BP501+BP502+BP503&gt;=16,Fixo/30*FR$4+(BM501+BM502+BM503+BN501+BN502+BN503+BO501+BO502+BO503+BP501+BP502-16)*Percapita/30*FR$4))))))</f>
        <v>0</v>
      </c>
      <c r="FS501" s="177">
        <f>IF(C501=4,SUM(BQ501+BQ502+BQ503+BS501+BS502+BS503)*Percapita/30*FS$4+(BR501+BR502+BR503+BT501+BT502+BT503)*Cadeirante/30*FS$4,IF(C501=3,IF(BQ504+BS504=10,Fixo/30*FS$4+(BQ501+BQ502+BQ503+BS501+BS502+BS503)*Percapita/30*FS$4+(BR504+BT504)*Cadeirante/30*FS$4,IF(BQ504+BS504&lt;=9,(BQ504+BS504)*Crechee/30*FS$4)+(BR504+BT504)*Cadeirante/30*FS$4+(BQ501+BQ502+BQ503+BS501+BS502+BS503)*Percapita/30*FS$4)+IF(BQ504+BS504&gt;=11,Fixo/30*FS$4+(BQ504+BS504-10)*Crechee/30*FS$4,0),IF(C501=2,IF(BR501+BR502+BR503+BR504+BT501+BT502+BT503+BT504=1,Cadeirante/30*FS$4,IF(BR501+BR502+BR503+BR504+BT501+BT502+BT503+BT504=2,Fixo/30*FS$4,IF(BR501+BR502+BR503+BR504+BT501+BT502+BT503+BT504&gt;2,Fixo/30*FS$4+(BR501+BR502+BR503+BR504+BT501+BT502+BT503+BT504-2)*Cadeirante/30*FS$4)))+(BQ501+BQ502+BQ503+BS501+BS502+BS503)*Percapita/30*FS$4+(BQ504+BS504)*Crechee/30*FS$4,IF(C501=1,IF(BQ501+BQ502+BQ503+BR501+BR502+BR503+BS501+BS502+BS503+BT501+BT502+BT503&lt;=15,(BQ501+BQ502+BQ503+BS501+BS502+BS503)*Percapita/30*FS$4,IF(BQ501+BQ502+BQ503+BR501+BR502+BR503+BS501+BS502+BS503+BT501+BT502+BT503&gt;=16,Fixo/30*FS$4+(BQ501+BQ502+BQ503+BR501+BR502+BR503+BS501+BS502+BS503+BT501+BT502-16)*Percapita/30*FS$4))))))</f>
        <v>0</v>
      </c>
      <c r="FT501" s="177">
        <f>IF(C501=4,SUM(BU501+BU502+BU503+BW501+BW502+BW503)*Percapita/30*FT$4+(BV501+BV502+BV503+BX501+BX502+BX503)*Cadeirante/30*FT$4,IF(C501=3,IF(BU504+BW504=10,Fixo/30*FT$4+(BU501+BU502+BU503+BW501+BW502+BW503)*Percapita/30*FT$4+(BV504+BX504)*Cadeirante/30*FT$4,IF(BU504+BW504&lt;=9,(BU504+BW504)*Crechee/30*FT$4)+(BV504+BX504)*Cadeirante/30*FT$4+(BU501+BU502+BU503+BW501+BW502+BW503)*Percapita/30*FT$4)+IF(BU504+BW504&gt;=11,Fixo/30*FT$4+(BU504+BW504-10)*Crechee/30*FT$4,0),IF(C501=2,IF(BV501+BV502+BV503+BV504+BX501+BX502+BX503+BX504=1,Cadeirante/30*FT$4,IF(BV501+BV502+BV503+BV504+BX501+BX502+BX503+BX504=2,Fixo/30*FT$4,IF(BV501+BV502+BV503+BV504+BX501+BX502+BX503+BX504&gt;2,Fixo/30*FT$4+(BV501+BV502+BV503+BV504+BX501+BX502+BX503+BX504-2)*Cadeirante/30*FT$4)))+(BU501+BU502+BU503+BW501+BW502+BW503)*Percapita/30*FT$4+(BU504+BW504)*Crechee/30*FT$4,IF(C501=1,IF(BU501+BU502+BU503+BV501+BV502+BV503+BW501+BW502+BW503+BX501+BX502+BX503&lt;=15,(BU501+BU502+BU503+BW501+BW502+BW503)*Percapita/30*FT$4,IF(BU501+BU502+BU503+BV501+BV502+BV503+BW501+BW502+BW503+BX501+BX502+BX503&gt;=16,Fixo/30*FT$4+(BU501+BU502+BU503+BV501+BV502+BV503+BW501+BW502+BW503+BX501+BX502-16)*Percapita/30*FT$4))))))</f>
        <v>0</v>
      </c>
      <c r="FU501" s="177">
        <f>IF(C501=4,SUM(BY501+BY502+BY503+CA501+CA502+CA503)*Percapita/30*FU$4+(BZ501+BZ502+BZ503+CB501+CB502+CB503)*Cadeirante/30*FU$4,IF(C501=3,IF(BY504+CA504=10,Fixo/30*FU$4+(BY501+BY502+BY503+CA501+CA502+CA503)*Percapita/30*FU$4+(BZ504+CB504)*Cadeirante/30*FU$4,IF(BY504+CA504&lt;=9,(BY504+CA504)*Crechee/30*FU$4)+(BZ504+CB504)*Cadeirante/30*FU$4+(BY501+BY502+BY503+CA501+CA502+CA503)*Percapita/30*FU$4)+IF(BY504+CA504&gt;=11,Fixo/30*FU$4+(BY504+CA504-10)*Crechee/30*FU$4,0),IF(C501=2,IF(BZ501+BZ502+BZ503+BZ504+CB501+CB502+CB503+CB504=1,Cadeirante/30*FU$4,IF(BZ501+BZ502+BZ503+BZ504+CB501+CB502+CB503+CB504=2,Fixo/30*FU$4,IF(BZ501+BZ502+BZ503+BZ504+CB501+CB502+CB503+CB504&gt;2,Fixo/30*FU$4+(BZ501+BZ502+BZ503+BZ504+CB501+CB502+CB503+CB504-2)*Cadeirante/30*FU$4)))+(BY501+BY502+BY503+CA501+CA502+CA503)*Percapita/30*FU$4+(BY504+CA504)*Crechee/30*FU$4,IF(C501=1,IF(BY501+BY502+BY503+BZ501+BZ502+BZ503+CA501+CA502+CA503+CB501+CB502+CB503&lt;=15,(BY501+BY502+BY503+CA501+CA502+CA503)*Percapita/30*FU$4,IF(BY501+BY502+BY503+BZ501+BZ502+BZ503+CA501+CA502+CA503+CB501+CB502+CB503&gt;=16,Fixo/30*FU$4+(BY501+BY502+BY503+BZ501+BZ502+BZ503+CA501+CA502+CA503+CB501+CB502-16)*Percapita/30*FU$4))))))</f>
        <v>0</v>
      </c>
      <c r="FV501" s="177">
        <f>IF(C501=4,SUM(CC501+CC502+CC503+CE501+CE502+CE503)*Percapita/30*FV$4+(CD501+CD502+CD503+CF501+CF502+CF503)*Cadeirante/30*FV$4,IF(C501=3,IF(CC504+CE504=10,Fixo/30*FV$4+(CC501+CC502+CC503+CE501+CE502+CE503)*Percapita/30*FV$4+(CD504+CF504)*Cadeirante/30*FV$4,IF(CC504+CE504&lt;=9,(CC504+CE504)*Crechee/30*FV$4)+(CD504+CF504)*Cadeirante/30*FV$4+(CC501+CC502+CC503+CE501+CE502+CE503)*Percapita/30*FV$4)+IF(CC504+CE504&gt;=11,Fixo/30*FV$4+(CC504+CE504-10)*Crechee/30*FV$4,0),IF(C501=2,IF(CD501+CD502+CD503+CD504+CF501+CF502+CF503+CF504=1,Cadeirante/30*FV$4,IF(CD501+CD502+CD503+CD504+CF501+CF502+CF503+CF504=2,Fixo/30*FV$4,IF(CD501+CD502+CD503+CD504+CF501+CF502+CF503+CF504&gt;2,Fixo/30*FV$4+(CD501+CD502+CD503+CD504+CF501+CF502+CF503+CF504-2)*Cadeirante/30*FV$4)))+(CC501+CC502+CC503+CE501+CE502+CE503)*Percapita/30*FV$4+(CC504+CE504)*Crechee/30*FV$4,IF(C501=1,IF(CC501+CC502+CC503+CD501+CD502+CD503+CE501+CE502+CE503+CF501+CF502+CF503&lt;=15,(CC501+CC502+CC503+CE501+CE502+CE503)*Percapita/30*FV$4,IF(CC501+CC502+CC503+CD501+CD502+CD503+CE501+CE502+CE503+CF501+CF502+CF503&gt;=16,Fixo/30*FV$4+(CC501+CC502+CC503+CD501+CD502+CD503+CE501+CE502+CE503+CF501+CF502-16)*Percapita/30*FV$4))))))</f>
        <v>0</v>
      </c>
      <c r="FW501" s="177">
        <f>IF(C501=4,SUM(CG501+CG502+CG503+CI501+CI502+CI503)*Percapita/30*FW$4+(CH501+CH502+CH503+CJ501+CJ502+CJ503)*Cadeirante/30*FW$4,IF(C501=3,IF(CG504+CI504=10,Fixo/30*FW$4+(CG501+CG502+CG503+CI501+CI502+CI503)*Percapita/30*FW$4+(CH504+CJ504)*Cadeirante/30*FW$4,IF(CG504+CI504&lt;=9,(CG504+CI504)*Crechee/30*FW$4)+(CH504+CJ504)*Cadeirante/30*FW$4+(CG501+CG502+CG503+CI501+CI502+CI503)*Percapita/30*FW$4)+IF(CG504+CI504&gt;=11,Fixo/30*FW$4+(CG504+CI504-10)*Crechee/30*FW$4,0),IF(C501=2,IF(CH501+CH502+CH503+CH504+CJ501+CJ502+CJ503+CJ504=1,Cadeirante/30*FW$4,IF(CH501+CH502+CH503+CH504+CJ501+CJ502+CJ503+CJ504=2,Fixo/30*FW$4,IF(CH501+CH502+CH503+CH504+CJ501+CJ502+CJ503+CJ504&gt;2,Fixo/30*FW$4+(CH501+CH502+CH503+CH504+CJ501+CJ502+CJ503+CJ504-2)*Cadeirante/30*FW$4)))+(CG501+CG502+CG503+CI501+CI502+CI503)*Percapita/30*FW$4+(CG504+CI504)*Crechee/30*FW$4,IF(C501=1,IF(CG501+CG502+CG503+CH501+CH502+CH503+CI501+CI502+CI503+CJ501+CJ502+CJ503&lt;=15,(CG501+CG502+CG503+CI501+CI502+CI503)*Percapita/30*FW$4,IF(CG501+CG502+CG503+CH501+CH502+CH503+CI501+CI502+CI503+CJ501+CJ502+CJ503&gt;=16,Fixo/30*FW$4+(CG501+CG502+CG503+CH501+CH502+CH503+CI501+CI502+CI503+CJ501+CJ502-16)*Percapita/30*FW$4))))))</f>
        <v>0</v>
      </c>
      <c r="FX501" s="177">
        <f>IF(C501=4,SUM(CK501+CK502+CK503+CM501+CM502+CM503)*Percapita/30*FX$4+(CL501+CL502+CL503+CN501+CN502+CN503)*Cadeirante/30*FX$4,IF(C501=3,IF(CK504+CM504=10,Fixo/30*FX$4+(CK501+CK502+CK503+CM501+CM502+CM503)*Percapita/30*FX$4+(CL504+CN504)*Cadeirante/30*FX$4,IF(CK504+CM504&lt;=9,(CK504+CM504)*Crechee/30*FX$4)+(CL504+CN504)*Cadeirante/30*FX$4+(CK501+CK502+CK503+CM501+CM502+CM503)*Percapita/30*FX$4)+IF(CK504+CM504&gt;=11,Fixo/30*FX$4+(CK504+CM504-10)*Crechee/30*FX$4,0),IF(C501=2,IF(CL501+CL502+CL503+CL504+CN501+CN502+CN503+CN504=1,Cadeirante/30*FX$4,IF(CL501+CL502+CL503+CL504+CN501+CN502+CN503+CN504=2,Fixo/30*FX$4,IF(CL501+CL502+CL503+CL504+CN501+CN502+CN503+CN504&gt;2,Fixo/30*FX$4+(CL501+CL502+CL503+CL504+CN501+CN502+CN503+CN504-2)*Cadeirante/30*FX$4)))+(CK501+CK502+CK503+CM501+CM502+CM503)*Percapita/30*FX$4+(CK504+CM504)*Crechee/30*FX$4,IF(C501=1,IF(CK501+CK502+CK503+CL501+CL502+CL503+CM501+CM502+CM503+CN501+CN502+CN503&lt;=15,(CK501+CK502+CK503+CM501+CM502+CM503)*Percapita/30*FX$4,IF(CK501+CK502+CK503+CL501+CL502+CL503+CM501+CM502+CM503+CN501+CN502+CN503&gt;=16,Fixo/30*FX$4+(CK501+CK502+CK503+CL501+CL502+CL503+CM501+CM502+CM503+CN501+CN502-16)*Percapita/30*FX$4))))))</f>
        <v>0</v>
      </c>
      <c r="FY501" s="177">
        <f>IF(C501=4,SUM(CO501+CO502+CO503+CQ501+CQ502+CQ503)*Percapita/30*FY$4+(CP501+CP502+CP503+CR501+CR502+CR503)*Cadeirante/30*FY$4,IF(C501=3,IF(CO504+CQ504=10,Fixo/30*FY$4+(CO501+CO502+CO503+CQ501+CQ502+CQ503)*Percapita/30*FY$4+(CP504+CR504)*Cadeirante/30*FY$4,IF(CO504+CQ504&lt;=9,(CO504+CQ504)*Crechee/30*FY$4)+(CP504+CR504)*Cadeirante/30*FY$4+(CO501+CO502+CO503+CQ501+CQ502+CQ503)*Percapita/30*FY$4)+IF(CO504+CQ504&gt;=11,Fixo/30*FY$4+(CO504+CQ504-10)*Crechee/30*FY$4,0),IF(C501=2,IF(CP501+CP502+CP503+CP504+CR501+CR502+CR503+CR504=1,Cadeirante/30*FY$4,IF(CP501+CP502+CP503+CP504+CR501+CR502+CR503+CR504=2,Fixo/30*FY$4,IF(CP501+CP502+CP503+CP504+CR501+CR502+CR503+CR504&gt;2,Fixo/30*FY$4+(CP501+CP502+CP503+CP504+CR501+CR502+CR503+CR504-2)*Cadeirante/30*FY$4)))+(CO501+CO502+CO503+CQ501+CQ502+CQ503)*Percapita/30*FY$4+(CO504+CQ504)*Crechee/30*FY$4,IF(C501=1,IF(CO501+CO502+CO503+CP501+CP502+CP503+CQ501+CQ502+CQ503+CR501+CR502+CR503&lt;=15,(CO501+CO502+CO503+CQ501+CQ502+CQ503)*Percapita/30*FY$4,IF(CO501+CO502+CO503+CP501+CP502+CP503+CQ501+CQ502+CQ503+CR501+CR502+CR503&gt;=16,Fixo/30*FY$4+(CO501+CO502+CO503+CP501+CP502+CP503+CQ501+CQ502+CQ503+CR501+CR502-16)*Percapita/30*FY$4))))))</f>
        <v>0</v>
      </c>
      <c r="FZ501" s="177">
        <f>IF(C501=4,SUM(CS501+CS502+CS503+CU501+CU502+CU503)*Percapita/30*FZ$4+(CT501+CT502+CT503+CV501+CV502+CV503)*Cadeirante/30*FZ$4,IF(C501=3,IF(CS504+CU504=10,Fixo/30*FZ$4+(CS501+CS502+CS503+CU501+CU502+CU503)*Percapita/30*FZ$4+(CT504+CV504)*Cadeirante/30*FZ$4,IF(CS504+CU504&lt;=9,(CS504+CU504)*Crechee/30*FZ$4)+(CT504+CV504)*Cadeirante/30*FZ$4+(CS501+CS502+CS503+CU501+CU502+CU503)*Percapita/30*FZ$4)+IF(CS504+CU504&gt;=11,Fixo/30*FZ$4+(CS504+CU504-10)*Crechee/30*FZ$4,0),IF(C501=2,IF(CT501+CT502+CT503+CT504+CV501+CV502+CV503+CV504=1,Cadeirante/30*FZ$4,IF(CT501+CT502+CT503+CT504+CV501+CV502+CV503+CV504=2,Fixo/30*FZ$4,IF(CT501+CT502+CT503+CT504+CV501+CV502+CV503+CV504&gt;2,Fixo/30*FZ$4+(CT501+CT502+CT503+CT504+CV501+CV502+CV503+CV504-2)*Cadeirante/30*FZ$4)))+(CS501+CS502+CS503+CU501+CU502+CU503)*Percapita/30*FZ$4+(CS504+CU504)*Crechee/30*FZ$4,IF(C501=1,IF(CS501+CS502+CS503+CT501+CT502+CT503+CU501+CU502+CU503+CV501+CV502+CV503&lt;=15,(CS501+CS502+CS503+CU501+CU502+CU503)*Percapita/30*FZ$4,IF(CS501+CS502+CS503+CT501+CT502+CT503+CU501+CU502+CU503+CV501+CV502+CV503&gt;=16,Fixo/30*FZ$4+(CS501+CS502+CS503+CT501+CT502+CT503+CU501+CU502+CU503+CV501+CV502-16)*Percapita/30*FZ$4))))))</f>
        <v>0</v>
      </c>
      <c r="GA501" s="177">
        <f>IF(C501=4,SUM(CW501+CW502+CW503+CY501+CY502+CY503)*Percapita/30*GA$4+(CX501+CX502+CX503+CZ501+CZ502+CZ503)*Cadeirante/30*GA$4,IF(C501=3,IF(CW504+CY504=10,Fixo/30*GA$4+(CW501+CW502+CW503+CY501+CY502+CY503)*Percapita/30*GA$4+(CX504+CZ504)*Cadeirante/30*GA$4,IF(CW504+CY504&lt;=9,(CW504+CY504)*Crechee/30*GA$4)+(CX504+CZ504)*Cadeirante/30*GA$4+(CW501+CW502+CW503+CY501+CY502+CY503)*Percapita/30*GA$4)+IF(CW504+CY504&gt;=11,Fixo/30*GA$4+(CW504+CY504-10)*Crechee/30*GA$4,0),IF(C501=2,IF(CX501+CX502+CX503+CX504+CZ501+CZ502+CZ503+CZ504=1,Cadeirante/30*GA$4,IF(CX501+CX502+CX503+CX504+CZ501+CZ502+CZ503+CZ504=2,Fixo/30*GA$4,IF(CX501+CX502+CX503+CX504+CZ501+CZ502+CZ503+CZ504&gt;2,Fixo/30*GA$4+(CX501+CX502+CX503+CX504+CZ501+CZ502+CZ503+CZ504-2)*Cadeirante/30*GA$4)))+(CW501+CW502+CW503+CY501+CY502+CY503)*Percapita/30*GA$4+(CW504+CY504)*Crechee/30*GA$4,IF(C501=1,IF(CW501+CW502+CW503+CX501+CX502+CX503+CY501+CY502+CY503+CZ501+CZ502+CZ503&lt;=15,(CW501+CW502+CW503+CY501+CY502+CY503)*Percapita/30*GA$4,IF(CW501+CW502+CW503+CX501+CX502+CX503+CY501+CY502+CY503+CZ501+CZ502+CZ503&gt;=16,Fixo/30*GA$4+(CW501+CW502+CW503+CX501+CX502+CX503+CY501+CY502+CY503+CZ501+CZ502-16)*Percapita/30*GA$4))))))</f>
        <v>0</v>
      </c>
      <c r="GB501" s="177">
        <f>IF(C501=4,SUM(DA501+DA502+DA503+DC501+DC502+DC503)*Percapita/30*GB$4+(DB501+DB502+DB503+DD501+DD502+DD503)*Cadeirante/30*GB$4,IF(C501=3,IF(DA504+DC504=10,Fixo/30*GB$4+(DA501+DA502+DA503+DC501+DC502+DC503)*Percapita/30*GB$4+(DB504+DD504)*Cadeirante/30*GB$4,IF(DA504+DC504&lt;=9,(DA504+DC504)*Crechee/30*GB$4)+(DB504+DD504)*Cadeirante/30*GB$4+(DA501+DA502+DA503+DC501+DC502+DC503)*Percapita/30*GB$4)+IF(DA504+DC504&gt;=11,Fixo/30*GB$4+(DA504+DC504-10)*Crechee/30*GB$4,0),IF(C501=2,IF(DB501+DB502+DB503+DB504+DD501+DD502+DD503+DD504=1,Cadeirante/30*GB$4,IF(DB501+DB502+DB503+DB504+DD501+DD502+DD503+DD504=2,Fixo/30*GB$4,IF(DB501+DB502+DB503+DB504+DD501+DD502+DD503+DD504&gt;2,Fixo/30*GB$4+(DB501+DB502+DB503+DB504+DD501+DD502+DD503+DD504-2)*Cadeirante/30*GB$4)))+(DA501+DA502+DA503+DC501+DC502+DC503)*Percapita/30*GB$4+(DA504+DC504)*Crechee/30*GB$4,IF(C501=1,IF(DA501+DA502+DA503+DB501+DB502+DB503+DC501+DC502+DC503+DD501+DD502+DD503&lt;=15,(DA501+DA502+DA503+DC501+DC502+DC503)*Percapita/30*GB$4,IF(DA501+DA502+DA503+DB501+DB502+DB503+DC501+DC502+DC503+DD501+DD502+DD503&gt;=16,Fixo/30*GB$4+(DA501+DA502+DA503+DB501+DB502+DB503+DC501+DC502+DC503+DD501+DD502-16)*Percapita/30*GB$4))))))</f>
        <v>0</v>
      </c>
      <c r="GC501" s="177">
        <f>IF(C501=4,SUM(DE501+DE502+DE503+DG501+DG502+DG503)*Percapita/30*GC$4+(DF501+DF502+DF503+DH501+DH502+DH503)*Cadeirante/30*GC$4,IF(C501=3,IF(DE504+DG504=10,Fixo/30*GC$4+(DE501+DE502+DE503+DG501+DG502+DG503)*Percapita/30*GC$4+(DF504+DH504)*Cadeirante/30*GC$4,IF(DE504+DG504&lt;=9,(DE504+DG504)*Crechee/30*GC$4)+(DF504+DH504)*Cadeirante/30*GC$4+(DE501+DE502+DE503+DG501+DG502+DG503)*Percapita/30*GC$4)+IF(DE504+DG504&gt;=11,Fixo/30*GC$4+(DE504+DG504-10)*Crechee/30*GC$4,0),IF(C501=2,IF(DF501+DF502+DF503+DF504+DH501+DH502+DH503+DH504=1,Cadeirante/30*GC$4,IF(DF501+DF502+DF503+DF504+DH501+DH502+DH503+DH504=2,Fixo/30*GC$4,IF(DF501+DF502+DF503+DF504+DH501+DH502+DH503+DH504&gt;2,Fixo/30*GC$4+(DF501+DF502+DF503+DF504+DH501+DH502+DH503+DH504-2)*Cadeirante/30*GC$4)))+(DE501+DE502+DE503+DG501+DG502+DG503)*Percapita/30*GC$4+(DE504+DG504)*Crechee/30*GC$4,IF(C501=1,IF(DE501+DE502+DE503+DF501+DF502+DF503+DG501+DG502+DG503+DH501+DH502+DH503&lt;=15,(DE501+DE502+DE503+DG501+DG502+DG503)*Percapita/30*GC$4,IF(DE501+DE502+DE503+DF501+DF502+DF503+DG501+DG502+DG503+DH501+DH502+DH503&gt;=16,Fixo/30*GC$4+(DE501+DE502+DE503+DF501+DF502+DF503+DG501+DG502+DG503+DH501+DH502-16)*Percapita/30*GC$4))))))</f>
        <v>0</v>
      </c>
      <c r="GD501" s="177">
        <f>IF(C501=4,SUM(DI501+DI502+DI503+DK501+DK502+DK503)*Percapita/30*GD$4+(DJ501+DJ502+DJ503+DL501+DL502+DL503)*Cadeirante/30*GD$4,IF(C501=3,IF(DI504+DK504=10,Fixo/30*GD$4+(DI501+DI502+DI503+DK501+DK502+DK503)*Percapita/30*GD$4+(DJ504+DL504)*Cadeirante/30*GD$4,IF(DI504+DK504&lt;=9,(DI504+DK504)*Crechee/30*GD$4)+(DJ504+DL504)*Cadeirante/30*GD$4+(DI501+DI502+DI503+DK501+DK502+DK503)*Percapita/30*GD$4)+IF(DI504+DK504&gt;=11,Fixo/30*GD$4+(DI504+DK504-10)*Crechee/30*GD$4,0),IF(C501=2,IF(DJ501+DJ502+DJ503+DJ504+DL501+DL502+DL503+DL504=1,Cadeirante/30*GD$4,IF(DJ501+DJ502+DJ503+DJ504+DL501+DL502+DL503+DL504=2,Fixo/30*GD$4,IF(DJ501+DJ502+DJ503+DJ504+DL501+DL502+DL503+DL504&gt;2,Fixo/30*GD$4+(DJ501+DJ502+DJ503+DJ504+DL501+DL502+DL503+DL504-2)*Cadeirante/30*GD$4)))+(DI501+DI502+DI503+DK501+DK502+DK503)*Percapita/30*GD$4+(DI504+DK504)*Crechee/30*GD$4,IF(C501=1,IF(DI501+DI502+DI503+DJ501+DJ502+DJ503+DK501+DK502+DK503+DL501+DL502+DL503&lt;=15,(DI501+DI502+DI503+DK501+DK502+DK503)*Percapita/30*GD$4,IF(DI501+DI502+DI503+DJ501+DJ502+DJ503+DK501+DK502+DK503+DL501+DL502+DL503&gt;=16,Fixo/30*GD$4+(DI501+DI502+DI503+DJ501+DJ502+DJ503+DK501+DK502+DK503+DL501+DL502-16)*Percapita/30*GD$4))))))</f>
        <v>0</v>
      </c>
      <c r="GE501" s="177">
        <f>IF(C501=4,SUM(DM501+DM502+DM503+DO501+DO502+DO503)*Percapita/30*GE$4+(DN501+DN502+DN503+DP501+DP502+DP503)*Cadeirante/30*GE$4,IF(C501=3,IF(DM504+DO504=10,Fixo/30*GE$4+(DM501+DM502+DM503+DO501+DO502+DO503)*Percapita/30*GE$4+(DN504+DP504)*Cadeirante/30*GE$4,IF(DM504+DO504&lt;=9,(DM504+DO504)*Crechee/30*GE$4)+(DN504+DP504)*Cadeirante/30*GE$4+(DM501+DM502+DM503+DO501+DO502+DO503)*Percapita/30*GE$4)+IF(DM504+DO504&gt;=11,Fixo/30*GE$4+(DM504+DO504-10)*Crechee/30*GE$4,0),IF(C501=2,IF(DN501+DN502+DN503+DN504+DP501+DP502+DP503+DP504=1,Cadeirante/30*GE$4,IF(DN501+DN502+DN503+DN504+DP501+DP502+DP503+DP504=2,Fixo/30*GE$4,IF(DN501+DN502+DN503+DN504+DP501+DP502+DP503+DP504&gt;2,Fixo/30*GE$4+(DN501+DN502+DN503+DN504+DP501+DP502+DP503+DP504-2)*Cadeirante/30*GE$4)))+(DM501+DM502+DM503+DO501+DO502+DO503)*Percapita/30*GE$4+(DM504+DO504)*Crechee/30*GE$4,IF(C501=1,IF(DM501+DM502+DM503+DN501+DN502+DN503+DO501+DO502+DO503+DP501+DP502+DP503&lt;=15,(DM501+DM502+DM503+DO501+DO502+DO503)*Percapita/30*GE$4,IF(DM501+DM502+DM503+DN501+DN502+DN503+DO501+DO502+DO503+DP501+DP502+DP503&gt;=16,Fixo/30*GE$4+(DM501+DM502+DM503+DN501+DN502+DN503+DO501+DO502+DO503+DP501+DP502-16)*Percapita/30*GE$4))))))</f>
        <v>0</v>
      </c>
      <c r="GF501" s="177">
        <f>IF(C501=4,SUM(DQ501+DQ502+DQ503+DS501+DS502+DS503)*Percapita/30*GF$4+(DR501+DR502+DR503+DT501+DT502+DT503)*Cadeirante/30*GF$4,IF(C501=3,IF(DQ504+DS504=10,Fixo/30*GF$4+(DQ501+DQ502+DQ503+DS501+DS502+DS503)*Percapita/30*GF$4+(DR504+DT504)*Cadeirante/30*GF$4,IF(DQ504+DS504&lt;=9,(DQ504+DS504)*Crechee/30*GF$4)+(DR504+DT504)*Cadeirante/30*GF$4+(DQ501+DQ502+DQ503+DS501+DS502+DS503)*Percapita/30*GF$4)+IF(DQ504+DS504&gt;=11,Fixo/30*GF$4+(DQ504+DS504-10)*Crechee/30*GF$4,0),IF(C501=2,IF(DR501+DR502+DR503+DR504+DT501+DT502+DT503+DT504=1,Cadeirante/30*GF$4,IF(DR501+DR502+DR503+DR504+DT501+DT502+DT503+DT504=2,Fixo/30*GF$4,IF(DR501+DR502+DR503+DR504+DT501+DT502+DT503+DT504&gt;2,Fixo/30*GF$4+(DR501+DR502+DR503+DR504+DT501+DT502+DT503+DT504-2)*Cadeirante/30*GF$4)))+(DQ501+DQ502+DQ503+DS501+DS502+DS503)*Percapita/30*GF$4+(DQ504+DS504)*Crechee/30*GF$4,IF(C501=1,IF(DQ501+DQ502+DQ503+DR501+DR502+DR503+DS501+DS502+DS503+DT501+DT502+DT503&lt;=15,(DQ501+DQ502+DQ503+DS501+DS502+DS503)*Percapita/30*GF$4,IF(DQ501+DQ502+DQ503+DR501+DR502+DR503+DS501+DS502+DS503+DT501+DT502+DT503&gt;=16,Fixo/30*GF$4+(DQ501+DQ502+DQ503+DR501+DR502+DR503+DS501+DS502+DS503+DT501+DT502-16)*Percapita/30*GF$4))))))</f>
        <v>0</v>
      </c>
      <c r="GG501" s="177">
        <f>IF(C501=4,SUM(DU501+DU502+DU503+DW501+DW502+DW503)*Percapita/30*GG$4+(DV501+DV502+DV503+DX501+DX502+DX503)*Cadeirante/30*GG$4,IF(C501=3,IF(DU504+DW504=10,Fixo/30*GG$4+(DU501+DU502+DU503+DW501+DW502+DW503)*Percapita/30*GG$4+(DV504+DX504)*Cadeirante/30*GG$4,IF(DU504+DW504&lt;=9,(DU504+DW504)*Crechee/30*GG$4)+(DV504+DX504)*Cadeirante/30*GG$4+(DU501+DU502+DU503+DW501+DW502+DW503)*Percapita/30*GG$4)+IF(DU504+DW504&gt;=11,Fixo/30*GG$4+(DU504+DW504-10)*Crechee/30*GG$4,0),IF(C501=2,IF(DV501+DV502+DV503+DV504+DX501+DX502+DX503+DX504=1,Cadeirante/30*GG$4,IF(DV501+DV502+DV503+DV504+DX501+DX502+DX503+DX504=2,Fixo/30*GG$4,IF(DV501+DV502+DV503+DV504+DX501+DX502+DX503+DX504&gt;2,Fixo/30*GG$4+(DV501+DV502+DV503+DV504+DX501+DX502+DX503+DX504-2)*Cadeirante/30*GG$4)))+(DU501+DU502+DU503+DW501+DW502+DW503)*Percapita/30*GG$4+(DU504+DW504)*Crechee/30*GG$4,IF(C501=1,IF(DU501+DU502+DU503+DV501+DV502+DV503+DW501+DW502+DW503+DX501+DX502+DX503&lt;=15,(DU501+DU502+DU503+DW501+DW502+DW503)*Percapita/30*GG$4,IF(DU501+DU502+DU503+DV501+DV502+DV503+DW501+DW502+DW503+DX501+DX502+DX503&gt;=16,Fixo/30*GG$4+(DU501+DU502+DU503+DV501+DV502+DV503+DW501+DW502+DW503+DX501+DX502-16)*Percapita/30*GG$4))))))</f>
        <v>0</v>
      </c>
      <c r="GH501" s="177">
        <f>IF(C501=4,SUM(DY501+DY502+DY503+EA501+EA502+EA503)*Percapita/30*GH$4+(DZ501+DZ502+DZ503+EB501+EB502+EB503)*Cadeirante/30*GH$4,IF(C501=3,IF(DY504+EA504=10,Fixo/30*GH$4+(DY501+DY502+DY503+EA501+EA502+EA503)*Percapita/30*GH$4+(DZ504+EB504)*Cadeirante/30*GH$4,IF(DY504+EA504&lt;=9,(DY504+EA504)*Crechee/30*GH$4)+(DZ504+EB504)*Cadeirante/30*GH$4+(DY501+DY502+DY503+EA501+EA502+EA503)*Percapita/30*GH$4)+IF(DY504+EA504&gt;=11,Fixo/30*GH$4+(DY504+EA504-10)*Crechee/30*GH$4,0),IF(C501=2,IF(DZ501+DZ502+DZ503+DZ504+EB501+EB502+EB503+EB504=1,Cadeirante/30*GH$4,IF(DZ501+DZ502+DZ503+DZ504+EB501+EB502+EB503+EB504=2,Fixo/30*GH$4,IF(DZ501+DZ502+DZ503+DZ504+EB501+EB502+EB503+EB504&gt;2,Fixo/30*GH$4+(DZ501+DZ502+DZ503+DZ504+EB501+EB502+EB503+EB504-2)*Cadeirante/30*GH$4)))+(DY501+DY502+DY503+EA501+EA502+EA503)*Percapita/30*GH$4+(DY504+EA504)*Crechee/30*GH$4,IF(C501=1,IF(DY501+DY502+DY503+DZ501+DZ502+DZ503+EA501+EA502+EA503+EB501+EB502+EB503&lt;=15,(DY501+DY502+DY503+EA501+EA502+EA503)*Percapita/30*GH$4,IF(DY501+DY502+DY503+DZ501+DZ502+DZ503+EA501+EA502+EA503+EB501+EB502+EB503&gt;=16,Fixo/30*GH$4+(DY501+DY502+DY503+DZ501+DZ502+DZ503+EA501+EA502+EA503+EB501+EB502-16)*Percapita/30*GH$4))))))</f>
        <v>0</v>
      </c>
      <c r="GI501" s="177">
        <f>IF(C501=4,SUM(EC501+EC502+EC503+EE501+EE502+EE503)*Percapita/30*GI$4+(ED501+ED502+ED503+EF501+EF502+EF503)*Cadeirante/30*GI$4,IF(C501=3,IF(EC504+EE504=10,Fixo/30*GI$4+(EC501+EC502+EC503+EE501+EE502+EE503)*Percapita/30*GI$4+(ED504+EF504)*Cadeirante/30*GI$4,IF(EC504+EE504&lt;=9,(EC504+EE504)*Crechee/30*GI$4)+(ED504+EF504)*Cadeirante/30*GI$4+(EC501+EC502+EC503+EE501+EE502+EE503)*Percapita/30*GI$4)+IF(EC504+EE504&gt;=11,Fixo/30*GI$4+(EC504+EE504-10)*Crechee/30*GI$4,0),IF(C501=2,IF(ED501+ED502+ED503+ED504+EF501+EF502+EF503+EF504=1,Cadeirante/30*GI$4,IF(ED501+ED502+ED503+ED504+EF501+EF502+EF503+EF504=2,Fixo/30*GI$4,IF(ED501+ED502+ED503+ED504+EF501+EF502+EF503+EF504&gt;2,Fixo/30*GI$4+(ED501+ED502+ED503+ED504+EF501+EF502+EF503+EF504-2)*Cadeirante/30*GI$4)))+(EC501+EC502+EC503+EE501+EE502+EE503)*Percapita/30*GI$4+(EC504+EE504)*Crechee/30*GI$4,IF(C501=1,IF(EC501+EC502+EC503+ED501+ED502+ED503+EE501+EE502+EE503+EF501+EF502+EF503&lt;=15,(EC501+EC502+EC503+EE501+EE502+EE503)*Percapita/30*GI$4,IF(EC501+EC502+EC503+ED501+ED502+ED503+EE501+EE502+EE503+EF501+EF502+EF503&gt;=16,Fixo/30*GI$4+(EC501+EC502+EC503+ED501+ED502+ED503+EE501+EE502+EE503+EF501+EF502-16)*Percapita/30*GI$4))))))</f>
        <v>0</v>
      </c>
      <c r="GJ501" s="177">
        <f>IF(C501=4,SUM(EG501+EG502+EG503+EI501+EI502+EI503)*Percapita/30*GJ$4+(EH501+EH502+EH503+EJ501+EJ502+EJ503)*Cadeirante/30*GJ$4,IF(C501=3,IF(EG504+EI504=10,Fixo/30*GJ$4+(EG501+EG502+EG503+EI501+EI502+EI503)*Percapita/30*GJ$4+(EH504+EJ504)*Cadeirante/30*GJ$4,IF(EG504+EI504&lt;=9,(EG504+EI504)*Crechee/30*GJ$4)+(EH504+EJ504)*Cadeirante/30*GJ$4+(EG501+EG502+EG503+EI501+EI502+EI503)*Percapita/30*GJ$4)+IF(EG504+EI504&gt;=11,Fixo/30*GJ$4+(EG504+EI504-10)*Crechee/30*GJ$4,0),IF(C501=2,IF(EH501+EH502+EH503+EH504+EJ501+EJ502+EJ503+EJ504=1,Cadeirante/30*GJ$4,IF(EH501+EH502+EH503+EH504+EJ501+EJ502+EJ503+EJ504=2,Fixo/30*GJ$4,IF(EH501+EH502+EH503+EH504+EJ501+EJ502+EJ503+EJ504&gt;2,Fixo/30*GJ$4+(EH501+EH502+EH503+EH504+EJ501+EJ502+EJ503+EJ504-2)*Cadeirante/30*GJ$4)))+(EG501+EG502+EG503+EI501+EI502+EI503)*Percapita/30*GJ$4+(EG504+EI504)*Crechee/30*GJ$4,IF(C501=1,IF(EG501+EG502+EG503+EH501+EH502+EH503+EI501+EI502+EI503+EJ501+EJ502+EJ503&lt;=15,(EG501+EG502+EG503+EI501+EI502+EI503)*Percapita/30*GJ$4,IF(EG501+EG502+EG503+EH501+EH502+EH503+EI501+EI502+EI503+EJ501+EJ502+EJ503&gt;=16,Fixo/30*GJ$4+(EG501+EG502+EG503+EH501+EH502+EH503+EI501+EI502+EI503+EJ501+EJ502-16)*Percapita/30*GJ$4))))))</f>
        <v>0</v>
      </c>
      <c r="GK501" s="178"/>
      <c r="GL501" s="103">
        <f t="shared" si="535"/>
        <v>0</v>
      </c>
      <c r="GM501" s="124"/>
      <c r="GN501" s="104">
        <f>SUMIF(V501:V504,"&lt;0")*Cadeirante/30*GN$4+SUMIF(X501:X504,"&lt;0")*Cadeirante/30*GN$4</f>
        <v>0</v>
      </c>
      <c r="GO501" s="104">
        <f>SUMIF(Z501:Z504,"&lt;0")*Cadeirante/30*GO$4+SUMIF(AB501:AB504,"&lt;0")*Cadeirante/30*GO$4</f>
        <v>0</v>
      </c>
      <c r="GP501" s="104">
        <f>SUMIF(AD501:AD504,"&lt;0")*Cadeirante/30*GP$4+SUMIF(AF501:AF504,"&lt;0")*Cadeirante/30*GP$4</f>
        <v>0</v>
      </c>
      <c r="GQ501" s="104">
        <f>SUMIF(AH501:AH504,"&lt;0")*Cadeirante/30*GQ$4+SUMIF(AJ501:AJ504,"&lt;0")*Cadeirante/30*GQ$4</f>
        <v>0</v>
      </c>
      <c r="GR501" s="104">
        <f>SUMIF(AL501:AL504,"&lt;0")*Cadeirante/30*GR$4+SUMIF(AN501:AN504,"&lt;0")*Cadeirante/30*GR$4</f>
        <v>0</v>
      </c>
      <c r="GS501" s="104">
        <f>SUMIF(AP501:AP504,"&lt;0")*Cadeirante/30*GS$4+SUMIF(AR501:AR504,"&lt;0")*Cadeirante/30*GS$4</f>
        <v>0</v>
      </c>
      <c r="GT501" s="104">
        <f>SUMIF(AT501:AT504,"&lt;0")*Cadeirante/30*GT$4+SUMIF(AV501:AV504,"&lt;0")*Cadeirante/30*GT$4</f>
        <v>0</v>
      </c>
      <c r="GU501" s="104">
        <f>SUMIF(AX501:AX504,"&lt;0")*Cadeirante/30*GU$4+SUMIF(AZ501:AZ504,"&lt;0")*Cadeirante/30*GU$4</f>
        <v>0</v>
      </c>
      <c r="GV501" s="104">
        <f>SUMIF(BB501:BB504,"&lt;0")*Cadeirante/30*GV$4+SUMIF(BD501:BD504,"&lt;0")*Cadeirante/30*GV$4</f>
        <v>0</v>
      </c>
      <c r="GW501" s="104">
        <f>SUMIF(BF501:BF504,"&lt;0")*Cadeirante/30*GW$4+SUMIF(BH501:BH504,"&lt;0")*Cadeirante/30*GW$4</f>
        <v>0</v>
      </c>
      <c r="GX501" s="104">
        <f>SUMIF(BJ501:BJ504,"&lt;0")*Cadeirante/30*GX$4+SUMIF(BL501:BL504,"&lt;0")*Cadeirante/30*GX$4</f>
        <v>0</v>
      </c>
      <c r="GY501" s="104">
        <f>SUMIF(BN501:BN504,"&lt;0")*Cadeirante/30*GY$4+SUMIF(BP501:BP504,"&lt;0")*Cadeirante/30*GY$4</f>
        <v>0</v>
      </c>
      <c r="GZ501" s="104">
        <f>SUMIF(BR501:BR504,"&lt;0")*Cadeirante/30*GZ$4+SUMIF(BT501:BT504,"&lt;0")*Cadeirante/30*GZ$4</f>
        <v>0</v>
      </c>
      <c r="HA501" s="104">
        <f>SUMIF(BV501:BV504,"&lt;0")*Cadeirante/30*HA$4+SUMIF(BX501:BX504,"&lt;0")*Cadeirante/30*HA$4</f>
        <v>0</v>
      </c>
      <c r="HB501" s="104">
        <f>SUMIF(BZ501:BZ504,"&lt;0")*Cadeirante/30*HB$4+SUMIF(CB501:CB504,"&lt;0")*Cadeirante/30*HB$4</f>
        <v>0</v>
      </c>
      <c r="HC501" s="104">
        <f>SUMIF(CD501:CD504,"&lt;0")*Cadeirante/30*HC$4+SUMIF(CF501:CF504,"&lt;0")*Cadeirante/30*HC$4</f>
        <v>0</v>
      </c>
      <c r="HD501" s="104">
        <f>SUMIF(CH501:CH504,"&lt;0")*Cadeirante/30*HD$4+SUMIF(CJ501:CJ504,"&lt;0")*Cadeirante/30*HD$4</f>
        <v>0</v>
      </c>
      <c r="HE501" s="104">
        <f>SUMIF(CL501:CL504,"&lt;0")*Cadeirante/30*HE$4+SUMIF(CN501:CN504,"&lt;0")*Cadeirante/30*HE$4</f>
        <v>0</v>
      </c>
      <c r="HF501" s="104">
        <f>SUMIF(CP501:CP504,"&lt;0")*Cadeirante/30*HF$4+SUMIF(CR501:CR504,"&lt;0")*Cadeirante/30*HF$4</f>
        <v>0</v>
      </c>
      <c r="HG501" s="104">
        <f>SUMIF(CT501:CT504,"&lt;0")*Cadeirante/30*HG$4+SUMIF(CV501:CV504,"&lt;0")*Cadeirante/30*HG$4</f>
        <v>0</v>
      </c>
      <c r="HH501" s="104">
        <f>SUMIF(CX501:CX504,"&lt;0")*Cadeirante/30*HH$4+SUMIF(CZ501:CZ504,"&lt;0")*Cadeirante/30*HH$4</f>
        <v>0</v>
      </c>
      <c r="HI501" s="104">
        <f>SUMIF(DB501:DB504,"&lt;0")*Cadeirante/30*HI$4+SUMIF(DD501:DD504,"&lt;0")*Cadeirante/30*HI$4</f>
        <v>0</v>
      </c>
      <c r="HJ501" s="104">
        <f>SUMIF(DF501:DF504,"&lt;0")*Cadeirante/30*HJ$4+SUMIF(DH501:DH504,"&lt;0")*Cadeirante/30*HJ$4</f>
        <v>0</v>
      </c>
      <c r="HK501" s="104">
        <f>SUMIF(DJ501:DJ504,"&lt;0")*Cadeirante/30*HK$4+SUMIF(DL501:DL504,"&lt;0")*Cadeirante/30*HK$4</f>
        <v>0</v>
      </c>
      <c r="HL501" s="104">
        <f>SUMIF(DN501:DN504,"&lt;0")*Cadeirante/30*HL$4+SUMIF(DP501:DP504,"&lt;0")*Cadeirante/30*HL$4</f>
        <v>0</v>
      </c>
      <c r="HM501" s="104">
        <f>SUMIF(DR501:DR504,"&lt;0")*Cadeirante/30*HM$4+SUMIF(DT501:DT504,"&lt;0")*Cadeirante/30*HM$4</f>
        <v>0</v>
      </c>
      <c r="HN501" s="104">
        <f>SUMIF(DV501:DV504,"&lt;0")*Cadeirante/30*HN$4+SUMIF(DX501:DX504,"&lt;0")*Cadeirante/30*HN$4</f>
        <v>0</v>
      </c>
      <c r="HO501" s="104">
        <f>SUMIF(DZ501:DZ504,"&lt;0")*Cadeirante/30*HO$4+SUMIF(EB501:EB504,"&lt;0")*Cadeirante/30*HO$4</f>
        <v>0</v>
      </c>
      <c r="HP501" s="104">
        <f>SUMIF(ED501:ED504,"&lt;0")*Cadeirante/30*HP$4+SUMIF(EF501:EF504,"&lt;0")*Cadeirante/30*HP$4</f>
        <v>0</v>
      </c>
      <c r="HQ501" s="64"/>
      <c r="HR501" s="64"/>
      <c r="HS501" s="64"/>
      <c r="HT501" s="64"/>
      <c r="HU501" s="64"/>
      <c r="HV501" s="64"/>
      <c r="HW501" s="176">
        <v>17629.309999999998</v>
      </c>
      <c r="HX501" s="64"/>
      <c r="HY501" s="280">
        <f>IF(ISTEXT(EM501), VALUE(EM501), EM501)</f>
        <v>0</v>
      </c>
      <c r="HZ501" s="280">
        <f>IF(ISTEXT(EN501), VALUE(EN501), EN501)</f>
        <v>0</v>
      </c>
      <c r="IA501" s="280">
        <f>IF(ISTEXT(EO501), VALUE(EO501), EO501)</f>
        <v>0</v>
      </c>
      <c r="IB501" s="64" t="b">
        <f>HW501=FE501</f>
        <v>0</v>
      </c>
      <c r="IC501" s="64"/>
    </row>
    <row r="502" spans="1:237" s="106" customFormat="1" ht="22.5" customHeight="1" x14ac:dyDescent="0.25">
      <c r="A502" s="368" t="s">
        <v>3649</v>
      </c>
      <c r="B502" s="369" t="s">
        <v>3650</v>
      </c>
      <c r="C502" s="370" t="s">
        <v>3301</v>
      </c>
      <c r="D502" s="371" t="s">
        <v>3651</v>
      </c>
      <c r="E502" s="371" t="s">
        <v>3652</v>
      </c>
      <c r="F502" s="372" t="s">
        <v>3224</v>
      </c>
      <c r="G502" s="372" t="s">
        <v>3225</v>
      </c>
      <c r="H502" s="373" t="s">
        <v>200</v>
      </c>
      <c r="I502" s="374" t="s">
        <v>3653</v>
      </c>
      <c r="J502" s="421" t="s">
        <v>3300</v>
      </c>
      <c r="K502" s="421" t="s">
        <v>3234</v>
      </c>
      <c r="L502" s="329">
        <f>CONTINUA!BV502</f>
        <v>0</v>
      </c>
      <c r="M502" s="329">
        <f>CONTINUA!BW502</f>
        <v>0</v>
      </c>
      <c r="N502" s="895"/>
      <c r="O502" s="896" t="s">
        <v>4046</v>
      </c>
      <c r="P502" s="897" t="s">
        <v>4035</v>
      </c>
      <c r="Q502" s="400"/>
      <c r="R502" s="401"/>
      <c r="S502" s="400"/>
      <c r="T502" s="401"/>
      <c r="U502" s="400"/>
      <c r="V502" s="401"/>
      <c r="W502" s="400"/>
      <c r="X502" s="401"/>
      <c r="Y502" s="400"/>
      <c r="Z502" s="401"/>
      <c r="AA502" s="400"/>
      <c r="AB502" s="401"/>
      <c r="AC502" s="400"/>
      <c r="AD502" s="401"/>
      <c r="AE502" s="400"/>
      <c r="AF502" s="401"/>
      <c r="AG502" s="400"/>
      <c r="AH502" s="401"/>
      <c r="AI502" s="400"/>
      <c r="AJ502" s="401"/>
      <c r="AK502" s="400"/>
      <c r="AL502" s="401"/>
      <c r="AM502" s="400"/>
      <c r="AN502" s="401"/>
      <c r="AO502" s="400"/>
      <c r="AP502" s="401"/>
      <c r="AQ502" s="400"/>
      <c r="AR502" s="401"/>
      <c r="AS502" s="400"/>
      <c r="AT502" s="401"/>
      <c r="AU502" s="400"/>
      <c r="AV502" s="401"/>
      <c r="AW502" s="400"/>
      <c r="AX502" s="401"/>
      <c r="AY502" s="400"/>
      <c r="AZ502" s="401"/>
      <c r="BA502" s="400"/>
      <c r="BB502" s="401"/>
      <c r="BC502" s="400"/>
      <c r="BD502" s="401"/>
      <c r="BE502" s="400"/>
      <c r="BF502" s="401"/>
      <c r="BG502" s="400"/>
      <c r="BH502" s="401"/>
      <c r="BI502" s="400"/>
      <c r="BJ502" s="401"/>
      <c r="BK502" s="400"/>
      <c r="BL502" s="401"/>
      <c r="BM502" s="400"/>
      <c r="BN502" s="401"/>
      <c r="BO502" s="400"/>
      <c r="BP502" s="401"/>
      <c r="BQ502" s="400"/>
      <c r="BR502" s="401"/>
      <c r="BS502" s="400"/>
      <c r="BT502" s="401"/>
      <c r="BU502" s="400"/>
      <c r="BV502" s="401"/>
      <c r="BW502" s="400"/>
      <c r="BX502" s="401"/>
      <c r="BY502" s="400"/>
      <c r="BZ502" s="401"/>
      <c r="CA502" s="400"/>
      <c r="CB502" s="401"/>
      <c r="CC502" s="400"/>
      <c r="CD502" s="401"/>
      <c r="CE502" s="400"/>
      <c r="CF502" s="401"/>
      <c r="CG502" s="400"/>
      <c r="CH502" s="401"/>
      <c r="CI502" s="400"/>
      <c r="CJ502" s="401"/>
      <c r="CK502" s="400"/>
      <c r="CL502" s="401"/>
      <c r="CM502" s="400"/>
      <c r="CN502" s="401"/>
      <c r="CO502" s="400"/>
      <c r="CP502" s="401"/>
      <c r="CQ502" s="400"/>
      <c r="CR502" s="401"/>
      <c r="CS502" s="400"/>
      <c r="CT502" s="401"/>
      <c r="CU502" s="400"/>
      <c r="CV502" s="401"/>
      <c r="CW502" s="400"/>
      <c r="CX502" s="401"/>
      <c r="CY502" s="400"/>
      <c r="CZ502" s="401"/>
      <c r="DA502" s="400"/>
      <c r="DB502" s="401"/>
      <c r="DC502" s="400"/>
      <c r="DD502" s="401"/>
      <c r="DE502" s="400"/>
      <c r="DF502" s="401"/>
      <c r="DG502" s="400"/>
      <c r="DH502" s="401"/>
      <c r="DI502" s="400"/>
      <c r="DJ502" s="401"/>
      <c r="DK502" s="400"/>
      <c r="DL502" s="401"/>
      <c r="DM502" s="400"/>
      <c r="DN502" s="401"/>
      <c r="DO502" s="400"/>
      <c r="DP502" s="401"/>
      <c r="DQ502" s="400"/>
      <c r="DR502" s="401"/>
      <c r="DS502" s="400"/>
      <c r="DT502" s="401"/>
      <c r="DU502" s="400"/>
      <c r="DV502" s="401"/>
      <c r="DW502" s="400"/>
      <c r="DX502" s="401"/>
      <c r="DY502" s="400"/>
      <c r="DZ502" s="401"/>
      <c r="EA502" s="400"/>
      <c r="EB502" s="401"/>
      <c r="EC502" s="400"/>
      <c r="ED502" s="401"/>
      <c r="EE502" s="400"/>
      <c r="EF502" s="401"/>
      <c r="EG502" s="400"/>
      <c r="EH502" s="401"/>
      <c r="EI502" s="400"/>
      <c r="EJ502" s="447"/>
      <c r="EK502" s="511"/>
      <c r="EL502" s="514"/>
      <c r="EM502" s="448"/>
      <c r="EN502" s="344"/>
      <c r="EO502" s="345"/>
      <c r="EP502" s="171">
        <f t="shared" si="528"/>
        <v>0</v>
      </c>
      <c r="EQ502" s="171">
        <f t="shared" si="529"/>
        <v>0</v>
      </c>
      <c r="ER502" s="171">
        <f t="shared" si="530"/>
        <v>0</v>
      </c>
      <c r="ES502" s="171">
        <f t="shared" si="531"/>
        <v>0</v>
      </c>
      <c r="ET502" s="171">
        <f t="shared" si="532"/>
        <v>0</v>
      </c>
      <c r="EU502" s="171">
        <f t="shared" si="533"/>
        <v>0</v>
      </c>
      <c r="EV502" s="172">
        <f t="shared" si="534"/>
        <v>0</v>
      </c>
      <c r="EW502" s="173"/>
      <c r="EX502" s="248">
        <f t="shared" si="576"/>
        <v>0</v>
      </c>
      <c r="EY502" s="174">
        <f>(L502*regular)+(M502*Cadeirantee)</f>
        <v>0</v>
      </c>
      <c r="EZ502" s="249">
        <f>SUMIF(FG502:GJ502,"&gt;0")</f>
        <v>0</v>
      </c>
      <c r="FA502" s="249">
        <f>SUMIF(FG502:GJ502,"&lt;0")+SUMIF(GN502:HP502,"&lt;0")</f>
        <v>0</v>
      </c>
      <c r="FB502" s="174">
        <v>0</v>
      </c>
      <c r="FC502" s="126">
        <f>N502*km*'VALORES TABELA'!$B$13</f>
        <v>0</v>
      </c>
      <c r="FD502" s="250">
        <f t="shared" ref="FD502:FD505" si="577">GL502</f>
        <v>0</v>
      </c>
      <c r="FE502" s="105"/>
      <c r="FF502" s="119"/>
      <c r="FG502" s="119"/>
      <c r="FH502" s="119"/>
      <c r="FI502" s="119"/>
      <c r="FJ502" s="119"/>
      <c r="FK502" s="119"/>
      <c r="FL502" s="119"/>
      <c r="FM502" s="119"/>
      <c r="FN502" s="119"/>
      <c r="FO502" s="119"/>
      <c r="FP502" s="119"/>
      <c r="FQ502" s="119"/>
      <c r="FR502" s="119"/>
      <c r="FS502" s="119"/>
      <c r="FT502" s="119"/>
      <c r="FU502" s="119"/>
      <c r="FV502" s="119"/>
      <c r="FW502" s="119"/>
      <c r="FX502" s="119"/>
      <c r="FY502" s="119"/>
      <c r="FZ502" s="119"/>
      <c r="GA502" s="119"/>
      <c r="GB502" s="119"/>
      <c r="GC502" s="119"/>
      <c r="GD502" s="119"/>
      <c r="GE502" s="119"/>
      <c r="GF502" s="119"/>
      <c r="GG502" s="119"/>
      <c r="GH502" s="119"/>
      <c r="GI502" s="119"/>
      <c r="GJ502" s="119"/>
      <c r="GK502" s="251"/>
      <c r="GL502" s="103">
        <f t="shared" si="535"/>
        <v>0</v>
      </c>
      <c r="GM502" s="124"/>
      <c r="GN502" s="104"/>
      <c r="GO502" s="104"/>
      <c r="GP502" s="104"/>
      <c r="GQ502" s="104"/>
      <c r="GR502" s="104"/>
      <c r="GS502" s="104"/>
      <c r="GT502" s="104"/>
      <c r="GU502" s="104"/>
      <c r="GV502" s="104"/>
      <c r="GW502" s="104"/>
      <c r="GX502" s="104"/>
      <c r="GY502" s="104"/>
      <c r="GZ502" s="104"/>
      <c r="HA502" s="104"/>
      <c r="HB502" s="104"/>
      <c r="HC502" s="104"/>
      <c r="HD502" s="104"/>
      <c r="HE502" s="104"/>
      <c r="HF502" s="104"/>
      <c r="HG502" s="104"/>
      <c r="HH502" s="104"/>
      <c r="HI502" s="104"/>
      <c r="HJ502" s="104"/>
      <c r="HK502" s="104"/>
      <c r="HL502" s="104"/>
      <c r="HM502" s="104"/>
      <c r="HN502" s="104"/>
      <c r="HO502" s="104"/>
      <c r="HP502" s="104"/>
      <c r="HQ502" s="64"/>
      <c r="HR502" s="64"/>
      <c r="HS502" s="64"/>
      <c r="HT502" s="64"/>
      <c r="HU502" s="64"/>
      <c r="HV502" s="64"/>
      <c r="HW502" s="105"/>
      <c r="HX502" s="64"/>
      <c r="HY502" s="280">
        <f t="shared" ref="HY502:HY505" si="578">IF(ISTEXT(EM502), VALUE(EM502), EM502)</f>
        <v>0</v>
      </c>
      <c r="HZ502" s="280">
        <f t="shared" ref="HZ502:HZ505" si="579">IF(ISTEXT(EN502), VALUE(EN502), EN502)</f>
        <v>0</v>
      </c>
      <c r="IA502" s="280">
        <f t="shared" ref="IA502:IA505" si="580">IF(ISTEXT(EO502), VALUE(EO502), EO502)</f>
        <v>0</v>
      </c>
      <c r="IB502" s="64"/>
      <c r="IC502" s="64"/>
    </row>
    <row r="503" spans="1:237" s="106" customFormat="1" ht="22.5" customHeight="1" x14ac:dyDescent="0.25">
      <c r="A503" s="368" t="s">
        <v>3649</v>
      </c>
      <c r="B503" s="369" t="s">
        <v>3650</v>
      </c>
      <c r="C503" s="375" t="s">
        <v>3301</v>
      </c>
      <c r="D503" s="371" t="s">
        <v>3651</v>
      </c>
      <c r="E503" s="371" t="s">
        <v>3652</v>
      </c>
      <c r="F503" s="376" t="s">
        <v>3224</v>
      </c>
      <c r="G503" s="376" t="s">
        <v>3225</v>
      </c>
      <c r="H503" s="373" t="s">
        <v>200</v>
      </c>
      <c r="I503" s="374" t="s">
        <v>3653</v>
      </c>
      <c r="J503" s="421" t="s">
        <v>3300</v>
      </c>
      <c r="K503" s="422" t="s">
        <v>3235</v>
      </c>
      <c r="L503" s="329">
        <f>CONTINUA!BV503</f>
        <v>0</v>
      </c>
      <c r="M503" s="329">
        <f>CONTINUA!BW503</f>
        <v>0</v>
      </c>
      <c r="N503" s="895"/>
      <c r="O503" s="896" t="s">
        <v>4046</v>
      </c>
      <c r="P503" s="897" t="s">
        <v>4035</v>
      </c>
      <c r="Q503" s="400"/>
      <c r="R503" s="401"/>
      <c r="S503" s="400"/>
      <c r="T503" s="401"/>
      <c r="U503" s="400"/>
      <c r="V503" s="401"/>
      <c r="W503" s="400"/>
      <c r="X503" s="401"/>
      <c r="Y503" s="400"/>
      <c r="Z503" s="401"/>
      <c r="AA503" s="400"/>
      <c r="AB503" s="401"/>
      <c r="AC503" s="400"/>
      <c r="AD503" s="401"/>
      <c r="AE503" s="400"/>
      <c r="AF503" s="401"/>
      <c r="AG503" s="400"/>
      <c r="AH503" s="401"/>
      <c r="AI503" s="400"/>
      <c r="AJ503" s="401"/>
      <c r="AK503" s="400"/>
      <c r="AL503" s="401"/>
      <c r="AM503" s="400"/>
      <c r="AN503" s="401"/>
      <c r="AO503" s="400"/>
      <c r="AP503" s="401"/>
      <c r="AQ503" s="400"/>
      <c r="AR503" s="401"/>
      <c r="AS503" s="400"/>
      <c r="AT503" s="401"/>
      <c r="AU503" s="400"/>
      <c r="AV503" s="401"/>
      <c r="AW503" s="400"/>
      <c r="AX503" s="401"/>
      <c r="AY503" s="400"/>
      <c r="AZ503" s="401"/>
      <c r="BA503" s="400"/>
      <c r="BB503" s="401"/>
      <c r="BC503" s="400"/>
      <c r="BD503" s="401"/>
      <c r="BE503" s="400"/>
      <c r="BF503" s="401"/>
      <c r="BG503" s="400"/>
      <c r="BH503" s="401"/>
      <c r="BI503" s="400"/>
      <c r="BJ503" s="401"/>
      <c r="BK503" s="400"/>
      <c r="BL503" s="401"/>
      <c r="BM503" s="400"/>
      <c r="BN503" s="401"/>
      <c r="BO503" s="400"/>
      <c r="BP503" s="401"/>
      <c r="BQ503" s="400"/>
      <c r="BR503" s="401"/>
      <c r="BS503" s="400"/>
      <c r="BT503" s="401"/>
      <c r="BU503" s="400"/>
      <c r="BV503" s="401"/>
      <c r="BW503" s="400"/>
      <c r="BX503" s="401"/>
      <c r="BY503" s="400"/>
      <c r="BZ503" s="401"/>
      <c r="CA503" s="400"/>
      <c r="CB503" s="401"/>
      <c r="CC503" s="400"/>
      <c r="CD503" s="401"/>
      <c r="CE503" s="400"/>
      <c r="CF503" s="401"/>
      <c r="CG503" s="400"/>
      <c r="CH503" s="401"/>
      <c r="CI503" s="400"/>
      <c r="CJ503" s="401"/>
      <c r="CK503" s="400"/>
      <c r="CL503" s="401"/>
      <c r="CM503" s="400"/>
      <c r="CN503" s="401"/>
      <c r="CO503" s="400"/>
      <c r="CP503" s="401"/>
      <c r="CQ503" s="400"/>
      <c r="CR503" s="401"/>
      <c r="CS503" s="400"/>
      <c r="CT503" s="401"/>
      <c r="CU503" s="400"/>
      <c r="CV503" s="401"/>
      <c r="CW503" s="400"/>
      <c r="CX503" s="401"/>
      <c r="CY503" s="400"/>
      <c r="CZ503" s="401"/>
      <c r="DA503" s="400"/>
      <c r="DB503" s="401"/>
      <c r="DC503" s="400"/>
      <c r="DD503" s="401"/>
      <c r="DE503" s="400"/>
      <c r="DF503" s="401"/>
      <c r="DG503" s="400"/>
      <c r="DH503" s="401"/>
      <c r="DI503" s="400"/>
      <c r="DJ503" s="401"/>
      <c r="DK503" s="400"/>
      <c r="DL503" s="401"/>
      <c r="DM503" s="400"/>
      <c r="DN503" s="401"/>
      <c r="DO503" s="400"/>
      <c r="DP503" s="401"/>
      <c r="DQ503" s="400"/>
      <c r="DR503" s="401"/>
      <c r="DS503" s="400"/>
      <c r="DT503" s="401"/>
      <c r="DU503" s="400"/>
      <c r="DV503" s="401"/>
      <c r="DW503" s="400"/>
      <c r="DX503" s="401"/>
      <c r="DY503" s="400"/>
      <c r="DZ503" s="401"/>
      <c r="EA503" s="400"/>
      <c r="EB503" s="401"/>
      <c r="EC503" s="400"/>
      <c r="ED503" s="401"/>
      <c r="EE503" s="400"/>
      <c r="EF503" s="401"/>
      <c r="EG503" s="400"/>
      <c r="EH503" s="401"/>
      <c r="EI503" s="400"/>
      <c r="EJ503" s="447"/>
      <c r="EK503" s="511"/>
      <c r="EL503" s="514"/>
      <c r="EM503" s="448"/>
      <c r="EN503" s="344"/>
      <c r="EO503" s="345"/>
      <c r="EP503" s="171">
        <f t="shared" si="528"/>
        <v>0</v>
      </c>
      <c r="EQ503" s="171">
        <f t="shared" si="529"/>
        <v>0</v>
      </c>
      <c r="ER503" s="171">
        <f t="shared" si="530"/>
        <v>0</v>
      </c>
      <c r="ES503" s="171">
        <f t="shared" si="531"/>
        <v>0</v>
      </c>
      <c r="ET503" s="171">
        <f t="shared" si="532"/>
        <v>0</v>
      </c>
      <c r="EU503" s="171">
        <f t="shared" si="533"/>
        <v>0</v>
      </c>
      <c r="EV503" s="172">
        <f t="shared" si="534"/>
        <v>0</v>
      </c>
      <c r="EW503" s="125"/>
      <c r="EX503" s="248">
        <f t="shared" si="576"/>
        <v>0</v>
      </c>
      <c r="EY503" s="174">
        <f>(L503*regular)+(M503*Cadeirantee)</f>
        <v>0</v>
      </c>
      <c r="EZ503" s="249">
        <f>SUMIF(FG503:GJ503,"&gt;0")</f>
        <v>0</v>
      </c>
      <c r="FA503" s="249">
        <f>SUMIF(FG503:GJ503,"&lt;0")+SUMIF(GN503:HP503,"&lt;0")</f>
        <v>0</v>
      </c>
      <c r="FB503" s="174">
        <v>0</v>
      </c>
      <c r="FC503" s="126">
        <f>N503*km*'VALORES TABELA'!$B$13</f>
        <v>0</v>
      </c>
      <c r="FD503" s="250">
        <f t="shared" si="577"/>
        <v>0</v>
      </c>
      <c r="FE503" s="105"/>
      <c r="FF503" s="108"/>
      <c r="FG503" s="108"/>
      <c r="FH503" s="108"/>
      <c r="FI503" s="108"/>
      <c r="FJ503" s="108"/>
      <c r="FK503" s="108"/>
      <c r="FL503" s="108"/>
      <c r="FM503" s="108"/>
      <c r="FN503" s="108"/>
      <c r="FO503" s="108"/>
      <c r="FP503" s="108"/>
      <c r="FQ503" s="108"/>
      <c r="FR503" s="108"/>
      <c r="FS503" s="108"/>
      <c r="FT503" s="108"/>
      <c r="FU503" s="108"/>
      <c r="FV503" s="108"/>
      <c r="FW503" s="108"/>
      <c r="FX503" s="108"/>
      <c r="FY503" s="108"/>
      <c r="FZ503" s="108"/>
      <c r="GA503" s="108"/>
      <c r="GB503" s="108"/>
      <c r="GC503" s="108"/>
      <c r="GD503" s="108"/>
      <c r="GE503" s="108"/>
      <c r="GF503" s="108"/>
      <c r="GG503" s="108"/>
      <c r="GH503" s="108"/>
      <c r="GI503" s="108"/>
      <c r="GJ503" s="108"/>
      <c r="GK503" s="251"/>
      <c r="GL503" s="103">
        <f t="shared" si="535"/>
        <v>0</v>
      </c>
      <c r="GM503" s="124"/>
      <c r="GN503" s="104"/>
      <c r="GO503" s="104"/>
      <c r="GP503" s="104"/>
      <c r="GQ503" s="104"/>
      <c r="GR503" s="104"/>
      <c r="GS503" s="104"/>
      <c r="GT503" s="104"/>
      <c r="GU503" s="104"/>
      <c r="GV503" s="104"/>
      <c r="GW503" s="104"/>
      <c r="GX503" s="104"/>
      <c r="GY503" s="104"/>
      <c r="GZ503" s="104"/>
      <c r="HA503" s="104"/>
      <c r="HB503" s="104"/>
      <c r="HC503" s="104"/>
      <c r="HD503" s="104"/>
      <c r="HE503" s="104"/>
      <c r="HF503" s="104"/>
      <c r="HG503" s="104"/>
      <c r="HH503" s="104"/>
      <c r="HI503" s="104"/>
      <c r="HJ503" s="104"/>
      <c r="HK503" s="104"/>
      <c r="HL503" s="104"/>
      <c r="HM503" s="104"/>
      <c r="HN503" s="104"/>
      <c r="HO503" s="104"/>
      <c r="HP503" s="104"/>
      <c r="HQ503" s="64"/>
      <c r="HR503" s="64"/>
      <c r="HS503" s="64"/>
      <c r="HT503" s="64"/>
      <c r="HU503" s="64"/>
      <c r="HV503" s="64"/>
      <c r="HW503" s="105"/>
      <c r="HX503" s="64"/>
      <c r="HY503" s="280">
        <f t="shared" si="578"/>
        <v>0</v>
      </c>
      <c r="HZ503" s="280">
        <f t="shared" si="579"/>
        <v>0</v>
      </c>
      <c r="IA503" s="280">
        <f t="shared" si="580"/>
        <v>0</v>
      </c>
      <c r="IB503" s="64"/>
      <c r="IC503" s="64"/>
    </row>
    <row r="504" spans="1:237" s="106" customFormat="1" ht="22.5" customHeight="1" x14ac:dyDescent="0.25">
      <c r="A504" s="368" t="s">
        <v>3649</v>
      </c>
      <c r="B504" s="369" t="s">
        <v>3650</v>
      </c>
      <c r="C504" s="375" t="s">
        <v>3301</v>
      </c>
      <c r="D504" s="371" t="s">
        <v>3651</v>
      </c>
      <c r="E504" s="371" t="s">
        <v>3652</v>
      </c>
      <c r="F504" s="376" t="s">
        <v>3224</v>
      </c>
      <c r="G504" s="376" t="s">
        <v>3225</v>
      </c>
      <c r="H504" s="373" t="s">
        <v>200</v>
      </c>
      <c r="I504" s="374" t="s">
        <v>3653</v>
      </c>
      <c r="J504" s="421" t="s">
        <v>3300</v>
      </c>
      <c r="K504" s="423" t="s">
        <v>3236</v>
      </c>
      <c r="L504" s="329">
        <f>CONTINUA!BV504</f>
        <v>0</v>
      </c>
      <c r="M504" s="329">
        <f>CONTINUA!BW504</f>
        <v>0</v>
      </c>
      <c r="N504" s="895"/>
      <c r="O504" s="896" t="s">
        <v>4046</v>
      </c>
      <c r="P504" s="897" t="s">
        <v>4035</v>
      </c>
      <c r="Q504" s="400">
        <v>23</v>
      </c>
      <c r="R504" s="401"/>
      <c r="S504" s="400"/>
      <c r="T504" s="401"/>
      <c r="U504" s="400"/>
      <c r="V504" s="401"/>
      <c r="W504" s="400"/>
      <c r="X504" s="401"/>
      <c r="Y504" s="400"/>
      <c r="Z504" s="401"/>
      <c r="AA504" s="400"/>
      <c r="AB504" s="401"/>
      <c r="AC504" s="400"/>
      <c r="AD504" s="401"/>
      <c r="AE504" s="400"/>
      <c r="AF504" s="401"/>
      <c r="AG504" s="400"/>
      <c r="AH504" s="401"/>
      <c r="AI504" s="400"/>
      <c r="AJ504" s="401"/>
      <c r="AK504" s="400"/>
      <c r="AL504" s="401"/>
      <c r="AM504" s="400"/>
      <c r="AN504" s="401"/>
      <c r="AO504" s="400"/>
      <c r="AP504" s="401"/>
      <c r="AQ504" s="400"/>
      <c r="AR504" s="401"/>
      <c r="AS504" s="400"/>
      <c r="AT504" s="401"/>
      <c r="AU504" s="400"/>
      <c r="AV504" s="401"/>
      <c r="AW504" s="400"/>
      <c r="AX504" s="401"/>
      <c r="AY504" s="400"/>
      <c r="AZ504" s="401"/>
      <c r="BA504" s="400"/>
      <c r="BB504" s="401"/>
      <c r="BC504" s="400"/>
      <c r="BD504" s="401"/>
      <c r="BE504" s="400"/>
      <c r="BF504" s="401"/>
      <c r="BG504" s="400"/>
      <c r="BH504" s="401"/>
      <c r="BI504" s="400"/>
      <c r="BJ504" s="401"/>
      <c r="BK504" s="400"/>
      <c r="BL504" s="401"/>
      <c r="BM504" s="400"/>
      <c r="BN504" s="401"/>
      <c r="BO504" s="400"/>
      <c r="BP504" s="401"/>
      <c r="BQ504" s="400"/>
      <c r="BR504" s="401"/>
      <c r="BS504" s="400"/>
      <c r="BT504" s="401"/>
      <c r="BU504" s="400"/>
      <c r="BV504" s="401"/>
      <c r="BW504" s="400"/>
      <c r="BX504" s="401"/>
      <c r="BY504" s="400"/>
      <c r="BZ504" s="401"/>
      <c r="CA504" s="400"/>
      <c r="CB504" s="401"/>
      <c r="CC504" s="400"/>
      <c r="CD504" s="401"/>
      <c r="CE504" s="400"/>
      <c r="CF504" s="401"/>
      <c r="CG504" s="400"/>
      <c r="CH504" s="401"/>
      <c r="CI504" s="400"/>
      <c r="CJ504" s="401"/>
      <c r="CK504" s="400"/>
      <c r="CL504" s="401"/>
      <c r="CM504" s="400"/>
      <c r="CN504" s="401"/>
      <c r="CO504" s="400"/>
      <c r="CP504" s="401"/>
      <c r="CQ504" s="400"/>
      <c r="CR504" s="401"/>
      <c r="CS504" s="400"/>
      <c r="CT504" s="401"/>
      <c r="CU504" s="400"/>
      <c r="CV504" s="401"/>
      <c r="CW504" s="400"/>
      <c r="CX504" s="401"/>
      <c r="CY504" s="400"/>
      <c r="CZ504" s="401"/>
      <c r="DA504" s="400"/>
      <c r="DB504" s="401"/>
      <c r="DC504" s="400"/>
      <c r="DD504" s="401"/>
      <c r="DE504" s="400"/>
      <c r="DF504" s="401"/>
      <c r="DG504" s="400"/>
      <c r="DH504" s="401"/>
      <c r="DI504" s="400"/>
      <c r="DJ504" s="401"/>
      <c r="DK504" s="400"/>
      <c r="DL504" s="401"/>
      <c r="DM504" s="400"/>
      <c r="DN504" s="401"/>
      <c r="DO504" s="400"/>
      <c r="DP504" s="401"/>
      <c r="DQ504" s="400"/>
      <c r="DR504" s="401"/>
      <c r="DS504" s="400"/>
      <c r="DT504" s="401"/>
      <c r="DU504" s="400"/>
      <c r="DV504" s="401"/>
      <c r="DW504" s="400"/>
      <c r="DX504" s="401"/>
      <c r="DY504" s="400"/>
      <c r="DZ504" s="401"/>
      <c r="EA504" s="400"/>
      <c r="EB504" s="401"/>
      <c r="EC504" s="400"/>
      <c r="ED504" s="401"/>
      <c r="EE504" s="400"/>
      <c r="EF504" s="401"/>
      <c r="EG504" s="400"/>
      <c r="EH504" s="401"/>
      <c r="EI504" s="400"/>
      <c r="EJ504" s="447"/>
      <c r="EK504" s="511"/>
      <c r="EL504" s="514"/>
      <c r="EM504" s="448"/>
      <c r="EN504" s="344"/>
      <c r="EO504" s="345"/>
      <c r="EP504" s="171">
        <f t="shared" si="528"/>
        <v>23</v>
      </c>
      <c r="EQ504" s="171">
        <f t="shared" si="529"/>
        <v>0</v>
      </c>
      <c r="ER504" s="171">
        <f t="shared" si="530"/>
        <v>0</v>
      </c>
      <c r="ES504" s="171">
        <f t="shared" si="531"/>
        <v>0</v>
      </c>
      <c r="ET504" s="171">
        <f t="shared" si="532"/>
        <v>0</v>
      </c>
      <c r="EU504" s="171">
        <f t="shared" si="533"/>
        <v>0</v>
      </c>
      <c r="EV504" s="172">
        <f t="shared" si="534"/>
        <v>23</v>
      </c>
      <c r="EW504" s="127"/>
      <c r="EX504" s="248">
        <f t="shared" si="576"/>
        <v>0</v>
      </c>
      <c r="EY504" s="174">
        <f>(L504*regular)+(M504*Cadeirantee)</f>
        <v>0</v>
      </c>
      <c r="EZ504" s="249">
        <f>SUMIF(FG504:GJ504,"&gt;0")</f>
        <v>0</v>
      </c>
      <c r="FA504" s="249">
        <f>SUMIF(FG504:GJ504,"&lt;0")+SUMIF(GN504:HP504,"&lt;0")</f>
        <v>0</v>
      </c>
      <c r="FB504" s="174">
        <v>0</v>
      </c>
      <c r="FC504" s="126">
        <f>N504*km*'VALORES TABELA'!$B$13</f>
        <v>0</v>
      </c>
      <c r="FD504" s="250">
        <f t="shared" si="577"/>
        <v>0</v>
      </c>
      <c r="FE504" s="105"/>
      <c r="FF504" s="118"/>
      <c r="FG504" s="118"/>
      <c r="FH504" s="118"/>
      <c r="FI504" s="118"/>
      <c r="FJ504" s="118"/>
      <c r="FK504" s="118"/>
      <c r="FL504" s="118"/>
      <c r="FM504" s="118"/>
      <c r="FN504" s="118"/>
      <c r="FO504" s="118"/>
      <c r="FP504" s="118"/>
      <c r="FQ504" s="118"/>
      <c r="FR504" s="118"/>
      <c r="FS504" s="118"/>
      <c r="FT504" s="118"/>
      <c r="FU504" s="118"/>
      <c r="FV504" s="118"/>
      <c r="FW504" s="118"/>
      <c r="FX504" s="118"/>
      <c r="FY504" s="118"/>
      <c r="FZ504" s="118"/>
      <c r="GA504" s="118"/>
      <c r="GB504" s="118"/>
      <c r="GC504" s="118"/>
      <c r="GD504" s="118"/>
      <c r="GE504" s="118"/>
      <c r="GF504" s="118"/>
      <c r="GG504" s="118"/>
      <c r="GH504" s="118"/>
      <c r="GI504" s="118"/>
      <c r="GJ504" s="118"/>
      <c r="GK504" s="252"/>
      <c r="GL504" s="103">
        <f t="shared" si="535"/>
        <v>0</v>
      </c>
      <c r="GM504" s="124"/>
      <c r="GN504" s="104"/>
      <c r="GO504" s="104"/>
      <c r="GP504" s="104"/>
      <c r="GQ504" s="104"/>
      <c r="GR504" s="104"/>
      <c r="GS504" s="104"/>
      <c r="GT504" s="104"/>
      <c r="GU504" s="104"/>
      <c r="GV504" s="104"/>
      <c r="GW504" s="104"/>
      <c r="GX504" s="104"/>
      <c r="GY504" s="104"/>
      <c r="GZ504" s="104"/>
      <c r="HA504" s="104"/>
      <c r="HB504" s="104"/>
      <c r="HC504" s="104"/>
      <c r="HD504" s="104"/>
      <c r="HE504" s="104"/>
      <c r="HF504" s="104"/>
      <c r="HG504" s="104"/>
      <c r="HH504" s="104"/>
      <c r="HI504" s="104"/>
      <c r="HJ504" s="104"/>
      <c r="HK504" s="104"/>
      <c r="HL504" s="104"/>
      <c r="HM504" s="104"/>
      <c r="HN504" s="104"/>
      <c r="HO504" s="104"/>
      <c r="HP504" s="104"/>
      <c r="HQ504" s="64"/>
      <c r="HR504" s="65"/>
      <c r="HS504" s="65"/>
      <c r="HT504" s="65"/>
      <c r="HU504" s="65"/>
      <c r="HV504" s="65"/>
      <c r="HW504" s="105"/>
      <c r="HX504" s="65"/>
      <c r="HY504" s="280">
        <f t="shared" si="578"/>
        <v>0</v>
      </c>
      <c r="HZ504" s="280">
        <f t="shared" si="579"/>
        <v>0</v>
      </c>
      <c r="IA504" s="280">
        <f t="shared" si="580"/>
        <v>0</v>
      </c>
      <c r="IB504" s="65"/>
      <c r="IC504" s="65"/>
    </row>
    <row r="505" spans="1:237" s="106" customFormat="1" ht="22.5" customHeight="1" thickBot="1" x14ac:dyDescent="0.3">
      <c r="A505" s="377" t="s">
        <v>3649</v>
      </c>
      <c r="B505" s="378" t="s">
        <v>3650</v>
      </c>
      <c r="C505" s="379" t="s">
        <v>3301</v>
      </c>
      <c r="D505" s="380" t="s">
        <v>3651</v>
      </c>
      <c r="E505" s="380" t="s">
        <v>3652</v>
      </c>
      <c r="F505" s="381" t="s">
        <v>3224</v>
      </c>
      <c r="G505" s="381" t="s">
        <v>3225</v>
      </c>
      <c r="H505" s="382" t="s">
        <v>200</v>
      </c>
      <c r="I505" s="383" t="s">
        <v>3653</v>
      </c>
      <c r="J505" s="421" t="s">
        <v>3300</v>
      </c>
      <c r="K505" s="424" t="s">
        <v>60</v>
      </c>
      <c r="L505" s="329">
        <f>CONTINUA!BV505</f>
        <v>0</v>
      </c>
      <c r="M505" s="329">
        <f>CONTINUA!BW505</f>
        <v>0</v>
      </c>
      <c r="N505" s="895"/>
      <c r="O505" s="896" t="s">
        <v>4046</v>
      </c>
      <c r="P505" s="897" t="s">
        <v>4035</v>
      </c>
      <c r="Q505" s="400"/>
      <c r="R505" s="401"/>
      <c r="S505" s="400"/>
      <c r="T505" s="401"/>
      <c r="U505" s="400"/>
      <c r="V505" s="401"/>
      <c r="W505" s="400"/>
      <c r="X505" s="401"/>
      <c r="Y505" s="400"/>
      <c r="Z505" s="401"/>
      <c r="AA505" s="400"/>
      <c r="AB505" s="401"/>
      <c r="AC505" s="400"/>
      <c r="AD505" s="401"/>
      <c r="AE505" s="400"/>
      <c r="AF505" s="401"/>
      <c r="AG505" s="400"/>
      <c r="AH505" s="401"/>
      <c r="AI505" s="400"/>
      <c r="AJ505" s="401"/>
      <c r="AK505" s="400"/>
      <c r="AL505" s="401"/>
      <c r="AM505" s="400"/>
      <c r="AN505" s="401"/>
      <c r="AO505" s="400"/>
      <c r="AP505" s="401"/>
      <c r="AQ505" s="400"/>
      <c r="AR505" s="401"/>
      <c r="AS505" s="400"/>
      <c r="AT505" s="401"/>
      <c r="AU505" s="400"/>
      <c r="AV505" s="401"/>
      <c r="AW505" s="400"/>
      <c r="AX505" s="401"/>
      <c r="AY505" s="400"/>
      <c r="AZ505" s="401"/>
      <c r="BA505" s="400"/>
      <c r="BB505" s="401"/>
      <c r="BC505" s="400"/>
      <c r="BD505" s="401"/>
      <c r="BE505" s="400"/>
      <c r="BF505" s="401"/>
      <c r="BG505" s="400"/>
      <c r="BH505" s="401"/>
      <c r="BI505" s="400"/>
      <c r="BJ505" s="401"/>
      <c r="BK505" s="400"/>
      <c r="BL505" s="401"/>
      <c r="BM505" s="400"/>
      <c r="BN505" s="401"/>
      <c r="BO505" s="400"/>
      <c r="BP505" s="401"/>
      <c r="BQ505" s="400"/>
      <c r="BR505" s="401"/>
      <c r="BS505" s="400"/>
      <c r="BT505" s="401"/>
      <c r="BU505" s="400"/>
      <c r="BV505" s="401"/>
      <c r="BW505" s="400"/>
      <c r="BX505" s="401"/>
      <c r="BY505" s="400"/>
      <c r="BZ505" s="401"/>
      <c r="CA505" s="400"/>
      <c r="CB505" s="401"/>
      <c r="CC505" s="400"/>
      <c r="CD505" s="401"/>
      <c r="CE505" s="400"/>
      <c r="CF505" s="401"/>
      <c r="CG505" s="400"/>
      <c r="CH505" s="401"/>
      <c r="CI505" s="400"/>
      <c r="CJ505" s="401"/>
      <c r="CK505" s="400"/>
      <c r="CL505" s="401"/>
      <c r="CM505" s="400"/>
      <c r="CN505" s="401"/>
      <c r="CO505" s="400"/>
      <c r="CP505" s="401"/>
      <c r="CQ505" s="400"/>
      <c r="CR505" s="401"/>
      <c r="CS505" s="400"/>
      <c r="CT505" s="401"/>
      <c r="CU505" s="400"/>
      <c r="CV505" s="401"/>
      <c r="CW505" s="400"/>
      <c r="CX505" s="401"/>
      <c r="CY505" s="400"/>
      <c r="CZ505" s="401"/>
      <c r="DA505" s="400"/>
      <c r="DB505" s="401"/>
      <c r="DC505" s="400"/>
      <c r="DD505" s="401"/>
      <c r="DE505" s="400"/>
      <c r="DF505" s="401"/>
      <c r="DG505" s="400"/>
      <c r="DH505" s="401"/>
      <c r="DI505" s="400"/>
      <c r="DJ505" s="401"/>
      <c r="DK505" s="400"/>
      <c r="DL505" s="401"/>
      <c r="DM505" s="400"/>
      <c r="DN505" s="401"/>
      <c r="DO505" s="400"/>
      <c r="DP505" s="401"/>
      <c r="DQ505" s="400"/>
      <c r="DR505" s="401"/>
      <c r="DS505" s="400"/>
      <c r="DT505" s="401"/>
      <c r="DU505" s="400"/>
      <c r="DV505" s="401"/>
      <c r="DW505" s="400"/>
      <c r="DX505" s="401"/>
      <c r="DY505" s="400"/>
      <c r="DZ505" s="401"/>
      <c r="EA505" s="400"/>
      <c r="EB505" s="401"/>
      <c r="EC505" s="400"/>
      <c r="ED505" s="401"/>
      <c r="EE505" s="400"/>
      <c r="EF505" s="401"/>
      <c r="EG505" s="400"/>
      <c r="EH505" s="401"/>
      <c r="EI505" s="400"/>
      <c r="EJ505" s="447"/>
      <c r="EK505" s="512"/>
      <c r="EL505" s="515"/>
      <c r="EM505" s="450"/>
      <c r="EN505" s="348"/>
      <c r="EO505" s="348"/>
      <c r="EP505" s="179">
        <f t="shared" si="528"/>
        <v>0</v>
      </c>
      <c r="EQ505" s="179">
        <f t="shared" si="529"/>
        <v>0</v>
      </c>
      <c r="ER505" s="179">
        <f t="shared" si="530"/>
        <v>0</v>
      </c>
      <c r="ES505" s="179">
        <f t="shared" si="531"/>
        <v>0</v>
      </c>
      <c r="ET505" s="179">
        <f t="shared" si="532"/>
        <v>0</v>
      </c>
      <c r="EU505" s="179">
        <f t="shared" si="533"/>
        <v>0</v>
      </c>
      <c r="EV505" s="172">
        <f t="shared" si="534"/>
        <v>0</v>
      </c>
      <c r="EW505" s="253"/>
      <c r="EX505" s="254">
        <v>0</v>
      </c>
      <c r="EY505" s="180">
        <v>0</v>
      </c>
      <c r="EZ505" s="255">
        <v>0</v>
      </c>
      <c r="FA505" s="255">
        <v>0</v>
      </c>
      <c r="FB505" s="180">
        <f>SUM(FF505:GI505)/2</f>
        <v>0</v>
      </c>
      <c r="FC505" s="256">
        <f>N505*km*'VALORES TABELA'!$B$13</f>
        <v>0</v>
      </c>
      <c r="FD505" s="250">
        <f t="shared" si="577"/>
        <v>0</v>
      </c>
      <c r="FE505" s="257"/>
      <c r="FF505" s="181">
        <f>((Q505+S505)*Percapita)+((R505+T505)*Cadeirante)</f>
        <v>0</v>
      </c>
      <c r="FG505" s="181">
        <f>((U505+W505)*Percapita/30*FG$4)+((V505+X505)*Cadeirante/30*FG$4)</f>
        <v>0</v>
      </c>
      <c r="FH505" s="181">
        <f>((Y505+AA505)*Percapita/30*FH$4)+((Z505+AB505)*Cadeirante/30*FH$4)</f>
        <v>0</v>
      </c>
      <c r="FI505" s="181">
        <f>((AC505+AE505)*Percapita/30*FI$4)+((AD505+AF505)*Cadeirante/30*FI$4)</f>
        <v>0</v>
      </c>
      <c r="FJ505" s="181">
        <f>((AG505+AI505)*Percapita/30*FJ$4)+((AH505+AJ505)*Cadeirante/30*FJ$4)</f>
        <v>0</v>
      </c>
      <c r="FK505" s="181">
        <f>((AK505+AM505)*Percapita/30*FK$4)+((AL505+AN505)*Cadeirante/30*FK$4)</f>
        <v>0</v>
      </c>
      <c r="FL505" s="181">
        <f>((AO505+AQ505)*Percapita/30*FL$4)+((AP505+AR505)*Cadeirante/30*FL$4)</f>
        <v>0</v>
      </c>
      <c r="FM505" s="181">
        <f>((AS505+AU505)*Percapita/30*FM$4)+((AT505+AV505)*Cadeirante/30*FM$4)</f>
        <v>0</v>
      </c>
      <c r="FN505" s="181">
        <f>((AW505+AY505)*Percapita/30*FN$4)+((AX505+AZ505)*Cadeirante/30*FN$4)</f>
        <v>0</v>
      </c>
      <c r="FO505" s="181">
        <f>((BA505+BC505)*Percapita/30*FO$4)+((BB505+BD505)*Cadeirante/30*FO$4)</f>
        <v>0</v>
      </c>
      <c r="FP505" s="181">
        <f>((BE505+BG505)*Percapita/30*FP$4)+((BF505+BH505)*Cadeirante/30*FP$4)</f>
        <v>0</v>
      </c>
      <c r="FQ505" s="181">
        <f>((BI505+BK505)*Percapita/30*FQ$4)+((BJ505+BL505)*Cadeirante/30*FQ$4)</f>
        <v>0</v>
      </c>
      <c r="FR505" s="181">
        <f>((BM505+BO505)*Percapita/30*FR$4)+((BN505+BP505)*Cadeirante/30*FR$4)</f>
        <v>0</v>
      </c>
      <c r="FS505" s="181">
        <f>((BQ505+BS505)*Percapita/30*FS$4)+((BR505+BT505)*Cadeirante/30*FS$4)</f>
        <v>0</v>
      </c>
      <c r="FT505" s="181">
        <f>((BU505+BW505)*Percapita/30*FT$4)+((BV505+BX505)*Cadeirante/30*FT$4)</f>
        <v>0</v>
      </c>
      <c r="FU505" s="181">
        <f>((BY505+CA505)*Percapita/30*FU$4)+((BZ505+CB505)*Cadeirante/30*FU$4)</f>
        <v>0</v>
      </c>
      <c r="FV505" s="181">
        <f>((CC505+CE505)*Percapita/30*FV$4)+((CD505+CF505)*Cadeirante/30*FV$4)</f>
        <v>0</v>
      </c>
      <c r="FW505" s="181">
        <f>((CG505+CI505)*Percapita/30*FW$4)+((CI505+CK505)*Cadeirante/30*FW$4)</f>
        <v>0</v>
      </c>
      <c r="FX505" s="181">
        <f>((CK505+CM505)*Percapita/30*FX$4)+((CL505+CN505)*Cadeirante/30*FX$4)</f>
        <v>0</v>
      </c>
      <c r="FY505" s="181">
        <f>((CO505+CQ505)*Percapita/30*FY$4)+((CP505+CR505)*Cadeirante/30*FY$4)</f>
        <v>0</v>
      </c>
      <c r="FZ505" s="181">
        <f>((CS505+CU505)*Percapita/30*FZ$4)+((CT505+CV505)*Cadeirante/30*FZ$4)</f>
        <v>0</v>
      </c>
      <c r="GA505" s="181">
        <f>((CW505+CY505)*Percapita/30*GA$4)+((CX505+CZ505)*Cadeirante/30*GA$4)</f>
        <v>0</v>
      </c>
      <c r="GB505" s="181">
        <f>((DA505+DC505)*Percapita/30*GB$4)+((DB505+DD505)*Cadeirante/30*GB$4)</f>
        <v>0</v>
      </c>
      <c r="GC505" s="181">
        <f>((DE505+DG505)*Percapita/30*GC$4)+((DF505+DH505)*Cadeirante/30*GC$4)</f>
        <v>0</v>
      </c>
      <c r="GD505" s="181">
        <f>((DI505+DK505)*Percapita/30*GD$4)+((DJ505+DL505)*Cadeirante/30*GD$4)</f>
        <v>0</v>
      </c>
      <c r="GE505" s="181">
        <f>((DM505+DO505)*Percapita/30*GE$4)+((DN505+DP505)*Cadeirante/30*GE$4)</f>
        <v>0</v>
      </c>
      <c r="GF505" s="181">
        <f>((DQ505+DS505)*Percapita/30*GF$4)+((DR505+DT505)*Cadeirante/30*GF$4)</f>
        <v>0</v>
      </c>
      <c r="GG505" s="181">
        <f>((DU505+DW505)*Percapita/30*GG$4)+((DV505+DX505)*Cadeirante/30*GG$4)</f>
        <v>0</v>
      </c>
      <c r="GH505" s="181">
        <f>((DY505+EA505)*Percapita/30*GH$4)+((DZ505+EB505)*Cadeirante/30*GH$4)</f>
        <v>0</v>
      </c>
      <c r="GI505" s="181">
        <f>((EC505+EE505)*Percapita/30*GI$4)+((ED505+EF505)*Cadeirante/30*GI$4)</f>
        <v>0</v>
      </c>
      <c r="GJ505" s="181">
        <f>((EG505+EI505)*Percapita)+((EH505+EJ505)*Cadeirante)</f>
        <v>0</v>
      </c>
      <c r="GK505" s="258"/>
      <c r="GL505" s="103">
        <f t="shared" si="535"/>
        <v>0</v>
      </c>
      <c r="GM505" s="124"/>
      <c r="GN505" s="182"/>
      <c r="GO505" s="182"/>
      <c r="GP505" s="182"/>
      <c r="GQ505" s="182"/>
      <c r="GR505" s="182"/>
      <c r="GS505" s="182"/>
      <c r="GT505" s="182"/>
      <c r="GU505" s="182"/>
      <c r="GV505" s="182"/>
      <c r="GW505" s="182"/>
      <c r="GX505" s="182"/>
      <c r="GY505" s="182"/>
      <c r="GZ505" s="182"/>
      <c r="HA505" s="182"/>
      <c r="HB505" s="182"/>
      <c r="HC505" s="182"/>
      <c r="HD505" s="182"/>
      <c r="HE505" s="182"/>
      <c r="HF505" s="182"/>
      <c r="HG505" s="182"/>
      <c r="HH505" s="182"/>
      <c r="HI505" s="182"/>
      <c r="HJ505" s="182"/>
      <c r="HK505" s="182"/>
      <c r="HL505" s="182"/>
      <c r="HM505" s="182"/>
      <c r="HN505" s="182"/>
      <c r="HO505" s="182"/>
      <c r="HP505" s="259"/>
      <c r="HQ505" s="64"/>
      <c r="HW505" s="257"/>
      <c r="HY505" s="280">
        <f t="shared" si="578"/>
        <v>0</v>
      </c>
      <c r="HZ505" s="280">
        <f t="shared" si="579"/>
        <v>0</v>
      </c>
      <c r="IA505" s="280">
        <f t="shared" si="580"/>
        <v>0</v>
      </c>
    </row>
    <row r="506" spans="1:237" s="106" customFormat="1" ht="22.5" customHeight="1" x14ac:dyDescent="0.25">
      <c r="A506" t="s">
        <v>3654</v>
      </c>
      <c r="B506" s="522" t="s">
        <v>3655</v>
      </c>
      <c r="C506" s="523">
        <v>1</v>
      </c>
      <c r="D506" s="524" t="s">
        <v>3656</v>
      </c>
      <c r="E506" s="524" t="s">
        <v>3657</v>
      </c>
      <c r="F506" s="525" t="s">
        <v>3224</v>
      </c>
      <c r="G506" s="525" t="s">
        <v>3225</v>
      </c>
      <c r="H506" s="350" t="s">
        <v>1318</v>
      </c>
      <c r="I506" s="351" t="s">
        <v>3658</v>
      </c>
      <c r="J506" s="409" t="s">
        <v>3231</v>
      </c>
      <c r="K506" s="410" t="s">
        <v>3232</v>
      </c>
      <c r="L506" s="329">
        <f>CONTINUA!BV506</f>
        <v>0</v>
      </c>
      <c r="M506" s="329">
        <f>CONTINUA!BW506</f>
        <v>0</v>
      </c>
      <c r="N506" s="895"/>
      <c r="O506" s="896" t="s">
        <v>4047</v>
      </c>
      <c r="P506" s="897" t="s">
        <v>4035</v>
      </c>
      <c r="Q506" s="400">
        <v>26</v>
      </c>
      <c r="R506" s="401"/>
      <c r="S506" s="400"/>
      <c r="T506" s="401"/>
      <c r="U506" s="400"/>
      <c r="V506" s="401"/>
      <c r="W506" s="400"/>
      <c r="X506" s="401"/>
      <c r="Y506" s="400"/>
      <c r="Z506" s="401"/>
      <c r="AA506" s="400"/>
      <c r="AB506" s="401"/>
      <c r="AC506" s="400"/>
      <c r="AD506" s="401"/>
      <c r="AE506" s="400"/>
      <c r="AF506" s="401"/>
      <c r="AG506" s="400"/>
      <c r="AH506" s="401"/>
      <c r="AI506" s="400"/>
      <c r="AJ506" s="401"/>
      <c r="AK506" s="400"/>
      <c r="AL506" s="401"/>
      <c r="AM506" s="400"/>
      <c r="AN506" s="401"/>
      <c r="AO506" s="400"/>
      <c r="AP506" s="401"/>
      <c r="AQ506" s="400"/>
      <c r="AR506" s="401"/>
      <c r="AS506" s="400"/>
      <c r="AT506" s="401"/>
      <c r="AU506" s="400"/>
      <c r="AV506" s="401"/>
      <c r="AW506" s="400"/>
      <c r="AX506" s="401"/>
      <c r="AY506" s="400"/>
      <c r="AZ506" s="401"/>
      <c r="BA506" s="400"/>
      <c r="BB506" s="401"/>
      <c r="BC506" s="400"/>
      <c r="BD506" s="401"/>
      <c r="BE506" s="400"/>
      <c r="BF506" s="401"/>
      <c r="BG506" s="400"/>
      <c r="BH506" s="401"/>
      <c r="BI506" s="400"/>
      <c r="BJ506" s="401"/>
      <c r="BK506" s="400"/>
      <c r="BL506" s="401"/>
      <c r="BM506" s="400"/>
      <c r="BN506" s="401"/>
      <c r="BO506" s="400"/>
      <c r="BP506" s="401"/>
      <c r="BQ506" s="400"/>
      <c r="BR506" s="401"/>
      <c r="BS506" s="400"/>
      <c r="BT506" s="401"/>
      <c r="BU506" s="400"/>
      <c r="BV506" s="401"/>
      <c r="BW506" s="400"/>
      <c r="BX506" s="401"/>
      <c r="BY506" s="400"/>
      <c r="BZ506" s="401"/>
      <c r="CA506" s="400"/>
      <c r="CB506" s="401"/>
      <c r="CC506" s="400"/>
      <c r="CD506" s="401"/>
      <c r="CE506" s="400"/>
      <c r="CF506" s="401"/>
      <c r="CG506" s="400"/>
      <c r="CH506" s="401"/>
      <c r="CI506" s="400"/>
      <c r="CJ506" s="401"/>
      <c r="CK506" s="400"/>
      <c r="CL506" s="401"/>
      <c r="CM506" s="400"/>
      <c r="CN506" s="401"/>
      <c r="CO506" s="400"/>
      <c r="CP506" s="401"/>
      <c r="CQ506" s="400"/>
      <c r="CR506" s="401"/>
      <c r="CS506" s="400"/>
      <c r="CT506" s="401"/>
      <c r="CU506" s="400"/>
      <c r="CV506" s="401"/>
      <c r="CW506" s="400"/>
      <c r="CX506" s="401"/>
      <c r="CY506" s="400"/>
      <c r="CZ506" s="401"/>
      <c r="DA506" s="400"/>
      <c r="DB506" s="401"/>
      <c r="DC506" s="400"/>
      <c r="DD506" s="401"/>
      <c r="DE506" s="400"/>
      <c r="DF506" s="401"/>
      <c r="DG506" s="400"/>
      <c r="DH506" s="401"/>
      <c r="DI506" s="400"/>
      <c r="DJ506" s="401"/>
      <c r="DK506" s="400"/>
      <c r="DL506" s="401"/>
      <c r="DM506" s="400"/>
      <c r="DN506" s="401"/>
      <c r="DO506" s="400"/>
      <c r="DP506" s="401"/>
      <c r="DQ506" s="400"/>
      <c r="DR506" s="401"/>
      <c r="DS506" s="400"/>
      <c r="DT506" s="401"/>
      <c r="DU506" s="400"/>
      <c r="DV506" s="401"/>
      <c r="DW506" s="400"/>
      <c r="DX506" s="401"/>
      <c r="DY506" s="400"/>
      <c r="DZ506" s="401"/>
      <c r="EA506" s="400"/>
      <c r="EB506" s="401"/>
      <c r="EC506" s="400"/>
      <c r="ED506" s="401"/>
      <c r="EE506" s="400"/>
      <c r="EF506" s="401"/>
      <c r="EG506" s="400"/>
      <c r="EH506" s="401"/>
      <c r="EI506" s="400"/>
      <c r="EJ506" s="447"/>
      <c r="EK506" s="510"/>
      <c r="EL506" s="513"/>
      <c r="EM506" s="520"/>
      <c r="EN506" s="520"/>
      <c r="EO506" s="520"/>
      <c r="EP506" s="171">
        <f t="shared" si="528"/>
        <v>26</v>
      </c>
      <c r="EQ506" s="171">
        <f t="shared" si="529"/>
        <v>0</v>
      </c>
      <c r="ER506" s="171">
        <f t="shared" si="530"/>
        <v>0</v>
      </c>
      <c r="ES506" s="171">
        <f t="shared" si="531"/>
        <v>0</v>
      </c>
      <c r="ET506" s="171">
        <f t="shared" si="532"/>
        <v>0</v>
      </c>
      <c r="EU506" s="171">
        <f t="shared" si="533"/>
        <v>0</v>
      </c>
      <c r="EV506" s="172">
        <f t="shared" si="534"/>
        <v>26</v>
      </c>
      <c r="EW506" s="367">
        <f>IF(C506=4,IF(MAX(Q506:EJ508)&gt;0,(Especiall/30*(IF(($G506-$F506)=($G$5-$F$5),30,IF(DAY($G506)=31,($G506-$F506),($G506-$F506)+1)))),0),0)</f>
        <v>0</v>
      </c>
      <c r="EX506" s="248">
        <f t="shared" ref="EX506:EX509" si="581">FF506</f>
        <v>35614.31</v>
      </c>
      <c r="EY506" s="174">
        <f>(L506*regular)+(M506*Cadeirantee)</f>
        <v>0</v>
      </c>
      <c r="EZ506" s="249">
        <f>SUMIF(FG506:GJ506,"&gt;0")</f>
        <v>0</v>
      </c>
      <c r="FA506" s="249">
        <f>SUMIF(FG506:GJ506,"&lt;0")+SUMIF(GN506:HP506,"&lt;0")</f>
        <v>0</v>
      </c>
      <c r="FB506" s="174">
        <v>0</v>
      </c>
      <c r="FC506" s="175">
        <f>N506*km*'VALORES TABELA'!$B$13</f>
        <v>0</v>
      </c>
      <c r="FD506" s="250">
        <f>GL506</f>
        <v>0</v>
      </c>
      <c r="FE506" s="176">
        <f>(EW506+EW507+EW508+EW509+EX506+EX507+EX508+EX509+EY506+EY507+EY508+EY509+EY510+EZ506+EZ507+EZ508+EZ509+FA506+FA507+FA508+FA509+FC506+FC507+FC508+FC509+HY506-HZ506-IA506+FD506+FD507+FD508+FD509+FB510)</f>
        <v>35614.31</v>
      </c>
      <c r="FF506" s="177">
        <f>IF(C506=4,SUM(Q506+Q507+Q508+S506+S507+S508)*Percapita/30*FF$4+(R506+R507+R508+T506+T507+T508)*Cadeirante/30*FF$4,IF(C506=3,IF(Q509+S509=10,Fixo/30*FF$4+(Q506+Q507+Q508+S506+S507+S508)*Percapita/30*FF$4+(R509+T509)*Cadeirante/30*FF$4,IF(Q509+S509&lt;=9,(Q509+S509)*Crechee/30*FF$4)+(R509+T509)*Cadeirante/30*FF$4+(Q506+Q507+Q508+S506+S507+S508)*Percapita/30*FF$4)+IF(Q509+S509&gt;=11,Fixo/30*FF$4+(Q509+S509-10)*Crechee/30*FF$4,0),IF(C506=2,IF(R506+R507+R508+R509+T506+T507+T508+T509=1,Cadeirante/30*FF$4,IF(R506+R507+R508+R509+T506+T507+T508+T509=2,Fixo/30*FF$4,IF(R506+R507+R508+R509+T506+T507+T508+T509&gt;2,Fixo/30*FF$4+(R506+R507+R508+R509+T506+T507+T508+T509-2)*Cadeirante/30*FF$4)))+(Q506+Q507+Q508+S506+S507+S508)*Percapita/30*FF$4+(Q509+S509)*Crechee/30*FF$4,IF(C506=1,IF(Q506+Q507+Q508+R506+R507+R508+S506+S507+S508+T506+T507+T508&lt;=15,(Q506+Q507+Q508+S506+S507+S508)*Percapita/30*FF$4,IF(Q506+Q507+Q508+R506+R507+R508+S506+S507+S508+T506+T507+T508&gt;=16,Fixo/30*FF$4+(Q506+Q507+Q508+R506+R507+R508+S506+S507+S508+T506+T507-16)*Percapita/30*FF$4))))))</f>
        <v>35614.31</v>
      </c>
      <c r="FG506" s="177">
        <f>IF(C506=4,SUM(U506+U507+U508+W506+W507+W508)*Percapita/30*FG$4+(V506+V507+V508+X506+X507+X508)*Cadeirante/30*FG$4,IF(C506=3,IF(U509+W509=10,Fixo/30*FG$4+(U506+U507+U508+W506+W507+W508)*Percapita/30*FG$4+(V509+X509)*Cadeirante/30*FG$4,IF(U509+W509&lt;=9,(U509+W509)*Crechee/30*FG$4)+(V509+X509)*Cadeirante/30*FG$4+(U506+U507+U508+W506+W507+W508)*Percapita/30*FG$4)+IF(U509+W509&gt;=11,Fixo/30*FG$4+(U509+W509-10)*Crechee/30*FG$4,0),IF(C506=2,IF(V506+V507+V508+V509+X506+X507+X508+X509=1,Cadeirante/30*FG$4,IF(V506+V507+V508+V509+X506+X507+X508+X509=2,Fixo/30*FG$4,IF(V506+V507+V508+V509+X506+X507+X508+X509&gt;2,Fixo/30*FG$4+(V506+V507+V508+V509+X506+X507+X508+X509-2)*Cadeirante/30*FG$4)))+(U506+U507+U508+W506+W507+W508)*Percapita/30*FG$4+(U509+W509)*Crechee/30*FG$4,IF(C506=1,IF(U506+U507+U508+V506+V507+V508+W506+W507+W508+X506+X507+X508&lt;=15,(U506+U507+U508+W506+W507+W508)*Percapita/30*FG$4,IF(U506+U507+U508+V506+V507+V508+W506+W507+W508+X506+X507+X508&gt;=16,Fixo/30*FG$4+(U506+U507+U508+V506+V507+V508+W506+W507+W508+X506+X507-16)*Percapita/30*FG$4))))))</f>
        <v>0</v>
      </c>
      <c r="FH506" s="177">
        <f>IF(C506=4,SUM(Y506+Y507+Y508+AA506+AA507+AA508)*Percapita/30*FH$4+(Z506+Z507+Z508+AB506+AB507+AB508)*Cadeirante/30*FH$4,IF(C506=3,IF(Y509+AA509=10,Fixo/30*FH$4+(Y506+Y507+Y508+AA506+AA507+AA508)*Percapita/30*FH$4+(Z509+AB509)*Cadeirante/30*FH$4,IF(Y509+AA509&lt;=9,(Y509+AA509)*Crechee/30*FH$4)+(Z509+AB509)*Cadeirante/30*FH$4+(Y506+Y507+Y508+AA506+AA507+AA508)*Percapita/30*FH$4)+IF(Y509+AA509&gt;=11,Fixo/30*FH$4+(Y509+AA509-10)*Crechee/30*FH$4,0),IF(C506=2,IF(Z506+Z507+Z508+Z509+AB506+AB507+AB508+AB509=1,Cadeirante/30*FH$4,IF(Z506+Z507+Z508+Z509+AB506+AB507+AB508+AB509=2,Fixo/30*FH$4,IF(Z506+Z507+Z508+Z509+AB506+AB507+AB508+AB509&gt;2,Fixo/30*FH$4+(Z506+Z507+Z508+Z509+AB506+AB507+AB508+AB509-2)*Cadeirante/30*FH$4)))+(Y506+Y507+Y508+AA506+AA507+AA508)*Percapita/30*FH$4+(Y509+AA509)*Crechee/30*FH$4,IF(C506=1,IF(Y506+Y507+Y508+Z506+Z507+Z508+AA506+AA507+AA508+AB506+AB507+AB508&lt;=15,(Y506+Y507+Y508+AA506+AA507+AA508)*Percapita/30*FH$4,IF(Y506+Y507+Y508+Z506+Z507+Z508+AA506+AA507+AA508+AB506+AB507+AB508&gt;=16,Fixo/30*FH$4+(Y506+Y507+Y508+Z506+Z507+Z508+AA506+AA507+AA508+AB506+AB507-16)*Percapita/30*FH$4))))))</f>
        <v>0</v>
      </c>
      <c r="FI506" s="177">
        <f>IF(C506=4,SUM(AC506+AC507+AC508+AE506+AE507+AE508)*Percapita/30*FI$4+(AD506+AD507+AD508+AF506+AF507+AF508)*Cadeirante/30*FI$4,IF(C506=3,IF(AC509+AE509=10,Fixo/30*FI$4+(AC506+AC507+AC508+AE506+AE507+AE508)*Percapita/30*FI$4+(AD509+AF509)*Cadeirante/30*FI$4,IF(AC509+AE509&lt;=9,(AC509+AE509)*Crechee/30*FI$4)+(AD509+AF509)*Cadeirante/30*FI$4+(AC506+AC507+AC508+AE506+AE507+AE508)*Percapita/30*FI$4)+IF(AC509+AE509&gt;=11,Fixo/30*FI$4+(AC509+AE509-10)*Crechee/30*FI$4,0),IF(C506=2,IF(AD506+AD507+AD508+AD509+AF506+AF507+AF508+AF509=1,Cadeirante/30*FI$4,IF(AD506+AD507+AD508+AD509+AF506+AF507+AF508+AF509=2,Fixo/30*FI$4,IF(AD506+AD507+AD508+AD509+AF506+AF507+AF508+AF509&gt;2,Fixo/30*FI$4+(AD506+AD507+AD508+AD509+AF506+AF507+AF508+AF509-2)*Cadeirante/30*FI$4)))+(AC506+AC507+AC508+AE506+AE507+AE508)*Percapita/30*FI$4+(AC509+AE509)*Crechee/30*FI$4,IF(C506=1,IF(AC506+AC507+AC508+AD506+AD507+AD508+AE506+AE507+AE508+AF506+AF507+AF508&lt;=15,(AC506+AC507+AC508+AE506+AE507+AE508)*Percapita/30*FI$4,IF(AC506+AC507+AC508+AD506+AD507+AD508+AE506+AE507+AE508+AF506+AF507+AF508&gt;=16,Fixo/30*FI$4+(AC506+AC507+AC508+AD506+AD507+AD508+AE506+AE507+AE508+AF506+AF507-16)*Percapita/30*FI$4))))))</f>
        <v>0</v>
      </c>
      <c r="FJ506" s="177">
        <f>IF(C506=4,SUM(AG506+AG507+AG508+AI506+AI507+AI508)*Percapita/30*FJ$4+(AH506+AH507+AH508+AJ506+AJ507+AJ508)*Cadeirante/30*FJ$4,IF(C506=3,IF(AG509+AI509=10,Fixo/30*FJ$4+(AG506+AG507+AG508+AI506+AI507+AI508)*Percapita/30*FJ$4+(AH509+AJ509)*Cadeirante/30*FJ$4,IF(AG509+AI509&lt;=9,(AG509+AI509)*Crechee/30*FJ$4)+(AH509+AJ509)*Cadeirante/30*FJ$4+(AG506+AG507+AG508+AI506+AI507+AI508)*Percapita/30*FJ$4)+IF(AG509+AI509&gt;=11,Fixo/30*FJ$4+(AG509+AI509-10)*Crechee/30*FJ$4,0),IF(C506=2,IF(AH506+AH507+AH508+AH509+AJ506+AJ507+AJ508+AJ509=1,Cadeirante/30*FJ$4,IF(AH506+AH507+AH508+AH509+AJ506+AJ507+AJ508+AJ509=2,Fixo/30*FJ$4,IF(AH506+AH507+AH508+AH509+AJ506+AJ507+AJ508+AJ509&gt;2,Fixo/30*FJ$4+(AH506+AH507+AH508+AH509+AJ506+AJ507+AJ508+AJ509-2)*Cadeirante/30*FJ$4)))+(AG506+AG507+AG508+AI506+AI507+AI508)*Percapita/30*FJ$4+(AG509+AI509)*Crechee/30*FJ$4,IF(C506=1,IF(AG506+AG507+AG508+AH506+AH507+AH508+AI506+AI507+AI508+AJ506+AJ507+AJ508&lt;=15,(AG506+AG507+AG508+AI506+AI507+AI508)*Percapita/30*FJ$4,IF(AG506+AG507+AG508+AH506+AH507+AH508+AI506+AI507+AI508+AJ506+AJ507+AJ508&gt;=16,Fixo/30*FJ$4+(AG506+AG507+AG508+AH506+AH507+AH508+AI506+AI507+AI508+AJ506+AJ507-16)*Percapita/30*FJ$4))))))</f>
        <v>0</v>
      </c>
      <c r="FK506" s="177">
        <f>IF(C506=4,SUM(AK506+AK507+AK508+AM506+AM507+AM508)*Percapita/30*FK$4+(AL506+AL507+AL508+AN506+AN507+AN508)*Cadeirante/30*FK$4,IF(C506=3,IF(AK509+AM509=10,Fixo/30*FK$4+(AK506+AK507+AK508+AM506+AM507+AM508)*Percapita/30*FK$4+(AL509+AN509)*Cadeirante/30*FK$4,IF(AK509+AM509&lt;=9,(AK509+AM509)*Crechee/30*FK$4)+(AL509+AN509)*Cadeirante/30*FK$4+(AK506+AK507+AK508+AM506+AM507+AM508)*Percapita/30*FK$4)+IF(AK509+AM509&gt;=11,Fixo/30*FK$4+(AK509+AM509-10)*Crechee/30*FK$4,0),IF(C506=2,IF(AL506+AL507+AL508+AL509+AN506+AN507+AN508+AN509=1,Cadeirante/30*FK$4,IF(AL506+AL507+AL508+AL509+AN506+AN507+AN508+AN509=2,Fixo/30*FK$4,IF(AL506+AL507+AL508+AL509+AN506+AN507+AN508+AN509&gt;2,Fixo/30*FK$4+(AL506+AL507+AL508+AL509+AN506+AN507+AN508+AN509-2)*Cadeirante/30*FK$4)))+(AK506+AK507+AK508+AM506+AM507+AM508)*Percapita/30*FK$4+(AK509+AM509)*Crechee/30*FK$4,IF(C506=1,IF(AK506+AK507+AK508+AL506+AL507+AL508+AM506+AM507+AM508+AN506+AN507+AN508&lt;=15,(AK506+AK507+AK508+AM506+AM507+AM508)*Percapita/30*FK$4,IF(AK506+AK507+AK508+AL506+AL507+AL508+AM506+AM507+AM508+AN506+AN507+AN508&gt;=16,Fixo/30*FK$4+(AK506+AK507+AK508+AL506+AL507+AL508+AM506+AM507+AM508+AN506+AN507-16)*Percapita/30*FK$4))))))</f>
        <v>0</v>
      </c>
      <c r="FL506" s="177">
        <f>IF(C506=4,SUM(AO506+AO507+AO508+AQ506+AQ507+AQ508)*Percapita/30*FL$4+(AP506+AP507+AP508+AR506+AR507+AR508)*Cadeirante/30*FL$4,IF(C506=3,IF(AO509+AQ509=10,Fixo/30*FL$4+(AO506+AO507+AO508+AQ506+AQ507+AQ508)*Percapita/30*FL$4+(AP509+AR509)*Cadeirante/30*FL$4,IF(AO509+AQ509&lt;=9,(AO509+AQ509)*Crechee/30*FL$4)+(AP509+AR509)*Cadeirante/30*FL$4+(AO506+AO507+AO508+AQ506+AQ507+AQ508)*Percapita/30*FL$4)+IF(AO509+AQ509&gt;=11,Fixo/30*FL$4+(AO509+AQ509-10)*Crechee/30*FL$4,0),IF(C506=2,IF(AP506+AP507+AP508+AP509+AR506+AR507+AR508+AR509=1,Cadeirante/30*FL$4,IF(AP506+AP507+AP508+AP509+AR506+AR507+AR508+AR509=2,Fixo/30*FL$4,IF(AP506+AP507+AP508+AP509+AR506+AR507+AR508+AR509&gt;2,Fixo/30*FL$4+(AP506+AP507+AP508+AP509+AR506+AR507+AR508+AR509-2)*Cadeirante/30*FL$4)))+(AO506+AO507+AO508+AQ506+AQ507+AQ508)*Percapita/30*FL$4+(AO509+AQ509)*Crechee/30*FL$4,IF(C506=1,IF(AO506+AO507+AO508+AP506+AP507+AP508+AQ506+AQ507+AQ508+AR506+AR507+AR508&lt;=15,(AO506+AO507+AO508+AQ506+AQ507+AQ508)*Percapita/30*FL$4,IF(AO506+AO507+AO508+AP506+AP507+AP508+AQ506+AQ507+AQ508+AR506+AR507+AR508&gt;=16,Fixo/30*FL$4+(AO506+AO507+AO508+AP506+AP507+AP508+AQ506+AQ507+AQ508+AR506+AR507-16)*Percapita/30*FL$4))))))</f>
        <v>0</v>
      </c>
      <c r="FM506" s="177">
        <f>IF(C506=4,SUM(AS506+AS507+AS508+AU506+AU507+AU508)*Percapita/30*FM$4+(AT506+AT507+AT508+AV506+AV507+AV508)*Cadeirante/30*FM$4,IF(C506=3,IF(AS509+AU509=10,Fixo/30*FM$4+(AS506+AS507+AS508+AU506+AU507+AU508)*Percapita/30*FM$4+(AT509+AV509)*Cadeirante/30*FM$4,IF(AS509+AU509&lt;=9,(AS509+AU509)*Crechee/30*FM$4)+(AT509+AV509)*Cadeirante/30*FM$4+(AS506+AS507+AS508+AU506+AU507+AU508)*Percapita/30*FM$4)+IF(AS509+AU509&gt;=11,Fixo/30*FM$4+(AS509+AU509-10)*Crechee/30*FM$4,0),IF(C506=2,IF(AT506+AT507+AT508+AT509+AV506+AV507+AV508+AV509=1,Cadeirante/30*FM$4,IF(AT506+AT507+AT508+AT509+AV506+AV507+AV508+AV509=2,Fixo/30*FM$4,IF(AT506+AT507+AT508+AT509+AV506+AV507+AV508+AV509&gt;2,Fixo/30*FM$4+(AT506+AT507+AT508+AT509+AV506+AV507+AV508+AV509-2)*Cadeirante/30*FM$4)))+(AS506+AS507+AS508+AU506+AU507+AU508)*Percapita/30*FM$4+(AS509+AU509)*Crechee/30*FM$4,IF(C506=1,IF(AS506+AS507+AS508+AT506+AT507+AT508+AU506+AU507+AU508+AV506+AV507+AV508&lt;=15,(AS506+AS507+AS508+AU506+AU507+AU508)*Percapita/30*FM$4,IF(AS506+AS507+AS508+AT506+AT507+AT508+AU506+AU507+AU508+AV506+AV507+AV508&gt;=16,Fixo/30*FM$4+(AS506+AS507+AS508+AT506+AT507+AT508+AU506+AU507+AU508+AV506+AV507-16)*Percapita/30*FM$4))))))</f>
        <v>0</v>
      </c>
      <c r="FN506" s="177">
        <f>IF(C506=4,SUM(AW506+AW507+AW508+AY506+AY507+AY508)*Percapita/30*FN$4+(AX506+AX507+AX508+AZ506+AZ507+AZ508)*Cadeirante/30*FN$4,IF(C506=3,IF(AW509+AY509=10,Fixo/30*FN$4+(AW506+AW507+AW508+AY506+AY507+AY508)*Percapita/30*FN$4+(AX509+AZ509)*Cadeirante/30*FN$4,IF(AW509+AY509&lt;=9,(AW509+AY509)*Crechee/30*FN$4)+(AX509+AZ509)*Cadeirante/30*FN$4+(AW506+AW507+AW508+AY506+AY507+AY508)*Percapita/30*FN$4)+IF(AW509+AY509&gt;=11,Fixo/30*FN$4+(AW509+AY509-10)*Crechee/30*FN$4,0),IF(C506=2,IF(AX506+AX507+AX508+AX509+AZ506+AZ507+AZ508+AZ509=1,Cadeirante/30*FN$4,IF(AX506+AX507+AX508+AX509+AZ506+AZ507+AZ508+AZ509=2,Fixo/30*FN$4,IF(AX506+AX507+AX508+AX509+AZ506+AZ507+AZ508+AZ509&gt;2,Fixo/30*FN$4+(AX506+AX507+AX508+AX509+AZ506+AZ507+AZ508+AZ509-2)*Cadeirante/30*FN$4)))+(AW506+AW507+AW508+AY506+AY507+AY508)*Percapita/30*FN$4+(AW509+AY509)*Crechee/30*FN$4,IF(C506=1,IF(AW506+AW507+AW508+AX506+AX507+AX508+AY506+AY507+AY508+AZ506+AZ507+AZ508&lt;=15,(AW506+AW507+AW508+AY506+AY507+AY508)*Percapita/30*FN$4,IF(AW506+AW507+AW508+AX506+AX507+AX508+AY506+AY507+AY508+AZ506+AZ507+AZ508&gt;=16,Fixo/30*FN$4+(AW506+AW507+AW508+AX506+AX507+AX508+AY506+AY507+AY508+AZ506+AZ507-16)*Percapita/30*FN$4))))))</f>
        <v>0</v>
      </c>
      <c r="FO506" s="177">
        <f>IF(C506=4,SUM(BA506+BA507+BA508+BC506+BC507+BC508)*Percapita/30*FO$4+(BB506+BB507+BB508+BD506+BD507+BD508)*Cadeirante/30*FO$4,IF(C506=3,IF(BA509+BC509=10,Fixo/30*FO$4+(BA506+BA507+BA508+BC506+BC507+BC508)*Percapita/30*FO$4+(BB509+BD509)*Cadeirante/30*FO$4,IF(BA509+BC509&lt;=9,(BA509+BC509)*Crechee/30*FO$4)+(BB509+BD509)*Cadeirante/30*FO$4+(BA506+BA507+BA508+BC506+BC507+BC508)*Percapita/30*FO$4)+IF(BA509+BC509&gt;=11,Fixo/30*FO$4+(BA509+BC509-10)*Crechee/30*FO$4,0),IF(C506=2,IF(BB506+BB507+BB508+BB509+BD506+BD507+BD508+BD509=1,Cadeirante/30*FO$4,IF(BB506+BB507+BB508+BB509+BD506+BD507+BD508+BD509=2,Fixo/30*FO$4,IF(BB506+BB507+BB508+BB509+BD506+BD507+BD508+BD509&gt;2,Fixo/30*FO$4+(BB506+BB507+BB508+BB509+BD506+BD507+BD508+BD509-2)*Cadeirante/30*FO$4)))+(BA506+BA507+BA508+BC506+BC507+BC508)*Percapita/30*FO$4+(BA509+BC509)*Crechee/30*FO$4,IF(C506=1,IF(BA506+BA507+BA508+BB506+BB507+BB508+BC506+BC507+BC508+BD506+BD507+BD508&lt;=15,(BA506+BA507+BA508+BC506+BC507+BC508)*Percapita/30*FO$4,IF(BA506+BA507+BA508+BB506+BB507+BB508+BC506+BC507+BC508+BD506+BD507+BD508&gt;=16,Fixo/30*FO$4+(BA506+BA507+BA508+BB506+BB507+BB508+BC506+BC507+BC508+BD506+BD507-16)*Percapita/30*FO$4))))))</f>
        <v>0</v>
      </c>
      <c r="FP506" s="177">
        <f>IF(C506=4,SUM(BE506+BE507+BE508+BG506+BG507+BG508)*Percapita/30*FP$4+(BF506+BF507+BF508+BH506+BH507+BH508)*Cadeirante/30*FP$4,IF(C506=3,IF(BE509+BG509=10,Fixo/30*FP$4+(BE506+BE507+BE508+BG506+BG507+BG508)*Percapita/30*FP$4+(BF509+BH509)*Cadeirante/30*FP$4,IF(BE509+BG509&lt;=9,(BE509+BG509)*Crechee/30*FP$4)+(BF509+BH509)*Cadeirante/30*FP$4+(BE506+BE507+BE508+BG506+BG507+BG508)*Percapita/30*FP$4)+IF(BE509+BG509&gt;=11,Fixo/30*FP$4+(BE509+BG509-10)*Crechee/30*FP$4,0),IF(C506=2,IF(BF506+BF507+BF508+BF509+BH506+BH507+BH508+BH509=1,Cadeirante/30*FP$4,IF(BF506+BF507+BF508+BF509+BH506+BH507+BH508+BH509=2,Fixo/30*FP$4,IF(BF506+BF507+BF508+BF509+BH506+BH507+BH508+BH509&gt;2,Fixo/30*FP$4+(BF506+BF507+BF508+BF509+BH506+BH507+BH508+BH509-2)*Cadeirante/30*FP$4)))+(BE506+BE507+BE508+BG506+BG507+BG508)*Percapita/30*FP$4+(BE509+BG509)*Crechee/30*FP$4,IF(C506=1,IF(BE506+BE507+BE508+BF506+BF507+BF508+BG506+BG507+BG508+BH506+BH507+BH508&lt;=15,(BE506+BE507+BE508+BG506+BG507+BG508)*Percapita/30*FP$4,IF(BE506+BE507+BE508+BF506+BF507+BF508+BG506+BG507+BG508+BH506+BH507+BH508&gt;=16,Fixo/30*FP$4+(BE506+BE507+BE508+BF506+BF507+BF508+BG506+BG507+BG508+BH506+BH507-16)*Percapita/30*FP$4))))))</f>
        <v>0</v>
      </c>
      <c r="FQ506" s="177">
        <f>IF(C506=4,SUM(BI506+BI507+BI508+BK506+BK507+BK508)*Percapita/30*FQ$4+(BJ506+BJ507+BJ508+BL506+BL507+BL508)*Cadeirante/30*FQ$4,IF(C506=3,IF(BI509+BK509=10,Fixo/30*FQ$4+(BI506+BI507+BI508+BK506+BK507+BK508)*Percapita/30*FQ$4+(BJ509+BL509)*Cadeirante/30*FQ$4,IF(BI509+BK509&lt;=9,(BI509+BK509)*Crechee/30*FQ$4)+(BJ509+BL509)*Cadeirante/30*FQ$4+(BI506+BI507+BI508+BK506+BK507+BK508)*Percapita/30*FQ$4)+IF(BI509+BK509&gt;=11,Fixo/30*FQ$4+(BI509+BK509-10)*Crechee/30*FQ$4,0),IF(C506=2,IF(BJ506+BJ507+BJ508+BJ509+BL506+BL507+BL508+BL509=1,Cadeirante/30*FQ$4,IF(BJ506+BJ507+BJ508+BJ509+BL506+BL507+BL508+BL509=2,Fixo/30*FQ$4,IF(BJ506+BJ507+BJ508+BJ509+BL506+BL507+BL508+BL509&gt;2,Fixo/30*FQ$4+(BJ506+BJ507+BJ508+BJ509+BL506+BL507+BL508+BL509-2)*Cadeirante/30*FQ$4)))+(BI506+BI507+BI508+BK506+BK507+BK508)*Percapita/30*FQ$4+(BI509+BK509)*Crechee/30*FQ$4,IF(C506=1,IF(BI506+BI507+BI508+BJ506+BJ507+BJ508+BK506+BK507+BK508+BL506+BL507+BL508&lt;=15,(BI506+BI507+BI508+BK506+BK507+BK508)*Percapita/30*FQ$4,IF(BI506+BI507+BI508+BJ506+BJ507+BJ508+BK506+BK507+BK508+BL506+BL507+BL508&gt;=16,Fixo/30*FQ$4+(BI506+BI507+BI508+BJ506+BJ507+BJ508+BK506+BK507+BK508+BL506+BL507-16)*Percapita/30*FQ$4))))))</f>
        <v>0</v>
      </c>
      <c r="FR506" s="177">
        <f>IF(C506=4,SUM(BM506+BM507+BM508+BO506+BO507+BO508)*Percapita/30*FR$4+(BN506+BN507+BN508+BP506+BP507+BP508)*Cadeirante/30*FR$4,IF(C506=3,IF(BM509+BO509=10,Fixo/30*FR$4+(BM506+BM507+BM508+BO506+BO507+BO508)*Percapita/30*FR$4+(BN509+BP509)*Cadeirante/30*FR$4,IF(BM509+BO509&lt;=9,(BM509+BO509)*Crechee/30*FR$4)+(BN509+BP509)*Cadeirante/30*FR$4+(BM506+BM507+BM508+BO506+BO507+BO508)*Percapita/30*FR$4)+IF(BM509+BO509&gt;=11,Fixo/30*FR$4+(BM509+BO509-10)*Crechee/30*FR$4,0),IF(C506=2,IF(BN506+BN507+BN508+BN509+BP506+BP507+BP508+BP509=1,Cadeirante/30*FR$4,IF(BN506+BN507+BN508+BN509+BP506+BP507+BP508+BP509=2,Fixo/30*FR$4,IF(BN506+BN507+BN508+BN509+BP506+BP507+BP508+BP509&gt;2,Fixo/30*FR$4+(BN506+BN507+BN508+BN509+BP506+BP507+BP508+BP509-2)*Cadeirante/30*FR$4)))+(BM506+BM507+BM508+BO506+BO507+BO508)*Percapita/30*FR$4+(BM509+BO509)*Crechee/30*FR$4,IF(C506=1,IF(BM506+BM507+BM508+BN506+BN507+BN508+BO506+BO507+BO508+BP506+BP507+BP508&lt;=15,(BM506+BM507+BM508+BO506+BO507+BO508)*Percapita/30*FR$4,IF(BM506+BM507+BM508+BN506+BN507+BN508+BO506+BO507+BO508+BP506+BP507+BP508&gt;=16,Fixo/30*FR$4+(BM506+BM507+BM508+BN506+BN507+BN508+BO506+BO507+BO508+BP506+BP507-16)*Percapita/30*FR$4))))))</f>
        <v>0</v>
      </c>
      <c r="FS506" s="177">
        <f>IF(C506=4,SUM(BQ506+BQ507+BQ508+BS506+BS507+BS508)*Percapita/30*FS$4+(BR506+BR507+BR508+BT506+BT507+BT508)*Cadeirante/30*FS$4,IF(C506=3,IF(BQ509+BS509=10,Fixo/30*FS$4+(BQ506+BQ507+BQ508+BS506+BS507+BS508)*Percapita/30*FS$4+(BR509+BT509)*Cadeirante/30*FS$4,IF(BQ509+BS509&lt;=9,(BQ509+BS509)*Crechee/30*FS$4)+(BR509+BT509)*Cadeirante/30*FS$4+(BQ506+BQ507+BQ508+BS506+BS507+BS508)*Percapita/30*FS$4)+IF(BQ509+BS509&gt;=11,Fixo/30*FS$4+(BQ509+BS509-10)*Crechee/30*FS$4,0),IF(C506=2,IF(BR506+BR507+BR508+BR509+BT506+BT507+BT508+BT509=1,Cadeirante/30*FS$4,IF(BR506+BR507+BR508+BR509+BT506+BT507+BT508+BT509=2,Fixo/30*FS$4,IF(BR506+BR507+BR508+BR509+BT506+BT507+BT508+BT509&gt;2,Fixo/30*FS$4+(BR506+BR507+BR508+BR509+BT506+BT507+BT508+BT509-2)*Cadeirante/30*FS$4)))+(BQ506+BQ507+BQ508+BS506+BS507+BS508)*Percapita/30*FS$4+(BQ509+BS509)*Crechee/30*FS$4,IF(C506=1,IF(BQ506+BQ507+BQ508+BR506+BR507+BR508+BS506+BS507+BS508+BT506+BT507+BT508&lt;=15,(BQ506+BQ507+BQ508+BS506+BS507+BS508)*Percapita/30*FS$4,IF(BQ506+BQ507+BQ508+BR506+BR507+BR508+BS506+BS507+BS508+BT506+BT507+BT508&gt;=16,Fixo/30*FS$4+(BQ506+BQ507+BQ508+BR506+BR507+BR508+BS506+BS507+BS508+BT506+BT507-16)*Percapita/30*FS$4))))))</f>
        <v>0</v>
      </c>
      <c r="FT506" s="177">
        <f>IF(C506=4,SUM(BU506+BU507+BU508+BW506+BW507+BW508)*Percapita/30*FT$4+(BV506+BV507+BV508+BX506+BX507+BX508)*Cadeirante/30*FT$4,IF(C506=3,IF(BU509+BW509=10,Fixo/30*FT$4+(BU506+BU507+BU508+BW506+BW507+BW508)*Percapita/30*FT$4+(BV509+BX509)*Cadeirante/30*FT$4,IF(BU509+BW509&lt;=9,(BU509+BW509)*Crechee/30*FT$4)+(BV509+BX509)*Cadeirante/30*FT$4+(BU506+BU507+BU508+BW506+BW507+BW508)*Percapita/30*FT$4)+IF(BU509+BW509&gt;=11,Fixo/30*FT$4+(BU509+BW509-10)*Crechee/30*FT$4,0),IF(C506=2,IF(BV506+BV507+BV508+BV509+BX506+BX507+BX508+BX509=1,Cadeirante/30*FT$4,IF(BV506+BV507+BV508+BV509+BX506+BX507+BX508+BX509=2,Fixo/30*FT$4,IF(BV506+BV507+BV508+BV509+BX506+BX507+BX508+BX509&gt;2,Fixo/30*FT$4+(BV506+BV507+BV508+BV509+BX506+BX507+BX508+BX509-2)*Cadeirante/30*FT$4)))+(BU506+BU507+BU508+BW506+BW507+BW508)*Percapita/30*FT$4+(BU509+BW509)*Crechee/30*FT$4,IF(C506=1,IF(BU506+BU507+BU508+BV506+BV507+BV508+BW506+BW507+BW508+BX506+BX507+BX508&lt;=15,(BU506+BU507+BU508+BW506+BW507+BW508)*Percapita/30*FT$4,IF(BU506+BU507+BU508+BV506+BV507+BV508+BW506+BW507+BW508+BX506+BX507+BX508&gt;=16,Fixo/30*FT$4+(BU506+BU507+BU508+BV506+BV507+BV508+BW506+BW507+BW508+BX506+BX507-16)*Percapita/30*FT$4))))))</f>
        <v>0</v>
      </c>
      <c r="FU506" s="177">
        <f>IF(C506=4,SUM(BY506+BY507+BY508+CA506+CA507+CA508)*Percapita/30*FU$4+(BZ506+BZ507+BZ508+CB506+CB507+CB508)*Cadeirante/30*FU$4,IF(C506=3,IF(BY509+CA509=10,Fixo/30*FU$4+(BY506+BY507+BY508+CA506+CA507+CA508)*Percapita/30*FU$4+(BZ509+CB509)*Cadeirante/30*FU$4,IF(BY509+CA509&lt;=9,(BY509+CA509)*Crechee/30*FU$4)+(BZ509+CB509)*Cadeirante/30*FU$4+(BY506+BY507+BY508+CA506+CA507+CA508)*Percapita/30*FU$4)+IF(BY509+CA509&gt;=11,Fixo/30*FU$4+(BY509+CA509-10)*Crechee/30*FU$4,0),IF(C506=2,IF(BZ506+BZ507+BZ508+BZ509+CB506+CB507+CB508+CB509=1,Cadeirante/30*FU$4,IF(BZ506+BZ507+BZ508+BZ509+CB506+CB507+CB508+CB509=2,Fixo/30*FU$4,IF(BZ506+BZ507+BZ508+BZ509+CB506+CB507+CB508+CB509&gt;2,Fixo/30*FU$4+(BZ506+BZ507+BZ508+BZ509+CB506+CB507+CB508+CB509-2)*Cadeirante/30*FU$4)))+(BY506+BY507+BY508+CA506+CA507+CA508)*Percapita/30*FU$4+(BY509+CA509)*Crechee/30*FU$4,IF(C506=1,IF(BY506+BY507+BY508+BZ506+BZ507+BZ508+CA506+CA507+CA508+CB506+CB507+CB508&lt;=15,(BY506+BY507+BY508+CA506+CA507+CA508)*Percapita/30*FU$4,IF(BY506+BY507+BY508+BZ506+BZ507+BZ508+CA506+CA507+CA508+CB506+CB507+CB508&gt;=16,Fixo/30*FU$4+(BY506+BY507+BY508+BZ506+BZ507+BZ508+CA506+CA507+CA508+CB506+CB507-16)*Percapita/30*FU$4))))))</f>
        <v>0</v>
      </c>
      <c r="FV506" s="177">
        <f>IF(C506=4,SUM(CC506+CC507+CC508+CE506+CE507+CE508)*Percapita/30*FV$4+(CD506+CD507+CD508+CF506+CF507+CF508)*Cadeirante/30*FV$4,IF(C506=3,IF(CC509+CE509=10,Fixo/30*FV$4+(CC506+CC507+CC508+CE506+CE507+CE508)*Percapita/30*FV$4+(CD509+CF509)*Cadeirante/30*FV$4,IF(CC509+CE509&lt;=9,(CC509+CE509)*Crechee/30*FV$4)+(CD509+CF509)*Cadeirante/30*FV$4+(CC506+CC507+CC508+CE506+CE507+CE508)*Percapita/30*FV$4)+IF(CC509+CE509&gt;=11,Fixo/30*FV$4+(CC509+CE509-10)*Crechee/30*FV$4,0),IF(C506=2,IF(CD506+CD507+CD508+CD509+CF506+CF507+CF508+CF509=1,Cadeirante/30*FV$4,IF(CD506+CD507+CD508+CD509+CF506+CF507+CF508+CF509=2,Fixo/30*FV$4,IF(CD506+CD507+CD508+CD509+CF506+CF507+CF508+CF509&gt;2,Fixo/30*FV$4+(CD506+CD507+CD508+CD509+CF506+CF507+CF508+CF509-2)*Cadeirante/30*FV$4)))+(CC506+CC507+CC508+CE506+CE507+CE508)*Percapita/30*FV$4+(CC509+CE509)*Crechee/30*FV$4,IF(C506=1,IF(CC506+CC507+CC508+CD506+CD507+CD508+CE506+CE507+CE508+CF506+CF507+CF508&lt;=15,(CC506+CC507+CC508+CE506+CE507+CE508)*Percapita/30*FV$4,IF(CC506+CC507+CC508+CD506+CD507+CD508+CE506+CE507+CE508+CF506+CF507+CF508&gt;=16,Fixo/30*FV$4+(CC506+CC507+CC508+CD506+CD507+CD508+CE506+CE507+CE508+CF506+CF507-16)*Percapita/30*FV$4))))))</f>
        <v>0</v>
      </c>
      <c r="FW506" s="177">
        <f>IF(C506=4,SUM(CG506+CG507+CG508+CI506+CI507+CI508)*Percapita/30*FW$4+(CH506+CH507+CH508+CJ506+CJ507+CJ508)*Cadeirante/30*FW$4,IF(C506=3,IF(CG509+CI509=10,Fixo/30*FW$4+(CG506+CG507+CG508+CI506+CI507+CI508)*Percapita/30*FW$4+(CH509+CJ509)*Cadeirante/30*FW$4,IF(CG509+CI509&lt;=9,(CG509+CI509)*Crechee/30*FW$4)+(CH509+CJ509)*Cadeirante/30*FW$4+(CG506+CG507+CG508+CI506+CI507+CI508)*Percapita/30*FW$4)+IF(CG509+CI509&gt;=11,Fixo/30*FW$4+(CG509+CI509-10)*Crechee/30*FW$4,0),IF(C506=2,IF(CH506+CH507+CH508+CH509+CJ506+CJ507+CJ508+CJ509=1,Cadeirante/30*FW$4,IF(CH506+CH507+CH508+CH509+CJ506+CJ507+CJ508+CJ509=2,Fixo/30*FW$4,IF(CH506+CH507+CH508+CH509+CJ506+CJ507+CJ508+CJ509&gt;2,Fixo/30*FW$4+(CH506+CH507+CH508+CH509+CJ506+CJ507+CJ508+CJ509-2)*Cadeirante/30*FW$4)))+(CG506+CG507+CG508+CI506+CI507+CI508)*Percapita/30*FW$4+(CG509+CI509)*Crechee/30*FW$4,IF(C506=1,IF(CG506+CG507+CG508+CH506+CH507+CH508+CI506+CI507+CI508+CJ506+CJ507+CJ508&lt;=15,(CG506+CG507+CG508+CI506+CI507+CI508)*Percapita/30*FW$4,IF(CG506+CG507+CG508+CH506+CH507+CH508+CI506+CI507+CI508+CJ506+CJ507+CJ508&gt;=16,Fixo/30*FW$4+(CG506+CG507+CG508+CH506+CH507+CH508+CI506+CI507+CI508+CJ506+CJ507-16)*Percapita/30*FW$4))))))</f>
        <v>0</v>
      </c>
      <c r="FX506" s="177">
        <f>IF(C506=4,SUM(CK506+CK507+CK508+CM506+CM507+CM508)*Percapita/30*FX$4+(CL506+CL507+CL508+CN506+CN507+CN508)*Cadeirante/30*FX$4,IF(C506=3,IF(CK509+CM509=10,Fixo/30*FX$4+(CK506+CK507+CK508+CM506+CM507+CM508)*Percapita/30*FX$4+(CL509+CN509)*Cadeirante/30*FX$4,IF(CK509+CM509&lt;=9,(CK509+CM509)*Crechee/30*FX$4)+(CL509+CN509)*Cadeirante/30*FX$4+(CK506+CK507+CK508+CM506+CM507+CM508)*Percapita/30*FX$4)+IF(CK509+CM509&gt;=11,Fixo/30*FX$4+(CK509+CM509-10)*Crechee/30*FX$4,0),IF(C506=2,IF(CL506+CL507+CL508+CL509+CN506+CN507+CN508+CN509=1,Cadeirante/30*FX$4,IF(CL506+CL507+CL508+CL509+CN506+CN507+CN508+CN509=2,Fixo/30*FX$4,IF(CL506+CL507+CL508+CL509+CN506+CN507+CN508+CN509&gt;2,Fixo/30*FX$4+(CL506+CL507+CL508+CL509+CN506+CN507+CN508+CN509-2)*Cadeirante/30*FX$4)))+(CK506+CK507+CK508+CM506+CM507+CM508)*Percapita/30*FX$4+(CK509+CM509)*Crechee/30*FX$4,IF(C506=1,IF(CK506+CK507+CK508+CL506+CL507+CL508+CM506+CM507+CM508+CN506+CN507+CN508&lt;=15,(CK506+CK507+CK508+CM506+CM507+CM508)*Percapita/30*FX$4,IF(CK506+CK507+CK508+CL506+CL507+CL508+CM506+CM507+CM508+CN506+CN507+CN508&gt;=16,Fixo/30*FX$4+(CK506+CK507+CK508+CL506+CL507+CL508+CM506+CM507+CM508+CN506+CN507-16)*Percapita/30*FX$4))))))</f>
        <v>0</v>
      </c>
      <c r="FY506" s="177">
        <f>IF(C506=4,SUM(CO506+CO507+CO508+CQ506+CQ507+CQ508)*Percapita/30*FY$4+(CP506+CP507+CP508+CR506+CR507+CR508)*Cadeirante/30*FY$4,IF(C506=3,IF(CO509+CQ509=10,Fixo/30*FY$4+(CO506+CO507+CO508+CQ506+CQ507+CQ508)*Percapita/30*FY$4+(CP509+CR509)*Cadeirante/30*FY$4,IF(CO509+CQ509&lt;=9,(CO509+CQ509)*Crechee/30*FY$4)+(CP509+CR509)*Cadeirante/30*FY$4+(CO506+CO507+CO508+CQ506+CQ507+CQ508)*Percapita/30*FY$4)+IF(CO509+CQ509&gt;=11,Fixo/30*FY$4+(CO509+CQ509-10)*Crechee/30*FY$4,0),IF(C506=2,IF(CP506+CP507+CP508+CP509+CR506+CR507+CR508+CR509=1,Cadeirante/30*FY$4,IF(CP506+CP507+CP508+CP509+CR506+CR507+CR508+CR509=2,Fixo/30*FY$4,IF(CP506+CP507+CP508+CP509+CR506+CR507+CR508+CR509&gt;2,Fixo/30*FY$4+(CP506+CP507+CP508+CP509+CR506+CR507+CR508+CR509-2)*Cadeirante/30*FY$4)))+(CO506+CO507+CO508+CQ506+CQ507+CQ508)*Percapita/30*FY$4+(CO509+CQ509)*Crechee/30*FY$4,IF(C506=1,IF(CO506+CO507+CO508+CP506+CP507+CP508+CQ506+CQ507+CQ508+CR506+CR507+CR508&lt;=15,(CO506+CO507+CO508+CQ506+CQ507+CQ508)*Percapita/30*FY$4,IF(CO506+CO507+CO508+CP506+CP507+CP508+CQ506+CQ507+CQ508+CR506+CR507+CR508&gt;=16,Fixo/30*FY$4+(CO506+CO507+CO508+CP506+CP507+CP508+CQ506+CQ507+CQ508+CR506+CR507-16)*Percapita/30*FY$4))))))</f>
        <v>0</v>
      </c>
      <c r="FZ506" s="177">
        <f>IF(C506=4,SUM(CS506+CS507+CS508+CU506+CU507+CU508)*Percapita/30*FZ$4+(CT506+CT507+CT508+CV506+CV507+CV508)*Cadeirante/30*FZ$4,IF(C506=3,IF(CS509+CU509=10,Fixo/30*FZ$4+(CS506+CS507+CS508+CU506+CU507+CU508)*Percapita/30*FZ$4+(CT509+CV509)*Cadeirante/30*FZ$4,IF(CS509+CU509&lt;=9,(CS509+CU509)*Crechee/30*FZ$4)+(CT509+CV509)*Cadeirante/30*FZ$4+(CS506+CS507+CS508+CU506+CU507+CU508)*Percapita/30*FZ$4)+IF(CS509+CU509&gt;=11,Fixo/30*FZ$4+(CS509+CU509-10)*Crechee/30*FZ$4,0),IF(C506=2,IF(CT506+CT507+CT508+CT509+CV506+CV507+CV508+CV509=1,Cadeirante/30*FZ$4,IF(CT506+CT507+CT508+CT509+CV506+CV507+CV508+CV509=2,Fixo/30*FZ$4,IF(CT506+CT507+CT508+CT509+CV506+CV507+CV508+CV509&gt;2,Fixo/30*FZ$4+(CT506+CT507+CT508+CT509+CV506+CV507+CV508+CV509-2)*Cadeirante/30*FZ$4)))+(CS506+CS507+CS508+CU506+CU507+CU508)*Percapita/30*FZ$4+(CS509+CU509)*Crechee/30*FZ$4,IF(C506=1,IF(CS506+CS507+CS508+CT506+CT507+CT508+CU506+CU507+CU508+CV506+CV507+CV508&lt;=15,(CS506+CS507+CS508+CU506+CU507+CU508)*Percapita/30*FZ$4,IF(CS506+CS507+CS508+CT506+CT507+CT508+CU506+CU507+CU508+CV506+CV507+CV508&gt;=16,Fixo/30*FZ$4+(CS506+CS507+CS508+CT506+CT507+CT508+CU506+CU507+CU508+CV506+CV507-16)*Percapita/30*FZ$4))))))</f>
        <v>0</v>
      </c>
      <c r="GA506" s="177">
        <f>IF(C506=4,SUM(CW506+CW507+CW508+CY506+CY507+CY508)*Percapita/30*GA$4+(CX506+CX507+CX508+CZ506+CZ507+CZ508)*Cadeirante/30*GA$4,IF(C506=3,IF(CW509+CY509=10,Fixo/30*GA$4+(CW506+CW507+CW508+CY506+CY507+CY508)*Percapita/30*GA$4+(CX509+CZ509)*Cadeirante/30*GA$4,IF(CW509+CY509&lt;=9,(CW509+CY509)*Crechee/30*GA$4)+(CX509+CZ509)*Cadeirante/30*GA$4+(CW506+CW507+CW508+CY506+CY507+CY508)*Percapita/30*GA$4)+IF(CW509+CY509&gt;=11,Fixo/30*GA$4+(CW509+CY509-10)*Crechee/30*GA$4,0),IF(C506=2,IF(CX506+CX507+CX508+CX509+CZ506+CZ507+CZ508+CZ509=1,Cadeirante/30*GA$4,IF(CX506+CX507+CX508+CX509+CZ506+CZ507+CZ508+CZ509=2,Fixo/30*GA$4,IF(CX506+CX507+CX508+CX509+CZ506+CZ507+CZ508+CZ509&gt;2,Fixo/30*GA$4+(CX506+CX507+CX508+CX509+CZ506+CZ507+CZ508+CZ509-2)*Cadeirante/30*GA$4)))+(CW506+CW507+CW508+CY506+CY507+CY508)*Percapita/30*GA$4+(CW509+CY509)*Crechee/30*GA$4,IF(C506=1,IF(CW506+CW507+CW508+CX506+CX507+CX508+CY506+CY507+CY508+CZ506+CZ507+CZ508&lt;=15,(CW506+CW507+CW508+CY506+CY507+CY508)*Percapita/30*GA$4,IF(CW506+CW507+CW508+CX506+CX507+CX508+CY506+CY507+CY508+CZ506+CZ507+CZ508&gt;=16,Fixo/30*GA$4+(CW506+CW507+CW508+CX506+CX507+CX508+CY506+CY507+CY508+CZ506+CZ507-16)*Percapita/30*GA$4))))))</f>
        <v>0</v>
      </c>
      <c r="GB506" s="177">
        <f>IF(C506=4,SUM(DA506+DA507+DA508+DC506+DC507+DC508)*Percapita/30*GB$4+(DB506+DB507+DB508+DD506+DD507+DD508)*Cadeirante/30*GB$4,IF(C506=3,IF(DA509+DC509=10,Fixo/30*GB$4+(DA506+DA507+DA508+DC506+DC507+DC508)*Percapita/30*GB$4+(DB509+DD509)*Cadeirante/30*GB$4,IF(DA509+DC509&lt;=9,(DA509+DC509)*Crechee/30*GB$4)+(DB509+DD509)*Cadeirante/30*GB$4+(DA506+DA507+DA508+DC506+DC507+DC508)*Percapita/30*GB$4)+IF(DA509+DC509&gt;=11,Fixo/30*GB$4+(DA509+DC509-10)*Crechee/30*GB$4,0),IF(C506=2,IF(DB506+DB507+DB508+DB509+DD506+DD507+DD508+DD509=1,Cadeirante/30*GB$4,IF(DB506+DB507+DB508+DB509+DD506+DD507+DD508+DD509=2,Fixo/30*GB$4,IF(DB506+DB507+DB508+DB509+DD506+DD507+DD508+DD509&gt;2,Fixo/30*GB$4+(DB506+DB507+DB508+DB509+DD506+DD507+DD508+DD509-2)*Cadeirante/30*GB$4)))+(DA506+DA507+DA508+DC506+DC507+DC508)*Percapita/30*GB$4+(DA509+DC509)*Crechee/30*GB$4,IF(C506=1,IF(DA506+DA507+DA508+DB506+DB507+DB508+DC506+DC507+DC508+DD506+DD507+DD508&lt;=15,(DA506+DA507+DA508+DC506+DC507+DC508)*Percapita/30*GB$4,IF(DA506+DA507+DA508+DB506+DB507+DB508+DC506+DC507+DC508+DD506+DD507+DD508&gt;=16,Fixo/30*GB$4+(DA506+DA507+DA508+DB506+DB507+DB508+DC506+DC507+DC508+DD506+DD507-16)*Percapita/30*GB$4))))))</f>
        <v>0</v>
      </c>
      <c r="GC506" s="177">
        <f>IF(C506=4,SUM(DE506+DE507+DE508+DG506+DG507+DG508)*Percapita/30*GC$4+(DF506+DF507+DF508+DH506+DH507+DH508)*Cadeirante/30*GC$4,IF(C506=3,IF(DE509+DG509=10,Fixo/30*GC$4+(DE506+DE507+DE508+DG506+DG507+DG508)*Percapita/30*GC$4+(DF509+DH509)*Cadeirante/30*GC$4,IF(DE509+DG509&lt;=9,(DE509+DG509)*Crechee/30*GC$4)+(DF509+DH509)*Cadeirante/30*GC$4+(DE506+DE507+DE508+DG506+DG507+DG508)*Percapita/30*GC$4)+IF(DE509+DG509&gt;=11,Fixo/30*GC$4+(DE509+DG509-10)*Crechee/30*GC$4,0),IF(C506=2,IF(DF506+DF507+DF508+DF509+DH506+DH507+DH508+DH509=1,Cadeirante/30*GC$4,IF(DF506+DF507+DF508+DF509+DH506+DH507+DH508+DH509=2,Fixo/30*GC$4,IF(DF506+DF507+DF508+DF509+DH506+DH507+DH508+DH509&gt;2,Fixo/30*GC$4+(DF506+DF507+DF508+DF509+DH506+DH507+DH508+DH509-2)*Cadeirante/30*GC$4)))+(DE506+DE507+DE508+DG506+DG507+DG508)*Percapita/30*GC$4+(DE509+DG509)*Crechee/30*GC$4,IF(C506=1,IF(DE506+DE507+DE508+DF506+DF507+DF508+DG506+DG507+DG508+DH506+DH507+DH508&lt;=15,(DE506+DE507+DE508+DG506+DG507+DG508)*Percapita/30*GC$4,IF(DE506+DE507+DE508+DF506+DF507+DF508+DG506+DG507+DG508+DH506+DH507+DH508&gt;=16,Fixo/30*GC$4+(DE506+DE507+DE508+DF506+DF507+DF508+DG506+DG507+DG508+DH506+DH507-16)*Percapita/30*GC$4))))))</f>
        <v>0</v>
      </c>
      <c r="GD506" s="177">
        <f>IF(C506=4,SUM(DI506+DI507+DI508+DK506+DK507+DK508)*Percapita/30*GD$4+(DJ506+DJ507+DJ508+DL506+DL507+DL508)*Cadeirante/30*GD$4,IF(C506=3,IF(DI509+DK509=10,Fixo/30*GD$4+(DI506+DI507+DI508+DK506+DK507+DK508)*Percapita/30*GD$4+(DJ509+DL509)*Cadeirante/30*GD$4,IF(DI509+DK509&lt;=9,(DI509+DK509)*Crechee/30*GD$4)+(DJ509+DL509)*Cadeirante/30*GD$4+(DI506+DI507+DI508+DK506+DK507+DK508)*Percapita/30*GD$4)+IF(DI509+DK509&gt;=11,Fixo/30*GD$4+(DI509+DK509-10)*Crechee/30*GD$4,0),IF(C506=2,IF(DJ506+DJ507+DJ508+DJ509+DL506+DL507+DL508+DL509=1,Cadeirante/30*GD$4,IF(DJ506+DJ507+DJ508+DJ509+DL506+DL507+DL508+DL509=2,Fixo/30*GD$4,IF(DJ506+DJ507+DJ508+DJ509+DL506+DL507+DL508+DL509&gt;2,Fixo/30*GD$4+(DJ506+DJ507+DJ508+DJ509+DL506+DL507+DL508+DL509-2)*Cadeirante/30*GD$4)))+(DI506+DI507+DI508+DK506+DK507+DK508)*Percapita/30*GD$4+(DI509+DK509)*Crechee/30*GD$4,IF(C506=1,IF(DI506+DI507+DI508+DJ506+DJ507+DJ508+DK506+DK507+DK508+DL506+DL507+DL508&lt;=15,(DI506+DI507+DI508+DK506+DK507+DK508)*Percapita/30*GD$4,IF(DI506+DI507+DI508+DJ506+DJ507+DJ508+DK506+DK507+DK508+DL506+DL507+DL508&gt;=16,Fixo/30*GD$4+(DI506+DI507+DI508+DJ506+DJ507+DJ508+DK506+DK507+DK508+DL506+DL507-16)*Percapita/30*GD$4))))))</f>
        <v>0</v>
      </c>
      <c r="GE506" s="177">
        <f>IF(C506=4,SUM(DM506+DM507+DM508+DO506+DO507+DO508)*Percapita/30*GE$4+(DN506+DN507+DN508+DP506+DP507+DP508)*Cadeirante/30*GE$4,IF(C506=3,IF(DM509+DO509=10,Fixo/30*GE$4+(DM506+DM507+DM508+DO506+DO507+DO508)*Percapita/30*GE$4+(DN509+DP509)*Cadeirante/30*GE$4,IF(DM509+DO509&lt;=9,(DM509+DO509)*Crechee/30*GE$4)+(DN509+DP509)*Cadeirante/30*GE$4+(DM506+DM507+DM508+DO506+DO507+DO508)*Percapita/30*GE$4)+IF(DM509+DO509&gt;=11,Fixo/30*GE$4+(DM509+DO509-10)*Crechee/30*GE$4,0),IF(C506=2,IF(DN506+DN507+DN508+DN509+DP506+DP507+DP508+DP509=1,Cadeirante/30*GE$4,IF(DN506+DN507+DN508+DN509+DP506+DP507+DP508+DP509=2,Fixo/30*GE$4,IF(DN506+DN507+DN508+DN509+DP506+DP507+DP508+DP509&gt;2,Fixo/30*GE$4+(DN506+DN507+DN508+DN509+DP506+DP507+DP508+DP509-2)*Cadeirante/30*GE$4)))+(DM506+DM507+DM508+DO506+DO507+DO508)*Percapita/30*GE$4+(DM509+DO509)*Crechee/30*GE$4,IF(C506=1,IF(DM506+DM507+DM508+DN506+DN507+DN508+DO506+DO507+DO508+DP506+DP507+DP508&lt;=15,(DM506+DM507+DM508+DO506+DO507+DO508)*Percapita/30*GE$4,IF(DM506+DM507+DM508+DN506+DN507+DN508+DO506+DO507+DO508+DP506+DP507+DP508&gt;=16,Fixo/30*GE$4+(DM506+DM507+DM508+DN506+DN507+DN508+DO506+DO507+DO508+DP506+DP507-16)*Percapita/30*GE$4))))))</f>
        <v>0</v>
      </c>
      <c r="GF506" s="177">
        <f>IF(C506=4,SUM(DQ506+DQ507+DQ508+DS506+DS507+DS508)*Percapita/30*GF$4+(DR506+DR507+DR508+DT506+DT507+DT508)*Cadeirante/30*GF$4,IF(C506=3,IF(DQ509+DS509=10,Fixo/30*GF$4+(DQ506+DQ507+DQ508+DS506+DS507+DS508)*Percapita/30*GF$4+(DR509+DT509)*Cadeirante/30*GF$4,IF(DQ509+DS509&lt;=9,(DQ509+DS509)*Crechee/30*GF$4)+(DR509+DT509)*Cadeirante/30*GF$4+(DQ506+DQ507+DQ508+DS506+DS507+DS508)*Percapita/30*GF$4)+IF(DQ509+DS509&gt;=11,Fixo/30*GF$4+(DQ509+DS509-10)*Crechee/30*GF$4,0),IF(C506=2,IF(DR506+DR507+DR508+DR509+DT506+DT507+DT508+DT509=1,Cadeirante/30*GF$4,IF(DR506+DR507+DR508+DR509+DT506+DT507+DT508+DT509=2,Fixo/30*GF$4,IF(DR506+DR507+DR508+DR509+DT506+DT507+DT508+DT509&gt;2,Fixo/30*GF$4+(DR506+DR507+DR508+DR509+DT506+DT507+DT508+DT509-2)*Cadeirante/30*GF$4)))+(DQ506+DQ507+DQ508+DS506+DS507+DS508)*Percapita/30*GF$4+(DQ509+DS509)*Crechee/30*GF$4,IF(C506=1,IF(DQ506+DQ507+DQ508+DR506+DR507+DR508+DS506+DS507+DS508+DT506+DT507+DT508&lt;=15,(DQ506+DQ507+DQ508+DS506+DS507+DS508)*Percapita/30*GF$4,IF(DQ506+DQ507+DQ508+DR506+DR507+DR508+DS506+DS507+DS508+DT506+DT507+DT508&gt;=16,Fixo/30*GF$4+(DQ506+DQ507+DQ508+DR506+DR507+DR508+DS506+DS507+DS508+DT506+DT507-16)*Percapita/30*GF$4))))))</f>
        <v>0</v>
      </c>
      <c r="GG506" s="177">
        <f>IF(C506=4,SUM(DU506+DU507+DU508+DW506+DW507+DW508)*Percapita/30*GG$4+(DV506+DV507+DV508+DX506+DX507+DX508)*Cadeirante/30*GG$4,IF(C506=3,IF(DU509+DW509=10,Fixo/30*GG$4+(DU506+DU507+DU508+DW506+DW507+DW508)*Percapita/30*GG$4+(DV509+DX509)*Cadeirante/30*GG$4,IF(DU509+DW509&lt;=9,(DU509+DW509)*Crechee/30*GG$4)+(DV509+DX509)*Cadeirante/30*GG$4+(DU506+DU507+DU508+DW506+DW507+DW508)*Percapita/30*GG$4)+IF(DU509+DW509&gt;=11,Fixo/30*GG$4+(DU509+DW509-10)*Crechee/30*GG$4,0),IF(C506=2,IF(DV506+DV507+DV508+DV509+DX506+DX507+DX508+DX509=1,Cadeirante/30*GG$4,IF(DV506+DV507+DV508+DV509+DX506+DX507+DX508+DX509=2,Fixo/30*GG$4,IF(DV506+DV507+DV508+DV509+DX506+DX507+DX508+DX509&gt;2,Fixo/30*GG$4+(DV506+DV507+DV508+DV509+DX506+DX507+DX508+DX509-2)*Cadeirante/30*GG$4)))+(DU506+DU507+DU508+DW506+DW507+DW508)*Percapita/30*GG$4+(DU509+DW509)*Crechee/30*GG$4,IF(C506=1,IF(DU506+DU507+DU508+DV506+DV507+DV508+DW506+DW507+DW508+DX506+DX507+DX508&lt;=15,(DU506+DU507+DU508+DW506+DW507+DW508)*Percapita/30*GG$4,IF(DU506+DU507+DU508+DV506+DV507+DV508+DW506+DW507+DW508+DX506+DX507+DX508&gt;=16,Fixo/30*GG$4+(DU506+DU507+DU508+DV506+DV507+DV508+DW506+DW507+DW508+DX506+DX507-16)*Percapita/30*GG$4))))))</f>
        <v>0</v>
      </c>
      <c r="GH506" s="177">
        <f>IF(C506=4,SUM(DY506+DY507+DY508+EA506+EA507+EA508)*Percapita/30*GH$4+(DZ506+DZ507+DZ508+EB506+EB507+EB508)*Cadeirante/30*GH$4,IF(C506=3,IF(DY509+EA509=10,Fixo/30*GH$4+(DY506+DY507+DY508+EA506+EA507+EA508)*Percapita/30*GH$4+(DZ509+EB509)*Cadeirante/30*GH$4,IF(DY509+EA509&lt;=9,(DY509+EA509)*Crechee/30*GH$4)+(DZ509+EB509)*Cadeirante/30*GH$4+(DY506+DY507+DY508+EA506+EA507+EA508)*Percapita/30*GH$4)+IF(DY509+EA509&gt;=11,Fixo/30*GH$4+(DY509+EA509-10)*Crechee/30*GH$4,0),IF(C506=2,IF(DZ506+DZ507+DZ508+DZ509+EB506+EB507+EB508+EB509=1,Cadeirante/30*GH$4,IF(DZ506+DZ507+DZ508+DZ509+EB506+EB507+EB508+EB509=2,Fixo/30*GH$4,IF(DZ506+DZ507+DZ508+DZ509+EB506+EB507+EB508+EB509&gt;2,Fixo/30*GH$4+(DZ506+DZ507+DZ508+DZ509+EB506+EB507+EB508+EB509-2)*Cadeirante/30*GH$4)))+(DY506+DY507+DY508+EA506+EA507+EA508)*Percapita/30*GH$4+(DY509+EA509)*Crechee/30*GH$4,IF(C506=1,IF(DY506+DY507+DY508+DZ506+DZ507+DZ508+EA506+EA507+EA508+EB506+EB507+EB508&lt;=15,(DY506+DY507+DY508+EA506+EA507+EA508)*Percapita/30*GH$4,IF(DY506+DY507+DY508+DZ506+DZ507+DZ508+EA506+EA507+EA508+EB506+EB507+EB508&gt;=16,Fixo/30*GH$4+(DY506+DY507+DY508+DZ506+DZ507+DZ508+EA506+EA507+EA508+EB506+EB507-16)*Percapita/30*GH$4))))))</f>
        <v>0</v>
      </c>
      <c r="GI506" s="177">
        <f>IF(C506=4,SUM(EC506+EC507+EC508+EE506+EE507+EE508)*Percapita/30*GI$4+(ED506+ED507+ED508+EF506+EF507+EF508)*Cadeirante/30*GI$4,IF(C506=3,IF(EC509+EE509=10,Fixo/30*GI$4+(EC506+EC507+EC508+EE506+EE507+EE508)*Percapita/30*GI$4+(ED509+EF509)*Cadeirante/30*GI$4,IF(EC509+EE509&lt;=9,(EC509+EE509)*Crechee/30*GI$4)+(ED509+EF509)*Cadeirante/30*GI$4+(EC506+EC507+EC508+EE506+EE507+EE508)*Percapita/30*GI$4)+IF(EC509+EE509&gt;=11,Fixo/30*GI$4+(EC509+EE509-10)*Crechee/30*GI$4,0),IF(C506=2,IF(ED506+ED507+ED508+ED509+EF506+EF507+EF508+EF509=1,Cadeirante/30*GI$4,IF(ED506+ED507+ED508+ED509+EF506+EF507+EF508+EF509=2,Fixo/30*GI$4,IF(ED506+ED507+ED508+ED509+EF506+EF507+EF508+EF509&gt;2,Fixo/30*GI$4+(ED506+ED507+ED508+ED509+EF506+EF507+EF508+EF509-2)*Cadeirante/30*GI$4)))+(EC506+EC507+EC508+EE506+EE507+EE508)*Percapita/30*GI$4+(EC509+EE509)*Crechee/30*GI$4,IF(C506=1,IF(EC506+EC507+EC508+ED506+ED507+ED508+EE506+EE507+EE508+EF506+EF507+EF508&lt;=15,(EC506+EC507+EC508+EE506+EE507+EE508)*Percapita/30*GI$4,IF(EC506+EC507+EC508+ED506+ED507+ED508+EE506+EE507+EE508+EF506+EF507+EF508&gt;=16,Fixo/30*GI$4+(EC506+EC507+EC508+ED506+ED507+ED508+EE506+EE507+EE508+EF506+EF507-16)*Percapita/30*GI$4))))))</f>
        <v>0</v>
      </c>
      <c r="GJ506" s="177">
        <f>IF(C506=4,SUM(EG506+EG507+EG508+EI506+EI507+EI508)*Percapita/30*GJ$4+(EH506+EH507+EH508+EJ506+EJ507+EJ508)*Cadeirante/30*GJ$4,IF(C506=3,IF(EG509+EI509=10,Fixo/30*GJ$4+(EG506+EG507+EG508+EI506+EI507+EI508)*Percapita/30*GJ$4+(EH509+EJ509)*Cadeirante/30*GJ$4,IF(EG509+EI509&lt;=9,(EG509+EI509)*Crechee/30*GJ$4)+(EH509+EJ509)*Cadeirante/30*GJ$4+(EG506+EG507+EG508+EI506+EI507+EI508)*Percapita/30*GJ$4)+IF(EG509+EI509&gt;=11,Fixo/30*GJ$4+(EG509+EI509-10)*Crechee/30*GJ$4,0),IF(C506=2,IF(EH506+EH507+EH508+EH509+EJ506+EJ507+EJ508+EJ509=1,Cadeirante/30*GJ$4,IF(EH506+EH507+EH508+EH509+EJ506+EJ507+EJ508+EJ509=2,Fixo/30*GJ$4,IF(EH506+EH507+EH508+EH509+EJ506+EJ507+EJ508+EJ509&gt;2,Fixo/30*GJ$4+(EH506+EH507+EH508+EH509+EJ506+EJ507+EJ508+EJ509-2)*Cadeirante/30*GJ$4)))+(EG506+EG507+EG508+EI506+EI507+EI508)*Percapita/30*GJ$4+(EG509+EI509)*Crechee/30*GJ$4,IF(C506=1,IF(EG506+EG507+EG508+EH506+EH507+EH508+EI506+EI507+EI508+EJ506+EJ507+EJ508&lt;=15,(EG506+EG507+EG508+EI506+EI507+EI508)*Percapita/30*GJ$4,IF(EG506+EG507+EG508+EH506+EH507+EH508+EI506+EI507+EI508+EJ506+EJ507+EJ508&gt;=16,Fixo/30*GJ$4+(EG506+EG507+EG508+EH506+EH507+EH508+EI506+EI507+EI508+EJ506+EJ507-16)*Percapita/30*GJ$4))))))</f>
        <v>0</v>
      </c>
      <c r="GK506" s="178"/>
      <c r="GL506" s="103">
        <f t="shared" si="535"/>
        <v>0</v>
      </c>
      <c r="GM506" s="124"/>
      <c r="GN506" s="104">
        <f>SUMIF(V506:V509,"&lt;0")*Cadeirante/30*GN$4+SUMIF(X506:X509,"&lt;0")*Cadeirante/30*GN$4</f>
        <v>0</v>
      </c>
      <c r="GO506" s="104">
        <f>SUMIF(Z506:Z509,"&lt;0")*Cadeirante/30*GO$4+SUMIF(AB506:AB509,"&lt;0")*Cadeirante/30*GO$4</f>
        <v>0</v>
      </c>
      <c r="GP506" s="104">
        <f>SUMIF(AD506:AD509,"&lt;0")*Cadeirante/30*GP$4+SUMIF(AF506:AF509,"&lt;0")*Cadeirante/30*GP$4</f>
        <v>0</v>
      </c>
      <c r="GQ506" s="104">
        <f>SUMIF(AH506:AH509,"&lt;0")*Cadeirante/30*GQ$4+SUMIF(AJ506:AJ509,"&lt;0")*Cadeirante/30*GQ$4</f>
        <v>0</v>
      </c>
      <c r="GR506" s="104">
        <f>SUMIF(AL506:AL509,"&lt;0")*Cadeirante/30*GR$4+SUMIF(AN506:AN509,"&lt;0")*Cadeirante/30*GR$4</f>
        <v>0</v>
      </c>
      <c r="GS506" s="104">
        <f>SUMIF(AP506:AP509,"&lt;0")*Cadeirante/30*GS$4+SUMIF(AR506:AR509,"&lt;0")*Cadeirante/30*GS$4</f>
        <v>0</v>
      </c>
      <c r="GT506" s="104">
        <f>SUMIF(AT506:AT509,"&lt;0")*Cadeirante/30*GT$4+SUMIF(AV506:AV509,"&lt;0")*Cadeirante/30*GT$4</f>
        <v>0</v>
      </c>
      <c r="GU506" s="104">
        <f>SUMIF(AX506:AX509,"&lt;0")*Cadeirante/30*GU$4+SUMIF(AZ506:AZ509,"&lt;0")*Cadeirante/30*GU$4</f>
        <v>0</v>
      </c>
      <c r="GV506" s="104">
        <f>SUMIF(BB506:BB509,"&lt;0")*Cadeirante/30*GV$4+SUMIF(BD506:BD509,"&lt;0")*Cadeirante/30*GV$4</f>
        <v>0</v>
      </c>
      <c r="GW506" s="104">
        <f>SUMIF(BF506:BF509,"&lt;0")*Cadeirante/30*GW$4+SUMIF(BH506:BH509,"&lt;0")*Cadeirante/30*GW$4</f>
        <v>0</v>
      </c>
      <c r="GX506" s="104">
        <f>SUMIF(BJ506:BJ509,"&lt;0")*Cadeirante/30*GX$4+SUMIF(BL506:BL509,"&lt;0")*Cadeirante/30*GX$4</f>
        <v>0</v>
      </c>
      <c r="GY506" s="104">
        <f>SUMIF(BN506:BN509,"&lt;0")*Cadeirante/30*GY$4+SUMIF(BP506:BP509,"&lt;0")*Cadeirante/30*GY$4</f>
        <v>0</v>
      </c>
      <c r="GZ506" s="104">
        <f>SUMIF(BR506:BR509,"&lt;0")*Cadeirante/30*GZ$4+SUMIF(BT506:BT509,"&lt;0")*Cadeirante/30*GZ$4</f>
        <v>0</v>
      </c>
      <c r="HA506" s="104">
        <f>SUMIF(BV506:BV509,"&lt;0")*Cadeirante/30*HA$4+SUMIF(BX506:BX509,"&lt;0")*Cadeirante/30*HA$4</f>
        <v>0</v>
      </c>
      <c r="HB506" s="104">
        <f>SUMIF(BZ506:BZ509,"&lt;0")*Cadeirante/30*HB$4+SUMIF(CB506:CB509,"&lt;0")*Cadeirante/30*HB$4</f>
        <v>0</v>
      </c>
      <c r="HC506" s="104">
        <f>SUMIF(CD506:CD509,"&lt;0")*Cadeirante/30*HC$4+SUMIF(CF506:CF509,"&lt;0")*Cadeirante/30*HC$4</f>
        <v>0</v>
      </c>
      <c r="HD506" s="104">
        <f>SUMIF(CH506:CH509,"&lt;0")*Cadeirante/30*HD$4+SUMIF(CJ506:CJ509,"&lt;0")*Cadeirante/30*HD$4</f>
        <v>0</v>
      </c>
      <c r="HE506" s="104">
        <f>SUMIF(CL506:CL509,"&lt;0")*Cadeirante/30*HE$4+SUMIF(CN506:CN509,"&lt;0")*Cadeirante/30*HE$4</f>
        <v>0</v>
      </c>
      <c r="HF506" s="104">
        <f>SUMIF(CP506:CP509,"&lt;0")*Cadeirante/30*HF$4+SUMIF(CR506:CR509,"&lt;0")*Cadeirante/30*HF$4</f>
        <v>0</v>
      </c>
      <c r="HG506" s="104">
        <f>SUMIF(CT506:CT509,"&lt;0")*Cadeirante/30*HG$4+SUMIF(CV506:CV509,"&lt;0")*Cadeirante/30*HG$4</f>
        <v>0</v>
      </c>
      <c r="HH506" s="104">
        <f>SUMIF(CX506:CX509,"&lt;0")*Cadeirante/30*HH$4+SUMIF(CZ506:CZ509,"&lt;0")*Cadeirante/30*HH$4</f>
        <v>0</v>
      </c>
      <c r="HI506" s="104">
        <f>SUMIF(DB506:DB509,"&lt;0")*Cadeirante/30*HI$4+SUMIF(DD506:DD509,"&lt;0")*Cadeirante/30*HI$4</f>
        <v>0</v>
      </c>
      <c r="HJ506" s="104">
        <f>SUMIF(DF506:DF509,"&lt;0")*Cadeirante/30*HJ$4+SUMIF(DH506:DH509,"&lt;0")*Cadeirante/30*HJ$4</f>
        <v>0</v>
      </c>
      <c r="HK506" s="104">
        <f>SUMIF(DJ506:DJ509,"&lt;0")*Cadeirante/30*HK$4+SUMIF(DL506:DL509,"&lt;0")*Cadeirante/30*HK$4</f>
        <v>0</v>
      </c>
      <c r="HL506" s="104">
        <f>SUMIF(DN506:DN509,"&lt;0")*Cadeirante/30*HL$4+SUMIF(DP506:DP509,"&lt;0")*Cadeirante/30*HL$4</f>
        <v>0</v>
      </c>
      <c r="HM506" s="104">
        <f>SUMIF(DR506:DR509,"&lt;0")*Cadeirante/30*HM$4+SUMIF(DT506:DT509,"&lt;0")*Cadeirante/30*HM$4</f>
        <v>0</v>
      </c>
      <c r="HN506" s="104">
        <f>SUMIF(DV506:DV509,"&lt;0")*Cadeirante/30*HN$4+SUMIF(DX506:DX509,"&lt;0")*Cadeirante/30*HN$4</f>
        <v>0</v>
      </c>
      <c r="HO506" s="104">
        <f>SUMIF(DZ506:DZ509,"&lt;0")*Cadeirante/30*HO$4+SUMIF(EB506:EB509,"&lt;0")*Cadeirante/30*HO$4</f>
        <v>0</v>
      </c>
      <c r="HP506" s="104">
        <f>SUMIF(ED506:ED509,"&lt;0")*Cadeirante/30*HP$4+SUMIF(EF506:EF509,"&lt;0")*Cadeirante/30*HP$4</f>
        <v>0</v>
      </c>
      <c r="HQ506" s="64"/>
      <c r="HR506" s="64"/>
      <c r="HS506" s="64"/>
      <c r="HT506" s="64"/>
      <c r="HU506" s="64"/>
      <c r="HV506" s="64"/>
      <c r="HW506" s="176">
        <v>17629.309999999998</v>
      </c>
      <c r="HX506" s="64"/>
      <c r="HY506" s="280">
        <f>IF(ISTEXT(EM506), VALUE(EM506), EM506)</f>
        <v>0</v>
      </c>
      <c r="HZ506" s="280">
        <f>IF(ISTEXT(EN506), VALUE(EN506), EN506)</f>
        <v>0</v>
      </c>
      <c r="IA506" s="280">
        <f>IF(ISTEXT(EO506), VALUE(EO506), EO506)</f>
        <v>0</v>
      </c>
      <c r="IB506" s="64" t="b">
        <f>HW506=FE506</f>
        <v>0</v>
      </c>
      <c r="IC506" s="64"/>
    </row>
    <row r="507" spans="1:237" s="106" customFormat="1" ht="22.5" customHeight="1" x14ac:dyDescent="0.25">
      <c r="A507" s="368" t="s">
        <v>3654</v>
      </c>
      <c r="B507" s="369" t="s">
        <v>3655</v>
      </c>
      <c r="C507" s="370" t="s">
        <v>3233</v>
      </c>
      <c r="D507" s="371" t="s">
        <v>3656</v>
      </c>
      <c r="E507" s="371" t="s">
        <v>3657</v>
      </c>
      <c r="F507" s="372" t="s">
        <v>3224</v>
      </c>
      <c r="G507" s="372" t="s">
        <v>3225</v>
      </c>
      <c r="H507" s="373" t="s">
        <v>1318</v>
      </c>
      <c r="I507" s="374" t="s">
        <v>3658</v>
      </c>
      <c r="J507" s="421" t="s">
        <v>3231</v>
      </c>
      <c r="K507" s="421" t="s">
        <v>3234</v>
      </c>
      <c r="L507" s="329">
        <f>CONTINUA!BV507</f>
        <v>0</v>
      </c>
      <c r="M507" s="329">
        <f>CONTINUA!BW507</f>
        <v>0</v>
      </c>
      <c r="N507" s="895"/>
      <c r="O507" s="896" t="s">
        <v>4047</v>
      </c>
      <c r="P507" s="897" t="s">
        <v>4035</v>
      </c>
      <c r="Q507" s="400">
        <v>63</v>
      </c>
      <c r="R507" s="401"/>
      <c r="S507" s="400"/>
      <c r="T507" s="401"/>
      <c r="U507" s="400"/>
      <c r="V507" s="401"/>
      <c r="W507" s="400"/>
      <c r="X507" s="401"/>
      <c r="Y507" s="400"/>
      <c r="Z507" s="401"/>
      <c r="AA507" s="400"/>
      <c r="AB507" s="401"/>
      <c r="AC507" s="400"/>
      <c r="AD507" s="401"/>
      <c r="AE507" s="400"/>
      <c r="AF507" s="401"/>
      <c r="AG507" s="400"/>
      <c r="AH507" s="401"/>
      <c r="AI507" s="400"/>
      <c r="AJ507" s="401"/>
      <c r="AK507" s="400"/>
      <c r="AL507" s="401"/>
      <c r="AM507" s="400"/>
      <c r="AN507" s="401"/>
      <c r="AO507" s="400"/>
      <c r="AP507" s="401"/>
      <c r="AQ507" s="400"/>
      <c r="AR507" s="401"/>
      <c r="AS507" s="400"/>
      <c r="AT507" s="401"/>
      <c r="AU507" s="400"/>
      <c r="AV507" s="401"/>
      <c r="AW507" s="400"/>
      <c r="AX507" s="401"/>
      <c r="AY507" s="400"/>
      <c r="AZ507" s="401"/>
      <c r="BA507" s="400"/>
      <c r="BB507" s="401"/>
      <c r="BC507" s="400"/>
      <c r="BD507" s="401"/>
      <c r="BE507" s="400"/>
      <c r="BF507" s="401"/>
      <c r="BG507" s="400"/>
      <c r="BH507" s="401"/>
      <c r="BI507" s="400"/>
      <c r="BJ507" s="401"/>
      <c r="BK507" s="400"/>
      <c r="BL507" s="401"/>
      <c r="BM507" s="400"/>
      <c r="BN507" s="401"/>
      <c r="BO507" s="400"/>
      <c r="BP507" s="401"/>
      <c r="BQ507" s="400"/>
      <c r="BR507" s="401"/>
      <c r="BS507" s="400"/>
      <c r="BT507" s="401"/>
      <c r="BU507" s="400"/>
      <c r="BV507" s="401"/>
      <c r="BW507" s="400"/>
      <c r="BX507" s="401"/>
      <c r="BY507" s="400"/>
      <c r="BZ507" s="401"/>
      <c r="CA507" s="400"/>
      <c r="CB507" s="401"/>
      <c r="CC507" s="400"/>
      <c r="CD507" s="401"/>
      <c r="CE507" s="400"/>
      <c r="CF507" s="401"/>
      <c r="CG507" s="400"/>
      <c r="CH507" s="401"/>
      <c r="CI507" s="400"/>
      <c r="CJ507" s="401"/>
      <c r="CK507" s="400"/>
      <c r="CL507" s="401"/>
      <c r="CM507" s="400"/>
      <c r="CN507" s="401"/>
      <c r="CO507" s="400"/>
      <c r="CP507" s="401"/>
      <c r="CQ507" s="400"/>
      <c r="CR507" s="401"/>
      <c r="CS507" s="400"/>
      <c r="CT507" s="401"/>
      <c r="CU507" s="400"/>
      <c r="CV507" s="401"/>
      <c r="CW507" s="400"/>
      <c r="CX507" s="401"/>
      <c r="CY507" s="400"/>
      <c r="CZ507" s="401"/>
      <c r="DA507" s="400"/>
      <c r="DB507" s="401"/>
      <c r="DC507" s="400"/>
      <c r="DD507" s="401"/>
      <c r="DE507" s="400"/>
      <c r="DF507" s="401"/>
      <c r="DG507" s="400"/>
      <c r="DH507" s="401"/>
      <c r="DI507" s="400"/>
      <c r="DJ507" s="401"/>
      <c r="DK507" s="400"/>
      <c r="DL507" s="401"/>
      <c r="DM507" s="400"/>
      <c r="DN507" s="401"/>
      <c r="DO507" s="400"/>
      <c r="DP507" s="401"/>
      <c r="DQ507" s="400"/>
      <c r="DR507" s="401"/>
      <c r="DS507" s="400"/>
      <c r="DT507" s="401"/>
      <c r="DU507" s="400"/>
      <c r="DV507" s="401"/>
      <c r="DW507" s="400"/>
      <c r="DX507" s="401"/>
      <c r="DY507" s="400"/>
      <c r="DZ507" s="401"/>
      <c r="EA507" s="400"/>
      <c r="EB507" s="401"/>
      <c r="EC507" s="400"/>
      <c r="ED507" s="401"/>
      <c r="EE507" s="400"/>
      <c r="EF507" s="401"/>
      <c r="EG507" s="400"/>
      <c r="EH507" s="401"/>
      <c r="EI507" s="400"/>
      <c r="EJ507" s="447"/>
      <c r="EK507" s="511"/>
      <c r="EL507" s="514"/>
      <c r="EM507" s="448"/>
      <c r="EN507" s="344"/>
      <c r="EO507" s="345"/>
      <c r="EP507" s="171">
        <f t="shared" si="528"/>
        <v>63</v>
      </c>
      <c r="EQ507" s="171">
        <f t="shared" si="529"/>
        <v>0</v>
      </c>
      <c r="ER507" s="171">
        <f t="shared" si="530"/>
        <v>0</v>
      </c>
      <c r="ES507" s="171">
        <f t="shared" si="531"/>
        <v>0</v>
      </c>
      <c r="ET507" s="171">
        <f t="shared" si="532"/>
        <v>0</v>
      </c>
      <c r="EU507" s="171">
        <f t="shared" si="533"/>
        <v>0</v>
      </c>
      <c r="EV507" s="172">
        <f t="shared" si="534"/>
        <v>63</v>
      </c>
      <c r="EW507" s="173"/>
      <c r="EX507" s="248">
        <f t="shared" si="581"/>
        <v>0</v>
      </c>
      <c r="EY507" s="174">
        <f>(L507*regular)+(M507*Cadeirantee)</f>
        <v>0</v>
      </c>
      <c r="EZ507" s="249">
        <f>SUMIF(FG507:GJ507,"&gt;0")</f>
        <v>0</v>
      </c>
      <c r="FA507" s="249">
        <f>SUMIF(FG507:GJ507,"&lt;0")+SUMIF(GN507:HP507,"&lt;0")</f>
        <v>0</v>
      </c>
      <c r="FB507" s="174">
        <v>0</v>
      </c>
      <c r="FC507" s="126">
        <f>N507*km*'VALORES TABELA'!$B$13</f>
        <v>0</v>
      </c>
      <c r="FD507" s="250">
        <f t="shared" ref="FD507:FD510" si="582">GL507</f>
        <v>0</v>
      </c>
      <c r="FE507" s="105"/>
      <c r="FF507" s="119"/>
      <c r="FG507" s="119"/>
      <c r="FH507" s="119"/>
      <c r="FI507" s="119"/>
      <c r="FJ507" s="119"/>
      <c r="FK507" s="119"/>
      <c r="FL507" s="119"/>
      <c r="FM507" s="119"/>
      <c r="FN507" s="119"/>
      <c r="FO507" s="119"/>
      <c r="FP507" s="119"/>
      <c r="FQ507" s="119"/>
      <c r="FR507" s="119"/>
      <c r="FS507" s="119"/>
      <c r="FT507" s="119"/>
      <c r="FU507" s="119"/>
      <c r="FV507" s="119"/>
      <c r="FW507" s="119"/>
      <c r="FX507" s="119"/>
      <c r="FY507" s="119"/>
      <c r="FZ507" s="119"/>
      <c r="GA507" s="119"/>
      <c r="GB507" s="119"/>
      <c r="GC507" s="119"/>
      <c r="GD507" s="119"/>
      <c r="GE507" s="119"/>
      <c r="GF507" s="119"/>
      <c r="GG507" s="119"/>
      <c r="GH507" s="119"/>
      <c r="GI507" s="119"/>
      <c r="GJ507" s="119"/>
      <c r="GK507" s="251"/>
      <c r="GL507" s="103">
        <f t="shared" si="535"/>
        <v>0</v>
      </c>
      <c r="GM507" s="124"/>
      <c r="GN507" s="104"/>
      <c r="GO507" s="104"/>
      <c r="GP507" s="104"/>
      <c r="GQ507" s="104"/>
      <c r="GR507" s="104"/>
      <c r="GS507" s="104"/>
      <c r="GT507" s="104"/>
      <c r="GU507" s="104"/>
      <c r="GV507" s="104"/>
      <c r="GW507" s="104"/>
      <c r="GX507" s="104"/>
      <c r="GY507" s="104"/>
      <c r="GZ507" s="104"/>
      <c r="HA507" s="104"/>
      <c r="HB507" s="104"/>
      <c r="HC507" s="104"/>
      <c r="HD507" s="104"/>
      <c r="HE507" s="104"/>
      <c r="HF507" s="104"/>
      <c r="HG507" s="104"/>
      <c r="HH507" s="104"/>
      <c r="HI507" s="104"/>
      <c r="HJ507" s="104"/>
      <c r="HK507" s="104"/>
      <c r="HL507" s="104"/>
      <c r="HM507" s="104"/>
      <c r="HN507" s="104"/>
      <c r="HO507" s="104"/>
      <c r="HP507" s="104"/>
      <c r="HQ507" s="64"/>
      <c r="HR507" s="64"/>
      <c r="HS507" s="64"/>
      <c r="HT507" s="64"/>
      <c r="HU507" s="64"/>
      <c r="HV507" s="64"/>
      <c r="HW507" s="105"/>
      <c r="HX507" s="64"/>
      <c r="HY507" s="280">
        <f t="shared" ref="HY507:HY510" si="583">IF(ISTEXT(EM507), VALUE(EM507), EM507)</f>
        <v>0</v>
      </c>
      <c r="HZ507" s="280">
        <f t="shared" ref="HZ507:HZ510" si="584">IF(ISTEXT(EN507), VALUE(EN507), EN507)</f>
        <v>0</v>
      </c>
      <c r="IA507" s="280">
        <f t="shared" ref="IA507:IA510" si="585">IF(ISTEXT(EO507), VALUE(EO507), EO507)</f>
        <v>0</v>
      </c>
      <c r="IB507" s="64"/>
      <c r="IC507" s="64"/>
    </row>
    <row r="508" spans="1:237" s="106" customFormat="1" ht="22.5" customHeight="1" x14ac:dyDescent="0.25">
      <c r="A508" s="368" t="s">
        <v>3654</v>
      </c>
      <c r="B508" s="369" t="s">
        <v>3655</v>
      </c>
      <c r="C508" s="375" t="s">
        <v>3233</v>
      </c>
      <c r="D508" s="371" t="s">
        <v>3656</v>
      </c>
      <c r="E508" s="371" t="s">
        <v>3657</v>
      </c>
      <c r="F508" s="376" t="s">
        <v>3224</v>
      </c>
      <c r="G508" s="376" t="s">
        <v>3225</v>
      </c>
      <c r="H508" s="373" t="s">
        <v>1318</v>
      </c>
      <c r="I508" s="374" t="s">
        <v>3658</v>
      </c>
      <c r="J508" s="421" t="s">
        <v>3231</v>
      </c>
      <c r="K508" s="422" t="s">
        <v>3235</v>
      </c>
      <c r="L508" s="329">
        <f>CONTINUA!BV508</f>
        <v>0</v>
      </c>
      <c r="M508" s="329">
        <f>CONTINUA!BW508</f>
        <v>0</v>
      </c>
      <c r="N508" s="895"/>
      <c r="O508" s="896" t="s">
        <v>4047</v>
      </c>
      <c r="P508" s="897" t="s">
        <v>4035</v>
      </c>
      <c r="Q508" s="400"/>
      <c r="R508" s="401"/>
      <c r="S508" s="400"/>
      <c r="T508" s="401"/>
      <c r="U508" s="400"/>
      <c r="V508" s="401"/>
      <c r="W508" s="400"/>
      <c r="X508" s="401"/>
      <c r="Y508" s="400"/>
      <c r="Z508" s="401"/>
      <c r="AA508" s="400"/>
      <c r="AB508" s="401"/>
      <c r="AC508" s="400"/>
      <c r="AD508" s="401"/>
      <c r="AE508" s="400"/>
      <c r="AF508" s="401"/>
      <c r="AG508" s="400"/>
      <c r="AH508" s="401"/>
      <c r="AI508" s="400"/>
      <c r="AJ508" s="401"/>
      <c r="AK508" s="400"/>
      <c r="AL508" s="401"/>
      <c r="AM508" s="400"/>
      <c r="AN508" s="401"/>
      <c r="AO508" s="400"/>
      <c r="AP508" s="401"/>
      <c r="AQ508" s="400"/>
      <c r="AR508" s="401"/>
      <c r="AS508" s="400"/>
      <c r="AT508" s="401"/>
      <c r="AU508" s="400"/>
      <c r="AV508" s="401"/>
      <c r="AW508" s="400"/>
      <c r="AX508" s="401"/>
      <c r="AY508" s="400"/>
      <c r="AZ508" s="401"/>
      <c r="BA508" s="400"/>
      <c r="BB508" s="401"/>
      <c r="BC508" s="400"/>
      <c r="BD508" s="401"/>
      <c r="BE508" s="400"/>
      <c r="BF508" s="401"/>
      <c r="BG508" s="400"/>
      <c r="BH508" s="401"/>
      <c r="BI508" s="400"/>
      <c r="BJ508" s="401"/>
      <c r="BK508" s="400"/>
      <c r="BL508" s="401"/>
      <c r="BM508" s="400"/>
      <c r="BN508" s="401"/>
      <c r="BO508" s="400"/>
      <c r="BP508" s="401"/>
      <c r="BQ508" s="400"/>
      <c r="BR508" s="401"/>
      <c r="BS508" s="400"/>
      <c r="BT508" s="401"/>
      <c r="BU508" s="400"/>
      <c r="BV508" s="401"/>
      <c r="BW508" s="400"/>
      <c r="BX508" s="401"/>
      <c r="BY508" s="400"/>
      <c r="BZ508" s="401"/>
      <c r="CA508" s="400"/>
      <c r="CB508" s="401"/>
      <c r="CC508" s="400"/>
      <c r="CD508" s="401"/>
      <c r="CE508" s="400"/>
      <c r="CF508" s="401"/>
      <c r="CG508" s="400"/>
      <c r="CH508" s="401"/>
      <c r="CI508" s="400"/>
      <c r="CJ508" s="401"/>
      <c r="CK508" s="400"/>
      <c r="CL508" s="401"/>
      <c r="CM508" s="400"/>
      <c r="CN508" s="401"/>
      <c r="CO508" s="400"/>
      <c r="CP508" s="401"/>
      <c r="CQ508" s="400"/>
      <c r="CR508" s="401"/>
      <c r="CS508" s="400"/>
      <c r="CT508" s="401"/>
      <c r="CU508" s="400"/>
      <c r="CV508" s="401"/>
      <c r="CW508" s="400"/>
      <c r="CX508" s="401"/>
      <c r="CY508" s="400"/>
      <c r="CZ508" s="401"/>
      <c r="DA508" s="400"/>
      <c r="DB508" s="401"/>
      <c r="DC508" s="400"/>
      <c r="DD508" s="401"/>
      <c r="DE508" s="400"/>
      <c r="DF508" s="401"/>
      <c r="DG508" s="400"/>
      <c r="DH508" s="401"/>
      <c r="DI508" s="400"/>
      <c r="DJ508" s="401"/>
      <c r="DK508" s="400"/>
      <c r="DL508" s="401"/>
      <c r="DM508" s="400"/>
      <c r="DN508" s="401"/>
      <c r="DO508" s="400"/>
      <c r="DP508" s="401"/>
      <c r="DQ508" s="400"/>
      <c r="DR508" s="401"/>
      <c r="DS508" s="400"/>
      <c r="DT508" s="401"/>
      <c r="DU508" s="400"/>
      <c r="DV508" s="401"/>
      <c r="DW508" s="400"/>
      <c r="DX508" s="401"/>
      <c r="DY508" s="400"/>
      <c r="DZ508" s="401"/>
      <c r="EA508" s="400"/>
      <c r="EB508" s="401"/>
      <c r="EC508" s="400"/>
      <c r="ED508" s="401"/>
      <c r="EE508" s="400"/>
      <c r="EF508" s="401"/>
      <c r="EG508" s="400"/>
      <c r="EH508" s="401"/>
      <c r="EI508" s="400"/>
      <c r="EJ508" s="447"/>
      <c r="EK508" s="511"/>
      <c r="EL508" s="514"/>
      <c r="EM508" s="448"/>
      <c r="EN508" s="344"/>
      <c r="EO508" s="345"/>
      <c r="EP508" s="171">
        <f t="shared" si="528"/>
        <v>0</v>
      </c>
      <c r="EQ508" s="171">
        <f t="shared" si="529"/>
        <v>0</v>
      </c>
      <c r="ER508" s="171">
        <f t="shared" si="530"/>
        <v>0</v>
      </c>
      <c r="ES508" s="171">
        <f t="shared" si="531"/>
        <v>0</v>
      </c>
      <c r="ET508" s="171">
        <f t="shared" si="532"/>
        <v>0</v>
      </c>
      <c r="EU508" s="171">
        <f t="shared" si="533"/>
        <v>0</v>
      </c>
      <c r="EV508" s="172">
        <f t="shared" si="534"/>
        <v>0</v>
      </c>
      <c r="EW508" s="125"/>
      <c r="EX508" s="248">
        <f t="shared" si="581"/>
        <v>0</v>
      </c>
      <c r="EY508" s="174">
        <f>(L508*regular)+(M508*Cadeirantee)</f>
        <v>0</v>
      </c>
      <c r="EZ508" s="249">
        <f>SUMIF(FG508:GJ508,"&gt;0")</f>
        <v>0</v>
      </c>
      <c r="FA508" s="249">
        <f>SUMIF(FG508:GJ508,"&lt;0")+SUMIF(GN508:HP508,"&lt;0")</f>
        <v>0</v>
      </c>
      <c r="FB508" s="174">
        <v>0</v>
      </c>
      <c r="FC508" s="126">
        <f>N508*km*'VALORES TABELA'!$B$13</f>
        <v>0</v>
      </c>
      <c r="FD508" s="250">
        <f t="shared" si="582"/>
        <v>0</v>
      </c>
      <c r="FE508" s="105"/>
      <c r="FF508" s="108"/>
      <c r="FG508" s="108"/>
      <c r="FH508" s="108"/>
      <c r="FI508" s="108"/>
      <c r="FJ508" s="108"/>
      <c r="FK508" s="108"/>
      <c r="FL508" s="108"/>
      <c r="FM508" s="108"/>
      <c r="FN508" s="108"/>
      <c r="FO508" s="108"/>
      <c r="FP508" s="108"/>
      <c r="FQ508" s="108"/>
      <c r="FR508" s="108"/>
      <c r="FS508" s="108"/>
      <c r="FT508" s="108"/>
      <c r="FU508" s="108"/>
      <c r="FV508" s="108"/>
      <c r="FW508" s="108"/>
      <c r="FX508" s="108"/>
      <c r="FY508" s="108"/>
      <c r="FZ508" s="108"/>
      <c r="GA508" s="108"/>
      <c r="GB508" s="108"/>
      <c r="GC508" s="108"/>
      <c r="GD508" s="108"/>
      <c r="GE508" s="108"/>
      <c r="GF508" s="108"/>
      <c r="GG508" s="108"/>
      <c r="GH508" s="108"/>
      <c r="GI508" s="108"/>
      <c r="GJ508" s="108"/>
      <c r="GK508" s="251"/>
      <c r="GL508" s="103">
        <f t="shared" si="535"/>
        <v>0</v>
      </c>
      <c r="GM508" s="124"/>
      <c r="GN508" s="104"/>
      <c r="GO508" s="104"/>
      <c r="GP508" s="104"/>
      <c r="GQ508" s="104"/>
      <c r="GR508" s="104"/>
      <c r="GS508" s="104"/>
      <c r="GT508" s="104"/>
      <c r="GU508" s="104"/>
      <c r="GV508" s="104"/>
      <c r="GW508" s="104"/>
      <c r="GX508" s="104"/>
      <c r="GY508" s="104"/>
      <c r="GZ508" s="104"/>
      <c r="HA508" s="104"/>
      <c r="HB508" s="104"/>
      <c r="HC508" s="104"/>
      <c r="HD508" s="104"/>
      <c r="HE508" s="104"/>
      <c r="HF508" s="104"/>
      <c r="HG508" s="104"/>
      <c r="HH508" s="104"/>
      <c r="HI508" s="104"/>
      <c r="HJ508" s="104"/>
      <c r="HK508" s="104"/>
      <c r="HL508" s="104"/>
      <c r="HM508" s="104"/>
      <c r="HN508" s="104"/>
      <c r="HO508" s="104"/>
      <c r="HP508" s="104"/>
      <c r="HQ508" s="64"/>
      <c r="HR508" s="64"/>
      <c r="HS508" s="64"/>
      <c r="HT508" s="64"/>
      <c r="HU508" s="64"/>
      <c r="HV508" s="64"/>
      <c r="HW508" s="105"/>
      <c r="HX508" s="64"/>
      <c r="HY508" s="280">
        <f t="shared" si="583"/>
        <v>0</v>
      </c>
      <c r="HZ508" s="280">
        <f t="shared" si="584"/>
        <v>0</v>
      </c>
      <c r="IA508" s="280">
        <f t="shared" si="585"/>
        <v>0</v>
      </c>
      <c r="IB508" s="64"/>
      <c r="IC508" s="64"/>
    </row>
    <row r="509" spans="1:237" s="106" customFormat="1" ht="22.5" customHeight="1" x14ac:dyDescent="0.25">
      <c r="A509" s="368" t="s">
        <v>3654</v>
      </c>
      <c r="B509" s="369" t="s">
        <v>3655</v>
      </c>
      <c r="C509" s="375" t="s">
        <v>3233</v>
      </c>
      <c r="D509" s="371" t="s">
        <v>3656</v>
      </c>
      <c r="E509" s="371" t="s">
        <v>3657</v>
      </c>
      <c r="F509" s="376" t="s">
        <v>3224</v>
      </c>
      <c r="G509" s="376" t="s">
        <v>3225</v>
      </c>
      <c r="H509" s="373" t="s">
        <v>1318</v>
      </c>
      <c r="I509" s="374" t="s">
        <v>3658</v>
      </c>
      <c r="J509" s="421" t="s">
        <v>3231</v>
      </c>
      <c r="K509" s="423" t="s">
        <v>3236</v>
      </c>
      <c r="L509" s="329">
        <f>CONTINUA!BV509</f>
        <v>0</v>
      </c>
      <c r="M509" s="329">
        <f>CONTINUA!BW509</f>
        <v>0</v>
      </c>
      <c r="N509" s="895"/>
      <c r="O509" s="896" t="s">
        <v>4047</v>
      </c>
      <c r="P509" s="897" t="s">
        <v>4035</v>
      </c>
      <c r="Q509" s="400"/>
      <c r="R509" s="401"/>
      <c r="S509" s="400"/>
      <c r="T509" s="401"/>
      <c r="U509" s="400"/>
      <c r="V509" s="401"/>
      <c r="W509" s="400"/>
      <c r="X509" s="401"/>
      <c r="Y509" s="400"/>
      <c r="Z509" s="401"/>
      <c r="AA509" s="400"/>
      <c r="AB509" s="401"/>
      <c r="AC509" s="400"/>
      <c r="AD509" s="401"/>
      <c r="AE509" s="400"/>
      <c r="AF509" s="401"/>
      <c r="AG509" s="400"/>
      <c r="AH509" s="401"/>
      <c r="AI509" s="400"/>
      <c r="AJ509" s="401"/>
      <c r="AK509" s="400"/>
      <c r="AL509" s="401"/>
      <c r="AM509" s="400"/>
      <c r="AN509" s="401"/>
      <c r="AO509" s="400"/>
      <c r="AP509" s="401"/>
      <c r="AQ509" s="400"/>
      <c r="AR509" s="401"/>
      <c r="AS509" s="400"/>
      <c r="AT509" s="401"/>
      <c r="AU509" s="400"/>
      <c r="AV509" s="401"/>
      <c r="AW509" s="400"/>
      <c r="AX509" s="401"/>
      <c r="AY509" s="400"/>
      <c r="AZ509" s="401"/>
      <c r="BA509" s="400"/>
      <c r="BB509" s="401"/>
      <c r="BC509" s="400"/>
      <c r="BD509" s="401"/>
      <c r="BE509" s="400"/>
      <c r="BF509" s="401"/>
      <c r="BG509" s="400"/>
      <c r="BH509" s="401"/>
      <c r="BI509" s="400"/>
      <c r="BJ509" s="401"/>
      <c r="BK509" s="400"/>
      <c r="BL509" s="401"/>
      <c r="BM509" s="400"/>
      <c r="BN509" s="401"/>
      <c r="BO509" s="400"/>
      <c r="BP509" s="401"/>
      <c r="BQ509" s="400"/>
      <c r="BR509" s="401"/>
      <c r="BS509" s="400"/>
      <c r="BT509" s="401"/>
      <c r="BU509" s="400"/>
      <c r="BV509" s="401"/>
      <c r="BW509" s="400"/>
      <c r="BX509" s="401"/>
      <c r="BY509" s="400"/>
      <c r="BZ509" s="401"/>
      <c r="CA509" s="400"/>
      <c r="CB509" s="401"/>
      <c r="CC509" s="400"/>
      <c r="CD509" s="401"/>
      <c r="CE509" s="400"/>
      <c r="CF509" s="401"/>
      <c r="CG509" s="400"/>
      <c r="CH509" s="401"/>
      <c r="CI509" s="400"/>
      <c r="CJ509" s="401"/>
      <c r="CK509" s="400"/>
      <c r="CL509" s="401"/>
      <c r="CM509" s="400"/>
      <c r="CN509" s="401"/>
      <c r="CO509" s="400"/>
      <c r="CP509" s="401"/>
      <c r="CQ509" s="400"/>
      <c r="CR509" s="401"/>
      <c r="CS509" s="400"/>
      <c r="CT509" s="401"/>
      <c r="CU509" s="400"/>
      <c r="CV509" s="401"/>
      <c r="CW509" s="400"/>
      <c r="CX509" s="401"/>
      <c r="CY509" s="400"/>
      <c r="CZ509" s="401"/>
      <c r="DA509" s="400"/>
      <c r="DB509" s="401"/>
      <c r="DC509" s="400"/>
      <c r="DD509" s="401"/>
      <c r="DE509" s="400"/>
      <c r="DF509" s="401"/>
      <c r="DG509" s="400"/>
      <c r="DH509" s="401"/>
      <c r="DI509" s="400"/>
      <c r="DJ509" s="401"/>
      <c r="DK509" s="400"/>
      <c r="DL509" s="401"/>
      <c r="DM509" s="400"/>
      <c r="DN509" s="401"/>
      <c r="DO509" s="400"/>
      <c r="DP509" s="401"/>
      <c r="DQ509" s="400"/>
      <c r="DR509" s="401"/>
      <c r="DS509" s="400"/>
      <c r="DT509" s="401"/>
      <c r="DU509" s="400"/>
      <c r="DV509" s="401"/>
      <c r="DW509" s="400"/>
      <c r="DX509" s="401"/>
      <c r="DY509" s="400"/>
      <c r="DZ509" s="401"/>
      <c r="EA509" s="400"/>
      <c r="EB509" s="401"/>
      <c r="EC509" s="400"/>
      <c r="ED509" s="401"/>
      <c r="EE509" s="400"/>
      <c r="EF509" s="401"/>
      <c r="EG509" s="400"/>
      <c r="EH509" s="401"/>
      <c r="EI509" s="400"/>
      <c r="EJ509" s="447"/>
      <c r="EK509" s="511"/>
      <c r="EL509" s="514"/>
      <c r="EM509" s="448"/>
      <c r="EN509" s="344"/>
      <c r="EO509" s="345"/>
      <c r="EP509" s="171">
        <f t="shared" si="528"/>
        <v>0</v>
      </c>
      <c r="EQ509" s="171">
        <f t="shared" si="529"/>
        <v>0</v>
      </c>
      <c r="ER509" s="171">
        <f t="shared" si="530"/>
        <v>0</v>
      </c>
      <c r="ES509" s="171">
        <f t="shared" si="531"/>
        <v>0</v>
      </c>
      <c r="ET509" s="171">
        <f t="shared" si="532"/>
        <v>0</v>
      </c>
      <c r="EU509" s="171">
        <f t="shared" si="533"/>
        <v>0</v>
      </c>
      <c r="EV509" s="172">
        <f t="shared" si="534"/>
        <v>0</v>
      </c>
      <c r="EW509" s="127"/>
      <c r="EX509" s="248">
        <f t="shared" si="581"/>
        <v>0</v>
      </c>
      <c r="EY509" s="174">
        <f>(L509*regular)+(M509*Cadeirantee)</f>
        <v>0</v>
      </c>
      <c r="EZ509" s="249">
        <f>SUMIF(FG509:GJ509,"&gt;0")</f>
        <v>0</v>
      </c>
      <c r="FA509" s="249">
        <f>SUMIF(FG509:GJ509,"&lt;0")+SUMIF(GN509:HP509,"&lt;0")</f>
        <v>0</v>
      </c>
      <c r="FB509" s="174">
        <v>0</v>
      </c>
      <c r="FC509" s="126">
        <f>N509*km*'VALORES TABELA'!$B$13</f>
        <v>0</v>
      </c>
      <c r="FD509" s="250">
        <f t="shared" si="582"/>
        <v>0</v>
      </c>
      <c r="FE509" s="105"/>
      <c r="FF509" s="118"/>
      <c r="FG509" s="118"/>
      <c r="FH509" s="118"/>
      <c r="FI509" s="118"/>
      <c r="FJ509" s="118"/>
      <c r="FK509" s="118"/>
      <c r="FL509" s="118"/>
      <c r="FM509" s="118"/>
      <c r="FN509" s="118"/>
      <c r="FO509" s="118"/>
      <c r="FP509" s="118"/>
      <c r="FQ509" s="118"/>
      <c r="FR509" s="118"/>
      <c r="FS509" s="118"/>
      <c r="FT509" s="118"/>
      <c r="FU509" s="118"/>
      <c r="FV509" s="118"/>
      <c r="FW509" s="118"/>
      <c r="FX509" s="118"/>
      <c r="FY509" s="118"/>
      <c r="FZ509" s="118"/>
      <c r="GA509" s="118"/>
      <c r="GB509" s="118"/>
      <c r="GC509" s="118"/>
      <c r="GD509" s="118"/>
      <c r="GE509" s="118"/>
      <c r="GF509" s="118"/>
      <c r="GG509" s="118"/>
      <c r="GH509" s="118"/>
      <c r="GI509" s="118"/>
      <c r="GJ509" s="118"/>
      <c r="GK509" s="252"/>
      <c r="GL509" s="103">
        <f t="shared" si="535"/>
        <v>0</v>
      </c>
      <c r="GM509" s="124"/>
      <c r="GN509" s="104"/>
      <c r="GO509" s="104"/>
      <c r="GP509" s="104"/>
      <c r="GQ509" s="104"/>
      <c r="GR509" s="104"/>
      <c r="GS509" s="104"/>
      <c r="GT509" s="104"/>
      <c r="GU509" s="104"/>
      <c r="GV509" s="104"/>
      <c r="GW509" s="104"/>
      <c r="GX509" s="104"/>
      <c r="GY509" s="104"/>
      <c r="GZ509" s="104"/>
      <c r="HA509" s="104"/>
      <c r="HB509" s="104"/>
      <c r="HC509" s="104"/>
      <c r="HD509" s="104"/>
      <c r="HE509" s="104"/>
      <c r="HF509" s="104"/>
      <c r="HG509" s="104"/>
      <c r="HH509" s="104"/>
      <c r="HI509" s="104"/>
      <c r="HJ509" s="104"/>
      <c r="HK509" s="104"/>
      <c r="HL509" s="104"/>
      <c r="HM509" s="104"/>
      <c r="HN509" s="104"/>
      <c r="HO509" s="104"/>
      <c r="HP509" s="104"/>
      <c r="HQ509" s="64"/>
      <c r="HR509" s="65"/>
      <c r="HS509" s="65"/>
      <c r="HT509" s="65"/>
      <c r="HU509" s="65"/>
      <c r="HV509" s="65"/>
      <c r="HW509" s="105"/>
      <c r="HX509" s="65"/>
      <c r="HY509" s="280">
        <f t="shared" si="583"/>
        <v>0</v>
      </c>
      <c r="HZ509" s="280">
        <f t="shared" si="584"/>
        <v>0</v>
      </c>
      <c r="IA509" s="280">
        <f t="shared" si="585"/>
        <v>0</v>
      </c>
      <c r="IB509" s="65"/>
      <c r="IC509" s="65"/>
    </row>
    <row r="510" spans="1:237" s="106" customFormat="1" ht="22.5" customHeight="1" thickBot="1" x14ac:dyDescent="0.3">
      <c r="A510" s="377" t="s">
        <v>3654</v>
      </c>
      <c r="B510" s="378" t="s">
        <v>3655</v>
      </c>
      <c r="C510" s="379" t="s">
        <v>3233</v>
      </c>
      <c r="D510" s="380" t="s">
        <v>3656</v>
      </c>
      <c r="E510" s="380" t="s">
        <v>3657</v>
      </c>
      <c r="F510" s="381" t="s">
        <v>3224</v>
      </c>
      <c r="G510" s="381" t="s">
        <v>3225</v>
      </c>
      <c r="H510" s="382" t="s">
        <v>1318</v>
      </c>
      <c r="I510" s="383" t="s">
        <v>3658</v>
      </c>
      <c r="J510" s="421" t="s">
        <v>3231</v>
      </c>
      <c r="K510" s="424" t="s">
        <v>60</v>
      </c>
      <c r="L510" s="329">
        <f>CONTINUA!BV510</f>
        <v>0</v>
      </c>
      <c r="M510" s="329">
        <f>CONTINUA!BW510</f>
        <v>0</v>
      </c>
      <c r="N510" s="895"/>
      <c r="O510" s="896" t="s">
        <v>4047</v>
      </c>
      <c r="P510" s="897" t="s">
        <v>4035</v>
      </c>
      <c r="Q510" s="400"/>
      <c r="R510" s="401"/>
      <c r="S510" s="400"/>
      <c r="T510" s="401"/>
      <c r="U510" s="400"/>
      <c r="V510" s="401"/>
      <c r="W510" s="400"/>
      <c r="X510" s="401"/>
      <c r="Y510" s="400"/>
      <c r="Z510" s="401"/>
      <c r="AA510" s="400"/>
      <c r="AB510" s="401"/>
      <c r="AC510" s="400"/>
      <c r="AD510" s="401"/>
      <c r="AE510" s="400"/>
      <c r="AF510" s="401"/>
      <c r="AG510" s="400"/>
      <c r="AH510" s="401"/>
      <c r="AI510" s="400"/>
      <c r="AJ510" s="401"/>
      <c r="AK510" s="400"/>
      <c r="AL510" s="401"/>
      <c r="AM510" s="400"/>
      <c r="AN510" s="401"/>
      <c r="AO510" s="400"/>
      <c r="AP510" s="401"/>
      <c r="AQ510" s="400"/>
      <c r="AR510" s="401"/>
      <c r="AS510" s="400"/>
      <c r="AT510" s="401"/>
      <c r="AU510" s="400"/>
      <c r="AV510" s="401"/>
      <c r="AW510" s="400"/>
      <c r="AX510" s="401"/>
      <c r="AY510" s="400"/>
      <c r="AZ510" s="401"/>
      <c r="BA510" s="400"/>
      <c r="BB510" s="401"/>
      <c r="BC510" s="400"/>
      <c r="BD510" s="401"/>
      <c r="BE510" s="400"/>
      <c r="BF510" s="401"/>
      <c r="BG510" s="400"/>
      <c r="BH510" s="401"/>
      <c r="BI510" s="400"/>
      <c r="BJ510" s="401"/>
      <c r="BK510" s="400"/>
      <c r="BL510" s="401"/>
      <c r="BM510" s="400"/>
      <c r="BN510" s="401"/>
      <c r="BO510" s="400"/>
      <c r="BP510" s="401"/>
      <c r="BQ510" s="400"/>
      <c r="BR510" s="401"/>
      <c r="BS510" s="400"/>
      <c r="BT510" s="401"/>
      <c r="BU510" s="400"/>
      <c r="BV510" s="401"/>
      <c r="BW510" s="400"/>
      <c r="BX510" s="401"/>
      <c r="BY510" s="400"/>
      <c r="BZ510" s="401"/>
      <c r="CA510" s="400"/>
      <c r="CB510" s="401"/>
      <c r="CC510" s="400"/>
      <c r="CD510" s="401"/>
      <c r="CE510" s="400"/>
      <c r="CF510" s="401"/>
      <c r="CG510" s="400"/>
      <c r="CH510" s="401"/>
      <c r="CI510" s="400"/>
      <c r="CJ510" s="401"/>
      <c r="CK510" s="400"/>
      <c r="CL510" s="401"/>
      <c r="CM510" s="400"/>
      <c r="CN510" s="401"/>
      <c r="CO510" s="400"/>
      <c r="CP510" s="401"/>
      <c r="CQ510" s="400"/>
      <c r="CR510" s="401"/>
      <c r="CS510" s="400"/>
      <c r="CT510" s="401"/>
      <c r="CU510" s="400"/>
      <c r="CV510" s="401"/>
      <c r="CW510" s="400"/>
      <c r="CX510" s="401"/>
      <c r="CY510" s="400"/>
      <c r="CZ510" s="401"/>
      <c r="DA510" s="400"/>
      <c r="DB510" s="401"/>
      <c r="DC510" s="400"/>
      <c r="DD510" s="401"/>
      <c r="DE510" s="400"/>
      <c r="DF510" s="401"/>
      <c r="DG510" s="400"/>
      <c r="DH510" s="401"/>
      <c r="DI510" s="400"/>
      <c r="DJ510" s="401"/>
      <c r="DK510" s="400"/>
      <c r="DL510" s="401"/>
      <c r="DM510" s="400"/>
      <c r="DN510" s="401"/>
      <c r="DO510" s="400"/>
      <c r="DP510" s="401"/>
      <c r="DQ510" s="400"/>
      <c r="DR510" s="401"/>
      <c r="DS510" s="400"/>
      <c r="DT510" s="401"/>
      <c r="DU510" s="400"/>
      <c r="DV510" s="401"/>
      <c r="DW510" s="400"/>
      <c r="DX510" s="401"/>
      <c r="DY510" s="400"/>
      <c r="DZ510" s="401"/>
      <c r="EA510" s="400"/>
      <c r="EB510" s="401"/>
      <c r="EC510" s="400"/>
      <c r="ED510" s="401"/>
      <c r="EE510" s="400"/>
      <c r="EF510" s="401"/>
      <c r="EG510" s="400"/>
      <c r="EH510" s="401"/>
      <c r="EI510" s="400"/>
      <c r="EJ510" s="447"/>
      <c r="EK510" s="512"/>
      <c r="EL510" s="515"/>
      <c r="EM510" s="450"/>
      <c r="EN510" s="348"/>
      <c r="EO510" s="348"/>
      <c r="EP510" s="179">
        <f t="shared" si="528"/>
        <v>0</v>
      </c>
      <c r="EQ510" s="179">
        <f t="shared" si="529"/>
        <v>0</v>
      </c>
      <c r="ER510" s="179">
        <f t="shared" si="530"/>
        <v>0</v>
      </c>
      <c r="ES510" s="179">
        <f t="shared" si="531"/>
        <v>0</v>
      </c>
      <c r="ET510" s="179">
        <f t="shared" si="532"/>
        <v>0</v>
      </c>
      <c r="EU510" s="179">
        <f t="shared" si="533"/>
        <v>0</v>
      </c>
      <c r="EV510" s="172">
        <f t="shared" si="534"/>
        <v>0</v>
      </c>
      <c r="EW510" s="253"/>
      <c r="EX510" s="254">
        <v>0</v>
      </c>
      <c r="EY510" s="180">
        <v>0</v>
      </c>
      <c r="EZ510" s="255">
        <v>0</v>
      </c>
      <c r="FA510" s="255">
        <v>0</v>
      </c>
      <c r="FB510" s="180">
        <f>SUM(FF510:GI510)/2</f>
        <v>0</v>
      </c>
      <c r="FC510" s="256">
        <f>N510*km*'VALORES TABELA'!$B$13</f>
        <v>0</v>
      </c>
      <c r="FD510" s="250">
        <f t="shared" si="582"/>
        <v>0</v>
      </c>
      <c r="FE510" s="257"/>
      <c r="FF510" s="181">
        <f>((Q510+S510)*Percapita)+((R510+T510)*Cadeirante)</f>
        <v>0</v>
      </c>
      <c r="FG510" s="181">
        <f>((U510+W510)*Percapita/30*FG$4)+((V510+X510)*Cadeirante/30*FG$4)</f>
        <v>0</v>
      </c>
      <c r="FH510" s="181">
        <f>((Y510+AA510)*Percapita/30*FH$4)+((Z510+AB510)*Cadeirante/30*FH$4)</f>
        <v>0</v>
      </c>
      <c r="FI510" s="181">
        <f>((AC510+AE510)*Percapita/30*FI$4)+((AD510+AF510)*Cadeirante/30*FI$4)</f>
        <v>0</v>
      </c>
      <c r="FJ510" s="181">
        <f>((AG510+AI510)*Percapita/30*FJ$4)+((AH510+AJ510)*Cadeirante/30*FJ$4)</f>
        <v>0</v>
      </c>
      <c r="FK510" s="181">
        <f>((AK510+AM510)*Percapita/30*FK$4)+((AL510+AN510)*Cadeirante/30*FK$4)</f>
        <v>0</v>
      </c>
      <c r="FL510" s="181">
        <f>((AO510+AQ510)*Percapita/30*FL$4)+((AP510+AR510)*Cadeirante/30*FL$4)</f>
        <v>0</v>
      </c>
      <c r="FM510" s="181">
        <f>((AS510+AU510)*Percapita/30*FM$4)+((AT510+AV510)*Cadeirante/30*FM$4)</f>
        <v>0</v>
      </c>
      <c r="FN510" s="181">
        <f>((AW510+AY510)*Percapita/30*FN$4)+((AX510+AZ510)*Cadeirante/30*FN$4)</f>
        <v>0</v>
      </c>
      <c r="FO510" s="181">
        <f>((BA510+BC510)*Percapita/30*FO$4)+((BB510+BD510)*Cadeirante/30*FO$4)</f>
        <v>0</v>
      </c>
      <c r="FP510" s="181">
        <f>((BE510+BG510)*Percapita/30*FP$4)+((BF510+BH510)*Cadeirante/30*FP$4)</f>
        <v>0</v>
      </c>
      <c r="FQ510" s="181">
        <f>((BI510+BK510)*Percapita/30*FQ$4)+((BJ510+BL510)*Cadeirante/30*FQ$4)</f>
        <v>0</v>
      </c>
      <c r="FR510" s="181">
        <f>((BM510+BO510)*Percapita/30*FR$4)+((BN510+BP510)*Cadeirante/30*FR$4)</f>
        <v>0</v>
      </c>
      <c r="FS510" s="181">
        <f>((BQ510+BS510)*Percapita/30*FS$4)+((BR510+BT510)*Cadeirante/30*FS$4)</f>
        <v>0</v>
      </c>
      <c r="FT510" s="181">
        <f>((BU510+BW510)*Percapita/30*FT$4)+((BV510+BX510)*Cadeirante/30*FT$4)</f>
        <v>0</v>
      </c>
      <c r="FU510" s="181">
        <f>((BY510+CA510)*Percapita/30*FU$4)+((BZ510+CB510)*Cadeirante/30*FU$4)</f>
        <v>0</v>
      </c>
      <c r="FV510" s="181">
        <f>((CC510+CE510)*Percapita/30*FV$4)+((CD510+CF510)*Cadeirante/30*FV$4)</f>
        <v>0</v>
      </c>
      <c r="FW510" s="181">
        <f>((CG510+CI510)*Percapita/30*FW$4)+((CI510+CK510)*Cadeirante/30*FW$4)</f>
        <v>0</v>
      </c>
      <c r="FX510" s="181">
        <f>((CK510+CM510)*Percapita/30*FX$4)+((CL510+CN510)*Cadeirante/30*FX$4)</f>
        <v>0</v>
      </c>
      <c r="FY510" s="181">
        <f>((CO510+CQ510)*Percapita/30*FY$4)+((CP510+CR510)*Cadeirante/30*FY$4)</f>
        <v>0</v>
      </c>
      <c r="FZ510" s="181">
        <f>((CS510+CU510)*Percapita/30*FZ$4)+((CT510+CV510)*Cadeirante/30*FZ$4)</f>
        <v>0</v>
      </c>
      <c r="GA510" s="181">
        <f>((CW510+CY510)*Percapita/30*GA$4)+((CX510+CZ510)*Cadeirante/30*GA$4)</f>
        <v>0</v>
      </c>
      <c r="GB510" s="181">
        <f>((DA510+DC510)*Percapita/30*GB$4)+((DB510+DD510)*Cadeirante/30*GB$4)</f>
        <v>0</v>
      </c>
      <c r="GC510" s="181">
        <f>((DE510+DG510)*Percapita/30*GC$4)+((DF510+DH510)*Cadeirante/30*GC$4)</f>
        <v>0</v>
      </c>
      <c r="GD510" s="181">
        <f>((DI510+DK510)*Percapita/30*GD$4)+((DJ510+DL510)*Cadeirante/30*GD$4)</f>
        <v>0</v>
      </c>
      <c r="GE510" s="181">
        <f>((DM510+DO510)*Percapita/30*GE$4)+((DN510+DP510)*Cadeirante/30*GE$4)</f>
        <v>0</v>
      </c>
      <c r="GF510" s="181">
        <f>((DQ510+DS510)*Percapita/30*GF$4)+((DR510+DT510)*Cadeirante/30*GF$4)</f>
        <v>0</v>
      </c>
      <c r="GG510" s="181">
        <f>((DU510+DW510)*Percapita/30*GG$4)+((DV510+DX510)*Cadeirante/30*GG$4)</f>
        <v>0</v>
      </c>
      <c r="GH510" s="181">
        <f>((DY510+EA510)*Percapita/30*GH$4)+((DZ510+EB510)*Cadeirante/30*GH$4)</f>
        <v>0</v>
      </c>
      <c r="GI510" s="181">
        <f>((EC510+EE510)*Percapita/30*GI$4)+((ED510+EF510)*Cadeirante/30*GI$4)</f>
        <v>0</v>
      </c>
      <c r="GJ510" s="181">
        <f>((EG510+EI510)*Percapita)+((EH510+EJ510)*Cadeirante)</f>
        <v>0</v>
      </c>
      <c r="GK510" s="258"/>
      <c r="GL510" s="103">
        <f t="shared" si="535"/>
        <v>0</v>
      </c>
      <c r="GM510" s="124"/>
      <c r="GN510" s="182"/>
      <c r="GO510" s="182"/>
      <c r="GP510" s="182"/>
      <c r="GQ510" s="182"/>
      <c r="GR510" s="182"/>
      <c r="GS510" s="182"/>
      <c r="GT510" s="182"/>
      <c r="GU510" s="182"/>
      <c r="GV510" s="182"/>
      <c r="GW510" s="182"/>
      <c r="GX510" s="182"/>
      <c r="GY510" s="182"/>
      <c r="GZ510" s="182"/>
      <c r="HA510" s="182"/>
      <c r="HB510" s="182"/>
      <c r="HC510" s="182"/>
      <c r="HD510" s="182"/>
      <c r="HE510" s="182"/>
      <c r="HF510" s="182"/>
      <c r="HG510" s="182"/>
      <c r="HH510" s="182"/>
      <c r="HI510" s="182"/>
      <c r="HJ510" s="182"/>
      <c r="HK510" s="182"/>
      <c r="HL510" s="182"/>
      <c r="HM510" s="182"/>
      <c r="HN510" s="182"/>
      <c r="HO510" s="182"/>
      <c r="HP510" s="259"/>
      <c r="HQ510" s="64"/>
      <c r="HW510" s="257"/>
      <c r="HY510" s="280">
        <f t="shared" si="583"/>
        <v>0</v>
      </c>
      <c r="HZ510" s="280">
        <f t="shared" si="584"/>
        <v>0</v>
      </c>
      <c r="IA510" s="280">
        <f t="shared" si="585"/>
        <v>0</v>
      </c>
    </row>
    <row r="511" spans="1:237" s="106" customFormat="1" ht="22.5" customHeight="1" x14ac:dyDescent="0.25">
      <c r="A511" t="s">
        <v>3659</v>
      </c>
      <c r="B511" s="522" t="s">
        <v>3660</v>
      </c>
      <c r="C511" s="523">
        <v>1</v>
      </c>
      <c r="D511" s="524" t="s">
        <v>3656</v>
      </c>
      <c r="E511" s="524" t="s">
        <v>3661</v>
      </c>
      <c r="F511" s="525" t="s">
        <v>3224</v>
      </c>
      <c r="G511" s="525" t="s">
        <v>3225</v>
      </c>
      <c r="H511" s="350" t="s">
        <v>1318</v>
      </c>
      <c r="I511" s="351" t="s">
        <v>3662</v>
      </c>
      <c r="J511" s="409" t="s">
        <v>3231</v>
      </c>
      <c r="K511" s="410" t="s">
        <v>3232</v>
      </c>
      <c r="L511" s="329">
        <f>CONTINUA!BV511</f>
        <v>0</v>
      </c>
      <c r="M511" s="329">
        <f>CONTINUA!BW511</f>
        <v>0</v>
      </c>
      <c r="N511" s="895"/>
      <c r="O511" s="896" t="s">
        <v>4047</v>
      </c>
      <c r="P511" s="897" t="s">
        <v>4035</v>
      </c>
      <c r="Q511" s="400"/>
      <c r="R511" s="401"/>
      <c r="S511" s="400"/>
      <c r="T511" s="401"/>
      <c r="U511" s="400"/>
      <c r="V511" s="401"/>
      <c r="W511" s="400"/>
      <c r="X511" s="401"/>
      <c r="Y511" s="400"/>
      <c r="Z511" s="401"/>
      <c r="AA511" s="400"/>
      <c r="AB511" s="401"/>
      <c r="AC511" s="400"/>
      <c r="AD511" s="401"/>
      <c r="AE511" s="400"/>
      <c r="AF511" s="401"/>
      <c r="AG511" s="400"/>
      <c r="AH511" s="401"/>
      <c r="AI511" s="400"/>
      <c r="AJ511" s="401"/>
      <c r="AK511" s="400"/>
      <c r="AL511" s="401"/>
      <c r="AM511" s="400"/>
      <c r="AN511" s="401"/>
      <c r="AO511" s="400"/>
      <c r="AP511" s="401"/>
      <c r="AQ511" s="400"/>
      <c r="AR511" s="401"/>
      <c r="AS511" s="400"/>
      <c r="AT511" s="401"/>
      <c r="AU511" s="400"/>
      <c r="AV511" s="401"/>
      <c r="AW511" s="400"/>
      <c r="AX511" s="401"/>
      <c r="AY511" s="400"/>
      <c r="AZ511" s="401"/>
      <c r="BA511" s="400"/>
      <c r="BB511" s="401"/>
      <c r="BC511" s="400"/>
      <c r="BD511" s="401"/>
      <c r="BE511" s="400"/>
      <c r="BF511" s="401"/>
      <c r="BG511" s="400"/>
      <c r="BH511" s="401"/>
      <c r="BI511" s="400"/>
      <c r="BJ511" s="401"/>
      <c r="BK511" s="400"/>
      <c r="BL511" s="401"/>
      <c r="BM511" s="400"/>
      <c r="BN511" s="401"/>
      <c r="BO511" s="400"/>
      <c r="BP511" s="401"/>
      <c r="BQ511" s="400"/>
      <c r="BR511" s="401"/>
      <c r="BS511" s="400"/>
      <c r="BT511" s="401"/>
      <c r="BU511" s="400"/>
      <c r="BV511" s="401"/>
      <c r="BW511" s="400"/>
      <c r="BX511" s="401"/>
      <c r="BY511" s="400"/>
      <c r="BZ511" s="401"/>
      <c r="CA511" s="400"/>
      <c r="CB511" s="401"/>
      <c r="CC511" s="400"/>
      <c r="CD511" s="401"/>
      <c r="CE511" s="400"/>
      <c r="CF511" s="401"/>
      <c r="CG511" s="400"/>
      <c r="CH511" s="401"/>
      <c r="CI511" s="400"/>
      <c r="CJ511" s="401"/>
      <c r="CK511" s="400"/>
      <c r="CL511" s="401"/>
      <c r="CM511" s="400"/>
      <c r="CN511" s="401"/>
      <c r="CO511" s="400"/>
      <c r="CP511" s="401"/>
      <c r="CQ511" s="400"/>
      <c r="CR511" s="401"/>
      <c r="CS511" s="400"/>
      <c r="CT511" s="401"/>
      <c r="CU511" s="400"/>
      <c r="CV511" s="401"/>
      <c r="CW511" s="400"/>
      <c r="CX511" s="401"/>
      <c r="CY511" s="400"/>
      <c r="CZ511" s="401"/>
      <c r="DA511" s="400"/>
      <c r="DB511" s="401"/>
      <c r="DC511" s="400"/>
      <c r="DD511" s="401"/>
      <c r="DE511" s="400"/>
      <c r="DF511" s="401"/>
      <c r="DG511" s="400"/>
      <c r="DH511" s="401"/>
      <c r="DI511" s="400"/>
      <c r="DJ511" s="401"/>
      <c r="DK511" s="400"/>
      <c r="DL511" s="401"/>
      <c r="DM511" s="400"/>
      <c r="DN511" s="401"/>
      <c r="DO511" s="400"/>
      <c r="DP511" s="401"/>
      <c r="DQ511" s="400"/>
      <c r="DR511" s="401"/>
      <c r="DS511" s="400"/>
      <c r="DT511" s="401"/>
      <c r="DU511" s="400"/>
      <c r="DV511" s="401"/>
      <c r="DW511" s="400"/>
      <c r="DX511" s="401"/>
      <c r="DY511" s="400"/>
      <c r="DZ511" s="401"/>
      <c r="EA511" s="400"/>
      <c r="EB511" s="401"/>
      <c r="EC511" s="400"/>
      <c r="ED511" s="401"/>
      <c r="EE511" s="400"/>
      <c r="EF511" s="401"/>
      <c r="EG511" s="400"/>
      <c r="EH511" s="401"/>
      <c r="EI511" s="400"/>
      <c r="EJ511" s="447"/>
      <c r="EK511" s="510"/>
      <c r="EL511" s="513"/>
      <c r="EM511" s="520"/>
      <c r="EN511" s="520"/>
      <c r="EO511" s="520"/>
      <c r="EP511" s="171">
        <f t="shared" si="528"/>
        <v>0</v>
      </c>
      <c r="EQ511" s="171">
        <f t="shared" si="529"/>
        <v>0</v>
      </c>
      <c r="ER511" s="171">
        <f t="shared" si="530"/>
        <v>0</v>
      </c>
      <c r="ES511" s="171">
        <f t="shared" si="531"/>
        <v>0</v>
      </c>
      <c r="ET511" s="171">
        <f t="shared" si="532"/>
        <v>0</v>
      </c>
      <c r="EU511" s="171">
        <f t="shared" si="533"/>
        <v>0</v>
      </c>
      <c r="EV511" s="172">
        <f t="shared" si="534"/>
        <v>0</v>
      </c>
      <c r="EW511" s="367">
        <f>IF(C511=4,IF(MAX(Q511:EJ513)&gt;0,(Especiall/30*(IF(($G511-$F511)=($G$5-$F$5),30,IF(DAY($G511)=31,($G511-$F511),($G511-$F511)+1)))),0),0)</f>
        <v>0</v>
      </c>
      <c r="EX511" s="248">
        <f t="shared" ref="EX511:EX514" si="586">FF511</f>
        <v>12115.28</v>
      </c>
      <c r="EY511" s="174">
        <f>(L511*regular)+(M511*Cadeirantee)</f>
        <v>0</v>
      </c>
      <c r="EZ511" s="249">
        <f>SUMIF(FG511:GJ511,"&gt;0")</f>
        <v>0</v>
      </c>
      <c r="FA511" s="249">
        <f>SUMIF(FG511:GJ511,"&lt;0")+SUMIF(GN511:HP511,"&lt;0")</f>
        <v>0</v>
      </c>
      <c r="FB511" s="174">
        <v>0</v>
      </c>
      <c r="FC511" s="175">
        <f>N511*km*'VALORES TABELA'!$B$13</f>
        <v>0</v>
      </c>
      <c r="FD511" s="250">
        <f>GL511</f>
        <v>0</v>
      </c>
      <c r="FE511" s="176">
        <f>(EW511+EW512+EW513+EW514+EX511+EX512+EX513+EX514+EY511+EY512+EY513+EY514+EY515+EZ511+EZ512+EZ513+EZ514+FA511+FA512+FA513+FA514+FC511+FC512+FC513+FC514+HY511-HZ511-IA511+FD511+FD512+FD513+FD514+FB515)</f>
        <v>12115.28</v>
      </c>
      <c r="FF511" s="177">
        <f>IF(C511=4,SUM(Q511+Q512+Q513+S511+S512+S513)*Percapita/30*FF$4+(R511+R512+R513+T511+T512+T513)*Cadeirante/30*FF$4,IF(C511=3,IF(Q514+S514=10,Fixo/30*FF$4+(Q511+Q512+Q513+S511+S512+S513)*Percapita/30*FF$4+(R514+T514)*Cadeirante/30*FF$4,IF(Q514+S514&lt;=9,(Q514+S514)*Crechee/30*FF$4)+(R514+T514)*Cadeirante/30*FF$4+(Q511+Q512+Q513+S511+S512+S513)*Percapita/30*FF$4)+IF(Q514+S514&gt;=11,Fixo/30*FF$4+(Q514+S514-10)*Crechee/30*FF$4,0),IF(C511=2,IF(R511+R512+R513+R514+T511+T512+T513+T514=1,Cadeirante/30*FF$4,IF(R511+R512+R513+R514+T511+T512+T513+T514=2,Fixo/30*FF$4,IF(R511+R512+R513+R514+T511+T512+T513+T514&gt;2,Fixo/30*FF$4+(R511+R512+R513+R514+T511+T512+T513+T514-2)*Cadeirante/30*FF$4)))+(Q511+Q512+Q513+S511+S512+S513)*Percapita/30*FF$4+(Q514+S514)*Crechee/30*FF$4,IF(C511=1,IF(Q511+Q512+Q513+R511+R512+R513+S511+S512+S513+T511+T512+T513&lt;=15,(Q511+Q512+Q513+S511+S512+S513)*Percapita/30*FF$4,IF(Q511+Q512+Q513+R511+R512+R513+S511+S512+S513+T511+T512+T513&gt;=16,Fixo/30*FF$4+(Q511+Q512+Q513+R511+R512+R513+S511+S512+S513+T511+T512-16)*Percapita/30*FF$4))))))</f>
        <v>12115.28</v>
      </c>
      <c r="FG511" s="177">
        <f>IF(C511=4,SUM(U511+U512+U513+W511+W512+W513)*Percapita/30*FG$4+(V511+V512+V513+X511+X512+X513)*Cadeirante/30*FG$4,IF(C511=3,IF(U514+W514=10,Fixo/30*FG$4+(U511+U512+U513+W511+W512+W513)*Percapita/30*FG$4+(V514+X514)*Cadeirante/30*FG$4,IF(U514+W514&lt;=9,(U514+W514)*Crechee/30*FG$4)+(V514+X514)*Cadeirante/30*FG$4+(U511+U512+U513+W511+W512+W513)*Percapita/30*FG$4)+IF(U514+W514&gt;=11,Fixo/30*FG$4+(U514+W514-10)*Crechee/30*FG$4,0),IF(C511=2,IF(V511+V512+V513+V514+X511+X512+X513+X514=1,Cadeirante/30*FG$4,IF(V511+V512+V513+V514+X511+X512+X513+X514=2,Fixo/30*FG$4,IF(V511+V512+V513+V514+X511+X512+X513+X514&gt;2,Fixo/30*FG$4+(V511+V512+V513+V514+X511+X512+X513+X514-2)*Cadeirante/30*FG$4)))+(U511+U512+U513+W511+W512+W513)*Percapita/30*FG$4+(U514+W514)*Crechee/30*FG$4,IF(C511=1,IF(U511+U512+U513+V511+V512+V513+W511+W512+W513+X511+X512+X513&lt;=15,(U511+U512+U513+W511+W512+W513)*Percapita/30*FG$4,IF(U511+U512+U513+V511+V512+V513+W511+W512+W513+X511+X512+X513&gt;=16,Fixo/30*FG$4+(U511+U512+U513+V511+V512+V513+W511+W512+W513+X511+X512-16)*Percapita/30*FG$4))))))</f>
        <v>0</v>
      </c>
      <c r="FH511" s="177">
        <f>IF(C511=4,SUM(Y511+Y512+Y513+AA511+AA512+AA513)*Percapita/30*FH$4+(Z511+Z512+Z513+AB511+AB512+AB513)*Cadeirante/30*FH$4,IF(C511=3,IF(Y514+AA514=10,Fixo/30*FH$4+(Y511+Y512+Y513+AA511+AA512+AA513)*Percapita/30*FH$4+(Z514+AB514)*Cadeirante/30*FH$4,IF(Y514+AA514&lt;=9,(Y514+AA514)*Crechee/30*FH$4)+(Z514+AB514)*Cadeirante/30*FH$4+(Y511+Y512+Y513+AA511+AA512+AA513)*Percapita/30*FH$4)+IF(Y514+AA514&gt;=11,Fixo/30*FH$4+(Y514+AA514-10)*Crechee/30*FH$4,0),IF(C511=2,IF(Z511+Z512+Z513+Z514+AB511+AB512+AB513+AB514=1,Cadeirante/30*FH$4,IF(Z511+Z512+Z513+Z514+AB511+AB512+AB513+AB514=2,Fixo/30*FH$4,IF(Z511+Z512+Z513+Z514+AB511+AB512+AB513+AB514&gt;2,Fixo/30*FH$4+(Z511+Z512+Z513+Z514+AB511+AB512+AB513+AB514-2)*Cadeirante/30*FH$4)))+(Y511+Y512+Y513+AA511+AA512+AA513)*Percapita/30*FH$4+(Y514+AA514)*Crechee/30*FH$4,IF(C511=1,IF(Y511+Y512+Y513+Z511+Z512+Z513+AA511+AA512+AA513+AB511+AB512+AB513&lt;=15,(Y511+Y512+Y513+AA511+AA512+AA513)*Percapita/30*FH$4,IF(Y511+Y512+Y513+Z511+Z512+Z513+AA511+AA512+AA513+AB511+AB512+AB513&gt;=16,Fixo/30*FH$4+(Y511+Y512+Y513+Z511+Z512+Z513+AA511+AA512+AA513+AB511+AB512-16)*Percapita/30*FH$4))))))</f>
        <v>0</v>
      </c>
      <c r="FI511" s="177">
        <f>IF(C511=4,SUM(AC511+AC512+AC513+AE511+AE512+AE513)*Percapita/30*FI$4+(AD511+AD512+AD513+AF511+AF512+AF513)*Cadeirante/30*FI$4,IF(C511=3,IF(AC514+AE514=10,Fixo/30*FI$4+(AC511+AC512+AC513+AE511+AE512+AE513)*Percapita/30*FI$4+(AD514+AF514)*Cadeirante/30*FI$4,IF(AC514+AE514&lt;=9,(AC514+AE514)*Crechee/30*FI$4)+(AD514+AF514)*Cadeirante/30*FI$4+(AC511+AC512+AC513+AE511+AE512+AE513)*Percapita/30*FI$4)+IF(AC514+AE514&gt;=11,Fixo/30*FI$4+(AC514+AE514-10)*Crechee/30*FI$4,0),IF(C511=2,IF(AD511+AD512+AD513+AD514+AF511+AF512+AF513+AF514=1,Cadeirante/30*FI$4,IF(AD511+AD512+AD513+AD514+AF511+AF512+AF513+AF514=2,Fixo/30*FI$4,IF(AD511+AD512+AD513+AD514+AF511+AF512+AF513+AF514&gt;2,Fixo/30*FI$4+(AD511+AD512+AD513+AD514+AF511+AF512+AF513+AF514-2)*Cadeirante/30*FI$4)))+(AC511+AC512+AC513+AE511+AE512+AE513)*Percapita/30*FI$4+(AC514+AE514)*Crechee/30*FI$4,IF(C511=1,IF(AC511+AC512+AC513+AD511+AD512+AD513+AE511+AE512+AE513+AF511+AF512+AF513&lt;=15,(AC511+AC512+AC513+AE511+AE512+AE513)*Percapita/30*FI$4,IF(AC511+AC512+AC513+AD511+AD512+AD513+AE511+AE512+AE513+AF511+AF512+AF513&gt;=16,Fixo/30*FI$4+(AC511+AC512+AC513+AD511+AD512+AD513+AE511+AE512+AE513+AF511+AF512-16)*Percapita/30*FI$4))))))</f>
        <v>0</v>
      </c>
      <c r="FJ511" s="177">
        <f>IF(C511=4,SUM(AG511+AG512+AG513+AI511+AI512+AI513)*Percapita/30*FJ$4+(AH511+AH512+AH513+AJ511+AJ512+AJ513)*Cadeirante/30*FJ$4,IF(C511=3,IF(AG514+AI514=10,Fixo/30*FJ$4+(AG511+AG512+AG513+AI511+AI512+AI513)*Percapita/30*FJ$4+(AH514+AJ514)*Cadeirante/30*FJ$4,IF(AG514+AI514&lt;=9,(AG514+AI514)*Crechee/30*FJ$4)+(AH514+AJ514)*Cadeirante/30*FJ$4+(AG511+AG512+AG513+AI511+AI512+AI513)*Percapita/30*FJ$4)+IF(AG514+AI514&gt;=11,Fixo/30*FJ$4+(AG514+AI514-10)*Crechee/30*FJ$4,0),IF(C511=2,IF(AH511+AH512+AH513+AH514+AJ511+AJ512+AJ513+AJ514=1,Cadeirante/30*FJ$4,IF(AH511+AH512+AH513+AH514+AJ511+AJ512+AJ513+AJ514=2,Fixo/30*FJ$4,IF(AH511+AH512+AH513+AH514+AJ511+AJ512+AJ513+AJ514&gt;2,Fixo/30*FJ$4+(AH511+AH512+AH513+AH514+AJ511+AJ512+AJ513+AJ514-2)*Cadeirante/30*FJ$4)))+(AG511+AG512+AG513+AI511+AI512+AI513)*Percapita/30*FJ$4+(AG514+AI514)*Crechee/30*FJ$4,IF(C511=1,IF(AG511+AG512+AG513+AH511+AH512+AH513+AI511+AI512+AI513+AJ511+AJ512+AJ513&lt;=15,(AG511+AG512+AG513+AI511+AI512+AI513)*Percapita/30*FJ$4,IF(AG511+AG512+AG513+AH511+AH512+AH513+AI511+AI512+AI513+AJ511+AJ512+AJ513&gt;=16,Fixo/30*FJ$4+(AG511+AG512+AG513+AH511+AH512+AH513+AI511+AI512+AI513+AJ511+AJ512-16)*Percapita/30*FJ$4))))))</f>
        <v>0</v>
      </c>
      <c r="FK511" s="177">
        <f>IF(C511=4,SUM(AK511+AK512+AK513+AM511+AM512+AM513)*Percapita/30*FK$4+(AL511+AL512+AL513+AN511+AN512+AN513)*Cadeirante/30*FK$4,IF(C511=3,IF(AK514+AM514=10,Fixo/30*FK$4+(AK511+AK512+AK513+AM511+AM512+AM513)*Percapita/30*FK$4+(AL514+AN514)*Cadeirante/30*FK$4,IF(AK514+AM514&lt;=9,(AK514+AM514)*Crechee/30*FK$4)+(AL514+AN514)*Cadeirante/30*FK$4+(AK511+AK512+AK513+AM511+AM512+AM513)*Percapita/30*FK$4)+IF(AK514+AM514&gt;=11,Fixo/30*FK$4+(AK514+AM514-10)*Crechee/30*FK$4,0),IF(C511=2,IF(AL511+AL512+AL513+AL514+AN511+AN512+AN513+AN514=1,Cadeirante/30*FK$4,IF(AL511+AL512+AL513+AL514+AN511+AN512+AN513+AN514=2,Fixo/30*FK$4,IF(AL511+AL512+AL513+AL514+AN511+AN512+AN513+AN514&gt;2,Fixo/30*FK$4+(AL511+AL512+AL513+AL514+AN511+AN512+AN513+AN514-2)*Cadeirante/30*FK$4)))+(AK511+AK512+AK513+AM511+AM512+AM513)*Percapita/30*FK$4+(AK514+AM514)*Crechee/30*FK$4,IF(C511=1,IF(AK511+AK512+AK513+AL511+AL512+AL513+AM511+AM512+AM513+AN511+AN512+AN513&lt;=15,(AK511+AK512+AK513+AM511+AM512+AM513)*Percapita/30*FK$4,IF(AK511+AK512+AK513+AL511+AL512+AL513+AM511+AM512+AM513+AN511+AN512+AN513&gt;=16,Fixo/30*FK$4+(AK511+AK512+AK513+AL511+AL512+AL513+AM511+AM512+AM513+AN511+AN512-16)*Percapita/30*FK$4))))))</f>
        <v>0</v>
      </c>
      <c r="FL511" s="177">
        <f>IF(C511=4,SUM(AO511+AO512+AO513+AQ511+AQ512+AQ513)*Percapita/30*FL$4+(AP511+AP512+AP513+AR511+AR512+AR513)*Cadeirante/30*FL$4,IF(C511=3,IF(AO514+AQ514=10,Fixo/30*FL$4+(AO511+AO512+AO513+AQ511+AQ512+AQ513)*Percapita/30*FL$4+(AP514+AR514)*Cadeirante/30*FL$4,IF(AO514+AQ514&lt;=9,(AO514+AQ514)*Crechee/30*FL$4)+(AP514+AR514)*Cadeirante/30*FL$4+(AO511+AO512+AO513+AQ511+AQ512+AQ513)*Percapita/30*FL$4)+IF(AO514+AQ514&gt;=11,Fixo/30*FL$4+(AO514+AQ514-10)*Crechee/30*FL$4,0),IF(C511=2,IF(AP511+AP512+AP513+AP514+AR511+AR512+AR513+AR514=1,Cadeirante/30*FL$4,IF(AP511+AP512+AP513+AP514+AR511+AR512+AR513+AR514=2,Fixo/30*FL$4,IF(AP511+AP512+AP513+AP514+AR511+AR512+AR513+AR514&gt;2,Fixo/30*FL$4+(AP511+AP512+AP513+AP514+AR511+AR512+AR513+AR514-2)*Cadeirante/30*FL$4)))+(AO511+AO512+AO513+AQ511+AQ512+AQ513)*Percapita/30*FL$4+(AO514+AQ514)*Crechee/30*FL$4,IF(C511=1,IF(AO511+AO512+AO513+AP511+AP512+AP513+AQ511+AQ512+AQ513+AR511+AR512+AR513&lt;=15,(AO511+AO512+AO513+AQ511+AQ512+AQ513)*Percapita/30*FL$4,IF(AO511+AO512+AO513+AP511+AP512+AP513+AQ511+AQ512+AQ513+AR511+AR512+AR513&gt;=16,Fixo/30*FL$4+(AO511+AO512+AO513+AP511+AP512+AP513+AQ511+AQ512+AQ513+AR511+AR512-16)*Percapita/30*FL$4))))))</f>
        <v>0</v>
      </c>
      <c r="FM511" s="177">
        <f>IF(C511=4,SUM(AS511+AS512+AS513+AU511+AU512+AU513)*Percapita/30*FM$4+(AT511+AT512+AT513+AV511+AV512+AV513)*Cadeirante/30*FM$4,IF(C511=3,IF(AS514+AU514=10,Fixo/30*FM$4+(AS511+AS512+AS513+AU511+AU512+AU513)*Percapita/30*FM$4+(AT514+AV514)*Cadeirante/30*FM$4,IF(AS514+AU514&lt;=9,(AS514+AU514)*Crechee/30*FM$4)+(AT514+AV514)*Cadeirante/30*FM$4+(AS511+AS512+AS513+AU511+AU512+AU513)*Percapita/30*FM$4)+IF(AS514+AU514&gt;=11,Fixo/30*FM$4+(AS514+AU514-10)*Crechee/30*FM$4,0),IF(C511=2,IF(AT511+AT512+AT513+AT514+AV511+AV512+AV513+AV514=1,Cadeirante/30*FM$4,IF(AT511+AT512+AT513+AT514+AV511+AV512+AV513+AV514=2,Fixo/30*FM$4,IF(AT511+AT512+AT513+AT514+AV511+AV512+AV513+AV514&gt;2,Fixo/30*FM$4+(AT511+AT512+AT513+AT514+AV511+AV512+AV513+AV514-2)*Cadeirante/30*FM$4)))+(AS511+AS512+AS513+AU511+AU512+AU513)*Percapita/30*FM$4+(AS514+AU514)*Crechee/30*FM$4,IF(C511=1,IF(AS511+AS512+AS513+AT511+AT512+AT513+AU511+AU512+AU513+AV511+AV512+AV513&lt;=15,(AS511+AS512+AS513+AU511+AU512+AU513)*Percapita/30*FM$4,IF(AS511+AS512+AS513+AT511+AT512+AT513+AU511+AU512+AU513+AV511+AV512+AV513&gt;=16,Fixo/30*FM$4+(AS511+AS512+AS513+AT511+AT512+AT513+AU511+AU512+AU513+AV511+AV512-16)*Percapita/30*FM$4))))))</f>
        <v>0</v>
      </c>
      <c r="FN511" s="177">
        <f>IF(C511=4,SUM(AW511+AW512+AW513+AY511+AY512+AY513)*Percapita/30*FN$4+(AX511+AX512+AX513+AZ511+AZ512+AZ513)*Cadeirante/30*FN$4,IF(C511=3,IF(AW514+AY514=10,Fixo/30*FN$4+(AW511+AW512+AW513+AY511+AY512+AY513)*Percapita/30*FN$4+(AX514+AZ514)*Cadeirante/30*FN$4,IF(AW514+AY514&lt;=9,(AW514+AY514)*Crechee/30*FN$4)+(AX514+AZ514)*Cadeirante/30*FN$4+(AW511+AW512+AW513+AY511+AY512+AY513)*Percapita/30*FN$4)+IF(AW514+AY514&gt;=11,Fixo/30*FN$4+(AW514+AY514-10)*Crechee/30*FN$4,0),IF(C511=2,IF(AX511+AX512+AX513+AX514+AZ511+AZ512+AZ513+AZ514=1,Cadeirante/30*FN$4,IF(AX511+AX512+AX513+AX514+AZ511+AZ512+AZ513+AZ514=2,Fixo/30*FN$4,IF(AX511+AX512+AX513+AX514+AZ511+AZ512+AZ513+AZ514&gt;2,Fixo/30*FN$4+(AX511+AX512+AX513+AX514+AZ511+AZ512+AZ513+AZ514-2)*Cadeirante/30*FN$4)))+(AW511+AW512+AW513+AY511+AY512+AY513)*Percapita/30*FN$4+(AW514+AY514)*Crechee/30*FN$4,IF(C511=1,IF(AW511+AW512+AW513+AX511+AX512+AX513+AY511+AY512+AY513+AZ511+AZ512+AZ513&lt;=15,(AW511+AW512+AW513+AY511+AY512+AY513)*Percapita/30*FN$4,IF(AW511+AW512+AW513+AX511+AX512+AX513+AY511+AY512+AY513+AZ511+AZ512+AZ513&gt;=16,Fixo/30*FN$4+(AW511+AW512+AW513+AX511+AX512+AX513+AY511+AY512+AY513+AZ511+AZ512-16)*Percapita/30*FN$4))))))</f>
        <v>0</v>
      </c>
      <c r="FO511" s="177">
        <f>IF(C511=4,SUM(BA511+BA512+BA513+BC511+BC512+BC513)*Percapita/30*FO$4+(BB511+BB512+BB513+BD511+BD512+BD513)*Cadeirante/30*FO$4,IF(C511=3,IF(BA514+BC514=10,Fixo/30*FO$4+(BA511+BA512+BA513+BC511+BC512+BC513)*Percapita/30*FO$4+(BB514+BD514)*Cadeirante/30*FO$4,IF(BA514+BC514&lt;=9,(BA514+BC514)*Crechee/30*FO$4)+(BB514+BD514)*Cadeirante/30*FO$4+(BA511+BA512+BA513+BC511+BC512+BC513)*Percapita/30*FO$4)+IF(BA514+BC514&gt;=11,Fixo/30*FO$4+(BA514+BC514-10)*Crechee/30*FO$4,0),IF(C511=2,IF(BB511+BB512+BB513+BB514+BD511+BD512+BD513+BD514=1,Cadeirante/30*FO$4,IF(BB511+BB512+BB513+BB514+BD511+BD512+BD513+BD514=2,Fixo/30*FO$4,IF(BB511+BB512+BB513+BB514+BD511+BD512+BD513+BD514&gt;2,Fixo/30*FO$4+(BB511+BB512+BB513+BB514+BD511+BD512+BD513+BD514-2)*Cadeirante/30*FO$4)))+(BA511+BA512+BA513+BC511+BC512+BC513)*Percapita/30*FO$4+(BA514+BC514)*Crechee/30*FO$4,IF(C511=1,IF(BA511+BA512+BA513+BB511+BB512+BB513+BC511+BC512+BC513+BD511+BD512+BD513&lt;=15,(BA511+BA512+BA513+BC511+BC512+BC513)*Percapita/30*FO$4,IF(BA511+BA512+BA513+BB511+BB512+BB513+BC511+BC512+BC513+BD511+BD512+BD513&gt;=16,Fixo/30*FO$4+(BA511+BA512+BA513+BB511+BB512+BB513+BC511+BC512+BC513+BD511+BD512-16)*Percapita/30*FO$4))))))</f>
        <v>0</v>
      </c>
      <c r="FP511" s="177">
        <f>IF(C511=4,SUM(BE511+BE512+BE513+BG511+BG512+BG513)*Percapita/30*FP$4+(BF511+BF512+BF513+BH511+BH512+BH513)*Cadeirante/30*FP$4,IF(C511=3,IF(BE514+BG514=10,Fixo/30*FP$4+(BE511+BE512+BE513+BG511+BG512+BG513)*Percapita/30*FP$4+(BF514+BH514)*Cadeirante/30*FP$4,IF(BE514+BG514&lt;=9,(BE514+BG514)*Crechee/30*FP$4)+(BF514+BH514)*Cadeirante/30*FP$4+(BE511+BE512+BE513+BG511+BG512+BG513)*Percapita/30*FP$4)+IF(BE514+BG514&gt;=11,Fixo/30*FP$4+(BE514+BG514-10)*Crechee/30*FP$4,0),IF(C511=2,IF(BF511+BF512+BF513+BF514+BH511+BH512+BH513+BH514=1,Cadeirante/30*FP$4,IF(BF511+BF512+BF513+BF514+BH511+BH512+BH513+BH514=2,Fixo/30*FP$4,IF(BF511+BF512+BF513+BF514+BH511+BH512+BH513+BH514&gt;2,Fixo/30*FP$4+(BF511+BF512+BF513+BF514+BH511+BH512+BH513+BH514-2)*Cadeirante/30*FP$4)))+(BE511+BE512+BE513+BG511+BG512+BG513)*Percapita/30*FP$4+(BE514+BG514)*Crechee/30*FP$4,IF(C511=1,IF(BE511+BE512+BE513+BF511+BF512+BF513+BG511+BG512+BG513+BH511+BH512+BH513&lt;=15,(BE511+BE512+BE513+BG511+BG512+BG513)*Percapita/30*FP$4,IF(BE511+BE512+BE513+BF511+BF512+BF513+BG511+BG512+BG513+BH511+BH512+BH513&gt;=16,Fixo/30*FP$4+(BE511+BE512+BE513+BF511+BF512+BF513+BG511+BG512+BG513+BH511+BH512-16)*Percapita/30*FP$4))))))</f>
        <v>0</v>
      </c>
      <c r="FQ511" s="177">
        <f>IF(C511=4,SUM(BI511+BI512+BI513+BK511+BK512+BK513)*Percapita/30*FQ$4+(BJ511+BJ512+BJ513+BL511+BL512+BL513)*Cadeirante/30*FQ$4,IF(C511=3,IF(BI514+BK514=10,Fixo/30*FQ$4+(BI511+BI512+BI513+BK511+BK512+BK513)*Percapita/30*FQ$4+(BJ514+BL514)*Cadeirante/30*FQ$4,IF(BI514+BK514&lt;=9,(BI514+BK514)*Crechee/30*FQ$4)+(BJ514+BL514)*Cadeirante/30*FQ$4+(BI511+BI512+BI513+BK511+BK512+BK513)*Percapita/30*FQ$4)+IF(BI514+BK514&gt;=11,Fixo/30*FQ$4+(BI514+BK514-10)*Crechee/30*FQ$4,0),IF(C511=2,IF(BJ511+BJ512+BJ513+BJ514+BL511+BL512+BL513+BL514=1,Cadeirante/30*FQ$4,IF(BJ511+BJ512+BJ513+BJ514+BL511+BL512+BL513+BL514=2,Fixo/30*FQ$4,IF(BJ511+BJ512+BJ513+BJ514+BL511+BL512+BL513+BL514&gt;2,Fixo/30*FQ$4+(BJ511+BJ512+BJ513+BJ514+BL511+BL512+BL513+BL514-2)*Cadeirante/30*FQ$4)))+(BI511+BI512+BI513+BK511+BK512+BK513)*Percapita/30*FQ$4+(BI514+BK514)*Crechee/30*FQ$4,IF(C511=1,IF(BI511+BI512+BI513+BJ511+BJ512+BJ513+BK511+BK512+BK513+BL511+BL512+BL513&lt;=15,(BI511+BI512+BI513+BK511+BK512+BK513)*Percapita/30*FQ$4,IF(BI511+BI512+BI513+BJ511+BJ512+BJ513+BK511+BK512+BK513+BL511+BL512+BL513&gt;=16,Fixo/30*FQ$4+(BI511+BI512+BI513+BJ511+BJ512+BJ513+BK511+BK512+BK513+BL511+BL512-16)*Percapita/30*FQ$4))))))</f>
        <v>0</v>
      </c>
      <c r="FR511" s="177">
        <f>IF(C511=4,SUM(BM511+BM512+BM513+BO511+BO512+BO513)*Percapita/30*FR$4+(BN511+BN512+BN513+BP511+BP512+BP513)*Cadeirante/30*FR$4,IF(C511=3,IF(BM514+BO514=10,Fixo/30*FR$4+(BM511+BM512+BM513+BO511+BO512+BO513)*Percapita/30*FR$4+(BN514+BP514)*Cadeirante/30*FR$4,IF(BM514+BO514&lt;=9,(BM514+BO514)*Crechee/30*FR$4)+(BN514+BP514)*Cadeirante/30*FR$4+(BM511+BM512+BM513+BO511+BO512+BO513)*Percapita/30*FR$4)+IF(BM514+BO514&gt;=11,Fixo/30*FR$4+(BM514+BO514-10)*Crechee/30*FR$4,0),IF(C511=2,IF(BN511+BN512+BN513+BN514+BP511+BP512+BP513+BP514=1,Cadeirante/30*FR$4,IF(BN511+BN512+BN513+BN514+BP511+BP512+BP513+BP514=2,Fixo/30*FR$4,IF(BN511+BN512+BN513+BN514+BP511+BP512+BP513+BP514&gt;2,Fixo/30*FR$4+(BN511+BN512+BN513+BN514+BP511+BP512+BP513+BP514-2)*Cadeirante/30*FR$4)))+(BM511+BM512+BM513+BO511+BO512+BO513)*Percapita/30*FR$4+(BM514+BO514)*Crechee/30*FR$4,IF(C511=1,IF(BM511+BM512+BM513+BN511+BN512+BN513+BO511+BO512+BO513+BP511+BP512+BP513&lt;=15,(BM511+BM512+BM513+BO511+BO512+BO513)*Percapita/30*FR$4,IF(BM511+BM512+BM513+BN511+BN512+BN513+BO511+BO512+BO513+BP511+BP512+BP513&gt;=16,Fixo/30*FR$4+(BM511+BM512+BM513+BN511+BN512+BN513+BO511+BO512+BO513+BP511+BP512-16)*Percapita/30*FR$4))))))</f>
        <v>0</v>
      </c>
      <c r="FS511" s="177">
        <f>IF(C511=4,SUM(BQ511+BQ512+BQ513+BS511+BS512+BS513)*Percapita/30*FS$4+(BR511+BR512+BR513+BT511+BT512+BT513)*Cadeirante/30*FS$4,IF(C511=3,IF(BQ514+BS514=10,Fixo/30*FS$4+(BQ511+BQ512+BQ513+BS511+BS512+BS513)*Percapita/30*FS$4+(BR514+BT514)*Cadeirante/30*FS$4,IF(BQ514+BS514&lt;=9,(BQ514+BS514)*Crechee/30*FS$4)+(BR514+BT514)*Cadeirante/30*FS$4+(BQ511+BQ512+BQ513+BS511+BS512+BS513)*Percapita/30*FS$4)+IF(BQ514+BS514&gt;=11,Fixo/30*FS$4+(BQ514+BS514-10)*Crechee/30*FS$4,0),IF(C511=2,IF(BR511+BR512+BR513+BR514+BT511+BT512+BT513+BT514=1,Cadeirante/30*FS$4,IF(BR511+BR512+BR513+BR514+BT511+BT512+BT513+BT514=2,Fixo/30*FS$4,IF(BR511+BR512+BR513+BR514+BT511+BT512+BT513+BT514&gt;2,Fixo/30*FS$4+(BR511+BR512+BR513+BR514+BT511+BT512+BT513+BT514-2)*Cadeirante/30*FS$4)))+(BQ511+BQ512+BQ513+BS511+BS512+BS513)*Percapita/30*FS$4+(BQ514+BS514)*Crechee/30*FS$4,IF(C511=1,IF(BQ511+BQ512+BQ513+BR511+BR512+BR513+BS511+BS512+BS513+BT511+BT512+BT513&lt;=15,(BQ511+BQ512+BQ513+BS511+BS512+BS513)*Percapita/30*FS$4,IF(BQ511+BQ512+BQ513+BR511+BR512+BR513+BS511+BS512+BS513+BT511+BT512+BT513&gt;=16,Fixo/30*FS$4+(BQ511+BQ512+BQ513+BR511+BR512+BR513+BS511+BS512+BS513+BT511+BT512-16)*Percapita/30*FS$4))))))</f>
        <v>0</v>
      </c>
      <c r="FT511" s="177">
        <f>IF(C511=4,SUM(BU511+BU512+BU513+BW511+BW512+BW513)*Percapita/30*FT$4+(BV511+BV512+BV513+BX511+BX512+BX513)*Cadeirante/30*FT$4,IF(C511=3,IF(BU514+BW514=10,Fixo/30*FT$4+(BU511+BU512+BU513+BW511+BW512+BW513)*Percapita/30*FT$4+(BV514+BX514)*Cadeirante/30*FT$4,IF(BU514+BW514&lt;=9,(BU514+BW514)*Crechee/30*FT$4)+(BV514+BX514)*Cadeirante/30*FT$4+(BU511+BU512+BU513+BW511+BW512+BW513)*Percapita/30*FT$4)+IF(BU514+BW514&gt;=11,Fixo/30*FT$4+(BU514+BW514-10)*Crechee/30*FT$4,0),IF(C511=2,IF(BV511+BV512+BV513+BV514+BX511+BX512+BX513+BX514=1,Cadeirante/30*FT$4,IF(BV511+BV512+BV513+BV514+BX511+BX512+BX513+BX514=2,Fixo/30*FT$4,IF(BV511+BV512+BV513+BV514+BX511+BX512+BX513+BX514&gt;2,Fixo/30*FT$4+(BV511+BV512+BV513+BV514+BX511+BX512+BX513+BX514-2)*Cadeirante/30*FT$4)))+(BU511+BU512+BU513+BW511+BW512+BW513)*Percapita/30*FT$4+(BU514+BW514)*Crechee/30*FT$4,IF(C511=1,IF(BU511+BU512+BU513+BV511+BV512+BV513+BW511+BW512+BW513+BX511+BX512+BX513&lt;=15,(BU511+BU512+BU513+BW511+BW512+BW513)*Percapita/30*FT$4,IF(BU511+BU512+BU513+BV511+BV512+BV513+BW511+BW512+BW513+BX511+BX512+BX513&gt;=16,Fixo/30*FT$4+(BU511+BU512+BU513+BV511+BV512+BV513+BW511+BW512+BW513+BX511+BX512-16)*Percapita/30*FT$4))))))</f>
        <v>0</v>
      </c>
      <c r="FU511" s="177">
        <f>IF(C511=4,SUM(BY511+BY512+BY513+CA511+CA512+CA513)*Percapita/30*FU$4+(BZ511+BZ512+BZ513+CB511+CB512+CB513)*Cadeirante/30*FU$4,IF(C511=3,IF(BY514+CA514=10,Fixo/30*FU$4+(BY511+BY512+BY513+CA511+CA512+CA513)*Percapita/30*FU$4+(BZ514+CB514)*Cadeirante/30*FU$4,IF(BY514+CA514&lt;=9,(BY514+CA514)*Crechee/30*FU$4)+(BZ514+CB514)*Cadeirante/30*FU$4+(BY511+BY512+BY513+CA511+CA512+CA513)*Percapita/30*FU$4)+IF(BY514+CA514&gt;=11,Fixo/30*FU$4+(BY514+CA514-10)*Crechee/30*FU$4,0),IF(C511=2,IF(BZ511+BZ512+BZ513+BZ514+CB511+CB512+CB513+CB514=1,Cadeirante/30*FU$4,IF(BZ511+BZ512+BZ513+BZ514+CB511+CB512+CB513+CB514=2,Fixo/30*FU$4,IF(BZ511+BZ512+BZ513+BZ514+CB511+CB512+CB513+CB514&gt;2,Fixo/30*FU$4+(BZ511+BZ512+BZ513+BZ514+CB511+CB512+CB513+CB514-2)*Cadeirante/30*FU$4)))+(BY511+BY512+BY513+CA511+CA512+CA513)*Percapita/30*FU$4+(BY514+CA514)*Crechee/30*FU$4,IF(C511=1,IF(BY511+BY512+BY513+BZ511+BZ512+BZ513+CA511+CA512+CA513+CB511+CB512+CB513&lt;=15,(BY511+BY512+BY513+CA511+CA512+CA513)*Percapita/30*FU$4,IF(BY511+BY512+BY513+BZ511+BZ512+BZ513+CA511+CA512+CA513+CB511+CB512+CB513&gt;=16,Fixo/30*FU$4+(BY511+BY512+BY513+BZ511+BZ512+BZ513+CA511+CA512+CA513+CB511+CB512-16)*Percapita/30*FU$4))))))</f>
        <v>0</v>
      </c>
      <c r="FV511" s="177">
        <f>IF(C511=4,SUM(CC511+CC512+CC513+CE511+CE512+CE513)*Percapita/30*FV$4+(CD511+CD512+CD513+CF511+CF512+CF513)*Cadeirante/30*FV$4,IF(C511=3,IF(CC514+CE514=10,Fixo/30*FV$4+(CC511+CC512+CC513+CE511+CE512+CE513)*Percapita/30*FV$4+(CD514+CF514)*Cadeirante/30*FV$4,IF(CC514+CE514&lt;=9,(CC514+CE514)*Crechee/30*FV$4)+(CD514+CF514)*Cadeirante/30*FV$4+(CC511+CC512+CC513+CE511+CE512+CE513)*Percapita/30*FV$4)+IF(CC514+CE514&gt;=11,Fixo/30*FV$4+(CC514+CE514-10)*Crechee/30*FV$4,0),IF(C511=2,IF(CD511+CD512+CD513+CD514+CF511+CF512+CF513+CF514=1,Cadeirante/30*FV$4,IF(CD511+CD512+CD513+CD514+CF511+CF512+CF513+CF514=2,Fixo/30*FV$4,IF(CD511+CD512+CD513+CD514+CF511+CF512+CF513+CF514&gt;2,Fixo/30*FV$4+(CD511+CD512+CD513+CD514+CF511+CF512+CF513+CF514-2)*Cadeirante/30*FV$4)))+(CC511+CC512+CC513+CE511+CE512+CE513)*Percapita/30*FV$4+(CC514+CE514)*Crechee/30*FV$4,IF(C511=1,IF(CC511+CC512+CC513+CD511+CD512+CD513+CE511+CE512+CE513+CF511+CF512+CF513&lt;=15,(CC511+CC512+CC513+CE511+CE512+CE513)*Percapita/30*FV$4,IF(CC511+CC512+CC513+CD511+CD512+CD513+CE511+CE512+CE513+CF511+CF512+CF513&gt;=16,Fixo/30*FV$4+(CC511+CC512+CC513+CD511+CD512+CD513+CE511+CE512+CE513+CF511+CF512-16)*Percapita/30*FV$4))))))</f>
        <v>0</v>
      </c>
      <c r="FW511" s="177">
        <f>IF(C511=4,SUM(CG511+CG512+CG513+CI511+CI512+CI513)*Percapita/30*FW$4+(CH511+CH512+CH513+CJ511+CJ512+CJ513)*Cadeirante/30*FW$4,IF(C511=3,IF(CG514+CI514=10,Fixo/30*FW$4+(CG511+CG512+CG513+CI511+CI512+CI513)*Percapita/30*FW$4+(CH514+CJ514)*Cadeirante/30*FW$4,IF(CG514+CI514&lt;=9,(CG514+CI514)*Crechee/30*FW$4)+(CH514+CJ514)*Cadeirante/30*FW$4+(CG511+CG512+CG513+CI511+CI512+CI513)*Percapita/30*FW$4)+IF(CG514+CI514&gt;=11,Fixo/30*FW$4+(CG514+CI514-10)*Crechee/30*FW$4,0),IF(C511=2,IF(CH511+CH512+CH513+CH514+CJ511+CJ512+CJ513+CJ514=1,Cadeirante/30*FW$4,IF(CH511+CH512+CH513+CH514+CJ511+CJ512+CJ513+CJ514=2,Fixo/30*FW$4,IF(CH511+CH512+CH513+CH514+CJ511+CJ512+CJ513+CJ514&gt;2,Fixo/30*FW$4+(CH511+CH512+CH513+CH514+CJ511+CJ512+CJ513+CJ514-2)*Cadeirante/30*FW$4)))+(CG511+CG512+CG513+CI511+CI512+CI513)*Percapita/30*FW$4+(CG514+CI514)*Crechee/30*FW$4,IF(C511=1,IF(CG511+CG512+CG513+CH511+CH512+CH513+CI511+CI512+CI513+CJ511+CJ512+CJ513&lt;=15,(CG511+CG512+CG513+CI511+CI512+CI513)*Percapita/30*FW$4,IF(CG511+CG512+CG513+CH511+CH512+CH513+CI511+CI512+CI513+CJ511+CJ512+CJ513&gt;=16,Fixo/30*FW$4+(CG511+CG512+CG513+CH511+CH512+CH513+CI511+CI512+CI513+CJ511+CJ512-16)*Percapita/30*FW$4))))))</f>
        <v>0</v>
      </c>
      <c r="FX511" s="177">
        <f>IF(C511=4,SUM(CK511+CK512+CK513+CM511+CM512+CM513)*Percapita/30*FX$4+(CL511+CL512+CL513+CN511+CN512+CN513)*Cadeirante/30*FX$4,IF(C511=3,IF(CK514+CM514=10,Fixo/30*FX$4+(CK511+CK512+CK513+CM511+CM512+CM513)*Percapita/30*FX$4+(CL514+CN514)*Cadeirante/30*FX$4,IF(CK514+CM514&lt;=9,(CK514+CM514)*Crechee/30*FX$4)+(CL514+CN514)*Cadeirante/30*FX$4+(CK511+CK512+CK513+CM511+CM512+CM513)*Percapita/30*FX$4)+IF(CK514+CM514&gt;=11,Fixo/30*FX$4+(CK514+CM514-10)*Crechee/30*FX$4,0),IF(C511=2,IF(CL511+CL512+CL513+CL514+CN511+CN512+CN513+CN514=1,Cadeirante/30*FX$4,IF(CL511+CL512+CL513+CL514+CN511+CN512+CN513+CN514=2,Fixo/30*FX$4,IF(CL511+CL512+CL513+CL514+CN511+CN512+CN513+CN514&gt;2,Fixo/30*FX$4+(CL511+CL512+CL513+CL514+CN511+CN512+CN513+CN514-2)*Cadeirante/30*FX$4)))+(CK511+CK512+CK513+CM511+CM512+CM513)*Percapita/30*FX$4+(CK514+CM514)*Crechee/30*FX$4,IF(C511=1,IF(CK511+CK512+CK513+CL511+CL512+CL513+CM511+CM512+CM513+CN511+CN512+CN513&lt;=15,(CK511+CK512+CK513+CM511+CM512+CM513)*Percapita/30*FX$4,IF(CK511+CK512+CK513+CL511+CL512+CL513+CM511+CM512+CM513+CN511+CN512+CN513&gt;=16,Fixo/30*FX$4+(CK511+CK512+CK513+CL511+CL512+CL513+CM511+CM512+CM513+CN511+CN512-16)*Percapita/30*FX$4))))))</f>
        <v>0</v>
      </c>
      <c r="FY511" s="177">
        <f>IF(C511=4,SUM(CO511+CO512+CO513+CQ511+CQ512+CQ513)*Percapita/30*FY$4+(CP511+CP512+CP513+CR511+CR512+CR513)*Cadeirante/30*FY$4,IF(C511=3,IF(CO514+CQ514=10,Fixo/30*FY$4+(CO511+CO512+CO513+CQ511+CQ512+CQ513)*Percapita/30*FY$4+(CP514+CR514)*Cadeirante/30*FY$4,IF(CO514+CQ514&lt;=9,(CO514+CQ514)*Crechee/30*FY$4)+(CP514+CR514)*Cadeirante/30*FY$4+(CO511+CO512+CO513+CQ511+CQ512+CQ513)*Percapita/30*FY$4)+IF(CO514+CQ514&gt;=11,Fixo/30*FY$4+(CO514+CQ514-10)*Crechee/30*FY$4,0),IF(C511=2,IF(CP511+CP512+CP513+CP514+CR511+CR512+CR513+CR514=1,Cadeirante/30*FY$4,IF(CP511+CP512+CP513+CP514+CR511+CR512+CR513+CR514=2,Fixo/30*FY$4,IF(CP511+CP512+CP513+CP514+CR511+CR512+CR513+CR514&gt;2,Fixo/30*FY$4+(CP511+CP512+CP513+CP514+CR511+CR512+CR513+CR514-2)*Cadeirante/30*FY$4)))+(CO511+CO512+CO513+CQ511+CQ512+CQ513)*Percapita/30*FY$4+(CO514+CQ514)*Crechee/30*FY$4,IF(C511=1,IF(CO511+CO512+CO513+CP511+CP512+CP513+CQ511+CQ512+CQ513+CR511+CR512+CR513&lt;=15,(CO511+CO512+CO513+CQ511+CQ512+CQ513)*Percapita/30*FY$4,IF(CO511+CO512+CO513+CP511+CP512+CP513+CQ511+CQ512+CQ513+CR511+CR512+CR513&gt;=16,Fixo/30*FY$4+(CO511+CO512+CO513+CP511+CP512+CP513+CQ511+CQ512+CQ513+CR511+CR512-16)*Percapita/30*FY$4))))))</f>
        <v>0</v>
      </c>
      <c r="FZ511" s="177">
        <f>IF(C511=4,SUM(CS511+CS512+CS513+CU511+CU512+CU513)*Percapita/30*FZ$4+(CT511+CT512+CT513+CV511+CV512+CV513)*Cadeirante/30*FZ$4,IF(C511=3,IF(CS514+CU514=10,Fixo/30*FZ$4+(CS511+CS512+CS513+CU511+CU512+CU513)*Percapita/30*FZ$4+(CT514+CV514)*Cadeirante/30*FZ$4,IF(CS514+CU514&lt;=9,(CS514+CU514)*Crechee/30*FZ$4)+(CT514+CV514)*Cadeirante/30*FZ$4+(CS511+CS512+CS513+CU511+CU512+CU513)*Percapita/30*FZ$4)+IF(CS514+CU514&gt;=11,Fixo/30*FZ$4+(CS514+CU514-10)*Crechee/30*FZ$4,0),IF(C511=2,IF(CT511+CT512+CT513+CT514+CV511+CV512+CV513+CV514=1,Cadeirante/30*FZ$4,IF(CT511+CT512+CT513+CT514+CV511+CV512+CV513+CV514=2,Fixo/30*FZ$4,IF(CT511+CT512+CT513+CT514+CV511+CV512+CV513+CV514&gt;2,Fixo/30*FZ$4+(CT511+CT512+CT513+CT514+CV511+CV512+CV513+CV514-2)*Cadeirante/30*FZ$4)))+(CS511+CS512+CS513+CU511+CU512+CU513)*Percapita/30*FZ$4+(CS514+CU514)*Crechee/30*FZ$4,IF(C511=1,IF(CS511+CS512+CS513+CT511+CT512+CT513+CU511+CU512+CU513+CV511+CV512+CV513&lt;=15,(CS511+CS512+CS513+CU511+CU512+CU513)*Percapita/30*FZ$4,IF(CS511+CS512+CS513+CT511+CT512+CT513+CU511+CU512+CU513+CV511+CV512+CV513&gt;=16,Fixo/30*FZ$4+(CS511+CS512+CS513+CT511+CT512+CT513+CU511+CU512+CU513+CV511+CV512-16)*Percapita/30*FZ$4))))))</f>
        <v>0</v>
      </c>
      <c r="GA511" s="177">
        <f>IF(C511=4,SUM(CW511+CW512+CW513+CY511+CY512+CY513)*Percapita/30*GA$4+(CX511+CX512+CX513+CZ511+CZ512+CZ513)*Cadeirante/30*GA$4,IF(C511=3,IF(CW514+CY514=10,Fixo/30*GA$4+(CW511+CW512+CW513+CY511+CY512+CY513)*Percapita/30*GA$4+(CX514+CZ514)*Cadeirante/30*GA$4,IF(CW514+CY514&lt;=9,(CW514+CY514)*Crechee/30*GA$4)+(CX514+CZ514)*Cadeirante/30*GA$4+(CW511+CW512+CW513+CY511+CY512+CY513)*Percapita/30*GA$4)+IF(CW514+CY514&gt;=11,Fixo/30*GA$4+(CW514+CY514-10)*Crechee/30*GA$4,0),IF(C511=2,IF(CX511+CX512+CX513+CX514+CZ511+CZ512+CZ513+CZ514=1,Cadeirante/30*GA$4,IF(CX511+CX512+CX513+CX514+CZ511+CZ512+CZ513+CZ514=2,Fixo/30*GA$4,IF(CX511+CX512+CX513+CX514+CZ511+CZ512+CZ513+CZ514&gt;2,Fixo/30*GA$4+(CX511+CX512+CX513+CX514+CZ511+CZ512+CZ513+CZ514-2)*Cadeirante/30*GA$4)))+(CW511+CW512+CW513+CY511+CY512+CY513)*Percapita/30*GA$4+(CW514+CY514)*Crechee/30*GA$4,IF(C511=1,IF(CW511+CW512+CW513+CX511+CX512+CX513+CY511+CY512+CY513+CZ511+CZ512+CZ513&lt;=15,(CW511+CW512+CW513+CY511+CY512+CY513)*Percapita/30*GA$4,IF(CW511+CW512+CW513+CX511+CX512+CX513+CY511+CY512+CY513+CZ511+CZ512+CZ513&gt;=16,Fixo/30*GA$4+(CW511+CW512+CW513+CX511+CX512+CX513+CY511+CY512+CY513+CZ511+CZ512-16)*Percapita/30*GA$4))))))</f>
        <v>0</v>
      </c>
      <c r="GB511" s="177">
        <f>IF(C511=4,SUM(DA511+DA512+DA513+DC511+DC512+DC513)*Percapita/30*GB$4+(DB511+DB512+DB513+DD511+DD512+DD513)*Cadeirante/30*GB$4,IF(C511=3,IF(DA514+DC514=10,Fixo/30*GB$4+(DA511+DA512+DA513+DC511+DC512+DC513)*Percapita/30*GB$4+(DB514+DD514)*Cadeirante/30*GB$4,IF(DA514+DC514&lt;=9,(DA514+DC514)*Crechee/30*GB$4)+(DB514+DD514)*Cadeirante/30*GB$4+(DA511+DA512+DA513+DC511+DC512+DC513)*Percapita/30*GB$4)+IF(DA514+DC514&gt;=11,Fixo/30*GB$4+(DA514+DC514-10)*Crechee/30*GB$4,0),IF(C511=2,IF(DB511+DB512+DB513+DB514+DD511+DD512+DD513+DD514=1,Cadeirante/30*GB$4,IF(DB511+DB512+DB513+DB514+DD511+DD512+DD513+DD514=2,Fixo/30*GB$4,IF(DB511+DB512+DB513+DB514+DD511+DD512+DD513+DD514&gt;2,Fixo/30*GB$4+(DB511+DB512+DB513+DB514+DD511+DD512+DD513+DD514-2)*Cadeirante/30*GB$4)))+(DA511+DA512+DA513+DC511+DC512+DC513)*Percapita/30*GB$4+(DA514+DC514)*Crechee/30*GB$4,IF(C511=1,IF(DA511+DA512+DA513+DB511+DB512+DB513+DC511+DC512+DC513+DD511+DD512+DD513&lt;=15,(DA511+DA512+DA513+DC511+DC512+DC513)*Percapita/30*GB$4,IF(DA511+DA512+DA513+DB511+DB512+DB513+DC511+DC512+DC513+DD511+DD512+DD513&gt;=16,Fixo/30*GB$4+(DA511+DA512+DA513+DB511+DB512+DB513+DC511+DC512+DC513+DD511+DD512-16)*Percapita/30*GB$4))))))</f>
        <v>0</v>
      </c>
      <c r="GC511" s="177">
        <f>IF(C511=4,SUM(DE511+DE512+DE513+DG511+DG512+DG513)*Percapita/30*GC$4+(DF511+DF512+DF513+DH511+DH512+DH513)*Cadeirante/30*GC$4,IF(C511=3,IF(DE514+DG514=10,Fixo/30*GC$4+(DE511+DE512+DE513+DG511+DG512+DG513)*Percapita/30*GC$4+(DF514+DH514)*Cadeirante/30*GC$4,IF(DE514+DG514&lt;=9,(DE514+DG514)*Crechee/30*GC$4)+(DF514+DH514)*Cadeirante/30*GC$4+(DE511+DE512+DE513+DG511+DG512+DG513)*Percapita/30*GC$4)+IF(DE514+DG514&gt;=11,Fixo/30*GC$4+(DE514+DG514-10)*Crechee/30*GC$4,0),IF(C511=2,IF(DF511+DF512+DF513+DF514+DH511+DH512+DH513+DH514=1,Cadeirante/30*GC$4,IF(DF511+DF512+DF513+DF514+DH511+DH512+DH513+DH514=2,Fixo/30*GC$4,IF(DF511+DF512+DF513+DF514+DH511+DH512+DH513+DH514&gt;2,Fixo/30*GC$4+(DF511+DF512+DF513+DF514+DH511+DH512+DH513+DH514-2)*Cadeirante/30*GC$4)))+(DE511+DE512+DE513+DG511+DG512+DG513)*Percapita/30*GC$4+(DE514+DG514)*Crechee/30*GC$4,IF(C511=1,IF(DE511+DE512+DE513+DF511+DF512+DF513+DG511+DG512+DG513+DH511+DH512+DH513&lt;=15,(DE511+DE512+DE513+DG511+DG512+DG513)*Percapita/30*GC$4,IF(DE511+DE512+DE513+DF511+DF512+DF513+DG511+DG512+DG513+DH511+DH512+DH513&gt;=16,Fixo/30*GC$4+(DE511+DE512+DE513+DF511+DF512+DF513+DG511+DG512+DG513+DH511+DH512-16)*Percapita/30*GC$4))))))</f>
        <v>0</v>
      </c>
      <c r="GD511" s="177">
        <f>IF(C511=4,SUM(DI511+DI512+DI513+DK511+DK512+DK513)*Percapita/30*GD$4+(DJ511+DJ512+DJ513+DL511+DL512+DL513)*Cadeirante/30*GD$4,IF(C511=3,IF(DI514+DK514=10,Fixo/30*GD$4+(DI511+DI512+DI513+DK511+DK512+DK513)*Percapita/30*GD$4+(DJ514+DL514)*Cadeirante/30*GD$4,IF(DI514+DK514&lt;=9,(DI514+DK514)*Crechee/30*GD$4)+(DJ514+DL514)*Cadeirante/30*GD$4+(DI511+DI512+DI513+DK511+DK512+DK513)*Percapita/30*GD$4)+IF(DI514+DK514&gt;=11,Fixo/30*GD$4+(DI514+DK514-10)*Crechee/30*GD$4,0),IF(C511=2,IF(DJ511+DJ512+DJ513+DJ514+DL511+DL512+DL513+DL514=1,Cadeirante/30*GD$4,IF(DJ511+DJ512+DJ513+DJ514+DL511+DL512+DL513+DL514=2,Fixo/30*GD$4,IF(DJ511+DJ512+DJ513+DJ514+DL511+DL512+DL513+DL514&gt;2,Fixo/30*GD$4+(DJ511+DJ512+DJ513+DJ514+DL511+DL512+DL513+DL514-2)*Cadeirante/30*GD$4)))+(DI511+DI512+DI513+DK511+DK512+DK513)*Percapita/30*GD$4+(DI514+DK514)*Crechee/30*GD$4,IF(C511=1,IF(DI511+DI512+DI513+DJ511+DJ512+DJ513+DK511+DK512+DK513+DL511+DL512+DL513&lt;=15,(DI511+DI512+DI513+DK511+DK512+DK513)*Percapita/30*GD$4,IF(DI511+DI512+DI513+DJ511+DJ512+DJ513+DK511+DK512+DK513+DL511+DL512+DL513&gt;=16,Fixo/30*GD$4+(DI511+DI512+DI513+DJ511+DJ512+DJ513+DK511+DK512+DK513+DL511+DL512-16)*Percapita/30*GD$4))))))</f>
        <v>0</v>
      </c>
      <c r="GE511" s="177">
        <f>IF(C511=4,SUM(DM511+DM512+DM513+DO511+DO512+DO513)*Percapita/30*GE$4+(DN511+DN512+DN513+DP511+DP512+DP513)*Cadeirante/30*GE$4,IF(C511=3,IF(DM514+DO514=10,Fixo/30*GE$4+(DM511+DM512+DM513+DO511+DO512+DO513)*Percapita/30*GE$4+(DN514+DP514)*Cadeirante/30*GE$4,IF(DM514+DO514&lt;=9,(DM514+DO514)*Crechee/30*GE$4)+(DN514+DP514)*Cadeirante/30*GE$4+(DM511+DM512+DM513+DO511+DO512+DO513)*Percapita/30*GE$4)+IF(DM514+DO514&gt;=11,Fixo/30*GE$4+(DM514+DO514-10)*Crechee/30*GE$4,0),IF(C511=2,IF(DN511+DN512+DN513+DN514+DP511+DP512+DP513+DP514=1,Cadeirante/30*GE$4,IF(DN511+DN512+DN513+DN514+DP511+DP512+DP513+DP514=2,Fixo/30*GE$4,IF(DN511+DN512+DN513+DN514+DP511+DP512+DP513+DP514&gt;2,Fixo/30*GE$4+(DN511+DN512+DN513+DN514+DP511+DP512+DP513+DP514-2)*Cadeirante/30*GE$4)))+(DM511+DM512+DM513+DO511+DO512+DO513)*Percapita/30*GE$4+(DM514+DO514)*Crechee/30*GE$4,IF(C511=1,IF(DM511+DM512+DM513+DN511+DN512+DN513+DO511+DO512+DO513+DP511+DP512+DP513&lt;=15,(DM511+DM512+DM513+DO511+DO512+DO513)*Percapita/30*GE$4,IF(DM511+DM512+DM513+DN511+DN512+DN513+DO511+DO512+DO513+DP511+DP512+DP513&gt;=16,Fixo/30*GE$4+(DM511+DM512+DM513+DN511+DN512+DN513+DO511+DO512+DO513+DP511+DP512-16)*Percapita/30*GE$4))))))</f>
        <v>0</v>
      </c>
      <c r="GF511" s="177">
        <f>IF(C511=4,SUM(DQ511+DQ512+DQ513+DS511+DS512+DS513)*Percapita/30*GF$4+(DR511+DR512+DR513+DT511+DT512+DT513)*Cadeirante/30*GF$4,IF(C511=3,IF(DQ514+DS514=10,Fixo/30*GF$4+(DQ511+DQ512+DQ513+DS511+DS512+DS513)*Percapita/30*GF$4+(DR514+DT514)*Cadeirante/30*GF$4,IF(DQ514+DS514&lt;=9,(DQ514+DS514)*Crechee/30*GF$4)+(DR514+DT514)*Cadeirante/30*GF$4+(DQ511+DQ512+DQ513+DS511+DS512+DS513)*Percapita/30*GF$4)+IF(DQ514+DS514&gt;=11,Fixo/30*GF$4+(DQ514+DS514-10)*Crechee/30*GF$4,0),IF(C511=2,IF(DR511+DR512+DR513+DR514+DT511+DT512+DT513+DT514=1,Cadeirante/30*GF$4,IF(DR511+DR512+DR513+DR514+DT511+DT512+DT513+DT514=2,Fixo/30*GF$4,IF(DR511+DR512+DR513+DR514+DT511+DT512+DT513+DT514&gt;2,Fixo/30*GF$4+(DR511+DR512+DR513+DR514+DT511+DT512+DT513+DT514-2)*Cadeirante/30*GF$4)))+(DQ511+DQ512+DQ513+DS511+DS512+DS513)*Percapita/30*GF$4+(DQ514+DS514)*Crechee/30*GF$4,IF(C511=1,IF(DQ511+DQ512+DQ513+DR511+DR512+DR513+DS511+DS512+DS513+DT511+DT512+DT513&lt;=15,(DQ511+DQ512+DQ513+DS511+DS512+DS513)*Percapita/30*GF$4,IF(DQ511+DQ512+DQ513+DR511+DR512+DR513+DS511+DS512+DS513+DT511+DT512+DT513&gt;=16,Fixo/30*GF$4+(DQ511+DQ512+DQ513+DR511+DR512+DR513+DS511+DS512+DS513+DT511+DT512-16)*Percapita/30*GF$4))))))</f>
        <v>0</v>
      </c>
      <c r="GG511" s="177">
        <f>IF(C511=4,SUM(DU511+DU512+DU513+DW511+DW512+DW513)*Percapita/30*GG$4+(DV511+DV512+DV513+DX511+DX512+DX513)*Cadeirante/30*GG$4,IF(C511=3,IF(DU514+DW514=10,Fixo/30*GG$4+(DU511+DU512+DU513+DW511+DW512+DW513)*Percapita/30*GG$4+(DV514+DX514)*Cadeirante/30*GG$4,IF(DU514+DW514&lt;=9,(DU514+DW514)*Crechee/30*GG$4)+(DV514+DX514)*Cadeirante/30*GG$4+(DU511+DU512+DU513+DW511+DW512+DW513)*Percapita/30*GG$4)+IF(DU514+DW514&gt;=11,Fixo/30*GG$4+(DU514+DW514-10)*Crechee/30*GG$4,0),IF(C511=2,IF(DV511+DV512+DV513+DV514+DX511+DX512+DX513+DX514=1,Cadeirante/30*GG$4,IF(DV511+DV512+DV513+DV514+DX511+DX512+DX513+DX514=2,Fixo/30*GG$4,IF(DV511+DV512+DV513+DV514+DX511+DX512+DX513+DX514&gt;2,Fixo/30*GG$4+(DV511+DV512+DV513+DV514+DX511+DX512+DX513+DX514-2)*Cadeirante/30*GG$4)))+(DU511+DU512+DU513+DW511+DW512+DW513)*Percapita/30*GG$4+(DU514+DW514)*Crechee/30*GG$4,IF(C511=1,IF(DU511+DU512+DU513+DV511+DV512+DV513+DW511+DW512+DW513+DX511+DX512+DX513&lt;=15,(DU511+DU512+DU513+DW511+DW512+DW513)*Percapita/30*GG$4,IF(DU511+DU512+DU513+DV511+DV512+DV513+DW511+DW512+DW513+DX511+DX512+DX513&gt;=16,Fixo/30*GG$4+(DU511+DU512+DU513+DV511+DV512+DV513+DW511+DW512+DW513+DX511+DX512-16)*Percapita/30*GG$4))))))</f>
        <v>0</v>
      </c>
      <c r="GH511" s="177">
        <f>IF(C511=4,SUM(DY511+DY512+DY513+EA511+EA512+EA513)*Percapita/30*GH$4+(DZ511+DZ512+DZ513+EB511+EB512+EB513)*Cadeirante/30*GH$4,IF(C511=3,IF(DY514+EA514=10,Fixo/30*GH$4+(DY511+DY512+DY513+EA511+EA512+EA513)*Percapita/30*GH$4+(DZ514+EB514)*Cadeirante/30*GH$4,IF(DY514+EA514&lt;=9,(DY514+EA514)*Crechee/30*GH$4)+(DZ514+EB514)*Cadeirante/30*GH$4+(DY511+DY512+DY513+EA511+EA512+EA513)*Percapita/30*GH$4)+IF(DY514+EA514&gt;=11,Fixo/30*GH$4+(DY514+EA514-10)*Crechee/30*GH$4,0),IF(C511=2,IF(DZ511+DZ512+DZ513+DZ514+EB511+EB512+EB513+EB514=1,Cadeirante/30*GH$4,IF(DZ511+DZ512+DZ513+DZ514+EB511+EB512+EB513+EB514=2,Fixo/30*GH$4,IF(DZ511+DZ512+DZ513+DZ514+EB511+EB512+EB513+EB514&gt;2,Fixo/30*GH$4+(DZ511+DZ512+DZ513+DZ514+EB511+EB512+EB513+EB514-2)*Cadeirante/30*GH$4)))+(DY511+DY512+DY513+EA511+EA512+EA513)*Percapita/30*GH$4+(DY514+EA514)*Crechee/30*GH$4,IF(C511=1,IF(DY511+DY512+DY513+DZ511+DZ512+DZ513+EA511+EA512+EA513+EB511+EB512+EB513&lt;=15,(DY511+DY512+DY513+EA511+EA512+EA513)*Percapita/30*GH$4,IF(DY511+DY512+DY513+DZ511+DZ512+DZ513+EA511+EA512+EA513+EB511+EB512+EB513&gt;=16,Fixo/30*GH$4+(DY511+DY512+DY513+DZ511+DZ512+DZ513+EA511+EA512+EA513+EB511+EB512-16)*Percapita/30*GH$4))))))</f>
        <v>0</v>
      </c>
      <c r="GI511" s="177">
        <f>IF(C511=4,SUM(EC511+EC512+EC513+EE511+EE512+EE513)*Percapita/30*GI$4+(ED511+ED512+ED513+EF511+EF512+EF513)*Cadeirante/30*GI$4,IF(C511=3,IF(EC514+EE514=10,Fixo/30*GI$4+(EC511+EC512+EC513+EE511+EE512+EE513)*Percapita/30*GI$4+(ED514+EF514)*Cadeirante/30*GI$4,IF(EC514+EE514&lt;=9,(EC514+EE514)*Crechee/30*GI$4)+(ED514+EF514)*Cadeirante/30*GI$4+(EC511+EC512+EC513+EE511+EE512+EE513)*Percapita/30*GI$4)+IF(EC514+EE514&gt;=11,Fixo/30*GI$4+(EC514+EE514-10)*Crechee/30*GI$4,0),IF(C511=2,IF(ED511+ED512+ED513+ED514+EF511+EF512+EF513+EF514=1,Cadeirante/30*GI$4,IF(ED511+ED512+ED513+ED514+EF511+EF512+EF513+EF514=2,Fixo/30*GI$4,IF(ED511+ED512+ED513+ED514+EF511+EF512+EF513+EF514&gt;2,Fixo/30*GI$4+(ED511+ED512+ED513+ED514+EF511+EF512+EF513+EF514-2)*Cadeirante/30*GI$4)))+(EC511+EC512+EC513+EE511+EE512+EE513)*Percapita/30*GI$4+(EC514+EE514)*Crechee/30*GI$4,IF(C511=1,IF(EC511+EC512+EC513+ED511+ED512+ED513+EE511+EE512+EE513+EF511+EF512+EF513&lt;=15,(EC511+EC512+EC513+EE511+EE512+EE513)*Percapita/30*GI$4,IF(EC511+EC512+EC513+ED511+ED512+ED513+EE511+EE512+EE513+EF511+EF512+EF513&gt;=16,Fixo/30*GI$4+(EC511+EC512+EC513+ED511+ED512+ED513+EE511+EE512+EE513+EF511+EF512-16)*Percapita/30*GI$4))))))</f>
        <v>0</v>
      </c>
      <c r="GJ511" s="177">
        <f>IF(C511=4,SUM(EG511+EG512+EG513+EI511+EI512+EI513)*Percapita/30*GJ$4+(EH511+EH512+EH513+EJ511+EJ512+EJ513)*Cadeirante/30*GJ$4,IF(C511=3,IF(EG514+EI514=10,Fixo/30*GJ$4+(EG511+EG512+EG513+EI511+EI512+EI513)*Percapita/30*GJ$4+(EH514+EJ514)*Cadeirante/30*GJ$4,IF(EG514+EI514&lt;=9,(EG514+EI514)*Crechee/30*GJ$4)+(EH514+EJ514)*Cadeirante/30*GJ$4+(EG511+EG512+EG513+EI511+EI512+EI513)*Percapita/30*GJ$4)+IF(EG514+EI514&gt;=11,Fixo/30*GJ$4+(EG514+EI514-10)*Crechee/30*GJ$4,0),IF(C511=2,IF(EH511+EH512+EH513+EH514+EJ511+EJ512+EJ513+EJ514=1,Cadeirante/30*GJ$4,IF(EH511+EH512+EH513+EH514+EJ511+EJ512+EJ513+EJ514=2,Fixo/30*GJ$4,IF(EH511+EH512+EH513+EH514+EJ511+EJ512+EJ513+EJ514&gt;2,Fixo/30*GJ$4+(EH511+EH512+EH513+EH514+EJ511+EJ512+EJ513+EJ514-2)*Cadeirante/30*GJ$4)))+(EG511+EG512+EG513+EI511+EI512+EI513)*Percapita/30*GJ$4+(EG514+EI514)*Crechee/30*GJ$4,IF(C511=1,IF(EG511+EG512+EG513+EH511+EH512+EH513+EI511+EI512+EI513+EJ511+EJ512+EJ513&lt;=15,(EG511+EG512+EG513+EI511+EI512+EI513)*Percapita/30*GJ$4,IF(EG511+EG512+EG513+EH511+EH512+EH513+EI511+EI512+EI513+EJ511+EJ512+EJ513&gt;=16,Fixo/30*GJ$4+(EG511+EG512+EG513+EH511+EH512+EH513+EI511+EI512+EI513+EJ511+EJ512-16)*Percapita/30*GJ$4))))))</f>
        <v>0</v>
      </c>
      <c r="GK511" s="178"/>
      <c r="GL511" s="103">
        <f t="shared" si="535"/>
        <v>0</v>
      </c>
      <c r="GM511" s="124"/>
      <c r="GN511" s="104">
        <f>SUMIF(V511:V514,"&lt;0")*Cadeirante/30*GN$4+SUMIF(X511:X514,"&lt;0")*Cadeirante/30*GN$4</f>
        <v>0</v>
      </c>
      <c r="GO511" s="104">
        <f>SUMIF(Z511:Z514,"&lt;0")*Cadeirante/30*GO$4+SUMIF(AB511:AB514,"&lt;0")*Cadeirante/30*GO$4</f>
        <v>0</v>
      </c>
      <c r="GP511" s="104">
        <f>SUMIF(AD511:AD514,"&lt;0")*Cadeirante/30*GP$4+SUMIF(AF511:AF514,"&lt;0")*Cadeirante/30*GP$4</f>
        <v>0</v>
      </c>
      <c r="GQ511" s="104">
        <f>SUMIF(AH511:AH514,"&lt;0")*Cadeirante/30*GQ$4+SUMIF(AJ511:AJ514,"&lt;0")*Cadeirante/30*GQ$4</f>
        <v>0</v>
      </c>
      <c r="GR511" s="104">
        <f>SUMIF(AL511:AL514,"&lt;0")*Cadeirante/30*GR$4+SUMIF(AN511:AN514,"&lt;0")*Cadeirante/30*GR$4</f>
        <v>0</v>
      </c>
      <c r="GS511" s="104">
        <f>SUMIF(AP511:AP514,"&lt;0")*Cadeirante/30*GS$4+SUMIF(AR511:AR514,"&lt;0")*Cadeirante/30*GS$4</f>
        <v>0</v>
      </c>
      <c r="GT511" s="104">
        <f>SUMIF(AT511:AT514,"&lt;0")*Cadeirante/30*GT$4+SUMIF(AV511:AV514,"&lt;0")*Cadeirante/30*GT$4</f>
        <v>0</v>
      </c>
      <c r="GU511" s="104">
        <f>SUMIF(AX511:AX514,"&lt;0")*Cadeirante/30*GU$4+SUMIF(AZ511:AZ514,"&lt;0")*Cadeirante/30*GU$4</f>
        <v>0</v>
      </c>
      <c r="GV511" s="104">
        <f>SUMIF(BB511:BB514,"&lt;0")*Cadeirante/30*GV$4+SUMIF(BD511:BD514,"&lt;0")*Cadeirante/30*GV$4</f>
        <v>0</v>
      </c>
      <c r="GW511" s="104">
        <f>SUMIF(BF511:BF514,"&lt;0")*Cadeirante/30*GW$4+SUMIF(BH511:BH514,"&lt;0")*Cadeirante/30*GW$4</f>
        <v>0</v>
      </c>
      <c r="GX511" s="104">
        <f>SUMIF(BJ511:BJ514,"&lt;0")*Cadeirante/30*GX$4+SUMIF(BL511:BL514,"&lt;0")*Cadeirante/30*GX$4</f>
        <v>0</v>
      </c>
      <c r="GY511" s="104">
        <f>SUMIF(BN511:BN514,"&lt;0")*Cadeirante/30*GY$4+SUMIF(BP511:BP514,"&lt;0")*Cadeirante/30*GY$4</f>
        <v>0</v>
      </c>
      <c r="GZ511" s="104">
        <f>SUMIF(BR511:BR514,"&lt;0")*Cadeirante/30*GZ$4+SUMIF(BT511:BT514,"&lt;0")*Cadeirante/30*GZ$4</f>
        <v>0</v>
      </c>
      <c r="HA511" s="104">
        <f>SUMIF(BV511:BV514,"&lt;0")*Cadeirante/30*HA$4+SUMIF(BX511:BX514,"&lt;0")*Cadeirante/30*HA$4</f>
        <v>0</v>
      </c>
      <c r="HB511" s="104">
        <f>SUMIF(BZ511:BZ514,"&lt;0")*Cadeirante/30*HB$4+SUMIF(CB511:CB514,"&lt;0")*Cadeirante/30*HB$4</f>
        <v>0</v>
      </c>
      <c r="HC511" s="104">
        <f>SUMIF(CD511:CD514,"&lt;0")*Cadeirante/30*HC$4+SUMIF(CF511:CF514,"&lt;0")*Cadeirante/30*HC$4</f>
        <v>0</v>
      </c>
      <c r="HD511" s="104">
        <f>SUMIF(CH511:CH514,"&lt;0")*Cadeirante/30*HD$4+SUMIF(CJ511:CJ514,"&lt;0")*Cadeirante/30*HD$4</f>
        <v>0</v>
      </c>
      <c r="HE511" s="104">
        <f>SUMIF(CL511:CL514,"&lt;0")*Cadeirante/30*HE$4+SUMIF(CN511:CN514,"&lt;0")*Cadeirante/30*HE$4</f>
        <v>0</v>
      </c>
      <c r="HF511" s="104">
        <f>SUMIF(CP511:CP514,"&lt;0")*Cadeirante/30*HF$4+SUMIF(CR511:CR514,"&lt;0")*Cadeirante/30*HF$4</f>
        <v>0</v>
      </c>
      <c r="HG511" s="104">
        <f>SUMIF(CT511:CT514,"&lt;0")*Cadeirante/30*HG$4+SUMIF(CV511:CV514,"&lt;0")*Cadeirante/30*HG$4</f>
        <v>0</v>
      </c>
      <c r="HH511" s="104">
        <f>SUMIF(CX511:CX514,"&lt;0")*Cadeirante/30*HH$4+SUMIF(CZ511:CZ514,"&lt;0")*Cadeirante/30*HH$4</f>
        <v>0</v>
      </c>
      <c r="HI511" s="104">
        <f>SUMIF(DB511:DB514,"&lt;0")*Cadeirante/30*HI$4+SUMIF(DD511:DD514,"&lt;0")*Cadeirante/30*HI$4</f>
        <v>0</v>
      </c>
      <c r="HJ511" s="104">
        <f>SUMIF(DF511:DF514,"&lt;0")*Cadeirante/30*HJ$4+SUMIF(DH511:DH514,"&lt;0")*Cadeirante/30*HJ$4</f>
        <v>0</v>
      </c>
      <c r="HK511" s="104">
        <f>SUMIF(DJ511:DJ514,"&lt;0")*Cadeirante/30*HK$4+SUMIF(DL511:DL514,"&lt;0")*Cadeirante/30*HK$4</f>
        <v>0</v>
      </c>
      <c r="HL511" s="104">
        <f>SUMIF(DN511:DN514,"&lt;0")*Cadeirante/30*HL$4+SUMIF(DP511:DP514,"&lt;0")*Cadeirante/30*HL$4</f>
        <v>0</v>
      </c>
      <c r="HM511" s="104">
        <f>SUMIF(DR511:DR514,"&lt;0")*Cadeirante/30*HM$4+SUMIF(DT511:DT514,"&lt;0")*Cadeirante/30*HM$4</f>
        <v>0</v>
      </c>
      <c r="HN511" s="104">
        <f>SUMIF(DV511:DV514,"&lt;0")*Cadeirante/30*HN$4+SUMIF(DX511:DX514,"&lt;0")*Cadeirante/30*HN$4</f>
        <v>0</v>
      </c>
      <c r="HO511" s="104">
        <f>SUMIF(DZ511:DZ514,"&lt;0")*Cadeirante/30*HO$4+SUMIF(EB511:EB514,"&lt;0")*Cadeirante/30*HO$4</f>
        <v>0</v>
      </c>
      <c r="HP511" s="104">
        <f>SUMIF(ED511:ED514,"&lt;0")*Cadeirante/30*HP$4+SUMIF(EF511:EF514,"&lt;0")*Cadeirante/30*HP$4</f>
        <v>0</v>
      </c>
      <c r="HQ511" s="64"/>
      <c r="HR511" s="64"/>
      <c r="HS511" s="64"/>
      <c r="HT511" s="64"/>
      <c r="HU511" s="64"/>
      <c r="HV511" s="64"/>
      <c r="HW511" s="176">
        <v>17629.309999999998</v>
      </c>
      <c r="HX511" s="64"/>
      <c r="HY511" s="280">
        <f>IF(ISTEXT(EM511), VALUE(EM511), EM511)</f>
        <v>0</v>
      </c>
      <c r="HZ511" s="280">
        <f>IF(ISTEXT(EN511), VALUE(EN511), EN511)</f>
        <v>0</v>
      </c>
      <c r="IA511" s="280">
        <f>IF(ISTEXT(EO511), VALUE(EO511), EO511)</f>
        <v>0</v>
      </c>
      <c r="IB511" s="64" t="b">
        <f>HW511=FE511</f>
        <v>0</v>
      </c>
      <c r="IC511" s="64"/>
    </row>
    <row r="512" spans="1:237" s="106" customFormat="1" ht="22.5" customHeight="1" x14ac:dyDescent="0.25">
      <c r="A512" s="368" t="s">
        <v>3659</v>
      </c>
      <c r="B512" s="369" t="s">
        <v>3660</v>
      </c>
      <c r="C512" s="370" t="s">
        <v>3233</v>
      </c>
      <c r="D512" s="371" t="s">
        <v>3656</v>
      </c>
      <c r="E512" s="371" t="s">
        <v>3661</v>
      </c>
      <c r="F512" s="372" t="s">
        <v>3224</v>
      </c>
      <c r="G512" s="372" t="s">
        <v>3225</v>
      </c>
      <c r="H512" s="373" t="s">
        <v>1318</v>
      </c>
      <c r="I512" s="374" t="s">
        <v>3662</v>
      </c>
      <c r="J512" s="421" t="s">
        <v>3231</v>
      </c>
      <c r="K512" s="421" t="s">
        <v>3234</v>
      </c>
      <c r="L512" s="329">
        <f>CONTINUA!BV512</f>
        <v>0</v>
      </c>
      <c r="M512" s="329">
        <f>CONTINUA!BW512</f>
        <v>0</v>
      </c>
      <c r="N512" s="895"/>
      <c r="O512" s="896" t="s">
        <v>4047</v>
      </c>
      <c r="P512" s="897" t="s">
        <v>4035</v>
      </c>
      <c r="Q512" s="400">
        <v>28</v>
      </c>
      <c r="R512" s="401"/>
      <c r="S512" s="400"/>
      <c r="T512" s="401"/>
      <c r="U512" s="400"/>
      <c r="V512" s="401"/>
      <c r="W512" s="400"/>
      <c r="X512" s="401"/>
      <c r="Y512" s="400"/>
      <c r="Z512" s="401"/>
      <c r="AA512" s="400"/>
      <c r="AB512" s="401"/>
      <c r="AC512" s="400"/>
      <c r="AD512" s="401"/>
      <c r="AE512" s="400"/>
      <c r="AF512" s="401"/>
      <c r="AG512" s="400"/>
      <c r="AH512" s="401"/>
      <c r="AI512" s="400"/>
      <c r="AJ512" s="401"/>
      <c r="AK512" s="400"/>
      <c r="AL512" s="401"/>
      <c r="AM512" s="400"/>
      <c r="AN512" s="401"/>
      <c r="AO512" s="400"/>
      <c r="AP512" s="401"/>
      <c r="AQ512" s="400"/>
      <c r="AR512" s="401"/>
      <c r="AS512" s="400"/>
      <c r="AT512" s="401"/>
      <c r="AU512" s="400"/>
      <c r="AV512" s="401"/>
      <c r="AW512" s="400"/>
      <c r="AX512" s="401"/>
      <c r="AY512" s="400"/>
      <c r="AZ512" s="401"/>
      <c r="BA512" s="400"/>
      <c r="BB512" s="401"/>
      <c r="BC512" s="400"/>
      <c r="BD512" s="401"/>
      <c r="BE512" s="400"/>
      <c r="BF512" s="401"/>
      <c r="BG512" s="400"/>
      <c r="BH512" s="401"/>
      <c r="BI512" s="400"/>
      <c r="BJ512" s="401"/>
      <c r="BK512" s="400"/>
      <c r="BL512" s="401"/>
      <c r="BM512" s="400"/>
      <c r="BN512" s="401"/>
      <c r="BO512" s="400"/>
      <c r="BP512" s="401"/>
      <c r="BQ512" s="400"/>
      <c r="BR512" s="401"/>
      <c r="BS512" s="400"/>
      <c r="BT512" s="401"/>
      <c r="BU512" s="400"/>
      <c r="BV512" s="401"/>
      <c r="BW512" s="400"/>
      <c r="BX512" s="401"/>
      <c r="BY512" s="400"/>
      <c r="BZ512" s="401"/>
      <c r="CA512" s="400"/>
      <c r="CB512" s="401"/>
      <c r="CC512" s="400"/>
      <c r="CD512" s="401"/>
      <c r="CE512" s="400"/>
      <c r="CF512" s="401"/>
      <c r="CG512" s="400"/>
      <c r="CH512" s="401"/>
      <c r="CI512" s="400"/>
      <c r="CJ512" s="401"/>
      <c r="CK512" s="400"/>
      <c r="CL512" s="401"/>
      <c r="CM512" s="400"/>
      <c r="CN512" s="401"/>
      <c r="CO512" s="400"/>
      <c r="CP512" s="401"/>
      <c r="CQ512" s="400"/>
      <c r="CR512" s="401"/>
      <c r="CS512" s="400"/>
      <c r="CT512" s="401"/>
      <c r="CU512" s="400"/>
      <c r="CV512" s="401"/>
      <c r="CW512" s="400"/>
      <c r="CX512" s="401"/>
      <c r="CY512" s="400"/>
      <c r="CZ512" s="401"/>
      <c r="DA512" s="400"/>
      <c r="DB512" s="401"/>
      <c r="DC512" s="400"/>
      <c r="DD512" s="401"/>
      <c r="DE512" s="400"/>
      <c r="DF512" s="401"/>
      <c r="DG512" s="400"/>
      <c r="DH512" s="401"/>
      <c r="DI512" s="400"/>
      <c r="DJ512" s="401"/>
      <c r="DK512" s="400"/>
      <c r="DL512" s="401"/>
      <c r="DM512" s="400"/>
      <c r="DN512" s="401"/>
      <c r="DO512" s="400"/>
      <c r="DP512" s="401"/>
      <c r="DQ512" s="400"/>
      <c r="DR512" s="401"/>
      <c r="DS512" s="400"/>
      <c r="DT512" s="401"/>
      <c r="DU512" s="400"/>
      <c r="DV512" s="401"/>
      <c r="DW512" s="400"/>
      <c r="DX512" s="401"/>
      <c r="DY512" s="400"/>
      <c r="DZ512" s="401"/>
      <c r="EA512" s="400"/>
      <c r="EB512" s="401"/>
      <c r="EC512" s="400"/>
      <c r="ED512" s="401"/>
      <c r="EE512" s="400"/>
      <c r="EF512" s="401"/>
      <c r="EG512" s="400"/>
      <c r="EH512" s="401"/>
      <c r="EI512" s="400"/>
      <c r="EJ512" s="447"/>
      <c r="EK512" s="511"/>
      <c r="EL512" s="514"/>
      <c r="EM512" s="448"/>
      <c r="EN512" s="344"/>
      <c r="EO512" s="345"/>
      <c r="EP512" s="171">
        <f t="shared" si="528"/>
        <v>28</v>
      </c>
      <c r="EQ512" s="171">
        <f t="shared" si="529"/>
        <v>0</v>
      </c>
      <c r="ER512" s="171">
        <f t="shared" si="530"/>
        <v>0</v>
      </c>
      <c r="ES512" s="171">
        <f t="shared" si="531"/>
        <v>0</v>
      </c>
      <c r="ET512" s="171">
        <f t="shared" si="532"/>
        <v>0</v>
      </c>
      <c r="EU512" s="171">
        <f t="shared" si="533"/>
        <v>0</v>
      </c>
      <c r="EV512" s="172">
        <f t="shared" si="534"/>
        <v>28</v>
      </c>
      <c r="EW512" s="173"/>
      <c r="EX512" s="248">
        <f t="shared" si="586"/>
        <v>0</v>
      </c>
      <c r="EY512" s="174">
        <f>(L512*regular)+(M512*Cadeirantee)</f>
        <v>0</v>
      </c>
      <c r="EZ512" s="249">
        <f>SUMIF(FG512:GJ512,"&gt;0")</f>
        <v>0</v>
      </c>
      <c r="FA512" s="249">
        <f>SUMIF(FG512:GJ512,"&lt;0")+SUMIF(GN512:HP512,"&lt;0")</f>
        <v>0</v>
      </c>
      <c r="FB512" s="174">
        <v>0</v>
      </c>
      <c r="FC512" s="126">
        <f>N512*km*'VALORES TABELA'!$B$13</f>
        <v>0</v>
      </c>
      <c r="FD512" s="250">
        <f t="shared" ref="FD512:FD515" si="587">GL512</f>
        <v>0</v>
      </c>
      <c r="FE512" s="105"/>
      <c r="FF512" s="119"/>
      <c r="FG512" s="119"/>
      <c r="FH512" s="119"/>
      <c r="FI512" s="119"/>
      <c r="FJ512" s="119"/>
      <c r="FK512" s="119"/>
      <c r="FL512" s="119"/>
      <c r="FM512" s="119"/>
      <c r="FN512" s="119"/>
      <c r="FO512" s="119"/>
      <c r="FP512" s="119"/>
      <c r="FQ512" s="119"/>
      <c r="FR512" s="119"/>
      <c r="FS512" s="119"/>
      <c r="FT512" s="119"/>
      <c r="FU512" s="119"/>
      <c r="FV512" s="119"/>
      <c r="FW512" s="119"/>
      <c r="FX512" s="119"/>
      <c r="FY512" s="119"/>
      <c r="FZ512" s="119"/>
      <c r="GA512" s="119"/>
      <c r="GB512" s="119"/>
      <c r="GC512" s="119"/>
      <c r="GD512" s="119"/>
      <c r="GE512" s="119"/>
      <c r="GF512" s="119"/>
      <c r="GG512" s="119"/>
      <c r="GH512" s="119"/>
      <c r="GI512" s="119"/>
      <c r="GJ512" s="119"/>
      <c r="GK512" s="251"/>
      <c r="GL512" s="103">
        <f t="shared" si="535"/>
        <v>0</v>
      </c>
      <c r="GM512" s="124"/>
      <c r="GN512" s="104"/>
      <c r="GO512" s="104"/>
      <c r="GP512" s="104"/>
      <c r="GQ512" s="104"/>
      <c r="GR512" s="104"/>
      <c r="GS512" s="104"/>
      <c r="GT512" s="104"/>
      <c r="GU512" s="104"/>
      <c r="GV512" s="104"/>
      <c r="GW512" s="104"/>
      <c r="GX512" s="104"/>
      <c r="GY512" s="104"/>
      <c r="GZ512" s="104"/>
      <c r="HA512" s="104"/>
      <c r="HB512" s="104"/>
      <c r="HC512" s="104"/>
      <c r="HD512" s="104"/>
      <c r="HE512" s="104"/>
      <c r="HF512" s="104"/>
      <c r="HG512" s="104"/>
      <c r="HH512" s="104"/>
      <c r="HI512" s="104"/>
      <c r="HJ512" s="104"/>
      <c r="HK512" s="104"/>
      <c r="HL512" s="104"/>
      <c r="HM512" s="104"/>
      <c r="HN512" s="104"/>
      <c r="HO512" s="104"/>
      <c r="HP512" s="104"/>
      <c r="HQ512" s="64"/>
      <c r="HR512" s="64"/>
      <c r="HS512" s="64"/>
      <c r="HT512" s="64"/>
      <c r="HU512" s="64"/>
      <c r="HV512" s="64"/>
      <c r="HW512" s="105"/>
      <c r="HX512" s="64"/>
      <c r="HY512" s="280">
        <f t="shared" ref="HY512:HY515" si="588">IF(ISTEXT(EM512), VALUE(EM512), EM512)</f>
        <v>0</v>
      </c>
      <c r="HZ512" s="280">
        <f t="shared" ref="HZ512:HZ515" si="589">IF(ISTEXT(EN512), VALUE(EN512), EN512)</f>
        <v>0</v>
      </c>
      <c r="IA512" s="280">
        <f t="shared" ref="IA512:IA515" si="590">IF(ISTEXT(EO512), VALUE(EO512), EO512)</f>
        <v>0</v>
      </c>
      <c r="IB512" s="64"/>
      <c r="IC512" s="64"/>
    </row>
    <row r="513" spans="1:237" s="106" customFormat="1" ht="22.5" customHeight="1" x14ac:dyDescent="0.25">
      <c r="A513" s="368" t="s">
        <v>3659</v>
      </c>
      <c r="B513" s="369" t="s">
        <v>3660</v>
      </c>
      <c r="C513" s="375" t="s">
        <v>3233</v>
      </c>
      <c r="D513" s="371" t="s">
        <v>3656</v>
      </c>
      <c r="E513" s="371" t="s">
        <v>3661</v>
      </c>
      <c r="F513" s="376" t="s">
        <v>3224</v>
      </c>
      <c r="G513" s="376" t="s">
        <v>3225</v>
      </c>
      <c r="H513" s="373" t="s">
        <v>1318</v>
      </c>
      <c r="I513" s="374" t="s">
        <v>3662</v>
      </c>
      <c r="J513" s="421" t="s">
        <v>3231</v>
      </c>
      <c r="K513" s="422" t="s">
        <v>3235</v>
      </c>
      <c r="L513" s="329">
        <f>CONTINUA!BV513</f>
        <v>0</v>
      </c>
      <c r="M513" s="329">
        <f>CONTINUA!BW513</f>
        <v>0</v>
      </c>
      <c r="N513" s="895"/>
      <c r="O513" s="896" t="s">
        <v>4047</v>
      </c>
      <c r="P513" s="897" t="s">
        <v>4035</v>
      </c>
      <c r="Q513" s="400"/>
      <c r="R513" s="401"/>
      <c r="S513" s="400"/>
      <c r="T513" s="401"/>
      <c r="U513" s="400"/>
      <c r="V513" s="401"/>
      <c r="W513" s="400"/>
      <c r="X513" s="401"/>
      <c r="Y513" s="400"/>
      <c r="Z513" s="401"/>
      <c r="AA513" s="400"/>
      <c r="AB513" s="401"/>
      <c r="AC513" s="400"/>
      <c r="AD513" s="401"/>
      <c r="AE513" s="400"/>
      <c r="AF513" s="401"/>
      <c r="AG513" s="400"/>
      <c r="AH513" s="401"/>
      <c r="AI513" s="400"/>
      <c r="AJ513" s="401"/>
      <c r="AK513" s="400"/>
      <c r="AL513" s="401"/>
      <c r="AM513" s="400"/>
      <c r="AN513" s="401"/>
      <c r="AO513" s="400"/>
      <c r="AP513" s="401"/>
      <c r="AQ513" s="400"/>
      <c r="AR513" s="401"/>
      <c r="AS513" s="400"/>
      <c r="AT513" s="401"/>
      <c r="AU513" s="400"/>
      <c r="AV513" s="401"/>
      <c r="AW513" s="400"/>
      <c r="AX513" s="401"/>
      <c r="AY513" s="400"/>
      <c r="AZ513" s="401"/>
      <c r="BA513" s="400"/>
      <c r="BB513" s="401"/>
      <c r="BC513" s="400"/>
      <c r="BD513" s="401"/>
      <c r="BE513" s="400"/>
      <c r="BF513" s="401"/>
      <c r="BG513" s="400"/>
      <c r="BH513" s="401"/>
      <c r="BI513" s="400"/>
      <c r="BJ513" s="401"/>
      <c r="BK513" s="400"/>
      <c r="BL513" s="401"/>
      <c r="BM513" s="400"/>
      <c r="BN513" s="401"/>
      <c r="BO513" s="400"/>
      <c r="BP513" s="401"/>
      <c r="BQ513" s="400"/>
      <c r="BR513" s="401"/>
      <c r="BS513" s="400"/>
      <c r="BT513" s="401"/>
      <c r="BU513" s="400"/>
      <c r="BV513" s="401"/>
      <c r="BW513" s="400"/>
      <c r="BX513" s="401"/>
      <c r="BY513" s="400"/>
      <c r="BZ513" s="401"/>
      <c r="CA513" s="400"/>
      <c r="CB513" s="401"/>
      <c r="CC513" s="400"/>
      <c r="CD513" s="401"/>
      <c r="CE513" s="400"/>
      <c r="CF513" s="401"/>
      <c r="CG513" s="400"/>
      <c r="CH513" s="401"/>
      <c r="CI513" s="400"/>
      <c r="CJ513" s="401"/>
      <c r="CK513" s="400"/>
      <c r="CL513" s="401"/>
      <c r="CM513" s="400"/>
      <c r="CN513" s="401"/>
      <c r="CO513" s="400"/>
      <c r="CP513" s="401"/>
      <c r="CQ513" s="400"/>
      <c r="CR513" s="401"/>
      <c r="CS513" s="400"/>
      <c r="CT513" s="401"/>
      <c r="CU513" s="400"/>
      <c r="CV513" s="401"/>
      <c r="CW513" s="400"/>
      <c r="CX513" s="401"/>
      <c r="CY513" s="400"/>
      <c r="CZ513" s="401"/>
      <c r="DA513" s="400"/>
      <c r="DB513" s="401"/>
      <c r="DC513" s="400"/>
      <c r="DD513" s="401"/>
      <c r="DE513" s="400"/>
      <c r="DF513" s="401"/>
      <c r="DG513" s="400"/>
      <c r="DH513" s="401"/>
      <c r="DI513" s="400"/>
      <c r="DJ513" s="401"/>
      <c r="DK513" s="400"/>
      <c r="DL513" s="401"/>
      <c r="DM513" s="400"/>
      <c r="DN513" s="401"/>
      <c r="DO513" s="400"/>
      <c r="DP513" s="401"/>
      <c r="DQ513" s="400"/>
      <c r="DR513" s="401"/>
      <c r="DS513" s="400"/>
      <c r="DT513" s="401"/>
      <c r="DU513" s="400"/>
      <c r="DV513" s="401"/>
      <c r="DW513" s="400"/>
      <c r="DX513" s="401"/>
      <c r="DY513" s="400"/>
      <c r="DZ513" s="401"/>
      <c r="EA513" s="400"/>
      <c r="EB513" s="401"/>
      <c r="EC513" s="400"/>
      <c r="ED513" s="401"/>
      <c r="EE513" s="400"/>
      <c r="EF513" s="401"/>
      <c r="EG513" s="400"/>
      <c r="EH513" s="401"/>
      <c r="EI513" s="400"/>
      <c r="EJ513" s="447"/>
      <c r="EK513" s="511"/>
      <c r="EL513" s="514"/>
      <c r="EM513" s="448"/>
      <c r="EN513" s="344"/>
      <c r="EO513" s="345"/>
      <c r="EP513" s="171">
        <f t="shared" si="528"/>
        <v>0</v>
      </c>
      <c r="EQ513" s="171">
        <f t="shared" si="529"/>
        <v>0</v>
      </c>
      <c r="ER513" s="171">
        <f t="shared" si="530"/>
        <v>0</v>
      </c>
      <c r="ES513" s="171">
        <f t="shared" si="531"/>
        <v>0</v>
      </c>
      <c r="ET513" s="171">
        <f t="shared" si="532"/>
        <v>0</v>
      </c>
      <c r="EU513" s="171">
        <f t="shared" si="533"/>
        <v>0</v>
      </c>
      <c r="EV513" s="172">
        <f t="shared" si="534"/>
        <v>0</v>
      </c>
      <c r="EW513" s="125"/>
      <c r="EX513" s="248">
        <f t="shared" si="586"/>
        <v>0</v>
      </c>
      <c r="EY513" s="174">
        <f>(L513*regular)+(M513*Cadeirantee)</f>
        <v>0</v>
      </c>
      <c r="EZ513" s="249">
        <f>SUMIF(FG513:GJ513,"&gt;0")</f>
        <v>0</v>
      </c>
      <c r="FA513" s="249">
        <f>SUMIF(FG513:GJ513,"&lt;0")+SUMIF(GN513:HP513,"&lt;0")</f>
        <v>0</v>
      </c>
      <c r="FB513" s="174">
        <v>0</v>
      </c>
      <c r="FC513" s="126">
        <f>N513*km*'VALORES TABELA'!$B$13</f>
        <v>0</v>
      </c>
      <c r="FD513" s="250">
        <f t="shared" si="587"/>
        <v>0</v>
      </c>
      <c r="FE513" s="105"/>
      <c r="FF513" s="108"/>
      <c r="FG513" s="108"/>
      <c r="FH513" s="108"/>
      <c r="FI513" s="108"/>
      <c r="FJ513" s="108"/>
      <c r="FK513" s="108"/>
      <c r="FL513" s="108"/>
      <c r="FM513" s="108"/>
      <c r="FN513" s="108"/>
      <c r="FO513" s="108"/>
      <c r="FP513" s="108"/>
      <c r="FQ513" s="108"/>
      <c r="FR513" s="108"/>
      <c r="FS513" s="108"/>
      <c r="FT513" s="108"/>
      <c r="FU513" s="108"/>
      <c r="FV513" s="108"/>
      <c r="FW513" s="108"/>
      <c r="FX513" s="108"/>
      <c r="FY513" s="108"/>
      <c r="FZ513" s="108"/>
      <c r="GA513" s="108"/>
      <c r="GB513" s="108"/>
      <c r="GC513" s="108"/>
      <c r="GD513" s="108"/>
      <c r="GE513" s="108"/>
      <c r="GF513" s="108"/>
      <c r="GG513" s="108"/>
      <c r="GH513" s="108"/>
      <c r="GI513" s="108"/>
      <c r="GJ513" s="108"/>
      <c r="GK513" s="251"/>
      <c r="GL513" s="103">
        <f t="shared" si="535"/>
        <v>0</v>
      </c>
      <c r="GM513" s="124"/>
      <c r="GN513" s="104"/>
      <c r="GO513" s="104"/>
      <c r="GP513" s="104"/>
      <c r="GQ513" s="104"/>
      <c r="GR513" s="104"/>
      <c r="GS513" s="104"/>
      <c r="GT513" s="104"/>
      <c r="GU513" s="104"/>
      <c r="GV513" s="104"/>
      <c r="GW513" s="104"/>
      <c r="GX513" s="104"/>
      <c r="GY513" s="104"/>
      <c r="GZ513" s="104"/>
      <c r="HA513" s="104"/>
      <c r="HB513" s="104"/>
      <c r="HC513" s="104"/>
      <c r="HD513" s="104"/>
      <c r="HE513" s="104"/>
      <c r="HF513" s="104"/>
      <c r="HG513" s="104"/>
      <c r="HH513" s="104"/>
      <c r="HI513" s="104"/>
      <c r="HJ513" s="104"/>
      <c r="HK513" s="104"/>
      <c r="HL513" s="104"/>
      <c r="HM513" s="104"/>
      <c r="HN513" s="104"/>
      <c r="HO513" s="104"/>
      <c r="HP513" s="104"/>
      <c r="HQ513" s="64"/>
      <c r="HR513" s="64"/>
      <c r="HS513" s="64"/>
      <c r="HT513" s="64"/>
      <c r="HU513" s="64"/>
      <c r="HV513" s="64"/>
      <c r="HW513" s="105"/>
      <c r="HX513" s="64"/>
      <c r="HY513" s="280">
        <f t="shared" si="588"/>
        <v>0</v>
      </c>
      <c r="HZ513" s="280">
        <f t="shared" si="589"/>
        <v>0</v>
      </c>
      <c r="IA513" s="280">
        <f t="shared" si="590"/>
        <v>0</v>
      </c>
      <c r="IB513" s="64"/>
      <c r="IC513" s="64"/>
    </row>
    <row r="514" spans="1:237" s="106" customFormat="1" ht="22.5" customHeight="1" x14ac:dyDescent="0.25">
      <c r="A514" s="368" t="s">
        <v>3659</v>
      </c>
      <c r="B514" s="369" t="s">
        <v>3660</v>
      </c>
      <c r="C514" s="375" t="s">
        <v>3233</v>
      </c>
      <c r="D514" s="371" t="s">
        <v>3656</v>
      </c>
      <c r="E514" s="371" t="s">
        <v>3661</v>
      </c>
      <c r="F514" s="376" t="s">
        <v>3224</v>
      </c>
      <c r="G514" s="376" t="s">
        <v>3225</v>
      </c>
      <c r="H514" s="373" t="s">
        <v>1318</v>
      </c>
      <c r="I514" s="374" t="s">
        <v>3662</v>
      </c>
      <c r="J514" s="421" t="s">
        <v>3231</v>
      </c>
      <c r="K514" s="423" t="s">
        <v>3236</v>
      </c>
      <c r="L514" s="329">
        <f>CONTINUA!BV514</f>
        <v>0</v>
      </c>
      <c r="M514" s="329">
        <f>CONTINUA!BW514</f>
        <v>0</v>
      </c>
      <c r="N514" s="895"/>
      <c r="O514" s="896" t="s">
        <v>4047</v>
      </c>
      <c r="P514" s="897" t="s">
        <v>4035</v>
      </c>
      <c r="Q514" s="400"/>
      <c r="R514" s="401"/>
      <c r="S514" s="400"/>
      <c r="T514" s="401"/>
      <c r="U514" s="400"/>
      <c r="V514" s="401"/>
      <c r="W514" s="400"/>
      <c r="X514" s="401"/>
      <c r="Y514" s="400"/>
      <c r="Z514" s="401"/>
      <c r="AA514" s="400"/>
      <c r="AB514" s="401"/>
      <c r="AC514" s="400"/>
      <c r="AD514" s="401"/>
      <c r="AE514" s="400"/>
      <c r="AF514" s="401"/>
      <c r="AG514" s="400"/>
      <c r="AH514" s="401"/>
      <c r="AI514" s="400"/>
      <c r="AJ514" s="401"/>
      <c r="AK514" s="400"/>
      <c r="AL514" s="401"/>
      <c r="AM514" s="400"/>
      <c r="AN514" s="401"/>
      <c r="AO514" s="400"/>
      <c r="AP514" s="401"/>
      <c r="AQ514" s="400"/>
      <c r="AR514" s="401"/>
      <c r="AS514" s="400"/>
      <c r="AT514" s="401"/>
      <c r="AU514" s="400"/>
      <c r="AV514" s="401"/>
      <c r="AW514" s="400"/>
      <c r="AX514" s="401"/>
      <c r="AY514" s="400"/>
      <c r="AZ514" s="401"/>
      <c r="BA514" s="400"/>
      <c r="BB514" s="401"/>
      <c r="BC514" s="400"/>
      <c r="BD514" s="401"/>
      <c r="BE514" s="400"/>
      <c r="BF514" s="401"/>
      <c r="BG514" s="400"/>
      <c r="BH514" s="401"/>
      <c r="BI514" s="400"/>
      <c r="BJ514" s="401"/>
      <c r="BK514" s="400"/>
      <c r="BL514" s="401"/>
      <c r="BM514" s="400"/>
      <c r="BN514" s="401"/>
      <c r="BO514" s="400"/>
      <c r="BP514" s="401"/>
      <c r="BQ514" s="400"/>
      <c r="BR514" s="401"/>
      <c r="BS514" s="400"/>
      <c r="BT514" s="401"/>
      <c r="BU514" s="400"/>
      <c r="BV514" s="401"/>
      <c r="BW514" s="400"/>
      <c r="BX514" s="401"/>
      <c r="BY514" s="400"/>
      <c r="BZ514" s="401"/>
      <c r="CA514" s="400"/>
      <c r="CB514" s="401"/>
      <c r="CC514" s="400"/>
      <c r="CD514" s="401"/>
      <c r="CE514" s="400"/>
      <c r="CF514" s="401"/>
      <c r="CG514" s="400"/>
      <c r="CH514" s="401"/>
      <c r="CI514" s="400"/>
      <c r="CJ514" s="401"/>
      <c r="CK514" s="400"/>
      <c r="CL514" s="401"/>
      <c r="CM514" s="400"/>
      <c r="CN514" s="401"/>
      <c r="CO514" s="400"/>
      <c r="CP514" s="401"/>
      <c r="CQ514" s="400"/>
      <c r="CR514" s="401"/>
      <c r="CS514" s="400"/>
      <c r="CT514" s="401"/>
      <c r="CU514" s="400"/>
      <c r="CV514" s="401"/>
      <c r="CW514" s="400"/>
      <c r="CX514" s="401"/>
      <c r="CY514" s="400"/>
      <c r="CZ514" s="401"/>
      <c r="DA514" s="400"/>
      <c r="DB514" s="401"/>
      <c r="DC514" s="400"/>
      <c r="DD514" s="401"/>
      <c r="DE514" s="400"/>
      <c r="DF514" s="401"/>
      <c r="DG514" s="400"/>
      <c r="DH514" s="401"/>
      <c r="DI514" s="400"/>
      <c r="DJ514" s="401"/>
      <c r="DK514" s="400"/>
      <c r="DL514" s="401"/>
      <c r="DM514" s="400"/>
      <c r="DN514" s="401"/>
      <c r="DO514" s="400"/>
      <c r="DP514" s="401"/>
      <c r="DQ514" s="400"/>
      <c r="DR514" s="401"/>
      <c r="DS514" s="400"/>
      <c r="DT514" s="401"/>
      <c r="DU514" s="400"/>
      <c r="DV514" s="401"/>
      <c r="DW514" s="400"/>
      <c r="DX514" s="401"/>
      <c r="DY514" s="400"/>
      <c r="DZ514" s="401"/>
      <c r="EA514" s="400"/>
      <c r="EB514" s="401"/>
      <c r="EC514" s="400"/>
      <c r="ED514" s="401"/>
      <c r="EE514" s="400"/>
      <c r="EF514" s="401"/>
      <c r="EG514" s="400"/>
      <c r="EH514" s="401"/>
      <c r="EI514" s="400"/>
      <c r="EJ514" s="447"/>
      <c r="EK514" s="511"/>
      <c r="EL514" s="514"/>
      <c r="EM514" s="448"/>
      <c r="EN514" s="344"/>
      <c r="EO514" s="345"/>
      <c r="EP514" s="171">
        <f t="shared" si="528"/>
        <v>0</v>
      </c>
      <c r="EQ514" s="171">
        <f t="shared" si="529"/>
        <v>0</v>
      </c>
      <c r="ER514" s="171">
        <f t="shared" si="530"/>
        <v>0</v>
      </c>
      <c r="ES514" s="171">
        <f t="shared" si="531"/>
        <v>0</v>
      </c>
      <c r="ET514" s="171">
        <f t="shared" si="532"/>
        <v>0</v>
      </c>
      <c r="EU514" s="171">
        <f t="shared" si="533"/>
        <v>0</v>
      </c>
      <c r="EV514" s="172">
        <f t="shared" si="534"/>
        <v>0</v>
      </c>
      <c r="EW514" s="127"/>
      <c r="EX514" s="248">
        <f t="shared" si="586"/>
        <v>0</v>
      </c>
      <c r="EY514" s="174">
        <f>(L514*regular)+(M514*Cadeirantee)</f>
        <v>0</v>
      </c>
      <c r="EZ514" s="249">
        <f>SUMIF(FG514:GJ514,"&gt;0")</f>
        <v>0</v>
      </c>
      <c r="FA514" s="249">
        <f>SUMIF(FG514:GJ514,"&lt;0")+SUMIF(GN514:HP514,"&lt;0")</f>
        <v>0</v>
      </c>
      <c r="FB514" s="174">
        <v>0</v>
      </c>
      <c r="FC514" s="126">
        <f>N514*km*'VALORES TABELA'!$B$13</f>
        <v>0</v>
      </c>
      <c r="FD514" s="250">
        <f t="shared" si="587"/>
        <v>0</v>
      </c>
      <c r="FE514" s="105"/>
      <c r="FF514" s="118"/>
      <c r="FG514" s="118"/>
      <c r="FH514" s="118"/>
      <c r="FI514" s="118"/>
      <c r="FJ514" s="118"/>
      <c r="FK514" s="118"/>
      <c r="FL514" s="118"/>
      <c r="FM514" s="118"/>
      <c r="FN514" s="118"/>
      <c r="FO514" s="118"/>
      <c r="FP514" s="118"/>
      <c r="FQ514" s="118"/>
      <c r="FR514" s="118"/>
      <c r="FS514" s="118"/>
      <c r="FT514" s="118"/>
      <c r="FU514" s="118"/>
      <c r="FV514" s="118"/>
      <c r="FW514" s="118"/>
      <c r="FX514" s="118"/>
      <c r="FY514" s="118"/>
      <c r="FZ514" s="118"/>
      <c r="GA514" s="118"/>
      <c r="GB514" s="118"/>
      <c r="GC514" s="118"/>
      <c r="GD514" s="118"/>
      <c r="GE514" s="118"/>
      <c r="GF514" s="118"/>
      <c r="GG514" s="118"/>
      <c r="GH514" s="118"/>
      <c r="GI514" s="118"/>
      <c r="GJ514" s="118"/>
      <c r="GK514" s="252"/>
      <c r="GL514" s="103">
        <f t="shared" si="535"/>
        <v>0</v>
      </c>
      <c r="GM514" s="124"/>
      <c r="GN514" s="104"/>
      <c r="GO514" s="104"/>
      <c r="GP514" s="104"/>
      <c r="GQ514" s="104"/>
      <c r="GR514" s="104"/>
      <c r="GS514" s="104"/>
      <c r="GT514" s="104"/>
      <c r="GU514" s="104"/>
      <c r="GV514" s="104"/>
      <c r="GW514" s="104"/>
      <c r="GX514" s="104"/>
      <c r="GY514" s="104"/>
      <c r="GZ514" s="104"/>
      <c r="HA514" s="104"/>
      <c r="HB514" s="104"/>
      <c r="HC514" s="104"/>
      <c r="HD514" s="104"/>
      <c r="HE514" s="104"/>
      <c r="HF514" s="104"/>
      <c r="HG514" s="104"/>
      <c r="HH514" s="104"/>
      <c r="HI514" s="104"/>
      <c r="HJ514" s="104"/>
      <c r="HK514" s="104"/>
      <c r="HL514" s="104"/>
      <c r="HM514" s="104"/>
      <c r="HN514" s="104"/>
      <c r="HO514" s="104"/>
      <c r="HP514" s="104"/>
      <c r="HQ514" s="64"/>
      <c r="HR514" s="65"/>
      <c r="HS514" s="65"/>
      <c r="HT514" s="65"/>
      <c r="HU514" s="65"/>
      <c r="HV514" s="65"/>
      <c r="HW514" s="105"/>
      <c r="HX514" s="65"/>
      <c r="HY514" s="280">
        <f t="shared" si="588"/>
        <v>0</v>
      </c>
      <c r="HZ514" s="280">
        <f t="shared" si="589"/>
        <v>0</v>
      </c>
      <c r="IA514" s="280">
        <f t="shared" si="590"/>
        <v>0</v>
      </c>
      <c r="IB514" s="65"/>
      <c r="IC514" s="65"/>
    </row>
    <row r="515" spans="1:237" s="106" customFormat="1" ht="22.5" customHeight="1" thickBot="1" x14ac:dyDescent="0.3">
      <c r="A515" s="377" t="s">
        <v>3659</v>
      </c>
      <c r="B515" s="378" t="s">
        <v>3660</v>
      </c>
      <c r="C515" s="379" t="s">
        <v>3233</v>
      </c>
      <c r="D515" s="380" t="s">
        <v>3656</v>
      </c>
      <c r="E515" s="380" t="s">
        <v>3661</v>
      </c>
      <c r="F515" s="381" t="s">
        <v>3224</v>
      </c>
      <c r="G515" s="381" t="s">
        <v>3225</v>
      </c>
      <c r="H515" s="382" t="s">
        <v>1318</v>
      </c>
      <c r="I515" s="383" t="s">
        <v>3662</v>
      </c>
      <c r="J515" s="421" t="s">
        <v>3231</v>
      </c>
      <c r="K515" s="424" t="s">
        <v>60</v>
      </c>
      <c r="L515" s="329">
        <f>CONTINUA!BV515</f>
        <v>0</v>
      </c>
      <c r="M515" s="329">
        <f>CONTINUA!BW515</f>
        <v>0</v>
      </c>
      <c r="N515" s="895"/>
      <c r="O515" s="896" t="s">
        <v>4047</v>
      </c>
      <c r="P515" s="897" t="s">
        <v>4035</v>
      </c>
      <c r="Q515" s="400"/>
      <c r="R515" s="401"/>
      <c r="S515" s="400"/>
      <c r="T515" s="401"/>
      <c r="U515" s="400"/>
      <c r="V515" s="401"/>
      <c r="W515" s="400"/>
      <c r="X515" s="401"/>
      <c r="Y515" s="400"/>
      <c r="Z515" s="401"/>
      <c r="AA515" s="400"/>
      <c r="AB515" s="401"/>
      <c r="AC515" s="400"/>
      <c r="AD515" s="401"/>
      <c r="AE515" s="400"/>
      <c r="AF515" s="401"/>
      <c r="AG515" s="400"/>
      <c r="AH515" s="401"/>
      <c r="AI515" s="400"/>
      <c r="AJ515" s="401"/>
      <c r="AK515" s="400"/>
      <c r="AL515" s="401"/>
      <c r="AM515" s="400"/>
      <c r="AN515" s="401"/>
      <c r="AO515" s="400"/>
      <c r="AP515" s="401"/>
      <c r="AQ515" s="400"/>
      <c r="AR515" s="401"/>
      <c r="AS515" s="400"/>
      <c r="AT515" s="401"/>
      <c r="AU515" s="400"/>
      <c r="AV515" s="401"/>
      <c r="AW515" s="400"/>
      <c r="AX515" s="401"/>
      <c r="AY515" s="400"/>
      <c r="AZ515" s="401"/>
      <c r="BA515" s="400"/>
      <c r="BB515" s="401"/>
      <c r="BC515" s="400"/>
      <c r="BD515" s="401"/>
      <c r="BE515" s="400"/>
      <c r="BF515" s="401"/>
      <c r="BG515" s="400"/>
      <c r="BH515" s="401"/>
      <c r="BI515" s="400"/>
      <c r="BJ515" s="401"/>
      <c r="BK515" s="400"/>
      <c r="BL515" s="401"/>
      <c r="BM515" s="400"/>
      <c r="BN515" s="401"/>
      <c r="BO515" s="400"/>
      <c r="BP515" s="401"/>
      <c r="BQ515" s="400"/>
      <c r="BR515" s="401"/>
      <c r="BS515" s="400"/>
      <c r="BT515" s="401"/>
      <c r="BU515" s="400"/>
      <c r="BV515" s="401"/>
      <c r="BW515" s="400"/>
      <c r="BX515" s="401"/>
      <c r="BY515" s="400"/>
      <c r="BZ515" s="401"/>
      <c r="CA515" s="400"/>
      <c r="CB515" s="401"/>
      <c r="CC515" s="400"/>
      <c r="CD515" s="401"/>
      <c r="CE515" s="400"/>
      <c r="CF515" s="401"/>
      <c r="CG515" s="400"/>
      <c r="CH515" s="401"/>
      <c r="CI515" s="400"/>
      <c r="CJ515" s="401"/>
      <c r="CK515" s="400"/>
      <c r="CL515" s="401"/>
      <c r="CM515" s="400"/>
      <c r="CN515" s="401"/>
      <c r="CO515" s="400"/>
      <c r="CP515" s="401"/>
      <c r="CQ515" s="400"/>
      <c r="CR515" s="401"/>
      <c r="CS515" s="400"/>
      <c r="CT515" s="401"/>
      <c r="CU515" s="400"/>
      <c r="CV515" s="401"/>
      <c r="CW515" s="400"/>
      <c r="CX515" s="401"/>
      <c r="CY515" s="400"/>
      <c r="CZ515" s="401"/>
      <c r="DA515" s="400"/>
      <c r="DB515" s="401"/>
      <c r="DC515" s="400"/>
      <c r="DD515" s="401"/>
      <c r="DE515" s="400"/>
      <c r="DF515" s="401"/>
      <c r="DG515" s="400"/>
      <c r="DH515" s="401"/>
      <c r="DI515" s="400"/>
      <c r="DJ515" s="401"/>
      <c r="DK515" s="400"/>
      <c r="DL515" s="401"/>
      <c r="DM515" s="400"/>
      <c r="DN515" s="401"/>
      <c r="DO515" s="400"/>
      <c r="DP515" s="401"/>
      <c r="DQ515" s="400"/>
      <c r="DR515" s="401"/>
      <c r="DS515" s="400"/>
      <c r="DT515" s="401"/>
      <c r="DU515" s="400"/>
      <c r="DV515" s="401"/>
      <c r="DW515" s="400"/>
      <c r="DX515" s="401"/>
      <c r="DY515" s="400"/>
      <c r="DZ515" s="401"/>
      <c r="EA515" s="400"/>
      <c r="EB515" s="401"/>
      <c r="EC515" s="400"/>
      <c r="ED515" s="401"/>
      <c r="EE515" s="400"/>
      <c r="EF515" s="401"/>
      <c r="EG515" s="400"/>
      <c r="EH515" s="401"/>
      <c r="EI515" s="400"/>
      <c r="EJ515" s="447"/>
      <c r="EK515" s="512"/>
      <c r="EL515" s="515"/>
      <c r="EM515" s="450"/>
      <c r="EN515" s="348"/>
      <c r="EO515" s="348"/>
      <c r="EP515" s="179">
        <f t="shared" si="528"/>
        <v>0</v>
      </c>
      <c r="EQ515" s="179">
        <f t="shared" si="529"/>
        <v>0</v>
      </c>
      <c r="ER515" s="179">
        <f t="shared" si="530"/>
        <v>0</v>
      </c>
      <c r="ES515" s="179">
        <f t="shared" si="531"/>
        <v>0</v>
      </c>
      <c r="ET515" s="179">
        <f t="shared" si="532"/>
        <v>0</v>
      </c>
      <c r="EU515" s="179">
        <f t="shared" si="533"/>
        <v>0</v>
      </c>
      <c r="EV515" s="172">
        <f t="shared" si="534"/>
        <v>0</v>
      </c>
      <c r="EW515" s="253"/>
      <c r="EX515" s="254">
        <v>0</v>
      </c>
      <c r="EY515" s="180">
        <v>0</v>
      </c>
      <c r="EZ515" s="255">
        <v>0</v>
      </c>
      <c r="FA515" s="255">
        <v>0</v>
      </c>
      <c r="FB515" s="180">
        <f>SUM(FF515:GI515)/2</f>
        <v>0</v>
      </c>
      <c r="FC515" s="256">
        <f>N515*km*'VALORES TABELA'!$B$13</f>
        <v>0</v>
      </c>
      <c r="FD515" s="250">
        <f t="shared" si="587"/>
        <v>0</v>
      </c>
      <c r="FE515" s="257"/>
      <c r="FF515" s="181">
        <f>((Q515+S515)*Percapita)+((R515+T515)*Cadeirante)</f>
        <v>0</v>
      </c>
      <c r="FG515" s="181">
        <f>((U515+W515)*Percapita/30*FG$4)+((V515+X515)*Cadeirante/30*FG$4)</f>
        <v>0</v>
      </c>
      <c r="FH515" s="181">
        <f>((Y515+AA515)*Percapita/30*FH$4)+((Z515+AB515)*Cadeirante/30*FH$4)</f>
        <v>0</v>
      </c>
      <c r="FI515" s="181">
        <f>((AC515+AE515)*Percapita/30*FI$4)+((AD515+AF515)*Cadeirante/30*FI$4)</f>
        <v>0</v>
      </c>
      <c r="FJ515" s="181">
        <f>((AG515+AI515)*Percapita/30*FJ$4)+((AH515+AJ515)*Cadeirante/30*FJ$4)</f>
        <v>0</v>
      </c>
      <c r="FK515" s="181">
        <f>((AK515+AM515)*Percapita/30*FK$4)+((AL515+AN515)*Cadeirante/30*FK$4)</f>
        <v>0</v>
      </c>
      <c r="FL515" s="181">
        <f>((AO515+AQ515)*Percapita/30*FL$4)+((AP515+AR515)*Cadeirante/30*FL$4)</f>
        <v>0</v>
      </c>
      <c r="FM515" s="181">
        <f>((AS515+AU515)*Percapita/30*FM$4)+((AT515+AV515)*Cadeirante/30*FM$4)</f>
        <v>0</v>
      </c>
      <c r="FN515" s="181">
        <f>((AW515+AY515)*Percapita/30*FN$4)+((AX515+AZ515)*Cadeirante/30*FN$4)</f>
        <v>0</v>
      </c>
      <c r="FO515" s="181">
        <f>((BA515+BC515)*Percapita/30*FO$4)+((BB515+BD515)*Cadeirante/30*FO$4)</f>
        <v>0</v>
      </c>
      <c r="FP515" s="181">
        <f>((BE515+BG515)*Percapita/30*FP$4)+((BF515+BH515)*Cadeirante/30*FP$4)</f>
        <v>0</v>
      </c>
      <c r="FQ515" s="181">
        <f>((BI515+BK515)*Percapita/30*FQ$4)+((BJ515+BL515)*Cadeirante/30*FQ$4)</f>
        <v>0</v>
      </c>
      <c r="FR515" s="181">
        <f>((BM515+BO515)*Percapita/30*FR$4)+((BN515+BP515)*Cadeirante/30*FR$4)</f>
        <v>0</v>
      </c>
      <c r="FS515" s="181">
        <f>((BQ515+BS515)*Percapita/30*FS$4)+((BR515+BT515)*Cadeirante/30*FS$4)</f>
        <v>0</v>
      </c>
      <c r="FT515" s="181">
        <f>((BU515+BW515)*Percapita/30*FT$4)+((BV515+BX515)*Cadeirante/30*FT$4)</f>
        <v>0</v>
      </c>
      <c r="FU515" s="181">
        <f>((BY515+CA515)*Percapita/30*FU$4)+((BZ515+CB515)*Cadeirante/30*FU$4)</f>
        <v>0</v>
      </c>
      <c r="FV515" s="181">
        <f>((CC515+CE515)*Percapita/30*FV$4)+((CD515+CF515)*Cadeirante/30*FV$4)</f>
        <v>0</v>
      </c>
      <c r="FW515" s="181">
        <f>((CG515+CI515)*Percapita/30*FW$4)+((CI515+CK515)*Cadeirante/30*FW$4)</f>
        <v>0</v>
      </c>
      <c r="FX515" s="181">
        <f>((CK515+CM515)*Percapita/30*FX$4)+((CL515+CN515)*Cadeirante/30*FX$4)</f>
        <v>0</v>
      </c>
      <c r="FY515" s="181">
        <f>((CO515+CQ515)*Percapita/30*FY$4)+((CP515+CR515)*Cadeirante/30*FY$4)</f>
        <v>0</v>
      </c>
      <c r="FZ515" s="181">
        <f>((CS515+CU515)*Percapita/30*FZ$4)+((CT515+CV515)*Cadeirante/30*FZ$4)</f>
        <v>0</v>
      </c>
      <c r="GA515" s="181">
        <f>((CW515+CY515)*Percapita/30*GA$4)+((CX515+CZ515)*Cadeirante/30*GA$4)</f>
        <v>0</v>
      </c>
      <c r="GB515" s="181">
        <f>((DA515+DC515)*Percapita/30*GB$4)+((DB515+DD515)*Cadeirante/30*GB$4)</f>
        <v>0</v>
      </c>
      <c r="GC515" s="181">
        <f>((DE515+DG515)*Percapita/30*GC$4)+((DF515+DH515)*Cadeirante/30*GC$4)</f>
        <v>0</v>
      </c>
      <c r="GD515" s="181">
        <f>((DI515+DK515)*Percapita/30*GD$4)+((DJ515+DL515)*Cadeirante/30*GD$4)</f>
        <v>0</v>
      </c>
      <c r="GE515" s="181">
        <f>((DM515+DO515)*Percapita/30*GE$4)+((DN515+DP515)*Cadeirante/30*GE$4)</f>
        <v>0</v>
      </c>
      <c r="GF515" s="181">
        <f>((DQ515+DS515)*Percapita/30*GF$4)+((DR515+DT515)*Cadeirante/30*GF$4)</f>
        <v>0</v>
      </c>
      <c r="GG515" s="181">
        <f>((DU515+DW515)*Percapita/30*GG$4)+((DV515+DX515)*Cadeirante/30*GG$4)</f>
        <v>0</v>
      </c>
      <c r="GH515" s="181">
        <f>((DY515+EA515)*Percapita/30*GH$4)+((DZ515+EB515)*Cadeirante/30*GH$4)</f>
        <v>0</v>
      </c>
      <c r="GI515" s="181">
        <f>((EC515+EE515)*Percapita/30*GI$4)+((ED515+EF515)*Cadeirante/30*GI$4)</f>
        <v>0</v>
      </c>
      <c r="GJ515" s="181">
        <f>((EG515+EI515)*Percapita)+((EH515+EJ515)*Cadeirante)</f>
        <v>0</v>
      </c>
      <c r="GK515" s="258"/>
      <c r="GL515" s="103">
        <f t="shared" si="535"/>
        <v>0</v>
      </c>
      <c r="GM515" s="124"/>
      <c r="GN515" s="182"/>
      <c r="GO515" s="182"/>
      <c r="GP515" s="182"/>
      <c r="GQ515" s="182"/>
      <c r="GR515" s="182"/>
      <c r="GS515" s="182"/>
      <c r="GT515" s="182"/>
      <c r="GU515" s="182"/>
      <c r="GV515" s="182"/>
      <c r="GW515" s="182"/>
      <c r="GX515" s="182"/>
      <c r="GY515" s="182"/>
      <c r="GZ515" s="182"/>
      <c r="HA515" s="182"/>
      <c r="HB515" s="182"/>
      <c r="HC515" s="182"/>
      <c r="HD515" s="182"/>
      <c r="HE515" s="182"/>
      <c r="HF515" s="182"/>
      <c r="HG515" s="182"/>
      <c r="HH515" s="182"/>
      <c r="HI515" s="182"/>
      <c r="HJ515" s="182"/>
      <c r="HK515" s="182"/>
      <c r="HL515" s="182"/>
      <c r="HM515" s="182"/>
      <c r="HN515" s="182"/>
      <c r="HO515" s="182"/>
      <c r="HP515" s="259"/>
      <c r="HQ515" s="64"/>
      <c r="HW515" s="257"/>
      <c r="HY515" s="280">
        <f t="shared" si="588"/>
        <v>0</v>
      </c>
      <c r="HZ515" s="280">
        <f t="shared" si="589"/>
        <v>0</v>
      </c>
      <c r="IA515" s="280">
        <f t="shared" si="590"/>
        <v>0</v>
      </c>
    </row>
    <row r="516" spans="1:237" s="106" customFormat="1" ht="22.5" customHeight="1" x14ac:dyDescent="0.25">
      <c r="A516" t="s">
        <v>3663</v>
      </c>
      <c r="B516" s="522" t="s">
        <v>3664</v>
      </c>
      <c r="C516" s="523">
        <v>2</v>
      </c>
      <c r="D516" s="524" t="s">
        <v>3656</v>
      </c>
      <c r="E516" s="524" t="s">
        <v>3665</v>
      </c>
      <c r="F516" s="525" t="s">
        <v>3224</v>
      </c>
      <c r="G516" s="525" t="s">
        <v>3225</v>
      </c>
      <c r="H516" s="350" t="s">
        <v>1318</v>
      </c>
      <c r="I516" s="351" t="s">
        <v>3666</v>
      </c>
      <c r="J516" s="409" t="s">
        <v>3268</v>
      </c>
      <c r="K516" s="410" t="s">
        <v>3232</v>
      </c>
      <c r="L516" s="329">
        <f>CONTINUA!BV516</f>
        <v>0</v>
      </c>
      <c r="M516" s="329">
        <f>CONTINUA!BW516</f>
        <v>0</v>
      </c>
      <c r="N516" s="895"/>
      <c r="O516" s="896" t="s">
        <v>4047</v>
      </c>
      <c r="P516" s="897" t="s">
        <v>4035</v>
      </c>
      <c r="Q516" s="400"/>
      <c r="R516" s="401"/>
      <c r="S516" s="400"/>
      <c r="T516" s="401"/>
      <c r="U516" s="400"/>
      <c r="V516" s="401"/>
      <c r="W516" s="400"/>
      <c r="X516" s="401"/>
      <c r="Y516" s="400"/>
      <c r="Z516" s="401"/>
      <c r="AA516" s="400"/>
      <c r="AB516" s="401"/>
      <c r="AC516" s="400"/>
      <c r="AD516" s="401"/>
      <c r="AE516" s="400"/>
      <c r="AF516" s="401"/>
      <c r="AG516" s="400"/>
      <c r="AH516" s="401"/>
      <c r="AI516" s="400"/>
      <c r="AJ516" s="401"/>
      <c r="AK516" s="400"/>
      <c r="AL516" s="401"/>
      <c r="AM516" s="400"/>
      <c r="AN516" s="401"/>
      <c r="AO516" s="400"/>
      <c r="AP516" s="401"/>
      <c r="AQ516" s="400"/>
      <c r="AR516" s="401"/>
      <c r="AS516" s="400"/>
      <c r="AT516" s="401"/>
      <c r="AU516" s="400"/>
      <c r="AV516" s="401"/>
      <c r="AW516" s="400"/>
      <c r="AX516" s="401"/>
      <c r="AY516" s="400"/>
      <c r="AZ516" s="401"/>
      <c r="BA516" s="400"/>
      <c r="BB516" s="401"/>
      <c r="BC516" s="400"/>
      <c r="BD516" s="401"/>
      <c r="BE516" s="400"/>
      <c r="BF516" s="401"/>
      <c r="BG516" s="400"/>
      <c r="BH516" s="401"/>
      <c r="BI516" s="400"/>
      <c r="BJ516" s="401"/>
      <c r="BK516" s="400"/>
      <c r="BL516" s="401"/>
      <c r="BM516" s="400"/>
      <c r="BN516" s="401"/>
      <c r="BO516" s="400"/>
      <c r="BP516" s="401"/>
      <c r="BQ516" s="400"/>
      <c r="BR516" s="401"/>
      <c r="BS516" s="400"/>
      <c r="BT516" s="401"/>
      <c r="BU516" s="400"/>
      <c r="BV516" s="401"/>
      <c r="BW516" s="400"/>
      <c r="BX516" s="401"/>
      <c r="BY516" s="400"/>
      <c r="BZ516" s="401"/>
      <c r="CA516" s="400"/>
      <c r="CB516" s="401"/>
      <c r="CC516" s="400"/>
      <c r="CD516" s="401"/>
      <c r="CE516" s="400"/>
      <c r="CF516" s="401"/>
      <c r="CG516" s="400"/>
      <c r="CH516" s="401"/>
      <c r="CI516" s="400"/>
      <c r="CJ516" s="401"/>
      <c r="CK516" s="400"/>
      <c r="CL516" s="401"/>
      <c r="CM516" s="400"/>
      <c r="CN516" s="401"/>
      <c r="CO516" s="400"/>
      <c r="CP516" s="401"/>
      <c r="CQ516" s="400"/>
      <c r="CR516" s="401"/>
      <c r="CS516" s="400"/>
      <c r="CT516" s="401"/>
      <c r="CU516" s="400"/>
      <c r="CV516" s="401"/>
      <c r="CW516" s="400"/>
      <c r="CX516" s="401"/>
      <c r="CY516" s="400"/>
      <c r="CZ516" s="401"/>
      <c r="DA516" s="400"/>
      <c r="DB516" s="401"/>
      <c r="DC516" s="400"/>
      <c r="DD516" s="401"/>
      <c r="DE516" s="400"/>
      <c r="DF516" s="401"/>
      <c r="DG516" s="400"/>
      <c r="DH516" s="401"/>
      <c r="DI516" s="400"/>
      <c r="DJ516" s="401"/>
      <c r="DK516" s="400"/>
      <c r="DL516" s="401"/>
      <c r="DM516" s="400"/>
      <c r="DN516" s="401"/>
      <c r="DO516" s="400"/>
      <c r="DP516" s="401"/>
      <c r="DQ516" s="400"/>
      <c r="DR516" s="401"/>
      <c r="DS516" s="400"/>
      <c r="DT516" s="401"/>
      <c r="DU516" s="400"/>
      <c r="DV516" s="401"/>
      <c r="DW516" s="400"/>
      <c r="DX516" s="401"/>
      <c r="DY516" s="400"/>
      <c r="DZ516" s="401"/>
      <c r="EA516" s="400"/>
      <c r="EB516" s="401"/>
      <c r="EC516" s="400"/>
      <c r="ED516" s="401"/>
      <c r="EE516" s="400"/>
      <c r="EF516" s="401"/>
      <c r="EG516" s="400"/>
      <c r="EH516" s="401"/>
      <c r="EI516" s="400"/>
      <c r="EJ516" s="447"/>
      <c r="EK516" s="510"/>
      <c r="EL516" s="513"/>
      <c r="EM516" s="520"/>
      <c r="EN516" s="520"/>
      <c r="EO516" s="520"/>
      <c r="EP516" s="171">
        <f t="shared" si="528"/>
        <v>0</v>
      </c>
      <c r="EQ516" s="171">
        <f t="shared" si="529"/>
        <v>0</v>
      </c>
      <c r="ER516" s="171">
        <f t="shared" si="530"/>
        <v>0</v>
      </c>
      <c r="ES516" s="171">
        <f t="shared" si="531"/>
        <v>0</v>
      </c>
      <c r="ET516" s="171">
        <f t="shared" si="532"/>
        <v>0</v>
      </c>
      <c r="EU516" s="171">
        <f t="shared" si="533"/>
        <v>0</v>
      </c>
      <c r="EV516" s="172">
        <f t="shared" si="534"/>
        <v>0</v>
      </c>
      <c r="EW516" s="367">
        <f>IF(C516=4,IF(MAX(Q516:EJ518)&gt;0,(Especiall/30*(IF(($G516-$F516)=($G$5-$F$5),30,IF(DAY($G516)=31,($G516-$F516),($G516-$F516)+1)))),0),0)</f>
        <v>0</v>
      </c>
      <c r="EX516" s="248">
        <f t="shared" ref="EX516:EX519" si="591">FF516</f>
        <v>9921.4</v>
      </c>
      <c r="EY516" s="174">
        <f>(L516*regular)+(M516*Cadeirantee)</f>
        <v>0</v>
      </c>
      <c r="EZ516" s="249">
        <f>SUMIF(FG516:GJ516,"&gt;0")</f>
        <v>0</v>
      </c>
      <c r="FA516" s="249">
        <f>SUMIF(FG516:GJ516,"&lt;0")+SUMIF(GN516:HP516,"&lt;0")</f>
        <v>0</v>
      </c>
      <c r="FB516" s="174">
        <v>0</v>
      </c>
      <c r="FC516" s="175">
        <f>N516*km*'VALORES TABELA'!$B$13</f>
        <v>0</v>
      </c>
      <c r="FD516" s="250">
        <f>GL516</f>
        <v>0</v>
      </c>
      <c r="FE516" s="176">
        <f>(EW516+EW517+EW518+EW519+EX516+EX517+EX518+EX519+EY516+EY517+EY518+EY519+EY520+EZ516+EZ517+EZ518+EZ519+FA516+FA517+FA518+FA519+FC516+FC517+FC518+FC519+HY516-HZ516-IA516+FD516+FD517+FD518+FD519+FB520)</f>
        <v>9921.4</v>
      </c>
      <c r="FF516" s="177">
        <f>IF(C516=4,SUM(Q516+Q517+Q518+S516+S517+S518)*Percapita/30*FF$4+(R516+R517+R518+T516+T517+T518)*Cadeirante/30*FF$4,IF(C516=3,IF(Q519+S519=10,Fixo/30*FF$4+(Q516+Q517+Q518+S516+S517+S518)*Percapita/30*FF$4+(R519+T519)*Cadeirante/30*FF$4,IF(Q519+S519&lt;=9,(Q519+S519)*Crechee/30*FF$4)+(R519+T519)*Cadeirante/30*FF$4+(Q516+Q517+Q518+S516+S517+S518)*Percapita/30*FF$4)+IF(Q519+S519&gt;=11,Fixo/30*FF$4+(Q519+S519-10)*Crechee/30*FF$4,0),IF(C516=2,IF(R516+R517+R518+R519+T516+T517+T518+T519=1,Cadeirante/30*FF$4,IF(R516+R517+R518+R519+T516+T517+T518+T519=2,Fixo/30*FF$4,IF(R516+R517+R518+R519+T516+T517+T518+T519&gt;2,Fixo/30*FF$4+(R516+R517+R518+R519+T516+T517+T518+T519-2)*Cadeirante/30*FF$4)))+(Q516+Q517+Q518+S516+S517+S518)*Percapita/30*FF$4+(Q519+S519)*Crechee/30*FF$4,IF(C516=1,IF(Q516+Q517+Q518+R516+R517+R518+S516+S517+S518+T516+T517+T518&lt;=15,(Q516+Q517+Q518+S516+S517+S518)*Percapita/30*FF$4,IF(Q516+Q517+Q518+R516+R517+R518+S516+S517+S518+T516+T517+T518&gt;=16,Fixo/30*FF$4+(Q516+Q517+Q518+R516+R517+R518+S516+S517+S518+T516+T517-16)*Percapita/30*FF$4))))))</f>
        <v>9921.4</v>
      </c>
      <c r="FG516" s="177">
        <f>IF(C516=4,SUM(U516+U517+U518+W516+W517+W518)*Percapita/30*FG$4+(V516+V517+V518+X516+X517+X518)*Cadeirante/30*FG$4,IF(C516=3,IF(U519+W519=10,Fixo/30*FG$4+(U516+U517+U518+W516+W517+W518)*Percapita/30*FG$4+(V519+X519)*Cadeirante/30*FG$4,IF(U519+W519&lt;=9,(U519+W519)*Crechee/30*FG$4)+(V519+X519)*Cadeirante/30*FG$4+(U516+U517+U518+W516+W517+W518)*Percapita/30*FG$4)+IF(U519+W519&gt;=11,Fixo/30*FG$4+(U519+W519-10)*Crechee/30*FG$4,0),IF(C516=2,IF(V516+V517+V518+V519+X516+X517+X518+X519=1,Cadeirante/30*FG$4,IF(V516+V517+V518+V519+X516+X517+X518+X519=2,Fixo/30*FG$4,IF(V516+V517+V518+V519+X516+X517+X518+X519&gt;2,Fixo/30*FG$4+(V516+V517+V518+V519+X516+X517+X518+X519-2)*Cadeirante/30*FG$4)))+(U516+U517+U518+W516+W517+W518)*Percapita/30*FG$4+(U519+W519)*Crechee/30*FG$4,IF(C516=1,IF(U516+U517+U518+V516+V517+V518+W516+W517+W518+X516+X517+X518&lt;=15,(U516+U517+U518+W516+W517+W518)*Percapita/30*FG$4,IF(U516+U517+U518+V516+V517+V518+W516+W517+W518+X516+X517+X518&gt;=16,Fixo/30*FG$4+(U516+U517+U518+V516+V517+V518+W516+W517+W518+X516+X517-16)*Percapita/30*FG$4))))))</f>
        <v>0</v>
      </c>
      <c r="FH516" s="177">
        <f>IF(C516=4,SUM(Y516+Y517+Y518+AA516+AA517+AA518)*Percapita/30*FH$4+(Z516+Z517+Z518+AB516+AB517+AB518)*Cadeirante/30*FH$4,IF(C516=3,IF(Y519+AA519=10,Fixo/30*FH$4+(Y516+Y517+Y518+AA516+AA517+AA518)*Percapita/30*FH$4+(Z519+AB519)*Cadeirante/30*FH$4,IF(Y519+AA519&lt;=9,(Y519+AA519)*Crechee/30*FH$4)+(Z519+AB519)*Cadeirante/30*FH$4+(Y516+Y517+Y518+AA516+AA517+AA518)*Percapita/30*FH$4)+IF(Y519+AA519&gt;=11,Fixo/30*FH$4+(Y519+AA519-10)*Crechee/30*FH$4,0),IF(C516=2,IF(Z516+Z517+Z518+Z519+AB516+AB517+AB518+AB519=1,Cadeirante/30*FH$4,IF(Z516+Z517+Z518+Z519+AB516+AB517+AB518+AB519=2,Fixo/30*FH$4,IF(Z516+Z517+Z518+Z519+AB516+AB517+AB518+AB519&gt;2,Fixo/30*FH$4+(Z516+Z517+Z518+Z519+AB516+AB517+AB518+AB519-2)*Cadeirante/30*FH$4)))+(Y516+Y517+Y518+AA516+AA517+AA518)*Percapita/30*FH$4+(Y519+AA519)*Crechee/30*FH$4,IF(C516=1,IF(Y516+Y517+Y518+Z516+Z517+Z518+AA516+AA517+AA518+AB516+AB517+AB518&lt;=15,(Y516+Y517+Y518+AA516+AA517+AA518)*Percapita/30*FH$4,IF(Y516+Y517+Y518+Z516+Z517+Z518+AA516+AA517+AA518+AB516+AB517+AB518&gt;=16,Fixo/30*FH$4+(Y516+Y517+Y518+Z516+Z517+Z518+AA516+AA517+AA518+AB516+AB517-16)*Percapita/30*FH$4))))))</f>
        <v>0</v>
      </c>
      <c r="FI516" s="177">
        <f>IF(C516=4,SUM(AC516+AC517+AC518+AE516+AE517+AE518)*Percapita/30*FI$4+(AD516+AD517+AD518+AF516+AF517+AF518)*Cadeirante/30*FI$4,IF(C516=3,IF(AC519+AE519=10,Fixo/30*FI$4+(AC516+AC517+AC518+AE516+AE517+AE518)*Percapita/30*FI$4+(AD519+AF519)*Cadeirante/30*FI$4,IF(AC519+AE519&lt;=9,(AC519+AE519)*Crechee/30*FI$4)+(AD519+AF519)*Cadeirante/30*FI$4+(AC516+AC517+AC518+AE516+AE517+AE518)*Percapita/30*FI$4)+IF(AC519+AE519&gt;=11,Fixo/30*FI$4+(AC519+AE519-10)*Crechee/30*FI$4,0),IF(C516=2,IF(AD516+AD517+AD518+AD519+AF516+AF517+AF518+AF519=1,Cadeirante/30*FI$4,IF(AD516+AD517+AD518+AD519+AF516+AF517+AF518+AF519=2,Fixo/30*FI$4,IF(AD516+AD517+AD518+AD519+AF516+AF517+AF518+AF519&gt;2,Fixo/30*FI$4+(AD516+AD517+AD518+AD519+AF516+AF517+AF518+AF519-2)*Cadeirante/30*FI$4)))+(AC516+AC517+AC518+AE516+AE517+AE518)*Percapita/30*FI$4+(AC519+AE519)*Crechee/30*FI$4,IF(C516=1,IF(AC516+AC517+AC518+AD516+AD517+AD518+AE516+AE517+AE518+AF516+AF517+AF518&lt;=15,(AC516+AC517+AC518+AE516+AE517+AE518)*Percapita/30*FI$4,IF(AC516+AC517+AC518+AD516+AD517+AD518+AE516+AE517+AE518+AF516+AF517+AF518&gt;=16,Fixo/30*FI$4+(AC516+AC517+AC518+AD516+AD517+AD518+AE516+AE517+AE518+AF516+AF517-16)*Percapita/30*FI$4))))))</f>
        <v>0</v>
      </c>
      <c r="FJ516" s="177">
        <f>IF(C516=4,SUM(AG516+AG517+AG518+AI516+AI517+AI518)*Percapita/30*FJ$4+(AH516+AH517+AH518+AJ516+AJ517+AJ518)*Cadeirante/30*FJ$4,IF(C516=3,IF(AG519+AI519=10,Fixo/30*FJ$4+(AG516+AG517+AG518+AI516+AI517+AI518)*Percapita/30*FJ$4+(AH519+AJ519)*Cadeirante/30*FJ$4,IF(AG519+AI519&lt;=9,(AG519+AI519)*Crechee/30*FJ$4)+(AH519+AJ519)*Cadeirante/30*FJ$4+(AG516+AG517+AG518+AI516+AI517+AI518)*Percapita/30*FJ$4)+IF(AG519+AI519&gt;=11,Fixo/30*FJ$4+(AG519+AI519-10)*Crechee/30*FJ$4,0),IF(C516=2,IF(AH516+AH517+AH518+AH519+AJ516+AJ517+AJ518+AJ519=1,Cadeirante/30*FJ$4,IF(AH516+AH517+AH518+AH519+AJ516+AJ517+AJ518+AJ519=2,Fixo/30*FJ$4,IF(AH516+AH517+AH518+AH519+AJ516+AJ517+AJ518+AJ519&gt;2,Fixo/30*FJ$4+(AH516+AH517+AH518+AH519+AJ516+AJ517+AJ518+AJ519-2)*Cadeirante/30*FJ$4)))+(AG516+AG517+AG518+AI516+AI517+AI518)*Percapita/30*FJ$4+(AG519+AI519)*Crechee/30*FJ$4,IF(C516=1,IF(AG516+AG517+AG518+AH516+AH517+AH518+AI516+AI517+AI518+AJ516+AJ517+AJ518&lt;=15,(AG516+AG517+AG518+AI516+AI517+AI518)*Percapita/30*FJ$4,IF(AG516+AG517+AG518+AH516+AH517+AH518+AI516+AI517+AI518+AJ516+AJ517+AJ518&gt;=16,Fixo/30*FJ$4+(AG516+AG517+AG518+AH516+AH517+AH518+AI516+AI517+AI518+AJ516+AJ517-16)*Percapita/30*FJ$4))))))</f>
        <v>0</v>
      </c>
      <c r="FK516" s="177">
        <f>IF(C516=4,SUM(AK516+AK517+AK518+AM516+AM517+AM518)*Percapita/30*FK$4+(AL516+AL517+AL518+AN516+AN517+AN518)*Cadeirante/30*FK$4,IF(C516=3,IF(AK519+AM519=10,Fixo/30*FK$4+(AK516+AK517+AK518+AM516+AM517+AM518)*Percapita/30*FK$4+(AL519+AN519)*Cadeirante/30*FK$4,IF(AK519+AM519&lt;=9,(AK519+AM519)*Crechee/30*FK$4)+(AL519+AN519)*Cadeirante/30*FK$4+(AK516+AK517+AK518+AM516+AM517+AM518)*Percapita/30*FK$4)+IF(AK519+AM519&gt;=11,Fixo/30*FK$4+(AK519+AM519-10)*Crechee/30*FK$4,0),IF(C516=2,IF(AL516+AL517+AL518+AL519+AN516+AN517+AN518+AN519=1,Cadeirante/30*FK$4,IF(AL516+AL517+AL518+AL519+AN516+AN517+AN518+AN519=2,Fixo/30*FK$4,IF(AL516+AL517+AL518+AL519+AN516+AN517+AN518+AN519&gt;2,Fixo/30*FK$4+(AL516+AL517+AL518+AL519+AN516+AN517+AN518+AN519-2)*Cadeirante/30*FK$4)))+(AK516+AK517+AK518+AM516+AM517+AM518)*Percapita/30*FK$4+(AK519+AM519)*Crechee/30*FK$4,IF(C516=1,IF(AK516+AK517+AK518+AL516+AL517+AL518+AM516+AM517+AM518+AN516+AN517+AN518&lt;=15,(AK516+AK517+AK518+AM516+AM517+AM518)*Percapita/30*FK$4,IF(AK516+AK517+AK518+AL516+AL517+AL518+AM516+AM517+AM518+AN516+AN517+AN518&gt;=16,Fixo/30*FK$4+(AK516+AK517+AK518+AL516+AL517+AL518+AM516+AM517+AM518+AN516+AN517-16)*Percapita/30*FK$4))))))</f>
        <v>0</v>
      </c>
      <c r="FL516" s="177">
        <f>IF(C516=4,SUM(AO516+AO517+AO518+AQ516+AQ517+AQ518)*Percapita/30*FL$4+(AP516+AP517+AP518+AR516+AR517+AR518)*Cadeirante/30*FL$4,IF(C516=3,IF(AO519+AQ519=10,Fixo/30*FL$4+(AO516+AO517+AO518+AQ516+AQ517+AQ518)*Percapita/30*FL$4+(AP519+AR519)*Cadeirante/30*FL$4,IF(AO519+AQ519&lt;=9,(AO519+AQ519)*Crechee/30*FL$4)+(AP519+AR519)*Cadeirante/30*FL$4+(AO516+AO517+AO518+AQ516+AQ517+AQ518)*Percapita/30*FL$4)+IF(AO519+AQ519&gt;=11,Fixo/30*FL$4+(AO519+AQ519-10)*Crechee/30*FL$4,0),IF(C516=2,IF(AP516+AP517+AP518+AP519+AR516+AR517+AR518+AR519=1,Cadeirante/30*FL$4,IF(AP516+AP517+AP518+AP519+AR516+AR517+AR518+AR519=2,Fixo/30*FL$4,IF(AP516+AP517+AP518+AP519+AR516+AR517+AR518+AR519&gt;2,Fixo/30*FL$4+(AP516+AP517+AP518+AP519+AR516+AR517+AR518+AR519-2)*Cadeirante/30*FL$4)))+(AO516+AO517+AO518+AQ516+AQ517+AQ518)*Percapita/30*FL$4+(AO519+AQ519)*Crechee/30*FL$4,IF(C516=1,IF(AO516+AO517+AO518+AP516+AP517+AP518+AQ516+AQ517+AQ518+AR516+AR517+AR518&lt;=15,(AO516+AO517+AO518+AQ516+AQ517+AQ518)*Percapita/30*FL$4,IF(AO516+AO517+AO518+AP516+AP517+AP518+AQ516+AQ517+AQ518+AR516+AR517+AR518&gt;=16,Fixo/30*FL$4+(AO516+AO517+AO518+AP516+AP517+AP518+AQ516+AQ517+AQ518+AR516+AR517-16)*Percapita/30*FL$4))))))</f>
        <v>0</v>
      </c>
      <c r="FM516" s="177">
        <f>IF(C516=4,SUM(AS516+AS517+AS518+AU516+AU517+AU518)*Percapita/30*FM$4+(AT516+AT517+AT518+AV516+AV517+AV518)*Cadeirante/30*FM$4,IF(C516=3,IF(AS519+AU519=10,Fixo/30*FM$4+(AS516+AS517+AS518+AU516+AU517+AU518)*Percapita/30*FM$4+(AT519+AV519)*Cadeirante/30*FM$4,IF(AS519+AU519&lt;=9,(AS519+AU519)*Crechee/30*FM$4)+(AT519+AV519)*Cadeirante/30*FM$4+(AS516+AS517+AS518+AU516+AU517+AU518)*Percapita/30*FM$4)+IF(AS519+AU519&gt;=11,Fixo/30*FM$4+(AS519+AU519-10)*Crechee/30*FM$4,0),IF(C516=2,IF(AT516+AT517+AT518+AT519+AV516+AV517+AV518+AV519=1,Cadeirante/30*FM$4,IF(AT516+AT517+AT518+AT519+AV516+AV517+AV518+AV519=2,Fixo/30*FM$4,IF(AT516+AT517+AT518+AT519+AV516+AV517+AV518+AV519&gt;2,Fixo/30*FM$4+(AT516+AT517+AT518+AT519+AV516+AV517+AV518+AV519-2)*Cadeirante/30*FM$4)))+(AS516+AS517+AS518+AU516+AU517+AU518)*Percapita/30*FM$4+(AS519+AU519)*Crechee/30*FM$4,IF(C516=1,IF(AS516+AS517+AS518+AT516+AT517+AT518+AU516+AU517+AU518+AV516+AV517+AV518&lt;=15,(AS516+AS517+AS518+AU516+AU517+AU518)*Percapita/30*FM$4,IF(AS516+AS517+AS518+AT516+AT517+AT518+AU516+AU517+AU518+AV516+AV517+AV518&gt;=16,Fixo/30*FM$4+(AS516+AS517+AS518+AT516+AT517+AT518+AU516+AU517+AU518+AV516+AV517-16)*Percapita/30*FM$4))))))</f>
        <v>0</v>
      </c>
      <c r="FN516" s="177">
        <f>IF(C516=4,SUM(AW516+AW517+AW518+AY516+AY517+AY518)*Percapita/30*FN$4+(AX516+AX517+AX518+AZ516+AZ517+AZ518)*Cadeirante/30*FN$4,IF(C516=3,IF(AW519+AY519=10,Fixo/30*FN$4+(AW516+AW517+AW518+AY516+AY517+AY518)*Percapita/30*FN$4+(AX519+AZ519)*Cadeirante/30*FN$4,IF(AW519+AY519&lt;=9,(AW519+AY519)*Crechee/30*FN$4)+(AX519+AZ519)*Cadeirante/30*FN$4+(AW516+AW517+AW518+AY516+AY517+AY518)*Percapita/30*FN$4)+IF(AW519+AY519&gt;=11,Fixo/30*FN$4+(AW519+AY519-10)*Crechee/30*FN$4,0),IF(C516=2,IF(AX516+AX517+AX518+AX519+AZ516+AZ517+AZ518+AZ519=1,Cadeirante/30*FN$4,IF(AX516+AX517+AX518+AX519+AZ516+AZ517+AZ518+AZ519=2,Fixo/30*FN$4,IF(AX516+AX517+AX518+AX519+AZ516+AZ517+AZ518+AZ519&gt;2,Fixo/30*FN$4+(AX516+AX517+AX518+AX519+AZ516+AZ517+AZ518+AZ519-2)*Cadeirante/30*FN$4)))+(AW516+AW517+AW518+AY516+AY517+AY518)*Percapita/30*FN$4+(AW519+AY519)*Crechee/30*FN$4,IF(C516=1,IF(AW516+AW517+AW518+AX516+AX517+AX518+AY516+AY517+AY518+AZ516+AZ517+AZ518&lt;=15,(AW516+AW517+AW518+AY516+AY517+AY518)*Percapita/30*FN$4,IF(AW516+AW517+AW518+AX516+AX517+AX518+AY516+AY517+AY518+AZ516+AZ517+AZ518&gt;=16,Fixo/30*FN$4+(AW516+AW517+AW518+AX516+AX517+AX518+AY516+AY517+AY518+AZ516+AZ517-16)*Percapita/30*FN$4))))))</f>
        <v>0</v>
      </c>
      <c r="FO516" s="177">
        <f>IF(C516=4,SUM(BA516+BA517+BA518+BC516+BC517+BC518)*Percapita/30*FO$4+(BB516+BB517+BB518+BD516+BD517+BD518)*Cadeirante/30*FO$4,IF(C516=3,IF(BA519+BC519=10,Fixo/30*FO$4+(BA516+BA517+BA518+BC516+BC517+BC518)*Percapita/30*FO$4+(BB519+BD519)*Cadeirante/30*FO$4,IF(BA519+BC519&lt;=9,(BA519+BC519)*Crechee/30*FO$4)+(BB519+BD519)*Cadeirante/30*FO$4+(BA516+BA517+BA518+BC516+BC517+BC518)*Percapita/30*FO$4)+IF(BA519+BC519&gt;=11,Fixo/30*FO$4+(BA519+BC519-10)*Crechee/30*FO$4,0),IF(C516=2,IF(BB516+BB517+BB518+BB519+BD516+BD517+BD518+BD519=1,Cadeirante/30*FO$4,IF(BB516+BB517+BB518+BB519+BD516+BD517+BD518+BD519=2,Fixo/30*FO$4,IF(BB516+BB517+BB518+BB519+BD516+BD517+BD518+BD519&gt;2,Fixo/30*FO$4+(BB516+BB517+BB518+BB519+BD516+BD517+BD518+BD519-2)*Cadeirante/30*FO$4)))+(BA516+BA517+BA518+BC516+BC517+BC518)*Percapita/30*FO$4+(BA519+BC519)*Crechee/30*FO$4,IF(C516=1,IF(BA516+BA517+BA518+BB516+BB517+BB518+BC516+BC517+BC518+BD516+BD517+BD518&lt;=15,(BA516+BA517+BA518+BC516+BC517+BC518)*Percapita/30*FO$4,IF(BA516+BA517+BA518+BB516+BB517+BB518+BC516+BC517+BC518+BD516+BD517+BD518&gt;=16,Fixo/30*FO$4+(BA516+BA517+BA518+BB516+BB517+BB518+BC516+BC517+BC518+BD516+BD517-16)*Percapita/30*FO$4))))))</f>
        <v>0</v>
      </c>
      <c r="FP516" s="177">
        <f>IF(C516=4,SUM(BE516+BE517+BE518+BG516+BG517+BG518)*Percapita/30*FP$4+(BF516+BF517+BF518+BH516+BH517+BH518)*Cadeirante/30*FP$4,IF(C516=3,IF(BE519+BG519=10,Fixo/30*FP$4+(BE516+BE517+BE518+BG516+BG517+BG518)*Percapita/30*FP$4+(BF519+BH519)*Cadeirante/30*FP$4,IF(BE519+BG519&lt;=9,(BE519+BG519)*Crechee/30*FP$4)+(BF519+BH519)*Cadeirante/30*FP$4+(BE516+BE517+BE518+BG516+BG517+BG518)*Percapita/30*FP$4)+IF(BE519+BG519&gt;=11,Fixo/30*FP$4+(BE519+BG519-10)*Crechee/30*FP$4,0),IF(C516=2,IF(BF516+BF517+BF518+BF519+BH516+BH517+BH518+BH519=1,Cadeirante/30*FP$4,IF(BF516+BF517+BF518+BF519+BH516+BH517+BH518+BH519=2,Fixo/30*FP$4,IF(BF516+BF517+BF518+BF519+BH516+BH517+BH518+BH519&gt;2,Fixo/30*FP$4+(BF516+BF517+BF518+BF519+BH516+BH517+BH518+BH519-2)*Cadeirante/30*FP$4)))+(BE516+BE517+BE518+BG516+BG517+BG518)*Percapita/30*FP$4+(BE519+BG519)*Crechee/30*FP$4,IF(C516=1,IF(BE516+BE517+BE518+BF516+BF517+BF518+BG516+BG517+BG518+BH516+BH517+BH518&lt;=15,(BE516+BE517+BE518+BG516+BG517+BG518)*Percapita/30*FP$4,IF(BE516+BE517+BE518+BF516+BF517+BF518+BG516+BG517+BG518+BH516+BH517+BH518&gt;=16,Fixo/30*FP$4+(BE516+BE517+BE518+BF516+BF517+BF518+BG516+BG517+BG518+BH516+BH517-16)*Percapita/30*FP$4))))))</f>
        <v>0</v>
      </c>
      <c r="FQ516" s="177">
        <f>IF(C516=4,SUM(BI516+BI517+BI518+BK516+BK517+BK518)*Percapita/30*FQ$4+(BJ516+BJ517+BJ518+BL516+BL517+BL518)*Cadeirante/30*FQ$4,IF(C516=3,IF(BI519+BK519=10,Fixo/30*FQ$4+(BI516+BI517+BI518+BK516+BK517+BK518)*Percapita/30*FQ$4+(BJ519+BL519)*Cadeirante/30*FQ$4,IF(BI519+BK519&lt;=9,(BI519+BK519)*Crechee/30*FQ$4)+(BJ519+BL519)*Cadeirante/30*FQ$4+(BI516+BI517+BI518+BK516+BK517+BK518)*Percapita/30*FQ$4)+IF(BI519+BK519&gt;=11,Fixo/30*FQ$4+(BI519+BK519-10)*Crechee/30*FQ$4,0),IF(C516=2,IF(BJ516+BJ517+BJ518+BJ519+BL516+BL517+BL518+BL519=1,Cadeirante/30*FQ$4,IF(BJ516+BJ517+BJ518+BJ519+BL516+BL517+BL518+BL519=2,Fixo/30*FQ$4,IF(BJ516+BJ517+BJ518+BJ519+BL516+BL517+BL518+BL519&gt;2,Fixo/30*FQ$4+(BJ516+BJ517+BJ518+BJ519+BL516+BL517+BL518+BL519-2)*Cadeirante/30*FQ$4)))+(BI516+BI517+BI518+BK516+BK517+BK518)*Percapita/30*FQ$4+(BI519+BK519)*Crechee/30*FQ$4,IF(C516=1,IF(BI516+BI517+BI518+BJ516+BJ517+BJ518+BK516+BK517+BK518+BL516+BL517+BL518&lt;=15,(BI516+BI517+BI518+BK516+BK517+BK518)*Percapita/30*FQ$4,IF(BI516+BI517+BI518+BJ516+BJ517+BJ518+BK516+BK517+BK518+BL516+BL517+BL518&gt;=16,Fixo/30*FQ$4+(BI516+BI517+BI518+BJ516+BJ517+BJ518+BK516+BK517+BK518+BL516+BL517-16)*Percapita/30*FQ$4))))))</f>
        <v>0</v>
      </c>
      <c r="FR516" s="177">
        <f>IF(C516=4,SUM(BM516+BM517+BM518+BO516+BO517+BO518)*Percapita/30*FR$4+(BN516+BN517+BN518+BP516+BP517+BP518)*Cadeirante/30*FR$4,IF(C516=3,IF(BM519+BO519=10,Fixo/30*FR$4+(BM516+BM517+BM518+BO516+BO517+BO518)*Percapita/30*FR$4+(BN519+BP519)*Cadeirante/30*FR$4,IF(BM519+BO519&lt;=9,(BM519+BO519)*Crechee/30*FR$4)+(BN519+BP519)*Cadeirante/30*FR$4+(BM516+BM517+BM518+BO516+BO517+BO518)*Percapita/30*FR$4)+IF(BM519+BO519&gt;=11,Fixo/30*FR$4+(BM519+BO519-10)*Crechee/30*FR$4,0),IF(C516=2,IF(BN516+BN517+BN518+BN519+BP516+BP517+BP518+BP519=1,Cadeirante/30*FR$4,IF(BN516+BN517+BN518+BN519+BP516+BP517+BP518+BP519=2,Fixo/30*FR$4,IF(BN516+BN517+BN518+BN519+BP516+BP517+BP518+BP519&gt;2,Fixo/30*FR$4+(BN516+BN517+BN518+BN519+BP516+BP517+BP518+BP519-2)*Cadeirante/30*FR$4)))+(BM516+BM517+BM518+BO516+BO517+BO518)*Percapita/30*FR$4+(BM519+BO519)*Crechee/30*FR$4,IF(C516=1,IF(BM516+BM517+BM518+BN516+BN517+BN518+BO516+BO517+BO518+BP516+BP517+BP518&lt;=15,(BM516+BM517+BM518+BO516+BO517+BO518)*Percapita/30*FR$4,IF(BM516+BM517+BM518+BN516+BN517+BN518+BO516+BO517+BO518+BP516+BP517+BP518&gt;=16,Fixo/30*FR$4+(BM516+BM517+BM518+BN516+BN517+BN518+BO516+BO517+BO518+BP516+BP517-16)*Percapita/30*FR$4))))))</f>
        <v>0</v>
      </c>
      <c r="FS516" s="177">
        <f>IF(C516=4,SUM(BQ516+BQ517+BQ518+BS516+BS517+BS518)*Percapita/30*FS$4+(BR516+BR517+BR518+BT516+BT517+BT518)*Cadeirante/30*FS$4,IF(C516=3,IF(BQ519+BS519=10,Fixo/30*FS$4+(BQ516+BQ517+BQ518+BS516+BS517+BS518)*Percapita/30*FS$4+(BR519+BT519)*Cadeirante/30*FS$4,IF(BQ519+BS519&lt;=9,(BQ519+BS519)*Crechee/30*FS$4)+(BR519+BT519)*Cadeirante/30*FS$4+(BQ516+BQ517+BQ518+BS516+BS517+BS518)*Percapita/30*FS$4)+IF(BQ519+BS519&gt;=11,Fixo/30*FS$4+(BQ519+BS519-10)*Crechee/30*FS$4,0),IF(C516=2,IF(BR516+BR517+BR518+BR519+BT516+BT517+BT518+BT519=1,Cadeirante/30*FS$4,IF(BR516+BR517+BR518+BR519+BT516+BT517+BT518+BT519=2,Fixo/30*FS$4,IF(BR516+BR517+BR518+BR519+BT516+BT517+BT518+BT519&gt;2,Fixo/30*FS$4+(BR516+BR517+BR518+BR519+BT516+BT517+BT518+BT519-2)*Cadeirante/30*FS$4)))+(BQ516+BQ517+BQ518+BS516+BS517+BS518)*Percapita/30*FS$4+(BQ519+BS519)*Crechee/30*FS$4,IF(C516=1,IF(BQ516+BQ517+BQ518+BR516+BR517+BR518+BS516+BS517+BS518+BT516+BT517+BT518&lt;=15,(BQ516+BQ517+BQ518+BS516+BS517+BS518)*Percapita/30*FS$4,IF(BQ516+BQ517+BQ518+BR516+BR517+BR518+BS516+BS517+BS518+BT516+BT517+BT518&gt;=16,Fixo/30*FS$4+(BQ516+BQ517+BQ518+BR516+BR517+BR518+BS516+BS517+BS518+BT516+BT517-16)*Percapita/30*FS$4))))))</f>
        <v>0</v>
      </c>
      <c r="FT516" s="177">
        <f>IF(C516=4,SUM(BU516+BU517+BU518+BW516+BW517+BW518)*Percapita/30*FT$4+(BV516+BV517+BV518+BX516+BX517+BX518)*Cadeirante/30*FT$4,IF(C516=3,IF(BU519+BW519=10,Fixo/30*FT$4+(BU516+BU517+BU518+BW516+BW517+BW518)*Percapita/30*FT$4+(BV519+BX519)*Cadeirante/30*FT$4,IF(BU519+BW519&lt;=9,(BU519+BW519)*Crechee/30*FT$4)+(BV519+BX519)*Cadeirante/30*FT$4+(BU516+BU517+BU518+BW516+BW517+BW518)*Percapita/30*FT$4)+IF(BU519+BW519&gt;=11,Fixo/30*FT$4+(BU519+BW519-10)*Crechee/30*FT$4,0),IF(C516=2,IF(BV516+BV517+BV518+BV519+BX516+BX517+BX518+BX519=1,Cadeirante/30*FT$4,IF(BV516+BV517+BV518+BV519+BX516+BX517+BX518+BX519=2,Fixo/30*FT$4,IF(BV516+BV517+BV518+BV519+BX516+BX517+BX518+BX519&gt;2,Fixo/30*FT$4+(BV516+BV517+BV518+BV519+BX516+BX517+BX518+BX519-2)*Cadeirante/30*FT$4)))+(BU516+BU517+BU518+BW516+BW517+BW518)*Percapita/30*FT$4+(BU519+BW519)*Crechee/30*FT$4,IF(C516=1,IF(BU516+BU517+BU518+BV516+BV517+BV518+BW516+BW517+BW518+BX516+BX517+BX518&lt;=15,(BU516+BU517+BU518+BW516+BW517+BW518)*Percapita/30*FT$4,IF(BU516+BU517+BU518+BV516+BV517+BV518+BW516+BW517+BW518+BX516+BX517+BX518&gt;=16,Fixo/30*FT$4+(BU516+BU517+BU518+BV516+BV517+BV518+BW516+BW517+BW518+BX516+BX517-16)*Percapita/30*FT$4))))))</f>
        <v>0</v>
      </c>
      <c r="FU516" s="177">
        <f>IF(C516=4,SUM(BY516+BY517+BY518+CA516+CA517+CA518)*Percapita/30*FU$4+(BZ516+BZ517+BZ518+CB516+CB517+CB518)*Cadeirante/30*FU$4,IF(C516=3,IF(BY519+CA519=10,Fixo/30*FU$4+(BY516+BY517+BY518+CA516+CA517+CA518)*Percapita/30*FU$4+(BZ519+CB519)*Cadeirante/30*FU$4,IF(BY519+CA519&lt;=9,(BY519+CA519)*Crechee/30*FU$4)+(BZ519+CB519)*Cadeirante/30*FU$4+(BY516+BY517+BY518+CA516+CA517+CA518)*Percapita/30*FU$4)+IF(BY519+CA519&gt;=11,Fixo/30*FU$4+(BY519+CA519-10)*Crechee/30*FU$4,0),IF(C516=2,IF(BZ516+BZ517+BZ518+BZ519+CB516+CB517+CB518+CB519=1,Cadeirante/30*FU$4,IF(BZ516+BZ517+BZ518+BZ519+CB516+CB517+CB518+CB519=2,Fixo/30*FU$4,IF(BZ516+BZ517+BZ518+BZ519+CB516+CB517+CB518+CB519&gt;2,Fixo/30*FU$4+(BZ516+BZ517+BZ518+BZ519+CB516+CB517+CB518+CB519-2)*Cadeirante/30*FU$4)))+(BY516+BY517+BY518+CA516+CA517+CA518)*Percapita/30*FU$4+(BY519+CA519)*Crechee/30*FU$4,IF(C516=1,IF(BY516+BY517+BY518+BZ516+BZ517+BZ518+CA516+CA517+CA518+CB516+CB517+CB518&lt;=15,(BY516+BY517+BY518+CA516+CA517+CA518)*Percapita/30*FU$4,IF(BY516+BY517+BY518+BZ516+BZ517+BZ518+CA516+CA517+CA518+CB516+CB517+CB518&gt;=16,Fixo/30*FU$4+(BY516+BY517+BY518+BZ516+BZ517+BZ518+CA516+CA517+CA518+CB516+CB517-16)*Percapita/30*FU$4))))))</f>
        <v>0</v>
      </c>
      <c r="FV516" s="177">
        <f>IF(C516=4,SUM(CC516+CC517+CC518+CE516+CE517+CE518)*Percapita/30*FV$4+(CD516+CD517+CD518+CF516+CF517+CF518)*Cadeirante/30*FV$4,IF(C516=3,IF(CC519+CE519=10,Fixo/30*FV$4+(CC516+CC517+CC518+CE516+CE517+CE518)*Percapita/30*FV$4+(CD519+CF519)*Cadeirante/30*FV$4,IF(CC519+CE519&lt;=9,(CC519+CE519)*Crechee/30*FV$4)+(CD519+CF519)*Cadeirante/30*FV$4+(CC516+CC517+CC518+CE516+CE517+CE518)*Percapita/30*FV$4)+IF(CC519+CE519&gt;=11,Fixo/30*FV$4+(CC519+CE519-10)*Crechee/30*FV$4,0),IF(C516=2,IF(CD516+CD517+CD518+CD519+CF516+CF517+CF518+CF519=1,Cadeirante/30*FV$4,IF(CD516+CD517+CD518+CD519+CF516+CF517+CF518+CF519=2,Fixo/30*FV$4,IF(CD516+CD517+CD518+CD519+CF516+CF517+CF518+CF519&gt;2,Fixo/30*FV$4+(CD516+CD517+CD518+CD519+CF516+CF517+CF518+CF519-2)*Cadeirante/30*FV$4)))+(CC516+CC517+CC518+CE516+CE517+CE518)*Percapita/30*FV$4+(CC519+CE519)*Crechee/30*FV$4,IF(C516=1,IF(CC516+CC517+CC518+CD516+CD517+CD518+CE516+CE517+CE518+CF516+CF517+CF518&lt;=15,(CC516+CC517+CC518+CE516+CE517+CE518)*Percapita/30*FV$4,IF(CC516+CC517+CC518+CD516+CD517+CD518+CE516+CE517+CE518+CF516+CF517+CF518&gt;=16,Fixo/30*FV$4+(CC516+CC517+CC518+CD516+CD517+CD518+CE516+CE517+CE518+CF516+CF517-16)*Percapita/30*FV$4))))))</f>
        <v>0</v>
      </c>
      <c r="FW516" s="177">
        <f>IF(C516=4,SUM(CG516+CG517+CG518+CI516+CI517+CI518)*Percapita/30*FW$4+(CH516+CH517+CH518+CJ516+CJ517+CJ518)*Cadeirante/30*FW$4,IF(C516=3,IF(CG519+CI519=10,Fixo/30*FW$4+(CG516+CG517+CG518+CI516+CI517+CI518)*Percapita/30*FW$4+(CH519+CJ519)*Cadeirante/30*FW$4,IF(CG519+CI519&lt;=9,(CG519+CI519)*Crechee/30*FW$4)+(CH519+CJ519)*Cadeirante/30*FW$4+(CG516+CG517+CG518+CI516+CI517+CI518)*Percapita/30*FW$4)+IF(CG519+CI519&gt;=11,Fixo/30*FW$4+(CG519+CI519-10)*Crechee/30*FW$4,0),IF(C516=2,IF(CH516+CH517+CH518+CH519+CJ516+CJ517+CJ518+CJ519=1,Cadeirante/30*FW$4,IF(CH516+CH517+CH518+CH519+CJ516+CJ517+CJ518+CJ519=2,Fixo/30*FW$4,IF(CH516+CH517+CH518+CH519+CJ516+CJ517+CJ518+CJ519&gt;2,Fixo/30*FW$4+(CH516+CH517+CH518+CH519+CJ516+CJ517+CJ518+CJ519-2)*Cadeirante/30*FW$4)))+(CG516+CG517+CG518+CI516+CI517+CI518)*Percapita/30*FW$4+(CG519+CI519)*Crechee/30*FW$4,IF(C516=1,IF(CG516+CG517+CG518+CH516+CH517+CH518+CI516+CI517+CI518+CJ516+CJ517+CJ518&lt;=15,(CG516+CG517+CG518+CI516+CI517+CI518)*Percapita/30*FW$4,IF(CG516+CG517+CG518+CH516+CH517+CH518+CI516+CI517+CI518+CJ516+CJ517+CJ518&gt;=16,Fixo/30*FW$4+(CG516+CG517+CG518+CH516+CH517+CH518+CI516+CI517+CI518+CJ516+CJ517-16)*Percapita/30*FW$4))))))</f>
        <v>0</v>
      </c>
      <c r="FX516" s="177">
        <f>IF(C516=4,SUM(CK516+CK517+CK518+CM516+CM517+CM518)*Percapita/30*FX$4+(CL516+CL517+CL518+CN516+CN517+CN518)*Cadeirante/30*FX$4,IF(C516=3,IF(CK519+CM519=10,Fixo/30*FX$4+(CK516+CK517+CK518+CM516+CM517+CM518)*Percapita/30*FX$4+(CL519+CN519)*Cadeirante/30*FX$4,IF(CK519+CM519&lt;=9,(CK519+CM519)*Crechee/30*FX$4)+(CL519+CN519)*Cadeirante/30*FX$4+(CK516+CK517+CK518+CM516+CM517+CM518)*Percapita/30*FX$4)+IF(CK519+CM519&gt;=11,Fixo/30*FX$4+(CK519+CM519-10)*Crechee/30*FX$4,0),IF(C516=2,IF(CL516+CL517+CL518+CL519+CN516+CN517+CN518+CN519=1,Cadeirante/30*FX$4,IF(CL516+CL517+CL518+CL519+CN516+CN517+CN518+CN519=2,Fixo/30*FX$4,IF(CL516+CL517+CL518+CL519+CN516+CN517+CN518+CN519&gt;2,Fixo/30*FX$4+(CL516+CL517+CL518+CL519+CN516+CN517+CN518+CN519-2)*Cadeirante/30*FX$4)))+(CK516+CK517+CK518+CM516+CM517+CM518)*Percapita/30*FX$4+(CK519+CM519)*Crechee/30*FX$4,IF(C516=1,IF(CK516+CK517+CK518+CL516+CL517+CL518+CM516+CM517+CM518+CN516+CN517+CN518&lt;=15,(CK516+CK517+CK518+CM516+CM517+CM518)*Percapita/30*FX$4,IF(CK516+CK517+CK518+CL516+CL517+CL518+CM516+CM517+CM518+CN516+CN517+CN518&gt;=16,Fixo/30*FX$4+(CK516+CK517+CK518+CL516+CL517+CL518+CM516+CM517+CM518+CN516+CN517-16)*Percapita/30*FX$4))))))</f>
        <v>0</v>
      </c>
      <c r="FY516" s="177">
        <f>IF(C516=4,SUM(CO516+CO517+CO518+CQ516+CQ517+CQ518)*Percapita/30*FY$4+(CP516+CP517+CP518+CR516+CR517+CR518)*Cadeirante/30*FY$4,IF(C516=3,IF(CO519+CQ519=10,Fixo/30*FY$4+(CO516+CO517+CO518+CQ516+CQ517+CQ518)*Percapita/30*FY$4+(CP519+CR519)*Cadeirante/30*FY$4,IF(CO519+CQ519&lt;=9,(CO519+CQ519)*Crechee/30*FY$4)+(CP519+CR519)*Cadeirante/30*FY$4+(CO516+CO517+CO518+CQ516+CQ517+CQ518)*Percapita/30*FY$4)+IF(CO519+CQ519&gt;=11,Fixo/30*FY$4+(CO519+CQ519-10)*Crechee/30*FY$4,0),IF(C516=2,IF(CP516+CP517+CP518+CP519+CR516+CR517+CR518+CR519=1,Cadeirante/30*FY$4,IF(CP516+CP517+CP518+CP519+CR516+CR517+CR518+CR519=2,Fixo/30*FY$4,IF(CP516+CP517+CP518+CP519+CR516+CR517+CR518+CR519&gt;2,Fixo/30*FY$4+(CP516+CP517+CP518+CP519+CR516+CR517+CR518+CR519-2)*Cadeirante/30*FY$4)))+(CO516+CO517+CO518+CQ516+CQ517+CQ518)*Percapita/30*FY$4+(CO519+CQ519)*Crechee/30*FY$4,IF(C516=1,IF(CO516+CO517+CO518+CP516+CP517+CP518+CQ516+CQ517+CQ518+CR516+CR517+CR518&lt;=15,(CO516+CO517+CO518+CQ516+CQ517+CQ518)*Percapita/30*FY$4,IF(CO516+CO517+CO518+CP516+CP517+CP518+CQ516+CQ517+CQ518+CR516+CR517+CR518&gt;=16,Fixo/30*FY$4+(CO516+CO517+CO518+CP516+CP517+CP518+CQ516+CQ517+CQ518+CR516+CR517-16)*Percapita/30*FY$4))))))</f>
        <v>0</v>
      </c>
      <c r="FZ516" s="177">
        <f>IF(C516=4,SUM(CS516+CS517+CS518+CU516+CU517+CU518)*Percapita/30*FZ$4+(CT516+CT517+CT518+CV516+CV517+CV518)*Cadeirante/30*FZ$4,IF(C516=3,IF(CS519+CU519=10,Fixo/30*FZ$4+(CS516+CS517+CS518+CU516+CU517+CU518)*Percapita/30*FZ$4+(CT519+CV519)*Cadeirante/30*FZ$4,IF(CS519+CU519&lt;=9,(CS519+CU519)*Crechee/30*FZ$4)+(CT519+CV519)*Cadeirante/30*FZ$4+(CS516+CS517+CS518+CU516+CU517+CU518)*Percapita/30*FZ$4)+IF(CS519+CU519&gt;=11,Fixo/30*FZ$4+(CS519+CU519-10)*Crechee/30*FZ$4,0),IF(C516=2,IF(CT516+CT517+CT518+CT519+CV516+CV517+CV518+CV519=1,Cadeirante/30*FZ$4,IF(CT516+CT517+CT518+CT519+CV516+CV517+CV518+CV519=2,Fixo/30*FZ$4,IF(CT516+CT517+CT518+CT519+CV516+CV517+CV518+CV519&gt;2,Fixo/30*FZ$4+(CT516+CT517+CT518+CT519+CV516+CV517+CV518+CV519-2)*Cadeirante/30*FZ$4)))+(CS516+CS517+CS518+CU516+CU517+CU518)*Percapita/30*FZ$4+(CS519+CU519)*Crechee/30*FZ$4,IF(C516=1,IF(CS516+CS517+CS518+CT516+CT517+CT518+CU516+CU517+CU518+CV516+CV517+CV518&lt;=15,(CS516+CS517+CS518+CU516+CU517+CU518)*Percapita/30*FZ$4,IF(CS516+CS517+CS518+CT516+CT517+CT518+CU516+CU517+CU518+CV516+CV517+CV518&gt;=16,Fixo/30*FZ$4+(CS516+CS517+CS518+CT516+CT517+CT518+CU516+CU517+CU518+CV516+CV517-16)*Percapita/30*FZ$4))))))</f>
        <v>0</v>
      </c>
      <c r="GA516" s="177">
        <f>IF(C516=4,SUM(CW516+CW517+CW518+CY516+CY517+CY518)*Percapita/30*GA$4+(CX516+CX517+CX518+CZ516+CZ517+CZ518)*Cadeirante/30*GA$4,IF(C516=3,IF(CW519+CY519=10,Fixo/30*GA$4+(CW516+CW517+CW518+CY516+CY517+CY518)*Percapita/30*GA$4+(CX519+CZ519)*Cadeirante/30*GA$4,IF(CW519+CY519&lt;=9,(CW519+CY519)*Crechee/30*GA$4)+(CX519+CZ519)*Cadeirante/30*GA$4+(CW516+CW517+CW518+CY516+CY517+CY518)*Percapita/30*GA$4)+IF(CW519+CY519&gt;=11,Fixo/30*GA$4+(CW519+CY519-10)*Crechee/30*GA$4,0),IF(C516=2,IF(CX516+CX517+CX518+CX519+CZ516+CZ517+CZ518+CZ519=1,Cadeirante/30*GA$4,IF(CX516+CX517+CX518+CX519+CZ516+CZ517+CZ518+CZ519=2,Fixo/30*GA$4,IF(CX516+CX517+CX518+CX519+CZ516+CZ517+CZ518+CZ519&gt;2,Fixo/30*GA$4+(CX516+CX517+CX518+CX519+CZ516+CZ517+CZ518+CZ519-2)*Cadeirante/30*GA$4)))+(CW516+CW517+CW518+CY516+CY517+CY518)*Percapita/30*GA$4+(CW519+CY519)*Crechee/30*GA$4,IF(C516=1,IF(CW516+CW517+CW518+CX516+CX517+CX518+CY516+CY517+CY518+CZ516+CZ517+CZ518&lt;=15,(CW516+CW517+CW518+CY516+CY517+CY518)*Percapita/30*GA$4,IF(CW516+CW517+CW518+CX516+CX517+CX518+CY516+CY517+CY518+CZ516+CZ517+CZ518&gt;=16,Fixo/30*GA$4+(CW516+CW517+CW518+CX516+CX517+CX518+CY516+CY517+CY518+CZ516+CZ517-16)*Percapita/30*GA$4))))))</f>
        <v>0</v>
      </c>
      <c r="GB516" s="177">
        <f>IF(C516=4,SUM(DA516+DA517+DA518+DC516+DC517+DC518)*Percapita/30*GB$4+(DB516+DB517+DB518+DD516+DD517+DD518)*Cadeirante/30*GB$4,IF(C516=3,IF(DA519+DC519=10,Fixo/30*GB$4+(DA516+DA517+DA518+DC516+DC517+DC518)*Percapita/30*GB$4+(DB519+DD519)*Cadeirante/30*GB$4,IF(DA519+DC519&lt;=9,(DA519+DC519)*Crechee/30*GB$4)+(DB519+DD519)*Cadeirante/30*GB$4+(DA516+DA517+DA518+DC516+DC517+DC518)*Percapita/30*GB$4)+IF(DA519+DC519&gt;=11,Fixo/30*GB$4+(DA519+DC519-10)*Crechee/30*GB$4,0),IF(C516=2,IF(DB516+DB517+DB518+DB519+DD516+DD517+DD518+DD519=1,Cadeirante/30*GB$4,IF(DB516+DB517+DB518+DB519+DD516+DD517+DD518+DD519=2,Fixo/30*GB$4,IF(DB516+DB517+DB518+DB519+DD516+DD517+DD518+DD519&gt;2,Fixo/30*GB$4+(DB516+DB517+DB518+DB519+DD516+DD517+DD518+DD519-2)*Cadeirante/30*GB$4)))+(DA516+DA517+DA518+DC516+DC517+DC518)*Percapita/30*GB$4+(DA519+DC519)*Crechee/30*GB$4,IF(C516=1,IF(DA516+DA517+DA518+DB516+DB517+DB518+DC516+DC517+DC518+DD516+DD517+DD518&lt;=15,(DA516+DA517+DA518+DC516+DC517+DC518)*Percapita/30*GB$4,IF(DA516+DA517+DA518+DB516+DB517+DB518+DC516+DC517+DC518+DD516+DD517+DD518&gt;=16,Fixo/30*GB$4+(DA516+DA517+DA518+DB516+DB517+DB518+DC516+DC517+DC518+DD516+DD517-16)*Percapita/30*GB$4))))))</f>
        <v>0</v>
      </c>
      <c r="GC516" s="177">
        <f>IF(C516=4,SUM(DE516+DE517+DE518+DG516+DG517+DG518)*Percapita/30*GC$4+(DF516+DF517+DF518+DH516+DH517+DH518)*Cadeirante/30*GC$4,IF(C516=3,IF(DE519+DG519=10,Fixo/30*GC$4+(DE516+DE517+DE518+DG516+DG517+DG518)*Percapita/30*GC$4+(DF519+DH519)*Cadeirante/30*GC$4,IF(DE519+DG519&lt;=9,(DE519+DG519)*Crechee/30*GC$4)+(DF519+DH519)*Cadeirante/30*GC$4+(DE516+DE517+DE518+DG516+DG517+DG518)*Percapita/30*GC$4)+IF(DE519+DG519&gt;=11,Fixo/30*GC$4+(DE519+DG519-10)*Crechee/30*GC$4,0),IF(C516=2,IF(DF516+DF517+DF518+DF519+DH516+DH517+DH518+DH519=1,Cadeirante/30*GC$4,IF(DF516+DF517+DF518+DF519+DH516+DH517+DH518+DH519=2,Fixo/30*GC$4,IF(DF516+DF517+DF518+DF519+DH516+DH517+DH518+DH519&gt;2,Fixo/30*GC$4+(DF516+DF517+DF518+DF519+DH516+DH517+DH518+DH519-2)*Cadeirante/30*GC$4)))+(DE516+DE517+DE518+DG516+DG517+DG518)*Percapita/30*GC$4+(DE519+DG519)*Crechee/30*GC$4,IF(C516=1,IF(DE516+DE517+DE518+DF516+DF517+DF518+DG516+DG517+DG518+DH516+DH517+DH518&lt;=15,(DE516+DE517+DE518+DG516+DG517+DG518)*Percapita/30*GC$4,IF(DE516+DE517+DE518+DF516+DF517+DF518+DG516+DG517+DG518+DH516+DH517+DH518&gt;=16,Fixo/30*GC$4+(DE516+DE517+DE518+DF516+DF517+DF518+DG516+DG517+DG518+DH516+DH517-16)*Percapita/30*GC$4))))))</f>
        <v>0</v>
      </c>
      <c r="GD516" s="177">
        <f>IF(C516=4,SUM(DI516+DI517+DI518+DK516+DK517+DK518)*Percapita/30*GD$4+(DJ516+DJ517+DJ518+DL516+DL517+DL518)*Cadeirante/30*GD$4,IF(C516=3,IF(DI519+DK519=10,Fixo/30*GD$4+(DI516+DI517+DI518+DK516+DK517+DK518)*Percapita/30*GD$4+(DJ519+DL519)*Cadeirante/30*GD$4,IF(DI519+DK519&lt;=9,(DI519+DK519)*Crechee/30*GD$4)+(DJ519+DL519)*Cadeirante/30*GD$4+(DI516+DI517+DI518+DK516+DK517+DK518)*Percapita/30*GD$4)+IF(DI519+DK519&gt;=11,Fixo/30*GD$4+(DI519+DK519-10)*Crechee/30*GD$4,0),IF(C516=2,IF(DJ516+DJ517+DJ518+DJ519+DL516+DL517+DL518+DL519=1,Cadeirante/30*GD$4,IF(DJ516+DJ517+DJ518+DJ519+DL516+DL517+DL518+DL519=2,Fixo/30*GD$4,IF(DJ516+DJ517+DJ518+DJ519+DL516+DL517+DL518+DL519&gt;2,Fixo/30*GD$4+(DJ516+DJ517+DJ518+DJ519+DL516+DL517+DL518+DL519-2)*Cadeirante/30*GD$4)))+(DI516+DI517+DI518+DK516+DK517+DK518)*Percapita/30*GD$4+(DI519+DK519)*Crechee/30*GD$4,IF(C516=1,IF(DI516+DI517+DI518+DJ516+DJ517+DJ518+DK516+DK517+DK518+DL516+DL517+DL518&lt;=15,(DI516+DI517+DI518+DK516+DK517+DK518)*Percapita/30*GD$4,IF(DI516+DI517+DI518+DJ516+DJ517+DJ518+DK516+DK517+DK518+DL516+DL517+DL518&gt;=16,Fixo/30*GD$4+(DI516+DI517+DI518+DJ516+DJ517+DJ518+DK516+DK517+DK518+DL516+DL517-16)*Percapita/30*GD$4))))))</f>
        <v>0</v>
      </c>
      <c r="GE516" s="177">
        <f>IF(C516=4,SUM(DM516+DM517+DM518+DO516+DO517+DO518)*Percapita/30*GE$4+(DN516+DN517+DN518+DP516+DP517+DP518)*Cadeirante/30*GE$4,IF(C516=3,IF(DM519+DO519=10,Fixo/30*GE$4+(DM516+DM517+DM518+DO516+DO517+DO518)*Percapita/30*GE$4+(DN519+DP519)*Cadeirante/30*GE$4,IF(DM519+DO519&lt;=9,(DM519+DO519)*Crechee/30*GE$4)+(DN519+DP519)*Cadeirante/30*GE$4+(DM516+DM517+DM518+DO516+DO517+DO518)*Percapita/30*GE$4)+IF(DM519+DO519&gt;=11,Fixo/30*GE$4+(DM519+DO519-10)*Crechee/30*GE$4,0),IF(C516=2,IF(DN516+DN517+DN518+DN519+DP516+DP517+DP518+DP519=1,Cadeirante/30*GE$4,IF(DN516+DN517+DN518+DN519+DP516+DP517+DP518+DP519=2,Fixo/30*GE$4,IF(DN516+DN517+DN518+DN519+DP516+DP517+DP518+DP519&gt;2,Fixo/30*GE$4+(DN516+DN517+DN518+DN519+DP516+DP517+DP518+DP519-2)*Cadeirante/30*GE$4)))+(DM516+DM517+DM518+DO516+DO517+DO518)*Percapita/30*GE$4+(DM519+DO519)*Crechee/30*GE$4,IF(C516=1,IF(DM516+DM517+DM518+DN516+DN517+DN518+DO516+DO517+DO518+DP516+DP517+DP518&lt;=15,(DM516+DM517+DM518+DO516+DO517+DO518)*Percapita/30*GE$4,IF(DM516+DM517+DM518+DN516+DN517+DN518+DO516+DO517+DO518+DP516+DP517+DP518&gt;=16,Fixo/30*GE$4+(DM516+DM517+DM518+DN516+DN517+DN518+DO516+DO517+DO518+DP516+DP517-16)*Percapita/30*GE$4))))))</f>
        <v>0</v>
      </c>
      <c r="GF516" s="177">
        <f>IF(C516=4,SUM(DQ516+DQ517+DQ518+DS516+DS517+DS518)*Percapita/30*GF$4+(DR516+DR517+DR518+DT516+DT517+DT518)*Cadeirante/30*GF$4,IF(C516=3,IF(DQ519+DS519=10,Fixo/30*GF$4+(DQ516+DQ517+DQ518+DS516+DS517+DS518)*Percapita/30*GF$4+(DR519+DT519)*Cadeirante/30*GF$4,IF(DQ519+DS519&lt;=9,(DQ519+DS519)*Crechee/30*GF$4)+(DR519+DT519)*Cadeirante/30*GF$4+(DQ516+DQ517+DQ518+DS516+DS517+DS518)*Percapita/30*GF$4)+IF(DQ519+DS519&gt;=11,Fixo/30*GF$4+(DQ519+DS519-10)*Crechee/30*GF$4,0),IF(C516=2,IF(DR516+DR517+DR518+DR519+DT516+DT517+DT518+DT519=1,Cadeirante/30*GF$4,IF(DR516+DR517+DR518+DR519+DT516+DT517+DT518+DT519=2,Fixo/30*GF$4,IF(DR516+DR517+DR518+DR519+DT516+DT517+DT518+DT519&gt;2,Fixo/30*GF$4+(DR516+DR517+DR518+DR519+DT516+DT517+DT518+DT519-2)*Cadeirante/30*GF$4)))+(DQ516+DQ517+DQ518+DS516+DS517+DS518)*Percapita/30*GF$4+(DQ519+DS519)*Crechee/30*GF$4,IF(C516=1,IF(DQ516+DQ517+DQ518+DR516+DR517+DR518+DS516+DS517+DS518+DT516+DT517+DT518&lt;=15,(DQ516+DQ517+DQ518+DS516+DS517+DS518)*Percapita/30*GF$4,IF(DQ516+DQ517+DQ518+DR516+DR517+DR518+DS516+DS517+DS518+DT516+DT517+DT518&gt;=16,Fixo/30*GF$4+(DQ516+DQ517+DQ518+DR516+DR517+DR518+DS516+DS517+DS518+DT516+DT517-16)*Percapita/30*GF$4))))))</f>
        <v>0</v>
      </c>
      <c r="GG516" s="177">
        <f>IF(C516=4,SUM(DU516+DU517+DU518+DW516+DW517+DW518)*Percapita/30*GG$4+(DV516+DV517+DV518+DX516+DX517+DX518)*Cadeirante/30*GG$4,IF(C516=3,IF(DU519+DW519=10,Fixo/30*GG$4+(DU516+DU517+DU518+DW516+DW517+DW518)*Percapita/30*GG$4+(DV519+DX519)*Cadeirante/30*GG$4,IF(DU519+DW519&lt;=9,(DU519+DW519)*Crechee/30*GG$4)+(DV519+DX519)*Cadeirante/30*GG$4+(DU516+DU517+DU518+DW516+DW517+DW518)*Percapita/30*GG$4)+IF(DU519+DW519&gt;=11,Fixo/30*GG$4+(DU519+DW519-10)*Crechee/30*GG$4,0),IF(C516=2,IF(DV516+DV517+DV518+DV519+DX516+DX517+DX518+DX519=1,Cadeirante/30*GG$4,IF(DV516+DV517+DV518+DV519+DX516+DX517+DX518+DX519=2,Fixo/30*GG$4,IF(DV516+DV517+DV518+DV519+DX516+DX517+DX518+DX519&gt;2,Fixo/30*GG$4+(DV516+DV517+DV518+DV519+DX516+DX517+DX518+DX519-2)*Cadeirante/30*GG$4)))+(DU516+DU517+DU518+DW516+DW517+DW518)*Percapita/30*GG$4+(DU519+DW519)*Crechee/30*GG$4,IF(C516=1,IF(DU516+DU517+DU518+DV516+DV517+DV518+DW516+DW517+DW518+DX516+DX517+DX518&lt;=15,(DU516+DU517+DU518+DW516+DW517+DW518)*Percapita/30*GG$4,IF(DU516+DU517+DU518+DV516+DV517+DV518+DW516+DW517+DW518+DX516+DX517+DX518&gt;=16,Fixo/30*GG$4+(DU516+DU517+DU518+DV516+DV517+DV518+DW516+DW517+DW518+DX516+DX517-16)*Percapita/30*GG$4))))))</f>
        <v>0</v>
      </c>
      <c r="GH516" s="177">
        <f>IF(C516=4,SUM(DY516+DY517+DY518+EA516+EA517+EA518)*Percapita/30*GH$4+(DZ516+DZ517+DZ518+EB516+EB517+EB518)*Cadeirante/30*GH$4,IF(C516=3,IF(DY519+EA519=10,Fixo/30*GH$4+(DY516+DY517+DY518+EA516+EA517+EA518)*Percapita/30*GH$4+(DZ519+EB519)*Cadeirante/30*GH$4,IF(DY519+EA519&lt;=9,(DY519+EA519)*Crechee/30*GH$4)+(DZ519+EB519)*Cadeirante/30*GH$4+(DY516+DY517+DY518+EA516+EA517+EA518)*Percapita/30*GH$4)+IF(DY519+EA519&gt;=11,Fixo/30*GH$4+(DY519+EA519-10)*Crechee/30*GH$4,0),IF(C516=2,IF(DZ516+DZ517+DZ518+DZ519+EB516+EB517+EB518+EB519=1,Cadeirante/30*GH$4,IF(DZ516+DZ517+DZ518+DZ519+EB516+EB517+EB518+EB519=2,Fixo/30*GH$4,IF(DZ516+DZ517+DZ518+DZ519+EB516+EB517+EB518+EB519&gt;2,Fixo/30*GH$4+(DZ516+DZ517+DZ518+DZ519+EB516+EB517+EB518+EB519-2)*Cadeirante/30*GH$4)))+(DY516+DY517+DY518+EA516+EA517+EA518)*Percapita/30*GH$4+(DY519+EA519)*Crechee/30*GH$4,IF(C516=1,IF(DY516+DY517+DY518+DZ516+DZ517+DZ518+EA516+EA517+EA518+EB516+EB517+EB518&lt;=15,(DY516+DY517+DY518+EA516+EA517+EA518)*Percapita/30*GH$4,IF(DY516+DY517+DY518+DZ516+DZ517+DZ518+EA516+EA517+EA518+EB516+EB517+EB518&gt;=16,Fixo/30*GH$4+(DY516+DY517+DY518+DZ516+DZ517+DZ518+EA516+EA517+EA518+EB516+EB517-16)*Percapita/30*GH$4))))))</f>
        <v>0</v>
      </c>
      <c r="GI516" s="177">
        <f>IF(C516=4,SUM(EC516+EC517+EC518+EE516+EE517+EE518)*Percapita/30*GI$4+(ED516+ED517+ED518+EF516+EF517+EF518)*Cadeirante/30*GI$4,IF(C516=3,IF(EC519+EE519=10,Fixo/30*GI$4+(EC516+EC517+EC518+EE516+EE517+EE518)*Percapita/30*GI$4+(ED519+EF519)*Cadeirante/30*GI$4,IF(EC519+EE519&lt;=9,(EC519+EE519)*Crechee/30*GI$4)+(ED519+EF519)*Cadeirante/30*GI$4+(EC516+EC517+EC518+EE516+EE517+EE518)*Percapita/30*GI$4)+IF(EC519+EE519&gt;=11,Fixo/30*GI$4+(EC519+EE519-10)*Crechee/30*GI$4,0),IF(C516=2,IF(ED516+ED517+ED518+ED519+EF516+EF517+EF518+EF519=1,Cadeirante/30*GI$4,IF(ED516+ED517+ED518+ED519+EF516+EF517+EF518+EF519=2,Fixo/30*GI$4,IF(ED516+ED517+ED518+ED519+EF516+EF517+EF518+EF519&gt;2,Fixo/30*GI$4+(ED516+ED517+ED518+ED519+EF516+EF517+EF518+EF519-2)*Cadeirante/30*GI$4)))+(EC516+EC517+EC518+EE516+EE517+EE518)*Percapita/30*GI$4+(EC519+EE519)*Crechee/30*GI$4,IF(C516=1,IF(EC516+EC517+EC518+ED516+ED517+ED518+EE516+EE517+EE518+EF516+EF517+EF518&lt;=15,(EC516+EC517+EC518+EE516+EE517+EE518)*Percapita/30*GI$4,IF(EC516+EC517+EC518+ED516+ED517+ED518+EE516+EE517+EE518+EF516+EF517+EF518&gt;=16,Fixo/30*GI$4+(EC516+EC517+EC518+ED516+ED517+ED518+EE516+EE517+EE518+EF516+EF517-16)*Percapita/30*GI$4))))))</f>
        <v>0</v>
      </c>
      <c r="GJ516" s="177">
        <f>IF(C516=4,SUM(EG516+EG517+EG518+EI516+EI517+EI518)*Percapita/30*GJ$4+(EH516+EH517+EH518+EJ516+EJ517+EJ518)*Cadeirante/30*GJ$4,IF(C516=3,IF(EG519+EI519=10,Fixo/30*GJ$4+(EG516+EG517+EG518+EI516+EI517+EI518)*Percapita/30*GJ$4+(EH519+EJ519)*Cadeirante/30*GJ$4,IF(EG519+EI519&lt;=9,(EG519+EI519)*Crechee/30*GJ$4)+(EH519+EJ519)*Cadeirante/30*GJ$4+(EG516+EG517+EG518+EI516+EI517+EI518)*Percapita/30*GJ$4)+IF(EG519+EI519&gt;=11,Fixo/30*GJ$4+(EG519+EI519-10)*Crechee/30*GJ$4,0),IF(C516=2,IF(EH516+EH517+EH518+EH519+EJ516+EJ517+EJ518+EJ519=1,Cadeirante/30*GJ$4,IF(EH516+EH517+EH518+EH519+EJ516+EJ517+EJ518+EJ519=2,Fixo/30*GJ$4,IF(EH516+EH517+EH518+EH519+EJ516+EJ517+EJ518+EJ519&gt;2,Fixo/30*GJ$4+(EH516+EH517+EH518+EH519+EJ516+EJ517+EJ518+EJ519-2)*Cadeirante/30*GJ$4)))+(EG516+EG517+EG518+EI516+EI517+EI518)*Percapita/30*GJ$4+(EG519+EI519)*Crechee/30*GJ$4,IF(C516=1,IF(EG516+EG517+EG518+EH516+EH517+EH518+EI516+EI517+EI518+EJ516+EJ517+EJ518&lt;=15,(EG516+EG517+EG518+EI516+EI517+EI518)*Percapita/30*GJ$4,IF(EG516+EG517+EG518+EH516+EH517+EH518+EI516+EI517+EI518+EJ516+EJ517+EJ518&gt;=16,Fixo/30*GJ$4+(EG516+EG517+EG518+EH516+EH517+EH518+EI516+EI517+EI518+EJ516+EJ517-16)*Percapita/30*GJ$4))))))</f>
        <v>0</v>
      </c>
      <c r="GK516" s="178"/>
      <c r="GL516" s="103">
        <f t="shared" si="535"/>
        <v>0</v>
      </c>
      <c r="GM516" s="124"/>
      <c r="GN516" s="104">
        <f>SUMIF(V516:V519,"&lt;0")*Cadeirante/30*GN$4+SUMIF(X516:X519,"&lt;0")*Cadeirante/30*GN$4</f>
        <v>0</v>
      </c>
      <c r="GO516" s="104">
        <f>SUMIF(Z516:Z519,"&lt;0")*Cadeirante/30*GO$4+SUMIF(AB516:AB519,"&lt;0")*Cadeirante/30*GO$4</f>
        <v>0</v>
      </c>
      <c r="GP516" s="104">
        <f>SUMIF(AD516:AD519,"&lt;0")*Cadeirante/30*GP$4+SUMIF(AF516:AF519,"&lt;0")*Cadeirante/30*GP$4</f>
        <v>0</v>
      </c>
      <c r="GQ516" s="104">
        <f>SUMIF(AH516:AH519,"&lt;0")*Cadeirante/30*GQ$4+SUMIF(AJ516:AJ519,"&lt;0")*Cadeirante/30*GQ$4</f>
        <v>0</v>
      </c>
      <c r="GR516" s="104">
        <f>SUMIF(AL516:AL519,"&lt;0")*Cadeirante/30*GR$4+SUMIF(AN516:AN519,"&lt;0")*Cadeirante/30*GR$4</f>
        <v>0</v>
      </c>
      <c r="GS516" s="104">
        <f>SUMIF(AP516:AP519,"&lt;0")*Cadeirante/30*GS$4+SUMIF(AR516:AR519,"&lt;0")*Cadeirante/30*GS$4</f>
        <v>0</v>
      </c>
      <c r="GT516" s="104">
        <f>SUMIF(AT516:AT519,"&lt;0")*Cadeirante/30*GT$4+SUMIF(AV516:AV519,"&lt;0")*Cadeirante/30*GT$4</f>
        <v>0</v>
      </c>
      <c r="GU516" s="104">
        <f>SUMIF(AX516:AX519,"&lt;0")*Cadeirante/30*GU$4+SUMIF(AZ516:AZ519,"&lt;0")*Cadeirante/30*GU$4</f>
        <v>0</v>
      </c>
      <c r="GV516" s="104">
        <f>SUMIF(BB516:BB519,"&lt;0")*Cadeirante/30*GV$4+SUMIF(BD516:BD519,"&lt;0")*Cadeirante/30*GV$4</f>
        <v>0</v>
      </c>
      <c r="GW516" s="104">
        <f>SUMIF(BF516:BF519,"&lt;0")*Cadeirante/30*GW$4+SUMIF(BH516:BH519,"&lt;0")*Cadeirante/30*GW$4</f>
        <v>0</v>
      </c>
      <c r="GX516" s="104">
        <f>SUMIF(BJ516:BJ519,"&lt;0")*Cadeirante/30*GX$4+SUMIF(BL516:BL519,"&lt;0")*Cadeirante/30*GX$4</f>
        <v>0</v>
      </c>
      <c r="GY516" s="104">
        <f>SUMIF(BN516:BN519,"&lt;0")*Cadeirante/30*GY$4+SUMIF(BP516:BP519,"&lt;0")*Cadeirante/30*GY$4</f>
        <v>0</v>
      </c>
      <c r="GZ516" s="104">
        <f>SUMIF(BR516:BR519,"&lt;0")*Cadeirante/30*GZ$4+SUMIF(BT516:BT519,"&lt;0")*Cadeirante/30*GZ$4</f>
        <v>0</v>
      </c>
      <c r="HA516" s="104">
        <f>SUMIF(BV516:BV519,"&lt;0")*Cadeirante/30*HA$4+SUMIF(BX516:BX519,"&lt;0")*Cadeirante/30*HA$4</f>
        <v>0</v>
      </c>
      <c r="HB516" s="104">
        <f>SUMIF(BZ516:BZ519,"&lt;0")*Cadeirante/30*HB$4+SUMIF(CB516:CB519,"&lt;0")*Cadeirante/30*HB$4</f>
        <v>0</v>
      </c>
      <c r="HC516" s="104">
        <f>SUMIF(CD516:CD519,"&lt;0")*Cadeirante/30*HC$4+SUMIF(CF516:CF519,"&lt;0")*Cadeirante/30*HC$4</f>
        <v>0</v>
      </c>
      <c r="HD516" s="104">
        <f>SUMIF(CH516:CH519,"&lt;0")*Cadeirante/30*HD$4+SUMIF(CJ516:CJ519,"&lt;0")*Cadeirante/30*HD$4</f>
        <v>0</v>
      </c>
      <c r="HE516" s="104">
        <f>SUMIF(CL516:CL519,"&lt;0")*Cadeirante/30*HE$4+SUMIF(CN516:CN519,"&lt;0")*Cadeirante/30*HE$4</f>
        <v>0</v>
      </c>
      <c r="HF516" s="104">
        <f>SUMIF(CP516:CP519,"&lt;0")*Cadeirante/30*HF$4+SUMIF(CR516:CR519,"&lt;0")*Cadeirante/30*HF$4</f>
        <v>0</v>
      </c>
      <c r="HG516" s="104">
        <f>SUMIF(CT516:CT519,"&lt;0")*Cadeirante/30*HG$4+SUMIF(CV516:CV519,"&lt;0")*Cadeirante/30*HG$4</f>
        <v>0</v>
      </c>
      <c r="HH516" s="104">
        <f>SUMIF(CX516:CX519,"&lt;0")*Cadeirante/30*HH$4+SUMIF(CZ516:CZ519,"&lt;0")*Cadeirante/30*HH$4</f>
        <v>0</v>
      </c>
      <c r="HI516" s="104">
        <f>SUMIF(DB516:DB519,"&lt;0")*Cadeirante/30*HI$4+SUMIF(DD516:DD519,"&lt;0")*Cadeirante/30*HI$4</f>
        <v>0</v>
      </c>
      <c r="HJ516" s="104">
        <f>SUMIF(DF516:DF519,"&lt;0")*Cadeirante/30*HJ$4+SUMIF(DH516:DH519,"&lt;0")*Cadeirante/30*HJ$4</f>
        <v>0</v>
      </c>
      <c r="HK516" s="104">
        <f>SUMIF(DJ516:DJ519,"&lt;0")*Cadeirante/30*HK$4+SUMIF(DL516:DL519,"&lt;0")*Cadeirante/30*HK$4</f>
        <v>0</v>
      </c>
      <c r="HL516" s="104">
        <f>SUMIF(DN516:DN519,"&lt;0")*Cadeirante/30*HL$4+SUMIF(DP516:DP519,"&lt;0")*Cadeirante/30*HL$4</f>
        <v>0</v>
      </c>
      <c r="HM516" s="104">
        <f>SUMIF(DR516:DR519,"&lt;0")*Cadeirante/30*HM$4+SUMIF(DT516:DT519,"&lt;0")*Cadeirante/30*HM$4</f>
        <v>0</v>
      </c>
      <c r="HN516" s="104">
        <f>SUMIF(DV516:DV519,"&lt;0")*Cadeirante/30*HN$4+SUMIF(DX516:DX519,"&lt;0")*Cadeirante/30*HN$4</f>
        <v>0</v>
      </c>
      <c r="HO516" s="104">
        <f>SUMIF(DZ516:DZ519,"&lt;0")*Cadeirante/30*HO$4+SUMIF(EB516:EB519,"&lt;0")*Cadeirante/30*HO$4</f>
        <v>0</v>
      </c>
      <c r="HP516" s="104">
        <f>SUMIF(ED516:ED519,"&lt;0")*Cadeirante/30*HP$4+SUMIF(EF516:EF519,"&lt;0")*Cadeirante/30*HP$4</f>
        <v>0</v>
      </c>
      <c r="HQ516" s="64"/>
      <c r="HR516" s="64"/>
      <c r="HS516" s="64"/>
      <c r="HT516" s="64"/>
      <c r="HU516" s="64"/>
      <c r="HV516" s="64"/>
      <c r="HW516" s="176">
        <v>17629.309999999998</v>
      </c>
      <c r="HX516" s="64"/>
      <c r="HY516" s="280">
        <f>IF(ISTEXT(EM516), VALUE(EM516), EM516)</f>
        <v>0</v>
      </c>
      <c r="HZ516" s="280">
        <f>IF(ISTEXT(EN516), VALUE(EN516), EN516)</f>
        <v>0</v>
      </c>
      <c r="IA516" s="280">
        <f>IF(ISTEXT(EO516), VALUE(EO516), EO516)</f>
        <v>0</v>
      </c>
      <c r="IB516" s="64" t="b">
        <f>HW516=FE516</f>
        <v>0</v>
      </c>
      <c r="IC516" s="64"/>
    </row>
    <row r="517" spans="1:237" s="106" customFormat="1" ht="22.5" customHeight="1" x14ac:dyDescent="0.25">
      <c r="A517" s="368" t="s">
        <v>3663</v>
      </c>
      <c r="B517" s="369" t="s">
        <v>3664</v>
      </c>
      <c r="C517" s="370" t="s">
        <v>3233</v>
      </c>
      <c r="D517" s="371" t="s">
        <v>3656</v>
      </c>
      <c r="E517" s="371" t="s">
        <v>3665</v>
      </c>
      <c r="F517" s="372" t="s">
        <v>3224</v>
      </c>
      <c r="G517" s="372" t="s">
        <v>3225</v>
      </c>
      <c r="H517" s="373" t="s">
        <v>1318</v>
      </c>
      <c r="I517" s="374" t="s">
        <v>3666</v>
      </c>
      <c r="J517" s="421" t="s">
        <v>3268</v>
      </c>
      <c r="K517" s="421" t="s">
        <v>3234</v>
      </c>
      <c r="L517" s="329">
        <f>CONTINUA!BV517</f>
        <v>0</v>
      </c>
      <c r="M517" s="329">
        <f>CONTINUA!BW517</f>
        <v>0</v>
      </c>
      <c r="N517" s="895"/>
      <c r="O517" s="896" t="s">
        <v>4047</v>
      </c>
      <c r="P517" s="897" t="s">
        <v>4035</v>
      </c>
      <c r="Q517" s="400">
        <v>1</v>
      </c>
      <c r="R517" s="401">
        <v>3</v>
      </c>
      <c r="S517" s="400"/>
      <c r="T517" s="401"/>
      <c r="U517" s="400"/>
      <c r="V517" s="401"/>
      <c r="W517" s="400"/>
      <c r="X517" s="401"/>
      <c r="Y517" s="400"/>
      <c r="Z517" s="401"/>
      <c r="AA517" s="400"/>
      <c r="AB517" s="401"/>
      <c r="AC517" s="400"/>
      <c r="AD517" s="401"/>
      <c r="AE517" s="400"/>
      <c r="AF517" s="401"/>
      <c r="AG517" s="400"/>
      <c r="AH517" s="401"/>
      <c r="AI517" s="400"/>
      <c r="AJ517" s="401"/>
      <c r="AK517" s="400"/>
      <c r="AL517" s="401"/>
      <c r="AM517" s="400"/>
      <c r="AN517" s="401"/>
      <c r="AO517" s="400"/>
      <c r="AP517" s="401"/>
      <c r="AQ517" s="400"/>
      <c r="AR517" s="401"/>
      <c r="AS517" s="400"/>
      <c r="AT517" s="401"/>
      <c r="AU517" s="400"/>
      <c r="AV517" s="401"/>
      <c r="AW517" s="400"/>
      <c r="AX517" s="401"/>
      <c r="AY517" s="400"/>
      <c r="AZ517" s="401"/>
      <c r="BA517" s="400"/>
      <c r="BB517" s="401"/>
      <c r="BC517" s="400"/>
      <c r="BD517" s="401"/>
      <c r="BE517" s="400"/>
      <c r="BF517" s="401"/>
      <c r="BG517" s="400"/>
      <c r="BH517" s="401"/>
      <c r="BI517" s="400"/>
      <c r="BJ517" s="401"/>
      <c r="BK517" s="400"/>
      <c r="BL517" s="401"/>
      <c r="BM517" s="400"/>
      <c r="BN517" s="401"/>
      <c r="BO517" s="400"/>
      <c r="BP517" s="401"/>
      <c r="BQ517" s="400"/>
      <c r="BR517" s="401"/>
      <c r="BS517" s="400"/>
      <c r="BT517" s="401"/>
      <c r="BU517" s="400"/>
      <c r="BV517" s="401"/>
      <c r="BW517" s="400"/>
      <c r="BX517" s="401"/>
      <c r="BY517" s="400"/>
      <c r="BZ517" s="401"/>
      <c r="CA517" s="400"/>
      <c r="CB517" s="401"/>
      <c r="CC517" s="400"/>
      <c r="CD517" s="401"/>
      <c r="CE517" s="400"/>
      <c r="CF517" s="401"/>
      <c r="CG517" s="400"/>
      <c r="CH517" s="401"/>
      <c r="CI517" s="400"/>
      <c r="CJ517" s="401"/>
      <c r="CK517" s="400"/>
      <c r="CL517" s="401"/>
      <c r="CM517" s="400"/>
      <c r="CN517" s="401"/>
      <c r="CO517" s="400"/>
      <c r="CP517" s="401"/>
      <c r="CQ517" s="400"/>
      <c r="CR517" s="401"/>
      <c r="CS517" s="400"/>
      <c r="CT517" s="401"/>
      <c r="CU517" s="400"/>
      <c r="CV517" s="401"/>
      <c r="CW517" s="400"/>
      <c r="CX517" s="401"/>
      <c r="CY517" s="400"/>
      <c r="CZ517" s="401"/>
      <c r="DA517" s="400"/>
      <c r="DB517" s="401"/>
      <c r="DC517" s="400"/>
      <c r="DD517" s="401"/>
      <c r="DE517" s="400"/>
      <c r="DF517" s="401"/>
      <c r="DG517" s="400"/>
      <c r="DH517" s="401"/>
      <c r="DI517" s="400"/>
      <c r="DJ517" s="401"/>
      <c r="DK517" s="400"/>
      <c r="DL517" s="401"/>
      <c r="DM517" s="400"/>
      <c r="DN517" s="401"/>
      <c r="DO517" s="400"/>
      <c r="DP517" s="401"/>
      <c r="DQ517" s="400"/>
      <c r="DR517" s="401"/>
      <c r="DS517" s="400"/>
      <c r="DT517" s="401"/>
      <c r="DU517" s="400"/>
      <c r="DV517" s="401"/>
      <c r="DW517" s="400"/>
      <c r="DX517" s="401"/>
      <c r="DY517" s="400"/>
      <c r="DZ517" s="401"/>
      <c r="EA517" s="400"/>
      <c r="EB517" s="401"/>
      <c r="EC517" s="400"/>
      <c r="ED517" s="401"/>
      <c r="EE517" s="400"/>
      <c r="EF517" s="401"/>
      <c r="EG517" s="400"/>
      <c r="EH517" s="401"/>
      <c r="EI517" s="400"/>
      <c r="EJ517" s="447"/>
      <c r="EK517" s="511"/>
      <c r="EL517" s="514"/>
      <c r="EM517" s="448"/>
      <c r="EN517" s="344"/>
      <c r="EO517" s="345"/>
      <c r="EP517" s="171">
        <f t="shared" si="528"/>
        <v>1</v>
      </c>
      <c r="EQ517" s="171">
        <f t="shared" si="529"/>
        <v>0</v>
      </c>
      <c r="ER517" s="171">
        <f t="shared" si="530"/>
        <v>0</v>
      </c>
      <c r="ES517" s="171">
        <f t="shared" si="531"/>
        <v>3</v>
      </c>
      <c r="ET517" s="171">
        <f t="shared" si="532"/>
        <v>0</v>
      </c>
      <c r="EU517" s="171">
        <f t="shared" si="533"/>
        <v>0</v>
      </c>
      <c r="EV517" s="172">
        <f t="shared" si="534"/>
        <v>4</v>
      </c>
      <c r="EW517" s="173"/>
      <c r="EX517" s="248">
        <f t="shared" si="591"/>
        <v>0</v>
      </c>
      <c r="EY517" s="174">
        <f>(L517*regular)+(M517*Cadeirantee)</f>
        <v>0</v>
      </c>
      <c r="EZ517" s="249">
        <f>SUMIF(FG517:GJ517,"&gt;0")</f>
        <v>0</v>
      </c>
      <c r="FA517" s="249">
        <f>SUMIF(FG517:GJ517,"&lt;0")+SUMIF(GN517:HP517,"&lt;0")</f>
        <v>0</v>
      </c>
      <c r="FB517" s="174">
        <v>0</v>
      </c>
      <c r="FC517" s="126">
        <f>N517*km*'VALORES TABELA'!$B$13</f>
        <v>0</v>
      </c>
      <c r="FD517" s="250">
        <f t="shared" ref="FD517:FD520" si="592">GL517</f>
        <v>0</v>
      </c>
      <c r="FE517" s="105"/>
      <c r="FF517" s="119"/>
      <c r="FG517" s="119"/>
      <c r="FH517" s="119"/>
      <c r="FI517" s="119"/>
      <c r="FJ517" s="119"/>
      <c r="FK517" s="119"/>
      <c r="FL517" s="119"/>
      <c r="FM517" s="119"/>
      <c r="FN517" s="119"/>
      <c r="FO517" s="119"/>
      <c r="FP517" s="119"/>
      <c r="FQ517" s="119"/>
      <c r="FR517" s="119"/>
      <c r="FS517" s="119"/>
      <c r="FT517" s="119"/>
      <c r="FU517" s="119"/>
      <c r="FV517" s="119"/>
      <c r="FW517" s="119"/>
      <c r="FX517" s="119"/>
      <c r="FY517" s="119"/>
      <c r="FZ517" s="119"/>
      <c r="GA517" s="119"/>
      <c r="GB517" s="119"/>
      <c r="GC517" s="119"/>
      <c r="GD517" s="119"/>
      <c r="GE517" s="119"/>
      <c r="GF517" s="119"/>
      <c r="GG517" s="119"/>
      <c r="GH517" s="119"/>
      <c r="GI517" s="119"/>
      <c r="GJ517" s="119"/>
      <c r="GK517" s="251"/>
      <c r="GL517" s="103">
        <f t="shared" si="535"/>
        <v>0</v>
      </c>
      <c r="GM517" s="124"/>
      <c r="GN517" s="104"/>
      <c r="GO517" s="104"/>
      <c r="GP517" s="104"/>
      <c r="GQ517" s="104"/>
      <c r="GR517" s="104"/>
      <c r="GS517" s="104"/>
      <c r="GT517" s="104"/>
      <c r="GU517" s="104"/>
      <c r="GV517" s="104"/>
      <c r="GW517" s="104"/>
      <c r="GX517" s="104"/>
      <c r="GY517" s="104"/>
      <c r="GZ517" s="104"/>
      <c r="HA517" s="104"/>
      <c r="HB517" s="104"/>
      <c r="HC517" s="104"/>
      <c r="HD517" s="104"/>
      <c r="HE517" s="104"/>
      <c r="HF517" s="104"/>
      <c r="HG517" s="104"/>
      <c r="HH517" s="104"/>
      <c r="HI517" s="104"/>
      <c r="HJ517" s="104"/>
      <c r="HK517" s="104"/>
      <c r="HL517" s="104"/>
      <c r="HM517" s="104"/>
      <c r="HN517" s="104"/>
      <c r="HO517" s="104"/>
      <c r="HP517" s="104"/>
      <c r="HQ517" s="64"/>
      <c r="HR517" s="64"/>
      <c r="HS517" s="64"/>
      <c r="HT517" s="64"/>
      <c r="HU517" s="64"/>
      <c r="HV517" s="64"/>
      <c r="HW517" s="105"/>
      <c r="HX517" s="64"/>
      <c r="HY517" s="280">
        <f t="shared" ref="HY517:HY520" si="593">IF(ISTEXT(EM517), VALUE(EM517), EM517)</f>
        <v>0</v>
      </c>
      <c r="HZ517" s="280">
        <f t="shared" ref="HZ517:HZ520" si="594">IF(ISTEXT(EN517), VALUE(EN517), EN517)</f>
        <v>0</v>
      </c>
      <c r="IA517" s="280">
        <f t="shared" ref="IA517:IA520" si="595">IF(ISTEXT(EO517), VALUE(EO517), EO517)</f>
        <v>0</v>
      </c>
      <c r="IB517" s="64"/>
      <c r="IC517" s="64"/>
    </row>
    <row r="518" spans="1:237" s="106" customFormat="1" ht="22.5" customHeight="1" x14ac:dyDescent="0.25">
      <c r="A518" s="368" t="s">
        <v>3663</v>
      </c>
      <c r="B518" s="369" t="s">
        <v>3664</v>
      </c>
      <c r="C518" s="375" t="s">
        <v>3233</v>
      </c>
      <c r="D518" s="371" t="s">
        <v>3656</v>
      </c>
      <c r="E518" s="371" t="s">
        <v>3665</v>
      </c>
      <c r="F518" s="376" t="s">
        <v>3224</v>
      </c>
      <c r="G518" s="376" t="s">
        <v>3225</v>
      </c>
      <c r="H518" s="373" t="s">
        <v>1318</v>
      </c>
      <c r="I518" s="374" t="s">
        <v>3666</v>
      </c>
      <c r="J518" s="421" t="s">
        <v>3268</v>
      </c>
      <c r="K518" s="422" t="s">
        <v>3235</v>
      </c>
      <c r="L518" s="329">
        <f>CONTINUA!BV518</f>
        <v>0</v>
      </c>
      <c r="M518" s="329">
        <f>CONTINUA!BW518</f>
        <v>0</v>
      </c>
      <c r="N518" s="895"/>
      <c r="O518" s="896" t="s">
        <v>4047</v>
      </c>
      <c r="P518" s="897" t="s">
        <v>4035</v>
      </c>
      <c r="Q518" s="400"/>
      <c r="R518" s="401"/>
      <c r="S518" s="400"/>
      <c r="T518" s="401"/>
      <c r="U518" s="400"/>
      <c r="V518" s="401"/>
      <c r="W518" s="400"/>
      <c r="X518" s="401"/>
      <c r="Y518" s="400"/>
      <c r="Z518" s="401"/>
      <c r="AA518" s="400"/>
      <c r="AB518" s="401"/>
      <c r="AC518" s="400"/>
      <c r="AD518" s="401"/>
      <c r="AE518" s="400"/>
      <c r="AF518" s="401"/>
      <c r="AG518" s="400"/>
      <c r="AH518" s="401"/>
      <c r="AI518" s="400"/>
      <c r="AJ518" s="401"/>
      <c r="AK518" s="400"/>
      <c r="AL518" s="401"/>
      <c r="AM518" s="400"/>
      <c r="AN518" s="401"/>
      <c r="AO518" s="400"/>
      <c r="AP518" s="401"/>
      <c r="AQ518" s="400"/>
      <c r="AR518" s="401"/>
      <c r="AS518" s="400"/>
      <c r="AT518" s="401"/>
      <c r="AU518" s="400"/>
      <c r="AV518" s="401"/>
      <c r="AW518" s="400"/>
      <c r="AX518" s="401"/>
      <c r="AY518" s="400"/>
      <c r="AZ518" s="401"/>
      <c r="BA518" s="400"/>
      <c r="BB518" s="401"/>
      <c r="BC518" s="400"/>
      <c r="BD518" s="401"/>
      <c r="BE518" s="400"/>
      <c r="BF518" s="401"/>
      <c r="BG518" s="400"/>
      <c r="BH518" s="401"/>
      <c r="BI518" s="400"/>
      <c r="BJ518" s="401"/>
      <c r="BK518" s="400"/>
      <c r="BL518" s="401"/>
      <c r="BM518" s="400"/>
      <c r="BN518" s="401"/>
      <c r="BO518" s="400"/>
      <c r="BP518" s="401"/>
      <c r="BQ518" s="400"/>
      <c r="BR518" s="401"/>
      <c r="BS518" s="400"/>
      <c r="BT518" s="401"/>
      <c r="BU518" s="400"/>
      <c r="BV518" s="401"/>
      <c r="BW518" s="400"/>
      <c r="BX518" s="401"/>
      <c r="BY518" s="400"/>
      <c r="BZ518" s="401"/>
      <c r="CA518" s="400"/>
      <c r="CB518" s="401"/>
      <c r="CC518" s="400"/>
      <c r="CD518" s="401"/>
      <c r="CE518" s="400"/>
      <c r="CF518" s="401"/>
      <c r="CG518" s="400"/>
      <c r="CH518" s="401"/>
      <c r="CI518" s="400"/>
      <c r="CJ518" s="401"/>
      <c r="CK518" s="400"/>
      <c r="CL518" s="401"/>
      <c r="CM518" s="400"/>
      <c r="CN518" s="401"/>
      <c r="CO518" s="400"/>
      <c r="CP518" s="401"/>
      <c r="CQ518" s="400"/>
      <c r="CR518" s="401"/>
      <c r="CS518" s="400"/>
      <c r="CT518" s="401"/>
      <c r="CU518" s="400"/>
      <c r="CV518" s="401"/>
      <c r="CW518" s="400"/>
      <c r="CX518" s="401"/>
      <c r="CY518" s="400"/>
      <c r="CZ518" s="401"/>
      <c r="DA518" s="400"/>
      <c r="DB518" s="401"/>
      <c r="DC518" s="400"/>
      <c r="DD518" s="401"/>
      <c r="DE518" s="400"/>
      <c r="DF518" s="401"/>
      <c r="DG518" s="400"/>
      <c r="DH518" s="401"/>
      <c r="DI518" s="400"/>
      <c r="DJ518" s="401"/>
      <c r="DK518" s="400"/>
      <c r="DL518" s="401"/>
      <c r="DM518" s="400"/>
      <c r="DN518" s="401"/>
      <c r="DO518" s="400"/>
      <c r="DP518" s="401"/>
      <c r="DQ518" s="400"/>
      <c r="DR518" s="401"/>
      <c r="DS518" s="400"/>
      <c r="DT518" s="401"/>
      <c r="DU518" s="400"/>
      <c r="DV518" s="401"/>
      <c r="DW518" s="400"/>
      <c r="DX518" s="401"/>
      <c r="DY518" s="400"/>
      <c r="DZ518" s="401"/>
      <c r="EA518" s="400"/>
      <c r="EB518" s="401"/>
      <c r="EC518" s="400"/>
      <c r="ED518" s="401"/>
      <c r="EE518" s="400"/>
      <c r="EF518" s="401"/>
      <c r="EG518" s="400"/>
      <c r="EH518" s="401"/>
      <c r="EI518" s="400"/>
      <c r="EJ518" s="447"/>
      <c r="EK518" s="511"/>
      <c r="EL518" s="514"/>
      <c r="EM518" s="448"/>
      <c r="EN518" s="344"/>
      <c r="EO518" s="345"/>
      <c r="EP518" s="171">
        <f t="shared" si="528"/>
        <v>0</v>
      </c>
      <c r="EQ518" s="171">
        <f t="shared" si="529"/>
        <v>0</v>
      </c>
      <c r="ER518" s="171">
        <f t="shared" si="530"/>
        <v>0</v>
      </c>
      <c r="ES518" s="171">
        <f t="shared" si="531"/>
        <v>0</v>
      </c>
      <c r="ET518" s="171">
        <f t="shared" si="532"/>
        <v>0</v>
      </c>
      <c r="EU518" s="171">
        <f t="shared" si="533"/>
        <v>0</v>
      </c>
      <c r="EV518" s="172">
        <f t="shared" si="534"/>
        <v>0</v>
      </c>
      <c r="EW518" s="125"/>
      <c r="EX518" s="248">
        <f t="shared" si="591"/>
        <v>0</v>
      </c>
      <c r="EY518" s="174">
        <f>(L518*regular)+(M518*Cadeirantee)</f>
        <v>0</v>
      </c>
      <c r="EZ518" s="249">
        <f>SUMIF(FG518:GJ518,"&gt;0")</f>
        <v>0</v>
      </c>
      <c r="FA518" s="249">
        <f>SUMIF(FG518:GJ518,"&lt;0")+SUMIF(GN518:HP518,"&lt;0")</f>
        <v>0</v>
      </c>
      <c r="FB518" s="174">
        <v>0</v>
      </c>
      <c r="FC518" s="126">
        <f>N518*km*'VALORES TABELA'!$B$13</f>
        <v>0</v>
      </c>
      <c r="FD518" s="250">
        <f t="shared" si="592"/>
        <v>0</v>
      </c>
      <c r="FE518" s="105"/>
      <c r="FF518" s="108"/>
      <c r="FG518" s="108"/>
      <c r="FH518" s="108"/>
      <c r="FI518" s="108"/>
      <c r="FJ518" s="108"/>
      <c r="FK518" s="108"/>
      <c r="FL518" s="108"/>
      <c r="FM518" s="108"/>
      <c r="FN518" s="108"/>
      <c r="FO518" s="108"/>
      <c r="FP518" s="108"/>
      <c r="FQ518" s="108"/>
      <c r="FR518" s="108"/>
      <c r="FS518" s="108"/>
      <c r="FT518" s="108"/>
      <c r="FU518" s="108"/>
      <c r="FV518" s="108"/>
      <c r="FW518" s="108"/>
      <c r="FX518" s="108"/>
      <c r="FY518" s="108"/>
      <c r="FZ518" s="108"/>
      <c r="GA518" s="108"/>
      <c r="GB518" s="108"/>
      <c r="GC518" s="108"/>
      <c r="GD518" s="108"/>
      <c r="GE518" s="108"/>
      <c r="GF518" s="108"/>
      <c r="GG518" s="108"/>
      <c r="GH518" s="108"/>
      <c r="GI518" s="108"/>
      <c r="GJ518" s="108"/>
      <c r="GK518" s="251"/>
      <c r="GL518" s="103">
        <f t="shared" si="535"/>
        <v>0</v>
      </c>
      <c r="GM518" s="124"/>
      <c r="GN518" s="104"/>
      <c r="GO518" s="104"/>
      <c r="GP518" s="104"/>
      <c r="GQ518" s="104"/>
      <c r="GR518" s="104"/>
      <c r="GS518" s="104"/>
      <c r="GT518" s="104"/>
      <c r="GU518" s="104"/>
      <c r="GV518" s="104"/>
      <c r="GW518" s="104"/>
      <c r="GX518" s="104"/>
      <c r="GY518" s="104"/>
      <c r="GZ518" s="104"/>
      <c r="HA518" s="104"/>
      <c r="HB518" s="104"/>
      <c r="HC518" s="104"/>
      <c r="HD518" s="104"/>
      <c r="HE518" s="104"/>
      <c r="HF518" s="104"/>
      <c r="HG518" s="104"/>
      <c r="HH518" s="104"/>
      <c r="HI518" s="104"/>
      <c r="HJ518" s="104"/>
      <c r="HK518" s="104"/>
      <c r="HL518" s="104"/>
      <c r="HM518" s="104"/>
      <c r="HN518" s="104"/>
      <c r="HO518" s="104"/>
      <c r="HP518" s="104"/>
      <c r="HQ518" s="64"/>
      <c r="HR518" s="64"/>
      <c r="HS518" s="64"/>
      <c r="HT518" s="64"/>
      <c r="HU518" s="64"/>
      <c r="HV518" s="64"/>
      <c r="HW518" s="105"/>
      <c r="HX518" s="64"/>
      <c r="HY518" s="280">
        <f t="shared" si="593"/>
        <v>0</v>
      </c>
      <c r="HZ518" s="280">
        <f t="shared" si="594"/>
        <v>0</v>
      </c>
      <c r="IA518" s="280">
        <f t="shared" si="595"/>
        <v>0</v>
      </c>
      <c r="IB518" s="64"/>
      <c r="IC518" s="64"/>
    </row>
    <row r="519" spans="1:237" s="106" customFormat="1" ht="22.5" customHeight="1" x14ac:dyDescent="0.25">
      <c r="A519" s="368" t="s">
        <v>3663</v>
      </c>
      <c r="B519" s="369" t="s">
        <v>3664</v>
      </c>
      <c r="C519" s="375" t="s">
        <v>3233</v>
      </c>
      <c r="D519" s="371" t="s">
        <v>3656</v>
      </c>
      <c r="E519" s="371" t="s">
        <v>3665</v>
      </c>
      <c r="F519" s="376" t="s">
        <v>3224</v>
      </c>
      <c r="G519" s="376" t="s">
        <v>3225</v>
      </c>
      <c r="H519" s="373" t="s">
        <v>1318</v>
      </c>
      <c r="I519" s="374" t="s">
        <v>3666</v>
      </c>
      <c r="J519" s="421" t="s">
        <v>3268</v>
      </c>
      <c r="K519" s="423" t="s">
        <v>3236</v>
      </c>
      <c r="L519" s="329">
        <f>CONTINUA!BV519</f>
        <v>0</v>
      </c>
      <c r="M519" s="329">
        <f>CONTINUA!BW519</f>
        <v>0</v>
      </c>
      <c r="N519" s="895"/>
      <c r="O519" s="896" t="s">
        <v>4047</v>
      </c>
      <c r="P519" s="897" t="s">
        <v>4035</v>
      </c>
      <c r="Q519" s="400"/>
      <c r="R519" s="401"/>
      <c r="S519" s="400"/>
      <c r="T519" s="401"/>
      <c r="U519" s="400"/>
      <c r="V519" s="401"/>
      <c r="W519" s="400"/>
      <c r="X519" s="401"/>
      <c r="Y519" s="400"/>
      <c r="Z519" s="401"/>
      <c r="AA519" s="400"/>
      <c r="AB519" s="401"/>
      <c r="AC519" s="400"/>
      <c r="AD519" s="401"/>
      <c r="AE519" s="400"/>
      <c r="AF519" s="401"/>
      <c r="AG519" s="400"/>
      <c r="AH519" s="401"/>
      <c r="AI519" s="400"/>
      <c r="AJ519" s="401"/>
      <c r="AK519" s="400"/>
      <c r="AL519" s="401"/>
      <c r="AM519" s="400"/>
      <c r="AN519" s="401"/>
      <c r="AO519" s="400"/>
      <c r="AP519" s="401"/>
      <c r="AQ519" s="400"/>
      <c r="AR519" s="401"/>
      <c r="AS519" s="400"/>
      <c r="AT519" s="401"/>
      <c r="AU519" s="400"/>
      <c r="AV519" s="401"/>
      <c r="AW519" s="400"/>
      <c r="AX519" s="401"/>
      <c r="AY519" s="400"/>
      <c r="AZ519" s="401"/>
      <c r="BA519" s="400"/>
      <c r="BB519" s="401"/>
      <c r="BC519" s="400"/>
      <c r="BD519" s="401"/>
      <c r="BE519" s="400"/>
      <c r="BF519" s="401"/>
      <c r="BG519" s="400"/>
      <c r="BH519" s="401"/>
      <c r="BI519" s="400"/>
      <c r="BJ519" s="401"/>
      <c r="BK519" s="400"/>
      <c r="BL519" s="401"/>
      <c r="BM519" s="400"/>
      <c r="BN519" s="401"/>
      <c r="BO519" s="400"/>
      <c r="BP519" s="401"/>
      <c r="BQ519" s="400"/>
      <c r="BR519" s="401"/>
      <c r="BS519" s="400"/>
      <c r="BT519" s="401"/>
      <c r="BU519" s="400"/>
      <c r="BV519" s="401"/>
      <c r="BW519" s="400"/>
      <c r="BX519" s="401"/>
      <c r="BY519" s="400"/>
      <c r="BZ519" s="401"/>
      <c r="CA519" s="400"/>
      <c r="CB519" s="401"/>
      <c r="CC519" s="400"/>
      <c r="CD519" s="401"/>
      <c r="CE519" s="400"/>
      <c r="CF519" s="401"/>
      <c r="CG519" s="400"/>
      <c r="CH519" s="401"/>
      <c r="CI519" s="400"/>
      <c r="CJ519" s="401"/>
      <c r="CK519" s="400"/>
      <c r="CL519" s="401"/>
      <c r="CM519" s="400"/>
      <c r="CN519" s="401"/>
      <c r="CO519" s="400"/>
      <c r="CP519" s="401"/>
      <c r="CQ519" s="400"/>
      <c r="CR519" s="401"/>
      <c r="CS519" s="400"/>
      <c r="CT519" s="401"/>
      <c r="CU519" s="400"/>
      <c r="CV519" s="401"/>
      <c r="CW519" s="400"/>
      <c r="CX519" s="401"/>
      <c r="CY519" s="400"/>
      <c r="CZ519" s="401"/>
      <c r="DA519" s="400"/>
      <c r="DB519" s="401"/>
      <c r="DC519" s="400"/>
      <c r="DD519" s="401"/>
      <c r="DE519" s="400"/>
      <c r="DF519" s="401"/>
      <c r="DG519" s="400"/>
      <c r="DH519" s="401"/>
      <c r="DI519" s="400"/>
      <c r="DJ519" s="401"/>
      <c r="DK519" s="400"/>
      <c r="DL519" s="401"/>
      <c r="DM519" s="400"/>
      <c r="DN519" s="401"/>
      <c r="DO519" s="400"/>
      <c r="DP519" s="401"/>
      <c r="DQ519" s="400"/>
      <c r="DR519" s="401"/>
      <c r="DS519" s="400"/>
      <c r="DT519" s="401"/>
      <c r="DU519" s="400"/>
      <c r="DV519" s="401"/>
      <c r="DW519" s="400"/>
      <c r="DX519" s="401"/>
      <c r="DY519" s="400"/>
      <c r="DZ519" s="401"/>
      <c r="EA519" s="400"/>
      <c r="EB519" s="401"/>
      <c r="EC519" s="400"/>
      <c r="ED519" s="401"/>
      <c r="EE519" s="400"/>
      <c r="EF519" s="401"/>
      <c r="EG519" s="400"/>
      <c r="EH519" s="401"/>
      <c r="EI519" s="400"/>
      <c r="EJ519" s="447"/>
      <c r="EK519" s="511"/>
      <c r="EL519" s="514"/>
      <c r="EM519" s="448"/>
      <c r="EN519" s="344"/>
      <c r="EO519" s="345"/>
      <c r="EP519" s="171">
        <f t="shared" si="528"/>
        <v>0</v>
      </c>
      <c r="EQ519" s="171">
        <f t="shared" si="529"/>
        <v>0</v>
      </c>
      <c r="ER519" s="171">
        <f t="shared" si="530"/>
        <v>0</v>
      </c>
      <c r="ES519" s="171">
        <f t="shared" si="531"/>
        <v>0</v>
      </c>
      <c r="ET519" s="171">
        <f t="shared" si="532"/>
        <v>0</v>
      </c>
      <c r="EU519" s="171">
        <f t="shared" si="533"/>
        <v>0</v>
      </c>
      <c r="EV519" s="172">
        <f t="shared" si="534"/>
        <v>0</v>
      </c>
      <c r="EW519" s="127"/>
      <c r="EX519" s="248">
        <f t="shared" si="591"/>
        <v>0</v>
      </c>
      <c r="EY519" s="174">
        <f>(L519*regular)+(M519*Cadeirantee)</f>
        <v>0</v>
      </c>
      <c r="EZ519" s="249">
        <f>SUMIF(FG519:GJ519,"&gt;0")</f>
        <v>0</v>
      </c>
      <c r="FA519" s="249">
        <f>SUMIF(FG519:GJ519,"&lt;0")+SUMIF(GN519:HP519,"&lt;0")</f>
        <v>0</v>
      </c>
      <c r="FB519" s="174">
        <v>0</v>
      </c>
      <c r="FC519" s="126">
        <f>N519*km*'VALORES TABELA'!$B$13</f>
        <v>0</v>
      </c>
      <c r="FD519" s="250">
        <f t="shared" si="592"/>
        <v>0</v>
      </c>
      <c r="FE519" s="105"/>
      <c r="FF519" s="118"/>
      <c r="FG519" s="118"/>
      <c r="FH519" s="118"/>
      <c r="FI519" s="118"/>
      <c r="FJ519" s="118"/>
      <c r="FK519" s="118"/>
      <c r="FL519" s="118"/>
      <c r="FM519" s="118"/>
      <c r="FN519" s="118"/>
      <c r="FO519" s="118"/>
      <c r="FP519" s="118"/>
      <c r="FQ519" s="118"/>
      <c r="FR519" s="118"/>
      <c r="FS519" s="118"/>
      <c r="FT519" s="118"/>
      <c r="FU519" s="118"/>
      <c r="FV519" s="118"/>
      <c r="FW519" s="118"/>
      <c r="FX519" s="118"/>
      <c r="FY519" s="118"/>
      <c r="FZ519" s="118"/>
      <c r="GA519" s="118"/>
      <c r="GB519" s="118"/>
      <c r="GC519" s="118"/>
      <c r="GD519" s="118"/>
      <c r="GE519" s="118"/>
      <c r="GF519" s="118"/>
      <c r="GG519" s="118"/>
      <c r="GH519" s="118"/>
      <c r="GI519" s="118"/>
      <c r="GJ519" s="118"/>
      <c r="GK519" s="252"/>
      <c r="GL519" s="103">
        <f t="shared" si="535"/>
        <v>0</v>
      </c>
      <c r="GM519" s="124"/>
      <c r="GN519" s="104"/>
      <c r="GO519" s="104"/>
      <c r="GP519" s="104"/>
      <c r="GQ519" s="104"/>
      <c r="GR519" s="104"/>
      <c r="GS519" s="104"/>
      <c r="GT519" s="104"/>
      <c r="GU519" s="104"/>
      <c r="GV519" s="104"/>
      <c r="GW519" s="104"/>
      <c r="GX519" s="104"/>
      <c r="GY519" s="104"/>
      <c r="GZ519" s="104"/>
      <c r="HA519" s="104"/>
      <c r="HB519" s="104"/>
      <c r="HC519" s="104"/>
      <c r="HD519" s="104"/>
      <c r="HE519" s="104"/>
      <c r="HF519" s="104"/>
      <c r="HG519" s="104"/>
      <c r="HH519" s="104"/>
      <c r="HI519" s="104"/>
      <c r="HJ519" s="104"/>
      <c r="HK519" s="104"/>
      <c r="HL519" s="104"/>
      <c r="HM519" s="104"/>
      <c r="HN519" s="104"/>
      <c r="HO519" s="104"/>
      <c r="HP519" s="104"/>
      <c r="HQ519" s="64"/>
      <c r="HR519" s="65"/>
      <c r="HS519" s="65"/>
      <c r="HT519" s="65"/>
      <c r="HU519" s="65"/>
      <c r="HV519" s="65"/>
      <c r="HW519" s="105"/>
      <c r="HX519" s="65"/>
      <c r="HY519" s="280">
        <f t="shared" si="593"/>
        <v>0</v>
      </c>
      <c r="HZ519" s="280">
        <f t="shared" si="594"/>
        <v>0</v>
      </c>
      <c r="IA519" s="280">
        <f t="shared" si="595"/>
        <v>0</v>
      </c>
      <c r="IB519" s="65"/>
      <c r="IC519" s="65"/>
    </row>
    <row r="520" spans="1:237" s="106" customFormat="1" ht="22.5" customHeight="1" thickBot="1" x14ac:dyDescent="0.3">
      <c r="A520" s="377" t="s">
        <v>3663</v>
      </c>
      <c r="B520" s="378" t="s">
        <v>3664</v>
      </c>
      <c r="C520" s="379" t="s">
        <v>3233</v>
      </c>
      <c r="D520" s="380" t="s">
        <v>3656</v>
      </c>
      <c r="E520" s="380" t="s">
        <v>3665</v>
      </c>
      <c r="F520" s="381" t="s">
        <v>3224</v>
      </c>
      <c r="G520" s="381" t="s">
        <v>3225</v>
      </c>
      <c r="H520" s="382" t="s">
        <v>1318</v>
      </c>
      <c r="I520" s="383" t="s">
        <v>3666</v>
      </c>
      <c r="J520" s="421" t="s">
        <v>3268</v>
      </c>
      <c r="K520" s="424" t="s">
        <v>60</v>
      </c>
      <c r="L520" s="329">
        <f>CONTINUA!BV520</f>
        <v>0</v>
      </c>
      <c r="M520" s="329">
        <f>CONTINUA!BW520</f>
        <v>0</v>
      </c>
      <c r="N520" s="895"/>
      <c r="O520" s="896" t="s">
        <v>4047</v>
      </c>
      <c r="P520" s="897" t="s">
        <v>4035</v>
      </c>
      <c r="Q520" s="400"/>
      <c r="R520" s="401"/>
      <c r="S520" s="400"/>
      <c r="T520" s="401"/>
      <c r="U520" s="400"/>
      <c r="V520" s="401"/>
      <c r="W520" s="400"/>
      <c r="X520" s="401"/>
      <c r="Y520" s="400"/>
      <c r="Z520" s="401"/>
      <c r="AA520" s="400"/>
      <c r="AB520" s="401"/>
      <c r="AC520" s="400"/>
      <c r="AD520" s="401"/>
      <c r="AE520" s="400"/>
      <c r="AF520" s="401"/>
      <c r="AG520" s="400"/>
      <c r="AH520" s="401"/>
      <c r="AI520" s="400"/>
      <c r="AJ520" s="401"/>
      <c r="AK520" s="400"/>
      <c r="AL520" s="401"/>
      <c r="AM520" s="400"/>
      <c r="AN520" s="401"/>
      <c r="AO520" s="400"/>
      <c r="AP520" s="401"/>
      <c r="AQ520" s="400"/>
      <c r="AR520" s="401"/>
      <c r="AS520" s="400"/>
      <c r="AT520" s="401"/>
      <c r="AU520" s="400"/>
      <c r="AV520" s="401"/>
      <c r="AW520" s="400"/>
      <c r="AX520" s="401"/>
      <c r="AY520" s="400"/>
      <c r="AZ520" s="401"/>
      <c r="BA520" s="400"/>
      <c r="BB520" s="401"/>
      <c r="BC520" s="400"/>
      <c r="BD520" s="401"/>
      <c r="BE520" s="400"/>
      <c r="BF520" s="401"/>
      <c r="BG520" s="400"/>
      <c r="BH520" s="401"/>
      <c r="BI520" s="400"/>
      <c r="BJ520" s="401"/>
      <c r="BK520" s="400"/>
      <c r="BL520" s="401"/>
      <c r="BM520" s="400"/>
      <c r="BN520" s="401"/>
      <c r="BO520" s="400"/>
      <c r="BP520" s="401"/>
      <c r="BQ520" s="400"/>
      <c r="BR520" s="401"/>
      <c r="BS520" s="400"/>
      <c r="BT520" s="401"/>
      <c r="BU520" s="400"/>
      <c r="BV520" s="401"/>
      <c r="BW520" s="400"/>
      <c r="BX520" s="401"/>
      <c r="BY520" s="400"/>
      <c r="BZ520" s="401"/>
      <c r="CA520" s="400"/>
      <c r="CB520" s="401"/>
      <c r="CC520" s="400"/>
      <c r="CD520" s="401"/>
      <c r="CE520" s="400"/>
      <c r="CF520" s="401"/>
      <c r="CG520" s="400"/>
      <c r="CH520" s="401"/>
      <c r="CI520" s="400"/>
      <c r="CJ520" s="401"/>
      <c r="CK520" s="400"/>
      <c r="CL520" s="401"/>
      <c r="CM520" s="400"/>
      <c r="CN520" s="401"/>
      <c r="CO520" s="400"/>
      <c r="CP520" s="401"/>
      <c r="CQ520" s="400"/>
      <c r="CR520" s="401"/>
      <c r="CS520" s="400"/>
      <c r="CT520" s="401"/>
      <c r="CU520" s="400"/>
      <c r="CV520" s="401"/>
      <c r="CW520" s="400"/>
      <c r="CX520" s="401"/>
      <c r="CY520" s="400"/>
      <c r="CZ520" s="401"/>
      <c r="DA520" s="400"/>
      <c r="DB520" s="401"/>
      <c r="DC520" s="400"/>
      <c r="DD520" s="401"/>
      <c r="DE520" s="400"/>
      <c r="DF520" s="401"/>
      <c r="DG520" s="400"/>
      <c r="DH520" s="401"/>
      <c r="DI520" s="400"/>
      <c r="DJ520" s="401"/>
      <c r="DK520" s="400"/>
      <c r="DL520" s="401"/>
      <c r="DM520" s="400"/>
      <c r="DN520" s="401"/>
      <c r="DO520" s="400"/>
      <c r="DP520" s="401"/>
      <c r="DQ520" s="400"/>
      <c r="DR520" s="401"/>
      <c r="DS520" s="400"/>
      <c r="DT520" s="401"/>
      <c r="DU520" s="400"/>
      <c r="DV520" s="401"/>
      <c r="DW520" s="400"/>
      <c r="DX520" s="401"/>
      <c r="DY520" s="400"/>
      <c r="DZ520" s="401"/>
      <c r="EA520" s="400"/>
      <c r="EB520" s="401"/>
      <c r="EC520" s="400"/>
      <c r="ED520" s="401"/>
      <c r="EE520" s="400"/>
      <c r="EF520" s="401"/>
      <c r="EG520" s="400"/>
      <c r="EH520" s="401"/>
      <c r="EI520" s="400"/>
      <c r="EJ520" s="447"/>
      <c r="EK520" s="512"/>
      <c r="EL520" s="515"/>
      <c r="EM520" s="450"/>
      <c r="EN520" s="348"/>
      <c r="EO520" s="348"/>
      <c r="EP520" s="179">
        <f t="shared" si="528"/>
        <v>0</v>
      </c>
      <c r="EQ520" s="179">
        <f t="shared" si="529"/>
        <v>0</v>
      </c>
      <c r="ER520" s="179">
        <f t="shared" si="530"/>
        <v>0</v>
      </c>
      <c r="ES520" s="179">
        <f t="shared" si="531"/>
        <v>0</v>
      </c>
      <c r="ET520" s="179">
        <f t="shared" si="532"/>
        <v>0</v>
      </c>
      <c r="EU520" s="179">
        <f t="shared" si="533"/>
        <v>0</v>
      </c>
      <c r="EV520" s="172">
        <f t="shared" si="534"/>
        <v>0</v>
      </c>
      <c r="EW520" s="253"/>
      <c r="EX520" s="254">
        <v>0</v>
      </c>
      <c r="EY520" s="180">
        <v>0</v>
      </c>
      <c r="EZ520" s="255">
        <v>0</v>
      </c>
      <c r="FA520" s="255">
        <v>0</v>
      </c>
      <c r="FB520" s="180">
        <f>SUM(FF520:GI520)/2</f>
        <v>0</v>
      </c>
      <c r="FC520" s="256">
        <f>N520*km*'VALORES TABELA'!$B$13</f>
        <v>0</v>
      </c>
      <c r="FD520" s="250">
        <f t="shared" si="592"/>
        <v>0</v>
      </c>
      <c r="FE520" s="257"/>
      <c r="FF520" s="181">
        <f>((Q520+S520)*Percapita)+((R520+T520)*Cadeirante)</f>
        <v>0</v>
      </c>
      <c r="FG520" s="181">
        <f>((U520+W520)*Percapita/30*FG$4)+((V520+X520)*Cadeirante/30*FG$4)</f>
        <v>0</v>
      </c>
      <c r="FH520" s="181">
        <f>((Y520+AA520)*Percapita/30*FH$4)+((Z520+AB520)*Cadeirante/30*FH$4)</f>
        <v>0</v>
      </c>
      <c r="FI520" s="181">
        <f>((AC520+AE520)*Percapita/30*FI$4)+((AD520+AF520)*Cadeirante/30*FI$4)</f>
        <v>0</v>
      </c>
      <c r="FJ520" s="181">
        <f>((AG520+AI520)*Percapita/30*FJ$4)+((AH520+AJ520)*Cadeirante/30*FJ$4)</f>
        <v>0</v>
      </c>
      <c r="FK520" s="181">
        <f>((AK520+AM520)*Percapita/30*FK$4)+((AL520+AN520)*Cadeirante/30*FK$4)</f>
        <v>0</v>
      </c>
      <c r="FL520" s="181">
        <f>((AO520+AQ520)*Percapita/30*FL$4)+((AP520+AR520)*Cadeirante/30*FL$4)</f>
        <v>0</v>
      </c>
      <c r="FM520" s="181">
        <f>((AS520+AU520)*Percapita/30*FM$4)+((AT520+AV520)*Cadeirante/30*FM$4)</f>
        <v>0</v>
      </c>
      <c r="FN520" s="181">
        <f>((AW520+AY520)*Percapita/30*FN$4)+((AX520+AZ520)*Cadeirante/30*FN$4)</f>
        <v>0</v>
      </c>
      <c r="FO520" s="181">
        <f>((BA520+BC520)*Percapita/30*FO$4)+((BB520+BD520)*Cadeirante/30*FO$4)</f>
        <v>0</v>
      </c>
      <c r="FP520" s="181">
        <f>((BE520+BG520)*Percapita/30*FP$4)+((BF520+BH520)*Cadeirante/30*FP$4)</f>
        <v>0</v>
      </c>
      <c r="FQ520" s="181">
        <f>((BI520+BK520)*Percapita/30*FQ$4)+((BJ520+BL520)*Cadeirante/30*FQ$4)</f>
        <v>0</v>
      </c>
      <c r="FR520" s="181">
        <f>((BM520+BO520)*Percapita/30*FR$4)+((BN520+BP520)*Cadeirante/30*FR$4)</f>
        <v>0</v>
      </c>
      <c r="FS520" s="181">
        <f>((BQ520+BS520)*Percapita/30*FS$4)+((BR520+BT520)*Cadeirante/30*FS$4)</f>
        <v>0</v>
      </c>
      <c r="FT520" s="181">
        <f>((BU520+BW520)*Percapita/30*FT$4)+((BV520+BX520)*Cadeirante/30*FT$4)</f>
        <v>0</v>
      </c>
      <c r="FU520" s="181">
        <f>((BY520+CA520)*Percapita/30*FU$4)+((BZ520+CB520)*Cadeirante/30*FU$4)</f>
        <v>0</v>
      </c>
      <c r="FV520" s="181">
        <f>((CC520+CE520)*Percapita/30*FV$4)+((CD520+CF520)*Cadeirante/30*FV$4)</f>
        <v>0</v>
      </c>
      <c r="FW520" s="181">
        <f>((CG520+CI520)*Percapita/30*FW$4)+((CI520+CK520)*Cadeirante/30*FW$4)</f>
        <v>0</v>
      </c>
      <c r="FX520" s="181">
        <f>((CK520+CM520)*Percapita/30*FX$4)+((CL520+CN520)*Cadeirante/30*FX$4)</f>
        <v>0</v>
      </c>
      <c r="FY520" s="181">
        <f>((CO520+CQ520)*Percapita/30*FY$4)+((CP520+CR520)*Cadeirante/30*FY$4)</f>
        <v>0</v>
      </c>
      <c r="FZ520" s="181">
        <f>((CS520+CU520)*Percapita/30*FZ$4)+((CT520+CV520)*Cadeirante/30*FZ$4)</f>
        <v>0</v>
      </c>
      <c r="GA520" s="181">
        <f>((CW520+CY520)*Percapita/30*GA$4)+((CX520+CZ520)*Cadeirante/30*GA$4)</f>
        <v>0</v>
      </c>
      <c r="GB520" s="181">
        <f>((DA520+DC520)*Percapita/30*GB$4)+((DB520+DD520)*Cadeirante/30*GB$4)</f>
        <v>0</v>
      </c>
      <c r="GC520" s="181">
        <f>((DE520+DG520)*Percapita/30*GC$4)+((DF520+DH520)*Cadeirante/30*GC$4)</f>
        <v>0</v>
      </c>
      <c r="GD520" s="181">
        <f>((DI520+DK520)*Percapita/30*GD$4)+((DJ520+DL520)*Cadeirante/30*GD$4)</f>
        <v>0</v>
      </c>
      <c r="GE520" s="181">
        <f>((DM520+DO520)*Percapita/30*GE$4)+((DN520+DP520)*Cadeirante/30*GE$4)</f>
        <v>0</v>
      </c>
      <c r="GF520" s="181">
        <f>((DQ520+DS520)*Percapita/30*GF$4)+((DR520+DT520)*Cadeirante/30*GF$4)</f>
        <v>0</v>
      </c>
      <c r="GG520" s="181">
        <f>((DU520+DW520)*Percapita/30*GG$4)+((DV520+DX520)*Cadeirante/30*GG$4)</f>
        <v>0</v>
      </c>
      <c r="GH520" s="181">
        <f>((DY520+EA520)*Percapita/30*GH$4)+((DZ520+EB520)*Cadeirante/30*GH$4)</f>
        <v>0</v>
      </c>
      <c r="GI520" s="181">
        <f>((EC520+EE520)*Percapita/30*GI$4)+((ED520+EF520)*Cadeirante/30*GI$4)</f>
        <v>0</v>
      </c>
      <c r="GJ520" s="181">
        <f>((EG520+EI520)*Percapita)+((EH520+EJ520)*Cadeirante)</f>
        <v>0</v>
      </c>
      <c r="GK520" s="258"/>
      <c r="GL520" s="103">
        <f t="shared" si="535"/>
        <v>0</v>
      </c>
      <c r="GM520" s="124"/>
      <c r="GN520" s="182"/>
      <c r="GO520" s="182"/>
      <c r="GP520" s="182"/>
      <c r="GQ520" s="182"/>
      <c r="GR520" s="182"/>
      <c r="GS520" s="182"/>
      <c r="GT520" s="182"/>
      <c r="GU520" s="182"/>
      <c r="GV520" s="182"/>
      <c r="GW520" s="182"/>
      <c r="GX520" s="182"/>
      <c r="GY520" s="182"/>
      <c r="GZ520" s="182"/>
      <c r="HA520" s="182"/>
      <c r="HB520" s="182"/>
      <c r="HC520" s="182"/>
      <c r="HD520" s="182"/>
      <c r="HE520" s="182"/>
      <c r="HF520" s="182"/>
      <c r="HG520" s="182"/>
      <c r="HH520" s="182"/>
      <c r="HI520" s="182"/>
      <c r="HJ520" s="182"/>
      <c r="HK520" s="182"/>
      <c r="HL520" s="182"/>
      <c r="HM520" s="182"/>
      <c r="HN520" s="182"/>
      <c r="HO520" s="182"/>
      <c r="HP520" s="259"/>
      <c r="HQ520" s="64"/>
      <c r="HW520" s="257"/>
      <c r="HY520" s="280">
        <f t="shared" si="593"/>
        <v>0</v>
      </c>
      <c r="HZ520" s="280">
        <f t="shared" si="594"/>
        <v>0</v>
      </c>
      <c r="IA520" s="280">
        <f t="shared" si="595"/>
        <v>0</v>
      </c>
    </row>
    <row r="521" spans="1:237" s="106" customFormat="1" ht="22.5" customHeight="1" x14ac:dyDescent="0.25">
      <c r="A521" t="s">
        <v>3667</v>
      </c>
      <c r="B521" s="522" t="s">
        <v>3668</v>
      </c>
      <c r="C521" s="523">
        <v>1</v>
      </c>
      <c r="D521" s="524" t="s">
        <v>3656</v>
      </c>
      <c r="E521" s="524" t="s">
        <v>3669</v>
      </c>
      <c r="F521" s="525" t="s">
        <v>3224</v>
      </c>
      <c r="G521" s="525" t="s">
        <v>3225</v>
      </c>
      <c r="H521" s="350" t="s">
        <v>1318</v>
      </c>
      <c r="I521" s="351" t="s">
        <v>3670</v>
      </c>
      <c r="J521" s="409" t="s">
        <v>3231</v>
      </c>
      <c r="K521" s="410" t="s">
        <v>3232</v>
      </c>
      <c r="L521" s="329">
        <f>CONTINUA!BV521</f>
        <v>0</v>
      </c>
      <c r="M521" s="329">
        <f>CONTINUA!BW521</f>
        <v>0</v>
      </c>
      <c r="N521" s="895"/>
      <c r="O521" s="896" t="s">
        <v>4047</v>
      </c>
      <c r="P521" s="897" t="s">
        <v>4035</v>
      </c>
      <c r="Q521" s="400">
        <v>15</v>
      </c>
      <c r="R521" s="401"/>
      <c r="S521" s="400"/>
      <c r="T521" s="401"/>
      <c r="U521" s="400"/>
      <c r="V521" s="401"/>
      <c r="W521" s="400"/>
      <c r="X521" s="401"/>
      <c r="Y521" s="400"/>
      <c r="Z521" s="401"/>
      <c r="AA521" s="400"/>
      <c r="AB521" s="401"/>
      <c r="AC521" s="400"/>
      <c r="AD521" s="401"/>
      <c r="AE521" s="400"/>
      <c r="AF521" s="401"/>
      <c r="AG521" s="400"/>
      <c r="AH521" s="401"/>
      <c r="AI521" s="400"/>
      <c r="AJ521" s="401"/>
      <c r="AK521" s="400"/>
      <c r="AL521" s="401"/>
      <c r="AM521" s="400"/>
      <c r="AN521" s="401"/>
      <c r="AO521" s="400"/>
      <c r="AP521" s="401"/>
      <c r="AQ521" s="400"/>
      <c r="AR521" s="401"/>
      <c r="AS521" s="400"/>
      <c r="AT521" s="401"/>
      <c r="AU521" s="400"/>
      <c r="AV521" s="401"/>
      <c r="AW521" s="400"/>
      <c r="AX521" s="401"/>
      <c r="AY521" s="400"/>
      <c r="AZ521" s="401"/>
      <c r="BA521" s="400"/>
      <c r="BB521" s="401"/>
      <c r="BC521" s="400"/>
      <c r="BD521" s="401"/>
      <c r="BE521" s="400"/>
      <c r="BF521" s="401"/>
      <c r="BG521" s="400"/>
      <c r="BH521" s="401"/>
      <c r="BI521" s="400"/>
      <c r="BJ521" s="401"/>
      <c r="BK521" s="400"/>
      <c r="BL521" s="401"/>
      <c r="BM521" s="400"/>
      <c r="BN521" s="401"/>
      <c r="BO521" s="400"/>
      <c r="BP521" s="401"/>
      <c r="BQ521" s="400"/>
      <c r="BR521" s="401"/>
      <c r="BS521" s="400"/>
      <c r="BT521" s="401"/>
      <c r="BU521" s="400"/>
      <c r="BV521" s="401"/>
      <c r="BW521" s="400"/>
      <c r="BX521" s="401"/>
      <c r="BY521" s="400"/>
      <c r="BZ521" s="401"/>
      <c r="CA521" s="400"/>
      <c r="CB521" s="401"/>
      <c r="CC521" s="400"/>
      <c r="CD521" s="401"/>
      <c r="CE521" s="400"/>
      <c r="CF521" s="401"/>
      <c r="CG521" s="400"/>
      <c r="CH521" s="401"/>
      <c r="CI521" s="400"/>
      <c r="CJ521" s="401"/>
      <c r="CK521" s="400"/>
      <c r="CL521" s="401"/>
      <c r="CM521" s="400"/>
      <c r="CN521" s="401"/>
      <c r="CO521" s="400"/>
      <c r="CP521" s="401"/>
      <c r="CQ521" s="400"/>
      <c r="CR521" s="401"/>
      <c r="CS521" s="400"/>
      <c r="CT521" s="401"/>
      <c r="CU521" s="400"/>
      <c r="CV521" s="401"/>
      <c r="CW521" s="400"/>
      <c r="CX521" s="401"/>
      <c r="CY521" s="400"/>
      <c r="CZ521" s="401"/>
      <c r="DA521" s="400"/>
      <c r="DB521" s="401"/>
      <c r="DC521" s="400"/>
      <c r="DD521" s="401"/>
      <c r="DE521" s="400"/>
      <c r="DF521" s="401"/>
      <c r="DG521" s="400"/>
      <c r="DH521" s="401"/>
      <c r="DI521" s="400"/>
      <c r="DJ521" s="401"/>
      <c r="DK521" s="400"/>
      <c r="DL521" s="401"/>
      <c r="DM521" s="400"/>
      <c r="DN521" s="401"/>
      <c r="DO521" s="400"/>
      <c r="DP521" s="401"/>
      <c r="DQ521" s="400"/>
      <c r="DR521" s="401"/>
      <c r="DS521" s="400"/>
      <c r="DT521" s="401"/>
      <c r="DU521" s="400"/>
      <c r="DV521" s="401"/>
      <c r="DW521" s="400"/>
      <c r="DX521" s="401"/>
      <c r="DY521" s="400"/>
      <c r="DZ521" s="401"/>
      <c r="EA521" s="400"/>
      <c r="EB521" s="401"/>
      <c r="EC521" s="400"/>
      <c r="ED521" s="401"/>
      <c r="EE521" s="400"/>
      <c r="EF521" s="401"/>
      <c r="EG521" s="400"/>
      <c r="EH521" s="401"/>
      <c r="EI521" s="400"/>
      <c r="EJ521" s="447"/>
      <c r="EK521" s="510"/>
      <c r="EL521" s="513"/>
      <c r="EM521" s="520"/>
      <c r="EN521" s="520"/>
      <c r="EO521" s="520"/>
      <c r="EP521" s="171">
        <f t="shared" si="528"/>
        <v>15</v>
      </c>
      <c r="EQ521" s="171">
        <f t="shared" si="529"/>
        <v>0</v>
      </c>
      <c r="ER521" s="171">
        <f t="shared" si="530"/>
        <v>0</v>
      </c>
      <c r="ES521" s="171">
        <f t="shared" si="531"/>
        <v>0</v>
      </c>
      <c r="ET521" s="171">
        <f t="shared" si="532"/>
        <v>0</v>
      </c>
      <c r="EU521" s="171">
        <f t="shared" si="533"/>
        <v>0</v>
      </c>
      <c r="EV521" s="172">
        <f t="shared" si="534"/>
        <v>15</v>
      </c>
      <c r="EW521" s="367">
        <f>IF(C521=4,IF(MAX(Q521:EJ523)&gt;0,(Especiall/30*(IF(($G521-$F521)=($G$5-$F$5),30,IF(DAY($G521)=31,($G521-$F521),($G521-$F521)+1)))),0),0)</f>
        <v>0</v>
      </c>
      <c r="EX521" s="248">
        <f t="shared" ref="EX521:EX524" si="596">FF521</f>
        <v>15582.35</v>
      </c>
      <c r="EY521" s="174">
        <f>(L521*regular)+(M521*Cadeirantee)</f>
        <v>0</v>
      </c>
      <c r="EZ521" s="249">
        <f>SUMIF(FG521:GJ521,"&gt;0")</f>
        <v>0</v>
      </c>
      <c r="FA521" s="249">
        <f>SUMIF(FG521:GJ521,"&lt;0")+SUMIF(GN521:HP521,"&lt;0")</f>
        <v>0</v>
      </c>
      <c r="FB521" s="174">
        <v>0</v>
      </c>
      <c r="FC521" s="175">
        <f>N521*km*'VALORES TABELA'!$B$13</f>
        <v>0</v>
      </c>
      <c r="FD521" s="250">
        <f>GL521</f>
        <v>0</v>
      </c>
      <c r="FE521" s="176">
        <f>(EW521+EW522+EW523+EW524+EX521+EX522+EX523+EX524+EY521+EY522+EY523+EY524+EY525+EZ521+EZ522+EZ523+EZ524+FA521+FA522+FA523+FA524+FC521+FC522+FC523+FC524+HY521-HZ521-IA521+FD521+FD522+FD523+FD524+FB525)</f>
        <v>16016.15</v>
      </c>
      <c r="FF521" s="177">
        <f>IF(C521=4,SUM(Q521+Q522+Q523+S521+S522+S523)*Percapita/30*FF$4+(R521+R522+R523+T521+T522+T523)*Cadeirante/30*FF$4,IF(C521=3,IF(Q524+S524=10,Fixo/30*FF$4+(Q521+Q522+Q523+S521+S522+S523)*Percapita/30*FF$4+(R524+T524)*Cadeirante/30*FF$4,IF(Q524+S524&lt;=9,(Q524+S524)*Crechee/30*FF$4)+(R524+T524)*Cadeirante/30*FF$4+(Q521+Q522+Q523+S521+S522+S523)*Percapita/30*FF$4)+IF(Q524+S524&gt;=11,Fixo/30*FF$4+(Q524+S524-10)*Crechee/30*FF$4,0),IF(C521=2,IF(R521+R522+R523+R524+T521+T522+T523+T524=1,Cadeirante/30*FF$4,IF(R521+R522+R523+R524+T521+T522+T523+T524=2,Fixo/30*FF$4,IF(R521+R522+R523+R524+T521+T522+T523+T524&gt;2,Fixo/30*FF$4+(R521+R522+R523+R524+T521+T522+T523+T524-2)*Cadeirante/30*FF$4)))+(Q521+Q522+Q523+S521+S522+S523)*Percapita/30*FF$4+(Q524+S524)*Crechee/30*FF$4,IF(C521=1,IF(Q521+Q522+Q523+R521+R522+R523+S521+S522+S523+T521+T522+T523&lt;=15,(Q521+Q522+Q523+S521+S522+S523)*Percapita/30*FF$4,IF(Q521+Q522+Q523+R521+R522+R523+S521+S522+S523+T521+T522+T523&gt;=16,Fixo/30*FF$4+(Q521+Q522+Q523+R521+R522+R523+S521+S522+S523+T521+T522-16)*Percapita/30*FF$4))))))</f>
        <v>15582.35</v>
      </c>
      <c r="FG521" s="177">
        <f>IF(C521=4,SUM(U521+U522+U523+W521+W522+W523)*Percapita/30*FG$4+(V521+V522+V523+X521+X522+X523)*Cadeirante/30*FG$4,IF(C521=3,IF(U524+W524=10,Fixo/30*FG$4+(U521+U522+U523+W521+W522+W523)*Percapita/30*FG$4+(V524+X524)*Cadeirante/30*FG$4,IF(U524+W524&lt;=9,(U524+W524)*Crechee/30*FG$4)+(V524+X524)*Cadeirante/30*FG$4+(U521+U522+U523+W521+W522+W523)*Percapita/30*FG$4)+IF(U524+W524&gt;=11,Fixo/30*FG$4+(U524+W524-10)*Crechee/30*FG$4,0),IF(C521=2,IF(V521+V522+V523+V524+X521+X522+X523+X524=1,Cadeirante/30*FG$4,IF(V521+V522+V523+V524+X521+X522+X523+X524=2,Fixo/30*FG$4,IF(V521+V522+V523+V524+X521+X522+X523+X524&gt;2,Fixo/30*FG$4+(V521+V522+V523+V524+X521+X522+X523+X524-2)*Cadeirante/30*FG$4)))+(U521+U522+U523+W521+W522+W523)*Percapita/30*FG$4+(U524+W524)*Crechee/30*FG$4,IF(C521=1,IF(U521+U522+U523+V521+V522+V523+W521+W522+W523+X521+X522+X523&lt;=15,(U521+U522+U523+W521+W522+W523)*Percapita/30*FG$4,IF(U521+U522+U523+V521+V522+V523+W521+W522+W523+X521+X522+X523&gt;=16,Fixo/30*FG$4+(U521+U522+U523+V521+V522+V523+W521+W522+W523+X521+X522-16)*Percapita/30*FG$4))))))</f>
        <v>0</v>
      </c>
      <c r="FH521" s="177">
        <f>IF(C521=4,SUM(Y521+Y522+Y523+AA521+AA522+AA523)*Percapita/30*FH$4+(Z521+Z522+Z523+AB521+AB522+AB523)*Cadeirante/30*FH$4,IF(C521=3,IF(Y524+AA524=10,Fixo/30*FH$4+(Y521+Y522+Y523+AA521+AA522+AA523)*Percapita/30*FH$4+(Z524+AB524)*Cadeirante/30*FH$4,IF(Y524+AA524&lt;=9,(Y524+AA524)*Crechee/30*FH$4)+(Z524+AB524)*Cadeirante/30*FH$4+(Y521+Y522+Y523+AA521+AA522+AA523)*Percapita/30*FH$4)+IF(Y524+AA524&gt;=11,Fixo/30*FH$4+(Y524+AA524-10)*Crechee/30*FH$4,0),IF(C521=2,IF(Z521+Z522+Z523+Z524+AB521+AB522+AB523+AB524=1,Cadeirante/30*FH$4,IF(Z521+Z522+Z523+Z524+AB521+AB522+AB523+AB524=2,Fixo/30*FH$4,IF(Z521+Z522+Z523+Z524+AB521+AB522+AB523+AB524&gt;2,Fixo/30*FH$4+(Z521+Z522+Z523+Z524+AB521+AB522+AB523+AB524-2)*Cadeirante/30*FH$4)))+(Y521+Y522+Y523+AA521+AA522+AA523)*Percapita/30*FH$4+(Y524+AA524)*Crechee/30*FH$4,IF(C521=1,IF(Y521+Y522+Y523+Z521+Z522+Z523+AA521+AA522+AA523+AB521+AB522+AB523&lt;=15,(Y521+Y522+Y523+AA521+AA522+AA523)*Percapita/30*FH$4,IF(Y521+Y522+Y523+Z521+Z522+Z523+AA521+AA522+AA523+AB521+AB522+AB523&gt;=16,Fixo/30*FH$4+(Y521+Y522+Y523+Z521+Z522+Z523+AA521+AA522+AA523+AB521+AB522-16)*Percapita/30*FH$4))))))</f>
        <v>0</v>
      </c>
      <c r="FI521" s="177">
        <f>IF(C521=4,SUM(AC521+AC522+AC523+AE521+AE522+AE523)*Percapita/30*FI$4+(AD521+AD522+AD523+AF521+AF522+AF523)*Cadeirante/30*FI$4,IF(C521=3,IF(AC524+AE524=10,Fixo/30*FI$4+(AC521+AC522+AC523+AE521+AE522+AE523)*Percapita/30*FI$4+(AD524+AF524)*Cadeirante/30*FI$4,IF(AC524+AE524&lt;=9,(AC524+AE524)*Crechee/30*FI$4)+(AD524+AF524)*Cadeirante/30*FI$4+(AC521+AC522+AC523+AE521+AE522+AE523)*Percapita/30*FI$4)+IF(AC524+AE524&gt;=11,Fixo/30*FI$4+(AC524+AE524-10)*Crechee/30*FI$4,0),IF(C521=2,IF(AD521+AD522+AD523+AD524+AF521+AF522+AF523+AF524=1,Cadeirante/30*FI$4,IF(AD521+AD522+AD523+AD524+AF521+AF522+AF523+AF524=2,Fixo/30*FI$4,IF(AD521+AD522+AD523+AD524+AF521+AF522+AF523+AF524&gt;2,Fixo/30*FI$4+(AD521+AD522+AD523+AD524+AF521+AF522+AF523+AF524-2)*Cadeirante/30*FI$4)))+(AC521+AC522+AC523+AE521+AE522+AE523)*Percapita/30*FI$4+(AC524+AE524)*Crechee/30*FI$4,IF(C521=1,IF(AC521+AC522+AC523+AD521+AD522+AD523+AE521+AE522+AE523+AF521+AF522+AF523&lt;=15,(AC521+AC522+AC523+AE521+AE522+AE523)*Percapita/30*FI$4,IF(AC521+AC522+AC523+AD521+AD522+AD523+AE521+AE522+AE523+AF521+AF522+AF523&gt;=16,Fixo/30*FI$4+(AC521+AC522+AC523+AD521+AD522+AD523+AE521+AE522+AE523+AF521+AF522-16)*Percapita/30*FI$4))))))</f>
        <v>0</v>
      </c>
      <c r="FJ521" s="177">
        <f>IF(C521=4,SUM(AG521+AG522+AG523+AI521+AI522+AI523)*Percapita/30*FJ$4+(AH521+AH522+AH523+AJ521+AJ522+AJ523)*Cadeirante/30*FJ$4,IF(C521=3,IF(AG524+AI524=10,Fixo/30*FJ$4+(AG521+AG522+AG523+AI521+AI522+AI523)*Percapita/30*FJ$4+(AH524+AJ524)*Cadeirante/30*FJ$4,IF(AG524+AI524&lt;=9,(AG524+AI524)*Crechee/30*FJ$4)+(AH524+AJ524)*Cadeirante/30*FJ$4+(AG521+AG522+AG523+AI521+AI522+AI523)*Percapita/30*FJ$4)+IF(AG524+AI524&gt;=11,Fixo/30*FJ$4+(AG524+AI524-10)*Crechee/30*FJ$4,0),IF(C521=2,IF(AH521+AH522+AH523+AH524+AJ521+AJ522+AJ523+AJ524=1,Cadeirante/30*FJ$4,IF(AH521+AH522+AH523+AH524+AJ521+AJ522+AJ523+AJ524=2,Fixo/30*FJ$4,IF(AH521+AH522+AH523+AH524+AJ521+AJ522+AJ523+AJ524&gt;2,Fixo/30*FJ$4+(AH521+AH522+AH523+AH524+AJ521+AJ522+AJ523+AJ524-2)*Cadeirante/30*FJ$4)))+(AG521+AG522+AG523+AI521+AI522+AI523)*Percapita/30*FJ$4+(AG524+AI524)*Crechee/30*FJ$4,IF(C521=1,IF(AG521+AG522+AG523+AH521+AH522+AH523+AI521+AI522+AI523+AJ521+AJ522+AJ523&lt;=15,(AG521+AG522+AG523+AI521+AI522+AI523)*Percapita/30*FJ$4,IF(AG521+AG522+AG523+AH521+AH522+AH523+AI521+AI522+AI523+AJ521+AJ522+AJ523&gt;=16,Fixo/30*FJ$4+(AG521+AG522+AG523+AH521+AH522+AH523+AI521+AI522+AI523+AJ521+AJ522-16)*Percapita/30*FJ$4))))))</f>
        <v>0</v>
      </c>
      <c r="FK521" s="177">
        <f>IF(C521=4,SUM(AK521+AK522+AK523+AM521+AM522+AM523)*Percapita/30*FK$4+(AL521+AL522+AL523+AN521+AN522+AN523)*Cadeirante/30*FK$4,IF(C521=3,IF(AK524+AM524=10,Fixo/30*FK$4+(AK521+AK522+AK523+AM521+AM522+AM523)*Percapita/30*FK$4+(AL524+AN524)*Cadeirante/30*FK$4,IF(AK524+AM524&lt;=9,(AK524+AM524)*Crechee/30*FK$4)+(AL524+AN524)*Cadeirante/30*FK$4+(AK521+AK522+AK523+AM521+AM522+AM523)*Percapita/30*FK$4)+IF(AK524+AM524&gt;=11,Fixo/30*FK$4+(AK524+AM524-10)*Crechee/30*FK$4,0),IF(C521=2,IF(AL521+AL522+AL523+AL524+AN521+AN522+AN523+AN524=1,Cadeirante/30*FK$4,IF(AL521+AL522+AL523+AL524+AN521+AN522+AN523+AN524=2,Fixo/30*FK$4,IF(AL521+AL522+AL523+AL524+AN521+AN522+AN523+AN524&gt;2,Fixo/30*FK$4+(AL521+AL522+AL523+AL524+AN521+AN522+AN523+AN524-2)*Cadeirante/30*FK$4)))+(AK521+AK522+AK523+AM521+AM522+AM523)*Percapita/30*FK$4+(AK524+AM524)*Crechee/30*FK$4,IF(C521=1,IF(AK521+AK522+AK523+AL521+AL522+AL523+AM521+AM522+AM523+AN521+AN522+AN523&lt;=15,(AK521+AK522+AK523+AM521+AM522+AM523)*Percapita/30*FK$4,IF(AK521+AK522+AK523+AL521+AL522+AL523+AM521+AM522+AM523+AN521+AN522+AN523&gt;=16,Fixo/30*FK$4+(AK521+AK522+AK523+AL521+AL522+AL523+AM521+AM522+AM523+AN521+AN522-16)*Percapita/30*FK$4))))))</f>
        <v>0</v>
      </c>
      <c r="FL521" s="177">
        <f>IF(C521=4,SUM(AO521+AO522+AO523+AQ521+AQ522+AQ523)*Percapita/30*FL$4+(AP521+AP522+AP523+AR521+AR522+AR523)*Cadeirante/30*FL$4,IF(C521=3,IF(AO524+AQ524=10,Fixo/30*FL$4+(AO521+AO522+AO523+AQ521+AQ522+AQ523)*Percapita/30*FL$4+(AP524+AR524)*Cadeirante/30*FL$4,IF(AO524+AQ524&lt;=9,(AO524+AQ524)*Crechee/30*FL$4)+(AP524+AR524)*Cadeirante/30*FL$4+(AO521+AO522+AO523+AQ521+AQ522+AQ523)*Percapita/30*FL$4)+IF(AO524+AQ524&gt;=11,Fixo/30*FL$4+(AO524+AQ524-10)*Crechee/30*FL$4,0),IF(C521=2,IF(AP521+AP522+AP523+AP524+AR521+AR522+AR523+AR524=1,Cadeirante/30*FL$4,IF(AP521+AP522+AP523+AP524+AR521+AR522+AR523+AR524=2,Fixo/30*FL$4,IF(AP521+AP522+AP523+AP524+AR521+AR522+AR523+AR524&gt;2,Fixo/30*FL$4+(AP521+AP522+AP523+AP524+AR521+AR522+AR523+AR524-2)*Cadeirante/30*FL$4)))+(AO521+AO522+AO523+AQ521+AQ522+AQ523)*Percapita/30*FL$4+(AO524+AQ524)*Crechee/30*FL$4,IF(C521=1,IF(AO521+AO522+AO523+AP521+AP522+AP523+AQ521+AQ522+AQ523+AR521+AR522+AR523&lt;=15,(AO521+AO522+AO523+AQ521+AQ522+AQ523)*Percapita/30*FL$4,IF(AO521+AO522+AO523+AP521+AP522+AP523+AQ521+AQ522+AQ523+AR521+AR522+AR523&gt;=16,Fixo/30*FL$4+(AO521+AO522+AO523+AP521+AP522+AP523+AQ521+AQ522+AQ523+AR521+AR522-16)*Percapita/30*FL$4))))))</f>
        <v>0</v>
      </c>
      <c r="FM521" s="177">
        <f>IF(C521=4,SUM(AS521+AS522+AS523+AU521+AU522+AU523)*Percapita/30*FM$4+(AT521+AT522+AT523+AV521+AV522+AV523)*Cadeirante/30*FM$4,IF(C521=3,IF(AS524+AU524=10,Fixo/30*FM$4+(AS521+AS522+AS523+AU521+AU522+AU523)*Percapita/30*FM$4+(AT524+AV524)*Cadeirante/30*FM$4,IF(AS524+AU524&lt;=9,(AS524+AU524)*Crechee/30*FM$4)+(AT524+AV524)*Cadeirante/30*FM$4+(AS521+AS522+AS523+AU521+AU522+AU523)*Percapita/30*FM$4)+IF(AS524+AU524&gt;=11,Fixo/30*FM$4+(AS524+AU524-10)*Crechee/30*FM$4,0),IF(C521=2,IF(AT521+AT522+AT523+AT524+AV521+AV522+AV523+AV524=1,Cadeirante/30*FM$4,IF(AT521+AT522+AT523+AT524+AV521+AV522+AV523+AV524=2,Fixo/30*FM$4,IF(AT521+AT522+AT523+AT524+AV521+AV522+AV523+AV524&gt;2,Fixo/30*FM$4+(AT521+AT522+AT523+AT524+AV521+AV522+AV523+AV524-2)*Cadeirante/30*FM$4)))+(AS521+AS522+AS523+AU521+AU522+AU523)*Percapita/30*FM$4+(AS524+AU524)*Crechee/30*FM$4,IF(C521=1,IF(AS521+AS522+AS523+AT521+AT522+AT523+AU521+AU522+AU523+AV521+AV522+AV523&lt;=15,(AS521+AS522+AS523+AU521+AU522+AU523)*Percapita/30*FM$4,IF(AS521+AS522+AS523+AT521+AT522+AT523+AU521+AU522+AU523+AV521+AV522+AV523&gt;=16,Fixo/30*FM$4+(AS521+AS522+AS523+AT521+AT522+AT523+AU521+AU522+AU523+AV521+AV522-16)*Percapita/30*FM$4))))))</f>
        <v>0</v>
      </c>
      <c r="FN521" s="177">
        <f>IF(C521=4,SUM(AW521+AW522+AW523+AY521+AY522+AY523)*Percapita/30*FN$4+(AX521+AX522+AX523+AZ521+AZ522+AZ523)*Cadeirante/30*FN$4,IF(C521=3,IF(AW524+AY524=10,Fixo/30*FN$4+(AW521+AW522+AW523+AY521+AY522+AY523)*Percapita/30*FN$4+(AX524+AZ524)*Cadeirante/30*FN$4,IF(AW524+AY524&lt;=9,(AW524+AY524)*Crechee/30*FN$4)+(AX524+AZ524)*Cadeirante/30*FN$4+(AW521+AW522+AW523+AY521+AY522+AY523)*Percapita/30*FN$4)+IF(AW524+AY524&gt;=11,Fixo/30*FN$4+(AW524+AY524-10)*Crechee/30*FN$4,0),IF(C521=2,IF(AX521+AX522+AX523+AX524+AZ521+AZ522+AZ523+AZ524=1,Cadeirante/30*FN$4,IF(AX521+AX522+AX523+AX524+AZ521+AZ522+AZ523+AZ524=2,Fixo/30*FN$4,IF(AX521+AX522+AX523+AX524+AZ521+AZ522+AZ523+AZ524&gt;2,Fixo/30*FN$4+(AX521+AX522+AX523+AX524+AZ521+AZ522+AZ523+AZ524-2)*Cadeirante/30*FN$4)))+(AW521+AW522+AW523+AY521+AY522+AY523)*Percapita/30*FN$4+(AW524+AY524)*Crechee/30*FN$4,IF(C521=1,IF(AW521+AW522+AW523+AX521+AX522+AX523+AY521+AY522+AY523+AZ521+AZ522+AZ523&lt;=15,(AW521+AW522+AW523+AY521+AY522+AY523)*Percapita/30*FN$4,IF(AW521+AW522+AW523+AX521+AX522+AX523+AY521+AY522+AY523+AZ521+AZ522+AZ523&gt;=16,Fixo/30*FN$4+(AW521+AW522+AW523+AX521+AX522+AX523+AY521+AY522+AY523+AZ521+AZ522-16)*Percapita/30*FN$4))))))</f>
        <v>0</v>
      </c>
      <c r="FO521" s="177">
        <f>IF(C521=4,SUM(BA521+BA522+BA523+BC521+BC522+BC523)*Percapita/30*FO$4+(BB521+BB522+BB523+BD521+BD522+BD523)*Cadeirante/30*FO$4,IF(C521=3,IF(BA524+BC524=10,Fixo/30*FO$4+(BA521+BA522+BA523+BC521+BC522+BC523)*Percapita/30*FO$4+(BB524+BD524)*Cadeirante/30*FO$4,IF(BA524+BC524&lt;=9,(BA524+BC524)*Crechee/30*FO$4)+(BB524+BD524)*Cadeirante/30*FO$4+(BA521+BA522+BA523+BC521+BC522+BC523)*Percapita/30*FO$4)+IF(BA524+BC524&gt;=11,Fixo/30*FO$4+(BA524+BC524-10)*Crechee/30*FO$4,0),IF(C521=2,IF(BB521+BB522+BB523+BB524+BD521+BD522+BD523+BD524=1,Cadeirante/30*FO$4,IF(BB521+BB522+BB523+BB524+BD521+BD522+BD523+BD524=2,Fixo/30*FO$4,IF(BB521+BB522+BB523+BB524+BD521+BD522+BD523+BD524&gt;2,Fixo/30*FO$4+(BB521+BB522+BB523+BB524+BD521+BD522+BD523+BD524-2)*Cadeirante/30*FO$4)))+(BA521+BA522+BA523+BC521+BC522+BC523)*Percapita/30*FO$4+(BA524+BC524)*Crechee/30*FO$4,IF(C521=1,IF(BA521+BA522+BA523+BB521+BB522+BB523+BC521+BC522+BC523+BD521+BD522+BD523&lt;=15,(BA521+BA522+BA523+BC521+BC522+BC523)*Percapita/30*FO$4,IF(BA521+BA522+BA523+BB521+BB522+BB523+BC521+BC522+BC523+BD521+BD522+BD523&gt;=16,Fixo/30*FO$4+(BA521+BA522+BA523+BB521+BB522+BB523+BC521+BC522+BC523+BD521+BD522-16)*Percapita/30*FO$4))))))</f>
        <v>0</v>
      </c>
      <c r="FP521" s="177">
        <f>IF(C521=4,SUM(BE521+BE522+BE523+BG521+BG522+BG523)*Percapita/30*FP$4+(BF521+BF522+BF523+BH521+BH522+BH523)*Cadeirante/30*FP$4,IF(C521=3,IF(BE524+BG524=10,Fixo/30*FP$4+(BE521+BE522+BE523+BG521+BG522+BG523)*Percapita/30*FP$4+(BF524+BH524)*Cadeirante/30*FP$4,IF(BE524+BG524&lt;=9,(BE524+BG524)*Crechee/30*FP$4)+(BF524+BH524)*Cadeirante/30*FP$4+(BE521+BE522+BE523+BG521+BG522+BG523)*Percapita/30*FP$4)+IF(BE524+BG524&gt;=11,Fixo/30*FP$4+(BE524+BG524-10)*Crechee/30*FP$4,0),IF(C521=2,IF(BF521+BF522+BF523+BF524+BH521+BH522+BH523+BH524=1,Cadeirante/30*FP$4,IF(BF521+BF522+BF523+BF524+BH521+BH522+BH523+BH524=2,Fixo/30*FP$4,IF(BF521+BF522+BF523+BF524+BH521+BH522+BH523+BH524&gt;2,Fixo/30*FP$4+(BF521+BF522+BF523+BF524+BH521+BH522+BH523+BH524-2)*Cadeirante/30*FP$4)))+(BE521+BE522+BE523+BG521+BG522+BG523)*Percapita/30*FP$4+(BE524+BG524)*Crechee/30*FP$4,IF(C521=1,IF(BE521+BE522+BE523+BF521+BF522+BF523+BG521+BG522+BG523+BH521+BH522+BH523&lt;=15,(BE521+BE522+BE523+BG521+BG522+BG523)*Percapita/30*FP$4,IF(BE521+BE522+BE523+BF521+BF522+BF523+BG521+BG522+BG523+BH521+BH522+BH523&gt;=16,Fixo/30*FP$4+(BE521+BE522+BE523+BF521+BF522+BF523+BG521+BG522+BG523+BH521+BH522-16)*Percapita/30*FP$4))))))</f>
        <v>0</v>
      </c>
      <c r="FQ521" s="177">
        <f>IF(C521=4,SUM(BI521+BI522+BI523+BK521+BK522+BK523)*Percapita/30*FQ$4+(BJ521+BJ522+BJ523+BL521+BL522+BL523)*Cadeirante/30*FQ$4,IF(C521=3,IF(BI524+BK524=10,Fixo/30*FQ$4+(BI521+BI522+BI523+BK521+BK522+BK523)*Percapita/30*FQ$4+(BJ524+BL524)*Cadeirante/30*FQ$4,IF(BI524+BK524&lt;=9,(BI524+BK524)*Crechee/30*FQ$4)+(BJ524+BL524)*Cadeirante/30*FQ$4+(BI521+BI522+BI523+BK521+BK522+BK523)*Percapita/30*FQ$4)+IF(BI524+BK524&gt;=11,Fixo/30*FQ$4+(BI524+BK524-10)*Crechee/30*FQ$4,0),IF(C521=2,IF(BJ521+BJ522+BJ523+BJ524+BL521+BL522+BL523+BL524=1,Cadeirante/30*FQ$4,IF(BJ521+BJ522+BJ523+BJ524+BL521+BL522+BL523+BL524=2,Fixo/30*FQ$4,IF(BJ521+BJ522+BJ523+BJ524+BL521+BL522+BL523+BL524&gt;2,Fixo/30*FQ$4+(BJ521+BJ522+BJ523+BJ524+BL521+BL522+BL523+BL524-2)*Cadeirante/30*FQ$4)))+(BI521+BI522+BI523+BK521+BK522+BK523)*Percapita/30*FQ$4+(BI524+BK524)*Crechee/30*FQ$4,IF(C521=1,IF(BI521+BI522+BI523+BJ521+BJ522+BJ523+BK521+BK522+BK523+BL521+BL522+BL523&lt;=15,(BI521+BI522+BI523+BK521+BK522+BK523)*Percapita/30*FQ$4,IF(BI521+BI522+BI523+BJ521+BJ522+BJ523+BK521+BK522+BK523+BL521+BL522+BL523&gt;=16,Fixo/30*FQ$4+(BI521+BI522+BI523+BJ521+BJ522+BJ523+BK521+BK522+BK523+BL521+BL522-16)*Percapita/30*FQ$4))))))</f>
        <v>0</v>
      </c>
      <c r="FR521" s="177">
        <f>IF(C521=4,SUM(BM521+BM522+BM523+BO521+BO522+BO523)*Percapita/30*FR$4+(BN521+BN522+BN523+BP521+BP522+BP523)*Cadeirante/30*FR$4,IF(C521=3,IF(BM524+BO524=10,Fixo/30*FR$4+(BM521+BM522+BM523+BO521+BO522+BO523)*Percapita/30*FR$4+(BN524+BP524)*Cadeirante/30*FR$4,IF(BM524+BO524&lt;=9,(BM524+BO524)*Crechee/30*FR$4)+(BN524+BP524)*Cadeirante/30*FR$4+(BM521+BM522+BM523+BO521+BO522+BO523)*Percapita/30*FR$4)+IF(BM524+BO524&gt;=11,Fixo/30*FR$4+(BM524+BO524-10)*Crechee/30*FR$4,0),IF(C521=2,IF(BN521+BN522+BN523+BN524+BP521+BP522+BP523+BP524=1,Cadeirante/30*FR$4,IF(BN521+BN522+BN523+BN524+BP521+BP522+BP523+BP524=2,Fixo/30*FR$4,IF(BN521+BN522+BN523+BN524+BP521+BP522+BP523+BP524&gt;2,Fixo/30*FR$4+(BN521+BN522+BN523+BN524+BP521+BP522+BP523+BP524-2)*Cadeirante/30*FR$4)))+(BM521+BM522+BM523+BO521+BO522+BO523)*Percapita/30*FR$4+(BM524+BO524)*Crechee/30*FR$4,IF(C521=1,IF(BM521+BM522+BM523+BN521+BN522+BN523+BO521+BO522+BO523+BP521+BP522+BP523&lt;=15,(BM521+BM522+BM523+BO521+BO522+BO523)*Percapita/30*FR$4,IF(BM521+BM522+BM523+BN521+BN522+BN523+BO521+BO522+BO523+BP521+BP522+BP523&gt;=16,Fixo/30*FR$4+(BM521+BM522+BM523+BN521+BN522+BN523+BO521+BO522+BO523+BP521+BP522-16)*Percapita/30*FR$4))))))</f>
        <v>0</v>
      </c>
      <c r="FS521" s="177">
        <f>IF(C521=4,SUM(BQ521+BQ522+BQ523+BS521+BS522+BS523)*Percapita/30*FS$4+(BR521+BR522+BR523+BT521+BT522+BT523)*Cadeirante/30*FS$4,IF(C521=3,IF(BQ524+BS524=10,Fixo/30*FS$4+(BQ521+BQ522+BQ523+BS521+BS522+BS523)*Percapita/30*FS$4+(BR524+BT524)*Cadeirante/30*FS$4,IF(BQ524+BS524&lt;=9,(BQ524+BS524)*Crechee/30*FS$4)+(BR524+BT524)*Cadeirante/30*FS$4+(BQ521+BQ522+BQ523+BS521+BS522+BS523)*Percapita/30*FS$4)+IF(BQ524+BS524&gt;=11,Fixo/30*FS$4+(BQ524+BS524-10)*Crechee/30*FS$4,0),IF(C521=2,IF(BR521+BR522+BR523+BR524+BT521+BT522+BT523+BT524=1,Cadeirante/30*FS$4,IF(BR521+BR522+BR523+BR524+BT521+BT522+BT523+BT524=2,Fixo/30*FS$4,IF(BR521+BR522+BR523+BR524+BT521+BT522+BT523+BT524&gt;2,Fixo/30*FS$4+(BR521+BR522+BR523+BR524+BT521+BT522+BT523+BT524-2)*Cadeirante/30*FS$4)))+(BQ521+BQ522+BQ523+BS521+BS522+BS523)*Percapita/30*FS$4+(BQ524+BS524)*Crechee/30*FS$4,IF(C521=1,IF(BQ521+BQ522+BQ523+BR521+BR522+BR523+BS521+BS522+BS523+BT521+BT522+BT523&lt;=15,(BQ521+BQ522+BQ523+BS521+BS522+BS523)*Percapita/30*FS$4,IF(BQ521+BQ522+BQ523+BR521+BR522+BR523+BS521+BS522+BS523+BT521+BT522+BT523&gt;=16,Fixo/30*FS$4+(BQ521+BQ522+BQ523+BR521+BR522+BR523+BS521+BS522+BS523+BT521+BT522-16)*Percapita/30*FS$4))))))</f>
        <v>0</v>
      </c>
      <c r="FT521" s="177">
        <f>IF(C521=4,SUM(BU521+BU522+BU523+BW521+BW522+BW523)*Percapita/30*FT$4+(BV521+BV522+BV523+BX521+BX522+BX523)*Cadeirante/30*FT$4,IF(C521=3,IF(BU524+BW524=10,Fixo/30*FT$4+(BU521+BU522+BU523+BW521+BW522+BW523)*Percapita/30*FT$4+(BV524+BX524)*Cadeirante/30*FT$4,IF(BU524+BW524&lt;=9,(BU524+BW524)*Crechee/30*FT$4)+(BV524+BX524)*Cadeirante/30*FT$4+(BU521+BU522+BU523+BW521+BW522+BW523)*Percapita/30*FT$4)+IF(BU524+BW524&gt;=11,Fixo/30*FT$4+(BU524+BW524-10)*Crechee/30*FT$4,0),IF(C521=2,IF(BV521+BV522+BV523+BV524+BX521+BX522+BX523+BX524=1,Cadeirante/30*FT$4,IF(BV521+BV522+BV523+BV524+BX521+BX522+BX523+BX524=2,Fixo/30*FT$4,IF(BV521+BV522+BV523+BV524+BX521+BX522+BX523+BX524&gt;2,Fixo/30*FT$4+(BV521+BV522+BV523+BV524+BX521+BX522+BX523+BX524-2)*Cadeirante/30*FT$4)))+(BU521+BU522+BU523+BW521+BW522+BW523)*Percapita/30*FT$4+(BU524+BW524)*Crechee/30*FT$4,IF(C521=1,IF(BU521+BU522+BU523+BV521+BV522+BV523+BW521+BW522+BW523+BX521+BX522+BX523&lt;=15,(BU521+BU522+BU523+BW521+BW522+BW523)*Percapita/30*FT$4,IF(BU521+BU522+BU523+BV521+BV522+BV523+BW521+BW522+BW523+BX521+BX522+BX523&gt;=16,Fixo/30*FT$4+(BU521+BU522+BU523+BV521+BV522+BV523+BW521+BW522+BW523+BX521+BX522-16)*Percapita/30*FT$4))))))</f>
        <v>0</v>
      </c>
      <c r="FU521" s="177">
        <f>IF(C521=4,SUM(BY521+BY522+BY523+CA521+CA522+CA523)*Percapita/30*FU$4+(BZ521+BZ522+BZ523+CB521+CB522+CB523)*Cadeirante/30*FU$4,IF(C521=3,IF(BY524+CA524=10,Fixo/30*FU$4+(BY521+BY522+BY523+CA521+CA522+CA523)*Percapita/30*FU$4+(BZ524+CB524)*Cadeirante/30*FU$4,IF(BY524+CA524&lt;=9,(BY524+CA524)*Crechee/30*FU$4)+(BZ524+CB524)*Cadeirante/30*FU$4+(BY521+BY522+BY523+CA521+CA522+CA523)*Percapita/30*FU$4)+IF(BY524+CA524&gt;=11,Fixo/30*FU$4+(BY524+CA524-10)*Crechee/30*FU$4,0),IF(C521=2,IF(BZ521+BZ522+BZ523+BZ524+CB521+CB522+CB523+CB524=1,Cadeirante/30*FU$4,IF(BZ521+BZ522+BZ523+BZ524+CB521+CB522+CB523+CB524=2,Fixo/30*FU$4,IF(BZ521+BZ522+BZ523+BZ524+CB521+CB522+CB523+CB524&gt;2,Fixo/30*FU$4+(BZ521+BZ522+BZ523+BZ524+CB521+CB522+CB523+CB524-2)*Cadeirante/30*FU$4)))+(BY521+BY522+BY523+CA521+CA522+CA523)*Percapita/30*FU$4+(BY524+CA524)*Crechee/30*FU$4,IF(C521=1,IF(BY521+BY522+BY523+BZ521+BZ522+BZ523+CA521+CA522+CA523+CB521+CB522+CB523&lt;=15,(BY521+BY522+BY523+CA521+CA522+CA523)*Percapita/30*FU$4,IF(BY521+BY522+BY523+BZ521+BZ522+BZ523+CA521+CA522+CA523+CB521+CB522+CB523&gt;=16,Fixo/30*FU$4+(BY521+BY522+BY523+BZ521+BZ522+BZ523+CA521+CA522+CA523+CB521+CB522-16)*Percapita/30*FU$4))))))</f>
        <v>0</v>
      </c>
      <c r="FV521" s="177">
        <f>IF(C521=4,SUM(CC521+CC522+CC523+CE521+CE522+CE523)*Percapita/30*FV$4+(CD521+CD522+CD523+CF521+CF522+CF523)*Cadeirante/30*FV$4,IF(C521=3,IF(CC524+CE524=10,Fixo/30*FV$4+(CC521+CC522+CC523+CE521+CE522+CE523)*Percapita/30*FV$4+(CD524+CF524)*Cadeirante/30*FV$4,IF(CC524+CE524&lt;=9,(CC524+CE524)*Crechee/30*FV$4)+(CD524+CF524)*Cadeirante/30*FV$4+(CC521+CC522+CC523+CE521+CE522+CE523)*Percapita/30*FV$4)+IF(CC524+CE524&gt;=11,Fixo/30*FV$4+(CC524+CE524-10)*Crechee/30*FV$4,0),IF(C521=2,IF(CD521+CD522+CD523+CD524+CF521+CF522+CF523+CF524=1,Cadeirante/30*FV$4,IF(CD521+CD522+CD523+CD524+CF521+CF522+CF523+CF524=2,Fixo/30*FV$4,IF(CD521+CD522+CD523+CD524+CF521+CF522+CF523+CF524&gt;2,Fixo/30*FV$4+(CD521+CD522+CD523+CD524+CF521+CF522+CF523+CF524-2)*Cadeirante/30*FV$4)))+(CC521+CC522+CC523+CE521+CE522+CE523)*Percapita/30*FV$4+(CC524+CE524)*Crechee/30*FV$4,IF(C521=1,IF(CC521+CC522+CC523+CD521+CD522+CD523+CE521+CE522+CE523+CF521+CF522+CF523&lt;=15,(CC521+CC522+CC523+CE521+CE522+CE523)*Percapita/30*FV$4,IF(CC521+CC522+CC523+CD521+CD522+CD523+CE521+CE522+CE523+CF521+CF522+CF523&gt;=16,Fixo/30*FV$4+(CC521+CC522+CC523+CD521+CD522+CD523+CE521+CE522+CE523+CF521+CF522-16)*Percapita/30*FV$4))))))</f>
        <v>0</v>
      </c>
      <c r="FW521" s="177">
        <f>IF(C521=4,SUM(CG521+CG522+CG523+CI521+CI522+CI523)*Percapita/30*FW$4+(CH521+CH522+CH523+CJ521+CJ522+CJ523)*Cadeirante/30*FW$4,IF(C521=3,IF(CG524+CI524=10,Fixo/30*FW$4+(CG521+CG522+CG523+CI521+CI522+CI523)*Percapita/30*FW$4+(CH524+CJ524)*Cadeirante/30*FW$4,IF(CG524+CI524&lt;=9,(CG524+CI524)*Crechee/30*FW$4)+(CH524+CJ524)*Cadeirante/30*FW$4+(CG521+CG522+CG523+CI521+CI522+CI523)*Percapita/30*FW$4)+IF(CG524+CI524&gt;=11,Fixo/30*FW$4+(CG524+CI524-10)*Crechee/30*FW$4,0),IF(C521=2,IF(CH521+CH522+CH523+CH524+CJ521+CJ522+CJ523+CJ524=1,Cadeirante/30*FW$4,IF(CH521+CH522+CH523+CH524+CJ521+CJ522+CJ523+CJ524=2,Fixo/30*FW$4,IF(CH521+CH522+CH523+CH524+CJ521+CJ522+CJ523+CJ524&gt;2,Fixo/30*FW$4+(CH521+CH522+CH523+CH524+CJ521+CJ522+CJ523+CJ524-2)*Cadeirante/30*FW$4)))+(CG521+CG522+CG523+CI521+CI522+CI523)*Percapita/30*FW$4+(CG524+CI524)*Crechee/30*FW$4,IF(C521=1,IF(CG521+CG522+CG523+CH521+CH522+CH523+CI521+CI522+CI523+CJ521+CJ522+CJ523&lt;=15,(CG521+CG522+CG523+CI521+CI522+CI523)*Percapita/30*FW$4,IF(CG521+CG522+CG523+CH521+CH522+CH523+CI521+CI522+CI523+CJ521+CJ522+CJ523&gt;=16,Fixo/30*FW$4+(CG521+CG522+CG523+CH521+CH522+CH523+CI521+CI522+CI523+CJ521+CJ522-16)*Percapita/30*FW$4))))))</f>
        <v>0</v>
      </c>
      <c r="FX521" s="177">
        <f>IF(C521=4,SUM(CK521+CK522+CK523+CM521+CM522+CM523)*Percapita/30*FX$4+(CL521+CL522+CL523+CN521+CN522+CN523)*Cadeirante/30*FX$4,IF(C521=3,IF(CK524+CM524=10,Fixo/30*FX$4+(CK521+CK522+CK523+CM521+CM522+CM523)*Percapita/30*FX$4+(CL524+CN524)*Cadeirante/30*FX$4,IF(CK524+CM524&lt;=9,(CK524+CM524)*Crechee/30*FX$4)+(CL524+CN524)*Cadeirante/30*FX$4+(CK521+CK522+CK523+CM521+CM522+CM523)*Percapita/30*FX$4)+IF(CK524+CM524&gt;=11,Fixo/30*FX$4+(CK524+CM524-10)*Crechee/30*FX$4,0),IF(C521=2,IF(CL521+CL522+CL523+CL524+CN521+CN522+CN523+CN524=1,Cadeirante/30*FX$4,IF(CL521+CL522+CL523+CL524+CN521+CN522+CN523+CN524=2,Fixo/30*FX$4,IF(CL521+CL522+CL523+CL524+CN521+CN522+CN523+CN524&gt;2,Fixo/30*FX$4+(CL521+CL522+CL523+CL524+CN521+CN522+CN523+CN524-2)*Cadeirante/30*FX$4)))+(CK521+CK522+CK523+CM521+CM522+CM523)*Percapita/30*FX$4+(CK524+CM524)*Crechee/30*FX$4,IF(C521=1,IF(CK521+CK522+CK523+CL521+CL522+CL523+CM521+CM522+CM523+CN521+CN522+CN523&lt;=15,(CK521+CK522+CK523+CM521+CM522+CM523)*Percapita/30*FX$4,IF(CK521+CK522+CK523+CL521+CL522+CL523+CM521+CM522+CM523+CN521+CN522+CN523&gt;=16,Fixo/30*FX$4+(CK521+CK522+CK523+CL521+CL522+CL523+CM521+CM522+CM523+CN521+CN522-16)*Percapita/30*FX$4))))))</f>
        <v>0</v>
      </c>
      <c r="FY521" s="177">
        <f>IF(C521=4,SUM(CO521+CO522+CO523+CQ521+CQ522+CQ523)*Percapita/30*FY$4+(CP521+CP522+CP523+CR521+CR522+CR523)*Cadeirante/30*FY$4,IF(C521=3,IF(CO524+CQ524=10,Fixo/30*FY$4+(CO521+CO522+CO523+CQ521+CQ522+CQ523)*Percapita/30*FY$4+(CP524+CR524)*Cadeirante/30*FY$4,IF(CO524+CQ524&lt;=9,(CO524+CQ524)*Crechee/30*FY$4)+(CP524+CR524)*Cadeirante/30*FY$4+(CO521+CO522+CO523+CQ521+CQ522+CQ523)*Percapita/30*FY$4)+IF(CO524+CQ524&gt;=11,Fixo/30*FY$4+(CO524+CQ524-10)*Crechee/30*FY$4,0),IF(C521=2,IF(CP521+CP522+CP523+CP524+CR521+CR522+CR523+CR524=1,Cadeirante/30*FY$4,IF(CP521+CP522+CP523+CP524+CR521+CR522+CR523+CR524=2,Fixo/30*FY$4,IF(CP521+CP522+CP523+CP524+CR521+CR522+CR523+CR524&gt;2,Fixo/30*FY$4+(CP521+CP522+CP523+CP524+CR521+CR522+CR523+CR524-2)*Cadeirante/30*FY$4)))+(CO521+CO522+CO523+CQ521+CQ522+CQ523)*Percapita/30*FY$4+(CO524+CQ524)*Crechee/30*FY$4,IF(C521=1,IF(CO521+CO522+CO523+CP521+CP522+CP523+CQ521+CQ522+CQ523+CR521+CR522+CR523&lt;=15,(CO521+CO522+CO523+CQ521+CQ522+CQ523)*Percapita/30*FY$4,IF(CO521+CO522+CO523+CP521+CP522+CP523+CQ521+CQ522+CQ523+CR521+CR522+CR523&gt;=16,Fixo/30*FY$4+(CO521+CO522+CO523+CP521+CP522+CP523+CQ521+CQ522+CQ523+CR521+CR522-16)*Percapita/30*FY$4))))))</f>
        <v>0</v>
      </c>
      <c r="FZ521" s="177">
        <f>IF(C521=4,SUM(CS521+CS522+CS523+CU521+CU522+CU523)*Percapita/30*FZ$4+(CT521+CT522+CT523+CV521+CV522+CV523)*Cadeirante/30*FZ$4,IF(C521=3,IF(CS524+CU524=10,Fixo/30*FZ$4+(CS521+CS522+CS523+CU521+CU522+CU523)*Percapita/30*FZ$4+(CT524+CV524)*Cadeirante/30*FZ$4,IF(CS524+CU524&lt;=9,(CS524+CU524)*Crechee/30*FZ$4)+(CT524+CV524)*Cadeirante/30*FZ$4+(CS521+CS522+CS523+CU521+CU522+CU523)*Percapita/30*FZ$4)+IF(CS524+CU524&gt;=11,Fixo/30*FZ$4+(CS524+CU524-10)*Crechee/30*FZ$4,0),IF(C521=2,IF(CT521+CT522+CT523+CT524+CV521+CV522+CV523+CV524=1,Cadeirante/30*FZ$4,IF(CT521+CT522+CT523+CT524+CV521+CV522+CV523+CV524=2,Fixo/30*FZ$4,IF(CT521+CT522+CT523+CT524+CV521+CV522+CV523+CV524&gt;2,Fixo/30*FZ$4+(CT521+CT522+CT523+CT524+CV521+CV522+CV523+CV524-2)*Cadeirante/30*FZ$4)))+(CS521+CS522+CS523+CU521+CU522+CU523)*Percapita/30*FZ$4+(CS524+CU524)*Crechee/30*FZ$4,IF(C521=1,IF(CS521+CS522+CS523+CT521+CT522+CT523+CU521+CU522+CU523+CV521+CV522+CV523&lt;=15,(CS521+CS522+CS523+CU521+CU522+CU523)*Percapita/30*FZ$4,IF(CS521+CS522+CS523+CT521+CT522+CT523+CU521+CU522+CU523+CV521+CV522+CV523&gt;=16,Fixo/30*FZ$4+(CS521+CS522+CS523+CT521+CT522+CT523+CU521+CU522+CU523+CV521+CV522-16)*Percapita/30*FZ$4))))))</f>
        <v>0</v>
      </c>
      <c r="GA521" s="177">
        <f>IF(C521=4,SUM(CW521+CW522+CW523+CY521+CY522+CY523)*Percapita/30*GA$4+(CX521+CX522+CX523+CZ521+CZ522+CZ523)*Cadeirante/30*GA$4,IF(C521=3,IF(CW524+CY524=10,Fixo/30*GA$4+(CW521+CW522+CW523+CY521+CY522+CY523)*Percapita/30*GA$4+(CX524+CZ524)*Cadeirante/30*GA$4,IF(CW524+CY524&lt;=9,(CW524+CY524)*Crechee/30*GA$4)+(CX524+CZ524)*Cadeirante/30*GA$4+(CW521+CW522+CW523+CY521+CY522+CY523)*Percapita/30*GA$4)+IF(CW524+CY524&gt;=11,Fixo/30*GA$4+(CW524+CY524-10)*Crechee/30*GA$4,0),IF(C521=2,IF(CX521+CX522+CX523+CX524+CZ521+CZ522+CZ523+CZ524=1,Cadeirante/30*GA$4,IF(CX521+CX522+CX523+CX524+CZ521+CZ522+CZ523+CZ524=2,Fixo/30*GA$4,IF(CX521+CX522+CX523+CX524+CZ521+CZ522+CZ523+CZ524&gt;2,Fixo/30*GA$4+(CX521+CX522+CX523+CX524+CZ521+CZ522+CZ523+CZ524-2)*Cadeirante/30*GA$4)))+(CW521+CW522+CW523+CY521+CY522+CY523)*Percapita/30*GA$4+(CW524+CY524)*Crechee/30*GA$4,IF(C521=1,IF(CW521+CW522+CW523+CX521+CX522+CX523+CY521+CY522+CY523+CZ521+CZ522+CZ523&lt;=15,(CW521+CW522+CW523+CY521+CY522+CY523)*Percapita/30*GA$4,IF(CW521+CW522+CW523+CX521+CX522+CX523+CY521+CY522+CY523+CZ521+CZ522+CZ523&gt;=16,Fixo/30*GA$4+(CW521+CW522+CW523+CX521+CX522+CX523+CY521+CY522+CY523+CZ521+CZ522-16)*Percapita/30*GA$4))))))</f>
        <v>0</v>
      </c>
      <c r="GB521" s="177">
        <f>IF(C521=4,SUM(DA521+DA522+DA523+DC521+DC522+DC523)*Percapita/30*GB$4+(DB521+DB522+DB523+DD521+DD522+DD523)*Cadeirante/30*GB$4,IF(C521=3,IF(DA524+DC524=10,Fixo/30*GB$4+(DA521+DA522+DA523+DC521+DC522+DC523)*Percapita/30*GB$4+(DB524+DD524)*Cadeirante/30*GB$4,IF(DA524+DC524&lt;=9,(DA524+DC524)*Crechee/30*GB$4)+(DB524+DD524)*Cadeirante/30*GB$4+(DA521+DA522+DA523+DC521+DC522+DC523)*Percapita/30*GB$4)+IF(DA524+DC524&gt;=11,Fixo/30*GB$4+(DA524+DC524-10)*Crechee/30*GB$4,0),IF(C521=2,IF(DB521+DB522+DB523+DB524+DD521+DD522+DD523+DD524=1,Cadeirante/30*GB$4,IF(DB521+DB522+DB523+DB524+DD521+DD522+DD523+DD524=2,Fixo/30*GB$4,IF(DB521+DB522+DB523+DB524+DD521+DD522+DD523+DD524&gt;2,Fixo/30*GB$4+(DB521+DB522+DB523+DB524+DD521+DD522+DD523+DD524-2)*Cadeirante/30*GB$4)))+(DA521+DA522+DA523+DC521+DC522+DC523)*Percapita/30*GB$4+(DA524+DC524)*Crechee/30*GB$4,IF(C521=1,IF(DA521+DA522+DA523+DB521+DB522+DB523+DC521+DC522+DC523+DD521+DD522+DD523&lt;=15,(DA521+DA522+DA523+DC521+DC522+DC523)*Percapita/30*GB$4,IF(DA521+DA522+DA523+DB521+DB522+DB523+DC521+DC522+DC523+DD521+DD522+DD523&gt;=16,Fixo/30*GB$4+(DA521+DA522+DA523+DB521+DB522+DB523+DC521+DC522+DC523+DD521+DD522-16)*Percapita/30*GB$4))))))</f>
        <v>0</v>
      </c>
      <c r="GC521" s="177">
        <f>IF(C521=4,SUM(DE521+DE522+DE523+DG521+DG522+DG523)*Percapita/30*GC$4+(DF521+DF522+DF523+DH521+DH522+DH523)*Cadeirante/30*GC$4,IF(C521=3,IF(DE524+DG524=10,Fixo/30*GC$4+(DE521+DE522+DE523+DG521+DG522+DG523)*Percapita/30*GC$4+(DF524+DH524)*Cadeirante/30*GC$4,IF(DE524+DG524&lt;=9,(DE524+DG524)*Crechee/30*GC$4)+(DF524+DH524)*Cadeirante/30*GC$4+(DE521+DE522+DE523+DG521+DG522+DG523)*Percapita/30*GC$4)+IF(DE524+DG524&gt;=11,Fixo/30*GC$4+(DE524+DG524-10)*Crechee/30*GC$4,0),IF(C521=2,IF(DF521+DF522+DF523+DF524+DH521+DH522+DH523+DH524=1,Cadeirante/30*GC$4,IF(DF521+DF522+DF523+DF524+DH521+DH522+DH523+DH524=2,Fixo/30*GC$4,IF(DF521+DF522+DF523+DF524+DH521+DH522+DH523+DH524&gt;2,Fixo/30*GC$4+(DF521+DF522+DF523+DF524+DH521+DH522+DH523+DH524-2)*Cadeirante/30*GC$4)))+(DE521+DE522+DE523+DG521+DG522+DG523)*Percapita/30*GC$4+(DE524+DG524)*Crechee/30*GC$4,IF(C521=1,IF(DE521+DE522+DE523+DF521+DF522+DF523+DG521+DG522+DG523+DH521+DH522+DH523&lt;=15,(DE521+DE522+DE523+DG521+DG522+DG523)*Percapita/30*GC$4,IF(DE521+DE522+DE523+DF521+DF522+DF523+DG521+DG522+DG523+DH521+DH522+DH523&gt;=16,Fixo/30*GC$4+(DE521+DE522+DE523+DF521+DF522+DF523+DG521+DG522+DG523+DH521+DH522-16)*Percapita/30*GC$4))))))</f>
        <v>0</v>
      </c>
      <c r="GD521" s="177">
        <f>IF(C521=4,SUM(DI521+DI522+DI523+DK521+DK522+DK523)*Percapita/30*GD$4+(DJ521+DJ522+DJ523+DL521+DL522+DL523)*Cadeirante/30*GD$4,IF(C521=3,IF(DI524+DK524=10,Fixo/30*GD$4+(DI521+DI522+DI523+DK521+DK522+DK523)*Percapita/30*GD$4+(DJ524+DL524)*Cadeirante/30*GD$4,IF(DI524+DK524&lt;=9,(DI524+DK524)*Crechee/30*GD$4)+(DJ524+DL524)*Cadeirante/30*GD$4+(DI521+DI522+DI523+DK521+DK522+DK523)*Percapita/30*GD$4)+IF(DI524+DK524&gt;=11,Fixo/30*GD$4+(DI524+DK524-10)*Crechee/30*GD$4,0),IF(C521=2,IF(DJ521+DJ522+DJ523+DJ524+DL521+DL522+DL523+DL524=1,Cadeirante/30*GD$4,IF(DJ521+DJ522+DJ523+DJ524+DL521+DL522+DL523+DL524=2,Fixo/30*GD$4,IF(DJ521+DJ522+DJ523+DJ524+DL521+DL522+DL523+DL524&gt;2,Fixo/30*GD$4+(DJ521+DJ522+DJ523+DJ524+DL521+DL522+DL523+DL524-2)*Cadeirante/30*GD$4)))+(DI521+DI522+DI523+DK521+DK522+DK523)*Percapita/30*GD$4+(DI524+DK524)*Crechee/30*GD$4,IF(C521=1,IF(DI521+DI522+DI523+DJ521+DJ522+DJ523+DK521+DK522+DK523+DL521+DL522+DL523&lt;=15,(DI521+DI522+DI523+DK521+DK522+DK523)*Percapita/30*GD$4,IF(DI521+DI522+DI523+DJ521+DJ522+DJ523+DK521+DK522+DK523+DL521+DL522+DL523&gt;=16,Fixo/30*GD$4+(DI521+DI522+DI523+DJ521+DJ522+DJ523+DK521+DK522+DK523+DL521+DL522-16)*Percapita/30*GD$4))))))</f>
        <v>0</v>
      </c>
      <c r="GE521" s="177">
        <f>IF(C521=4,SUM(DM521+DM522+DM523+DO521+DO522+DO523)*Percapita/30*GE$4+(DN521+DN522+DN523+DP521+DP522+DP523)*Cadeirante/30*GE$4,IF(C521=3,IF(DM524+DO524=10,Fixo/30*GE$4+(DM521+DM522+DM523+DO521+DO522+DO523)*Percapita/30*GE$4+(DN524+DP524)*Cadeirante/30*GE$4,IF(DM524+DO524&lt;=9,(DM524+DO524)*Crechee/30*GE$4)+(DN524+DP524)*Cadeirante/30*GE$4+(DM521+DM522+DM523+DO521+DO522+DO523)*Percapita/30*GE$4)+IF(DM524+DO524&gt;=11,Fixo/30*GE$4+(DM524+DO524-10)*Crechee/30*GE$4,0),IF(C521=2,IF(DN521+DN522+DN523+DN524+DP521+DP522+DP523+DP524=1,Cadeirante/30*GE$4,IF(DN521+DN522+DN523+DN524+DP521+DP522+DP523+DP524=2,Fixo/30*GE$4,IF(DN521+DN522+DN523+DN524+DP521+DP522+DP523+DP524&gt;2,Fixo/30*GE$4+(DN521+DN522+DN523+DN524+DP521+DP522+DP523+DP524-2)*Cadeirante/30*GE$4)))+(DM521+DM522+DM523+DO521+DO522+DO523)*Percapita/30*GE$4+(DM524+DO524)*Crechee/30*GE$4,IF(C521=1,IF(DM521+DM522+DM523+DN521+DN522+DN523+DO521+DO522+DO523+DP521+DP522+DP523&lt;=15,(DM521+DM522+DM523+DO521+DO522+DO523)*Percapita/30*GE$4,IF(DM521+DM522+DM523+DN521+DN522+DN523+DO521+DO522+DO523+DP521+DP522+DP523&gt;=16,Fixo/30*GE$4+(DM521+DM522+DM523+DN521+DN522+DN523+DO521+DO522+DO523+DP521+DP522-16)*Percapita/30*GE$4))))))</f>
        <v>0</v>
      </c>
      <c r="GF521" s="177">
        <f>IF(C521=4,SUM(DQ521+DQ522+DQ523+DS521+DS522+DS523)*Percapita/30*GF$4+(DR521+DR522+DR523+DT521+DT522+DT523)*Cadeirante/30*GF$4,IF(C521=3,IF(DQ524+DS524=10,Fixo/30*GF$4+(DQ521+DQ522+DQ523+DS521+DS522+DS523)*Percapita/30*GF$4+(DR524+DT524)*Cadeirante/30*GF$4,IF(DQ524+DS524&lt;=9,(DQ524+DS524)*Crechee/30*GF$4)+(DR524+DT524)*Cadeirante/30*GF$4+(DQ521+DQ522+DQ523+DS521+DS522+DS523)*Percapita/30*GF$4)+IF(DQ524+DS524&gt;=11,Fixo/30*GF$4+(DQ524+DS524-10)*Crechee/30*GF$4,0),IF(C521=2,IF(DR521+DR522+DR523+DR524+DT521+DT522+DT523+DT524=1,Cadeirante/30*GF$4,IF(DR521+DR522+DR523+DR524+DT521+DT522+DT523+DT524=2,Fixo/30*GF$4,IF(DR521+DR522+DR523+DR524+DT521+DT522+DT523+DT524&gt;2,Fixo/30*GF$4+(DR521+DR522+DR523+DR524+DT521+DT522+DT523+DT524-2)*Cadeirante/30*GF$4)))+(DQ521+DQ522+DQ523+DS521+DS522+DS523)*Percapita/30*GF$4+(DQ524+DS524)*Crechee/30*GF$4,IF(C521=1,IF(DQ521+DQ522+DQ523+DR521+DR522+DR523+DS521+DS522+DS523+DT521+DT522+DT523&lt;=15,(DQ521+DQ522+DQ523+DS521+DS522+DS523)*Percapita/30*GF$4,IF(DQ521+DQ522+DQ523+DR521+DR522+DR523+DS521+DS522+DS523+DT521+DT522+DT523&gt;=16,Fixo/30*GF$4+(DQ521+DQ522+DQ523+DR521+DR522+DR523+DS521+DS522+DS523+DT521+DT522-16)*Percapita/30*GF$4))))))</f>
        <v>0</v>
      </c>
      <c r="GG521" s="177">
        <f>IF(C521=4,SUM(DU521+DU522+DU523+DW521+DW522+DW523)*Percapita/30*GG$4+(DV521+DV522+DV523+DX521+DX522+DX523)*Cadeirante/30*GG$4,IF(C521=3,IF(DU524+DW524=10,Fixo/30*GG$4+(DU521+DU522+DU523+DW521+DW522+DW523)*Percapita/30*GG$4+(DV524+DX524)*Cadeirante/30*GG$4,IF(DU524+DW524&lt;=9,(DU524+DW524)*Crechee/30*GG$4)+(DV524+DX524)*Cadeirante/30*GG$4+(DU521+DU522+DU523+DW521+DW522+DW523)*Percapita/30*GG$4)+IF(DU524+DW524&gt;=11,Fixo/30*GG$4+(DU524+DW524-10)*Crechee/30*GG$4,0),IF(C521=2,IF(DV521+DV522+DV523+DV524+DX521+DX522+DX523+DX524=1,Cadeirante/30*GG$4,IF(DV521+DV522+DV523+DV524+DX521+DX522+DX523+DX524=2,Fixo/30*GG$4,IF(DV521+DV522+DV523+DV524+DX521+DX522+DX523+DX524&gt;2,Fixo/30*GG$4+(DV521+DV522+DV523+DV524+DX521+DX522+DX523+DX524-2)*Cadeirante/30*GG$4)))+(DU521+DU522+DU523+DW521+DW522+DW523)*Percapita/30*GG$4+(DU524+DW524)*Crechee/30*GG$4,IF(C521=1,IF(DU521+DU522+DU523+DV521+DV522+DV523+DW521+DW522+DW523+DX521+DX522+DX523&lt;=15,(DU521+DU522+DU523+DW521+DW522+DW523)*Percapita/30*GG$4,IF(DU521+DU522+DU523+DV521+DV522+DV523+DW521+DW522+DW523+DX521+DX522+DX523&gt;=16,Fixo/30*GG$4+(DU521+DU522+DU523+DV521+DV522+DV523+DW521+DW522+DW523+DX521+DX522-16)*Percapita/30*GG$4))))))</f>
        <v>0</v>
      </c>
      <c r="GH521" s="177">
        <f>IF(C521=4,SUM(DY521+DY522+DY523+EA521+EA522+EA523)*Percapita/30*GH$4+(DZ521+DZ522+DZ523+EB521+EB522+EB523)*Cadeirante/30*GH$4,IF(C521=3,IF(DY524+EA524=10,Fixo/30*GH$4+(DY521+DY522+DY523+EA521+EA522+EA523)*Percapita/30*GH$4+(DZ524+EB524)*Cadeirante/30*GH$4,IF(DY524+EA524&lt;=9,(DY524+EA524)*Crechee/30*GH$4)+(DZ524+EB524)*Cadeirante/30*GH$4+(DY521+DY522+DY523+EA521+EA522+EA523)*Percapita/30*GH$4)+IF(DY524+EA524&gt;=11,Fixo/30*GH$4+(DY524+EA524-10)*Crechee/30*GH$4,0),IF(C521=2,IF(DZ521+DZ522+DZ523+DZ524+EB521+EB522+EB523+EB524=1,Cadeirante/30*GH$4,IF(DZ521+DZ522+DZ523+DZ524+EB521+EB522+EB523+EB524=2,Fixo/30*GH$4,IF(DZ521+DZ522+DZ523+DZ524+EB521+EB522+EB523+EB524&gt;2,Fixo/30*GH$4+(DZ521+DZ522+DZ523+DZ524+EB521+EB522+EB523+EB524-2)*Cadeirante/30*GH$4)))+(DY521+DY522+DY523+EA521+EA522+EA523)*Percapita/30*GH$4+(DY524+EA524)*Crechee/30*GH$4,IF(C521=1,IF(DY521+DY522+DY523+DZ521+DZ522+DZ523+EA521+EA522+EA523+EB521+EB522+EB523&lt;=15,(DY521+DY522+DY523+EA521+EA522+EA523)*Percapita/30*GH$4,IF(DY521+DY522+DY523+DZ521+DZ522+DZ523+EA521+EA522+EA523+EB521+EB522+EB523&gt;=16,Fixo/30*GH$4+(DY521+DY522+DY523+DZ521+DZ522+DZ523+EA521+EA522+EA523+EB521+EB522-16)*Percapita/30*GH$4))))))</f>
        <v>0</v>
      </c>
      <c r="GI521" s="177">
        <f>IF(C521=4,SUM(EC521+EC522+EC523+EE521+EE522+EE523)*Percapita/30*GI$4+(ED521+ED522+ED523+EF521+EF522+EF523)*Cadeirante/30*GI$4,IF(C521=3,IF(EC524+EE524=10,Fixo/30*GI$4+(EC521+EC522+EC523+EE521+EE522+EE523)*Percapita/30*GI$4+(ED524+EF524)*Cadeirante/30*GI$4,IF(EC524+EE524&lt;=9,(EC524+EE524)*Crechee/30*GI$4)+(ED524+EF524)*Cadeirante/30*GI$4+(EC521+EC522+EC523+EE521+EE522+EE523)*Percapita/30*GI$4)+IF(EC524+EE524&gt;=11,Fixo/30*GI$4+(EC524+EE524-10)*Crechee/30*GI$4,0),IF(C521=2,IF(ED521+ED522+ED523+ED524+EF521+EF522+EF523+EF524=1,Cadeirante/30*GI$4,IF(ED521+ED522+ED523+ED524+EF521+EF522+EF523+EF524=2,Fixo/30*GI$4,IF(ED521+ED522+ED523+ED524+EF521+EF522+EF523+EF524&gt;2,Fixo/30*GI$4+(ED521+ED522+ED523+ED524+EF521+EF522+EF523+EF524-2)*Cadeirante/30*GI$4)))+(EC521+EC522+EC523+EE521+EE522+EE523)*Percapita/30*GI$4+(EC524+EE524)*Crechee/30*GI$4,IF(C521=1,IF(EC521+EC522+EC523+ED521+ED522+ED523+EE521+EE522+EE523+EF521+EF522+EF523&lt;=15,(EC521+EC522+EC523+EE521+EE522+EE523)*Percapita/30*GI$4,IF(EC521+EC522+EC523+ED521+ED522+ED523+EE521+EE522+EE523+EF521+EF522+EF523&gt;=16,Fixo/30*GI$4+(EC521+EC522+EC523+ED521+ED522+ED523+EE521+EE522+EE523+EF521+EF522-16)*Percapita/30*GI$4))))))</f>
        <v>0</v>
      </c>
      <c r="GJ521" s="177">
        <f>IF(C521=4,SUM(EG521+EG522+EG523+EI521+EI522+EI523)*Percapita/30*GJ$4+(EH521+EH522+EH523+EJ521+EJ522+EJ523)*Cadeirante/30*GJ$4,IF(C521=3,IF(EG524+EI524=10,Fixo/30*GJ$4+(EG521+EG522+EG523+EI521+EI522+EI523)*Percapita/30*GJ$4+(EH524+EJ524)*Cadeirante/30*GJ$4,IF(EG524+EI524&lt;=9,(EG524+EI524)*Crechee/30*GJ$4)+(EH524+EJ524)*Cadeirante/30*GJ$4+(EG521+EG522+EG523+EI521+EI522+EI523)*Percapita/30*GJ$4)+IF(EG524+EI524&gt;=11,Fixo/30*GJ$4+(EG524+EI524-10)*Crechee/30*GJ$4,0),IF(C521=2,IF(EH521+EH522+EH523+EH524+EJ521+EJ522+EJ523+EJ524=1,Cadeirante/30*GJ$4,IF(EH521+EH522+EH523+EH524+EJ521+EJ522+EJ523+EJ524=2,Fixo/30*GJ$4,IF(EH521+EH522+EH523+EH524+EJ521+EJ522+EJ523+EJ524&gt;2,Fixo/30*GJ$4+(EH521+EH522+EH523+EH524+EJ521+EJ522+EJ523+EJ524-2)*Cadeirante/30*GJ$4)))+(EG521+EG522+EG523+EI521+EI522+EI523)*Percapita/30*GJ$4+(EG524+EI524)*Crechee/30*GJ$4,IF(C521=1,IF(EG521+EG522+EG523+EH521+EH522+EH523+EI521+EI522+EI523+EJ521+EJ522+EJ523&lt;=15,(EG521+EG522+EG523+EI521+EI522+EI523)*Percapita/30*GJ$4,IF(EG521+EG522+EG523+EH521+EH522+EH523+EI521+EI522+EI523+EJ521+EJ522+EJ523&gt;=16,Fixo/30*GJ$4+(EG521+EG522+EG523+EH521+EH522+EH523+EI521+EI522+EI523+EJ521+EJ522-16)*Percapita/30*GJ$4))))))</f>
        <v>0</v>
      </c>
      <c r="GK521" s="178"/>
      <c r="GL521" s="103">
        <f t="shared" si="535"/>
        <v>0</v>
      </c>
      <c r="GM521" s="124"/>
      <c r="GN521" s="104">
        <f>SUMIF(V521:V524,"&lt;0")*Cadeirante/30*GN$4+SUMIF(X521:X524,"&lt;0")*Cadeirante/30*GN$4</f>
        <v>0</v>
      </c>
      <c r="GO521" s="104">
        <f>SUMIF(Z521:Z524,"&lt;0")*Cadeirante/30*GO$4+SUMIF(AB521:AB524,"&lt;0")*Cadeirante/30*GO$4</f>
        <v>0</v>
      </c>
      <c r="GP521" s="104">
        <f>SUMIF(AD521:AD524,"&lt;0")*Cadeirante/30*GP$4+SUMIF(AF521:AF524,"&lt;0")*Cadeirante/30*GP$4</f>
        <v>0</v>
      </c>
      <c r="GQ521" s="104">
        <f>SUMIF(AH521:AH524,"&lt;0")*Cadeirante/30*GQ$4+SUMIF(AJ521:AJ524,"&lt;0")*Cadeirante/30*GQ$4</f>
        <v>0</v>
      </c>
      <c r="GR521" s="104">
        <f>SUMIF(AL521:AL524,"&lt;0")*Cadeirante/30*GR$4+SUMIF(AN521:AN524,"&lt;0")*Cadeirante/30*GR$4</f>
        <v>0</v>
      </c>
      <c r="GS521" s="104">
        <f>SUMIF(AP521:AP524,"&lt;0")*Cadeirante/30*GS$4+SUMIF(AR521:AR524,"&lt;0")*Cadeirante/30*GS$4</f>
        <v>0</v>
      </c>
      <c r="GT521" s="104">
        <f>SUMIF(AT521:AT524,"&lt;0")*Cadeirante/30*GT$4+SUMIF(AV521:AV524,"&lt;0")*Cadeirante/30*GT$4</f>
        <v>0</v>
      </c>
      <c r="GU521" s="104">
        <f>SUMIF(AX521:AX524,"&lt;0")*Cadeirante/30*GU$4+SUMIF(AZ521:AZ524,"&lt;0")*Cadeirante/30*GU$4</f>
        <v>0</v>
      </c>
      <c r="GV521" s="104">
        <f>SUMIF(BB521:BB524,"&lt;0")*Cadeirante/30*GV$4+SUMIF(BD521:BD524,"&lt;0")*Cadeirante/30*GV$4</f>
        <v>0</v>
      </c>
      <c r="GW521" s="104">
        <f>SUMIF(BF521:BF524,"&lt;0")*Cadeirante/30*GW$4+SUMIF(BH521:BH524,"&lt;0")*Cadeirante/30*GW$4</f>
        <v>0</v>
      </c>
      <c r="GX521" s="104">
        <f>SUMIF(BJ521:BJ524,"&lt;0")*Cadeirante/30*GX$4+SUMIF(BL521:BL524,"&lt;0")*Cadeirante/30*GX$4</f>
        <v>0</v>
      </c>
      <c r="GY521" s="104">
        <f>SUMIF(BN521:BN524,"&lt;0")*Cadeirante/30*GY$4+SUMIF(BP521:BP524,"&lt;0")*Cadeirante/30*GY$4</f>
        <v>0</v>
      </c>
      <c r="GZ521" s="104">
        <f>SUMIF(BR521:BR524,"&lt;0")*Cadeirante/30*GZ$4+SUMIF(BT521:BT524,"&lt;0")*Cadeirante/30*GZ$4</f>
        <v>0</v>
      </c>
      <c r="HA521" s="104">
        <f>SUMIF(BV521:BV524,"&lt;0")*Cadeirante/30*HA$4+SUMIF(BX521:BX524,"&lt;0")*Cadeirante/30*HA$4</f>
        <v>0</v>
      </c>
      <c r="HB521" s="104">
        <f>SUMIF(BZ521:BZ524,"&lt;0")*Cadeirante/30*HB$4+SUMIF(CB521:CB524,"&lt;0")*Cadeirante/30*HB$4</f>
        <v>0</v>
      </c>
      <c r="HC521" s="104">
        <f>SUMIF(CD521:CD524,"&lt;0")*Cadeirante/30*HC$4+SUMIF(CF521:CF524,"&lt;0")*Cadeirante/30*HC$4</f>
        <v>0</v>
      </c>
      <c r="HD521" s="104">
        <f>SUMIF(CH521:CH524,"&lt;0")*Cadeirante/30*HD$4+SUMIF(CJ521:CJ524,"&lt;0")*Cadeirante/30*HD$4</f>
        <v>0</v>
      </c>
      <c r="HE521" s="104">
        <f>SUMIF(CL521:CL524,"&lt;0")*Cadeirante/30*HE$4+SUMIF(CN521:CN524,"&lt;0")*Cadeirante/30*HE$4</f>
        <v>0</v>
      </c>
      <c r="HF521" s="104">
        <f>SUMIF(CP521:CP524,"&lt;0")*Cadeirante/30*HF$4+SUMIF(CR521:CR524,"&lt;0")*Cadeirante/30*HF$4</f>
        <v>0</v>
      </c>
      <c r="HG521" s="104">
        <f>SUMIF(CT521:CT524,"&lt;0")*Cadeirante/30*HG$4+SUMIF(CV521:CV524,"&lt;0")*Cadeirante/30*HG$4</f>
        <v>0</v>
      </c>
      <c r="HH521" s="104">
        <f>SUMIF(CX521:CX524,"&lt;0")*Cadeirante/30*HH$4+SUMIF(CZ521:CZ524,"&lt;0")*Cadeirante/30*HH$4</f>
        <v>0</v>
      </c>
      <c r="HI521" s="104">
        <f>SUMIF(DB521:DB524,"&lt;0")*Cadeirante/30*HI$4+SUMIF(DD521:DD524,"&lt;0")*Cadeirante/30*HI$4</f>
        <v>0</v>
      </c>
      <c r="HJ521" s="104">
        <f>SUMIF(DF521:DF524,"&lt;0")*Cadeirante/30*HJ$4+SUMIF(DH521:DH524,"&lt;0")*Cadeirante/30*HJ$4</f>
        <v>0</v>
      </c>
      <c r="HK521" s="104">
        <f>SUMIF(DJ521:DJ524,"&lt;0")*Cadeirante/30*HK$4+SUMIF(DL521:DL524,"&lt;0")*Cadeirante/30*HK$4</f>
        <v>0</v>
      </c>
      <c r="HL521" s="104">
        <f>SUMIF(DN521:DN524,"&lt;0")*Cadeirante/30*HL$4+SUMIF(DP521:DP524,"&lt;0")*Cadeirante/30*HL$4</f>
        <v>0</v>
      </c>
      <c r="HM521" s="104">
        <f>SUMIF(DR521:DR524,"&lt;0")*Cadeirante/30*HM$4+SUMIF(DT521:DT524,"&lt;0")*Cadeirante/30*HM$4</f>
        <v>0</v>
      </c>
      <c r="HN521" s="104">
        <f>SUMIF(DV521:DV524,"&lt;0")*Cadeirante/30*HN$4+SUMIF(DX521:DX524,"&lt;0")*Cadeirante/30*HN$4</f>
        <v>0</v>
      </c>
      <c r="HO521" s="104">
        <f>SUMIF(DZ521:DZ524,"&lt;0")*Cadeirante/30*HO$4+SUMIF(EB521:EB524,"&lt;0")*Cadeirante/30*HO$4</f>
        <v>0</v>
      </c>
      <c r="HP521" s="104">
        <f>SUMIF(ED521:ED524,"&lt;0")*Cadeirante/30*HP$4+SUMIF(EF521:EF524,"&lt;0")*Cadeirante/30*HP$4</f>
        <v>0</v>
      </c>
      <c r="HQ521" s="64"/>
      <c r="HR521" s="64"/>
      <c r="HS521" s="64"/>
      <c r="HT521" s="64"/>
      <c r="HU521" s="64"/>
      <c r="HV521" s="64"/>
      <c r="HW521" s="176">
        <v>17629.309999999998</v>
      </c>
      <c r="HX521" s="64"/>
      <c r="HY521" s="280">
        <f>IF(ISTEXT(EM521), VALUE(EM521), EM521)</f>
        <v>0</v>
      </c>
      <c r="HZ521" s="280">
        <f>IF(ISTEXT(EN521), VALUE(EN521), EN521)</f>
        <v>0</v>
      </c>
      <c r="IA521" s="280">
        <f>IF(ISTEXT(EO521), VALUE(EO521), EO521)</f>
        <v>0</v>
      </c>
      <c r="IB521" s="64" t="b">
        <f>HW521=FE521</f>
        <v>0</v>
      </c>
      <c r="IC521" s="64"/>
    </row>
    <row r="522" spans="1:237" s="106" customFormat="1" ht="22.5" customHeight="1" x14ac:dyDescent="0.25">
      <c r="A522" s="368" t="s">
        <v>3667</v>
      </c>
      <c r="B522" s="369" t="s">
        <v>3668</v>
      </c>
      <c r="C522" s="370" t="s">
        <v>3233</v>
      </c>
      <c r="D522" s="371" t="s">
        <v>3656</v>
      </c>
      <c r="E522" s="371" t="s">
        <v>3669</v>
      </c>
      <c r="F522" s="372" t="s">
        <v>3224</v>
      </c>
      <c r="G522" s="372" t="s">
        <v>3225</v>
      </c>
      <c r="H522" s="373" t="s">
        <v>1318</v>
      </c>
      <c r="I522" s="374" t="s">
        <v>3670</v>
      </c>
      <c r="J522" s="421" t="s">
        <v>3231</v>
      </c>
      <c r="K522" s="421" t="s">
        <v>3234</v>
      </c>
      <c r="L522" s="329">
        <f>CONTINUA!BV522</f>
        <v>45</v>
      </c>
      <c r="M522" s="329">
        <f>CONTINUA!BW522</f>
        <v>0</v>
      </c>
      <c r="N522" s="895"/>
      <c r="O522" s="896" t="s">
        <v>4047</v>
      </c>
      <c r="P522" s="897" t="s">
        <v>4035</v>
      </c>
      <c r="Q522" s="400">
        <v>15</v>
      </c>
      <c r="R522" s="401"/>
      <c r="S522" s="400">
        <v>7</v>
      </c>
      <c r="T522" s="401"/>
      <c r="U522" s="400"/>
      <c r="V522" s="401"/>
      <c r="W522" s="400"/>
      <c r="X522" s="401"/>
      <c r="Y522" s="400"/>
      <c r="Z522" s="401"/>
      <c r="AA522" s="400"/>
      <c r="AB522" s="401"/>
      <c r="AC522" s="400"/>
      <c r="AD522" s="401"/>
      <c r="AE522" s="400"/>
      <c r="AF522" s="401"/>
      <c r="AG522" s="400"/>
      <c r="AH522" s="401"/>
      <c r="AI522" s="400"/>
      <c r="AJ522" s="401"/>
      <c r="AK522" s="400"/>
      <c r="AL522" s="401"/>
      <c r="AM522" s="400"/>
      <c r="AN522" s="401"/>
      <c r="AO522" s="400"/>
      <c r="AP522" s="401"/>
      <c r="AQ522" s="400"/>
      <c r="AR522" s="401"/>
      <c r="AS522" s="400"/>
      <c r="AT522" s="401"/>
      <c r="AU522" s="400"/>
      <c r="AV522" s="401"/>
      <c r="AW522" s="400"/>
      <c r="AX522" s="401"/>
      <c r="AY522" s="400"/>
      <c r="AZ522" s="401"/>
      <c r="BA522" s="400"/>
      <c r="BB522" s="401"/>
      <c r="BC522" s="400"/>
      <c r="BD522" s="401"/>
      <c r="BE522" s="400"/>
      <c r="BF522" s="401"/>
      <c r="BG522" s="400"/>
      <c r="BH522" s="401"/>
      <c r="BI522" s="400"/>
      <c r="BJ522" s="401"/>
      <c r="BK522" s="400"/>
      <c r="BL522" s="401"/>
      <c r="BM522" s="400"/>
      <c r="BN522" s="401"/>
      <c r="BO522" s="400"/>
      <c r="BP522" s="401"/>
      <c r="BQ522" s="400"/>
      <c r="BR522" s="401"/>
      <c r="BS522" s="400"/>
      <c r="BT522" s="401"/>
      <c r="BU522" s="400"/>
      <c r="BV522" s="401"/>
      <c r="BW522" s="400"/>
      <c r="BX522" s="401"/>
      <c r="BY522" s="400"/>
      <c r="BZ522" s="401"/>
      <c r="CA522" s="400"/>
      <c r="CB522" s="401"/>
      <c r="CC522" s="400"/>
      <c r="CD522" s="401"/>
      <c r="CE522" s="400"/>
      <c r="CF522" s="401"/>
      <c r="CG522" s="400"/>
      <c r="CH522" s="401"/>
      <c r="CI522" s="400"/>
      <c r="CJ522" s="401"/>
      <c r="CK522" s="400"/>
      <c r="CL522" s="401"/>
      <c r="CM522" s="400"/>
      <c r="CN522" s="401"/>
      <c r="CO522" s="400"/>
      <c r="CP522" s="401"/>
      <c r="CQ522" s="400"/>
      <c r="CR522" s="401"/>
      <c r="CS522" s="400"/>
      <c r="CT522" s="401"/>
      <c r="CU522" s="400"/>
      <c r="CV522" s="401"/>
      <c r="CW522" s="400"/>
      <c r="CX522" s="401"/>
      <c r="CY522" s="400"/>
      <c r="CZ522" s="401"/>
      <c r="DA522" s="400"/>
      <c r="DB522" s="401"/>
      <c r="DC522" s="400"/>
      <c r="DD522" s="401"/>
      <c r="DE522" s="400"/>
      <c r="DF522" s="401"/>
      <c r="DG522" s="400"/>
      <c r="DH522" s="401"/>
      <c r="DI522" s="400"/>
      <c r="DJ522" s="401"/>
      <c r="DK522" s="400"/>
      <c r="DL522" s="401"/>
      <c r="DM522" s="400"/>
      <c r="DN522" s="401"/>
      <c r="DO522" s="400"/>
      <c r="DP522" s="401"/>
      <c r="DQ522" s="400"/>
      <c r="DR522" s="401"/>
      <c r="DS522" s="400"/>
      <c r="DT522" s="401"/>
      <c r="DU522" s="400"/>
      <c r="DV522" s="401"/>
      <c r="DW522" s="400"/>
      <c r="DX522" s="401"/>
      <c r="DY522" s="400"/>
      <c r="DZ522" s="401"/>
      <c r="EA522" s="400"/>
      <c r="EB522" s="401"/>
      <c r="EC522" s="400"/>
      <c r="ED522" s="401"/>
      <c r="EE522" s="400"/>
      <c r="EF522" s="401"/>
      <c r="EG522" s="400"/>
      <c r="EH522" s="401"/>
      <c r="EI522" s="400"/>
      <c r="EJ522" s="447"/>
      <c r="EK522" s="511"/>
      <c r="EL522" s="514"/>
      <c r="EM522" s="448"/>
      <c r="EN522" s="344"/>
      <c r="EO522" s="345"/>
      <c r="EP522" s="171">
        <f t="shared" si="528"/>
        <v>15</v>
      </c>
      <c r="EQ522" s="171">
        <f t="shared" si="529"/>
        <v>0</v>
      </c>
      <c r="ER522" s="171">
        <f t="shared" si="530"/>
        <v>7</v>
      </c>
      <c r="ES522" s="171">
        <f t="shared" si="531"/>
        <v>0</v>
      </c>
      <c r="ET522" s="171">
        <f t="shared" si="532"/>
        <v>0</v>
      </c>
      <c r="EU522" s="171">
        <f t="shared" si="533"/>
        <v>0</v>
      </c>
      <c r="EV522" s="172">
        <f t="shared" si="534"/>
        <v>22</v>
      </c>
      <c r="EW522" s="173"/>
      <c r="EX522" s="248">
        <f t="shared" si="596"/>
        <v>0</v>
      </c>
      <c r="EY522" s="174">
        <f>(L522*regular)+(M522*Cadeirantee)</f>
        <v>433.8</v>
      </c>
      <c r="EZ522" s="249">
        <f>SUMIF(FG522:GJ522,"&gt;0")</f>
        <v>0</v>
      </c>
      <c r="FA522" s="249">
        <f>SUMIF(FG522:GJ522,"&lt;0")+SUMIF(GN522:HP522,"&lt;0")</f>
        <v>0</v>
      </c>
      <c r="FB522" s="174">
        <v>0</v>
      </c>
      <c r="FC522" s="126">
        <f>N522*km*'VALORES TABELA'!$B$13</f>
        <v>0</v>
      </c>
      <c r="FD522" s="250">
        <f t="shared" ref="FD522:FD525" si="597">GL522</f>
        <v>0</v>
      </c>
      <c r="FE522" s="105"/>
      <c r="FF522" s="119"/>
      <c r="FG522" s="119"/>
      <c r="FH522" s="119"/>
      <c r="FI522" s="119"/>
      <c r="FJ522" s="119"/>
      <c r="FK522" s="119"/>
      <c r="FL522" s="119"/>
      <c r="FM522" s="119"/>
      <c r="FN522" s="119"/>
      <c r="FO522" s="119"/>
      <c r="FP522" s="119"/>
      <c r="FQ522" s="119"/>
      <c r="FR522" s="119"/>
      <c r="FS522" s="119"/>
      <c r="FT522" s="119"/>
      <c r="FU522" s="119"/>
      <c r="FV522" s="119"/>
      <c r="FW522" s="119"/>
      <c r="FX522" s="119"/>
      <c r="FY522" s="119"/>
      <c r="FZ522" s="119"/>
      <c r="GA522" s="119"/>
      <c r="GB522" s="119"/>
      <c r="GC522" s="119"/>
      <c r="GD522" s="119"/>
      <c r="GE522" s="119"/>
      <c r="GF522" s="119"/>
      <c r="GG522" s="119"/>
      <c r="GH522" s="119"/>
      <c r="GI522" s="119"/>
      <c r="GJ522" s="119"/>
      <c r="GK522" s="251"/>
      <c r="GL522" s="103">
        <f t="shared" si="535"/>
        <v>0</v>
      </c>
      <c r="GM522" s="124"/>
      <c r="GN522" s="104"/>
      <c r="GO522" s="104"/>
      <c r="GP522" s="104"/>
      <c r="GQ522" s="104"/>
      <c r="GR522" s="104"/>
      <c r="GS522" s="104"/>
      <c r="GT522" s="104"/>
      <c r="GU522" s="104"/>
      <c r="GV522" s="104"/>
      <c r="GW522" s="104"/>
      <c r="GX522" s="104"/>
      <c r="GY522" s="104"/>
      <c r="GZ522" s="104"/>
      <c r="HA522" s="104"/>
      <c r="HB522" s="104"/>
      <c r="HC522" s="104"/>
      <c r="HD522" s="104"/>
      <c r="HE522" s="104"/>
      <c r="HF522" s="104"/>
      <c r="HG522" s="104"/>
      <c r="HH522" s="104"/>
      <c r="HI522" s="104"/>
      <c r="HJ522" s="104"/>
      <c r="HK522" s="104"/>
      <c r="HL522" s="104"/>
      <c r="HM522" s="104"/>
      <c r="HN522" s="104"/>
      <c r="HO522" s="104"/>
      <c r="HP522" s="104"/>
      <c r="HQ522" s="64"/>
      <c r="HR522" s="64"/>
      <c r="HS522" s="64"/>
      <c r="HT522" s="64"/>
      <c r="HU522" s="64"/>
      <c r="HV522" s="64"/>
      <c r="HW522" s="105"/>
      <c r="HX522" s="64"/>
      <c r="HY522" s="280">
        <f t="shared" ref="HY522:HY525" si="598">IF(ISTEXT(EM522), VALUE(EM522), EM522)</f>
        <v>0</v>
      </c>
      <c r="HZ522" s="280">
        <f t="shared" ref="HZ522:HZ525" si="599">IF(ISTEXT(EN522), VALUE(EN522), EN522)</f>
        <v>0</v>
      </c>
      <c r="IA522" s="280">
        <f t="shared" ref="IA522:IA525" si="600">IF(ISTEXT(EO522), VALUE(EO522), EO522)</f>
        <v>0</v>
      </c>
      <c r="IB522" s="64"/>
      <c r="IC522" s="64"/>
    </row>
    <row r="523" spans="1:237" s="106" customFormat="1" ht="22.5" customHeight="1" x14ac:dyDescent="0.25">
      <c r="A523" s="368" t="s">
        <v>3667</v>
      </c>
      <c r="B523" s="369" t="s">
        <v>3668</v>
      </c>
      <c r="C523" s="375" t="s">
        <v>3233</v>
      </c>
      <c r="D523" s="371" t="s">
        <v>3656</v>
      </c>
      <c r="E523" s="371" t="s">
        <v>3669</v>
      </c>
      <c r="F523" s="376" t="s">
        <v>3224</v>
      </c>
      <c r="G523" s="376" t="s">
        <v>3225</v>
      </c>
      <c r="H523" s="373" t="s">
        <v>1318</v>
      </c>
      <c r="I523" s="374" t="s">
        <v>3670</v>
      </c>
      <c r="J523" s="421" t="s">
        <v>3231</v>
      </c>
      <c r="K523" s="422" t="s">
        <v>3235</v>
      </c>
      <c r="L523" s="329">
        <f>CONTINUA!BV523</f>
        <v>0</v>
      </c>
      <c r="M523" s="329">
        <f>CONTINUA!BW523</f>
        <v>0</v>
      </c>
      <c r="N523" s="895"/>
      <c r="O523" s="896" t="s">
        <v>4047</v>
      </c>
      <c r="P523" s="897" t="s">
        <v>4035</v>
      </c>
      <c r="Q523" s="400"/>
      <c r="R523" s="401"/>
      <c r="S523" s="400"/>
      <c r="T523" s="401"/>
      <c r="U523" s="400"/>
      <c r="V523" s="401"/>
      <c r="W523" s="400"/>
      <c r="X523" s="401"/>
      <c r="Y523" s="400"/>
      <c r="Z523" s="401"/>
      <c r="AA523" s="400"/>
      <c r="AB523" s="401"/>
      <c r="AC523" s="400"/>
      <c r="AD523" s="401"/>
      <c r="AE523" s="400"/>
      <c r="AF523" s="401"/>
      <c r="AG523" s="400"/>
      <c r="AH523" s="401"/>
      <c r="AI523" s="400"/>
      <c r="AJ523" s="401"/>
      <c r="AK523" s="400"/>
      <c r="AL523" s="401"/>
      <c r="AM523" s="400"/>
      <c r="AN523" s="401"/>
      <c r="AO523" s="400"/>
      <c r="AP523" s="401"/>
      <c r="AQ523" s="400"/>
      <c r="AR523" s="401"/>
      <c r="AS523" s="400"/>
      <c r="AT523" s="401"/>
      <c r="AU523" s="400"/>
      <c r="AV523" s="401"/>
      <c r="AW523" s="400"/>
      <c r="AX523" s="401"/>
      <c r="AY523" s="400"/>
      <c r="AZ523" s="401"/>
      <c r="BA523" s="400"/>
      <c r="BB523" s="401"/>
      <c r="BC523" s="400"/>
      <c r="BD523" s="401"/>
      <c r="BE523" s="400"/>
      <c r="BF523" s="401"/>
      <c r="BG523" s="400"/>
      <c r="BH523" s="401"/>
      <c r="BI523" s="400"/>
      <c r="BJ523" s="401"/>
      <c r="BK523" s="400"/>
      <c r="BL523" s="401"/>
      <c r="BM523" s="400"/>
      <c r="BN523" s="401"/>
      <c r="BO523" s="400"/>
      <c r="BP523" s="401"/>
      <c r="BQ523" s="400"/>
      <c r="BR523" s="401"/>
      <c r="BS523" s="400"/>
      <c r="BT523" s="401"/>
      <c r="BU523" s="400"/>
      <c r="BV523" s="401"/>
      <c r="BW523" s="400"/>
      <c r="BX523" s="401"/>
      <c r="BY523" s="400"/>
      <c r="BZ523" s="401"/>
      <c r="CA523" s="400"/>
      <c r="CB523" s="401"/>
      <c r="CC523" s="400"/>
      <c r="CD523" s="401"/>
      <c r="CE523" s="400"/>
      <c r="CF523" s="401"/>
      <c r="CG523" s="400"/>
      <c r="CH523" s="401"/>
      <c r="CI523" s="400"/>
      <c r="CJ523" s="401"/>
      <c r="CK523" s="400"/>
      <c r="CL523" s="401"/>
      <c r="CM523" s="400"/>
      <c r="CN523" s="401"/>
      <c r="CO523" s="400"/>
      <c r="CP523" s="401"/>
      <c r="CQ523" s="400"/>
      <c r="CR523" s="401"/>
      <c r="CS523" s="400"/>
      <c r="CT523" s="401"/>
      <c r="CU523" s="400"/>
      <c r="CV523" s="401"/>
      <c r="CW523" s="400"/>
      <c r="CX523" s="401"/>
      <c r="CY523" s="400"/>
      <c r="CZ523" s="401"/>
      <c r="DA523" s="400"/>
      <c r="DB523" s="401"/>
      <c r="DC523" s="400"/>
      <c r="DD523" s="401"/>
      <c r="DE523" s="400"/>
      <c r="DF523" s="401"/>
      <c r="DG523" s="400"/>
      <c r="DH523" s="401"/>
      <c r="DI523" s="400"/>
      <c r="DJ523" s="401"/>
      <c r="DK523" s="400"/>
      <c r="DL523" s="401"/>
      <c r="DM523" s="400"/>
      <c r="DN523" s="401"/>
      <c r="DO523" s="400"/>
      <c r="DP523" s="401"/>
      <c r="DQ523" s="400"/>
      <c r="DR523" s="401"/>
      <c r="DS523" s="400"/>
      <c r="DT523" s="401"/>
      <c r="DU523" s="400"/>
      <c r="DV523" s="401"/>
      <c r="DW523" s="400"/>
      <c r="DX523" s="401"/>
      <c r="DY523" s="400"/>
      <c r="DZ523" s="401"/>
      <c r="EA523" s="400"/>
      <c r="EB523" s="401"/>
      <c r="EC523" s="400"/>
      <c r="ED523" s="401"/>
      <c r="EE523" s="400"/>
      <c r="EF523" s="401"/>
      <c r="EG523" s="400"/>
      <c r="EH523" s="401"/>
      <c r="EI523" s="400"/>
      <c r="EJ523" s="447"/>
      <c r="EK523" s="511"/>
      <c r="EL523" s="514"/>
      <c r="EM523" s="448"/>
      <c r="EN523" s="344"/>
      <c r="EO523" s="345"/>
      <c r="EP523" s="171">
        <f t="shared" ref="EP523:EP586" si="601">Q523</f>
        <v>0</v>
      </c>
      <c r="EQ523" s="171">
        <f t="shared" ref="EQ523:EQ586" si="602">U523+Y523+AC523+AG523+AK523+AO523+AS523+AW523+BA523+BE523+BI523+BM523+BQ523+BU523+BY523+CC523+CG523+CK523+CO523+CS523+CW523+DA523+DE523+DI523+DM523+DQ523+DU523+DY523+EC523+EG523</f>
        <v>0</v>
      </c>
      <c r="ER523" s="171">
        <f t="shared" ref="ER523:ER586" si="603">S523+W523+AA523+AE523+AI523+AM523+AQ523+AU523+AY523+BC523+BG523+BK523+BO523+BS523+BW523+CA523+CE523+CI523+CM523+CQ523+CU523+CY523+DC523+DG523+DK523+DO523+DS523+DW523+EA523+EE523+EI523</f>
        <v>0</v>
      </c>
      <c r="ES523" s="171">
        <f t="shared" ref="ES523:ES586" si="604">R523</f>
        <v>0</v>
      </c>
      <c r="ET523" s="171">
        <f t="shared" ref="ET523:ET586" si="605">V523+Z523+AD523+AH523+AL523+AP523+AT523+AX523+BB523+BF523+BJ523+BN523+BR523+BV523+BZ523+CD523+CH523+CL523+CP523+CT523+CX523+DB523+DF523+DJ523+DN523+DR523+DV523+DZ523+ED523+EH523</f>
        <v>0</v>
      </c>
      <c r="EU523" s="171">
        <f t="shared" ref="EU523:EU586" si="606">T523+X523+AB523+AF523+AJ523+AN523+AR523+AV523+AZ523+BD523+BH523+BL523+BP523+BT523+BX523+CB523+CF523+CJ523+CN523+CR523+CV523+CZ523+DD523+DH523+DL523+DP523+DT523+DX523+EB523+EF523+EJ523</f>
        <v>0</v>
      </c>
      <c r="EV523" s="172">
        <f t="shared" ref="EV523:EV586" si="607">EP523+EQ523+ES523+ET523+ER523+EU523</f>
        <v>0</v>
      </c>
      <c r="EW523" s="125"/>
      <c r="EX523" s="248">
        <f t="shared" si="596"/>
        <v>0</v>
      </c>
      <c r="EY523" s="174">
        <f>(L523*regular)+(M523*Cadeirantee)</f>
        <v>0</v>
      </c>
      <c r="EZ523" s="249">
        <f>SUMIF(FG523:GJ523,"&gt;0")</f>
        <v>0</v>
      </c>
      <c r="FA523" s="249">
        <f>SUMIF(FG523:GJ523,"&lt;0")+SUMIF(GN523:HP523,"&lt;0")</f>
        <v>0</v>
      </c>
      <c r="FB523" s="174">
        <v>0</v>
      </c>
      <c r="FC523" s="126">
        <f>N523*km*'VALORES TABELA'!$B$13</f>
        <v>0</v>
      </c>
      <c r="FD523" s="250">
        <f t="shared" si="597"/>
        <v>0</v>
      </c>
      <c r="FE523" s="105"/>
      <c r="FF523" s="108"/>
      <c r="FG523" s="108"/>
      <c r="FH523" s="108"/>
      <c r="FI523" s="108"/>
      <c r="FJ523" s="108"/>
      <c r="FK523" s="108"/>
      <c r="FL523" s="108"/>
      <c r="FM523" s="108"/>
      <c r="FN523" s="108"/>
      <c r="FO523" s="108"/>
      <c r="FP523" s="108"/>
      <c r="FQ523" s="108"/>
      <c r="FR523" s="108"/>
      <c r="FS523" s="108"/>
      <c r="FT523" s="108"/>
      <c r="FU523" s="108"/>
      <c r="FV523" s="108"/>
      <c r="FW523" s="108"/>
      <c r="FX523" s="108"/>
      <c r="FY523" s="108"/>
      <c r="FZ523" s="108"/>
      <c r="GA523" s="108"/>
      <c r="GB523" s="108"/>
      <c r="GC523" s="108"/>
      <c r="GD523" s="108"/>
      <c r="GE523" s="108"/>
      <c r="GF523" s="108"/>
      <c r="GG523" s="108"/>
      <c r="GH523" s="108"/>
      <c r="GI523" s="108"/>
      <c r="GJ523" s="108"/>
      <c r="GK523" s="251"/>
      <c r="GL523" s="103">
        <f t="shared" ref="GL523:GL586" si="608">IF(J523="ADAPTADO",T523*Cadeirante/30*GM523+S523*Percapita/30*GM523,IF(J523="NORMAL",(S523+T523)*Percapita/30*GM523,IF(J523="CRECHE",0)))*-1</f>
        <v>0</v>
      </c>
      <c r="GM523" s="124"/>
      <c r="GN523" s="104"/>
      <c r="GO523" s="104"/>
      <c r="GP523" s="104"/>
      <c r="GQ523" s="104"/>
      <c r="GR523" s="104"/>
      <c r="GS523" s="104"/>
      <c r="GT523" s="104"/>
      <c r="GU523" s="104"/>
      <c r="GV523" s="104"/>
      <c r="GW523" s="104"/>
      <c r="GX523" s="104"/>
      <c r="GY523" s="104"/>
      <c r="GZ523" s="104"/>
      <c r="HA523" s="104"/>
      <c r="HB523" s="104"/>
      <c r="HC523" s="104"/>
      <c r="HD523" s="104"/>
      <c r="HE523" s="104"/>
      <c r="HF523" s="104"/>
      <c r="HG523" s="104"/>
      <c r="HH523" s="104"/>
      <c r="HI523" s="104"/>
      <c r="HJ523" s="104"/>
      <c r="HK523" s="104"/>
      <c r="HL523" s="104"/>
      <c r="HM523" s="104"/>
      <c r="HN523" s="104"/>
      <c r="HO523" s="104"/>
      <c r="HP523" s="104"/>
      <c r="HQ523" s="64"/>
      <c r="HR523" s="64"/>
      <c r="HS523" s="64"/>
      <c r="HT523" s="64"/>
      <c r="HU523" s="64"/>
      <c r="HV523" s="64"/>
      <c r="HW523" s="105"/>
      <c r="HX523" s="64"/>
      <c r="HY523" s="280">
        <f t="shared" si="598"/>
        <v>0</v>
      </c>
      <c r="HZ523" s="280">
        <f t="shared" si="599"/>
        <v>0</v>
      </c>
      <c r="IA523" s="280">
        <f t="shared" si="600"/>
        <v>0</v>
      </c>
      <c r="IB523" s="64"/>
      <c r="IC523" s="64"/>
    </row>
    <row r="524" spans="1:237" s="106" customFormat="1" ht="22.5" customHeight="1" x14ac:dyDescent="0.25">
      <c r="A524" s="368" t="s">
        <v>3667</v>
      </c>
      <c r="B524" s="369" t="s">
        <v>3668</v>
      </c>
      <c r="C524" s="375" t="s">
        <v>3233</v>
      </c>
      <c r="D524" s="371" t="s">
        <v>3656</v>
      </c>
      <c r="E524" s="371" t="s">
        <v>3669</v>
      </c>
      <c r="F524" s="376" t="s">
        <v>3224</v>
      </c>
      <c r="G524" s="376" t="s">
        <v>3225</v>
      </c>
      <c r="H524" s="373" t="s">
        <v>1318</v>
      </c>
      <c r="I524" s="374" t="s">
        <v>3670</v>
      </c>
      <c r="J524" s="421" t="s">
        <v>3231</v>
      </c>
      <c r="K524" s="423" t="s">
        <v>3236</v>
      </c>
      <c r="L524" s="329">
        <f>CONTINUA!BV524</f>
        <v>0</v>
      </c>
      <c r="M524" s="329">
        <f>CONTINUA!BW524</f>
        <v>0</v>
      </c>
      <c r="N524" s="895"/>
      <c r="O524" s="896" t="s">
        <v>4047</v>
      </c>
      <c r="P524" s="897" t="s">
        <v>4035</v>
      </c>
      <c r="Q524" s="400"/>
      <c r="R524" s="401"/>
      <c r="S524" s="400"/>
      <c r="T524" s="401"/>
      <c r="U524" s="400"/>
      <c r="V524" s="401"/>
      <c r="W524" s="400"/>
      <c r="X524" s="401"/>
      <c r="Y524" s="400"/>
      <c r="Z524" s="401"/>
      <c r="AA524" s="400"/>
      <c r="AB524" s="401"/>
      <c r="AC524" s="400"/>
      <c r="AD524" s="401"/>
      <c r="AE524" s="400"/>
      <c r="AF524" s="401"/>
      <c r="AG524" s="400"/>
      <c r="AH524" s="401"/>
      <c r="AI524" s="400"/>
      <c r="AJ524" s="401"/>
      <c r="AK524" s="400"/>
      <c r="AL524" s="401"/>
      <c r="AM524" s="400"/>
      <c r="AN524" s="401"/>
      <c r="AO524" s="400"/>
      <c r="AP524" s="401"/>
      <c r="AQ524" s="400"/>
      <c r="AR524" s="401"/>
      <c r="AS524" s="400"/>
      <c r="AT524" s="401"/>
      <c r="AU524" s="400"/>
      <c r="AV524" s="401"/>
      <c r="AW524" s="400"/>
      <c r="AX524" s="401"/>
      <c r="AY524" s="400"/>
      <c r="AZ524" s="401"/>
      <c r="BA524" s="400"/>
      <c r="BB524" s="401"/>
      <c r="BC524" s="400"/>
      <c r="BD524" s="401"/>
      <c r="BE524" s="400"/>
      <c r="BF524" s="401"/>
      <c r="BG524" s="400"/>
      <c r="BH524" s="401"/>
      <c r="BI524" s="400"/>
      <c r="BJ524" s="401"/>
      <c r="BK524" s="400"/>
      <c r="BL524" s="401"/>
      <c r="BM524" s="400"/>
      <c r="BN524" s="401"/>
      <c r="BO524" s="400"/>
      <c r="BP524" s="401"/>
      <c r="BQ524" s="400"/>
      <c r="BR524" s="401"/>
      <c r="BS524" s="400"/>
      <c r="BT524" s="401"/>
      <c r="BU524" s="400"/>
      <c r="BV524" s="401"/>
      <c r="BW524" s="400"/>
      <c r="BX524" s="401"/>
      <c r="BY524" s="400"/>
      <c r="BZ524" s="401"/>
      <c r="CA524" s="400"/>
      <c r="CB524" s="401"/>
      <c r="CC524" s="400"/>
      <c r="CD524" s="401"/>
      <c r="CE524" s="400"/>
      <c r="CF524" s="401"/>
      <c r="CG524" s="400"/>
      <c r="CH524" s="401"/>
      <c r="CI524" s="400"/>
      <c r="CJ524" s="401"/>
      <c r="CK524" s="400"/>
      <c r="CL524" s="401"/>
      <c r="CM524" s="400"/>
      <c r="CN524" s="401"/>
      <c r="CO524" s="400"/>
      <c r="CP524" s="401"/>
      <c r="CQ524" s="400"/>
      <c r="CR524" s="401"/>
      <c r="CS524" s="400"/>
      <c r="CT524" s="401"/>
      <c r="CU524" s="400"/>
      <c r="CV524" s="401"/>
      <c r="CW524" s="400"/>
      <c r="CX524" s="401"/>
      <c r="CY524" s="400"/>
      <c r="CZ524" s="401"/>
      <c r="DA524" s="400"/>
      <c r="DB524" s="401"/>
      <c r="DC524" s="400"/>
      <c r="DD524" s="401"/>
      <c r="DE524" s="400"/>
      <c r="DF524" s="401"/>
      <c r="DG524" s="400"/>
      <c r="DH524" s="401"/>
      <c r="DI524" s="400"/>
      <c r="DJ524" s="401"/>
      <c r="DK524" s="400"/>
      <c r="DL524" s="401"/>
      <c r="DM524" s="400"/>
      <c r="DN524" s="401"/>
      <c r="DO524" s="400"/>
      <c r="DP524" s="401"/>
      <c r="DQ524" s="400"/>
      <c r="DR524" s="401"/>
      <c r="DS524" s="400"/>
      <c r="DT524" s="401"/>
      <c r="DU524" s="400"/>
      <c r="DV524" s="401"/>
      <c r="DW524" s="400"/>
      <c r="DX524" s="401"/>
      <c r="DY524" s="400"/>
      <c r="DZ524" s="401"/>
      <c r="EA524" s="400"/>
      <c r="EB524" s="401"/>
      <c r="EC524" s="400"/>
      <c r="ED524" s="401"/>
      <c r="EE524" s="400"/>
      <c r="EF524" s="401"/>
      <c r="EG524" s="400"/>
      <c r="EH524" s="401"/>
      <c r="EI524" s="400"/>
      <c r="EJ524" s="447"/>
      <c r="EK524" s="511"/>
      <c r="EL524" s="514"/>
      <c r="EM524" s="448"/>
      <c r="EN524" s="344"/>
      <c r="EO524" s="345"/>
      <c r="EP524" s="171">
        <f t="shared" si="601"/>
        <v>0</v>
      </c>
      <c r="EQ524" s="171">
        <f t="shared" si="602"/>
        <v>0</v>
      </c>
      <c r="ER524" s="171">
        <f t="shared" si="603"/>
        <v>0</v>
      </c>
      <c r="ES524" s="171">
        <f t="shared" si="604"/>
        <v>0</v>
      </c>
      <c r="ET524" s="171">
        <f t="shared" si="605"/>
        <v>0</v>
      </c>
      <c r="EU524" s="171">
        <f t="shared" si="606"/>
        <v>0</v>
      </c>
      <c r="EV524" s="172">
        <f t="shared" si="607"/>
        <v>0</v>
      </c>
      <c r="EW524" s="127"/>
      <c r="EX524" s="248">
        <f t="shared" si="596"/>
        <v>0</v>
      </c>
      <c r="EY524" s="174">
        <f>(L524*regular)+(M524*Cadeirantee)</f>
        <v>0</v>
      </c>
      <c r="EZ524" s="249">
        <f>SUMIF(FG524:GJ524,"&gt;0")</f>
        <v>0</v>
      </c>
      <c r="FA524" s="249">
        <f>SUMIF(FG524:GJ524,"&lt;0")+SUMIF(GN524:HP524,"&lt;0")</f>
        <v>0</v>
      </c>
      <c r="FB524" s="174">
        <v>0</v>
      </c>
      <c r="FC524" s="126">
        <f>N524*km*'VALORES TABELA'!$B$13</f>
        <v>0</v>
      </c>
      <c r="FD524" s="250">
        <f t="shared" si="597"/>
        <v>0</v>
      </c>
      <c r="FE524" s="105"/>
      <c r="FF524" s="118"/>
      <c r="FG524" s="118"/>
      <c r="FH524" s="118"/>
      <c r="FI524" s="118"/>
      <c r="FJ524" s="118"/>
      <c r="FK524" s="118"/>
      <c r="FL524" s="118"/>
      <c r="FM524" s="118"/>
      <c r="FN524" s="118"/>
      <c r="FO524" s="118"/>
      <c r="FP524" s="118"/>
      <c r="FQ524" s="118"/>
      <c r="FR524" s="118"/>
      <c r="FS524" s="118"/>
      <c r="FT524" s="118"/>
      <c r="FU524" s="118"/>
      <c r="FV524" s="118"/>
      <c r="FW524" s="118"/>
      <c r="FX524" s="118"/>
      <c r="FY524" s="118"/>
      <c r="FZ524" s="118"/>
      <c r="GA524" s="118"/>
      <c r="GB524" s="118"/>
      <c r="GC524" s="118"/>
      <c r="GD524" s="118"/>
      <c r="GE524" s="118"/>
      <c r="GF524" s="118"/>
      <c r="GG524" s="118"/>
      <c r="GH524" s="118"/>
      <c r="GI524" s="118"/>
      <c r="GJ524" s="118"/>
      <c r="GK524" s="252"/>
      <c r="GL524" s="103">
        <f t="shared" si="608"/>
        <v>0</v>
      </c>
      <c r="GM524" s="124"/>
      <c r="GN524" s="104"/>
      <c r="GO524" s="104"/>
      <c r="GP524" s="104"/>
      <c r="GQ524" s="104"/>
      <c r="GR524" s="104"/>
      <c r="GS524" s="104"/>
      <c r="GT524" s="104"/>
      <c r="GU524" s="104"/>
      <c r="GV524" s="104"/>
      <c r="GW524" s="104"/>
      <c r="GX524" s="104"/>
      <c r="GY524" s="104"/>
      <c r="GZ524" s="104"/>
      <c r="HA524" s="104"/>
      <c r="HB524" s="104"/>
      <c r="HC524" s="104"/>
      <c r="HD524" s="104"/>
      <c r="HE524" s="104"/>
      <c r="HF524" s="104"/>
      <c r="HG524" s="104"/>
      <c r="HH524" s="104"/>
      <c r="HI524" s="104"/>
      <c r="HJ524" s="104"/>
      <c r="HK524" s="104"/>
      <c r="HL524" s="104"/>
      <c r="HM524" s="104"/>
      <c r="HN524" s="104"/>
      <c r="HO524" s="104"/>
      <c r="HP524" s="104"/>
      <c r="HQ524" s="64"/>
      <c r="HR524" s="65"/>
      <c r="HS524" s="65"/>
      <c r="HT524" s="65"/>
      <c r="HU524" s="65"/>
      <c r="HV524" s="65"/>
      <c r="HW524" s="105"/>
      <c r="HX524" s="65"/>
      <c r="HY524" s="280">
        <f t="shared" si="598"/>
        <v>0</v>
      </c>
      <c r="HZ524" s="280">
        <f t="shared" si="599"/>
        <v>0</v>
      </c>
      <c r="IA524" s="280">
        <f t="shared" si="600"/>
        <v>0</v>
      </c>
      <c r="IB524" s="65"/>
      <c r="IC524" s="65"/>
    </row>
    <row r="525" spans="1:237" s="106" customFormat="1" ht="22.5" customHeight="1" thickBot="1" x14ac:dyDescent="0.3">
      <c r="A525" s="377" t="s">
        <v>3667</v>
      </c>
      <c r="B525" s="378" t="s">
        <v>3668</v>
      </c>
      <c r="C525" s="379" t="s">
        <v>3233</v>
      </c>
      <c r="D525" s="380" t="s">
        <v>3656</v>
      </c>
      <c r="E525" s="380" t="s">
        <v>3669</v>
      </c>
      <c r="F525" s="381" t="s">
        <v>3224</v>
      </c>
      <c r="G525" s="381" t="s">
        <v>3225</v>
      </c>
      <c r="H525" s="382" t="s">
        <v>1318</v>
      </c>
      <c r="I525" s="383" t="s">
        <v>3670</v>
      </c>
      <c r="J525" s="421" t="s">
        <v>3231</v>
      </c>
      <c r="K525" s="424" t="s">
        <v>60</v>
      </c>
      <c r="L525" s="329">
        <f>CONTINUA!BV525</f>
        <v>0</v>
      </c>
      <c r="M525" s="329">
        <f>CONTINUA!BW525</f>
        <v>0</v>
      </c>
      <c r="N525" s="895"/>
      <c r="O525" s="896" t="s">
        <v>4047</v>
      </c>
      <c r="P525" s="897" t="s">
        <v>4035</v>
      </c>
      <c r="Q525" s="400"/>
      <c r="R525" s="401"/>
      <c r="S525" s="400"/>
      <c r="T525" s="401"/>
      <c r="U525" s="400"/>
      <c r="V525" s="401"/>
      <c r="W525" s="400"/>
      <c r="X525" s="401"/>
      <c r="Y525" s="400"/>
      <c r="Z525" s="401"/>
      <c r="AA525" s="400"/>
      <c r="AB525" s="401"/>
      <c r="AC525" s="400"/>
      <c r="AD525" s="401"/>
      <c r="AE525" s="400"/>
      <c r="AF525" s="401"/>
      <c r="AG525" s="400"/>
      <c r="AH525" s="401"/>
      <c r="AI525" s="400"/>
      <c r="AJ525" s="401"/>
      <c r="AK525" s="400"/>
      <c r="AL525" s="401"/>
      <c r="AM525" s="400"/>
      <c r="AN525" s="401"/>
      <c r="AO525" s="400"/>
      <c r="AP525" s="401"/>
      <c r="AQ525" s="400"/>
      <c r="AR525" s="401"/>
      <c r="AS525" s="400"/>
      <c r="AT525" s="401"/>
      <c r="AU525" s="400"/>
      <c r="AV525" s="401"/>
      <c r="AW525" s="400"/>
      <c r="AX525" s="401"/>
      <c r="AY525" s="400"/>
      <c r="AZ525" s="401"/>
      <c r="BA525" s="400"/>
      <c r="BB525" s="401"/>
      <c r="BC525" s="400"/>
      <c r="BD525" s="401"/>
      <c r="BE525" s="400"/>
      <c r="BF525" s="401"/>
      <c r="BG525" s="400"/>
      <c r="BH525" s="401"/>
      <c r="BI525" s="400"/>
      <c r="BJ525" s="401"/>
      <c r="BK525" s="400"/>
      <c r="BL525" s="401"/>
      <c r="BM525" s="400"/>
      <c r="BN525" s="401"/>
      <c r="BO525" s="400"/>
      <c r="BP525" s="401"/>
      <c r="BQ525" s="400"/>
      <c r="BR525" s="401"/>
      <c r="BS525" s="400"/>
      <c r="BT525" s="401"/>
      <c r="BU525" s="400"/>
      <c r="BV525" s="401"/>
      <c r="BW525" s="400"/>
      <c r="BX525" s="401"/>
      <c r="BY525" s="400"/>
      <c r="BZ525" s="401"/>
      <c r="CA525" s="400"/>
      <c r="CB525" s="401"/>
      <c r="CC525" s="400"/>
      <c r="CD525" s="401"/>
      <c r="CE525" s="400"/>
      <c r="CF525" s="401"/>
      <c r="CG525" s="400"/>
      <c r="CH525" s="401"/>
      <c r="CI525" s="400"/>
      <c r="CJ525" s="401"/>
      <c r="CK525" s="400"/>
      <c r="CL525" s="401"/>
      <c r="CM525" s="400"/>
      <c r="CN525" s="401"/>
      <c r="CO525" s="400"/>
      <c r="CP525" s="401"/>
      <c r="CQ525" s="400"/>
      <c r="CR525" s="401"/>
      <c r="CS525" s="400"/>
      <c r="CT525" s="401"/>
      <c r="CU525" s="400"/>
      <c r="CV525" s="401"/>
      <c r="CW525" s="400"/>
      <c r="CX525" s="401"/>
      <c r="CY525" s="400"/>
      <c r="CZ525" s="401"/>
      <c r="DA525" s="400"/>
      <c r="DB525" s="401"/>
      <c r="DC525" s="400"/>
      <c r="DD525" s="401"/>
      <c r="DE525" s="400"/>
      <c r="DF525" s="401"/>
      <c r="DG525" s="400"/>
      <c r="DH525" s="401"/>
      <c r="DI525" s="400"/>
      <c r="DJ525" s="401"/>
      <c r="DK525" s="400"/>
      <c r="DL525" s="401"/>
      <c r="DM525" s="400"/>
      <c r="DN525" s="401"/>
      <c r="DO525" s="400"/>
      <c r="DP525" s="401"/>
      <c r="DQ525" s="400"/>
      <c r="DR525" s="401"/>
      <c r="DS525" s="400"/>
      <c r="DT525" s="401"/>
      <c r="DU525" s="400"/>
      <c r="DV525" s="401"/>
      <c r="DW525" s="400"/>
      <c r="DX525" s="401"/>
      <c r="DY525" s="400"/>
      <c r="DZ525" s="401"/>
      <c r="EA525" s="400"/>
      <c r="EB525" s="401"/>
      <c r="EC525" s="400"/>
      <c r="ED525" s="401"/>
      <c r="EE525" s="400"/>
      <c r="EF525" s="401"/>
      <c r="EG525" s="400"/>
      <c r="EH525" s="401"/>
      <c r="EI525" s="400"/>
      <c r="EJ525" s="447"/>
      <c r="EK525" s="512"/>
      <c r="EL525" s="515"/>
      <c r="EM525" s="450"/>
      <c r="EN525" s="348"/>
      <c r="EO525" s="348"/>
      <c r="EP525" s="179">
        <f t="shared" si="601"/>
        <v>0</v>
      </c>
      <c r="EQ525" s="179">
        <f t="shared" si="602"/>
        <v>0</v>
      </c>
      <c r="ER525" s="179">
        <f t="shared" si="603"/>
        <v>0</v>
      </c>
      <c r="ES525" s="179">
        <f t="shared" si="604"/>
        <v>0</v>
      </c>
      <c r="ET525" s="179">
        <f t="shared" si="605"/>
        <v>0</v>
      </c>
      <c r="EU525" s="179">
        <f t="shared" si="606"/>
        <v>0</v>
      </c>
      <c r="EV525" s="172">
        <f t="shared" si="607"/>
        <v>0</v>
      </c>
      <c r="EW525" s="253"/>
      <c r="EX525" s="254">
        <v>0</v>
      </c>
      <c r="EY525" s="180">
        <v>0</v>
      </c>
      <c r="EZ525" s="255">
        <v>0</v>
      </c>
      <c r="FA525" s="255">
        <v>0</v>
      </c>
      <c r="FB525" s="180">
        <f>SUM(FF525:GI525)/2</f>
        <v>0</v>
      </c>
      <c r="FC525" s="256">
        <f>N525*km*'VALORES TABELA'!$B$13</f>
        <v>0</v>
      </c>
      <c r="FD525" s="250">
        <f t="shared" si="597"/>
        <v>0</v>
      </c>
      <c r="FE525" s="257"/>
      <c r="FF525" s="181">
        <f>((Q525+S525)*Percapita)+((R525+T525)*Cadeirante)</f>
        <v>0</v>
      </c>
      <c r="FG525" s="181">
        <f>((U525+W525)*Percapita/30*FG$4)+((V525+X525)*Cadeirante/30*FG$4)</f>
        <v>0</v>
      </c>
      <c r="FH525" s="181">
        <f>((Y525+AA525)*Percapita/30*FH$4)+((Z525+AB525)*Cadeirante/30*FH$4)</f>
        <v>0</v>
      </c>
      <c r="FI525" s="181">
        <f>((AC525+AE525)*Percapita/30*FI$4)+((AD525+AF525)*Cadeirante/30*FI$4)</f>
        <v>0</v>
      </c>
      <c r="FJ525" s="181">
        <f>((AG525+AI525)*Percapita/30*FJ$4)+((AH525+AJ525)*Cadeirante/30*FJ$4)</f>
        <v>0</v>
      </c>
      <c r="FK525" s="181">
        <f>((AK525+AM525)*Percapita/30*FK$4)+((AL525+AN525)*Cadeirante/30*FK$4)</f>
        <v>0</v>
      </c>
      <c r="FL525" s="181">
        <f>((AO525+AQ525)*Percapita/30*FL$4)+((AP525+AR525)*Cadeirante/30*FL$4)</f>
        <v>0</v>
      </c>
      <c r="FM525" s="181">
        <f>((AS525+AU525)*Percapita/30*FM$4)+((AT525+AV525)*Cadeirante/30*FM$4)</f>
        <v>0</v>
      </c>
      <c r="FN525" s="181">
        <f>((AW525+AY525)*Percapita/30*FN$4)+((AX525+AZ525)*Cadeirante/30*FN$4)</f>
        <v>0</v>
      </c>
      <c r="FO525" s="181">
        <f>((BA525+BC525)*Percapita/30*FO$4)+((BB525+BD525)*Cadeirante/30*FO$4)</f>
        <v>0</v>
      </c>
      <c r="FP525" s="181">
        <f>((BE525+BG525)*Percapita/30*FP$4)+((BF525+BH525)*Cadeirante/30*FP$4)</f>
        <v>0</v>
      </c>
      <c r="FQ525" s="181">
        <f>((BI525+BK525)*Percapita/30*FQ$4)+((BJ525+BL525)*Cadeirante/30*FQ$4)</f>
        <v>0</v>
      </c>
      <c r="FR525" s="181">
        <f>((BM525+BO525)*Percapita/30*FR$4)+((BN525+BP525)*Cadeirante/30*FR$4)</f>
        <v>0</v>
      </c>
      <c r="FS525" s="181">
        <f>((BQ525+BS525)*Percapita/30*FS$4)+((BR525+BT525)*Cadeirante/30*FS$4)</f>
        <v>0</v>
      </c>
      <c r="FT525" s="181">
        <f>((BU525+BW525)*Percapita/30*FT$4)+((BV525+BX525)*Cadeirante/30*FT$4)</f>
        <v>0</v>
      </c>
      <c r="FU525" s="181">
        <f>((BY525+CA525)*Percapita/30*FU$4)+((BZ525+CB525)*Cadeirante/30*FU$4)</f>
        <v>0</v>
      </c>
      <c r="FV525" s="181">
        <f>((CC525+CE525)*Percapita/30*FV$4)+((CD525+CF525)*Cadeirante/30*FV$4)</f>
        <v>0</v>
      </c>
      <c r="FW525" s="181">
        <f>((CG525+CI525)*Percapita/30*FW$4)+((CI525+CK525)*Cadeirante/30*FW$4)</f>
        <v>0</v>
      </c>
      <c r="FX525" s="181">
        <f>((CK525+CM525)*Percapita/30*FX$4)+((CL525+CN525)*Cadeirante/30*FX$4)</f>
        <v>0</v>
      </c>
      <c r="FY525" s="181">
        <f>((CO525+CQ525)*Percapita/30*FY$4)+((CP525+CR525)*Cadeirante/30*FY$4)</f>
        <v>0</v>
      </c>
      <c r="FZ525" s="181">
        <f>((CS525+CU525)*Percapita/30*FZ$4)+((CT525+CV525)*Cadeirante/30*FZ$4)</f>
        <v>0</v>
      </c>
      <c r="GA525" s="181">
        <f>((CW525+CY525)*Percapita/30*GA$4)+((CX525+CZ525)*Cadeirante/30*GA$4)</f>
        <v>0</v>
      </c>
      <c r="GB525" s="181">
        <f>((DA525+DC525)*Percapita/30*GB$4)+((DB525+DD525)*Cadeirante/30*GB$4)</f>
        <v>0</v>
      </c>
      <c r="GC525" s="181">
        <f>((DE525+DG525)*Percapita/30*GC$4)+((DF525+DH525)*Cadeirante/30*GC$4)</f>
        <v>0</v>
      </c>
      <c r="GD525" s="181">
        <f>((DI525+DK525)*Percapita/30*GD$4)+((DJ525+DL525)*Cadeirante/30*GD$4)</f>
        <v>0</v>
      </c>
      <c r="GE525" s="181">
        <f>((DM525+DO525)*Percapita/30*GE$4)+((DN525+DP525)*Cadeirante/30*GE$4)</f>
        <v>0</v>
      </c>
      <c r="GF525" s="181">
        <f>((DQ525+DS525)*Percapita/30*GF$4)+((DR525+DT525)*Cadeirante/30*GF$4)</f>
        <v>0</v>
      </c>
      <c r="GG525" s="181">
        <f>((DU525+DW525)*Percapita/30*GG$4)+((DV525+DX525)*Cadeirante/30*GG$4)</f>
        <v>0</v>
      </c>
      <c r="GH525" s="181">
        <f>((DY525+EA525)*Percapita/30*GH$4)+((DZ525+EB525)*Cadeirante/30*GH$4)</f>
        <v>0</v>
      </c>
      <c r="GI525" s="181">
        <f>((EC525+EE525)*Percapita/30*GI$4)+((ED525+EF525)*Cadeirante/30*GI$4)</f>
        <v>0</v>
      </c>
      <c r="GJ525" s="181">
        <f>((EG525+EI525)*Percapita)+((EH525+EJ525)*Cadeirante)</f>
        <v>0</v>
      </c>
      <c r="GK525" s="258"/>
      <c r="GL525" s="103">
        <f t="shared" si="608"/>
        <v>0</v>
      </c>
      <c r="GM525" s="124"/>
      <c r="GN525" s="182"/>
      <c r="GO525" s="182"/>
      <c r="GP525" s="182"/>
      <c r="GQ525" s="182"/>
      <c r="GR525" s="182"/>
      <c r="GS525" s="182"/>
      <c r="GT525" s="182"/>
      <c r="GU525" s="182"/>
      <c r="GV525" s="182"/>
      <c r="GW525" s="182"/>
      <c r="GX525" s="182"/>
      <c r="GY525" s="182"/>
      <c r="GZ525" s="182"/>
      <c r="HA525" s="182"/>
      <c r="HB525" s="182"/>
      <c r="HC525" s="182"/>
      <c r="HD525" s="182"/>
      <c r="HE525" s="182"/>
      <c r="HF525" s="182"/>
      <c r="HG525" s="182"/>
      <c r="HH525" s="182"/>
      <c r="HI525" s="182"/>
      <c r="HJ525" s="182"/>
      <c r="HK525" s="182"/>
      <c r="HL525" s="182"/>
      <c r="HM525" s="182"/>
      <c r="HN525" s="182"/>
      <c r="HO525" s="182"/>
      <c r="HP525" s="259"/>
      <c r="HQ525" s="64"/>
      <c r="HW525" s="257"/>
      <c r="HY525" s="280">
        <f t="shared" si="598"/>
        <v>0</v>
      </c>
      <c r="HZ525" s="280">
        <f t="shared" si="599"/>
        <v>0</v>
      </c>
      <c r="IA525" s="280">
        <f t="shared" si="600"/>
        <v>0</v>
      </c>
    </row>
    <row r="526" spans="1:237" s="106" customFormat="1" ht="22.5" customHeight="1" x14ac:dyDescent="0.25">
      <c r="A526" t="s">
        <v>3671</v>
      </c>
      <c r="B526" s="522" t="s">
        <v>3672</v>
      </c>
      <c r="C526" s="523">
        <v>1</v>
      </c>
      <c r="D526" s="524" t="s">
        <v>3656</v>
      </c>
      <c r="E526" s="524" t="s">
        <v>3673</v>
      </c>
      <c r="F526" s="525" t="s">
        <v>3224</v>
      </c>
      <c r="G526" s="525" t="s">
        <v>3225</v>
      </c>
      <c r="H526" s="350" t="s">
        <v>1318</v>
      </c>
      <c r="I526" s="351" t="s">
        <v>3674</v>
      </c>
      <c r="J526" s="409" t="s">
        <v>3231</v>
      </c>
      <c r="K526" s="410" t="s">
        <v>3232</v>
      </c>
      <c r="L526" s="329">
        <f>CONTINUA!BV526</f>
        <v>0</v>
      </c>
      <c r="M526" s="329">
        <f>CONTINUA!BW526</f>
        <v>0</v>
      </c>
      <c r="N526" s="895"/>
      <c r="O526" s="896" t="s">
        <v>4047</v>
      </c>
      <c r="P526" s="897" t="s">
        <v>4035</v>
      </c>
      <c r="Q526" s="400">
        <v>16</v>
      </c>
      <c r="R526" s="401"/>
      <c r="S526" s="400"/>
      <c r="T526" s="401"/>
      <c r="U526" s="400"/>
      <c r="V526" s="401"/>
      <c r="W526" s="400"/>
      <c r="X526" s="401"/>
      <c r="Y526" s="400"/>
      <c r="Z526" s="401"/>
      <c r="AA526" s="400"/>
      <c r="AB526" s="401"/>
      <c r="AC526" s="400"/>
      <c r="AD526" s="401"/>
      <c r="AE526" s="400"/>
      <c r="AF526" s="401"/>
      <c r="AG526" s="400"/>
      <c r="AH526" s="401"/>
      <c r="AI526" s="400"/>
      <c r="AJ526" s="401"/>
      <c r="AK526" s="400"/>
      <c r="AL526" s="401"/>
      <c r="AM526" s="400"/>
      <c r="AN526" s="401"/>
      <c r="AO526" s="400"/>
      <c r="AP526" s="401"/>
      <c r="AQ526" s="400"/>
      <c r="AR526" s="401"/>
      <c r="AS526" s="400"/>
      <c r="AT526" s="401"/>
      <c r="AU526" s="400"/>
      <c r="AV526" s="401"/>
      <c r="AW526" s="400"/>
      <c r="AX526" s="401"/>
      <c r="AY526" s="400"/>
      <c r="AZ526" s="401"/>
      <c r="BA526" s="400"/>
      <c r="BB526" s="401"/>
      <c r="BC526" s="400"/>
      <c r="BD526" s="401"/>
      <c r="BE526" s="400"/>
      <c r="BF526" s="401"/>
      <c r="BG526" s="400"/>
      <c r="BH526" s="401"/>
      <c r="BI526" s="400"/>
      <c r="BJ526" s="401"/>
      <c r="BK526" s="400"/>
      <c r="BL526" s="401"/>
      <c r="BM526" s="400"/>
      <c r="BN526" s="401"/>
      <c r="BO526" s="400"/>
      <c r="BP526" s="401"/>
      <c r="BQ526" s="400"/>
      <c r="BR526" s="401"/>
      <c r="BS526" s="400"/>
      <c r="BT526" s="401"/>
      <c r="BU526" s="400"/>
      <c r="BV526" s="401"/>
      <c r="BW526" s="400"/>
      <c r="BX526" s="401"/>
      <c r="BY526" s="400"/>
      <c r="BZ526" s="401"/>
      <c r="CA526" s="400"/>
      <c r="CB526" s="401"/>
      <c r="CC526" s="400"/>
      <c r="CD526" s="401"/>
      <c r="CE526" s="400"/>
      <c r="CF526" s="401"/>
      <c r="CG526" s="400"/>
      <c r="CH526" s="401"/>
      <c r="CI526" s="400"/>
      <c r="CJ526" s="401"/>
      <c r="CK526" s="400"/>
      <c r="CL526" s="401"/>
      <c r="CM526" s="400"/>
      <c r="CN526" s="401"/>
      <c r="CO526" s="400"/>
      <c r="CP526" s="401"/>
      <c r="CQ526" s="400"/>
      <c r="CR526" s="401"/>
      <c r="CS526" s="400"/>
      <c r="CT526" s="401"/>
      <c r="CU526" s="400"/>
      <c r="CV526" s="401"/>
      <c r="CW526" s="400"/>
      <c r="CX526" s="401"/>
      <c r="CY526" s="400"/>
      <c r="CZ526" s="401"/>
      <c r="DA526" s="400"/>
      <c r="DB526" s="401"/>
      <c r="DC526" s="400"/>
      <c r="DD526" s="401"/>
      <c r="DE526" s="400"/>
      <c r="DF526" s="401"/>
      <c r="DG526" s="400"/>
      <c r="DH526" s="401"/>
      <c r="DI526" s="400"/>
      <c r="DJ526" s="401"/>
      <c r="DK526" s="400"/>
      <c r="DL526" s="401"/>
      <c r="DM526" s="400"/>
      <c r="DN526" s="401"/>
      <c r="DO526" s="400"/>
      <c r="DP526" s="401"/>
      <c r="DQ526" s="400"/>
      <c r="DR526" s="401"/>
      <c r="DS526" s="400"/>
      <c r="DT526" s="401"/>
      <c r="DU526" s="400"/>
      <c r="DV526" s="401"/>
      <c r="DW526" s="400"/>
      <c r="DX526" s="401"/>
      <c r="DY526" s="400"/>
      <c r="DZ526" s="401"/>
      <c r="EA526" s="400"/>
      <c r="EB526" s="401"/>
      <c r="EC526" s="400"/>
      <c r="ED526" s="401"/>
      <c r="EE526" s="400"/>
      <c r="EF526" s="401"/>
      <c r="EG526" s="400"/>
      <c r="EH526" s="401"/>
      <c r="EI526" s="400"/>
      <c r="EJ526" s="447"/>
      <c r="EK526" s="510"/>
      <c r="EL526" s="513" t="s">
        <v>4022</v>
      </c>
      <c r="EM526" s="520">
        <v>423.75299999999999</v>
      </c>
      <c r="EN526" s="520"/>
      <c r="EO526" s="520"/>
      <c r="EP526" s="171">
        <f t="shared" si="601"/>
        <v>16</v>
      </c>
      <c r="EQ526" s="171">
        <f t="shared" si="602"/>
        <v>0</v>
      </c>
      <c r="ER526" s="171">
        <f t="shared" si="603"/>
        <v>0</v>
      </c>
      <c r="ES526" s="171">
        <f t="shared" si="604"/>
        <v>0</v>
      </c>
      <c r="ET526" s="171">
        <f t="shared" si="605"/>
        <v>0</v>
      </c>
      <c r="EU526" s="171">
        <f t="shared" si="606"/>
        <v>0</v>
      </c>
      <c r="EV526" s="172">
        <f t="shared" si="607"/>
        <v>16</v>
      </c>
      <c r="EW526" s="367">
        <f>IF(C526=4,IF(MAX(Q526:EJ528)&gt;0,(Especiall/30*(IF(($G526-$F526)=($G$5-$F$5),30,IF(DAY($G526)=31,($G526-$F526),($G526-$F526)+1)))),0),0)</f>
        <v>0</v>
      </c>
      <c r="EX526" s="248">
        <f t="shared" ref="EX526:EX529" si="609">FF526</f>
        <v>30221.09</v>
      </c>
      <c r="EY526" s="174">
        <f>(L526*regular)+(M526*Cadeirantee)</f>
        <v>0</v>
      </c>
      <c r="EZ526" s="249">
        <f>SUMIF(FG526:GJ526,"&gt;0")</f>
        <v>0</v>
      </c>
      <c r="FA526" s="249">
        <f>SUMIF(FG526:GJ526,"&lt;0")+SUMIF(GN526:HP526,"&lt;0")</f>
        <v>0</v>
      </c>
      <c r="FB526" s="174">
        <v>0</v>
      </c>
      <c r="FC526" s="175">
        <f>N526*km*'VALORES TABELA'!$B$13</f>
        <v>0</v>
      </c>
      <c r="FD526" s="250">
        <f>GL526</f>
        <v>0</v>
      </c>
      <c r="FE526" s="176">
        <f>(EW526+EW527+EW528+EW529+EX526+EX527+EX528+EX529+EY526+EY527+EY528+EY529+EY530+EZ526+EZ527+EZ528+EZ529+FA526+FA527+FA528+FA529+FC526+FC527+FC528+FC529+HY526-HZ526-IA526+FD526+FD527+FD528+FD529+FB530)</f>
        <v>30876.203000000001</v>
      </c>
      <c r="FF526" s="177">
        <f>IF(C526=4,SUM(Q526+Q527+Q528+S526+S527+S528)*Percapita/30*FF$4+(R526+R527+R528+T526+T527+T528)*Cadeirante/30*FF$4,IF(C526=3,IF(Q529+S529=10,Fixo/30*FF$4+(Q526+Q527+Q528+S526+S527+S528)*Percapita/30*FF$4+(R529+T529)*Cadeirante/30*FF$4,IF(Q529+S529&lt;=9,(Q529+S529)*Crechee/30*FF$4)+(R529+T529)*Cadeirante/30*FF$4+(Q526+Q527+Q528+S526+S527+S528)*Percapita/30*FF$4)+IF(Q529+S529&gt;=11,Fixo/30*FF$4+(Q529+S529-10)*Crechee/30*FF$4,0),IF(C526=2,IF(R526+R527+R528+R529+T526+T527+T528+T529=1,Cadeirante/30*FF$4,IF(R526+R527+R528+R529+T526+T527+T528+T529=2,Fixo/30*FF$4,IF(R526+R527+R528+R529+T526+T527+T528+T529&gt;2,Fixo/30*FF$4+(R526+R527+R528+R529+T526+T527+T528+T529-2)*Cadeirante/30*FF$4)))+(Q526+Q527+Q528+S526+S527+S528)*Percapita/30*FF$4+(Q529+S529)*Crechee/30*FF$4,IF(C526=1,IF(Q526+Q527+Q528+R526+R527+R528+S526+S527+S528+T526+T527+T528&lt;=15,(Q526+Q527+Q528+S526+S527+S528)*Percapita/30*FF$4,IF(Q526+Q527+Q528+R526+R527+R528+S526+S527+S528+T526+T527+T528&gt;=16,Fixo/30*FF$4+(Q526+Q527+Q528+R526+R527+R528+S526+S527+S528+T526+T527-16)*Percapita/30*FF$4))))))</f>
        <v>30221.09</v>
      </c>
      <c r="FG526" s="177">
        <f>IF(C526=4,SUM(U526+U527+U528+W526+W527+W528)*Percapita/30*FG$4+(V526+V527+V528+X526+X527+X528)*Cadeirante/30*FG$4,IF(C526=3,IF(U529+W529=10,Fixo/30*FG$4+(U526+U527+U528+W526+W527+W528)*Percapita/30*FG$4+(V529+X529)*Cadeirante/30*FG$4,IF(U529+W529&lt;=9,(U529+W529)*Crechee/30*FG$4)+(V529+X529)*Cadeirante/30*FG$4+(U526+U527+U528+W526+W527+W528)*Percapita/30*FG$4)+IF(U529+W529&gt;=11,Fixo/30*FG$4+(U529+W529-10)*Crechee/30*FG$4,0),IF(C526=2,IF(V526+V527+V528+V529+X526+X527+X528+X529=1,Cadeirante/30*FG$4,IF(V526+V527+V528+V529+X526+X527+X528+X529=2,Fixo/30*FG$4,IF(V526+V527+V528+V529+X526+X527+X528+X529&gt;2,Fixo/30*FG$4+(V526+V527+V528+V529+X526+X527+X528+X529-2)*Cadeirante/30*FG$4)))+(U526+U527+U528+W526+W527+W528)*Percapita/30*FG$4+(U529+W529)*Crechee/30*FG$4,IF(C526=1,IF(U526+U527+U528+V526+V527+V528+W526+W527+W528+X526+X527+X528&lt;=15,(U526+U527+U528+W526+W527+W528)*Percapita/30*FG$4,IF(U526+U527+U528+V526+V527+V528+W526+W527+W528+X526+X527+X528&gt;=16,Fixo/30*FG$4+(U526+U527+U528+V526+V527+V528+W526+W527+W528+X526+X527-16)*Percapita/30*FG$4))))))</f>
        <v>0</v>
      </c>
      <c r="FH526" s="177">
        <f>IF(C526=4,SUM(Y526+Y527+Y528+AA526+AA527+AA528)*Percapita/30*FH$4+(Z526+Z527+Z528+AB526+AB527+AB528)*Cadeirante/30*FH$4,IF(C526=3,IF(Y529+AA529=10,Fixo/30*FH$4+(Y526+Y527+Y528+AA526+AA527+AA528)*Percapita/30*FH$4+(Z529+AB529)*Cadeirante/30*FH$4,IF(Y529+AA529&lt;=9,(Y529+AA529)*Crechee/30*FH$4)+(Z529+AB529)*Cadeirante/30*FH$4+(Y526+Y527+Y528+AA526+AA527+AA528)*Percapita/30*FH$4)+IF(Y529+AA529&gt;=11,Fixo/30*FH$4+(Y529+AA529-10)*Crechee/30*FH$4,0),IF(C526=2,IF(Z526+Z527+Z528+Z529+AB526+AB527+AB528+AB529=1,Cadeirante/30*FH$4,IF(Z526+Z527+Z528+Z529+AB526+AB527+AB528+AB529=2,Fixo/30*FH$4,IF(Z526+Z527+Z528+Z529+AB526+AB527+AB528+AB529&gt;2,Fixo/30*FH$4+(Z526+Z527+Z528+Z529+AB526+AB527+AB528+AB529-2)*Cadeirante/30*FH$4)))+(Y526+Y527+Y528+AA526+AA527+AA528)*Percapita/30*FH$4+(Y529+AA529)*Crechee/30*FH$4,IF(C526=1,IF(Y526+Y527+Y528+Z526+Z527+Z528+AA526+AA527+AA528+AB526+AB527+AB528&lt;=15,(Y526+Y527+Y528+AA526+AA527+AA528)*Percapita/30*FH$4,IF(Y526+Y527+Y528+Z526+Z527+Z528+AA526+AA527+AA528+AB526+AB527+AB528&gt;=16,Fixo/30*FH$4+(Y526+Y527+Y528+Z526+Z527+Z528+AA526+AA527+AA528+AB526+AB527-16)*Percapita/30*FH$4))))))</f>
        <v>0</v>
      </c>
      <c r="FI526" s="177">
        <f>IF(C526=4,SUM(AC526+AC527+AC528+AE526+AE527+AE528)*Percapita/30*FI$4+(AD526+AD527+AD528+AF526+AF527+AF528)*Cadeirante/30*FI$4,IF(C526=3,IF(AC529+AE529=10,Fixo/30*FI$4+(AC526+AC527+AC528+AE526+AE527+AE528)*Percapita/30*FI$4+(AD529+AF529)*Cadeirante/30*FI$4,IF(AC529+AE529&lt;=9,(AC529+AE529)*Crechee/30*FI$4)+(AD529+AF529)*Cadeirante/30*FI$4+(AC526+AC527+AC528+AE526+AE527+AE528)*Percapita/30*FI$4)+IF(AC529+AE529&gt;=11,Fixo/30*FI$4+(AC529+AE529-10)*Crechee/30*FI$4,0),IF(C526=2,IF(AD526+AD527+AD528+AD529+AF526+AF527+AF528+AF529=1,Cadeirante/30*FI$4,IF(AD526+AD527+AD528+AD529+AF526+AF527+AF528+AF529=2,Fixo/30*FI$4,IF(AD526+AD527+AD528+AD529+AF526+AF527+AF528+AF529&gt;2,Fixo/30*FI$4+(AD526+AD527+AD528+AD529+AF526+AF527+AF528+AF529-2)*Cadeirante/30*FI$4)))+(AC526+AC527+AC528+AE526+AE527+AE528)*Percapita/30*FI$4+(AC529+AE529)*Crechee/30*FI$4,IF(C526=1,IF(AC526+AC527+AC528+AD526+AD527+AD528+AE526+AE527+AE528+AF526+AF527+AF528&lt;=15,(AC526+AC527+AC528+AE526+AE527+AE528)*Percapita/30*FI$4,IF(AC526+AC527+AC528+AD526+AD527+AD528+AE526+AE527+AE528+AF526+AF527+AF528&gt;=16,Fixo/30*FI$4+(AC526+AC527+AC528+AD526+AD527+AD528+AE526+AE527+AE528+AF526+AF527-16)*Percapita/30*FI$4))))))</f>
        <v>0</v>
      </c>
      <c r="FJ526" s="177">
        <f>IF(C526=4,SUM(AG526+AG527+AG528+AI526+AI527+AI528)*Percapita/30*FJ$4+(AH526+AH527+AH528+AJ526+AJ527+AJ528)*Cadeirante/30*FJ$4,IF(C526=3,IF(AG529+AI529=10,Fixo/30*FJ$4+(AG526+AG527+AG528+AI526+AI527+AI528)*Percapita/30*FJ$4+(AH529+AJ529)*Cadeirante/30*FJ$4,IF(AG529+AI529&lt;=9,(AG529+AI529)*Crechee/30*FJ$4)+(AH529+AJ529)*Cadeirante/30*FJ$4+(AG526+AG527+AG528+AI526+AI527+AI528)*Percapita/30*FJ$4)+IF(AG529+AI529&gt;=11,Fixo/30*FJ$4+(AG529+AI529-10)*Crechee/30*FJ$4,0),IF(C526=2,IF(AH526+AH527+AH528+AH529+AJ526+AJ527+AJ528+AJ529=1,Cadeirante/30*FJ$4,IF(AH526+AH527+AH528+AH529+AJ526+AJ527+AJ528+AJ529=2,Fixo/30*FJ$4,IF(AH526+AH527+AH528+AH529+AJ526+AJ527+AJ528+AJ529&gt;2,Fixo/30*FJ$4+(AH526+AH527+AH528+AH529+AJ526+AJ527+AJ528+AJ529-2)*Cadeirante/30*FJ$4)))+(AG526+AG527+AG528+AI526+AI527+AI528)*Percapita/30*FJ$4+(AG529+AI529)*Crechee/30*FJ$4,IF(C526=1,IF(AG526+AG527+AG528+AH526+AH527+AH528+AI526+AI527+AI528+AJ526+AJ527+AJ528&lt;=15,(AG526+AG527+AG528+AI526+AI527+AI528)*Percapita/30*FJ$4,IF(AG526+AG527+AG528+AH526+AH527+AH528+AI526+AI527+AI528+AJ526+AJ527+AJ528&gt;=16,Fixo/30*FJ$4+(AG526+AG527+AG528+AH526+AH527+AH528+AI526+AI527+AI528+AJ526+AJ527-16)*Percapita/30*FJ$4))))))</f>
        <v>0</v>
      </c>
      <c r="FK526" s="177">
        <f>IF(C526=4,SUM(AK526+AK527+AK528+AM526+AM527+AM528)*Percapita/30*FK$4+(AL526+AL527+AL528+AN526+AN527+AN528)*Cadeirante/30*FK$4,IF(C526=3,IF(AK529+AM529=10,Fixo/30*FK$4+(AK526+AK527+AK528+AM526+AM527+AM528)*Percapita/30*FK$4+(AL529+AN529)*Cadeirante/30*FK$4,IF(AK529+AM529&lt;=9,(AK529+AM529)*Crechee/30*FK$4)+(AL529+AN529)*Cadeirante/30*FK$4+(AK526+AK527+AK528+AM526+AM527+AM528)*Percapita/30*FK$4)+IF(AK529+AM529&gt;=11,Fixo/30*FK$4+(AK529+AM529-10)*Crechee/30*FK$4,0),IF(C526=2,IF(AL526+AL527+AL528+AL529+AN526+AN527+AN528+AN529=1,Cadeirante/30*FK$4,IF(AL526+AL527+AL528+AL529+AN526+AN527+AN528+AN529=2,Fixo/30*FK$4,IF(AL526+AL527+AL528+AL529+AN526+AN527+AN528+AN529&gt;2,Fixo/30*FK$4+(AL526+AL527+AL528+AL529+AN526+AN527+AN528+AN529-2)*Cadeirante/30*FK$4)))+(AK526+AK527+AK528+AM526+AM527+AM528)*Percapita/30*FK$4+(AK529+AM529)*Crechee/30*FK$4,IF(C526=1,IF(AK526+AK527+AK528+AL526+AL527+AL528+AM526+AM527+AM528+AN526+AN527+AN528&lt;=15,(AK526+AK527+AK528+AM526+AM527+AM528)*Percapita/30*FK$4,IF(AK526+AK527+AK528+AL526+AL527+AL528+AM526+AM527+AM528+AN526+AN527+AN528&gt;=16,Fixo/30*FK$4+(AK526+AK527+AK528+AL526+AL527+AL528+AM526+AM527+AM528+AN526+AN527-16)*Percapita/30*FK$4))))))</f>
        <v>0</v>
      </c>
      <c r="FL526" s="177">
        <f>IF(C526=4,SUM(AO526+AO527+AO528+AQ526+AQ527+AQ528)*Percapita/30*FL$4+(AP526+AP527+AP528+AR526+AR527+AR528)*Cadeirante/30*FL$4,IF(C526=3,IF(AO529+AQ529=10,Fixo/30*FL$4+(AO526+AO527+AO528+AQ526+AQ527+AQ528)*Percapita/30*FL$4+(AP529+AR529)*Cadeirante/30*FL$4,IF(AO529+AQ529&lt;=9,(AO529+AQ529)*Crechee/30*FL$4)+(AP529+AR529)*Cadeirante/30*FL$4+(AO526+AO527+AO528+AQ526+AQ527+AQ528)*Percapita/30*FL$4)+IF(AO529+AQ529&gt;=11,Fixo/30*FL$4+(AO529+AQ529-10)*Crechee/30*FL$4,0),IF(C526=2,IF(AP526+AP527+AP528+AP529+AR526+AR527+AR528+AR529=1,Cadeirante/30*FL$4,IF(AP526+AP527+AP528+AP529+AR526+AR527+AR528+AR529=2,Fixo/30*FL$4,IF(AP526+AP527+AP528+AP529+AR526+AR527+AR528+AR529&gt;2,Fixo/30*FL$4+(AP526+AP527+AP528+AP529+AR526+AR527+AR528+AR529-2)*Cadeirante/30*FL$4)))+(AO526+AO527+AO528+AQ526+AQ527+AQ528)*Percapita/30*FL$4+(AO529+AQ529)*Crechee/30*FL$4,IF(C526=1,IF(AO526+AO527+AO528+AP526+AP527+AP528+AQ526+AQ527+AQ528+AR526+AR527+AR528&lt;=15,(AO526+AO527+AO528+AQ526+AQ527+AQ528)*Percapita/30*FL$4,IF(AO526+AO527+AO528+AP526+AP527+AP528+AQ526+AQ527+AQ528+AR526+AR527+AR528&gt;=16,Fixo/30*FL$4+(AO526+AO527+AO528+AP526+AP527+AP528+AQ526+AQ527+AQ528+AR526+AR527-16)*Percapita/30*FL$4))))))</f>
        <v>0</v>
      </c>
      <c r="FM526" s="177">
        <f>IF(C526=4,SUM(AS526+AS527+AS528+AU526+AU527+AU528)*Percapita/30*FM$4+(AT526+AT527+AT528+AV526+AV527+AV528)*Cadeirante/30*FM$4,IF(C526=3,IF(AS529+AU529=10,Fixo/30*FM$4+(AS526+AS527+AS528+AU526+AU527+AU528)*Percapita/30*FM$4+(AT529+AV529)*Cadeirante/30*FM$4,IF(AS529+AU529&lt;=9,(AS529+AU529)*Crechee/30*FM$4)+(AT529+AV529)*Cadeirante/30*FM$4+(AS526+AS527+AS528+AU526+AU527+AU528)*Percapita/30*FM$4)+IF(AS529+AU529&gt;=11,Fixo/30*FM$4+(AS529+AU529-10)*Crechee/30*FM$4,0),IF(C526=2,IF(AT526+AT527+AT528+AT529+AV526+AV527+AV528+AV529=1,Cadeirante/30*FM$4,IF(AT526+AT527+AT528+AT529+AV526+AV527+AV528+AV529=2,Fixo/30*FM$4,IF(AT526+AT527+AT528+AT529+AV526+AV527+AV528+AV529&gt;2,Fixo/30*FM$4+(AT526+AT527+AT528+AT529+AV526+AV527+AV528+AV529-2)*Cadeirante/30*FM$4)))+(AS526+AS527+AS528+AU526+AU527+AU528)*Percapita/30*FM$4+(AS529+AU529)*Crechee/30*FM$4,IF(C526=1,IF(AS526+AS527+AS528+AT526+AT527+AT528+AU526+AU527+AU528+AV526+AV527+AV528&lt;=15,(AS526+AS527+AS528+AU526+AU527+AU528)*Percapita/30*FM$4,IF(AS526+AS527+AS528+AT526+AT527+AT528+AU526+AU527+AU528+AV526+AV527+AV528&gt;=16,Fixo/30*FM$4+(AS526+AS527+AS528+AT526+AT527+AT528+AU526+AU527+AU528+AV526+AV527-16)*Percapita/30*FM$4))))))</f>
        <v>0</v>
      </c>
      <c r="FN526" s="177">
        <f>IF(C526=4,SUM(AW526+AW527+AW528+AY526+AY527+AY528)*Percapita/30*FN$4+(AX526+AX527+AX528+AZ526+AZ527+AZ528)*Cadeirante/30*FN$4,IF(C526=3,IF(AW529+AY529=10,Fixo/30*FN$4+(AW526+AW527+AW528+AY526+AY527+AY528)*Percapita/30*FN$4+(AX529+AZ529)*Cadeirante/30*FN$4,IF(AW529+AY529&lt;=9,(AW529+AY529)*Crechee/30*FN$4)+(AX529+AZ529)*Cadeirante/30*FN$4+(AW526+AW527+AW528+AY526+AY527+AY528)*Percapita/30*FN$4)+IF(AW529+AY529&gt;=11,Fixo/30*FN$4+(AW529+AY529-10)*Crechee/30*FN$4,0),IF(C526=2,IF(AX526+AX527+AX528+AX529+AZ526+AZ527+AZ528+AZ529=1,Cadeirante/30*FN$4,IF(AX526+AX527+AX528+AX529+AZ526+AZ527+AZ528+AZ529=2,Fixo/30*FN$4,IF(AX526+AX527+AX528+AX529+AZ526+AZ527+AZ528+AZ529&gt;2,Fixo/30*FN$4+(AX526+AX527+AX528+AX529+AZ526+AZ527+AZ528+AZ529-2)*Cadeirante/30*FN$4)))+(AW526+AW527+AW528+AY526+AY527+AY528)*Percapita/30*FN$4+(AW529+AY529)*Crechee/30*FN$4,IF(C526=1,IF(AW526+AW527+AW528+AX526+AX527+AX528+AY526+AY527+AY528+AZ526+AZ527+AZ528&lt;=15,(AW526+AW527+AW528+AY526+AY527+AY528)*Percapita/30*FN$4,IF(AW526+AW527+AW528+AX526+AX527+AX528+AY526+AY527+AY528+AZ526+AZ527+AZ528&gt;=16,Fixo/30*FN$4+(AW526+AW527+AW528+AX526+AX527+AX528+AY526+AY527+AY528+AZ526+AZ527-16)*Percapita/30*FN$4))))))</f>
        <v>0</v>
      </c>
      <c r="FO526" s="177">
        <f>IF(C526=4,SUM(BA526+BA527+BA528+BC526+BC527+BC528)*Percapita/30*FO$4+(BB526+BB527+BB528+BD526+BD527+BD528)*Cadeirante/30*FO$4,IF(C526=3,IF(BA529+BC529=10,Fixo/30*FO$4+(BA526+BA527+BA528+BC526+BC527+BC528)*Percapita/30*FO$4+(BB529+BD529)*Cadeirante/30*FO$4,IF(BA529+BC529&lt;=9,(BA529+BC529)*Crechee/30*FO$4)+(BB529+BD529)*Cadeirante/30*FO$4+(BA526+BA527+BA528+BC526+BC527+BC528)*Percapita/30*FO$4)+IF(BA529+BC529&gt;=11,Fixo/30*FO$4+(BA529+BC529-10)*Crechee/30*FO$4,0),IF(C526=2,IF(BB526+BB527+BB528+BB529+BD526+BD527+BD528+BD529=1,Cadeirante/30*FO$4,IF(BB526+BB527+BB528+BB529+BD526+BD527+BD528+BD529=2,Fixo/30*FO$4,IF(BB526+BB527+BB528+BB529+BD526+BD527+BD528+BD529&gt;2,Fixo/30*FO$4+(BB526+BB527+BB528+BB529+BD526+BD527+BD528+BD529-2)*Cadeirante/30*FO$4)))+(BA526+BA527+BA528+BC526+BC527+BC528)*Percapita/30*FO$4+(BA529+BC529)*Crechee/30*FO$4,IF(C526=1,IF(BA526+BA527+BA528+BB526+BB527+BB528+BC526+BC527+BC528+BD526+BD527+BD528&lt;=15,(BA526+BA527+BA528+BC526+BC527+BC528)*Percapita/30*FO$4,IF(BA526+BA527+BA528+BB526+BB527+BB528+BC526+BC527+BC528+BD526+BD527+BD528&gt;=16,Fixo/30*FO$4+(BA526+BA527+BA528+BB526+BB527+BB528+BC526+BC527+BC528+BD526+BD527-16)*Percapita/30*FO$4))))))</f>
        <v>0</v>
      </c>
      <c r="FP526" s="177">
        <f>IF(C526=4,SUM(BE526+BE527+BE528+BG526+BG527+BG528)*Percapita/30*FP$4+(BF526+BF527+BF528+BH526+BH527+BH528)*Cadeirante/30*FP$4,IF(C526=3,IF(BE529+BG529=10,Fixo/30*FP$4+(BE526+BE527+BE528+BG526+BG527+BG528)*Percapita/30*FP$4+(BF529+BH529)*Cadeirante/30*FP$4,IF(BE529+BG529&lt;=9,(BE529+BG529)*Crechee/30*FP$4)+(BF529+BH529)*Cadeirante/30*FP$4+(BE526+BE527+BE528+BG526+BG527+BG528)*Percapita/30*FP$4)+IF(BE529+BG529&gt;=11,Fixo/30*FP$4+(BE529+BG529-10)*Crechee/30*FP$4,0),IF(C526=2,IF(BF526+BF527+BF528+BF529+BH526+BH527+BH528+BH529=1,Cadeirante/30*FP$4,IF(BF526+BF527+BF528+BF529+BH526+BH527+BH528+BH529=2,Fixo/30*FP$4,IF(BF526+BF527+BF528+BF529+BH526+BH527+BH528+BH529&gt;2,Fixo/30*FP$4+(BF526+BF527+BF528+BF529+BH526+BH527+BH528+BH529-2)*Cadeirante/30*FP$4)))+(BE526+BE527+BE528+BG526+BG527+BG528)*Percapita/30*FP$4+(BE529+BG529)*Crechee/30*FP$4,IF(C526=1,IF(BE526+BE527+BE528+BF526+BF527+BF528+BG526+BG527+BG528+BH526+BH527+BH528&lt;=15,(BE526+BE527+BE528+BG526+BG527+BG528)*Percapita/30*FP$4,IF(BE526+BE527+BE528+BF526+BF527+BF528+BG526+BG527+BG528+BH526+BH527+BH528&gt;=16,Fixo/30*FP$4+(BE526+BE527+BE528+BF526+BF527+BF528+BG526+BG527+BG528+BH526+BH527-16)*Percapita/30*FP$4))))))</f>
        <v>0</v>
      </c>
      <c r="FQ526" s="177">
        <f>IF(C526=4,SUM(BI526+BI527+BI528+BK526+BK527+BK528)*Percapita/30*FQ$4+(BJ526+BJ527+BJ528+BL526+BL527+BL528)*Cadeirante/30*FQ$4,IF(C526=3,IF(BI529+BK529=10,Fixo/30*FQ$4+(BI526+BI527+BI528+BK526+BK527+BK528)*Percapita/30*FQ$4+(BJ529+BL529)*Cadeirante/30*FQ$4,IF(BI529+BK529&lt;=9,(BI529+BK529)*Crechee/30*FQ$4)+(BJ529+BL529)*Cadeirante/30*FQ$4+(BI526+BI527+BI528+BK526+BK527+BK528)*Percapita/30*FQ$4)+IF(BI529+BK529&gt;=11,Fixo/30*FQ$4+(BI529+BK529-10)*Crechee/30*FQ$4,0),IF(C526=2,IF(BJ526+BJ527+BJ528+BJ529+BL526+BL527+BL528+BL529=1,Cadeirante/30*FQ$4,IF(BJ526+BJ527+BJ528+BJ529+BL526+BL527+BL528+BL529=2,Fixo/30*FQ$4,IF(BJ526+BJ527+BJ528+BJ529+BL526+BL527+BL528+BL529&gt;2,Fixo/30*FQ$4+(BJ526+BJ527+BJ528+BJ529+BL526+BL527+BL528+BL529-2)*Cadeirante/30*FQ$4)))+(BI526+BI527+BI528+BK526+BK527+BK528)*Percapita/30*FQ$4+(BI529+BK529)*Crechee/30*FQ$4,IF(C526=1,IF(BI526+BI527+BI528+BJ526+BJ527+BJ528+BK526+BK527+BK528+BL526+BL527+BL528&lt;=15,(BI526+BI527+BI528+BK526+BK527+BK528)*Percapita/30*FQ$4,IF(BI526+BI527+BI528+BJ526+BJ527+BJ528+BK526+BK527+BK528+BL526+BL527+BL528&gt;=16,Fixo/30*FQ$4+(BI526+BI527+BI528+BJ526+BJ527+BJ528+BK526+BK527+BK528+BL526+BL527-16)*Percapita/30*FQ$4))))))</f>
        <v>0</v>
      </c>
      <c r="FR526" s="177">
        <f>IF(C526=4,SUM(BM526+BM527+BM528+BO526+BO527+BO528)*Percapita/30*FR$4+(BN526+BN527+BN528+BP526+BP527+BP528)*Cadeirante/30*FR$4,IF(C526=3,IF(BM529+BO529=10,Fixo/30*FR$4+(BM526+BM527+BM528+BO526+BO527+BO528)*Percapita/30*FR$4+(BN529+BP529)*Cadeirante/30*FR$4,IF(BM529+BO529&lt;=9,(BM529+BO529)*Crechee/30*FR$4)+(BN529+BP529)*Cadeirante/30*FR$4+(BM526+BM527+BM528+BO526+BO527+BO528)*Percapita/30*FR$4)+IF(BM529+BO529&gt;=11,Fixo/30*FR$4+(BM529+BO529-10)*Crechee/30*FR$4,0),IF(C526=2,IF(BN526+BN527+BN528+BN529+BP526+BP527+BP528+BP529=1,Cadeirante/30*FR$4,IF(BN526+BN527+BN528+BN529+BP526+BP527+BP528+BP529=2,Fixo/30*FR$4,IF(BN526+BN527+BN528+BN529+BP526+BP527+BP528+BP529&gt;2,Fixo/30*FR$4+(BN526+BN527+BN528+BN529+BP526+BP527+BP528+BP529-2)*Cadeirante/30*FR$4)))+(BM526+BM527+BM528+BO526+BO527+BO528)*Percapita/30*FR$4+(BM529+BO529)*Crechee/30*FR$4,IF(C526=1,IF(BM526+BM527+BM528+BN526+BN527+BN528+BO526+BO527+BO528+BP526+BP527+BP528&lt;=15,(BM526+BM527+BM528+BO526+BO527+BO528)*Percapita/30*FR$4,IF(BM526+BM527+BM528+BN526+BN527+BN528+BO526+BO527+BO528+BP526+BP527+BP528&gt;=16,Fixo/30*FR$4+(BM526+BM527+BM528+BN526+BN527+BN528+BO526+BO527+BO528+BP526+BP527-16)*Percapita/30*FR$4))))))</f>
        <v>0</v>
      </c>
      <c r="FS526" s="177">
        <f>IF(C526=4,SUM(BQ526+BQ527+BQ528+BS526+BS527+BS528)*Percapita/30*FS$4+(BR526+BR527+BR528+BT526+BT527+BT528)*Cadeirante/30*FS$4,IF(C526=3,IF(BQ529+BS529=10,Fixo/30*FS$4+(BQ526+BQ527+BQ528+BS526+BS527+BS528)*Percapita/30*FS$4+(BR529+BT529)*Cadeirante/30*FS$4,IF(BQ529+BS529&lt;=9,(BQ529+BS529)*Crechee/30*FS$4)+(BR529+BT529)*Cadeirante/30*FS$4+(BQ526+BQ527+BQ528+BS526+BS527+BS528)*Percapita/30*FS$4)+IF(BQ529+BS529&gt;=11,Fixo/30*FS$4+(BQ529+BS529-10)*Crechee/30*FS$4,0),IF(C526=2,IF(BR526+BR527+BR528+BR529+BT526+BT527+BT528+BT529=1,Cadeirante/30*FS$4,IF(BR526+BR527+BR528+BR529+BT526+BT527+BT528+BT529=2,Fixo/30*FS$4,IF(BR526+BR527+BR528+BR529+BT526+BT527+BT528+BT529&gt;2,Fixo/30*FS$4+(BR526+BR527+BR528+BR529+BT526+BT527+BT528+BT529-2)*Cadeirante/30*FS$4)))+(BQ526+BQ527+BQ528+BS526+BS527+BS528)*Percapita/30*FS$4+(BQ529+BS529)*Crechee/30*FS$4,IF(C526=1,IF(BQ526+BQ527+BQ528+BR526+BR527+BR528+BS526+BS527+BS528+BT526+BT527+BT528&lt;=15,(BQ526+BQ527+BQ528+BS526+BS527+BS528)*Percapita/30*FS$4,IF(BQ526+BQ527+BQ528+BR526+BR527+BR528+BS526+BS527+BS528+BT526+BT527+BT528&gt;=16,Fixo/30*FS$4+(BQ526+BQ527+BQ528+BR526+BR527+BR528+BS526+BS527+BS528+BT526+BT527-16)*Percapita/30*FS$4))))))</f>
        <v>0</v>
      </c>
      <c r="FT526" s="177">
        <f>IF(C526=4,SUM(BU526+BU527+BU528+BW526+BW527+BW528)*Percapita/30*FT$4+(BV526+BV527+BV528+BX526+BX527+BX528)*Cadeirante/30*FT$4,IF(C526=3,IF(BU529+BW529=10,Fixo/30*FT$4+(BU526+BU527+BU528+BW526+BW527+BW528)*Percapita/30*FT$4+(BV529+BX529)*Cadeirante/30*FT$4,IF(BU529+BW529&lt;=9,(BU529+BW529)*Crechee/30*FT$4)+(BV529+BX529)*Cadeirante/30*FT$4+(BU526+BU527+BU528+BW526+BW527+BW528)*Percapita/30*FT$4)+IF(BU529+BW529&gt;=11,Fixo/30*FT$4+(BU529+BW529-10)*Crechee/30*FT$4,0),IF(C526=2,IF(BV526+BV527+BV528+BV529+BX526+BX527+BX528+BX529=1,Cadeirante/30*FT$4,IF(BV526+BV527+BV528+BV529+BX526+BX527+BX528+BX529=2,Fixo/30*FT$4,IF(BV526+BV527+BV528+BV529+BX526+BX527+BX528+BX529&gt;2,Fixo/30*FT$4+(BV526+BV527+BV528+BV529+BX526+BX527+BX528+BX529-2)*Cadeirante/30*FT$4)))+(BU526+BU527+BU528+BW526+BW527+BW528)*Percapita/30*FT$4+(BU529+BW529)*Crechee/30*FT$4,IF(C526=1,IF(BU526+BU527+BU528+BV526+BV527+BV528+BW526+BW527+BW528+BX526+BX527+BX528&lt;=15,(BU526+BU527+BU528+BW526+BW527+BW528)*Percapita/30*FT$4,IF(BU526+BU527+BU528+BV526+BV527+BV528+BW526+BW527+BW528+BX526+BX527+BX528&gt;=16,Fixo/30*FT$4+(BU526+BU527+BU528+BV526+BV527+BV528+BW526+BW527+BW528+BX526+BX527-16)*Percapita/30*FT$4))))))</f>
        <v>0</v>
      </c>
      <c r="FU526" s="177">
        <f>IF(C526=4,SUM(BY526+BY527+BY528+CA526+CA527+CA528)*Percapita/30*FU$4+(BZ526+BZ527+BZ528+CB526+CB527+CB528)*Cadeirante/30*FU$4,IF(C526=3,IF(BY529+CA529=10,Fixo/30*FU$4+(BY526+BY527+BY528+CA526+CA527+CA528)*Percapita/30*FU$4+(BZ529+CB529)*Cadeirante/30*FU$4,IF(BY529+CA529&lt;=9,(BY529+CA529)*Crechee/30*FU$4)+(BZ529+CB529)*Cadeirante/30*FU$4+(BY526+BY527+BY528+CA526+CA527+CA528)*Percapita/30*FU$4)+IF(BY529+CA529&gt;=11,Fixo/30*FU$4+(BY529+CA529-10)*Crechee/30*FU$4,0),IF(C526=2,IF(BZ526+BZ527+BZ528+BZ529+CB526+CB527+CB528+CB529=1,Cadeirante/30*FU$4,IF(BZ526+BZ527+BZ528+BZ529+CB526+CB527+CB528+CB529=2,Fixo/30*FU$4,IF(BZ526+BZ527+BZ528+BZ529+CB526+CB527+CB528+CB529&gt;2,Fixo/30*FU$4+(BZ526+BZ527+BZ528+BZ529+CB526+CB527+CB528+CB529-2)*Cadeirante/30*FU$4)))+(BY526+BY527+BY528+CA526+CA527+CA528)*Percapita/30*FU$4+(BY529+CA529)*Crechee/30*FU$4,IF(C526=1,IF(BY526+BY527+BY528+BZ526+BZ527+BZ528+CA526+CA527+CA528+CB526+CB527+CB528&lt;=15,(BY526+BY527+BY528+CA526+CA527+CA528)*Percapita/30*FU$4,IF(BY526+BY527+BY528+BZ526+BZ527+BZ528+CA526+CA527+CA528+CB526+CB527+CB528&gt;=16,Fixo/30*FU$4+(BY526+BY527+BY528+BZ526+BZ527+BZ528+CA526+CA527+CA528+CB526+CB527-16)*Percapita/30*FU$4))))))</f>
        <v>0</v>
      </c>
      <c r="FV526" s="177">
        <f>IF(C526=4,SUM(CC526+CC527+CC528+CE526+CE527+CE528)*Percapita/30*FV$4+(CD526+CD527+CD528+CF526+CF527+CF528)*Cadeirante/30*FV$4,IF(C526=3,IF(CC529+CE529=10,Fixo/30*FV$4+(CC526+CC527+CC528+CE526+CE527+CE528)*Percapita/30*FV$4+(CD529+CF529)*Cadeirante/30*FV$4,IF(CC529+CE529&lt;=9,(CC529+CE529)*Crechee/30*FV$4)+(CD529+CF529)*Cadeirante/30*FV$4+(CC526+CC527+CC528+CE526+CE527+CE528)*Percapita/30*FV$4)+IF(CC529+CE529&gt;=11,Fixo/30*FV$4+(CC529+CE529-10)*Crechee/30*FV$4,0),IF(C526=2,IF(CD526+CD527+CD528+CD529+CF526+CF527+CF528+CF529=1,Cadeirante/30*FV$4,IF(CD526+CD527+CD528+CD529+CF526+CF527+CF528+CF529=2,Fixo/30*FV$4,IF(CD526+CD527+CD528+CD529+CF526+CF527+CF528+CF529&gt;2,Fixo/30*FV$4+(CD526+CD527+CD528+CD529+CF526+CF527+CF528+CF529-2)*Cadeirante/30*FV$4)))+(CC526+CC527+CC528+CE526+CE527+CE528)*Percapita/30*FV$4+(CC529+CE529)*Crechee/30*FV$4,IF(C526=1,IF(CC526+CC527+CC528+CD526+CD527+CD528+CE526+CE527+CE528+CF526+CF527+CF528&lt;=15,(CC526+CC527+CC528+CE526+CE527+CE528)*Percapita/30*FV$4,IF(CC526+CC527+CC528+CD526+CD527+CD528+CE526+CE527+CE528+CF526+CF527+CF528&gt;=16,Fixo/30*FV$4+(CC526+CC527+CC528+CD526+CD527+CD528+CE526+CE527+CE528+CF526+CF527-16)*Percapita/30*FV$4))))))</f>
        <v>0</v>
      </c>
      <c r="FW526" s="177">
        <f>IF(C526=4,SUM(CG526+CG527+CG528+CI526+CI527+CI528)*Percapita/30*FW$4+(CH526+CH527+CH528+CJ526+CJ527+CJ528)*Cadeirante/30*FW$4,IF(C526=3,IF(CG529+CI529=10,Fixo/30*FW$4+(CG526+CG527+CG528+CI526+CI527+CI528)*Percapita/30*FW$4+(CH529+CJ529)*Cadeirante/30*FW$4,IF(CG529+CI529&lt;=9,(CG529+CI529)*Crechee/30*FW$4)+(CH529+CJ529)*Cadeirante/30*FW$4+(CG526+CG527+CG528+CI526+CI527+CI528)*Percapita/30*FW$4)+IF(CG529+CI529&gt;=11,Fixo/30*FW$4+(CG529+CI529-10)*Crechee/30*FW$4,0),IF(C526=2,IF(CH526+CH527+CH528+CH529+CJ526+CJ527+CJ528+CJ529=1,Cadeirante/30*FW$4,IF(CH526+CH527+CH528+CH529+CJ526+CJ527+CJ528+CJ529=2,Fixo/30*FW$4,IF(CH526+CH527+CH528+CH529+CJ526+CJ527+CJ528+CJ529&gt;2,Fixo/30*FW$4+(CH526+CH527+CH528+CH529+CJ526+CJ527+CJ528+CJ529-2)*Cadeirante/30*FW$4)))+(CG526+CG527+CG528+CI526+CI527+CI528)*Percapita/30*FW$4+(CG529+CI529)*Crechee/30*FW$4,IF(C526=1,IF(CG526+CG527+CG528+CH526+CH527+CH528+CI526+CI527+CI528+CJ526+CJ527+CJ528&lt;=15,(CG526+CG527+CG528+CI526+CI527+CI528)*Percapita/30*FW$4,IF(CG526+CG527+CG528+CH526+CH527+CH528+CI526+CI527+CI528+CJ526+CJ527+CJ528&gt;=16,Fixo/30*FW$4+(CG526+CG527+CG528+CH526+CH527+CH528+CI526+CI527+CI528+CJ526+CJ527-16)*Percapita/30*FW$4))))))</f>
        <v>0</v>
      </c>
      <c r="FX526" s="177">
        <f>IF(C526=4,SUM(CK526+CK527+CK528+CM526+CM527+CM528)*Percapita/30*FX$4+(CL526+CL527+CL528+CN526+CN527+CN528)*Cadeirante/30*FX$4,IF(C526=3,IF(CK529+CM529=10,Fixo/30*FX$4+(CK526+CK527+CK528+CM526+CM527+CM528)*Percapita/30*FX$4+(CL529+CN529)*Cadeirante/30*FX$4,IF(CK529+CM529&lt;=9,(CK529+CM529)*Crechee/30*FX$4)+(CL529+CN529)*Cadeirante/30*FX$4+(CK526+CK527+CK528+CM526+CM527+CM528)*Percapita/30*FX$4)+IF(CK529+CM529&gt;=11,Fixo/30*FX$4+(CK529+CM529-10)*Crechee/30*FX$4,0),IF(C526=2,IF(CL526+CL527+CL528+CL529+CN526+CN527+CN528+CN529=1,Cadeirante/30*FX$4,IF(CL526+CL527+CL528+CL529+CN526+CN527+CN528+CN529=2,Fixo/30*FX$4,IF(CL526+CL527+CL528+CL529+CN526+CN527+CN528+CN529&gt;2,Fixo/30*FX$4+(CL526+CL527+CL528+CL529+CN526+CN527+CN528+CN529-2)*Cadeirante/30*FX$4)))+(CK526+CK527+CK528+CM526+CM527+CM528)*Percapita/30*FX$4+(CK529+CM529)*Crechee/30*FX$4,IF(C526=1,IF(CK526+CK527+CK528+CL526+CL527+CL528+CM526+CM527+CM528+CN526+CN527+CN528&lt;=15,(CK526+CK527+CK528+CM526+CM527+CM528)*Percapita/30*FX$4,IF(CK526+CK527+CK528+CL526+CL527+CL528+CM526+CM527+CM528+CN526+CN527+CN528&gt;=16,Fixo/30*FX$4+(CK526+CK527+CK528+CL526+CL527+CL528+CM526+CM527+CM528+CN526+CN527-16)*Percapita/30*FX$4))))))</f>
        <v>0</v>
      </c>
      <c r="FY526" s="177">
        <f>IF(C526=4,SUM(CO526+CO527+CO528+CQ526+CQ527+CQ528)*Percapita/30*FY$4+(CP526+CP527+CP528+CR526+CR527+CR528)*Cadeirante/30*FY$4,IF(C526=3,IF(CO529+CQ529=10,Fixo/30*FY$4+(CO526+CO527+CO528+CQ526+CQ527+CQ528)*Percapita/30*FY$4+(CP529+CR529)*Cadeirante/30*FY$4,IF(CO529+CQ529&lt;=9,(CO529+CQ529)*Crechee/30*FY$4)+(CP529+CR529)*Cadeirante/30*FY$4+(CO526+CO527+CO528+CQ526+CQ527+CQ528)*Percapita/30*FY$4)+IF(CO529+CQ529&gt;=11,Fixo/30*FY$4+(CO529+CQ529-10)*Crechee/30*FY$4,0),IF(C526=2,IF(CP526+CP527+CP528+CP529+CR526+CR527+CR528+CR529=1,Cadeirante/30*FY$4,IF(CP526+CP527+CP528+CP529+CR526+CR527+CR528+CR529=2,Fixo/30*FY$4,IF(CP526+CP527+CP528+CP529+CR526+CR527+CR528+CR529&gt;2,Fixo/30*FY$4+(CP526+CP527+CP528+CP529+CR526+CR527+CR528+CR529-2)*Cadeirante/30*FY$4)))+(CO526+CO527+CO528+CQ526+CQ527+CQ528)*Percapita/30*FY$4+(CO529+CQ529)*Crechee/30*FY$4,IF(C526=1,IF(CO526+CO527+CO528+CP526+CP527+CP528+CQ526+CQ527+CQ528+CR526+CR527+CR528&lt;=15,(CO526+CO527+CO528+CQ526+CQ527+CQ528)*Percapita/30*FY$4,IF(CO526+CO527+CO528+CP526+CP527+CP528+CQ526+CQ527+CQ528+CR526+CR527+CR528&gt;=16,Fixo/30*FY$4+(CO526+CO527+CO528+CP526+CP527+CP528+CQ526+CQ527+CQ528+CR526+CR527-16)*Percapita/30*FY$4))))))</f>
        <v>0</v>
      </c>
      <c r="FZ526" s="177">
        <f>IF(C526=4,SUM(CS526+CS527+CS528+CU526+CU527+CU528)*Percapita/30*FZ$4+(CT526+CT527+CT528+CV526+CV527+CV528)*Cadeirante/30*FZ$4,IF(C526=3,IF(CS529+CU529=10,Fixo/30*FZ$4+(CS526+CS527+CS528+CU526+CU527+CU528)*Percapita/30*FZ$4+(CT529+CV529)*Cadeirante/30*FZ$4,IF(CS529+CU529&lt;=9,(CS529+CU529)*Crechee/30*FZ$4)+(CT529+CV529)*Cadeirante/30*FZ$4+(CS526+CS527+CS528+CU526+CU527+CU528)*Percapita/30*FZ$4)+IF(CS529+CU529&gt;=11,Fixo/30*FZ$4+(CS529+CU529-10)*Crechee/30*FZ$4,0),IF(C526=2,IF(CT526+CT527+CT528+CT529+CV526+CV527+CV528+CV529=1,Cadeirante/30*FZ$4,IF(CT526+CT527+CT528+CT529+CV526+CV527+CV528+CV529=2,Fixo/30*FZ$4,IF(CT526+CT527+CT528+CT529+CV526+CV527+CV528+CV529&gt;2,Fixo/30*FZ$4+(CT526+CT527+CT528+CT529+CV526+CV527+CV528+CV529-2)*Cadeirante/30*FZ$4)))+(CS526+CS527+CS528+CU526+CU527+CU528)*Percapita/30*FZ$4+(CS529+CU529)*Crechee/30*FZ$4,IF(C526=1,IF(CS526+CS527+CS528+CT526+CT527+CT528+CU526+CU527+CU528+CV526+CV527+CV528&lt;=15,(CS526+CS527+CS528+CU526+CU527+CU528)*Percapita/30*FZ$4,IF(CS526+CS527+CS528+CT526+CT527+CT528+CU526+CU527+CU528+CV526+CV527+CV528&gt;=16,Fixo/30*FZ$4+(CS526+CS527+CS528+CT526+CT527+CT528+CU526+CU527+CU528+CV526+CV527-16)*Percapita/30*FZ$4))))))</f>
        <v>0</v>
      </c>
      <c r="GA526" s="177">
        <f>IF(C526=4,SUM(CW526+CW527+CW528+CY526+CY527+CY528)*Percapita/30*GA$4+(CX526+CX527+CX528+CZ526+CZ527+CZ528)*Cadeirante/30*GA$4,IF(C526=3,IF(CW529+CY529=10,Fixo/30*GA$4+(CW526+CW527+CW528+CY526+CY527+CY528)*Percapita/30*GA$4+(CX529+CZ529)*Cadeirante/30*GA$4,IF(CW529+CY529&lt;=9,(CW529+CY529)*Crechee/30*GA$4)+(CX529+CZ529)*Cadeirante/30*GA$4+(CW526+CW527+CW528+CY526+CY527+CY528)*Percapita/30*GA$4)+IF(CW529+CY529&gt;=11,Fixo/30*GA$4+(CW529+CY529-10)*Crechee/30*GA$4,0),IF(C526=2,IF(CX526+CX527+CX528+CX529+CZ526+CZ527+CZ528+CZ529=1,Cadeirante/30*GA$4,IF(CX526+CX527+CX528+CX529+CZ526+CZ527+CZ528+CZ529=2,Fixo/30*GA$4,IF(CX526+CX527+CX528+CX529+CZ526+CZ527+CZ528+CZ529&gt;2,Fixo/30*GA$4+(CX526+CX527+CX528+CX529+CZ526+CZ527+CZ528+CZ529-2)*Cadeirante/30*GA$4)))+(CW526+CW527+CW528+CY526+CY527+CY528)*Percapita/30*GA$4+(CW529+CY529)*Crechee/30*GA$4,IF(C526=1,IF(CW526+CW527+CW528+CX526+CX527+CX528+CY526+CY527+CY528+CZ526+CZ527+CZ528&lt;=15,(CW526+CW527+CW528+CY526+CY527+CY528)*Percapita/30*GA$4,IF(CW526+CW527+CW528+CX526+CX527+CX528+CY526+CY527+CY528+CZ526+CZ527+CZ528&gt;=16,Fixo/30*GA$4+(CW526+CW527+CW528+CX526+CX527+CX528+CY526+CY527+CY528+CZ526+CZ527-16)*Percapita/30*GA$4))))))</f>
        <v>0</v>
      </c>
      <c r="GB526" s="177">
        <f>IF(C526=4,SUM(DA526+DA527+DA528+DC526+DC527+DC528)*Percapita/30*GB$4+(DB526+DB527+DB528+DD526+DD527+DD528)*Cadeirante/30*GB$4,IF(C526=3,IF(DA529+DC529=10,Fixo/30*GB$4+(DA526+DA527+DA528+DC526+DC527+DC528)*Percapita/30*GB$4+(DB529+DD529)*Cadeirante/30*GB$4,IF(DA529+DC529&lt;=9,(DA529+DC529)*Crechee/30*GB$4)+(DB529+DD529)*Cadeirante/30*GB$4+(DA526+DA527+DA528+DC526+DC527+DC528)*Percapita/30*GB$4)+IF(DA529+DC529&gt;=11,Fixo/30*GB$4+(DA529+DC529-10)*Crechee/30*GB$4,0),IF(C526=2,IF(DB526+DB527+DB528+DB529+DD526+DD527+DD528+DD529=1,Cadeirante/30*GB$4,IF(DB526+DB527+DB528+DB529+DD526+DD527+DD528+DD529=2,Fixo/30*GB$4,IF(DB526+DB527+DB528+DB529+DD526+DD527+DD528+DD529&gt;2,Fixo/30*GB$4+(DB526+DB527+DB528+DB529+DD526+DD527+DD528+DD529-2)*Cadeirante/30*GB$4)))+(DA526+DA527+DA528+DC526+DC527+DC528)*Percapita/30*GB$4+(DA529+DC529)*Crechee/30*GB$4,IF(C526=1,IF(DA526+DA527+DA528+DB526+DB527+DB528+DC526+DC527+DC528+DD526+DD527+DD528&lt;=15,(DA526+DA527+DA528+DC526+DC527+DC528)*Percapita/30*GB$4,IF(DA526+DA527+DA528+DB526+DB527+DB528+DC526+DC527+DC528+DD526+DD527+DD528&gt;=16,Fixo/30*GB$4+(DA526+DA527+DA528+DB526+DB527+DB528+DC526+DC527+DC528+DD526+DD527-16)*Percapita/30*GB$4))))))</f>
        <v>0</v>
      </c>
      <c r="GC526" s="177">
        <f>IF(C526=4,SUM(DE526+DE527+DE528+DG526+DG527+DG528)*Percapita/30*GC$4+(DF526+DF527+DF528+DH526+DH527+DH528)*Cadeirante/30*GC$4,IF(C526=3,IF(DE529+DG529=10,Fixo/30*GC$4+(DE526+DE527+DE528+DG526+DG527+DG528)*Percapita/30*GC$4+(DF529+DH529)*Cadeirante/30*GC$4,IF(DE529+DG529&lt;=9,(DE529+DG529)*Crechee/30*GC$4)+(DF529+DH529)*Cadeirante/30*GC$4+(DE526+DE527+DE528+DG526+DG527+DG528)*Percapita/30*GC$4)+IF(DE529+DG529&gt;=11,Fixo/30*GC$4+(DE529+DG529-10)*Crechee/30*GC$4,0),IF(C526=2,IF(DF526+DF527+DF528+DF529+DH526+DH527+DH528+DH529=1,Cadeirante/30*GC$4,IF(DF526+DF527+DF528+DF529+DH526+DH527+DH528+DH529=2,Fixo/30*GC$4,IF(DF526+DF527+DF528+DF529+DH526+DH527+DH528+DH529&gt;2,Fixo/30*GC$4+(DF526+DF527+DF528+DF529+DH526+DH527+DH528+DH529-2)*Cadeirante/30*GC$4)))+(DE526+DE527+DE528+DG526+DG527+DG528)*Percapita/30*GC$4+(DE529+DG529)*Crechee/30*GC$4,IF(C526=1,IF(DE526+DE527+DE528+DF526+DF527+DF528+DG526+DG527+DG528+DH526+DH527+DH528&lt;=15,(DE526+DE527+DE528+DG526+DG527+DG528)*Percapita/30*GC$4,IF(DE526+DE527+DE528+DF526+DF527+DF528+DG526+DG527+DG528+DH526+DH527+DH528&gt;=16,Fixo/30*GC$4+(DE526+DE527+DE528+DF526+DF527+DF528+DG526+DG527+DG528+DH526+DH527-16)*Percapita/30*GC$4))))))</f>
        <v>0</v>
      </c>
      <c r="GD526" s="177">
        <f>IF(C526=4,SUM(DI526+DI527+DI528+DK526+DK527+DK528)*Percapita/30*GD$4+(DJ526+DJ527+DJ528+DL526+DL527+DL528)*Cadeirante/30*GD$4,IF(C526=3,IF(DI529+DK529=10,Fixo/30*GD$4+(DI526+DI527+DI528+DK526+DK527+DK528)*Percapita/30*GD$4+(DJ529+DL529)*Cadeirante/30*GD$4,IF(DI529+DK529&lt;=9,(DI529+DK529)*Crechee/30*GD$4)+(DJ529+DL529)*Cadeirante/30*GD$4+(DI526+DI527+DI528+DK526+DK527+DK528)*Percapita/30*GD$4)+IF(DI529+DK529&gt;=11,Fixo/30*GD$4+(DI529+DK529-10)*Crechee/30*GD$4,0),IF(C526=2,IF(DJ526+DJ527+DJ528+DJ529+DL526+DL527+DL528+DL529=1,Cadeirante/30*GD$4,IF(DJ526+DJ527+DJ528+DJ529+DL526+DL527+DL528+DL529=2,Fixo/30*GD$4,IF(DJ526+DJ527+DJ528+DJ529+DL526+DL527+DL528+DL529&gt;2,Fixo/30*GD$4+(DJ526+DJ527+DJ528+DJ529+DL526+DL527+DL528+DL529-2)*Cadeirante/30*GD$4)))+(DI526+DI527+DI528+DK526+DK527+DK528)*Percapita/30*GD$4+(DI529+DK529)*Crechee/30*GD$4,IF(C526=1,IF(DI526+DI527+DI528+DJ526+DJ527+DJ528+DK526+DK527+DK528+DL526+DL527+DL528&lt;=15,(DI526+DI527+DI528+DK526+DK527+DK528)*Percapita/30*GD$4,IF(DI526+DI527+DI528+DJ526+DJ527+DJ528+DK526+DK527+DK528+DL526+DL527+DL528&gt;=16,Fixo/30*GD$4+(DI526+DI527+DI528+DJ526+DJ527+DJ528+DK526+DK527+DK528+DL526+DL527-16)*Percapita/30*GD$4))))))</f>
        <v>0</v>
      </c>
      <c r="GE526" s="177">
        <f>IF(C526=4,SUM(DM526+DM527+DM528+DO526+DO527+DO528)*Percapita/30*GE$4+(DN526+DN527+DN528+DP526+DP527+DP528)*Cadeirante/30*GE$4,IF(C526=3,IF(DM529+DO529=10,Fixo/30*GE$4+(DM526+DM527+DM528+DO526+DO527+DO528)*Percapita/30*GE$4+(DN529+DP529)*Cadeirante/30*GE$4,IF(DM529+DO529&lt;=9,(DM529+DO529)*Crechee/30*GE$4)+(DN529+DP529)*Cadeirante/30*GE$4+(DM526+DM527+DM528+DO526+DO527+DO528)*Percapita/30*GE$4)+IF(DM529+DO529&gt;=11,Fixo/30*GE$4+(DM529+DO529-10)*Crechee/30*GE$4,0),IF(C526=2,IF(DN526+DN527+DN528+DN529+DP526+DP527+DP528+DP529=1,Cadeirante/30*GE$4,IF(DN526+DN527+DN528+DN529+DP526+DP527+DP528+DP529=2,Fixo/30*GE$4,IF(DN526+DN527+DN528+DN529+DP526+DP527+DP528+DP529&gt;2,Fixo/30*GE$4+(DN526+DN527+DN528+DN529+DP526+DP527+DP528+DP529-2)*Cadeirante/30*GE$4)))+(DM526+DM527+DM528+DO526+DO527+DO528)*Percapita/30*GE$4+(DM529+DO529)*Crechee/30*GE$4,IF(C526=1,IF(DM526+DM527+DM528+DN526+DN527+DN528+DO526+DO527+DO528+DP526+DP527+DP528&lt;=15,(DM526+DM527+DM528+DO526+DO527+DO528)*Percapita/30*GE$4,IF(DM526+DM527+DM528+DN526+DN527+DN528+DO526+DO527+DO528+DP526+DP527+DP528&gt;=16,Fixo/30*GE$4+(DM526+DM527+DM528+DN526+DN527+DN528+DO526+DO527+DO528+DP526+DP527-16)*Percapita/30*GE$4))))))</f>
        <v>0</v>
      </c>
      <c r="GF526" s="177">
        <f>IF(C526=4,SUM(DQ526+DQ527+DQ528+DS526+DS527+DS528)*Percapita/30*GF$4+(DR526+DR527+DR528+DT526+DT527+DT528)*Cadeirante/30*GF$4,IF(C526=3,IF(DQ529+DS529=10,Fixo/30*GF$4+(DQ526+DQ527+DQ528+DS526+DS527+DS528)*Percapita/30*GF$4+(DR529+DT529)*Cadeirante/30*GF$4,IF(DQ529+DS529&lt;=9,(DQ529+DS529)*Crechee/30*GF$4)+(DR529+DT529)*Cadeirante/30*GF$4+(DQ526+DQ527+DQ528+DS526+DS527+DS528)*Percapita/30*GF$4)+IF(DQ529+DS529&gt;=11,Fixo/30*GF$4+(DQ529+DS529-10)*Crechee/30*GF$4,0),IF(C526=2,IF(DR526+DR527+DR528+DR529+DT526+DT527+DT528+DT529=1,Cadeirante/30*GF$4,IF(DR526+DR527+DR528+DR529+DT526+DT527+DT528+DT529=2,Fixo/30*GF$4,IF(DR526+DR527+DR528+DR529+DT526+DT527+DT528+DT529&gt;2,Fixo/30*GF$4+(DR526+DR527+DR528+DR529+DT526+DT527+DT528+DT529-2)*Cadeirante/30*GF$4)))+(DQ526+DQ527+DQ528+DS526+DS527+DS528)*Percapita/30*GF$4+(DQ529+DS529)*Crechee/30*GF$4,IF(C526=1,IF(DQ526+DQ527+DQ528+DR526+DR527+DR528+DS526+DS527+DS528+DT526+DT527+DT528&lt;=15,(DQ526+DQ527+DQ528+DS526+DS527+DS528)*Percapita/30*GF$4,IF(DQ526+DQ527+DQ528+DR526+DR527+DR528+DS526+DS527+DS528+DT526+DT527+DT528&gt;=16,Fixo/30*GF$4+(DQ526+DQ527+DQ528+DR526+DR527+DR528+DS526+DS527+DS528+DT526+DT527-16)*Percapita/30*GF$4))))))</f>
        <v>0</v>
      </c>
      <c r="GG526" s="177">
        <f>IF(C526=4,SUM(DU526+DU527+DU528+DW526+DW527+DW528)*Percapita/30*GG$4+(DV526+DV527+DV528+DX526+DX527+DX528)*Cadeirante/30*GG$4,IF(C526=3,IF(DU529+DW529=10,Fixo/30*GG$4+(DU526+DU527+DU528+DW526+DW527+DW528)*Percapita/30*GG$4+(DV529+DX529)*Cadeirante/30*GG$4,IF(DU529+DW529&lt;=9,(DU529+DW529)*Crechee/30*GG$4)+(DV529+DX529)*Cadeirante/30*GG$4+(DU526+DU527+DU528+DW526+DW527+DW528)*Percapita/30*GG$4)+IF(DU529+DW529&gt;=11,Fixo/30*GG$4+(DU529+DW529-10)*Crechee/30*GG$4,0),IF(C526=2,IF(DV526+DV527+DV528+DV529+DX526+DX527+DX528+DX529=1,Cadeirante/30*GG$4,IF(DV526+DV527+DV528+DV529+DX526+DX527+DX528+DX529=2,Fixo/30*GG$4,IF(DV526+DV527+DV528+DV529+DX526+DX527+DX528+DX529&gt;2,Fixo/30*GG$4+(DV526+DV527+DV528+DV529+DX526+DX527+DX528+DX529-2)*Cadeirante/30*GG$4)))+(DU526+DU527+DU528+DW526+DW527+DW528)*Percapita/30*GG$4+(DU529+DW529)*Crechee/30*GG$4,IF(C526=1,IF(DU526+DU527+DU528+DV526+DV527+DV528+DW526+DW527+DW528+DX526+DX527+DX528&lt;=15,(DU526+DU527+DU528+DW526+DW527+DW528)*Percapita/30*GG$4,IF(DU526+DU527+DU528+DV526+DV527+DV528+DW526+DW527+DW528+DX526+DX527+DX528&gt;=16,Fixo/30*GG$4+(DU526+DU527+DU528+DV526+DV527+DV528+DW526+DW527+DW528+DX526+DX527-16)*Percapita/30*GG$4))))))</f>
        <v>0</v>
      </c>
      <c r="GH526" s="177">
        <f>IF(C526=4,SUM(DY526+DY527+DY528+EA526+EA527+EA528)*Percapita/30*GH$4+(DZ526+DZ527+DZ528+EB526+EB527+EB528)*Cadeirante/30*GH$4,IF(C526=3,IF(DY529+EA529=10,Fixo/30*GH$4+(DY526+DY527+DY528+EA526+EA527+EA528)*Percapita/30*GH$4+(DZ529+EB529)*Cadeirante/30*GH$4,IF(DY529+EA529&lt;=9,(DY529+EA529)*Crechee/30*GH$4)+(DZ529+EB529)*Cadeirante/30*GH$4+(DY526+DY527+DY528+EA526+EA527+EA528)*Percapita/30*GH$4)+IF(DY529+EA529&gt;=11,Fixo/30*GH$4+(DY529+EA529-10)*Crechee/30*GH$4,0),IF(C526=2,IF(DZ526+DZ527+DZ528+DZ529+EB526+EB527+EB528+EB529=1,Cadeirante/30*GH$4,IF(DZ526+DZ527+DZ528+DZ529+EB526+EB527+EB528+EB529=2,Fixo/30*GH$4,IF(DZ526+DZ527+DZ528+DZ529+EB526+EB527+EB528+EB529&gt;2,Fixo/30*GH$4+(DZ526+DZ527+DZ528+DZ529+EB526+EB527+EB528+EB529-2)*Cadeirante/30*GH$4)))+(DY526+DY527+DY528+EA526+EA527+EA528)*Percapita/30*GH$4+(DY529+EA529)*Crechee/30*GH$4,IF(C526=1,IF(DY526+DY527+DY528+DZ526+DZ527+DZ528+EA526+EA527+EA528+EB526+EB527+EB528&lt;=15,(DY526+DY527+DY528+EA526+EA527+EA528)*Percapita/30*GH$4,IF(DY526+DY527+DY528+DZ526+DZ527+DZ528+EA526+EA527+EA528+EB526+EB527+EB528&gt;=16,Fixo/30*GH$4+(DY526+DY527+DY528+DZ526+DZ527+DZ528+EA526+EA527+EA528+EB526+EB527-16)*Percapita/30*GH$4))))))</f>
        <v>0</v>
      </c>
      <c r="GI526" s="177">
        <f>IF(C526=4,SUM(EC526+EC527+EC528+EE526+EE527+EE528)*Percapita/30*GI$4+(ED526+ED527+ED528+EF526+EF527+EF528)*Cadeirante/30*GI$4,IF(C526=3,IF(EC529+EE529=10,Fixo/30*GI$4+(EC526+EC527+EC528+EE526+EE527+EE528)*Percapita/30*GI$4+(ED529+EF529)*Cadeirante/30*GI$4,IF(EC529+EE529&lt;=9,(EC529+EE529)*Crechee/30*GI$4)+(ED529+EF529)*Cadeirante/30*GI$4+(EC526+EC527+EC528+EE526+EE527+EE528)*Percapita/30*GI$4)+IF(EC529+EE529&gt;=11,Fixo/30*GI$4+(EC529+EE529-10)*Crechee/30*GI$4,0),IF(C526=2,IF(ED526+ED527+ED528+ED529+EF526+EF527+EF528+EF529=1,Cadeirante/30*GI$4,IF(ED526+ED527+ED528+ED529+EF526+EF527+EF528+EF529=2,Fixo/30*GI$4,IF(ED526+ED527+ED528+ED529+EF526+EF527+EF528+EF529&gt;2,Fixo/30*GI$4+(ED526+ED527+ED528+ED529+EF526+EF527+EF528+EF529-2)*Cadeirante/30*GI$4)))+(EC526+EC527+EC528+EE526+EE527+EE528)*Percapita/30*GI$4+(EC529+EE529)*Crechee/30*GI$4,IF(C526=1,IF(EC526+EC527+EC528+ED526+ED527+ED528+EE526+EE527+EE528+EF526+EF527+EF528&lt;=15,(EC526+EC527+EC528+EE526+EE527+EE528)*Percapita/30*GI$4,IF(EC526+EC527+EC528+ED526+ED527+ED528+EE526+EE527+EE528+EF526+EF527+EF528&gt;=16,Fixo/30*GI$4+(EC526+EC527+EC528+ED526+ED527+ED528+EE526+EE527+EE528+EF526+EF527-16)*Percapita/30*GI$4))))))</f>
        <v>0</v>
      </c>
      <c r="GJ526" s="177">
        <f>IF(C526=4,SUM(EG526+EG527+EG528+EI526+EI527+EI528)*Percapita/30*GJ$4+(EH526+EH527+EH528+EJ526+EJ527+EJ528)*Cadeirante/30*GJ$4,IF(C526=3,IF(EG529+EI529=10,Fixo/30*GJ$4+(EG526+EG527+EG528+EI526+EI527+EI528)*Percapita/30*GJ$4+(EH529+EJ529)*Cadeirante/30*GJ$4,IF(EG529+EI529&lt;=9,(EG529+EI529)*Crechee/30*GJ$4)+(EH529+EJ529)*Cadeirante/30*GJ$4+(EG526+EG527+EG528+EI526+EI527+EI528)*Percapita/30*GJ$4)+IF(EG529+EI529&gt;=11,Fixo/30*GJ$4+(EG529+EI529-10)*Crechee/30*GJ$4,0),IF(C526=2,IF(EH526+EH527+EH528+EH529+EJ526+EJ527+EJ528+EJ529=1,Cadeirante/30*GJ$4,IF(EH526+EH527+EH528+EH529+EJ526+EJ527+EJ528+EJ529=2,Fixo/30*GJ$4,IF(EH526+EH527+EH528+EH529+EJ526+EJ527+EJ528+EJ529&gt;2,Fixo/30*GJ$4+(EH526+EH527+EH528+EH529+EJ526+EJ527+EJ528+EJ529-2)*Cadeirante/30*GJ$4)))+(EG526+EG527+EG528+EI526+EI527+EI528)*Percapita/30*GJ$4+(EG529+EI529)*Crechee/30*GJ$4,IF(C526=1,IF(EG526+EG527+EG528+EH526+EH527+EH528+EI526+EI527+EI528+EJ526+EJ527+EJ528&lt;=15,(EG526+EG527+EG528+EI526+EI527+EI528)*Percapita/30*GJ$4,IF(EG526+EG527+EG528+EH526+EH527+EH528+EI526+EI527+EI528+EJ526+EJ527+EJ528&gt;=16,Fixo/30*GJ$4+(EG526+EG527+EG528+EH526+EH527+EH528+EI526+EI527+EI528+EJ526+EJ527-16)*Percapita/30*GJ$4))))))</f>
        <v>0</v>
      </c>
      <c r="GK526" s="178"/>
      <c r="GL526" s="103">
        <f t="shared" si="608"/>
        <v>0</v>
      </c>
      <c r="GM526" s="124"/>
      <c r="GN526" s="104">
        <f>SUMIF(V526:V529,"&lt;0")*Cadeirante/30*GN$4+SUMIF(X526:X529,"&lt;0")*Cadeirante/30*GN$4</f>
        <v>0</v>
      </c>
      <c r="GO526" s="104">
        <f>SUMIF(Z526:Z529,"&lt;0")*Cadeirante/30*GO$4+SUMIF(AB526:AB529,"&lt;0")*Cadeirante/30*GO$4</f>
        <v>0</v>
      </c>
      <c r="GP526" s="104">
        <f>SUMIF(AD526:AD529,"&lt;0")*Cadeirante/30*GP$4+SUMIF(AF526:AF529,"&lt;0")*Cadeirante/30*GP$4</f>
        <v>0</v>
      </c>
      <c r="GQ526" s="104">
        <f>SUMIF(AH526:AH529,"&lt;0")*Cadeirante/30*GQ$4+SUMIF(AJ526:AJ529,"&lt;0")*Cadeirante/30*GQ$4</f>
        <v>0</v>
      </c>
      <c r="GR526" s="104">
        <f>SUMIF(AL526:AL529,"&lt;0")*Cadeirante/30*GR$4+SUMIF(AN526:AN529,"&lt;0")*Cadeirante/30*GR$4</f>
        <v>0</v>
      </c>
      <c r="GS526" s="104">
        <f>SUMIF(AP526:AP529,"&lt;0")*Cadeirante/30*GS$4+SUMIF(AR526:AR529,"&lt;0")*Cadeirante/30*GS$4</f>
        <v>0</v>
      </c>
      <c r="GT526" s="104">
        <f>SUMIF(AT526:AT529,"&lt;0")*Cadeirante/30*GT$4+SUMIF(AV526:AV529,"&lt;0")*Cadeirante/30*GT$4</f>
        <v>0</v>
      </c>
      <c r="GU526" s="104">
        <f>SUMIF(AX526:AX529,"&lt;0")*Cadeirante/30*GU$4+SUMIF(AZ526:AZ529,"&lt;0")*Cadeirante/30*GU$4</f>
        <v>0</v>
      </c>
      <c r="GV526" s="104">
        <f>SUMIF(BB526:BB529,"&lt;0")*Cadeirante/30*GV$4+SUMIF(BD526:BD529,"&lt;0")*Cadeirante/30*GV$4</f>
        <v>0</v>
      </c>
      <c r="GW526" s="104">
        <f>SUMIF(BF526:BF529,"&lt;0")*Cadeirante/30*GW$4+SUMIF(BH526:BH529,"&lt;0")*Cadeirante/30*GW$4</f>
        <v>0</v>
      </c>
      <c r="GX526" s="104">
        <f>SUMIF(BJ526:BJ529,"&lt;0")*Cadeirante/30*GX$4+SUMIF(BL526:BL529,"&lt;0")*Cadeirante/30*GX$4</f>
        <v>0</v>
      </c>
      <c r="GY526" s="104">
        <f>SUMIF(BN526:BN529,"&lt;0")*Cadeirante/30*GY$4+SUMIF(BP526:BP529,"&lt;0")*Cadeirante/30*GY$4</f>
        <v>0</v>
      </c>
      <c r="GZ526" s="104">
        <f>SUMIF(BR526:BR529,"&lt;0")*Cadeirante/30*GZ$4+SUMIF(BT526:BT529,"&lt;0")*Cadeirante/30*GZ$4</f>
        <v>0</v>
      </c>
      <c r="HA526" s="104">
        <f>SUMIF(BV526:BV529,"&lt;0")*Cadeirante/30*HA$4+SUMIF(BX526:BX529,"&lt;0")*Cadeirante/30*HA$4</f>
        <v>0</v>
      </c>
      <c r="HB526" s="104">
        <f>SUMIF(BZ526:BZ529,"&lt;0")*Cadeirante/30*HB$4+SUMIF(CB526:CB529,"&lt;0")*Cadeirante/30*HB$4</f>
        <v>0</v>
      </c>
      <c r="HC526" s="104">
        <f>SUMIF(CD526:CD529,"&lt;0")*Cadeirante/30*HC$4+SUMIF(CF526:CF529,"&lt;0")*Cadeirante/30*HC$4</f>
        <v>0</v>
      </c>
      <c r="HD526" s="104">
        <f>SUMIF(CH526:CH529,"&lt;0")*Cadeirante/30*HD$4+SUMIF(CJ526:CJ529,"&lt;0")*Cadeirante/30*HD$4</f>
        <v>0</v>
      </c>
      <c r="HE526" s="104">
        <f>SUMIF(CL526:CL529,"&lt;0")*Cadeirante/30*HE$4+SUMIF(CN526:CN529,"&lt;0")*Cadeirante/30*HE$4</f>
        <v>0</v>
      </c>
      <c r="HF526" s="104">
        <f>SUMIF(CP526:CP529,"&lt;0")*Cadeirante/30*HF$4+SUMIF(CR526:CR529,"&lt;0")*Cadeirante/30*HF$4</f>
        <v>0</v>
      </c>
      <c r="HG526" s="104">
        <f>SUMIF(CT526:CT529,"&lt;0")*Cadeirante/30*HG$4+SUMIF(CV526:CV529,"&lt;0")*Cadeirante/30*HG$4</f>
        <v>0</v>
      </c>
      <c r="HH526" s="104">
        <f>SUMIF(CX526:CX529,"&lt;0")*Cadeirante/30*HH$4+SUMIF(CZ526:CZ529,"&lt;0")*Cadeirante/30*HH$4</f>
        <v>0</v>
      </c>
      <c r="HI526" s="104">
        <f>SUMIF(DB526:DB529,"&lt;0")*Cadeirante/30*HI$4+SUMIF(DD526:DD529,"&lt;0")*Cadeirante/30*HI$4</f>
        <v>0</v>
      </c>
      <c r="HJ526" s="104">
        <f>SUMIF(DF526:DF529,"&lt;0")*Cadeirante/30*HJ$4+SUMIF(DH526:DH529,"&lt;0")*Cadeirante/30*HJ$4</f>
        <v>0</v>
      </c>
      <c r="HK526" s="104">
        <f>SUMIF(DJ526:DJ529,"&lt;0")*Cadeirante/30*HK$4+SUMIF(DL526:DL529,"&lt;0")*Cadeirante/30*HK$4</f>
        <v>0</v>
      </c>
      <c r="HL526" s="104">
        <f>SUMIF(DN526:DN529,"&lt;0")*Cadeirante/30*HL$4+SUMIF(DP526:DP529,"&lt;0")*Cadeirante/30*HL$4</f>
        <v>0</v>
      </c>
      <c r="HM526" s="104">
        <f>SUMIF(DR526:DR529,"&lt;0")*Cadeirante/30*HM$4+SUMIF(DT526:DT529,"&lt;0")*Cadeirante/30*HM$4</f>
        <v>0</v>
      </c>
      <c r="HN526" s="104">
        <f>SUMIF(DV526:DV529,"&lt;0")*Cadeirante/30*HN$4+SUMIF(DX526:DX529,"&lt;0")*Cadeirante/30*HN$4</f>
        <v>0</v>
      </c>
      <c r="HO526" s="104">
        <f>SUMIF(DZ526:DZ529,"&lt;0")*Cadeirante/30*HO$4+SUMIF(EB526:EB529,"&lt;0")*Cadeirante/30*HO$4</f>
        <v>0</v>
      </c>
      <c r="HP526" s="104">
        <f>SUMIF(ED526:ED529,"&lt;0")*Cadeirante/30*HP$4+SUMIF(EF526:EF529,"&lt;0")*Cadeirante/30*HP$4</f>
        <v>0</v>
      </c>
      <c r="HQ526" s="64"/>
      <c r="HR526" s="64"/>
      <c r="HS526" s="64"/>
      <c r="HT526" s="64"/>
      <c r="HU526" s="64"/>
      <c r="HV526" s="64"/>
      <c r="HW526" s="176">
        <v>17629.309999999998</v>
      </c>
      <c r="HX526" s="64"/>
      <c r="HY526" s="280">
        <f>IF(ISTEXT(EM526), VALUE(EM526), EM526)</f>
        <v>423.75299999999999</v>
      </c>
      <c r="HZ526" s="280">
        <f>IF(ISTEXT(EN526), VALUE(EN526), EN526)</f>
        <v>0</v>
      </c>
      <c r="IA526" s="280">
        <f>IF(ISTEXT(EO526), VALUE(EO526), EO526)</f>
        <v>0</v>
      </c>
      <c r="IB526" s="64" t="b">
        <f>HW526=FE526</f>
        <v>0</v>
      </c>
      <c r="IC526" s="64"/>
    </row>
    <row r="527" spans="1:237" s="106" customFormat="1" ht="22.5" customHeight="1" x14ac:dyDescent="0.25">
      <c r="A527" s="368" t="s">
        <v>3671</v>
      </c>
      <c r="B527" s="369" t="s">
        <v>3672</v>
      </c>
      <c r="C527" s="370" t="s">
        <v>3233</v>
      </c>
      <c r="D527" s="371" t="s">
        <v>3656</v>
      </c>
      <c r="E527" s="371" t="s">
        <v>3673</v>
      </c>
      <c r="F527" s="372" t="s">
        <v>3224</v>
      </c>
      <c r="G527" s="372" t="s">
        <v>3225</v>
      </c>
      <c r="H527" s="373" t="s">
        <v>1318</v>
      </c>
      <c r="I527" s="374" t="s">
        <v>3674</v>
      </c>
      <c r="J527" s="421" t="s">
        <v>3231</v>
      </c>
      <c r="K527" s="421" t="s">
        <v>3234</v>
      </c>
      <c r="L527" s="329">
        <f>CONTINUA!BV527</f>
        <v>24</v>
      </c>
      <c r="M527" s="329">
        <f>CONTINUA!BW527</f>
        <v>0</v>
      </c>
      <c r="N527" s="895"/>
      <c r="O527" s="896" t="s">
        <v>4047</v>
      </c>
      <c r="P527" s="897" t="s">
        <v>4035</v>
      </c>
      <c r="Q527" s="400">
        <v>53</v>
      </c>
      <c r="R527" s="401"/>
      <c r="S527" s="400">
        <v>6</v>
      </c>
      <c r="T527" s="401"/>
      <c r="U527" s="400"/>
      <c r="V527" s="401"/>
      <c r="W527" s="400"/>
      <c r="X527" s="401"/>
      <c r="Y527" s="400"/>
      <c r="Z527" s="401"/>
      <c r="AA527" s="400"/>
      <c r="AB527" s="401"/>
      <c r="AC527" s="400"/>
      <c r="AD527" s="401"/>
      <c r="AE527" s="400"/>
      <c r="AF527" s="401"/>
      <c r="AG527" s="400"/>
      <c r="AH527" s="401"/>
      <c r="AI527" s="400"/>
      <c r="AJ527" s="401"/>
      <c r="AK527" s="400"/>
      <c r="AL527" s="401"/>
      <c r="AM527" s="400"/>
      <c r="AN527" s="401"/>
      <c r="AO527" s="400"/>
      <c r="AP527" s="401"/>
      <c r="AQ527" s="400"/>
      <c r="AR527" s="401"/>
      <c r="AS527" s="400"/>
      <c r="AT527" s="401"/>
      <c r="AU527" s="400"/>
      <c r="AV527" s="401"/>
      <c r="AW527" s="400"/>
      <c r="AX527" s="401"/>
      <c r="AY527" s="400"/>
      <c r="AZ527" s="401"/>
      <c r="BA527" s="400"/>
      <c r="BB527" s="401"/>
      <c r="BC527" s="400"/>
      <c r="BD527" s="401"/>
      <c r="BE527" s="400"/>
      <c r="BF527" s="401"/>
      <c r="BG527" s="400"/>
      <c r="BH527" s="401"/>
      <c r="BI527" s="400"/>
      <c r="BJ527" s="401"/>
      <c r="BK527" s="400"/>
      <c r="BL527" s="401"/>
      <c r="BM527" s="400"/>
      <c r="BN527" s="401"/>
      <c r="BO527" s="400"/>
      <c r="BP527" s="401"/>
      <c r="BQ527" s="400"/>
      <c r="BR527" s="401"/>
      <c r="BS527" s="400"/>
      <c r="BT527" s="401"/>
      <c r="BU527" s="400"/>
      <c r="BV527" s="401"/>
      <c r="BW527" s="400"/>
      <c r="BX527" s="401"/>
      <c r="BY527" s="400"/>
      <c r="BZ527" s="401"/>
      <c r="CA527" s="400"/>
      <c r="CB527" s="401"/>
      <c r="CC527" s="400"/>
      <c r="CD527" s="401"/>
      <c r="CE527" s="400"/>
      <c r="CF527" s="401"/>
      <c r="CG527" s="400"/>
      <c r="CH527" s="401"/>
      <c r="CI527" s="400"/>
      <c r="CJ527" s="401"/>
      <c r="CK527" s="400"/>
      <c r="CL527" s="401"/>
      <c r="CM527" s="400"/>
      <c r="CN527" s="401"/>
      <c r="CO527" s="400"/>
      <c r="CP527" s="401"/>
      <c r="CQ527" s="400"/>
      <c r="CR527" s="401"/>
      <c r="CS527" s="400"/>
      <c r="CT527" s="401"/>
      <c r="CU527" s="400"/>
      <c r="CV527" s="401"/>
      <c r="CW527" s="400"/>
      <c r="CX527" s="401"/>
      <c r="CY527" s="400"/>
      <c r="CZ527" s="401"/>
      <c r="DA527" s="400"/>
      <c r="DB527" s="401"/>
      <c r="DC527" s="400"/>
      <c r="DD527" s="401"/>
      <c r="DE527" s="400"/>
      <c r="DF527" s="401"/>
      <c r="DG527" s="400"/>
      <c r="DH527" s="401"/>
      <c r="DI527" s="400"/>
      <c r="DJ527" s="401"/>
      <c r="DK527" s="400"/>
      <c r="DL527" s="401"/>
      <c r="DM527" s="400"/>
      <c r="DN527" s="401"/>
      <c r="DO527" s="400"/>
      <c r="DP527" s="401"/>
      <c r="DQ527" s="400"/>
      <c r="DR527" s="401"/>
      <c r="DS527" s="400"/>
      <c r="DT527" s="401"/>
      <c r="DU527" s="400"/>
      <c r="DV527" s="401"/>
      <c r="DW527" s="400"/>
      <c r="DX527" s="401"/>
      <c r="DY527" s="400"/>
      <c r="DZ527" s="401"/>
      <c r="EA527" s="400"/>
      <c r="EB527" s="401"/>
      <c r="EC527" s="400"/>
      <c r="ED527" s="401"/>
      <c r="EE527" s="400"/>
      <c r="EF527" s="401"/>
      <c r="EG527" s="400"/>
      <c r="EH527" s="401"/>
      <c r="EI527" s="400"/>
      <c r="EJ527" s="447"/>
      <c r="EK527" s="511"/>
      <c r="EL527" s="514"/>
      <c r="EM527" s="448"/>
      <c r="EN527" s="344"/>
      <c r="EO527" s="345"/>
      <c r="EP527" s="171">
        <f t="shared" si="601"/>
        <v>53</v>
      </c>
      <c r="EQ527" s="171">
        <f t="shared" si="602"/>
        <v>0</v>
      </c>
      <c r="ER527" s="171">
        <f t="shared" si="603"/>
        <v>6</v>
      </c>
      <c r="ES527" s="171">
        <f t="shared" si="604"/>
        <v>0</v>
      </c>
      <c r="ET527" s="171">
        <f t="shared" si="605"/>
        <v>0</v>
      </c>
      <c r="EU527" s="171">
        <f t="shared" si="606"/>
        <v>0</v>
      </c>
      <c r="EV527" s="172">
        <f t="shared" si="607"/>
        <v>59</v>
      </c>
      <c r="EW527" s="173"/>
      <c r="EX527" s="248">
        <f t="shared" si="609"/>
        <v>0</v>
      </c>
      <c r="EY527" s="174">
        <f>(L527*regular)+(M527*Cadeirantee)</f>
        <v>231.36</v>
      </c>
      <c r="EZ527" s="249">
        <f>SUMIF(FG527:GJ527,"&gt;0")</f>
        <v>0</v>
      </c>
      <c r="FA527" s="249">
        <f>SUMIF(FG527:GJ527,"&lt;0")+SUMIF(GN527:HP527,"&lt;0")</f>
        <v>0</v>
      </c>
      <c r="FB527" s="174">
        <v>0</v>
      </c>
      <c r="FC527" s="126">
        <f>N527*km*'VALORES TABELA'!$B$13</f>
        <v>0</v>
      </c>
      <c r="FD527" s="250">
        <f t="shared" ref="FD527:FD530" si="610">GL527</f>
        <v>0</v>
      </c>
      <c r="FE527" s="105"/>
      <c r="FF527" s="119"/>
      <c r="FG527" s="119"/>
      <c r="FH527" s="119"/>
      <c r="FI527" s="119"/>
      <c r="FJ527" s="119"/>
      <c r="FK527" s="119"/>
      <c r="FL527" s="119"/>
      <c r="FM527" s="119"/>
      <c r="FN527" s="119"/>
      <c r="FO527" s="119"/>
      <c r="FP527" s="119"/>
      <c r="FQ527" s="119"/>
      <c r="FR527" s="119"/>
      <c r="FS527" s="119"/>
      <c r="FT527" s="119"/>
      <c r="FU527" s="119"/>
      <c r="FV527" s="119"/>
      <c r="FW527" s="119"/>
      <c r="FX527" s="119"/>
      <c r="FY527" s="119"/>
      <c r="FZ527" s="119"/>
      <c r="GA527" s="119"/>
      <c r="GB527" s="119"/>
      <c r="GC527" s="119"/>
      <c r="GD527" s="119"/>
      <c r="GE527" s="119"/>
      <c r="GF527" s="119"/>
      <c r="GG527" s="119"/>
      <c r="GH527" s="119"/>
      <c r="GI527" s="119"/>
      <c r="GJ527" s="119"/>
      <c r="GK527" s="251"/>
      <c r="GL527" s="103">
        <f t="shared" si="608"/>
        <v>0</v>
      </c>
      <c r="GM527" s="124"/>
      <c r="GN527" s="104"/>
      <c r="GO527" s="104"/>
      <c r="GP527" s="104"/>
      <c r="GQ527" s="104"/>
      <c r="GR527" s="104"/>
      <c r="GS527" s="104"/>
      <c r="GT527" s="104"/>
      <c r="GU527" s="104"/>
      <c r="GV527" s="104"/>
      <c r="GW527" s="104"/>
      <c r="GX527" s="104"/>
      <c r="GY527" s="104"/>
      <c r="GZ527" s="104"/>
      <c r="HA527" s="104"/>
      <c r="HB527" s="104"/>
      <c r="HC527" s="104"/>
      <c r="HD527" s="104"/>
      <c r="HE527" s="104"/>
      <c r="HF527" s="104"/>
      <c r="HG527" s="104"/>
      <c r="HH527" s="104"/>
      <c r="HI527" s="104"/>
      <c r="HJ527" s="104"/>
      <c r="HK527" s="104"/>
      <c r="HL527" s="104"/>
      <c r="HM527" s="104"/>
      <c r="HN527" s="104"/>
      <c r="HO527" s="104"/>
      <c r="HP527" s="104"/>
      <c r="HQ527" s="64"/>
      <c r="HR527" s="64"/>
      <c r="HS527" s="64"/>
      <c r="HT527" s="64"/>
      <c r="HU527" s="64"/>
      <c r="HV527" s="64"/>
      <c r="HW527" s="105"/>
      <c r="HX527" s="64"/>
      <c r="HY527" s="280">
        <f t="shared" ref="HY527:HY530" si="611">IF(ISTEXT(EM527), VALUE(EM527), EM527)</f>
        <v>0</v>
      </c>
      <c r="HZ527" s="280">
        <f t="shared" ref="HZ527:HZ530" si="612">IF(ISTEXT(EN527), VALUE(EN527), EN527)</f>
        <v>0</v>
      </c>
      <c r="IA527" s="280">
        <f t="shared" ref="IA527:IA530" si="613">IF(ISTEXT(EO527), VALUE(EO527), EO527)</f>
        <v>0</v>
      </c>
      <c r="IB527" s="64"/>
      <c r="IC527" s="64"/>
    </row>
    <row r="528" spans="1:237" s="106" customFormat="1" ht="22.5" customHeight="1" x14ac:dyDescent="0.25">
      <c r="A528" s="368" t="s">
        <v>3671</v>
      </c>
      <c r="B528" s="369" t="s">
        <v>3672</v>
      </c>
      <c r="C528" s="375" t="s">
        <v>3233</v>
      </c>
      <c r="D528" s="371" t="s">
        <v>3656</v>
      </c>
      <c r="E528" s="371" t="s">
        <v>3673</v>
      </c>
      <c r="F528" s="376" t="s">
        <v>3224</v>
      </c>
      <c r="G528" s="376" t="s">
        <v>3225</v>
      </c>
      <c r="H528" s="373" t="s">
        <v>1318</v>
      </c>
      <c r="I528" s="374" t="s">
        <v>3674</v>
      </c>
      <c r="J528" s="421" t="s">
        <v>3231</v>
      </c>
      <c r="K528" s="422" t="s">
        <v>3235</v>
      </c>
      <c r="L528" s="329">
        <f>CONTINUA!BV528</f>
        <v>0</v>
      </c>
      <c r="M528" s="329">
        <f>CONTINUA!BW528</f>
        <v>0</v>
      </c>
      <c r="N528" s="895"/>
      <c r="O528" s="896" t="s">
        <v>4047</v>
      </c>
      <c r="P528" s="897" t="s">
        <v>4035</v>
      </c>
      <c r="Q528" s="400"/>
      <c r="R528" s="401"/>
      <c r="S528" s="400"/>
      <c r="T528" s="401"/>
      <c r="U528" s="400"/>
      <c r="V528" s="401"/>
      <c r="W528" s="400"/>
      <c r="X528" s="401"/>
      <c r="Y528" s="400"/>
      <c r="Z528" s="401"/>
      <c r="AA528" s="400"/>
      <c r="AB528" s="401"/>
      <c r="AC528" s="400"/>
      <c r="AD528" s="401"/>
      <c r="AE528" s="400"/>
      <c r="AF528" s="401"/>
      <c r="AG528" s="400"/>
      <c r="AH528" s="401"/>
      <c r="AI528" s="400"/>
      <c r="AJ528" s="401"/>
      <c r="AK528" s="400"/>
      <c r="AL528" s="401"/>
      <c r="AM528" s="400"/>
      <c r="AN528" s="401"/>
      <c r="AO528" s="400"/>
      <c r="AP528" s="401"/>
      <c r="AQ528" s="400"/>
      <c r="AR528" s="401"/>
      <c r="AS528" s="400"/>
      <c r="AT528" s="401"/>
      <c r="AU528" s="400"/>
      <c r="AV528" s="401"/>
      <c r="AW528" s="400"/>
      <c r="AX528" s="401"/>
      <c r="AY528" s="400"/>
      <c r="AZ528" s="401"/>
      <c r="BA528" s="400"/>
      <c r="BB528" s="401"/>
      <c r="BC528" s="400"/>
      <c r="BD528" s="401"/>
      <c r="BE528" s="400"/>
      <c r="BF528" s="401"/>
      <c r="BG528" s="400"/>
      <c r="BH528" s="401"/>
      <c r="BI528" s="400"/>
      <c r="BJ528" s="401"/>
      <c r="BK528" s="400"/>
      <c r="BL528" s="401"/>
      <c r="BM528" s="400"/>
      <c r="BN528" s="401"/>
      <c r="BO528" s="400"/>
      <c r="BP528" s="401"/>
      <c r="BQ528" s="400"/>
      <c r="BR528" s="401"/>
      <c r="BS528" s="400"/>
      <c r="BT528" s="401"/>
      <c r="BU528" s="400"/>
      <c r="BV528" s="401"/>
      <c r="BW528" s="400"/>
      <c r="BX528" s="401"/>
      <c r="BY528" s="400"/>
      <c r="BZ528" s="401"/>
      <c r="CA528" s="400"/>
      <c r="CB528" s="401"/>
      <c r="CC528" s="400"/>
      <c r="CD528" s="401"/>
      <c r="CE528" s="400"/>
      <c r="CF528" s="401"/>
      <c r="CG528" s="400"/>
      <c r="CH528" s="401"/>
      <c r="CI528" s="400"/>
      <c r="CJ528" s="401"/>
      <c r="CK528" s="400"/>
      <c r="CL528" s="401"/>
      <c r="CM528" s="400"/>
      <c r="CN528" s="401"/>
      <c r="CO528" s="400"/>
      <c r="CP528" s="401"/>
      <c r="CQ528" s="400"/>
      <c r="CR528" s="401"/>
      <c r="CS528" s="400"/>
      <c r="CT528" s="401"/>
      <c r="CU528" s="400"/>
      <c r="CV528" s="401"/>
      <c r="CW528" s="400"/>
      <c r="CX528" s="401"/>
      <c r="CY528" s="400"/>
      <c r="CZ528" s="401"/>
      <c r="DA528" s="400"/>
      <c r="DB528" s="401"/>
      <c r="DC528" s="400"/>
      <c r="DD528" s="401"/>
      <c r="DE528" s="400"/>
      <c r="DF528" s="401"/>
      <c r="DG528" s="400"/>
      <c r="DH528" s="401"/>
      <c r="DI528" s="400"/>
      <c r="DJ528" s="401"/>
      <c r="DK528" s="400"/>
      <c r="DL528" s="401"/>
      <c r="DM528" s="400"/>
      <c r="DN528" s="401"/>
      <c r="DO528" s="400"/>
      <c r="DP528" s="401"/>
      <c r="DQ528" s="400"/>
      <c r="DR528" s="401"/>
      <c r="DS528" s="400"/>
      <c r="DT528" s="401"/>
      <c r="DU528" s="400"/>
      <c r="DV528" s="401"/>
      <c r="DW528" s="400"/>
      <c r="DX528" s="401"/>
      <c r="DY528" s="400"/>
      <c r="DZ528" s="401"/>
      <c r="EA528" s="400"/>
      <c r="EB528" s="401"/>
      <c r="EC528" s="400"/>
      <c r="ED528" s="401"/>
      <c r="EE528" s="400"/>
      <c r="EF528" s="401"/>
      <c r="EG528" s="400"/>
      <c r="EH528" s="401"/>
      <c r="EI528" s="400"/>
      <c r="EJ528" s="447"/>
      <c r="EK528" s="511"/>
      <c r="EL528" s="514"/>
      <c r="EM528" s="448"/>
      <c r="EN528" s="344"/>
      <c r="EO528" s="345"/>
      <c r="EP528" s="171">
        <f t="shared" si="601"/>
        <v>0</v>
      </c>
      <c r="EQ528" s="171">
        <f t="shared" si="602"/>
        <v>0</v>
      </c>
      <c r="ER528" s="171">
        <f t="shared" si="603"/>
        <v>0</v>
      </c>
      <c r="ES528" s="171">
        <f t="shared" si="604"/>
        <v>0</v>
      </c>
      <c r="ET528" s="171">
        <f t="shared" si="605"/>
        <v>0</v>
      </c>
      <c r="EU528" s="171">
        <f t="shared" si="606"/>
        <v>0</v>
      </c>
      <c r="EV528" s="172">
        <f t="shared" si="607"/>
        <v>0</v>
      </c>
      <c r="EW528" s="125"/>
      <c r="EX528" s="248">
        <f t="shared" si="609"/>
        <v>0</v>
      </c>
      <c r="EY528" s="174">
        <f>(L528*regular)+(M528*Cadeirantee)</f>
        <v>0</v>
      </c>
      <c r="EZ528" s="249">
        <f>SUMIF(FG528:GJ528,"&gt;0")</f>
        <v>0</v>
      </c>
      <c r="FA528" s="249">
        <f>SUMIF(FG528:GJ528,"&lt;0")+SUMIF(GN528:HP528,"&lt;0")</f>
        <v>0</v>
      </c>
      <c r="FB528" s="174">
        <v>0</v>
      </c>
      <c r="FC528" s="126">
        <f>N528*km*'VALORES TABELA'!$B$13</f>
        <v>0</v>
      </c>
      <c r="FD528" s="250">
        <f t="shared" si="610"/>
        <v>0</v>
      </c>
      <c r="FE528" s="105"/>
      <c r="FF528" s="108"/>
      <c r="FG528" s="108"/>
      <c r="FH528" s="108"/>
      <c r="FI528" s="108"/>
      <c r="FJ528" s="108"/>
      <c r="FK528" s="108"/>
      <c r="FL528" s="108"/>
      <c r="FM528" s="108"/>
      <c r="FN528" s="108"/>
      <c r="FO528" s="108"/>
      <c r="FP528" s="108"/>
      <c r="FQ528" s="108"/>
      <c r="FR528" s="108"/>
      <c r="FS528" s="108"/>
      <c r="FT528" s="108"/>
      <c r="FU528" s="108"/>
      <c r="FV528" s="108"/>
      <c r="FW528" s="108"/>
      <c r="FX528" s="108"/>
      <c r="FY528" s="108"/>
      <c r="FZ528" s="108"/>
      <c r="GA528" s="108"/>
      <c r="GB528" s="108"/>
      <c r="GC528" s="108"/>
      <c r="GD528" s="108"/>
      <c r="GE528" s="108"/>
      <c r="GF528" s="108"/>
      <c r="GG528" s="108"/>
      <c r="GH528" s="108"/>
      <c r="GI528" s="108"/>
      <c r="GJ528" s="108"/>
      <c r="GK528" s="251"/>
      <c r="GL528" s="103">
        <f t="shared" si="608"/>
        <v>0</v>
      </c>
      <c r="GM528" s="124"/>
      <c r="GN528" s="104"/>
      <c r="GO528" s="104"/>
      <c r="GP528" s="104"/>
      <c r="GQ528" s="104"/>
      <c r="GR528" s="104"/>
      <c r="GS528" s="104"/>
      <c r="GT528" s="104"/>
      <c r="GU528" s="104"/>
      <c r="GV528" s="104"/>
      <c r="GW528" s="104"/>
      <c r="GX528" s="104"/>
      <c r="GY528" s="104"/>
      <c r="GZ528" s="104"/>
      <c r="HA528" s="104"/>
      <c r="HB528" s="104"/>
      <c r="HC528" s="104"/>
      <c r="HD528" s="104"/>
      <c r="HE528" s="104"/>
      <c r="HF528" s="104"/>
      <c r="HG528" s="104"/>
      <c r="HH528" s="104"/>
      <c r="HI528" s="104"/>
      <c r="HJ528" s="104"/>
      <c r="HK528" s="104"/>
      <c r="HL528" s="104"/>
      <c r="HM528" s="104"/>
      <c r="HN528" s="104"/>
      <c r="HO528" s="104"/>
      <c r="HP528" s="104"/>
      <c r="HQ528" s="64"/>
      <c r="HR528" s="64"/>
      <c r="HS528" s="64"/>
      <c r="HT528" s="64"/>
      <c r="HU528" s="64"/>
      <c r="HV528" s="64"/>
      <c r="HW528" s="105"/>
      <c r="HX528" s="64"/>
      <c r="HY528" s="280">
        <f t="shared" si="611"/>
        <v>0</v>
      </c>
      <c r="HZ528" s="280">
        <f t="shared" si="612"/>
        <v>0</v>
      </c>
      <c r="IA528" s="280">
        <f t="shared" si="613"/>
        <v>0</v>
      </c>
      <c r="IB528" s="64"/>
      <c r="IC528" s="64"/>
    </row>
    <row r="529" spans="1:237" s="106" customFormat="1" ht="22.5" customHeight="1" x14ac:dyDescent="0.25">
      <c r="A529" s="368" t="s">
        <v>3671</v>
      </c>
      <c r="B529" s="369" t="s">
        <v>3672</v>
      </c>
      <c r="C529" s="375" t="s">
        <v>3233</v>
      </c>
      <c r="D529" s="371" t="s">
        <v>3656</v>
      </c>
      <c r="E529" s="371" t="s">
        <v>3673</v>
      </c>
      <c r="F529" s="376" t="s">
        <v>3224</v>
      </c>
      <c r="G529" s="376" t="s">
        <v>3225</v>
      </c>
      <c r="H529" s="373" t="s">
        <v>1318</v>
      </c>
      <c r="I529" s="374" t="s">
        <v>3674</v>
      </c>
      <c r="J529" s="421" t="s">
        <v>3231</v>
      </c>
      <c r="K529" s="423" t="s">
        <v>3236</v>
      </c>
      <c r="L529" s="329">
        <f>CONTINUA!BV529</f>
        <v>0</v>
      </c>
      <c r="M529" s="329">
        <f>CONTINUA!BW529</f>
        <v>0</v>
      </c>
      <c r="N529" s="895"/>
      <c r="O529" s="896" t="s">
        <v>4047</v>
      </c>
      <c r="P529" s="897" t="s">
        <v>4035</v>
      </c>
      <c r="Q529" s="400"/>
      <c r="R529" s="401"/>
      <c r="S529" s="400"/>
      <c r="T529" s="401"/>
      <c r="U529" s="400"/>
      <c r="V529" s="401"/>
      <c r="W529" s="400"/>
      <c r="X529" s="401"/>
      <c r="Y529" s="400"/>
      <c r="Z529" s="401"/>
      <c r="AA529" s="400"/>
      <c r="AB529" s="401"/>
      <c r="AC529" s="400"/>
      <c r="AD529" s="401"/>
      <c r="AE529" s="400"/>
      <c r="AF529" s="401"/>
      <c r="AG529" s="400"/>
      <c r="AH529" s="401"/>
      <c r="AI529" s="400"/>
      <c r="AJ529" s="401"/>
      <c r="AK529" s="400"/>
      <c r="AL529" s="401"/>
      <c r="AM529" s="400"/>
      <c r="AN529" s="401"/>
      <c r="AO529" s="400"/>
      <c r="AP529" s="401"/>
      <c r="AQ529" s="400"/>
      <c r="AR529" s="401"/>
      <c r="AS529" s="400"/>
      <c r="AT529" s="401"/>
      <c r="AU529" s="400"/>
      <c r="AV529" s="401"/>
      <c r="AW529" s="400"/>
      <c r="AX529" s="401"/>
      <c r="AY529" s="400"/>
      <c r="AZ529" s="401"/>
      <c r="BA529" s="400"/>
      <c r="BB529" s="401"/>
      <c r="BC529" s="400"/>
      <c r="BD529" s="401"/>
      <c r="BE529" s="400"/>
      <c r="BF529" s="401"/>
      <c r="BG529" s="400"/>
      <c r="BH529" s="401"/>
      <c r="BI529" s="400"/>
      <c r="BJ529" s="401"/>
      <c r="BK529" s="400"/>
      <c r="BL529" s="401"/>
      <c r="BM529" s="400"/>
      <c r="BN529" s="401"/>
      <c r="BO529" s="400"/>
      <c r="BP529" s="401"/>
      <c r="BQ529" s="400"/>
      <c r="BR529" s="401"/>
      <c r="BS529" s="400"/>
      <c r="BT529" s="401"/>
      <c r="BU529" s="400"/>
      <c r="BV529" s="401"/>
      <c r="BW529" s="400"/>
      <c r="BX529" s="401"/>
      <c r="BY529" s="400"/>
      <c r="BZ529" s="401"/>
      <c r="CA529" s="400"/>
      <c r="CB529" s="401"/>
      <c r="CC529" s="400"/>
      <c r="CD529" s="401"/>
      <c r="CE529" s="400"/>
      <c r="CF529" s="401"/>
      <c r="CG529" s="400"/>
      <c r="CH529" s="401"/>
      <c r="CI529" s="400"/>
      <c r="CJ529" s="401"/>
      <c r="CK529" s="400"/>
      <c r="CL529" s="401"/>
      <c r="CM529" s="400"/>
      <c r="CN529" s="401"/>
      <c r="CO529" s="400"/>
      <c r="CP529" s="401"/>
      <c r="CQ529" s="400"/>
      <c r="CR529" s="401"/>
      <c r="CS529" s="400"/>
      <c r="CT529" s="401"/>
      <c r="CU529" s="400"/>
      <c r="CV529" s="401"/>
      <c r="CW529" s="400"/>
      <c r="CX529" s="401"/>
      <c r="CY529" s="400"/>
      <c r="CZ529" s="401"/>
      <c r="DA529" s="400"/>
      <c r="DB529" s="401"/>
      <c r="DC529" s="400"/>
      <c r="DD529" s="401"/>
      <c r="DE529" s="400"/>
      <c r="DF529" s="401"/>
      <c r="DG529" s="400"/>
      <c r="DH529" s="401"/>
      <c r="DI529" s="400"/>
      <c r="DJ529" s="401"/>
      <c r="DK529" s="400"/>
      <c r="DL529" s="401"/>
      <c r="DM529" s="400"/>
      <c r="DN529" s="401"/>
      <c r="DO529" s="400"/>
      <c r="DP529" s="401"/>
      <c r="DQ529" s="400"/>
      <c r="DR529" s="401"/>
      <c r="DS529" s="400"/>
      <c r="DT529" s="401"/>
      <c r="DU529" s="400"/>
      <c r="DV529" s="401"/>
      <c r="DW529" s="400"/>
      <c r="DX529" s="401"/>
      <c r="DY529" s="400"/>
      <c r="DZ529" s="401"/>
      <c r="EA529" s="400"/>
      <c r="EB529" s="401"/>
      <c r="EC529" s="400"/>
      <c r="ED529" s="401"/>
      <c r="EE529" s="400"/>
      <c r="EF529" s="401"/>
      <c r="EG529" s="400"/>
      <c r="EH529" s="401"/>
      <c r="EI529" s="400"/>
      <c r="EJ529" s="447"/>
      <c r="EK529" s="511"/>
      <c r="EL529" s="514"/>
      <c r="EM529" s="448"/>
      <c r="EN529" s="344"/>
      <c r="EO529" s="345"/>
      <c r="EP529" s="171">
        <f t="shared" si="601"/>
        <v>0</v>
      </c>
      <c r="EQ529" s="171">
        <f t="shared" si="602"/>
        <v>0</v>
      </c>
      <c r="ER529" s="171">
        <f t="shared" si="603"/>
        <v>0</v>
      </c>
      <c r="ES529" s="171">
        <f t="shared" si="604"/>
        <v>0</v>
      </c>
      <c r="ET529" s="171">
        <f t="shared" si="605"/>
        <v>0</v>
      </c>
      <c r="EU529" s="171">
        <f t="shared" si="606"/>
        <v>0</v>
      </c>
      <c r="EV529" s="172">
        <f t="shared" si="607"/>
        <v>0</v>
      </c>
      <c r="EW529" s="127"/>
      <c r="EX529" s="248">
        <f t="shared" si="609"/>
        <v>0</v>
      </c>
      <c r="EY529" s="174">
        <f>(L529*regular)+(M529*Cadeirantee)</f>
        <v>0</v>
      </c>
      <c r="EZ529" s="249">
        <f>SUMIF(FG529:GJ529,"&gt;0")</f>
        <v>0</v>
      </c>
      <c r="FA529" s="249">
        <f>SUMIF(FG529:GJ529,"&lt;0")+SUMIF(GN529:HP529,"&lt;0")</f>
        <v>0</v>
      </c>
      <c r="FB529" s="174">
        <v>0</v>
      </c>
      <c r="FC529" s="126">
        <f>N529*km*'VALORES TABELA'!$B$13</f>
        <v>0</v>
      </c>
      <c r="FD529" s="250">
        <f t="shared" si="610"/>
        <v>0</v>
      </c>
      <c r="FE529" s="105"/>
      <c r="FF529" s="118"/>
      <c r="FG529" s="118"/>
      <c r="FH529" s="118"/>
      <c r="FI529" s="118"/>
      <c r="FJ529" s="118"/>
      <c r="FK529" s="118"/>
      <c r="FL529" s="118"/>
      <c r="FM529" s="118"/>
      <c r="FN529" s="118"/>
      <c r="FO529" s="118"/>
      <c r="FP529" s="118"/>
      <c r="FQ529" s="118"/>
      <c r="FR529" s="118"/>
      <c r="FS529" s="118"/>
      <c r="FT529" s="118"/>
      <c r="FU529" s="118"/>
      <c r="FV529" s="118"/>
      <c r="FW529" s="118"/>
      <c r="FX529" s="118"/>
      <c r="FY529" s="118"/>
      <c r="FZ529" s="118"/>
      <c r="GA529" s="118"/>
      <c r="GB529" s="118"/>
      <c r="GC529" s="118"/>
      <c r="GD529" s="118"/>
      <c r="GE529" s="118"/>
      <c r="GF529" s="118"/>
      <c r="GG529" s="118"/>
      <c r="GH529" s="118"/>
      <c r="GI529" s="118"/>
      <c r="GJ529" s="118"/>
      <c r="GK529" s="252"/>
      <c r="GL529" s="103">
        <f t="shared" si="608"/>
        <v>0</v>
      </c>
      <c r="GM529" s="124"/>
      <c r="GN529" s="104"/>
      <c r="GO529" s="104"/>
      <c r="GP529" s="104"/>
      <c r="GQ529" s="104"/>
      <c r="GR529" s="104"/>
      <c r="GS529" s="104"/>
      <c r="GT529" s="104"/>
      <c r="GU529" s="104"/>
      <c r="GV529" s="104"/>
      <c r="GW529" s="104"/>
      <c r="GX529" s="104"/>
      <c r="GY529" s="104"/>
      <c r="GZ529" s="104"/>
      <c r="HA529" s="104"/>
      <c r="HB529" s="104"/>
      <c r="HC529" s="104"/>
      <c r="HD529" s="104"/>
      <c r="HE529" s="104"/>
      <c r="HF529" s="104"/>
      <c r="HG529" s="104"/>
      <c r="HH529" s="104"/>
      <c r="HI529" s="104"/>
      <c r="HJ529" s="104"/>
      <c r="HK529" s="104"/>
      <c r="HL529" s="104"/>
      <c r="HM529" s="104"/>
      <c r="HN529" s="104"/>
      <c r="HO529" s="104"/>
      <c r="HP529" s="104"/>
      <c r="HQ529" s="64"/>
      <c r="HR529" s="65"/>
      <c r="HS529" s="65"/>
      <c r="HT529" s="65"/>
      <c r="HU529" s="65"/>
      <c r="HV529" s="65"/>
      <c r="HW529" s="105"/>
      <c r="HX529" s="65"/>
      <c r="HY529" s="280">
        <f t="shared" si="611"/>
        <v>0</v>
      </c>
      <c r="HZ529" s="280">
        <f t="shared" si="612"/>
        <v>0</v>
      </c>
      <c r="IA529" s="280">
        <f t="shared" si="613"/>
        <v>0</v>
      </c>
      <c r="IB529" s="65"/>
      <c r="IC529" s="65"/>
    </row>
    <row r="530" spans="1:237" s="106" customFormat="1" ht="22.5" customHeight="1" thickBot="1" x14ac:dyDescent="0.3">
      <c r="A530" s="377" t="s">
        <v>3671</v>
      </c>
      <c r="B530" s="378" t="s">
        <v>3672</v>
      </c>
      <c r="C530" s="379" t="s">
        <v>3233</v>
      </c>
      <c r="D530" s="380" t="s">
        <v>3656</v>
      </c>
      <c r="E530" s="380" t="s">
        <v>3673</v>
      </c>
      <c r="F530" s="381" t="s">
        <v>3224</v>
      </c>
      <c r="G530" s="381" t="s">
        <v>3225</v>
      </c>
      <c r="H530" s="382" t="s">
        <v>1318</v>
      </c>
      <c r="I530" s="383" t="s">
        <v>3674</v>
      </c>
      <c r="J530" s="421" t="s">
        <v>3231</v>
      </c>
      <c r="K530" s="424" t="s">
        <v>60</v>
      </c>
      <c r="L530" s="329">
        <f>CONTINUA!BV530</f>
        <v>0</v>
      </c>
      <c r="M530" s="329">
        <f>CONTINUA!BW530</f>
        <v>0</v>
      </c>
      <c r="N530" s="895"/>
      <c r="O530" s="896" t="s">
        <v>4047</v>
      </c>
      <c r="P530" s="897" t="s">
        <v>4035</v>
      </c>
      <c r="Q530" s="400"/>
      <c r="R530" s="401"/>
      <c r="S530" s="400"/>
      <c r="T530" s="401"/>
      <c r="U530" s="400"/>
      <c r="V530" s="401"/>
      <c r="W530" s="400"/>
      <c r="X530" s="401"/>
      <c r="Y530" s="400"/>
      <c r="Z530" s="401"/>
      <c r="AA530" s="400"/>
      <c r="AB530" s="401"/>
      <c r="AC530" s="400"/>
      <c r="AD530" s="401"/>
      <c r="AE530" s="400"/>
      <c r="AF530" s="401"/>
      <c r="AG530" s="400"/>
      <c r="AH530" s="401"/>
      <c r="AI530" s="400"/>
      <c r="AJ530" s="401"/>
      <c r="AK530" s="400"/>
      <c r="AL530" s="401"/>
      <c r="AM530" s="400"/>
      <c r="AN530" s="401"/>
      <c r="AO530" s="400"/>
      <c r="AP530" s="401"/>
      <c r="AQ530" s="400"/>
      <c r="AR530" s="401"/>
      <c r="AS530" s="400"/>
      <c r="AT530" s="401"/>
      <c r="AU530" s="400"/>
      <c r="AV530" s="401"/>
      <c r="AW530" s="400"/>
      <c r="AX530" s="401"/>
      <c r="AY530" s="400"/>
      <c r="AZ530" s="401"/>
      <c r="BA530" s="400"/>
      <c r="BB530" s="401"/>
      <c r="BC530" s="400"/>
      <c r="BD530" s="401"/>
      <c r="BE530" s="400"/>
      <c r="BF530" s="401"/>
      <c r="BG530" s="400"/>
      <c r="BH530" s="401"/>
      <c r="BI530" s="400"/>
      <c r="BJ530" s="401"/>
      <c r="BK530" s="400"/>
      <c r="BL530" s="401"/>
      <c r="BM530" s="400"/>
      <c r="BN530" s="401"/>
      <c r="BO530" s="400"/>
      <c r="BP530" s="401"/>
      <c r="BQ530" s="400"/>
      <c r="BR530" s="401"/>
      <c r="BS530" s="400"/>
      <c r="BT530" s="401"/>
      <c r="BU530" s="400"/>
      <c r="BV530" s="401"/>
      <c r="BW530" s="400"/>
      <c r="BX530" s="401"/>
      <c r="BY530" s="400"/>
      <c r="BZ530" s="401"/>
      <c r="CA530" s="400"/>
      <c r="CB530" s="401"/>
      <c r="CC530" s="400"/>
      <c r="CD530" s="401"/>
      <c r="CE530" s="400"/>
      <c r="CF530" s="401"/>
      <c r="CG530" s="400"/>
      <c r="CH530" s="401"/>
      <c r="CI530" s="400"/>
      <c r="CJ530" s="401"/>
      <c r="CK530" s="400"/>
      <c r="CL530" s="401"/>
      <c r="CM530" s="400"/>
      <c r="CN530" s="401"/>
      <c r="CO530" s="400"/>
      <c r="CP530" s="401"/>
      <c r="CQ530" s="400"/>
      <c r="CR530" s="401"/>
      <c r="CS530" s="400"/>
      <c r="CT530" s="401"/>
      <c r="CU530" s="400"/>
      <c r="CV530" s="401"/>
      <c r="CW530" s="400"/>
      <c r="CX530" s="401"/>
      <c r="CY530" s="400"/>
      <c r="CZ530" s="401"/>
      <c r="DA530" s="400"/>
      <c r="DB530" s="401"/>
      <c r="DC530" s="400"/>
      <c r="DD530" s="401"/>
      <c r="DE530" s="400"/>
      <c r="DF530" s="401"/>
      <c r="DG530" s="400"/>
      <c r="DH530" s="401"/>
      <c r="DI530" s="400"/>
      <c r="DJ530" s="401"/>
      <c r="DK530" s="400"/>
      <c r="DL530" s="401"/>
      <c r="DM530" s="400"/>
      <c r="DN530" s="401"/>
      <c r="DO530" s="400"/>
      <c r="DP530" s="401"/>
      <c r="DQ530" s="400"/>
      <c r="DR530" s="401"/>
      <c r="DS530" s="400"/>
      <c r="DT530" s="401"/>
      <c r="DU530" s="400"/>
      <c r="DV530" s="401"/>
      <c r="DW530" s="400"/>
      <c r="DX530" s="401"/>
      <c r="DY530" s="400"/>
      <c r="DZ530" s="401"/>
      <c r="EA530" s="400"/>
      <c r="EB530" s="401"/>
      <c r="EC530" s="400"/>
      <c r="ED530" s="401"/>
      <c r="EE530" s="400"/>
      <c r="EF530" s="401"/>
      <c r="EG530" s="400"/>
      <c r="EH530" s="401"/>
      <c r="EI530" s="400"/>
      <c r="EJ530" s="447"/>
      <c r="EK530" s="512"/>
      <c r="EL530" s="515"/>
      <c r="EM530" s="450"/>
      <c r="EN530" s="348"/>
      <c r="EO530" s="348"/>
      <c r="EP530" s="179">
        <f t="shared" si="601"/>
        <v>0</v>
      </c>
      <c r="EQ530" s="179">
        <f t="shared" si="602"/>
        <v>0</v>
      </c>
      <c r="ER530" s="179">
        <f t="shared" si="603"/>
        <v>0</v>
      </c>
      <c r="ES530" s="179">
        <f t="shared" si="604"/>
        <v>0</v>
      </c>
      <c r="ET530" s="179">
        <f t="shared" si="605"/>
        <v>0</v>
      </c>
      <c r="EU530" s="179">
        <f t="shared" si="606"/>
        <v>0</v>
      </c>
      <c r="EV530" s="172">
        <f t="shared" si="607"/>
        <v>0</v>
      </c>
      <c r="EW530" s="253"/>
      <c r="EX530" s="254">
        <v>0</v>
      </c>
      <c r="EY530" s="180">
        <v>0</v>
      </c>
      <c r="EZ530" s="255">
        <v>0</v>
      </c>
      <c r="FA530" s="255">
        <v>0</v>
      </c>
      <c r="FB530" s="180">
        <f>SUM(FF530:GI530)/2</f>
        <v>0</v>
      </c>
      <c r="FC530" s="256">
        <f>N530*km*'VALORES TABELA'!$B$13</f>
        <v>0</v>
      </c>
      <c r="FD530" s="250">
        <f t="shared" si="610"/>
        <v>0</v>
      </c>
      <c r="FE530" s="257"/>
      <c r="FF530" s="181">
        <f>((Q530+S530)*Percapita)+((R530+T530)*Cadeirante)</f>
        <v>0</v>
      </c>
      <c r="FG530" s="181">
        <f>((U530+W530)*Percapita/30*FG$4)+((V530+X530)*Cadeirante/30*FG$4)</f>
        <v>0</v>
      </c>
      <c r="FH530" s="181">
        <f>((Y530+AA530)*Percapita/30*FH$4)+((Z530+AB530)*Cadeirante/30*FH$4)</f>
        <v>0</v>
      </c>
      <c r="FI530" s="181">
        <f>((AC530+AE530)*Percapita/30*FI$4)+((AD530+AF530)*Cadeirante/30*FI$4)</f>
        <v>0</v>
      </c>
      <c r="FJ530" s="181">
        <f>((AG530+AI530)*Percapita/30*FJ$4)+((AH530+AJ530)*Cadeirante/30*FJ$4)</f>
        <v>0</v>
      </c>
      <c r="FK530" s="181">
        <f>((AK530+AM530)*Percapita/30*FK$4)+((AL530+AN530)*Cadeirante/30*FK$4)</f>
        <v>0</v>
      </c>
      <c r="FL530" s="181">
        <f>((AO530+AQ530)*Percapita/30*FL$4)+((AP530+AR530)*Cadeirante/30*FL$4)</f>
        <v>0</v>
      </c>
      <c r="FM530" s="181">
        <f>((AS530+AU530)*Percapita/30*FM$4)+((AT530+AV530)*Cadeirante/30*FM$4)</f>
        <v>0</v>
      </c>
      <c r="FN530" s="181">
        <f>((AW530+AY530)*Percapita/30*FN$4)+((AX530+AZ530)*Cadeirante/30*FN$4)</f>
        <v>0</v>
      </c>
      <c r="FO530" s="181">
        <f>((BA530+BC530)*Percapita/30*FO$4)+((BB530+BD530)*Cadeirante/30*FO$4)</f>
        <v>0</v>
      </c>
      <c r="FP530" s="181">
        <f>((BE530+BG530)*Percapita/30*FP$4)+((BF530+BH530)*Cadeirante/30*FP$4)</f>
        <v>0</v>
      </c>
      <c r="FQ530" s="181">
        <f>((BI530+BK530)*Percapita/30*FQ$4)+((BJ530+BL530)*Cadeirante/30*FQ$4)</f>
        <v>0</v>
      </c>
      <c r="FR530" s="181">
        <f>((BM530+BO530)*Percapita/30*FR$4)+((BN530+BP530)*Cadeirante/30*FR$4)</f>
        <v>0</v>
      </c>
      <c r="FS530" s="181">
        <f>((BQ530+BS530)*Percapita/30*FS$4)+((BR530+BT530)*Cadeirante/30*FS$4)</f>
        <v>0</v>
      </c>
      <c r="FT530" s="181">
        <f>((BU530+BW530)*Percapita/30*FT$4)+((BV530+BX530)*Cadeirante/30*FT$4)</f>
        <v>0</v>
      </c>
      <c r="FU530" s="181">
        <f>((BY530+CA530)*Percapita/30*FU$4)+((BZ530+CB530)*Cadeirante/30*FU$4)</f>
        <v>0</v>
      </c>
      <c r="FV530" s="181">
        <f>((CC530+CE530)*Percapita/30*FV$4)+((CD530+CF530)*Cadeirante/30*FV$4)</f>
        <v>0</v>
      </c>
      <c r="FW530" s="181">
        <f>((CG530+CI530)*Percapita/30*FW$4)+((CI530+CK530)*Cadeirante/30*FW$4)</f>
        <v>0</v>
      </c>
      <c r="FX530" s="181">
        <f>((CK530+CM530)*Percapita/30*FX$4)+((CL530+CN530)*Cadeirante/30*FX$4)</f>
        <v>0</v>
      </c>
      <c r="FY530" s="181">
        <f>((CO530+CQ530)*Percapita/30*FY$4)+((CP530+CR530)*Cadeirante/30*FY$4)</f>
        <v>0</v>
      </c>
      <c r="FZ530" s="181">
        <f>((CS530+CU530)*Percapita/30*FZ$4)+((CT530+CV530)*Cadeirante/30*FZ$4)</f>
        <v>0</v>
      </c>
      <c r="GA530" s="181">
        <f>((CW530+CY530)*Percapita/30*GA$4)+((CX530+CZ530)*Cadeirante/30*GA$4)</f>
        <v>0</v>
      </c>
      <c r="GB530" s="181">
        <f>((DA530+DC530)*Percapita/30*GB$4)+((DB530+DD530)*Cadeirante/30*GB$4)</f>
        <v>0</v>
      </c>
      <c r="GC530" s="181">
        <f>((DE530+DG530)*Percapita/30*GC$4)+((DF530+DH530)*Cadeirante/30*GC$4)</f>
        <v>0</v>
      </c>
      <c r="GD530" s="181">
        <f>((DI530+DK530)*Percapita/30*GD$4)+((DJ530+DL530)*Cadeirante/30*GD$4)</f>
        <v>0</v>
      </c>
      <c r="GE530" s="181">
        <f>((DM530+DO530)*Percapita/30*GE$4)+((DN530+DP530)*Cadeirante/30*GE$4)</f>
        <v>0</v>
      </c>
      <c r="GF530" s="181">
        <f>((DQ530+DS530)*Percapita/30*GF$4)+((DR530+DT530)*Cadeirante/30*GF$4)</f>
        <v>0</v>
      </c>
      <c r="GG530" s="181">
        <f>((DU530+DW530)*Percapita/30*GG$4)+((DV530+DX530)*Cadeirante/30*GG$4)</f>
        <v>0</v>
      </c>
      <c r="GH530" s="181">
        <f>((DY530+EA530)*Percapita/30*GH$4)+((DZ530+EB530)*Cadeirante/30*GH$4)</f>
        <v>0</v>
      </c>
      <c r="GI530" s="181">
        <f>((EC530+EE530)*Percapita/30*GI$4)+((ED530+EF530)*Cadeirante/30*GI$4)</f>
        <v>0</v>
      </c>
      <c r="GJ530" s="181">
        <f>((EG530+EI530)*Percapita)+((EH530+EJ530)*Cadeirante)</f>
        <v>0</v>
      </c>
      <c r="GK530" s="258"/>
      <c r="GL530" s="103">
        <f t="shared" si="608"/>
        <v>0</v>
      </c>
      <c r="GM530" s="124"/>
      <c r="GN530" s="182"/>
      <c r="GO530" s="182"/>
      <c r="GP530" s="182"/>
      <c r="GQ530" s="182"/>
      <c r="GR530" s="182"/>
      <c r="GS530" s="182"/>
      <c r="GT530" s="182"/>
      <c r="GU530" s="182"/>
      <c r="GV530" s="182"/>
      <c r="GW530" s="182"/>
      <c r="GX530" s="182"/>
      <c r="GY530" s="182"/>
      <c r="GZ530" s="182"/>
      <c r="HA530" s="182"/>
      <c r="HB530" s="182"/>
      <c r="HC530" s="182"/>
      <c r="HD530" s="182"/>
      <c r="HE530" s="182"/>
      <c r="HF530" s="182"/>
      <c r="HG530" s="182"/>
      <c r="HH530" s="182"/>
      <c r="HI530" s="182"/>
      <c r="HJ530" s="182"/>
      <c r="HK530" s="182"/>
      <c r="HL530" s="182"/>
      <c r="HM530" s="182"/>
      <c r="HN530" s="182"/>
      <c r="HO530" s="182"/>
      <c r="HP530" s="259"/>
      <c r="HQ530" s="64"/>
      <c r="HW530" s="257"/>
      <c r="HY530" s="280">
        <f t="shared" si="611"/>
        <v>0</v>
      </c>
      <c r="HZ530" s="280">
        <f t="shared" si="612"/>
        <v>0</v>
      </c>
      <c r="IA530" s="280">
        <f t="shared" si="613"/>
        <v>0</v>
      </c>
    </row>
    <row r="531" spans="1:237" s="106" customFormat="1" ht="22.5" customHeight="1" x14ac:dyDescent="0.25">
      <c r="A531" t="s">
        <v>3675</v>
      </c>
      <c r="B531" s="522" t="s">
        <v>3676</v>
      </c>
      <c r="C531" s="523">
        <v>4</v>
      </c>
      <c r="D531" s="524" t="s">
        <v>3656</v>
      </c>
      <c r="E531" s="524" t="s">
        <v>3677</v>
      </c>
      <c r="F531" s="525" t="s">
        <v>3224</v>
      </c>
      <c r="G531" s="525" t="s">
        <v>3225</v>
      </c>
      <c r="H531" s="350" t="s">
        <v>1318</v>
      </c>
      <c r="I531" s="351" t="s">
        <v>3678</v>
      </c>
      <c r="J531" s="409" t="s">
        <v>3231</v>
      </c>
      <c r="K531" s="410" t="s">
        <v>3232</v>
      </c>
      <c r="L531" s="329">
        <f>CONTINUA!BV531</f>
        <v>0</v>
      </c>
      <c r="M531" s="329">
        <f>CONTINUA!BW531</f>
        <v>0</v>
      </c>
      <c r="N531" s="895"/>
      <c r="O531" s="896" t="s">
        <v>4047</v>
      </c>
      <c r="P531" s="897" t="s">
        <v>4035</v>
      </c>
      <c r="Q531" s="400"/>
      <c r="R531" s="401"/>
      <c r="S531" s="400"/>
      <c r="T531" s="401"/>
      <c r="U531" s="400"/>
      <c r="V531" s="401"/>
      <c r="W531" s="400"/>
      <c r="X531" s="401"/>
      <c r="Y531" s="400"/>
      <c r="Z531" s="401"/>
      <c r="AA531" s="400"/>
      <c r="AB531" s="401"/>
      <c r="AC531" s="400"/>
      <c r="AD531" s="401"/>
      <c r="AE531" s="400"/>
      <c r="AF531" s="401"/>
      <c r="AG531" s="400"/>
      <c r="AH531" s="401"/>
      <c r="AI531" s="400"/>
      <c r="AJ531" s="401"/>
      <c r="AK531" s="400"/>
      <c r="AL531" s="401"/>
      <c r="AM531" s="400"/>
      <c r="AN531" s="401"/>
      <c r="AO531" s="400"/>
      <c r="AP531" s="401"/>
      <c r="AQ531" s="400"/>
      <c r="AR531" s="401"/>
      <c r="AS531" s="400"/>
      <c r="AT531" s="401"/>
      <c r="AU531" s="400"/>
      <c r="AV531" s="401"/>
      <c r="AW531" s="400"/>
      <c r="AX531" s="401"/>
      <c r="AY531" s="400"/>
      <c r="AZ531" s="401"/>
      <c r="BA531" s="400"/>
      <c r="BB531" s="401"/>
      <c r="BC531" s="400"/>
      <c r="BD531" s="401"/>
      <c r="BE531" s="400"/>
      <c r="BF531" s="401"/>
      <c r="BG531" s="400"/>
      <c r="BH531" s="401"/>
      <c r="BI531" s="400"/>
      <c r="BJ531" s="401"/>
      <c r="BK531" s="400"/>
      <c r="BL531" s="401"/>
      <c r="BM531" s="400"/>
      <c r="BN531" s="401"/>
      <c r="BO531" s="400"/>
      <c r="BP531" s="401"/>
      <c r="BQ531" s="400"/>
      <c r="BR531" s="401"/>
      <c r="BS531" s="400"/>
      <c r="BT531" s="401"/>
      <c r="BU531" s="400"/>
      <c r="BV531" s="401"/>
      <c r="BW531" s="400"/>
      <c r="BX531" s="401"/>
      <c r="BY531" s="400"/>
      <c r="BZ531" s="401"/>
      <c r="CA531" s="400"/>
      <c r="CB531" s="401"/>
      <c r="CC531" s="400"/>
      <c r="CD531" s="401"/>
      <c r="CE531" s="400"/>
      <c r="CF531" s="401"/>
      <c r="CG531" s="400"/>
      <c r="CH531" s="401"/>
      <c r="CI531" s="400"/>
      <c r="CJ531" s="401"/>
      <c r="CK531" s="400"/>
      <c r="CL531" s="401"/>
      <c r="CM531" s="400"/>
      <c r="CN531" s="401"/>
      <c r="CO531" s="400"/>
      <c r="CP531" s="401"/>
      <c r="CQ531" s="400"/>
      <c r="CR531" s="401"/>
      <c r="CS531" s="400"/>
      <c r="CT531" s="401"/>
      <c r="CU531" s="400"/>
      <c r="CV531" s="401"/>
      <c r="CW531" s="400"/>
      <c r="CX531" s="401"/>
      <c r="CY531" s="400"/>
      <c r="CZ531" s="401"/>
      <c r="DA531" s="400"/>
      <c r="DB531" s="401"/>
      <c r="DC531" s="400"/>
      <c r="DD531" s="401"/>
      <c r="DE531" s="400"/>
      <c r="DF531" s="401"/>
      <c r="DG531" s="400"/>
      <c r="DH531" s="401"/>
      <c r="DI531" s="400"/>
      <c r="DJ531" s="401"/>
      <c r="DK531" s="400"/>
      <c r="DL531" s="401"/>
      <c r="DM531" s="400"/>
      <c r="DN531" s="401"/>
      <c r="DO531" s="400"/>
      <c r="DP531" s="401"/>
      <c r="DQ531" s="400"/>
      <c r="DR531" s="401"/>
      <c r="DS531" s="400"/>
      <c r="DT531" s="401"/>
      <c r="DU531" s="400"/>
      <c r="DV531" s="401"/>
      <c r="DW531" s="400"/>
      <c r="DX531" s="401"/>
      <c r="DY531" s="400"/>
      <c r="DZ531" s="401"/>
      <c r="EA531" s="400"/>
      <c r="EB531" s="401"/>
      <c r="EC531" s="400"/>
      <c r="ED531" s="401"/>
      <c r="EE531" s="400"/>
      <c r="EF531" s="401"/>
      <c r="EG531" s="400"/>
      <c r="EH531" s="401"/>
      <c r="EI531" s="400"/>
      <c r="EJ531" s="447"/>
      <c r="EK531" s="510"/>
      <c r="EL531" s="513"/>
      <c r="EM531" s="520"/>
      <c r="EN531" s="520"/>
      <c r="EO531" s="520"/>
      <c r="EP531" s="171">
        <f t="shared" si="601"/>
        <v>0</v>
      </c>
      <c r="EQ531" s="171">
        <f t="shared" si="602"/>
        <v>0</v>
      </c>
      <c r="ER531" s="171">
        <f t="shared" si="603"/>
        <v>0</v>
      </c>
      <c r="ES531" s="171">
        <f t="shared" si="604"/>
        <v>0</v>
      </c>
      <c r="ET531" s="171">
        <f t="shared" si="605"/>
        <v>0</v>
      </c>
      <c r="EU531" s="171">
        <f t="shared" si="606"/>
        <v>0</v>
      </c>
      <c r="EV531" s="172">
        <f t="shared" si="607"/>
        <v>0</v>
      </c>
      <c r="EW531" s="367">
        <f>IF(C531=4,IF(MAX(Q531:EJ533)&gt;0,(Especiall/30*(IF(($G531-$F531)=($G$5-$F$5),30,IF(DAY($G531)=31,($G531-$F531),($G531-$F531)+1)))),0),0)</f>
        <v>11465.63</v>
      </c>
      <c r="EX531" s="248">
        <f t="shared" ref="EX531:EX534" si="614">FF531</f>
        <v>1926.1499999999999</v>
      </c>
      <c r="EY531" s="174">
        <f>(L531*regular)+(M531*Cadeirantee)</f>
        <v>0</v>
      </c>
      <c r="EZ531" s="249">
        <f>SUMIF(FG531:GJ531,"&gt;0")</f>
        <v>0</v>
      </c>
      <c r="FA531" s="249">
        <f>SUMIF(FG531:GJ531,"&lt;0")+SUMIF(GN531:HP531,"&lt;0")</f>
        <v>0</v>
      </c>
      <c r="FB531" s="174">
        <v>0</v>
      </c>
      <c r="FC531" s="175">
        <f>N531*km*'VALORES TABELA'!$B$13</f>
        <v>0</v>
      </c>
      <c r="FD531" s="250">
        <f>GL531</f>
        <v>0</v>
      </c>
      <c r="FE531" s="176">
        <f>(EW531+EW532+EW533+EW534+EX531+EX532+EX533+EX534+EY531+EY532+EY533+EY534+EY535+EZ531+EZ532+EZ533+EZ534+FA531+FA532+FA533+FA534+FC531+FC532+FC533+FC534+HY531-HZ531-IA531+FD531+FD532+FD533+FD534+FB535)</f>
        <v>13391.779999999999</v>
      </c>
      <c r="FF531" s="177">
        <f>IF(C531=4,SUM(Q531+Q532+Q533+S531+S532+S533)*Percapita/30*FF$4+(R531+R532+R533+T531+T532+T533)*Cadeirante/30*FF$4,IF(C531=3,IF(Q534+S534=10,Fixo/30*FF$4+(Q531+Q532+Q533+S531+S532+S533)*Percapita/30*FF$4+(R534+T534)*Cadeirante/30*FF$4,IF(Q534+S534&lt;=9,(Q534+S534)*Crechee/30*FF$4)+(R534+T534)*Cadeirante/30*FF$4+(Q531+Q532+Q533+S531+S532+S533)*Percapita/30*FF$4)+IF(Q534+S534&gt;=11,Fixo/30*FF$4+(Q534+S534-10)*Crechee/30*FF$4,0),IF(C531=2,IF(R531+R532+R533+R534+T531+T532+T533+T534=1,Cadeirante/30*FF$4,IF(R531+R532+R533+R534+T531+T532+T533+T534=2,Fixo/30*FF$4,IF(R531+R532+R533+R534+T531+T532+T533+T534&gt;2,Fixo/30*FF$4+(R531+R532+R533+R534+T531+T532+T533+T534-2)*Cadeirante/30*FF$4)))+(Q531+Q532+Q533+S531+S532+S533)*Percapita/30*FF$4+(Q534+S534)*Crechee/30*FF$4,IF(C531=1,IF(Q531+Q532+Q533+R531+R532+R533+S531+S532+S533+T531+T532+T533&lt;=15,(Q531+Q532+Q533+S531+S532+S533)*Percapita/30*FF$4,IF(Q531+Q532+Q533+R531+R532+R533+S531+S532+S533+T531+T532+T533&gt;=16,Fixo/30*FF$4+(Q531+Q532+Q533+R531+R532+R533+S531+S532+S533+T531+T532-16)*Percapita/30*FF$4))))))</f>
        <v>1926.1499999999999</v>
      </c>
      <c r="FG531" s="177">
        <f>IF(C531=4,SUM(U531+U532+U533+W531+W532+W533)*Percapita/30*FG$4+(V531+V532+V533+X531+X532+X533)*Cadeirante/30*FG$4,IF(C531=3,IF(U534+W534=10,Fixo/30*FG$4+(U531+U532+U533+W531+W532+W533)*Percapita/30*FG$4+(V534+X534)*Cadeirante/30*FG$4,IF(U534+W534&lt;=9,(U534+W534)*Crechee/30*FG$4)+(V534+X534)*Cadeirante/30*FG$4+(U531+U532+U533+W531+W532+W533)*Percapita/30*FG$4)+IF(U534+W534&gt;=11,Fixo/30*FG$4+(U534+W534-10)*Crechee/30*FG$4,0),IF(C531=2,IF(V531+V532+V533+V534+X531+X532+X533+X534=1,Cadeirante/30*FG$4,IF(V531+V532+V533+V534+X531+X532+X533+X534=2,Fixo/30*FG$4,IF(V531+V532+V533+V534+X531+X532+X533+X534&gt;2,Fixo/30*FG$4+(V531+V532+V533+V534+X531+X532+X533+X534-2)*Cadeirante/30*FG$4)))+(U531+U532+U533+W531+W532+W533)*Percapita/30*FG$4+(U534+W534)*Crechee/30*FG$4,IF(C531=1,IF(U531+U532+U533+V531+V532+V533+W531+W532+W533+X531+X532+X533&lt;=15,(U531+U532+U533+W531+W532+W533)*Percapita/30*FG$4,IF(U531+U532+U533+V531+V532+V533+W531+W532+W533+X531+X532+X533&gt;=16,Fixo/30*FG$4+(U531+U532+U533+V531+V532+V533+W531+W532+W533+X531+X532-16)*Percapita/30*FG$4))))))</f>
        <v>0</v>
      </c>
      <c r="FH531" s="177">
        <f>IF(C531=4,SUM(Y531+Y532+Y533+AA531+AA532+AA533)*Percapita/30*FH$4+(Z531+Z532+Z533+AB531+AB532+AB533)*Cadeirante/30*FH$4,IF(C531=3,IF(Y534+AA534=10,Fixo/30*FH$4+(Y531+Y532+Y533+AA531+AA532+AA533)*Percapita/30*FH$4+(Z534+AB534)*Cadeirante/30*FH$4,IF(Y534+AA534&lt;=9,(Y534+AA534)*Crechee/30*FH$4)+(Z534+AB534)*Cadeirante/30*FH$4+(Y531+Y532+Y533+AA531+AA532+AA533)*Percapita/30*FH$4)+IF(Y534+AA534&gt;=11,Fixo/30*FH$4+(Y534+AA534-10)*Crechee/30*FH$4,0),IF(C531=2,IF(Z531+Z532+Z533+Z534+AB531+AB532+AB533+AB534=1,Cadeirante/30*FH$4,IF(Z531+Z532+Z533+Z534+AB531+AB532+AB533+AB534=2,Fixo/30*FH$4,IF(Z531+Z532+Z533+Z534+AB531+AB532+AB533+AB534&gt;2,Fixo/30*FH$4+(Z531+Z532+Z533+Z534+AB531+AB532+AB533+AB534-2)*Cadeirante/30*FH$4)))+(Y531+Y532+Y533+AA531+AA532+AA533)*Percapita/30*FH$4+(Y534+AA534)*Crechee/30*FH$4,IF(C531=1,IF(Y531+Y532+Y533+Z531+Z532+Z533+AA531+AA532+AA533+AB531+AB532+AB533&lt;=15,(Y531+Y532+Y533+AA531+AA532+AA533)*Percapita/30*FH$4,IF(Y531+Y532+Y533+Z531+Z532+Z533+AA531+AA532+AA533+AB531+AB532+AB533&gt;=16,Fixo/30*FH$4+(Y531+Y532+Y533+Z531+Z532+Z533+AA531+AA532+AA533+AB531+AB532-16)*Percapita/30*FH$4))))))</f>
        <v>0</v>
      </c>
      <c r="FI531" s="177">
        <f>IF(C531=4,SUM(AC531+AC532+AC533+AE531+AE532+AE533)*Percapita/30*FI$4+(AD531+AD532+AD533+AF531+AF532+AF533)*Cadeirante/30*FI$4,IF(C531=3,IF(AC534+AE534=10,Fixo/30*FI$4+(AC531+AC532+AC533+AE531+AE532+AE533)*Percapita/30*FI$4+(AD534+AF534)*Cadeirante/30*FI$4,IF(AC534+AE534&lt;=9,(AC534+AE534)*Crechee/30*FI$4)+(AD534+AF534)*Cadeirante/30*FI$4+(AC531+AC532+AC533+AE531+AE532+AE533)*Percapita/30*FI$4)+IF(AC534+AE534&gt;=11,Fixo/30*FI$4+(AC534+AE534-10)*Crechee/30*FI$4,0),IF(C531=2,IF(AD531+AD532+AD533+AD534+AF531+AF532+AF533+AF534=1,Cadeirante/30*FI$4,IF(AD531+AD532+AD533+AD534+AF531+AF532+AF533+AF534=2,Fixo/30*FI$4,IF(AD531+AD532+AD533+AD534+AF531+AF532+AF533+AF534&gt;2,Fixo/30*FI$4+(AD531+AD532+AD533+AD534+AF531+AF532+AF533+AF534-2)*Cadeirante/30*FI$4)))+(AC531+AC532+AC533+AE531+AE532+AE533)*Percapita/30*FI$4+(AC534+AE534)*Crechee/30*FI$4,IF(C531=1,IF(AC531+AC532+AC533+AD531+AD532+AD533+AE531+AE532+AE533+AF531+AF532+AF533&lt;=15,(AC531+AC532+AC533+AE531+AE532+AE533)*Percapita/30*FI$4,IF(AC531+AC532+AC533+AD531+AD532+AD533+AE531+AE532+AE533+AF531+AF532+AF533&gt;=16,Fixo/30*FI$4+(AC531+AC532+AC533+AD531+AD532+AD533+AE531+AE532+AE533+AF531+AF532-16)*Percapita/30*FI$4))))))</f>
        <v>0</v>
      </c>
      <c r="FJ531" s="177">
        <f>IF(C531=4,SUM(AG531+AG532+AG533+AI531+AI532+AI533)*Percapita/30*FJ$4+(AH531+AH532+AH533+AJ531+AJ532+AJ533)*Cadeirante/30*FJ$4,IF(C531=3,IF(AG534+AI534=10,Fixo/30*FJ$4+(AG531+AG532+AG533+AI531+AI532+AI533)*Percapita/30*FJ$4+(AH534+AJ534)*Cadeirante/30*FJ$4,IF(AG534+AI534&lt;=9,(AG534+AI534)*Crechee/30*FJ$4)+(AH534+AJ534)*Cadeirante/30*FJ$4+(AG531+AG532+AG533+AI531+AI532+AI533)*Percapita/30*FJ$4)+IF(AG534+AI534&gt;=11,Fixo/30*FJ$4+(AG534+AI534-10)*Crechee/30*FJ$4,0),IF(C531=2,IF(AH531+AH532+AH533+AH534+AJ531+AJ532+AJ533+AJ534=1,Cadeirante/30*FJ$4,IF(AH531+AH532+AH533+AH534+AJ531+AJ532+AJ533+AJ534=2,Fixo/30*FJ$4,IF(AH531+AH532+AH533+AH534+AJ531+AJ532+AJ533+AJ534&gt;2,Fixo/30*FJ$4+(AH531+AH532+AH533+AH534+AJ531+AJ532+AJ533+AJ534-2)*Cadeirante/30*FJ$4)))+(AG531+AG532+AG533+AI531+AI532+AI533)*Percapita/30*FJ$4+(AG534+AI534)*Crechee/30*FJ$4,IF(C531=1,IF(AG531+AG532+AG533+AH531+AH532+AH533+AI531+AI532+AI533+AJ531+AJ532+AJ533&lt;=15,(AG531+AG532+AG533+AI531+AI532+AI533)*Percapita/30*FJ$4,IF(AG531+AG532+AG533+AH531+AH532+AH533+AI531+AI532+AI533+AJ531+AJ532+AJ533&gt;=16,Fixo/30*FJ$4+(AG531+AG532+AG533+AH531+AH532+AH533+AI531+AI532+AI533+AJ531+AJ532-16)*Percapita/30*FJ$4))))))</f>
        <v>0</v>
      </c>
      <c r="FK531" s="177">
        <f>IF(C531=4,SUM(AK531+AK532+AK533+AM531+AM532+AM533)*Percapita/30*FK$4+(AL531+AL532+AL533+AN531+AN532+AN533)*Cadeirante/30*FK$4,IF(C531=3,IF(AK534+AM534=10,Fixo/30*FK$4+(AK531+AK532+AK533+AM531+AM532+AM533)*Percapita/30*FK$4+(AL534+AN534)*Cadeirante/30*FK$4,IF(AK534+AM534&lt;=9,(AK534+AM534)*Crechee/30*FK$4)+(AL534+AN534)*Cadeirante/30*FK$4+(AK531+AK532+AK533+AM531+AM532+AM533)*Percapita/30*FK$4)+IF(AK534+AM534&gt;=11,Fixo/30*FK$4+(AK534+AM534-10)*Crechee/30*FK$4,0),IF(C531=2,IF(AL531+AL532+AL533+AL534+AN531+AN532+AN533+AN534=1,Cadeirante/30*FK$4,IF(AL531+AL532+AL533+AL534+AN531+AN532+AN533+AN534=2,Fixo/30*FK$4,IF(AL531+AL532+AL533+AL534+AN531+AN532+AN533+AN534&gt;2,Fixo/30*FK$4+(AL531+AL532+AL533+AL534+AN531+AN532+AN533+AN534-2)*Cadeirante/30*FK$4)))+(AK531+AK532+AK533+AM531+AM532+AM533)*Percapita/30*FK$4+(AK534+AM534)*Crechee/30*FK$4,IF(C531=1,IF(AK531+AK532+AK533+AL531+AL532+AL533+AM531+AM532+AM533+AN531+AN532+AN533&lt;=15,(AK531+AK532+AK533+AM531+AM532+AM533)*Percapita/30*FK$4,IF(AK531+AK532+AK533+AL531+AL532+AL533+AM531+AM532+AM533+AN531+AN532+AN533&gt;=16,Fixo/30*FK$4+(AK531+AK532+AK533+AL531+AL532+AL533+AM531+AM532+AM533+AN531+AN532-16)*Percapita/30*FK$4))))))</f>
        <v>0</v>
      </c>
      <c r="FL531" s="177">
        <f>IF(C531=4,SUM(AO531+AO532+AO533+AQ531+AQ532+AQ533)*Percapita/30*FL$4+(AP531+AP532+AP533+AR531+AR532+AR533)*Cadeirante/30*FL$4,IF(C531=3,IF(AO534+AQ534=10,Fixo/30*FL$4+(AO531+AO532+AO533+AQ531+AQ532+AQ533)*Percapita/30*FL$4+(AP534+AR534)*Cadeirante/30*FL$4,IF(AO534+AQ534&lt;=9,(AO534+AQ534)*Crechee/30*FL$4)+(AP534+AR534)*Cadeirante/30*FL$4+(AO531+AO532+AO533+AQ531+AQ532+AQ533)*Percapita/30*FL$4)+IF(AO534+AQ534&gt;=11,Fixo/30*FL$4+(AO534+AQ534-10)*Crechee/30*FL$4,0),IF(C531=2,IF(AP531+AP532+AP533+AP534+AR531+AR532+AR533+AR534=1,Cadeirante/30*FL$4,IF(AP531+AP532+AP533+AP534+AR531+AR532+AR533+AR534=2,Fixo/30*FL$4,IF(AP531+AP532+AP533+AP534+AR531+AR532+AR533+AR534&gt;2,Fixo/30*FL$4+(AP531+AP532+AP533+AP534+AR531+AR532+AR533+AR534-2)*Cadeirante/30*FL$4)))+(AO531+AO532+AO533+AQ531+AQ532+AQ533)*Percapita/30*FL$4+(AO534+AQ534)*Crechee/30*FL$4,IF(C531=1,IF(AO531+AO532+AO533+AP531+AP532+AP533+AQ531+AQ532+AQ533+AR531+AR532+AR533&lt;=15,(AO531+AO532+AO533+AQ531+AQ532+AQ533)*Percapita/30*FL$4,IF(AO531+AO532+AO533+AP531+AP532+AP533+AQ531+AQ532+AQ533+AR531+AR532+AR533&gt;=16,Fixo/30*FL$4+(AO531+AO532+AO533+AP531+AP532+AP533+AQ531+AQ532+AQ533+AR531+AR532-16)*Percapita/30*FL$4))))))</f>
        <v>0</v>
      </c>
      <c r="FM531" s="177">
        <f>IF(C531=4,SUM(AS531+AS532+AS533+AU531+AU532+AU533)*Percapita/30*FM$4+(AT531+AT532+AT533+AV531+AV532+AV533)*Cadeirante/30*FM$4,IF(C531=3,IF(AS534+AU534=10,Fixo/30*FM$4+(AS531+AS532+AS533+AU531+AU532+AU533)*Percapita/30*FM$4+(AT534+AV534)*Cadeirante/30*FM$4,IF(AS534+AU534&lt;=9,(AS534+AU534)*Crechee/30*FM$4)+(AT534+AV534)*Cadeirante/30*FM$4+(AS531+AS532+AS533+AU531+AU532+AU533)*Percapita/30*FM$4)+IF(AS534+AU534&gt;=11,Fixo/30*FM$4+(AS534+AU534-10)*Crechee/30*FM$4,0),IF(C531=2,IF(AT531+AT532+AT533+AT534+AV531+AV532+AV533+AV534=1,Cadeirante/30*FM$4,IF(AT531+AT532+AT533+AT534+AV531+AV532+AV533+AV534=2,Fixo/30*FM$4,IF(AT531+AT532+AT533+AT534+AV531+AV532+AV533+AV534&gt;2,Fixo/30*FM$4+(AT531+AT532+AT533+AT534+AV531+AV532+AV533+AV534-2)*Cadeirante/30*FM$4)))+(AS531+AS532+AS533+AU531+AU532+AU533)*Percapita/30*FM$4+(AS534+AU534)*Crechee/30*FM$4,IF(C531=1,IF(AS531+AS532+AS533+AT531+AT532+AT533+AU531+AU532+AU533+AV531+AV532+AV533&lt;=15,(AS531+AS532+AS533+AU531+AU532+AU533)*Percapita/30*FM$4,IF(AS531+AS532+AS533+AT531+AT532+AT533+AU531+AU532+AU533+AV531+AV532+AV533&gt;=16,Fixo/30*FM$4+(AS531+AS532+AS533+AT531+AT532+AT533+AU531+AU532+AU533+AV531+AV532-16)*Percapita/30*FM$4))))))</f>
        <v>0</v>
      </c>
      <c r="FN531" s="177">
        <f>IF(C531=4,SUM(AW531+AW532+AW533+AY531+AY532+AY533)*Percapita/30*FN$4+(AX531+AX532+AX533+AZ531+AZ532+AZ533)*Cadeirante/30*FN$4,IF(C531=3,IF(AW534+AY534=10,Fixo/30*FN$4+(AW531+AW532+AW533+AY531+AY532+AY533)*Percapita/30*FN$4+(AX534+AZ534)*Cadeirante/30*FN$4,IF(AW534+AY534&lt;=9,(AW534+AY534)*Crechee/30*FN$4)+(AX534+AZ534)*Cadeirante/30*FN$4+(AW531+AW532+AW533+AY531+AY532+AY533)*Percapita/30*FN$4)+IF(AW534+AY534&gt;=11,Fixo/30*FN$4+(AW534+AY534-10)*Crechee/30*FN$4,0),IF(C531=2,IF(AX531+AX532+AX533+AX534+AZ531+AZ532+AZ533+AZ534=1,Cadeirante/30*FN$4,IF(AX531+AX532+AX533+AX534+AZ531+AZ532+AZ533+AZ534=2,Fixo/30*FN$4,IF(AX531+AX532+AX533+AX534+AZ531+AZ532+AZ533+AZ534&gt;2,Fixo/30*FN$4+(AX531+AX532+AX533+AX534+AZ531+AZ532+AZ533+AZ534-2)*Cadeirante/30*FN$4)))+(AW531+AW532+AW533+AY531+AY532+AY533)*Percapita/30*FN$4+(AW534+AY534)*Crechee/30*FN$4,IF(C531=1,IF(AW531+AW532+AW533+AX531+AX532+AX533+AY531+AY532+AY533+AZ531+AZ532+AZ533&lt;=15,(AW531+AW532+AW533+AY531+AY532+AY533)*Percapita/30*FN$4,IF(AW531+AW532+AW533+AX531+AX532+AX533+AY531+AY532+AY533+AZ531+AZ532+AZ533&gt;=16,Fixo/30*FN$4+(AW531+AW532+AW533+AX531+AX532+AX533+AY531+AY532+AY533+AZ531+AZ532-16)*Percapita/30*FN$4))))))</f>
        <v>0</v>
      </c>
      <c r="FO531" s="177">
        <f>IF(C531=4,SUM(BA531+BA532+BA533+BC531+BC532+BC533)*Percapita/30*FO$4+(BB531+BB532+BB533+BD531+BD532+BD533)*Cadeirante/30*FO$4,IF(C531=3,IF(BA534+BC534=10,Fixo/30*FO$4+(BA531+BA532+BA533+BC531+BC532+BC533)*Percapita/30*FO$4+(BB534+BD534)*Cadeirante/30*FO$4,IF(BA534+BC534&lt;=9,(BA534+BC534)*Crechee/30*FO$4)+(BB534+BD534)*Cadeirante/30*FO$4+(BA531+BA532+BA533+BC531+BC532+BC533)*Percapita/30*FO$4)+IF(BA534+BC534&gt;=11,Fixo/30*FO$4+(BA534+BC534-10)*Crechee/30*FO$4,0),IF(C531=2,IF(BB531+BB532+BB533+BB534+BD531+BD532+BD533+BD534=1,Cadeirante/30*FO$4,IF(BB531+BB532+BB533+BB534+BD531+BD532+BD533+BD534=2,Fixo/30*FO$4,IF(BB531+BB532+BB533+BB534+BD531+BD532+BD533+BD534&gt;2,Fixo/30*FO$4+(BB531+BB532+BB533+BB534+BD531+BD532+BD533+BD534-2)*Cadeirante/30*FO$4)))+(BA531+BA532+BA533+BC531+BC532+BC533)*Percapita/30*FO$4+(BA534+BC534)*Crechee/30*FO$4,IF(C531=1,IF(BA531+BA532+BA533+BB531+BB532+BB533+BC531+BC532+BC533+BD531+BD532+BD533&lt;=15,(BA531+BA532+BA533+BC531+BC532+BC533)*Percapita/30*FO$4,IF(BA531+BA532+BA533+BB531+BB532+BB533+BC531+BC532+BC533+BD531+BD532+BD533&gt;=16,Fixo/30*FO$4+(BA531+BA532+BA533+BB531+BB532+BB533+BC531+BC532+BC533+BD531+BD532-16)*Percapita/30*FO$4))))))</f>
        <v>0</v>
      </c>
      <c r="FP531" s="177">
        <f>IF(C531=4,SUM(BE531+BE532+BE533+BG531+BG532+BG533)*Percapita/30*FP$4+(BF531+BF532+BF533+BH531+BH532+BH533)*Cadeirante/30*FP$4,IF(C531=3,IF(BE534+BG534=10,Fixo/30*FP$4+(BE531+BE532+BE533+BG531+BG532+BG533)*Percapita/30*FP$4+(BF534+BH534)*Cadeirante/30*FP$4,IF(BE534+BG534&lt;=9,(BE534+BG534)*Crechee/30*FP$4)+(BF534+BH534)*Cadeirante/30*FP$4+(BE531+BE532+BE533+BG531+BG532+BG533)*Percapita/30*FP$4)+IF(BE534+BG534&gt;=11,Fixo/30*FP$4+(BE534+BG534-10)*Crechee/30*FP$4,0),IF(C531=2,IF(BF531+BF532+BF533+BF534+BH531+BH532+BH533+BH534=1,Cadeirante/30*FP$4,IF(BF531+BF532+BF533+BF534+BH531+BH532+BH533+BH534=2,Fixo/30*FP$4,IF(BF531+BF532+BF533+BF534+BH531+BH532+BH533+BH534&gt;2,Fixo/30*FP$4+(BF531+BF532+BF533+BF534+BH531+BH532+BH533+BH534-2)*Cadeirante/30*FP$4)))+(BE531+BE532+BE533+BG531+BG532+BG533)*Percapita/30*FP$4+(BE534+BG534)*Crechee/30*FP$4,IF(C531=1,IF(BE531+BE532+BE533+BF531+BF532+BF533+BG531+BG532+BG533+BH531+BH532+BH533&lt;=15,(BE531+BE532+BE533+BG531+BG532+BG533)*Percapita/30*FP$4,IF(BE531+BE532+BE533+BF531+BF532+BF533+BG531+BG532+BG533+BH531+BH532+BH533&gt;=16,Fixo/30*FP$4+(BE531+BE532+BE533+BF531+BF532+BF533+BG531+BG532+BG533+BH531+BH532-16)*Percapita/30*FP$4))))))</f>
        <v>0</v>
      </c>
      <c r="FQ531" s="177">
        <f>IF(C531=4,SUM(BI531+BI532+BI533+BK531+BK532+BK533)*Percapita/30*FQ$4+(BJ531+BJ532+BJ533+BL531+BL532+BL533)*Cadeirante/30*FQ$4,IF(C531=3,IF(BI534+BK534=10,Fixo/30*FQ$4+(BI531+BI532+BI533+BK531+BK532+BK533)*Percapita/30*FQ$4+(BJ534+BL534)*Cadeirante/30*FQ$4,IF(BI534+BK534&lt;=9,(BI534+BK534)*Crechee/30*FQ$4)+(BJ534+BL534)*Cadeirante/30*FQ$4+(BI531+BI532+BI533+BK531+BK532+BK533)*Percapita/30*FQ$4)+IF(BI534+BK534&gt;=11,Fixo/30*FQ$4+(BI534+BK534-10)*Crechee/30*FQ$4,0),IF(C531=2,IF(BJ531+BJ532+BJ533+BJ534+BL531+BL532+BL533+BL534=1,Cadeirante/30*FQ$4,IF(BJ531+BJ532+BJ533+BJ534+BL531+BL532+BL533+BL534=2,Fixo/30*FQ$4,IF(BJ531+BJ532+BJ533+BJ534+BL531+BL532+BL533+BL534&gt;2,Fixo/30*FQ$4+(BJ531+BJ532+BJ533+BJ534+BL531+BL532+BL533+BL534-2)*Cadeirante/30*FQ$4)))+(BI531+BI532+BI533+BK531+BK532+BK533)*Percapita/30*FQ$4+(BI534+BK534)*Crechee/30*FQ$4,IF(C531=1,IF(BI531+BI532+BI533+BJ531+BJ532+BJ533+BK531+BK532+BK533+BL531+BL532+BL533&lt;=15,(BI531+BI532+BI533+BK531+BK532+BK533)*Percapita/30*FQ$4,IF(BI531+BI532+BI533+BJ531+BJ532+BJ533+BK531+BK532+BK533+BL531+BL532+BL533&gt;=16,Fixo/30*FQ$4+(BI531+BI532+BI533+BJ531+BJ532+BJ533+BK531+BK532+BK533+BL531+BL532-16)*Percapita/30*FQ$4))))))</f>
        <v>0</v>
      </c>
      <c r="FR531" s="177">
        <f>IF(C531=4,SUM(BM531+BM532+BM533+BO531+BO532+BO533)*Percapita/30*FR$4+(BN531+BN532+BN533+BP531+BP532+BP533)*Cadeirante/30*FR$4,IF(C531=3,IF(BM534+BO534=10,Fixo/30*FR$4+(BM531+BM532+BM533+BO531+BO532+BO533)*Percapita/30*FR$4+(BN534+BP534)*Cadeirante/30*FR$4,IF(BM534+BO534&lt;=9,(BM534+BO534)*Crechee/30*FR$4)+(BN534+BP534)*Cadeirante/30*FR$4+(BM531+BM532+BM533+BO531+BO532+BO533)*Percapita/30*FR$4)+IF(BM534+BO534&gt;=11,Fixo/30*FR$4+(BM534+BO534-10)*Crechee/30*FR$4,0),IF(C531=2,IF(BN531+BN532+BN533+BN534+BP531+BP532+BP533+BP534=1,Cadeirante/30*FR$4,IF(BN531+BN532+BN533+BN534+BP531+BP532+BP533+BP534=2,Fixo/30*FR$4,IF(BN531+BN532+BN533+BN534+BP531+BP532+BP533+BP534&gt;2,Fixo/30*FR$4+(BN531+BN532+BN533+BN534+BP531+BP532+BP533+BP534-2)*Cadeirante/30*FR$4)))+(BM531+BM532+BM533+BO531+BO532+BO533)*Percapita/30*FR$4+(BM534+BO534)*Crechee/30*FR$4,IF(C531=1,IF(BM531+BM532+BM533+BN531+BN532+BN533+BO531+BO532+BO533+BP531+BP532+BP533&lt;=15,(BM531+BM532+BM533+BO531+BO532+BO533)*Percapita/30*FR$4,IF(BM531+BM532+BM533+BN531+BN532+BN533+BO531+BO532+BO533+BP531+BP532+BP533&gt;=16,Fixo/30*FR$4+(BM531+BM532+BM533+BN531+BN532+BN533+BO531+BO532+BO533+BP531+BP532-16)*Percapita/30*FR$4))))))</f>
        <v>0</v>
      </c>
      <c r="FS531" s="177">
        <f>IF(C531=4,SUM(BQ531+BQ532+BQ533+BS531+BS532+BS533)*Percapita/30*FS$4+(BR531+BR532+BR533+BT531+BT532+BT533)*Cadeirante/30*FS$4,IF(C531=3,IF(BQ534+BS534=10,Fixo/30*FS$4+(BQ531+BQ532+BQ533+BS531+BS532+BS533)*Percapita/30*FS$4+(BR534+BT534)*Cadeirante/30*FS$4,IF(BQ534+BS534&lt;=9,(BQ534+BS534)*Crechee/30*FS$4)+(BR534+BT534)*Cadeirante/30*FS$4+(BQ531+BQ532+BQ533+BS531+BS532+BS533)*Percapita/30*FS$4)+IF(BQ534+BS534&gt;=11,Fixo/30*FS$4+(BQ534+BS534-10)*Crechee/30*FS$4,0),IF(C531=2,IF(BR531+BR532+BR533+BR534+BT531+BT532+BT533+BT534=1,Cadeirante/30*FS$4,IF(BR531+BR532+BR533+BR534+BT531+BT532+BT533+BT534=2,Fixo/30*FS$4,IF(BR531+BR532+BR533+BR534+BT531+BT532+BT533+BT534&gt;2,Fixo/30*FS$4+(BR531+BR532+BR533+BR534+BT531+BT532+BT533+BT534-2)*Cadeirante/30*FS$4)))+(BQ531+BQ532+BQ533+BS531+BS532+BS533)*Percapita/30*FS$4+(BQ534+BS534)*Crechee/30*FS$4,IF(C531=1,IF(BQ531+BQ532+BQ533+BR531+BR532+BR533+BS531+BS532+BS533+BT531+BT532+BT533&lt;=15,(BQ531+BQ532+BQ533+BS531+BS532+BS533)*Percapita/30*FS$4,IF(BQ531+BQ532+BQ533+BR531+BR532+BR533+BS531+BS532+BS533+BT531+BT532+BT533&gt;=16,Fixo/30*FS$4+(BQ531+BQ532+BQ533+BR531+BR532+BR533+BS531+BS532+BS533+BT531+BT532-16)*Percapita/30*FS$4))))))</f>
        <v>0</v>
      </c>
      <c r="FT531" s="177">
        <f>IF(C531=4,SUM(BU531+BU532+BU533+BW531+BW532+BW533)*Percapita/30*FT$4+(BV531+BV532+BV533+BX531+BX532+BX533)*Cadeirante/30*FT$4,IF(C531=3,IF(BU534+BW534=10,Fixo/30*FT$4+(BU531+BU532+BU533+BW531+BW532+BW533)*Percapita/30*FT$4+(BV534+BX534)*Cadeirante/30*FT$4,IF(BU534+BW534&lt;=9,(BU534+BW534)*Crechee/30*FT$4)+(BV534+BX534)*Cadeirante/30*FT$4+(BU531+BU532+BU533+BW531+BW532+BW533)*Percapita/30*FT$4)+IF(BU534+BW534&gt;=11,Fixo/30*FT$4+(BU534+BW534-10)*Crechee/30*FT$4,0),IF(C531=2,IF(BV531+BV532+BV533+BV534+BX531+BX532+BX533+BX534=1,Cadeirante/30*FT$4,IF(BV531+BV532+BV533+BV534+BX531+BX532+BX533+BX534=2,Fixo/30*FT$4,IF(BV531+BV532+BV533+BV534+BX531+BX532+BX533+BX534&gt;2,Fixo/30*FT$4+(BV531+BV532+BV533+BV534+BX531+BX532+BX533+BX534-2)*Cadeirante/30*FT$4)))+(BU531+BU532+BU533+BW531+BW532+BW533)*Percapita/30*FT$4+(BU534+BW534)*Crechee/30*FT$4,IF(C531=1,IF(BU531+BU532+BU533+BV531+BV532+BV533+BW531+BW532+BW533+BX531+BX532+BX533&lt;=15,(BU531+BU532+BU533+BW531+BW532+BW533)*Percapita/30*FT$4,IF(BU531+BU532+BU533+BV531+BV532+BV533+BW531+BW532+BW533+BX531+BX532+BX533&gt;=16,Fixo/30*FT$4+(BU531+BU532+BU533+BV531+BV532+BV533+BW531+BW532+BW533+BX531+BX532-16)*Percapita/30*FT$4))))))</f>
        <v>0</v>
      </c>
      <c r="FU531" s="177">
        <f>IF(C531=4,SUM(BY531+BY532+BY533+CA531+CA532+CA533)*Percapita/30*FU$4+(BZ531+BZ532+BZ533+CB531+CB532+CB533)*Cadeirante/30*FU$4,IF(C531=3,IF(BY534+CA534=10,Fixo/30*FU$4+(BY531+BY532+BY533+CA531+CA532+CA533)*Percapita/30*FU$4+(BZ534+CB534)*Cadeirante/30*FU$4,IF(BY534+CA534&lt;=9,(BY534+CA534)*Crechee/30*FU$4)+(BZ534+CB534)*Cadeirante/30*FU$4+(BY531+BY532+BY533+CA531+CA532+CA533)*Percapita/30*FU$4)+IF(BY534+CA534&gt;=11,Fixo/30*FU$4+(BY534+CA534-10)*Crechee/30*FU$4,0),IF(C531=2,IF(BZ531+BZ532+BZ533+BZ534+CB531+CB532+CB533+CB534=1,Cadeirante/30*FU$4,IF(BZ531+BZ532+BZ533+BZ534+CB531+CB532+CB533+CB534=2,Fixo/30*FU$4,IF(BZ531+BZ532+BZ533+BZ534+CB531+CB532+CB533+CB534&gt;2,Fixo/30*FU$4+(BZ531+BZ532+BZ533+BZ534+CB531+CB532+CB533+CB534-2)*Cadeirante/30*FU$4)))+(BY531+BY532+BY533+CA531+CA532+CA533)*Percapita/30*FU$4+(BY534+CA534)*Crechee/30*FU$4,IF(C531=1,IF(BY531+BY532+BY533+BZ531+BZ532+BZ533+CA531+CA532+CA533+CB531+CB532+CB533&lt;=15,(BY531+BY532+BY533+CA531+CA532+CA533)*Percapita/30*FU$4,IF(BY531+BY532+BY533+BZ531+BZ532+BZ533+CA531+CA532+CA533+CB531+CB532+CB533&gt;=16,Fixo/30*FU$4+(BY531+BY532+BY533+BZ531+BZ532+BZ533+CA531+CA532+CA533+CB531+CB532-16)*Percapita/30*FU$4))))))</f>
        <v>0</v>
      </c>
      <c r="FV531" s="177">
        <f>IF(C531=4,SUM(CC531+CC532+CC533+CE531+CE532+CE533)*Percapita/30*FV$4+(CD531+CD532+CD533+CF531+CF532+CF533)*Cadeirante/30*FV$4,IF(C531=3,IF(CC534+CE534=10,Fixo/30*FV$4+(CC531+CC532+CC533+CE531+CE532+CE533)*Percapita/30*FV$4+(CD534+CF534)*Cadeirante/30*FV$4,IF(CC534+CE534&lt;=9,(CC534+CE534)*Crechee/30*FV$4)+(CD534+CF534)*Cadeirante/30*FV$4+(CC531+CC532+CC533+CE531+CE532+CE533)*Percapita/30*FV$4)+IF(CC534+CE534&gt;=11,Fixo/30*FV$4+(CC534+CE534-10)*Crechee/30*FV$4,0),IF(C531=2,IF(CD531+CD532+CD533+CD534+CF531+CF532+CF533+CF534=1,Cadeirante/30*FV$4,IF(CD531+CD532+CD533+CD534+CF531+CF532+CF533+CF534=2,Fixo/30*FV$4,IF(CD531+CD532+CD533+CD534+CF531+CF532+CF533+CF534&gt;2,Fixo/30*FV$4+(CD531+CD532+CD533+CD534+CF531+CF532+CF533+CF534-2)*Cadeirante/30*FV$4)))+(CC531+CC532+CC533+CE531+CE532+CE533)*Percapita/30*FV$4+(CC534+CE534)*Crechee/30*FV$4,IF(C531=1,IF(CC531+CC532+CC533+CD531+CD532+CD533+CE531+CE532+CE533+CF531+CF532+CF533&lt;=15,(CC531+CC532+CC533+CE531+CE532+CE533)*Percapita/30*FV$4,IF(CC531+CC532+CC533+CD531+CD532+CD533+CE531+CE532+CE533+CF531+CF532+CF533&gt;=16,Fixo/30*FV$4+(CC531+CC532+CC533+CD531+CD532+CD533+CE531+CE532+CE533+CF531+CF532-16)*Percapita/30*FV$4))))))</f>
        <v>0</v>
      </c>
      <c r="FW531" s="177">
        <f>IF(C531=4,SUM(CG531+CG532+CG533+CI531+CI532+CI533)*Percapita/30*FW$4+(CH531+CH532+CH533+CJ531+CJ532+CJ533)*Cadeirante/30*FW$4,IF(C531=3,IF(CG534+CI534=10,Fixo/30*FW$4+(CG531+CG532+CG533+CI531+CI532+CI533)*Percapita/30*FW$4+(CH534+CJ534)*Cadeirante/30*FW$4,IF(CG534+CI534&lt;=9,(CG534+CI534)*Crechee/30*FW$4)+(CH534+CJ534)*Cadeirante/30*FW$4+(CG531+CG532+CG533+CI531+CI532+CI533)*Percapita/30*FW$4)+IF(CG534+CI534&gt;=11,Fixo/30*FW$4+(CG534+CI534-10)*Crechee/30*FW$4,0),IF(C531=2,IF(CH531+CH532+CH533+CH534+CJ531+CJ532+CJ533+CJ534=1,Cadeirante/30*FW$4,IF(CH531+CH532+CH533+CH534+CJ531+CJ532+CJ533+CJ534=2,Fixo/30*FW$4,IF(CH531+CH532+CH533+CH534+CJ531+CJ532+CJ533+CJ534&gt;2,Fixo/30*FW$4+(CH531+CH532+CH533+CH534+CJ531+CJ532+CJ533+CJ534-2)*Cadeirante/30*FW$4)))+(CG531+CG532+CG533+CI531+CI532+CI533)*Percapita/30*FW$4+(CG534+CI534)*Crechee/30*FW$4,IF(C531=1,IF(CG531+CG532+CG533+CH531+CH532+CH533+CI531+CI532+CI533+CJ531+CJ532+CJ533&lt;=15,(CG531+CG532+CG533+CI531+CI532+CI533)*Percapita/30*FW$4,IF(CG531+CG532+CG533+CH531+CH532+CH533+CI531+CI532+CI533+CJ531+CJ532+CJ533&gt;=16,Fixo/30*FW$4+(CG531+CG532+CG533+CH531+CH532+CH533+CI531+CI532+CI533+CJ531+CJ532-16)*Percapita/30*FW$4))))))</f>
        <v>0</v>
      </c>
      <c r="FX531" s="177">
        <f>IF(C531=4,SUM(CK531+CK532+CK533+CM531+CM532+CM533)*Percapita/30*FX$4+(CL531+CL532+CL533+CN531+CN532+CN533)*Cadeirante/30*FX$4,IF(C531=3,IF(CK534+CM534=10,Fixo/30*FX$4+(CK531+CK532+CK533+CM531+CM532+CM533)*Percapita/30*FX$4+(CL534+CN534)*Cadeirante/30*FX$4,IF(CK534+CM534&lt;=9,(CK534+CM534)*Crechee/30*FX$4)+(CL534+CN534)*Cadeirante/30*FX$4+(CK531+CK532+CK533+CM531+CM532+CM533)*Percapita/30*FX$4)+IF(CK534+CM534&gt;=11,Fixo/30*FX$4+(CK534+CM534-10)*Crechee/30*FX$4,0),IF(C531=2,IF(CL531+CL532+CL533+CL534+CN531+CN532+CN533+CN534=1,Cadeirante/30*FX$4,IF(CL531+CL532+CL533+CL534+CN531+CN532+CN533+CN534=2,Fixo/30*FX$4,IF(CL531+CL532+CL533+CL534+CN531+CN532+CN533+CN534&gt;2,Fixo/30*FX$4+(CL531+CL532+CL533+CL534+CN531+CN532+CN533+CN534-2)*Cadeirante/30*FX$4)))+(CK531+CK532+CK533+CM531+CM532+CM533)*Percapita/30*FX$4+(CK534+CM534)*Crechee/30*FX$4,IF(C531=1,IF(CK531+CK532+CK533+CL531+CL532+CL533+CM531+CM532+CM533+CN531+CN532+CN533&lt;=15,(CK531+CK532+CK533+CM531+CM532+CM533)*Percapita/30*FX$4,IF(CK531+CK532+CK533+CL531+CL532+CL533+CM531+CM532+CM533+CN531+CN532+CN533&gt;=16,Fixo/30*FX$4+(CK531+CK532+CK533+CL531+CL532+CL533+CM531+CM532+CM533+CN531+CN532-16)*Percapita/30*FX$4))))))</f>
        <v>0</v>
      </c>
      <c r="FY531" s="177">
        <f>IF(C531=4,SUM(CO531+CO532+CO533+CQ531+CQ532+CQ533)*Percapita/30*FY$4+(CP531+CP532+CP533+CR531+CR532+CR533)*Cadeirante/30*FY$4,IF(C531=3,IF(CO534+CQ534=10,Fixo/30*FY$4+(CO531+CO532+CO533+CQ531+CQ532+CQ533)*Percapita/30*FY$4+(CP534+CR534)*Cadeirante/30*FY$4,IF(CO534+CQ534&lt;=9,(CO534+CQ534)*Crechee/30*FY$4)+(CP534+CR534)*Cadeirante/30*FY$4+(CO531+CO532+CO533+CQ531+CQ532+CQ533)*Percapita/30*FY$4)+IF(CO534+CQ534&gt;=11,Fixo/30*FY$4+(CO534+CQ534-10)*Crechee/30*FY$4,0),IF(C531=2,IF(CP531+CP532+CP533+CP534+CR531+CR532+CR533+CR534=1,Cadeirante/30*FY$4,IF(CP531+CP532+CP533+CP534+CR531+CR532+CR533+CR534=2,Fixo/30*FY$4,IF(CP531+CP532+CP533+CP534+CR531+CR532+CR533+CR534&gt;2,Fixo/30*FY$4+(CP531+CP532+CP533+CP534+CR531+CR532+CR533+CR534-2)*Cadeirante/30*FY$4)))+(CO531+CO532+CO533+CQ531+CQ532+CQ533)*Percapita/30*FY$4+(CO534+CQ534)*Crechee/30*FY$4,IF(C531=1,IF(CO531+CO532+CO533+CP531+CP532+CP533+CQ531+CQ532+CQ533+CR531+CR532+CR533&lt;=15,(CO531+CO532+CO533+CQ531+CQ532+CQ533)*Percapita/30*FY$4,IF(CO531+CO532+CO533+CP531+CP532+CP533+CQ531+CQ532+CQ533+CR531+CR532+CR533&gt;=16,Fixo/30*FY$4+(CO531+CO532+CO533+CP531+CP532+CP533+CQ531+CQ532+CQ533+CR531+CR532-16)*Percapita/30*FY$4))))))</f>
        <v>0</v>
      </c>
      <c r="FZ531" s="177">
        <f>IF(C531=4,SUM(CS531+CS532+CS533+CU531+CU532+CU533)*Percapita/30*FZ$4+(CT531+CT532+CT533+CV531+CV532+CV533)*Cadeirante/30*FZ$4,IF(C531=3,IF(CS534+CU534=10,Fixo/30*FZ$4+(CS531+CS532+CS533+CU531+CU532+CU533)*Percapita/30*FZ$4+(CT534+CV534)*Cadeirante/30*FZ$4,IF(CS534+CU534&lt;=9,(CS534+CU534)*Crechee/30*FZ$4)+(CT534+CV534)*Cadeirante/30*FZ$4+(CS531+CS532+CS533+CU531+CU532+CU533)*Percapita/30*FZ$4)+IF(CS534+CU534&gt;=11,Fixo/30*FZ$4+(CS534+CU534-10)*Crechee/30*FZ$4,0),IF(C531=2,IF(CT531+CT532+CT533+CT534+CV531+CV532+CV533+CV534=1,Cadeirante/30*FZ$4,IF(CT531+CT532+CT533+CT534+CV531+CV532+CV533+CV534=2,Fixo/30*FZ$4,IF(CT531+CT532+CT533+CT534+CV531+CV532+CV533+CV534&gt;2,Fixo/30*FZ$4+(CT531+CT532+CT533+CT534+CV531+CV532+CV533+CV534-2)*Cadeirante/30*FZ$4)))+(CS531+CS532+CS533+CU531+CU532+CU533)*Percapita/30*FZ$4+(CS534+CU534)*Crechee/30*FZ$4,IF(C531=1,IF(CS531+CS532+CS533+CT531+CT532+CT533+CU531+CU532+CU533+CV531+CV532+CV533&lt;=15,(CS531+CS532+CS533+CU531+CU532+CU533)*Percapita/30*FZ$4,IF(CS531+CS532+CS533+CT531+CT532+CT533+CU531+CU532+CU533+CV531+CV532+CV533&gt;=16,Fixo/30*FZ$4+(CS531+CS532+CS533+CT531+CT532+CT533+CU531+CU532+CU533+CV531+CV532-16)*Percapita/30*FZ$4))))))</f>
        <v>0</v>
      </c>
      <c r="GA531" s="177">
        <f>IF(C531=4,SUM(CW531+CW532+CW533+CY531+CY532+CY533)*Percapita/30*GA$4+(CX531+CX532+CX533+CZ531+CZ532+CZ533)*Cadeirante/30*GA$4,IF(C531=3,IF(CW534+CY534=10,Fixo/30*GA$4+(CW531+CW532+CW533+CY531+CY532+CY533)*Percapita/30*GA$4+(CX534+CZ534)*Cadeirante/30*GA$4,IF(CW534+CY534&lt;=9,(CW534+CY534)*Crechee/30*GA$4)+(CX534+CZ534)*Cadeirante/30*GA$4+(CW531+CW532+CW533+CY531+CY532+CY533)*Percapita/30*GA$4)+IF(CW534+CY534&gt;=11,Fixo/30*GA$4+(CW534+CY534-10)*Crechee/30*GA$4,0),IF(C531=2,IF(CX531+CX532+CX533+CX534+CZ531+CZ532+CZ533+CZ534=1,Cadeirante/30*GA$4,IF(CX531+CX532+CX533+CX534+CZ531+CZ532+CZ533+CZ534=2,Fixo/30*GA$4,IF(CX531+CX532+CX533+CX534+CZ531+CZ532+CZ533+CZ534&gt;2,Fixo/30*GA$4+(CX531+CX532+CX533+CX534+CZ531+CZ532+CZ533+CZ534-2)*Cadeirante/30*GA$4)))+(CW531+CW532+CW533+CY531+CY532+CY533)*Percapita/30*GA$4+(CW534+CY534)*Crechee/30*GA$4,IF(C531=1,IF(CW531+CW532+CW533+CX531+CX532+CX533+CY531+CY532+CY533+CZ531+CZ532+CZ533&lt;=15,(CW531+CW532+CW533+CY531+CY532+CY533)*Percapita/30*GA$4,IF(CW531+CW532+CW533+CX531+CX532+CX533+CY531+CY532+CY533+CZ531+CZ532+CZ533&gt;=16,Fixo/30*GA$4+(CW531+CW532+CW533+CX531+CX532+CX533+CY531+CY532+CY533+CZ531+CZ532-16)*Percapita/30*GA$4))))))</f>
        <v>0</v>
      </c>
      <c r="GB531" s="177">
        <f>IF(C531=4,SUM(DA531+DA532+DA533+DC531+DC532+DC533)*Percapita/30*GB$4+(DB531+DB532+DB533+DD531+DD532+DD533)*Cadeirante/30*GB$4,IF(C531=3,IF(DA534+DC534=10,Fixo/30*GB$4+(DA531+DA532+DA533+DC531+DC532+DC533)*Percapita/30*GB$4+(DB534+DD534)*Cadeirante/30*GB$4,IF(DA534+DC534&lt;=9,(DA534+DC534)*Crechee/30*GB$4)+(DB534+DD534)*Cadeirante/30*GB$4+(DA531+DA532+DA533+DC531+DC532+DC533)*Percapita/30*GB$4)+IF(DA534+DC534&gt;=11,Fixo/30*GB$4+(DA534+DC534-10)*Crechee/30*GB$4,0),IF(C531=2,IF(DB531+DB532+DB533+DB534+DD531+DD532+DD533+DD534=1,Cadeirante/30*GB$4,IF(DB531+DB532+DB533+DB534+DD531+DD532+DD533+DD534=2,Fixo/30*GB$4,IF(DB531+DB532+DB533+DB534+DD531+DD532+DD533+DD534&gt;2,Fixo/30*GB$4+(DB531+DB532+DB533+DB534+DD531+DD532+DD533+DD534-2)*Cadeirante/30*GB$4)))+(DA531+DA532+DA533+DC531+DC532+DC533)*Percapita/30*GB$4+(DA534+DC534)*Crechee/30*GB$4,IF(C531=1,IF(DA531+DA532+DA533+DB531+DB532+DB533+DC531+DC532+DC533+DD531+DD532+DD533&lt;=15,(DA531+DA532+DA533+DC531+DC532+DC533)*Percapita/30*GB$4,IF(DA531+DA532+DA533+DB531+DB532+DB533+DC531+DC532+DC533+DD531+DD532+DD533&gt;=16,Fixo/30*GB$4+(DA531+DA532+DA533+DB531+DB532+DB533+DC531+DC532+DC533+DD531+DD532-16)*Percapita/30*GB$4))))))</f>
        <v>0</v>
      </c>
      <c r="GC531" s="177">
        <f>IF(C531=4,SUM(DE531+DE532+DE533+DG531+DG532+DG533)*Percapita/30*GC$4+(DF531+DF532+DF533+DH531+DH532+DH533)*Cadeirante/30*GC$4,IF(C531=3,IF(DE534+DG534=10,Fixo/30*GC$4+(DE531+DE532+DE533+DG531+DG532+DG533)*Percapita/30*GC$4+(DF534+DH534)*Cadeirante/30*GC$4,IF(DE534+DG534&lt;=9,(DE534+DG534)*Crechee/30*GC$4)+(DF534+DH534)*Cadeirante/30*GC$4+(DE531+DE532+DE533+DG531+DG532+DG533)*Percapita/30*GC$4)+IF(DE534+DG534&gt;=11,Fixo/30*GC$4+(DE534+DG534-10)*Crechee/30*GC$4,0),IF(C531=2,IF(DF531+DF532+DF533+DF534+DH531+DH532+DH533+DH534=1,Cadeirante/30*GC$4,IF(DF531+DF532+DF533+DF534+DH531+DH532+DH533+DH534=2,Fixo/30*GC$4,IF(DF531+DF532+DF533+DF534+DH531+DH532+DH533+DH534&gt;2,Fixo/30*GC$4+(DF531+DF532+DF533+DF534+DH531+DH532+DH533+DH534-2)*Cadeirante/30*GC$4)))+(DE531+DE532+DE533+DG531+DG532+DG533)*Percapita/30*GC$4+(DE534+DG534)*Crechee/30*GC$4,IF(C531=1,IF(DE531+DE532+DE533+DF531+DF532+DF533+DG531+DG532+DG533+DH531+DH532+DH533&lt;=15,(DE531+DE532+DE533+DG531+DG532+DG533)*Percapita/30*GC$4,IF(DE531+DE532+DE533+DF531+DF532+DF533+DG531+DG532+DG533+DH531+DH532+DH533&gt;=16,Fixo/30*GC$4+(DE531+DE532+DE533+DF531+DF532+DF533+DG531+DG532+DG533+DH531+DH532-16)*Percapita/30*GC$4))))))</f>
        <v>0</v>
      </c>
      <c r="GD531" s="177">
        <f>IF(C531=4,SUM(DI531+DI532+DI533+DK531+DK532+DK533)*Percapita/30*GD$4+(DJ531+DJ532+DJ533+DL531+DL532+DL533)*Cadeirante/30*GD$4,IF(C531=3,IF(DI534+DK534=10,Fixo/30*GD$4+(DI531+DI532+DI533+DK531+DK532+DK533)*Percapita/30*GD$4+(DJ534+DL534)*Cadeirante/30*GD$4,IF(DI534+DK534&lt;=9,(DI534+DK534)*Crechee/30*GD$4)+(DJ534+DL534)*Cadeirante/30*GD$4+(DI531+DI532+DI533+DK531+DK532+DK533)*Percapita/30*GD$4)+IF(DI534+DK534&gt;=11,Fixo/30*GD$4+(DI534+DK534-10)*Crechee/30*GD$4,0),IF(C531=2,IF(DJ531+DJ532+DJ533+DJ534+DL531+DL532+DL533+DL534=1,Cadeirante/30*GD$4,IF(DJ531+DJ532+DJ533+DJ534+DL531+DL532+DL533+DL534=2,Fixo/30*GD$4,IF(DJ531+DJ532+DJ533+DJ534+DL531+DL532+DL533+DL534&gt;2,Fixo/30*GD$4+(DJ531+DJ532+DJ533+DJ534+DL531+DL532+DL533+DL534-2)*Cadeirante/30*GD$4)))+(DI531+DI532+DI533+DK531+DK532+DK533)*Percapita/30*GD$4+(DI534+DK534)*Crechee/30*GD$4,IF(C531=1,IF(DI531+DI532+DI533+DJ531+DJ532+DJ533+DK531+DK532+DK533+DL531+DL532+DL533&lt;=15,(DI531+DI532+DI533+DK531+DK532+DK533)*Percapita/30*GD$4,IF(DI531+DI532+DI533+DJ531+DJ532+DJ533+DK531+DK532+DK533+DL531+DL532+DL533&gt;=16,Fixo/30*GD$4+(DI531+DI532+DI533+DJ531+DJ532+DJ533+DK531+DK532+DK533+DL531+DL532-16)*Percapita/30*GD$4))))))</f>
        <v>0</v>
      </c>
      <c r="GE531" s="177">
        <f>IF(C531=4,SUM(DM531+DM532+DM533+DO531+DO532+DO533)*Percapita/30*GE$4+(DN531+DN532+DN533+DP531+DP532+DP533)*Cadeirante/30*GE$4,IF(C531=3,IF(DM534+DO534=10,Fixo/30*GE$4+(DM531+DM532+DM533+DO531+DO532+DO533)*Percapita/30*GE$4+(DN534+DP534)*Cadeirante/30*GE$4,IF(DM534+DO534&lt;=9,(DM534+DO534)*Crechee/30*GE$4)+(DN534+DP534)*Cadeirante/30*GE$4+(DM531+DM532+DM533+DO531+DO532+DO533)*Percapita/30*GE$4)+IF(DM534+DO534&gt;=11,Fixo/30*GE$4+(DM534+DO534-10)*Crechee/30*GE$4,0),IF(C531=2,IF(DN531+DN532+DN533+DN534+DP531+DP532+DP533+DP534=1,Cadeirante/30*GE$4,IF(DN531+DN532+DN533+DN534+DP531+DP532+DP533+DP534=2,Fixo/30*GE$4,IF(DN531+DN532+DN533+DN534+DP531+DP532+DP533+DP534&gt;2,Fixo/30*GE$4+(DN531+DN532+DN533+DN534+DP531+DP532+DP533+DP534-2)*Cadeirante/30*GE$4)))+(DM531+DM532+DM533+DO531+DO532+DO533)*Percapita/30*GE$4+(DM534+DO534)*Crechee/30*GE$4,IF(C531=1,IF(DM531+DM532+DM533+DN531+DN532+DN533+DO531+DO532+DO533+DP531+DP532+DP533&lt;=15,(DM531+DM532+DM533+DO531+DO532+DO533)*Percapita/30*GE$4,IF(DM531+DM532+DM533+DN531+DN532+DN533+DO531+DO532+DO533+DP531+DP532+DP533&gt;=16,Fixo/30*GE$4+(DM531+DM532+DM533+DN531+DN532+DN533+DO531+DO532+DO533+DP531+DP532-16)*Percapita/30*GE$4))))))</f>
        <v>0</v>
      </c>
      <c r="GF531" s="177">
        <f>IF(C531=4,SUM(DQ531+DQ532+DQ533+DS531+DS532+DS533)*Percapita/30*GF$4+(DR531+DR532+DR533+DT531+DT532+DT533)*Cadeirante/30*GF$4,IF(C531=3,IF(DQ534+DS534=10,Fixo/30*GF$4+(DQ531+DQ532+DQ533+DS531+DS532+DS533)*Percapita/30*GF$4+(DR534+DT534)*Cadeirante/30*GF$4,IF(DQ534+DS534&lt;=9,(DQ534+DS534)*Crechee/30*GF$4)+(DR534+DT534)*Cadeirante/30*GF$4+(DQ531+DQ532+DQ533+DS531+DS532+DS533)*Percapita/30*GF$4)+IF(DQ534+DS534&gt;=11,Fixo/30*GF$4+(DQ534+DS534-10)*Crechee/30*GF$4,0),IF(C531=2,IF(DR531+DR532+DR533+DR534+DT531+DT532+DT533+DT534=1,Cadeirante/30*GF$4,IF(DR531+DR532+DR533+DR534+DT531+DT532+DT533+DT534=2,Fixo/30*GF$4,IF(DR531+DR532+DR533+DR534+DT531+DT532+DT533+DT534&gt;2,Fixo/30*GF$4+(DR531+DR532+DR533+DR534+DT531+DT532+DT533+DT534-2)*Cadeirante/30*GF$4)))+(DQ531+DQ532+DQ533+DS531+DS532+DS533)*Percapita/30*GF$4+(DQ534+DS534)*Crechee/30*GF$4,IF(C531=1,IF(DQ531+DQ532+DQ533+DR531+DR532+DR533+DS531+DS532+DS533+DT531+DT532+DT533&lt;=15,(DQ531+DQ532+DQ533+DS531+DS532+DS533)*Percapita/30*GF$4,IF(DQ531+DQ532+DQ533+DR531+DR532+DR533+DS531+DS532+DS533+DT531+DT532+DT533&gt;=16,Fixo/30*GF$4+(DQ531+DQ532+DQ533+DR531+DR532+DR533+DS531+DS532+DS533+DT531+DT532-16)*Percapita/30*GF$4))))))</f>
        <v>0</v>
      </c>
      <c r="GG531" s="177">
        <f>IF(C531=4,SUM(DU531+DU532+DU533+DW531+DW532+DW533)*Percapita/30*GG$4+(DV531+DV532+DV533+DX531+DX532+DX533)*Cadeirante/30*GG$4,IF(C531=3,IF(DU534+DW534=10,Fixo/30*GG$4+(DU531+DU532+DU533+DW531+DW532+DW533)*Percapita/30*GG$4+(DV534+DX534)*Cadeirante/30*GG$4,IF(DU534+DW534&lt;=9,(DU534+DW534)*Crechee/30*GG$4)+(DV534+DX534)*Cadeirante/30*GG$4+(DU531+DU532+DU533+DW531+DW532+DW533)*Percapita/30*GG$4)+IF(DU534+DW534&gt;=11,Fixo/30*GG$4+(DU534+DW534-10)*Crechee/30*GG$4,0),IF(C531=2,IF(DV531+DV532+DV533+DV534+DX531+DX532+DX533+DX534=1,Cadeirante/30*GG$4,IF(DV531+DV532+DV533+DV534+DX531+DX532+DX533+DX534=2,Fixo/30*GG$4,IF(DV531+DV532+DV533+DV534+DX531+DX532+DX533+DX534&gt;2,Fixo/30*GG$4+(DV531+DV532+DV533+DV534+DX531+DX532+DX533+DX534-2)*Cadeirante/30*GG$4)))+(DU531+DU532+DU533+DW531+DW532+DW533)*Percapita/30*GG$4+(DU534+DW534)*Crechee/30*GG$4,IF(C531=1,IF(DU531+DU532+DU533+DV531+DV532+DV533+DW531+DW532+DW533+DX531+DX532+DX533&lt;=15,(DU531+DU532+DU533+DW531+DW532+DW533)*Percapita/30*GG$4,IF(DU531+DU532+DU533+DV531+DV532+DV533+DW531+DW532+DW533+DX531+DX532+DX533&gt;=16,Fixo/30*GG$4+(DU531+DU532+DU533+DV531+DV532+DV533+DW531+DW532+DW533+DX531+DX532-16)*Percapita/30*GG$4))))))</f>
        <v>0</v>
      </c>
      <c r="GH531" s="177">
        <f>IF(C531=4,SUM(DY531+DY532+DY533+EA531+EA532+EA533)*Percapita/30*GH$4+(DZ531+DZ532+DZ533+EB531+EB532+EB533)*Cadeirante/30*GH$4,IF(C531=3,IF(DY534+EA534=10,Fixo/30*GH$4+(DY531+DY532+DY533+EA531+EA532+EA533)*Percapita/30*GH$4+(DZ534+EB534)*Cadeirante/30*GH$4,IF(DY534+EA534&lt;=9,(DY534+EA534)*Crechee/30*GH$4)+(DZ534+EB534)*Cadeirante/30*GH$4+(DY531+DY532+DY533+EA531+EA532+EA533)*Percapita/30*GH$4)+IF(DY534+EA534&gt;=11,Fixo/30*GH$4+(DY534+EA534-10)*Crechee/30*GH$4,0),IF(C531=2,IF(DZ531+DZ532+DZ533+DZ534+EB531+EB532+EB533+EB534=1,Cadeirante/30*GH$4,IF(DZ531+DZ532+DZ533+DZ534+EB531+EB532+EB533+EB534=2,Fixo/30*GH$4,IF(DZ531+DZ532+DZ533+DZ534+EB531+EB532+EB533+EB534&gt;2,Fixo/30*GH$4+(DZ531+DZ532+DZ533+DZ534+EB531+EB532+EB533+EB534-2)*Cadeirante/30*GH$4)))+(DY531+DY532+DY533+EA531+EA532+EA533)*Percapita/30*GH$4+(DY534+EA534)*Crechee/30*GH$4,IF(C531=1,IF(DY531+DY532+DY533+DZ531+DZ532+DZ533+EA531+EA532+EA533+EB531+EB532+EB533&lt;=15,(DY531+DY532+DY533+EA531+EA532+EA533)*Percapita/30*GH$4,IF(DY531+DY532+DY533+DZ531+DZ532+DZ533+EA531+EA532+EA533+EB531+EB532+EB533&gt;=16,Fixo/30*GH$4+(DY531+DY532+DY533+DZ531+DZ532+DZ533+EA531+EA532+EA533+EB531+EB532-16)*Percapita/30*GH$4))))))</f>
        <v>0</v>
      </c>
      <c r="GI531" s="177">
        <f>IF(C531=4,SUM(EC531+EC532+EC533+EE531+EE532+EE533)*Percapita/30*GI$4+(ED531+ED532+ED533+EF531+EF532+EF533)*Cadeirante/30*GI$4,IF(C531=3,IF(EC534+EE534=10,Fixo/30*GI$4+(EC531+EC532+EC533+EE531+EE532+EE533)*Percapita/30*GI$4+(ED534+EF534)*Cadeirante/30*GI$4,IF(EC534+EE534&lt;=9,(EC534+EE534)*Crechee/30*GI$4)+(ED534+EF534)*Cadeirante/30*GI$4+(EC531+EC532+EC533+EE531+EE532+EE533)*Percapita/30*GI$4)+IF(EC534+EE534&gt;=11,Fixo/30*GI$4+(EC534+EE534-10)*Crechee/30*GI$4,0),IF(C531=2,IF(ED531+ED532+ED533+ED534+EF531+EF532+EF533+EF534=1,Cadeirante/30*GI$4,IF(ED531+ED532+ED533+ED534+EF531+EF532+EF533+EF534=2,Fixo/30*GI$4,IF(ED531+ED532+ED533+ED534+EF531+EF532+EF533+EF534&gt;2,Fixo/30*GI$4+(ED531+ED532+ED533+ED534+EF531+EF532+EF533+EF534-2)*Cadeirante/30*GI$4)))+(EC531+EC532+EC533+EE531+EE532+EE533)*Percapita/30*GI$4+(EC534+EE534)*Crechee/30*GI$4,IF(C531=1,IF(EC531+EC532+EC533+ED531+ED532+ED533+EE531+EE532+EE533+EF531+EF532+EF533&lt;=15,(EC531+EC532+EC533+EE531+EE532+EE533)*Percapita/30*GI$4,IF(EC531+EC532+EC533+ED531+ED532+ED533+EE531+EE532+EE533+EF531+EF532+EF533&gt;=16,Fixo/30*GI$4+(EC531+EC532+EC533+ED531+ED532+ED533+EE531+EE532+EE533+EF531+EF532-16)*Percapita/30*GI$4))))))</f>
        <v>0</v>
      </c>
      <c r="GJ531" s="177">
        <f>IF(C531=4,SUM(EG531+EG532+EG533+EI531+EI532+EI533)*Percapita/30*GJ$4+(EH531+EH532+EH533+EJ531+EJ532+EJ533)*Cadeirante/30*GJ$4,IF(C531=3,IF(EG534+EI534=10,Fixo/30*GJ$4+(EG531+EG532+EG533+EI531+EI532+EI533)*Percapita/30*GJ$4+(EH534+EJ534)*Cadeirante/30*GJ$4,IF(EG534+EI534&lt;=9,(EG534+EI534)*Crechee/30*GJ$4)+(EH534+EJ534)*Cadeirante/30*GJ$4+(EG531+EG532+EG533+EI531+EI532+EI533)*Percapita/30*GJ$4)+IF(EG534+EI534&gt;=11,Fixo/30*GJ$4+(EG534+EI534-10)*Crechee/30*GJ$4,0),IF(C531=2,IF(EH531+EH532+EH533+EH534+EJ531+EJ532+EJ533+EJ534=1,Cadeirante/30*GJ$4,IF(EH531+EH532+EH533+EH534+EJ531+EJ532+EJ533+EJ534=2,Fixo/30*GJ$4,IF(EH531+EH532+EH533+EH534+EJ531+EJ532+EJ533+EJ534&gt;2,Fixo/30*GJ$4+(EH531+EH532+EH533+EH534+EJ531+EJ532+EJ533+EJ534-2)*Cadeirante/30*GJ$4)))+(EG531+EG532+EG533+EI531+EI532+EI533)*Percapita/30*GJ$4+(EG534+EI534)*Crechee/30*GJ$4,IF(C531=1,IF(EG531+EG532+EG533+EH531+EH532+EH533+EI531+EI532+EI533+EJ531+EJ532+EJ533&lt;=15,(EG531+EG532+EG533+EI531+EI532+EI533)*Percapita/30*GJ$4,IF(EG531+EG532+EG533+EH531+EH532+EH533+EI531+EI532+EI533+EJ531+EJ532+EJ533&gt;=16,Fixo/30*GJ$4+(EG531+EG532+EG533+EH531+EH532+EH533+EI531+EI532+EI533+EJ531+EJ532-16)*Percapita/30*GJ$4))))))</f>
        <v>0</v>
      </c>
      <c r="GK531" s="178"/>
      <c r="GL531" s="103">
        <f t="shared" si="608"/>
        <v>0</v>
      </c>
      <c r="GM531" s="124"/>
      <c r="GN531" s="104">
        <f>SUMIF(V531:V534,"&lt;0")*Cadeirante/30*GN$4+SUMIF(X531:X534,"&lt;0")*Cadeirante/30*GN$4</f>
        <v>0</v>
      </c>
      <c r="GO531" s="104">
        <f>SUMIF(Z531:Z534,"&lt;0")*Cadeirante/30*GO$4+SUMIF(AB531:AB534,"&lt;0")*Cadeirante/30*GO$4</f>
        <v>0</v>
      </c>
      <c r="GP531" s="104">
        <f>SUMIF(AD531:AD534,"&lt;0")*Cadeirante/30*GP$4+SUMIF(AF531:AF534,"&lt;0")*Cadeirante/30*GP$4</f>
        <v>0</v>
      </c>
      <c r="GQ531" s="104">
        <f>SUMIF(AH531:AH534,"&lt;0")*Cadeirante/30*GQ$4+SUMIF(AJ531:AJ534,"&lt;0")*Cadeirante/30*GQ$4</f>
        <v>0</v>
      </c>
      <c r="GR531" s="104">
        <f>SUMIF(AL531:AL534,"&lt;0")*Cadeirante/30*GR$4+SUMIF(AN531:AN534,"&lt;0")*Cadeirante/30*GR$4</f>
        <v>0</v>
      </c>
      <c r="GS531" s="104">
        <f>SUMIF(AP531:AP534,"&lt;0")*Cadeirante/30*GS$4+SUMIF(AR531:AR534,"&lt;0")*Cadeirante/30*GS$4</f>
        <v>0</v>
      </c>
      <c r="GT531" s="104">
        <f>SUMIF(AT531:AT534,"&lt;0")*Cadeirante/30*GT$4+SUMIF(AV531:AV534,"&lt;0")*Cadeirante/30*GT$4</f>
        <v>0</v>
      </c>
      <c r="GU531" s="104">
        <f>SUMIF(AX531:AX534,"&lt;0")*Cadeirante/30*GU$4+SUMIF(AZ531:AZ534,"&lt;0")*Cadeirante/30*GU$4</f>
        <v>0</v>
      </c>
      <c r="GV531" s="104">
        <f>SUMIF(BB531:BB534,"&lt;0")*Cadeirante/30*GV$4+SUMIF(BD531:BD534,"&lt;0")*Cadeirante/30*GV$4</f>
        <v>0</v>
      </c>
      <c r="GW531" s="104">
        <f>SUMIF(BF531:BF534,"&lt;0")*Cadeirante/30*GW$4+SUMIF(BH531:BH534,"&lt;0")*Cadeirante/30*GW$4</f>
        <v>0</v>
      </c>
      <c r="GX531" s="104">
        <f>SUMIF(BJ531:BJ534,"&lt;0")*Cadeirante/30*GX$4+SUMIF(BL531:BL534,"&lt;0")*Cadeirante/30*GX$4</f>
        <v>0</v>
      </c>
      <c r="GY531" s="104">
        <f>SUMIF(BN531:BN534,"&lt;0")*Cadeirante/30*GY$4+SUMIF(BP531:BP534,"&lt;0")*Cadeirante/30*GY$4</f>
        <v>0</v>
      </c>
      <c r="GZ531" s="104">
        <f>SUMIF(BR531:BR534,"&lt;0")*Cadeirante/30*GZ$4+SUMIF(BT531:BT534,"&lt;0")*Cadeirante/30*GZ$4</f>
        <v>0</v>
      </c>
      <c r="HA531" s="104">
        <f>SUMIF(BV531:BV534,"&lt;0")*Cadeirante/30*HA$4+SUMIF(BX531:BX534,"&lt;0")*Cadeirante/30*HA$4</f>
        <v>0</v>
      </c>
      <c r="HB531" s="104">
        <f>SUMIF(BZ531:BZ534,"&lt;0")*Cadeirante/30*HB$4+SUMIF(CB531:CB534,"&lt;0")*Cadeirante/30*HB$4</f>
        <v>0</v>
      </c>
      <c r="HC531" s="104">
        <f>SUMIF(CD531:CD534,"&lt;0")*Cadeirante/30*HC$4+SUMIF(CF531:CF534,"&lt;0")*Cadeirante/30*HC$4</f>
        <v>0</v>
      </c>
      <c r="HD531" s="104">
        <f>SUMIF(CH531:CH534,"&lt;0")*Cadeirante/30*HD$4+SUMIF(CJ531:CJ534,"&lt;0")*Cadeirante/30*HD$4</f>
        <v>0</v>
      </c>
      <c r="HE531" s="104">
        <f>SUMIF(CL531:CL534,"&lt;0")*Cadeirante/30*HE$4+SUMIF(CN531:CN534,"&lt;0")*Cadeirante/30*HE$4</f>
        <v>0</v>
      </c>
      <c r="HF531" s="104">
        <f>SUMIF(CP531:CP534,"&lt;0")*Cadeirante/30*HF$4+SUMIF(CR531:CR534,"&lt;0")*Cadeirante/30*HF$4</f>
        <v>0</v>
      </c>
      <c r="HG531" s="104">
        <f>SUMIF(CT531:CT534,"&lt;0")*Cadeirante/30*HG$4+SUMIF(CV531:CV534,"&lt;0")*Cadeirante/30*HG$4</f>
        <v>0</v>
      </c>
      <c r="HH531" s="104">
        <f>SUMIF(CX531:CX534,"&lt;0")*Cadeirante/30*HH$4+SUMIF(CZ531:CZ534,"&lt;0")*Cadeirante/30*HH$4</f>
        <v>0</v>
      </c>
      <c r="HI531" s="104">
        <f>SUMIF(DB531:DB534,"&lt;0")*Cadeirante/30*HI$4+SUMIF(DD531:DD534,"&lt;0")*Cadeirante/30*HI$4</f>
        <v>0</v>
      </c>
      <c r="HJ531" s="104">
        <f>SUMIF(DF531:DF534,"&lt;0")*Cadeirante/30*HJ$4+SUMIF(DH531:DH534,"&lt;0")*Cadeirante/30*HJ$4</f>
        <v>0</v>
      </c>
      <c r="HK531" s="104">
        <f>SUMIF(DJ531:DJ534,"&lt;0")*Cadeirante/30*HK$4+SUMIF(DL531:DL534,"&lt;0")*Cadeirante/30*HK$4</f>
        <v>0</v>
      </c>
      <c r="HL531" s="104">
        <f>SUMIF(DN531:DN534,"&lt;0")*Cadeirante/30*HL$4+SUMIF(DP531:DP534,"&lt;0")*Cadeirante/30*HL$4</f>
        <v>0</v>
      </c>
      <c r="HM531" s="104">
        <f>SUMIF(DR531:DR534,"&lt;0")*Cadeirante/30*HM$4+SUMIF(DT531:DT534,"&lt;0")*Cadeirante/30*HM$4</f>
        <v>0</v>
      </c>
      <c r="HN531" s="104">
        <f>SUMIF(DV531:DV534,"&lt;0")*Cadeirante/30*HN$4+SUMIF(DX531:DX534,"&lt;0")*Cadeirante/30*HN$4</f>
        <v>0</v>
      </c>
      <c r="HO531" s="104">
        <f>SUMIF(DZ531:DZ534,"&lt;0")*Cadeirante/30*HO$4+SUMIF(EB531:EB534,"&lt;0")*Cadeirante/30*HO$4</f>
        <v>0</v>
      </c>
      <c r="HP531" s="104">
        <f>SUMIF(ED531:ED534,"&lt;0")*Cadeirante/30*HP$4+SUMIF(EF531:EF534,"&lt;0")*Cadeirante/30*HP$4</f>
        <v>0</v>
      </c>
      <c r="HQ531" s="64"/>
      <c r="HR531" s="64"/>
      <c r="HS531" s="64"/>
      <c r="HT531" s="64"/>
      <c r="HU531" s="64"/>
      <c r="HV531" s="64"/>
      <c r="HW531" s="176">
        <v>17629.309999999998</v>
      </c>
      <c r="HX531" s="64"/>
      <c r="HY531" s="280">
        <f>IF(ISTEXT(EM531), VALUE(EM531), EM531)</f>
        <v>0</v>
      </c>
      <c r="HZ531" s="280">
        <f>IF(ISTEXT(EN531), VALUE(EN531), EN531)</f>
        <v>0</v>
      </c>
      <c r="IA531" s="280">
        <f>IF(ISTEXT(EO531), VALUE(EO531), EO531)</f>
        <v>0</v>
      </c>
      <c r="IB531" s="64" t="b">
        <f>HW531=FE531</f>
        <v>0</v>
      </c>
      <c r="IC531" s="64"/>
    </row>
    <row r="532" spans="1:237" s="106" customFormat="1" ht="22.5" customHeight="1" x14ac:dyDescent="0.25">
      <c r="A532" s="368" t="s">
        <v>3675</v>
      </c>
      <c r="B532" s="369" t="s">
        <v>3676</v>
      </c>
      <c r="C532" s="370" t="s">
        <v>3262</v>
      </c>
      <c r="D532" s="371" t="s">
        <v>3656</v>
      </c>
      <c r="E532" s="371" t="s">
        <v>3677</v>
      </c>
      <c r="F532" s="372" t="s">
        <v>3224</v>
      </c>
      <c r="G532" s="372" t="s">
        <v>3225</v>
      </c>
      <c r="H532" s="373" t="s">
        <v>1318</v>
      </c>
      <c r="I532" s="374" t="s">
        <v>3678</v>
      </c>
      <c r="J532" s="421" t="s">
        <v>3231</v>
      </c>
      <c r="K532" s="421" t="s">
        <v>3234</v>
      </c>
      <c r="L532" s="329">
        <f>CONTINUA!BV532</f>
        <v>0</v>
      </c>
      <c r="M532" s="329">
        <f>CONTINUA!BW532</f>
        <v>0</v>
      </c>
      <c r="N532" s="895"/>
      <c r="O532" s="896" t="s">
        <v>4047</v>
      </c>
      <c r="P532" s="897" t="s">
        <v>4035</v>
      </c>
      <c r="Q532" s="400"/>
      <c r="R532" s="401"/>
      <c r="S532" s="400"/>
      <c r="T532" s="401"/>
      <c r="U532" s="400"/>
      <c r="V532" s="401"/>
      <c r="W532" s="400"/>
      <c r="X532" s="401"/>
      <c r="Y532" s="400"/>
      <c r="Z532" s="401"/>
      <c r="AA532" s="400"/>
      <c r="AB532" s="401"/>
      <c r="AC532" s="400"/>
      <c r="AD532" s="401"/>
      <c r="AE532" s="400"/>
      <c r="AF532" s="401"/>
      <c r="AG532" s="400"/>
      <c r="AH532" s="401"/>
      <c r="AI532" s="400"/>
      <c r="AJ532" s="401"/>
      <c r="AK532" s="400"/>
      <c r="AL532" s="401"/>
      <c r="AM532" s="400"/>
      <c r="AN532" s="401"/>
      <c r="AO532" s="400"/>
      <c r="AP532" s="401"/>
      <c r="AQ532" s="400"/>
      <c r="AR532" s="401"/>
      <c r="AS532" s="400"/>
      <c r="AT532" s="401"/>
      <c r="AU532" s="400"/>
      <c r="AV532" s="401"/>
      <c r="AW532" s="400"/>
      <c r="AX532" s="401"/>
      <c r="AY532" s="400"/>
      <c r="AZ532" s="401"/>
      <c r="BA532" s="400"/>
      <c r="BB532" s="401"/>
      <c r="BC532" s="400"/>
      <c r="BD532" s="401"/>
      <c r="BE532" s="400"/>
      <c r="BF532" s="401"/>
      <c r="BG532" s="400"/>
      <c r="BH532" s="401"/>
      <c r="BI532" s="400"/>
      <c r="BJ532" s="401"/>
      <c r="BK532" s="400"/>
      <c r="BL532" s="401"/>
      <c r="BM532" s="400"/>
      <c r="BN532" s="401"/>
      <c r="BO532" s="400"/>
      <c r="BP532" s="401"/>
      <c r="BQ532" s="400"/>
      <c r="BR532" s="401"/>
      <c r="BS532" s="400"/>
      <c r="BT532" s="401"/>
      <c r="BU532" s="400"/>
      <c r="BV532" s="401"/>
      <c r="BW532" s="400"/>
      <c r="BX532" s="401"/>
      <c r="BY532" s="400"/>
      <c r="BZ532" s="401"/>
      <c r="CA532" s="400"/>
      <c r="CB532" s="401"/>
      <c r="CC532" s="400"/>
      <c r="CD532" s="401"/>
      <c r="CE532" s="400"/>
      <c r="CF532" s="401"/>
      <c r="CG532" s="400"/>
      <c r="CH532" s="401"/>
      <c r="CI532" s="400"/>
      <c r="CJ532" s="401"/>
      <c r="CK532" s="400"/>
      <c r="CL532" s="401"/>
      <c r="CM532" s="400"/>
      <c r="CN532" s="401"/>
      <c r="CO532" s="400"/>
      <c r="CP532" s="401"/>
      <c r="CQ532" s="400"/>
      <c r="CR532" s="401"/>
      <c r="CS532" s="400"/>
      <c r="CT532" s="401"/>
      <c r="CU532" s="400"/>
      <c r="CV532" s="401"/>
      <c r="CW532" s="400"/>
      <c r="CX532" s="401"/>
      <c r="CY532" s="400"/>
      <c r="CZ532" s="401"/>
      <c r="DA532" s="400"/>
      <c r="DB532" s="401"/>
      <c r="DC532" s="400"/>
      <c r="DD532" s="401"/>
      <c r="DE532" s="400"/>
      <c r="DF532" s="401"/>
      <c r="DG532" s="400"/>
      <c r="DH532" s="401"/>
      <c r="DI532" s="400"/>
      <c r="DJ532" s="401"/>
      <c r="DK532" s="400"/>
      <c r="DL532" s="401"/>
      <c r="DM532" s="400"/>
      <c r="DN532" s="401"/>
      <c r="DO532" s="400"/>
      <c r="DP532" s="401"/>
      <c r="DQ532" s="400"/>
      <c r="DR532" s="401"/>
      <c r="DS532" s="400"/>
      <c r="DT532" s="401"/>
      <c r="DU532" s="400"/>
      <c r="DV532" s="401"/>
      <c r="DW532" s="400"/>
      <c r="DX532" s="401"/>
      <c r="DY532" s="400"/>
      <c r="DZ532" s="401"/>
      <c r="EA532" s="400"/>
      <c r="EB532" s="401"/>
      <c r="EC532" s="400"/>
      <c r="ED532" s="401"/>
      <c r="EE532" s="400"/>
      <c r="EF532" s="401"/>
      <c r="EG532" s="400"/>
      <c r="EH532" s="401"/>
      <c r="EI532" s="400"/>
      <c r="EJ532" s="447"/>
      <c r="EK532" s="511"/>
      <c r="EL532" s="514"/>
      <c r="EM532" s="448"/>
      <c r="EN532" s="344"/>
      <c r="EO532" s="345"/>
      <c r="EP532" s="171">
        <f t="shared" si="601"/>
        <v>0</v>
      </c>
      <c r="EQ532" s="171">
        <f t="shared" si="602"/>
        <v>0</v>
      </c>
      <c r="ER532" s="171">
        <f t="shared" si="603"/>
        <v>0</v>
      </c>
      <c r="ES532" s="171">
        <f t="shared" si="604"/>
        <v>0</v>
      </c>
      <c r="ET532" s="171">
        <f t="shared" si="605"/>
        <v>0</v>
      </c>
      <c r="EU532" s="171">
        <f t="shared" si="606"/>
        <v>0</v>
      </c>
      <c r="EV532" s="172">
        <f t="shared" si="607"/>
        <v>0</v>
      </c>
      <c r="EW532" s="173"/>
      <c r="EX532" s="248">
        <f t="shared" si="614"/>
        <v>0</v>
      </c>
      <c r="EY532" s="174">
        <f>(L532*regular)+(M532*Cadeirantee)</f>
        <v>0</v>
      </c>
      <c r="EZ532" s="249">
        <f>SUMIF(FG532:GJ532,"&gt;0")</f>
        <v>0</v>
      </c>
      <c r="FA532" s="249">
        <f>SUMIF(FG532:GJ532,"&lt;0")+SUMIF(GN532:HP532,"&lt;0")</f>
        <v>0</v>
      </c>
      <c r="FB532" s="174">
        <v>0</v>
      </c>
      <c r="FC532" s="126">
        <f>N532*km*'VALORES TABELA'!$B$13</f>
        <v>0</v>
      </c>
      <c r="FD532" s="250">
        <f t="shared" ref="FD532:FD535" si="615">GL532</f>
        <v>0</v>
      </c>
      <c r="FE532" s="105"/>
      <c r="FF532" s="119"/>
      <c r="FG532" s="119"/>
      <c r="FH532" s="119"/>
      <c r="FI532" s="119"/>
      <c r="FJ532" s="119"/>
      <c r="FK532" s="119"/>
      <c r="FL532" s="119"/>
      <c r="FM532" s="119"/>
      <c r="FN532" s="119"/>
      <c r="FO532" s="119"/>
      <c r="FP532" s="119"/>
      <c r="FQ532" s="119"/>
      <c r="FR532" s="119"/>
      <c r="FS532" s="119"/>
      <c r="FT532" s="119"/>
      <c r="FU532" s="119"/>
      <c r="FV532" s="119"/>
      <c r="FW532" s="119"/>
      <c r="FX532" s="119"/>
      <c r="FY532" s="119"/>
      <c r="FZ532" s="119"/>
      <c r="GA532" s="119"/>
      <c r="GB532" s="119"/>
      <c r="GC532" s="119"/>
      <c r="GD532" s="119"/>
      <c r="GE532" s="119"/>
      <c r="GF532" s="119"/>
      <c r="GG532" s="119"/>
      <c r="GH532" s="119"/>
      <c r="GI532" s="119"/>
      <c r="GJ532" s="119"/>
      <c r="GK532" s="251"/>
      <c r="GL532" s="103">
        <f t="shared" si="608"/>
        <v>0</v>
      </c>
      <c r="GM532" s="124"/>
      <c r="GN532" s="104"/>
      <c r="GO532" s="104"/>
      <c r="GP532" s="104"/>
      <c r="GQ532" s="104"/>
      <c r="GR532" s="104"/>
      <c r="GS532" s="104"/>
      <c r="GT532" s="104"/>
      <c r="GU532" s="104"/>
      <c r="GV532" s="104"/>
      <c r="GW532" s="104"/>
      <c r="GX532" s="104"/>
      <c r="GY532" s="104"/>
      <c r="GZ532" s="104"/>
      <c r="HA532" s="104"/>
      <c r="HB532" s="104"/>
      <c r="HC532" s="104"/>
      <c r="HD532" s="104"/>
      <c r="HE532" s="104"/>
      <c r="HF532" s="104"/>
      <c r="HG532" s="104"/>
      <c r="HH532" s="104"/>
      <c r="HI532" s="104"/>
      <c r="HJ532" s="104"/>
      <c r="HK532" s="104"/>
      <c r="HL532" s="104"/>
      <c r="HM532" s="104"/>
      <c r="HN532" s="104"/>
      <c r="HO532" s="104"/>
      <c r="HP532" s="104"/>
      <c r="HQ532" s="64"/>
      <c r="HR532" s="64"/>
      <c r="HS532" s="64"/>
      <c r="HT532" s="64"/>
      <c r="HU532" s="64"/>
      <c r="HV532" s="64"/>
      <c r="HW532" s="105"/>
      <c r="HX532" s="64"/>
      <c r="HY532" s="280">
        <f t="shared" ref="HY532:HY535" si="616">IF(ISTEXT(EM532), VALUE(EM532), EM532)</f>
        <v>0</v>
      </c>
      <c r="HZ532" s="280">
        <f t="shared" ref="HZ532:HZ535" si="617">IF(ISTEXT(EN532), VALUE(EN532), EN532)</f>
        <v>0</v>
      </c>
      <c r="IA532" s="280">
        <f t="shared" ref="IA532:IA535" si="618">IF(ISTEXT(EO532), VALUE(EO532), EO532)</f>
        <v>0</v>
      </c>
      <c r="IB532" s="64"/>
      <c r="IC532" s="64"/>
    </row>
    <row r="533" spans="1:237" s="106" customFormat="1" ht="22.5" customHeight="1" x14ac:dyDescent="0.25">
      <c r="A533" s="368" t="s">
        <v>3675</v>
      </c>
      <c r="B533" s="369" t="s">
        <v>3676</v>
      </c>
      <c r="C533" s="375" t="s">
        <v>3262</v>
      </c>
      <c r="D533" s="371" t="s">
        <v>3656</v>
      </c>
      <c r="E533" s="371" t="s">
        <v>3677</v>
      </c>
      <c r="F533" s="376" t="s">
        <v>3224</v>
      </c>
      <c r="G533" s="376" t="s">
        <v>3225</v>
      </c>
      <c r="H533" s="373" t="s">
        <v>1318</v>
      </c>
      <c r="I533" s="374" t="s">
        <v>3678</v>
      </c>
      <c r="J533" s="421" t="s">
        <v>3231</v>
      </c>
      <c r="K533" s="422" t="s">
        <v>3235</v>
      </c>
      <c r="L533" s="329">
        <f>CONTINUA!BV533</f>
        <v>0</v>
      </c>
      <c r="M533" s="329">
        <f>CONTINUA!BW533</f>
        <v>0</v>
      </c>
      <c r="N533" s="895"/>
      <c r="O533" s="896" t="s">
        <v>4047</v>
      </c>
      <c r="P533" s="897" t="s">
        <v>4035</v>
      </c>
      <c r="Q533" s="400">
        <v>5</v>
      </c>
      <c r="R533" s="401"/>
      <c r="S533" s="400"/>
      <c r="T533" s="401"/>
      <c r="U533" s="400"/>
      <c r="V533" s="401"/>
      <c r="W533" s="400"/>
      <c r="X533" s="401"/>
      <c r="Y533" s="400"/>
      <c r="Z533" s="401"/>
      <c r="AA533" s="400"/>
      <c r="AB533" s="401"/>
      <c r="AC533" s="400"/>
      <c r="AD533" s="401"/>
      <c r="AE533" s="400"/>
      <c r="AF533" s="401"/>
      <c r="AG533" s="400"/>
      <c r="AH533" s="401"/>
      <c r="AI533" s="400"/>
      <c r="AJ533" s="401"/>
      <c r="AK533" s="400"/>
      <c r="AL533" s="401"/>
      <c r="AM533" s="400"/>
      <c r="AN533" s="401"/>
      <c r="AO533" s="400"/>
      <c r="AP533" s="401"/>
      <c r="AQ533" s="400"/>
      <c r="AR533" s="401"/>
      <c r="AS533" s="400"/>
      <c r="AT533" s="401"/>
      <c r="AU533" s="400"/>
      <c r="AV533" s="401"/>
      <c r="AW533" s="400"/>
      <c r="AX533" s="401"/>
      <c r="AY533" s="400"/>
      <c r="AZ533" s="401"/>
      <c r="BA533" s="400"/>
      <c r="BB533" s="401"/>
      <c r="BC533" s="400"/>
      <c r="BD533" s="401"/>
      <c r="BE533" s="400"/>
      <c r="BF533" s="401"/>
      <c r="BG533" s="400"/>
      <c r="BH533" s="401"/>
      <c r="BI533" s="400"/>
      <c r="BJ533" s="401"/>
      <c r="BK533" s="400"/>
      <c r="BL533" s="401"/>
      <c r="BM533" s="400"/>
      <c r="BN533" s="401"/>
      <c r="BO533" s="400"/>
      <c r="BP533" s="401"/>
      <c r="BQ533" s="400"/>
      <c r="BR533" s="401"/>
      <c r="BS533" s="400"/>
      <c r="BT533" s="401"/>
      <c r="BU533" s="400"/>
      <c r="BV533" s="401"/>
      <c r="BW533" s="400"/>
      <c r="BX533" s="401"/>
      <c r="BY533" s="400"/>
      <c r="BZ533" s="401"/>
      <c r="CA533" s="400"/>
      <c r="CB533" s="401"/>
      <c r="CC533" s="400"/>
      <c r="CD533" s="401"/>
      <c r="CE533" s="400"/>
      <c r="CF533" s="401"/>
      <c r="CG533" s="400"/>
      <c r="CH533" s="401"/>
      <c r="CI533" s="400"/>
      <c r="CJ533" s="401"/>
      <c r="CK533" s="400"/>
      <c r="CL533" s="401"/>
      <c r="CM533" s="400"/>
      <c r="CN533" s="401"/>
      <c r="CO533" s="400"/>
      <c r="CP533" s="401"/>
      <c r="CQ533" s="400"/>
      <c r="CR533" s="401"/>
      <c r="CS533" s="400"/>
      <c r="CT533" s="401"/>
      <c r="CU533" s="400"/>
      <c r="CV533" s="401"/>
      <c r="CW533" s="400"/>
      <c r="CX533" s="401"/>
      <c r="CY533" s="400"/>
      <c r="CZ533" s="401"/>
      <c r="DA533" s="400"/>
      <c r="DB533" s="401"/>
      <c r="DC533" s="400"/>
      <c r="DD533" s="401"/>
      <c r="DE533" s="400"/>
      <c r="DF533" s="401"/>
      <c r="DG533" s="400"/>
      <c r="DH533" s="401"/>
      <c r="DI533" s="400"/>
      <c r="DJ533" s="401"/>
      <c r="DK533" s="400"/>
      <c r="DL533" s="401"/>
      <c r="DM533" s="400"/>
      <c r="DN533" s="401"/>
      <c r="DO533" s="400"/>
      <c r="DP533" s="401"/>
      <c r="DQ533" s="400"/>
      <c r="DR533" s="401"/>
      <c r="DS533" s="400"/>
      <c r="DT533" s="401"/>
      <c r="DU533" s="400"/>
      <c r="DV533" s="401"/>
      <c r="DW533" s="400"/>
      <c r="DX533" s="401"/>
      <c r="DY533" s="400"/>
      <c r="DZ533" s="401"/>
      <c r="EA533" s="400"/>
      <c r="EB533" s="401"/>
      <c r="EC533" s="400"/>
      <c r="ED533" s="401"/>
      <c r="EE533" s="400"/>
      <c r="EF533" s="401"/>
      <c r="EG533" s="400"/>
      <c r="EH533" s="401"/>
      <c r="EI533" s="400"/>
      <c r="EJ533" s="447"/>
      <c r="EK533" s="511"/>
      <c r="EL533" s="514"/>
      <c r="EM533" s="448"/>
      <c r="EN533" s="344"/>
      <c r="EO533" s="345"/>
      <c r="EP533" s="171">
        <f t="shared" si="601"/>
        <v>5</v>
      </c>
      <c r="EQ533" s="171">
        <f t="shared" si="602"/>
        <v>0</v>
      </c>
      <c r="ER533" s="171">
        <f t="shared" si="603"/>
        <v>0</v>
      </c>
      <c r="ES533" s="171">
        <f t="shared" si="604"/>
        <v>0</v>
      </c>
      <c r="ET533" s="171">
        <f t="shared" si="605"/>
        <v>0</v>
      </c>
      <c r="EU533" s="171">
        <f t="shared" si="606"/>
        <v>0</v>
      </c>
      <c r="EV533" s="172">
        <f t="shared" si="607"/>
        <v>5</v>
      </c>
      <c r="EW533" s="125"/>
      <c r="EX533" s="248">
        <f t="shared" si="614"/>
        <v>0</v>
      </c>
      <c r="EY533" s="174">
        <f>(L533*regular)+(M533*Cadeirantee)</f>
        <v>0</v>
      </c>
      <c r="EZ533" s="249">
        <f>SUMIF(FG533:GJ533,"&gt;0")</f>
        <v>0</v>
      </c>
      <c r="FA533" s="249">
        <f>SUMIF(FG533:GJ533,"&lt;0")+SUMIF(GN533:HP533,"&lt;0")</f>
        <v>0</v>
      </c>
      <c r="FB533" s="174">
        <v>0</v>
      </c>
      <c r="FC533" s="126">
        <f>N533*km*'VALORES TABELA'!$B$13</f>
        <v>0</v>
      </c>
      <c r="FD533" s="250">
        <f t="shared" si="615"/>
        <v>0</v>
      </c>
      <c r="FE533" s="105"/>
      <c r="FF533" s="108"/>
      <c r="FG533" s="108"/>
      <c r="FH533" s="108"/>
      <c r="FI533" s="108"/>
      <c r="FJ533" s="108"/>
      <c r="FK533" s="108"/>
      <c r="FL533" s="108"/>
      <c r="FM533" s="108"/>
      <c r="FN533" s="108"/>
      <c r="FO533" s="108"/>
      <c r="FP533" s="108"/>
      <c r="FQ533" s="108"/>
      <c r="FR533" s="108"/>
      <c r="FS533" s="108"/>
      <c r="FT533" s="108"/>
      <c r="FU533" s="108"/>
      <c r="FV533" s="108"/>
      <c r="FW533" s="108"/>
      <c r="FX533" s="108"/>
      <c r="FY533" s="108"/>
      <c r="FZ533" s="108"/>
      <c r="GA533" s="108"/>
      <c r="GB533" s="108"/>
      <c r="GC533" s="108"/>
      <c r="GD533" s="108"/>
      <c r="GE533" s="108"/>
      <c r="GF533" s="108"/>
      <c r="GG533" s="108"/>
      <c r="GH533" s="108"/>
      <c r="GI533" s="108"/>
      <c r="GJ533" s="108"/>
      <c r="GK533" s="251"/>
      <c r="GL533" s="103">
        <f t="shared" si="608"/>
        <v>0</v>
      </c>
      <c r="GM533" s="124"/>
      <c r="GN533" s="104"/>
      <c r="GO533" s="104"/>
      <c r="GP533" s="104"/>
      <c r="GQ533" s="104"/>
      <c r="GR533" s="104"/>
      <c r="GS533" s="104"/>
      <c r="GT533" s="104"/>
      <c r="GU533" s="104"/>
      <c r="GV533" s="104"/>
      <c r="GW533" s="104"/>
      <c r="GX533" s="104"/>
      <c r="GY533" s="104"/>
      <c r="GZ533" s="104"/>
      <c r="HA533" s="104"/>
      <c r="HB533" s="104"/>
      <c r="HC533" s="104"/>
      <c r="HD533" s="104"/>
      <c r="HE533" s="104"/>
      <c r="HF533" s="104"/>
      <c r="HG533" s="104"/>
      <c r="HH533" s="104"/>
      <c r="HI533" s="104"/>
      <c r="HJ533" s="104"/>
      <c r="HK533" s="104"/>
      <c r="HL533" s="104"/>
      <c r="HM533" s="104"/>
      <c r="HN533" s="104"/>
      <c r="HO533" s="104"/>
      <c r="HP533" s="104"/>
      <c r="HQ533" s="64"/>
      <c r="HR533" s="64"/>
      <c r="HS533" s="64"/>
      <c r="HT533" s="64"/>
      <c r="HU533" s="64"/>
      <c r="HV533" s="64"/>
      <c r="HW533" s="105"/>
      <c r="HX533" s="64"/>
      <c r="HY533" s="280">
        <f t="shared" si="616"/>
        <v>0</v>
      </c>
      <c r="HZ533" s="280">
        <f t="shared" si="617"/>
        <v>0</v>
      </c>
      <c r="IA533" s="280">
        <f t="shared" si="618"/>
        <v>0</v>
      </c>
      <c r="IB533" s="64"/>
      <c r="IC533" s="64"/>
    </row>
    <row r="534" spans="1:237" s="106" customFormat="1" ht="22.5" customHeight="1" x14ac:dyDescent="0.25">
      <c r="A534" s="368" t="s">
        <v>3675</v>
      </c>
      <c r="B534" s="369" t="s">
        <v>3676</v>
      </c>
      <c r="C534" s="375" t="s">
        <v>3262</v>
      </c>
      <c r="D534" s="371" t="s">
        <v>3656</v>
      </c>
      <c r="E534" s="371" t="s">
        <v>3677</v>
      </c>
      <c r="F534" s="376" t="s">
        <v>3224</v>
      </c>
      <c r="G534" s="376" t="s">
        <v>3225</v>
      </c>
      <c r="H534" s="373" t="s">
        <v>1318</v>
      </c>
      <c r="I534" s="374" t="s">
        <v>3678</v>
      </c>
      <c r="J534" s="421" t="s">
        <v>3231</v>
      </c>
      <c r="K534" s="423" t="s">
        <v>3236</v>
      </c>
      <c r="L534" s="329">
        <f>CONTINUA!BV534</f>
        <v>0</v>
      </c>
      <c r="M534" s="329">
        <f>CONTINUA!BW534</f>
        <v>0</v>
      </c>
      <c r="N534" s="895"/>
      <c r="O534" s="896" t="s">
        <v>4047</v>
      </c>
      <c r="P534" s="897" t="s">
        <v>4035</v>
      </c>
      <c r="Q534" s="400"/>
      <c r="R534" s="401"/>
      <c r="S534" s="400"/>
      <c r="T534" s="401"/>
      <c r="U534" s="400"/>
      <c r="V534" s="401"/>
      <c r="W534" s="400"/>
      <c r="X534" s="401"/>
      <c r="Y534" s="400"/>
      <c r="Z534" s="401"/>
      <c r="AA534" s="400"/>
      <c r="AB534" s="401"/>
      <c r="AC534" s="400"/>
      <c r="AD534" s="401"/>
      <c r="AE534" s="400"/>
      <c r="AF534" s="401"/>
      <c r="AG534" s="400"/>
      <c r="AH534" s="401"/>
      <c r="AI534" s="400"/>
      <c r="AJ534" s="401"/>
      <c r="AK534" s="400"/>
      <c r="AL534" s="401"/>
      <c r="AM534" s="400"/>
      <c r="AN534" s="401"/>
      <c r="AO534" s="400"/>
      <c r="AP534" s="401"/>
      <c r="AQ534" s="400"/>
      <c r="AR534" s="401"/>
      <c r="AS534" s="400"/>
      <c r="AT534" s="401"/>
      <c r="AU534" s="400"/>
      <c r="AV534" s="401"/>
      <c r="AW534" s="400"/>
      <c r="AX534" s="401"/>
      <c r="AY534" s="400"/>
      <c r="AZ534" s="401"/>
      <c r="BA534" s="400"/>
      <c r="BB534" s="401"/>
      <c r="BC534" s="400"/>
      <c r="BD534" s="401"/>
      <c r="BE534" s="400"/>
      <c r="BF534" s="401"/>
      <c r="BG534" s="400"/>
      <c r="BH534" s="401"/>
      <c r="BI534" s="400"/>
      <c r="BJ534" s="401"/>
      <c r="BK534" s="400"/>
      <c r="BL534" s="401"/>
      <c r="BM534" s="400"/>
      <c r="BN534" s="401"/>
      <c r="BO534" s="400"/>
      <c r="BP534" s="401"/>
      <c r="BQ534" s="400"/>
      <c r="BR534" s="401"/>
      <c r="BS534" s="400"/>
      <c r="BT534" s="401"/>
      <c r="BU534" s="400"/>
      <c r="BV534" s="401"/>
      <c r="BW534" s="400"/>
      <c r="BX534" s="401"/>
      <c r="BY534" s="400"/>
      <c r="BZ534" s="401"/>
      <c r="CA534" s="400"/>
      <c r="CB534" s="401"/>
      <c r="CC534" s="400"/>
      <c r="CD534" s="401"/>
      <c r="CE534" s="400"/>
      <c r="CF534" s="401"/>
      <c r="CG534" s="400"/>
      <c r="CH534" s="401"/>
      <c r="CI534" s="400"/>
      <c r="CJ534" s="401"/>
      <c r="CK534" s="400"/>
      <c r="CL534" s="401"/>
      <c r="CM534" s="400"/>
      <c r="CN534" s="401"/>
      <c r="CO534" s="400"/>
      <c r="CP534" s="401"/>
      <c r="CQ534" s="400"/>
      <c r="CR534" s="401"/>
      <c r="CS534" s="400"/>
      <c r="CT534" s="401"/>
      <c r="CU534" s="400"/>
      <c r="CV534" s="401"/>
      <c r="CW534" s="400"/>
      <c r="CX534" s="401"/>
      <c r="CY534" s="400"/>
      <c r="CZ534" s="401"/>
      <c r="DA534" s="400"/>
      <c r="DB534" s="401"/>
      <c r="DC534" s="400"/>
      <c r="DD534" s="401"/>
      <c r="DE534" s="400"/>
      <c r="DF534" s="401"/>
      <c r="DG534" s="400"/>
      <c r="DH534" s="401"/>
      <c r="DI534" s="400"/>
      <c r="DJ534" s="401"/>
      <c r="DK534" s="400"/>
      <c r="DL534" s="401"/>
      <c r="DM534" s="400"/>
      <c r="DN534" s="401"/>
      <c r="DO534" s="400"/>
      <c r="DP534" s="401"/>
      <c r="DQ534" s="400"/>
      <c r="DR534" s="401"/>
      <c r="DS534" s="400"/>
      <c r="DT534" s="401"/>
      <c r="DU534" s="400"/>
      <c r="DV534" s="401"/>
      <c r="DW534" s="400"/>
      <c r="DX534" s="401"/>
      <c r="DY534" s="400"/>
      <c r="DZ534" s="401"/>
      <c r="EA534" s="400"/>
      <c r="EB534" s="401"/>
      <c r="EC534" s="400"/>
      <c r="ED534" s="401"/>
      <c r="EE534" s="400"/>
      <c r="EF534" s="401"/>
      <c r="EG534" s="400"/>
      <c r="EH534" s="401"/>
      <c r="EI534" s="400"/>
      <c r="EJ534" s="447"/>
      <c r="EK534" s="511"/>
      <c r="EL534" s="514"/>
      <c r="EM534" s="448"/>
      <c r="EN534" s="344"/>
      <c r="EO534" s="345"/>
      <c r="EP534" s="171">
        <f t="shared" si="601"/>
        <v>0</v>
      </c>
      <c r="EQ534" s="171">
        <f t="shared" si="602"/>
        <v>0</v>
      </c>
      <c r="ER534" s="171">
        <f t="shared" si="603"/>
        <v>0</v>
      </c>
      <c r="ES534" s="171">
        <f t="shared" si="604"/>
        <v>0</v>
      </c>
      <c r="ET534" s="171">
        <f t="shared" si="605"/>
        <v>0</v>
      </c>
      <c r="EU534" s="171">
        <f t="shared" si="606"/>
        <v>0</v>
      </c>
      <c r="EV534" s="172">
        <f t="shared" si="607"/>
        <v>0</v>
      </c>
      <c r="EW534" s="127"/>
      <c r="EX534" s="248">
        <f t="shared" si="614"/>
        <v>0</v>
      </c>
      <c r="EY534" s="174">
        <f>(L534*regular)+(M534*Cadeirantee)</f>
        <v>0</v>
      </c>
      <c r="EZ534" s="249">
        <f>SUMIF(FG534:GJ534,"&gt;0")</f>
        <v>0</v>
      </c>
      <c r="FA534" s="249">
        <f>SUMIF(FG534:GJ534,"&lt;0")+SUMIF(GN534:HP534,"&lt;0")</f>
        <v>0</v>
      </c>
      <c r="FB534" s="174">
        <v>0</v>
      </c>
      <c r="FC534" s="126">
        <f>N534*km*'VALORES TABELA'!$B$13</f>
        <v>0</v>
      </c>
      <c r="FD534" s="250">
        <f t="shared" si="615"/>
        <v>0</v>
      </c>
      <c r="FE534" s="105"/>
      <c r="FF534" s="118"/>
      <c r="FG534" s="118"/>
      <c r="FH534" s="118"/>
      <c r="FI534" s="118"/>
      <c r="FJ534" s="118"/>
      <c r="FK534" s="118"/>
      <c r="FL534" s="118"/>
      <c r="FM534" s="118"/>
      <c r="FN534" s="118"/>
      <c r="FO534" s="118"/>
      <c r="FP534" s="118"/>
      <c r="FQ534" s="118"/>
      <c r="FR534" s="118"/>
      <c r="FS534" s="118"/>
      <c r="FT534" s="118"/>
      <c r="FU534" s="118"/>
      <c r="FV534" s="118"/>
      <c r="FW534" s="118"/>
      <c r="FX534" s="118"/>
      <c r="FY534" s="118"/>
      <c r="FZ534" s="118"/>
      <c r="GA534" s="118"/>
      <c r="GB534" s="118"/>
      <c r="GC534" s="118"/>
      <c r="GD534" s="118"/>
      <c r="GE534" s="118"/>
      <c r="GF534" s="118"/>
      <c r="GG534" s="118"/>
      <c r="GH534" s="118"/>
      <c r="GI534" s="118"/>
      <c r="GJ534" s="118"/>
      <c r="GK534" s="252"/>
      <c r="GL534" s="103">
        <f t="shared" si="608"/>
        <v>0</v>
      </c>
      <c r="GM534" s="124"/>
      <c r="GN534" s="104"/>
      <c r="GO534" s="104"/>
      <c r="GP534" s="104"/>
      <c r="GQ534" s="104"/>
      <c r="GR534" s="104"/>
      <c r="GS534" s="104"/>
      <c r="GT534" s="104"/>
      <c r="GU534" s="104"/>
      <c r="GV534" s="104"/>
      <c r="GW534" s="104"/>
      <c r="GX534" s="104"/>
      <c r="GY534" s="104"/>
      <c r="GZ534" s="104"/>
      <c r="HA534" s="104"/>
      <c r="HB534" s="104"/>
      <c r="HC534" s="104"/>
      <c r="HD534" s="104"/>
      <c r="HE534" s="104"/>
      <c r="HF534" s="104"/>
      <c r="HG534" s="104"/>
      <c r="HH534" s="104"/>
      <c r="HI534" s="104"/>
      <c r="HJ534" s="104"/>
      <c r="HK534" s="104"/>
      <c r="HL534" s="104"/>
      <c r="HM534" s="104"/>
      <c r="HN534" s="104"/>
      <c r="HO534" s="104"/>
      <c r="HP534" s="104"/>
      <c r="HQ534" s="64"/>
      <c r="HR534" s="65"/>
      <c r="HS534" s="65"/>
      <c r="HT534" s="65"/>
      <c r="HU534" s="65"/>
      <c r="HV534" s="65"/>
      <c r="HW534" s="105"/>
      <c r="HX534" s="65"/>
      <c r="HY534" s="280">
        <f t="shared" si="616"/>
        <v>0</v>
      </c>
      <c r="HZ534" s="280">
        <f t="shared" si="617"/>
        <v>0</v>
      </c>
      <c r="IA534" s="280">
        <f t="shared" si="618"/>
        <v>0</v>
      </c>
      <c r="IB534" s="65"/>
      <c r="IC534" s="65"/>
    </row>
    <row r="535" spans="1:237" s="106" customFormat="1" ht="22.5" customHeight="1" thickBot="1" x14ac:dyDescent="0.3">
      <c r="A535" s="377" t="s">
        <v>3675</v>
      </c>
      <c r="B535" s="378" t="s">
        <v>3676</v>
      </c>
      <c r="C535" s="379" t="s">
        <v>3262</v>
      </c>
      <c r="D535" s="380" t="s">
        <v>3656</v>
      </c>
      <c r="E535" s="380" t="s">
        <v>3677</v>
      </c>
      <c r="F535" s="381" t="s">
        <v>3224</v>
      </c>
      <c r="G535" s="381" t="s">
        <v>3225</v>
      </c>
      <c r="H535" s="382" t="s">
        <v>1318</v>
      </c>
      <c r="I535" s="383" t="s">
        <v>3678</v>
      </c>
      <c r="J535" s="421" t="s">
        <v>3231</v>
      </c>
      <c r="K535" s="424" t="s">
        <v>60</v>
      </c>
      <c r="L535" s="329">
        <f>CONTINUA!BV535</f>
        <v>0</v>
      </c>
      <c r="M535" s="329">
        <f>CONTINUA!BW535</f>
        <v>0</v>
      </c>
      <c r="N535" s="895"/>
      <c r="O535" s="896" t="s">
        <v>4047</v>
      </c>
      <c r="P535" s="897" t="s">
        <v>4035</v>
      </c>
      <c r="Q535" s="400"/>
      <c r="R535" s="401"/>
      <c r="S535" s="400"/>
      <c r="T535" s="401"/>
      <c r="U535" s="400"/>
      <c r="V535" s="401"/>
      <c r="W535" s="400"/>
      <c r="X535" s="401"/>
      <c r="Y535" s="400"/>
      <c r="Z535" s="401"/>
      <c r="AA535" s="400"/>
      <c r="AB535" s="401"/>
      <c r="AC535" s="400"/>
      <c r="AD535" s="401"/>
      <c r="AE535" s="400"/>
      <c r="AF535" s="401"/>
      <c r="AG535" s="400"/>
      <c r="AH535" s="401"/>
      <c r="AI535" s="400"/>
      <c r="AJ535" s="401"/>
      <c r="AK535" s="400"/>
      <c r="AL535" s="401"/>
      <c r="AM535" s="400"/>
      <c r="AN535" s="401"/>
      <c r="AO535" s="400"/>
      <c r="AP535" s="401"/>
      <c r="AQ535" s="400"/>
      <c r="AR535" s="401"/>
      <c r="AS535" s="400"/>
      <c r="AT535" s="401"/>
      <c r="AU535" s="400"/>
      <c r="AV535" s="401"/>
      <c r="AW535" s="400"/>
      <c r="AX535" s="401"/>
      <c r="AY535" s="400"/>
      <c r="AZ535" s="401"/>
      <c r="BA535" s="400"/>
      <c r="BB535" s="401"/>
      <c r="BC535" s="400"/>
      <c r="BD535" s="401"/>
      <c r="BE535" s="400"/>
      <c r="BF535" s="401"/>
      <c r="BG535" s="400"/>
      <c r="BH535" s="401"/>
      <c r="BI535" s="400"/>
      <c r="BJ535" s="401"/>
      <c r="BK535" s="400"/>
      <c r="BL535" s="401"/>
      <c r="BM535" s="400"/>
      <c r="BN535" s="401"/>
      <c r="BO535" s="400"/>
      <c r="BP535" s="401"/>
      <c r="BQ535" s="400"/>
      <c r="BR535" s="401"/>
      <c r="BS535" s="400"/>
      <c r="BT535" s="401"/>
      <c r="BU535" s="400"/>
      <c r="BV535" s="401"/>
      <c r="BW535" s="400"/>
      <c r="BX535" s="401"/>
      <c r="BY535" s="400"/>
      <c r="BZ535" s="401"/>
      <c r="CA535" s="400"/>
      <c r="CB535" s="401"/>
      <c r="CC535" s="400"/>
      <c r="CD535" s="401"/>
      <c r="CE535" s="400"/>
      <c r="CF535" s="401"/>
      <c r="CG535" s="400"/>
      <c r="CH535" s="401"/>
      <c r="CI535" s="400"/>
      <c r="CJ535" s="401"/>
      <c r="CK535" s="400"/>
      <c r="CL535" s="401"/>
      <c r="CM535" s="400"/>
      <c r="CN535" s="401"/>
      <c r="CO535" s="400"/>
      <c r="CP535" s="401"/>
      <c r="CQ535" s="400"/>
      <c r="CR535" s="401"/>
      <c r="CS535" s="400"/>
      <c r="CT535" s="401"/>
      <c r="CU535" s="400"/>
      <c r="CV535" s="401"/>
      <c r="CW535" s="400"/>
      <c r="CX535" s="401"/>
      <c r="CY535" s="400"/>
      <c r="CZ535" s="401"/>
      <c r="DA535" s="400"/>
      <c r="DB535" s="401"/>
      <c r="DC535" s="400"/>
      <c r="DD535" s="401"/>
      <c r="DE535" s="400"/>
      <c r="DF535" s="401"/>
      <c r="DG535" s="400"/>
      <c r="DH535" s="401"/>
      <c r="DI535" s="400"/>
      <c r="DJ535" s="401"/>
      <c r="DK535" s="400"/>
      <c r="DL535" s="401"/>
      <c r="DM535" s="400"/>
      <c r="DN535" s="401"/>
      <c r="DO535" s="400"/>
      <c r="DP535" s="401"/>
      <c r="DQ535" s="400"/>
      <c r="DR535" s="401"/>
      <c r="DS535" s="400"/>
      <c r="DT535" s="401"/>
      <c r="DU535" s="400"/>
      <c r="DV535" s="401"/>
      <c r="DW535" s="400"/>
      <c r="DX535" s="401"/>
      <c r="DY535" s="400"/>
      <c r="DZ535" s="401"/>
      <c r="EA535" s="400"/>
      <c r="EB535" s="401"/>
      <c r="EC535" s="400"/>
      <c r="ED535" s="401"/>
      <c r="EE535" s="400"/>
      <c r="EF535" s="401"/>
      <c r="EG535" s="400"/>
      <c r="EH535" s="401"/>
      <c r="EI535" s="400"/>
      <c r="EJ535" s="447"/>
      <c r="EK535" s="512"/>
      <c r="EL535" s="515"/>
      <c r="EM535" s="450"/>
      <c r="EN535" s="348"/>
      <c r="EO535" s="348"/>
      <c r="EP535" s="179">
        <f t="shared" si="601"/>
        <v>0</v>
      </c>
      <c r="EQ535" s="179">
        <f t="shared" si="602"/>
        <v>0</v>
      </c>
      <c r="ER535" s="179">
        <f t="shared" si="603"/>
        <v>0</v>
      </c>
      <c r="ES535" s="179">
        <f t="shared" si="604"/>
        <v>0</v>
      </c>
      <c r="ET535" s="179">
        <f t="shared" si="605"/>
        <v>0</v>
      </c>
      <c r="EU535" s="179">
        <f t="shared" si="606"/>
        <v>0</v>
      </c>
      <c r="EV535" s="172">
        <f t="shared" si="607"/>
        <v>0</v>
      </c>
      <c r="EW535" s="253"/>
      <c r="EX535" s="254">
        <v>0</v>
      </c>
      <c r="EY535" s="180">
        <v>0</v>
      </c>
      <c r="EZ535" s="255">
        <v>0</v>
      </c>
      <c r="FA535" s="255">
        <v>0</v>
      </c>
      <c r="FB535" s="180">
        <f>SUM(FF535:GI535)/2</f>
        <v>0</v>
      </c>
      <c r="FC535" s="256">
        <f>N535*km*'VALORES TABELA'!$B$13</f>
        <v>0</v>
      </c>
      <c r="FD535" s="250">
        <f t="shared" si="615"/>
        <v>0</v>
      </c>
      <c r="FE535" s="257"/>
      <c r="FF535" s="181">
        <f>((Q535+S535)*Percapita)+((R535+T535)*Cadeirante)</f>
        <v>0</v>
      </c>
      <c r="FG535" s="181">
        <f>((U535+W535)*Percapita/30*FG$4)+((V535+X535)*Cadeirante/30*FG$4)</f>
        <v>0</v>
      </c>
      <c r="FH535" s="181">
        <f>((Y535+AA535)*Percapita/30*FH$4)+((Z535+AB535)*Cadeirante/30*FH$4)</f>
        <v>0</v>
      </c>
      <c r="FI535" s="181">
        <f>((AC535+AE535)*Percapita/30*FI$4)+((AD535+AF535)*Cadeirante/30*FI$4)</f>
        <v>0</v>
      </c>
      <c r="FJ535" s="181">
        <f>((AG535+AI535)*Percapita/30*FJ$4)+((AH535+AJ535)*Cadeirante/30*FJ$4)</f>
        <v>0</v>
      </c>
      <c r="FK535" s="181">
        <f>((AK535+AM535)*Percapita/30*FK$4)+((AL535+AN535)*Cadeirante/30*FK$4)</f>
        <v>0</v>
      </c>
      <c r="FL535" s="181">
        <f>((AO535+AQ535)*Percapita/30*FL$4)+((AP535+AR535)*Cadeirante/30*FL$4)</f>
        <v>0</v>
      </c>
      <c r="FM535" s="181">
        <f>((AS535+AU535)*Percapita/30*FM$4)+((AT535+AV535)*Cadeirante/30*FM$4)</f>
        <v>0</v>
      </c>
      <c r="FN535" s="181">
        <f>((AW535+AY535)*Percapita/30*FN$4)+((AX535+AZ535)*Cadeirante/30*FN$4)</f>
        <v>0</v>
      </c>
      <c r="FO535" s="181">
        <f>((BA535+BC535)*Percapita/30*FO$4)+((BB535+BD535)*Cadeirante/30*FO$4)</f>
        <v>0</v>
      </c>
      <c r="FP535" s="181">
        <f>((BE535+BG535)*Percapita/30*FP$4)+((BF535+BH535)*Cadeirante/30*FP$4)</f>
        <v>0</v>
      </c>
      <c r="FQ535" s="181">
        <f>((BI535+BK535)*Percapita/30*FQ$4)+((BJ535+BL535)*Cadeirante/30*FQ$4)</f>
        <v>0</v>
      </c>
      <c r="FR535" s="181">
        <f>((BM535+BO535)*Percapita/30*FR$4)+((BN535+BP535)*Cadeirante/30*FR$4)</f>
        <v>0</v>
      </c>
      <c r="FS535" s="181">
        <f>((BQ535+BS535)*Percapita/30*FS$4)+((BR535+BT535)*Cadeirante/30*FS$4)</f>
        <v>0</v>
      </c>
      <c r="FT535" s="181">
        <f>((BU535+BW535)*Percapita/30*FT$4)+((BV535+BX535)*Cadeirante/30*FT$4)</f>
        <v>0</v>
      </c>
      <c r="FU535" s="181">
        <f>((BY535+CA535)*Percapita/30*FU$4)+((BZ535+CB535)*Cadeirante/30*FU$4)</f>
        <v>0</v>
      </c>
      <c r="FV535" s="181">
        <f>((CC535+CE535)*Percapita/30*FV$4)+((CD535+CF535)*Cadeirante/30*FV$4)</f>
        <v>0</v>
      </c>
      <c r="FW535" s="181">
        <f>((CG535+CI535)*Percapita/30*FW$4)+((CI535+CK535)*Cadeirante/30*FW$4)</f>
        <v>0</v>
      </c>
      <c r="FX535" s="181">
        <f>((CK535+CM535)*Percapita/30*FX$4)+((CL535+CN535)*Cadeirante/30*FX$4)</f>
        <v>0</v>
      </c>
      <c r="FY535" s="181">
        <f>((CO535+CQ535)*Percapita/30*FY$4)+((CP535+CR535)*Cadeirante/30*FY$4)</f>
        <v>0</v>
      </c>
      <c r="FZ535" s="181">
        <f>((CS535+CU535)*Percapita/30*FZ$4)+((CT535+CV535)*Cadeirante/30*FZ$4)</f>
        <v>0</v>
      </c>
      <c r="GA535" s="181">
        <f>((CW535+CY535)*Percapita/30*GA$4)+((CX535+CZ535)*Cadeirante/30*GA$4)</f>
        <v>0</v>
      </c>
      <c r="GB535" s="181">
        <f>((DA535+DC535)*Percapita/30*GB$4)+((DB535+DD535)*Cadeirante/30*GB$4)</f>
        <v>0</v>
      </c>
      <c r="GC535" s="181">
        <f>((DE535+DG535)*Percapita/30*GC$4)+((DF535+DH535)*Cadeirante/30*GC$4)</f>
        <v>0</v>
      </c>
      <c r="GD535" s="181">
        <f>((DI535+DK535)*Percapita/30*GD$4)+((DJ535+DL535)*Cadeirante/30*GD$4)</f>
        <v>0</v>
      </c>
      <c r="GE535" s="181">
        <f>((DM535+DO535)*Percapita/30*GE$4)+((DN535+DP535)*Cadeirante/30*GE$4)</f>
        <v>0</v>
      </c>
      <c r="GF535" s="181">
        <f>((DQ535+DS535)*Percapita/30*GF$4)+((DR535+DT535)*Cadeirante/30*GF$4)</f>
        <v>0</v>
      </c>
      <c r="GG535" s="181">
        <f>((DU535+DW535)*Percapita/30*GG$4)+((DV535+DX535)*Cadeirante/30*GG$4)</f>
        <v>0</v>
      </c>
      <c r="GH535" s="181">
        <f>((DY535+EA535)*Percapita/30*GH$4)+((DZ535+EB535)*Cadeirante/30*GH$4)</f>
        <v>0</v>
      </c>
      <c r="GI535" s="181">
        <f>((EC535+EE535)*Percapita/30*GI$4)+((ED535+EF535)*Cadeirante/30*GI$4)</f>
        <v>0</v>
      </c>
      <c r="GJ535" s="181">
        <f>((EG535+EI535)*Percapita)+((EH535+EJ535)*Cadeirante)</f>
        <v>0</v>
      </c>
      <c r="GK535" s="258"/>
      <c r="GL535" s="103">
        <f t="shared" si="608"/>
        <v>0</v>
      </c>
      <c r="GM535" s="124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259"/>
      <c r="HQ535" s="64"/>
      <c r="HW535" s="257"/>
      <c r="HY535" s="280">
        <f t="shared" si="616"/>
        <v>0</v>
      </c>
      <c r="HZ535" s="280">
        <f t="shared" si="617"/>
        <v>0</v>
      </c>
      <c r="IA535" s="280">
        <f t="shared" si="618"/>
        <v>0</v>
      </c>
    </row>
    <row r="536" spans="1:237" s="106" customFormat="1" ht="22.5" customHeight="1" x14ac:dyDescent="0.25">
      <c r="A536" t="s">
        <v>3679</v>
      </c>
      <c r="B536" s="522" t="s">
        <v>3680</v>
      </c>
      <c r="C536" s="523">
        <v>1</v>
      </c>
      <c r="D536" s="524" t="s">
        <v>3656</v>
      </c>
      <c r="E536" s="524" t="s">
        <v>3681</v>
      </c>
      <c r="F536" s="525" t="s">
        <v>3224</v>
      </c>
      <c r="G536" s="525" t="s">
        <v>3225</v>
      </c>
      <c r="H536" s="350" t="s">
        <v>1318</v>
      </c>
      <c r="I536" s="351" t="s">
        <v>3682</v>
      </c>
      <c r="J536" s="409" t="s">
        <v>3231</v>
      </c>
      <c r="K536" s="410" t="s">
        <v>3232</v>
      </c>
      <c r="L536" s="329">
        <f>CONTINUA!BV536</f>
        <v>0</v>
      </c>
      <c r="M536" s="329">
        <f>CONTINUA!BW536</f>
        <v>0</v>
      </c>
      <c r="N536" s="895"/>
      <c r="O536" s="896" t="s">
        <v>4047</v>
      </c>
      <c r="P536" s="897" t="s">
        <v>4035</v>
      </c>
      <c r="Q536" s="400">
        <v>18</v>
      </c>
      <c r="R536" s="401"/>
      <c r="S536" s="400"/>
      <c r="T536" s="401"/>
      <c r="U536" s="400"/>
      <c r="V536" s="401"/>
      <c r="W536" s="400"/>
      <c r="X536" s="401"/>
      <c r="Y536" s="400"/>
      <c r="Z536" s="401"/>
      <c r="AA536" s="400"/>
      <c r="AB536" s="401"/>
      <c r="AC536" s="400"/>
      <c r="AD536" s="401"/>
      <c r="AE536" s="400"/>
      <c r="AF536" s="401"/>
      <c r="AG536" s="400"/>
      <c r="AH536" s="401"/>
      <c r="AI536" s="400"/>
      <c r="AJ536" s="401"/>
      <c r="AK536" s="400"/>
      <c r="AL536" s="401"/>
      <c r="AM536" s="400"/>
      <c r="AN536" s="401"/>
      <c r="AO536" s="400"/>
      <c r="AP536" s="401"/>
      <c r="AQ536" s="400"/>
      <c r="AR536" s="401"/>
      <c r="AS536" s="400"/>
      <c r="AT536" s="401"/>
      <c r="AU536" s="400"/>
      <c r="AV536" s="401"/>
      <c r="AW536" s="400"/>
      <c r="AX536" s="401"/>
      <c r="AY536" s="400"/>
      <c r="AZ536" s="401"/>
      <c r="BA536" s="400"/>
      <c r="BB536" s="401"/>
      <c r="BC536" s="400"/>
      <c r="BD536" s="401"/>
      <c r="BE536" s="400"/>
      <c r="BF536" s="401"/>
      <c r="BG536" s="400"/>
      <c r="BH536" s="401"/>
      <c r="BI536" s="400"/>
      <c r="BJ536" s="401"/>
      <c r="BK536" s="400"/>
      <c r="BL536" s="401"/>
      <c r="BM536" s="400"/>
      <c r="BN536" s="401"/>
      <c r="BO536" s="400"/>
      <c r="BP536" s="401"/>
      <c r="BQ536" s="400"/>
      <c r="BR536" s="401"/>
      <c r="BS536" s="400"/>
      <c r="BT536" s="401"/>
      <c r="BU536" s="400"/>
      <c r="BV536" s="401"/>
      <c r="BW536" s="400"/>
      <c r="BX536" s="401"/>
      <c r="BY536" s="400"/>
      <c r="BZ536" s="401"/>
      <c r="CA536" s="400"/>
      <c r="CB536" s="401"/>
      <c r="CC536" s="400"/>
      <c r="CD536" s="401"/>
      <c r="CE536" s="400"/>
      <c r="CF536" s="401"/>
      <c r="CG536" s="400"/>
      <c r="CH536" s="401"/>
      <c r="CI536" s="400"/>
      <c r="CJ536" s="401"/>
      <c r="CK536" s="400"/>
      <c r="CL536" s="401"/>
      <c r="CM536" s="400"/>
      <c r="CN536" s="401"/>
      <c r="CO536" s="400"/>
      <c r="CP536" s="401"/>
      <c r="CQ536" s="400"/>
      <c r="CR536" s="401"/>
      <c r="CS536" s="400"/>
      <c r="CT536" s="401"/>
      <c r="CU536" s="400"/>
      <c r="CV536" s="401"/>
      <c r="CW536" s="400"/>
      <c r="CX536" s="401"/>
      <c r="CY536" s="400"/>
      <c r="CZ536" s="401"/>
      <c r="DA536" s="400"/>
      <c r="DB536" s="401"/>
      <c r="DC536" s="400"/>
      <c r="DD536" s="401"/>
      <c r="DE536" s="400"/>
      <c r="DF536" s="401"/>
      <c r="DG536" s="400"/>
      <c r="DH536" s="401"/>
      <c r="DI536" s="400"/>
      <c r="DJ536" s="401"/>
      <c r="DK536" s="400"/>
      <c r="DL536" s="401"/>
      <c r="DM536" s="400"/>
      <c r="DN536" s="401"/>
      <c r="DO536" s="400"/>
      <c r="DP536" s="401"/>
      <c r="DQ536" s="400"/>
      <c r="DR536" s="401"/>
      <c r="DS536" s="400"/>
      <c r="DT536" s="401"/>
      <c r="DU536" s="400"/>
      <c r="DV536" s="401"/>
      <c r="DW536" s="400"/>
      <c r="DX536" s="401"/>
      <c r="DY536" s="400"/>
      <c r="DZ536" s="401"/>
      <c r="EA536" s="400"/>
      <c r="EB536" s="401"/>
      <c r="EC536" s="400"/>
      <c r="ED536" s="401"/>
      <c r="EE536" s="400"/>
      <c r="EF536" s="401"/>
      <c r="EG536" s="400"/>
      <c r="EH536" s="401"/>
      <c r="EI536" s="400"/>
      <c r="EJ536" s="447"/>
      <c r="EK536" s="510"/>
      <c r="EL536" s="513" t="s">
        <v>4022</v>
      </c>
      <c r="EM536" s="520">
        <v>706.255</v>
      </c>
      <c r="EN536" s="520"/>
      <c r="EO536" s="520"/>
      <c r="EP536" s="171">
        <f t="shared" si="601"/>
        <v>18</v>
      </c>
      <c r="EQ536" s="171">
        <f t="shared" si="602"/>
        <v>0</v>
      </c>
      <c r="ER536" s="171">
        <f t="shared" si="603"/>
        <v>0</v>
      </c>
      <c r="ES536" s="171">
        <f t="shared" si="604"/>
        <v>0</v>
      </c>
      <c r="ET536" s="171">
        <f t="shared" si="605"/>
        <v>0</v>
      </c>
      <c r="EU536" s="171">
        <f t="shared" si="606"/>
        <v>0</v>
      </c>
      <c r="EV536" s="172">
        <f t="shared" si="607"/>
        <v>18</v>
      </c>
      <c r="EW536" s="367">
        <f>IF(C536=4,IF(MAX(Q536:EJ538)&gt;0,(Especiall/30*(IF(($G536-$F536)=($G$5-$F$5),30,IF(DAY($G536)=31,($G536-$F536),($G536-$F536)+1)))),0),0)</f>
        <v>0</v>
      </c>
      <c r="EX536" s="248">
        <f t="shared" ref="EX536:EX539" si="619">FF536</f>
        <v>40237.070000000007</v>
      </c>
      <c r="EY536" s="174">
        <f>(L536*regular)+(M536*Cadeirantee)</f>
        <v>0</v>
      </c>
      <c r="EZ536" s="249">
        <f>SUMIF(FG536:GJ536,"&gt;0")</f>
        <v>0</v>
      </c>
      <c r="FA536" s="249">
        <f>SUMIF(FG536:GJ536,"&lt;0")+SUMIF(GN536:HP536,"&lt;0")</f>
        <v>0</v>
      </c>
      <c r="FB536" s="174">
        <v>0</v>
      </c>
      <c r="FC536" s="175">
        <f>N536*km*'VALORES TABELA'!$B$13</f>
        <v>0</v>
      </c>
      <c r="FD536" s="250">
        <f>GL536</f>
        <v>0</v>
      </c>
      <c r="FE536" s="176">
        <f>(EW536+EW537+EW538+EW539+EX536+EX537+EX538+EX539+EY536+EY537+EY538+EY539+EY540+EZ536+EZ537+EZ538+EZ539+FA536+FA537+FA538+FA539+FC536+FC537+FC538+FC539+HY536-HZ536-IA536+FD536+FD537+FD538+FD539+FB540)</f>
        <v>40943.325000000004</v>
      </c>
      <c r="FF536" s="177">
        <f>IF(C536=4,SUM(Q536+Q537+Q538+S536+S537+S538)*Percapita/30*FF$4+(R536+R537+R538+T536+T537+T538)*Cadeirante/30*FF$4,IF(C536=3,IF(Q539+S539=10,Fixo/30*FF$4+(Q536+Q537+Q538+S536+S537+S538)*Percapita/30*FF$4+(R539+T539)*Cadeirante/30*FF$4,IF(Q539+S539&lt;=9,(Q539+S539)*Crechee/30*FF$4)+(R539+T539)*Cadeirante/30*FF$4+(Q536+Q537+Q538+S536+S537+S538)*Percapita/30*FF$4)+IF(Q539+S539&gt;=11,Fixo/30*FF$4+(Q539+S539-10)*Crechee/30*FF$4,0),IF(C536=2,IF(R536+R537+R538+R539+T536+T537+T538+T539=1,Cadeirante/30*FF$4,IF(R536+R537+R538+R539+T536+T537+T538+T539=2,Fixo/30*FF$4,IF(R536+R537+R538+R539+T536+T537+T538+T539&gt;2,Fixo/30*FF$4+(R536+R537+R538+R539+T536+T537+T538+T539-2)*Cadeirante/30*FF$4)))+(Q536+Q537+Q538+S536+S537+S538)*Percapita/30*FF$4+(Q539+S539)*Crechee/30*FF$4,IF(C536=1,IF(Q536+Q537+Q538+R536+R537+R538+S536+S537+S538+T536+T537+T538&lt;=15,(Q536+Q537+Q538+S536+S537+S538)*Percapita/30*FF$4,IF(Q536+Q537+Q538+R536+R537+R538+S536+S537+S538+T536+T537+T538&gt;=16,Fixo/30*FF$4+(Q536+Q537+Q538+R536+R537+R538+S536+S537+S538+T536+T537-16)*Percapita/30*FF$4))))))</f>
        <v>40237.070000000007</v>
      </c>
      <c r="FG536" s="177">
        <f>IF(C536=4,SUM(U536+U537+U538+W536+W537+W538)*Percapita/30*FG$4+(V536+V537+V538+X536+X537+X538)*Cadeirante/30*FG$4,IF(C536=3,IF(U539+W539=10,Fixo/30*FG$4+(U536+U537+U538+W536+W537+W538)*Percapita/30*FG$4+(V539+X539)*Cadeirante/30*FG$4,IF(U539+W539&lt;=9,(U539+W539)*Crechee/30*FG$4)+(V539+X539)*Cadeirante/30*FG$4+(U536+U537+U538+W536+W537+W538)*Percapita/30*FG$4)+IF(U539+W539&gt;=11,Fixo/30*FG$4+(U539+W539-10)*Crechee/30*FG$4,0),IF(C536=2,IF(V536+V537+V538+V539+X536+X537+X538+X539=1,Cadeirante/30*FG$4,IF(V536+V537+V538+V539+X536+X537+X538+X539=2,Fixo/30*FG$4,IF(V536+V537+V538+V539+X536+X537+X538+X539&gt;2,Fixo/30*FG$4+(V536+V537+V538+V539+X536+X537+X538+X539-2)*Cadeirante/30*FG$4)))+(U536+U537+U538+W536+W537+W538)*Percapita/30*FG$4+(U539+W539)*Crechee/30*FG$4,IF(C536=1,IF(U536+U537+U538+V536+V537+V538+W536+W537+W538+X536+X537+X538&lt;=15,(U536+U537+U538+W536+W537+W538)*Percapita/30*FG$4,IF(U536+U537+U538+V536+V537+V538+W536+W537+W538+X536+X537+X538&gt;=16,Fixo/30*FG$4+(U536+U537+U538+V536+V537+V538+W536+W537+W538+X536+X537-16)*Percapita/30*FG$4))))))</f>
        <v>0</v>
      </c>
      <c r="FH536" s="177">
        <f>IF(C536=4,SUM(Y536+Y537+Y538+AA536+AA537+AA538)*Percapita/30*FH$4+(Z536+Z537+Z538+AB536+AB537+AB538)*Cadeirante/30*FH$4,IF(C536=3,IF(Y539+AA539=10,Fixo/30*FH$4+(Y536+Y537+Y538+AA536+AA537+AA538)*Percapita/30*FH$4+(Z539+AB539)*Cadeirante/30*FH$4,IF(Y539+AA539&lt;=9,(Y539+AA539)*Crechee/30*FH$4)+(Z539+AB539)*Cadeirante/30*FH$4+(Y536+Y537+Y538+AA536+AA537+AA538)*Percapita/30*FH$4)+IF(Y539+AA539&gt;=11,Fixo/30*FH$4+(Y539+AA539-10)*Crechee/30*FH$4,0),IF(C536=2,IF(Z536+Z537+Z538+Z539+AB536+AB537+AB538+AB539=1,Cadeirante/30*FH$4,IF(Z536+Z537+Z538+Z539+AB536+AB537+AB538+AB539=2,Fixo/30*FH$4,IF(Z536+Z537+Z538+Z539+AB536+AB537+AB538+AB539&gt;2,Fixo/30*FH$4+(Z536+Z537+Z538+Z539+AB536+AB537+AB538+AB539-2)*Cadeirante/30*FH$4)))+(Y536+Y537+Y538+AA536+AA537+AA538)*Percapita/30*FH$4+(Y539+AA539)*Crechee/30*FH$4,IF(C536=1,IF(Y536+Y537+Y538+Z536+Z537+Z538+AA536+AA537+AA538+AB536+AB537+AB538&lt;=15,(Y536+Y537+Y538+AA536+AA537+AA538)*Percapita/30*FH$4,IF(Y536+Y537+Y538+Z536+Z537+Z538+AA536+AA537+AA538+AB536+AB537+AB538&gt;=16,Fixo/30*FH$4+(Y536+Y537+Y538+Z536+Z537+Z538+AA536+AA537+AA538+AB536+AB537-16)*Percapita/30*FH$4))))))</f>
        <v>0</v>
      </c>
      <c r="FI536" s="177">
        <f>IF(C536=4,SUM(AC536+AC537+AC538+AE536+AE537+AE538)*Percapita/30*FI$4+(AD536+AD537+AD538+AF536+AF537+AF538)*Cadeirante/30*FI$4,IF(C536=3,IF(AC539+AE539=10,Fixo/30*FI$4+(AC536+AC537+AC538+AE536+AE537+AE538)*Percapita/30*FI$4+(AD539+AF539)*Cadeirante/30*FI$4,IF(AC539+AE539&lt;=9,(AC539+AE539)*Crechee/30*FI$4)+(AD539+AF539)*Cadeirante/30*FI$4+(AC536+AC537+AC538+AE536+AE537+AE538)*Percapita/30*FI$4)+IF(AC539+AE539&gt;=11,Fixo/30*FI$4+(AC539+AE539-10)*Crechee/30*FI$4,0),IF(C536=2,IF(AD536+AD537+AD538+AD539+AF536+AF537+AF538+AF539=1,Cadeirante/30*FI$4,IF(AD536+AD537+AD538+AD539+AF536+AF537+AF538+AF539=2,Fixo/30*FI$4,IF(AD536+AD537+AD538+AD539+AF536+AF537+AF538+AF539&gt;2,Fixo/30*FI$4+(AD536+AD537+AD538+AD539+AF536+AF537+AF538+AF539-2)*Cadeirante/30*FI$4)))+(AC536+AC537+AC538+AE536+AE537+AE538)*Percapita/30*FI$4+(AC539+AE539)*Crechee/30*FI$4,IF(C536=1,IF(AC536+AC537+AC538+AD536+AD537+AD538+AE536+AE537+AE538+AF536+AF537+AF538&lt;=15,(AC536+AC537+AC538+AE536+AE537+AE538)*Percapita/30*FI$4,IF(AC536+AC537+AC538+AD536+AD537+AD538+AE536+AE537+AE538+AF536+AF537+AF538&gt;=16,Fixo/30*FI$4+(AC536+AC537+AC538+AD536+AD537+AD538+AE536+AE537+AE538+AF536+AF537-16)*Percapita/30*FI$4))))))</f>
        <v>0</v>
      </c>
      <c r="FJ536" s="177">
        <f>IF(C536=4,SUM(AG536+AG537+AG538+AI536+AI537+AI538)*Percapita/30*FJ$4+(AH536+AH537+AH538+AJ536+AJ537+AJ538)*Cadeirante/30*FJ$4,IF(C536=3,IF(AG539+AI539=10,Fixo/30*FJ$4+(AG536+AG537+AG538+AI536+AI537+AI538)*Percapita/30*FJ$4+(AH539+AJ539)*Cadeirante/30*FJ$4,IF(AG539+AI539&lt;=9,(AG539+AI539)*Crechee/30*FJ$4)+(AH539+AJ539)*Cadeirante/30*FJ$4+(AG536+AG537+AG538+AI536+AI537+AI538)*Percapita/30*FJ$4)+IF(AG539+AI539&gt;=11,Fixo/30*FJ$4+(AG539+AI539-10)*Crechee/30*FJ$4,0),IF(C536=2,IF(AH536+AH537+AH538+AH539+AJ536+AJ537+AJ538+AJ539=1,Cadeirante/30*FJ$4,IF(AH536+AH537+AH538+AH539+AJ536+AJ537+AJ538+AJ539=2,Fixo/30*FJ$4,IF(AH536+AH537+AH538+AH539+AJ536+AJ537+AJ538+AJ539&gt;2,Fixo/30*FJ$4+(AH536+AH537+AH538+AH539+AJ536+AJ537+AJ538+AJ539-2)*Cadeirante/30*FJ$4)))+(AG536+AG537+AG538+AI536+AI537+AI538)*Percapita/30*FJ$4+(AG539+AI539)*Crechee/30*FJ$4,IF(C536=1,IF(AG536+AG537+AG538+AH536+AH537+AH538+AI536+AI537+AI538+AJ536+AJ537+AJ538&lt;=15,(AG536+AG537+AG538+AI536+AI537+AI538)*Percapita/30*FJ$4,IF(AG536+AG537+AG538+AH536+AH537+AH538+AI536+AI537+AI538+AJ536+AJ537+AJ538&gt;=16,Fixo/30*FJ$4+(AG536+AG537+AG538+AH536+AH537+AH538+AI536+AI537+AI538+AJ536+AJ537-16)*Percapita/30*FJ$4))))))</f>
        <v>0</v>
      </c>
      <c r="FK536" s="177">
        <f>IF(C536=4,SUM(AK536+AK537+AK538+AM536+AM537+AM538)*Percapita/30*FK$4+(AL536+AL537+AL538+AN536+AN537+AN538)*Cadeirante/30*FK$4,IF(C536=3,IF(AK539+AM539=10,Fixo/30*FK$4+(AK536+AK537+AK538+AM536+AM537+AM538)*Percapita/30*FK$4+(AL539+AN539)*Cadeirante/30*FK$4,IF(AK539+AM539&lt;=9,(AK539+AM539)*Crechee/30*FK$4)+(AL539+AN539)*Cadeirante/30*FK$4+(AK536+AK537+AK538+AM536+AM537+AM538)*Percapita/30*FK$4)+IF(AK539+AM539&gt;=11,Fixo/30*FK$4+(AK539+AM539-10)*Crechee/30*FK$4,0),IF(C536=2,IF(AL536+AL537+AL538+AL539+AN536+AN537+AN538+AN539=1,Cadeirante/30*FK$4,IF(AL536+AL537+AL538+AL539+AN536+AN537+AN538+AN539=2,Fixo/30*FK$4,IF(AL536+AL537+AL538+AL539+AN536+AN537+AN538+AN539&gt;2,Fixo/30*FK$4+(AL536+AL537+AL538+AL539+AN536+AN537+AN538+AN539-2)*Cadeirante/30*FK$4)))+(AK536+AK537+AK538+AM536+AM537+AM538)*Percapita/30*FK$4+(AK539+AM539)*Crechee/30*FK$4,IF(C536=1,IF(AK536+AK537+AK538+AL536+AL537+AL538+AM536+AM537+AM538+AN536+AN537+AN538&lt;=15,(AK536+AK537+AK538+AM536+AM537+AM538)*Percapita/30*FK$4,IF(AK536+AK537+AK538+AL536+AL537+AL538+AM536+AM537+AM538+AN536+AN537+AN538&gt;=16,Fixo/30*FK$4+(AK536+AK537+AK538+AL536+AL537+AL538+AM536+AM537+AM538+AN536+AN537-16)*Percapita/30*FK$4))))))</f>
        <v>0</v>
      </c>
      <c r="FL536" s="177">
        <f>IF(C536=4,SUM(AO536+AO537+AO538+AQ536+AQ537+AQ538)*Percapita/30*FL$4+(AP536+AP537+AP538+AR536+AR537+AR538)*Cadeirante/30*FL$4,IF(C536=3,IF(AO539+AQ539=10,Fixo/30*FL$4+(AO536+AO537+AO538+AQ536+AQ537+AQ538)*Percapita/30*FL$4+(AP539+AR539)*Cadeirante/30*FL$4,IF(AO539+AQ539&lt;=9,(AO539+AQ539)*Crechee/30*FL$4)+(AP539+AR539)*Cadeirante/30*FL$4+(AO536+AO537+AO538+AQ536+AQ537+AQ538)*Percapita/30*FL$4)+IF(AO539+AQ539&gt;=11,Fixo/30*FL$4+(AO539+AQ539-10)*Crechee/30*FL$4,0),IF(C536=2,IF(AP536+AP537+AP538+AP539+AR536+AR537+AR538+AR539=1,Cadeirante/30*FL$4,IF(AP536+AP537+AP538+AP539+AR536+AR537+AR538+AR539=2,Fixo/30*FL$4,IF(AP536+AP537+AP538+AP539+AR536+AR537+AR538+AR539&gt;2,Fixo/30*FL$4+(AP536+AP537+AP538+AP539+AR536+AR537+AR538+AR539-2)*Cadeirante/30*FL$4)))+(AO536+AO537+AO538+AQ536+AQ537+AQ538)*Percapita/30*FL$4+(AO539+AQ539)*Crechee/30*FL$4,IF(C536=1,IF(AO536+AO537+AO538+AP536+AP537+AP538+AQ536+AQ537+AQ538+AR536+AR537+AR538&lt;=15,(AO536+AO537+AO538+AQ536+AQ537+AQ538)*Percapita/30*FL$4,IF(AO536+AO537+AO538+AP536+AP537+AP538+AQ536+AQ537+AQ538+AR536+AR537+AR538&gt;=16,Fixo/30*FL$4+(AO536+AO537+AO538+AP536+AP537+AP538+AQ536+AQ537+AQ538+AR536+AR537-16)*Percapita/30*FL$4))))))</f>
        <v>0</v>
      </c>
      <c r="FM536" s="177">
        <f>IF(C536=4,SUM(AS536+AS537+AS538+AU536+AU537+AU538)*Percapita/30*FM$4+(AT536+AT537+AT538+AV536+AV537+AV538)*Cadeirante/30*FM$4,IF(C536=3,IF(AS539+AU539=10,Fixo/30*FM$4+(AS536+AS537+AS538+AU536+AU537+AU538)*Percapita/30*FM$4+(AT539+AV539)*Cadeirante/30*FM$4,IF(AS539+AU539&lt;=9,(AS539+AU539)*Crechee/30*FM$4)+(AT539+AV539)*Cadeirante/30*FM$4+(AS536+AS537+AS538+AU536+AU537+AU538)*Percapita/30*FM$4)+IF(AS539+AU539&gt;=11,Fixo/30*FM$4+(AS539+AU539-10)*Crechee/30*FM$4,0),IF(C536=2,IF(AT536+AT537+AT538+AT539+AV536+AV537+AV538+AV539=1,Cadeirante/30*FM$4,IF(AT536+AT537+AT538+AT539+AV536+AV537+AV538+AV539=2,Fixo/30*FM$4,IF(AT536+AT537+AT538+AT539+AV536+AV537+AV538+AV539&gt;2,Fixo/30*FM$4+(AT536+AT537+AT538+AT539+AV536+AV537+AV538+AV539-2)*Cadeirante/30*FM$4)))+(AS536+AS537+AS538+AU536+AU537+AU538)*Percapita/30*FM$4+(AS539+AU539)*Crechee/30*FM$4,IF(C536=1,IF(AS536+AS537+AS538+AT536+AT537+AT538+AU536+AU537+AU538+AV536+AV537+AV538&lt;=15,(AS536+AS537+AS538+AU536+AU537+AU538)*Percapita/30*FM$4,IF(AS536+AS537+AS538+AT536+AT537+AT538+AU536+AU537+AU538+AV536+AV537+AV538&gt;=16,Fixo/30*FM$4+(AS536+AS537+AS538+AT536+AT537+AT538+AU536+AU537+AU538+AV536+AV537-16)*Percapita/30*FM$4))))))</f>
        <v>0</v>
      </c>
      <c r="FN536" s="177">
        <f>IF(C536=4,SUM(AW536+AW537+AW538+AY536+AY537+AY538)*Percapita/30*FN$4+(AX536+AX537+AX538+AZ536+AZ537+AZ538)*Cadeirante/30*FN$4,IF(C536=3,IF(AW539+AY539=10,Fixo/30*FN$4+(AW536+AW537+AW538+AY536+AY537+AY538)*Percapita/30*FN$4+(AX539+AZ539)*Cadeirante/30*FN$4,IF(AW539+AY539&lt;=9,(AW539+AY539)*Crechee/30*FN$4)+(AX539+AZ539)*Cadeirante/30*FN$4+(AW536+AW537+AW538+AY536+AY537+AY538)*Percapita/30*FN$4)+IF(AW539+AY539&gt;=11,Fixo/30*FN$4+(AW539+AY539-10)*Crechee/30*FN$4,0),IF(C536=2,IF(AX536+AX537+AX538+AX539+AZ536+AZ537+AZ538+AZ539=1,Cadeirante/30*FN$4,IF(AX536+AX537+AX538+AX539+AZ536+AZ537+AZ538+AZ539=2,Fixo/30*FN$4,IF(AX536+AX537+AX538+AX539+AZ536+AZ537+AZ538+AZ539&gt;2,Fixo/30*FN$4+(AX536+AX537+AX538+AX539+AZ536+AZ537+AZ538+AZ539-2)*Cadeirante/30*FN$4)))+(AW536+AW537+AW538+AY536+AY537+AY538)*Percapita/30*FN$4+(AW539+AY539)*Crechee/30*FN$4,IF(C536=1,IF(AW536+AW537+AW538+AX536+AX537+AX538+AY536+AY537+AY538+AZ536+AZ537+AZ538&lt;=15,(AW536+AW537+AW538+AY536+AY537+AY538)*Percapita/30*FN$4,IF(AW536+AW537+AW538+AX536+AX537+AX538+AY536+AY537+AY538+AZ536+AZ537+AZ538&gt;=16,Fixo/30*FN$4+(AW536+AW537+AW538+AX536+AX537+AX538+AY536+AY537+AY538+AZ536+AZ537-16)*Percapita/30*FN$4))))))</f>
        <v>0</v>
      </c>
      <c r="FO536" s="177">
        <f>IF(C536=4,SUM(BA536+BA537+BA538+BC536+BC537+BC538)*Percapita/30*FO$4+(BB536+BB537+BB538+BD536+BD537+BD538)*Cadeirante/30*FO$4,IF(C536=3,IF(BA539+BC539=10,Fixo/30*FO$4+(BA536+BA537+BA538+BC536+BC537+BC538)*Percapita/30*FO$4+(BB539+BD539)*Cadeirante/30*FO$4,IF(BA539+BC539&lt;=9,(BA539+BC539)*Crechee/30*FO$4)+(BB539+BD539)*Cadeirante/30*FO$4+(BA536+BA537+BA538+BC536+BC537+BC538)*Percapita/30*FO$4)+IF(BA539+BC539&gt;=11,Fixo/30*FO$4+(BA539+BC539-10)*Crechee/30*FO$4,0),IF(C536=2,IF(BB536+BB537+BB538+BB539+BD536+BD537+BD538+BD539=1,Cadeirante/30*FO$4,IF(BB536+BB537+BB538+BB539+BD536+BD537+BD538+BD539=2,Fixo/30*FO$4,IF(BB536+BB537+BB538+BB539+BD536+BD537+BD538+BD539&gt;2,Fixo/30*FO$4+(BB536+BB537+BB538+BB539+BD536+BD537+BD538+BD539-2)*Cadeirante/30*FO$4)))+(BA536+BA537+BA538+BC536+BC537+BC538)*Percapita/30*FO$4+(BA539+BC539)*Crechee/30*FO$4,IF(C536=1,IF(BA536+BA537+BA538+BB536+BB537+BB538+BC536+BC537+BC538+BD536+BD537+BD538&lt;=15,(BA536+BA537+BA538+BC536+BC537+BC538)*Percapita/30*FO$4,IF(BA536+BA537+BA538+BB536+BB537+BB538+BC536+BC537+BC538+BD536+BD537+BD538&gt;=16,Fixo/30*FO$4+(BA536+BA537+BA538+BB536+BB537+BB538+BC536+BC537+BC538+BD536+BD537-16)*Percapita/30*FO$4))))))</f>
        <v>0</v>
      </c>
      <c r="FP536" s="177">
        <f>IF(C536=4,SUM(BE536+BE537+BE538+BG536+BG537+BG538)*Percapita/30*FP$4+(BF536+BF537+BF538+BH536+BH537+BH538)*Cadeirante/30*FP$4,IF(C536=3,IF(BE539+BG539=10,Fixo/30*FP$4+(BE536+BE537+BE538+BG536+BG537+BG538)*Percapita/30*FP$4+(BF539+BH539)*Cadeirante/30*FP$4,IF(BE539+BG539&lt;=9,(BE539+BG539)*Crechee/30*FP$4)+(BF539+BH539)*Cadeirante/30*FP$4+(BE536+BE537+BE538+BG536+BG537+BG538)*Percapita/30*FP$4)+IF(BE539+BG539&gt;=11,Fixo/30*FP$4+(BE539+BG539-10)*Crechee/30*FP$4,0),IF(C536=2,IF(BF536+BF537+BF538+BF539+BH536+BH537+BH538+BH539=1,Cadeirante/30*FP$4,IF(BF536+BF537+BF538+BF539+BH536+BH537+BH538+BH539=2,Fixo/30*FP$4,IF(BF536+BF537+BF538+BF539+BH536+BH537+BH538+BH539&gt;2,Fixo/30*FP$4+(BF536+BF537+BF538+BF539+BH536+BH537+BH538+BH539-2)*Cadeirante/30*FP$4)))+(BE536+BE537+BE538+BG536+BG537+BG538)*Percapita/30*FP$4+(BE539+BG539)*Crechee/30*FP$4,IF(C536=1,IF(BE536+BE537+BE538+BF536+BF537+BF538+BG536+BG537+BG538+BH536+BH537+BH538&lt;=15,(BE536+BE537+BE538+BG536+BG537+BG538)*Percapita/30*FP$4,IF(BE536+BE537+BE538+BF536+BF537+BF538+BG536+BG537+BG538+BH536+BH537+BH538&gt;=16,Fixo/30*FP$4+(BE536+BE537+BE538+BF536+BF537+BF538+BG536+BG537+BG538+BH536+BH537-16)*Percapita/30*FP$4))))))</f>
        <v>0</v>
      </c>
      <c r="FQ536" s="177">
        <f>IF(C536=4,SUM(BI536+BI537+BI538+BK536+BK537+BK538)*Percapita/30*FQ$4+(BJ536+BJ537+BJ538+BL536+BL537+BL538)*Cadeirante/30*FQ$4,IF(C536=3,IF(BI539+BK539=10,Fixo/30*FQ$4+(BI536+BI537+BI538+BK536+BK537+BK538)*Percapita/30*FQ$4+(BJ539+BL539)*Cadeirante/30*FQ$4,IF(BI539+BK539&lt;=9,(BI539+BK539)*Crechee/30*FQ$4)+(BJ539+BL539)*Cadeirante/30*FQ$4+(BI536+BI537+BI538+BK536+BK537+BK538)*Percapita/30*FQ$4)+IF(BI539+BK539&gt;=11,Fixo/30*FQ$4+(BI539+BK539-10)*Crechee/30*FQ$4,0),IF(C536=2,IF(BJ536+BJ537+BJ538+BJ539+BL536+BL537+BL538+BL539=1,Cadeirante/30*FQ$4,IF(BJ536+BJ537+BJ538+BJ539+BL536+BL537+BL538+BL539=2,Fixo/30*FQ$4,IF(BJ536+BJ537+BJ538+BJ539+BL536+BL537+BL538+BL539&gt;2,Fixo/30*FQ$4+(BJ536+BJ537+BJ538+BJ539+BL536+BL537+BL538+BL539-2)*Cadeirante/30*FQ$4)))+(BI536+BI537+BI538+BK536+BK537+BK538)*Percapita/30*FQ$4+(BI539+BK539)*Crechee/30*FQ$4,IF(C536=1,IF(BI536+BI537+BI538+BJ536+BJ537+BJ538+BK536+BK537+BK538+BL536+BL537+BL538&lt;=15,(BI536+BI537+BI538+BK536+BK537+BK538)*Percapita/30*FQ$4,IF(BI536+BI537+BI538+BJ536+BJ537+BJ538+BK536+BK537+BK538+BL536+BL537+BL538&gt;=16,Fixo/30*FQ$4+(BI536+BI537+BI538+BJ536+BJ537+BJ538+BK536+BK537+BK538+BL536+BL537-16)*Percapita/30*FQ$4))))))</f>
        <v>0</v>
      </c>
      <c r="FR536" s="177">
        <f>IF(C536=4,SUM(BM536+BM537+BM538+BO536+BO537+BO538)*Percapita/30*FR$4+(BN536+BN537+BN538+BP536+BP537+BP538)*Cadeirante/30*FR$4,IF(C536=3,IF(BM539+BO539=10,Fixo/30*FR$4+(BM536+BM537+BM538+BO536+BO537+BO538)*Percapita/30*FR$4+(BN539+BP539)*Cadeirante/30*FR$4,IF(BM539+BO539&lt;=9,(BM539+BO539)*Crechee/30*FR$4)+(BN539+BP539)*Cadeirante/30*FR$4+(BM536+BM537+BM538+BO536+BO537+BO538)*Percapita/30*FR$4)+IF(BM539+BO539&gt;=11,Fixo/30*FR$4+(BM539+BO539-10)*Crechee/30*FR$4,0),IF(C536=2,IF(BN536+BN537+BN538+BN539+BP536+BP537+BP538+BP539=1,Cadeirante/30*FR$4,IF(BN536+BN537+BN538+BN539+BP536+BP537+BP538+BP539=2,Fixo/30*FR$4,IF(BN536+BN537+BN538+BN539+BP536+BP537+BP538+BP539&gt;2,Fixo/30*FR$4+(BN536+BN537+BN538+BN539+BP536+BP537+BP538+BP539-2)*Cadeirante/30*FR$4)))+(BM536+BM537+BM538+BO536+BO537+BO538)*Percapita/30*FR$4+(BM539+BO539)*Crechee/30*FR$4,IF(C536=1,IF(BM536+BM537+BM538+BN536+BN537+BN538+BO536+BO537+BO538+BP536+BP537+BP538&lt;=15,(BM536+BM537+BM538+BO536+BO537+BO538)*Percapita/30*FR$4,IF(BM536+BM537+BM538+BN536+BN537+BN538+BO536+BO537+BO538+BP536+BP537+BP538&gt;=16,Fixo/30*FR$4+(BM536+BM537+BM538+BN536+BN537+BN538+BO536+BO537+BO538+BP536+BP537-16)*Percapita/30*FR$4))))))</f>
        <v>0</v>
      </c>
      <c r="FS536" s="177">
        <f>IF(C536=4,SUM(BQ536+BQ537+BQ538+BS536+BS537+BS538)*Percapita/30*FS$4+(BR536+BR537+BR538+BT536+BT537+BT538)*Cadeirante/30*FS$4,IF(C536=3,IF(BQ539+BS539=10,Fixo/30*FS$4+(BQ536+BQ537+BQ538+BS536+BS537+BS538)*Percapita/30*FS$4+(BR539+BT539)*Cadeirante/30*FS$4,IF(BQ539+BS539&lt;=9,(BQ539+BS539)*Crechee/30*FS$4)+(BR539+BT539)*Cadeirante/30*FS$4+(BQ536+BQ537+BQ538+BS536+BS537+BS538)*Percapita/30*FS$4)+IF(BQ539+BS539&gt;=11,Fixo/30*FS$4+(BQ539+BS539-10)*Crechee/30*FS$4,0),IF(C536=2,IF(BR536+BR537+BR538+BR539+BT536+BT537+BT538+BT539=1,Cadeirante/30*FS$4,IF(BR536+BR537+BR538+BR539+BT536+BT537+BT538+BT539=2,Fixo/30*FS$4,IF(BR536+BR537+BR538+BR539+BT536+BT537+BT538+BT539&gt;2,Fixo/30*FS$4+(BR536+BR537+BR538+BR539+BT536+BT537+BT538+BT539-2)*Cadeirante/30*FS$4)))+(BQ536+BQ537+BQ538+BS536+BS537+BS538)*Percapita/30*FS$4+(BQ539+BS539)*Crechee/30*FS$4,IF(C536=1,IF(BQ536+BQ537+BQ538+BR536+BR537+BR538+BS536+BS537+BS538+BT536+BT537+BT538&lt;=15,(BQ536+BQ537+BQ538+BS536+BS537+BS538)*Percapita/30*FS$4,IF(BQ536+BQ537+BQ538+BR536+BR537+BR538+BS536+BS537+BS538+BT536+BT537+BT538&gt;=16,Fixo/30*FS$4+(BQ536+BQ537+BQ538+BR536+BR537+BR538+BS536+BS537+BS538+BT536+BT537-16)*Percapita/30*FS$4))))))</f>
        <v>0</v>
      </c>
      <c r="FT536" s="177">
        <f>IF(C536=4,SUM(BU536+BU537+BU538+BW536+BW537+BW538)*Percapita/30*FT$4+(BV536+BV537+BV538+BX536+BX537+BX538)*Cadeirante/30*FT$4,IF(C536=3,IF(BU539+BW539=10,Fixo/30*FT$4+(BU536+BU537+BU538+BW536+BW537+BW538)*Percapita/30*FT$4+(BV539+BX539)*Cadeirante/30*FT$4,IF(BU539+BW539&lt;=9,(BU539+BW539)*Crechee/30*FT$4)+(BV539+BX539)*Cadeirante/30*FT$4+(BU536+BU537+BU538+BW536+BW537+BW538)*Percapita/30*FT$4)+IF(BU539+BW539&gt;=11,Fixo/30*FT$4+(BU539+BW539-10)*Crechee/30*FT$4,0),IF(C536=2,IF(BV536+BV537+BV538+BV539+BX536+BX537+BX538+BX539=1,Cadeirante/30*FT$4,IF(BV536+BV537+BV538+BV539+BX536+BX537+BX538+BX539=2,Fixo/30*FT$4,IF(BV536+BV537+BV538+BV539+BX536+BX537+BX538+BX539&gt;2,Fixo/30*FT$4+(BV536+BV537+BV538+BV539+BX536+BX537+BX538+BX539-2)*Cadeirante/30*FT$4)))+(BU536+BU537+BU538+BW536+BW537+BW538)*Percapita/30*FT$4+(BU539+BW539)*Crechee/30*FT$4,IF(C536=1,IF(BU536+BU537+BU538+BV536+BV537+BV538+BW536+BW537+BW538+BX536+BX537+BX538&lt;=15,(BU536+BU537+BU538+BW536+BW537+BW538)*Percapita/30*FT$4,IF(BU536+BU537+BU538+BV536+BV537+BV538+BW536+BW537+BW538+BX536+BX537+BX538&gt;=16,Fixo/30*FT$4+(BU536+BU537+BU538+BV536+BV537+BV538+BW536+BW537+BW538+BX536+BX537-16)*Percapita/30*FT$4))))))</f>
        <v>0</v>
      </c>
      <c r="FU536" s="177">
        <f>IF(C536=4,SUM(BY536+BY537+BY538+CA536+CA537+CA538)*Percapita/30*FU$4+(BZ536+BZ537+BZ538+CB536+CB537+CB538)*Cadeirante/30*FU$4,IF(C536=3,IF(BY539+CA539=10,Fixo/30*FU$4+(BY536+BY537+BY538+CA536+CA537+CA538)*Percapita/30*FU$4+(BZ539+CB539)*Cadeirante/30*FU$4,IF(BY539+CA539&lt;=9,(BY539+CA539)*Crechee/30*FU$4)+(BZ539+CB539)*Cadeirante/30*FU$4+(BY536+BY537+BY538+CA536+CA537+CA538)*Percapita/30*FU$4)+IF(BY539+CA539&gt;=11,Fixo/30*FU$4+(BY539+CA539-10)*Crechee/30*FU$4,0),IF(C536=2,IF(BZ536+BZ537+BZ538+BZ539+CB536+CB537+CB538+CB539=1,Cadeirante/30*FU$4,IF(BZ536+BZ537+BZ538+BZ539+CB536+CB537+CB538+CB539=2,Fixo/30*FU$4,IF(BZ536+BZ537+BZ538+BZ539+CB536+CB537+CB538+CB539&gt;2,Fixo/30*FU$4+(BZ536+BZ537+BZ538+BZ539+CB536+CB537+CB538+CB539-2)*Cadeirante/30*FU$4)))+(BY536+BY537+BY538+CA536+CA537+CA538)*Percapita/30*FU$4+(BY539+CA539)*Crechee/30*FU$4,IF(C536=1,IF(BY536+BY537+BY538+BZ536+BZ537+BZ538+CA536+CA537+CA538+CB536+CB537+CB538&lt;=15,(BY536+BY537+BY538+CA536+CA537+CA538)*Percapita/30*FU$4,IF(BY536+BY537+BY538+BZ536+BZ537+BZ538+CA536+CA537+CA538+CB536+CB537+CB538&gt;=16,Fixo/30*FU$4+(BY536+BY537+BY538+BZ536+BZ537+BZ538+CA536+CA537+CA538+CB536+CB537-16)*Percapita/30*FU$4))))))</f>
        <v>0</v>
      </c>
      <c r="FV536" s="177">
        <f>IF(C536=4,SUM(CC536+CC537+CC538+CE536+CE537+CE538)*Percapita/30*FV$4+(CD536+CD537+CD538+CF536+CF537+CF538)*Cadeirante/30*FV$4,IF(C536=3,IF(CC539+CE539=10,Fixo/30*FV$4+(CC536+CC537+CC538+CE536+CE537+CE538)*Percapita/30*FV$4+(CD539+CF539)*Cadeirante/30*FV$4,IF(CC539+CE539&lt;=9,(CC539+CE539)*Crechee/30*FV$4)+(CD539+CF539)*Cadeirante/30*FV$4+(CC536+CC537+CC538+CE536+CE537+CE538)*Percapita/30*FV$4)+IF(CC539+CE539&gt;=11,Fixo/30*FV$4+(CC539+CE539-10)*Crechee/30*FV$4,0),IF(C536=2,IF(CD536+CD537+CD538+CD539+CF536+CF537+CF538+CF539=1,Cadeirante/30*FV$4,IF(CD536+CD537+CD538+CD539+CF536+CF537+CF538+CF539=2,Fixo/30*FV$4,IF(CD536+CD537+CD538+CD539+CF536+CF537+CF538+CF539&gt;2,Fixo/30*FV$4+(CD536+CD537+CD538+CD539+CF536+CF537+CF538+CF539-2)*Cadeirante/30*FV$4)))+(CC536+CC537+CC538+CE536+CE537+CE538)*Percapita/30*FV$4+(CC539+CE539)*Crechee/30*FV$4,IF(C536=1,IF(CC536+CC537+CC538+CD536+CD537+CD538+CE536+CE537+CE538+CF536+CF537+CF538&lt;=15,(CC536+CC537+CC538+CE536+CE537+CE538)*Percapita/30*FV$4,IF(CC536+CC537+CC538+CD536+CD537+CD538+CE536+CE537+CE538+CF536+CF537+CF538&gt;=16,Fixo/30*FV$4+(CC536+CC537+CC538+CD536+CD537+CD538+CE536+CE537+CE538+CF536+CF537-16)*Percapita/30*FV$4))))))</f>
        <v>0</v>
      </c>
      <c r="FW536" s="177">
        <f>IF(C536=4,SUM(CG536+CG537+CG538+CI536+CI537+CI538)*Percapita/30*FW$4+(CH536+CH537+CH538+CJ536+CJ537+CJ538)*Cadeirante/30*FW$4,IF(C536=3,IF(CG539+CI539=10,Fixo/30*FW$4+(CG536+CG537+CG538+CI536+CI537+CI538)*Percapita/30*FW$4+(CH539+CJ539)*Cadeirante/30*FW$4,IF(CG539+CI539&lt;=9,(CG539+CI539)*Crechee/30*FW$4)+(CH539+CJ539)*Cadeirante/30*FW$4+(CG536+CG537+CG538+CI536+CI537+CI538)*Percapita/30*FW$4)+IF(CG539+CI539&gt;=11,Fixo/30*FW$4+(CG539+CI539-10)*Crechee/30*FW$4,0),IF(C536=2,IF(CH536+CH537+CH538+CH539+CJ536+CJ537+CJ538+CJ539=1,Cadeirante/30*FW$4,IF(CH536+CH537+CH538+CH539+CJ536+CJ537+CJ538+CJ539=2,Fixo/30*FW$4,IF(CH536+CH537+CH538+CH539+CJ536+CJ537+CJ538+CJ539&gt;2,Fixo/30*FW$4+(CH536+CH537+CH538+CH539+CJ536+CJ537+CJ538+CJ539-2)*Cadeirante/30*FW$4)))+(CG536+CG537+CG538+CI536+CI537+CI538)*Percapita/30*FW$4+(CG539+CI539)*Crechee/30*FW$4,IF(C536=1,IF(CG536+CG537+CG538+CH536+CH537+CH538+CI536+CI537+CI538+CJ536+CJ537+CJ538&lt;=15,(CG536+CG537+CG538+CI536+CI537+CI538)*Percapita/30*FW$4,IF(CG536+CG537+CG538+CH536+CH537+CH538+CI536+CI537+CI538+CJ536+CJ537+CJ538&gt;=16,Fixo/30*FW$4+(CG536+CG537+CG538+CH536+CH537+CH538+CI536+CI537+CI538+CJ536+CJ537-16)*Percapita/30*FW$4))))))</f>
        <v>0</v>
      </c>
      <c r="FX536" s="177">
        <f>IF(C536=4,SUM(CK536+CK537+CK538+CM536+CM537+CM538)*Percapita/30*FX$4+(CL536+CL537+CL538+CN536+CN537+CN538)*Cadeirante/30*FX$4,IF(C536=3,IF(CK539+CM539=10,Fixo/30*FX$4+(CK536+CK537+CK538+CM536+CM537+CM538)*Percapita/30*FX$4+(CL539+CN539)*Cadeirante/30*FX$4,IF(CK539+CM539&lt;=9,(CK539+CM539)*Crechee/30*FX$4)+(CL539+CN539)*Cadeirante/30*FX$4+(CK536+CK537+CK538+CM536+CM537+CM538)*Percapita/30*FX$4)+IF(CK539+CM539&gt;=11,Fixo/30*FX$4+(CK539+CM539-10)*Crechee/30*FX$4,0),IF(C536=2,IF(CL536+CL537+CL538+CL539+CN536+CN537+CN538+CN539=1,Cadeirante/30*FX$4,IF(CL536+CL537+CL538+CL539+CN536+CN537+CN538+CN539=2,Fixo/30*FX$4,IF(CL536+CL537+CL538+CL539+CN536+CN537+CN538+CN539&gt;2,Fixo/30*FX$4+(CL536+CL537+CL538+CL539+CN536+CN537+CN538+CN539-2)*Cadeirante/30*FX$4)))+(CK536+CK537+CK538+CM536+CM537+CM538)*Percapita/30*FX$4+(CK539+CM539)*Crechee/30*FX$4,IF(C536=1,IF(CK536+CK537+CK538+CL536+CL537+CL538+CM536+CM537+CM538+CN536+CN537+CN538&lt;=15,(CK536+CK537+CK538+CM536+CM537+CM538)*Percapita/30*FX$4,IF(CK536+CK537+CK538+CL536+CL537+CL538+CM536+CM537+CM538+CN536+CN537+CN538&gt;=16,Fixo/30*FX$4+(CK536+CK537+CK538+CL536+CL537+CL538+CM536+CM537+CM538+CN536+CN537-16)*Percapita/30*FX$4))))))</f>
        <v>0</v>
      </c>
      <c r="FY536" s="177">
        <f>IF(C536=4,SUM(CO536+CO537+CO538+CQ536+CQ537+CQ538)*Percapita/30*FY$4+(CP536+CP537+CP538+CR536+CR537+CR538)*Cadeirante/30*FY$4,IF(C536=3,IF(CO539+CQ539=10,Fixo/30*FY$4+(CO536+CO537+CO538+CQ536+CQ537+CQ538)*Percapita/30*FY$4+(CP539+CR539)*Cadeirante/30*FY$4,IF(CO539+CQ539&lt;=9,(CO539+CQ539)*Crechee/30*FY$4)+(CP539+CR539)*Cadeirante/30*FY$4+(CO536+CO537+CO538+CQ536+CQ537+CQ538)*Percapita/30*FY$4)+IF(CO539+CQ539&gt;=11,Fixo/30*FY$4+(CO539+CQ539-10)*Crechee/30*FY$4,0),IF(C536=2,IF(CP536+CP537+CP538+CP539+CR536+CR537+CR538+CR539=1,Cadeirante/30*FY$4,IF(CP536+CP537+CP538+CP539+CR536+CR537+CR538+CR539=2,Fixo/30*FY$4,IF(CP536+CP537+CP538+CP539+CR536+CR537+CR538+CR539&gt;2,Fixo/30*FY$4+(CP536+CP537+CP538+CP539+CR536+CR537+CR538+CR539-2)*Cadeirante/30*FY$4)))+(CO536+CO537+CO538+CQ536+CQ537+CQ538)*Percapita/30*FY$4+(CO539+CQ539)*Crechee/30*FY$4,IF(C536=1,IF(CO536+CO537+CO538+CP536+CP537+CP538+CQ536+CQ537+CQ538+CR536+CR537+CR538&lt;=15,(CO536+CO537+CO538+CQ536+CQ537+CQ538)*Percapita/30*FY$4,IF(CO536+CO537+CO538+CP536+CP537+CP538+CQ536+CQ537+CQ538+CR536+CR537+CR538&gt;=16,Fixo/30*FY$4+(CO536+CO537+CO538+CP536+CP537+CP538+CQ536+CQ537+CQ538+CR536+CR537-16)*Percapita/30*FY$4))))))</f>
        <v>0</v>
      </c>
      <c r="FZ536" s="177">
        <f>IF(C536=4,SUM(CS536+CS537+CS538+CU536+CU537+CU538)*Percapita/30*FZ$4+(CT536+CT537+CT538+CV536+CV537+CV538)*Cadeirante/30*FZ$4,IF(C536=3,IF(CS539+CU539=10,Fixo/30*FZ$4+(CS536+CS537+CS538+CU536+CU537+CU538)*Percapita/30*FZ$4+(CT539+CV539)*Cadeirante/30*FZ$4,IF(CS539+CU539&lt;=9,(CS539+CU539)*Crechee/30*FZ$4)+(CT539+CV539)*Cadeirante/30*FZ$4+(CS536+CS537+CS538+CU536+CU537+CU538)*Percapita/30*FZ$4)+IF(CS539+CU539&gt;=11,Fixo/30*FZ$4+(CS539+CU539-10)*Crechee/30*FZ$4,0),IF(C536=2,IF(CT536+CT537+CT538+CT539+CV536+CV537+CV538+CV539=1,Cadeirante/30*FZ$4,IF(CT536+CT537+CT538+CT539+CV536+CV537+CV538+CV539=2,Fixo/30*FZ$4,IF(CT536+CT537+CT538+CT539+CV536+CV537+CV538+CV539&gt;2,Fixo/30*FZ$4+(CT536+CT537+CT538+CT539+CV536+CV537+CV538+CV539-2)*Cadeirante/30*FZ$4)))+(CS536+CS537+CS538+CU536+CU537+CU538)*Percapita/30*FZ$4+(CS539+CU539)*Crechee/30*FZ$4,IF(C536=1,IF(CS536+CS537+CS538+CT536+CT537+CT538+CU536+CU537+CU538+CV536+CV537+CV538&lt;=15,(CS536+CS537+CS538+CU536+CU537+CU538)*Percapita/30*FZ$4,IF(CS536+CS537+CS538+CT536+CT537+CT538+CU536+CU537+CU538+CV536+CV537+CV538&gt;=16,Fixo/30*FZ$4+(CS536+CS537+CS538+CT536+CT537+CT538+CU536+CU537+CU538+CV536+CV537-16)*Percapita/30*FZ$4))))))</f>
        <v>0</v>
      </c>
      <c r="GA536" s="177">
        <f>IF(C536=4,SUM(CW536+CW537+CW538+CY536+CY537+CY538)*Percapita/30*GA$4+(CX536+CX537+CX538+CZ536+CZ537+CZ538)*Cadeirante/30*GA$4,IF(C536=3,IF(CW539+CY539=10,Fixo/30*GA$4+(CW536+CW537+CW538+CY536+CY537+CY538)*Percapita/30*GA$4+(CX539+CZ539)*Cadeirante/30*GA$4,IF(CW539+CY539&lt;=9,(CW539+CY539)*Crechee/30*GA$4)+(CX539+CZ539)*Cadeirante/30*GA$4+(CW536+CW537+CW538+CY536+CY537+CY538)*Percapita/30*GA$4)+IF(CW539+CY539&gt;=11,Fixo/30*GA$4+(CW539+CY539-10)*Crechee/30*GA$4,0),IF(C536=2,IF(CX536+CX537+CX538+CX539+CZ536+CZ537+CZ538+CZ539=1,Cadeirante/30*GA$4,IF(CX536+CX537+CX538+CX539+CZ536+CZ537+CZ538+CZ539=2,Fixo/30*GA$4,IF(CX536+CX537+CX538+CX539+CZ536+CZ537+CZ538+CZ539&gt;2,Fixo/30*GA$4+(CX536+CX537+CX538+CX539+CZ536+CZ537+CZ538+CZ539-2)*Cadeirante/30*GA$4)))+(CW536+CW537+CW538+CY536+CY537+CY538)*Percapita/30*GA$4+(CW539+CY539)*Crechee/30*GA$4,IF(C536=1,IF(CW536+CW537+CW538+CX536+CX537+CX538+CY536+CY537+CY538+CZ536+CZ537+CZ538&lt;=15,(CW536+CW537+CW538+CY536+CY537+CY538)*Percapita/30*GA$4,IF(CW536+CW537+CW538+CX536+CX537+CX538+CY536+CY537+CY538+CZ536+CZ537+CZ538&gt;=16,Fixo/30*GA$4+(CW536+CW537+CW538+CX536+CX537+CX538+CY536+CY537+CY538+CZ536+CZ537-16)*Percapita/30*GA$4))))))</f>
        <v>0</v>
      </c>
      <c r="GB536" s="177">
        <f>IF(C536=4,SUM(DA536+DA537+DA538+DC536+DC537+DC538)*Percapita/30*GB$4+(DB536+DB537+DB538+DD536+DD537+DD538)*Cadeirante/30*GB$4,IF(C536=3,IF(DA539+DC539=10,Fixo/30*GB$4+(DA536+DA537+DA538+DC536+DC537+DC538)*Percapita/30*GB$4+(DB539+DD539)*Cadeirante/30*GB$4,IF(DA539+DC539&lt;=9,(DA539+DC539)*Crechee/30*GB$4)+(DB539+DD539)*Cadeirante/30*GB$4+(DA536+DA537+DA538+DC536+DC537+DC538)*Percapita/30*GB$4)+IF(DA539+DC539&gt;=11,Fixo/30*GB$4+(DA539+DC539-10)*Crechee/30*GB$4,0),IF(C536=2,IF(DB536+DB537+DB538+DB539+DD536+DD537+DD538+DD539=1,Cadeirante/30*GB$4,IF(DB536+DB537+DB538+DB539+DD536+DD537+DD538+DD539=2,Fixo/30*GB$4,IF(DB536+DB537+DB538+DB539+DD536+DD537+DD538+DD539&gt;2,Fixo/30*GB$4+(DB536+DB537+DB538+DB539+DD536+DD537+DD538+DD539-2)*Cadeirante/30*GB$4)))+(DA536+DA537+DA538+DC536+DC537+DC538)*Percapita/30*GB$4+(DA539+DC539)*Crechee/30*GB$4,IF(C536=1,IF(DA536+DA537+DA538+DB536+DB537+DB538+DC536+DC537+DC538+DD536+DD537+DD538&lt;=15,(DA536+DA537+DA538+DC536+DC537+DC538)*Percapita/30*GB$4,IF(DA536+DA537+DA538+DB536+DB537+DB538+DC536+DC537+DC538+DD536+DD537+DD538&gt;=16,Fixo/30*GB$4+(DA536+DA537+DA538+DB536+DB537+DB538+DC536+DC537+DC538+DD536+DD537-16)*Percapita/30*GB$4))))))</f>
        <v>0</v>
      </c>
      <c r="GC536" s="177">
        <f>IF(C536=4,SUM(DE536+DE537+DE538+DG536+DG537+DG538)*Percapita/30*GC$4+(DF536+DF537+DF538+DH536+DH537+DH538)*Cadeirante/30*GC$4,IF(C536=3,IF(DE539+DG539=10,Fixo/30*GC$4+(DE536+DE537+DE538+DG536+DG537+DG538)*Percapita/30*GC$4+(DF539+DH539)*Cadeirante/30*GC$4,IF(DE539+DG539&lt;=9,(DE539+DG539)*Crechee/30*GC$4)+(DF539+DH539)*Cadeirante/30*GC$4+(DE536+DE537+DE538+DG536+DG537+DG538)*Percapita/30*GC$4)+IF(DE539+DG539&gt;=11,Fixo/30*GC$4+(DE539+DG539-10)*Crechee/30*GC$4,0),IF(C536=2,IF(DF536+DF537+DF538+DF539+DH536+DH537+DH538+DH539=1,Cadeirante/30*GC$4,IF(DF536+DF537+DF538+DF539+DH536+DH537+DH538+DH539=2,Fixo/30*GC$4,IF(DF536+DF537+DF538+DF539+DH536+DH537+DH538+DH539&gt;2,Fixo/30*GC$4+(DF536+DF537+DF538+DF539+DH536+DH537+DH538+DH539-2)*Cadeirante/30*GC$4)))+(DE536+DE537+DE538+DG536+DG537+DG538)*Percapita/30*GC$4+(DE539+DG539)*Crechee/30*GC$4,IF(C536=1,IF(DE536+DE537+DE538+DF536+DF537+DF538+DG536+DG537+DG538+DH536+DH537+DH538&lt;=15,(DE536+DE537+DE538+DG536+DG537+DG538)*Percapita/30*GC$4,IF(DE536+DE537+DE538+DF536+DF537+DF538+DG536+DG537+DG538+DH536+DH537+DH538&gt;=16,Fixo/30*GC$4+(DE536+DE537+DE538+DF536+DF537+DF538+DG536+DG537+DG538+DH536+DH537-16)*Percapita/30*GC$4))))))</f>
        <v>0</v>
      </c>
      <c r="GD536" s="177">
        <f>IF(C536=4,SUM(DI536+DI537+DI538+DK536+DK537+DK538)*Percapita/30*GD$4+(DJ536+DJ537+DJ538+DL536+DL537+DL538)*Cadeirante/30*GD$4,IF(C536=3,IF(DI539+DK539=10,Fixo/30*GD$4+(DI536+DI537+DI538+DK536+DK537+DK538)*Percapita/30*GD$4+(DJ539+DL539)*Cadeirante/30*GD$4,IF(DI539+DK539&lt;=9,(DI539+DK539)*Crechee/30*GD$4)+(DJ539+DL539)*Cadeirante/30*GD$4+(DI536+DI537+DI538+DK536+DK537+DK538)*Percapita/30*GD$4)+IF(DI539+DK539&gt;=11,Fixo/30*GD$4+(DI539+DK539-10)*Crechee/30*GD$4,0),IF(C536=2,IF(DJ536+DJ537+DJ538+DJ539+DL536+DL537+DL538+DL539=1,Cadeirante/30*GD$4,IF(DJ536+DJ537+DJ538+DJ539+DL536+DL537+DL538+DL539=2,Fixo/30*GD$4,IF(DJ536+DJ537+DJ538+DJ539+DL536+DL537+DL538+DL539&gt;2,Fixo/30*GD$4+(DJ536+DJ537+DJ538+DJ539+DL536+DL537+DL538+DL539-2)*Cadeirante/30*GD$4)))+(DI536+DI537+DI538+DK536+DK537+DK538)*Percapita/30*GD$4+(DI539+DK539)*Crechee/30*GD$4,IF(C536=1,IF(DI536+DI537+DI538+DJ536+DJ537+DJ538+DK536+DK537+DK538+DL536+DL537+DL538&lt;=15,(DI536+DI537+DI538+DK536+DK537+DK538)*Percapita/30*GD$4,IF(DI536+DI537+DI538+DJ536+DJ537+DJ538+DK536+DK537+DK538+DL536+DL537+DL538&gt;=16,Fixo/30*GD$4+(DI536+DI537+DI538+DJ536+DJ537+DJ538+DK536+DK537+DK538+DL536+DL537-16)*Percapita/30*GD$4))))))</f>
        <v>0</v>
      </c>
      <c r="GE536" s="177">
        <f>IF(C536=4,SUM(DM536+DM537+DM538+DO536+DO537+DO538)*Percapita/30*GE$4+(DN536+DN537+DN538+DP536+DP537+DP538)*Cadeirante/30*GE$4,IF(C536=3,IF(DM539+DO539=10,Fixo/30*GE$4+(DM536+DM537+DM538+DO536+DO537+DO538)*Percapita/30*GE$4+(DN539+DP539)*Cadeirante/30*GE$4,IF(DM539+DO539&lt;=9,(DM539+DO539)*Crechee/30*GE$4)+(DN539+DP539)*Cadeirante/30*GE$4+(DM536+DM537+DM538+DO536+DO537+DO538)*Percapita/30*GE$4)+IF(DM539+DO539&gt;=11,Fixo/30*GE$4+(DM539+DO539-10)*Crechee/30*GE$4,0),IF(C536=2,IF(DN536+DN537+DN538+DN539+DP536+DP537+DP538+DP539=1,Cadeirante/30*GE$4,IF(DN536+DN537+DN538+DN539+DP536+DP537+DP538+DP539=2,Fixo/30*GE$4,IF(DN536+DN537+DN538+DN539+DP536+DP537+DP538+DP539&gt;2,Fixo/30*GE$4+(DN536+DN537+DN538+DN539+DP536+DP537+DP538+DP539-2)*Cadeirante/30*GE$4)))+(DM536+DM537+DM538+DO536+DO537+DO538)*Percapita/30*GE$4+(DM539+DO539)*Crechee/30*GE$4,IF(C536=1,IF(DM536+DM537+DM538+DN536+DN537+DN538+DO536+DO537+DO538+DP536+DP537+DP538&lt;=15,(DM536+DM537+DM538+DO536+DO537+DO538)*Percapita/30*GE$4,IF(DM536+DM537+DM538+DN536+DN537+DN538+DO536+DO537+DO538+DP536+DP537+DP538&gt;=16,Fixo/30*GE$4+(DM536+DM537+DM538+DN536+DN537+DN538+DO536+DO537+DO538+DP536+DP537-16)*Percapita/30*GE$4))))))</f>
        <v>0</v>
      </c>
      <c r="GF536" s="177">
        <f>IF(C536=4,SUM(DQ536+DQ537+DQ538+DS536+DS537+DS538)*Percapita/30*GF$4+(DR536+DR537+DR538+DT536+DT537+DT538)*Cadeirante/30*GF$4,IF(C536=3,IF(DQ539+DS539=10,Fixo/30*GF$4+(DQ536+DQ537+DQ538+DS536+DS537+DS538)*Percapita/30*GF$4+(DR539+DT539)*Cadeirante/30*GF$4,IF(DQ539+DS539&lt;=9,(DQ539+DS539)*Crechee/30*GF$4)+(DR539+DT539)*Cadeirante/30*GF$4+(DQ536+DQ537+DQ538+DS536+DS537+DS538)*Percapita/30*GF$4)+IF(DQ539+DS539&gt;=11,Fixo/30*GF$4+(DQ539+DS539-10)*Crechee/30*GF$4,0),IF(C536=2,IF(DR536+DR537+DR538+DR539+DT536+DT537+DT538+DT539=1,Cadeirante/30*GF$4,IF(DR536+DR537+DR538+DR539+DT536+DT537+DT538+DT539=2,Fixo/30*GF$4,IF(DR536+DR537+DR538+DR539+DT536+DT537+DT538+DT539&gt;2,Fixo/30*GF$4+(DR536+DR537+DR538+DR539+DT536+DT537+DT538+DT539-2)*Cadeirante/30*GF$4)))+(DQ536+DQ537+DQ538+DS536+DS537+DS538)*Percapita/30*GF$4+(DQ539+DS539)*Crechee/30*GF$4,IF(C536=1,IF(DQ536+DQ537+DQ538+DR536+DR537+DR538+DS536+DS537+DS538+DT536+DT537+DT538&lt;=15,(DQ536+DQ537+DQ538+DS536+DS537+DS538)*Percapita/30*GF$4,IF(DQ536+DQ537+DQ538+DR536+DR537+DR538+DS536+DS537+DS538+DT536+DT537+DT538&gt;=16,Fixo/30*GF$4+(DQ536+DQ537+DQ538+DR536+DR537+DR538+DS536+DS537+DS538+DT536+DT537-16)*Percapita/30*GF$4))))))</f>
        <v>0</v>
      </c>
      <c r="GG536" s="177">
        <f>IF(C536=4,SUM(DU536+DU537+DU538+DW536+DW537+DW538)*Percapita/30*GG$4+(DV536+DV537+DV538+DX536+DX537+DX538)*Cadeirante/30*GG$4,IF(C536=3,IF(DU539+DW539=10,Fixo/30*GG$4+(DU536+DU537+DU538+DW536+DW537+DW538)*Percapita/30*GG$4+(DV539+DX539)*Cadeirante/30*GG$4,IF(DU539+DW539&lt;=9,(DU539+DW539)*Crechee/30*GG$4)+(DV539+DX539)*Cadeirante/30*GG$4+(DU536+DU537+DU538+DW536+DW537+DW538)*Percapita/30*GG$4)+IF(DU539+DW539&gt;=11,Fixo/30*GG$4+(DU539+DW539-10)*Crechee/30*GG$4,0),IF(C536=2,IF(DV536+DV537+DV538+DV539+DX536+DX537+DX538+DX539=1,Cadeirante/30*GG$4,IF(DV536+DV537+DV538+DV539+DX536+DX537+DX538+DX539=2,Fixo/30*GG$4,IF(DV536+DV537+DV538+DV539+DX536+DX537+DX538+DX539&gt;2,Fixo/30*GG$4+(DV536+DV537+DV538+DV539+DX536+DX537+DX538+DX539-2)*Cadeirante/30*GG$4)))+(DU536+DU537+DU538+DW536+DW537+DW538)*Percapita/30*GG$4+(DU539+DW539)*Crechee/30*GG$4,IF(C536=1,IF(DU536+DU537+DU538+DV536+DV537+DV538+DW536+DW537+DW538+DX536+DX537+DX538&lt;=15,(DU536+DU537+DU538+DW536+DW537+DW538)*Percapita/30*GG$4,IF(DU536+DU537+DU538+DV536+DV537+DV538+DW536+DW537+DW538+DX536+DX537+DX538&gt;=16,Fixo/30*GG$4+(DU536+DU537+DU538+DV536+DV537+DV538+DW536+DW537+DW538+DX536+DX537-16)*Percapita/30*GG$4))))))</f>
        <v>0</v>
      </c>
      <c r="GH536" s="177">
        <f>IF(C536=4,SUM(DY536+DY537+DY538+EA536+EA537+EA538)*Percapita/30*GH$4+(DZ536+DZ537+DZ538+EB536+EB537+EB538)*Cadeirante/30*GH$4,IF(C536=3,IF(DY539+EA539=10,Fixo/30*GH$4+(DY536+DY537+DY538+EA536+EA537+EA538)*Percapita/30*GH$4+(DZ539+EB539)*Cadeirante/30*GH$4,IF(DY539+EA539&lt;=9,(DY539+EA539)*Crechee/30*GH$4)+(DZ539+EB539)*Cadeirante/30*GH$4+(DY536+DY537+DY538+EA536+EA537+EA538)*Percapita/30*GH$4)+IF(DY539+EA539&gt;=11,Fixo/30*GH$4+(DY539+EA539-10)*Crechee/30*GH$4,0),IF(C536=2,IF(DZ536+DZ537+DZ538+DZ539+EB536+EB537+EB538+EB539=1,Cadeirante/30*GH$4,IF(DZ536+DZ537+DZ538+DZ539+EB536+EB537+EB538+EB539=2,Fixo/30*GH$4,IF(DZ536+DZ537+DZ538+DZ539+EB536+EB537+EB538+EB539&gt;2,Fixo/30*GH$4+(DZ536+DZ537+DZ538+DZ539+EB536+EB537+EB538+EB539-2)*Cadeirante/30*GH$4)))+(DY536+DY537+DY538+EA536+EA537+EA538)*Percapita/30*GH$4+(DY539+EA539)*Crechee/30*GH$4,IF(C536=1,IF(DY536+DY537+DY538+DZ536+DZ537+DZ538+EA536+EA537+EA538+EB536+EB537+EB538&lt;=15,(DY536+DY537+DY538+EA536+EA537+EA538)*Percapita/30*GH$4,IF(DY536+DY537+DY538+DZ536+DZ537+DZ538+EA536+EA537+EA538+EB536+EB537+EB538&gt;=16,Fixo/30*GH$4+(DY536+DY537+DY538+DZ536+DZ537+DZ538+EA536+EA537+EA538+EB536+EB537-16)*Percapita/30*GH$4))))))</f>
        <v>0</v>
      </c>
      <c r="GI536" s="177">
        <f>IF(C536=4,SUM(EC536+EC537+EC538+EE536+EE537+EE538)*Percapita/30*GI$4+(ED536+ED537+ED538+EF536+EF537+EF538)*Cadeirante/30*GI$4,IF(C536=3,IF(EC539+EE539=10,Fixo/30*GI$4+(EC536+EC537+EC538+EE536+EE537+EE538)*Percapita/30*GI$4+(ED539+EF539)*Cadeirante/30*GI$4,IF(EC539+EE539&lt;=9,(EC539+EE539)*Crechee/30*GI$4)+(ED539+EF539)*Cadeirante/30*GI$4+(EC536+EC537+EC538+EE536+EE537+EE538)*Percapita/30*GI$4)+IF(EC539+EE539&gt;=11,Fixo/30*GI$4+(EC539+EE539-10)*Crechee/30*GI$4,0),IF(C536=2,IF(ED536+ED537+ED538+ED539+EF536+EF537+EF538+EF539=1,Cadeirante/30*GI$4,IF(ED536+ED537+ED538+ED539+EF536+EF537+EF538+EF539=2,Fixo/30*GI$4,IF(ED536+ED537+ED538+ED539+EF536+EF537+EF538+EF539&gt;2,Fixo/30*GI$4+(ED536+ED537+ED538+ED539+EF536+EF537+EF538+EF539-2)*Cadeirante/30*GI$4)))+(EC536+EC537+EC538+EE536+EE537+EE538)*Percapita/30*GI$4+(EC539+EE539)*Crechee/30*GI$4,IF(C536=1,IF(EC536+EC537+EC538+ED536+ED537+ED538+EE536+EE537+EE538+EF536+EF537+EF538&lt;=15,(EC536+EC537+EC538+EE536+EE537+EE538)*Percapita/30*GI$4,IF(EC536+EC537+EC538+ED536+ED537+ED538+EE536+EE537+EE538+EF536+EF537+EF538&gt;=16,Fixo/30*GI$4+(EC536+EC537+EC538+ED536+ED537+ED538+EE536+EE537+EE538+EF536+EF537-16)*Percapita/30*GI$4))))))</f>
        <v>0</v>
      </c>
      <c r="GJ536" s="177">
        <f>IF(C536=4,SUM(EG536+EG537+EG538+EI536+EI537+EI538)*Percapita/30*GJ$4+(EH536+EH537+EH538+EJ536+EJ537+EJ538)*Cadeirante/30*GJ$4,IF(C536=3,IF(EG539+EI539=10,Fixo/30*GJ$4+(EG536+EG537+EG538+EI536+EI537+EI538)*Percapita/30*GJ$4+(EH539+EJ539)*Cadeirante/30*GJ$4,IF(EG539+EI539&lt;=9,(EG539+EI539)*Crechee/30*GJ$4)+(EH539+EJ539)*Cadeirante/30*GJ$4+(EG536+EG537+EG538+EI536+EI537+EI538)*Percapita/30*GJ$4)+IF(EG539+EI539&gt;=11,Fixo/30*GJ$4+(EG539+EI539-10)*Crechee/30*GJ$4,0),IF(C536=2,IF(EH536+EH537+EH538+EH539+EJ536+EJ537+EJ538+EJ539=1,Cadeirante/30*GJ$4,IF(EH536+EH537+EH538+EH539+EJ536+EJ537+EJ538+EJ539=2,Fixo/30*GJ$4,IF(EH536+EH537+EH538+EH539+EJ536+EJ537+EJ538+EJ539&gt;2,Fixo/30*GJ$4+(EH536+EH537+EH538+EH539+EJ536+EJ537+EJ538+EJ539-2)*Cadeirante/30*GJ$4)))+(EG536+EG537+EG538+EI536+EI537+EI538)*Percapita/30*GJ$4+(EG539+EI539)*Crechee/30*GJ$4,IF(C536=1,IF(EG536+EG537+EG538+EH536+EH537+EH538+EI536+EI537+EI538+EJ536+EJ537+EJ538&lt;=15,(EG536+EG537+EG538+EI536+EI537+EI538)*Percapita/30*GJ$4,IF(EG536+EG537+EG538+EH536+EH537+EH538+EI536+EI537+EI538+EJ536+EJ537+EJ538&gt;=16,Fixo/30*GJ$4+(EG536+EG537+EG538+EH536+EH537+EH538+EI536+EI537+EI538+EJ536+EJ537-16)*Percapita/30*GJ$4))))))</f>
        <v>0</v>
      </c>
      <c r="GK536" s="178"/>
      <c r="GL536" s="103">
        <f t="shared" si="608"/>
        <v>0</v>
      </c>
      <c r="GM536" s="124"/>
      <c r="GN536" s="104">
        <f>SUMIF(V536:V539,"&lt;0")*Cadeirante/30*GN$4+SUMIF(X536:X539,"&lt;0")*Cadeirante/30*GN$4</f>
        <v>0</v>
      </c>
      <c r="GO536" s="104">
        <f>SUMIF(Z536:Z539,"&lt;0")*Cadeirante/30*GO$4+SUMIF(AB536:AB539,"&lt;0")*Cadeirante/30*GO$4</f>
        <v>0</v>
      </c>
      <c r="GP536" s="104">
        <f>SUMIF(AD536:AD539,"&lt;0")*Cadeirante/30*GP$4+SUMIF(AF536:AF539,"&lt;0")*Cadeirante/30*GP$4</f>
        <v>0</v>
      </c>
      <c r="GQ536" s="104">
        <f>SUMIF(AH536:AH539,"&lt;0")*Cadeirante/30*GQ$4+SUMIF(AJ536:AJ539,"&lt;0")*Cadeirante/30*GQ$4</f>
        <v>0</v>
      </c>
      <c r="GR536" s="104">
        <f>SUMIF(AL536:AL539,"&lt;0")*Cadeirante/30*GR$4+SUMIF(AN536:AN539,"&lt;0")*Cadeirante/30*GR$4</f>
        <v>0</v>
      </c>
      <c r="GS536" s="104">
        <f>SUMIF(AP536:AP539,"&lt;0")*Cadeirante/30*GS$4+SUMIF(AR536:AR539,"&lt;0")*Cadeirante/30*GS$4</f>
        <v>0</v>
      </c>
      <c r="GT536" s="104">
        <f>SUMIF(AT536:AT539,"&lt;0")*Cadeirante/30*GT$4+SUMIF(AV536:AV539,"&lt;0")*Cadeirante/30*GT$4</f>
        <v>0</v>
      </c>
      <c r="GU536" s="104">
        <f>SUMIF(AX536:AX539,"&lt;0")*Cadeirante/30*GU$4+SUMIF(AZ536:AZ539,"&lt;0")*Cadeirante/30*GU$4</f>
        <v>0</v>
      </c>
      <c r="GV536" s="104">
        <f>SUMIF(BB536:BB539,"&lt;0")*Cadeirante/30*GV$4+SUMIF(BD536:BD539,"&lt;0")*Cadeirante/30*GV$4</f>
        <v>0</v>
      </c>
      <c r="GW536" s="104">
        <f>SUMIF(BF536:BF539,"&lt;0")*Cadeirante/30*GW$4+SUMIF(BH536:BH539,"&lt;0")*Cadeirante/30*GW$4</f>
        <v>0</v>
      </c>
      <c r="GX536" s="104">
        <f>SUMIF(BJ536:BJ539,"&lt;0")*Cadeirante/30*GX$4+SUMIF(BL536:BL539,"&lt;0")*Cadeirante/30*GX$4</f>
        <v>0</v>
      </c>
      <c r="GY536" s="104">
        <f>SUMIF(BN536:BN539,"&lt;0")*Cadeirante/30*GY$4+SUMIF(BP536:BP539,"&lt;0")*Cadeirante/30*GY$4</f>
        <v>0</v>
      </c>
      <c r="GZ536" s="104">
        <f>SUMIF(BR536:BR539,"&lt;0")*Cadeirante/30*GZ$4+SUMIF(BT536:BT539,"&lt;0")*Cadeirante/30*GZ$4</f>
        <v>0</v>
      </c>
      <c r="HA536" s="104">
        <f>SUMIF(BV536:BV539,"&lt;0")*Cadeirante/30*HA$4+SUMIF(BX536:BX539,"&lt;0")*Cadeirante/30*HA$4</f>
        <v>0</v>
      </c>
      <c r="HB536" s="104">
        <f>SUMIF(BZ536:BZ539,"&lt;0")*Cadeirante/30*HB$4+SUMIF(CB536:CB539,"&lt;0")*Cadeirante/30*HB$4</f>
        <v>0</v>
      </c>
      <c r="HC536" s="104">
        <f>SUMIF(CD536:CD539,"&lt;0")*Cadeirante/30*HC$4+SUMIF(CF536:CF539,"&lt;0")*Cadeirante/30*HC$4</f>
        <v>0</v>
      </c>
      <c r="HD536" s="104">
        <f>SUMIF(CH536:CH539,"&lt;0")*Cadeirante/30*HD$4+SUMIF(CJ536:CJ539,"&lt;0")*Cadeirante/30*HD$4</f>
        <v>0</v>
      </c>
      <c r="HE536" s="104">
        <f>SUMIF(CL536:CL539,"&lt;0")*Cadeirante/30*HE$4+SUMIF(CN536:CN539,"&lt;0")*Cadeirante/30*HE$4</f>
        <v>0</v>
      </c>
      <c r="HF536" s="104">
        <f>SUMIF(CP536:CP539,"&lt;0")*Cadeirante/30*HF$4+SUMIF(CR536:CR539,"&lt;0")*Cadeirante/30*HF$4</f>
        <v>0</v>
      </c>
      <c r="HG536" s="104">
        <f>SUMIF(CT536:CT539,"&lt;0")*Cadeirante/30*HG$4+SUMIF(CV536:CV539,"&lt;0")*Cadeirante/30*HG$4</f>
        <v>0</v>
      </c>
      <c r="HH536" s="104">
        <f>SUMIF(CX536:CX539,"&lt;0")*Cadeirante/30*HH$4+SUMIF(CZ536:CZ539,"&lt;0")*Cadeirante/30*HH$4</f>
        <v>0</v>
      </c>
      <c r="HI536" s="104">
        <f>SUMIF(DB536:DB539,"&lt;0")*Cadeirante/30*HI$4+SUMIF(DD536:DD539,"&lt;0")*Cadeirante/30*HI$4</f>
        <v>0</v>
      </c>
      <c r="HJ536" s="104">
        <f>SUMIF(DF536:DF539,"&lt;0")*Cadeirante/30*HJ$4+SUMIF(DH536:DH539,"&lt;0")*Cadeirante/30*HJ$4</f>
        <v>0</v>
      </c>
      <c r="HK536" s="104">
        <f>SUMIF(DJ536:DJ539,"&lt;0")*Cadeirante/30*HK$4+SUMIF(DL536:DL539,"&lt;0")*Cadeirante/30*HK$4</f>
        <v>0</v>
      </c>
      <c r="HL536" s="104">
        <f>SUMIF(DN536:DN539,"&lt;0")*Cadeirante/30*HL$4+SUMIF(DP536:DP539,"&lt;0")*Cadeirante/30*HL$4</f>
        <v>0</v>
      </c>
      <c r="HM536" s="104">
        <f>SUMIF(DR536:DR539,"&lt;0")*Cadeirante/30*HM$4+SUMIF(DT536:DT539,"&lt;0")*Cadeirante/30*HM$4</f>
        <v>0</v>
      </c>
      <c r="HN536" s="104">
        <f>SUMIF(DV536:DV539,"&lt;0")*Cadeirante/30*HN$4+SUMIF(DX536:DX539,"&lt;0")*Cadeirante/30*HN$4</f>
        <v>0</v>
      </c>
      <c r="HO536" s="104">
        <f>SUMIF(DZ536:DZ539,"&lt;0")*Cadeirante/30*HO$4+SUMIF(EB536:EB539,"&lt;0")*Cadeirante/30*HO$4</f>
        <v>0</v>
      </c>
      <c r="HP536" s="104">
        <f>SUMIF(ED536:ED539,"&lt;0")*Cadeirante/30*HP$4+SUMIF(EF536:EF539,"&lt;0")*Cadeirante/30*HP$4</f>
        <v>0</v>
      </c>
      <c r="HQ536" s="64"/>
      <c r="HR536" s="64"/>
      <c r="HS536" s="64"/>
      <c r="HT536" s="64"/>
      <c r="HU536" s="64"/>
      <c r="HV536" s="64"/>
      <c r="HW536" s="176">
        <v>17629.309999999998</v>
      </c>
      <c r="HX536" s="64"/>
      <c r="HY536" s="280">
        <f>IF(ISTEXT(EM536), VALUE(EM536), EM536)</f>
        <v>706.255</v>
      </c>
      <c r="HZ536" s="280">
        <f>IF(ISTEXT(EN536), VALUE(EN536), EN536)</f>
        <v>0</v>
      </c>
      <c r="IA536" s="280">
        <f>IF(ISTEXT(EO536), VALUE(EO536), EO536)</f>
        <v>0</v>
      </c>
      <c r="IB536" s="64" t="b">
        <f>HW536=FE536</f>
        <v>0</v>
      </c>
      <c r="IC536" s="64"/>
    </row>
    <row r="537" spans="1:237" s="106" customFormat="1" ht="22.5" customHeight="1" x14ac:dyDescent="0.25">
      <c r="A537" s="368" t="s">
        <v>3679</v>
      </c>
      <c r="B537" s="369" t="s">
        <v>3680</v>
      </c>
      <c r="C537" s="370" t="s">
        <v>3233</v>
      </c>
      <c r="D537" s="371" t="s">
        <v>3656</v>
      </c>
      <c r="E537" s="371" t="s">
        <v>3681</v>
      </c>
      <c r="F537" s="372" t="s">
        <v>3224</v>
      </c>
      <c r="G537" s="372" t="s">
        <v>3225</v>
      </c>
      <c r="H537" s="373" t="s">
        <v>1318</v>
      </c>
      <c r="I537" s="374" t="s">
        <v>3682</v>
      </c>
      <c r="J537" s="421" t="s">
        <v>3231</v>
      </c>
      <c r="K537" s="421" t="s">
        <v>3234</v>
      </c>
      <c r="L537" s="329">
        <f>CONTINUA!BV537</f>
        <v>0</v>
      </c>
      <c r="M537" s="329">
        <f>CONTINUA!BW537</f>
        <v>0</v>
      </c>
      <c r="N537" s="895"/>
      <c r="O537" s="896" t="s">
        <v>4047</v>
      </c>
      <c r="P537" s="897" t="s">
        <v>4035</v>
      </c>
      <c r="Q537" s="400">
        <v>73</v>
      </c>
      <c r="R537" s="401"/>
      <c r="S537" s="400">
        <v>10</v>
      </c>
      <c r="T537" s="401"/>
      <c r="U537" s="400"/>
      <c r="V537" s="401"/>
      <c r="W537" s="400"/>
      <c r="X537" s="401"/>
      <c r="Y537" s="400"/>
      <c r="Z537" s="401"/>
      <c r="AA537" s="400"/>
      <c r="AB537" s="401"/>
      <c r="AC537" s="400"/>
      <c r="AD537" s="401"/>
      <c r="AE537" s="400"/>
      <c r="AF537" s="401"/>
      <c r="AG537" s="400"/>
      <c r="AH537" s="401"/>
      <c r="AI537" s="400"/>
      <c r="AJ537" s="401"/>
      <c r="AK537" s="400"/>
      <c r="AL537" s="401"/>
      <c r="AM537" s="400"/>
      <c r="AN537" s="401"/>
      <c r="AO537" s="400"/>
      <c r="AP537" s="401"/>
      <c r="AQ537" s="400"/>
      <c r="AR537" s="401"/>
      <c r="AS537" s="400"/>
      <c r="AT537" s="401"/>
      <c r="AU537" s="400"/>
      <c r="AV537" s="401"/>
      <c r="AW537" s="400"/>
      <c r="AX537" s="401"/>
      <c r="AY537" s="400"/>
      <c r="AZ537" s="401"/>
      <c r="BA537" s="400"/>
      <c r="BB537" s="401"/>
      <c r="BC537" s="400"/>
      <c r="BD537" s="401"/>
      <c r="BE537" s="400"/>
      <c r="BF537" s="401"/>
      <c r="BG537" s="400"/>
      <c r="BH537" s="401"/>
      <c r="BI537" s="400"/>
      <c r="BJ537" s="401"/>
      <c r="BK537" s="400"/>
      <c r="BL537" s="401"/>
      <c r="BM537" s="400"/>
      <c r="BN537" s="401"/>
      <c r="BO537" s="400"/>
      <c r="BP537" s="401"/>
      <c r="BQ537" s="400"/>
      <c r="BR537" s="401"/>
      <c r="BS537" s="400"/>
      <c r="BT537" s="401"/>
      <c r="BU537" s="400"/>
      <c r="BV537" s="401"/>
      <c r="BW537" s="400"/>
      <c r="BX537" s="401"/>
      <c r="BY537" s="400"/>
      <c r="BZ537" s="401"/>
      <c r="CA537" s="400"/>
      <c r="CB537" s="401"/>
      <c r="CC537" s="400"/>
      <c r="CD537" s="401"/>
      <c r="CE537" s="400"/>
      <c r="CF537" s="401"/>
      <c r="CG537" s="400"/>
      <c r="CH537" s="401"/>
      <c r="CI537" s="400"/>
      <c r="CJ537" s="401"/>
      <c r="CK537" s="400"/>
      <c r="CL537" s="401"/>
      <c r="CM537" s="400"/>
      <c r="CN537" s="401"/>
      <c r="CO537" s="400"/>
      <c r="CP537" s="401"/>
      <c r="CQ537" s="400"/>
      <c r="CR537" s="401"/>
      <c r="CS537" s="400"/>
      <c r="CT537" s="401"/>
      <c r="CU537" s="400"/>
      <c r="CV537" s="401"/>
      <c r="CW537" s="400"/>
      <c r="CX537" s="401"/>
      <c r="CY537" s="400"/>
      <c r="CZ537" s="401"/>
      <c r="DA537" s="400"/>
      <c r="DB537" s="401"/>
      <c r="DC537" s="400"/>
      <c r="DD537" s="401"/>
      <c r="DE537" s="400"/>
      <c r="DF537" s="401"/>
      <c r="DG537" s="400"/>
      <c r="DH537" s="401"/>
      <c r="DI537" s="400"/>
      <c r="DJ537" s="401"/>
      <c r="DK537" s="400"/>
      <c r="DL537" s="401"/>
      <c r="DM537" s="400"/>
      <c r="DN537" s="401"/>
      <c r="DO537" s="400"/>
      <c r="DP537" s="401"/>
      <c r="DQ537" s="400"/>
      <c r="DR537" s="401"/>
      <c r="DS537" s="400"/>
      <c r="DT537" s="401"/>
      <c r="DU537" s="400"/>
      <c r="DV537" s="401"/>
      <c r="DW537" s="400"/>
      <c r="DX537" s="401"/>
      <c r="DY537" s="400"/>
      <c r="DZ537" s="401"/>
      <c r="EA537" s="400"/>
      <c r="EB537" s="401"/>
      <c r="EC537" s="400"/>
      <c r="ED537" s="401"/>
      <c r="EE537" s="400"/>
      <c r="EF537" s="401"/>
      <c r="EG537" s="400"/>
      <c r="EH537" s="401"/>
      <c r="EI537" s="400"/>
      <c r="EJ537" s="447"/>
      <c r="EK537" s="511"/>
      <c r="EL537" s="514"/>
      <c r="EM537" s="448"/>
      <c r="EN537" s="344"/>
      <c r="EO537" s="345"/>
      <c r="EP537" s="171">
        <f t="shared" si="601"/>
        <v>73</v>
      </c>
      <c r="EQ537" s="171">
        <f t="shared" si="602"/>
        <v>0</v>
      </c>
      <c r="ER537" s="171">
        <f t="shared" si="603"/>
        <v>10</v>
      </c>
      <c r="ES537" s="171">
        <f t="shared" si="604"/>
        <v>0</v>
      </c>
      <c r="ET537" s="171">
        <f t="shared" si="605"/>
        <v>0</v>
      </c>
      <c r="EU537" s="171">
        <f t="shared" si="606"/>
        <v>0</v>
      </c>
      <c r="EV537" s="172">
        <f t="shared" si="607"/>
        <v>83</v>
      </c>
      <c r="EW537" s="173"/>
      <c r="EX537" s="248">
        <f t="shared" si="619"/>
        <v>0</v>
      </c>
      <c r="EY537" s="174">
        <f>(L537*regular)+(M537*Cadeirantee)</f>
        <v>0</v>
      </c>
      <c r="EZ537" s="249">
        <f>SUMIF(FG537:GJ537,"&gt;0")</f>
        <v>0</v>
      </c>
      <c r="FA537" s="249">
        <f>SUMIF(FG537:GJ537,"&lt;0")+SUMIF(GN537:HP537,"&lt;0")</f>
        <v>0</v>
      </c>
      <c r="FB537" s="174">
        <v>0</v>
      </c>
      <c r="FC537" s="126">
        <f>N537*km*'VALORES TABELA'!$B$13</f>
        <v>0</v>
      </c>
      <c r="FD537" s="250">
        <f t="shared" ref="FD537:FD540" si="620">GL537</f>
        <v>0</v>
      </c>
      <c r="FE537" s="105"/>
      <c r="FF537" s="119"/>
      <c r="FG537" s="119"/>
      <c r="FH537" s="119"/>
      <c r="FI537" s="119"/>
      <c r="FJ537" s="119"/>
      <c r="FK537" s="119"/>
      <c r="FL537" s="119"/>
      <c r="FM537" s="119"/>
      <c r="FN537" s="119"/>
      <c r="FO537" s="119"/>
      <c r="FP537" s="119"/>
      <c r="FQ537" s="119"/>
      <c r="FR537" s="119"/>
      <c r="FS537" s="119"/>
      <c r="FT537" s="119"/>
      <c r="FU537" s="119"/>
      <c r="FV537" s="119"/>
      <c r="FW537" s="119"/>
      <c r="FX537" s="119"/>
      <c r="FY537" s="119"/>
      <c r="FZ537" s="119"/>
      <c r="GA537" s="119"/>
      <c r="GB537" s="119"/>
      <c r="GC537" s="119"/>
      <c r="GD537" s="119"/>
      <c r="GE537" s="119"/>
      <c r="GF537" s="119"/>
      <c r="GG537" s="119"/>
      <c r="GH537" s="119"/>
      <c r="GI537" s="119"/>
      <c r="GJ537" s="119"/>
      <c r="GK537" s="251"/>
      <c r="GL537" s="103">
        <f t="shared" si="608"/>
        <v>0</v>
      </c>
      <c r="GM537" s="124"/>
      <c r="GN537" s="104"/>
      <c r="GO537" s="104"/>
      <c r="GP537" s="104"/>
      <c r="GQ537" s="104"/>
      <c r="GR537" s="104"/>
      <c r="GS537" s="104"/>
      <c r="GT537" s="104"/>
      <c r="GU537" s="104"/>
      <c r="GV537" s="104"/>
      <c r="GW537" s="104"/>
      <c r="GX537" s="104"/>
      <c r="GY537" s="104"/>
      <c r="GZ537" s="104"/>
      <c r="HA537" s="104"/>
      <c r="HB537" s="104"/>
      <c r="HC537" s="104"/>
      <c r="HD537" s="104"/>
      <c r="HE537" s="104"/>
      <c r="HF537" s="104"/>
      <c r="HG537" s="104"/>
      <c r="HH537" s="104"/>
      <c r="HI537" s="104"/>
      <c r="HJ537" s="104"/>
      <c r="HK537" s="104"/>
      <c r="HL537" s="104"/>
      <c r="HM537" s="104"/>
      <c r="HN537" s="104"/>
      <c r="HO537" s="104"/>
      <c r="HP537" s="104"/>
      <c r="HQ537" s="64"/>
      <c r="HR537" s="64"/>
      <c r="HS537" s="64"/>
      <c r="HT537" s="64"/>
      <c r="HU537" s="64"/>
      <c r="HV537" s="64"/>
      <c r="HW537" s="105"/>
      <c r="HX537" s="64"/>
      <c r="HY537" s="280">
        <f t="shared" ref="HY537:HY540" si="621">IF(ISTEXT(EM537), VALUE(EM537), EM537)</f>
        <v>0</v>
      </c>
      <c r="HZ537" s="280">
        <f t="shared" ref="HZ537:HZ540" si="622">IF(ISTEXT(EN537), VALUE(EN537), EN537)</f>
        <v>0</v>
      </c>
      <c r="IA537" s="280">
        <f t="shared" ref="IA537:IA540" si="623">IF(ISTEXT(EO537), VALUE(EO537), EO537)</f>
        <v>0</v>
      </c>
      <c r="IB537" s="64"/>
      <c r="IC537" s="64"/>
    </row>
    <row r="538" spans="1:237" s="106" customFormat="1" ht="22.5" customHeight="1" x14ac:dyDescent="0.25">
      <c r="A538" s="368" t="s">
        <v>3679</v>
      </c>
      <c r="B538" s="369" t="s">
        <v>3680</v>
      </c>
      <c r="C538" s="375" t="s">
        <v>3233</v>
      </c>
      <c r="D538" s="371" t="s">
        <v>3656</v>
      </c>
      <c r="E538" s="371" t="s">
        <v>3681</v>
      </c>
      <c r="F538" s="376" t="s">
        <v>3224</v>
      </c>
      <c r="G538" s="376" t="s">
        <v>3225</v>
      </c>
      <c r="H538" s="373" t="s">
        <v>1318</v>
      </c>
      <c r="I538" s="374" t="s">
        <v>3682</v>
      </c>
      <c r="J538" s="421" t="s">
        <v>3231</v>
      </c>
      <c r="K538" s="422" t="s">
        <v>3235</v>
      </c>
      <c r="L538" s="329">
        <f>CONTINUA!BV538</f>
        <v>0</v>
      </c>
      <c r="M538" s="329">
        <f>CONTINUA!BW538</f>
        <v>0</v>
      </c>
      <c r="N538" s="895"/>
      <c r="O538" s="896" t="s">
        <v>4047</v>
      </c>
      <c r="P538" s="897" t="s">
        <v>4035</v>
      </c>
      <c r="Q538" s="400"/>
      <c r="R538" s="401"/>
      <c r="S538" s="400"/>
      <c r="T538" s="401"/>
      <c r="U538" s="400"/>
      <c r="V538" s="401"/>
      <c r="W538" s="400"/>
      <c r="X538" s="401"/>
      <c r="Y538" s="400"/>
      <c r="Z538" s="401"/>
      <c r="AA538" s="400"/>
      <c r="AB538" s="401"/>
      <c r="AC538" s="400"/>
      <c r="AD538" s="401"/>
      <c r="AE538" s="400"/>
      <c r="AF538" s="401"/>
      <c r="AG538" s="400"/>
      <c r="AH538" s="401"/>
      <c r="AI538" s="400"/>
      <c r="AJ538" s="401"/>
      <c r="AK538" s="400"/>
      <c r="AL538" s="401"/>
      <c r="AM538" s="400"/>
      <c r="AN538" s="401"/>
      <c r="AO538" s="400"/>
      <c r="AP538" s="401"/>
      <c r="AQ538" s="400"/>
      <c r="AR538" s="401"/>
      <c r="AS538" s="400"/>
      <c r="AT538" s="401"/>
      <c r="AU538" s="400"/>
      <c r="AV538" s="401"/>
      <c r="AW538" s="400"/>
      <c r="AX538" s="401"/>
      <c r="AY538" s="400"/>
      <c r="AZ538" s="401"/>
      <c r="BA538" s="400"/>
      <c r="BB538" s="401"/>
      <c r="BC538" s="400"/>
      <c r="BD538" s="401"/>
      <c r="BE538" s="400"/>
      <c r="BF538" s="401"/>
      <c r="BG538" s="400"/>
      <c r="BH538" s="401"/>
      <c r="BI538" s="400"/>
      <c r="BJ538" s="401"/>
      <c r="BK538" s="400"/>
      <c r="BL538" s="401"/>
      <c r="BM538" s="400"/>
      <c r="BN538" s="401"/>
      <c r="BO538" s="400"/>
      <c r="BP538" s="401"/>
      <c r="BQ538" s="400"/>
      <c r="BR538" s="401"/>
      <c r="BS538" s="400"/>
      <c r="BT538" s="401"/>
      <c r="BU538" s="400"/>
      <c r="BV538" s="401"/>
      <c r="BW538" s="400"/>
      <c r="BX538" s="401"/>
      <c r="BY538" s="400"/>
      <c r="BZ538" s="401"/>
      <c r="CA538" s="400"/>
      <c r="CB538" s="401"/>
      <c r="CC538" s="400"/>
      <c r="CD538" s="401"/>
      <c r="CE538" s="400"/>
      <c r="CF538" s="401"/>
      <c r="CG538" s="400"/>
      <c r="CH538" s="401"/>
      <c r="CI538" s="400"/>
      <c r="CJ538" s="401"/>
      <c r="CK538" s="400"/>
      <c r="CL538" s="401"/>
      <c r="CM538" s="400"/>
      <c r="CN538" s="401"/>
      <c r="CO538" s="400"/>
      <c r="CP538" s="401"/>
      <c r="CQ538" s="400"/>
      <c r="CR538" s="401"/>
      <c r="CS538" s="400"/>
      <c r="CT538" s="401"/>
      <c r="CU538" s="400"/>
      <c r="CV538" s="401"/>
      <c r="CW538" s="400"/>
      <c r="CX538" s="401"/>
      <c r="CY538" s="400"/>
      <c r="CZ538" s="401"/>
      <c r="DA538" s="400"/>
      <c r="DB538" s="401"/>
      <c r="DC538" s="400"/>
      <c r="DD538" s="401"/>
      <c r="DE538" s="400"/>
      <c r="DF538" s="401"/>
      <c r="DG538" s="400"/>
      <c r="DH538" s="401"/>
      <c r="DI538" s="400"/>
      <c r="DJ538" s="401"/>
      <c r="DK538" s="400"/>
      <c r="DL538" s="401"/>
      <c r="DM538" s="400"/>
      <c r="DN538" s="401"/>
      <c r="DO538" s="400"/>
      <c r="DP538" s="401"/>
      <c r="DQ538" s="400"/>
      <c r="DR538" s="401"/>
      <c r="DS538" s="400"/>
      <c r="DT538" s="401"/>
      <c r="DU538" s="400"/>
      <c r="DV538" s="401"/>
      <c r="DW538" s="400"/>
      <c r="DX538" s="401"/>
      <c r="DY538" s="400"/>
      <c r="DZ538" s="401"/>
      <c r="EA538" s="400"/>
      <c r="EB538" s="401"/>
      <c r="EC538" s="400"/>
      <c r="ED538" s="401"/>
      <c r="EE538" s="400"/>
      <c r="EF538" s="401"/>
      <c r="EG538" s="400"/>
      <c r="EH538" s="401"/>
      <c r="EI538" s="400"/>
      <c r="EJ538" s="447"/>
      <c r="EK538" s="511"/>
      <c r="EL538" s="514"/>
      <c r="EM538" s="448"/>
      <c r="EN538" s="344"/>
      <c r="EO538" s="345"/>
      <c r="EP538" s="171">
        <f t="shared" si="601"/>
        <v>0</v>
      </c>
      <c r="EQ538" s="171">
        <f t="shared" si="602"/>
        <v>0</v>
      </c>
      <c r="ER538" s="171">
        <f t="shared" si="603"/>
        <v>0</v>
      </c>
      <c r="ES538" s="171">
        <f t="shared" si="604"/>
        <v>0</v>
      </c>
      <c r="ET538" s="171">
        <f t="shared" si="605"/>
        <v>0</v>
      </c>
      <c r="EU538" s="171">
        <f t="shared" si="606"/>
        <v>0</v>
      </c>
      <c r="EV538" s="172">
        <f t="shared" si="607"/>
        <v>0</v>
      </c>
      <c r="EW538" s="125"/>
      <c r="EX538" s="248">
        <f t="shared" si="619"/>
        <v>0</v>
      </c>
      <c r="EY538" s="174">
        <f>(L538*regular)+(M538*Cadeirantee)</f>
        <v>0</v>
      </c>
      <c r="EZ538" s="249">
        <f>SUMIF(FG538:GJ538,"&gt;0")</f>
        <v>0</v>
      </c>
      <c r="FA538" s="249">
        <f>SUMIF(FG538:GJ538,"&lt;0")+SUMIF(GN538:HP538,"&lt;0")</f>
        <v>0</v>
      </c>
      <c r="FB538" s="174">
        <v>0</v>
      </c>
      <c r="FC538" s="126">
        <f>N538*km*'VALORES TABELA'!$B$13</f>
        <v>0</v>
      </c>
      <c r="FD538" s="250">
        <f t="shared" si="620"/>
        <v>0</v>
      </c>
      <c r="FE538" s="105"/>
      <c r="FF538" s="108"/>
      <c r="FG538" s="108"/>
      <c r="FH538" s="108"/>
      <c r="FI538" s="108"/>
      <c r="FJ538" s="108"/>
      <c r="FK538" s="108"/>
      <c r="FL538" s="108"/>
      <c r="FM538" s="108"/>
      <c r="FN538" s="108"/>
      <c r="FO538" s="108"/>
      <c r="FP538" s="108"/>
      <c r="FQ538" s="108"/>
      <c r="FR538" s="108"/>
      <c r="FS538" s="108"/>
      <c r="FT538" s="108"/>
      <c r="FU538" s="108"/>
      <c r="FV538" s="108"/>
      <c r="FW538" s="108"/>
      <c r="FX538" s="108"/>
      <c r="FY538" s="108"/>
      <c r="FZ538" s="108"/>
      <c r="GA538" s="108"/>
      <c r="GB538" s="108"/>
      <c r="GC538" s="108"/>
      <c r="GD538" s="108"/>
      <c r="GE538" s="108"/>
      <c r="GF538" s="108"/>
      <c r="GG538" s="108"/>
      <c r="GH538" s="108"/>
      <c r="GI538" s="108"/>
      <c r="GJ538" s="108"/>
      <c r="GK538" s="251"/>
      <c r="GL538" s="103">
        <f t="shared" si="608"/>
        <v>0</v>
      </c>
      <c r="GM538" s="124"/>
      <c r="GN538" s="104"/>
      <c r="GO538" s="104"/>
      <c r="GP538" s="104"/>
      <c r="GQ538" s="104"/>
      <c r="GR538" s="104"/>
      <c r="GS538" s="104"/>
      <c r="GT538" s="104"/>
      <c r="GU538" s="104"/>
      <c r="GV538" s="104"/>
      <c r="GW538" s="104"/>
      <c r="GX538" s="104"/>
      <c r="GY538" s="104"/>
      <c r="GZ538" s="104"/>
      <c r="HA538" s="104"/>
      <c r="HB538" s="104"/>
      <c r="HC538" s="104"/>
      <c r="HD538" s="104"/>
      <c r="HE538" s="104"/>
      <c r="HF538" s="104"/>
      <c r="HG538" s="104"/>
      <c r="HH538" s="104"/>
      <c r="HI538" s="104"/>
      <c r="HJ538" s="104"/>
      <c r="HK538" s="104"/>
      <c r="HL538" s="104"/>
      <c r="HM538" s="104"/>
      <c r="HN538" s="104"/>
      <c r="HO538" s="104"/>
      <c r="HP538" s="104"/>
      <c r="HQ538" s="64"/>
      <c r="HR538" s="64"/>
      <c r="HS538" s="64"/>
      <c r="HT538" s="64"/>
      <c r="HU538" s="64"/>
      <c r="HV538" s="64"/>
      <c r="HW538" s="105"/>
      <c r="HX538" s="64"/>
      <c r="HY538" s="280">
        <f t="shared" si="621"/>
        <v>0</v>
      </c>
      <c r="HZ538" s="280">
        <f t="shared" si="622"/>
        <v>0</v>
      </c>
      <c r="IA538" s="280">
        <f t="shared" si="623"/>
        <v>0</v>
      </c>
      <c r="IB538" s="64"/>
      <c r="IC538" s="64"/>
    </row>
    <row r="539" spans="1:237" s="106" customFormat="1" ht="22.5" customHeight="1" x14ac:dyDescent="0.25">
      <c r="A539" s="368" t="s">
        <v>3679</v>
      </c>
      <c r="B539" s="369" t="s">
        <v>3680</v>
      </c>
      <c r="C539" s="375" t="s">
        <v>3233</v>
      </c>
      <c r="D539" s="371" t="s">
        <v>3656</v>
      </c>
      <c r="E539" s="371" t="s">
        <v>3681</v>
      </c>
      <c r="F539" s="376" t="s">
        <v>3224</v>
      </c>
      <c r="G539" s="376" t="s">
        <v>3225</v>
      </c>
      <c r="H539" s="373" t="s">
        <v>1318</v>
      </c>
      <c r="I539" s="374" t="s">
        <v>3682</v>
      </c>
      <c r="J539" s="421" t="s">
        <v>3231</v>
      </c>
      <c r="K539" s="423" t="s">
        <v>3236</v>
      </c>
      <c r="L539" s="329">
        <f>CONTINUA!BV539</f>
        <v>0</v>
      </c>
      <c r="M539" s="329">
        <f>CONTINUA!BW539</f>
        <v>0</v>
      </c>
      <c r="N539" s="895"/>
      <c r="O539" s="896" t="s">
        <v>4047</v>
      </c>
      <c r="P539" s="897" t="s">
        <v>4035</v>
      </c>
      <c r="Q539" s="400"/>
      <c r="R539" s="401"/>
      <c r="S539" s="400"/>
      <c r="T539" s="401"/>
      <c r="U539" s="400"/>
      <c r="V539" s="401"/>
      <c r="W539" s="400"/>
      <c r="X539" s="401"/>
      <c r="Y539" s="400"/>
      <c r="Z539" s="401"/>
      <c r="AA539" s="400"/>
      <c r="AB539" s="401"/>
      <c r="AC539" s="400"/>
      <c r="AD539" s="401"/>
      <c r="AE539" s="400"/>
      <c r="AF539" s="401"/>
      <c r="AG539" s="400"/>
      <c r="AH539" s="401"/>
      <c r="AI539" s="400"/>
      <c r="AJ539" s="401"/>
      <c r="AK539" s="400"/>
      <c r="AL539" s="401"/>
      <c r="AM539" s="400"/>
      <c r="AN539" s="401"/>
      <c r="AO539" s="400"/>
      <c r="AP539" s="401"/>
      <c r="AQ539" s="400"/>
      <c r="AR539" s="401"/>
      <c r="AS539" s="400"/>
      <c r="AT539" s="401"/>
      <c r="AU539" s="400"/>
      <c r="AV539" s="401"/>
      <c r="AW539" s="400"/>
      <c r="AX539" s="401"/>
      <c r="AY539" s="400"/>
      <c r="AZ539" s="401"/>
      <c r="BA539" s="400"/>
      <c r="BB539" s="401"/>
      <c r="BC539" s="400"/>
      <c r="BD539" s="401"/>
      <c r="BE539" s="400"/>
      <c r="BF539" s="401"/>
      <c r="BG539" s="400"/>
      <c r="BH539" s="401"/>
      <c r="BI539" s="400"/>
      <c r="BJ539" s="401"/>
      <c r="BK539" s="400"/>
      <c r="BL539" s="401"/>
      <c r="BM539" s="400"/>
      <c r="BN539" s="401"/>
      <c r="BO539" s="400"/>
      <c r="BP539" s="401"/>
      <c r="BQ539" s="400"/>
      <c r="BR539" s="401"/>
      <c r="BS539" s="400"/>
      <c r="BT539" s="401"/>
      <c r="BU539" s="400"/>
      <c r="BV539" s="401"/>
      <c r="BW539" s="400"/>
      <c r="BX539" s="401"/>
      <c r="BY539" s="400"/>
      <c r="BZ539" s="401"/>
      <c r="CA539" s="400"/>
      <c r="CB539" s="401"/>
      <c r="CC539" s="400"/>
      <c r="CD539" s="401"/>
      <c r="CE539" s="400"/>
      <c r="CF539" s="401"/>
      <c r="CG539" s="400"/>
      <c r="CH539" s="401"/>
      <c r="CI539" s="400"/>
      <c r="CJ539" s="401"/>
      <c r="CK539" s="400"/>
      <c r="CL539" s="401"/>
      <c r="CM539" s="400"/>
      <c r="CN539" s="401"/>
      <c r="CO539" s="400"/>
      <c r="CP539" s="401"/>
      <c r="CQ539" s="400"/>
      <c r="CR539" s="401"/>
      <c r="CS539" s="400"/>
      <c r="CT539" s="401"/>
      <c r="CU539" s="400"/>
      <c r="CV539" s="401"/>
      <c r="CW539" s="400"/>
      <c r="CX539" s="401"/>
      <c r="CY539" s="400"/>
      <c r="CZ539" s="401"/>
      <c r="DA539" s="400"/>
      <c r="DB539" s="401"/>
      <c r="DC539" s="400"/>
      <c r="DD539" s="401"/>
      <c r="DE539" s="400"/>
      <c r="DF539" s="401"/>
      <c r="DG539" s="400"/>
      <c r="DH539" s="401"/>
      <c r="DI539" s="400"/>
      <c r="DJ539" s="401"/>
      <c r="DK539" s="400"/>
      <c r="DL539" s="401"/>
      <c r="DM539" s="400"/>
      <c r="DN539" s="401"/>
      <c r="DO539" s="400"/>
      <c r="DP539" s="401"/>
      <c r="DQ539" s="400"/>
      <c r="DR539" s="401"/>
      <c r="DS539" s="400"/>
      <c r="DT539" s="401"/>
      <c r="DU539" s="400"/>
      <c r="DV539" s="401"/>
      <c r="DW539" s="400"/>
      <c r="DX539" s="401"/>
      <c r="DY539" s="400"/>
      <c r="DZ539" s="401"/>
      <c r="EA539" s="400"/>
      <c r="EB539" s="401"/>
      <c r="EC539" s="400"/>
      <c r="ED539" s="401"/>
      <c r="EE539" s="400"/>
      <c r="EF539" s="401"/>
      <c r="EG539" s="400"/>
      <c r="EH539" s="401"/>
      <c r="EI539" s="400"/>
      <c r="EJ539" s="447"/>
      <c r="EK539" s="511"/>
      <c r="EL539" s="514"/>
      <c r="EM539" s="448"/>
      <c r="EN539" s="344"/>
      <c r="EO539" s="345"/>
      <c r="EP539" s="171">
        <f t="shared" si="601"/>
        <v>0</v>
      </c>
      <c r="EQ539" s="171">
        <f t="shared" si="602"/>
        <v>0</v>
      </c>
      <c r="ER539" s="171">
        <f t="shared" si="603"/>
        <v>0</v>
      </c>
      <c r="ES539" s="171">
        <f t="shared" si="604"/>
        <v>0</v>
      </c>
      <c r="ET539" s="171">
        <f t="shared" si="605"/>
        <v>0</v>
      </c>
      <c r="EU539" s="171">
        <f t="shared" si="606"/>
        <v>0</v>
      </c>
      <c r="EV539" s="172">
        <f t="shared" si="607"/>
        <v>0</v>
      </c>
      <c r="EW539" s="127"/>
      <c r="EX539" s="248">
        <f t="shared" si="619"/>
        <v>0</v>
      </c>
      <c r="EY539" s="174">
        <f>(L539*regular)+(M539*Cadeirantee)</f>
        <v>0</v>
      </c>
      <c r="EZ539" s="249">
        <f>SUMIF(FG539:GJ539,"&gt;0")</f>
        <v>0</v>
      </c>
      <c r="FA539" s="249">
        <f>SUMIF(FG539:GJ539,"&lt;0")+SUMIF(GN539:HP539,"&lt;0")</f>
        <v>0</v>
      </c>
      <c r="FB539" s="174">
        <v>0</v>
      </c>
      <c r="FC539" s="126">
        <f>N539*km*'VALORES TABELA'!$B$13</f>
        <v>0</v>
      </c>
      <c r="FD539" s="250">
        <f t="shared" si="620"/>
        <v>0</v>
      </c>
      <c r="FE539" s="105"/>
      <c r="FF539" s="118"/>
      <c r="FG539" s="118"/>
      <c r="FH539" s="118"/>
      <c r="FI539" s="118"/>
      <c r="FJ539" s="118"/>
      <c r="FK539" s="118"/>
      <c r="FL539" s="118"/>
      <c r="FM539" s="118"/>
      <c r="FN539" s="118"/>
      <c r="FO539" s="118"/>
      <c r="FP539" s="118"/>
      <c r="FQ539" s="118"/>
      <c r="FR539" s="118"/>
      <c r="FS539" s="118"/>
      <c r="FT539" s="118"/>
      <c r="FU539" s="118"/>
      <c r="FV539" s="118"/>
      <c r="FW539" s="118"/>
      <c r="FX539" s="118"/>
      <c r="FY539" s="118"/>
      <c r="FZ539" s="118"/>
      <c r="GA539" s="118"/>
      <c r="GB539" s="118"/>
      <c r="GC539" s="118"/>
      <c r="GD539" s="118"/>
      <c r="GE539" s="118"/>
      <c r="GF539" s="118"/>
      <c r="GG539" s="118"/>
      <c r="GH539" s="118"/>
      <c r="GI539" s="118"/>
      <c r="GJ539" s="118"/>
      <c r="GK539" s="252"/>
      <c r="GL539" s="103">
        <f t="shared" si="608"/>
        <v>0</v>
      </c>
      <c r="GM539" s="124"/>
      <c r="GN539" s="104"/>
      <c r="GO539" s="104"/>
      <c r="GP539" s="104"/>
      <c r="GQ539" s="104"/>
      <c r="GR539" s="104"/>
      <c r="GS539" s="104"/>
      <c r="GT539" s="104"/>
      <c r="GU539" s="104"/>
      <c r="GV539" s="104"/>
      <c r="GW539" s="104"/>
      <c r="GX539" s="104"/>
      <c r="GY539" s="104"/>
      <c r="GZ539" s="104"/>
      <c r="HA539" s="104"/>
      <c r="HB539" s="104"/>
      <c r="HC539" s="104"/>
      <c r="HD539" s="104"/>
      <c r="HE539" s="104"/>
      <c r="HF539" s="104"/>
      <c r="HG539" s="104"/>
      <c r="HH539" s="104"/>
      <c r="HI539" s="104"/>
      <c r="HJ539" s="104"/>
      <c r="HK539" s="104"/>
      <c r="HL539" s="104"/>
      <c r="HM539" s="104"/>
      <c r="HN539" s="104"/>
      <c r="HO539" s="104"/>
      <c r="HP539" s="104"/>
      <c r="HQ539" s="64"/>
      <c r="HR539" s="65"/>
      <c r="HS539" s="65"/>
      <c r="HT539" s="65"/>
      <c r="HU539" s="65"/>
      <c r="HV539" s="65"/>
      <c r="HW539" s="105"/>
      <c r="HX539" s="65"/>
      <c r="HY539" s="280">
        <f t="shared" si="621"/>
        <v>0</v>
      </c>
      <c r="HZ539" s="280">
        <f t="shared" si="622"/>
        <v>0</v>
      </c>
      <c r="IA539" s="280">
        <f t="shared" si="623"/>
        <v>0</v>
      </c>
      <c r="IB539" s="65"/>
      <c r="IC539" s="65"/>
    </row>
    <row r="540" spans="1:237" s="106" customFormat="1" ht="22.5" customHeight="1" thickBot="1" x14ac:dyDescent="0.3">
      <c r="A540" s="377" t="s">
        <v>3679</v>
      </c>
      <c r="B540" s="378" t="s">
        <v>3680</v>
      </c>
      <c r="C540" s="379" t="s">
        <v>3233</v>
      </c>
      <c r="D540" s="380" t="s">
        <v>3656</v>
      </c>
      <c r="E540" s="380" t="s">
        <v>3681</v>
      </c>
      <c r="F540" s="381" t="s">
        <v>3224</v>
      </c>
      <c r="G540" s="381" t="s">
        <v>3225</v>
      </c>
      <c r="H540" s="382" t="s">
        <v>1318</v>
      </c>
      <c r="I540" s="383" t="s">
        <v>3682</v>
      </c>
      <c r="J540" s="421" t="s">
        <v>3231</v>
      </c>
      <c r="K540" s="424" t="s">
        <v>60</v>
      </c>
      <c r="L540" s="329">
        <f>CONTINUA!BV540</f>
        <v>0</v>
      </c>
      <c r="M540" s="329">
        <f>CONTINUA!BW540</f>
        <v>0</v>
      </c>
      <c r="N540" s="895"/>
      <c r="O540" s="896" t="s">
        <v>4047</v>
      </c>
      <c r="P540" s="897" t="s">
        <v>4035</v>
      </c>
      <c r="Q540" s="400"/>
      <c r="R540" s="401"/>
      <c r="S540" s="400"/>
      <c r="T540" s="401"/>
      <c r="U540" s="400"/>
      <c r="V540" s="401"/>
      <c r="W540" s="400"/>
      <c r="X540" s="401"/>
      <c r="Y540" s="400"/>
      <c r="Z540" s="401"/>
      <c r="AA540" s="400"/>
      <c r="AB540" s="401"/>
      <c r="AC540" s="400"/>
      <c r="AD540" s="401"/>
      <c r="AE540" s="400"/>
      <c r="AF540" s="401"/>
      <c r="AG540" s="400"/>
      <c r="AH540" s="401"/>
      <c r="AI540" s="400"/>
      <c r="AJ540" s="401"/>
      <c r="AK540" s="400"/>
      <c r="AL540" s="401"/>
      <c r="AM540" s="400"/>
      <c r="AN540" s="401"/>
      <c r="AO540" s="400"/>
      <c r="AP540" s="401"/>
      <c r="AQ540" s="400"/>
      <c r="AR540" s="401"/>
      <c r="AS540" s="400"/>
      <c r="AT540" s="401"/>
      <c r="AU540" s="400"/>
      <c r="AV540" s="401"/>
      <c r="AW540" s="400"/>
      <c r="AX540" s="401"/>
      <c r="AY540" s="400"/>
      <c r="AZ540" s="401"/>
      <c r="BA540" s="400"/>
      <c r="BB540" s="401"/>
      <c r="BC540" s="400"/>
      <c r="BD540" s="401"/>
      <c r="BE540" s="400"/>
      <c r="BF540" s="401"/>
      <c r="BG540" s="400"/>
      <c r="BH540" s="401"/>
      <c r="BI540" s="400"/>
      <c r="BJ540" s="401"/>
      <c r="BK540" s="400"/>
      <c r="BL540" s="401"/>
      <c r="BM540" s="400"/>
      <c r="BN540" s="401"/>
      <c r="BO540" s="400"/>
      <c r="BP540" s="401"/>
      <c r="BQ540" s="400"/>
      <c r="BR540" s="401"/>
      <c r="BS540" s="400"/>
      <c r="BT540" s="401"/>
      <c r="BU540" s="400"/>
      <c r="BV540" s="401"/>
      <c r="BW540" s="400"/>
      <c r="BX540" s="401"/>
      <c r="BY540" s="400"/>
      <c r="BZ540" s="401"/>
      <c r="CA540" s="400"/>
      <c r="CB540" s="401"/>
      <c r="CC540" s="400"/>
      <c r="CD540" s="401"/>
      <c r="CE540" s="400"/>
      <c r="CF540" s="401"/>
      <c r="CG540" s="400"/>
      <c r="CH540" s="401"/>
      <c r="CI540" s="400"/>
      <c r="CJ540" s="401"/>
      <c r="CK540" s="400"/>
      <c r="CL540" s="401"/>
      <c r="CM540" s="400"/>
      <c r="CN540" s="401"/>
      <c r="CO540" s="400"/>
      <c r="CP540" s="401"/>
      <c r="CQ540" s="400"/>
      <c r="CR540" s="401"/>
      <c r="CS540" s="400"/>
      <c r="CT540" s="401"/>
      <c r="CU540" s="400"/>
      <c r="CV540" s="401"/>
      <c r="CW540" s="400"/>
      <c r="CX540" s="401"/>
      <c r="CY540" s="400"/>
      <c r="CZ540" s="401"/>
      <c r="DA540" s="400"/>
      <c r="DB540" s="401"/>
      <c r="DC540" s="400"/>
      <c r="DD540" s="401"/>
      <c r="DE540" s="400"/>
      <c r="DF540" s="401"/>
      <c r="DG540" s="400"/>
      <c r="DH540" s="401"/>
      <c r="DI540" s="400"/>
      <c r="DJ540" s="401"/>
      <c r="DK540" s="400"/>
      <c r="DL540" s="401"/>
      <c r="DM540" s="400"/>
      <c r="DN540" s="401"/>
      <c r="DO540" s="400"/>
      <c r="DP540" s="401"/>
      <c r="DQ540" s="400"/>
      <c r="DR540" s="401"/>
      <c r="DS540" s="400"/>
      <c r="DT540" s="401"/>
      <c r="DU540" s="400"/>
      <c r="DV540" s="401"/>
      <c r="DW540" s="400"/>
      <c r="DX540" s="401"/>
      <c r="DY540" s="400"/>
      <c r="DZ540" s="401"/>
      <c r="EA540" s="400"/>
      <c r="EB540" s="401"/>
      <c r="EC540" s="400"/>
      <c r="ED540" s="401"/>
      <c r="EE540" s="400"/>
      <c r="EF540" s="401"/>
      <c r="EG540" s="400"/>
      <c r="EH540" s="401"/>
      <c r="EI540" s="400"/>
      <c r="EJ540" s="447"/>
      <c r="EK540" s="512"/>
      <c r="EL540" s="515"/>
      <c r="EM540" s="450"/>
      <c r="EN540" s="348"/>
      <c r="EO540" s="348"/>
      <c r="EP540" s="179">
        <f t="shared" si="601"/>
        <v>0</v>
      </c>
      <c r="EQ540" s="179">
        <f t="shared" si="602"/>
        <v>0</v>
      </c>
      <c r="ER540" s="179">
        <f t="shared" si="603"/>
        <v>0</v>
      </c>
      <c r="ES540" s="179">
        <f t="shared" si="604"/>
        <v>0</v>
      </c>
      <c r="ET540" s="179">
        <f t="shared" si="605"/>
        <v>0</v>
      </c>
      <c r="EU540" s="179">
        <f t="shared" si="606"/>
        <v>0</v>
      </c>
      <c r="EV540" s="172">
        <f t="shared" si="607"/>
        <v>0</v>
      </c>
      <c r="EW540" s="253"/>
      <c r="EX540" s="254">
        <v>0</v>
      </c>
      <c r="EY540" s="180">
        <v>0</v>
      </c>
      <c r="EZ540" s="255">
        <v>0</v>
      </c>
      <c r="FA540" s="255">
        <v>0</v>
      </c>
      <c r="FB540" s="180">
        <f>SUM(FF540:GI540)/2</f>
        <v>0</v>
      </c>
      <c r="FC540" s="256">
        <f>N540*km*'VALORES TABELA'!$B$13</f>
        <v>0</v>
      </c>
      <c r="FD540" s="250">
        <f t="shared" si="620"/>
        <v>0</v>
      </c>
      <c r="FE540" s="257"/>
      <c r="FF540" s="181">
        <f>((Q540+S540)*Percapita)+((R540+T540)*Cadeirante)</f>
        <v>0</v>
      </c>
      <c r="FG540" s="181">
        <f>((U540+W540)*Percapita/30*FG$4)+((V540+X540)*Cadeirante/30*FG$4)</f>
        <v>0</v>
      </c>
      <c r="FH540" s="181">
        <f>((Y540+AA540)*Percapita/30*FH$4)+((Z540+AB540)*Cadeirante/30*FH$4)</f>
        <v>0</v>
      </c>
      <c r="FI540" s="181">
        <f>((AC540+AE540)*Percapita/30*FI$4)+((AD540+AF540)*Cadeirante/30*FI$4)</f>
        <v>0</v>
      </c>
      <c r="FJ540" s="181">
        <f>((AG540+AI540)*Percapita/30*FJ$4)+((AH540+AJ540)*Cadeirante/30*FJ$4)</f>
        <v>0</v>
      </c>
      <c r="FK540" s="181">
        <f>((AK540+AM540)*Percapita/30*FK$4)+((AL540+AN540)*Cadeirante/30*FK$4)</f>
        <v>0</v>
      </c>
      <c r="FL540" s="181">
        <f>((AO540+AQ540)*Percapita/30*FL$4)+((AP540+AR540)*Cadeirante/30*FL$4)</f>
        <v>0</v>
      </c>
      <c r="FM540" s="181">
        <f>((AS540+AU540)*Percapita/30*FM$4)+((AT540+AV540)*Cadeirante/30*FM$4)</f>
        <v>0</v>
      </c>
      <c r="FN540" s="181">
        <f>((AW540+AY540)*Percapita/30*FN$4)+((AX540+AZ540)*Cadeirante/30*FN$4)</f>
        <v>0</v>
      </c>
      <c r="FO540" s="181">
        <f>((BA540+BC540)*Percapita/30*FO$4)+((BB540+BD540)*Cadeirante/30*FO$4)</f>
        <v>0</v>
      </c>
      <c r="FP540" s="181">
        <f>((BE540+BG540)*Percapita/30*FP$4)+((BF540+BH540)*Cadeirante/30*FP$4)</f>
        <v>0</v>
      </c>
      <c r="FQ540" s="181">
        <f>((BI540+BK540)*Percapita/30*FQ$4)+((BJ540+BL540)*Cadeirante/30*FQ$4)</f>
        <v>0</v>
      </c>
      <c r="FR540" s="181">
        <f>((BM540+BO540)*Percapita/30*FR$4)+((BN540+BP540)*Cadeirante/30*FR$4)</f>
        <v>0</v>
      </c>
      <c r="FS540" s="181">
        <f>((BQ540+BS540)*Percapita/30*FS$4)+((BR540+BT540)*Cadeirante/30*FS$4)</f>
        <v>0</v>
      </c>
      <c r="FT540" s="181">
        <f>((BU540+BW540)*Percapita/30*FT$4)+((BV540+BX540)*Cadeirante/30*FT$4)</f>
        <v>0</v>
      </c>
      <c r="FU540" s="181">
        <f>((BY540+CA540)*Percapita/30*FU$4)+((BZ540+CB540)*Cadeirante/30*FU$4)</f>
        <v>0</v>
      </c>
      <c r="FV540" s="181">
        <f>((CC540+CE540)*Percapita/30*FV$4)+((CD540+CF540)*Cadeirante/30*FV$4)</f>
        <v>0</v>
      </c>
      <c r="FW540" s="181">
        <f>((CG540+CI540)*Percapita/30*FW$4)+((CI540+CK540)*Cadeirante/30*FW$4)</f>
        <v>0</v>
      </c>
      <c r="FX540" s="181">
        <f>((CK540+CM540)*Percapita/30*FX$4)+((CL540+CN540)*Cadeirante/30*FX$4)</f>
        <v>0</v>
      </c>
      <c r="FY540" s="181">
        <f>((CO540+CQ540)*Percapita/30*FY$4)+((CP540+CR540)*Cadeirante/30*FY$4)</f>
        <v>0</v>
      </c>
      <c r="FZ540" s="181">
        <f>((CS540+CU540)*Percapita/30*FZ$4)+((CT540+CV540)*Cadeirante/30*FZ$4)</f>
        <v>0</v>
      </c>
      <c r="GA540" s="181">
        <f>((CW540+CY540)*Percapita/30*GA$4)+((CX540+CZ540)*Cadeirante/30*GA$4)</f>
        <v>0</v>
      </c>
      <c r="GB540" s="181">
        <f>((DA540+DC540)*Percapita/30*GB$4)+((DB540+DD540)*Cadeirante/30*GB$4)</f>
        <v>0</v>
      </c>
      <c r="GC540" s="181">
        <f>((DE540+DG540)*Percapita/30*GC$4)+((DF540+DH540)*Cadeirante/30*GC$4)</f>
        <v>0</v>
      </c>
      <c r="GD540" s="181">
        <f>((DI540+DK540)*Percapita/30*GD$4)+((DJ540+DL540)*Cadeirante/30*GD$4)</f>
        <v>0</v>
      </c>
      <c r="GE540" s="181">
        <f>((DM540+DO540)*Percapita/30*GE$4)+((DN540+DP540)*Cadeirante/30*GE$4)</f>
        <v>0</v>
      </c>
      <c r="GF540" s="181">
        <f>((DQ540+DS540)*Percapita/30*GF$4)+((DR540+DT540)*Cadeirante/30*GF$4)</f>
        <v>0</v>
      </c>
      <c r="GG540" s="181">
        <f>((DU540+DW540)*Percapita/30*GG$4)+((DV540+DX540)*Cadeirante/30*GG$4)</f>
        <v>0</v>
      </c>
      <c r="GH540" s="181">
        <f>((DY540+EA540)*Percapita/30*GH$4)+((DZ540+EB540)*Cadeirante/30*GH$4)</f>
        <v>0</v>
      </c>
      <c r="GI540" s="181">
        <f>((EC540+EE540)*Percapita/30*GI$4)+((ED540+EF540)*Cadeirante/30*GI$4)</f>
        <v>0</v>
      </c>
      <c r="GJ540" s="181">
        <f>((EG540+EI540)*Percapita)+((EH540+EJ540)*Cadeirante)</f>
        <v>0</v>
      </c>
      <c r="GK540" s="258"/>
      <c r="GL540" s="103">
        <f t="shared" si="608"/>
        <v>0</v>
      </c>
      <c r="GM540" s="124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259"/>
      <c r="HQ540" s="64"/>
      <c r="HW540" s="257"/>
      <c r="HY540" s="280">
        <f t="shared" si="621"/>
        <v>0</v>
      </c>
      <c r="HZ540" s="280">
        <f t="shared" si="622"/>
        <v>0</v>
      </c>
      <c r="IA540" s="280">
        <f t="shared" si="623"/>
        <v>0</v>
      </c>
    </row>
    <row r="541" spans="1:237" s="106" customFormat="1" ht="22.5" customHeight="1" x14ac:dyDescent="0.25">
      <c r="A541" t="s">
        <v>3683</v>
      </c>
      <c r="B541" s="522" t="s">
        <v>3684</v>
      </c>
      <c r="C541" s="523">
        <v>1</v>
      </c>
      <c r="D541" s="524" t="s">
        <v>3656</v>
      </c>
      <c r="E541" s="524" t="s">
        <v>3685</v>
      </c>
      <c r="F541" s="525" t="s">
        <v>3224</v>
      </c>
      <c r="G541" s="525" t="s">
        <v>3225</v>
      </c>
      <c r="H541" s="350" t="s">
        <v>1318</v>
      </c>
      <c r="I541" s="351" t="s">
        <v>3686</v>
      </c>
      <c r="J541" s="409" t="s">
        <v>3231</v>
      </c>
      <c r="K541" s="410" t="s">
        <v>3232</v>
      </c>
      <c r="L541" s="329">
        <f>CONTINUA!BV541</f>
        <v>0</v>
      </c>
      <c r="M541" s="329">
        <f>CONTINUA!BW541</f>
        <v>0</v>
      </c>
      <c r="N541" s="895"/>
      <c r="O541" s="896" t="s">
        <v>4047</v>
      </c>
      <c r="P541" s="897" t="s">
        <v>4035</v>
      </c>
      <c r="Q541" s="400">
        <v>20</v>
      </c>
      <c r="R541" s="401"/>
      <c r="S541" s="400"/>
      <c r="T541" s="401"/>
      <c r="U541" s="400"/>
      <c r="V541" s="401"/>
      <c r="W541" s="400"/>
      <c r="X541" s="401"/>
      <c r="Y541" s="400"/>
      <c r="Z541" s="401"/>
      <c r="AA541" s="400"/>
      <c r="AB541" s="401"/>
      <c r="AC541" s="400"/>
      <c r="AD541" s="401"/>
      <c r="AE541" s="400"/>
      <c r="AF541" s="401"/>
      <c r="AG541" s="400"/>
      <c r="AH541" s="401"/>
      <c r="AI541" s="400"/>
      <c r="AJ541" s="401"/>
      <c r="AK541" s="400"/>
      <c r="AL541" s="401"/>
      <c r="AM541" s="400"/>
      <c r="AN541" s="401"/>
      <c r="AO541" s="400"/>
      <c r="AP541" s="401"/>
      <c r="AQ541" s="400"/>
      <c r="AR541" s="401"/>
      <c r="AS541" s="400"/>
      <c r="AT541" s="401"/>
      <c r="AU541" s="400"/>
      <c r="AV541" s="401"/>
      <c r="AW541" s="400"/>
      <c r="AX541" s="401"/>
      <c r="AY541" s="400"/>
      <c r="AZ541" s="401"/>
      <c r="BA541" s="400"/>
      <c r="BB541" s="401"/>
      <c r="BC541" s="400"/>
      <c r="BD541" s="401"/>
      <c r="BE541" s="400"/>
      <c r="BF541" s="401"/>
      <c r="BG541" s="400"/>
      <c r="BH541" s="401"/>
      <c r="BI541" s="400"/>
      <c r="BJ541" s="401"/>
      <c r="BK541" s="400"/>
      <c r="BL541" s="401"/>
      <c r="BM541" s="400"/>
      <c r="BN541" s="401"/>
      <c r="BO541" s="400"/>
      <c r="BP541" s="401"/>
      <c r="BQ541" s="400"/>
      <c r="BR541" s="401"/>
      <c r="BS541" s="400"/>
      <c r="BT541" s="401"/>
      <c r="BU541" s="400"/>
      <c r="BV541" s="401"/>
      <c r="BW541" s="400"/>
      <c r="BX541" s="401"/>
      <c r="BY541" s="400"/>
      <c r="BZ541" s="401"/>
      <c r="CA541" s="400"/>
      <c r="CB541" s="401"/>
      <c r="CC541" s="400"/>
      <c r="CD541" s="401"/>
      <c r="CE541" s="400"/>
      <c r="CF541" s="401"/>
      <c r="CG541" s="400"/>
      <c r="CH541" s="401"/>
      <c r="CI541" s="400"/>
      <c r="CJ541" s="401"/>
      <c r="CK541" s="400"/>
      <c r="CL541" s="401"/>
      <c r="CM541" s="400"/>
      <c r="CN541" s="401"/>
      <c r="CO541" s="400"/>
      <c r="CP541" s="401"/>
      <c r="CQ541" s="400"/>
      <c r="CR541" s="401"/>
      <c r="CS541" s="400"/>
      <c r="CT541" s="401"/>
      <c r="CU541" s="400"/>
      <c r="CV541" s="401"/>
      <c r="CW541" s="400"/>
      <c r="CX541" s="401"/>
      <c r="CY541" s="400"/>
      <c r="CZ541" s="401"/>
      <c r="DA541" s="400"/>
      <c r="DB541" s="401"/>
      <c r="DC541" s="400"/>
      <c r="DD541" s="401"/>
      <c r="DE541" s="400"/>
      <c r="DF541" s="401"/>
      <c r="DG541" s="400"/>
      <c r="DH541" s="401"/>
      <c r="DI541" s="400"/>
      <c r="DJ541" s="401"/>
      <c r="DK541" s="400"/>
      <c r="DL541" s="401"/>
      <c r="DM541" s="400"/>
      <c r="DN541" s="401"/>
      <c r="DO541" s="400"/>
      <c r="DP541" s="401"/>
      <c r="DQ541" s="400"/>
      <c r="DR541" s="401"/>
      <c r="DS541" s="400"/>
      <c r="DT541" s="401"/>
      <c r="DU541" s="400"/>
      <c r="DV541" s="401"/>
      <c r="DW541" s="400"/>
      <c r="DX541" s="401"/>
      <c r="DY541" s="400"/>
      <c r="DZ541" s="401"/>
      <c r="EA541" s="400"/>
      <c r="EB541" s="401"/>
      <c r="EC541" s="400"/>
      <c r="ED541" s="401"/>
      <c r="EE541" s="400"/>
      <c r="EF541" s="401"/>
      <c r="EG541" s="400"/>
      <c r="EH541" s="401"/>
      <c r="EI541" s="400"/>
      <c r="EJ541" s="447"/>
      <c r="EK541" s="510"/>
      <c r="EL541" s="513" t="s">
        <v>4022</v>
      </c>
      <c r="EM541" s="520">
        <v>423.75299999999999</v>
      </c>
      <c r="EN541" s="520"/>
      <c r="EO541" s="520"/>
      <c r="EP541" s="171">
        <f t="shared" si="601"/>
        <v>20</v>
      </c>
      <c r="EQ541" s="171">
        <f t="shared" si="602"/>
        <v>0</v>
      </c>
      <c r="ER541" s="171">
        <f t="shared" si="603"/>
        <v>0</v>
      </c>
      <c r="ES541" s="171">
        <f t="shared" si="604"/>
        <v>0</v>
      </c>
      <c r="ET541" s="171">
        <f t="shared" si="605"/>
        <v>0</v>
      </c>
      <c r="EU541" s="171">
        <f t="shared" si="606"/>
        <v>0</v>
      </c>
      <c r="EV541" s="172">
        <f t="shared" si="607"/>
        <v>20</v>
      </c>
      <c r="EW541" s="367">
        <f>IF(C541=4,IF(MAX(Q541:EJ543)&gt;0,(Especiall/30*(IF(($G541-$F541)=($G$5-$F$5),30,IF(DAY($G541)=31,($G541-$F541),($G541-$F541)+1)))),0),0)</f>
        <v>0</v>
      </c>
      <c r="EX541" s="248">
        <f t="shared" ref="EX541:EX544" si="624">FF541</f>
        <v>35229.08</v>
      </c>
      <c r="EY541" s="174">
        <f>(L541*regular)+(M541*Cadeirantee)</f>
        <v>0</v>
      </c>
      <c r="EZ541" s="249">
        <f>SUMIF(FG541:GJ541,"&gt;0")</f>
        <v>0</v>
      </c>
      <c r="FA541" s="249">
        <f>SUMIF(FG541:GJ541,"&lt;0")+SUMIF(GN541:HP541,"&lt;0")</f>
        <v>0</v>
      </c>
      <c r="FB541" s="174">
        <v>0</v>
      </c>
      <c r="FC541" s="175">
        <f>N541*km*'VALORES TABELA'!$B$13</f>
        <v>0</v>
      </c>
      <c r="FD541" s="250">
        <f>GL541</f>
        <v>0</v>
      </c>
      <c r="FE541" s="176">
        <f>(EW541+EW542+EW543+EW544+EX541+EX542+EX543+EX544+EY541+EY542+EY543+EY544+EY545+EZ541+EZ542+EZ543+EZ544+FA541+FA542+FA543+FA544+FC541+FC542+FC543+FC544+HY541-HZ541-IA541+FD541+FD542+FD543+FD544+FB545)</f>
        <v>36125.192999999999</v>
      </c>
      <c r="FF541" s="177">
        <f>IF(C541=4,SUM(Q541+Q542+Q543+S541+S542+S543)*Percapita/30*FF$4+(R541+R542+R543+T541+T542+T543)*Cadeirante/30*FF$4,IF(C541=3,IF(Q544+S544=10,Fixo/30*FF$4+(Q541+Q542+Q543+S541+S542+S543)*Percapita/30*FF$4+(R544+T544)*Cadeirante/30*FF$4,IF(Q544+S544&lt;=9,(Q544+S544)*Crechee/30*FF$4)+(R544+T544)*Cadeirante/30*FF$4+(Q541+Q542+Q543+S541+S542+S543)*Percapita/30*FF$4)+IF(Q544+S544&gt;=11,Fixo/30*FF$4+(Q544+S544-10)*Crechee/30*FF$4,0),IF(C541=2,IF(R541+R542+R543+R544+T541+T542+T543+T544=1,Cadeirante/30*FF$4,IF(R541+R542+R543+R544+T541+T542+T543+T544=2,Fixo/30*FF$4,IF(R541+R542+R543+R544+T541+T542+T543+T544&gt;2,Fixo/30*FF$4+(R541+R542+R543+R544+T541+T542+T543+T544-2)*Cadeirante/30*FF$4)))+(Q541+Q542+Q543+S541+S542+S543)*Percapita/30*FF$4+(Q544+S544)*Crechee/30*FF$4,IF(C541=1,IF(Q541+Q542+Q543+R541+R542+R543+S541+S542+S543+T541+T542+T543&lt;=15,(Q541+Q542+Q543+S541+S542+S543)*Percapita/30*FF$4,IF(Q541+Q542+Q543+R541+R542+R543+S541+S542+S543+T541+T542+T543&gt;=16,Fixo/30*FF$4+(Q541+Q542+Q543+R541+R542+R543+S541+S542+S543+T541+T542-16)*Percapita/30*FF$4))))))</f>
        <v>35229.08</v>
      </c>
      <c r="FG541" s="177">
        <f>IF(C541=4,SUM(U541+U542+U543+W541+W542+W543)*Percapita/30*FG$4+(V541+V542+V543+X541+X542+X543)*Cadeirante/30*FG$4,IF(C541=3,IF(U544+W544=10,Fixo/30*FG$4+(U541+U542+U543+W541+W542+W543)*Percapita/30*FG$4+(V544+X544)*Cadeirante/30*FG$4,IF(U544+W544&lt;=9,(U544+W544)*Crechee/30*FG$4)+(V544+X544)*Cadeirante/30*FG$4+(U541+U542+U543+W541+W542+W543)*Percapita/30*FG$4)+IF(U544+W544&gt;=11,Fixo/30*FG$4+(U544+W544-10)*Crechee/30*FG$4,0),IF(C541=2,IF(V541+V542+V543+V544+X541+X542+X543+X544=1,Cadeirante/30*FG$4,IF(V541+V542+V543+V544+X541+X542+X543+X544=2,Fixo/30*FG$4,IF(V541+V542+V543+V544+X541+X542+X543+X544&gt;2,Fixo/30*FG$4+(V541+V542+V543+V544+X541+X542+X543+X544-2)*Cadeirante/30*FG$4)))+(U541+U542+U543+W541+W542+W543)*Percapita/30*FG$4+(U544+W544)*Crechee/30*FG$4,IF(C541=1,IF(U541+U542+U543+V541+V542+V543+W541+W542+W543+X541+X542+X543&lt;=15,(U541+U542+U543+W541+W542+W543)*Percapita/30*FG$4,IF(U541+U542+U543+V541+V542+V543+W541+W542+W543+X541+X542+X543&gt;=16,Fixo/30*FG$4+(U541+U542+U543+V541+V542+V543+W541+W542+W543+X541+X542-16)*Percapita/30*FG$4))))))</f>
        <v>0</v>
      </c>
      <c r="FH541" s="177">
        <f>IF(C541=4,SUM(Y541+Y542+Y543+AA541+AA542+AA543)*Percapita/30*FH$4+(Z541+Z542+Z543+AB541+AB542+AB543)*Cadeirante/30*FH$4,IF(C541=3,IF(Y544+AA544=10,Fixo/30*FH$4+(Y541+Y542+Y543+AA541+AA542+AA543)*Percapita/30*FH$4+(Z544+AB544)*Cadeirante/30*FH$4,IF(Y544+AA544&lt;=9,(Y544+AA544)*Crechee/30*FH$4)+(Z544+AB544)*Cadeirante/30*FH$4+(Y541+Y542+Y543+AA541+AA542+AA543)*Percapita/30*FH$4)+IF(Y544+AA544&gt;=11,Fixo/30*FH$4+(Y544+AA544-10)*Crechee/30*FH$4,0),IF(C541=2,IF(Z541+Z542+Z543+Z544+AB541+AB542+AB543+AB544=1,Cadeirante/30*FH$4,IF(Z541+Z542+Z543+Z544+AB541+AB542+AB543+AB544=2,Fixo/30*FH$4,IF(Z541+Z542+Z543+Z544+AB541+AB542+AB543+AB544&gt;2,Fixo/30*FH$4+(Z541+Z542+Z543+Z544+AB541+AB542+AB543+AB544-2)*Cadeirante/30*FH$4)))+(Y541+Y542+Y543+AA541+AA542+AA543)*Percapita/30*FH$4+(Y544+AA544)*Crechee/30*FH$4,IF(C541=1,IF(Y541+Y542+Y543+Z541+Z542+Z543+AA541+AA542+AA543+AB541+AB542+AB543&lt;=15,(Y541+Y542+Y543+AA541+AA542+AA543)*Percapita/30*FH$4,IF(Y541+Y542+Y543+Z541+Z542+Z543+AA541+AA542+AA543+AB541+AB542+AB543&gt;=16,Fixo/30*FH$4+(Y541+Y542+Y543+Z541+Z542+Z543+AA541+AA542+AA543+AB541+AB542-16)*Percapita/30*FH$4))))))</f>
        <v>0</v>
      </c>
      <c r="FI541" s="177">
        <f>IF(C541=4,SUM(AC541+AC542+AC543+AE541+AE542+AE543)*Percapita/30*FI$4+(AD541+AD542+AD543+AF541+AF542+AF543)*Cadeirante/30*FI$4,IF(C541=3,IF(AC544+AE544=10,Fixo/30*FI$4+(AC541+AC542+AC543+AE541+AE542+AE543)*Percapita/30*FI$4+(AD544+AF544)*Cadeirante/30*FI$4,IF(AC544+AE544&lt;=9,(AC544+AE544)*Crechee/30*FI$4)+(AD544+AF544)*Cadeirante/30*FI$4+(AC541+AC542+AC543+AE541+AE542+AE543)*Percapita/30*FI$4)+IF(AC544+AE544&gt;=11,Fixo/30*FI$4+(AC544+AE544-10)*Crechee/30*FI$4,0),IF(C541=2,IF(AD541+AD542+AD543+AD544+AF541+AF542+AF543+AF544=1,Cadeirante/30*FI$4,IF(AD541+AD542+AD543+AD544+AF541+AF542+AF543+AF544=2,Fixo/30*FI$4,IF(AD541+AD542+AD543+AD544+AF541+AF542+AF543+AF544&gt;2,Fixo/30*FI$4+(AD541+AD542+AD543+AD544+AF541+AF542+AF543+AF544-2)*Cadeirante/30*FI$4)))+(AC541+AC542+AC543+AE541+AE542+AE543)*Percapita/30*FI$4+(AC544+AE544)*Crechee/30*FI$4,IF(C541=1,IF(AC541+AC542+AC543+AD541+AD542+AD543+AE541+AE542+AE543+AF541+AF542+AF543&lt;=15,(AC541+AC542+AC543+AE541+AE542+AE543)*Percapita/30*FI$4,IF(AC541+AC542+AC543+AD541+AD542+AD543+AE541+AE542+AE543+AF541+AF542+AF543&gt;=16,Fixo/30*FI$4+(AC541+AC542+AC543+AD541+AD542+AD543+AE541+AE542+AE543+AF541+AF542-16)*Percapita/30*FI$4))))))</f>
        <v>0</v>
      </c>
      <c r="FJ541" s="177">
        <f>IF(C541=4,SUM(AG541+AG542+AG543+AI541+AI542+AI543)*Percapita/30*FJ$4+(AH541+AH542+AH543+AJ541+AJ542+AJ543)*Cadeirante/30*FJ$4,IF(C541=3,IF(AG544+AI544=10,Fixo/30*FJ$4+(AG541+AG542+AG543+AI541+AI542+AI543)*Percapita/30*FJ$4+(AH544+AJ544)*Cadeirante/30*FJ$4,IF(AG544+AI544&lt;=9,(AG544+AI544)*Crechee/30*FJ$4)+(AH544+AJ544)*Cadeirante/30*FJ$4+(AG541+AG542+AG543+AI541+AI542+AI543)*Percapita/30*FJ$4)+IF(AG544+AI544&gt;=11,Fixo/30*FJ$4+(AG544+AI544-10)*Crechee/30*FJ$4,0),IF(C541=2,IF(AH541+AH542+AH543+AH544+AJ541+AJ542+AJ543+AJ544=1,Cadeirante/30*FJ$4,IF(AH541+AH542+AH543+AH544+AJ541+AJ542+AJ543+AJ544=2,Fixo/30*FJ$4,IF(AH541+AH542+AH543+AH544+AJ541+AJ542+AJ543+AJ544&gt;2,Fixo/30*FJ$4+(AH541+AH542+AH543+AH544+AJ541+AJ542+AJ543+AJ544-2)*Cadeirante/30*FJ$4)))+(AG541+AG542+AG543+AI541+AI542+AI543)*Percapita/30*FJ$4+(AG544+AI544)*Crechee/30*FJ$4,IF(C541=1,IF(AG541+AG542+AG543+AH541+AH542+AH543+AI541+AI542+AI543+AJ541+AJ542+AJ543&lt;=15,(AG541+AG542+AG543+AI541+AI542+AI543)*Percapita/30*FJ$4,IF(AG541+AG542+AG543+AH541+AH542+AH543+AI541+AI542+AI543+AJ541+AJ542+AJ543&gt;=16,Fixo/30*FJ$4+(AG541+AG542+AG543+AH541+AH542+AH543+AI541+AI542+AI543+AJ541+AJ542-16)*Percapita/30*FJ$4))))))</f>
        <v>0</v>
      </c>
      <c r="FK541" s="177">
        <f>IF(C541=4,SUM(AK541+AK542+AK543+AM541+AM542+AM543)*Percapita/30*FK$4+(AL541+AL542+AL543+AN541+AN542+AN543)*Cadeirante/30*FK$4,IF(C541=3,IF(AK544+AM544=10,Fixo/30*FK$4+(AK541+AK542+AK543+AM541+AM542+AM543)*Percapita/30*FK$4+(AL544+AN544)*Cadeirante/30*FK$4,IF(AK544+AM544&lt;=9,(AK544+AM544)*Crechee/30*FK$4)+(AL544+AN544)*Cadeirante/30*FK$4+(AK541+AK542+AK543+AM541+AM542+AM543)*Percapita/30*FK$4)+IF(AK544+AM544&gt;=11,Fixo/30*FK$4+(AK544+AM544-10)*Crechee/30*FK$4,0),IF(C541=2,IF(AL541+AL542+AL543+AL544+AN541+AN542+AN543+AN544=1,Cadeirante/30*FK$4,IF(AL541+AL542+AL543+AL544+AN541+AN542+AN543+AN544=2,Fixo/30*FK$4,IF(AL541+AL542+AL543+AL544+AN541+AN542+AN543+AN544&gt;2,Fixo/30*FK$4+(AL541+AL542+AL543+AL544+AN541+AN542+AN543+AN544-2)*Cadeirante/30*FK$4)))+(AK541+AK542+AK543+AM541+AM542+AM543)*Percapita/30*FK$4+(AK544+AM544)*Crechee/30*FK$4,IF(C541=1,IF(AK541+AK542+AK543+AL541+AL542+AL543+AM541+AM542+AM543+AN541+AN542+AN543&lt;=15,(AK541+AK542+AK543+AM541+AM542+AM543)*Percapita/30*FK$4,IF(AK541+AK542+AK543+AL541+AL542+AL543+AM541+AM542+AM543+AN541+AN542+AN543&gt;=16,Fixo/30*FK$4+(AK541+AK542+AK543+AL541+AL542+AL543+AM541+AM542+AM543+AN541+AN542-16)*Percapita/30*FK$4))))))</f>
        <v>0</v>
      </c>
      <c r="FL541" s="177">
        <f>IF(C541=4,SUM(AO541+AO542+AO543+AQ541+AQ542+AQ543)*Percapita/30*FL$4+(AP541+AP542+AP543+AR541+AR542+AR543)*Cadeirante/30*FL$4,IF(C541=3,IF(AO544+AQ544=10,Fixo/30*FL$4+(AO541+AO542+AO543+AQ541+AQ542+AQ543)*Percapita/30*FL$4+(AP544+AR544)*Cadeirante/30*FL$4,IF(AO544+AQ544&lt;=9,(AO544+AQ544)*Crechee/30*FL$4)+(AP544+AR544)*Cadeirante/30*FL$4+(AO541+AO542+AO543+AQ541+AQ542+AQ543)*Percapita/30*FL$4)+IF(AO544+AQ544&gt;=11,Fixo/30*FL$4+(AO544+AQ544-10)*Crechee/30*FL$4,0),IF(C541=2,IF(AP541+AP542+AP543+AP544+AR541+AR542+AR543+AR544=1,Cadeirante/30*FL$4,IF(AP541+AP542+AP543+AP544+AR541+AR542+AR543+AR544=2,Fixo/30*FL$4,IF(AP541+AP542+AP543+AP544+AR541+AR542+AR543+AR544&gt;2,Fixo/30*FL$4+(AP541+AP542+AP543+AP544+AR541+AR542+AR543+AR544-2)*Cadeirante/30*FL$4)))+(AO541+AO542+AO543+AQ541+AQ542+AQ543)*Percapita/30*FL$4+(AO544+AQ544)*Crechee/30*FL$4,IF(C541=1,IF(AO541+AO542+AO543+AP541+AP542+AP543+AQ541+AQ542+AQ543+AR541+AR542+AR543&lt;=15,(AO541+AO542+AO543+AQ541+AQ542+AQ543)*Percapita/30*FL$4,IF(AO541+AO542+AO543+AP541+AP542+AP543+AQ541+AQ542+AQ543+AR541+AR542+AR543&gt;=16,Fixo/30*FL$4+(AO541+AO542+AO543+AP541+AP542+AP543+AQ541+AQ542+AQ543+AR541+AR542-16)*Percapita/30*FL$4))))))</f>
        <v>0</v>
      </c>
      <c r="FM541" s="177">
        <f>IF(C541=4,SUM(AS541+AS542+AS543+AU541+AU542+AU543)*Percapita/30*FM$4+(AT541+AT542+AT543+AV541+AV542+AV543)*Cadeirante/30*FM$4,IF(C541=3,IF(AS544+AU544=10,Fixo/30*FM$4+(AS541+AS542+AS543+AU541+AU542+AU543)*Percapita/30*FM$4+(AT544+AV544)*Cadeirante/30*FM$4,IF(AS544+AU544&lt;=9,(AS544+AU544)*Crechee/30*FM$4)+(AT544+AV544)*Cadeirante/30*FM$4+(AS541+AS542+AS543+AU541+AU542+AU543)*Percapita/30*FM$4)+IF(AS544+AU544&gt;=11,Fixo/30*FM$4+(AS544+AU544-10)*Crechee/30*FM$4,0),IF(C541=2,IF(AT541+AT542+AT543+AT544+AV541+AV542+AV543+AV544=1,Cadeirante/30*FM$4,IF(AT541+AT542+AT543+AT544+AV541+AV542+AV543+AV544=2,Fixo/30*FM$4,IF(AT541+AT542+AT543+AT544+AV541+AV542+AV543+AV544&gt;2,Fixo/30*FM$4+(AT541+AT542+AT543+AT544+AV541+AV542+AV543+AV544-2)*Cadeirante/30*FM$4)))+(AS541+AS542+AS543+AU541+AU542+AU543)*Percapita/30*FM$4+(AS544+AU544)*Crechee/30*FM$4,IF(C541=1,IF(AS541+AS542+AS543+AT541+AT542+AT543+AU541+AU542+AU543+AV541+AV542+AV543&lt;=15,(AS541+AS542+AS543+AU541+AU542+AU543)*Percapita/30*FM$4,IF(AS541+AS542+AS543+AT541+AT542+AT543+AU541+AU542+AU543+AV541+AV542+AV543&gt;=16,Fixo/30*FM$4+(AS541+AS542+AS543+AT541+AT542+AT543+AU541+AU542+AU543+AV541+AV542-16)*Percapita/30*FM$4))))))</f>
        <v>0</v>
      </c>
      <c r="FN541" s="177">
        <f>IF(C541=4,SUM(AW541+AW542+AW543+AY541+AY542+AY543)*Percapita/30*FN$4+(AX541+AX542+AX543+AZ541+AZ542+AZ543)*Cadeirante/30*FN$4,IF(C541=3,IF(AW544+AY544=10,Fixo/30*FN$4+(AW541+AW542+AW543+AY541+AY542+AY543)*Percapita/30*FN$4+(AX544+AZ544)*Cadeirante/30*FN$4,IF(AW544+AY544&lt;=9,(AW544+AY544)*Crechee/30*FN$4)+(AX544+AZ544)*Cadeirante/30*FN$4+(AW541+AW542+AW543+AY541+AY542+AY543)*Percapita/30*FN$4)+IF(AW544+AY544&gt;=11,Fixo/30*FN$4+(AW544+AY544-10)*Crechee/30*FN$4,0),IF(C541=2,IF(AX541+AX542+AX543+AX544+AZ541+AZ542+AZ543+AZ544=1,Cadeirante/30*FN$4,IF(AX541+AX542+AX543+AX544+AZ541+AZ542+AZ543+AZ544=2,Fixo/30*FN$4,IF(AX541+AX542+AX543+AX544+AZ541+AZ542+AZ543+AZ544&gt;2,Fixo/30*FN$4+(AX541+AX542+AX543+AX544+AZ541+AZ542+AZ543+AZ544-2)*Cadeirante/30*FN$4)))+(AW541+AW542+AW543+AY541+AY542+AY543)*Percapita/30*FN$4+(AW544+AY544)*Crechee/30*FN$4,IF(C541=1,IF(AW541+AW542+AW543+AX541+AX542+AX543+AY541+AY542+AY543+AZ541+AZ542+AZ543&lt;=15,(AW541+AW542+AW543+AY541+AY542+AY543)*Percapita/30*FN$4,IF(AW541+AW542+AW543+AX541+AX542+AX543+AY541+AY542+AY543+AZ541+AZ542+AZ543&gt;=16,Fixo/30*FN$4+(AW541+AW542+AW543+AX541+AX542+AX543+AY541+AY542+AY543+AZ541+AZ542-16)*Percapita/30*FN$4))))))</f>
        <v>0</v>
      </c>
      <c r="FO541" s="177">
        <f>IF(C541=4,SUM(BA541+BA542+BA543+BC541+BC542+BC543)*Percapita/30*FO$4+(BB541+BB542+BB543+BD541+BD542+BD543)*Cadeirante/30*FO$4,IF(C541=3,IF(BA544+BC544=10,Fixo/30*FO$4+(BA541+BA542+BA543+BC541+BC542+BC543)*Percapita/30*FO$4+(BB544+BD544)*Cadeirante/30*FO$4,IF(BA544+BC544&lt;=9,(BA544+BC544)*Crechee/30*FO$4)+(BB544+BD544)*Cadeirante/30*FO$4+(BA541+BA542+BA543+BC541+BC542+BC543)*Percapita/30*FO$4)+IF(BA544+BC544&gt;=11,Fixo/30*FO$4+(BA544+BC544-10)*Crechee/30*FO$4,0),IF(C541=2,IF(BB541+BB542+BB543+BB544+BD541+BD542+BD543+BD544=1,Cadeirante/30*FO$4,IF(BB541+BB542+BB543+BB544+BD541+BD542+BD543+BD544=2,Fixo/30*FO$4,IF(BB541+BB542+BB543+BB544+BD541+BD542+BD543+BD544&gt;2,Fixo/30*FO$4+(BB541+BB542+BB543+BB544+BD541+BD542+BD543+BD544-2)*Cadeirante/30*FO$4)))+(BA541+BA542+BA543+BC541+BC542+BC543)*Percapita/30*FO$4+(BA544+BC544)*Crechee/30*FO$4,IF(C541=1,IF(BA541+BA542+BA543+BB541+BB542+BB543+BC541+BC542+BC543+BD541+BD542+BD543&lt;=15,(BA541+BA542+BA543+BC541+BC542+BC543)*Percapita/30*FO$4,IF(BA541+BA542+BA543+BB541+BB542+BB543+BC541+BC542+BC543+BD541+BD542+BD543&gt;=16,Fixo/30*FO$4+(BA541+BA542+BA543+BB541+BB542+BB543+BC541+BC542+BC543+BD541+BD542-16)*Percapita/30*FO$4))))))</f>
        <v>0</v>
      </c>
      <c r="FP541" s="177">
        <f>IF(C541=4,SUM(BE541+BE542+BE543+BG541+BG542+BG543)*Percapita/30*FP$4+(BF541+BF542+BF543+BH541+BH542+BH543)*Cadeirante/30*FP$4,IF(C541=3,IF(BE544+BG544=10,Fixo/30*FP$4+(BE541+BE542+BE543+BG541+BG542+BG543)*Percapita/30*FP$4+(BF544+BH544)*Cadeirante/30*FP$4,IF(BE544+BG544&lt;=9,(BE544+BG544)*Crechee/30*FP$4)+(BF544+BH544)*Cadeirante/30*FP$4+(BE541+BE542+BE543+BG541+BG542+BG543)*Percapita/30*FP$4)+IF(BE544+BG544&gt;=11,Fixo/30*FP$4+(BE544+BG544-10)*Crechee/30*FP$4,0),IF(C541=2,IF(BF541+BF542+BF543+BF544+BH541+BH542+BH543+BH544=1,Cadeirante/30*FP$4,IF(BF541+BF542+BF543+BF544+BH541+BH542+BH543+BH544=2,Fixo/30*FP$4,IF(BF541+BF542+BF543+BF544+BH541+BH542+BH543+BH544&gt;2,Fixo/30*FP$4+(BF541+BF542+BF543+BF544+BH541+BH542+BH543+BH544-2)*Cadeirante/30*FP$4)))+(BE541+BE542+BE543+BG541+BG542+BG543)*Percapita/30*FP$4+(BE544+BG544)*Crechee/30*FP$4,IF(C541=1,IF(BE541+BE542+BE543+BF541+BF542+BF543+BG541+BG542+BG543+BH541+BH542+BH543&lt;=15,(BE541+BE542+BE543+BG541+BG542+BG543)*Percapita/30*FP$4,IF(BE541+BE542+BE543+BF541+BF542+BF543+BG541+BG542+BG543+BH541+BH542+BH543&gt;=16,Fixo/30*FP$4+(BE541+BE542+BE543+BF541+BF542+BF543+BG541+BG542+BG543+BH541+BH542-16)*Percapita/30*FP$4))))))</f>
        <v>0</v>
      </c>
      <c r="FQ541" s="177">
        <f>IF(C541=4,SUM(BI541+BI542+BI543+BK541+BK542+BK543)*Percapita/30*FQ$4+(BJ541+BJ542+BJ543+BL541+BL542+BL543)*Cadeirante/30*FQ$4,IF(C541=3,IF(BI544+BK544=10,Fixo/30*FQ$4+(BI541+BI542+BI543+BK541+BK542+BK543)*Percapita/30*FQ$4+(BJ544+BL544)*Cadeirante/30*FQ$4,IF(BI544+BK544&lt;=9,(BI544+BK544)*Crechee/30*FQ$4)+(BJ544+BL544)*Cadeirante/30*FQ$4+(BI541+BI542+BI543+BK541+BK542+BK543)*Percapita/30*FQ$4)+IF(BI544+BK544&gt;=11,Fixo/30*FQ$4+(BI544+BK544-10)*Crechee/30*FQ$4,0),IF(C541=2,IF(BJ541+BJ542+BJ543+BJ544+BL541+BL542+BL543+BL544=1,Cadeirante/30*FQ$4,IF(BJ541+BJ542+BJ543+BJ544+BL541+BL542+BL543+BL544=2,Fixo/30*FQ$4,IF(BJ541+BJ542+BJ543+BJ544+BL541+BL542+BL543+BL544&gt;2,Fixo/30*FQ$4+(BJ541+BJ542+BJ543+BJ544+BL541+BL542+BL543+BL544-2)*Cadeirante/30*FQ$4)))+(BI541+BI542+BI543+BK541+BK542+BK543)*Percapita/30*FQ$4+(BI544+BK544)*Crechee/30*FQ$4,IF(C541=1,IF(BI541+BI542+BI543+BJ541+BJ542+BJ543+BK541+BK542+BK543+BL541+BL542+BL543&lt;=15,(BI541+BI542+BI543+BK541+BK542+BK543)*Percapita/30*FQ$4,IF(BI541+BI542+BI543+BJ541+BJ542+BJ543+BK541+BK542+BK543+BL541+BL542+BL543&gt;=16,Fixo/30*FQ$4+(BI541+BI542+BI543+BJ541+BJ542+BJ543+BK541+BK542+BK543+BL541+BL542-16)*Percapita/30*FQ$4))))))</f>
        <v>0</v>
      </c>
      <c r="FR541" s="177">
        <f>IF(C541=4,SUM(BM541+BM542+BM543+BO541+BO542+BO543)*Percapita/30*FR$4+(BN541+BN542+BN543+BP541+BP542+BP543)*Cadeirante/30*FR$4,IF(C541=3,IF(BM544+BO544=10,Fixo/30*FR$4+(BM541+BM542+BM543+BO541+BO542+BO543)*Percapita/30*FR$4+(BN544+BP544)*Cadeirante/30*FR$4,IF(BM544+BO544&lt;=9,(BM544+BO544)*Crechee/30*FR$4)+(BN544+BP544)*Cadeirante/30*FR$4+(BM541+BM542+BM543+BO541+BO542+BO543)*Percapita/30*FR$4)+IF(BM544+BO544&gt;=11,Fixo/30*FR$4+(BM544+BO544-10)*Crechee/30*FR$4,0),IF(C541=2,IF(BN541+BN542+BN543+BN544+BP541+BP542+BP543+BP544=1,Cadeirante/30*FR$4,IF(BN541+BN542+BN543+BN544+BP541+BP542+BP543+BP544=2,Fixo/30*FR$4,IF(BN541+BN542+BN543+BN544+BP541+BP542+BP543+BP544&gt;2,Fixo/30*FR$4+(BN541+BN542+BN543+BN544+BP541+BP542+BP543+BP544-2)*Cadeirante/30*FR$4)))+(BM541+BM542+BM543+BO541+BO542+BO543)*Percapita/30*FR$4+(BM544+BO544)*Crechee/30*FR$4,IF(C541=1,IF(BM541+BM542+BM543+BN541+BN542+BN543+BO541+BO542+BO543+BP541+BP542+BP543&lt;=15,(BM541+BM542+BM543+BO541+BO542+BO543)*Percapita/30*FR$4,IF(BM541+BM542+BM543+BN541+BN542+BN543+BO541+BO542+BO543+BP541+BP542+BP543&gt;=16,Fixo/30*FR$4+(BM541+BM542+BM543+BN541+BN542+BN543+BO541+BO542+BO543+BP541+BP542-16)*Percapita/30*FR$4))))))</f>
        <v>0</v>
      </c>
      <c r="FS541" s="177">
        <f>IF(C541=4,SUM(BQ541+BQ542+BQ543+BS541+BS542+BS543)*Percapita/30*FS$4+(BR541+BR542+BR543+BT541+BT542+BT543)*Cadeirante/30*FS$4,IF(C541=3,IF(BQ544+BS544=10,Fixo/30*FS$4+(BQ541+BQ542+BQ543+BS541+BS542+BS543)*Percapita/30*FS$4+(BR544+BT544)*Cadeirante/30*FS$4,IF(BQ544+BS544&lt;=9,(BQ544+BS544)*Crechee/30*FS$4)+(BR544+BT544)*Cadeirante/30*FS$4+(BQ541+BQ542+BQ543+BS541+BS542+BS543)*Percapita/30*FS$4)+IF(BQ544+BS544&gt;=11,Fixo/30*FS$4+(BQ544+BS544-10)*Crechee/30*FS$4,0),IF(C541=2,IF(BR541+BR542+BR543+BR544+BT541+BT542+BT543+BT544=1,Cadeirante/30*FS$4,IF(BR541+BR542+BR543+BR544+BT541+BT542+BT543+BT544=2,Fixo/30*FS$4,IF(BR541+BR542+BR543+BR544+BT541+BT542+BT543+BT544&gt;2,Fixo/30*FS$4+(BR541+BR542+BR543+BR544+BT541+BT542+BT543+BT544-2)*Cadeirante/30*FS$4)))+(BQ541+BQ542+BQ543+BS541+BS542+BS543)*Percapita/30*FS$4+(BQ544+BS544)*Crechee/30*FS$4,IF(C541=1,IF(BQ541+BQ542+BQ543+BR541+BR542+BR543+BS541+BS542+BS543+BT541+BT542+BT543&lt;=15,(BQ541+BQ542+BQ543+BS541+BS542+BS543)*Percapita/30*FS$4,IF(BQ541+BQ542+BQ543+BR541+BR542+BR543+BS541+BS542+BS543+BT541+BT542+BT543&gt;=16,Fixo/30*FS$4+(BQ541+BQ542+BQ543+BR541+BR542+BR543+BS541+BS542+BS543+BT541+BT542-16)*Percapita/30*FS$4))))))</f>
        <v>0</v>
      </c>
      <c r="FT541" s="177">
        <f>IF(C541=4,SUM(BU541+BU542+BU543+BW541+BW542+BW543)*Percapita/30*FT$4+(BV541+BV542+BV543+BX541+BX542+BX543)*Cadeirante/30*FT$4,IF(C541=3,IF(BU544+BW544=10,Fixo/30*FT$4+(BU541+BU542+BU543+BW541+BW542+BW543)*Percapita/30*FT$4+(BV544+BX544)*Cadeirante/30*FT$4,IF(BU544+BW544&lt;=9,(BU544+BW544)*Crechee/30*FT$4)+(BV544+BX544)*Cadeirante/30*FT$4+(BU541+BU542+BU543+BW541+BW542+BW543)*Percapita/30*FT$4)+IF(BU544+BW544&gt;=11,Fixo/30*FT$4+(BU544+BW544-10)*Crechee/30*FT$4,0),IF(C541=2,IF(BV541+BV542+BV543+BV544+BX541+BX542+BX543+BX544=1,Cadeirante/30*FT$4,IF(BV541+BV542+BV543+BV544+BX541+BX542+BX543+BX544=2,Fixo/30*FT$4,IF(BV541+BV542+BV543+BV544+BX541+BX542+BX543+BX544&gt;2,Fixo/30*FT$4+(BV541+BV542+BV543+BV544+BX541+BX542+BX543+BX544-2)*Cadeirante/30*FT$4)))+(BU541+BU542+BU543+BW541+BW542+BW543)*Percapita/30*FT$4+(BU544+BW544)*Crechee/30*FT$4,IF(C541=1,IF(BU541+BU542+BU543+BV541+BV542+BV543+BW541+BW542+BW543+BX541+BX542+BX543&lt;=15,(BU541+BU542+BU543+BW541+BW542+BW543)*Percapita/30*FT$4,IF(BU541+BU542+BU543+BV541+BV542+BV543+BW541+BW542+BW543+BX541+BX542+BX543&gt;=16,Fixo/30*FT$4+(BU541+BU542+BU543+BV541+BV542+BV543+BW541+BW542+BW543+BX541+BX542-16)*Percapita/30*FT$4))))))</f>
        <v>0</v>
      </c>
      <c r="FU541" s="177">
        <f>IF(C541=4,SUM(BY541+BY542+BY543+CA541+CA542+CA543)*Percapita/30*FU$4+(BZ541+BZ542+BZ543+CB541+CB542+CB543)*Cadeirante/30*FU$4,IF(C541=3,IF(BY544+CA544=10,Fixo/30*FU$4+(BY541+BY542+BY543+CA541+CA542+CA543)*Percapita/30*FU$4+(BZ544+CB544)*Cadeirante/30*FU$4,IF(BY544+CA544&lt;=9,(BY544+CA544)*Crechee/30*FU$4)+(BZ544+CB544)*Cadeirante/30*FU$4+(BY541+BY542+BY543+CA541+CA542+CA543)*Percapita/30*FU$4)+IF(BY544+CA544&gt;=11,Fixo/30*FU$4+(BY544+CA544-10)*Crechee/30*FU$4,0),IF(C541=2,IF(BZ541+BZ542+BZ543+BZ544+CB541+CB542+CB543+CB544=1,Cadeirante/30*FU$4,IF(BZ541+BZ542+BZ543+BZ544+CB541+CB542+CB543+CB544=2,Fixo/30*FU$4,IF(BZ541+BZ542+BZ543+BZ544+CB541+CB542+CB543+CB544&gt;2,Fixo/30*FU$4+(BZ541+BZ542+BZ543+BZ544+CB541+CB542+CB543+CB544-2)*Cadeirante/30*FU$4)))+(BY541+BY542+BY543+CA541+CA542+CA543)*Percapita/30*FU$4+(BY544+CA544)*Crechee/30*FU$4,IF(C541=1,IF(BY541+BY542+BY543+BZ541+BZ542+BZ543+CA541+CA542+CA543+CB541+CB542+CB543&lt;=15,(BY541+BY542+BY543+CA541+CA542+CA543)*Percapita/30*FU$4,IF(BY541+BY542+BY543+BZ541+BZ542+BZ543+CA541+CA542+CA543+CB541+CB542+CB543&gt;=16,Fixo/30*FU$4+(BY541+BY542+BY543+BZ541+BZ542+BZ543+CA541+CA542+CA543+CB541+CB542-16)*Percapita/30*FU$4))))))</f>
        <v>0</v>
      </c>
      <c r="FV541" s="177">
        <f>IF(C541=4,SUM(CC541+CC542+CC543+CE541+CE542+CE543)*Percapita/30*FV$4+(CD541+CD542+CD543+CF541+CF542+CF543)*Cadeirante/30*FV$4,IF(C541=3,IF(CC544+CE544=10,Fixo/30*FV$4+(CC541+CC542+CC543+CE541+CE542+CE543)*Percapita/30*FV$4+(CD544+CF544)*Cadeirante/30*FV$4,IF(CC544+CE544&lt;=9,(CC544+CE544)*Crechee/30*FV$4)+(CD544+CF544)*Cadeirante/30*FV$4+(CC541+CC542+CC543+CE541+CE542+CE543)*Percapita/30*FV$4)+IF(CC544+CE544&gt;=11,Fixo/30*FV$4+(CC544+CE544-10)*Crechee/30*FV$4,0),IF(C541=2,IF(CD541+CD542+CD543+CD544+CF541+CF542+CF543+CF544=1,Cadeirante/30*FV$4,IF(CD541+CD542+CD543+CD544+CF541+CF542+CF543+CF544=2,Fixo/30*FV$4,IF(CD541+CD542+CD543+CD544+CF541+CF542+CF543+CF544&gt;2,Fixo/30*FV$4+(CD541+CD542+CD543+CD544+CF541+CF542+CF543+CF544-2)*Cadeirante/30*FV$4)))+(CC541+CC542+CC543+CE541+CE542+CE543)*Percapita/30*FV$4+(CC544+CE544)*Crechee/30*FV$4,IF(C541=1,IF(CC541+CC542+CC543+CD541+CD542+CD543+CE541+CE542+CE543+CF541+CF542+CF543&lt;=15,(CC541+CC542+CC543+CE541+CE542+CE543)*Percapita/30*FV$4,IF(CC541+CC542+CC543+CD541+CD542+CD543+CE541+CE542+CE543+CF541+CF542+CF543&gt;=16,Fixo/30*FV$4+(CC541+CC542+CC543+CD541+CD542+CD543+CE541+CE542+CE543+CF541+CF542-16)*Percapita/30*FV$4))))))</f>
        <v>0</v>
      </c>
      <c r="FW541" s="177">
        <f>IF(C541=4,SUM(CG541+CG542+CG543+CI541+CI542+CI543)*Percapita/30*FW$4+(CH541+CH542+CH543+CJ541+CJ542+CJ543)*Cadeirante/30*FW$4,IF(C541=3,IF(CG544+CI544=10,Fixo/30*FW$4+(CG541+CG542+CG543+CI541+CI542+CI543)*Percapita/30*FW$4+(CH544+CJ544)*Cadeirante/30*FW$4,IF(CG544+CI544&lt;=9,(CG544+CI544)*Crechee/30*FW$4)+(CH544+CJ544)*Cadeirante/30*FW$4+(CG541+CG542+CG543+CI541+CI542+CI543)*Percapita/30*FW$4)+IF(CG544+CI544&gt;=11,Fixo/30*FW$4+(CG544+CI544-10)*Crechee/30*FW$4,0),IF(C541=2,IF(CH541+CH542+CH543+CH544+CJ541+CJ542+CJ543+CJ544=1,Cadeirante/30*FW$4,IF(CH541+CH542+CH543+CH544+CJ541+CJ542+CJ543+CJ544=2,Fixo/30*FW$4,IF(CH541+CH542+CH543+CH544+CJ541+CJ542+CJ543+CJ544&gt;2,Fixo/30*FW$4+(CH541+CH542+CH543+CH544+CJ541+CJ542+CJ543+CJ544-2)*Cadeirante/30*FW$4)))+(CG541+CG542+CG543+CI541+CI542+CI543)*Percapita/30*FW$4+(CG544+CI544)*Crechee/30*FW$4,IF(C541=1,IF(CG541+CG542+CG543+CH541+CH542+CH543+CI541+CI542+CI543+CJ541+CJ542+CJ543&lt;=15,(CG541+CG542+CG543+CI541+CI542+CI543)*Percapita/30*FW$4,IF(CG541+CG542+CG543+CH541+CH542+CH543+CI541+CI542+CI543+CJ541+CJ542+CJ543&gt;=16,Fixo/30*FW$4+(CG541+CG542+CG543+CH541+CH542+CH543+CI541+CI542+CI543+CJ541+CJ542-16)*Percapita/30*FW$4))))))</f>
        <v>0</v>
      </c>
      <c r="FX541" s="177">
        <f>IF(C541=4,SUM(CK541+CK542+CK543+CM541+CM542+CM543)*Percapita/30*FX$4+(CL541+CL542+CL543+CN541+CN542+CN543)*Cadeirante/30*FX$4,IF(C541=3,IF(CK544+CM544=10,Fixo/30*FX$4+(CK541+CK542+CK543+CM541+CM542+CM543)*Percapita/30*FX$4+(CL544+CN544)*Cadeirante/30*FX$4,IF(CK544+CM544&lt;=9,(CK544+CM544)*Crechee/30*FX$4)+(CL544+CN544)*Cadeirante/30*FX$4+(CK541+CK542+CK543+CM541+CM542+CM543)*Percapita/30*FX$4)+IF(CK544+CM544&gt;=11,Fixo/30*FX$4+(CK544+CM544-10)*Crechee/30*FX$4,0),IF(C541=2,IF(CL541+CL542+CL543+CL544+CN541+CN542+CN543+CN544=1,Cadeirante/30*FX$4,IF(CL541+CL542+CL543+CL544+CN541+CN542+CN543+CN544=2,Fixo/30*FX$4,IF(CL541+CL542+CL543+CL544+CN541+CN542+CN543+CN544&gt;2,Fixo/30*FX$4+(CL541+CL542+CL543+CL544+CN541+CN542+CN543+CN544-2)*Cadeirante/30*FX$4)))+(CK541+CK542+CK543+CM541+CM542+CM543)*Percapita/30*FX$4+(CK544+CM544)*Crechee/30*FX$4,IF(C541=1,IF(CK541+CK542+CK543+CL541+CL542+CL543+CM541+CM542+CM543+CN541+CN542+CN543&lt;=15,(CK541+CK542+CK543+CM541+CM542+CM543)*Percapita/30*FX$4,IF(CK541+CK542+CK543+CL541+CL542+CL543+CM541+CM542+CM543+CN541+CN542+CN543&gt;=16,Fixo/30*FX$4+(CK541+CK542+CK543+CL541+CL542+CL543+CM541+CM542+CM543+CN541+CN542-16)*Percapita/30*FX$4))))))</f>
        <v>0</v>
      </c>
      <c r="FY541" s="177">
        <f>IF(C541=4,SUM(CO541+CO542+CO543+CQ541+CQ542+CQ543)*Percapita/30*FY$4+(CP541+CP542+CP543+CR541+CR542+CR543)*Cadeirante/30*FY$4,IF(C541=3,IF(CO544+CQ544=10,Fixo/30*FY$4+(CO541+CO542+CO543+CQ541+CQ542+CQ543)*Percapita/30*FY$4+(CP544+CR544)*Cadeirante/30*FY$4,IF(CO544+CQ544&lt;=9,(CO544+CQ544)*Crechee/30*FY$4)+(CP544+CR544)*Cadeirante/30*FY$4+(CO541+CO542+CO543+CQ541+CQ542+CQ543)*Percapita/30*FY$4)+IF(CO544+CQ544&gt;=11,Fixo/30*FY$4+(CO544+CQ544-10)*Crechee/30*FY$4,0),IF(C541=2,IF(CP541+CP542+CP543+CP544+CR541+CR542+CR543+CR544=1,Cadeirante/30*FY$4,IF(CP541+CP542+CP543+CP544+CR541+CR542+CR543+CR544=2,Fixo/30*FY$4,IF(CP541+CP542+CP543+CP544+CR541+CR542+CR543+CR544&gt;2,Fixo/30*FY$4+(CP541+CP542+CP543+CP544+CR541+CR542+CR543+CR544-2)*Cadeirante/30*FY$4)))+(CO541+CO542+CO543+CQ541+CQ542+CQ543)*Percapita/30*FY$4+(CO544+CQ544)*Crechee/30*FY$4,IF(C541=1,IF(CO541+CO542+CO543+CP541+CP542+CP543+CQ541+CQ542+CQ543+CR541+CR542+CR543&lt;=15,(CO541+CO542+CO543+CQ541+CQ542+CQ543)*Percapita/30*FY$4,IF(CO541+CO542+CO543+CP541+CP542+CP543+CQ541+CQ542+CQ543+CR541+CR542+CR543&gt;=16,Fixo/30*FY$4+(CO541+CO542+CO543+CP541+CP542+CP543+CQ541+CQ542+CQ543+CR541+CR542-16)*Percapita/30*FY$4))))))</f>
        <v>0</v>
      </c>
      <c r="FZ541" s="177">
        <f>IF(C541=4,SUM(CS541+CS542+CS543+CU541+CU542+CU543)*Percapita/30*FZ$4+(CT541+CT542+CT543+CV541+CV542+CV543)*Cadeirante/30*FZ$4,IF(C541=3,IF(CS544+CU544=10,Fixo/30*FZ$4+(CS541+CS542+CS543+CU541+CU542+CU543)*Percapita/30*FZ$4+(CT544+CV544)*Cadeirante/30*FZ$4,IF(CS544+CU544&lt;=9,(CS544+CU544)*Crechee/30*FZ$4)+(CT544+CV544)*Cadeirante/30*FZ$4+(CS541+CS542+CS543+CU541+CU542+CU543)*Percapita/30*FZ$4)+IF(CS544+CU544&gt;=11,Fixo/30*FZ$4+(CS544+CU544-10)*Crechee/30*FZ$4,0),IF(C541=2,IF(CT541+CT542+CT543+CT544+CV541+CV542+CV543+CV544=1,Cadeirante/30*FZ$4,IF(CT541+CT542+CT543+CT544+CV541+CV542+CV543+CV544=2,Fixo/30*FZ$4,IF(CT541+CT542+CT543+CT544+CV541+CV542+CV543+CV544&gt;2,Fixo/30*FZ$4+(CT541+CT542+CT543+CT544+CV541+CV542+CV543+CV544-2)*Cadeirante/30*FZ$4)))+(CS541+CS542+CS543+CU541+CU542+CU543)*Percapita/30*FZ$4+(CS544+CU544)*Crechee/30*FZ$4,IF(C541=1,IF(CS541+CS542+CS543+CT541+CT542+CT543+CU541+CU542+CU543+CV541+CV542+CV543&lt;=15,(CS541+CS542+CS543+CU541+CU542+CU543)*Percapita/30*FZ$4,IF(CS541+CS542+CS543+CT541+CT542+CT543+CU541+CU542+CU543+CV541+CV542+CV543&gt;=16,Fixo/30*FZ$4+(CS541+CS542+CS543+CT541+CT542+CT543+CU541+CU542+CU543+CV541+CV542-16)*Percapita/30*FZ$4))))))</f>
        <v>0</v>
      </c>
      <c r="GA541" s="177">
        <f>IF(C541=4,SUM(CW541+CW542+CW543+CY541+CY542+CY543)*Percapita/30*GA$4+(CX541+CX542+CX543+CZ541+CZ542+CZ543)*Cadeirante/30*GA$4,IF(C541=3,IF(CW544+CY544=10,Fixo/30*GA$4+(CW541+CW542+CW543+CY541+CY542+CY543)*Percapita/30*GA$4+(CX544+CZ544)*Cadeirante/30*GA$4,IF(CW544+CY544&lt;=9,(CW544+CY544)*Crechee/30*GA$4)+(CX544+CZ544)*Cadeirante/30*GA$4+(CW541+CW542+CW543+CY541+CY542+CY543)*Percapita/30*GA$4)+IF(CW544+CY544&gt;=11,Fixo/30*GA$4+(CW544+CY544-10)*Crechee/30*GA$4,0),IF(C541=2,IF(CX541+CX542+CX543+CX544+CZ541+CZ542+CZ543+CZ544=1,Cadeirante/30*GA$4,IF(CX541+CX542+CX543+CX544+CZ541+CZ542+CZ543+CZ544=2,Fixo/30*GA$4,IF(CX541+CX542+CX543+CX544+CZ541+CZ542+CZ543+CZ544&gt;2,Fixo/30*GA$4+(CX541+CX542+CX543+CX544+CZ541+CZ542+CZ543+CZ544-2)*Cadeirante/30*GA$4)))+(CW541+CW542+CW543+CY541+CY542+CY543)*Percapita/30*GA$4+(CW544+CY544)*Crechee/30*GA$4,IF(C541=1,IF(CW541+CW542+CW543+CX541+CX542+CX543+CY541+CY542+CY543+CZ541+CZ542+CZ543&lt;=15,(CW541+CW542+CW543+CY541+CY542+CY543)*Percapita/30*GA$4,IF(CW541+CW542+CW543+CX541+CX542+CX543+CY541+CY542+CY543+CZ541+CZ542+CZ543&gt;=16,Fixo/30*GA$4+(CW541+CW542+CW543+CX541+CX542+CX543+CY541+CY542+CY543+CZ541+CZ542-16)*Percapita/30*GA$4))))))</f>
        <v>0</v>
      </c>
      <c r="GB541" s="177">
        <f>IF(C541=4,SUM(DA541+DA542+DA543+DC541+DC542+DC543)*Percapita/30*GB$4+(DB541+DB542+DB543+DD541+DD542+DD543)*Cadeirante/30*GB$4,IF(C541=3,IF(DA544+DC544=10,Fixo/30*GB$4+(DA541+DA542+DA543+DC541+DC542+DC543)*Percapita/30*GB$4+(DB544+DD544)*Cadeirante/30*GB$4,IF(DA544+DC544&lt;=9,(DA544+DC544)*Crechee/30*GB$4)+(DB544+DD544)*Cadeirante/30*GB$4+(DA541+DA542+DA543+DC541+DC542+DC543)*Percapita/30*GB$4)+IF(DA544+DC544&gt;=11,Fixo/30*GB$4+(DA544+DC544-10)*Crechee/30*GB$4,0),IF(C541=2,IF(DB541+DB542+DB543+DB544+DD541+DD542+DD543+DD544=1,Cadeirante/30*GB$4,IF(DB541+DB542+DB543+DB544+DD541+DD542+DD543+DD544=2,Fixo/30*GB$4,IF(DB541+DB542+DB543+DB544+DD541+DD542+DD543+DD544&gt;2,Fixo/30*GB$4+(DB541+DB542+DB543+DB544+DD541+DD542+DD543+DD544-2)*Cadeirante/30*GB$4)))+(DA541+DA542+DA543+DC541+DC542+DC543)*Percapita/30*GB$4+(DA544+DC544)*Crechee/30*GB$4,IF(C541=1,IF(DA541+DA542+DA543+DB541+DB542+DB543+DC541+DC542+DC543+DD541+DD542+DD543&lt;=15,(DA541+DA542+DA543+DC541+DC542+DC543)*Percapita/30*GB$4,IF(DA541+DA542+DA543+DB541+DB542+DB543+DC541+DC542+DC543+DD541+DD542+DD543&gt;=16,Fixo/30*GB$4+(DA541+DA542+DA543+DB541+DB542+DB543+DC541+DC542+DC543+DD541+DD542-16)*Percapita/30*GB$4))))))</f>
        <v>0</v>
      </c>
      <c r="GC541" s="177">
        <f>IF(C541=4,SUM(DE541+DE542+DE543+DG541+DG542+DG543)*Percapita/30*GC$4+(DF541+DF542+DF543+DH541+DH542+DH543)*Cadeirante/30*GC$4,IF(C541=3,IF(DE544+DG544=10,Fixo/30*GC$4+(DE541+DE542+DE543+DG541+DG542+DG543)*Percapita/30*GC$4+(DF544+DH544)*Cadeirante/30*GC$4,IF(DE544+DG544&lt;=9,(DE544+DG544)*Crechee/30*GC$4)+(DF544+DH544)*Cadeirante/30*GC$4+(DE541+DE542+DE543+DG541+DG542+DG543)*Percapita/30*GC$4)+IF(DE544+DG544&gt;=11,Fixo/30*GC$4+(DE544+DG544-10)*Crechee/30*GC$4,0),IF(C541=2,IF(DF541+DF542+DF543+DF544+DH541+DH542+DH543+DH544=1,Cadeirante/30*GC$4,IF(DF541+DF542+DF543+DF544+DH541+DH542+DH543+DH544=2,Fixo/30*GC$4,IF(DF541+DF542+DF543+DF544+DH541+DH542+DH543+DH544&gt;2,Fixo/30*GC$4+(DF541+DF542+DF543+DF544+DH541+DH542+DH543+DH544-2)*Cadeirante/30*GC$4)))+(DE541+DE542+DE543+DG541+DG542+DG543)*Percapita/30*GC$4+(DE544+DG544)*Crechee/30*GC$4,IF(C541=1,IF(DE541+DE542+DE543+DF541+DF542+DF543+DG541+DG542+DG543+DH541+DH542+DH543&lt;=15,(DE541+DE542+DE543+DG541+DG542+DG543)*Percapita/30*GC$4,IF(DE541+DE542+DE543+DF541+DF542+DF543+DG541+DG542+DG543+DH541+DH542+DH543&gt;=16,Fixo/30*GC$4+(DE541+DE542+DE543+DF541+DF542+DF543+DG541+DG542+DG543+DH541+DH542-16)*Percapita/30*GC$4))))))</f>
        <v>0</v>
      </c>
      <c r="GD541" s="177">
        <f>IF(C541=4,SUM(DI541+DI542+DI543+DK541+DK542+DK543)*Percapita/30*GD$4+(DJ541+DJ542+DJ543+DL541+DL542+DL543)*Cadeirante/30*GD$4,IF(C541=3,IF(DI544+DK544=10,Fixo/30*GD$4+(DI541+DI542+DI543+DK541+DK542+DK543)*Percapita/30*GD$4+(DJ544+DL544)*Cadeirante/30*GD$4,IF(DI544+DK544&lt;=9,(DI544+DK544)*Crechee/30*GD$4)+(DJ544+DL544)*Cadeirante/30*GD$4+(DI541+DI542+DI543+DK541+DK542+DK543)*Percapita/30*GD$4)+IF(DI544+DK544&gt;=11,Fixo/30*GD$4+(DI544+DK544-10)*Crechee/30*GD$4,0),IF(C541=2,IF(DJ541+DJ542+DJ543+DJ544+DL541+DL542+DL543+DL544=1,Cadeirante/30*GD$4,IF(DJ541+DJ542+DJ543+DJ544+DL541+DL542+DL543+DL544=2,Fixo/30*GD$4,IF(DJ541+DJ542+DJ543+DJ544+DL541+DL542+DL543+DL544&gt;2,Fixo/30*GD$4+(DJ541+DJ542+DJ543+DJ544+DL541+DL542+DL543+DL544-2)*Cadeirante/30*GD$4)))+(DI541+DI542+DI543+DK541+DK542+DK543)*Percapita/30*GD$4+(DI544+DK544)*Crechee/30*GD$4,IF(C541=1,IF(DI541+DI542+DI543+DJ541+DJ542+DJ543+DK541+DK542+DK543+DL541+DL542+DL543&lt;=15,(DI541+DI542+DI543+DK541+DK542+DK543)*Percapita/30*GD$4,IF(DI541+DI542+DI543+DJ541+DJ542+DJ543+DK541+DK542+DK543+DL541+DL542+DL543&gt;=16,Fixo/30*GD$4+(DI541+DI542+DI543+DJ541+DJ542+DJ543+DK541+DK542+DK543+DL541+DL542-16)*Percapita/30*GD$4))))))</f>
        <v>0</v>
      </c>
      <c r="GE541" s="177">
        <f>IF(C541=4,SUM(DM541+DM542+DM543+DO541+DO542+DO543)*Percapita/30*GE$4+(DN541+DN542+DN543+DP541+DP542+DP543)*Cadeirante/30*GE$4,IF(C541=3,IF(DM544+DO544=10,Fixo/30*GE$4+(DM541+DM542+DM543+DO541+DO542+DO543)*Percapita/30*GE$4+(DN544+DP544)*Cadeirante/30*GE$4,IF(DM544+DO544&lt;=9,(DM544+DO544)*Crechee/30*GE$4)+(DN544+DP544)*Cadeirante/30*GE$4+(DM541+DM542+DM543+DO541+DO542+DO543)*Percapita/30*GE$4)+IF(DM544+DO544&gt;=11,Fixo/30*GE$4+(DM544+DO544-10)*Crechee/30*GE$4,0),IF(C541=2,IF(DN541+DN542+DN543+DN544+DP541+DP542+DP543+DP544=1,Cadeirante/30*GE$4,IF(DN541+DN542+DN543+DN544+DP541+DP542+DP543+DP544=2,Fixo/30*GE$4,IF(DN541+DN542+DN543+DN544+DP541+DP542+DP543+DP544&gt;2,Fixo/30*GE$4+(DN541+DN542+DN543+DN544+DP541+DP542+DP543+DP544-2)*Cadeirante/30*GE$4)))+(DM541+DM542+DM543+DO541+DO542+DO543)*Percapita/30*GE$4+(DM544+DO544)*Crechee/30*GE$4,IF(C541=1,IF(DM541+DM542+DM543+DN541+DN542+DN543+DO541+DO542+DO543+DP541+DP542+DP543&lt;=15,(DM541+DM542+DM543+DO541+DO542+DO543)*Percapita/30*GE$4,IF(DM541+DM542+DM543+DN541+DN542+DN543+DO541+DO542+DO543+DP541+DP542+DP543&gt;=16,Fixo/30*GE$4+(DM541+DM542+DM543+DN541+DN542+DN543+DO541+DO542+DO543+DP541+DP542-16)*Percapita/30*GE$4))))))</f>
        <v>0</v>
      </c>
      <c r="GF541" s="177">
        <f>IF(C541=4,SUM(DQ541+DQ542+DQ543+DS541+DS542+DS543)*Percapita/30*GF$4+(DR541+DR542+DR543+DT541+DT542+DT543)*Cadeirante/30*GF$4,IF(C541=3,IF(DQ544+DS544=10,Fixo/30*GF$4+(DQ541+DQ542+DQ543+DS541+DS542+DS543)*Percapita/30*GF$4+(DR544+DT544)*Cadeirante/30*GF$4,IF(DQ544+DS544&lt;=9,(DQ544+DS544)*Crechee/30*GF$4)+(DR544+DT544)*Cadeirante/30*GF$4+(DQ541+DQ542+DQ543+DS541+DS542+DS543)*Percapita/30*GF$4)+IF(DQ544+DS544&gt;=11,Fixo/30*GF$4+(DQ544+DS544-10)*Crechee/30*GF$4,0),IF(C541=2,IF(DR541+DR542+DR543+DR544+DT541+DT542+DT543+DT544=1,Cadeirante/30*GF$4,IF(DR541+DR542+DR543+DR544+DT541+DT542+DT543+DT544=2,Fixo/30*GF$4,IF(DR541+DR542+DR543+DR544+DT541+DT542+DT543+DT544&gt;2,Fixo/30*GF$4+(DR541+DR542+DR543+DR544+DT541+DT542+DT543+DT544-2)*Cadeirante/30*GF$4)))+(DQ541+DQ542+DQ543+DS541+DS542+DS543)*Percapita/30*GF$4+(DQ544+DS544)*Crechee/30*GF$4,IF(C541=1,IF(DQ541+DQ542+DQ543+DR541+DR542+DR543+DS541+DS542+DS543+DT541+DT542+DT543&lt;=15,(DQ541+DQ542+DQ543+DS541+DS542+DS543)*Percapita/30*GF$4,IF(DQ541+DQ542+DQ543+DR541+DR542+DR543+DS541+DS542+DS543+DT541+DT542+DT543&gt;=16,Fixo/30*GF$4+(DQ541+DQ542+DQ543+DR541+DR542+DR543+DS541+DS542+DS543+DT541+DT542-16)*Percapita/30*GF$4))))))</f>
        <v>0</v>
      </c>
      <c r="GG541" s="177">
        <f>IF(C541=4,SUM(DU541+DU542+DU543+DW541+DW542+DW543)*Percapita/30*GG$4+(DV541+DV542+DV543+DX541+DX542+DX543)*Cadeirante/30*GG$4,IF(C541=3,IF(DU544+DW544=10,Fixo/30*GG$4+(DU541+DU542+DU543+DW541+DW542+DW543)*Percapita/30*GG$4+(DV544+DX544)*Cadeirante/30*GG$4,IF(DU544+DW544&lt;=9,(DU544+DW544)*Crechee/30*GG$4)+(DV544+DX544)*Cadeirante/30*GG$4+(DU541+DU542+DU543+DW541+DW542+DW543)*Percapita/30*GG$4)+IF(DU544+DW544&gt;=11,Fixo/30*GG$4+(DU544+DW544-10)*Crechee/30*GG$4,0),IF(C541=2,IF(DV541+DV542+DV543+DV544+DX541+DX542+DX543+DX544=1,Cadeirante/30*GG$4,IF(DV541+DV542+DV543+DV544+DX541+DX542+DX543+DX544=2,Fixo/30*GG$4,IF(DV541+DV542+DV543+DV544+DX541+DX542+DX543+DX544&gt;2,Fixo/30*GG$4+(DV541+DV542+DV543+DV544+DX541+DX542+DX543+DX544-2)*Cadeirante/30*GG$4)))+(DU541+DU542+DU543+DW541+DW542+DW543)*Percapita/30*GG$4+(DU544+DW544)*Crechee/30*GG$4,IF(C541=1,IF(DU541+DU542+DU543+DV541+DV542+DV543+DW541+DW542+DW543+DX541+DX542+DX543&lt;=15,(DU541+DU542+DU543+DW541+DW542+DW543)*Percapita/30*GG$4,IF(DU541+DU542+DU543+DV541+DV542+DV543+DW541+DW542+DW543+DX541+DX542+DX543&gt;=16,Fixo/30*GG$4+(DU541+DU542+DU543+DV541+DV542+DV543+DW541+DW542+DW543+DX541+DX542-16)*Percapita/30*GG$4))))))</f>
        <v>0</v>
      </c>
      <c r="GH541" s="177">
        <f>IF(C541=4,SUM(DY541+DY542+DY543+EA541+EA542+EA543)*Percapita/30*GH$4+(DZ541+DZ542+DZ543+EB541+EB542+EB543)*Cadeirante/30*GH$4,IF(C541=3,IF(DY544+EA544=10,Fixo/30*GH$4+(DY541+DY542+DY543+EA541+EA542+EA543)*Percapita/30*GH$4+(DZ544+EB544)*Cadeirante/30*GH$4,IF(DY544+EA544&lt;=9,(DY544+EA544)*Crechee/30*GH$4)+(DZ544+EB544)*Cadeirante/30*GH$4+(DY541+DY542+DY543+EA541+EA542+EA543)*Percapita/30*GH$4)+IF(DY544+EA544&gt;=11,Fixo/30*GH$4+(DY544+EA544-10)*Crechee/30*GH$4,0),IF(C541=2,IF(DZ541+DZ542+DZ543+DZ544+EB541+EB542+EB543+EB544=1,Cadeirante/30*GH$4,IF(DZ541+DZ542+DZ543+DZ544+EB541+EB542+EB543+EB544=2,Fixo/30*GH$4,IF(DZ541+DZ542+DZ543+DZ544+EB541+EB542+EB543+EB544&gt;2,Fixo/30*GH$4+(DZ541+DZ542+DZ543+DZ544+EB541+EB542+EB543+EB544-2)*Cadeirante/30*GH$4)))+(DY541+DY542+DY543+EA541+EA542+EA543)*Percapita/30*GH$4+(DY544+EA544)*Crechee/30*GH$4,IF(C541=1,IF(DY541+DY542+DY543+DZ541+DZ542+DZ543+EA541+EA542+EA543+EB541+EB542+EB543&lt;=15,(DY541+DY542+DY543+EA541+EA542+EA543)*Percapita/30*GH$4,IF(DY541+DY542+DY543+DZ541+DZ542+DZ543+EA541+EA542+EA543+EB541+EB542+EB543&gt;=16,Fixo/30*GH$4+(DY541+DY542+DY543+DZ541+DZ542+DZ543+EA541+EA542+EA543+EB541+EB542-16)*Percapita/30*GH$4))))))</f>
        <v>0</v>
      </c>
      <c r="GI541" s="177">
        <f>IF(C541=4,SUM(EC541+EC542+EC543+EE541+EE542+EE543)*Percapita/30*GI$4+(ED541+ED542+ED543+EF541+EF542+EF543)*Cadeirante/30*GI$4,IF(C541=3,IF(EC544+EE544=10,Fixo/30*GI$4+(EC541+EC542+EC543+EE541+EE542+EE543)*Percapita/30*GI$4+(ED544+EF544)*Cadeirante/30*GI$4,IF(EC544+EE544&lt;=9,(EC544+EE544)*Crechee/30*GI$4)+(ED544+EF544)*Cadeirante/30*GI$4+(EC541+EC542+EC543+EE541+EE542+EE543)*Percapita/30*GI$4)+IF(EC544+EE544&gt;=11,Fixo/30*GI$4+(EC544+EE544-10)*Crechee/30*GI$4,0),IF(C541=2,IF(ED541+ED542+ED543+ED544+EF541+EF542+EF543+EF544=1,Cadeirante/30*GI$4,IF(ED541+ED542+ED543+ED544+EF541+EF542+EF543+EF544=2,Fixo/30*GI$4,IF(ED541+ED542+ED543+ED544+EF541+EF542+EF543+EF544&gt;2,Fixo/30*GI$4+(ED541+ED542+ED543+ED544+EF541+EF542+EF543+EF544-2)*Cadeirante/30*GI$4)))+(EC541+EC542+EC543+EE541+EE542+EE543)*Percapita/30*GI$4+(EC544+EE544)*Crechee/30*GI$4,IF(C541=1,IF(EC541+EC542+EC543+ED541+ED542+ED543+EE541+EE542+EE543+EF541+EF542+EF543&lt;=15,(EC541+EC542+EC543+EE541+EE542+EE543)*Percapita/30*GI$4,IF(EC541+EC542+EC543+ED541+ED542+ED543+EE541+EE542+EE543+EF541+EF542+EF543&gt;=16,Fixo/30*GI$4+(EC541+EC542+EC543+ED541+ED542+ED543+EE541+EE542+EE543+EF541+EF542-16)*Percapita/30*GI$4))))))</f>
        <v>0</v>
      </c>
      <c r="GJ541" s="177">
        <f>IF(C541=4,SUM(EG541+EG542+EG543+EI541+EI542+EI543)*Percapita/30*GJ$4+(EH541+EH542+EH543+EJ541+EJ542+EJ543)*Cadeirante/30*GJ$4,IF(C541=3,IF(EG544+EI544=10,Fixo/30*GJ$4+(EG541+EG542+EG543+EI541+EI542+EI543)*Percapita/30*GJ$4+(EH544+EJ544)*Cadeirante/30*GJ$4,IF(EG544+EI544&lt;=9,(EG544+EI544)*Crechee/30*GJ$4)+(EH544+EJ544)*Cadeirante/30*GJ$4+(EG541+EG542+EG543+EI541+EI542+EI543)*Percapita/30*GJ$4)+IF(EG544+EI544&gt;=11,Fixo/30*GJ$4+(EG544+EI544-10)*Crechee/30*GJ$4,0),IF(C541=2,IF(EH541+EH542+EH543+EH544+EJ541+EJ542+EJ543+EJ544=1,Cadeirante/30*GJ$4,IF(EH541+EH542+EH543+EH544+EJ541+EJ542+EJ543+EJ544=2,Fixo/30*GJ$4,IF(EH541+EH542+EH543+EH544+EJ541+EJ542+EJ543+EJ544&gt;2,Fixo/30*GJ$4+(EH541+EH542+EH543+EH544+EJ541+EJ542+EJ543+EJ544-2)*Cadeirante/30*GJ$4)))+(EG541+EG542+EG543+EI541+EI542+EI543)*Percapita/30*GJ$4+(EG544+EI544)*Crechee/30*GJ$4,IF(C541=1,IF(EG541+EG542+EG543+EH541+EH542+EH543+EI541+EI542+EI543+EJ541+EJ542+EJ543&lt;=15,(EG541+EG542+EG543+EI541+EI542+EI543)*Percapita/30*GJ$4,IF(EG541+EG542+EG543+EH541+EH542+EH543+EI541+EI542+EI543+EJ541+EJ542+EJ543&gt;=16,Fixo/30*GJ$4+(EG541+EG542+EG543+EH541+EH542+EH543+EI541+EI542+EI543+EJ541+EJ542-16)*Percapita/30*GJ$4))))))</f>
        <v>0</v>
      </c>
      <c r="GK541" s="178"/>
      <c r="GL541" s="103">
        <f t="shared" si="608"/>
        <v>0</v>
      </c>
      <c r="GM541" s="124"/>
      <c r="GN541" s="104">
        <f>SUMIF(V541:V544,"&lt;0")*Cadeirante/30*GN$4+SUMIF(X541:X544,"&lt;0")*Cadeirante/30*GN$4</f>
        <v>0</v>
      </c>
      <c r="GO541" s="104">
        <f>SUMIF(Z541:Z544,"&lt;0")*Cadeirante/30*GO$4+SUMIF(AB541:AB544,"&lt;0")*Cadeirante/30*GO$4</f>
        <v>0</v>
      </c>
      <c r="GP541" s="104">
        <f>SUMIF(AD541:AD544,"&lt;0")*Cadeirante/30*GP$4+SUMIF(AF541:AF544,"&lt;0")*Cadeirante/30*GP$4</f>
        <v>0</v>
      </c>
      <c r="GQ541" s="104">
        <f>SUMIF(AH541:AH544,"&lt;0")*Cadeirante/30*GQ$4+SUMIF(AJ541:AJ544,"&lt;0")*Cadeirante/30*GQ$4</f>
        <v>0</v>
      </c>
      <c r="GR541" s="104">
        <f>SUMIF(AL541:AL544,"&lt;0")*Cadeirante/30*GR$4+SUMIF(AN541:AN544,"&lt;0")*Cadeirante/30*GR$4</f>
        <v>0</v>
      </c>
      <c r="GS541" s="104">
        <f>SUMIF(AP541:AP544,"&lt;0")*Cadeirante/30*GS$4+SUMIF(AR541:AR544,"&lt;0")*Cadeirante/30*GS$4</f>
        <v>0</v>
      </c>
      <c r="GT541" s="104">
        <f>SUMIF(AT541:AT544,"&lt;0")*Cadeirante/30*GT$4+SUMIF(AV541:AV544,"&lt;0")*Cadeirante/30*GT$4</f>
        <v>0</v>
      </c>
      <c r="GU541" s="104">
        <f>SUMIF(AX541:AX544,"&lt;0")*Cadeirante/30*GU$4+SUMIF(AZ541:AZ544,"&lt;0")*Cadeirante/30*GU$4</f>
        <v>0</v>
      </c>
      <c r="GV541" s="104">
        <f>SUMIF(BB541:BB544,"&lt;0")*Cadeirante/30*GV$4+SUMIF(BD541:BD544,"&lt;0")*Cadeirante/30*GV$4</f>
        <v>0</v>
      </c>
      <c r="GW541" s="104">
        <f>SUMIF(BF541:BF544,"&lt;0")*Cadeirante/30*GW$4+SUMIF(BH541:BH544,"&lt;0")*Cadeirante/30*GW$4</f>
        <v>0</v>
      </c>
      <c r="GX541" s="104">
        <f>SUMIF(BJ541:BJ544,"&lt;0")*Cadeirante/30*GX$4+SUMIF(BL541:BL544,"&lt;0")*Cadeirante/30*GX$4</f>
        <v>0</v>
      </c>
      <c r="GY541" s="104">
        <f>SUMIF(BN541:BN544,"&lt;0")*Cadeirante/30*GY$4+SUMIF(BP541:BP544,"&lt;0")*Cadeirante/30*GY$4</f>
        <v>0</v>
      </c>
      <c r="GZ541" s="104">
        <f>SUMIF(BR541:BR544,"&lt;0")*Cadeirante/30*GZ$4+SUMIF(BT541:BT544,"&lt;0")*Cadeirante/30*GZ$4</f>
        <v>0</v>
      </c>
      <c r="HA541" s="104">
        <f>SUMIF(BV541:BV544,"&lt;0")*Cadeirante/30*HA$4+SUMIF(BX541:BX544,"&lt;0")*Cadeirante/30*HA$4</f>
        <v>0</v>
      </c>
      <c r="HB541" s="104">
        <f>SUMIF(BZ541:BZ544,"&lt;0")*Cadeirante/30*HB$4+SUMIF(CB541:CB544,"&lt;0")*Cadeirante/30*HB$4</f>
        <v>0</v>
      </c>
      <c r="HC541" s="104">
        <f>SUMIF(CD541:CD544,"&lt;0")*Cadeirante/30*HC$4+SUMIF(CF541:CF544,"&lt;0")*Cadeirante/30*HC$4</f>
        <v>0</v>
      </c>
      <c r="HD541" s="104">
        <f>SUMIF(CH541:CH544,"&lt;0")*Cadeirante/30*HD$4+SUMIF(CJ541:CJ544,"&lt;0")*Cadeirante/30*HD$4</f>
        <v>0</v>
      </c>
      <c r="HE541" s="104">
        <f>SUMIF(CL541:CL544,"&lt;0")*Cadeirante/30*HE$4+SUMIF(CN541:CN544,"&lt;0")*Cadeirante/30*HE$4</f>
        <v>0</v>
      </c>
      <c r="HF541" s="104">
        <f>SUMIF(CP541:CP544,"&lt;0")*Cadeirante/30*HF$4+SUMIF(CR541:CR544,"&lt;0")*Cadeirante/30*HF$4</f>
        <v>0</v>
      </c>
      <c r="HG541" s="104">
        <f>SUMIF(CT541:CT544,"&lt;0")*Cadeirante/30*HG$4+SUMIF(CV541:CV544,"&lt;0")*Cadeirante/30*HG$4</f>
        <v>0</v>
      </c>
      <c r="HH541" s="104">
        <f>SUMIF(CX541:CX544,"&lt;0")*Cadeirante/30*HH$4+SUMIF(CZ541:CZ544,"&lt;0")*Cadeirante/30*HH$4</f>
        <v>0</v>
      </c>
      <c r="HI541" s="104">
        <f>SUMIF(DB541:DB544,"&lt;0")*Cadeirante/30*HI$4+SUMIF(DD541:DD544,"&lt;0")*Cadeirante/30*HI$4</f>
        <v>0</v>
      </c>
      <c r="HJ541" s="104">
        <f>SUMIF(DF541:DF544,"&lt;0")*Cadeirante/30*HJ$4+SUMIF(DH541:DH544,"&lt;0")*Cadeirante/30*HJ$4</f>
        <v>0</v>
      </c>
      <c r="HK541" s="104">
        <f>SUMIF(DJ541:DJ544,"&lt;0")*Cadeirante/30*HK$4+SUMIF(DL541:DL544,"&lt;0")*Cadeirante/30*HK$4</f>
        <v>0</v>
      </c>
      <c r="HL541" s="104">
        <f>SUMIF(DN541:DN544,"&lt;0")*Cadeirante/30*HL$4+SUMIF(DP541:DP544,"&lt;0")*Cadeirante/30*HL$4</f>
        <v>0</v>
      </c>
      <c r="HM541" s="104">
        <f>SUMIF(DR541:DR544,"&lt;0")*Cadeirante/30*HM$4+SUMIF(DT541:DT544,"&lt;0")*Cadeirante/30*HM$4</f>
        <v>0</v>
      </c>
      <c r="HN541" s="104">
        <f>SUMIF(DV541:DV544,"&lt;0")*Cadeirante/30*HN$4+SUMIF(DX541:DX544,"&lt;0")*Cadeirante/30*HN$4</f>
        <v>0</v>
      </c>
      <c r="HO541" s="104">
        <f>SUMIF(DZ541:DZ544,"&lt;0")*Cadeirante/30*HO$4+SUMIF(EB541:EB544,"&lt;0")*Cadeirante/30*HO$4</f>
        <v>0</v>
      </c>
      <c r="HP541" s="104">
        <f>SUMIF(ED541:ED544,"&lt;0")*Cadeirante/30*HP$4+SUMIF(EF541:EF544,"&lt;0")*Cadeirante/30*HP$4</f>
        <v>0</v>
      </c>
      <c r="HQ541" s="64"/>
      <c r="HR541" s="64"/>
      <c r="HS541" s="64"/>
      <c r="HT541" s="64"/>
      <c r="HU541" s="64"/>
      <c r="HV541" s="64"/>
      <c r="HW541" s="176">
        <v>17629.309999999998</v>
      </c>
      <c r="HX541" s="64"/>
      <c r="HY541" s="280">
        <f>IF(ISTEXT(EM541), VALUE(EM541), EM541)</f>
        <v>423.75299999999999</v>
      </c>
      <c r="HZ541" s="280">
        <f>IF(ISTEXT(EN541), VALUE(EN541), EN541)</f>
        <v>0</v>
      </c>
      <c r="IA541" s="280">
        <f>IF(ISTEXT(EO541), VALUE(EO541), EO541)</f>
        <v>0</v>
      </c>
      <c r="IB541" s="64" t="b">
        <f>HW541=FE541</f>
        <v>0</v>
      </c>
      <c r="IC541" s="64"/>
    </row>
    <row r="542" spans="1:237" s="106" customFormat="1" ht="22.5" customHeight="1" x14ac:dyDescent="0.25">
      <c r="A542" s="368" t="s">
        <v>3683</v>
      </c>
      <c r="B542" s="369" t="s">
        <v>3684</v>
      </c>
      <c r="C542" s="370" t="s">
        <v>3233</v>
      </c>
      <c r="D542" s="371" t="s">
        <v>3656</v>
      </c>
      <c r="E542" s="371" t="s">
        <v>3685</v>
      </c>
      <c r="F542" s="372" t="s">
        <v>3224</v>
      </c>
      <c r="G542" s="372" t="s">
        <v>3225</v>
      </c>
      <c r="H542" s="373" t="s">
        <v>1318</v>
      </c>
      <c r="I542" s="374" t="s">
        <v>3686</v>
      </c>
      <c r="J542" s="421" t="s">
        <v>3231</v>
      </c>
      <c r="K542" s="421" t="s">
        <v>3234</v>
      </c>
      <c r="L542" s="329">
        <f>CONTINUA!BV542</f>
        <v>49</v>
      </c>
      <c r="M542" s="329">
        <f>CONTINUA!BW542</f>
        <v>0</v>
      </c>
      <c r="N542" s="895"/>
      <c r="O542" s="896" t="s">
        <v>4047</v>
      </c>
      <c r="P542" s="897" t="s">
        <v>4035</v>
      </c>
      <c r="Q542" s="400">
        <v>63</v>
      </c>
      <c r="R542" s="401"/>
      <c r="S542" s="400">
        <v>5</v>
      </c>
      <c r="T542" s="401"/>
      <c r="U542" s="400"/>
      <c r="V542" s="401"/>
      <c r="W542" s="400"/>
      <c r="X542" s="401"/>
      <c r="Y542" s="400"/>
      <c r="Z542" s="401"/>
      <c r="AA542" s="400"/>
      <c r="AB542" s="401"/>
      <c r="AC542" s="400"/>
      <c r="AD542" s="401"/>
      <c r="AE542" s="400"/>
      <c r="AF542" s="401"/>
      <c r="AG542" s="400"/>
      <c r="AH542" s="401"/>
      <c r="AI542" s="400"/>
      <c r="AJ542" s="401"/>
      <c r="AK542" s="400"/>
      <c r="AL542" s="401"/>
      <c r="AM542" s="400"/>
      <c r="AN542" s="401"/>
      <c r="AO542" s="400"/>
      <c r="AP542" s="401"/>
      <c r="AQ542" s="400"/>
      <c r="AR542" s="401"/>
      <c r="AS542" s="400"/>
      <c r="AT542" s="401"/>
      <c r="AU542" s="400"/>
      <c r="AV542" s="401"/>
      <c r="AW542" s="400"/>
      <c r="AX542" s="401"/>
      <c r="AY542" s="400"/>
      <c r="AZ542" s="401"/>
      <c r="BA542" s="400"/>
      <c r="BB542" s="401"/>
      <c r="BC542" s="400"/>
      <c r="BD542" s="401"/>
      <c r="BE542" s="400"/>
      <c r="BF542" s="401"/>
      <c r="BG542" s="400"/>
      <c r="BH542" s="401"/>
      <c r="BI542" s="400"/>
      <c r="BJ542" s="401"/>
      <c r="BK542" s="400"/>
      <c r="BL542" s="401"/>
      <c r="BM542" s="400"/>
      <c r="BN542" s="401"/>
      <c r="BO542" s="400"/>
      <c r="BP542" s="401"/>
      <c r="BQ542" s="400"/>
      <c r="BR542" s="401"/>
      <c r="BS542" s="400"/>
      <c r="BT542" s="401"/>
      <c r="BU542" s="400"/>
      <c r="BV542" s="401"/>
      <c r="BW542" s="400"/>
      <c r="BX542" s="401"/>
      <c r="BY542" s="400"/>
      <c r="BZ542" s="401"/>
      <c r="CA542" s="400"/>
      <c r="CB542" s="401"/>
      <c r="CC542" s="400"/>
      <c r="CD542" s="401"/>
      <c r="CE542" s="400"/>
      <c r="CF542" s="401"/>
      <c r="CG542" s="400"/>
      <c r="CH542" s="401"/>
      <c r="CI542" s="400"/>
      <c r="CJ542" s="401"/>
      <c r="CK542" s="400"/>
      <c r="CL542" s="401"/>
      <c r="CM542" s="400"/>
      <c r="CN542" s="401"/>
      <c r="CO542" s="400"/>
      <c r="CP542" s="401"/>
      <c r="CQ542" s="400"/>
      <c r="CR542" s="401"/>
      <c r="CS542" s="400"/>
      <c r="CT542" s="401"/>
      <c r="CU542" s="400"/>
      <c r="CV542" s="401"/>
      <c r="CW542" s="400"/>
      <c r="CX542" s="401"/>
      <c r="CY542" s="400"/>
      <c r="CZ542" s="401"/>
      <c r="DA542" s="400"/>
      <c r="DB542" s="401"/>
      <c r="DC542" s="400"/>
      <c r="DD542" s="401"/>
      <c r="DE542" s="400"/>
      <c r="DF542" s="401"/>
      <c r="DG542" s="400"/>
      <c r="DH542" s="401"/>
      <c r="DI542" s="400"/>
      <c r="DJ542" s="401"/>
      <c r="DK542" s="400"/>
      <c r="DL542" s="401"/>
      <c r="DM542" s="400"/>
      <c r="DN542" s="401"/>
      <c r="DO542" s="400"/>
      <c r="DP542" s="401"/>
      <c r="DQ542" s="400"/>
      <c r="DR542" s="401"/>
      <c r="DS542" s="400"/>
      <c r="DT542" s="401"/>
      <c r="DU542" s="400"/>
      <c r="DV542" s="401"/>
      <c r="DW542" s="400"/>
      <c r="DX542" s="401"/>
      <c r="DY542" s="400"/>
      <c r="DZ542" s="401"/>
      <c r="EA542" s="400"/>
      <c r="EB542" s="401"/>
      <c r="EC542" s="400"/>
      <c r="ED542" s="401"/>
      <c r="EE542" s="400"/>
      <c r="EF542" s="401"/>
      <c r="EG542" s="400"/>
      <c r="EH542" s="401"/>
      <c r="EI542" s="400"/>
      <c r="EJ542" s="447"/>
      <c r="EK542" s="511"/>
      <c r="EL542" s="514"/>
      <c r="EM542" s="448"/>
      <c r="EN542" s="344"/>
      <c r="EO542" s="345"/>
      <c r="EP542" s="171">
        <f t="shared" si="601"/>
        <v>63</v>
      </c>
      <c r="EQ542" s="171">
        <f t="shared" si="602"/>
        <v>0</v>
      </c>
      <c r="ER542" s="171">
        <f t="shared" si="603"/>
        <v>5</v>
      </c>
      <c r="ES542" s="171">
        <f t="shared" si="604"/>
        <v>0</v>
      </c>
      <c r="ET542" s="171">
        <f t="shared" si="605"/>
        <v>0</v>
      </c>
      <c r="EU542" s="171">
        <f t="shared" si="606"/>
        <v>0</v>
      </c>
      <c r="EV542" s="172">
        <f t="shared" si="607"/>
        <v>68</v>
      </c>
      <c r="EW542" s="173"/>
      <c r="EX542" s="248">
        <f t="shared" si="624"/>
        <v>0</v>
      </c>
      <c r="EY542" s="174">
        <f>(L542*regular)+(M542*Cadeirantee)</f>
        <v>472.36</v>
      </c>
      <c r="EZ542" s="249">
        <f>SUMIF(FG542:GJ542,"&gt;0")</f>
        <v>0</v>
      </c>
      <c r="FA542" s="249">
        <f>SUMIF(FG542:GJ542,"&lt;0")+SUMIF(GN542:HP542,"&lt;0")</f>
        <v>0</v>
      </c>
      <c r="FB542" s="174">
        <v>0</v>
      </c>
      <c r="FC542" s="126">
        <f>N542*km*'VALORES TABELA'!$B$13</f>
        <v>0</v>
      </c>
      <c r="FD542" s="250">
        <f t="shared" ref="FD542:FD545" si="625">GL542</f>
        <v>0</v>
      </c>
      <c r="FE542" s="105"/>
      <c r="FF542" s="119"/>
      <c r="FG542" s="119"/>
      <c r="FH542" s="119"/>
      <c r="FI542" s="119"/>
      <c r="FJ542" s="119"/>
      <c r="FK542" s="119"/>
      <c r="FL542" s="119"/>
      <c r="FM542" s="119"/>
      <c r="FN542" s="119"/>
      <c r="FO542" s="119"/>
      <c r="FP542" s="119"/>
      <c r="FQ542" s="119"/>
      <c r="FR542" s="119"/>
      <c r="FS542" s="119"/>
      <c r="FT542" s="119"/>
      <c r="FU542" s="119"/>
      <c r="FV542" s="119"/>
      <c r="FW542" s="119"/>
      <c r="FX542" s="119"/>
      <c r="FY542" s="119"/>
      <c r="FZ542" s="119"/>
      <c r="GA542" s="119"/>
      <c r="GB542" s="119"/>
      <c r="GC542" s="119"/>
      <c r="GD542" s="119"/>
      <c r="GE542" s="119"/>
      <c r="GF542" s="119"/>
      <c r="GG542" s="119"/>
      <c r="GH542" s="119"/>
      <c r="GI542" s="119"/>
      <c r="GJ542" s="119"/>
      <c r="GK542" s="251"/>
      <c r="GL542" s="103">
        <f t="shared" si="608"/>
        <v>0</v>
      </c>
      <c r="GM542" s="124"/>
      <c r="GN542" s="104"/>
      <c r="GO542" s="104"/>
      <c r="GP542" s="104"/>
      <c r="GQ542" s="104"/>
      <c r="GR542" s="104"/>
      <c r="GS542" s="104"/>
      <c r="GT542" s="104"/>
      <c r="GU542" s="104"/>
      <c r="GV542" s="104"/>
      <c r="GW542" s="104"/>
      <c r="GX542" s="104"/>
      <c r="GY542" s="104"/>
      <c r="GZ542" s="104"/>
      <c r="HA542" s="104"/>
      <c r="HB542" s="104"/>
      <c r="HC542" s="104"/>
      <c r="HD542" s="104"/>
      <c r="HE542" s="104"/>
      <c r="HF542" s="104"/>
      <c r="HG542" s="104"/>
      <c r="HH542" s="104"/>
      <c r="HI542" s="104"/>
      <c r="HJ542" s="104"/>
      <c r="HK542" s="104"/>
      <c r="HL542" s="104"/>
      <c r="HM542" s="104"/>
      <c r="HN542" s="104"/>
      <c r="HO542" s="104"/>
      <c r="HP542" s="104"/>
      <c r="HQ542" s="64"/>
      <c r="HR542" s="64"/>
      <c r="HS542" s="64"/>
      <c r="HT542" s="64"/>
      <c r="HU542" s="64"/>
      <c r="HV542" s="64"/>
      <c r="HW542" s="105"/>
      <c r="HX542" s="64"/>
      <c r="HY542" s="280">
        <f t="shared" ref="HY542:HY545" si="626">IF(ISTEXT(EM542), VALUE(EM542), EM542)</f>
        <v>0</v>
      </c>
      <c r="HZ542" s="280">
        <f t="shared" ref="HZ542:HZ545" si="627">IF(ISTEXT(EN542), VALUE(EN542), EN542)</f>
        <v>0</v>
      </c>
      <c r="IA542" s="280">
        <f t="shared" ref="IA542:IA545" si="628">IF(ISTEXT(EO542), VALUE(EO542), EO542)</f>
        <v>0</v>
      </c>
      <c r="IB542" s="64"/>
      <c r="IC542" s="64"/>
    </row>
    <row r="543" spans="1:237" s="106" customFormat="1" ht="22.5" customHeight="1" x14ac:dyDescent="0.25">
      <c r="A543" s="368" t="s">
        <v>3683</v>
      </c>
      <c r="B543" s="369" t="s">
        <v>3684</v>
      </c>
      <c r="C543" s="375" t="s">
        <v>3233</v>
      </c>
      <c r="D543" s="371" t="s">
        <v>3656</v>
      </c>
      <c r="E543" s="371" t="s">
        <v>3685</v>
      </c>
      <c r="F543" s="376" t="s">
        <v>3224</v>
      </c>
      <c r="G543" s="376" t="s">
        <v>3225</v>
      </c>
      <c r="H543" s="373" t="s">
        <v>1318</v>
      </c>
      <c r="I543" s="374" t="s">
        <v>3686</v>
      </c>
      <c r="J543" s="421" t="s">
        <v>3231</v>
      </c>
      <c r="K543" s="422" t="s">
        <v>3235</v>
      </c>
      <c r="L543" s="329">
        <f>CONTINUA!BV543</f>
        <v>0</v>
      </c>
      <c r="M543" s="329">
        <f>CONTINUA!BW543</f>
        <v>0</v>
      </c>
      <c r="N543" s="895"/>
      <c r="O543" s="896" t="s">
        <v>4047</v>
      </c>
      <c r="P543" s="897" t="s">
        <v>4035</v>
      </c>
      <c r="Q543" s="400"/>
      <c r="R543" s="401"/>
      <c r="S543" s="400"/>
      <c r="T543" s="401"/>
      <c r="U543" s="400"/>
      <c r="V543" s="401"/>
      <c r="W543" s="400"/>
      <c r="X543" s="401"/>
      <c r="Y543" s="400"/>
      <c r="Z543" s="401"/>
      <c r="AA543" s="400"/>
      <c r="AB543" s="401"/>
      <c r="AC543" s="400"/>
      <c r="AD543" s="401"/>
      <c r="AE543" s="400"/>
      <c r="AF543" s="401"/>
      <c r="AG543" s="400"/>
      <c r="AH543" s="401"/>
      <c r="AI543" s="400"/>
      <c r="AJ543" s="401"/>
      <c r="AK543" s="400"/>
      <c r="AL543" s="401"/>
      <c r="AM543" s="400"/>
      <c r="AN543" s="401"/>
      <c r="AO543" s="400"/>
      <c r="AP543" s="401"/>
      <c r="AQ543" s="400"/>
      <c r="AR543" s="401"/>
      <c r="AS543" s="400"/>
      <c r="AT543" s="401"/>
      <c r="AU543" s="400"/>
      <c r="AV543" s="401"/>
      <c r="AW543" s="400"/>
      <c r="AX543" s="401"/>
      <c r="AY543" s="400"/>
      <c r="AZ543" s="401"/>
      <c r="BA543" s="400"/>
      <c r="BB543" s="401"/>
      <c r="BC543" s="400"/>
      <c r="BD543" s="401"/>
      <c r="BE543" s="400"/>
      <c r="BF543" s="401"/>
      <c r="BG543" s="400"/>
      <c r="BH543" s="401"/>
      <c r="BI543" s="400"/>
      <c r="BJ543" s="401"/>
      <c r="BK543" s="400"/>
      <c r="BL543" s="401"/>
      <c r="BM543" s="400"/>
      <c r="BN543" s="401"/>
      <c r="BO543" s="400"/>
      <c r="BP543" s="401"/>
      <c r="BQ543" s="400"/>
      <c r="BR543" s="401"/>
      <c r="BS543" s="400"/>
      <c r="BT543" s="401"/>
      <c r="BU543" s="400"/>
      <c r="BV543" s="401"/>
      <c r="BW543" s="400"/>
      <c r="BX543" s="401"/>
      <c r="BY543" s="400"/>
      <c r="BZ543" s="401"/>
      <c r="CA543" s="400"/>
      <c r="CB543" s="401"/>
      <c r="CC543" s="400"/>
      <c r="CD543" s="401"/>
      <c r="CE543" s="400"/>
      <c r="CF543" s="401"/>
      <c r="CG543" s="400"/>
      <c r="CH543" s="401"/>
      <c r="CI543" s="400"/>
      <c r="CJ543" s="401"/>
      <c r="CK543" s="400"/>
      <c r="CL543" s="401"/>
      <c r="CM543" s="400"/>
      <c r="CN543" s="401"/>
      <c r="CO543" s="400"/>
      <c r="CP543" s="401"/>
      <c r="CQ543" s="400"/>
      <c r="CR543" s="401"/>
      <c r="CS543" s="400"/>
      <c r="CT543" s="401"/>
      <c r="CU543" s="400"/>
      <c r="CV543" s="401"/>
      <c r="CW543" s="400"/>
      <c r="CX543" s="401"/>
      <c r="CY543" s="400"/>
      <c r="CZ543" s="401"/>
      <c r="DA543" s="400"/>
      <c r="DB543" s="401"/>
      <c r="DC543" s="400"/>
      <c r="DD543" s="401"/>
      <c r="DE543" s="400"/>
      <c r="DF543" s="401"/>
      <c r="DG543" s="400"/>
      <c r="DH543" s="401"/>
      <c r="DI543" s="400"/>
      <c r="DJ543" s="401"/>
      <c r="DK543" s="400"/>
      <c r="DL543" s="401"/>
      <c r="DM543" s="400"/>
      <c r="DN543" s="401"/>
      <c r="DO543" s="400"/>
      <c r="DP543" s="401"/>
      <c r="DQ543" s="400"/>
      <c r="DR543" s="401"/>
      <c r="DS543" s="400"/>
      <c r="DT543" s="401"/>
      <c r="DU543" s="400"/>
      <c r="DV543" s="401"/>
      <c r="DW543" s="400"/>
      <c r="DX543" s="401"/>
      <c r="DY543" s="400"/>
      <c r="DZ543" s="401"/>
      <c r="EA543" s="400"/>
      <c r="EB543" s="401"/>
      <c r="EC543" s="400"/>
      <c r="ED543" s="401"/>
      <c r="EE543" s="400"/>
      <c r="EF543" s="401"/>
      <c r="EG543" s="400"/>
      <c r="EH543" s="401"/>
      <c r="EI543" s="400"/>
      <c r="EJ543" s="447"/>
      <c r="EK543" s="511"/>
      <c r="EL543" s="514"/>
      <c r="EM543" s="448"/>
      <c r="EN543" s="344"/>
      <c r="EO543" s="345"/>
      <c r="EP543" s="171">
        <f t="shared" si="601"/>
        <v>0</v>
      </c>
      <c r="EQ543" s="171">
        <f t="shared" si="602"/>
        <v>0</v>
      </c>
      <c r="ER543" s="171">
        <f t="shared" si="603"/>
        <v>0</v>
      </c>
      <c r="ES543" s="171">
        <f t="shared" si="604"/>
        <v>0</v>
      </c>
      <c r="ET543" s="171">
        <f t="shared" si="605"/>
        <v>0</v>
      </c>
      <c r="EU543" s="171">
        <f t="shared" si="606"/>
        <v>0</v>
      </c>
      <c r="EV543" s="172">
        <f t="shared" si="607"/>
        <v>0</v>
      </c>
      <c r="EW543" s="125"/>
      <c r="EX543" s="248">
        <f t="shared" si="624"/>
        <v>0</v>
      </c>
      <c r="EY543" s="174">
        <f>(L543*regular)+(M543*Cadeirantee)</f>
        <v>0</v>
      </c>
      <c r="EZ543" s="249">
        <f>SUMIF(FG543:GJ543,"&gt;0")</f>
        <v>0</v>
      </c>
      <c r="FA543" s="249">
        <f>SUMIF(FG543:GJ543,"&lt;0")+SUMIF(GN543:HP543,"&lt;0")</f>
        <v>0</v>
      </c>
      <c r="FB543" s="174">
        <v>0</v>
      </c>
      <c r="FC543" s="126">
        <f>N543*km*'VALORES TABELA'!$B$13</f>
        <v>0</v>
      </c>
      <c r="FD543" s="250">
        <f t="shared" si="625"/>
        <v>0</v>
      </c>
      <c r="FE543" s="105"/>
      <c r="FF543" s="108"/>
      <c r="FG543" s="108"/>
      <c r="FH543" s="108"/>
      <c r="FI543" s="108"/>
      <c r="FJ543" s="108"/>
      <c r="FK543" s="108"/>
      <c r="FL543" s="108"/>
      <c r="FM543" s="108"/>
      <c r="FN543" s="108"/>
      <c r="FO543" s="108"/>
      <c r="FP543" s="108"/>
      <c r="FQ543" s="108"/>
      <c r="FR543" s="108"/>
      <c r="FS543" s="108"/>
      <c r="FT543" s="108"/>
      <c r="FU543" s="108"/>
      <c r="FV543" s="108"/>
      <c r="FW543" s="108"/>
      <c r="FX543" s="108"/>
      <c r="FY543" s="108"/>
      <c r="FZ543" s="108"/>
      <c r="GA543" s="108"/>
      <c r="GB543" s="108"/>
      <c r="GC543" s="108"/>
      <c r="GD543" s="108"/>
      <c r="GE543" s="108"/>
      <c r="GF543" s="108"/>
      <c r="GG543" s="108"/>
      <c r="GH543" s="108"/>
      <c r="GI543" s="108"/>
      <c r="GJ543" s="108"/>
      <c r="GK543" s="251"/>
      <c r="GL543" s="103">
        <f t="shared" si="608"/>
        <v>0</v>
      </c>
      <c r="GM543" s="124"/>
      <c r="GN543" s="104"/>
      <c r="GO543" s="104"/>
      <c r="GP543" s="104"/>
      <c r="GQ543" s="104"/>
      <c r="GR543" s="104"/>
      <c r="GS543" s="104"/>
      <c r="GT543" s="104"/>
      <c r="GU543" s="104"/>
      <c r="GV543" s="104"/>
      <c r="GW543" s="104"/>
      <c r="GX543" s="104"/>
      <c r="GY543" s="104"/>
      <c r="GZ543" s="104"/>
      <c r="HA543" s="104"/>
      <c r="HB543" s="104"/>
      <c r="HC543" s="104"/>
      <c r="HD543" s="104"/>
      <c r="HE543" s="104"/>
      <c r="HF543" s="104"/>
      <c r="HG543" s="104"/>
      <c r="HH543" s="104"/>
      <c r="HI543" s="104"/>
      <c r="HJ543" s="104"/>
      <c r="HK543" s="104"/>
      <c r="HL543" s="104"/>
      <c r="HM543" s="104"/>
      <c r="HN543" s="104"/>
      <c r="HO543" s="104"/>
      <c r="HP543" s="104"/>
      <c r="HQ543" s="64"/>
      <c r="HR543" s="64"/>
      <c r="HS543" s="64"/>
      <c r="HT543" s="64"/>
      <c r="HU543" s="64"/>
      <c r="HV543" s="64"/>
      <c r="HW543" s="105"/>
      <c r="HX543" s="64"/>
      <c r="HY543" s="280">
        <f t="shared" si="626"/>
        <v>0</v>
      </c>
      <c r="HZ543" s="280">
        <f t="shared" si="627"/>
        <v>0</v>
      </c>
      <c r="IA543" s="280">
        <f t="shared" si="628"/>
        <v>0</v>
      </c>
      <c r="IB543" s="64"/>
      <c r="IC543" s="64"/>
    </row>
    <row r="544" spans="1:237" s="106" customFormat="1" ht="22.5" customHeight="1" x14ac:dyDescent="0.25">
      <c r="A544" s="368" t="s">
        <v>3683</v>
      </c>
      <c r="B544" s="369" t="s">
        <v>3684</v>
      </c>
      <c r="C544" s="375" t="s">
        <v>3233</v>
      </c>
      <c r="D544" s="371" t="s">
        <v>3656</v>
      </c>
      <c r="E544" s="371" t="s">
        <v>3685</v>
      </c>
      <c r="F544" s="376" t="s">
        <v>3224</v>
      </c>
      <c r="G544" s="376" t="s">
        <v>3225</v>
      </c>
      <c r="H544" s="373" t="s">
        <v>1318</v>
      </c>
      <c r="I544" s="374" t="s">
        <v>3686</v>
      </c>
      <c r="J544" s="421" t="s">
        <v>3231</v>
      </c>
      <c r="K544" s="423" t="s">
        <v>3236</v>
      </c>
      <c r="L544" s="329">
        <f>CONTINUA!BV544</f>
        <v>0</v>
      </c>
      <c r="M544" s="329">
        <f>CONTINUA!BW544</f>
        <v>0</v>
      </c>
      <c r="N544" s="895"/>
      <c r="O544" s="896" t="s">
        <v>4047</v>
      </c>
      <c r="P544" s="897" t="s">
        <v>4035</v>
      </c>
      <c r="Q544" s="400"/>
      <c r="R544" s="401"/>
      <c r="S544" s="400"/>
      <c r="T544" s="401"/>
      <c r="U544" s="400"/>
      <c r="V544" s="401"/>
      <c r="W544" s="400"/>
      <c r="X544" s="401"/>
      <c r="Y544" s="400"/>
      <c r="Z544" s="401"/>
      <c r="AA544" s="400"/>
      <c r="AB544" s="401"/>
      <c r="AC544" s="400"/>
      <c r="AD544" s="401"/>
      <c r="AE544" s="400"/>
      <c r="AF544" s="401"/>
      <c r="AG544" s="400"/>
      <c r="AH544" s="401"/>
      <c r="AI544" s="400"/>
      <c r="AJ544" s="401"/>
      <c r="AK544" s="400"/>
      <c r="AL544" s="401"/>
      <c r="AM544" s="400"/>
      <c r="AN544" s="401"/>
      <c r="AO544" s="400"/>
      <c r="AP544" s="401"/>
      <c r="AQ544" s="400"/>
      <c r="AR544" s="401"/>
      <c r="AS544" s="400"/>
      <c r="AT544" s="401"/>
      <c r="AU544" s="400"/>
      <c r="AV544" s="401"/>
      <c r="AW544" s="400"/>
      <c r="AX544" s="401"/>
      <c r="AY544" s="400"/>
      <c r="AZ544" s="401"/>
      <c r="BA544" s="400"/>
      <c r="BB544" s="401"/>
      <c r="BC544" s="400"/>
      <c r="BD544" s="401"/>
      <c r="BE544" s="400"/>
      <c r="BF544" s="401"/>
      <c r="BG544" s="400"/>
      <c r="BH544" s="401"/>
      <c r="BI544" s="400"/>
      <c r="BJ544" s="401"/>
      <c r="BK544" s="400"/>
      <c r="BL544" s="401"/>
      <c r="BM544" s="400"/>
      <c r="BN544" s="401"/>
      <c r="BO544" s="400"/>
      <c r="BP544" s="401"/>
      <c r="BQ544" s="400"/>
      <c r="BR544" s="401"/>
      <c r="BS544" s="400"/>
      <c r="BT544" s="401"/>
      <c r="BU544" s="400"/>
      <c r="BV544" s="401"/>
      <c r="BW544" s="400"/>
      <c r="BX544" s="401"/>
      <c r="BY544" s="400"/>
      <c r="BZ544" s="401"/>
      <c r="CA544" s="400"/>
      <c r="CB544" s="401"/>
      <c r="CC544" s="400"/>
      <c r="CD544" s="401"/>
      <c r="CE544" s="400"/>
      <c r="CF544" s="401"/>
      <c r="CG544" s="400"/>
      <c r="CH544" s="401"/>
      <c r="CI544" s="400"/>
      <c r="CJ544" s="401"/>
      <c r="CK544" s="400"/>
      <c r="CL544" s="401"/>
      <c r="CM544" s="400"/>
      <c r="CN544" s="401"/>
      <c r="CO544" s="400"/>
      <c r="CP544" s="401"/>
      <c r="CQ544" s="400"/>
      <c r="CR544" s="401"/>
      <c r="CS544" s="400"/>
      <c r="CT544" s="401"/>
      <c r="CU544" s="400"/>
      <c r="CV544" s="401"/>
      <c r="CW544" s="400"/>
      <c r="CX544" s="401"/>
      <c r="CY544" s="400"/>
      <c r="CZ544" s="401"/>
      <c r="DA544" s="400"/>
      <c r="DB544" s="401"/>
      <c r="DC544" s="400"/>
      <c r="DD544" s="401"/>
      <c r="DE544" s="400"/>
      <c r="DF544" s="401"/>
      <c r="DG544" s="400"/>
      <c r="DH544" s="401"/>
      <c r="DI544" s="400"/>
      <c r="DJ544" s="401"/>
      <c r="DK544" s="400"/>
      <c r="DL544" s="401"/>
      <c r="DM544" s="400"/>
      <c r="DN544" s="401"/>
      <c r="DO544" s="400"/>
      <c r="DP544" s="401"/>
      <c r="DQ544" s="400"/>
      <c r="DR544" s="401"/>
      <c r="DS544" s="400"/>
      <c r="DT544" s="401"/>
      <c r="DU544" s="400"/>
      <c r="DV544" s="401"/>
      <c r="DW544" s="400"/>
      <c r="DX544" s="401"/>
      <c r="DY544" s="400"/>
      <c r="DZ544" s="401"/>
      <c r="EA544" s="400"/>
      <c r="EB544" s="401"/>
      <c r="EC544" s="400"/>
      <c r="ED544" s="401"/>
      <c r="EE544" s="400"/>
      <c r="EF544" s="401"/>
      <c r="EG544" s="400"/>
      <c r="EH544" s="401"/>
      <c r="EI544" s="400"/>
      <c r="EJ544" s="447"/>
      <c r="EK544" s="511"/>
      <c r="EL544" s="514"/>
      <c r="EM544" s="448"/>
      <c r="EN544" s="344"/>
      <c r="EO544" s="345"/>
      <c r="EP544" s="171">
        <f t="shared" si="601"/>
        <v>0</v>
      </c>
      <c r="EQ544" s="171">
        <f t="shared" si="602"/>
        <v>0</v>
      </c>
      <c r="ER544" s="171">
        <f t="shared" si="603"/>
        <v>0</v>
      </c>
      <c r="ES544" s="171">
        <f t="shared" si="604"/>
        <v>0</v>
      </c>
      <c r="ET544" s="171">
        <f t="shared" si="605"/>
        <v>0</v>
      </c>
      <c r="EU544" s="171">
        <f t="shared" si="606"/>
        <v>0</v>
      </c>
      <c r="EV544" s="172">
        <f t="shared" si="607"/>
        <v>0</v>
      </c>
      <c r="EW544" s="127"/>
      <c r="EX544" s="248">
        <f t="shared" si="624"/>
        <v>0</v>
      </c>
      <c r="EY544" s="174">
        <f>(L544*regular)+(M544*Cadeirantee)</f>
        <v>0</v>
      </c>
      <c r="EZ544" s="249">
        <f>SUMIF(FG544:GJ544,"&gt;0")</f>
        <v>0</v>
      </c>
      <c r="FA544" s="249">
        <f>SUMIF(FG544:GJ544,"&lt;0")+SUMIF(GN544:HP544,"&lt;0")</f>
        <v>0</v>
      </c>
      <c r="FB544" s="174">
        <v>0</v>
      </c>
      <c r="FC544" s="126">
        <f>N544*km*'VALORES TABELA'!$B$13</f>
        <v>0</v>
      </c>
      <c r="FD544" s="250">
        <f t="shared" si="625"/>
        <v>0</v>
      </c>
      <c r="FE544" s="105"/>
      <c r="FF544" s="118"/>
      <c r="FG544" s="118"/>
      <c r="FH544" s="118"/>
      <c r="FI544" s="118"/>
      <c r="FJ544" s="118"/>
      <c r="FK544" s="118"/>
      <c r="FL544" s="118"/>
      <c r="FM544" s="118"/>
      <c r="FN544" s="118"/>
      <c r="FO544" s="118"/>
      <c r="FP544" s="118"/>
      <c r="FQ544" s="118"/>
      <c r="FR544" s="118"/>
      <c r="FS544" s="118"/>
      <c r="FT544" s="118"/>
      <c r="FU544" s="118"/>
      <c r="FV544" s="118"/>
      <c r="FW544" s="118"/>
      <c r="FX544" s="118"/>
      <c r="FY544" s="118"/>
      <c r="FZ544" s="118"/>
      <c r="GA544" s="118"/>
      <c r="GB544" s="118"/>
      <c r="GC544" s="118"/>
      <c r="GD544" s="118"/>
      <c r="GE544" s="118"/>
      <c r="GF544" s="118"/>
      <c r="GG544" s="118"/>
      <c r="GH544" s="118"/>
      <c r="GI544" s="118"/>
      <c r="GJ544" s="118"/>
      <c r="GK544" s="252"/>
      <c r="GL544" s="103">
        <f t="shared" si="608"/>
        <v>0</v>
      </c>
      <c r="GM544" s="124"/>
      <c r="GN544" s="104"/>
      <c r="GO544" s="104"/>
      <c r="GP544" s="104"/>
      <c r="GQ544" s="104"/>
      <c r="GR544" s="104"/>
      <c r="GS544" s="104"/>
      <c r="GT544" s="104"/>
      <c r="GU544" s="104"/>
      <c r="GV544" s="104"/>
      <c r="GW544" s="104"/>
      <c r="GX544" s="104"/>
      <c r="GY544" s="104"/>
      <c r="GZ544" s="104"/>
      <c r="HA544" s="104"/>
      <c r="HB544" s="104"/>
      <c r="HC544" s="104"/>
      <c r="HD544" s="104"/>
      <c r="HE544" s="104"/>
      <c r="HF544" s="104"/>
      <c r="HG544" s="104"/>
      <c r="HH544" s="104"/>
      <c r="HI544" s="104"/>
      <c r="HJ544" s="104"/>
      <c r="HK544" s="104"/>
      <c r="HL544" s="104"/>
      <c r="HM544" s="104"/>
      <c r="HN544" s="104"/>
      <c r="HO544" s="104"/>
      <c r="HP544" s="104"/>
      <c r="HQ544" s="64"/>
      <c r="HR544" s="65"/>
      <c r="HS544" s="65"/>
      <c r="HT544" s="65"/>
      <c r="HU544" s="65"/>
      <c r="HV544" s="65"/>
      <c r="HW544" s="105"/>
      <c r="HX544" s="65"/>
      <c r="HY544" s="280">
        <f t="shared" si="626"/>
        <v>0</v>
      </c>
      <c r="HZ544" s="280">
        <f t="shared" si="627"/>
        <v>0</v>
      </c>
      <c r="IA544" s="280">
        <f t="shared" si="628"/>
        <v>0</v>
      </c>
      <c r="IB544" s="65"/>
      <c r="IC544" s="65"/>
    </row>
    <row r="545" spans="1:237" s="106" customFormat="1" ht="22.5" customHeight="1" thickBot="1" x14ac:dyDescent="0.3">
      <c r="A545" s="377" t="s">
        <v>3683</v>
      </c>
      <c r="B545" s="378" t="s">
        <v>3684</v>
      </c>
      <c r="C545" s="379" t="s">
        <v>3233</v>
      </c>
      <c r="D545" s="380" t="s">
        <v>3656</v>
      </c>
      <c r="E545" s="380" t="s">
        <v>3685</v>
      </c>
      <c r="F545" s="381" t="s">
        <v>3224</v>
      </c>
      <c r="G545" s="381" t="s">
        <v>3225</v>
      </c>
      <c r="H545" s="382" t="s">
        <v>1318</v>
      </c>
      <c r="I545" s="383" t="s">
        <v>3686</v>
      </c>
      <c r="J545" s="421" t="s">
        <v>3231</v>
      </c>
      <c r="K545" s="424" t="s">
        <v>60</v>
      </c>
      <c r="L545" s="329">
        <f>CONTINUA!BV545</f>
        <v>0</v>
      </c>
      <c r="M545" s="329">
        <f>CONTINUA!BW545</f>
        <v>0</v>
      </c>
      <c r="N545" s="895"/>
      <c r="O545" s="896" t="s">
        <v>4047</v>
      </c>
      <c r="P545" s="897" t="s">
        <v>4035</v>
      </c>
      <c r="Q545" s="400"/>
      <c r="R545" s="401"/>
      <c r="S545" s="400"/>
      <c r="T545" s="401"/>
      <c r="U545" s="400"/>
      <c r="V545" s="401"/>
      <c r="W545" s="400"/>
      <c r="X545" s="401"/>
      <c r="Y545" s="400"/>
      <c r="Z545" s="401"/>
      <c r="AA545" s="400"/>
      <c r="AB545" s="401"/>
      <c r="AC545" s="400"/>
      <c r="AD545" s="401"/>
      <c r="AE545" s="400"/>
      <c r="AF545" s="401"/>
      <c r="AG545" s="400"/>
      <c r="AH545" s="401"/>
      <c r="AI545" s="400"/>
      <c r="AJ545" s="401"/>
      <c r="AK545" s="400"/>
      <c r="AL545" s="401"/>
      <c r="AM545" s="400"/>
      <c r="AN545" s="401"/>
      <c r="AO545" s="400"/>
      <c r="AP545" s="401"/>
      <c r="AQ545" s="400"/>
      <c r="AR545" s="401"/>
      <c r="AS545" s="400"/>
      <c r="AT545" s="401"/>
      <c r="AU545" s="400"/>
      <c r="AV545" s="401"/>
      <c r="AW545" s="400"/>
      <c r="AX545" s="401"/>
      <c r="AY545" s="400"/>
      <c r="AZ545" s="401"/>
      <c r="BA545" s="400"/>
      <c r="BB545" s="401"/>
      <c r="BC545" s="400"/>
      <c r="BD545" s="401"/>
      <c r="BE545" s="400"/>
      <c r="BF545" s="401"/>
      <c r="BG545" s="400"/>
      <c r="BH545" s="401"/>
      <c r="BI545" s="400"/>
      <c r="BJ545" s="401"/>
      <c r="BK545" s="400"/>
      <c r="BL545" s="401"/>
      <c r="BM545" s="400"/>
      <c r="BN545" s="401"/>
      <c r="BO545" s="400"/>
      <c r="BP545" s="401"/>
      <c r="BQ545" s="400"/>
      <c r="BR545" s="401"/>
      <c r="BS545" s="400"/>
      <c r="BT545" s="401"/>
      <c r="BU545" s="400"/>
      <c r="BV545" s="401"/>
      <c r="BW545" s="400"/>
      <c r="BX545" s="401"/>
      <c r="BY545" s="400"/>
      <c r="BZ545" s="401"/>
      <c r="CA545" s="400"/>
      <c r="CB545" s="401"/>
      <c r="CC545" s="400"/>
      <c r="CD545" s="401"/>
      <c r="CE545" s="400"/>
      <c r="CF545" s="401"/>
      <c r="CG545" s="400"/>
      <c r="CH545" s="401"/>
      <c r="CI545" s="400"/>
      <c r="CJ545" s="401"/>
      <c r="CK545" s="400"/>
      <c r="CL545" s="401"/>
      <c r="CM545" s="400"/>
      <c r="CN545" s="401"/>
      <c r="CO545" s="400"/>
      <c r="CP545" s="401"/>
      <c r="CQ545" s="400"/>
      <c r="CR545" s="401"/>
      <c r="CS545" s="400"/>
      <c r="CT545" s="401"/>
      <c r="CU545" s="400"/>
      <c r="CV545" s="401"/>
      <c r="CW545" s="400"/>
      <c r="CX545" s="401"/>
      <c r="CY545" s="400"/>
      <c r="CZ545" s="401"/>
      <c r="DA545" s="400"/>
      <c r="DB545" s="401"/>
      <c r="DC545" s="400"/>
      <c r="DD545" s="401"/>
      <c r="DE545" s="400"/>
      <c r="DF545" s="401"/>
      <c r="DG545" s="400"/>
      <c r="DH545" s="401"/>
      <c r="DI545" s="400"/>
      <c r="DJ545" s="401"/>
      <c r="DK545" s="400"/>
      <c r="DL545" s="401"/>
      <c r="DM545" s="400"/>
      <c r="DN545" s="401"/>
      <c r="DO545" s="400"/>
      <c r="DP545" s="401"/>
      <c r="DQ545" s="400"/>
      <c r="DR545" s="401"/>
      <c r="DS545" s="400"/>
      <c r="DT545" s="401"/>
      <c r="DU545" s="400"/>
      <c r="DV545" s="401"/>
      <c r="DW545" s="400"/>
      <c r="DX545" s="401"/>
      <c r="DY545" s="400"/>
      <c r="DZ545" s="401"/>
      <c r="EA545" s="400"/>
      <c r="EB545" s="401"/>
      <c r="EC545" s="400"/>
      <c r="ED545" s="401"/>
      <c r="EE545" s="400"/>
      <c r="EF545" s="401"/>
      <c r="EG545" s="400"/>
      <c r="EH545" s="401"/>
      <c r="EI545" s="400"/>
      <c r="EJ545" s="447"/>
      <c r="EK545" s="512"/>
      <c r="EL545" s="515"/>
      <c r="EM545" s="450"/>
      <c r="EN545" s="348"/>
      <c r="EO545" s="348"/>
      <c r="EP545" s="179">
        <f t="shared" si="601"/>
        <v>0</v>
      </c>
      <c r="EQ545" s="179">
        <f t="shared" si="602"/>
        <v>0</v>
      </c>
      <c r="ER545" s="179">
        <f t="shared" si="603"/>
        <v>0</v>
      </c>
      <c r="ES545" s="179">
        <f t="shared" si="604"/>
        <v>0</v>
      </c>
      <c r="ET545" s="179">
        <f t="shared" si="605"/>
        <v>0</v>
      </c>
      <c r="EU545" s="179">
        <f t="shared" si="606"/>
        <v>0</v>
      </c>
      <c r="EV545" s="172">
        <f t="shared" si="607"/>
        <v>0</v>
      </c>
      <c r="EW545" s="253"/>
      <c r="EX545" s="254">
        <v>0</v>
      </c>
      <c r="EY545" s="180">
        <v>0</v>
      </c>
      <c r="EZ545" s="255">
        <v>0</v>
      </c>
      <c r="FA545" s="255">
        <v>0</v>
      </c>
      <c r="FB545" s="180">
        <f>SUM(FF545:GI545)/2</f>
        <v>0</v>
      </c>
      <c r="FC545" s="256">
        <f>N545*km*'VALORES TABELA'!$B$13</f>
        <v>0</v>
      </c>
      <c r="FD545" s="250">
        <f t="shared" si="625"/>
        <v>0</v>
      </c>
      <c r="FE545" s="257"/>
      <c r="FF545" s="181">
        <f>((Q545+S545)*Percapita)+((R545+T545)*Cadeirante)</f>
        <v>0</v>
      </c>
      <c r="FG545" s="181">
        <f>((U545+W545)*Percapita/30*FG$4)+((V545+X545)*Cadeirante/30*FG$4)</f>
        <v>0</v>
      </c>
      <c r="FH545" s="181">
        <f>((Y545+AA545)*Percapita/30*FH$4)+((Z545+AB545)*Cadeirante/30*FH$4)</f>
        <v>0</v>
      </c>
      <c r="FI545" s="181">
        <f>((AC545+AE545)*Percapita/30*FI$4)+((AD545+AF545)*Cadeirante/30*FI$4)</f>
        <v>0</v>
      </c>
      <c r="FJ545" s="181">
        <f>((AG545+AI545)*Percapita/30*FJ$4)+((AH545+AJ545)*Cadeirante/30*FJ$4)</f>
        <v>0</v>
      </c>
      <c r="FK545" s="181">
        <f>((AK545+AM545)*Percapita/30*FK$4)+((AL545+AN545)*Cadeirante/30*FK$4)</f>
        <v>0</v>
      </c>
      <c r="FL545" s="181">
        <f>((AO545+AQ545)*Percapita/30*FL$4)+((AP545+AR545)*Cadeirante/30*FL$4)</f>
        <v>0</v>
      </c>
      <c r="FM545" s="181">
        <f>((AS545+AU545)*Percapita/30*FM$4)+((AT545+AV545)*Cadeirante/30*FM$4)</f>
        <v>0</v>
      </c>
      <c r="FN545" s="181">
        <f>((AW545+AY545)*Percapita/30*FN$4)+((AX545+AZ545)*Cadeirante/30*FN$4)</f>
        <v>0</v>
      </c>
      <c r="FO545" s="181">
        <f>((BA545+BC545)*Percapita/30*FO$4)+((BB545+BD545)*Cadeirante/30*FO$4)</f>
        <v>0</v>
      </c>
      <c r="FP545" s="181">
        <f>((BE545+BG545)*Percapita/30*FP$4)+((BF545+BH545)*Cadeirante/30*FP$4)</f>
        <v>0</v>
      </c>
      <c r="FQ545" s="181">
        <f>((BI545+BK545)*Percapita/30*FQ$4)+((BJ545+BL545)*Cadeirante/30*FQ$4)</f>
        <v>0</v>
      </c>
      <c r="FR545" s="181">
        <f>((BM545+BO545)*Percapita/30*FR$4)+((BN545+BP545)*Cadeirante/30*FR$4)</f>
        <v>0</v>
      </c>
      <c r="FS545" s="181">
        <f>((BQ545+BS545)*Percapita/30*FS$4)+((BR545+BT545)*Cadeirante/30*FS$4)</f>
        <v>0</v>
      </c>
      <c r="FT545" s="181">
        <f>((BU545+BW545)*Percapita/30*FT$4)+((BV545+BX545)*Cadeirante/30*FT$4)</f>
        <v>0</v>
      </c>
      <c r="FU545" s="181">
        <f>((BY545+CA545)*Percapita/30*FU$4)+((BZ545+CB545)*Cadeirante/30*FU$4)</f>
        <v>0</v>
      </c>
      <c r="FV545" s="181">
        <f>((CC545+CE545)*Percapita/30*FV$4)+((CD545+CF545)*Cadeirante/30*FV$4)</f>
        <v>0</v>
      </c>
      <c r="FW545" s="181">
        <f>((CG545+CI545)*Percapita/30*FW$4)+((CI545+CK545)*Cadeirante/30*FW$4)</f>
        <v>0</v>
      </c>
      <c r="FX545" s="181">
        <f>((CK545+CM545)*Percapita/30*FX$4)+((CL545+CN545)*Cadeirante/30*FX$4)</f>
        <v>0</v>
      </c>
      <c r="FY545" s="181">
        <f>((CO545+CQ545)*Percapita/30*FY$4)+((CP545+CR545)*Cadeirante/30*FY$4)</f>
        <v>0</v>
      </c>
      <c r="FZ545" s="181">
        <f>((CS545+CU545)*Percapita/30*FZ$4)+((CT545+CV545)*Cadeirante/30*FZ$4)</f>
        <v>0</v>
      </c>
      <c r="GA545" s="181">
        <f>((CW545+CY545)*Percapita/30*GA$4)+((CX545+CZ545)*Cadeirante/30*GA$4)</f>
        <v>0</v>
      </c>
      <c r="GB545" s="181">
        <f>((DA545+DC545)*Percapita/30*GB$4)+((DB545+DD545)*Cadeirante/30*GB$4)</f>
        <v>0</v>
      </c>
      <c r="GC545" s="181">
        <f>((DE545+DG545)*Percapita/30*GC$4)+((DF545+DH545)*Cadeirante/30*GC$4)</f>
        <v>0</v>
      </c>
      <c r="GD545" s="181">
        <f>((DI545+DK545)*Percapita/30*GD$4)+((DJ545+DL545)*Cadeirante/30*GD$4)</f>
        <v>0</v>
      </c>
      <c r="GE545" s="181">
        <f>((DM545+DO545)*Percapita/30*GE$4)+((DN545+DP545)*Cadeirante/30*GE$4)</f>
        <v>0</v>
      </c>
      <c r="GF545" s="181">
        <f>((DQ545+DS545)*Percapita/30*GF$4)+((DR545+DT545)*Cadeirante/30*GF$4)</f>
        <v>0</v>
      </c>
      <c r="GG545" s="181">
        <f>((DU545+DW545)*Percapita/30*GG$4)+((DV545+DX545)*Cadeirante/30*GG$4)</f>
        <v>0</v>
      </c>
      <c r="GH545" s="181">
        <f>((DY545+EA545)*Percapita/30*GH$4)+((DZ545+EB545)*Cadeirante/30*GH$4)</f>
        <v>0</v>
      </c>
      <c r="GI545" s="181">
        <f>((EC545+EE545)*Percapita/30*GI$4)+((ED545+EF545)*Cadeirante/30*GI$4)</f>
        <v>0</v>
      </c>
      <c r="GJ545" s="181">
        <f>((EG545+EI545)*Percapita)+((EH545+EJ545)*Cadeirante)</f>
        <v>0</v>
      </c>
      <c r="GK545" s="258"/>
      <c r="GL545" s="103">
        <f t="shared" si="608"/>
        <v>0</v>
      </c>
      <c r="GM545" s="124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259"/>
      <c r="HQ545" s="64"/>
      <c r="HW545" s="257"/>
      <c r="HY545" s="280">
        <f t="shared" si="626"/>
        <v>0</v>
      </c>
      <c r="HZ545" s="280">
        <f t="shared" si="627"/>
        <v>0</v>
      </c>
      <c r="IA545" s="280">
        <f t="shared" si="628"/>
        <v>0</v>
      </c>
    </row>
    <row r="546" spans="1:237" s="106" customFormat="1" ht="22.5" customHeight="1" x14ac:dyDescent="0.25">
      <c r="A546" t="s">
        <v>3687</v>
      </c>
      <c r="B546" s="522" t="s">
        <v>3688</v>
      </c>
      <c r="C546" s="523">
        <v>3</v>
      </c>
      <c r="D546" s="524" t="s">
        <v>3656</v>
      </c>
      <c r="E546" s="524" t="s">
        <v>3689</v>
      </c>
      <c r="F546" s="525" t="s">
        <v>3224</v>
      </c>
      <c r="G546" s="525" t="s">
        <v>3225</v>
      </c>
      <c r="H546" s="350" t="s">
        <v>1318</v>
      </c>
      <c r="I546" s="351" t="s">
        <v>3690</v>
      </c>
      <c r="J546" s="409" t="s">
        <v>3300</v>
      </c>
      <c r="K546" s="410" t="s">
        <v>3232</v>
      </c>
      <c r="L546" s="329">
        <f>CONTINUA!BV546</f>
        <v>0</v>
      </c>
      <c r="M546" s="329">
        <f>CONTINUA!BW546</f>
        <v>0</v>
      </c>
      <c r="N546" s="895"/>
      <c r="O546" s="896" t="s">
        <v>4047</v>
      </c>
      <c r="P546" s="897" t="s">
        <v>4035</v>
      </c>
      <c r="Q546" s="400"/>
      <c r="R546" s="401"/>
      <c r="S546" s="400"/>
      <c r="T546" s="401"/>
      <c r="U546" s="400"/>
      <c r="V546" s="401"/>
      <c r="W546" s="400"/>
      <c r="X546" s="401"/>
      <c r="Y546" s="400"/>
      <c r="Z546" s="401"/>
      <c r="AA546" s="400"/>
      <c r="AB546" s="401"/>
      <c r="AC546" s="400"/>
      <c r="AD546" s="401"/>
      <c r="AE546" s="400"/>
      <c r="AF546" s="401"/>
      <c r="AG546" s="400"/>
      <c r="AH546" s="401"/>
      <c r="AI546" s="400"/>
      <c r="AJ546" s="401"/>
      <c r="AK546" s="400"/>
      <c r="AL546" s="401"/>
      <c r="AM546" s="400"/>
      <c r="AN546" s="401"/>
      <c r="AO546" s="400"/>
      <c r="AP546" s="401"/>
      <c r="AQ546" s="400"/>
      <c r="AR546" s="401"/>
      <c r="AS546" s="400"/>
      <c r="AT546" s="401"/>
      <c r="AU546" s="400"/>
      <c r="AV546" s="401"/>
      <c r="AW546" s="400"/>
      <c r="AX546" s="401"/>
      <c r="AY546" s="400"/>
      <c r="AZ546" s="401"/>
      <c r="BA546" s="400"/>
      <c r="BB546" s="401"/>
      <c r="BC546" s="400"/>
      <c r="BD546" s="401"/>
      <c r="BE546" s="400"/>
      <c r="BF546" s="401"/>
      <c r="BG546" s="400"/>
      <c r="BH546" s="401"/>
      <c r="BI546" s="400"/>
      <c r="BJ546" s="401"/>
      <c r="BK546" s="400"/>
      <c r="BL546" s="401"/>
      <c r="BM546" s="400"/>
      <c r="BN546" s="401"/>
      <c r="BO546" s="400"/>
      <c r="BP546" s="401"/>
      <c r="BQ546" s="400"/>
      <c r="BR546" s="401"/>
      <c r="BS546" s="400"/>
      <c r="BT546" s="401"/>
      <c r="BU546" s="400"/>
      <c r="BV546" s="401"/>
      <c r="BW546" s="400"/>
      <c r="BX546" s="401"/>
      <c r="BY546" s="400"/>
      <c r="BZ546" s="401"/>
      <c r="CA546" s="400"/>
      <c r="CB546" s="401"/>
      <c r="CC546" s="400"/>
      <c r="CD546" s="401"/>
      <c r="CE546" s="400"/>
      <c r="CF546" s="401"/>
      <c r="CG546" s="400"/>
      <c r="CH546" s="401"/>
      <c r="CI546" s="400"/>
      <c r="CJ546" s="401"/>
      <c r="CK546" s="400"/>
      <c r="CL546" s="401"/>
      <c r="CM546" s="400"/>
      <c r="CN546" s="401"/>
      <c r="CO546" s="400"/>
      <c r="CP546" s="401"/>
      <c r="CQ546" s="400"/>
      <c r="CR546" s="401"/>
      <c r="CS546" s="400"/>
      <c r="CT546" s="401"/>
      <c r="CU546" s="400"/>
      <c r="CV546" s="401"/>
      <c r="CW546" s="400"/>
      <c r="CX546" s="401"/>
      <c r="CY546" s="400"/>
      <c r="CZ546" s="401"/>
      <c r="DA546" s="400"/>
      <c r="DB546" s="401"/>
      <c r="DC546" s="400"/>
      <c r="DD546" s="401"/>
      <c r="DE546" s="400"/>
      <c r="DF546" s="401"/>
      <c r="DG546" s="400"/>
      <c r="DH546" s="401"/>
      <c r="DI546" s="400"/>
      <c r="DJ546" s="401"/>
      <c r="DK546" s="400"/>
      <c r="DL546" s="401"/>
      <c r="DM546" s="400"/>
      <c r="DN546" s="401"/>
      <c r="DO546" s="400"/>
      <c r="DP546" s="401"/>
      <c r="DQ546" s="400"/>
      <c r="DR546" s="401"/>
      <c r="DS546" s="400"/>
      <c r="DT546" s="401"/>
      <c r="DU546" s="400"/>
      <c r="DV546" s="401"/>
      <c r="DW546" s="400"/>
      <c r="DX546" s="401"/>
      <c r="DY546" s="400"/>
      <c r="DZ546" s="401"/>
      <c r="EA546" s="400"/>
      <c r="EB546" s="401"/>
      <c r="EC546" s="400"/>
      <c r="ED546" s="401"/>
      <c r="EE546" s="400"/>
      <c r="EF546" s="401"/>
      <c r="EG546" s="400"/>
      <c r="EH546" s="401"/>
      <c r="EI546" s="400"/>
      <c r="EJ546" s="447"/>
      <c r="EK546" s="510"/>
      <c r="EL546" s="513"/>
      <c r="EM546" s="520"/>
      <c r="EN546" s="520"/>
      <c r="EO546" s="520"/>
      <c r="EP546" s="171">
        <f t="shared" si="601"/>
        <v>0</v>
      </c>
      <c r="EQ546" s="171">
        <f t="shared" si="602"/>
        <v>0</v>
      </c>
      <c r="ER546" s="171">
        <f t="shared" si="603"/>
        <v>0</v>
      </c>
      <c r="ES546" s="171">
        <f t="shared" si="604"/>
        <v>0</v>
      </c>
      <c r="ET546" s="171">
        <f t="shared" si="605"/>
        <v>0</v>
      </c>
      <c r="EU546" s="171">
        <f t="shared" si="606"/>
        <v>0</v>
      </c>
      <c r="EV546" s="172">
        <f t="shared" si="607"/>
        <v>0</v>
      </c>
      <c r="EW546" s="367">
        <f>IF(C546=4,IF(MAX(Q546:EJ548)&gt;0,(Especiall/30*(IF(($G546-$F546)=($G$5-$F$5),30,IF(DAY($G546)=31,($G546-$F546),($G546-$F546)+1)))),0),0)</f>
        <v>0</v>
      </c>
      <c r="EX546" s="248">
        <f t="shared" ref="EX546:EX549" si="629">FF546</f>
        <v>14946.2</v>
      </c>
      <c r="EY546" s="174">
        <f>(L546*regular)+(M546*Cadeirantee)</f>
        <v>0</v>
      </c>
      <c r="EZ546" s="249">
        <f>SUMIF(FG546:GJ546,"&gt;0")</f>
        <v>0</v>
      </c>
      <c r="FA546" s="249">
        <f>SUMIF(FG546:GJ546,"&lt;0")+SUMIF(GN546:HP546,"&lt;0")</f>
        <v>0</v>
      </c>
      <c r="FB546" s="174">
        <v>0</v>
      </c>
      <c r="FC546" s="175">
        <f>N546*km*'VALORES TABELA'!$B$13</f>
        <v>0</v>
      </c>
      <c r="FD546" s="250">
        <f>GL546</f>
        <v>0</v>
      </c>
      <c r="FE546" s="176">
        <f>(EW546+EW547+EW548+EW549+EX546+EX547+EX548+EX549+EY546+EY547+EY548+EY549+EY550+EZ546+EZ547+EZ548+EZ549+FA546+FA547+FA548+FA549+FC546+FC547+FC548+FC549+HY546-HZ546-IA546+FD546+FD547+FD548+FD549+FB550)</f>
        <v>14946.2</v>
      </c>
      <c r="FF546" s="177">
        <f>IF(C546=4,SUM(Q546+Q547+Q548+S546+S547+S548)*Percapita/30*FF$4+(R546+R547+R548+T546+T547+T548)*Cadeirante/30*FF$4,IF(C546=3,IF(Q549+S549=10,Fixo/30*FF$4+(Q546+Q547+Q548+S546+S547+S548)*Percapita/30*FF$4+(R549+T549)*Cadeirante/30*FF$4,IF(Q549+S549&lt;=9,(Q549+S549)*Crechee/30*FF$4)+(R549+T549)*Cadeirante/30*FF$4+(Q546+Q547+Q548+S546+S547+S548)*Percapita/30*FF$4)+IF(Q549+S549&gt;=11,Fixo/30*FF$4+(Q549+S549-10)*Crechee/30*FF$4,0),IF(C546=2,IF(R546+R547+R548+R549+T546+T547+T548+T549=1,Cadeirante/30*FF$4,IF(R546+R547+R548+R549+T546+T547+T548+T549=2,Fixo/30*FF$4,IF(R546+R547+R548+R549+T546+T547+T548+T549&gt;2,Fixo/30*FF$4+(R546+R547+R548+R549+T546+T547+T548+T549-2)*Cadeirante/30*FF$4)))+(Q546+Q547+Q548+S546+S547+S548)*Percapita/30*FF$4+(Q549+S549)*Crechee/30*FF$4,IF(C546=1,IF(Q546+Q547+Q548+R546+R547+R548+S546+S547+S548+T546+T547+T548&lt;=15,(Q546+Q547+Q548+S546+S547+S548)*Percapita/30*FF$4,IF(Q546+Q547+Q548+R546+R547+R548+S546+S547+S548+T546+T547+T548&gt;=16,Fixo/30*FF$4+(Q546+Q547+Q548+R546+R547+R548+S546+S547+S548+T546+T547-16)*Percapita/30*FF$4))))))</f>
        <v>14946.2</v>
      </c>
      <c r="FG546" s="177">
        <f>IF(C546=4,SUM(U546+U547+U548+W546+W547+W548)*Percapita/30*FG$4+(V546+V547+V548+X546+X547+X548)*Cadeirante/30*FG$4,IF(C546=3,IF(U549+W549=10,Fixo/30*FG$4+(U546+U547+U548+W546+W547+W548)*Percapita/30*FG$4+(V549+X549)*Cadeirante/30*FG$4,IF(U549+W549&lt;=9,(U549+W549)*Crechee/30*FG$4)+(V549+X549)*Cadeirante/30*FG$4+(U546+U547+U548+W546+W547+W548)*Percapita/30*FG$4)+IF(U549+W549&gt;=11,Fixo/30*FG$4+(U549+W549-10)*Crechee/30*FG$4,0),IF(C546=2,IF(V546+V547+V548+V549+X546+X547+X548+X549=1,Cadeirante/30*FG$4,IF(V546+V547+V548+V549+X546+X547+X548+X549=2,Fixo/30*FG$4,IF(V546+V547+V548+V549+X546+X547+X548+X549&gt;2,Fixo/30*FG$4+(V546+V547+V548+V549+X546+X547+X548+X549-2)*Cadeirante/30*FG$4)))+(U546+U547+U548+W546+W547+W548)*Percapita/30*FG$4+(U549+W549)*Crechee/30*FG$4,IF(C546=1,IF(U546+U547+U548+V546+V547+V548+W546+W547+W548+X546+X547+X548&lt;=15,(U546+U547+U548+W546+W547+W548)*Percapita/30*FG$4,IF(U546+U547+U548+V546+V547+V548+W546+W547+W548+X546+X547+X548&gt;=16,Fixo/30*FG$4+(U546+U547+U548+V546+V547+V548+W546+W547+W548+X546+X547-16)*Percapita/30*FG$4))))))</f>
        <v>0</v>
      </c>
      <c r="FH546" s="177">
        <f>IF(C546=4,SUM(Y546+Y547+Y548+AA546+AA547+AA548)*Percapita/30*FH$4+(Z546+Z547+Z548+AB546+AB547+AB548)*Cadeirante/30*FH$4,IF(C546=3,IF(Y549+AA549=10,Fixo/30*FH$4+(Y546+Y547+Y548+AA546+AA547+AA548)*Percapita/30*FH$4+(Z549+AB549)*Cadeirante/30*FH$4,IF(Y549+AA549&lt;=9,(Y549+AA549)*Crechee/30*FH$4)+(Z549+AB549)*Cadeirante/30*FH$4+(Y546+Y547+Y548+AA546+AA547+AA548)*Percapita/30*FH$4)+IF(Y549+AA549&gt;=11,Fixo/30*FH$4+(Y549+AA549-10)*Crechee/30*FH$4,0),IF(C546=2,IF(Z546+Z547+Z548+Z549+AB546+AB547+AB548+AB549=1,Cadeirante/30*FH$4,IF(Z546+Z547+Z548+Z549+AB546+AB547+AB548+AB549=2,Fixo/30*FH$4,IF(Z546+Z547+Z548+Z549+AB546+AB547+AB548+AB549&gt;2,Fixo/30*FH$4+(Z546+Z547+Z548+Z549+AB546+AB547+AB548+AB549-2)*Cadeirante/30*FH$4)))+(Y546+Y547+Y548+AA546+AA547+AA548)*Percapita/30*FH$4+(Y549+AA549)*Crechee/30*FH$4,IF(C546=1,IF(Y546+Y547+Y548+Z546+Z547+Z548+AA546+AA547+AA548+AB546+AB547+AB548&lt;=15,(Y546+Y547+Y548+AA546+AA547+AA548)*Percapita/30*FH$4,IF(Y546+Y547+Y548+Z546+Z547+Z548+AA546+AA547+AA548+AB546+AB547+AB548&gt;=16,Fixo/30*FH$4+(Y546+Y547+Y548+Z546+Z547+Z548+AA546+AA547+AA548+AB546+AB547-16)*Percapita/30*FH$4))))))</f>
        <v>0</v>
      </c>
      <c r="FI546" s="177">
        <f>IF(C546=4,SUM(AC546+AC547+AC548+AE546+AE547+AE548)*Percapita/30*FI$4+(AD546+AD547+AD548+AF546+AF547+AF548)*Cadeirante/30*FI$4,IF(C546=3,IF(AC549+AE549=10,Fixo/30*FI$4+(AC546+AC547+AC548+AE546+AE547+AE548)*Percapita/30*FI$4+(AD549+AF549)*Cadeirante/30*FI$4,IF(AC549+AE549&lt;=9,(AC549+AE549)*Crechee/30*FI$4)+(AD549+AF549)*Cadeirante/30*FI$4+(AC546+AC547+AC548+AE546+AE547+AE548)*Percapita/30*FI$4)+IF(AC549+AE549&gt;=11,Fixo/30*FI$4+(AC549+AE549-10)*Crechee/30*FI$4,0),IF(C546=2,IF(AD546+AD547+AD548+AD549+AF546+AF547+AF548+AF549=1,Cadeirante/30*FI$4,IF(AD546+AD547+AD548+AD549+AF546+AF547+AF548+AF549=2,Fixo/30*FI$4,IF(AD546+AD547+AD548+AD549+AF546+AF547+AF548+AF549&gt;2,Fixo/30*FI$4+(AD546+AD547+AD548+AD549+AF546+AF547+AF548+AF549-2)*Cadeirante/30*FI$4)))+(AC546+AC547+AC548+AE546+AE547+AE548)*Percapita/30*FI$4+(AC549+AE549)*Crechee/30*FI$4,IF(C546=1,IF(AC546+AC547+AC548+AD546+AD547+AD548+AE546+AE547+AE548+AF546+AF547+AF548&lt;=15,(AC546+AC547+AC548+AE546+AE547+AE548)*Percapita/30*FI$4,IF(AC546+AC547+AC548+AD546+AD547+AD548+AE546+AE547+AE548+AF546+AF547+AF548&gt;=16,Fixo/30*FI$4+(AC546+AC547+AC548+AD546+AD547+AD548+AE546+AE547+AE548+AF546+AF547-16)*Percapita/30*FI$4))))))</f>
        <v>0</v>
      </c>
      <c r="FJ546" s="177">
        <f>IF(C546=4,SUM(AG546+AG547+AG548+AI546+AI547+AI548)*Percapita/30*FJ$4+(AH546+AH547+AH548+AJ546+AJ547+AJ548)*Cadeirante/30*FJ$4,IF(C546=3,IF(AG549+AI549=10,Fixo/30*FJ$4+(AG546+AG547+AG548+AI546+AI547+AI548)*Percapita/30*FJ$4+(AH549+AJ549)*Cadeirante/30*FJ$4,IF(AG549+AI549&lt;=9,(AG549+AI549)*Crechee/30*FJ$4)+(AH549+AJ549)*Cadeirante/30*FJ$4+(AG546+AG547+AG548+AI546+AI547+AI548)*Percapita/30*FJ$4)+IF(AG549+AI549&gt;=11,Fixo/30*FJ$4+(AG549+AI549-10)*Crechee/30*FJ$4,0),IF(C546=2,IF(AH546+AH547+AH548+AH549+AJ546+AJ547+AJ548+AJ549=1,Cadeirante/30*FJ$4,IF(AH546+AH547+AH548+AH549+AJ546+AJ547+AJ548+AJ549=2,Fixo/30*FJ$4,IF(AH546+AH547+AH548+AH549+AJ546+AJ547+AJ548+AJ549&gt;2,Fixo/30*FJ$4+(AH546+AH547+AH548+AH549+AJ546+AJ547+AJ548+AJ549-2)*Cadeirante/30*FJ$4)))+(AG546+AG547+AG548+AI546+AI547+AI548)*Percapita/30*FJ$4+(AG549+AI549)*Crechee/30*FJ$4,IF(C546=1,IF(AG546+AG547+AG548+AH546+AH547+AH548+AI546+AI547+AI548+AJ546+AJ547+AJ548&lt;=15,(AG546+AG547+AG548+AI546+AI547+AI548)*Percapita/30*FJ$4,IF(AG546+AG547+AG548+AH546+AH547+AH548+AI546+AI547+AI548+AJ546+AJ547+AJ548&gt;=16,Fixo/30*FJ$4+(AG546+AG547+AG548+AH546+AH547+AH548+AI546+AI547+AI548+AJ546+AJ547-16)*Percapita/30*FJ$4))))))</f>
        <v>0</v>
      </c>
      <c r="FK546" s="177">
        <f>IF(C546=4,SUM(AK546+AK547+AK548+AM546+AM547+AM548)*Percapita/30*FK$4+(AL546+AL547+AL548+AN546+AN547+AN548)*Cadeirante/30*FK$4,IF(C546=3,IF(AK549+AM549=10,Fixo/30*FK$4+(AK546+AK547+AK548+AM546+AM547+AM548)*Percapita/30*FK$4+(AL549+AN549)*Cadeirante/30*FK$4,IF(AK549+AM549&lt;=9,(AK549+AM549)*Crechee/30*FK$4)+(AL549+AN549)*Cadeirante/30*FK$4+(AK546+AK547+AK548+AM546+AM547+AM548)*Percapita/30*FK$4)+IF(AK549+AM549&gt;=11,Fixo/30*FK$4+(AK549+AM549-10)*Crechee/30*FK$4,0),IF(C546=2,IF(AL546+AL547+AL548+AL549+AN546+AN547+AN548+AN549=1,Cadeirante/30*FK$4,IF(AL546+AL547+AL548+AL549+AN546+AN547+AN548+AN549=2,Fixo/30*FK$4,IF(AL546+AL547+AL548+AL549+AN546+AN547+AN548+AN549&gt;2,Fixo/30*FK$4+(AL546+AL547+AL548+AL549+AN546+AN547+AN548+AN549-2)*Cadeirante/30*FK$4)))+(AK546+AK547+AK548+AM546+AM547+AM548)*Percapita/30*FK$4+(AK549+AM549)*Crechee/30*FK$4,IF(C546=1,IF(AK546+AK547+AK548+AL546+AL547+AL548+AM546+AM547+AM548+AN546+AN547+AN548&lt;=15,(AK546+AK547+AK548+AM546+AM547+AM548)*Percapita/30*FK$4,IF(AK546+AK547+AK548+AL546+AL547+AL548+AM546+AM547+AM548+AN546+AN547+AN548&gt;=16,Fixo/30*FK$4+(AK546+AK547+AK548+AL546+AL547+AL548+AM546+AM547+AM548+AN546+AN547-16)*Percapita/30*FK$4))))))</f>
        <v>0</v>
      </c>
      <c r="FL546" s="177">
        <f>IF(C546=4,SUM(AO546+AO547+AO548+AQ546+AQ547+AQ548)*Percapita/30*FL$4+(AP546+AP547+AP548+AR546+AR547+AR548)*Cadeirante/30*FL$4,IF(C546=3,IF(AO549+AQ549=10,Fixo/30*FL$4+(AO546+AO547+AO548+AQ546+AQ547+AQ548)*Percapita/30*FL$4+(AP549+AR549)*Cadeirante/30*FL$4,IF(AO549+AQ549&lt;=9,(AO549+AQ549)*Crechee/30*FL$4)+(AP549+AR549)*Cadeirante/30*FL$4+(AO546+AO547+AO548+AQ546+AQ547+AQ548)*Percapita/30*FL$4)+IF(AO549+AQ549&gt;=11,Fixo/30*FL$4+(AO549+AQ549-10)*Crechee/30*FL$4,0),IF(C546=2,IF(AP546+AP547+AP548+AP549+AR546+AR547+AR548+AR549=1,Cadeirante/30*FL$4,IF(AP546+AP547+AP548+AP549+AR546+AR547+AR548+AR549=2,Fixo/30*FL$4,IF(AP546+AP547+AP548+AP549+AR546+AR547+AR548+AR549&gt;2,Fixo/30*FL$4+(AP546+AP547+AP548+AP549+AR546+AR547+AR548+AR549-2)*Cadeirante/30*FL$4)))+(AO546+AO547+AO548+AQ546+AQ547+AQ548)*Percapita/30*FL$4+(AO549+AQ549)*Crechee/30*FL$4,IF(C546=1,IF(AO546+AO547+AO548+AP546+AP547+AP548+AQ546+AQ547+AQ548+AR546+AR547+AR548&lt;=15,(AO546+AO547+AO548+AQ546+AQ547+AQ548)*Percapita/30*FL$4,IF(AO546+AO547+AO548+AP546+AP547+AP548+AQ546+AQ547+AQ548+AR546+AR547+AR548&gt;=16,Fixo/30*FL$4+(AO546+AO547+AO548+AP546+AP547+AP548+AQ546+AQ547+AQ548+AR546+AR547-16)*Percapita/30*FL$4))))))</f>
        <v>0</v>
      </c>
      <c r="FM546" s="177">
        <f>IF(C546=4,SUM(AS546+AS547+AS548+AU546+AU547+AU548)*Percapita/30*FM$4+(AT546+AT547+AT548+AV546+AV547+AV548)*Cadeirante/30*FM$4,IF(C546=3,IF(AS549+AU549=10,Fixo/30*FM$4+(AS546+AS547+AS548+AU546+AU547+AU548)*Percapita/30*FM$4+(AT549+AV549)*Cadeirante/30*FM$4,IF(AS549+AU549&lt;=9,(AS549+AU549)*Crechee/30*FM$4)+(AT549+AV549)*Cadeirante/30*FM$4+(AS546+AS547+AS548+AU546+AU547+AU548)*Percapita/30*FM$4)+IF(AS549+AU549&gt;=11,Fixo/30*FM$4+(AS549+AU549-10)*Crechee/30*FM$4,0),IF(C546=2,IF(AT546+AT547+AT548+AT549+AV546+AV547+AV548+AV549=1,Cadeirante/30*FM$4,IF(AT546+AT547+AT548+AT549+AV546+AV547+AV548+AV549=2,Fixo/30*FM$4,IF(AT546+AT547+AT548+AT549+AV546+AV547+AV548+AV549&gt;2,Fixo/30*FM$4+(AT546+AT547+AT548+AT549+AV546+AV547+AV548+AV549-2)*Cadeirante/30*FM$4)))+(AS546+AS547+AS548+AU546+AU547+AU548)*Percapita/30*FM$4+(AS549+AU549)*Crechee/30*FM$4,IF(C546=1,IF(AS546+AS547+AS548+AT546+AT547+AT548+AU546+AU547+AU548+AV546+AV547+AV548&lt;=15,(AS546+AS547+AS548+AU546+AU547+AU548)*Percapita/30*FM$4,IF(AS546+AS547+AS548+AT546+AT547+AT548+AU546+AU547+AU548+AV546+AV547+AV548&gt;=16,Fixo/30*FM$4+(AS546+AS547+AS548+AT546+AT547+AT548+AU546+AU547+AU548+AV546+AV547-16)*Percapita/30*FM$4))))))</f>
        <v>0</v>
      </c>
      <c r="FN546" s="177">
        <f>IF(C546=4,SUM(AW546+AW547+AW548+AY546+AY547+AY548)*Percapita/30*FN$4+(AX546+AX547+AX548+AZ546+AZ547+AZ548)*Cadeirante/30*FN$4,IF(C546=3,IF(AW549+AY549=10,Fixo/30*FN$4+(AW546+AW547+AW548+AY546+AY547+AY548)*Percapita/30*FN$4+(AX549+AZ549)*Cadeirante/30*FN$4,IF(AW549+AY549&lt;=9,(AW549+AY549)*Crechee/30*FN$4)+(AX549+AZ549)*Cadeirante/30*FN$4+(AW546+AW547+AW548+AY546+AY547+AY548)*Percapita/30*FN$4)+IF(AW549+AY549&gt;=11,Fixo/30*FN$4+(AW549+AY549-10)*Crechee/30*FN$4,0),IF(C546=2,IF(AX546+AX547+AX548+AX549+AZ546+AZ547+AZ548+AZ549=1,Cadeirante/30*FN$4,IF(AX546+AX547+AX548+AX549+AZ546+AZ547+AZ548+AZ549=2,Fixo/30*FN$4,IF(AX546+AX547+AX548+AX549+AZ546+AZ547+AZ548+AZ549&gt;2,Fixo/30*FN$4+(AX546+AX547+AX548+AX549+AZ546+AZ547+AZ548+AZ549-2)*Cadeirante/30*FN$4)))+(AW546+AW547+AW548+AY546+AY547+AY548)*Percapita/30*FN$4+(AW549+AY549)*Crechee/30*FN$4,IF(C546=1,IF(AW546+AW547+AW548+AX546+AX547+AX548+AY546+AY547+AY548+AZ546+AZ547+AZ548&lt;=15,(AW546+AW547+AW548+AY546+AY547+AY548)*Percapita/30*FN$4,IF(AW546+AW547+AW548+AX546+AX547+AX548+AY546+AY547+AY548+AZ546+AZ547+AZ548&gt;=16,Fixo/30*FN$4+(AW546+AW547+AW548+AX546+AX547+AX548+AY546+AY547+AY548+AZ546+AZ547-16)*Percapita/30*FN$4))))))</f>
        <v>0</v>
      </c>
      <c r="FO546" s="177">
        <f>IF(C546=4,SUM(BA546+BA547+BA548+BC546+BC547+BC548)*Percapita/30*FO$4+(BB546+BB547+BB548+BD546+BD547+BD548)*Cadeirante/30*FO$4,IF(C546=3,IF(BA549+BC549=10,Fixo/30*FO$4+(BA546+BA547+BA548+BC546+BC547+BC548)*Percapita/30*FO$4+(BB549+BD549)*Cadeirante/30*FO$4,IF(BA549+BC549&lt;=9,(BA549+BC549)*Crechee/30*FO$4)+(BB549+BD549)*Cadeirante/30*FO$4+(BA546+BA547+BA548+BC546+BC547+BC548)*Percapita/30*FO$4)+IF(BA549+BC549&gt;=11,Fixo/30*FO$4+(BA549+BC549-10)*Crechee/30*FO$4,0),IF(C546=2,IF(BB546+BB547+BB548+BB549+BD546+BD547+BD548+BD549=1,Cadeirante/30*FO$4,IF(BB546+BB547+BB548+BB549+BD546+BD547+BD548+BD549=2,Fixo/30*FO$4,IF(BB546+BB547+BB548+BB549+BD546+BD547+BD548+BD549&gt;2,Fixo/30*FO$4+(BB546+BB547+BB548+BB549+BD546+BD547+BD548+BD549-2)*Cadeirante/30*FO$4)))+(BA546+BA547+BA548+BC546+BC547+BC548)*Percapita/30*FO$4+(BA549+BC549)*Crechee/30*FO$4,IF(C546=1,IF(BA546+BA547+BA548+BB546+BB547+BB548+BC546+BC547+BC548+BD546+BD547+BD548&lt;=15,(BA546+BA547+BA548+BC546+BC547+BC548)*Percapita/30*FO$4,IF(BA546+BA547+BA548+BB546+BB547+BB548+BC546+BC547+BC548+BD546+BD547+BD548&gt;=16,Fixo/30*FO$4+(BA546+BA547+BA548+BB546+BB547+BB548+BC546+BC547+BC548+BD546+BD547-16)*Percapita/30*FO$4))))))</f>
        <v>0</v>
      </c>
      <c r="FP546" s="177">
        <f>IF(C546=4,SUM(BE546+BE547+BE548+BG546+BG547+BG548)*Percapita/30*FP$4+(BF546+BF547+BF548+BH546+BH547+BH548)*Cadeirante/30*FP$4,IF(C546=3,IF(BE549+BG549=10,Fixo/30*FP$4+(BE546+BE547+BE548+BG546+BG547+BG548)*Percapita/30*FP$4+(BF549+BH549)*Cadeirante/30*FP$4,IF(BE549+BG549&lt;=9,(BE549+BG549)*Crechee/30*FP$4)+(BF549+BH549)*Cadeirante/30*FP$4+(BE546+BE547+BE548+BG546+BG547+BG548)*Percapita/30*FP$4)+IF(BE549+BG549&gt;=11,Fixo/30*FP$4+(BE549+BG549-10)*Crechee/30*FP$4,0),IF(C546=2,IF(BF546+BF547+BF548+BF549+BH546+BH547+BH548+BH549=1,Cadeirante/30*FP$4,IF(BF546+BF547+BF548+BF549+BH546+BH547+BH548+BH549=2,Fixo/30*FP$4,IF(BF546+BF547+BF548+BF549+BH546+BH547+BH548+BH549&gt;2,Fixo/30*FP$4+(BF546+BF547+BF548+BF549+BH546+BH547+BH548+BH549-2)*Cadeirante/30*FP$4)))+(BE546+BE547+BE548+BG546+BG547+BG548)*Percapita/30*FP$4+(BE549+BG549)*Crechee/30*FP$4,IF(C546=1,IF(BE546+BE547+BE548+BF546+BF547+BF548+BG546+BG547+BG548+BH546+BH547+BH548&lt;=15,(BE546+BE547+BE548+BG546+BG547+BG548)*Percapita/30*FP$4,IF(BE546+BE547+BE548+BF546+BF547+BF548+BG546+BG547+BG548+BH546+BH547+BH548&gt;=16,Fixo/30*FP$4+(BE546+BE547+BE548+BF546+BF547+BF548+BG546+BG547+BG548+BH546+BH547-16)*Percapita/30*FP$4))))))</f>
        <v>0</v>
      </c>
      <c r="FQ546" s="177">
        <f>IF(C546=4,SUM(BI546+BI547+BI548+BK546+BK547+BK548)*Percapita/30*FQ$4+(BJ546+BJ547+BJ548+BL546+BL547+BL548)*Cadeirante/30*FQ$4,IF(C546=3,IF(BI549+BK549=10,Fixo/30*FQ$4+(BI546+BI547+BI548+BK546+BK547+BK548)*Percapita/30*FQ$4+(BJ549+BL549)*Cadeirante/30*FQ$4,IF(BI549+BK549&lt;=9,(BI549+BK549)*Crechee/30*FQ$4)+(BJ549+BL549)*Cadeirante/30*FQ$4+(BI546+BI547+BI548+BK546+BK547+BK548)*Percapita/30*FQ$4)+IF(BI549+BK549&gt;=11,Fixo/30*FQ$4+(BI549+BK549-10)*Crechee/30*FQ$4,0),IF(C546=2,IF(BJ546+BJ547+BJ548+BJ549+BL546+BL547+BL548+BL549=1,Cadeirante/30*FQ$4,IF(BJ546+BJ547+BJ548+BJ549+BL546+BL547+BL548+BL549=2,Fixo/30*FQ$4,IF(BJ546+BJ547+BJ548+BJ549+BL546+BL547+BL548+BL549&gt;2,Fixo/30*FQ$4+(BJ546+BJ547+BJ548+BJ549+BL546+BL547+BL548+BL549-2)*Cadeirante/30*FQ$4)))+(BI546+BI547+BI548+BK546+BK547+BK548)*Percapita/30*FQ$4+(BI549+BK549)*Crechee/30*FQ$4,IF(C546=1,IF(BI546+BI547+BI548+BJ546+BJ547+BJ548+BK546+BK547+BK548+BL546+BL547+BL548&lt;=15,(BI546+BI547+BI548+BK546+BK547+BK548)*Percapita/30*FQ$4,IF(BI546+BI547+BI548+BJ546+BJ547+BJ548+BK546+BK547+BK548+BL546+BL547+BL548&gt;=16,Fixo/30*FQ$4+(BI546+BI547+BI548+BJ546+BJ547+BJ548+BK546+BK547+BK548+BL546+BL547-16)*Percapita/30*FQ$4))))))</f>
        <v>0</v>
      </c>
      <c r="FR546" s="177">
        <f>IF(C546=4,SUM(BM546+BM547+BM548+BO546+BO547+BO548)*Percapita/30*FR$4+(BN546+BN547+BN548+BP546+BP547+BP548)*Cadeirante/30*FR$4,IF(C546=3,IF(BM549+BO549=10,Fixo/30*FR$4+(BM546+BM547+BM548+BO546+BO547+BO548)*Percapita/30*FR$4+(BN549+BP549)*Cadeirante/30*FR$4,IF(BM549+BO549&lt;=9,(BM549+BO549)*Crechee/30*FR$4)+(BN549+BP549)*Cadeirante/30*FR$4+(BM546+BM547+BM548+BO546+BO547+BO548)*Percapita/30*FR$4)+IF(BM549+BO549&gt;=11,Fixo/30*FR$4+(BM549+BO549-10)*Crechee/30*FR$4,0),IF(C546=2,IF(BN546+BN547+BN548+BN549+BP546+BP547+BP548+BP549=1,Cadeirante/30*FR$4,IF(BN546+BN547+BN548+BN549+BP546+BP547+BP548+BP549=2,Fixo/30*FR$4,IF(BN546+BN547+BN548+BN549+BP546+BP547+BP548+BP549&gt;2,Fixo/30*FR$4+(BN546+BN547+BN548+BN549+BP546+BP547+BP548+BP549-2)*Cadeirante/30*FR$4)))+(BM546+BM547+BM548+BO546+BO547+BO548)*Percapita/30*FR$4+(BM549+BO549)*Crechee/30*FR$4,IF(C546=1,IF(BM546+BM547+BM548+BN546+BN547+BN548+BO546+BO547+BO548+BP546+BP547+BP548&lt;=15,(BM546+BM547+BM548+BO546+BO547+BO548)*Percapita/30*FR$4,IF(BM546+BM547+BM548+BN546+BN547+BN548+BO546+BO547+BO548+BP546+BP547+BP548&gt;=16,Fixo/30*FR$4+(BM546+BM547+BM548+BN546+BN547+BN548+BO546+BO547+BO548+BP546+BP547-16)*Percapita/30*FR$4))))))</f>
        <v>0</v>
      </c>
      <c r="FS546" s="177">
        <f>IF(C546=4,SUM(BQ546+BQ547+BQ548+BS546+BS547+BS548)*Percapita/30*FS$4+(BR546+BR547+BR548+BT546+BT547+BT548)*Cadeirante/30*FS$4,IF(C546=3,IF(BQ549+BS549=10,Fixo/30*FS$4+(BQ546+BQ547+BQ548+BS546+BS547+BS548)*Percapita/30*FS$4+(BR549+BT549)*Cadeirante/30*FS$4,IF(BQ549+BS549&lt;=9,(BQ549+BS549)*Crechee/30*FS$4)+(BR549+BT549)*Cadeirante/30*FS$4+(BQ546+BQ547+BQ548+BS546+BS547+BS548)*Percapita/30*FS$4)+IF(BQ549+BS549&gt;=11,Fixo/30*FS$4+(BQ549+BS549-10)*Crechee/30*FS$4,0),IF(C546=2,IF(BR546+BR547+BR548+BR549+BT546+BT547+BT548+BT549=1,Cadeirante/30*FS$4,IF(BR546+BR547+BR548+BR549+BT546+BT547+BT548+BT549=2,Fixo/30*FS$4,IF(BR546+BR547+BR548+BR549+BT546+BT547+BT548+BT549&gt;2,Fixo/30*FS$4+(BR546+BR547+BR548+BR549+BT546+BT547+BT548+BT549-2)*Cadeirante/30*FS$4)))+(BQ546+BQ547+BQ548+BS546+BS547+BS548)*Percapita/30*FS$4+(BQ549+BS549)*Crechee/30*FS$4,IF(C546=1,IF(BQ546+BQ547+BQ548+BR546+BR547+BR548+BS546+BS547+BS548+BT546+BT547+BT548&lt;=15,(BQ546+BQ547+BQ548+BS546+BS547+BS548)*Percapita/30*FS$4,IF(BQ546+BQ547+BQ548+BR546+BR547+BR548+BS546+BS547+BS548+BT546+BT547+BT548&gt;=16,Fixo/30*FS$4+(BQ546+BQ547+BQ548+BR546+BR547+BR548+BS546+BS547+BS548+BT546+BT547-16)*Percapita/30*FS$4))))))</f>
        <v>0</v>
      </c>
      <c r="FT546" s="177">
        <f>IF(C546=4,SUM(BU546+BU547+BU548+BW546+BW547+BW548)*Percapita/30*FT$4+(BV546+BV547+BV548+BX546+BX547+BX548)*Cadeirante/30*FT$4,IF(C546=3,IF(BU549+BW549=10,Fixo/30*FT$4+(BU546+BU547+BU548+BW546+BW547+BW548)*Percapita/30*FT$4+(BV549+BX549)*Cadeirante/30*FT$4,IF(BU549+BW549&lt;=9,(BU549+BW549)*Crechee/30*FT$4)+(BV549+BX549)*Cadeirante/30*FT$4+(BU546+BU547+BU548+BW546+BW547+BW548)*Percapita/30*FT$4)+IF(BU549+BW549&gt;=11,Fixo/30*FT$4+(BU549+BW549-10)*Crechee/30*FT$4,0),IF(C546=2,IF(BV546+BV547+BV548+BV549+BX546+BX547+BX548+BX549=1,Cadeirante/30*FT$4,IF(BV546+BV547+BV548+BV549+BX546+BX547+BX548+BX549=2,Fixo/30*FT$4,IF(BV546+BV547+BV548+BV549+BX546+BX547+BX548+BX549&gt;2,Fixo/30*FT$4+(BV546+BV547+BV548+BV549+BX546+BX547+BX548+BX549-2)*Cadeirante/30*FT$4)))+(BU546+BU547+BU548+BW546+BW547+BW548)*Percapita/30*FT$4+(BU549+BW549)*Crechee/30*FT$4,IF(C546=1,IF(BU546+BU547+BU548+BV546+BV547+BV548+BW546+BW547+BW548+BX546+BX547+BX548&lt;=15,(BU546+BU547+BU548+BW546+BW547+BW548)*Percapita/30*FT$4,IF(BU546+BU547+BU548+BV546+BV547+BV548+BW546+BW547+BW548+BX546+BX547+BX548&gt;=16,Fixo/30*FT$4+(BU546+BU547+BU548+BV546+BV547+BV548+BW546+BW547+BW548+BX546+BX547-16)*Percapita/30*FT$4))))))</f>
        <v>0</v>
      </c>
      <c r="FU546" s="177">
        <f>IF(C546=4,SUM(BY546+BY547+BY548+CA546+CA547+CA548)*Percapita/30*FU$4+(BZ546+BZ547+BZ548+CB546+CB547+CB548)*Cadeirante/30*FU$4,IF(C546=3,IF(BY549+CA549=10,Fixo/30*FU$4+(BY546+BY547+BY548+CA546+CA547+CA548)*Percapita/30*FU$4+(BZ549+CB549)*Cadeirante/30*FU$4,IF(BY549+CA549&lt;=9,(BY549+CA549)*Crechee/30*FU$4)+(BZ549+CB549)*Cadeirante/30*FU$4+(BY546+BY547+BY548+CA546+CA547+CA548)*Percapita/30*FU$4)+IF(BY549+CA549&gt;=11,Fixo/30*FU$4+(BY549+CA549-10)*Crechee/30*FU$4,0),IF(C546=2,IF(BZ546+BZ547+BZ548+BZ549+CB546+CB547+CB548+CB549=1,Cadeirante/30*FU$4,IF(BZ546+BZ547+BZ548+BZ549+CB546+CB547+CB548+CB549=2,Fixo/30*FU$4,IF(BZ546+BZ547+BZ548+BZ549+CB546+CB547+CB548+CB549&gt;2,Fixo/30*FU$4+(BZ546+BZ547+BZ548+BZ549+CB546+CB547+CB548+CB549-2)*Cadeirante/30*FU$4)))+(BY546+BY547+BY548+CA546+CA547+CA548)*Percapita/30*FU$4+(BY549+CA549)*Crechee/30*FU$4,IF(C546=1,IF(BY546+BY547+BY548+BZ546+BZ547+BZ548+CA546+CA547+CA548+CB546+CB547+CB548&lt;=15,(BY546+BY547+BY548+CA546+CA547+CA548)*Percapita/30*FU$4,IF(BY546+BY547+BY548+BZ546+BZ547+BZ548+CA546+CA547+CA548+CB546+CB547+CB548&gt;=16,Fixo/30*FU$4+(BY546+BY547+BY548+BZ546+BZ547+BZ548+CA546+CA547+CA548+CB546+CB547-16)*Percapita/30*FU$4))))))</f>
        <v>0</v>
      </c>
      <c r="FV546" s="177">
        <f>IF(C546=4,SUM(CC546+CC547+CC548+CE546+CE547+CE548)*Percapita/30*FV$4+(CD546+CD547+CD548+CF546+CF547+CF548)*Cadeirante/30*FV$4,IF(C546=3,IF(CC549+CE549=10,Fixo/30*FV$4+(CC546+CC547+CC548+CE546+CE547+CE548)*Percapita/30*FV$4+(CD549+CF549)*Cadeirante/30*FV$4,IF(CC549+CE549&lt;=9,(CC549+CE549)*Crechee/30*FV$4)+(CD549+CF549)*Cadeirante/30*FV$4+(CC546+CC547+CC548+CE546+CE547+CE548)*Percapita/30*FV$4)+IF(CC549+CE549&gt;=11,Fixo/30*FV$4+(CC549+CE549-10)*Crechee/30*FV$4,0),IF(C546=2,IF(CD546+CD547+CD548+CD549+CF546+CF547+CF548+CF549=1,Cadeirante/30*FV$4,IF(CD546+CD547+CD548+CD549+CF546+CF547+CF548+CF549=2,Fixo/30*FV$4,IF(CD546+CD547+CD548+CD549+CF546+CF547+CF548+CF549&gt;2,Fixo/30*FV$4+(CD546+CD547+CD548+CD549+CF546+CF547+CF548+CF549-2)*Cadeirante/30*FV$4)))+(CC546+CC547+CC548+CE546+CE547+CE548)*Percapita/30*FV$4+(CC549+CE549)*Crechee/30*FV$4,IF(C546=1,IF(CC546+CC547+CC548+CD546+CD547+CD548+CE546+CE547+CE548+CF546+CF547+CF548&lt;=15,(CC546+CC547+CC548+CE546+CE547+CE548)*Percapita/30*FV$4,IF(CC546+CC547+CC548+CD546+CD547+CD548+CE546+CE547+CE548+CF546+CF547+CF548&gt;=16,Fixo/30*FV$4+(CC546+CC547+CC548+CD546+CD547+CD548+CE546+CE547+CE548+CF546+CF547-16)*Percapita/30*FV$4))))))</f>
        <v>0</v>
      </c>
      <c r="FW546" s="177">
        <f>IF(C546=4,SUM(CG546+CG547+CG548+CI546+CI547+CI548)*Percapita/30*FW$4+(CH546+CH547+CH548+CJ546+CJ547+CJ548)*Cadeirante/30*FW$4,IF(C546=3,IF(CG549+CI549=10,Fixo/30*FW$4+(CG546+CG547+CG548+CI546+CI547+CI548)*Percapita/30*FW$4+(CH549+CJ549)*Cadeirante/30*FW$4,IF(CG549+CI549&lt;=9,(CG549+CI549)*Crechee/30*FW$4)+(CH549+CJ549)*Cadeirante/30*FW$4+(CG546+CG547+CG548+CI546+CI547+CI548)*Percapita/30*FW$4)+IF(CG549+CI549&gt;=11,Fixo/30*FW$4+(CG549+CI549-10)*Crechee/30*FW$4,0),IF(C546=2,IF(CH546+CH547+CH548+CH549+CJ546+CJ547+CJ548+CJ549=1,Cadeirante/30*FW$4,IF(CH546+CH547+CH548+CH549+CJ546+CJ547+CJ548+CJ549=2,Fixo/30*FW$4,IF(CH546+CH547+CH548+CH549+CJ546+CJ547+CJ548+CJ549&gt;2,Fixo/30*FW$4+(CH546+CH547+CH548+CH549+CJ546+CJ547+CJ548+CJ549-2)*Cadeirante/30*FW$4)))+(CG546+CG547+CG548+CI546+CI547+CI548)*Percapita/30*FW$4+(CG549+CI549)*Crechee/30*FW$4,IF(C546=1,IF(CG546+CG547+CG548+CH546+CH547+CH548+CI546+CI547+CI548+CJ546+CJ547+CJ548&lt;=15,(CG546+CG547+CG548+CI546+CI547+CI548)*Percapita/30*FW$4,IF(CG546+CG547+CG548+CH546+CH547+CH548+CI546+CI547+CI548+CJ546+CJ547+CJ548&gt;=16,Fixo/30*FW$4+(CG546+CG547+CG548+CH546+CH547+CH548+CI546+CI547+CI548+CJ546+CJ547-16)*Percapita/30*FW$4))))))</f>
        <v>0</v>
      </c>
      <c r="FX546" s="177">
        <f>IF(C546=4,SUM(CK546+CK547+CK548+CM546+CM547+CM548)*Percapita/30*FX$4+(CL546+CL547+CL548+CN546+CN547+CN548)*Cadeirante/30*FX$4,IF(C546=3,IF(CK549+CM549=10,Fixo/30*FX$4+(CK546+CK547+CK548+CM546+CM547+CM548)*Percapita/30*FX$4+(CL549+CN549)*Cadeirante/30*FX$4,IF(CK549+CM549&lt;=9,(CK549+CM549)*Crechee/30*FX$4)+(CL549+CN549)*Cadeirante/30*FX$4+(CK546+CK547+CK548+CM546+CM547+CM548)*Percapita/30*FX$4)+IF(CK549+CM549&gt;=11,Fixo/30*FX$4+(CK549+CM549-10)*Crechee/30*FX$4,0),IF(C546=2,IF(CL546+CL547+CL548+CL549+CN546+CN547+CN548+CN549=1,Cadeirante/30*FX$4,IF(CL546+CL547+CL548+CL549+CN546+CN547+CN548+CN549=2,Fixo/30*FX$4,IF(CL546+CL547+CL548+CL549+CN546+CN547+CN548+CN549&gt;2,Fixo/30*FX$4+(CL546+CL547+CL548+CL549+CN546+CN547+CN548+CN549-2)*Cadeirante/30*FX$4)))+(CK546+CK547+CK548+CM546+CM547+CM548)*Percapita/30*FX$4+(CK549+CM549)*Crechee/30*FX$4,IF(C546=1,IF(CK546+CK547+CK548+CL546+CL547+CL548+CM546+CM547+CM548+CN546+CN547+CN548&lt;=15,(CK546+CK547+CK548+CM546+CM547+CM548)*Percapita/30*FX$4,IF(CK546+CK547+CK548+CL546+CL547+CL548+CM546+CM547+CM548+CN546+CN547+CN548&gt;=16,Fixo/30*FX$4+(CK546+CK547+CK548+CL546+CL547+CL548+CM546+CM547+CM548+CN546+CN547-16)*Percapita/30*FX$4))))))</f>
        <v>0</v>
      </c>
      <c r="FY546" s="177">
        <f>IF(C546=4,SUM(CO546+CO547+CO548+CQ546+CQ547+CQ548)*Percapita/30*FY$4+(CP546+CP547+CP548+CR546+CR547+CR548)*Cadeirante/30*FY$4,IF(C546=3,IF(CO549+CQ549=10,Fixo/30*FY$4+(CO546+CO547+CO548+CQ546+CQ547+CQ548)*Percapita/30*FY$4+(CP549+CR549)*Cadeirante/30*FY$4,IF(CO549+CQ549&lt;=9,(CO549+CQ549)*Crechee/30*FY$4)+(CP549+CR549)*Cadeirante/30*FY$4+(CO546+CO547+CO548+CQ546+CQ547+CQ548)*Percapita/30*FY$4)+IF(CO549+CQ549&gt;=11,Fixo/30*FY$4+(CO549+CQ549-10)*Crechee/30*FY$4,0),IF(C546=2,IF(CP546+CP547+CP548+CP549+CR546+CR547+CR548+CR549=1,Cadeirante/30*FY$4,IF(CP546+CP547+CP548+CP549+CR546+CR547+CR548+CR549=2,Fixo/30*FY$4,IF(CP546+CP547+CP548+CP549+CR546+CR547+CR548+CR549&gt;2,Fixo/30*FY$4+(CP546+CP547+CP548+CP549+CR546+CR547+CR548+CR549-2)*Cadeirante/30*FY$4)))+(CO546+CO547+CO548+CQ546+CQ547+CQ548)*Percapita/30*FY$4+(CO549+CQ549)*Crechee/30*FY$4,IF(C546=1,IF(CO546+CO547+CO548+CP546+CP547+CP548+CQ546+CQ547+CQ548+CR546+CR547+CR548&lt;=15,(CO546+CO547+CO548+CQ546+CQ547+CQ548)*Percapita/30*FY$4,IF(CO546+CO547+CO548+CP546+CP547+CP548+CQ546+CQ547+CQ548+CR546+CR547+CR548&gt;=16,Fixo/30*FY$4+(CO546+CO547+CO548+CP546+CP547+CP548+CQ546+CQ547+CQ548+CR546+CR547-16)*Percapita/30*FY$4))))))</f>
        <v>0</v>
      </c>
      <c r="FZ546" s="177">
        <f>IF(C546=4,SUM(CS546+CS547+CS548+CU546+CU547+CU548)*Percapita/30*FZ$4+(CT546+CT547+CT548+CV546+CV547+CV548)*Cadeirante/30*FZ$4,IF(C546=3,IF(CS549+CU549=10,Fixo/30*FZ$4+(CS546+CS547+CS548+CU546+CU547+CU548)*Percapita/30*FZ$4+(CT549+CV549)*Cadeirante/30*FZ$4,IF(CS549+CU549&lt;=9,(CS549+CU549)*Crechee/30*FZ$4)+(CT549+CV549)*Cadeirante/30*FZ$4+(CS546+CS547+CS548+CU546+CU547+CU548)*Percapita/30*FZ$4)+IF(CS549+CU549&gt;=11,Fixo/30*FZ$4+(CS549+CU549-10)*Crechee/30*FZ$4,0),IF(C546=2,IF(CT546+CT547+CT548+CT549+CV546+CV547+CV548+CV549=1,Cadeirante/30*FZ$4,IF(CT546+CT547+CT548+CT549+CV546+CV547+CV548+CV549=2,Fixo/30*FZ$4,IF(CT546+CT547+CT548+CT549+CV546+CV547+CV548+CV549&gt;2,Fixo/30*FZ$4+(CT546+CT547+CT548+CT549+CV546+CV547+CV548+CV549-2)*Cadeirante/30*FZ$4)))+(CS546+CS547+CS548+CU546+CU547+CU548)*Percapita/30*FZ$4+(CS549+CU549)*Crechee/30*FZ$4,IF(C546=1,IF(CS546+CS547+CS548+CT546+CT547+CT548+CU546+CU547+CU548+CV546+CV547+CV548&lt;=15,(CS546+CS547+CS548+CU546+CU547+CU548)*Percapita/30*FZ$4,IF(CS546+CS547+CS548+CT546+CT547+CT548+CU546+CU547+CU548+CV546+CV547+CV548&gt;=16,Fixo/30*FZ$4+(CS546+CS547+CS548+CT546+CT547+CT548+CU546+CU547+CU548+CV546+CV547-16)*Percapita/30*FZ$4))))))</f>
        <v>0</v>
      </c>
      <c r="GA546" s="177">
        <f>IF(C546=4,SUM(CW546+CW547+CW548+CY546+CY547+CY548)*Percapita/30*GA$4+(CX546+CX547+CX548+CZ546+CZ547+CZ548)*Cadeirante/30*GA$4,IF(C546=3,IF(CW549+CY549=10,Fixo/30*GA$4+(CW546+CW547+CW548+CY546+CY547+CY548)*Percapita/30*GA$4+(CX549+CZ549)*Cadeirante/30*GA$4,IF(CW549+CY549&lt;=9,(CW549+CY549)*Crechee/30*GA$4)+(CX549+CZ549)*Cadeirante/30*GA$4+(CW546+CW547+CW548+CY546+CY547+CY548)*Percapita/30*GA$4)+IF(CW549+CY549&gt;=11,Fixo/30*GA$4+(CW549+CY549-10)*Crechee/30*GA$4,0),IF(C546=2,IF(CX546+CX547+CX548+CX549+CZ546+CZ547+CZ548+CZ549=1,Cadeirante/30*GA$4,IF(CX546+CX547+CX548+CX549+CZ546+CZ547+CZ548+CZ549=2,Fixo/30*GA$4,IF(CX546+CX547+CX548+CX549+CZ546+CZ547+CZ548+CZ549&gt;2,Fixo/30*GA$4+(CX546+CX547+CX548+CX549+CZ546+CZ547+CZ548+CZ549-2)*Cadeirante/30*GA$4)))+(CW546+CW547+CW548+CY546+CY547+CY548)*Percapita/30*GA$4+(CW549+CY549)*Crechee/30*GA$4,IF(C546=1,IF(CW546+CW547+CW548+CX546+CX547+CX548+CY546+CY547+CY548+CZ546+CZ547+CZ548&lt;=15,(CW546+CW547+CW548+CY546+CY547+CY548)*Percapita/30*GA$4,IF(CW546+CW547+CW548+CX546+CX547+CX548+CY546+CY547+CY548+CZ546+CZ547+CZ548&gt;=16,Fixo/30*GA$4+(CW546+CW547+CW548+CX546+CX547+CX548+CY546+CY547+CY548+CZ546+CZ547-16)*Percapita/30*GA$4))))))</f>
        <v>0</v>
      </c>
      <c r="GB546" s="177">
        <f>IF(C546=4,SUM(DA546+DA547+DA548+DC546+DC547+DC548)*Percapita/30*GB$4+(DB546+DB547+DB548+DD546+DD547+DD548)*Cadeirante/30*GB$4,IF(C546=3,IF(DA549+DC549=10,Fixo/30*GB$4+(DA546+DA547+DA548+DC546+DC547+DC548)*Percapita/30*GB$4+(DB549+DD549)*Cadeirante/30*GB$4,IF(DA549+DC549&lt;=9,(DA549+DC549)*Crechee/30*GB$4)+(DB549+DD549)*Cadeirante/30*GB$4+(DA546+DA547+DA548+DC546+DC547+DC548)*Percapita/30*GB$4)+IF(DA549+DC549&gt;=11,Fixo/30*GB$4+(DA549+DC549-10)*Crechee/30*GB$4,0),IF(C546=2,IF(DB546+DB547+DB548+DB549+DD546+DD547+DD548+DD549=1,Cadeirante/30*GB$4,IF(DB546+DB547+DB548+DB549+DD546+DD547+DD548+DD549=2,Fixo/30*GB$4,IF(DB546+DB547+DB548+DB549+DD546+DD547+DD548+DD549&gt;2,Fixo/30*GB$4+(DB546+DB547+DB548+DB549+DD546+DD547+DD548+DD549-2)*Cadeirante/30*GB$4)))+(DA546+DA547+DA548+DC546+DC547+DC548)*Percapita/30*GB$4+(DA549+DC549)*Crechee/30*GB$4,IF(C546=1,IF(DA546+DA547+DA548+DB546+DB547+DB548+DC546+DC547+DC548+DD546+DD547+DD548&lt;=15,(DA546+DA547+DA548+DC546+DC547+DC548)*Percapita/30*GB$4,IF(DA546+DA547+DA548+DB546+DB547+DB548+DC546+DC547+DC548+DD546+DD547+DD548&gt;=16,Fixo/30*GB$4+(DA546+DA547+DA548+DB546+DB547+DB548+DC546+DC547+DC548+DD546+DD547-16)*Percapita/30*GB$4))))))</f>
        <v>0</v>
      </c>
      <c r="GC546" s="177">
        <f>IF(C546=4,SUM(DE546+DE547+DE548+DG546+DG547+DG548)*Percapita/30*GC$4+(DF546+DF547+DF548+DH546+DH547+DH548)*Cadeirante/30*GC$4,IF(C546=3,IF(DE549+DG549=10,Fixo/30*GC$4+(DE546+DE547+DE548+DG546+DG547+DG548)*Percapita/30*GC$4+(DF549+DH549)*Cadeirante/30*GC$4,IF(DE549+DG549&lt;=9,(DE549+DG549)*Crechee/30*GC$4)+(DF549+DH549)*Cadeirante/30*GC$4+(DE546+DE547+DE548+DG546+DG547+DG548)*Percapita/30*GC$4)+IF(DE549+DG549&gt;=11,Fixo/30*GC$4+(DE549+DG549-10)*Crechee/30*GC$4,0),IF(C546=2,IF(DF546+DF547+DF548+DF549+DH546+DH547+DH548+DH549=1,Cadeirante/30*GC$4,IF(DF546+DF547+DF548+DF549+DH546+DH547+DH548+DH549=2,Fixo/30*GC$4,IF(DF546+DF547+DF548+DF549+DH546+DH547+DH548+DH549&gt;2,Fixo/30*GC$4+(DF546+DF547+DF548+DF549+DH546+DH547+DH548+DH549-2)*Cadeirante/30*GC$4)))+(DE546+DE547+DE548+DG546+DG547+DG548)*Percapita/30*GC$4+(DE549+DG549)*Crechee/30*GC$4,IF(C546=1,IF(DE546+DE547+DE548+DF546+DF547+DF548+DG546+DG547+DG548+DH546+DH547+DH548&lt;=15,(DE546+DE547+DE548+DG546+DG547+DG548)*Percapita/30*GC$4,IF(DE546+DE547+DE548+DF546+DF547+DF548+DG546+DG547+DG548+DH546+DH547+DH548&gt;=16,Fixo/30*GC$4+(DE546+DE547+DE548+DF546+DF547+DF548+DG546+DG547+DG548+DH546+DH547-16)*Percapita/30*GC$4))))))</f>
        <v>0</v>
      </c>
      <c r="GD546" s="177">
        <f>IF(C546=4,SUM(DI546+DI547+DI548+DK546+DK547+DK548)*Percapita/30*GD$4+(DJ546+DJ547+DJ548+DL546+DL547+DL548)*Cadeirante/30*GD$4,IF(C546=3,IF(DI549+DK549=10,Fixo/30*GD$4+(DI546+DI547+DI548+DK546+DK547+DK548)*Percapita/30*GD$4+(DJ549+DL549)*Cadeirante/30*GD$4,IF(DI549+DK549&lt;=9,(DI549+DK549)*Crechee/30*GD$4)+(DJ549+DL549)*Cadeirante/30*GD$4+(DI546+DI547+DI548+DK546+DK547+DK548)*Percapita/30*GD$4)+IF(DI549+DK549&gt;=11,Fixo/30*GD$4+(DI549+DK549-10)*Crechee/30*GD$4,0),IF(C546=2,IF(DJ546+DJ547+DJ548+DJ549+DL546+DL547+DL548+DL549=1,Cadeirante/30*GD$4,IF(DJ546+DJ547+DJ548+DJ549+DL546+DL547+DL548+DL549=2,Fixo/30*GD$4,IF(DJ546+DJ547+DJ548+DJ549+DL546+DL547+DL548+DL549&gt;2,Fixo/30*GD$4+(DJ546+DJ547+DJ548+DJ549+DL546+DL547+DL548+DL549-2)*Cadeirante/30*GD$4)))+(DI546+DI547+DI548+DK546+DK547+DK548)*Percapita/30*GD$4+(DI549+DK549)*Crechee/30*GD$4,IF(C546=1,IF(DI546+DI547+DI548+DJ546+DJ547+DJ548+DK546+DK547+DK548+DL546+DL547+DL548&lt;=15,(DI546+DI547+DI548+DK546+DK547+DK548)*Percapita/30*GD$4,IF(DI546+DI547+DI548+DJ546+DJ547+DJ548+DK546+DK547+DK548+DL546+DL547+DL548&gt;=16,Fixo/30*GD$4+(DI546+DI547+DI548+DJ546+DJ547+DJ548+DK546+DK547+DK548+DL546+DL547-16)*Percapita/30*GD$4))))))</f>
        <v>0</v>
      </c>
      <c r="GE546" s="177">
        <f>IF(C546=4,SUM(DM546+DM547+DM548+DO546+DO547+DO548)*Percapita/30*GE$4+(DN546+DN547+DN548+DP546+DP547+DP548)*Cadeirante/30*GE$4,IF(C546=3,IF(DM549+DO549=10,Fixo/30*GE$4+(DM546+DM547+DM548+DO546+DO547+DO548)*Percapita/30*GE$4+(DN549+DP549)*Cadeirante/30*GE$4,IF(DM549+DO549&lt;=9,(DM549+DO549)*Crechee/30*GE$4)+(DN549+DP549)*Cadeirante/30*GE$4+(DM546+DM547+DM548+DO546+DO547+DO548)*Percapita/30*GE$4)+IF(DM549+DO549&gt;=11,Fixo/30*GE$4+(DM549+DO549-10)*Crechee/30*GE$4,0),IF(C546=2,IF(DN546+DN547+DN548+DN549+DP546+DP547+DP548+DP549=1,Cadeirante/30*GE$4,IF(DN546+DN547+DN548+DN549+DP546+DP547+DP548+DP549=2,Fixo/30*GE$4,IF(DN546+DN547+DN548+DN549+DP546+DP547+DP548+DP549&gt;2,Fixo/30*GE$4+(DN546+DN547+DN548+DN549+DP546+DP547+DP548+DP549-2)*Cadeirante/30*GE$4)))+(DM546+DM547+DM548+DO546+DO547+DO548)*Percapita/30*GE$4+(DM549+DO549)*Crechee/30*GE$4,IF(C546=1,IF(DM546+DM547+DM548+DN546+DN547+DN548+DO546+DO547+DO548+DP546+DP547+DP548&lt;=15,(DM546+DM547+DM548+DO546+DO547+DO548)*Percapita/30*GE$4,IF(DM546+DM547+DM548+DN546+DN547+DN548+DO546+DO547+DO548+DP546+DP547+DP548&gt;=16,Fixo/30*GE$4+(DM546+DM547+DM548+DN546+DN547+DN548+DO546+DO547+DO548+DP546+DP547-16)*Percapita/30*GE$4))))))</f>
        <v>0</v>
      </c>
      <c r="GF546" s="177">
        <f>IF(C546=4,SUM(DQ546+DQ547+DQ548+DS546+DS547+DS548)*Percapita/30*GF$4+(DR546+DR547+DR548+DT546+DT547+DT548)*Cadeirante/30*GF$4,IF(C546=3,IF(DQ549+DS549=10,Fixo/30*GF$4+(DQ546+DQ547+DQ548+DS546+DS547+DS548)*Percapita/30*GF$4+(DR549+DT549)*Cadeirante/30*GF$4,IF(DQ549+DS549&lt;=9,(DQ549+DS549)*Crechee/30*GF$4)+(DR549+DT549)*Cadeirante/30*GF$4+(DQ546+DQ547+DQ548+DS546+DS547+DS548)*Percapita/30*GF$4)+IF(DQ549+DS549&gt;=11,Fixo/30*GF$4+(DQ549+DS549-10)*Crechee/30*GF$4,0),IF(C546=2,IF(DR546+DR547+DR548+DR549+DT546+DT547+DT548+DT549=1,Cadeirante/30*GF$4,IF(DR546+DR547+DR548+DR549+DT546+DT547+DT548+DT549=2,Fixo/30*GF$4,IF(DR546+DR547+DR548+DR549+DT546+DT547+DT548+DT549&gt;2,Fixo/30*GF$4+(DR546+DR547+DR548+DR549+DT546+DT547+DT548+DT549-2)*Cadeirante/30*GF$4)))+(DQ546+DQ547+DQ548+DS546+DS547+DS548)*Percapita/30*GF$4+(DQ549+DS549)*Crechee/30*GF$4,IF(C546=1,IF(DQ546+DQ547+DQ548+DR546+DR547+DR548+DS546+DS547+DS548+DT546+DT547+DT548&lt;=15,(DQ546+DQ547+DQ548+DS546+DS547+DS548)*Percapita/30*GF$4,IF(DQ546+DQ547+DQ548+DR546+DR547+DR548+DS546+DS547+DS548+DT546+DT547+DT548&gt;=16,Fixo/30*GF$4+(DQ546+DQ547+DQ548+DR546+DR547+DR548+DS546+DS547+DS548+DT546+DT547-16)*Percapita/30*GF$4))))))</f>
        <v>0</v>
      </c>
      <c r="GG546" s="177">
        <f>IF(C546=4,SUM(DU546+DU547+DU548+DW546+DW547+DW548)*Percapita/30*GG$4+(DV546+DV547+DV548+DX546+DX547+DX548)*Cadeirante/30*GG$4,IF(C546=3,IF(DU549+DW549=10,Fixo/30*GG$4+(DU546+DU547+DU548+DW546+DW547+DW548)*Percapita/30*GG$4+(DV549+DX549)*Cadeirante/30*GG$4,IF(DU549+DW549&lt;=9,(DU549+DW549)*Crechee/30*GG$4)+(DV549+DX549)*Cadeirante/30*GG$4+(DU546+DU547+DU548+DW546+DW547+DW548)*Percapita/30*GG$4)+IF(DU549+DW549&gt;=11,Fixo/30*GG$4+(DU549+DW549-10)*Crechee/30*GG$4,0),IF(C546=2,IF(DV546+DV547+DV548+DV549+DX546+DX547+DX548+DX549=1,Cadeirante/30*GG$4,IF(DV546+DV547+DV548+DV549+DX546+DX547+DX548+DX549=2,Fixo/30*GG$4,IF(DV546+DV547+DV548+DV549+DX546+DX547+DX548+DX549&gt;2,Fixo/30*GG$4+(DV546+DV547+DV548+DV549+DX546+DX547+DX548+DX549-2)*Cadeirante/30*GG$4)))+(DU546+DU547+DU548+DW546+DW547+DW548)*Percapita/30*GG$4+(DU549+DW549)*Crechee/30*GG$4,IF(C546=1,IF(DU546+DU547+DU548+DV546+DV547+DV548+DW546+DW547+DW548+DX546+DX547+DX548&lt;=15,(DU546+DU547+DU548+DW546+DW547+DW548)*Percapita/30*GG$4,IF(DU546+DU547+DU548+DV546+DV547+DV548+DW546+DW547+DW548+DX546+DX547+DX548&gt;=16,Fixo/30*GG$4+(DU546+DU547+DU548+DV546+DV547+DV548+DW546+DW547+DW548+DX546+DX547-16)*Percapita/30*GG$4))))))</f>
        <v>0</v>
      </c>
      <c r="GH546" s="177">
        <f>IF(C546=4,SUM(DY546+DY547+DY548+EA546+EA547+EA548)*Percapita/30*GH$4+(DZ546+DZ547+DZ548+EB546+EB547+EB548)*Cadeirante/30*GH$4,IF(C546=3,IF(DY549+EA549=10,Fixo/30*GH$4+(DY546+DY547+DY548+EA546+EA547+EA548)*Percapita/30*GH$4+(DZ549+EB549)*Cadeirante/30*GH$4,IF(DY549+EA549&lt;=9,(DY549+EA549)*Crechee/30*GH$4)+(DZ549+EB549)*Cadeirante/30*GH$4+(DY546+DY547+DY548+EA546+EA547+EA548)*Percapita/30*GH$4)+IF(DY549+EA549&gt;=11,Fixo/30*GH$4+(DY549+EA549-10)*Crechee/30*GH$4,0),IF(C546=2,IF(DZ546+DZ547+DZ548+DZ549+EB546+EB547+EB548+EB549=1,Cadeirante/30*GH$4,IF(DZ546+DZ547+DZ548+DZ549+EB546+EB547+EB548+EB549=2,Fixo/30*GH$4,IF(DZ546+DZ547+DZ548+DZ549+EB546+EB547+EB548+EB549&gt;2,Fixo/30*GH$4+(DZ546+DZ547+DZ548+DZ549+EB546+EB547+EB548+EB549-2)*Cadeirante/30*GH$4)))+(DY546+DY547+DY548+EA546+EA547+EA548)*Percapita/30*GH$4+(DY549+EA549)*Crechee/30*GH$4,IF(C546=1,IF(DY546+DY547+DY548+DZ546+DZ547+DZ548+EA546+EA547+EA548+EB546+EB547+EB548&lt;=15,(DY546+DY547+DY548+EA546+EA547+EA548)*Percapita/30*GH$4,IF(DY546+DY547+DY548+DZ546+DZ547+DZ548+EA546+EA547+EA548+EB546+EB547+EB548&gt;=16,Fixo/30*GH$4+(DY546+DY547+DY548+DZ546+DZ547+DZ548+EA546+EA547+EA548+EB546+EB547-16)*Percapita/30*GH$4))))))</f>
        <v>0</v>
      </c>
      <c r="GI546" s="177">
        <f>IF(C546=4,SUM(EC546+EC547+EC548+EE546+EE547+EE548)*Percapita/30*GI$4+(ED546+ED547+ED548+EF546+EF547+EF548)*Cadeirante/30*GI$4,IF(C546=3,IF(EC549+EE549=10,Fixo/30*GI$4+(EC546+EC547+EC548+EE546+EE547+EE548)*Percapita/30*GI$4+(ED549+EF549)*Cadeirante/30*GI$4,IF(EC549+EE549&lt;=9,(EC549+EE549)*Crechee/30*GI$4)+(ED549+EF549)*Cadeirante/30*GI$4+(EC546+EC547+EC548+EE546+EE547+EE548)*Percapita/30*GI$4)+IF(EC549+EE549&gt;=11,Fixo/30*GI$4+(EC549+EE549-10)*Crechee/30*GI$4,0),IF(C546=2,IF(ED546+ED547+ED548+ED549+EF546+EF547+EF548+EF549=1,Cadeirante/30*GI$4,IF(ED546+ED547+ED548+ED549+EF546+EF547+EF548+EF549=2,Fixo/30*GI$4,IF(ED546+ED547+ED548+ED549+EF546+EF547+EF548+EF549&gt;2,Fixo/30*GI$4+(ED546+ED547+ED548+ED549+EF546+EF547+EF548+EF549-2)*Cadeirante/30*GI$4)))+(EC546+EC547+EC548+EE546+EE547+EE548)*Percapita/30*GI$4+(EC549+EE549)*Crechee/30*GI$4,IF(C546=1,IF(EC546+EC547+EC548+ED546+ED547+ED548+EE546+EE547+EE548+EF546+EF547+EF548&lt;=15,(EC546+EC547+EC548+EE546+EE547+EE548)*Percapita/30*GI$4,IF(EC546+EC547+EC548+ED546+ED547+ED548+EE546+EE547+EE548+EF546+EF547+EF548&gt;=16,Fixo/30*GI$4+(EC546+EC547+EC548+ED546+ED547+ED548+EE546+EE547+EE548+EF546+EF547-16)*Percapita/30*GI$4))))))</f>
        <v>0</v>
      </c>
      <c r="GJ546" s="177">
        <f>IF(C546=4,SUM(EG546+EG547+EG548+EI546+EI547+EI548)*Percapita/30*GJ$4+(EH546+EH547+EH548+EJ546+EJ547+EJ548)*Cadeirante/30*GJ$4,IF(C546=3,IF(EG549+EI549=10,Fixo/30*GJ$4+(EG546+EG547+EG548+EI546+EI547+EI548)*Percapita/30*GJ$4+(EH549+EJ549)*Cadeirante/30*GJ$4,IF(EG549+EI549&lt;=9,(EG549+EI549)*Crechee/30*GJ$4)+(EH549+EJ549)*Cadeirante/30*GJ$4+(EG546+EG547+EG548+EI546+EI547+EI548)*Percapita/30*GJ$4)+IF(EG549+EI549&gt;=11,Fixo/30*GJ$4+(EG549+EI549-10)*Crechee/30*GJ$4,0),IF(C546=2,IF(EH546+EH547+EH548+EH549+EJ546+EJ547+EJ548+EJ549=1,Cadeirante/30*GJ$4,IF(EH546+EH547+EH548+EH549+EJ546+EJ547+EJ548+EJ549=2,Fixo/30*GJ$4,IF(EH546+EH547+EH548+EH549+EJ546+EJ547+EJ548+EJ549&gt;2,Fixo/30*GJ$4+(EH546+EH547+EH548+EH549+EJ546+EJ547+EJ548+EJ549-2)*Cadeirante/30*GJ$4)))+(EG546+EG547+EG548+EI546+EI547+EI548)*Percapita/30*GJ$4+(EG549+EI549)*Crechee/30*GJ$4,IF(C546=1,IF(EG546+EG547+EG548+EH546+EH547+EH548+EI546+EI547+EI548+EJ546+EJ547+EJ548&lt;=15,(EG546+EG547+EG548+EI546+EI547+EI548)*Percapita/30*GJ$4,IF(EG546+EG547+EG548+EH546+EH547+EH548+EI546+EI547+EI548+EJ546+EJ547+EJ548&gt;=16,Fixo/30*GJ$4+(EG546+EG547+EG548+EH546+EH547+EH548+EI546+EI547+EI548+EJ546+EJ547-16)*Percapita/30*GJ$4))))))</f>
        <v>0</v>
      </c>
      <c r="GK546" s="178"/>
      <c r="GL546" s="103">
        <f t="shared" si="608"/>
        <v>0</v>
      </c>
      <c r="GM546" s="124"/>
      <c r="GN546" s="104">
        <f>SUMIF(V546:V549,"&lt;0")*Cadeirante/30*GN$4+SUMIF(X546:X549,"&lt;0")*Cadeirante/30*GN$4</f>
        <v>0</v>
      </c>
      <c r="GO546" s="104">
        <f>SUMIF(Z546:Z549,"&lt;0")*Cadeirante/30*GO$4+SUMIF(AB546:AB549,"&lt;0")*Cadeirante/30*GO$4</f>
        <v>0</v>
      </c>
      <c r="GP546" s="104">
        <f>SUMIF(AD546:AD549,"&lt;0")*Cadeirante/30*GP$4+SUMIF(AF546:AF549,"&lt;0")*Cadeirante/30*GP$4</f>
        <v>0</v>
      </c>
      <c r="GQ546" s="104">
        <f>SUMIF(AH546:AH549,"&lt;0")*Cadeirante/30*GQ$4+SUMIF(AJ546:AJ549,"&lt;0")*Cadeirante/30*GQ$4</f>
        <v>0</v>
      </c>
      <c r="GR546" s="104">
        <f>SUMIF(AL546:AL549,"&lt;0")*Cadeirante/30*GR$4+SUMIF(AN546:AN549,"&lt;0")*Cadeirante/30*GR$4</f>
        <v>0</v>
      </c>
      <c r="GS546" s="104">
        <f>SUMIF(AP546:AP549,"&lt;0")*Cadeirante/30*GS$4+SUMIF(AR546:AR549,"&lt;0")*Cadeirante/30*GS$4</f>
        <v>0</v>
      </c>
      <c r="GT546" s="104">
        <f>SUMIF(AT546:AT549,"&lt;0")*Cadeirante/30*GT$4+SUMIF(AV546:AV549,"&lt;0")*Cadeirante/30*GT$4</f>
        <v>0</v>
      </c>
      <c r="GU546" s="104">
        <f>SUMIF(AX546:AX549,"&lt;0")*Cadeirante/30*GU$4+SUMIF(AZ546:AZ549,"&lt;0")*Cadeirante/30*GU$4</f>
        <v>0</v>
      </c>
      <c r="GV546" s="104">
        <f>SUMIF(BB546:BB549,"&lt;0")*Cadeirante/30*GV$4+SUMIF(BD546:BD549,"&lt;0")*Cadeirante/30*GV$4</f>
        <v>0</v>
      </c>
      <c r="GW546" s="104">
        <f>SUMIF(BF546:BF549,"&lt;0")*Cadeirante/30*GW$4+SUMIF(BH546:BH549,"&lt;0")*Cadeirante/30*GW$4</f>
        <v>0</v>
      </c>
      <c r="GX546" s="104">
        <f>SUMIF(BJ546:BJ549,"&lt;0")*Cadeirante/30*GX$4+SUMIF(BL546:BL549,"&lt;0")*Cadeirante/30*GX$4</f>
        <v>0</v>
      </c>
      <c r="GY546" s="104">
        <f>SUMIF(BN546:BN549,"&lt;0")*Cadeirante/30*GY$4+SUMIF(BP546:BP549,"&lt;0")*Cadeirante/30*GY$4</f>
        <v>0</v>
      </c>
      <c r="GZ546" s="104">
        <f>SUMIF(BR546:BR549,"&lt;0")*Cadeirante/30*GZ$4+SUMIF(BT546:BT549,"&lt;0")*Cadeirante/30*GZ$4</f>
        <v>0</v>
      </c>
      <c r="HA546" s="104">
        <f>SUMIF(BV546:BV549,"&lt;0")*Cadeirante/30*HA$4+SUMIF(BX546:BX549,"&lt;0")*Cadeirante/30*HA$4</f>
        <v>0</v>
      </c>
      <c r="HB546" s="104">
        <f>SUMIF(BZ546:BZ549,"&lt;0")*Cadeirante/30*HB$4+SUMIF(CB546:CB549,"&lt;0")*Cadeirante/30*HB$4</f>
        <v>0</v>
      </c>
      <c r="HC546" s="104">
        <f>SUMIF(CD546:CD549,"&lt;0")*Cadeirante/30*HC$4+SUMIF(CF546:CF549,"&lt;0")*Cadeirante/30*HC$4</f>
        <v>0</v>
      </c>
      <c r="HD546" s="104">
        <f>SUMIF(CH546:CH549,"&lt;0")*Cadeirante/30*HD$4+SUMIF(CJ546:CJ549,"&lt;0")*Cadeirante/30*HD$4</f>
        <v>0</v>
      </c>
      <c r="HE546" s="104">
        <f>SUMIF(CL546:CL549,"&lt;0")*Cadeirante/30*HE$4+SUMIF(CN546:CN549,"&lt;0")*Cadeirante/30*HE$4</f>
        <v>0</v>
      </c>
      <c r="HF546" s="104">
        <f>SUMIF(CP546:CP549,"&lt;0")*Cadeirante/30*HF$4+SUMIF(CR546:CR549,"&lt;0")*Cadeirante/30*HF$4</f>
        <v>0</v>
      </c>
      <c r="HG546" s="104">
        <f>SUMIF(CT546:CT549,"&lt;0")*Cadeirante/30*HG$4+SUMIF(CV546:CV549,"&lt;0")*Cadeirante/30*HG$4</f>
        <v>0</v>
      </c>
      <c r="HH546" s="104">
        <f>SUMIF(CX546:CX549,"&lt;0")*Cadeirante/30*HH$4+SUMIF(CZ546:CZ549,"&lt;0")*Cadeirante/30*HH$4</f>
        <v>0</v>
      </c>
      <c r="HI546" s="104">
        <f>SUMIF(DB546:DB549,"&lt;0")*Cadeirante/30*HI$4+SUMIF(DD546:DD549,"&lt;0")*Cadeirante/30*HI$4</f>
        <v>0</v>
      </c>
      <c r="HJ546" s="104">
        <f>SUMIF(DF546:DF549,"&lt;0")*Cadeirante/30*HJ$4+SUMIF(DH546:DH549,"&lt;0")*Cadeirante/30*HJ$4</f>
        <v>0</v>
      </c>
      <c r="HK546" s="104">
        <f>SUMIF(DJ546:DJ549,"&lt;0")*Cadeirante/30*HK$4+SUMIF(DL546:DL549,"&lt;0")*Cadeirante/30*HK$4</f>
        <v>0</v>
      </c>
      <c r="HL546" s="104">
        <f>SUMIF(DN546:DN549,"&lt;0")*Cadeirante/30*HL$4+SUMIF(DP546:DP549,"&lt;0")*Cadeirante/30*HL$4</f>
        <v>0</v>
      </c>
      <c r="HM546" s="104">
        <f>SUMIF(DR546:DR549,"&lt;0")*Cadeirante/30*HM$4+SUMIF(DT546:DT549,"&lt;0")*Cadeirante/30*HM$4</f>
        <v>0</v>
      </c>
      <c r="HN546" s="104">
        <f>SUMIF(DV546:DV549,"&lt;0")*Cadeirante/30*HN$4+SUMIF(DX546:DX549,"&lt;0")*Cadeirante/30*HN$4</f>
        <v>0</v>
      </c>
      <c r="HO546" s="104">
        <f>SUMIF(DZ546:DZ549,"&lt;0")*Cadeirante/30*HO$4+SUMIF(EB546:EB549,"&lt;0")*Cadeirante/30*HO$4</f>
        <v>0</v>
      </c>
      <c r="HP546" s="104">
        <f>SUMIF(ED546:ED549,"&lt;0")*Cadeirante/30*HP$4+SUMIF(EF546:EF549,"&lt;0")*Cadeirante/30*HP$4</f>
        <v>0</v>
      </c>
      <c r="HQ546" s="64"/>
      <c r="HR546" s="64"/>
      <c r="HS546" s="64"/>
      <c r="HT546" s="64"/>
      <c r="HU546" s="64"/>
      <c r="HV546" s="64"/>
      <c r="HW546" s="176">
        <v>17629.309999999998</v>
      </c>
      <c r="HX546" s="64"/>
      <c r="HY546" s="280">
        <f>IF(ISTEXT(EM546), VALUE(EM546), EM546)</f>
        <v>0</v>
      </c>
      <c r="HZ546" s="280">
        <f>IF(ISTEXT(EN546), VALUE(EN546), EN546)</f>
        <v>0</v>
      </c>
      <c r="IA546" s="280">
        <f>IF(ISTEXT(EO546), VALUE(EO546), EO546)</f>
        <v>0</v>
      </c>
      <c r="IB546" s="64" t="b">
        <f>HW546=FE546</f>
        <v>0</v>
      </c>
      <c r="IC546" s="64"/>
    </row>
    <row r="547" spans="1:237" s="106" customFormat="1" ht="22.5" customHeight="1" x14ac:dyDescent="0.25">
      <c r="A547" s="368" t="s">
        <v>3687</v>
      </c>
      <c r="B547" s="369" t="s">
        <v>3688</v>
      </c>
      <c r="C547" s="370" t="s">
        <v>3301</v>
      </c>
      <c r="D547" s="371" t="s">
        <v>3656</v>
      </c>
      <c r="E547" s="371" t="s">
        <v>3689</v>
      </c>
      <c r="F547" s="372" t="s">
        <v>3224</v>
      </c>
      <c r="G547" s="372" t="s">
        <v>3225</v>
      </c>
      <c r="H547" s="373" t="s">
        <v>1318</v>
      </c>
      <c r="I547" s="374" t="s">
        <v>3690</v>
      </c>
      <c r="J547" s="421" t="s">
        <v>3300</v>
      </c>
      <c r="K547" s="421" t="s">
        <v>3234</v>
      </c>
      <c r="L547" s="329">
        <f>CONTINUA!BV547</f>
        <v>0</v>
      </c>
      <c r="M547" s="329">
        <f>CONTINUA!BW547</f>
        <v>0</v>
      </c>
      <c r="N547" s="895"/>
      <c r="O547" s="896" t="s">
        <v>4047</v>
      </c>
      <c r="P547" s="897" t="s">
        <v>4035</v>
      </c>
      <c r="Q547" s="400"/>
      <c r="R547" s="401"/>
      <c r="S547" s="400"/>
      <c r="T547" s="401"/>
      <c r="U547" s="400"/>
      <c r="V547" s="401"/>
      <c r="W547" s="400"/>
      <c r="X547" s="401"/>
      <c r="Y547" s="400"/>
      <c r="Z547" s="401"/>
      <c r="AA547" s="400"/>
      <c r="AB547" s="401"/>
      <c r="AC547" s="400"/>
      <c r="AD547" s="401"/>
      <c r="AE547" s="400"/>
      <c r="AF547" s="401"/>
      <c r="AG547" s="400"/>
      <c r="AH547" s="401"/>
      <c r="AI547" s="400"/>
      <c r="AJ547" s="401"/>
      <c r="AK547" s="400"/>
      <c r="AL547" s="401"/>
      <c r="AM547" s="400"/>
      <c r="AN547" s="401"/>
      <c r="AO547" s="400"/>
      <c r="AP547" s="401"/>
      <c r="AQ547" s="400"/>
      <c r="AR547" s="401"/>
      <c r="AS547" s="400"/>
      <c r="AT547" s="401"/>
      <c r="AU547" s="400"/>
      <c r="AV547" s="401"/>
      <c r="AW547" s="400"/>
      <c r="AX547" s="401"/>
      <c r="AY547" s="400"/>
      <c r="AZ547" s="401"/>
      <c r="BA547" s="400"/>
      <c r="BB547" s="401"/>
      <c r="BC547" s="400"/>
      <c r="BD547" s="401"/>
      <c r="BE547" s="400"/>
      <c r="BF547" s="401"/>
      <c r="BG547" s="400"/>
      <c r="BH547" s="401"/>
      <c r="BI547" s="400"/>
      <c r="BJ547" s="401"/>
      <c r="BK547" s="400"/>
      <c r="BL547" s="401"/>
      <c r="BM547" s="400"/>
      <c r="BN547" s="401"/>
      <c r="BO547" s="400"/>
      <c r="BP547" s="401"/>
      <c r="BQ547" s="400"/>
      <c r="BR547" s="401"/>
      <c r="BS547" s="400"/>
      <c r="BT547" s="401"/>
      <c r="BU547" s="400"/>
      <c r="BV547" s="401"/>
      <c r="BW547" s="400"/>
      <c r="BX547" s="401"/>
      <c r="BY547" s="400"/>
      <c r="BZ547" s="401"/>
      <c r="CA547" s="400"/>
      <c r="CB547" s="401"/>
      <c r="CC547" s="400"/>
      <c r="CD547" s="401"/>
      <c r="CE547" s="400"/>
      <c r="CF547" s="401"/>
      <c r="CG547" s="400"/>
      <c r="CH547" s="401"/>
      <c r="CI547" s="400"/>
      <c r="CJ547" s="401"/>
      <c r="CK547" s="400"/>
      <c r="CL547" s="401"/>
      <c r="CM547" s="400"/>
      <c r="CN547" s="401"/>
      <c r="CO547" s="400"/>
      <c r="CP547" s="401"/>
      <c r="CQ547" s="400"/>
      <c r="CR547" s="401"/>
      <c r="CS547" s="400"/>
      <c r="CT547" s="401"/>
      <c r="CU547" s="400"/>
      <c r="CV547" s="401"/>
      <c r="CW547" s="400"/>
      <c r="CX547" s="401"/>
      <c r="CY547" s="400"/>
      <c r="CZ547" s="401"/>
      <c r="DA547" s="400"/>
      <c r="DB547" s="401"/>
      <c r="DC547" s="400"/>
      <c r="DD547" s="401"/>
      <c r="DE547" s="400"/>
      <c r="DF547" s="401"/>
      <c r="DG547" s="400"/>
      <c r="DH547" s="401"/>
      <c r="DI547" s="400"/>
      <c r="DJ547" s="401"/>
      <c r="DK547" s="400"/>
      <c r="DL547" s="401"/>
      <c r="DM547" s="400"/>
      <c r="DN547" s="401"/>
      <c r="DO547" s="400"/>
      <c r="DP547" s="401"/>
      <c r="DQ547" s="400"/>
      <c r="DR547" s="401"/>
      <c r="DS547" s="400"/>
      <c r="DT547" s="401"/>
      <c r="DU547" s="400"/>
      <c r="DV547" s="401"/>
      <c r="DW547" s="400"/>
      <c r="DX547" s="401"/>
      <c r="DY547" s="400"/>
      <c r="DZ547" s="401"/>
      <c r="EA547" s="400"/>
      <c r="EB547" s="401"/>
      <c r="EC547" s="400"/>
      <c r="ED547" s="401"/>
      <c r="EE547" s="400"/>
      <c r="EF547" s="401"/>
      <c r="EG547" s="400"/>
      <c r="EH547" s="401"/>
      <c r="EI547" s="400"/>
      <c r="EJ547" s="447"/>
      <c r="EK547" s="511"/>
      <c r="EL547" s="514"/>
      <c r="EM547" s="448"/>
      <c r="EN547" s="344"/>
      <c r="EO547" s="345"/>
      <c r="EP547" s="171">
        <f t="shared" si="601"/>
        <v>0</v>
      </c>
      <c r="EQ547" s="171">
        <f t="shared" si="602"/>
        <v>0</v>
      </c>
      <c r="ER547" s="171">
        <f t="shared" si="603"/>
        <v>0</v>
      </c>
      <c r="ES547" s="171">
        <f t="shared" si="604"/>
        <v>0</v>
      </c>
      <c r="ET547" s="171">
        <f t="shared" si="605"/>
        <v>0</v>
      </c>
      <c r="EU547" s="171">
        <f t="shared" si="606"/>
        <v>0</v>
      </c>
      <c r="EV547" s="172">
        <f t="shared" si="607"/>
        <v>0</v>
      </c>
      <c r="EW547" s="173"/>
      <c r="EX547" s="248">
        <f t="shared" si="629"/>
        <v>0</v>
      </c>
      <c r="EY547" s="174">
        <f>(L547*regular)+(M547*Cadeirantee)</f>
        <v>0</v>
      </c>
      <c r="EZ547" s="249">
        <f>SUMIF(FG547:GJ547,"&gt;0")</f>
        <v>0</v>
      </c>
      <c r="FA547" s="249">
        <f>SUMIF(FG547:GJ547,"&lt;0")+SUMIF(GN547:HP547,"&lt;0")</f>
        <v>0</v>
      </c>
      <c r="FB547" s="174">
        <v>0</v>
      </c>
      <c r="FC547" s="126">
        <f>N547*km*'VALORES TABELA'!$B$13</f>
        <v>0</v>
      </c>
      <c r="FD547" s="250">
        <f t="shared" ref="FD547:FD550" si="630">GL547</f>
        <v>0</v>
      </c>
      <c r="FE547" s="105"/>
      <c r="FF547" s="119"/>
      <c r="FG547" s="119"/>
      <c r="FH547" s="119"/>
      <c r="FI547" s="119"/>
      <c r="FJ547" s="119"/>
      <c r="FK547" s="119"/>
      <c r="FL547" s="119"/>
      <c r="FM547" s="119"/>
      <c r="FN547" s="119"/>
      <c r="FO547" s="119"/>
      <c r="FP547" s="119"/>
      <c r="FQ547" s="119"/>
      <c r="FR547" s="119"/>
      <c r="FS547" s="119"/>
      <c r="FT547" s="119"/>
      <c r="FU547" s="119"/>
      <c r="FV547" s="119"/>
      <c r="FW547" s="119"/>
      <c r="FX547" s="119"/>
      <c r="FY547" s="119"/>
      <c r="FZ547" s="119"/>
      <c r="GA547" s="119"/>
      <c r="GB547" s="119"/>
      <c r="GC547" s="119"/>
      <c r="GD547" s="119"/>
      <c r="GE547" s="119"/>
      <c r="GF547" s="119"/>
      <c r="GG547" s="119"/>
      <c r="GH547" s="119"/>
      <c r="GI547" s="119"/>
      <c r="GJ547" s="119"/>
      <c r="GK547" s="251"/>
      <c r="GL547" s="103">
        <f t="shared" si="608"/>
        <v>0</v>
      </c>
      <c r="GM547" s="124"/>
      <c r="GN547" s="104"/>
      <c r="GO547" s="104"/>
      <c r="GP547" s="104"/>
      <c r="GQ547" s="104"/>
      <c r="GR547" s="104"/>
      <c r="GS547" s="104"/>
      <c r="GT547" s="104"/>
      <c r="GU547" s="104"/>
      <c r="GV547" s="104"/>
      <c r="GW547" s="104"/>
      <c r="GX547" s="104"/>
      <c r="GY547" s="104"/>
      <c r="GZ547" s="104"/>
      <c r="HA547" s="104"/>
      <c r="HB547" s="104"/>
      <c r="HC547" s="104"/>
      <c r="HD547" s="104"/>
      <c r="HE547" s="104"/>
      <c r="HF547" s="104"/>
      <c r="HG547" s="104"/>
      <c r="HH547" s="104"/>
      <c r="HI547" s="104"/>
      <c r="HJ547" s="104"/>
      <c r="HK547" s="104"/>
      <c r="HL547" s="104"/>
      <c r="HM547" s="104"/>
      <c r="HN547" s="104"/>
      <c r="HO547" s="104"/>
      <c r="HP547" s="104"/>
      <c r="HQ547" s="64"/>
      <c r="HR547" s="64"/>
      <c r="HS547" s="64"/>
      <c r="HT547" s="64"/>
      <c r="HU547" s="64"/>
      <c r="HV547" s="64"/>
      <c r="HW547" s="105"/>
      <c r="HX547" s="64"/>
      <c r="HY547" s="280">
        <f t="shared" ref="HY547:HY550" si="631">IF(ISTEXT(EM547), VALUE(EM547), EM547)</f>
        <v>0</v>
      </c>
      <c r="HZ547" s="280">
        <f t="shared" ref="HZ547:HZ550" si="632">IF(ISTEXT(EN547), VALUE(EN547), EN547)</f>
        <v>0</v>
      </c>
      <c r="IA547" s="280">
        <f t="shared" ref="IA547:IA550" si="633">IF(ISTEXT(EO547), VALUE(EO547), EO547)</f>
        <v>0</v>
      </c>
      <c r="IB547" s="64"/>
      <c r="IC547" s="64"/>
    </row>
    <row r="548" spans="1:237" s="106" customFormat="1" ht="22.5" customHeight="1" x14ac:dyDescent="0.25">
      <c r="A548" s="368" t="s">
        <v>3687</v>
      </c>
      <c r="B548" s="369" t="s">
        <v>3688</v>
      </c>
      <c r="C548" s="375" t="s">
        <v>3301</v>
      </c>
      <c r="D548" s="371" t="s">
        <v>3656</v>
      </c>
      <c r="E548" s="371" t="s">
        <v>3689</v>
      </c>
      <c r="F548" s="376" t="s">
        <v>3224</v>
      </c>
      <c r="G548" s="376" t="s">
        <v>3225</v>
      </c>
      <c r="H548" s="373" t="s">
        <v>1318</v>
      </c>
      <c r="I548" s="374" t="s">
        <v>3690</v>
      </c>
      <c r="J548" s="421" t="s">
        <v>3300</v>
      </c>
      <c r="K548" s="422" t="s">
        <v>3235</v>
      </c>
      <c r="L548" s="329">
        <f>CONTINUA!BV548</f>
        <v>0</v>
      </c>
      <c r="M548" s="329">
        <f>CONTINUA!BW548</f>
        <v>0</v>
      </c>
      <c r="N548" s="895"/>
      <c r="O548" s="896" t="s">
        <v>4047</v>
      </c>
      <c r="P548" s="897" t="s">
        <v>4035</v>
      </c>
      <c r="Q548" s="400"/>
      <c r="R548" s="401"/>
      <c r="S548" s="400"/>
      <c r="T548" s="401"/>
      <c r="U548" s="400"/>
      <c r="V548" s="401"/>
      <c r="W548" s="400"/>
      <c r="X548" s="401"/>
      <c r="Y548" s="400"/>
      <c r="Z548" s="401"/>
      <c r="AA548" s="400"/>
      <c r="AB548" s="401"/>
      <c r="AC548" s="400"/>
      <c r="AD548" s="401"/>
      <c r="AE548" s="400"/>
      <c r="AF548" s="401"/>
      <c r="AG548" s="400"/>
      <c r="AH548" s="401"/>
      <c r="AI548" s="400"/>
      <c r="AJ548" s="401"/>
      <c r="AK548" s="400"/>
      <c r="AL548" s="401"/>
      <c r="AM548" s="400"/>
      <c r="AN548" s="401"/>
      <c r="AO548" s="400"/>
      <c r="AP548" s="401"/>
      <c r="AQ548" s="400"/>
      <c r="AR548" s="401"/>
      <c r="AS548" s="400"/>
      <c r="AT548" s="401"/>
      <c r="AU548" s="400"/>
      <c r="AV548" s="401"/>
      <c r="AW548" s="400"/>
      <c r="AX548" s="401"/>
      <c r="AY548" s="400"/>
      <c r="AZ548" s="401"/>
      <c r="BA548" s="400"/>
      <c r="BB548" s="401"/>
      <c r="BC548" s="400"/>
      <c r="BD548" s="401"/>
      <c r="BE548" s="400"/>
      <c r="BF548" s="401"/>
      <c r="BG548" s="400"/>
      <c r="BH548" s="401"/>
      <c r="BI548" s="400"/>
      <c r="BJ548" s="401"/>
      <c r="BK548" s="400"/>
      <c r="BL548" s="401"/>
      <c r="BM548" s="400"/>
      <c r="BN548" s="401"/>
      <c r="BO548" s="400"/>
      <c r="BP548" s="401"/>
      <c r="BQ548" s="400"/>
      <c r="BR548" s="401"/>
      <c r="BS548" s="400"/>
      <c r="BT548" s="401"/>
      <c r="BU548" s="400"/>
      <c r="BV548" s="401"/>
      <c r="BW548" s="400"/>
      <c r="BX548" s="401"/>
      <c r="BY548" s="400"/>
      <c r="BZ548" s="401"/>
      <c r="CA548" s="400"/>
      <c r="CB548" s="401"/>
      <c r="CC548" s="400"/>
      <c r="CD548" s="401"/>
      <c r="CE548" s="400"/>
      <c r="CF548" s="401"/>
      <c r="CG548" s="400"/>
      <c r="CH548" s="401"/>
      <c r="CI548" s="400"/>
      <c r="CJ548" s="401"/>
      <c r="CK548" s="400"/>
      <c r="CL548" s="401"/>
      <c r="CM548" s="400"/>
      <c r="CN548" s="401"/>
      <c r="CO548" s="400"/>
      <c r="CP548" s="401"/>
      <c r="CQ548" s="400"/>
      <c r="CR548" s="401"/>
      <c r="CS548" s="400"/>
      <c r="CT548" s="401"/>
      <c r="CU548" s="400"/>
      <c r="CV548" s="401"/>
      <c r="CW548" s="400"/>
      <c r="CX548" s="401"/>
      <c r="CY548" s="400"/>
      <c r="CZ548" s="401"/>
      <c r="DA548" s="400"/>
      <c r="DB548" s="401"/>
      <c r="DC548" s="400"/>
      <c r="DD548" s="401"/>
      <c r="DE548" s="400"/>
      <c r="DF548" s="401"/>
      <c r="DG548" s="400"/>
      <c r="DH548" s="401"/>
      <c r="DI548" s="400"/>
      <c r="DJ548" s="401"/>
      <c r="DK548" s="400"/>
      <c r="DL548" s="401"/>
      <c r="DM548" s="400"/>
      <c r="DN548" s="401"/>
      <c r="DO548" s="400"/>
      <c r="DP548" s="401"/>
      <c r="DQ548" s="400"/>
      <c r="DR548" s="401"/>
      <c r="DS548" s="400"/>
      <c r="DT548" s="401"/>
      <c r="DU548" s="400"/>
      <c r="DV548" s="401"/>
      <c r="DW548" s="400"/>
      <c r="DX548" s="401"/>
      <c r="DY548" s="400"/>
      <c r="DZ548" s="401"/>
      <c r="EA548" s="400"/>
      <c r="EB548" s="401"/>
      <c r="EC548" s="400"/>
      <c r="ED548" s="401"/>
      <c r="EE548" s="400"/>
      <c r="EF548" s="401"/>
      <c r="EG548" s="400"/>
      <c r="EH548" s="401"/>
      <c r="EI548" s="400"/>
      <c r="EJ548" s="447"/>
      <c r="EK548" s="511"/>
      <c r="EL548" s="514"/>
      <c r="EM548" s="448"/>
      <c r="EN548" s="344"/>
      <c r="EO548" s="345"/>
      <c r="EP548" s="171">
        <f t="shared" si="601"/>
        <v>0</v>
      </c>
      <c r="EQ548" s="171">
        <f t="shared" si="602"/>
        <v>0</v>
      </c>
      <c r="ER548" s="171">
        <f t="shared" si="603"/>
        <v>0</v>
      </c>
      <c r="ES548" s="171">
        <f t="shared" si="604"/>
        <v>0</v>
      </c>
      <c r="ET548" s="171">
        <f t="shared" si="605"/>
        <v>0</v>
      </c>
      <c r="EU548" s="171">
        <f t="shared" si="606"/>
        <v>0</v>
      </c>
      <c r="EV548" s="172">
        <f t="shared" si="607"/>
        <v>0</v>
      </c>
      <c r="EW548" s="125"/>
      <c r="EX548" s="248">
        <f t="shared" si="629"/>
        <v>0</v>
      </c>
      <c r="EY548" s="174">
        <f>(L548*regular)+(M548*Cadeirantee)</f>
        <v>0</v>
      </c>
      <c r="EZ548" s="249">
        <f>SUMIF(FG548:GJ548,"&gt;0")</f>
        <v>0</v>
      </c>
      <c r="FA548" s="249">
        <f>SUMIF(FG548:GJ548,"&lt;0")+SUMIF(GN548:HP548,"&lt;0")</f>
        <v>0</v>
      </c>
      <c r="FB548" s="174">
        <v>0</v>
      </c>
      <c r="FC548" s="126">
        <f>N548*km*'VALORES TABELA'!$B$13</f>
        <v>0</v>
      </c>
      <c r="FD548" s="250">
        <f t="shared" si="630"/>
        <v>0</v>
      </c>
      <c r="FE548" s="105"/>
      <c r="FF548" s="108"/>
      <c r="FG548" s="108"/>
      <c r="FH548" s="108"/>
      <c r="FI548" s="108"/>
      <c r="FJ548" s="108"/>
      <c r="FK548" s="108"/>
      <c r="FL548" s="108"/>
      <c r="FM548" s="108"/>
      <c r="FN548" s="108"/>
      <c r="FO548" s="108"/>
      <c r="FP548" s="108"/>
      <c r="FQ548" s="108"/>
      <c r="FR548" s="108"/>
      <c r="FS548" s="108"/>
      <c r="FT548" s="108"/>
      <c r="FU548" s="108"/>
      <c r="FV548" s="108"/>
      <c r="FW548" s="108"/>
      <c r="FX548" s="108"/>
      <c r="FY548" s="108"/>
      <c r="FZ548" s="108"/>
      <c r="GA548" s="108"/>
      <c r="GB548" s="108"/>
      <c r="GC548" s="108"/>
      <c r="GD548" s="108"/>
      <c r="GE548" s="108"/>
      <c r="GF548" s="108"/>
      <c r="GG548" s="108"/>
      <c r="GH548" s="108"/>
      <c r="GI548" s="108"/>
      <c r="GJ548" s="108"/>
      <c r="GK548" s="251"/>
      <c r="GL548" s="103">
        <f t="shared" si="608"/>
        <v>0</v>
      </c>
      <c r="GM548" s="124"/>
      <c r="GN548" s="104"/>
      <c r="GO548" s="104"/>
      <c r="GP548" s="104"/>
      <c r="GQ548" s="104"/>
      <c r="GR548" s="104"/>
      <c r="GS548" s="104"/>
      <c r="GT548" s="104"/>
      <c r="GU548" s="104"/>
      <c r="GV548" s="104"/>
      <c r="GW548" s="104"/>
      <c r="GX548" s="104"/>
      <c r="GY548" s="104"/>
      <c r="GZ548" s="104"/>
      <c r="HA548" s="104"/>
      <c r="HB548" s="104"/>
      <c r="HC548" s="104"/>
      <c r="HD548" s="104"/>
      <c r="HE548" s="104"/>
      <c r="HF548" s="104"/>
      <c r="HG548" s="104"/>
      <c r="HH548" s="104"/>
      <c r="HI548" s="104"/>
      <c r="HJ548" s="104"/>
      <c r="HK548" s="104"/>
      <c r="HL548" s="104"/>
      <c r="HM548" s="104"/>
      <c r="HN548" s="104"/>
      <c r="HO548" s="104"/>
      <c r="HP548" s="104"/>
      <c r="HQ548" s="64"/>
      <c r="HR548" s="64"/>
      <c r="HS548" s="64"/>
      <c r="HT548" s="64"/>
      <c r="HU548" s="64"/>
      <c r="HV548" s="64"/>
      <c r="HW548" s="105"/>
      <c r="HX548" s="64"/>
      <c r="HY548" s="280">
        <f t="shared" si="631"/>
        <v>0</v>
      </c>
      <c r="HZ548" s="280">
        <f t="shared" si="632"/>
        <v>0</v>
      </c>
      <c r="IA548" s="280">
        <f t="shared" si="633"/>
        <v>0</v>
      </c>
      <c r="IB548" s="64"/>
      <c r="IC548" s="64"/>
    </row>
    <row r="549" spans="1:237" s="106" customFormat="1" ht="22.5" customHeight="1" x14ac:dyDescent="0.25">
      <c r="A549" s="368" t="s">
        <v>3687</v>
      </c>
      <c r="B549" s="369" t="s">
        <v>3688</v>
      </c>
      <c r="C549" s="375" t="s">
        <v>3301</v>
      </c>
      <c r="D549" s="371" t="s">
        <v>3656</v>
      </c>
      <c r="E549" s="371" t="s">
        <v>3689</v>
      </c>
      <c r="F549" s="376" t="s">
        <v>3224</v>
      </c>
      <c r="G549" s="376" t="s">
        <v>3225</v>
      </c>
      <c r="H549" s="373" t="s">
        <v>1318</v>
      </c>
      <c r="I549" s="374" t="s">
        <v>3690</v>
      </c>
      <c r="J549" s="421" t="s">
        <v>3300</v>
      </c>
      <c r="K549" s="423" t="s">
        <v>3236</v>
      </c>
      <c r="L549" s="329">
        <f>CONTINUA!BV549</f>
        <v>0</v>
      </c>
      <c r="M549" s="329">
        <f>CONTINUA!BW549</f>
        <v>0</v>
      </c>
      <c r="N549" s="895"/>
      <c r="O549" s="896" t="s">
        <v>4047</v>
      </c>
      <c r="P549" s="897" t="s">
        <v>4035</v>
      </c>
      <c r="Q549" s="400">
        <v>22</v>
      </c>
      <c r="R549" s="401"/>
      <c r="S549" s="400"/>
      <c r="T549" s="401"/>
      <c r="U549" s="400"/>
      <c r="V549" s="401"/>
      <c r="W549" s="400"/>
      <c r="X549" s="401"/>
      <c r="Y549" s="400"/>
      <c r="Z549" s="401"/>
      <c r="AA549" s="400"/>
      <c r="AB549" s="401"/>
      <c r="AC549" s="400"/>
      <c r="AD549" s="401"/>
      <c r="AE549" s="400"/>
      <c r="AF549" s="401"/>
      <c r="AG549" s="400"/>
      <c r="AH549" s="401"/>
      <c r="AI549" s="400"/>
      <c r="AJ549" s="401"/>
      <c r="AK549" s="400"/>
      <c r="AL549" s="401"/>
      <c r="AM549" s="400"/>
      <c r="AN549" s="401"/>
      <c r="AO549" s="400"/>
      <c r="AP549" s="401"/>
      <c r="AQ549" s="400"/>
      <c r="AR549" s="401"/>
      <c r="AS549" s="400"/>
      <c r="AT549" s="401"/>
      <c r="AU549" s="400"/>
      <c r="AV549" s="401"/>
      <c r="AW549" s="400"/>
      <c r="AX549" s="401"/>
      <c r="AY549" s="400"/>
      <c r="AZ549" s="401"/>
      <c r="BA549" s="400"/>
      <c r="BB549" s="401"/>
      <c r="BC549" s="400"/>
      <c r="BD549" s="401"/>
      <c r="BE549" s="400"/>
      <c r="BF549" s="401"/>
      <c r="BG549" s="400"/>
      <c r="BH549" s="401"/>
      <c r="BI549" s="400"/>
      <c r="BJ549" s="401"/>
      <c r="BK549" s="400"/>
      <c r="BL549" s="401"/>
      <c r="BM549" s="400"/>
      <c r="BN549" s="401"/>
      <c r="BO549" s="400"/>
      <c r="BP549" s="401"/>
      <c r="BQ549" s="400"/>
      <c r="BR549" s="401"/>
      <c r="BS549" s="400"/>
      <c r="BT549" s="401"/>
      <c r="BU549" s="400"/>
      <c r="BV549" s="401"/>
      <c r="BW549" s="400"/>
      <c r="BX549" s="401"/>
      <c r="BY549" s="400"/>
      <c r="BZ549" s="401"/>
      <c r="CA549" s="400"/>
      <c r="CB549" s="401"/>
      <c r="CC549" s="400"/>
      <c r="CD549" s="401"/>
      <c r="CE549" s="400"/>
      <c r="CF549" s="401"/>
      <c r="CG549" s="400"/>
      <c r="CH549" s="401"/>
      <c r="CI549" s="400"/>
      <c r="CJ549" s="401"/>
      <c r="CK549" s="400"/>
      <c r="CL549" s="401"/>
      <c r="CM549" s="400"/>
      <c r="CN549" s="401"/>
      <c r="CO549" s="400"/>
      <c r="CP549" s="401"/>
      <c r="CQ549" s="400"/>
      <c r="CR549" s="401"/>
      <c r="CS549" s="400"/>
      <c r="CT549" s="401"/>
      <c r="CU549" s="400"/>
      <c r="CV549" s="401"/>
      <c r="CW549" s="400"/>
      <c r="CX549" s="401"/>
      <c r="CY549" s="400"/>
      <c r="CZ549" s="401"/>
      <c r="DA549" s="400"/>
      <c r="DB549" s="401"/>
      <c r="DC549" s="400"/>
      <c r="DD549" s="401"/>
      <c r="DE549" s="400"/>
      <c r="DF549" s="401"/>
      <c r="DG549" s="400"/>
      <c r="DH549" s="401"/>
      <c r="DI549" s="400"/>
      <c r="DJ549" s="401"/>
      <c r="DK549" s="400"/>
      <c r="DL549" s="401"/>
      <c r="DM549" s="400"/>
      <c r="DN549" s="401"/>
      <c r="DO549" s="400"/>
      <c r="DP549" s="401"/>
      <c r="DQ549" s="400"/>
      <c r="DR549" s="401"/>
      <c r="DS549" s="400"/>
      <c r="DT549" s="401"/>
      <c r="DU549" s="400"/>
      <c r="DV549" s="401"/>
      <c r="DW549" s="400"/>
      <c r="DX549" s="401"/>
      <c r="DY549" s="400"/>
      <c r="DZ549" s="401"/>
      <c r="EA549" s="400"/>
      <c r="EB549" s="401"/>
      <c r="EC549" s="400"/>
      <c r="ED549" s="401"/>
      <c r="EE549" s="400"/>
      <c r="EF549" s="401"/>
      <c r="EG549" s="400"/>
      <c r="EH549" s="401"/>
      <c r="EI549" s="400"/>
      <c r="EJ549" s="447"/>
      <c r="EK549" s="511"/>
      <c r="EL549" s="514"/>
      <c r="EM549" s="448"/>
      <c r="EN549" s="344"/>
      <c r="EO549" s="345"/>
      <c r="EP549" s="171">
        <f t="shared" si="601"/>
        <v>22</v>
      </c>
      <c r="EQ549" s="171">
        <f t="shared" si="602"/>
        <v>0</v>
      </c>
      <c r="ER549" s="171">
        <f t="shared" si="603"/>
        <v>0</v>
      </c>
      <c r="ES549" s="171">
        <f t="shared" si="604"/>
        <v>0</v>
      </c>
      <c r="ET549" s="171">
        <f t="shared" si="605"/>
        <v>0</v>
      </c>
      <c r="EU549" s="171">
        <f t="shared" si="606"/>
        <v>0</v>
      </c>
      <c r="EV549" s="172">
        <f t="shared" si="607"/>
        <v>22</v>
      </c>
      <c r="EW549" s="127"/>
      <c r="EX549" s="248">
        <f t="shared" si="629"/>
        <v>0</v>
      </c>
      <c r="EY549" s="174">
        <f>(L549*regular)+(M549*Cadeirantee)</f>
        <v>0</v>
      </c>
      <c r="EZ549" s="249">
        <f>SUMIF(FG549:GJ549,"&gt;0")</f>
        <v>0</v>
      </c>
      <c r="FA549" s="249">
        <f>SUMIF(FG549:GJ549,"&lt;0")+SUMIF(GN549:HP549,"&lt;0")</f>
        <v>0</v>
      </c>
      <c r="FB549" s="174">
        <v>0</v>
      </c>
      <c r="FC549" s="126">
        <f>N549*km*'VALORES TABELA'!$B$13</f>
        <v>0</v>
      </c>
      <c r="FD549" s="250">
        <f t="shared" si="630"/>
        <v>0</v>
      </c>
      <c r="FE549" s="105"/>
      <c r="FF549" s="118"/>
      <c r="FG549" s="118"/>
      <c r="FH549" s="118"/>
      <c r="FI549" s="118"/>
      <c r="FJ549" s="118"/>
      <c r="FK549" s="118"/>
      <c r="FL549" s="118"/>
      <c r="FM549" s="118"/>
      <c r="FN549" s="118"/>
      <c r="FO549" s="118"/>
      <c r="FP549" s="118"/>
      <c r="FQ549" s="118"/>
      <c r="FR549" s="118"/>
      <c r="FS549" s="118"/>
      <c r="FT549" s="118"/>
      <c r="FU549" s="118"/>
      <c r="FV549" s="118"/>
      <c r="FW549" s="118"/>
      <c r="FX549" s="118"/>
      <c r="FY549" s="118"/>
      <c r="FZ549" s="118"/>
      <c r="GA549" s="118"/>
      <c r="GB549" s="118"/>
      <c r="GC549" s="118"/>
      <c r="GD549" s="118"/>
      <c r="GE549" s="118"/>
      <c r="GF549" s="118"/>
      <c r="GG549" s="118"/>
      <c r="GH549" s="118"/>
      <c r="GI549" s="118"/>
      <c r="GJ549" s="118"/>
      <c r="GK549" s="252"/>
      <c r="GL549" s="103">
        <f t="shared" si="608"/>
        <v>0</v>
      </c>
      <c r="GM549" s="124"/>
      <c r="GN549" s="104"/>
      <c r="GO549" s="104"/>
      <c r="GP549" s="104"/>
      <c r="GQ549" s="104"/>
      <c r="GR549" s="104"/>
      <c r="GS549" s="104"/>
      <c r="GT549" s="104"/>
      <c r="GU549" s="104"/>
      <c r="GV549" s="104"/>
      <c r="GW549" s="104"/>
      <c r="GX549" s="104"/>
      <c r="GY549" s="104"/>
      <c r="GZ549" s="104"/>
      <c r="HA549" s="104"/>
      <c r="HB549" s="104"/>
      <c r="HC549" s="104"/>
      <c r="HD549" s="104"/>
      <c r="HE549" s="104"/>
      <c r="HF549" s="104"/>
      <c r="HG549" s="104"/>
      <c r="HH549" s="104"/>
      <c r="HI549" s="104"/>
      <c r="HJ549" s="104"/>
      <c r="HK549" s="104"/>
      <c r="HL549" s="104"/>
      <c r="HM549" s="104"/>
      <c r="HN549" s="104"/>
      <c r="HO549" s="104"/>
      <c r="HP549" s="104"/>
      <c r="HQ549" s="64"/>
      <c r="HR549" s="65"/>
      <c r="HS549" s="65"/>
      <c r="HT549" s="65"/>
      <c r="HU549" s="65"/>
      <c r="HV549" s="65"/>
      <c r="HW549" s="105"/>
      <c r="HX549" s="65"/>
      <c r="HY549" s="280">
        <f t="shared" si="631"/>
        <v>0</v>
      </c>
      <c r="HZ549" s="280">
        <f t="shared" si="632"/>
        <v>0</v>
      </c>
      <c r="IA549" s="280">
        <f t="shared" si="633"/>
        <v>0</v>
      </c>
      <c r="IB549" s="65"/>
      <c r="IC549" s="65"/>
    </row>
    <row r="550" spans="1:237" s="106" customFormat="1" ht="22.5" customHeight="1" thickBot="1" x14ac:dyDescent="0.3">
      <c r="A550" s="377" t="s">
        <v>3687</v>
      </c>
      <c r="B550" s="378" t="s">
        <v>3688</v>
      </c>
      <c r="C550" s="379" t="s">
        <v>3301</v>
      </c>
      <c r="D550" s="380" t="s">
        <v>3656</v>
      </c>
      <c r="E550" s="380" t="s">
        <v>3689</v>
      </c>
      <c r="F550" s="381" t="s">
        <v>3224</v>
      </c>
      <c r="G550" s="381" t="s">
        <v>3225</v>
      </c>
      <c r="H550" s="382" t="s">
        <v>1318</v>
      </c>
      <c r="I550" s="383" t="s">
        <v>3690</v>
      </c>
      <c r="J550" s="421" t="s">
        <v>3300</v>
      </c>
      <c r="K550" s="424" t="s">
        <v>60</v>
      </c>
      <c r="L550" s="329">
        <f>CONTINUA!BV550</f>
        <v>0</v>
      </c>
      <c r="M550" s="329">
        <f>CONTINUA!BW550</f>
        <v>0</v>
      </c>
      <c r="N550" s="895"/>
      <c r="O550" s="896" t="s">
        <v>4047</v>
      </c>
      <c r="P550" s="897" t="s">
        <v>4035</v>
      </c>
      <c r="Q550" s="400"/>
      <c r="R550" s="401"/>
      <c r="S550" s="400"/>
      <c r="T550" s="401"/>
      <c r="U550" s="400"/>
      <c r="V550" s="401"/>
      <c r="W550" s="400"/>
      <c r="X550" s="401"/>
      <c r="Y550" s="400"/>
      <c r="Z550" s="401"/>
      <c r="AA550" s="400"/>
      <c r="AB550" s="401"/>
      <c r="AC550" s="400"/>
      <c r="AD550" s="401"/>
      <c r="AE550" s="400"/>
      <c r="AF550" s="401"/>
      <c r="AG550" s="400"/>
      <c r="AH550" s="401"/>
      <c r="AI550" s="400"/>
      <c r="AJ550" s="401"/>
      <c r="AK550" s="400"/>
      <c r="AL550" s="401"/>
      <c r="AM550" s="400"/>
      <c r="AN550" s="401"/>
      <c r="AO550" s="400"/>
      <c r="AP550" s="401"/>
      <c r="AQ550" s="400"/>
      <c r="AR550" s="401"/>
      <c r="AS550" s="400"/>
      <c r="AT550" s="401"/>
      <c r="AU550" s="400"/>
      <c r="AV550" s="401"/>
      <c r="AW550" s="400"/>
      <c r="AX550" s="401"/>
      <c r="AY550" s="400"/>
      <c r="AZ550" s="401"/>
      <c r="BA550" s="400"/>
      <c r="BB550" s="401"/>
      <c r="BC550" s="400"/>
      <c r="BD550" s="401"/>
      <c r="BE550" s="400"/>
      <c r="BF550" s="401"/>
      <c r="BG550" s="400"/>
      <c r="BH550" s="401"/>
      <c r="BI550" s="400"/>
      <c r="BJ550" s="401"/>
      <c r="BK550" s="400"/>
      <c r="BL550" s="401"/>
      <c r="BM550" s="400"/>
      <c r="BN550" s="401"/>
      <c r="BO550" s="400"/>
      <c r="BP550" s="401"/>
      <c r="BQ550" s="400"/>
      <c r="BR550" s="401"/>
      <c r="BS550" s="400"/>
      <c r="BT550" s="401"/>
      <c r="BU550" s="400"/>
      <c r="BV550" s="401"/>
      <c r="BW550" s="400"/>
      <c r="BX550" s="401"/>
      <c r="BY550" s="400"/>
      <c r="BZ550" s="401"/>
      <c r="CA550" s="400"/>
      <c r="CB550" s="401"/>
      <c r="CC550" s="400"/>
      <c r="CD550" s="401"/>
      <c r="CE550" s="400"/>
      <c r="CF550" s="401"/>
      <c r="CG550" s="400"/>
      <c r="CH550" s="401"/>
      <c r="CI550" s="400"/>
      <c r="CJ550" s="401"/>
      <c r="CK550" s="400"/>
      <c r="CL550" s="401"/>
      <c r="CM550" s="400"/>
      <c r="CN550" s="401"/>
      <c r="CO550" s="400"/>
      <c r="CP550" s="401"/>
      <c r="CQ550" s="400"/>
      <c r="CR550" s="401"/>
      <c r="CS550" s="400"/>
      <c r="CT550" s="401"/>
      <c r="CU550" s="400"/>
      <c r="CV550" s="401"/>
      <c r="CW550" s="400"/>
      <c r="CX550" s="401"/>
      <c r="CY550" s="400"/>
      <c r="CZ550" s="401"/>
      <c r="DA550" s="400"/>
      <c r="DB550" s="401"/>
      <c r="DC550" s="400"/>
      <c r="DD550" s="401"/>
      <c r="DE550" s="400"/>
      <c r="DF550" s="401"/>
      <c r="DG550" s="400"/>
      <c r="DH550" s="401"/>
      <c r="DI550" s="400"/>
      <c r="DJ550" s="401"/>
      <c r="DK550" s="400"/>
      <c r="DL550" s="401"/>
      <c r="DM550" s="400"/>
      <c r="DN550" s="401"/>
      <c r="DO550" s="400"/>
      <c r="DP550" s="401"/>
      <c r="DQ550" s="400"/>
      <c r="DR550" s="401"/>
      <c r="DS550" s="400"/>
      <c r="DT550" s="401"/>
      <c r="DU550" s="400"/>
      <c r="DV550" s="401"/>
      <c r="DW550" s="400"/>
      <c r="DX550" s="401"/>
      <c r="DY550" s="400"/>
      <c r="DZ550" s="401"/>
      <c r="EA550" s="400"/>
      <c r="EB550" s="401"/>
      <c r="EC550" s="400"/>
      <c r="ED550" s="401"/>
      <c r="EE550" s="400"/>
      <c r="EF550" s="401"/>
      <c r="EG550" s="400"/>
      <c r="EH550" s="401"/>
      <c r="EI550" s="400"/>
      <c r="EJ550" s="447"/>
      <c r="EK550" s="512"/>
      <c r="EL550" s="515"/>
      <c r="EM550" s="450"/>
      <c r="EN550" s="348"/>
      <c r="EO550" s="348"/>
      <c r="EP550" s="179">
        <f t="shared" si="601"/>
        <v>0</v>
      </c>
      <c r="EQ550" s="179">
        <f t="shared" si="602"/>
        <v>0</v>
      </c>
      <c r="ER550" s="179">
        <f t="shared" si="603"/>
        <v>0</v>
      </c>
      <c r="ES550" s="179">
        <f t="shared" si="604"/>
        <v>0</v>
      </c>
      <c r="ET550" s="179">
        <f t="shared" si="605"/>
        <v>0</v>
      </c>
      <c r="EU550" s="179">
        <f t="shared" si="606"/>
        <v>0</v>
      </c>
      <c r="EV550" s="172">
        <f t="shared" si="607"/>
        <v>0</v>
      </c>
      <c r="EW550" s="253"/>
      <c r="EX550" s="254">
        <v>0</v>
      </c>
      <c r="EY550" s="180">
        <v>0</v>
      </c>
      <c r="EZ550" s="255">
        <v>0</v>
      </c>
      <c r="FA550" s="255">
        <v>0</v>
      </c>
      <c r="FB550" s="180">
        <f>SUM(FF550:GI550)/2</f>
        <v>0</v>
      </c>
      <c r="FC550" s="256">
        <f>N550*km*'VALORES TABELA'!$B$13</f>
        <v>0</v>
      </c>
      <c r="FD550" s="250">
        <f t="shared" si="630"/>
        <v>0</v>
      </c>
      <c r="FE550" s="257"/>
      <c r="FF550" s="181">
        <f>((Q550+S550)*Percapita)+((R550+T550)*Cadeirante)</f>
        <v>0</v>
      </c>
      <c r="FG550" s="181">
        <f>((U550+W550)*Percapita/30*FG$4)+((V550+X550)*Cadeirante/30*FG$4)</f>
        <v>0</v>
      </c>
      <c r="FH550" s="181">
        <f>((Y550+AA550)*Percapita/30*FH$4)+((Z550+AB550)*Cadeirante/30*FH$4)</f>
        <v>0</v>
      </c>
      <c r="FI550" s="181">
        <f>((AC550+AE550)*Percapita/30*FI$4)+((AD550+AF550)*Cadeirante/30*FI$4)</f>
        <v>0</v>
      </c>
      <c r="FJ550" s="181">
        <f>((AG550+AI550)*Percapita/30*FJ$4)+((AH550+AJ550)*Cadeirante/30*FJ$4)</f>
        <v>0</v>
      </c>
      <c r="FK550" s="181">
        <f>((AK550+AM550)*Percapita/30*FK$4)+((AL550+AN550)*Cadeirante/30*FK$4)</f>
        <v>0</v>
      </c>
      <c r="FL550" s="181">
        <f>((AO550+AQ550)*Percapita/30*FL$4)+((AP550+AR550)*Cadeirante/30*FL$4)</f>
        <v>0</v>
      </c>
      <c r="FM550" s="181">
        <f>((AS550+AU550)*Percapita/30*FM$4)+((AT550+AV550)*Cadeirante/30*FM$4)</f>
        <v>0</v>
      </c>
      <c r="FN550" s="181">
        <f>((AW550+AY550)*Percapita/30*FN$4)+((AX550+AZ550)*Cadeirante/30*FN$4)</f>
        <v>0</v>
      </c>
      <c r="FO550" s="181">
        <f>((BA550+BC550)*Percapita/30*FO$4)+((BB550+BD550)*Cadeirante/30*FO$4)</f>
        <v>0</v>
      </c>
      <c r="FP550" s="181">
        <f>((BE550+BG550)*Percapita/30*FP$4)+((BF550+BH550)*Cadeirante/30*FP$4)</f>
        <v>0</v>
      </c>
      <c r="FQ550" s="181">
        <f>((BI550+BK550)*Percapita/30*FQ$4)+((BJ550+BL550)*Cadeirante/30*FQ$4)</f>
        <v>0</v>
      </c>
      <c r="FR550" s="181">
        <f>((BM550+BO550)*Percapita/30*FR$4)+((BN550+BP550)*Cadeirante/30*FR$4)</f>
        <v>0</v>
      </c>
      <c r="FS550" s="181">
        <f>((BQ550+BS550)*Percapita/30*FS$4)+((BR550+BT550)*Cadeirante/30*FS$4)</f>
        <v>0</v>
      </c>
      <c r="FT550" s="181">
        <f>((BU550+BW550)*Percapita/30*FT$4)+((BV550+BX550)*Cadeirante/30*FT$4)</f>
        <v>0</v>
      </c>
      <c r="FU550" s="181">
        <f>((BY550+CA550)*Percapita/30*FU$4)+((BZ550+CB550)*Cadeirante/30*FU$4)</f>
        <v>0</v>
      </c>
      <c r="FV550" s="181">
        <f>((CC550+CE550)*Percapita/30*FV$4)+((CD550+CF550)*Cadeirante/30*FV$4)</f>
        <v>0</v>
      </c>
      <c r="FW550" s="181">
        <f>((CG550+CI550)*Percapita/30*FW$4)+((CI550+CK550)*Cadeirante/30*FW$4)</f>
        <v>0</v>
      </c>
      <c r="FX550" s="181">
        <f>((CK550+CM550)*Percapita/30*FX$4)+((CL550+CN550)*Cadeirante/30*FX$4)</f>
        <v>0</v>
      </c>
      <c r="FY550" s="181">
        <f>((CO550+CQ550)*Percapita/30*FY$4)+((CP550+CR550)*Cadeirante/30*FY$4)</f>
        <v>0</v>
      </c>
      <c r="FZ550" s="181">
        <f>((CS550+CU550)*Percapita/30*FZ$4)+((CT550+CV550)*Cadeirante/30*FZ$4)</f>
        <v>0</v>
      </c>
      <c r="GA550" s="181">
        <f>((CW550+CY550)*Percapita/30*GA$4)+((CX550+CZ550)*Cadeirante/30*GA$4)</f>
        <v>0</v>
      </c>
      <c r="GB550" s="181">
        <f>((DA550+DC550)*Percapita/30*GB$4)+((DB550+DD550)*Cadeirante/30*GB$4)</f>
        <v>0</v>
      </c>
      <c r="GC550" s="181">
        <f>((DE550+DG550)*Percapita/30*GC$4)+((DF550+DH550)*Cadeirante/30*GC$4)</f>
        <v>0</v>
      </c>
      <c r="GD550" s="181">
        <f>((DI550+DK550)*Percapita/30*GD$4)+((DJ550+DL550)*Cadeirante/30*GD$4)</f>
        <v>0</v>
      </c>
      <c r="GE550" s="181">
        <f>((DM550+DO550)*Percapita/30*GE$4)+((DN550+DP550)*Cadeirante/30*GE$4)</f>
        <v>0</v>
      </c>
      <c r="GF550" s="181">
        <f>((DQ550+DS550)*Percapita/30*GF$4)+((DR550+DT550)*Cadeirante/30*GF$4)</f>
        <v>0</v>
      </c>
      <c r="GG550" s="181">
        <f>((DU550+DW550)*Percapita/30*GG$4)+((DV550+DX550)*Cadeirante/30*GG$4)</f>
        <v>0</v>
      </c>
      <c r="GH550" s="181">
        <f>((DY550+EA550)*Percapita/30*GH$4)+((DZ550+EB550)*Cadeirante/30*GH$4)</f>
        <v>0</v>
      </c>
      <c r="GI550" s="181">
        <f>((EC550+EE550)*Percapita/30*GI$4)+((ED550+EF550)*Cadeirante/30*GI$4)</f>
        <v>0</v>
      </c>
      <c r="GJ550" s="181">
        <f>((EG550+EI550)*Percapita)+((EH550+EJ550)*Cadeirante)</f>
        <v>0</v>
      </c>
      <c r="GK550" s="258"/>
      <c r="GL550" s="103">
        <f t="shared" si="608"/>
        <v>0</v>
      </c>
      <c r="GM550" s="124"/>
      <c r="GN550" s="182"/>
      <c r="GO550" s="182"/>
      <c r="GP550" s="182"/>
      <c r="GQ550" s="182"/>
      <c r="GR550" s="182"/>
      <c r="GS550" s="182"/>
      <c r="GT550" s="182"/>
      <c r="GU550" s="182"/>
      <c r="GV550" s="182"/>
      <c r="GW550" s="182"/>
      <c r="GX550" s="182"/>
      <c r="GY550" s="182"/>
      <c r="GZ550" s="182"/>
      <c r="HA550" s="182"/>
      <c r="HB550" s="182"/>
      <c r="HC550" s="182"/>
      <c r="HD550" s="182"/>
      <c r="HE550" s="182"/>
      <c r="HF550" s="182"/>
      <c r="HG550" s="182"/>
      <c r="HH550" s="182"/>
      <c r="HI550" s="182"/>
      <c r="HJ550" s="182"/>
      <c r="HK550" s="182"/>
      <c r="HL550" s="182"/>
      <c r="HM550" s="182"/>
      <c r="HN550" s="182"/>
      <c r="HO550" s="182"/>
      <c r="HP550" s="259"/>
      <c r="HQ550" s="64"/>
      <c r="HW550" s="257"/>
      <c r="HY550" s="280">
        <f t="shared" si="631"/>
        <v>0</v>
      </c>
      <c r="HZ550" s="280">
        <f t="shared" si="632"/>
        <v>0</v>
      </c>
      <c r="IA550" s="280">
        <f t="shared" si="633"/>
        <v>0</v>
      </c>
    </row>
    <row r="551" spans="1:237" s="106" customFormat="1" ht="22.5" customHeight="1" x14ac:dyDescent="0.25">
      <c r="A551" t="s">
        <v>3691</v>
      </c>
      <c r="B551" s="522" t="s">
        <v>3692</v>
      </c>
      <c r="C551" s="523">
        <v>1</v>
      </c>
      <c r="D551" s="524" t="s">
        <v>3693</v>
      </c>
      <c r="E551" s="524" t="s">
        <v>3694</v>
      </c>
      <c r="F551" s="525" t="s">
        <v>3224</v>
      </c>
      <c r="G551" s="525" t="s">
        <v>3225</v>
      </c>
      <c r="H551" s="350" t="s">
        <v>1825</v>
      </c>
      <c r="I551" s="351" t="s">
        <v>3695</v>
      </c>
      <c r="J551" s="409" t="s">
        <v>3231</v>
      </c>
      <c r="K551" s="410" t="s">
        <v>3232</v>
      </c>
      <c r="L551" s="329">
        <f>CONTINUA!BV551</f>
        <v>0</v>
      </c>
      <c r="M551" s="329">
        <f>CONTINUA!BW551</f>
        <v>0</v>
      </c>
      <c r="N551" s="895"/>
      <c r="O551" s="896" t="s">
        <v>4048</v>
      </c>
      <c r="P551" s="897" t="s">
        <v>206</v>
      </c>
      <c r="Q551" s="400">
        <v>4</v>
      </c>
      <c r="R551" s="401"/>
      <c r="S551" s="400"/>
      <c r="T551" s="401"/>
      <c r="U551" s="400"/>
      <c r="V551" s="401"/>
      <c r="W551" s="400"/>
      <c r="X551" s="401"/>
      <c r="Y551" s="400"/>
      <c r="Z551" s="401"/>
      <c r="AA551" s="400"/>
      <c r="AB551" s="401"/>
      <c r="AC551" s="400"/>
      <c r="AD551" s="401"/>
      <c r="AE551" s="400"/>
      <c r="AF551" s="401"/>
      <c r="AG551" s="400"/>
      <c r="AH551" s="401"/>
      <c r="AI551" s="400"/>
      <c r="AJ551" s="401"/>
      <c r="AK551" s="400"/>
      <c r="AL551" s="401"/>
      <c r="AM551" s="400"/>
      <c r="AN551" s="401"/>
      <c r="AO551" s="400"/>
      <c r="AP551" s="401"/>
      <c r="AQ551" s="400"/>
      <c r="AR551" s="401"/>
      <c r="AS551" s="400"/>
      <c r="AT551" s="401"/>
      <c r="AU551" s="400"/>
      <c r="AV551" s="401"/>
      <c r="AW551" s="400"/>
      <c r="AX551" s="401"/>
      <c r="AY551" s="400"/>
      <c r="AZ551" s="401"/>
      <c r="BA551" s="400"/>
      <c r="BB551" s="401"/>
      <c r="BC551" s="400"/>
      <c r="BD551" s="401"/>
      <c r="BE551" s="400"/>
      <c r="BF551" s="401"/>
      <c r="BG551" s="400"/>
      <c r="BH551" s="401"/>
      <c r="BI551" s="400"/>
      <c r="BJ551" s="401"/>
      <c r="BK551" s="400"/>
      <c r="BL551" s="401"/>
      <c r="BM551" s="400"/>
      <c r="BN551" s="401"/>
      <c r="BO551" s="400"/>
      <c r="BP551" s="401"/>
      <c r="BQ551" s="400"/>
      <c r="BR551" s="401"/>
      <c r="BS551" s="400"/>
      <c r="BT551" s="401"/>
      <c r="BU551" s="400"/>
      <c r="BV551" s="401"/>
      <c r="BW551" s="400"/>
      <c r="BX551" s="401"/>
      <c r="BY551" s="400"/>
      <c r="BZ551" s="401"/>
      <c r="CA551" s="400"/>
      <c r="CB551" s="401"/>
      <c r="CC551" s="400"/>
      <c r="CD551" s="401"/>
      <c r="CE551" s="400"/>
      <c r="CF551" s="401"/>
      <c r="CG551" s="400"/>
      <c r="CH551" s="401"/>
      <c r="CI551" s="400"/>
      <c r="CJ551" s="401"/>
      <c r="CK551" s="400"/>
      <c r="CL551" s="401"/>
      <c r="CM551" s="400"/>
      <c r="CN551" s="401"/>
      <c r="CO551" s="400"/>
      <c r="CP551" s="401"/>
      <c r="CQ551" s="400"/>
      <c r="CR551" s="401"/>
      <c r="CS551" s="400"/>
      <c r="CT551" s="401"/>
      <c r="CU551" s="400"/>
      <c r="CV551" s="401"/>
      <c r="CW551" s="400"/>
      <c r="CX551" s="401"/>
      <c r="CY551" s="400"/>
      <c r="CZ551" s="401"/>
      <c r="DA551" s="400"/>
      <c r="DB551" s="401"/>
      <c r="DC551" s="400"/>
      <c r="DD551" s="401"/>
      <c r="DE551" s="400"/>
      <c r="DF551" s="401"/>
      <c r="DG551" s="400"/>
      <c r="DH551" s="401"/>
      <c r="DI551" s="400"/>
      <c r="DJ551" s="401"/>
      <c r="DK551" s="400"/>
      <c r="DL551" s="401"/>
      <c r="DM551" s="400"/>
      <c r="DN551" s="401"/>
      <c r="DO551" s="400"/>
      <c r="DP551" s="401"/>
      <c r="DQ551" s="400"/>
      <c r="DR551" s="401"/>
      <c r="DS551" s="400"/>
      <c r="DT551" s="401"/>
      <c r="DU551" s="400"/>
      <c r="DV551" s="401"/>
      <c r="DW551" s="400"/>
      <c r="DX551" s="401"/>
      <c r="DY551" s="400"/>
      <c r="DZ551" s="401"/>
      <c r="EA551" s="400"/>
      <c r="EB551" s="401"/>
      <c r="EC551" s="400"/>
      <c r="ED551" s="401"/>
      <c r="EE551" s="400"/>
      <c r="EF551" s="401"/>
      <c r="EG551" s="400"/>
      <c r="EH551" s="401"/>
      <c r="EI551" s="400"/>
      <c r="EJ551" s="447"/>
      <c r="EK551" s="510"/>
      <c r="EL551" s="513" t="s">
        <v>4022</v>
      </c>
      <c r="EM551" s="520">
        <v>141.251</v>
      </c>
      <c r="EN551" s="520"/>
      <c r="EO551" s="520"/>
      <c r="EP551" s="171">
        <f t="shared" si="601"/>
        <v>4</v>
      </c>
      <c r="EQ551" s="171">
        <f t="shared" si="602"/>
        <v>0</v>
      </c>
      <c r="ER551" s="171">
        <f t="shared" si="603"/>
        <v>0</v>
      </c>
      <c r="ES551" s="171">
        <f t="shared" si="604"/>
        <v>0</v>
      </c>
      <c r="ET551" s="171">
        <f t="shared" si="605"/>
        <v>0</v>
      </c>
      <c r="EU551" s="171">
        <f t="shared" si="606"/>
        <v>0</v>
      </c>
      <c r="EV551" s="172">
        <f t="shared" si="607"/>
        <v>4</v>
      </c>
      <c r="EW551" s="367">
        <f>IF(C551=4,IF(MAX(Q551:EJ553)&gt;0,(Especiall/30*(IF(($G551-$F551)=($G$5-$F$5),30,IF(DAY($G551)=31,($G551-$F551),($G551-$F551)+1)))),0),0)</f>
        <v>0</v>
      </c>
      <c r="EX551" s="248">
        <f t="shared" ref="EX551:EX554" si="634">FF551</f>
        <v>18278.96</v>
      </c>
      <c r="EY551" s="174">
        <f>(L551*regular)+(M551*Cadeirantee)</f>
        <v>0</v>
      </c>
      <c r="EZ551" s="249">
        <f>SUMIF(FG551:GJ551,"&gt;0")</f>
        <v>0</v>
      </c>
      <c r="FA551" s="249">
        <f>SUMIF(FG551:GJ551,"&lt;0")+SUMIF(GN551:HP551,"&lt;0")</f>
        <v>0</v>
      </c>
      <c r="FB551" s="174">
        <v>0</v>
      </c>
      <c r="FC551" s="175">
        <f>N551*km*'VALORES TABELA'!$B$13</f>
        <v>0</v>
      </c>
      <c r="FD551" s="250">
        <f>GL551</f>
        <v>0</v>
      </c>
      <c r="FE551" s="176">
        <f>(EW551+EW552+EW553+EW554+EX551+EX552+EX553+EX554+EY551+EY552+EY553+EY554+EY555+EZ551+EZ552+EZ553+EZ554+FA551+FA552+FA553+FA554+FC551+FC552+FC553+FC554+HY551-HZ551-IA551+FD551+FD552+FD553+FD554+FB555)</f>
        <v>18747.970999999998</v>
      </c>
      <c r="FF551" s="177">
        <f>IF(C551=4,SUM(Q551+Q552+Q553+S551+S552+S553)*Percapita/30*FF$4+(R551+R552+R553+T551+T552+T553)*Cadeirante/30*FF$4,IF(C551=3,IF(Q554+S554=10,Fixo/30*FF$4+(Q551+Q552+Q553+S551+S552+S553)*Percapita/30*FF$4+(R554+T554)*Cadeirante/30*FF$4,IF(Q554+S554&lt;=9,(Q554+S554)*Crechee/30*FF$4)+(R554+T554)*Cadeirante/30*FF$4+(Q551+Q552+Q553+S551+S552+S553)*Percapita/30*FF$4)+IF(Q554+S554&gt;=11,Fixo/30*FF$4+(Q554+S554-10)*Crechee/30*FF$4,0),IF(C551=2,IF(R551+R552+R553+R554+T551+T552+T553+T554=1,Cadeirante/30*FF$4,IF(R551+R552+R553+R554+T551+T552+T553+T554=2,Fixo/30*FF$4,IF(R551+R552+R553+R554+T551+T552+T553+T554&gt;2,Fixo/30*FF$4+(R551+R552+R553+R554+T551+T552+T553+T554-2)*Cadeirante/30*FF$4)))+(Q551+Q552+Q553+S551+S552+S553)*Percapita/30*FF$4+(Q554+S554)*Crechee/30*FF$4,IF(C551=1,IF(Q551+Q552+Q553+R551+R552+R553+S551+S552+S553+T551+T552+T553&lt;=15,(Q551+Q552+Q553+S551+S552+S553)*Percapita/30*FF$4,IF(Q551+Q552+Q553+R551+R552+R553+S551+S552+S553+T551+T552+T553&gt;=16,Fixo/30*FF$4+(Q551+Q552+Q553+R551+R552+R553+S551+S552+S553+T551+T552-16)*Percapita/30*FF$4))))))</f>
        <v>18278.96</v>
      </c>
      <c r="FG551" s="177">
        <f>IF(C551=4,SUM(U551+U552+U553+W551+W552+W553)*Percapita/30*FG$4+(V551+V552+V553+X551+X552+X553)*Cadeirante/30*FG$4,IF(C551=3,IF(U554+W554=10,Fixo/30*FG$4+(U551+U552+U553+W551+W552+W553)*Percapita/30*FG$4+(V554+X554)*Cadeirante/30*FG$4,IF(U554+W554&lt;=9,(U554+W554)*Crechee/30*FG$4)+(V554+X554)*Cadeirante/30*FG$4+(U551+U552+U553+W551+W552+W553)*Percapita/30*FG$4)+IF(U554+W554&gt;=11,Fixo/30*FG$4+(U554+W554-10)*Crechee/30*FG$4,0),IF(C551=2,IF(V551+V552+V553+V554+X551+X552+X553+X554=1,Cadeirante/30*FG$4,IF(V551+V552+V553+V554+X551+X552+X553+X554=2,Fixo/30*FG$4,IF(V551+V552+V553+V554+X551+X552+X553+X554&gt;2,Fixo/30*FG$4+(V551+V552+V553+V554+X551+X552+X553+X554-2)*Cadeirante/30*FG$4)))+(U551+U552+U553+W551+W552+W553)*Percapita/30*FG$4+(U554+W554)*Crechee/30*FG$4,IF(C551=1,IF(U551+U552+U553+V551+V552+V553+W551+W552+W553+X551+X552+X553&lt;=15,(U551+U552+U553+W551+W552+W553)*Percapita/30*FG$4,IF(U551+U552+U553+V551+V552+V553+W551+W552+W553+X551+X552+X553&gt;=16,Fixo/30*FG$4+(U551+U552+U553+V551+V552+V553+W551+W552+W553+X551+X552-16)*Percapita/30*FG$4))))))</f>
        <v>0</v>
      </c>
      <c r="FH551" s="177">
        <f>IF(C551=4,SUM(Y551+Y552+Y553+AA551+AA552+AA553)*Percapita/30*FH$4+(Z551+Z552+Z553+AB551+AB552+AB553)*Cadeirante/30*FH$4,IF(C551=3,IF(Y554+AA554=10,Fixo/30*FH$4+(Y551+Y552+Y553+AA551+AA552+AA553)*Percapita/30*FH$4+(Z554+AB554)*Cadeirante/30*FH$4,IF(Y554+AA554&lt;=9,(Y554+AA554)*Crechee/30*FH$4)+(Z554+AB554)*Cadeirante/30*FH$4+(Y551+Y552+Y553+AA551+AA552+AA553)*Percapita/30*FH$4)+IF(Y554+AA554&gt;=11,Fixo/30*FH$4+(Y554+AA554-10)*Crechee/30*FH$4,0),IF(C551=2,IF(Z551+Z552+Z553+Z554+AB551+AB552+AB553+AB554=1,Cadeirante/30*FH$4,IF(Z551+Z552+Z553+Z554+AB551+AB552+AB553+AB554=2,Fixo/30*FH$4,IF(Z551+Z552+Z553+Z554+AB551+AB552+AB553+AB554&gt;2,Fixo/30*FH$4+(Z551+Z552+Z553+Z554+AB551+AB552+AB553+AB554-2)*Cadeirante/30*FH$4)))+(Y551+Y552+Y553+AA551+AA552+AA553)*Percapita/30*FH$4+(Y554+AA554)*Crechee/30*FH$4,IF(C551=1,IF(Y551+Y552+Y553+Z551+Z552+Z553+AA551+AA552+AA553+AB551+AB552+AB553&lt;=15,(Y551+Y552+Y553+AA551+AA552+AA553)*Percapita/30*FH$4,IF(Y551+Y552+Y553+Z551+Z552+Z553+AA551+AA552+AA553+AB551+AB552+AB553&gt;=16,Fixo/30*FH$4+(Y551+Y552+Y553+Z551+Z552+Z553+AA551+AA552+AA553+AB551+AB552-16)*Percapita/30*FH$4))))))</f>
        <v>0</v>
      </c>
      <c r="FI551" s="177">
        <f>IF(C551=4,SUM(AC551+AC552+AC553+AE551+AE552+AE553)*Percapita/30*FI$4+(AD551+AD552+AD553+AF551+AF552+AF553)*Cadeirante/30*FI$4,IF(C551=3,IF(AC554+AE554=10,Fixo/30*FI$4+(AC551+AC552+AC553+AE551+AE552+AE553)*Percapita/30*FI$4+(AD554+AF554)*Cadeirante/30*FI$4,IF(AC554+AE554&lt;=9,(AC554+AE554)*Crechee/30*FI$4)+(AD554+AF554)*Cadeirante/30*FI$4+(AC551+AC552+AC553+AE551+AE552+AE553)*Percapita/30*FI$4)+IF(AC554+AE554&gt;=11,Fixo/30*FI$4+(AC554+AE554-10)*Crechee/30*FI$4,0),IF(C551=2,IF(AD551+AD552+AD553+AD554+AF551+AF552+AF553+AF554=1,Cadeirante/30*FI$4,IF(AD551+AD552+AD553+AD554+AF551+AF552+AF553+AF554=2,Fixo/30*FI$4,IF(AD551+AD552+AD553+AD554+AF551+AF552+AF553+AF554&gt;2,Fixo/30*FI$4+(AD551+AD552+AD553+AD554+AF551+AF552+AF553+AF554-2)*Cadeirante/30*FI$4)))+(AC551+AC552+AC553+AE551+AE552+AE553)*Percapita/30*FI$4+(AC554+AE554)*Crechee/30*FI$4,IF(C551=1,IF(AC551+AC552+AC553+AD551+AD552+AD553+AE551+AE552+AE553+AF551+AF552+AF553&lt;=15,(AC551+AC552+AC553+AE551+AE552+AE553)*Percapita/30*FI$4,IF(AC551+AC552+AC553+AD551+AD552+AD553+AE551+AE552+AE553+AF551+AF552+AF553&gt;=16,Fixo/30*FI$4+(AC551+AC552+AC553+AD551+AD552+AD553+AE551+AE552+AE553+AF551+AF552-16)*Percapita/30*FI$4))))))</f>
        <v>0</v>
      </c>
      <c r="FJ551" s="177">
        <f>IF(C551=4,SUM(AG551+AG552+AG553+AI551+AI552+AI553)*Percapita/30*FJ$4+(AH551+AH552+AH553+AJ551+AJ552+AJ553)*Cadeirante/30*FJ$4,IF(C551=3,IF(AG554+AI554=10,Fixo/30*FJ$4+(AG551+AG552+AG553+AI551+AI552+AI553)*Percapita/30*FJ$4+(AH554+AJ554)*Cadeirante/30*FJ$4,IF(AG554+AI554&lt;=9,(AG554+AI554)*Crechee/30*FJ$4)+(AH554+AJ554)*Cadeirante/30*FJ$4+(AG551+AG552+AG553+AI551+AI552+AI553)*Percapita/30*FJ$4)+IF(AG554+AI554&gt;=11,Fixo/30*FJ$4+(AG554+AI554-10)*Crechee/30*FJ$4,0),IF(C551=2,IF(AH551+AH552+AH553+AH554+AJ551+AJ552+AJ553+AJ554=1,Cadeirante/30*FJ$4,IF(AH551+AH552+AH553+AH554+AJ551+AJ552+AJ553+AJ554=2,Fixo/30*FJ$4,IF(AH551+AH552+AH553+AH554+AJ551+AJ552+AJ553+AJ554&gt;2,Fixo/30*FJ$4+(AH551+AH552+AH553+AH554+AJ551+AJ552+AJ553+AJ554-2)*Cadeirante/30*FJ$4)))+(AG551+AG552+AG553+AI551+AI552+AI553)*Percapita/30*FJ$4+(AG554+AI554)*Crechee/30*FJ$4,IF(C551=1,IF(AG551+AG552+AG553+AH551+AH552+AH553+AI551+AI552+AI553+AJ551+AJ552+AJ553&lt;=15,(AG551+AG552+AG553+AI551+AI552+AI553)*Percapita/30*FJ$4,IF(AG551+AG552+AG553+AH551+AH552+AH553+AI551+AI552+AI553+AJ551+AJ552+AJ553&gt;=16,Fixo/30*FJ$4+(AG551+AG552+AG553+AH551+AH552+AH553+AI551+AI552+AI553+AJ551+AJ552-16)*Percapita/30*FJ$4))))))</f>
        <v>0</v>
      </c>
      <c r="FK551" s="177">
        <f>IF(C551=4,SUM(AK551+AK552+AK553+AM551+AM552+AM553)*Percapita/30*FK$4+(AL551+AL552+AL553+AN551+AN552+AN553)*Cadeirante/30*FK$4,IF(C551=3,IF(AK554+AM554=10,Fixo/30*FK$4+(AK551+AK552+AK553+AM551+AM552+AM553)*Percapita/30*FK$4+(AL554+AN554)*Cadeirante/30*FK$4,IF(AK554+AM554&lt;=9,(AK554+AM554)*Crechee/30*FK$4)+(AL554+AN554)*Cadeirante/30*FK$4+(AK551+AK552+AK553+AM551+AM552+AM553)*Percapita/30*FK$4)+IF(AK554+AM554&gt;=11,Fixo/30*FK$4+(AK554+AM554-10)*Crechee/30*FK$4,0),IF(C551=2,IF(AL551+AL552+AL553+AL554+AN551+AN552+AN553+AN554=1,Cadeirante/30*FK$4,IF(AL551+AL552+AL553+AL554+AN551+AN552+AN553+AN554=2,Fixo/30*FK$4,IF(AL551+AL552+AL553+AL554+AN551+AN552+AN553+AN554&gt;2,Fixo/30*FK$4+(AL551+AL552+AL553+AL554+AN551+AN552+AN553+AN554-2)*Cadeirante/30*FK$4)))+(AK551+AK552+AK553+AM551+AM552+AM553)*Percapita/30*FK$4+(AK554+AM554)*Crechee/30*FK$4,IF(C551=1,IF(AK551+AK552+AK553+AL551+AL552+AL553+AM551+AM552+AM553+AN551+AN552+AN553&lt;=15,(AK551+AK552+AK553+AM551+AM552+AM553)*Percapita/30*FK$4,IF(AK551+AK552+AK553+AL551+AL552+AL553+AM551+AM552+AM553+AN551+AN552+AN553&gt;=16,Fixo/30*FK$4+(AK551+AK552+AK553+AL551+AL552+AL553+AM551+AM552+AM553+AN551+AN552-16)*Percapita/30*FK$4))))))</f>
        <v>0</v>
      </c>
      <c r="FL551" s="177">
        <f>IF(C551=4,SUM(AO551+AO552+AO553+AQ551+AQ552+AQ553)*Percapita/30*FL$4+(AP551+AP552+AP553+AR551+AR552+AR553)*Cadeirante/30*FL$4,IF(C551=3,IF(AO554+AQ554=10,Fixo/30*FL$4+(AO551+AO552+AO553+AQ551+AQ552+AQ553)*Percapita/30*FL$4+(AP554+AR554)*Cadeirante/30*FL$4,IF(AO554+AQ554&lt;=9,(AO554+AQ554)*Crechee/30*FL$4)+(AP554+AR554)*Cadeirante/30*FL$4+(AO551+AO552+AO553+AQ551+AQ552+AQ553)*Percapita/30*FL$4)+IF(AO554+AQ554&gt;=11,Fixo/30*FL$4+(AO554+AQ554-10)*Crechee/30*FL$4,0),IF(C551=2,IF(AP551+AP552+AP553+AP554+AR551+AR552+AR553+AR554=1,Cadeirante/30*FL$4,IF(AP551+AP552+AP553+AP554+AR551+AR552+AR553+AR554=2,Fixo/30*FL$4,IF(AP551+AP552+AP553+AP554+AR551+AR552+AR553+AR554&gt;2,Fixo/30*FL$4+(AP551+AP552+AP553+AP554+AR551+AR552+AR553+AR554-2)*Cadeirante/30*FL$4)))+(AO551+AO552+AO553+AQ551+AQ552+AQ553)*Percapita/30*FL$4+(AO554+AQ554)*Crechee/30*FL$4,IF(C551=1,IF(AO551+AO552+AO553+AP551+AP552+AP553+AQ551+AQ552+AQ553+AR551+AR552+AR553&lt;=15,(AO551+AO552+AO553+AQ551+AQ552+AQ553)*Percapita/30*FL$4,IF(AO551+AO552+AO553+AP551+AP552+AP553+AQ551+AQ552+AQ553+AR551+AR552+AR553&gt;=16,Fixo/30*FL$4+(AO551+AO552+AO553+AP551+AP552+AP553+AQ551+AQ552+AQ553+AR551+AR552-16)*Percapita/30*FL$4))))))</f>
        <v>0</v>
      </c>
      <c r="FM551" s="177">
        <f>IF(C551=4,SUM(AS551+AS552+AS553+AU551+AU552+AU553)*Percapita/30*FM$4+(AT551+AT552+AT553+AV551+AV552+AV553)*Cadeirante/30*FM$4,IF(C551=3,IF(AS554+AU554=10,Fixo/30*FM$4+(AS551+AS552+AS553+AU551+AU552+AU553)*Percapita/30*FM$4+(AT554+AV554)*Cadeirante/30*FM$4,IF(AS554+AU554&lt;=9,(AS554+AU554)*Crechee/30*FM$4)+(AT554+AV554)*Cadeirante/30*FM$4+(AS551+AS552+AS553+AU551+AU552+AU553)*Percapita/30*FM$4)+IF(AS554+AU554&gt;=11,Fixo/30*FM$4+(AS554+AU554-10)*Crechee/30*FM$4,0),IF(C551=2,IF(AT551+AT552+AT553+AT554+AV551+AV552+AV553+AV554=1,Cadeirante/30*FM$4,IF(AT551+AT552+AT553+AT554+AV551+AV552+AV553+AV554=2,Fixo/30*FM$4,IF(AT551+AT552+AT553+AT554+AV551+AV552+AV553+AV554&gt;2,Fixo/30*FM$4+(AT551+AT552+AT553+AT554+AV551+AV552+AV553+AV554-2)*Cadeirante/30*FM$4)))+(AS551+AS552+AS553+AU551+AU552+AU553)*Percapita/30*FM$4+(AS554+AU554)*Crechee/30*FM$4,IF(C551=1,IF(AS551+AS552+AS553+AT551+AT552+AT553+AU551+AU552+AU553+AV551+AV552+AV553&lt;=15,(AS551+AS552+AS553+AU551+AU552+AU553)*Percapita/30*FM$4,IF(AS551+AS552+AS553+AT551+AT552+AT553+AU551+AU552+AU553+AV551+AV552+AV553&gt;=16,Fixo/30*FM$4+(AS551+AS552+AS553+AT551+AT552+AT553+AU551+AU552+AU553+AV551+AV552-16)*Percapita/30*FM$4))))))</f>
        <v>0</v>
      </c>
      <c r="FN551" s="177">
        <f>IF(C551=4,SUM(AW551+AW552+AW553+AY551+AY552+AY553)*Percapita/30*FN$4+(AX551+AX552+AX553+AZ551+AZ552+AZ553)*Cadeirante/30*FN$4,IF(C551=3,IF(AW554+AY554=10,Fixo/30*FN$4+(AW551+AW552+AW553+AY551+AY552+AY553)*Percapita/30*FN$4+(AX554+AZ554)*Cadeirante/30*FN$4,IF(AW554+AY554&lt;=9,(AW554+AY554)*Crechee/30*FN$4)+(AX554+AZ554)*Cadeirante/30*FN$4+(AW551+AW552+AW553+AY551+AY552+AY553)*Percapita/30*FN$4)+IF(AW554+AY554&gt;=11,Fixo/30*FN$4+(AW554+AY554-10)*Crechee/30*FN$4,0),IF(C551=2,IF(AX551+AX552+AX553+AX554+AZ551+AZ552+AZ553+AZ554=1,Cadeirante/30*FN$4,IF(AX551+AX552+AX553+AX554+AZ551+AZ552+AZ553+AZ554=2,Fixo/30*FN$4,IF(AX551+AX552+AX553+AX554+AZ551+AZ552+AZ553+AZ554&gt;2,Fixo/30*FN$4+(AX551+AX552+AX553+AX554+AZ551+AZ552+AZ553+AZ554-2)*Cadeirante/30*FN$4)))+(AW551+AW552+AW553+AY551+AY552+AY553)*Percapita/30*FN$4+(AW554+AY554)*Crechee/30*FN$4,IF(C551=1,IF(AW551+AW552+AW553+AX551+AX552+AX553+AY551+AY552+AY553+AZ551+AZ552+AZ553&lt;=15,(AW551+AW552+AW553+AY551+AY552+AY553)*Percapita/30*FN$4,IF(AW551+AW552+AW553+AX551+AX552+AX553+AY551+AY552+AY553+AZ551+AZ552+AZ553&gt;=16,Fixo/30*FN$4+(AW551+AW552+AW553+AX551+AX552+AX553+AY551+AY552+AY553+AZ551+AZ552-16)*Percapita/30*FN$4))))))</f>
        <v>0</v>
      </c>
      <c r="FO551" s="177">
        <f>IF(C551=4,SUM(BA551+BA552+BA553+BC551+BC552+BC553)*Percapita/30*FO$4+(BB551+BB552+BB553+BD551+BD552+BD553)*Cadeirante/30*FO$4,IF(C551=3,IF(BA554+BC554=10,Fixo/30*FO$4+(BA551+BA552+BA553+BC551+BC552+BC553)*Percapita/30*FO$4+(BB554+BD554)*Cadeirante/30*FO$4,IF(BA554+BC554&lt;=9,(BA554+BC554)*Crechee/30*FO$4)+(BB554+BD554)*Cadeirante/30*FO$4+(BA551+BA552+BA553+BC551+BC552+BC553)*Percapita/30*FO$4)+IF(BA554+BC554&gt;=11,Fixo/30*FO$4+(BA554+BC554-10)*Crechee/30*FO$4,0),IF(C551=2,IF(BB551+BB552+BB553+BB554+BD551+BD552+BD553+BD554=1,Cadeirante/30*FO$4,IF(BB551+BB552+BB553+BB554+BD551+BD552+BD553+BD554=2,Fixo/30*FO$4,IF(BB551+BB552+BB553+BB554+BD551+BD552+BD553+BD554&gt;2,Fixo/30*FO$4+(BB551+BB552+BB553+BB554+BD551+BD552+BD553+BD554-2)*Cadeirante/30*FO$4)))+(BA551+BA552+BA553+BC551+BC552+BC553)*Percapita/30*FO$4+(BA554+BC554)*Crechee/30*FO$4,IF(C551=1,IF(BA551+BA552+BA553+BB551+BB552+BB553+BC551+BC552+BC553+BD551+BD552+BD553&lt;=15,(BA551+BA552+BA553+BC551+BC552+BC553)*Percapita/30*FO$4,IF(BA551+BA552+BA553+BB551+BB552+BB553+BC551+BC552+BC553+BD551+BD552+BD553&gt;=16,Fixo/30*FO$4+(BA551+BA552+BA553+BB551+BB552+BB553+BC551+BC552+BC553+BD551+BD552-16)*Percapita/30*FO$4))))))</f>
        <v>0</v>
      </c>
      <c r="FP551" s="177">
        <f>IF(C551=4,SUM(BE551+BE552+BE553+BG551+BG552+BG553)*Percapita/30*FP$4+(BF551+BF552+BF553+BH551+BH552+BH553)*Cadeirante/30*FP$4,IF(C551=3,IF(BE554+BG554=10,Fixo/30*FP$4+(BE551+BE552+BE553+BG551+BG552+BG553)*Percapita/30*FP$4+(BF554+BH554)*Cadeirante/30*FP$4,IF(BE554+BG554&lt;=9,(BE554+BG554)*Crechee/30*FP$4)+(BF554+BH554)*Cadeirante/30*FP$4+(BE551+BE552+BE553+BG551+BG552+BG553)*Percapita/30*FP$4)+IF(BE554+BG554&gt;=11,Fixo/30*FP$4+(BE554+BG554-10)*Crechee/30*FP$4,0),IF(C551=2,IF(BF551+BF552+BF553+BF554+BH551+BH552+BH553+BH554=1,Cadeirante/30*FP$4,IF(BF551+BF552+BF553+BF554+BH551+BH552+BH553+BH554=2,Fixo/30*FP$4,IF(BF551+BF552+BF553+BF554+BH551+BH552+BH553+BH554&gt;2,Fixo/30*FP$4+(BF551+BF552+BF553+BF554+BH551+BH552+BH553+BH554-2)*Cadeirante/30*FP$4)))+(BE551+BE552+BE553+BG551+BG552+BG553)*Percapita/30*FP$4+(BE554+BG554)*Crechee/30*FP$4,IF(C551=1,IF(BE551+BE552+BE553+BF551+BF552+BF553+BG551+BG552+BG553+BH551+BH552+BH553&lt;=15,(BE551+BE552+BE553+BG551+BG552+BG553)*Percapita/30*FP$4,IF(BE551+BE552+BE553+BF551+BF552+BF553+BG551+BG552+BG553+BH551+BH552+BH553&gt;=16,Fixo/30*FP$4+(BE551+BE552+BE553+BF551+BF552+BF553+BG551+BG552+BG553+BH551+BH552-16)*Percapita/30*FP$4))))))</f>
        <v>0</v>
      </c>
      <c r="FQ551" s="177">
        <f>IF(C551=4,SUM(BI551+BI552+BI553+BK551+BK552+BK553)*Percapita/30*FQ$4+(BJ551+BJ552+BJ553+BL551+BL552+BL553)*Cadeirante/30*FQ$4,IF(C551=3,IF(BI554+BK554=10,Fixo/30*FQ$4+(BI551+BI552+BI553+BK551+BK552+BK553)*Percapita/30*FQ$4+(BJ554+BL554)*Cadeirante/30*FQ$4,IF(BI554+BK554&lt;=9,(BI554+BK554)*Crechee/30*FQ$4)+(BJ554+BL554)*Cadeirante/30*FQ$4+(BI551+BI552+BI553+BK551+BK552+BK553)*Percapita/30*FQ$4)+IF(BI554+BK554&gt;=11,Fixo/30*FQ$4+(BI554+BK554-10)*Crechee/30*FQ$4,0),IF(C551=2,IF(BJ551+BJ552+BJ553+BJ554+BL551+BL552+BL553+BL554=1,Cadeirante/30*FQ$4,IF(BJ551+BJ552+BJ553+BJ554+BL551+BL552+BL553+BL554=2,Fixo/30*FQ$4,IF(BJ551+BJ552+BJ553+BJ554+BL551+BL552+BL553+BL554&gt;2,Fixo/30*FQ$4+(BJ551+BJ552+BJ553+BJ554+BL551+BL552+BL553+BL554-2)*Cadeirante/30*FQ$4)))+(BI551+BI552+BI553+BK551+BK552+BK553)*Percapita/30*FQ$4+(BI554+BK554)*Crechee/30*FQ$4,IF(C551=1,IF(BI551+BI552+BI553+BJ551+BJ552+BJ553+BK551+BK552+BK553+BL551+BL552+BL553&lt;=15,(BI551+BI552+BI553+BK551+BK552+BK553)*Percapita/30*FQ$4,IF(BI551+BI552+BI553+BJ551+BJ552+BJ553+BK551+BK552+BK553+BL551+BL552+BL553&gt;=16,Fixo/30*FQ$4+(BI551+BI552+BI553+BJ551+BJ552+BJ553+BK551+BK552+BK553+BL551+BL552-16)*Percapita/30*FQ$4))))))</f>
        <v>0</v>
      </c>
      <c r="FR551" s="177">
        <f>IF(C551=4,SUM(BM551+BM552+BM553+BO551+BO552+BO553)*Percapita/30*FR$4+(BN551+BN552+BN553+BP551+BP552+BP553)*Cadeirante/30*FR$4,IF(C551=3,IF(BM554+BO554=10,Fixo/30*FR$4+(BM551+BM552+BM553+BO551+BO552+BO553)*Percapita/30*FR$4+(BN554+BP554)*Cadeirante/30*FR$4,IF(BM554+BO554&lt;=9,(BM554+BO554)*Crechee/30*FR$4)+(BN554+BP554)*Cadeirante/30*FR$4+(BM551+BM552+BM553+BO551+BO552+BO553)*Percapita/30*FR$4)+IF(BM554+BO554&gt;=11,Fixo/30*FR$4+(BM554+BO554-10)*Crechee/30*FR$4,0),IF(C551=2,IF(BN551+BN552+BN553+BN554+BP551+BP552+BP553+BP554=1,Cadeirante/30*FR$4,IF(BN551+BN552+BN553+BN554+BP551+BP552+BP553+BP554=2,Fixo/30*FR$4,IF(BN551+BN552+BN553+BN554+BP551+BP552+BP553+BP554&gt;2,Fixo/30*FR$4+(BN551+BN552+BN553+BN554+BP551+BP552+BP553+BP554-2)*Cadeirante/30*FR$4)))+(BM551+BM552+BM553+BO551+BO552+BO553)*Percapita/30*FR$4+(BM554+BO554)*Crechee/30*FR$4,IF(C551=1,IF(BM551+BM552+BM553+BN551+BN552+BN553+BO551+BO552+BO553+BP551+BP552+BP553&lt;=15,(BM551+BM552+BM553+BO551+BO552+BO553)*Percapita/30*FR$4,IF(BM551+BM552+BM553+BN551+BN552+BN553+BO551+BO552+BO553+BP551+BP552+BP553&gt;=16,Fixo/30*FR$4+(BM551+BM552+BM553+BN551+BN552+BN553+BO551+BO552+BO553+BP551+BP552-16)*Percapita/30*FR$4))))))</f>
        <v>0</v>
      </c>
      <c r="FS551" s="177">
        <f>IF(C551=4,SUM(BQ551+BQ552+BQ553+BS551+BS552+BS553)*Percapita/30*FS$4+(BR551+BR552+BR553+BT551+BT552+BT553)*Cadeirante/30*FS$4,IF(C551=3,IF(BQ554+BS554=10,Fixo/30*FS$4+(BQ551+BQ552+BQ553+BS551+BS552+BS553)*Percapita/30*FS$4+(BR554+BT554)*Cadeirante/30*FS$4,IF(BQ554+BS554&lt;=9,(BQ554+BS554)*Crechee/30*FS$4)+(BR554+BT554)*Cadeirante/30*FS$4+(BQ551+BQ552+BQ553+BS551+BS552+BS553)*Percapita/30*FS$4)+IF(BQ554+BS554&gt;=11,Fixo/30*FS$4+(BQ554+BS554-10)*Crechee/30*FS$4,0),IF(C551=2,IF(BR551+BR552+BR553+BR554+BT551+BT552+BT553+BT554=1,Cadeirante/30*FS$4,IF(BR551+BR552+BR553+BR554+BT551+BT552+BT553+BT554=2,Fixo/30*FS$4,IF(BR551+BR552+BR553+BR554+BT551+BT552+BT553+BT554&gt;2,Fixo/30*FS$4+(BR551+BR552+BR553+BR554+BT551+BT552+BT553+BT554-2)*Cadeirante/30*FS$4)))+(BQ551+BQ552+BQ553+BS551+BS552+BS553)*Percapita/30*FS$4+(BQ554+BS554)*Crechee/30*FS$4,IF(C551=1,IF(BQ551+BQ552+BQ553+BR551+BR552+BR553+BS551+BS552+BS553+BT551+BT552+BT553&lt;=15,(BQ551+BQ552+BQ553+BS551+BS552+BS553)*Percapita/30*FS$4,IF(BQ551+BQ552+BQ553+BR551+BR552+BR553+BS551+BS552+BS553+BT551+BT552+BT553&gt;=16,Fixo/30*FS$4+(BQ551+BQ552+BQ553+BR551+BR552+BR553+BS551+BS552+BS553+BT551+BT552-16)*Percapita/30*FS$4))))))</f>
        <v>0</v>
      </c>
      <c r="FT551" s="177">
        <f>IF(C551=4,SUM(BU551+BU552+BU553+BW551+BW552+BW553)*Percapita/30*FT$4+(BV551+BV552+BV553+BX551+BX552+BX553)*Cadeirante/30*FT$4,IF(C551=3,IF(BU554+BW554=10,Fixo/30*FT$4+(BU551+BU552+BU553+BW551+BW552+BW553)*Percapita/30*FT$4+(BV554+BX554)*Cadeirante/30*FT$4,IF(BU554+BW554&lt;=9,(BU554+BW554)*Crechee/30*FT$4)+(BV554+BX554)*Cadeirante/30*FT$4+(BU551+BU552+BU553+BW551+BW552+BW553)*Percapita/30*FT$4)+IF(BU554+BW554&gt;=11,Fixo/30*FT$4+(BU554+BW554-10)*Crechee/30*FT$4,0),IF(C551=2,IF(BV551+BV552+BV553+BV554+BX551+BX552+BX553+BX554=1,Cadeirante/30*FT$4,IF(BV551+BV552+BV553+BV554+BX551+BX552+BX553+BX554=2,Fixo/30*FT$4,IF(BV551+BV552+BV553+BV554+BX551+BX552+BX553+BX554&gt;2,Fixo/30*FT$4+(BV551+BV552+BV553+BV554+BX551+BX552+BX553+BX554-2)*Cadeirante/30*FT$4)))+(BU551+BU552+BU553+BW551+BW552+BW553)*Percapita/30*FT$4+(BU554+BW554)*Crechee/30*FT$4,IF(C551=1,IF(BU551+BU552+BU553+BV551+BV552+BV553+BW551+BW552+BW553+BX551+BX552+BX553&lt;=15,(BU551+BU552+BU553+BW551+BW552+BW553)*Percapita/30*FT$4,IF(BU551+BU552+BU553+BV551+BV552+BV553+BW551+BW552+BW553+BX551+BX552+BX553&gt;=16,Fixo/30*FT$4+(BU551+BU552+BU553+BV551+BV552+BV553+BW551+BW552+BW553+BX551+BX552-16)*Percapita/30*FT$4))))))</f>
        <v>0</v>
      </c>
      <c r="FU551" s="177">
        <f>IF(C551=4,SUM(BY551+BY552+BY553+CA551+CA552+CA553)*Percapita/30*FU$4+(BZ551+BZ552+BZ553+CB551+CB552+CB553)*Cadeirante/30*FU$4,IF(C551=3,IF(BY554+CA554=10,Fixo/30*FU$4+(BY551+BY552+BY553+CA551+CA552+CA553)*Percapita/30*FU$4+(BZ554+CB554)*Cadeirante/30*FU$4,IF(BY554+CA554&lt;=9,(BY554+CA554)*Crechee/30*FU$4)+(BZ554+CB554)*Cadeirante/30*FU$4+(BY551+BY552+BY553+CA551+CA552+CA553)*Percapita/30*FU$4)+IF(BY554+CA554&gt;=11,Fixo/30*FU$4+(BY554+CA554-10)*Crechee/30*FU$4,0),IF(C551=2,IF(BZ551+BZ552+BZ553+BZ554+CB551+CB552+CB553+CB554=1,Cadeirante/30*FU$4,IF(BZ551+BZ552+BZ553+BZ554+CB551+CB552+CB553+CB554=2,Fixo/30*FU$4,IF(BZ551+BZ552+BZ553+BZ554+CB551+CB552+CB553+CB554&gt;2,Fixo/30*FU$4+(BZ551+BZ552+BZ553+BZ554+CB551+CB552+CB553+CB554-2)*Cadeirante/30*FU$4)))+(BY551+BY552+BY553+CA551+CA552+CA553)*Percapita/30*FU$4+(BY554+CA554)*Crechee/30*FU$4,IF(C551=1,IF(BY551+BY552+BY553+BZ551+BZ552+BZ553+CA551+CA552+CA553+CB551+CB552+CB553&lt;=15,(BY551+BY552+BY553+CA551+CA552+CA553)*Percapita/30*FU$4,IF(BY551+BY552+BY553+BZ551+BZ552+BZ553+CA551+CA552+CA553+CB551+CB552+CB553&gt;=16,Fixo/30*FU$4+(BY551+BY552+BY553+BZ551+BZ552+BZ553+CA551+CA552+CA553+CB551+CB552-16)*Percapita/30*FU$4))))))</f>
        <v>0</v>
      </c>
      <c r="FV551" s="177">
        <f>IF(C551=4,SUM(CC551+CC552+CC553+CE551+CE552+CE553)*Percapita/30*FV$4+(CD551+CD552+CD553+CF551+CF552+CF553)*Cadeirante/30*FV$4,IF(C551=3,IF(CC554+CE554=10,Fixo/30*FV$4+(CC551+CC552+CC553+CE551+CE552+CE553)*Percapita/30*FV$4+(CD554+CF554)*Cadeirante/30*FV$4,IF(CC554+CE554&lt;=9,(CC554+CE554)*Crechee/30*FV$4)+(CD554+CF554)*Cadeirante/30*FV$4+(CC551+CC552+CC553+CE551+CE552+CE553)*Percapita/30*FV$4)+IF(CC554+CE554&gt;=11,Fixo/30*FV$4+(CC554+CE554-10)*Crechee/30*FV$4,0),IF(C551=2,IF(CD551+CD552+CD553+CD554+CF551+CF552+CF553+CF554=1,Cadeirante/30*FV$4,IF(CD551+CD552+CD553+CD554+CF551+CF552+CF553+CF554=2,Fixo/30*FV$4,IF(CD551+CD552+CD553+CD554+CF551+CF552+CF553+CF554&gt;2,Fixo/30*FV$4+(CD551+CD552+CD553+CD554+CF551+CF552+CF553+CF554-2)*Cadeirante/30*FV$4)))+(CC551+CC552+CC553+CE551+CE552+CE553)*Percapita/30*FV$4+(CC554+CE554)*Crechee/30*FV$4,IF(C551=1,IF(CC551+CC552+CC553+CD551+CD552+CD553+CE551+CE552+CE553+CF551+CF552+CF553&lt;=15,(CC551+CC552+CC553+CE551+CE552+CE553)*Percapita/30*FV$4,IF(CC551+CC552+CC553+CD551+CD552+CD553+CE551+CE552+CE553+CF551+CF552+CF553&gt;=16,Fixo/30*FV$4+(CC551+CC552+CC553+CD551+CD552+CD553+CE551+CE552+CE553+CF551+CF552-16)*Percapita/30*FV$4))))))</f>
        <v>0</v>
      </c>
      <c r="FW551" s="177">
        <f>IF(C551=4,SUM(CG551+CG552+CG553+CI551+CI552+CI553)*Percapita/30*FW$4+(CH551+CH552+CH553+CJ551+CJ552+CJ553)*Cadeirante/30*FW$4,IF(C551=3,IF(CG554+CI554=10,Fixo/30*FW$4+(CG551+CG552+CG553+CI551+CI552+CI553)*Percapita/30*FW$4+(CH554+CJ554)*Cadeirante/30*FW$4,IF(CG554+CI554&lt;=9,(CG554+CI554)*Crechee/30*FW$4)+(CH554+CJ554)*Cadeirante/30*FW$4+(CG551+CG552+CG553+CI551+CI552+CI553)*Percapita/30*FW$4)+IF(CG554+CI554&gt;=11,Fixo/30*FW$4+(CG554+CI554-10)*Crechee/30*FW$4,0),IF(C551=2,IF(CH551+CH552+CH553+CH554+CJ551+CJ552+CJ553+CJ554=1,Cadeirante/30*FW$4,IF(CH551+CH552+CH553+CH554+CJ551+CJ552+CJ553+CJ554=2,Fixo/30*FW$4,IF(CH551+CH552+CH553+CH554+CJ551+CJ552+CJ553+CJ554&gt;2,Fixo/30*FW$4+(CH551+CH552+CH553+CH554+CJ551+CJ552+CJ553+CJ554-2)*Cadeirante/30*FW$4)))+(CG551+CG552+CG553+CI551+CI552+CI553)*Percapita/30*FW$4+(CG554+CI554)*Crechee/30*FW$4,IF(C551=1,IF(CG551+CG552+CG553+CH551+CH552+CH553+CI551+CI552+CI553+CJ551+CJ552+CJ553&lt;=15,(CG551+CG552+CG553+CI551+CI552+CI553)*Percapita/30*FW$4,IF(CG551+CG552+CG553+CH551+CH552+CH553+CI551+CI552+CI553+CJ551+CJ552+CJ553&gt;=16,Fixo/30*FW$4+(CG551+CG552+CG553+CH551+CH552+CH553+CI551+CI552+CI553+CJ551+CJ552-16)*Percapita/30*FW$4))))))</f>
        <v>0</v>
      </c>
      <c r="FX551" s="177">
        <f>IF(C551=4,SUM(CK551+CK552+CK553+CM551+CM552+CM553)*Percapita/30*FX$4+(CL551+CL552+CL553+CN551+CN552+CN553)*Cadeirante/30*FX$4,IF(C551=3,IF(CK554+CM554=10,Fixo/30*FX$4+(CK551+CK552+CK553+CM551+CM552+CM553)*Percapita/30*FX$4+(CL554+CN554)*Cadeirante/30*FX$4,IF(CK554+CM554&lt;=9,(CK554+CM554)*Crechee/30*FX$4)+(CL554+CN554)*Cadeirante/30*FX$4+(CK551+CK552+CK553+CM551+CM552+CM553)*Percapita/30*FX$4)+IF(CK554+CM554&gt;=11,Fixo/30*FX$4+(CK554+CM554-10)*Crechee/30*FX$4,0),IF(C551=2,IF(CL551+CL552+CL553+CL554+CN551+CN552+CN553+CN554=1,Cadeirante/30*FX$4,IF(CL551+CL552+CL553+CL554+CN551+CN552+CN553+CN554=2,Fixo/30*FX$4,IF(CL551+CL552+CL553+CL554+CN551+CN552+CN553+CN554&gt;2,Fixo/30*FX$4+(CL551+CL552+CL553+CL554+CN551+CN552+CN553+CN554-2)*Cadeirante/30*FX$4)))+(CK551+CK552+CK553+CM551+CM552+CM553)*Percapita/30*FX$4+(CK554+CM554)*Crechee/30*FX$4,IF(C551=1,IF(CK551+CK552+CK553+CL551+CL552+CL553+CM551+CM552+CM553+CN551+CN552+CN553&lt;=15,(CK551+CK552+CK553+CM551+CM552+CM553)*Percapita/30*FX$4,IF(CK551+CK552+CK553+CL551+CL552+CL553+CM551+CM552+CM553+CN551+CN552+CN553&gt;=16,Fixo/30*FX$4+(CK551+CK552+CK553+CL551+CL552+CL553+CM551+CM552+CM553+CN551+CN552-16)*Percapita/30*FX$4))))))</f>
        <v>0</v>
      </c>
      <c r="FY551" s="177">
        <f>IF(C551=4,SUM(CO551+CO552+CO553+CQ551+CQ552+CQ553)*Percapita/30*FY$4+(CP551+CP552+CP553+CR551+CR552+CR553)*Cadeirante/30*FY$4,IF(C551=3,IF(CO554+CQ554=10,Fixo/30*FY$4+(CO551+CO552+CO553+CQ551+CQ552+CQ553)*Percapita/30*FY$4+(CP554+CR554)*Cadeirante/30*FY$4,IF(CO554+CQ554&lt;=9,(CO554+CQ554)*Crechee/30*FY$4)+(CP554+CR554)*Cadeirante/30*FY$4+(CO551+CO552+CO553+CQ551+CQ552+CQ553)*Percapita/30*FY$4)+IF(CO554+CQ554&gt;=11,Fixo/30*FY$4+(CO554+CQ554-10)*Crechee/30*FY$4,0),IF(C551=2,IF(CP551+CP552+CP553+CP554+CR551+CR552+CR553+CR554=1,Cadeirante/30*FY$4,IF(CP551+CP552+CP553+CP554+CR551+CR552+CR553+CR554=2,Fixo/30*FY$4,IF(CP551+CP552+CP553+CP554+CR551+CR552+CR553+CR554&gt;2,Fixo/30*FY$4+(CP551+CP552+CP553+CP554+CR551+CR552+CR553+CR554-2)*Cadeirante/30*FY$4)))+(CO551+CO552+CO553+CQ551+CQ552+CQ553)*Percapita/30*FY$4+(CO554+CQ554)*Crechee/30*FY$4,IF(C551=1,IF(CO551+CO552+CO553+CP551+CP552+CP553+CQ551+CQ552+CQ553+CR551+CR552+CR553&lt;=15,(CO551+CO552+CO553+CQ551+CQ552+CQ553)*Percapita/30*FY$4,IF(CO551+CO552+CO553+CP551+CP552+CP553+CQ551+CQ552+CQ553+CR551+CR552+CR553&gt;=16,Fixo/30*FY$4+(CO551+CO552+CO553+CP551+CP552+CP553+CQ551+CQ552+CQ553+CR551+CR552-16)*Percapita/30*FY$4))))))</f>
        <v>0</v>
      </c>
      <c r="FZ551" s="177">
        <f>IF(C551=4,SUM(CS551+CS552+CS553+CU551+CU552+CU553)*Percapita/30*FZ$4+(CT551+CT552+CT553+CV551+CV552+CV553)*Cadeirante/30*FZ$4,IF(C551=3,IF(CS554+CU554=10,Fixo/30*FZ$4+(CS551+CS552+CS553+CU551+CU552+CU553)*Percapita/30*FZ$4+(CT554+CV554)*Cadeirante/30*FZ$4,IF(CS554+CU554&lt;=9,(CS554+CU554)*Crechee/30*FZ$4)+(CT554+CV554)*Cadeirante/30*FZ$4+(CS551+CS552+CS553+CU551+CU552+CU553)*Percapita/30*FZ$4)+IF(CS554+CU554&gt;=11,Fixo/30*FZ$4+(CS554+CU554-10)*Crechee/30*FZ$4,0),IF(C551=2,IF(CT551+CT552+CT553+CT554+CV551+CV552+CV553+CV554=1,Cadeirante/30*FZ$4,IF(CT551+CT552+CT553+CT554+CV551+CV552+CV553+CV554=2,Fixo/30*FZ$4,IF(CT551+CT552+CT553+CT554+CV551+CV552+CV553+CV554&gt;2,Fixo/30*FZ$4+(CT551+CT552+CT553+CT554+CV551+CV552+CV553+CV554-2)*Cadeirante/30*FZ$4)))+(CS551+CS552+CS553+CU551+CU552+CU553)*Percapita/30*FZ$4+(CS554+CU554)*Crechee/30*FZ$4,IF(C551=1,IF(CS551+CS552+CS553+CT551+CT552+CT553+CU551+CU552+CU553+CV551+CV552+CV553&lt;=15,(CS551+CS552+CS553+CU551+CU552+CU553)*Percapita/30*FZ$4,IF(CS551+CS552+CS553+CT551+CT552+CT553+CU551+CU552+CU553+CV551+CV552+CV553&gt;=16,Fixo/30*FZ$4+(CS551+CS552+CS553+CT551+CT552+CT553+CU551+CU552+CU553+CV551+CV552-16)*Percapita/30*FZ$4))))))</f>
        <v>0</v>
      </c>
      <c r="GA551" s="177">
        <f>IF(C551=4,SUM(CW551+CW552+CW553+CY551+CY552+CY553)*Percapita/30*GA$4+(CX551+CX552+CX553+CZ551+CZ552+CZ553)*Cadeirante/30*GA$4,IF(C551=3,IF(CW554+CY554=10,Fixo/30*GA$4+(CW551+CW552+CW553+CY551+CY552+CY553)*Percapita/30*GA$4+(CX554+CZ554)*Cadeirante/30*GA$4,IF(CW554+CY554&lt;=9,(CW554+CY554)*Crechee/30*GA$4)+(CX554+CZ554)*Cadeirante/30*GA$4+(CW551+CW552+CW553+CY551+CY552+CY553)*Percapita/30*GA$4)+IF(CW554+CY554&gt;=11,Fixo/30*GA$4+(CW554+CY554-10)*Crechee/30*GA$4,0),IF(C551=2,IF(CX551+CX552+CX553+CX554+CZ551+CZ552+CZ553+CZ554=1,Cadeirante/30*GA$4,IF(CX551+CX552+CX553+CX554+CZ551+CZ552+CZ553+CZ554=2,Fixo/30*GA$4,IF(CX551+CX552+CX553+CX554+CZ551+CZ552+CZ553+CZ554&gt;2,Fixo/30*GA$4+(CX551+CX552+CX553+CX554+CZ551+CZ552+CZ553+CZ554-2)*Cadeirante/30*GA$4)))+(CW551+CW552+CW553+CY551+CY552+CY553)*Percapita/30*GA$4+(CW554+CY554)*Crechee/30*GA$4,IF(C551=1,IF(CW551+CW552+CW553+CX551+CX552+CX553+CY551+CY552+CY553+CZ551+CZ552+CZ553&lt;=15,(CW551+CW552+CW553+CY551+CY552+CY553)*Percapita/30*GA$4,IF(CW551+CW552+CW553+CX551+CX552+CX553+CY551+CY552+CY553+CZ551+CZ552+CZ553&gt;=16,Fixo/30*GA$4+(CW551+CW552+CW553+CX551+CX552+CX553+CY551+CY552+CY553+CZ551+CZ552-16)*Percapita/30*GA$4))))))</f>
        <v>0</v>
      </c>
      <c r="GB551" s="177">
        <f>IF(C551=4,SUM(DA551+DA552+DA553+DC551+DC552+DC553)*Percapita/30*GB$4+(DB551+DB552+DB553+DD551+DD552+DD553)*Cadeirante/30*GB$4,IF(C551=3,IF(DA554+DC554=10,Fixo/30*GB$4+(DA551+DA552+DA553+DC551+DC552+DC553)*Percapita/30*GB$4+(DB554+DD554)*Cadeirante/30*GB$4,IF(DA554+DC554&lt;=9,(DA554+DC554)*Crechee/30*GB$4)+(DB554+DD554)*Cadeirante/30*GB$4+(DA551+DA552+DA553+DC551+DC552+DC553)*Percapita/30*GB$4)+IF(DA554+DC554&gt;=11,Fixo/30*GB$4+(DA554+DC554-10)*Crechee/30*GB$4,0),IF(C551=2,IF(DB551+DB552+DB553+DB554+DD551+DD552+DD553+DD554=1,Cadeirante/30*GB$4,IF(DB551+DB552+DB553+DB554+DD551+DD552+DD553+DD554=2,Fixo/30*GB$4,IF(DB551+DB552+DB553+DB554+DD551+DD552+DD553+DD554&gt;2,Fixo/30*GB$4+(DB551+DB552+DB553+DB554+DD551+DD552+DD553+DD554-2)*Cadeirante/30*GB$4)))+(DA551+DA552+DA553+DC551+DC552+DC553)*Percapita/30*GB$4+(DA554+DC554)*Crechee/30*GB$4,IF(C551=1,IF(DA551+DA552+DA553+DB551+DB552+DB553+DC551+DC552+DC553+DD551+DD552+DD553&lt;=15,(DA551+DA552+DA553+DC551+DC552+DC553)*Percapita/30*GB$4,IF(DA551+DA552+DA553+DB551+DB552+DB553+DC551+DC552+DC553+DD551+DD552+DD553&gt;=16,Fixo/30*GB$4+(DA551+DA552+DA553+DB551+DB552+DB553+DC551+DC552+DC553+DD551+DD552-16)*Percapita/30*GB$4))))))</f>
        <v>0</v>
      </c>
      <c r="GC551" s="177">
        <f>IF(C551=4,SUM(DE551+DE552+DE553+DG551+DG552+DG553)*Percapita/30*GC$4+(DF551+DF552+DF553+DH551+DH552+DH553)*Cadeirante/30*GC$4,IF(C551=3,IF(DE554+DG554=10,Fixo/30*GC$4+(DE551+DE552+DE553+DG551+DG552+DG553)*Percapita/30*GC$4+(DF554+DH554)*Cadeirante/30*GC$4,IF(DE554+DG554&lt;=9,(DE554+DG554)*Crechee/30*GC$4)+(DF554+DH554)*Cadeirante/30*GC$4+(DE551+DE552+DE553+DG551+DG552+DG553)*Percapita/30*GC$4)+IF(DE554+DG554&gt;=11,Fixo/30*GC$4+(DE554+DG554-10)*Crechee/30*GC$4,0),IF(C551=2,IF(DF551+DF552+DF553+DF554+DH551+DH552+DH553+DH554=1,Cadeirante/30*GC$4,IF(DF551+DF552+DF553+DF554+DH551+DH552+DH553+DH554=2,Fixo/30*GC$4,IF(DF551+DF552+DF553+DF554+DH551+DH552+DH553+DH554&gt;2,Fixo/30*GC$4+(DF551+DF552+DF553+DF554+DH551+DH552+DH553+DH554-2)*Cadeirante/30*GC$4)))+(DE551+DE552+DE553+DG551+DG552+DG553)*Percapita/30*GC$4+(DE554+DG554)*Crechee/30*GC$4,IF(C551=1,IF(DE551+DE552+DE553+DF551+DF552+DF553+DG551+DG552+DG553+DH551+DH552+DH553&lt;=15,(DE551+DE552+DE553+DG551+DG552+DG553)*Percapita/30*GC$4,IF(DE551+DE552+DE553+DF551+DF552+DF553+DG551+DG552+DG553+DH551+DH552+DH553&gt;=16,Fixo/30*GC$4+(DE551+DE552+DE553+DF551+DF552+DF553+DG551+DG552+DG553+DH551+DH552-16)*Percapita/30*GC$4))))))</f>
        <v>0</v>
      </c>
      <c r="GD551" s="177">
        <f>IF(C551=4,SUM(DI551+DI552+DI553+DK551+DK552+DK553)*Percapita/30*GD$4+(DJ551+DJ552+DJ553+DL551+DL552+DL553)*Cadeirante/30*GD$4,IF(C551=3,IF(DI554+DK554=10,Fixo/30*GD$4+(DI551+DI552+DI553+DK551+DK552+DK553)*Percapita/30*GD$4+(DJ554+DL554)*Cadeirante/30*GD$4,IF(DI554+DK554&lt;=9,(DI554+DK554)*Crechee/30*GD$4)+(DJ554+DL554)*Cadeirante/30*GD$4+(DI551+DI552+DI553+DK551+DK552+DK553)*Percapita/30*GD$4)+IF(DI554+DK554&gt;=11,Fixo/30*GD$4+(DI554+DK554-10)*Crechee/30*GD$4,0),IF(C551=2,IF(DJ551+DJ552+DJ553+DJ554+DL551+DL552+DL553+DL554=1,Cadeirante/30*GD$4,IF(DJ551+DJ552+DJ553+DJ554+DL551+DL552+DL553+DL554=2,Fixo/30*GD$4,IF(DJ551+DJ552+DJ553+DJ554+DL551+DL552+DL553+DL554&gt;2,Fixo/30*GD$4+(DJ551+DJ552+DJ553+DJ554+DL551+DL552+DL553+DL554-2)*Cadeirante/30*GD$4)))+(DI551+DI552+DI553+DK551+DK552+DK553)*Percapita/30*GD$4+(DI554+DK554)*Crechee/30*GD$4,IF(C551=1,IF(DI551+DI552+DI553+DJ551+DJ552+DJ553+DK551+DK552+DK553+DL551+DL552+DL553&lt;=15,(DI551+DI552+DI553+DK551+DK552+DK553)*Percapita/30*GD$4,IF(DI551+DI552+DI553+DJ551+DJ552+DJ553+DK551+DK552+DK553+DL551+DL552+DL553&gt;=16,Fixo/30*GD$4+(DI551+DI552+DI553+DJ551+DJ552+DJ553+DK551+DK552+DK553+DL551+DL552-16)*Percapita/30*GD$4))))))</f>
        <v>0</v>
      </c>
      <c r="GE551" s="177">
        <f>IF(C551=4,SUM(DM551+DM552+DM553+DO551+DO552+DO553)*Percapita/30*GE$4+(DN551+DN552+DN553+DP551+DP552+DP553)*Cadeirante/30*GE$4,IF(C551=3,IF(DM554+DO554=10,Fixo/30*GE$4+(DM551+DM552+DM553+DO551+DO552+DO553)*Percapita/30*GE$4+(DN554+DP554)*Cadeirante/30*GE$4,IF(DM554+DO554&lt;=9,(DM554+DO554)*Crechee/30*GE$4)+(DN554+DP554)*Cadeirante/30*GE$4+(DM551+DM552+DM553+DO551+DO552+DO553)*Percapita/30*GE$4)+IF(DM554+DO554&gt;=11,Fixo/30*GE$4+(DM554+DO554-10)*Crechee/30*GE$4,0),IF(C551=2,IF(DN551+DN552+DN553+DN554+DP551+DP552+DP553+DP554=1,Cadeirante/30*GE$4,IF(DN551+DN552+DN553+DN554+DP551+DP552+DP553+DP554=2,Fixo/30*GE$4,IF(DN551+DN552+DN553+DN554+DP551+DP552+DP553+DP554&gt;2,Fixo/30*GE$4+(DN551+DN552+DN553+DN554+DP551+DP552+DP553+DP554-2)*Cadeirante/30*GE$4)))+(DM551+DM552+DM553+DO551+DO552+DO553)*Percapita/30*GE$4+(DM554+DO554)*Crechee/30*GE$4,IF(C551=1,IF(DM551+DM552+DM553+DN551+DN552+DN553+DO551+DO552+DO553+DP551+DP552+DP553&lt;=15,(DM551+DM552+DM553+DO551+DO552+DO553)*Percapita/30*GE$4,IF(DM551+DM552+DM553+DN551+DN552+DN553+DO551+DO552+DO553+DP551+DP552+DP553&gt;=16,Fixo/30*GE$4+(DM551+DM552+DM553+DN551+DN552+DN553+DO551+DO552+DO553+DP551+DP552-16)*Percapita/30*GE$4))))))</f>
        <v>0</v>
      </c>
      <c r="GF551" s="177">
        <f>IF(C551=4,SUM(DQ551+DQ552+DQ553+DS551+DS552+DS553)*Percapita/30*GF$4+(DR551+DR552+DR553+DT551+DT552+DT553)*Cadeirante/30*GF$4,IF(C551=3,IF(DQ554+DS554=10,Fixo/30*GF$4+(DQ551+DQ552+DQ553+DS551+DS552+DS553)*Percapita/30*GF$4+(DR554+DT554)*Cadeirante/30*GF$4,IF(DQ554+DS554&lt;=9,(DQ554+DS554)*Crechee/30*GF$4)+(DR554+DT554)*Cadeirante/30*GF$4+(DQ551+DQ552+DQ553+DS551+DS552+DS553)*Percapita/30*GF$4)+IF(DQ554+DS554&gt;=11,Fixo/30*GF$4+(DQ554+DS554-10)*Crechee/30*GF$4,0),IF(C551=2,IF(DR551+DR552+DR553+DR554+DT551+DT552+DT553+DT554=1,Cadeirante/30*GF$4,IF(DR551+DR552+DR553+DR554+DT551+DT552+DT553+DT554=2,Fixo/30*GF$4,IF(DR551+DR552+DR553+DR554+DT551+DT552+DT553+DT554&gt;2,Fixo/30*GF$4+(DR551+DR552+DR553+DR554+DT551+DT552+DT553+DT554-2)*Cadeirante/30*GF$4)))+(DQ551+DQ552+DQ553+DS551+DS552+DS553)*Percapita/30*GF$4+(DQ554+DS554)*Crechee/30*GF$4,IF(C551=1,IF(DQ551+DQ552+DQ553+DR551+DR552+DR553+DS551+DS552+DS553+DT551+DT552+DT553&lt;=15,(DQ551+DQ552+DQ553+DS551+DS552+DS553)*Percapita/30*GF$4,IF(DQ551+DQ552+DQ553+DR551+DR552+DR553+DS551+DS552+DS553+DT551+DT552+DT553&gt;=16,Fixo/30*GF$4+(DQ551+DQ552+DQ553+DR551+DR552+DR553+DS551+DS552+DS553+DT551+DT552-16)*Percapita/30*GF$4))))))</f>
        <v>0</v>
      </c>
      <c r="GG551" s="177">
        <f>IF(C551=4,SUM(DU551+DU552+DU553+DW551+DW552+DW553)*Percapita/30*GG$4+(DV551+DV552+DV553+DX551+DX552+DX553)*Cadeirante/30*GG$4,IF(C551=3,IF(DU554+DW554=10,Fixo/30*GG$4+(DU551+DU552+DU553+DW551+DW552+DW553)*Percapita/30*GG$4+(DV554+DX554)*Cadeirante/30*GG$4,IF(DU554+DW554&lt;=9,(DU554+DW554)*Crechee/30*GG$4)+(DV554+DX554)*Cadeirante/30*GG$4+(DU551+DU552+DU553+DW551+DW552+DW553)*Percapita/30*GG$4)+IF(DU554+DW554&gt;=11,Fixo/30*GG$4+(DU554+DW554-10)*Crechee/30*GG$4,0),IF(C551=2,IF(DV551+DV552+DV553+DV554+DX551+DX552+DX553+DX554=1,Cadeirante/30*GG$4,IF(DV551+DV552+DV553+DV554+DX551+DX552+DX553+DX554=2,Fixo/30*GG$4,IF(DV551+DV552+DV553+DV554+DX551+DX552+DX553+DX554&gt;2,Fixo/30*GG$4+(DV551+DV552+DV553+DV554+DX551+DX552+DX553+DX554-2)*Cadeirante/30*GG$4)))+(DU551+DU552+DU553+DW551+DW552+DW553)*Percapita/30*GG$4+(DU554+DW554)*Crechee/30*GG$4,IF(C551=1,IF(DU551+DU552+DU553+DV551+DV552+DV553+DW551+DW552+DW553+DX551+DX552+DX553&lt;=15,(DU551+DU552+DU553+DW551+DW552+DW553)*Percapita/30*GG$4,IF(DU551+DU552+DU553+DV551+DV552+DV553+DW551+DW552+DW553+DX551+DX552+DX553&gt;=16,Fixo/30*GG$4+(DU551+DU552+DU553+DV551+DV552+DV553+DW551+DW552+DW553+DX551+DX552-16)*Percapita/30*GG$4))))))</f>
        <v>0</v>
      </c>
      <c r="GH551" s="177">
        <f>IF(C551=4,SUM(DY551+DY552+DY553+EA551+EA552+EA553)*Percapita/30*GH$4+(DZ551+DZ552+DZ553+EB551+EB552+EB553)*Cadeirante/30*GH$4,IF(C551=3,IF(DY554+EA554=10,Fixo/30*GH$4+(DY551+DY552+DY553+EA551+EA552+EA553)*Percapita/30*GH$4+(DZ554+EB554)*Cadeirante/30*GH$4,IF(DY554+EA554&lt;=9,(DY554+EA554)*Crechee/30*GH$4)+(DZ554+EB554)*Cadeirante/30*GH$4+(DY551+DY552+DY553+EA551+EA552+EA553)*Percapita/30*GH$4)+IF(DY554+EA554&gt;=11,Fixo/30*GH$4+(DY554+EA554-10)*Crechee/30*GH$4,0),IF(C551=2,IF(DZ551+DZ552+DZ553+DZ554+EB551+EB552+EB553+EB554=1,Cadeirante/30*GH$4,IF(DZ551+DZ552+DZ553+DZ554+EB551+EB552+EB553+EB554=2,Fixo/30*GH$4,IF(DZ551+DZ552+DZ553+DZ554+EB551+EB552+EB553+EB554&gt;2,Fixo/30*GH$4+(DZ551+DZ552+DZ553+DZ554+EB551+EB552+EB553+EB554-2)*Cadeirante/30*GH$4)))+(DY551+DY552+DY553+EA551+EA552+EA553)*Percapita/30*GH$4+(DY554+EA554)*Crechee/30*GH$4,IF(C551=1,IF(DY551+DY552+DY553+DZ551+DZ552+DZ553+EA551+EA552+EA553+EB551+EB552+EB553&lt;=15,(DY551+DY552+DY553+EA551+EA552+EA553)*Percapita/30*GH$4,IF(DY551+DY552+DY553+DZ551+DZ552+DZ553+EA551+EA552+EA553+EB551+EB552+EB553&gt;=16,Fixo/30*GH$4+(DY551+DY552+DY553+DZ551+DZ552+DZ553+EA551+EA552+EA553+EB551+EB552-16)*Percapita/30*GH$4))))))</f>
        <v>0</v>
      </c>
      <c r="GI551" s="177">
        <f>IF(C551=4,SUM(EC551+EC552+EC553+EE551+EE552+EE553)*Percapita/30*GI$4+(ED551+ED552+ED553+EF551+EF552+EF553)*Cadeirante/30*GI$4,IF(C551=3,IF(EC554+EE554=10,Fixo/30*GI$4+(EC551+EC552+EC553+EE551+EE552+EE553)*Percapita/30*GI$4+(ED554+EF554)*Cadeirante/30*GI$4,IF(EC554+EE554&lt;=9,(EC554+EE554)*Crechee/30*GI$4)+(ED554+EF554)*Cadeirante/30*GI$4+(EC551+EC552+EC553+EE551+EE552+EE553)*Percapita/30*GI$4)+IF(EC554+EE554&gt;=11,Fixo/30*GI$4+(EC554+EE554-10)*Crechee/30*GI$4,0),IF(C551=2,IF(ED551+ED552+ED553+ED554+EF551+EF552+EF553+EF554=1,Cadeirante/30*GI$4,IF(ED551+ED552+ED553+ED554+EF551+EF552+EF553+EF554=2,Fixo/30*GI$4,IF(ED551+ED552+ED553+ED554+EF551+EF552+EF553+EF554&gt;2,Fixo/30*GI$4+(ED551+ED552+ED553+ED554+EF551+EF552+EF553+EF554-2)*Cadeirante/30*GI$4)))+(EC551+EC552+EC553+EE551+EE552+EE553)*Percapita/30*GI$4+(EC554+EE554)*Crechee/30*GI$4,IF(C551=1,IF(EC551+EC552+EC553+ED551+ED552+ED553+EE551+EE552+EE553+EF551+EF552+EF553&lt;=15,(EC551+EC552+EC553+EE551+EE552+EE553)*Percapita/30*GI$4,IF(EC551+EC552+EC553+ED551+ED552+ED553+EE551+EE552+EE553+EF551+EF552+EF553&gt;=16,Fixo/30*GI$4+(EC551+EC552+EC553+ED551+ED552+ED553+EE551+EE552+EE553+EF551+EF552-16)*Percapita/30*GI$4))))))</f>
        <v>0</v>
      </c>
      <c r="GJ551" s="177">
        <f>IF(C551=4,SUM(EG551+EG552+EG553+EI551+EI552+EI553)*Percapita/30*GJ$4+(EH551+EH552+EH553+EJ551+EJ552+EJ553)*Cadeirante/30*GJ$4,IF(C551=3,IF(EG554+EI554=10,Fixo/30*GJ$4+(EG551+EG552+EG553+EI551+EI552+EI553)*Percapita/30*GJ$4+(EH554+EJ554)*Cadeirante/30*GJ$4,IF(EG554+EI554&lt;=9,(EG554+EI554)*Crechee/30*GJ$4)+(EH554+EJ554)*Cadeirante/30*GJ$4+(EG551+EG552+EG553+EI551+EI552+EI553)*Percapita/30*GJ$4)+IF(EG554+EI554&gt;=11,Fixo/30*GJ$4+(EG554+EI554-10)*Crechee/30*GJ$4,0),IF(C551=2,IF(EH551+EH552+EH553+EH554+EJ551+EJ552+EJ553+EJ554=1,Cadeirante/30*GJ$4,IF(EH551+EH552+EH553+EH554+EJ551+EJ552+EJ553+EJ554=2,Fixo/30*GJ$4,IF(EH551+EH552+EH553+EH554+EJ551+EJ552+EJ553+EJ554&gt;2,Fixo/30*GJ$4+(EH551+EH552+EH553+EH554+EJ551+EJ552+EJ553+EJ554-2)*Cadeirante/30*GJ$4)))+(EG551+EG552+EG553+EI551+EI552+EI553)*Percapita/30*GJ$4+(EG554+EI554)*Crechee/30*GJ$4,IF(C551=1,IF(EG551+EG552+EG553+EH551+EH552+EH553+EI551+EI552+EI553+EJ551+EJ552+EJ553&lt;=15,(EG551+EG552+EG553+EI551+EI552+EI553)*Percapita/30*GJ$4,IF(EG551+EG552+EG553+EH551+EH552+EH553+EI551+EI552+EI553+EJ551+EJ552+EJ553&gt;=16,Fixo/30*GJ$4+(EG551+EG552+EG553+EH551+EH552+EH553+EI551+EI552+EI553+EJ551+EJ552-16)*Percapita/30*GJ$4))))))</f>
        <v>0</v>
      </c>
      <c r="GK551" s="178"/>
      <c r="GL551" s="103">
        <f t="shared" si="608"/>
        <v>0</v>
      </c>
      <c r="GM551" s="124"/>
      <c r="GN551" s="104">
        <f>SUMIF(V551:V554,"&lt;0")*Cadeirante/30*GN$4+SUMIF(X551:X554,"&lt;0")*Cadeirante/30*GN$4</f>
        <v>0</v>
      </c>
      <c r="GO551" s="104">
        <f>SUMIF(Z551:Z554,"&lt;0")*Cadeirante/30*GO$4+SUMIF(AB551:AB554,"&lt;0")*Cadeirante/30*GO$4</f>
        <v>0</v>
      </c>
      <c r="GP551" s="104">
        <f>SUMIF(AD551:AD554,"&lt;0")*Cadeirante/30*GP$4+SUMIF(AF551:AF554,"&lt;0")*Cadeirante/30*GP$4</f>
        <v>0</v>
      </c>
      <c r="GQ551" s="104">
        <f>SUMIF(AH551:AH554,"&lt;0")*Cadeirante/30*GQ$4+SUMIF(AJ551:AJ554,"&lt;0")*Cadeirante/30*GQ$4</f>
        <v>0</v>
      </c>
      <c r="GR551" s="104">
        <f>SUMIF(AL551:AL554,"&lt;0")*Cadeirante/30*GR$4+SUMIF(AN551:AN554,"&lt;0")*Cadeirante/30*GR$4</f>
        <v>0</v>
      </c>
      <c r="GS551" s="104">
        <f>SUMIF(AP551:AP554,"&lt;0")*Cadeirante/30*GS$4+SUMIF(AR551:AR554,"&lt;0")*Cadeirante/30*GS$4</f>
        <v>0</v>
      </c>
      <c r="GT551" s="104">
        <f>SUMIF(AT551:AT554,"&lt;0")*Cadeirante/30*GT$4+SUMIF(AV551:AV554,"&lt;0")*Cadeirante/30*GT$4</f>
        <v>0</v>
      </c>
      <c r="GU551" s="104">
        <f>SUMIF(AX551:AX554,"&lt;0")*Cadeirante/30*GU$4+SUMIF(AZ551:AZ554,"&lt;0")*Cadeirante/30*GU$4</f>
        <v>0</v>
      </c>
      <c r="GV551" s="104">
        <f>SUMIF(BB551:BB554,"&lt;0")*Cadeirante/30*GV$4+SUMIF(BD551:BD554,"&lt;0")*Cadeirante/30*GV$4</f>
        <v>0</v>
      </c>
      <c r="GW551" s="104">
        <f>SUMIF(BF551:BF554,"&lt;0")*Cadeirante/30*GW$4+SUMIF(BH551:BH554,"&lt;0")*Cadeirante/30*GW$4</f>
        <v>0</v>
      </c>
      <c r="GX551" s="104">
        <f>SUMIF(BJ551:BJ554,"&lt;0")*Cadeirante/30*GX$4+SUMIF(BL551:BL554,"&lt;0")*Cadeirante/30*GX$4</f>
        <v>0</v>
      </c>
      <c r="GY551" s="104">
        <f>SUMIF(BN551:BN554,"&lt;0")*Cadeirante/30*GY$4+SUMIF(BP551:BP554,"&lt;0")*Cadeirante/30*GY$4</f>
        <v>0</v>
      </c>
      <c r="GZ551" s="104">
        <f>SUMIF(BR551:BR554,"&lt;0")*Cadeirante/30*GZ$4+SUMIF(BT551:BT554,"&lt;0")*Cadeirante/30*GZ$4</f>
        <v>0</v>
      </c>
      <c r="HA551" s="104">
        <f>SUMIF(BV551:BV554,"&lt;0")*Cadeirante/30*HA$4+SUMIF(BX551:BX554,"&lt;0")*Cadeirante/30*HA$4</f>
        <v>0</v>
      </c>
      <c r="HB551" s="104">
        <f>SUMIF(BZ551:BZ554,"&lt;0")*Cadeirante/30*HB$4+SUMIF(CB551:CB554,"&lt;0")*Cadeirante/30*HB$4</f>
        <v>0</v>
      </c>
      <c r="HC551" s="104">
        <f>SUMIF(CD551:CD554,"&lt;0")*Cadeirante/30*HC$4+SUMIF(CF551:CF554,"&lt;0")*Cadeirante/30*HC$4</f>
        <v>0</v>
      </c>
      <c r="HD551" s="104">
        <f>SUMIF(CH551:CH554,"&lt;0")*Cadeirante/30*HD$4+SUMIF(CJ551:CJ554,"&lt;0")*Cadeirante/30*HD$4</f>
        <v>0</v>
      </c>
      <c r="HE551" s="104">
        <f>SUMIF(CL551:CL554,"&lt;0")*Cadeirante/30*HE$4+SUMIF(CN551:CN554,"&lt;0")*Cadeirante/30*HE$4</f>
        <v>0</v>
      </c>
      <c r="HF551" s="104">
        <f>SUMIF(CP551:CP554,"&lt;0")*Cadeirante/30*HF$4+SUMIF(CR551:CR554,"&lt;0")*Cadeirante/30*HF$4</f>
        <v>0</v>
      </c>
      <c r="HG551" s="104">
        <f>SUMIF(CT551:CT554,"&lt;0")*Cadeirante/30*HG$4+SUMIF(CV551:CV554,"&lt;0")*Cadeirante/30*HG$4</f>
        <v>0</v>
      </c>
      <c r="HH551" s="104">
        <f>SUMIF(CX551:CX554,"&lt;0")*Cadeirante/30*HH$4+SUMIF(CZ551:CZ554,"&lt;0")*Cadeirante/30*HH$4</f>
        <v>0</v>
      </c>
      <c r="HI551" s="104">
        <f>SUMIF(DB551:DB554,"&lt;0")*Cadeirante/30*HI$4+SUMIF(DD551:DD554,"&lt;0")*Cadeirante/30*HI$4</f>
        <v>0</v>
      </c>
      <c r="HJ551" s="104">
        <f>SUMIF(DF551:DF554,"&lt;0")*Cadeirante/30*HJ$4+SUMIF(DH551:DH554,"&lt;0")*Cadeirante/30*HJ$4</f>
        <v>0</v>
      </c>
      <c r="HK551" s="104">
        <f>SUMIF(DJ551:DJ554,"&lt;0")*Cadeirante/30*HK$4+SUMIF(DL551:DL554,"&lt;0")*Cadeirante/30*HK$4</f>
        <v>0</v>
      </c>
      <c r="HL551" s="104">
        <f>SUMIF(DN551:DN554,"&lt;0")*Cadeirante/30*HL$4+SUMIF(DP551:DP554,"&lt;0")*Cadeirante/30*HL$4</f>
        <v>0</v>
      </c>
      <c r="HM551" s="104">
        <f>SUMIF(DR551:DR554,"&lt;0")*Cadeirante/30*HM$4+SUMIF(DT551:DT554,"&lt;0")*Cadeirante/30*HM$4</f>
        <v>0</v>
      </c>
      <c r="HN551" s="104">
        <f>SUMIF(DV551:DV554,"&lt;0")*Cadeirante/30*HN$4+SUMIF(DX551:DX554,"&lt;0")*Cadeirante/30*HN$4</f>
        <v>0</v>
      </c>
      <c r="HO551" s="104">
        <f>SUMIF(DZ551:DZ554,"&lt;0")*Cadeirante/30*HO$4+SUMIF(EB551:EB554,"&lt;0")*Cadeirante/30*HO$4</f>
        <v>0</v>
      </c>
      <c r="HP551" s="104">
        <f>SUMIF(ED551:ED554,"&lt;0")*Cadeirante/30*HP$4+SUMIF(EF551:EF554,"&lt;0")*Cadeirante/30*HP$4</f>
        <v>0</v>
      </c>
      <c r="HQ551" s="64"/>
      <c r="HR551" s="64"/>
      <c r="HS551" s="64"/>
      <c r="HT551" s="64"/>
      <c r="HU551" s="64"/>
      <c r="HV551" s="64"/>
      <c r="HW551" s="176">
        <v>17629.309999999998</v>
      </c>
      <c r="HX551" s="64"/>
      <c r="HY551" s="280">
        <f>IF(ISTEXT(EM551), VALUE(EM551), EM551)</f>
        <v>141.251</v>
      </c>
      <c r="HZ551" s="280">
        <f>IF(ISTEXT(EN551), VALUE(EN551), EN551)</f>
        <v>0</v>
      </c>
      <c r="IA551" s="280">
        <f>IF(ISTEXT(EO551), VALUE(EO551), EO551)</f>
        <v>0</v>
      </c>
      <c r="IB551" s="64" t="b">
        <f>HW551=FE551</f>
        <v>0</v>
      </c>
      <c r="IC551" s="64"/>
    </row>
    <row r="552" spans="1:237" s="106" customFormat="1" ht="22.5" customHeight="1" x14ac:dyDescent="0.25">
      <c r="A552" s="368" t="s">
        <v>3691</v>
      </c>
      <c r="B552" s="369" t="s">
        <v>3692</v>
      </c>
      <c r="C552" s="370" t="s">
        <v>3233</v>
      </c>
      <c r="D552" s="371" t="s">
        <v>3693</v>
      </c>
      <c r="E552" s="371" t="s">
        <v>3694</v>
      </c>
      <c r="F552" s="372" t="s">
        <v>3224</v>
      </c>
      <c r="G552" s="372" t="s">
        <v>3225</v>
      </c>
      <c r="H552" s="373" t="s">
        <v>1825</v>
      </c>
      <c r="I552" s="374" t="s">
        <v>3695</v>
      </c>
      <c r="J552" s="421" t="s">
        <v>3231</v>
      </c>
      <c r="K552" s="421" t="s">
        <v>3234</v>
      </c>
      <c r="L552" s="329">
        <f>CONTINUA!BV552</f>
        <v>34</v>
      </c>
      <c r="M552" s="329">
        <f>CONTINUA!BW552</f>
        <v>0</v>
      </c>
      <c r="N552" s="895"/>
      <c r="O552" s="896" t="s">
        <v>4048</v>
      </c>
      <c r="P552" s="897" t="s">
        <v>206</v>
      </c>
      <c r="Q552" s="400">
        <v>39</v>
      </c>
      <c r="R552" s="401"/>
      <c r="S552" s="400">
        <v>1</v>
      </c>
      <c r="T552" s="401"/>
      <c r="U552" s="400"/>
      <c r="V552" s="401"/>
      <c r="W552" s="400"/>
      <c r="X552" s="401"/>
      <c r="Y552" s="400"/>
      <c r="Z552" s="401"/>
      <c r="AA552" s="400"/>
      <c r="AB552" s="401"/>
      <c r="AC552" s="400"/>
      <c r="AD552" s="401"/>
      <c r="AE552" s="400"/>
      <c r="AF552" s="401"/>
      <c r="AG552" s="400"/>
      <c r="AH552" s="401"/>
      <c r="AI552" s="400"/>
      <c r="AJ552" s="401"/>
      <c r="AK552" s="400"/>
      <c r="AL552" s="401"/>
      <c r="AM552" s="400"/>
      <c r="AN552" s="401"/>
      <c r="AO552" s="400"/>
      <c r="AP552" s="401"/>
      <c r="AQ552" s="400"/>
      <c r="AR552" s="401"/>
      <c r="AS552" s="400"/>
      <c r="AT552" s="401"/>
      <c r="AU552" s="400"/>
      <c r="AV552" s="401"/>
      <c r="AW552" s="400"/>
      <c r="AX552" s="401"/>
      <c r="AY552" s="400"/>
      <c r="AZ552" s="401"/>
      <c r="BA552" s="400"/>
      <c r="BB552" s="401"/>
      <c r="BC552" s="400"/>
      <c r="BD552" s="401"/>
      <c r="BE552" s="400"/>
      <c r="BF552" s="401"/>
      <c r="BG552" s="400"/>
      <c r="BH552" s="401"/>
      <c r="BI552" s="400"/>
      <c r="BJ552" s="401"/>
      <c r="BK552" s="400"/>
      <c r="BL552" s="401"/>
      <c r="BM552" s="400"/>
      <c r="BN552" s="401"/>
      <c r="BO552" s="400"/>
      <c r="BP552" s="401"/>
      <c r="BQ552" s="400"/>
      <c r="BR552" s="401"/>
      <c r="BS552" s="400"/>
      <c r="BT552" s="401"/>
      <c r="BU552" s="400"/>
      <c r="BV552" s="401"/>
      <c r="BW552" s="400"/>
      <c r="BX552" s="401"/>
      <c r="BY552" s="400"/>
      <c r="BZ552" s="401"/>
      <c r="CA552" s="400"/>
      <c r="CB552" s="401"/>
      <c r="CC552" s="400"/>
      <c r="CD552" s="401"/>
      <c r="CE552" s="400"/>
      <c r="CF552" s="401"/>
      <c r="CG552" s="400"/>
      <c r="CH552" s="401"/>
      <c r="CI552" s="400"/>
      <c r="CJ552" s="401"/>
      <c r="CK552" s="400"/>
      <c r="CL552" s="401"/>
      <c r="CM552" s="400"/>
      <c r="CN552" s="401"/>
      <c r="CO552" s="400"/>
      <c r="CP552" s="401"/>
      <c r="CQ552" s="400"/>
      <c r="CR552" s="401"/>
      <c r="CS552" s="400"/>
      <c r="CT552" s="401"/>
      <c r="CU552" s="400"/>
      <c r="CV552" s="401"/>
      <c r="CW552" s="400"/>
      <c r="CX552" s="401"/>
      <c r="CY552" s="400"/>
      <c r="CZ552" s="401"/>
      <c r="DA552" s="400"/>
      <c r="DB552" s="401"/>
      <c r="DC552" s="400"/>
      <c r="DD552" s="401"/>
      <c r="DE552" s="400"/>
      <c r="DF552" s="401"/>
      <c r="DG552" s="400"/>
      <c r="DH552" s="401"/>
      <c r="DI552" s="400"/>
      <c r="DJ552" s="401"/>
      <c r="DK552" s="400"/>
      <c r="DL552" s="401"/>
      <c r="DM552" s="400"/>
      <c r="DN552" s="401"/>
      <c r="DO552" s="400"/>
      <c r="DP552" s="401"/>
      <c r="DQ552" s="400"/>
      <c r="DR552" s="401"/>
      <c r="DS552" s="400"/>
      <c r="DT552" s="401"/>
      <c r="DU552" s="400"/>
      <c r="DV552" s="401"/>
      <c r="DW552" s="400"/>
      <c r="DX552" s="401"/>
      <c r="DY552" s="400"/>
      <c r="DZ552" s="401"/>
      <c r="EA552" s="400"/>
      <c r="EB552" s="401"/>
      <c r="EC552" s="400"/>
      <c r="ED552" s="401"/>
      <c r="EE552" s="400"/>
      <c r="EF552" s="401"/>
      <c r="EG552" s="400"/>
      <c r="EH552" s="401"/>
      <c r="EI552" s="400"/>
      <c r="EJ552" s="447"/>
      <c r="EK552" s="511"/>
      <c r="EL552" s="514"/>
      <c r="EM552" s="448"/>
      <c r="EN552" s="344"/>
      <c r="EO552" s="345"/>
      <c r="EP552" s="171">
        <f t="shared" si="601"/>
        <v>39</v>
      </c>
      <c r="EQ552" s="171">
        <f t="shared" si="602"/>
        <v>0</v>
      </c>
      <c r="ER552" s="171">
        <f t="shared" si="603"/>
        <v>1</v>
      </c>
      <c r="ES552" s="171">
        <f t="shared" si="604"/>
        <v>0</v>
      </c>
      <c r="ET552" s="171">
        <f t="shared" si="605"/>
        <v>0</v>
      </c>
      <c r="EU552" s="171">
        <f t="shared" si="606"/>
        <v>0</v>
      </c>
      <c r="EV552" s="172">
        <f t="shared" si="607"/>
        <v>40</v>
      </c>
      <c r="EW552" s="173"/>
      <c r="EX552" s="248">
        <f t="shared" si="634"/>
        <v>0</v>
      </c>
      <c r="EY552" s="174">
        <f>(L552*regular)+(M552*Cadeirantee)</f>
        <v>327.76</v>
      </c>
      <c r="EZ552" s="249">
        <f>SUMIF(FG552:GJ552,"&gt;0")</f>
        <v>0</v>
      </c>
      <c r="FA552" s="249">
        <f>SUMIF(FG552:GJ552,"&lt;0")+SUMIF(GN552:HP552,"&lt;0")</f>
        <v>0</v>
      </c>
      <c r="FB552" s="174">
        <v>0</v>
      </c>
      <c r="FC552" s="126">
        <f>N552*km*'VALORES TABELA'!$B$13</f>
        <v>0</v>
      </c>
      <c r="FD552" s="250">
        <f t="shared" ref="FD552:FD555" si="635">GL552</f>
        <v>0</v>
      </c>
      <c r="FE552" s="105"/>
      <c r="FF552" s="119"/>
      <c r="FG552" s="119"/>
      <c r="FH552" s="119"/>
      <c r="FI552" s="119"/>
      <c r="FJ552" s="119"/>
      <c r="FK552" s="119"/>
      <c r="FL552" s="119"/>
      <c r="FM552" s="119"/>
      <c r="FN552" s="119"/>
      <c r="FO552" s="119"/>
      <c r="FP552" s="119"/>
      <c r="FQ552" s="119"/>
      <c r="FR552" s="119"/>
      <c r="FS552" s="119"/>
      <c r="FT552" s="119"/>
      <c r="FU552" s="119"/>
      <c r="FV552" s="119"/>
      <c r="FW552" s="119"/>
      <c r="FX552" s="119"/>
      <c r="FY552" s="119"/>
      <c r="FZ552" s="119"/>
      <c r="GA552" s="119"/>
      <c r="GB552" s="119"/>
      <c r="GC552" s="119"/>
      <c r="GD552" s="119"/>
      <c r="GE552" s="119"/>
      <c r="GF552" s="119"/>
      <c r="GG552" s="119"/>
      <c r="GH552" s="119"/>
      <c r="GI552" s="119"/>
      <c r="GJ552" s="119"/>
      <c r="GK552" s="251"/>
      <c r="GL552" s="103">
        <f t="shared" si="608"/>
        <v>0</v>
      </c>
      <c r="GM552" s="124"/>
      <c r="GN552" s="104"/>
      <c r="GO552" s="104"/>
      <c r="GP552" s="104"/>
      <c r="GQ552" s="104"/>
      <c r="GR552" s="104"/>
      <c r="GS552" s="104"/>
      <c r="GT552" s="104"/>
      <c r="GU552" s="104"/>
      <c r="GV552" s="104"/>
      <c r="GW552" s="104"/>
      <c r="GX552" s="104"/>
      <c r="GY552" s="104"/>
      <c r="GZ552" s="104"/>
      <c r="HA552" s="104"/>
      <c r="HB552" s="104"/>
      <c r="HC552" s="104"/>
      <c r="HD552" s="104"/>
      <c r="HE552" s="104"/>
      <c r="HF552" s="104"/>
      <c r="HG552" s="104"/>
      <c r="HH552" s="104"/>
      <c r="HI552" s="104"/>
      <c r="HJ552" s="104"/>
      <c r="HK552" s="104"/>
      <c r="HL552" s="104"/>
      <c r="HM552" s="104"/>
      <c r="HN552" s="104"/>
      <c r="HO552" s="104"/>
      <c r="HP552" s="104"/>
      <c r="HQ552" s="64"/>
      <c r="HR552" s="64"/>
      <c r="HS552" s="64"/>
      <c r="HT552" s="64"/>
      <c r="HU552" s="64"/>
      <c r="HV552" s="64"/>
      <c r="HW552" s="105"/>
      <c r="HX552" s="64"/>
      <c r="HY552" s="280">
        <f t="shared" ref="HY552:HY555" si="636">IF(ISTEXT(EM552), VALUE(EM552), EM552)</f>
        <v>0</v>
      </c>
      <c r="HZ552" s="280">
        <f t="shared" ref="HZ552:HZ555" si="637">IF(ISTEXT(EN552), VALUE(EN552), EN552)</f>
        <v>0</v>
      </c>
      <c r="IA552" s="280">
        <f t="shared" ref="IA552:IA555" si="638">IF(ISTEXT(EO552), VALUE(EO552), EO552)</f>
        <v>0</v>
      </c>
      <c r="IB552" s="64"/>
      <c r="IC552" s="64"/>
    </row>
    <row r="553" spans="1:237" s="106" customFormat="1" ht="22.5" customHeight="1" x14ac:dyDescent="0.25">
      <c r="A553" s="368" t="s">
        <v>3691</v>
      </c>
      <c r="B553" s="369" t="s">
        <v>3692</v>
      </c>
      <c r="C553" s="375" t="s">
        <v>3233</v>
      </c>
      <c r="D553" s="371" t="s">
        <v>3693</v>
      </c>
      <c r="E553" s="371" t="s">
        <v>3694</v>
      </c>
      <c r="F553" s="376" t="s">
        <v>3224</v>
      </c>
      <c r="G553" s="376" t="s">
        <v>3225</v>
      </c>
      <c r="H553" s="373" t="s">
        <v>1825</v>
      </c>
      <c r="I553" s="374" t="s">
        <v>3695</v>
      </c>
      <c r="J553" s="421" t="s">
        <v>3231</v>
      </c>
      <c r="K553" s="422" t="s">
        <v>3235</v>
      </c>
      <c r="L553" s="329">
        <f>CONTINUA!BV553</f>
        <v>0</v>
      </c>
      <c r="M553" s="329">
        <f>CONTINUA!BW553</f>
        <v>0</v>
      </c>
      <c r="N553" s="895"/>
      <c r="O553" s="896" t="s">
        <v>4048</v>
      </c>
      <c r="P553" s="897" t="s">
        <v>206</v>
      </c>
      <c r="Q553" s="400"/>
      <c r="R553" s="401"/>
      <c r="S553" s="400"/>
      <c r="T553" s="401"/>
      <c r="U553" s="400"/>
      <c r="V553" s="401"/>
      <c r="W553" s="400"/>
      <c r="X553" s="401"/>
      <c r="Y553" s="400"/>
      <c r="Z553" s="401"/>
      <c r="AA553" s="400"/>
      <c r="AB553" s="401"/>
      <c r="AC553" s="400"/>
      <c r="AD553" s="401"/>
      <c r="AE553" s="400"/>
      <c r="AF553" s="401"/>
      <c r="AG553" s="400"/>
      <c r="AH553" s="401"/>
      <c r="AI553" s="400"/>
      <c r="AJ553" s="401"/>
      <c r="AK553" s="400"/>
      <c r="AL553" s="401"/>
      <c r="AM553" s="400"/>
      <c r="AN553" s="401"/>
      <c r="AO553" s="400"/>
      <c r="AP553" s="401"/>
      <c r="AQ553" s="400"/>
      <c r="AR553" s="401"/>
      <c r="AS553" s="400"/>
      <c r="AT553" s="401"/>
      <c r="AU553" s="400"/>
      <c r="AV553" s="401"/>
      <c r="AW553" s="400"/>
      <c r="AX553" s="401"/>
      <c r="AY553" s="400"/>
      <c r="AZ553" s="401"/>
      <c r="BA553" s="400"/>
      <c r="BB553" s="401"/>
      <c r="BC553" s="400"/>
      <c r="BD553" s="401"/>
      <c r="BE553" s="400"/>
      <c r="BF553" s="401"/>
      <c r="BG553" s="400"/>
      <c r="BH553" s="401"/>
      <c r="BI553" s="400"/>
      <c r="BJ553" s="401"/>
      <c r="BK553" s="400"/>
      <c r="BL553" s="401"/>
      <c r="BM553" s="400"/>
      <c r="BN553" s="401"/>
      <c r="BO553" s="400"/>
      <c r="BP553" s="401"/>
      <c r="BQ553" s="400"/>
      <c r="BR553" s="401"/>
      <c r="BS553" s="400"/>
      <c r="BT553" s="401"/>
      <c r="BU553" s="400"/>
      <c r="BV553" s="401"/>
      <c r="BW553" s="400"/>
      <c r="BX553" s="401"/>
      <c r="BY553" s="400"/>
      <c r="BZ553" s="401"/>
      <c r="CA553" s="400"/>
      <c r="CB553" s="401"/>
      <c r="CC553" s="400"/>
      <c r="CD553" s="401"/>
      <c r="CE553" s="400"/>
      <c r="CF553" s="401"/>
      <c r="CG553" s="400"/>
      <c r="CH553" s="401"/>
      <c r="CI553" s="400"/>
      <c r="CJ553" s="401"/>
      <c r="CK553" s="400"/>
      <c r="CL553" s="401"/>
      <c r="CM553" s="400"/>
      <c r="CN553" s="401"/>
      <c r="CO553" s="400"/>
      <c r="CP553" s="401"/>
      <c r="CQ553" s="400"/>
      <c r="CR553" s="401"/>
      <c r="CS553" s="400"/>
      <c r="CT553" s="401"/>
      <c r="CU553" s="400"/>
      <c r="CV553" s="401"/>
      <c r="CW553" s="400"/>
      <c r="CX553" s="401"/>
      <c r="CY553" s="400"/>
      <c r="CZ553" s="401"/>
      <c r="DA553" s="400"/>
      <c r="DB553" s="401"/>
      <c r="DC553" s="400"/>
      <c r="DD553" s="401"/>
      <c r="DE553" s="400"/>
      <c r="DF553" s="401"/>
      <c r="DG553" s="400"/>
      <c r="DH553" s="401"/>
      <c r="DI553" s="400"/>
      <c r="DJ553" s="401"/>
      <c r="DK553" s="400"/>
      <c r="DL553" s="401"/>
      <c r="DM553" s="400"/>
      <c r="DN553" s="401"/>
      <c r="DO553" s="400"/>
      <c r="DP553" s="401"/>
      <c r="DQ553" s="400"/>
      <c r="DR553" s="401"/>
      <c r="DS553" s="400"/>
      <c r="DT553" s="401"/>
      <c r="DU553" s="400"/>
      <c r="DV553" s="401"/>
      <c r="DW553" s="400"/>
      <c r="DX553" s="401"/>
      <c r="DY553" s="400"/>
      <c r="DZ553" s="401"/>
      <c r="EA553" s="400"/>
      <c r="EB553" s="401"/>
      <c r="EC553" s="400"/>
      <c r="ED553" s="401"/>
      <c r="EE553" s="400"/>
      <c r="EF553" s="401"/>
      <c r="EG553" s="400"/>
      <c r="EH553" s="401"/>
      <c r="EI553" s="400"/>
      <c r="EJ553" s="447"/>
      <c r="EK553" s="511"/>
      <c r="EL553" s="514"/>
      <c r="EM553" s="448"/>
      <c r="EN553" s="344"/>
      <c r="EO553" s="345"/>
      <c r="EP553" s="171">
        <f t="shared" si="601"/>
        <v>0</v>
      </c>
      <c r="EQ553" s="171">
        <f t="shared" si="602"/>
        <v>0</v>
      </c>
      <c r="ER553" s="171">
        <f t="shared" si="603"/>
        <v>0</v>
      </c>
      <c r="ES553" s="171">
        <f t="shared" si="604"/>
        <v>0</v>
      </c>
      <c r="ET553" s="171">
        <f t="shared" si="605"/>
        <v>0</v>
      </c>
      <c r="EU553" s="171">
        <f t="shared" si="606"/>
        <v>0</v>
      </c>
      <c r="EV553" s="172">
        <f t="shared" si="607"/>
        <v>0</v>
      </c>
      <c r="EW553" s="125"/>
      <c r="EX553" s="248">
        <f t="shared" si="634"/>
        <v>0</v>
      </c>
      <c r="EY553" s="174">
        <f>(L553*regular)+(M553*Cadeirantee)</f>
        <v>0</v>
      </c>
      <c r="EZ553" s="249">
        <f>SUMIF(FG553:GJ553,"&gt;0")</f>
        <v>0</v>
      </c>
      <c r="FA553" s="249">
        <f>SUMIF(FG553:GJ553,"&lt;0")+SUMIF(GN553:HP553,"&lt;0")</f>
        <v>0</v>
      </c>
      <c r="FB553" s="174">
        <v>0</v>
      </c>
      <c r="FC553" s="126">
        <f>N553*km*'VALORES TABELA'!$B$13</f>
        <v>0</v>
      </c>
      <c r="FD553" s="250">
        <f t="shared" si="635"/>
        <v>0</v>
      </c>
      <c r="FE553" s="105"/>
      <c r="FF553" s="108"/>
      <c r="FG553" s="108"/>
      <c r="FH553" s="108"/>
      <c r="FI553" s="108"/>
      <c r="FJ553" s="108"/>
      <c r="FK553" s="108"/>
      <c r="FL553" s="108"/>
      <c r="FM553" s="108"/>
      <c r="FN553" s="108"/>
      <c r="FO553" s="108"/>
      <c r="FP553" s="108"/>
      <c r="FQ553" s="108"/>
      <c r="FR553" s="108"/>
      <c r="FS553" s="108"/>
      <c r="FT553" s="108"/>
      <c r="FU553" s="108"/>
      <c r="FV553" s="108"/>
      <c r="FW553" s="108"/>
      <c r="FX553" s="108"/>
      <c r="FY553" s="108"/>
      <c r="FZ553" s="108"/>
      <c r="GA553" s="108"/>
      <c r="GB553" s="108"/>
      <c r="GC553" s="108"/>
      <c r="GD553" s="108"/>
      <c r="GE553" s="108"/>
      <c r="GF553" s="108"/>
      <c r="GG553" s="108"/>
      <c r="GH553" s="108"/>
      <c r="GI553" s="108"/>
      <c r="GJ553" s="108"/>
      <c r="GK553" s="251"/>
      <c r="GL553" s="103">
        <f t="shared" si="608"/>
        <v>0</v>
      </c>
      <c r="GM553" s="124"/>
      <c r="GN553" s="104"/>
      <c r="GO553" s="104"/>
      <c r="GP553" s="104"/>
      <c r="GQ553" s="104"/>
      <c r="GR553" s="104"/>
      <c r="GS553" s="104"/>
      <c r="GT553" s="104"/>
      <c r="GU553" s="104"/>
      <c r="GV553" s="104"/>
      <c r="GW553" s="104"/>
      <c r="GX553" s="104"/>
      <c r="GY553" s="104"/>
      <c r="GZ553" s="104"/>
      <c r="HA553" s="104"/>
      <c r="HB553" s="104"/>
      <c r="HC553" s="104"/>
      <c r="HD553" s="104"/>
      <c r="HE553" s="104"/>
      <c r="HF553" s="104"/>
      <c r="HG553" s="104"/>
      <c r="HH553" s="104"/>
      <c r="HI553" s="104"/>
      <c r="HJ553" s="104"/>
      <c r="HK553" s="104"/>
      <c r="HL553" s="104"/>
      <c r="HM553" s="104"/>
      <c r="HN553" s="104"/>
      <c r="HO553" s="104"/>
      <c r="HP553" s="104"/>
      <c r="HQ553" s="64"/>
      <c r="HR553" s="64"/>
      <c r="HS553" s="64"/>
      <c r="HT553" s="64"/>
      <c r="HU553" s="64"/>
      <c r="HV553" s="64"/>
      <c r="HW553" s="105"/>
      <c r="HX553" s="64"/>
      <c r="HY553" s="280">
        <f t="shared" si="636"/>
        <v>0</v>
      </c>
      <c r="HZ553" s="280">
        <f t="shared" si="637"/>
        <v>0</v>
      </c>
      <c r="IA553" s="280">
        <f t="shared" si="638"/>
        <v>0</v>
      </c>
      <c r="IB553" s="64"/>
      <c r="IC553" s="64"/>
    </row>
    <row r="554" spans="1:237" s="106" customFormat="1" ht="22.5" customHeight="1" x14ac:dyDescent="0.25">
      <c r="A554" s="368" t="s">
        <v>3691</v>
      </c>
      <c r="B554" s="369" t="s">
        <v>3692</v>
      </c>
      <c r="C554" s="375" t="s">
        <v>3233</v>
      </c>
      <c r="D554" s="371" t="s">
        <v>3693</v>
      </c>
      <c r="E554" s="371" t="s">
        <v>3694</v>
      </c>
      <c r="F554" s="376" t="s">
        <v>3224</v>
      </c>
      <c r="G554" s="376" t="s">
        <v>3225</v>
      </c>
      <c r="H554" s="373" t="s">
        <v>1825</v>
      </c>
      <c r="I554" s="374" t="s">
        <v>3695</v>
      </c>
      <c r="J554" s="421" t="s">
        <v>3231</v>
      </c>
      <c r="K554" s="423" t="s">
        <v>3236</v>
      </c>
      <c r="L554" s="329">
        <f>CONTINUA!BV554</f>
        <v>0</v>
      </c>
      <c r="M554" s="329">
        <f>CONTINUA!BW554</f>
        <v>0</v>
      </c>
      <c r="N554" s="895"/>
      <c r="O554" s="896" t="s">
        <v>4048</v>
      </c>
      <c r="P554" s="897" t="s">
        <v>206</v>
      </c>
      <c r="Q554" s="400"/>
      <c r="R554" s="401"/>
      <c r="S554" s="400"/>
      <c r="T554" s="401"/>
      <c r="U554" s="400"/>
      <c r="V554" s="401"/>
      <c r="W554" s="400"/>
      <c r="X554" s="401"/>
      <c r="Y554" s="400"/>
      <c r="Z554" s="401"/>
      <c r="AA554" s="400"/>
      <c r="AB554" s="401"/>
      <c r="AC554" s="400"/>
      <c r="AD554" s="401"/>
      <c r="AE554" s="400"/>
      <c r="AF554" s="401"/>
      <c r="AG554" s="400"/>
      <c r="AH554" s="401"/>
      <c r="AI554" s="400"/>
      <c r="AJ554" s="401"/>
      <c r="AK554" s="400"/>
      <c r="AL554" s="401"/>
      <c r="AM554" s="400"/>
      <c r="AN554" s="401"/>
      <c r="AO554" s="400"/>
      <c r="AP554" s="401"/>
      <c r="AQ554" s="400"/>
      <c r="AR554" s="401"/>
      <c r="AS554" s="400"/>
      <c r="AT554" s="401"/>
      <c r="AU554" s="400"/>
      <c r="AV554" s="401"/>
      <c r="AW554" s="400"/>
      <c r="AX554" s="401"/>
      <c r="AY554" s="400"/>
      <c r="AZ554" s="401"/>
      <c r="BA554" s="400"/>
      <c r="BB554" s="401"/>
      <c r="BC554" s="400"/>
      <c r="BD554" s="401"/>
      <c r="BE554" s="400"/>
      <c r="BF554" s="401"/>
      <c r="BG554" s="400"/>
      <c r="BH554" s="401"/>
      <c r="BI554" s="400"/>
      <c r="BJ554" s="401"/>
      <c r="BK554" s="400"/>
      <c r="BL554" s="401"/>
      <c r="BM554" s="400"/>
      <c r="BN554" s="401"/>
      <c r="BO554" s="400"/>
      <c r="BP554" s="401"/>
      <c r="BQ554" s="400"/>
      <c r="BR554" s="401"/>
      <c r="BS554" s="400"/>
      <c r="BT554" s="401"/>
      <c r="BU554" s="400"/>
      <c r="BV554" s="401"/>
      <c r="BW554" s="400"/>
      <c r="BX554" s="401"/>
      <c r="BY554" s="400"/>
      <c r="BZ554" s="401"/>
      <c r="CA554" s="400"/>
      <c r="CB554" s="401"/>
      <c r="CC554" s="400"/>
      <c r="CD554" s="401"/>
      <c r="CE554" s="400"/>
      <c r="CF554" s="401"/>
      <c r="CG554" s="400"/>
      <c r="CH554" s="401"/>
      <c r="CI554" s="400"/>
      <c r="CJ554" s="401"/>
      <c r="CK554" s="400"/>
      <c r="CL554" s="401"/>
      <c r="CM554" s="400"/>
      <c r="CN554" s="401"/>
      <c r="CO554" s="400"/>
      <c r="CP554" s="401"/>
      <c r="CQ554" s="400"/>
      <c r="CR554" s="401"/>
      <c r="CS554" s="400"/>
      <c r="CT554" s="401"/>
      <c r="CU554" s="400"/>
      <c r="CV554" s="401"/>
      <c r="CW554" s="400"/>
      <c r="CX554" s="401"/>
      <c r="CY554" s="400"/>
      <c r="CZ554" s="401"/>
      <c r="DA554" s="400"/>
      <c r="DB554" s="401"/>
      <c r="DC554" s="400"/>
      <c r="DD554" s="401"/>
      <c r="DE554" s="400"/>
      <c r="DF554" s="401"/>
      <c r="DG554" s="400"/>
      <c r="DH554" s="401"/>
      <c r="DI554" s="400"/>
      <c r="DJ554" s="401"/>
      <c r="DK554" s="400"/>
      <c r="DL554" s="401"/>
      <c r="DM554" s="400"/>
      <c r="DN554" s="401"/>
      <c r="DO554" s="400"/>
      <c r="DP554" s="401"/>
      <c r="DQ554" s="400"/>
      <c r="DR554" s="401"/>
      <c r="DS554" s="400"/>
      <c r="DT554" s="401"/>
      <c r="DU554" s="400"/>
      <c r="DV554" s="401"/>
      <c r="DW554" s="400"/>
      <c r="DX554" s="401"/>
      <c r="DY554" s="400"/>
      <c r="DZ554" s="401"/>
      <c r="EA554" s="400"/>
      <c r="EB554" s="401"/>
      <c r="EC554" s="400"/>
      <c r="ED554" s="401"/>
      <c r="EE554" s="400"/>
      <c r="EF554" s="401"/>
      <c r="EG554" s="400"/>
      <c r="EH554" s="401"/>
      <c r="EI554" s="400"/>
      <c r="EJ554" s="447"/>
      <c r="EK554" s="511"/>
      <c r="EL554" s="514"/>
      <c r="EM554" s="448"/>
      <c r="EN554" s="344"/>
      <c r="EO554" s="345"/>
      <c r="EP554" s="171">
        <f t="shared" si="601"/>
        <v>0</v>
      </c>
      <c r="EQ554" s="171">
        <f t="shared" si="602"/>
        <v>0</v>
      </c>
      <c r="ER554" s="171">
        <f t="shared" si="603"/>
        <v>0</v>
      </c>
      <c r="ES554" s="171">
        <f t="shared" si="604"/>
        <v>0</v>
      </c>
      <c r="ET554" s="171">
        <f t="shared" si="605"/>
        <v>0</v>
      </c>
      <c r="EU554" s="171">
        <f t="shared" si="606"/>
        <v>0</v>
      </c>
      <c r="EV554" s="172">
        <f t="shared" si="607"/>
        <v>0</v>
      </c>
      <c r="EW554" s="127"/>
      <c r="EX554" s="248">
        <f t="shared" si="634"/>
        <v>0</v>
      </c>
      <c r="EY554" s="174">
        <f>(L554*regular)+(M554*Cadeirantee)</f>
        <v>0</v>
      </c>
      <c r="EZ554" s="249">
        <f>SUMIF(FG554:GJ554,"&gt;0")</f>
        <v>0</v>
      </c>
      <c r="FA554" s="249">
        <f>SUMIF(FG554:GJ554,"&lt;0")+SUMIF(GN554:HP554,"&lt;0")</f>
        <v>0</v>
      </c>
      <c r="FB554" s="174">
        <v>0</v>
      </c>
      <c r="FC554" s="126">
        <f>N554*km*'VALORES TABELA'!$B$13</f>
        <v>0</v>
      </c>
      <c r="FD554" s="250">
        <f t="shared" si="635"/>
        <v>0</v>
      </c>
      <c r="FE554" s="105"/>
      <c r="FF554" s="118"/>
      <c r="FG554" s="118"/>
      <c r="FH554" s="118"/>
      <c r="FI554" s="118"/>
      <c r="FJ554" s="118"/>
      <c r="FK554" s="118"/>
      <c r="FL554" s="118"/>
      <c r="FM554" s="118"/>
      <c r="FN554" s="118"/>
      <c r="FO554" s="118"/>
      <c r="FP554" s="118"/>
      <c r="FQ554" s="118"/>
      <c r="FR554" s="118"/>
      <c r="FS554" s="118"/>
      <c r="FT554" s="118"/>
      <c r="FU554" s="118"/>
      <c r="FV554" s="118"/>
      <c r="FW554" s="118"/>
      <c r="FX554" s="118"/>
      <c r="FY554" s="118"/>
      <c r="FZ554" s="118"/>
      <c r="GA554" s="118"/>
      <c r="GB554" s="118"/>
      <c r="GC554" s="118"/>
      <c r="GD554" s="118"/>
      <c r="GE554" s="118"/>
      <c r="GF554" s="118"/>
      <c r="GG554" s="118"/>
      <c r="GH554" s="118"/>
      <c r="GI554" s="118"/>
      <c r="GJ554" s="118"/>
      <c r="GK554" s="252"/>
      <c r="GL554" s="103">
        <f t="shared" si="608"/>
        <v>0</v>
      </c>
      <c r="GM554" s="124"/>
      <c r="GN554" s="104"/>
      <c r="GO554" s="104"/>
      <c r="GP554" s="104"/>
      <c r="GQ554" s="104"/>
      <c r="GR554" s="104"/>
      <c r="GS554" s="104"/>
      <c r="GT554" s="104"/>
      <c r="GU554" s="104"/>
      <c r="GV554" s="104"/>
      <c r="GW554" s="104"/>
      <c r="GX554" s="104"/>
      <c r="GY554" s="104"/>
      <c r="GZ554" s="104"/>
      <c r="HA554" s="104"/>
      <c r="HB554" s="104"/>
      <c r="HC554" s="104"/>
      <c r="HD554" s="104"/>
      <c r="HE554" s="104"/>
      <c r="HF554" s="104"/>
      <c r="HG554" s="104"/>
      <c r="HH554" s="104"/>
      <c r="HI554" s="104"/>
      <c r="HJ554" s="104"/>
      <c r="HK554" s="104"/>
      <c r="HL554" s="104"/>
      <c r="HM554" s="104"/>
      <c r="HN554" s="104"/>
      <c r="HO554" s="104"/>
      <c r="HP554" s="104"/>
      <c r="HQ554" s="64"/>
      <c r="HR554" s="65"/>
      <c r="HS554" s="65"/>
      <c r="HT554" s="65"/>
      <c r="HU554" s="65"/>
      <c r="HV554" s="65"/>
      <c r="HW554" s="105"/>
      <c r="HX554" s="65"/>
      <c r="HY554" s="280">
        <f t="shared" si="636"/>
        <v>0</v>
      </c>
      <c r="HZ554" s="280">
        <f t="shared" si="637"/>
        <v>0</v>
      </c>
      <c r="IA554" s="280">
        <f t="shared" si="638"/>
        <v>0</v>
      </c>
      <c r="IB554" s="65"/>
      <c r="IC554" s="65"/>
    </row>
    <row r="555" spans="1:237" s="106" customFormat="1" ht="22.5" customHeight="1" thickBot="1" x14ac:dyDescent="0.3">
      <c r="A555" s="377" t="s">
        <v>3691</v>
      </c>
      <c r="B555" s="378" t="s">
        <v>3692</v>
      </c>
      <c r="C555" s="379" t="s">
        <v>3233</v>
      </c>
      <c r="D555" s="380" t="s">
        <v>3693</v>
      </c>
      <c r="E555" s="380" t="s">
        <v>3694</v>
      </c>
      <c r="F555" s="381" t="s">
        <v>3224</v>
      </c>
      <c r="G555" s="381" t="s">
        <v>3225</v>
      </c>
      <c r="H555" s="382" t="s">
        <v>1825</v>
      </c>
      <c r="I555" s="383" t="s">
        <v>3695</v>
      </c>
      <c r="J555" s="421" t="s">
        <v>3231</v>
      </c>
      <c r="K555" s="424" t="s">
        <v>60</v>
      </c>
      <c r="L555" s="329">
        <f>CONTINUA!BV555</f>
        <v>0</v>
      </c>
      <c r="M555" s="329">
        <f>CONTINUA!BW555</f>
        <v>0</v>
      </c>
      <c r="N555" s="895"/>
      <c r="O555" s="896" t="s">
        <v>4048</v>
      </c>
      <c r="P555" s="897" t="s">
        <v>206</v>
      </c>
      <c r="Q555" s="400"/>
      <c r="R555" s="401"/>
      <c r="S555" s="400"/>
      <c r="T555" s="401"/>
      <c r="U555" s="400"/>
      <c r="V555" s="401"/>
      <c r="W555" s="400"/>
      <c r="X555" s="401"/>
      <c r="Y555" s="400"/>
      <c r="Z555" s="401"/>
      <c r="AA555" s="400"/>
      <c r="AB555" s="401"/>
      <c r="AC555" s="400"/>
      <c r="AD555" s="401"/>
      <c r="AE555" s="400"/>
      <c r="AF555" s="401"/>
      <c r="AG555" s="400"/>
      <c r="AH555" s="401"/>
      <c r="AI555" s="400"/>
      <c r="AJ555" s="401"/>
      <c r="AK555" s="400"/>
      <c r="AL555" s="401"/>
      <c r="AM555" s="400"/>
      <c r="AN555" s="401"/>
      <c r="AO555" s="400"/>
      <c r="AP555" s="401"/>
      <c r="AQ555" s="400"/>
      <c r="AR555" s="401"/>
      <c r="AS555" s="400"/>
      <c r="AT555" s="401"/>
      <c r="AU555" s="400"/>
      <c r="AV555" s="401"/>
      <c r="AW555" s="400"/>
      <c r="AX555" s="401"/>
      <c r="AY555" s="400"/>
      <c r="AZ555" s="401"/>
      <c r="BA555" s="400"/>
      <c r="BB555" s="401"/>
      <c r="BC555" s="400"/>
      <c r="BD555" s="401"/>
      <c r="BE555" s="400"/>
      <c r="BF555" s="401"/>
      <c r="BG555" s="400"/>
      <c r="BH555" s="401"/>
      <c r="BI555" s="400"/>
      <c r="BJ555" s="401"/>
      <c r="BK555" s="400"/>
      <c r="BL555" s="401"/>
      <c r="BM555" s="400"/>
      <c r="BN555" s="401"/>
      <c r="BO555" s="400"/>
      <c r="BP555" s="401"/>
      <c r="BQ555" s="400"/>
      <c r="BR555" s="401"/>
      <c r="BS555" s="400"/>
      <c r="BT555" s="401"/>
      <c r="BU555" s="400"/>
      <c r="BV555" s="401"/>
      <c r="BW555" s="400"/>
      <c r="BX555" s="401"/>
      <c r="BY555" s="400"/>
      <c r="BZ555" s="401"/>
      <c r="CA555" s="400"/>
      <c r="CB555" s="401"/>
      <c r="CC555" s="400"/>
      <c r="CD555" s="401"/>
      <c r="CE555" s="400"/>
      <c r="CF555" s="401"/>
      <c r="CG555" s="400"/>
      <c r="CH555" s="401"/>
      <c r="CI555" s="400"/>
      <c r="CJ555" s="401"/>
      <c r="CK555" s="400"/>
      <c r="CL555" s="401"/>
      <c r="CM555" s="400"/>
      <c r="CN555" s="401"/>
      <c r="CO555" s="400"/>
      <c r="CP555" s="401"/>
      <c r="CQ555" s="400"/>
      <c r="CR555" s="401"/>
      <c r="CS555" s="400"/>
      <c r="CT555" s="401"/>
      <c r="CU555" s="400"/>
      <c r="CV555" s="401"/>
      <c r="CW555" s="400"/>
      <c r="CX555" s="401"/>
      <c r="CY555" s="400"/>
      <c r="CZ555" s="401"/>
      <c r="DA555" s="400"/>
      <c r="DB555" s="401"/>
      <c r="DC555" s="400"/>
      <c r="DD555" s="401"/>
      <c r="DE555" s="400"/>
      <c r="DF555" s="401"/>
      <c r="DG555" s="400"/>
      <c r="DH555" s="401"/>
      <c r="DI555" s="400"/>
      <c r="DJ555" s="401"/>
      <c r="DK555" s="400"/>
      <c r="DL555" s="401"/>
      <c r="DM555" s="400"/>
      <c r="DN555" s="401"/>
      <c r="DO555" s="400"/>
      <c r="DP555" s="401"/>
      <c r="DQ555" s="400"/>
      <c r="DR555" s="401"/>
      <c r="DS555" s="400"/>
      <c r="DT555" s="401"/>
      <c r="DU555" s="400"/>
      <c r="DV555" s="401"/>
      <c r="DW555" s="400"/>
      <c r="DX555" s="401"/>
      <c r="DY555" s="400"/>
      <c r="DZ555" s="401"/>
      <c r="EA555" s="400"/>
      <c r="EB555" s="401"/>
      <c r="EC555" s="400"/>
      <c r="ED555" s="401"/>
      <c r="EE555" s="400"/>
      <c r="EF555" s="401"/>
      <c r="EG555" s="400"/>
      <c r="EH555" s="401"/>
      <c r="EI555" s="400"/>
      <c r="EJ555" s="447"/>
      <c r="EK555" s="512"/>
      <c r="EL555" s="515"/>
      <c r="EM555" s="450"/>
      <c r="EN555" s="348"/>
      <c r="EO555" s="348"/>
      <c r="EP555" s="179">
        <f t="shared" si="601"/>
        <v>0</v>
      </c>
      <c r="EQ555" s="179">
        <f t="shared" si="602"/>
        <v>0</v>
      </c>
      <c r="ER555" s="179">
        <f t="shared" si="603"/>
        <v>0</v>
      </c>
      <c r="ES555" s="179">
        <f t="shared" si="604"/>
        <v>0</v>
      </c>
      <c r="ET555" s="179">
        <f t="shared" si="605"/>
        <v>0</v>
      </c>
      <c r="EU555" s="179">
        <f t="shared" si="606"/>
        <v>0</v>
      </c>
      <c r="EV555" s="172">
        <f t="shared" si="607"/>
        <v>0</v>
      </c>
      <c r="EW555" s="253"/>
      <c r="EX555" s="254">
        <v>0</v>
      </c>
      <c r="EY555" s="180">
        <v>0</v>
      </c>
      <c r="EZ555" s="255">
        <v>0</v>
      </c>
      <c r="FA555" s="255">
        <v>0</v>
      </c>
      <c r="FB555" s="180">
        <f>SUM(FF555:GI555)/2</f>
        <v>0</v>
      </c>
      <c r="FC555" s="256">
        <f>N555*km*'VALORES TABELA'!$B$13</f>
        <v>0</v>
      </c>
      <c r="FD555" s="250">
        <f t="shared" si="635"/>
        <v>0</v>
      </c>
      <c r="FE555" s="257"/>
      <c r="FF555" s="181">
        <f>((Q555+S555)*Percapita)+((R555+T555)*Cadeirante)</f>
        <v>0</v>
      </c>
      <c r="FG555" s="181">
        <f>((U555+W555)*Percapita/30*FG$4)+((V555+X555)*Cadeirante/30*FG$4)</f>
        <v>0</v>
      </c>
      <c r="FH555" s="181">
        <f>((Y555+AA555)*Percapita/30*FH$4)+((Z555+AB555)*Cadeirante/30*FH$4)</f>
        <v>0</v>
      </c>
      <c r="FI555" s="181">
        <f>((AC555+AE555)*Percapita/30*FI$4)+((AD555+AF555)*Cadeirante/30*FI$4)</f>
        <v>0</v>
      </c>
      <c r="FJ555" s="181">
        <f>((AG555+AI555)*Percapita/30*FJ$4)+((AH555+AJ555)*Cadeirante/30*FJ$4)</f>
        <v>0</v>
      </c>
      <c r="FK555" s="181">
        <f>((AK555+AM555)*Percapita/30*FK$4)+((AL555+AN555)*Cadeirante/30*FK$4)</f>
        <v>0</v>
      </c>
      <c r="FL555" s="181">
        <f>((AO555+AQ555)*Percapita/30*FL$4)+((AP555+AR555)*Cadeirante/30*FL$4)</f>
        <v>0</v>
      </c>
      <c r="FM555" s="181">
        <f>((AS555+AU555)*Percapita/30*FM$4)+((AT555+AV555)*Cadeirante/30*FM$4)</f>
        <v>0</v>
      </c>
      <c r="FN555" s="181">
        <f>((AW555+AY555)*Percapita/30*FN$4)+((AX555+AZ555)*Cadeirante/30*FN$4)</f>
        <v>0</v>
      </c>
      <c r="FO555" s="181">
        <f>((BA555+BC555)*Percapita/30*FO$4)+((BB555+BD555)*Cadeirante/30*FO$4)</f>
        <v>0</v>
      </c>
      <c r="FP555" s="181">
        <f>((BE555+BG555)*Percapita/30*FP$4)+((BF555+BH555)*Cadeirante/30*FP$4)</f>
        <v>0</v>
      </c>
      <c r="FQ555" s="181">
        <f>((BI555+BK555)*Percapita/30*FQ$4)+((BJ555+BL555)*Cadeirante/30*FQ$4)</f>
        <v>0</v>
      </c>
      <c r="FR555" s="181">
        <f>((BM555+BO555)*Percapita/30*FR$4)+((BN555+BP555)*Cadeirante/30*FR$4)</f>
        <v>0</v>
      </c>
      <c r="FS555" s="181">
        <f>((BQ555+BS555)*Percapita/30*FS$4)+((BR555+BT555)*Cadeirante/30*FS$4)</f>
        <v>0</v>
      </c>
      <c r="FT555" s="181">
        <f>((BU555+BW555)*Percapita/30*FT$4)+((BV555+BX555)*Cadeirante/30*FT$4)</f>
        <v>0</v>
      </c>
      <c r="FU555" s="181">
        <f>((BY555+CA555)*Percapita/30*FU$4)+((BZ555+CB555)*Cadeirante/30*FU$4)</f>
        <v>0</v>
      </c>
      <c r="FV555" s="181">
        <f>((CC555+CE555)*Percapita/30*FV$4)+((CD555+CF555)*Cadeirante/30*FV$4)</f>
        <v>0</v>
      </c>
      <c r="FW555" s="181">
        <f>((CG555+CI555)*Percapita/30*FW$4)+((CI555+CK555)*Cadeirante/30*FW$4)</f>
        <v>0</v>
      </c>
      <c r="FX555" s="181">
        <f>((CK555+CM555)*Percapita/30*FX$4)+((CL555+CN555)*Cadeirante/30*FX$4)</f>
        <v>0</v>
      </c>
      <c r="FY555" s="181">
        <f>((CO555+CQ555)*Percapita/30*FY$4)+((CP555+CR555)*Cadeirante/30*FY$4)</f>
        <v>0</v>
      </c>
      <c r="FZ555" s="181">
        <f>((CS555+CU555)*Percapita/30*FZ$4)+((CT555+CV555)*Cadeirante/30*FZ$4)</f>
        <v>0</v>
      </c>
      <c r="GA555" s="181">
        <f>((CW555+CY555)*Percapita/30*GA$4)+((CX555+CZ555)*Cadeirante/30*GA$4)</f>
        <v>0</v>
      </c>
      <c r="GB555" s="181">
        <f>((DA555+DC555)*Percapita/30*GB$4)+((DB555+DD555)*Cadeirante/30*GB$4)</f>
        <v>0</v>
      </c>
      <c r="GC555" s="181">
        <f>((DE555+DG555)*Percapita/30*GC$4)+((DF555+DH555)*Cadeirante/30*GC$4)</f>
        <v>0</v>
      </c>
      <c r="GD555" s="181">
        <f>((DI555+DK555)*Percapita/30*GD$4)+((DJ555+DL555)*Cadeirante/30*GD$4)</f>
        <v>0</v>
      </c>
      <c r="GE555" s="181">
        <f>((DM555+DO555)*Percapita/30*GE$4)+((DN555+DP555)*Cadeirante/30*GE$4)</f>
        <v>0</v>
      </c>
      <c r="GF555" s="181">
        <f>((DQ555+DS555)*Percapita/30*GF$4)+((DR555+DT555)*Cadeirante/30*GF$4)</f>
        <v>0</v>
      </c>
      <c r="GG555" s="181">
        <f>((DU555+DW555)*Percapita/30*GG$4)+((DV555+DX555)*Cadeirante/30*GG$4)</f>
        <v>0</v>
      </c>
      <c r="GH555" s="181">
        <f>((DY555+EA555)*Percapita/30*GH$4)+((DZ555+EB555)*Cadeirante/30*GH$4)</f>
        <v>0</v>
      </c>
      <c r="GI555" s="181">
        <f>((EC555+EE555)*Percapita/30*GI$4)+((ED555+EF555)*Cadeirante/30*GI$4)</f>
        <v>0</v>
      </c>
      <c r="GJ555" s="181">
        <f>((EG555+EI555)*Percapita)+((EH555+EJ555)*Cadeirante)</f>
        <v>0</v>
      </c>
      <c r="GK555" s="258"/>
      <c r="GL555" s="103">
        <f t="shared" si="608"/>
        <v>0</v>
      </c>
      <c r="GM555" s="124"/>
      <c r="GN555" s="182"/>
      <c r="GO555" s="182"/>
      <c r="GP555" s="182"/>
      <c r="GQ555" s="182"/>
      <c r="GR555" s="182"/>
      <c r="GS555" s="182"/>
      <c r="GT555" s="182"/>
      <c r="GU555" s="182"/>
      <c r="GV555" s="182"/>
      <c r="GW555" s="182"/>
      <c r="GX555" s="182"/>
      <c r="GY555" s="182"/>
      <c r="GZ555" s="182"/>
      <c r="HA555" s="182"/>
      <c r="HB555" s="182"/>
      <c r="HC555" s="182"/>
      <c r="HD555" s="182"/>
      <c r="HE555" s="182"/>
      <c r="HF555" s="182"/>
      <c r="HG555" s="182"/>
      <c r="HH555" s="182"/>
      <c r="HI555" s="182"/>
      <c r="HJ555" s="182"/>
      <c r="HK555" s="182"/>
      <c r="HL555" s="182"/>
      <c r="HM555" s="182"/>
      <c r="HN555" s="182"/>
      <c r="HO555" s="182"/>
      <c r="HP555" s="259"/>
      <c r="HQ555" s="64"/>
      <c r="HW555" s="257"/>
      <c r="HY555" s="280">
        <f t="shared" si="636"/>
        <v>0</v>
      </c>
      <c r="HZ555" s="280">
        <f t="shared" si="637"/>
        <v>0</v>
      </c>
      <c r="IA555" s="280">
        <f t="shared" si="638"/>
        <v>0</v>
      </c>
    </row>
    <row r="556" spans="1:237" s="106" customFormat="1" ht="22.5" customHeight="1" x14ac:dyDescent="0.25">
      <c r="A556" t="s">
        <v>3696</v>
      </c>
      <c r="B556" s="522" t="s">
        <v>3697</v>
      </c>
      <c r="C556" s="523">
        <v>1</v>
      </c>
      <c r="D556" s="524" t="s">
        <v>3693</v>
      </c>
      <c r="E556" s="524" t="s">
        <v>3698</v>
      </c>
      <c r="F556" s="525" t="s">
        <v>3224</v>
      </c>
      <c r="G556" s="525" t="s">
        <v>3225</v>
      </c>
      <c r="H556" s="350" t="s">
        <v>1825</v>
      </c>
      <c r="I556" s="351" t="s">
        <v>3699</v>
      </c>
      <c r="J556" s="409" t="s">
        <v>3231</v>
      </c>
      <c r="K556" s="410" t="s">
        <v>3232</v>
      </c>
      <c r="L556" s="329">
        <f>CONTINUA!BV556</f>
        <v>0</v>
      </c>
      <c r="M556" s="329">
        <f>CONTINUA!BW556</f>
        <v>0</v>
      </c>
      <c r="N556" s="895"/>
      <c r="O556" s="896" t="s">
        <v>4048</v>
      </c>
      <c r="P556" s="897" t="s">
        <v>206</v>
      </c>
      <c r="Q556" s="400"/>
      <c r="R556" s="401"/>
      <c r="S556" s="400"/>
      <c r="T556" s="401"/>
      <c r="U556" s="400"/>
      <c r="V556" s="401"/>
      <c r="W556" s="400"/>
      <c r="X556" s="401"/>
      <c r="Y556" s="400"/>
      <c r="Z556" s="401"/>
      <c r="AA556" s="400"/>
      <c r="AB556" s="401"/>
      <c r="AC556" s="400"/>
      <c r="AD556" s="401"/>
      <c r="AE556" s="400"/>
      <c r="AF556" s="401"/>
      <c r="AG556" s="400"/>
      <c r="AH556" s="401"/>
      <c r="AI556" s="400"/>
      <c r="AJ556" s="401"/>
      <c r="AK556" s="400"/>
      <c r="AL556" s="401"/>
      <c r="AM556" s="400"/>
      <c r="AN556" s="401"/>
      <c r="AO556" s="400"/>
      <c r="AP556" s="401"/>
      <c r="AQ556" s="400"/>
      <c r="AR556" s="401"/>
      <c r="AS556" s="400"/>
      <c r="AT556" s="401"/>
      <c r="AU556" s="400"/>
      <c r="AV556" s="401"/>
      <c r="AW556" s="400"/>
      <c r="AX556" s="401"/>
      <c r="AY556" s="400"/>
      <c r="AZ556" s="401"/>
      <c r="BA556" s="400"/>
      <c r="BB556" s="401"/>
      <c r="BC556" s="400"/>
      <c r="BD556" s="401"/>
      <c r="BE556" s="400"/>
      <c r="BF556" s="401"/>
      <c r="BG556" s="400"/>
      <c r="BH556" s="401"/>
      <c r="BI556" s="400"/>
      <c r="BJ556" s="401"/>
      <c r="BK556" s="400"/>
      <c r="BL556" s="401"/>
      <c r="BM556" s="400"/>
      <c r="BN556" s="401"/>
      <c r="BO556" s="400"/>
      <c r="BP556" s="401"/>
      <c r="BQ556" s="400"/>
      <c r="BR556" s="401"/>
      <c r="BS556" s="400"/>
      <c r="BT556" s="401"/>
      <c r="BU556" s="400"/>
      <c r="BV556" s="401"/>
      <c r="BW556" s="400"/>
      <c r="BX556" s="401"/>
      <c r="BY556" s="400"/>
      <c r="BZ556" s="401"/>
      <c r="CA556" s="400"/>
      <c r="CB556" s="401"/>
      <c r="CC556" s="400"/>
      <c r="CD556" s="401"/>
      <c r="CE556" s="400"/>
      <c r="CF556" s="401"/>
      <c r="CG556" s="400"/>
      <c r="CH556" s="401"/>
      <c r="CI556" s="400"/>
      <c r="CJ556" s="401"/>
      <c r="CK556" s="400"/>
      <c r="CL556" s="401"/>
      <c r="CM556" s="400"/>
      <c r="CN556" s="401"/>
      <c r="CO556" s="400"/>
      <c r="CP556" s="401"/>
      <c r="CQ556" s="400"/>
      <c r="CR556" s="401"/>
      <c r="CS556" s="400"/>
      <c r="CT556" s="401"/>
      <c r="CU556" s="400"/>
      <c r="CV556" s="401"/>
      <c r="CW556" s="400"/>
      <c r="CX556" s="401"/>
      <c r="CY556" s="400"/>
      <c r="CZ556" s="401"/>
      <c r="DA556" s="400"/>
      <c r="DB556" s="401"/>
      <c r="DC556" s="400"/>
      <c r="DD556" s="401"/>
      <c r="DE556" s="400"/>
      <c r="DF556" s="401"/>
      <c r="DG556" s="400"/>
      <c r="DH556" s="401"/>
      <c r="DI556" s="400"/>
      <c r="DJ556" s="401"/>
      <c r="DK556" s="400"/>
      <c r="DL556" s="401"/>
      <c r="DM556" s="400"/>
      <c r="DN556" s="401"/>
      <c r="DO556" s="400"/>
      <c r="DP556" s="401"/>
      <c r="DQ556" s="400"/>
      <c r="DR556" s="401"/>
      <c r="DS556" s="400"/>
      <c r="DT556" s="401"/>
      <c r="DU556" s="400"/>
      <c r="DV556" s="401"/>
      <c r="DW556" s="400"/>
      <c r="DX556" s="401"/>
      <c r="DY556" s="400"/>
      <c r="DZ556" s="401"/>
      <c r="EA556" s="400"/>
      <c r="EB556" s="401"/>
      <c r="EC556" s="400"/>
      <c r="ED556" s="401"/>
      <c r="EE556" s="400"/>
      <c r="EF556" s="401"/>
      <c r="EG556" s="400"/>
      <c r="EH556" s="401"/>
      <c r="EI556" s="400"/>
      <c r="EJ556" s="447"/>
      <c r="EK556" s="510"/>
      <c r="EL556" s="513"/>
      <c r="EM556" s="520"/>
      <c r="EN556" s="520"/>
      <c r="EO556" s="520"/>
      <c r="EP556" s="171">
        <f t="shared" si="601"/>
        <v>0</v>
      </c>
      <c r="EQ556" s="171">
        <f t="shared" si="602"/>
        <v>0</v>
      </c>
      <c r="ER556" s="171">
        <f t="shared" si="603"/>
        <v>0</v>
      </c>
      <c r="ES556" s="171">
        <f t="shared" si="604"/>
        <v>0</v>
      </c>
      <c r="ET556" s="171">
        <f t="shared" si="605"/>
        <v>0</v>
      </c>
      <c r="EU556" s="171">
        <f t="shared" si="606"/>
        <v>0</v>
      </c>
      <c r="EV556" s="172">
        <f t="shared" si="607"/>
        <v>0</v>
      </c>
      <c r="EW556" s="367">
        <f>IF(C556=4,IF(MAX(Q556:EJ558)&gt;0,(Especiall/30*(IF(($G556-$F556)=($G$5-$F$5),30,IF(DAY($G556)=31,($G556-$F556),($G556-$F556)+1)))),0),0)</f>
        <v>0</v>
      </c>
      <c r="EX556" s="248">
        <f t="shared" ref="EX556:EX559" si="639">FF556</f>
        <v>17893.730000000003</v>
      </c>
      <c r="EY556" s="174">
        <f>(L556*regular)+(M556*Cadeirantee)</f>
        <v>0</v>
      </c>
      <c r="EZ556" s="249">
        <f>SUMIF(FG556:GJ556,"&gt;0")</f>
        <v>0</v>
      </c>
      <c r="FA556" s="249">
        <f>SUMIF(FG556:GJ556,"&lt;0")+SUMIF(GN556:HP556,"&lt;0")</f>
        <v>0</v>
      </c>
      <c r="FB556" s="174">
        <v>0</v>
      </c>
      <c r="FC556" s="175">
        <f>N556*km*'VALORES TABELA'!$B$13</f>
        <v>0</v>
      </c>
      <c r="FD556" s="250">
        <f>GL556</f>
        <v>0</v>
      </c>
      <c r="FE556" s="176">
        <f>(EW556+EW557+EW558+EW559+EX556+EX557+EX558+EX559+EY556+EY557+EY558+EY559+EY560+EZ556+EZ557+EZ558+EZ559+FA556+FA557+FA558+FA559+FC556+FC557+FC558+FC559+HY556-HZ556-IA556+FD556+FD557+FD558+FD559+FB560)</f>
        <v>18260.050000000003</v>
      </c>
      <c r="FF556" s="177">
        <f>IF(C556=4,SUM(Q556+Q557+Q558+S556+S557+S558)*Percapita/30*FF$4+(R556+R557+R558+T556+T557+T558)*Cadeirante/30*FF$4,IF(C556=3,IF(Q559+S559=10,Fixo/30*FF$4+(Q556+Q557+Q558+S556+S557+S558)*Percapita/30*FF$4+(R559+T559)*Cadeirante/30*FF$4,IF(Q559+S559&lt;=9,(Q559+S559)*Crechee/30*FF$4)+(R559+T559)*Cadeirante/30*FF$4+(Q556+Q557+Q558+S556+S557+S558)*Percapita/30*FF$4)+IF(Q559+S559&gt;=11,Fixo/30*FF$4+(Q559+S559-10)*Crechee/30*FF$4,0),IF(C556=2,IF(R556+R557+R558+R559+T556+T557+T558+T559=1,Cadeirante/30*FF$4,IF(R556+R557+R558+R559+T556+T557+T558+T559=2,Fixo/30*FF$4,IF(R556+R557+R558+R559+T556+T557+T558+T559&gt;2,Fixo/30*FF$4+(R556+R557+R558+R559+T556+T557+T558+T559-2)*Cadeirante/30*FF$4)))+(Q556+Q557+Q558+S556+S557+S558)*Percapita/30*FF$4+(Q559+S559)*Crechee/30*FF$4,IF(C556=1,IF(Q556+Q557+Q558+R556+R557+R558+S556+S557+S558+T556+T557+T558&lt;=15,(Q556+Q557+Q558+S556+S557+S558)*Percapita/30*FF$4,IF(Q556+Q557+Q558+R556+R557+R558+S556+S557+S558+T556+T557+T558&gt;=16,Fixo/30*FF$4+(Q556+Q557+Q558+R556+R557+R558+S556+S557+S558+T556+T557-16)*Percapita/30*FF$4))))))</f>
        <v>17893.730000000003</v>
      </c>
      <c r="FG556" s="177">
        <f>IF(C556=4,SUM(U556+U557+U558+W556+W557+W558)*Percapita/30*FG$4+(V556+V557+V558+X556+X557+X558)*Cadeirante/30*FG$4,IF(C556=3,IF(U559+W559=10,Fixo/30*FG$4+(U556+U557+U558+W556+W557+W558)*Percapita/30*FG$4+(V559+X559)*Cadeirante/30*FG$4,IF(U559+W559&lt;=9,(U559+W559)*Crechee/30*FG$4)+(V559+X559)*Cadeirante/30*FG$4+(U556+U557+U558+W556+W557+W558)*Percapita/30*FG$4)+IF(U559+W559&gt;=11,Fixo/30*FG$4+(U559+W559-10)*Crechee/30*FG$4,0),IF(C556=2,IF(V556+V557+V558+V559+X556+X557+X558+X559=1,Cadeirante/30*FG$4,IF(V556+V557+V558+V559+X556+X557+X558+X559=2,Fixo/30*FG$4,IF(V556+V557+V558+V559+X556+X557+X558+X559&gt;2,Fixo/30*FG$4+(V556+V557+V558+V559+X556+X557+X558+X559-2)*Cadeirante/30*FG$4)))+(U556+U557+U558+W556+W557+W558)*Percapita/30*FG$4+(U559+W559)*Crechee/30*FG$4,IF(C556=1,IF(U556+U557+U558+V556+V557+V558+W556+W557+W558+X556+X557+X558&lt;=15,(U556+U557+U558+W556+W557+W558)*Percapita/30*FG$4,IF(U556+U557+U558+V556+V557+V558+W556+W557+W558+X556+X557+X558&gt;=16,Fixo/30*FG$4+(U556+U557+U558+V556+V557+V558+W556+W557+W558+X556+X557-16)*Percapita/30*FG$4))))))</f>
        <v>0</v>
      </c>
      <c r="FH556" s="177">
        <f>IF(C556=4,SUM(Y556+Y557+Y558+AA556+AA557+AA558)*Percapita/30*FH$4+(Z556+Z557+Z558+AB556+AB557+AB558)*Cadeirante/30*FH$4,IF(C556=3,IF(Y559+AA559=10,Fixo/30*FH$4+(Y556+Y557+Y558+AA556+AA557+AA558)*Percapita/30*FH$4+(Z559+AB559)*Cadeirante/30*FH$4,IF(Y559+AA559&lt;=9,(Y559+AA559)*Crechee/30*FH$4)+(Z559+AB559)*Cadeirante/30*FH$4+(Y556+Y557+Y558+AA556+AA557+AA558)*Percapita/30*FH$4)+IF(Y559+AA559&gt;=11,Fixo/30*FH$4+(Y559+AA559-10)*Crechee/30*FH$4,0),IF(C556=2,IF(Z556+Z557+Z558+Z559+AB556+AB557+AB558+AB559=1,Cadeirante/30*FH$4,IF(Z556+Z557+Z558+Z559+AB556+AB557+AB558+AB559=2,Fixo/30*FH$4,IF(Z556+Z557+Z558+Z559+AB556+AB557+AB558+AB559&gt;2,Fixo/30*FH$4+(Z556+Z557+Z558+Z559+AB556+AB557+AB558+AB559-2)*Cadeirante/30*FH$4)))+(Y556+Y557+Y558+AA556+AA557+AA558)*Percapita/30*FH$4+(Y559+AA559)*Crechee/30*FH$4,IF(C556=1,IF(Y556+Y557+Y558+Z556+Z557+Z558+AA556+AA557+AA558+AB556+AB557+AB558&lt;=15,(Y556+Y557+Y558+AA556+AA557+AA558)*Percapita/30*FH$4,IF(Y556+Y557+Y558+Z556+Z557+Z558+AA556+AA557+AA558+AB556+AB557+AB558&gt;=16,Fixo/30*FH$4+(Y556+Y557+Y558+Z556+Z557+Z558+AA556+AA557+AA558+AB556+AB557-16)*Percapita/30*FH$4))))))</f>
        <v>0</v>
      </c>
      <c r="FI556" s="177">
        <f>IF(C556=4,SUM(AC556+AC557+AC558+AE556+AE557+AE558)*Percapita/30*FI$4+(AD556+AD557+AD558+AF556+AF557+AF558)*Cadeirante/30*FI$4,IF(C556=3,IF(AC559+AE559=10,Fixo/30*FI$4+(AC556+AC557+AC558+AE556+AE557+AE558)*Percapita/30*FI$4+(AD559+AF559)*Cadeirante/30*FI$4,IF(AC559+AE559&lt;=9,(AC559+AE559)*Crechee/30*FI$4)+(AD559+AF559)*Cadeirante/30*FI$4+(AC556+AC557+AC558+AE556+AE557+AE558)*Percapita/30*FI$4)+IF(AC559+AE559&gt;=11,Fixo/30*FI$4+(AC559+AE559-10)*Crechee/30*FI$4,0),IF(C556=2,IF(AD556+AD557+AD558+AD559+AF556+AF557+AF558+AF559=1,Cadeirante/30*FI$4,IF(AD556+AD557+AD558+AD559+AF556+AF557+AF558+AF559=2,Fixo/30*FI$4,IF(AD556+AD557+AD558+AD559+AF556+AF557+AF558+AF559&gt;2,Fixo/30*FI$4+(AD556+AD557+AD558+AD559+AF556+AF557+AF558+AF559-2)*Cadeirante/30*FI$4)))+(AC556+AC557+AC558+AE556+AE557+AE558)*Percapita/30*FI$4+(AC559+AE559)*Crechee/30*FI$4,IF(C556=1,IF(AC556+AC557+AC558+AD556+AD557+AD558+AE556+AE557+AE558+AF556+AF557+AF558&lt;=15,(AC556+AC557+AC558+AE556+AE557+AE558)*Percapita/30*FI$4,IF(AC556+AC557+AC558+AD556+AD557+AD558+AE556+AE557+AE558+AF556+AF557+AF558&gt;=16,Fixo/30*FI$4+(AC556+AC557+AC558+AD556+AD557+AD558+AE556+AE557+AE558+AF556+AF557-16)*Percapita/30*FI$4))))))</f>
        <v>0</v>
      </c>
      <c r="FJ556" s="177">
        <f>IF(C556=4,SUM(AG556+AG557+AG558+AI556+AI557+AI558)*Percapita/30*FJ$4+(AH556+AH557+AH558+AJ556+AJ557+AJ558)*Cadeirante/30*FJ$4,IF(C556=3,IF(AG559+AI559=10,Fixo/30*FJ$4+(AG556+AG557+AG558+AI556+AI557+AI558)*Percapita/30*FJ$4+(AH559+AJ559)*Cadeirante/30*FJ$4,IF(AG559+AI559&lt;=9,(AG559+AI559)*Crechee/30*FJ$4)+(AH559+AJ559)*Cadeirante/30*FJ$4+(AG556+AG557+AG558+AI556+AI557+AI558)*Percapita/30*FJ$4)+IF(AG559+AI559&gt;=11,Fixo/30*FJ$4+(AG559+AI559-10)*Crechee/30*FJ$4,0),IF(C556=2,IF(AH556+AH557+AH558+AH559+AJ556+AJ557+AJ558+AJ559=1,Cadeirante/30*FJ$4,IF(AH556+AH557+AH558+AH559+AJ556+AJ557+AJ558+AJ559=2,Fixo/30*FJ$4,IF(AH556+AH557+AH558+AH559+AJ556+AJ557+AJ558+AJ559&gt;2,Fixo/30*FJ$4+(AH556+AH557+AH558+AH559+AJ556+AJ557+AJ558+AJ559-2)*Cadeirante/30*FJ$4)))+(AG556+AG557+AG558+AI556+AI557+AI558)*Percapita/30*FJ$4+(AG559+AI559)*Crechee/30*FJ$4,IF(C556=1,IF(AG556+AG557+AG558+AH556+AH557+AH558+AI556+AI557+AI558+AJ556+AJ557+AJ558&lt;=15,(AG556+AG557+AG558+AI556+AI557+AI558)*Percapita/30*FJ$4,IF(AG556+AG557+AG558+AH556+AH557+AH558+AI556+AI557+AI558+AJ556+AJ557+AJ558&gt;=16,Fixo/30*FJ$4+(AG556+AG557+AG558+AH556+AH557+AH558+AI556+AI557+AI558+AJ556+AJ557-16)*Percapita/30*FJ$4))))))</f>
        <v>0</v>
      </c>
      <c r="FK556" s="177">
        <f>IF(C556=4,SUM(AK556+AK557+AK558+AM556+AM557+AM558)*Percapita/30*FK$4+(AL556+AL557+AL558+AN556+AN557+AN558)*Cadeirante/30*FK$4,IF(C556=3,IF(AK559+AM559=10,Fixo/30*FK$4+(AK556+AK557+AK558+AM556+AM557+AM558)*Percapita/30*FK$4+(AL559+AN559)*Cadeirante/30*FK$4,IF(AK559+AM559&lt;=9,(AK559+AM559)*Crechee/30*FK$4)+(AL559+AN559)*Cadeirante/30*FK$4+(AK556+AK557+AK558+AM556+AM557+AM558)*Percapita/30*FK$4)+IF(AK559+AM559&gt;=11,Fixo/30*FK$4+(AK559+AM559-10)*Crechee/30*FK$4,0),IF(C556=2,IF(AL556+AL557+AL558+AL559+AN556+AN557+AN558+AN559=1,Cadeirante/30*FK$4,IF(AL556+AL557+AL558+AL559+AN556+AN557+AN558+AN559=2,Fixo/30*FK$4,IF(AL556+AL557+AL558+AL559+AN556+AN557+AN558+AN559&gt;2,Fixo/30*FK$4+(AL556+AL557+AL558+AL559+AN556+AN557+AN558+AN559-2)*Cadeirante/30*FK$4)))+(AK556+AK557+AK558+AM556+AM557+AM558)*Percapita/30*FK$4+(AK559+AM559)*Crechee/30*FK$4,IF(C556=1,IF(AK556+AK557+AK558+AL556+AL557+AL558+AM556+AM557+AM558+AN556+AN557+AN558&lt;=15,(AK556+AK557+AK558+AM556+AM557+AM558)*Percapita/30*FK$4,IF(AK556+AK557+AK558+AL556+AL557+AL558+AM556+AM557+AM558+AN556+AN557+AN558&gt;=16,Fixo/30*FK$4+(AK556+AK557+AK558+AL556+AL557+AL558+AM556+AM557+AM558+AN556+AN557-16)*Percapita/30*FK$4))))))</f>
        <v>0</v>
      </c>
      <c r="FL556" s="177">
        <f>IF(C556=4,SUM(AO556+AO557+AO558+AQ556+AQ557+AQ558)*Percapita/30*FL$4+(AP556+AP557+AP558+AR556+AR557+AR558)*Cadeirante/30*FL$4,IF(C556=3,IF(AO559+AQ559=10,Fixo/30*FL$4+(AO556+AO557+AO558+AQ556+AQ557+AQ558)*Percapita/30*FL$4+(AP559+AR559)*Cadeirante/30*FL$4,IF(AO559+AQ559&lt;=9,(AO559+AQ559)*Crechee/30*FL$4)+(AP559+AR559)*Cadeirante/30*FL$4+(AO556+AO557+AO558+AQ556+AQ557+AQ558)*Percapita/30*FL$4)+IF(AO559+AQ559&gt;=11,Fixo/30*FL$4+(AO559+AQ559-10)*Crechee/30*FL$4,0),IF(C556=2,IF(AP556+AP557+AP558+AP559+AR556+AR557+AR558+AR559=1,Cadeirante/30*FL$4,IF(AP556+AP557+AP558+AP559+AR556+AR557+AR558+AR559=2,Fixo/30*FL$4,IF(AP556+AP557+AP558+AP559+AR556+AR557+AR558+AR559&gt;2,Fixo/30*FL$4+(AP556+AP557+AP558+AP559+AR556+AR557+AR558+AR559-2)*Cadeirante/30*FL$4)))+(AO556+AO557+AO558+AQ556+AQ557+AQ558)*Percapita/30*FL$4+(AO559+AQ559)*Crechee/30*FL$4,IF(C556=1,IF(AO556+AO557+AO558+AP556+AP557+AP558+AQ556+AQ557+AQ558+AR556+AR557+AR558&lt;=15,(AO556+AO557+AO558+AQ556+AQ557+AQ558)*Percapita/30*FL$4,IF(AO556+AO557+AO558+AP556+AP557+AP558+AQ556+AQ557+AQ558+AR556+AR557+AR558&gt;=16,Fixo/30*FL$4+(AO556+AO557+AO558+AP556+AP557+AP558+AQ556+AQ557+AQ558+AR556+AR557-16)*Percapita/30*FL$4))))))</f>
        <v>0</v>
      </c>
      <c r="FM556" s="177">
        <f>IF(C556=4,SUM(AS556+AS557+AS558+AU556+AU557+AU558)*Percapita/30*FM$4+(AT556+AT557+AT558+AV556+AV557+AV558)*Cadeirante/30*FM$4,IF(C556=3,IF(AS559+AU559=10,Fixo/30*FM$4+(AS556+AS557+AS558+AU556+AU557+AU558)*Percapita/30*FM$4+(AT559+AV559)*Cadeirante/30*FM$4,IF(AS559+AU559&lt;=9,(AS559+AU559)*Crechee/30*FM$4)+(AT559+AV559)*Cadeirante/30*FM$4+(AS556+AS557+AS558+AU556+AU557+AU558)*Percapita/30*FM$4)+IF(AS559+AU559&gt;=11,Fixo/30*FM$4+(AS559+AU559-10)*Crechee/30*FM$4,0),IF(C556=2,IF(AT556+AT557+AT558+AT559+AV556+AV557+AV558+AV559=1,Cadeirante/30*FM$4,IF(AT556+AT557+AT558+AT559+AV556+AV557+AV558+AV559=2,Fixo/30*FM$4,IF(AT556+AT557+AT558+AT559+AV556+AV557+AV558+AV559&gt;2,Fixo/30*FM$4+(AT556+AT557+AT558+AT559+AV556+AV557+AV558+AV559-2)*Cadeirante/30*FM$4)))+(AS556+AS557+AS558+AU556+AU557+AU558)*Percapita/30*FM$4+(AS559+AU559)*Crechee/30*FM$4,IF(C556=1,IF(AS556+AS557+AS558+AT556+AT557+AT558+AU556+AU557+AU558+AV556+AV557+AV558&lt;=15,(AS556+AS557+AS558+AU556+AU557+AU558)*Percapita/30*FM$4,IF(AS556+AS557+AS558+AT556+AT557+AT558+AU556+AU557+AU558+AV556+AV557+AV558&gt;=16,Fixo/30*FM$4+(AS556+AS557+AS558+AT556+AT557+AT558+AU556+AU557+AU558+AV556+AV557-16)*Percapita/30*FM$4))))))</f>
        <v>0</v>
      </c>
      <c r="FN556" s="177">
        <f>IF(C556=4,SUM(AW556+AW557+AW558+AY556+AY557+AY558)*Percapita/30*FN$4+(AX556+AX557+AX558+AZ556+AZ557+AZ558)*Cadeirante/30*FN$4,IF(C556=3,IF(AW559+AY559=10,Fixo/30*FN$4+(AW556+AW557+AW558+AY556+AY557+AY558)*Percapita/30*FN$4+(AX559+AZ559)*Cadeirante/30*FN$4,IF(AW559+AY559&lt;=9,(AW559+AY559)*Crechee/30*FN$4)+(AX559+AZ559)*Cadeirante/30*FN$4+(AW556+AW557+AW558+AY556+AY557+AY558)*Percapita/30*FN$4)+IF(AW559+AY559&gt;=11,Fixo/30*FN$4+(AW559+AY559-10)*Crechee/30*FN$4,0),IF(C556=2,IF(AX556+AX557+AX558+AX559+AZ556+AZ557+AZ558+AZ559=1,Cadeirante/30*FN$4,IF(AX556+AX557+AX558+AX559+AZ556+AZ557+AZ558+AZ559=2,Fixo/30*FN$4,IF(AX556+AX557+AX558+AX559+AZ556+AZ557+AZ558+AZ559&gt;2,Fixo/30*FN$4+(AX556+AX557+AX558+AX559+AZ556+AZ557+AZ558+AZ559-2)*Cadeirante/30*FN$4)))+(AW556+AW557+AW558+AY556+AY557+AY558)*Percapita/30*FN$4+(AW559+AY559)*Crechee/30*FN$4,IF(C556=1,IF(AW556+AW557+AW558+AX556+AX557+AX558+AY556+AY557+AY558+AZ556+AZ557+AZ558&lt;=15,(AW556+AW557+AW558+AY556+AY557+AY558)*Percapita/30*FN$4,IF(AW556+AW557+AW558+AX556+AX557+AX558+AY556+AY557+AY558+AZ556+AZ557+AZ558&gt;=16,Fixo/30*FN$4+(AW556+AW557+AW558+AX556+AX557+AX558+AY556+AY557+AY558+AZ556+AZ557-16)*Percapita/30*FN$4))))))</f>
        <v>0</v>
      </c>
      <c r="FO556" s="177">
        <f>IF(C556=4,SUM(BA556+BA557+BA558+BC556+BC557+BC558)*Percapita/30*FO$4+(BB556+BB557+BB558+BD556+BD557+BD558)*Cadeirante/30*FO$4,IF(C556=3,IF(BA559+BC559=10,Fixo/30*FO$4+(BA556+BA557+BA558+BC556+BC557+BC558)*Percapita/30*FO$4+(BB559+BD559)*Cadeirante/30*FO$4,IF(BA559+BC559&lt;=9,(BA559+BC559)*Crechee/30*FO$4)+(BB559+BD559)*Cadeirante/30*FO$4+(BA556+BA557+BA558+BC556+BC557+BC558)*Percapita/30*FO$4)+IF(BA559+BC559&gt;=11,Fixo/30*FO$4+(BA559+BC559-10)*Crechee/30*FO$4,0),IF(C556=2,IF(BB556+BB557+BB558+BB559+BD556+BD557+BD558+BD559=1,Cadeirante/30*FO$4,IF(BB556+BB557+BB558+BB559+BD556+BD557+BD558+BD559=2,Fixo/30*FO$4,IF(BB556+BB557+BB558+BB559+BD556+BD557+BD558+BD559&gt;2,Fixo/30*FO$4+(BB556+BB557+BB558+BB559+BD556+BD557+BD558+BD559-2)*Cadeirante/30*FO$4)))+(BA556+BA557+BA558+BC556+BC557+BC558)*Percapita/30*FO$4+(BA559+BC559)*Crechee/30*FO$4,IF(C556=1,IF(BA556+BA557+BA558+BB556+BB557+BB558+BC556+BC557+BC558+BD556+BD557+BD558&lt;=15,(BA556+BA557+BA558+BC556+BC557+BC558)*Percapita/30*FO$4,IF(BA556+BA557+BA558+BB556+BB557+BB558+BC556+BC557+BC558+BD556+BD557+BD558&gt;=16,Fixo/30*FO$4+(BA556+BA557+BA558+BB556+BB557+BB558+BC556+BC557+BC558+BD556+BD557-16)*Percapita/30*FO$4))))))</f>
        <v>0</v>
      </c>
      <c r="FP556" s="177">
        <f>IF(C556=4,SUM(BE556+BE557+BE558+BG556+BG557+BG558)*Percapita/30*FP$4+(BF556+BF557+BF558+BH556+BH557+BH558)*Cadeirante/30*FP$4,IF(C556=3,IF(BE559+BG559=10,Fixo/30*FP$4+(BE556+BE557+BE558+BG556+BG557+BG558)*Percapita/30*FP$4+(BF559+BH559)*Cadeirante/30*FP$4,IF(BE559+BG559&lt;=9,(BE559+BG559)*Crechee/30*FP$4)+(BF559+BH559)*Cadeirante/30*FP$4+(BE556+BE557+BE558+BG556+BG557+BG558)*Percapita/30*FP$4)+IF(BE559+BG559&gt;=11,Fixo/30*FP$4+(BE559+BG559-10)*Crechee/30*FP$4,0),IF(C556=2,IF(BF556+BF557+BF558+BF559+BH556+BH557+BH558+BH559=1,Cadeirante/30*FP$4,IF(BF556+BF557+BF558+BF559+BH556+BH557+BH558+BH559=2,Fixo/30*FP$4,IF(BF556+BF557+BF558+BF559+BH556+BH557+BH558+BH559&gt;2,Fixo/30*FP$4+(BF556+BF557+BF558+BF559+BH556+BH557+BH558+BH559-2)*Cadeirante/30*FP$4)))+(BE556+BE557+BE558+BG556+BG557+BG558)*Percapita/30*FP$4+(BE559+BG559)*Crechee/30*FP$4,IF(C556=1,IF(BE556+BE557+BE558+BF556+BF557+BF558+BG556+BG557+BG558+BH556+BH557+BH558&lt;=15,(BE556+BE557+BE558+BG556+BG557+BG558)*Percapita/30*FP$4,IF(BE556+BE557+BE558+BF556+BF557+BF558+BG556+BG557+BG558+BH556+BH557+BH558&gt;=16,Fixo/30*FP$4+(BE556+BE557+BE558+BF556+BF557+BF558+BG556+BG557+BG558+BH556+BH557-16)*Percapita/30*FP$4))))))</f>
        <v>0</v>
      </c>
      <c r="FQ556" s="177">
        <f>IF(C556=4,SUM(BI556+BI557+BI558+BK556+BK557+BK558)*Percapita/30*FQ$4+(BJ556+BJ557+BJ558+BL556+BL557+BL558)*Cadeirante/30*FQ$4,IF(C556=3,IF(BI559+BK559=10,Fixo/30*FQ$4+(BI556+BI557+BI558+BK556+BK557+BK558)*Percapita/30*FQ$4+(BJ559+BL559)*Cadeirante/30*FQ$4,IF(BI559+BK559&lt;=9,(BI559+BK559)*Crechee/30*FQ$4)+(BJ559+BL559)*Cadeirante/30*FQ$4+(BI556+BI557+BI558+BK556+BK557+BK558)*Percapita/30*FQ$4)+IF(BI559+BK559&gt;=11,Fixo/30*FQ$4+(BI559+BK559-10)*Crechee/30*FQ$4,0),IF(C556=2,IF(BJ556+BJ557+BJ558+BJ559+BL556+BL557+BL558+BL559=1,Cadeirante/30*FQ$4,IF(BJ556+BJ557+BJ558+BJ559+BL556+BL557+BL558+BL559=2,Fixo/30*FQ$4,IF(BJ556+BJ557+BJ558+BJ559+BL556+BL557+BL558+BL559&gt;2,Fixo/30*FQ$4+(BJ556+BJ557+BJ558+BJ559+BL556+BL557+BL558+BL559-2)*Cadeirante/30*FQ$4)))+(BI556+BI557+BI558+BK556+BK557+BK558)*Percapita/30*FQ$4+(BI559+BK559)*Crechee/30*FQ$4,IF(C556=1,IF(BI556+BI557+BI558+BJ556+BJ557+BJ558+BK556+BK557+BK558+BL556+BL557+BL558&lt;=15,(BI556+BI557+BI558+BK556+BK557+BK558)*Percapita/30*FQ$4,IF(BI556+BI557+BI558+BJ556+BJ557+BJ558+BK556+BK557+BK558+BL556+BL557+BL558&gt;=16,Fixo/30*FQ$4+(BI556+BI557+BI558+BJ556+BJ557+BJ558+BK556+BK557+BK558+BL556+BL557-16)*Percapita/30*FQ$4))))))</f>
        <v>0</v>
      </c>
      <c r="FR556" s="177">
        <f>IF(C556=4,SUM(BM556+BM557+BM558+BO556+BO557+BO558)*Percapita/30*FR$4+(BN556+BN557+BN558+BP556+BP557+BP558)*Cadeirante/30*FR$4,IF(C556=3,IF(BM559+BO559=10,Fixo/30*FR$4+(BM556+BM557+BM558+BO556+BO557+BO558)*Percapita/30*FR$4+(BN559+BP559)*Cadeirante/30*FR$4,IF(BM559+BO559&lt;=9,(BM559+BO559)*Crechee/30*FR$4)+(BN559+BP559)*Cadeirante/30*FR$4+(BM556+BM557+BM558+BO556+BO557+BO558)*Percapita/30*FR$4)+IF(BM559+BO559&gt;=11,Fixo/30*FR$4+(BM559+BO559-10)*Crechee/30*FR$4,0),IF(C556=2,IF(BN556+BN557+BN558+BN559+BP556+BP557+BP558+BP559=1,Cadeirante/30*FR$4,IF(BN556+BN557+BN558+BN559+BP556+BP557+BP558+BP559=2,Fixo/30*FR$4,IF(BN556+BN557+BN558+BN559+BP556+BP557+BP558+BP559&gt;2,Fixo/30*FR$4+(BN556+BN557+BN558+BN559+BP556+BP557+BP558+BP559-2)*Cadeirante/30*FR$4)))+(BM556+BM557+BM558+BO556+BO557+BO558)*Percapita/30*FR$4+(BM559+BO559)*Crechee/30*FR$4,IF(C556=1,IF(BM556+BM557+BM558+BN556+BN557+BN558+BO556+BO557+BO558+BP556+BP557+BP558&lt;=15,(BM556+BM557+BM558+BO556+BO557+BO558)*Percapita/30*FR$4,IF(BM556+BM557+BM558+BN556+BN557+BN558+BO556+BO557+BO558+BP556+BP557+BP558&gt;=16,Fixo/30*FR$4+(BM556+BM557+BM558+BN556+BN557+BN558+BO556+BO557+BO558+BP556+BP557-16)*Percapita/30*FR$4))))))</f>
        <v>0</v>
      </c>
      <c r="FS556" s="177">
        <f>IF(C556=4,SUM(BQ556+BQ557+BQ558+BS556+BS557+BS558)*Percapita/30*FS$4+(BR556+BR557+BR558+BT556+BT557+BT558)*Cadeirante/30*FS$4,IF(C556=3,IF(BQ559+BS559=10,Fixo/30*FS$4+(BQ556+BQ557+BQ558+BS556+BS557+BS558)*Percapita/30*FS$4+(BR559+BT559)*Cadeirante/30*FS$4,IF(BQ559+BS559&lt;=9,(BQ559+BS559)*Crechee/30*FS$4)+(BR559+BT559)*Cadeirante/30*FS$4+(BQ556+BQ557+BQ558+BS556+BS557+BS558)*Percapita/30*FS$4)+IF(BQ559+BS559&gt;=11,Fixo/30*FS$4+(BQ559+BS559-10)*Crechee/30*FS$4,0),IF(C556=2,IF(BR556+BR557+BR558+BR559+BT556+BT557+BT558+BT559=1,Cadeirante/30*FS$4,IF(BR556+BR557+BR558+BR559+BT556+BT557+BT558+BT559=2,Fixo/30*FS$4,IF(BR556+BR557+BR558+BR559+BT556+BT557+BT558+BT559&gt;2,Fixo/30*FS$4+(BR556+BR557+BR558+BR559+BT556+BT557+BT558+BT559-2)*Cadeirante/30*FS$4)))+(BQ556+BQ557+BQ558+BS556+BS557+BS558)*Percapita/30*FS$4+(BQ559+BS559)*Crechee/30*FS$4,IF(C556=1,IF(BQ556+BQ557+BQ558+BR556+BR557+BR558+BS556+BS557+BS558+BT556+BT557+BT558&lt;=15,(BQ556+BQ557+BQ558+BS556+BS557+BS558)*Percapita/30*FS$4,IF(BQ556+BQ557+BQ558+BR556+BR557+BR558+BS556+BS557+BS558+BT556+BT557+BT558&gt;=16,Fixo/30*FS$4+(BQ556+BQ557+BQ558+BR556+BR557+BR558+BS556+BS557+BS558+BT556+BT557-16)*Percapita/30*FS$4))))))</f>
        <v>0</v>
      </c>
      <c r="FT556" s="177">
        <f>IF(C556=4,SUM(BU556+BU557+BU558+BW556+BW557+BW558)*Percapita/30*FT$4+(BV556+BV557+BV558+BX556+BX557+BX558)*Cadeirante/30*FT$4,IF(C556=3,IF(BU559+BW559=10,Fixo/30*FT$4+(BU556+BU557+BU558+BW556+BW557+BW558)*Percapita/30*FT$4+(BV559+BX559)*Cadeirante/30*FT$4,IF(BU559+BW559&lt;=9,(BU559+BW559)*Crechee/30*FT$4)+(BV559+BX559)*Cadeirante/30*FT$4+(BU556+BU557+BU558+BW556+BW557+BW558)*Percapita/30*FT$4)+IF(BU559+BW559&gt;=11,Fixo/30*FT$4+(BU559+BW559-10)*Crechee/30*FT$4,0),IF(C556=2,IF(BV556+BV557+BV558+BV559+BX556+BX557+BX558+BX559=1,Cadeirante/30*FT$4,IF(BV556+BV557+BV558+BV559+BX556+BX557+BX558+BX559=2,Fixo/30*FT$4,IF(BV556+BV557+BV558+BV559+BX556+BX557+BX558+BX559&gt;2,Fixo/30*FT$4+(BV556+BV557+BV558+BV559+BX556+BX557+BX558+BX559-2)*Cadeirante/30*FT$4)))+(BU556+BU557+BU558+BW556+BW557+BW558)*Percapita/30*FT$4+(BU559+BW559)*Crechee/30*FT$4,IF(C556=1,IF(BU556+BU557+BU558+BV556+BV557+BV558+BW556+BW557+BW558+BX556+BX557+BX558&lt;=15,(BU556+BU557+BU558+BW556+BW557+BW558)*Percapita/30*FT$4,IF(BU556+BU557+BU558+BV556+BV557+BV558+BW556+BW557+BW558+BX556+BX557+BX558&gt;=16,Fixo/30*FT$4+(BU556+BU557+BU558+BV556+BV557+BV558+BW556+BW557+BW558+BX556+BX557-16)*Percapita/30*FT$4))))))</f>
        <v>0</v>
      </c>
      <c r="FU556" s="177">
        <f>IF(C556=4,SUM(BY556+BY557+BY558+CA556+CA557+CA558)*Percapita/30*FU$4+(BZ556+BZ557+BZ558+CB556+CB557+CB558)*Cadeirante/30*FU$4,IF(C556=3,IF(BY559+CA559=10,Fixo/30*FU$4+(BY556+BY557+BY558+CA556+CA557+CA558)*Percapita/30*FU$4+(BZ559+CB559)*Cadeirante/30*FU$4,IF(BY559+CA559&lt;=9,(BY559+CA559)*Crechee/30*FU$4)+(BZ559+CB559)*Cadeirante/30*FU$4+(BY556+BY557+BY558+CA556+CA557+CA558)*Percapita/30*FU$4)+IF(BY559+CA559&gt;=11,Fixo/30*FU$4+(BY559+CA559-10)*Crechee/30*FU$4,0),IF(C556=2,IF(BZ556+BZ557+BZ558+BZ559+CB556+CB557+CB558+CB559=1,Cadeirante/30*FU$4,IF(BZ556+BZ557+BZ558+BZ559+CB556+CB557+CB558+CB559=2,Fixo/30*FU$4,IF(BZ556+BZ557+BZ558+BZ559+CB556+CB557+CB558+CB559&gt;2,Fixo/30*FU$4+(BZ556+BZ557+BZ558+BZ559+CB556+CB557+CB558+CB559-2)*Cadeirante/30*FU$4)))+(BY556+BY557+BY558+CA556+CA557+CA558)*Percapita/30*FU$4+(BY559+CA559)*Crechee/30*FU$4,IF(C556=1,IF(BY556+BY557+BY558+BZ556+BZ557+BZ558+CA556+CA557+CA558+CB556+CB557+CB558&lt;=15,(BY556+BY557+BY558+CA556+CA557+CA558)*Percapita/30*FU$4,IF(BY556+BY557+BY558+BZ556+BZ557+BZ558+CA556+CA557+CA558+CB556+CB557+CB558&gt;=16,Fixo/30*FU$4+(BY556+BY557+BY558+BZ556+BZ557+BZ558+CA556+CA557+CA558+CB556+CB557-16)*Percapita/30*FU$4))))))</f>
        <v>0</v>
      </c>
      <c r="FV556" s="177">
        <f>IF(C556=4,SUM(CC556+CC557+CC558+CE556+CE557+CE558)*Percapita/30*FV$4+(CD556+CD557+CD558+CF556+CF557+CF558)*Cadeirante/30*FV$4,IF(C556=3,IF(CC559+CE559=10,Fixo/30*FV$4+(CC556+CC557+CC558+CE556+CE557+CE558)*Percapita/30*FV$4+(CD559+CF559)*Cadeirante/30*FV$4,IF(CC559+CE559&lt;=9,(CC559+CE559)*Crechee/30*FV$4)+(CD559+CF559)*Cadeirante/30*FV$4+(CC556+CC557+CC558+CE556+CE557+CE558)*Percapita/30*FV$4)+IF(CC559+CE559&gt;=11,Fixo/30*FV$4+(CC559+CE559-10)*Crechee/30*FV$4,0),IF(C556=2,IF(CD556+CD557+CD558+CD559+CF556+CF557+CF558+CF559=1,Cadeirante/30*FV$4,IF(CD556+CD557+CD558+CD559+CF556+CF557+CF558+CF559=2,Fixo/30*FV$4,IF(CD556+CD557+CD558+CD559+CF556+CF557+CF558+CF559&gt;2,Fixo/30*FV$4+(CD556+CD557+CD558+CD559+CF556+CF557+CF558+CF559-2)*Cadeirante/30*FV$4)))+(CC556+CC557+CC558+CE556+CE557+CE558)*Percapita/30*FV$4+(CC559+CE559)*Crechee/30*FV$4,IF(C556=1,IF(CC556+CC557+CC558+CD556+CD557+CD558+CE556+CE557+CE558+CF556+CF557+CF558&lt;=15,(CC556+CC557+CC558+CE556+CE557+CE558)*Percapita/30*FV$4,IF(CC556+CC557+CC558+CD556+CD557+CD558+CE556+CE557+CE558+CF556+CF557+CF558&gt;=16,Fixo/30*FV$4+(CC556+CC557+CC558+CD556+CD557+CD558+CE556+CE557+CE558+CF556+CF557-16)*Percapita/30*FV$4))))))</f>
        <v>0</v>
      </c>
      <c r="FW556" s="177">
        <f>IF(C556=4,SUM(CG556+CG557+CG558+CI556+CI557+CI558)*Percapita/30*FW$4+(CH556+CH557+CH558+CJ556+CJ557+CJ558)*Cadeirante/30*FW$4,IF(C556=3,IF(CG559+CI559=10,Fixo/30*FW$4+(CG556+CG557+CG558+CI556+CI557+CI558)*Percapita/30*FW$4+(CH559+CJ559)*Cadeirante/30*FW$4,IF(CG559+CI559&lt;=9,(CG559+CI559)*Crechee/30*FW$4)+(CH559+CJ559)*Cadeirante/30*FW$4+(CG556+CG557+CG558+CI556+CI557+CI558)*Percapita/30*FW$4)+IF(CG559+CI559&gt;=11,Fixo/30*FW$4+(CG559+CI559-10)*Crechee/30*FW$4,0),IF(C556=2,IF(CH556+CH557+CH558+CH559+CJ556+CJ557+CJ558+CJ559=1,Cadeirante/30*FW$4,IF(CH556+CH557+CH558+CH559+CJ556+CJ557+CJ558+CJ559=2,Fixo/30*FW$4,IF(CH556+CH557+CH558+CH559+CJ556+CJ557+CJ558+CJ559&gt;2,Fixo/30*FW$4+(CH556+CH557+CH558+CH559+CJ556+CJ557+CJ558+CJ559-2)*Cadeirante/30*FW$4)))+(CG556+CG557+CG558+CI556+CI557+CI558)*Percapita/30*FW$4+(CG559+CI559)*Crechee/30*FW$4,IF(C556=1,IF(CG556+CG557+CG558+CH556+CH557+CH558+CI556+CI557+CI558+CJ556+CJ557+CJ558&lt;=15,(CG556+CG557+CG558+CI556+CI557+CI558)*Percapita/30*FW$4,IF(CG556+CG557+CG558+CH556+CH557+CH558+CI556+CI557+CI558+CJ556+CJ557+CJ558&gt;=16,Fixo/30*FW$4+(CG556+CG557+CG558+CH556+CH557+CH558+CI556+CI557+CI558+CJ556+CJ557-16)*Percapita/30*FW$4))))))</f>
        <v>0</v>
      </c>
      <c r="FX556" s="177">
        <f>IF(C556=4,SUM(CK556+CK557+CK558+CM556+CM557+CM558)*Percapita/30*FX$4+(CL556+CL557+CL558+CN556+CN557+CN558)*Cadeirante/30*FX$4,IF(C556=3,IF(CK559+CM559=10,Fixo/30*FX$4+(CK556+CK557+CK558+CM556+CM557+CM558)*Percapita/30*FX$4+(CL559+CN559)*Cadeirante/30*FX$4,IF(CK559+CM559&lt;=9,(CK559+CM559)*Crechee/30*FX$4)+(CL559+CN559)*Cadeirante/30*FX$4+(CK556+CK557+CK558+CM556+CM557+CM558)*Percapita/30*FX$4)+IF(CK559+CM559&gt;=11,Fixo/30*FX$4+(CK559+CM559-10)*Crechee/30*FX$4,0),IF(C556=2,IF(CL556+CL557+CL558+CL559+CN556+CN557+CN558+CN559=1,Cadeirante/30*FX$4,IF(CL556+CL557+CL558+CL559+CN556+CN557+CN558+CN559=2,Fixo/30*FX$4,IF(CL556+CL557+CL558+CL559+CN556+CN557+CN558+CN559&gt;2,Fixo/30*FX$4+(CL556+CL557+CL558+CL559+CN556+CN557+CN558+CN559-2)*Cadeirante/30*FX$4)))+(CK556+CK557+CK558+CM556+CM557+CM558)*Percapita/30*FX$4+(CK559+CM559)*Crechee/30*FX$4,IF(C556=1,IF(CK556+CK557+CK558+CL556+CL557+CL558+CM556+CM557+CM558+CN556+CN557+CN558&lt;=15,(CK556+CK557+CK558+CM556+CM557+CM558)*Percapita/30*FX$4,IF(CK556+CK557+CK558+CL556+CL557+CL558+CM556+CM557+CM558+CN556+CN557+CN558&gt;=16,Fixo/30*FX$4+(CK556+CK557+CK558+CL556+CL557+CL558+CM556+CM557+CM558+CN556+CN557-16)*Percapita/30*FX$4))))))</f>
        <v>0</v>
      </c>
      <c r="FY556" s="177">
        <f>IF(C556=4,SUM(CO556+CO557+CO558+CQ556+CQ557+CQ558)*Percapita/30*FY$4+(CP556+CP557+CP558+CR556+CR557+CR558)*Cadeirante/30*FY$4,IF(C556=3,IF(CO559+CQ559=10,Fixo/30*FY$4+(CO556+CO557+CO558+CQ556+CQ557+CQ558)*Percapita/30*FY$4+(CP559+CR559)*Cadeirante/30*FY$4,IF(CO559+CQ559&lt;=9,(CO559+CQ559)*Crechee/30*FY$4)+(CP559+CR559)*Cadeirante/30*FY$4+(CO556+CO557+CO558+CQ556+CQ557+CQ558)*Percapita/30*FY$4)+IF(CO559+CQ559&gt;=11,Fixo/30*FY$4+(CO559+CQ559-10)*Crechee/30*FY$4,0),IF(C556=2,IF(CP556+CP557+CP558+CP559+CR556+CR557+CR558+CR559=1,Cadeirante/30*FY$4,IF(CP556+CP557+CP558+CP559+CR556+CR557+CR558+CR559=2,Fixo/30*FY$4,IF(CP556+CP557+CP558+CP559+CR556+CR557+CR558+CR559&gt;2,Fixo/30*FY$4+(CP556+CP557+CP558+CP559+CR556+CR557+CR558+CR559-2)*Cadeirante/30*FY$4)))+(CO556+CO557+CO558+CQ556+CQ557+CQ558)*Percapita/30*FY$4+(CO559+CQ559)*Crechee/30*FY$4,IF(C556=1,IF(CO556+CO557+CO558+CP556+CP557+CP558+CQ556+CQ557+CQ558+CR556+CR557+CR558&lt;=15,(CO556+CO557+CO558+CQ556+CQ557+CQ558)*Percapita/30*FY$4,IF(CO556+CO557+CO558+CP556+CP557+CP558+CQ556+CQ557+CQ558+CR556+CR557+CR558&gt;=16,Fixo/30*FY$4+(CO556+CO557+CO558+CP556+CP557+CP558+CQ556+CQ557+CQ558+CR556+CR557-16)*Percapita/30*FY$4))))))</f>
        <v>0</v>
      </c>
      <c r="FZ556" s="177">
        <f>IF(C556=4,SUM(CS556+CS557+CS558+CU556+CU557+CU558)*Percapita/30*FZ$4+(CT556+CT557+CT558+CV556+CV557+CV558)*Cadeirante/30*FZ$4,IF(C556=3,IF(CS559+CU559=10,Fixo/30*FZ$4+(CS556+CS557+CS558+CU556+CU557+CU558)*Percapita/30*FZ$4+(CT559+CV559)*Cadeirante/30*FZ$4,IF(CS559+CU559&lt;=9,(CS559+CU559)*Crechee/30*FZ$4)+(CT559+CV559)*Cadeirante/30*FZ$4+(CS556+CS557+CS558+CU556+CU557+CU558)*Percapita/30*FZ$4)+IF(CS559+CU559&gt;=11,Fixo/30*FZ$4+(CS559+CU559-10)*Crechee/30*FZ$4,0),IF(C556=2,IF(CT556+CT557+CT558+CT559+CV556+CV557+CV558+CV559=1,Cadeirante/30*FZ$4,IF(CT556+CT557+CT558+CT559+CV556+CV557+CV558+CV559=2,Fixo/30*FZ$4,IF(CT556+CT557+CT558+CT559+CV556+CV557+CV558+CV559&gt;2,Fixo/30*FZ$4+(CT556+CT557+CT558+CT559+CV556+CV557+CV558+CV559-2)*Cadeirante/30*FZ$4)))+(CS556+CS557+CS558+CU556+CU557+CU558)*Percapita/30*FZ$4+(CS559+CU559)*Crechee/30*FZ$4,IF(C556=1,IF(CS556+CS557+CS558+CT556+CT557+CT558+CU556+CU557+CU558+CV556+CV557+CV558&lt;=15,(CS556+CS557+CS558+CU556+CU557+CU558)*Percapita/30*FZ$4,IF(CS556+CS557+CS558+CT556+CT557+CT558+CU556+CU557+CU558+CV556+CV557+CV558&gt;=16,Fixo/30*FZ$4+(CS556+CS557+CS558+CT556+CT557+CT558+CU556+CU557+CU558+CV556+CV557-16)*Percapita/30*FZ$4))))))</f>
        <v>0</v>
      </c>
      <c r="GA556" s="177">
        <f>IF(C556=4,SUM(CW556+CW557+CW558+CY556+CY557+CY558)*Percapita/30*GA$4+(CX556+CX557+CX558+CZ556+CZ557+CZ558)*Cadeirante/30*GA$4,IF(C556=3,IF(CW559+CY559=10,Fixo/30*GA$4+(CW556+CW557+CW558+CY556+CY557+CY558)*Percapita/30*GA$4+(CX559+CZ559)*Cadeirante/30*GA$4,IF(CW559+CY559&lt;=9,(CW559+CY559)*Crechee/30*GA$4)+(CX559+CZ559)*Cadeirante/30*GA$4+(CW556+CW557+CW558+CY556+CY557+CY558)*Percapita/30*GA$4)+IF(CW559+CY559&gt;=11,Fixo/30*GA$4+(CW559+CY559-10)*Crechee/30*GA$4,0),IF(C556=2,IF(CX556+CX557+CX558+CX559+CZ556+CZ557+CZ558+CZ559=1,Cadeirante/30*GA$4,IF(CX556+CX557+CX558+CX559+CZ556+CZ557+CZ558+CZ559=2,Fixo/30*GA$4,IF(CX556+CX557+CX558+CX559+CZ556+CZ557+CZ558+CZ559&gt;2,Fixo/30*GA$4+(CX556+CX557+CX558+CX559+CZ556+CZ557+CZ558+CZ559-2)*Cadeirante/30*GA$4)))+(CW556+CW557+CW558+CY556+CY557+CY558)*Percapita/30*GA$4+(CW559+CY559)*Crechee/30*GA$4,IF(C556=1,IF(CW556+CW557+CW558+CX556+CX557+CX558+CY556+CY557+CY558+CZ556+CZ557+CZ558&lt;=15,(CW556+CW557+CW558+CY556+CY557+CY558)*Percapita/30*GA$4,IF(CW556+CW557+CW558+CX556+CX557+CX558+CY556+CY557+CY558+CZ556+CZ557+CZ558&gt;=16,Fixo/30*GA$4+(CW556+CW557+CW558+CX556+CX557+CX558+CY556+CY557+CY558+CZ556+CZ557-16)*Percapita/30*GA$4))))))</f>
        <v>0</v>
      </c>
      <c r="GB556" s="177">
        <f>IF(C556=4,SUM(DA556+DA557+DA558+DC556+DC557+DC558)*Percapita/30*GB$4+(DB556+DB557+DB558+DD556+DD557+DD558)*Cadeirante/30*GB$4,IF(C556=3,IF(DA559+DC559=10,Fixo/30*GB$4+(DA556+DA557+DA558+DC556+DC557+DC558)*Percapita/30*GB$4+(DB559+DD559)*Cadeirante/30*GB$4,IF(DA559+DC559&lt;=9,(DA559+DC559)*Crechee/30*GB$4)+(DB559+DD559)*Cadeirante/30*GB$4+(DA556+DA557+DA558+DC556+DC557+DC558)*Percapita/30*GB$4)+IF(DA559+DC559&gt;=11,Fixo/30*GB$4+(DA559+DC559-10)*Crechee/30*GB$4,0),IF(C556=2,IF(DB556+DB557+DB558+DB559+DD556+DD557+DD558+DD559=1,Cadeirante/30*GB$4,IF(DB556+DB557+DB558+DB559+DD556+DD557+DD558+DD559=2,Fixo/30*GB$4,IF(DB556+DB557+DB558+DB559+DD556+DD557+DD558+DD559&gt;2,Fixo/30*GB$4+(DB556+DB557+DB558+DB559+DD556+DD557+DD558+DD559-2)*Cadeirante/30*GB$4)))+(DA556+DA557+DA558+DC556+DC557+DC558)*Percapita/30*GB$4+(DA559+DC559)*Crechee/30*GB$4,IF(C556=1,IF(DA556+DA557+DA558+DB556+DB557+DB558+DC556+DC557+DC558+DD556+DD557+DD558&lt;=15,(DA556+DA557+DA558+DC556+DC557+DC558)*Percapita/30*GB$4,IF(DA556+DA557+DA558+DB556+DB557+DB558+DC556+DC557+DC558+DD556+DD557+DD558&gt;=16,Fixo/30*GB$4+(DA556+DA557+DA558+DB556+DB557+DB558+DC556+DC557+DC558+DD556+DD557-16)*Percapita/30*GB$4))))))</f>
        <v>0</v>
      </c>
      <c r="GC556" s="177">
        <f>IF(C556=4,SUM(DE556+DE557+DE558+DG556+DG557+DG558)*Percapita/30*GC$4+(DF556+DF557+DF558+DH556+DH557+DH558)*Cadeirante/30*GC$4,IF(C556=3,IF(DE559+DG559=10,Fixo/30*GC$4+(DE556+DE557+DE558+DG556+DG557+DG558)*Percapita/30*GC$4+(DF559+DH559)*Cadeirante/30*GC$4,IF(DE559+DG559&lt;=9,(DE559+DG559)*Crechee/30*GC$4)+(DF559+DH559)*Cadeirante/30*GC$4+(DE556+DE557+DE558+DG556+DG557+DG558)*Percapita/30*GC$4)+IF(DE559+DG559&gt;=11,Fixo/30*GC$4+(DE559+DG559-10)*Crechee/30*GC$4,0),IF(C556=2,IF(DF556+DF557+DF558+DF559+DH556+DH557+DH558+DH559=1,Cadeirante/30*GC$4,IF(DF556+DF557+DF558+DF559+DH556+DH557+DH558+DH559=2,Fixo/30*GC$4,IF(DF556+DF557+DF558+DF559+DH556+DH557+DH558+DH559&gt;2,Fixo/30*GC$4+(DF556+DF557+DF558+DF559+DH556+DH557+DH558+DH559-2)*Cadeirante/30*GC$4)))+(DE556+DE557+DE558+DG556+DG557+DG558)*Percapita/30*GC$4+(DE559+DG559)*Crechee/30*GC$4,IF(C556=1,IF(DE556+DE557+DE558+DF556+DF557+DF558+DG556+DG557+DG558+DH556+DH557+DH558&lt;=15,(DE556+DE557+DE558+DG556+DG557+DG558)*Percapita/30*GC$4,IF(DE556+DE557+DE558+DF556+DF557+DF558+DG556+DG557+DG558+DH556+DH557+DH558&gt;=16,Fixo/30*GC$4+(DE556+DE557+DE558+DF556+DF557+DF558+DG556+DG557+DG558+DH556+DH557-16)*Percapita/30*GC$4))))))</f>
        <v>0</v>
      </c>
      <c r="GD556" s="177">
        <f>IF(C556=4,SUM(DI556+DI557+DI558+DK556+DK557+DK558)*Percapita/30*GD$4+(DJ556+DJ557+DJ558+DL556+DL557+DL558)*Cadeirante/30*GD$4,IF(C556=3,IF(DI559+DK559=10,Fixo/30*GD$4+(DI556+DI557+DI558+DK556+DK557+DK558)*Percapita/30*GD$4+(DJ559+DL559)*Cadeirante/30*GD$4,IF(DI559+DK559&lt;=9,(DI559+DK559)*Crechee/30*GD$4)+(DJ559+DL559)*Cadeirante/30*GD$4+(DI556+DI557+DI558+DK556+DK557+DK558)*Percapita/30*GD$4)+IF(DI559+DK559&gt;=11,Fixo/30*GD$4+(DI559+DK559-10)*Crechee/30*GD$4,0),IF(C556=2,IF(DJ556+DJ557+DJ558+DJ559+DL556+DL557+DL558+DL559=1,Cadeirante/30*GD$4,IF(DJ556+DJ557+DJ558+DJ559+DL556+DL557+DL558+DL559=2,Fixo/30*GD$4,IF(DJ556+DJ557+DJ558+DJ559+DL556+DL557+DL558+DL559&gt;2,Fixo/30*GD$4+(DJ556+DJ557+DJ558+DJ559+DL556+DL557+DL558+DL559-2)*Cadeirante/30*GD$4)))+(DI556+DI557+DI558+DK556+DK557+DK558)*Percapita/30*GD$4+(DI559+DK559)*Crechee/30*GD$4,IF(C556=1,IF(DI556+DI557+DI558+DJ556+DJ557+DJ558+DK556+DK557+DK558+DL556+DL557+DL558&lt;=15,(DI556+DI557+DI558+DK556+DK557+DK558)*Percapita/30*GD$4,IF(DI556+DI557+DI558+DJ556+DJ557+DJ558+DK556+DK557+DK558+DL556+DL557+DL558&gt;=16,Fixo/30*GD$4+(DI556+DI557+DI558+DJ556+DJ557+DJ558+DK556+DK557+DK558+DL556+DL557-16)*Percapita/30*GD$4))))))</f>
        <v>0</v>
      </c>
      <c r="GE556" s="177">
        <f>IF(C556=4,SUM(DM556+DM557+DM558+DO556+DO557+DO558)*Percapita/30*GE$4+(DN556+DN557+DN558+DP556+DP557+DP558)*Cadeirante/30*GE$4,IF(C556=3,IF(DM559+DO559=10,Fixo/30*GE$4+(DM556+DM557+DM558+DO556+DO557+DO558)*Percapita/30*GE$4+(DN559+DP559)*Cadeirante/30*GE$4,IF(DM559+DO559&lt;=9,(DM559+DO559)*Crechee/30*GE$4)+(DN559+DP559)*Cadeirante/30*GE$4+(DM556+DM557+DM558+DO556+DO557+DO558)*Percapita/30*GE$4)+IF(DM559+DO559&gt;=11,Fixo/30*GE$4+(DM559+DO559-10)*Crechee/30*GE$4,0),IF(C556=2,IF(DN556+DN557+DN558+DN559+DP556+DP557+DP558+DP559=1,Cadeirante/30*GE$4,IF(DN556+DN557+DN558+DN559+DP556+DP557+DP558+DP559=2,Fixo/30*GE$4,IF(DN556+DN557+DN558+DN559+DP556+DP557+DP558+DP559&gt;2,Fixo/30*GE$4+(DN556+DN557+DN558+DN559+DP556+DP557+DP558+DP559-2)*Cadeirante/30*GE$4)))+(DM556+DM557+DM558+DO556+DO557+DO558)*Percapita/30*GE$4+(DM559+DO559)*Crechee/30*GE$4,IF(C556=1,IF(DM556+DM557+DM558+DN556+DN557+DN558+DO556+DO557+DO558+DP556+DP557+DP558&lt;=15,(DM556+DM557+DM558+DO556+DO557+DO558)*Percapita/30*GE$4,IF(DM556+DM557+DM558+DN556+DN557+DN558+DO556+DO557+DO558+DP556+DP557+DP558&gt;=16,Fixo/30*GE$4+(DM556+DM557+DM558+DN556+DN557+DN558+DO556+DO557+DO558+DP556+DP557-16)*Percapita/30*GE$4))))))</f>
        <v>0</v>
      </c>
      <c r="GF556" s="177">
        <f>IF(C556=4,SUM(DQ556+DQ557+DQ558+DS556+DS557+DS558)*Percapita/30*GF$4+(DR556+DR557+DR558+DT556+DT557+DT558)*Cadeirante/30*GF$4,IF(C556=3,IF(DQ559+DS559=10,Fixo/30*GF$4+(DQ556+DQ557+DQ558+DS556+DS557+DS558)*Percapita/30*GF$4+(DR559+DT559)*Cadeirante/30*GF$4,IF(DQ559+DS559&lt;=9,(DQ559+DS559)*Crechee/30*GF$4)+(DR559+DT559)*Cadeirante/30*GF$4+(DQ556+DQ557+DQ558+DS556+DS557+DS558)*Percapita/30*GF$4)+IF(DQ559+DS559&gt;=11,Fixo/30*GF$4+(DQ559+DS559-10)*Crechee/30*GF$4,0),IF(C556=2,IF(DR556+DR557+DR558+DR559+DT556+DT557+DT558+DT559=1,Cadeirante/30*GF$4,IF(DR556+DR557+DR558+DR559+DT556+DT557+DT558+DT559=2,Fixo/30*GF$4,IF(DR556+DR557+DR558+DR559+DT556+DT557+DT558+DT559&gt;2,Fixo/30*GF$4+(DR556+DR557+DR558+DR559+DT556+DT557+DT558+DT559-2)*Cadeirante/30*GF$4)))+(DQ556+DQ557+DQ558+DS556+DS557+DS558)*Percapita/30*GF$4+(DQ559+DS559)*Crechee/30*GF$4,IF(C556=1,IF(DQ556+DQ557+DQ558+DR556+DR557+DR558+DS556+DS557+DS558+DT556+DT557+DT558&lt;=15,(DQ556+DQ557+DQ558+DS556+DS557+DS558)*Percapita/30*GF$4,IF(DQ556+DQ557+DQ558+DR556+DR557+DR558+DS556+DS557+DS558+DT556+DT557+DT558&gt;=16,Fixo/30*GF$4+(DQ556+DQ557+DQ558+DR556+DR557+DR558+DS556+DS557+DS558+DT556+DT557-16)*Percapita/30*GF$4))))))</f>
        <v>0</v>
      </c>
      <c r="GG556" s="177">
        <f>IF(C556=4,SUM(DU556+DU557+DU558+DW556+DW557+DW558)*Percapita/30*GG$4+(DV556+DV557+DV558+DX556+DX557+DX558)*Cadeirante/30*GG$4,IF(C556=3,IF(DU559+DW559=10,Fixo/30*GG$4+(DU556+DU557+DU558+DW556+DW557+DW558)*Percapita/30*GG$4+(DV559+DX559)*Cadeirante/30*GG$4,IF(DU559+DW559&lt;=9,(DU559+DW559)*Crechee/30*GG$4)+(DV559+DX559)*Cadeirante/30*GG$4+(DU556+DU557+DU558+DW556+DW557+DW558)*Percapita/30*GG$4)+IF(DU559+DW559&gt;=11,Fixo/30*GG$4+(DU559+DW559-10)*Crechee/30*GG$4,0),IF(C556=2,IF(DV556+DV557+DV558+DV559+DX556+DX557+DX558+DX559=1,Cadeirante/30*GG$4,IF(DV556+DV557+DV558+DV559+DX556+DX557+DX558+DX559=2,Fixo/30*GG$4,IF(DV556+DV557+DV558+DV559+DX556+DX557+DX558+DX559&gt;2,Fixo/30*GG$4+(DV556+DV557+DV558+DV559+DX556+DX557+DX558+DX559-2)*Cadeirante/30*GG$4)))+(DU556+DU557+DU558+DW556+DW557+DW558)*Percapita/30*GG$4+(DU559+DW559)*Crechee/30*GG$4,IF(C556=1,IF(DU556+DU557+DU558+DV556+DV557+DV558+DW556+DW557+DW558+DX556+DX557+DX558&lt;=15,(DU556+DU557+DU558+DW556+DW557+DW558)*Percapita/30*GG$4,IF(DU556+DU557+DU558+DV556+DV557+DV558+DW556+DW557+DW558+DX556+DX557+DX558&gt;=16,Fixo/30*GG$4+(DU556+DU557+DU558+DV556+DV557+DV558+DW556+DW557+DW558+DX556+DX557-16)*Percapita/30*GG$4))))))</f>
        <v>0</v>
      </c>
      <c r="GH556" s="177">
        <f>IF(C556=4,SUM(DY556+DY557+DY558+EA556+EA557+EA558)*Percapita/30*GH$4+(DZ556+DZ557+DZ558+EB556+EB557+EB558)*Cadeirante/30*GH$4,IF(C556=3,IF(DY559+EA559=10,Fixo/30*GH$4+(DY556+DY557+DY558+EA556+EA557+EA558)*Percapita/30*GH$4+(DZ559+EB559)*Cadeirante/30*GH$4,IF(DY559+EA559&lt;=9,(DY559+EA559)*Crechee/30*GH$4)+(DZ559+EB559)*Cadeirante/30*GH$4+(DY556+DY557+DY558+EA556+EA557+EA558)*Percapita/30*GH$4)+IF(DY559+EA559&gt;=11,Fixo/30*GH$4+(DY559+EA559-10)*Crechee/30*GH$4,0),IF(C556=2,IF(DZ556+DZ557+DZ558+DZ559+EB556+EB557+EB558+EB559=1,Cadeirante/30*GH$4,IF(DZ556+DZ557+DZ558+DZ559+EB556+EB557+EB558+EB559=2,Fixo/30*GH$4,IF(DZ556+DZ557+DZ558+DZ559+EB556+EB557+EB558+EB559&gt;2,Fixo/30*GH$4+(DZ556+DZ557+DZ558+DZ559+EB556+EB557+EB558+EB559-2)*Cadeirante/30*GH$4)))+(DY556+DY557+DY558+EA556+EA557+EA558)*Percapita/30*GH$4+(DY559+EA559)*Crechee/30*GH$4,IF(C556=1,IF(DY556+DY557+DY558+DZ556+DZ557+DZ558+EA556+EA557+EA558+EB556+EB557+EB558&lt;=15,(DY556+DY557+DY558+EA556+EA557+EA558)*Percapita/30*GH$4,IF(DY556+DY557+DY558+DZ556+DZ557+DZ558+EA556+EA557+EA558+EB556+EB557+EB558&gt;=16,Fixo/30*GH$4+(DY556+DY557+DY558+DZ556+DZ557+DZ558+EA556+EA557+EA558+EB556+EB557-16)*Percapita/30*GH$4))))))</f>
        <v>0</v>
      </c>
      <c r="GI556" s="177">
        <f>IF(C556=4,SUM(EC556+EC557+EC558+EE556+EE557+EE558)*Percapita/30*GI$4+(ED556+ED557+ED558+EF556+EF557+EF558)*Cadeirante/30*GI$4,IF(C556=3,IF(EC559+EE559=10,Fixo/30*GI$4+(EC556+EC557+EC558+EE556+EE557+EE558)*Percapita/30*GI$4+(ED559+EF559)*Cadeirante/30*GI$4,IF(EC559+EE559&lt;=9,(EC559+EE559)*Crechee/30*GI$4)+(ED559+EF559)*Cadeirante/30*GI$4+(EC556+EC557+EC558+EE556+EE557+EE558)*Percapita/30*GI$4)+IF(EC559+EE559&gt;=11,Fixo/30*GI$4+(EC559+EE559-10)*Crechee/30*GI$4,0),IF(C556=2,IF(ED556+ED557+ED558+ED559+EF556+EF557+EF558+EF559=1,Cadeirante/30*GI$4,IF(ED556+ED557+ED558+ED559+EF556+EF557+EF558+EF559=2,Fixo/30*GI$4,IF(ED556+ED557+ED558+ED559+EF556+EF557+EF558+EF559&gt;2,Fixo/30*GI$4+(ED556+ED557+ED558+ED559+EF556+EF557+EF558+EF559-2)*Cadeirante/30*GI$4)))+(EC556+EC557+EC558+EE556+EE557+EE558)*Percapita/30*GI$4+(EC559+EE559)*Crechee/30*GI$4,IF(C556=1,IF(EC556+EC557+EC558+ED556+ED557+ED558+EE556+EE557+EE558+EF556+EF557+EF558&lt;=15,(EC556+EC557+EC558+EE556+EE557+EE558)*Percapita/30*GI$4,IF(EC556+EC557+EC558+ED556+ED557+ED558+EE556+EE557+EE558+EF556+EF557+EF558&gt;=16,Fixo/30*GI$4+(EC556+EC557+EC558+ED556+ED557+ED558+EE556+EE557+EE558+EF556+EF557-16)*Percapita/30*GI$4))))))</f>
        <v>0</v>
      </c>
      <c r="GJ556" s="177">
        <f>IF(C556=4,SUM(EG556+EG557+EG558+EI556+EI557+EI558)*Percapita/30*GJ$4+(EH556+EH557+EH558+EJ556+EJ557+EJ558)*Cadeirante/30*GJ$4,IF(C556=3,IF(EG559+EI559=10,Fixo/30*GJ$4+(EG556+EG557+EG558+EI556+EI557+EI558)*Percapita/30*GJ$4+(EH559+EJ559)*Cadeirante/30*GJ$4,IF(EG559+EI559&lt;=9,(EG559+EI559)*Crechee/30*GJ$4)+(EH559+EJ559)*Cadeirante/30*GJ$4+(EG556+EG557+EG558+EI556+EI557+EI558)*Percapita/30*GJ$4)+IF(EG559+EI559&gt;=11,Fixo/30*GJ$4+(EG559+EI559-10)*Crechee/30*GJ$4,0),IF(C556=2,IF(EH556+EH557+EH558+EH559+EJ556+EJ557+EJ558+EJ559=1,Cadeirante/30*GJ$4,IF(EH556+EH557+EH558+EH559+EJ556+EJ557+EJ558+EJ559=2,Fixo/30*GJ$4,IF(EH556+EH557+EH558+EH559+EJ556+EJ557+EJ558+EJ559&gt;2,Fixo/30*GJ$4+(EH556+EH557+EH558+EH559+EJ556+EJ557+EJ558+EJ559-2)*Cadeirante/30*GJ$4)))+(EG556+EG557+EG558+EI556+EI557+EI558)*Percapita/30*GJ$4+(EG559+EI559)*Crechee/30*GJ$4,IF(C556=1,IF(EG556+EG557+EG558+EH556+EH557+EH558+EI556+EI557+EI558+EJ556+EJ557+EJ558&lt;=15,(EG556+EG557+EG558+EI556+EI557+EI558)*Percapita/30*GJ$4,IF(EG556+EG557+EG558+EH556+EH557+EH558+EI556+EI557+EI558+EJ556+EJ557+EJ558&gt;=16,Fixo/30*GJ$4+(EG556+EG557+EG558+EH556+EH557+EH558+EI556+EI557+EI558+EJ556+EJ557-16)*Percapita/30*GJ$4))))))</f>
        <v>0</v>
      </c>
      <c r="GK556" s="178"/>
      <c r="GL556" s="103">
        <f t="shared" si="608"/>
        <v>0</v>
      </c>
      <c r="GM556" s="124"/>
      <c r="GN556" s="104">
        <f>SUMIF(V556:V559,"&lt;0")*Cadeirante/30*GN$4+SUMIF(X556:X559,"&lt;0")*Cadeirante/30*GN$4</f>
        <v>0</v>
      </c>
      <c r="GO556" s="104">
        <f>SUMIF(Z556:Z559,"&lt;0")*Cadeirante/30*GO$4+SUMIF(AB556:AB559,"&lt;0")*Cadeirante/30*GO$4</f>
        <v>0</v>
      </c>
      <c r="GP556" s="104">
        <f>SUMIF(AD556:AD559,"&lt;0")*Cadeirante/30*GP$4+SUMIF(AF556:AF559,"&lt;0")*Cadeirante/30*GP$4</f>
        <v>0</v>
      </c>
      <c r="GQ556" s="104">
        <f>SUMIF(AH556:AH559,"&lt;0")*Cadeirante/30*GQ$4+SUMIF(AJ556:AJ559,"&lt;0")*Cadeirante/30*GQ$4</f>
        <v>0</v>
      </c>
      <c r="GR556" s="104">
        <f>SUMIF(AL556:AL559,"&lt;0")*Cadeirante/30*GR$4+SUMIF(AN556:AN559,"&lt;0")*Cadeirante/30*GR$4</f>
        <v>0</v>
      </c>
      <c r="GS556" s="104">
        <f>SUMIF(AP556:AP559,"&lt;0")*Cadeirante/30*GS$4+SUMIF(AR556:AR559,"&lt;0")*Cadeirante/30*GS$4</f>
        <v>0</v>
      </c>
      <c r="GT556" s="104">
        <f>SUMIF(AT556:AT559,"&lt;0")*Cadeirante/30*GT$4+SUMIF(AV556:AV559,"&lt;0")*Cadeirante/30*GT$4</f>
        <v>0</v>
      </c>
      <c r="GU556" s="104">
        <f>SUMIF(AX556:AX559,"&lt;0")*Cadeirante/30*GU$4+SUMIF(AZ556:AZ559,"&lt;0")*Cadeirante/30*GU$4</f>
        <v>0</v>
      </c>
      <c r="GV556" s="104">
        <f>SUMIF(BB556:BB559,"&lt;0")*Cadeirante/30*GV$4+SUMIF(BD556:BD559,"&lt;0")*Cadeirante/30*GV$4</f>
        <v>0</v>
      </c>
      <c r="GW556" s="104">
        <f>SUMIF(BF556:BF559,"&lt;0")*Cadeirante/30*GW$4+SUMIF(BH556:BH559,"&lt;0")*Cadeirante/30*GW$4</f>
        <v>0</v>
      </c>
      <c r="GX556" s="104">
        <f>SUMIF(BJ556:BJ559,"&lt;0")*Cadeirante/30*GX$4+SUMIF(BL556:BL559,"&lt;0")*Cadeirante/30*GX$4</f>
        <v>0</v>
      </c>
      <c r="GY556" s="104">
        <f>SUMIF(BN556:BN559,"&lt;0")*Cadeirante/30*GY$4+SUMIF(BP556:BP559,"&lt;0")*Cadeirante/30*GY$4</f>
        <v>0</v>
      </c>
      <c r="GZ556" s="104">
        <f>SUMIF(BR556:BR559,"&lt;0")*Cadeirante/30*GZ$4+SUMIF(BT556:BT559,"&lt;0")*Cadeirante/30*GZ$4</f>
        <v>0</v>
      </c>
      <c r="HA556" s="104">
        <f>SUMIF(BV556:BV559,"&lt;0")*Cadeirante/30*HA$4+SUMIF(BX556:BX559,"&lt;0")*Cadeirante/30*HA$4</f>
        <v>0</v>
      </c>
      <c r="HB556" s="104">
        <f>SUMIF(BZ556:BZ559,"&lt;0")*Cadeirante/30*HB$4+SUMIF(CB556:CB559,"&lt;0")*Cadeirante/30*HB$4</f>
        <v>0</v>
      </c>
      <c r="HC556" s="104">
        <f>SUMIF(CD556:CD559,"&lt;0")*Cadeirante/30*HC$4+SUMIF(CF556:CF559,"&lt;0")*Cadeirante/30*HC$4</f>
        <v>0</v>
      </c>
      <c r="HD556" s="104">
        <f>SUMIF(CH556:CH559,"&lt;0")*Cadeirante/30*HD$4+SUMIF(CJ556:CJ559,"&lt;0")*Cadeirante/30*HD$4</f>
        <v>0</v>
      </c>
      <c r="HE556" s="104">
        <f>SUMIF(CL556:CL559,"&lt;0")*Cadeirante/30*HE$4+SUMIF(CN556:CN559,"&lt;0")*Cadeirante/30*HE$4</f>
        <v>0</v>
      </c>
      <c r="HF556" s="104">
        <f>SUMIF(CP556:CP559,"&lt;0")*Cadeirante/30*HF$4+SUMIF(CR556:CR559,"&lt;0")*Cadeirante/30*HF$4</f>
        <v>0</v>
      </c>
      <c r="HG556" s="104">
        <f>SUMIF(CT556:CT559,"&lt;0")*Cadeirante/30*HG$4+SUMIF(CV556:CV559,"&lt;0")*Cadeirante/30*HG$4</f>
        <v>0</v>
      </c>
      <c r="HH556" s="104">
        <f>SUMIF(CX556:CX559,"&lt;0")*Cadeirante/30*HH$4+SUMIF(CZ556:CZ559,"&lt;0")*Cadeirante/30*HH$4</f>
        <v>0</v>
      </c>
      <c r="HI556" s="104">
        <f>SUMIF(DB556:DB559,"&lt;0")*Cadeirante/30*HI$4+SUMIF(DD556:DD559,"&lt;0")*Cadeirante/30*HI$4</f>
        <v>0</v>
      </c>
      <c r="HJ556" s="104">
        <f>SUMIF(DF556:DF559,"&lt;0")*Cadeirante/30*HJ$4+SUMIF(DH556:DH559,"&lt;0")*Cadeirante/30*HJ$4</f>
        <v>0</v>
      </c>
      <c r="HK556" s="104">
        <f>SUMIF(DJ556:DJ559,"&lt;0")*Cadeirante/30*HK$4+SUMIF(DL556:DL559,"&lt;0")*Cadeirante/30*HK$4</f>
        <v>0</v>
      </c>
      <c r="HL556" s="104">
        <f>SUMIF(DN556:DN559,"&lt;0")*Cadeirante/30*HL$4+SUMIF(DP556:DP559,"&lt;0")*Cadeirante/30*HL$4</f>
        <v>0</v>
      </c>
      <c r="HM556" s="104">
        <f>SUMIF(DR556:DR559,"&lt;0")*Cadeirante/30*HM$4+SUMIF(DT556:DT559,"&lt;0")*Cadeirante/30*HM$4</f>
        <v>0</v>
      </c>
      <c r="HN556" s="104">
        <f>SUMIF(DV556:DV559,"&lt;0")*Cadeirante/30*HN$4+SUMIF(DX556:DX559,"&lt;0")*Cadeirante/30*HN$4</f>
        <v>0</v>
      </c>
      <c r="HO556" s="104">
        <f>SUMIF(DZ556:DZ559,"&lt;0")*Cadeirante/30*HO$4+SUMIF(EB556:EB559,"&lt;0")*Cadeirante/30*HO$4</f>
        <v>0</v>
      </c>
      <c r="HP556" s="104">
        <f>SUMIF(ED556:ED559,"&lt;0")*Cadeirante/30*HP$4+SUMIF(EF556:EF559,"&lt;0")*Cadeirante/30*HP$4</f>
        <v>0</v>
      </c>
      <c r="HQ556" s="64"/>
      <c r="HR556" s="64"/>
      <c r="HS556" s="64"/>
      <c r="HT556" s="64"/>
      <c r="HU556" s="64"/>
      <c r="HV556" s="64"/>
      <c r="HW556" s="176">
        <v>17629.309999999998</v>
      </c>
      <c r="HX556" s="64"/>
      <c r="HY556" s="280">
        <f>IF(ISTEXT(EM556), VALUE(EM556), EM556)</f>
        <v>0</v>
      </c>
      <c r="HZ556" s="280">
        <f>IF(ISTEXT(EN556), VALUE(EN556), EN556)</f>
        <v>0</v>
      </c>
      <c r="IA556" s="280">
        <f>IF(ISTEXT(EO556), VALUE(EO556), EO556)</f>
        <v>0</v>
      </c>
      <c r="IB556" s="64" t="b">
        <f>HW556=FE556</f>
        <v>0</v>
      </c>
      <c r="IC556" s="64"/>
    </row>
    <row r="557" spans="1:237" s="106" customFormat="1" ht="22.5" customHeight="1" x14ac:dyDescent="0.25">
      <c r="A557" s="368" t="s">
        <v>3696</v>
      </c>
      <c r="B557" s="369" t="s">
        <v>3697</v>
      </c>
      <c r="C557" s="370" t="s">
        <v>3233</v>
      </c>
      <c r="D557" s="371" t="s">
        <v>3693</v>
      </c>
      <c r="E557" s="371" t="s">
        <v>3698</v>
      </c>
      <c r="F557" s="372" t="s">
        <v>3224</v>
      </c>
      <c r="G557" s="372" t="s">
        <v>3225</v>
      </c>
      <c r="H557" s="373" t="s">
        <v>1825</v>
      </c>
      <c r="I557" s="374" t="s">
        <v>3699</v>
      </c>
      <c r="J557" s="421" t="s">
        <v>3231</v>
      </c>
      <c r="K557" s="421" t="s">
        <v>3234</v>
      </c>
      <c r="L557" s="329">
        <f>CONTINUA!BV557</f>
        <v>38</v>
      </c>
      <c r="M557" s="329">
        <f>CONTINUA!BW557</f>
        <v>0</v>
      </c>
      <c r="N557" s="895"/>
      <c r="O557" s="896" t="s">
        <v>4048</v>
      </c>
      <c r="P557" s="897" t="s">
        <v>206</v>
      </c>
      <c r="Q557" s="400">
        <v>41</v>
      </c>
      <c r="R557" s="401"/>
      <c r="S557" s="400">
        <v>2</v>
      </c>
      <c r="T557" s="401"/>
      <c r="U557" s="400"/>
      <c r="V557" s="401"/>
      <c r="W557" s="400"/>
      <c r="X557" s="401"/>
      <c r="Y557" s="400"/>
      <c r="Z557" s="401"/>
      <c r="AA557" s="400"/>
      <c r="AB557" s="401"/>
      <c r="AC557" s="400"/>
      <c r="AD557" s="401"/>
      <c r="AE557" s="400"/>
      <c r="AF557" s="401"/>
      <c r="AG557" s="400"/>
      <c r="AH557" s="401"/>
      <c r="AI557" s="400"/>
      <c r="AJ557" s="401"/>
      <c r="AK557" s="400"/>
      <c r="AL557" s="401"/>
      <c r="AM557" s="400"/>
      <c r="AN557" s="401"/>
      <c r="AO557" s="400"/>
      <c r="AP557" s="401"/>
      <c r="AQ557" s="400"/>
      <c r="AR557" s="401"/>
      <c r="AS557" s="400"/>
      <c r="AT557" s="401"/>
      <c r="AU557" s="400"/>
      <c r="AV557" s="401"/>
      <c r="AW557" s="400"/>
      <c r="AX557" s="401"/>
      <c r="AY557" s="400"/>
      <c r="AZ557" s="401"/>
      <c r="BA557" s="400"/>
      <c r="BB557" s="401"/>
      <c r="BC557" s="400"/>
      <c r="BD557" s="401"/>
      <c r="BE557" s="400"/>
      <c r="BF557" s="401"/>
      <c r="BG557" s="400"/>
      <c r="BH557" s="401"/>
      <c r="BI557" s="400"/>
      <c r="BJ557" s="401"/>
      <c r="BK557" s="400"/>
      <c r="BL557" s="401"/>
      <c r="BM557" s="400"/>
      <c r="BN557" s="401"/>
      <c r="BO557" s="400"/>
      <c r="BP557" s="401"/>
      <c r="BQ557" s="400"/>
      <c r="BR557" s="401"/>
      <c r="BS557" s="400"/>
      <c r="BT557" s="401"/>
      <c r="BU557" s="400"/>
      <c r="BV557" s="401"/>
      <c r="BW557" s="400"/>
      <c r="BX557" s="401"/>
      <c r="BY557" s="400"/>
      <c r="BZ557" s="401"/>
      <c r="CA557" s="400"/>
      <c r="CB557" s="401"/>
      <c r="CC557" s="400"/>
      <c r="CD557" s="401"/>
      <c r="CE557" s="400"/>
      <c r="CF557" s="401"/>
      <c r="CG557" s="400"/>
      <c r="CH557" s="401"/>
      <c r="CI557" s="400"/>
      <c r="CJ557" s="401"/>
      <c r="CK557" s="400"/>
      <c r="CL557" s="401"/>
      <c r="CM557" s="400"/>
      <c r="CN557" s="401"/>
      <c r="CO557" s="400"/>
      <c r="CP557" s="401"/>
      <c r="CQ557" s="400"/>
      <c r="CR557" s="401"/>
      <c r="CS557" s="400"/>
      <c r="CT557" s="401"/>
      <c r="CU557" s="400"/>
      <c r="CV557" s="401"/>
      <c r="CW557" s="400"/>
      <c r="CX557" s="401"/>
      <c r="CY557" s="400"/>
      <c r="CZ557" s="401"/>
      <c r="DA557" s="400"/>
      <c r="DB557" s="401"/>
      <c r="DC557" s="400"/>
      <c r="DD557" s="401"/>
      <c r="DE557" s="400"/>
      <c r="DF557" s="401"/>
      <c r="DG557" s="400"/>
      <c r="DH557" s="401"/>
      <c r="DI557" s="400"/>
      <c r="DJ557" s="401"/>
      <c r="DK557" s="400"/>
      <c r="DL557" s="401"/>
      <c r="DM557" s="400"/>
      <c r="DN557" s="401"/>
      <c r="DO557" s="400"/>
      <c r="DP557" s="401"/>
      <c r="DQ557" s="400"/>
      <c r="DR557" s="401"/>
      <c r="DS557" s="400"/>
      <c r="DT557" s="401"/>
      <c r="DU557" s="400"/>
      <c r="DV557" s="401"/>
      <c r="DW557" s="400"/>
      <c r="DX557" s="401"/>
      <c r="DY557" s="400"/>
      <c r="DZ557" s="401"/>
      <c r="EA557" s="400"/>
      <c r="EB557" s="401"/>
      <c r="EC557" s="400"/>
      <c r="ED557" s="401"/>
      <c r="EE557" s="400"/>
      <c r="EF557" s="401"/>
      <c r="EG557" s="400"/>
      <c r="EH557" s="401"/>
      <c r="EI557" s="400"/>
      <c r="EJ557" s="447"/>
      <c r="EK557" s="511"/>
      <c r="EL557" s="514"/>
      <c r="EM557" s="448"/>
      <c r="EN557" s="344"/>
      <c r="EO557" s="345"/>
      <c r="EP557" s="171">
        <f t="shared" si="601"/>
        <v>41</v>
      </c>
      <c r="EQ557" s="171">
        <f t="shared" si="602"/>
        <v>0</v>
      </c>
      <c r="ER557" s="171">
        <f t="shared" si="603"/>
        <v>2</v>
      </c>
      <c r="ES557" s="171">
        <f t="shared" si="604"/>
        <v>0</v>
      </c>
      <c r="ET557" s="171">
        <f t="shared" si="605"/>
        <v>0</v>
      </c>
      <c r="EU557" s="171">
        <f t="shared" si="606"/>
        <v>0</v>
      </c>
      <c r="EV557" s="172">
        <f t="shared" si="607"/>
        <v>43</v>
      </c>
      <c r="EW557" s="173"/>
      <c r="EX557" s="248">
        <f t="shared" si="639"/>
        <v>0</v>
      </c>
      <c r="EY557" s="174">
        <f>(L557*regular)+(M557*Cadeirantee)</f>
        <v>366.32000000000005</v>
      </c>
      <c r="EZ557" s="249">
        <f>SUMIF(FG557:GJ557,"&gt;0")</f>
        <v>0</v>
      </c>
      <c r="FA557" s="249">
        <f>SUMIF(FG557:GJ557,"&lt;0")+SUMIF(GN557:HP557,"&lt;0")</f>
        <v>0</v>
      </c>
      <c r="FB557" s="174">
        <v>0</v>
      </c>
      <c r="FC557" s="126">
        <f>N557*km*'VALORES TABELA'!$B$13</f>
        <v>0</v>
      </c>
      <c r="FD557" s="250">
        <f t="shared" ref="FD557:FD560" si="640">GL557</f>
        <v>0</v>
      </c>
      <c r="FE557" s="105"/>
      <c r="FF557" s="119"/>
      <c r="FG557" s="119"/>
      <c r="FH557" s="119"/>
      <c r="FI557" s="119"/>
      <c r="FJ557" s="119"/>
      <c r="FK557" s="119"/>
      <c r="FL557" s="119"/>
      <c r="FM557" s="119"/>
      <c r="FN557" s="119"/>
      <c r="FO557" s="119"/>
      <c r="FP557" s="119"/>
      <c r="FQ557" s="119"/>
      <c r="FR557" s="119"/>
      <c r="FS557" s="119"/>
      <c r="FT557" s="119"/>
      <c r="FU557" s="119"/>
      <c r="FV557" s="119"/>
      <c r="FW557" s="119"/>
      <c r="FX557" s="119"/>
      <c r="FY557" s="119"/>
      <c r="FZ557" s="119"/>
      <c r="GA557" s="119"/>
      <c r="GB557" s="119"/>
      <c r="GC557" s="119"/>
      <c r="GD557" s="119"/>
      <c r="GE557" s="119"/>
      <c r="GF557" s="119"/>
      <c r="GG557" s="119"/>
      <c r="GH557" s="119"/>
      <c r="GI557" s="119"/>
      <c r="GJ557" s="119"/>
      <c r="GK557" s="251"/>
      <c r="GL557" s="103">
        <f t="shared" si="608"/>
        <v>0</v>
      </c>
      <c r="GM557" s="124"/>
      <c r="GN557" s="104"/>
      <c r="GO557" s="104"/>
      <c r="GP557" s="104"/>
      <c r="GQ557" s="104"/>
      <c r="GR557" s="104"/>
      <c r="GS557" s="104"/>
      <c r="GT557" s="104"/>
      <c r="GU557" s="104"/>
      <c r="GV557" s="104"/>
      <c r="GW557" s="104"/>
      <c r="GX557" s="104"/>
      <c r="GY557" s="104"/>
      <c r="GZ557" s="104"/>
      <c r="HA557" s="104"/>
      <c r="HB557" s="104"/>
      <c r="HC557" s="104"/>
      <c r="HD557" s="104"/>
      <c r="HE557" s="104"/>
      <c r="HF557" s="104"/>
      <c r="HG557" s="104"/>
      <c r="HH557" s="104"/>
      <c r="HI557" s="104"/>
      <c r="HJ557" s="104"/>
      <c r="HK557" s="104"/>
      <c r="HL557" s="104"/>
      <c r="HM557" s="104"/>
      <c r="HN557" s="104"/>
      <c r="HO557" s="104"/>
      <c r="HP557" s="104"/>
      <c r="HQ557" s="64"/>
      <c r="HR557" s="64"/>
      <c r="HS557" s="64"/>
      <c r="HT557" s="64"/>
      <c r="HU557" s="64"/>
      <c r="HV557" s="64"/>
      <c r="HW557" s="105"/>
      <c r="HX557" s="64"/>
      <c r="HY557" s="280">
        <f t="shared" ref="HY557:HY560" si="641">IF(ISTEXT(EM557), VALUE(EM557), EM557)</f>
        <v>0</v>
      </c>
      <c r="HZ557" s="280">
        <f t="shared" ref="HZ557:HZ560" si="642">IF(ISTEXT(EN557), VALUE(EN557), EN557)</f>
        <v>0</v>
      </c>
      <c r="IA557" s="280">
        <f t="shared" ref="IA557:IA560" si="643">IF(ISTEXT(EO557), VALUE(EO557), EO557)</f>
        <v>0</v>
      </c>
      <c r="IB557" s="64"/>
      <c r="IC557" s="64"/>
    </row>
    <row r="558" spans="1:237" s="106" customFormat="1" ht="22.5" customHeight="1" x14ac:dyDescent="0.25">
      <c r="A558" s="368" t="s">
        <v>3696</v>
      </c>
      <c r="B558" s="369" t="s">
        <v>3697</v>
      </c>
      <c r="C558" s="375" t="s">
        <v>3233</v>
      </c>
      <c r="D558" s="371" t="s">
        <v>3693</v>
      </c>
      <c r="E558" s="371" t="s">
        <v>3698</v>
      </c>
      <c r="F558" s="376" t="s">
        <v>3224</v>
      </c>
      <c r="G558" s="376" t="s">
        <v>3225</v>
      </c>
      <c r="H558" s="373" t="s">
        <v>1825</v>
      </c>
      <c r="I558" s="374" t="s">
        <v>3699</v>
      </c>
      <c r="J558" s="421" t="s">
        <v>3231</v>
      </c>
      <c r="K558" s="422" t="s">
        <v>3235</v>
      </c>
      <c r="L558" s="329">
        <f>CONTINUA!BV558</f>
        <v>0</v>
      </c>
      <c r="M558" s="329">
        <f>CONTINUA!BW558</f>
        <v>0</v>
      </c>
      <c r="N558" s="895"/>
      <c r="O558" s="896" t="s">
        <v>4048</v>
      </c>
      <c r="P558" s="897" t="s">
        <v>206</v>
      </c>
      <c r="Q558" s="400"/>
      <c r="R558" s="401"/>
      <c r="S558" s="400"/>
      <c r="T558" s="401"/>
      <c r="U558" s="400"/>
      <c r="V558" s="401"/>
      <c r="W558" s="400"/>
      <c r="X558" s="401"/>
      <c r="Y558" s="400"/>
      <c r="Z558" s="401"/>
      <c r="AA558" s="400"/>
      <c r="AB558" s="401"/>
      <c r="AC558" s="400"/>
      <c r="AD558" s="401"/>
      <c r="AE558" s="400"/>
      <c r="AF558" s="401"/>
      <c r="AG558" s="400"/>
      <c r="AH558" s="401"/>
      <c r="AI558" s="400"/>
      <c r="AJ558" s="401"/>
      <c r="AK558" s="400"/>
      <c r="AL558" s="401"/>
      <c r="AM558" s="400"/>
      <c r="AN558" s="401"/>
      <c r="AO558" s="400"/>
      <c r="AP558" s="401"/>
      <c r="AQ558" s="400"/>
      <c r="AR558" s="401"/>
      <c r="AS558" s="400"/>
      <c r="AT558" s="401"/>
      <c r="AU558" s="400"/>
      <c r="AV558" s="401"/>
      <c r="AW558" s="400"/>
      <c r="AX558" s="401"/>
      <c r="AY558" s="400"/>
      <c r="AZ558" s="401"/>
      <c r="BA558" s="400"/>
      <c r="BB558" s="401"/>
      <c r="BC558" s="400"/>
      <c r="BD558" s="401"/>
      <c r="BE558" s="400"/>
      <c r="BF558" s="401"/>
      <c r="BG558" s="400"/>
      <c r="BH558" s="401"/>
      <c r="BI558" s="400"/>
      <c r="BJ558" s="401"/>
      <c r="BK558" s="400"/>
      <c r="BL558" s="401"/>
      <c r="BM558" s="400"/>
      <c r="BN558" s="401"/>
      <c r="BO558" s="400"/>
      <c r="BP558" s="401"/>
      <c r="BQ558" s="400"/>
      <c r="BR558" s="401"/>
      <c r="BS558" s="400"/>
      <c r="BT558" s="401"/>
      <c r="BU558" s="400"/>
      <c r="BV558" s="401"/>
      <c r="BW558" s="400"/>
      <c r="BX558" s="401"/>
      <c r="BY558" s="400"/>
      <c r="BZ558" s="401"/>
      <c r="CA558" s="400"/>
      <c r="CB558" s="401"/>
      <c r="CC558" s="400"/>
      <c r="CD558" s="401"/>
      <c r="CE558" s="400"/>
      <c r="CF558" s="401"/>
      <c r="CG558" s="400"/>
      <c r="CH558" s="401"/>
      <c r="CI558" s="400"/>
      <c r="CJ558" s="401"/>
      <c r="CK558" s="400"/>
      <c r="CL558" s="401"/>
      <c r="CM558" s="400"/>
      <c r="CN558" s="401"/>
      <c r="CO558" s="400"/>
      <c r="CP558" s="401"/>
      <c r="CQ558" s="400"/>
      <c r="CR558" s="401"/>
      <c r="CS558" s="400"/>
      <c r="CT558" s="401"/>
      <c r="CU558" s="400"/>
      <c r="CV558" s="401"/>
      <c r="CW558" s="400"/>
      <c r="CX558" s="401"/>
      <c r="CY558" s="400"/>
      <c r="CZ558" s="401"/>
      <c r="DA558" s="400"/>
      <c r="DB558" s="401"/>
      <c r="DC558" s="400"/>
      <c r="DD558" s="401"/>
      <c r="DE558" s="400"/>
      <c r="DF558" s="401"/>
      <c r="DG558" s="400"/>
      <c r="DH558" s="401"/>
      <c r="DI558" s="400"/>
      <c r="DJ558" s="401"/>
      <c r="DK558" s="400"/>
      <c r="DL558" s="401"/>
      <c r="DM558" s="400"/>
      <c r="DN558" s="401"/>
      <c r="DO558" s="400"/>
      <c r="DP558" s="401"/>
      <c r="DQ558" s="400"/>
      <c r="DR558" s="401"/>
      <c r="DS558" s="400"/>
      <c r="DT558" s="401"/>
      <c r="DU558" s="400"/>
      <c r="DV558" s="401"/>
      <c r="DW558" s="400"/>
      <c r="DX558" s="401"/>
      <c r="DY558" s="400"/>
      <c r="DZ558" s="401"/>
      <c r="EA558" s="400"/>
      <c r="EB558" s="401"/>
      <c r="EC558" s="400"/>
      <c r="ED558" s="401"/>
      <c r="EE558" s="400"/>
      <c r="EF558" s="401"/>
      <c r="EG558" s="400"/>
      <c r="EH558" s="401"/>
      <c r="EI558" s="400"/>
      <c r="EJ558" s="447"/>
      <c r="EK558" s="511"/>
      <c r="EL558" s="514"/>
      <c r="EM558" s="448"/>
      <c r="EN558" s="344"/>
      <c r="EO558" s="345"/>
      <c r="EP558" s="171">
        <f t="shared" si="601"/>
        <v>0</v>
      </c>
      <c r="EQ558" s="171">
        <f t="shared" si="602"/>
        <v>0</v>
      </c>
      <c r="ER558" s="171">
        <f t="shared" si="603"/>
        <v>0</v>
      </c>
      <c r="ES558" s="171">
        <f t="shared" si="604"/>
        <v>0</v>
      </c>
      <c r="ET558" s="171">
        <f t="shared" si="605"/>
        <v>0</v>
      </c>
      <c r="EU558" s="171">
        <f t="shared" si="606"/>
        <v>0</v>
      </c>
      <c r="EV558" s="172">
        <f t="shared" si="607"/>
        <v>0</v>
      </c>
      <c r="EW558" s="125"/>
      <c r="EX558" s="248">
        <f t="shared" si="639"/>
        <v>0</v>
      </c>
      <c r="EY558" s="174">
        <f>(L558*regular)+(M558*Cadeirantee)</f>
        <v>0</v>
      </c>
      <c r="EZ558" s="249">
        <f>SUMIF(FG558:GJ558,"&gt;0")</f>
        <v>0</v>
      </c>
      <c r="FA558" s="249">
        <f>SUMIF(FG558:GJ558,"&lt;0")+SUMIF(GN558:HP558,"&lt;0")</f>
        <v>0</v>
      </c>
      <c r="FB558" s="174">
        <v>0</v>
      </c>
      <c r="FC558" s="126">
        <f>N558*km*'VALORES TABELA'!$B$13</f>
        <v>0</v>
      </c>
      <c r="FD558" s="250">
        <f t="shared" si="640"/>
        <v>0</v>
      </c>
      <c r="FE558" s="105"/>
      <c r="FF558" s="108"/>
      <c r="FG558" s="108"/>
      <c r="FH558" s="108"/>
      <c r="FI558" s="108"/>
      <c r="FJ558" s="108"/>
      <c r="FK558" s="108"/>
      <c r="FL558" s="108"/>
      <c r="FM558" s="108"/>
      <c r="FN558" s="108"/>
      <c r="FO558" s="108"/>
      <c r="FP558" s="108"/>
      <c r="FQ558" s="108"/>
      <c r="FR558" s="108"/>
      <c r="FS558" s="108"/>
      <c r="FT558" s="108"/>
      <c r="FU558" s="108"/>
      <c r="FV558" s="108"/>
      <c r="FW558" s="108"/>
      <c r="FX558" s="108"/>
      <c r="FY558" s="108"/>
      <c r="FZ558" s="108"/>
      <c r="GA558" s="108"/>
      <c r="GB558" s="108"/>
      <c r="GC558" s="108"/>
      <c r="GD558" s="108"/>
      <c r="GE558" s="108"/>
      <c r="GF558" s="108"/>
      <c r="GG558" s="108"/>
      <c r="GH558" s="108"/>
      <c r="GI558" s="108"/>
      <c r="GJ558" s="108"/>
      <c r="GK558" s="251"/>
      <c r="GL558" s="103">
        <f t="shared" si="608"/>
        <v>0</v>
      </c>
      <c r="GM558" s="124"/>
      <c r="GN558" s="104"/>
      <c r="GO558" s="104"/>
      <c r="GP558" s="104"/>
      <c r="GQ558" s="104"/>
      <c r="GR558" s="104"/>
      <c r="GS558" s="104"/>
      <c r="GT558" s="104"/>
      <c r="GU558" s="104"/>
      <c r="GV558" s="104"/>
      <c r="GW558" s="104"/>
      <c r="GX558" s="104"/>
      <c r="GY558" s="104"/>
      <c r="GZ558" s="104"/>
      <c r="HA558" s="104"/>
      <c r="HB558" s="104"/>
      <c r="HC558" s="104"/>
      <c r="HD558" s="104"/>
      <c r="HE558" s="104"/>
      <c r="HF558" s="104"/>
      <c r="HG558" s="104"/>
      <c r="HH558" s="104"/>
      <c r="HI558" s="104"/>
      <c r="HJ558" s="104"/>
      <c r="HK558" s="104"/>
      <c r="HL558" s="104"/>
      <c r="HM558" s="104"/>
      <c r="HN558" s="104"/>
      <c r="HO558" s="104"/>
      <c r="HP558" s="104"/>
      <c r="HQ558" s="64"/>
      <c r="HR558" s="64"/>
      <c r="HS558" s="64"/>
      <c r="HT558" s="64"/>
      <c r="HU558" s="64"/>
      <c r="HV558" s="64"/>
      <c r="HW558" s="105"/>
      <c r="HX558" s="64"/>
      <c r="HY558" s="280">
        <f t="shared" si="641"/>
        <v>0</v>
      </c>
      <c r="HZ558" s="280">
        <f t="shared" si="642"/>
        <v>0</v>
      </c>
      <c r="IA558" s="280">
        <f t="shared" si="643"/>
        <v>0</v>
      </c>
      <c r="IB558" s="64"/>
      <c r="IC558" s="64"/>
    </row>
    <row r="559" spans="1:237" s="106" customFormat="1" ht="22.5" customHeight="1" x14ac:dyDescent="0.25">
      <c r="A559" s="368" t="s">
        <v>3696</v>
      </c>
      <c r="B559" s="369" t="s">
        <v>3697</v>
      </c>
      <c r="C559" s="375" t="s">
        <v>3233</v>
      </c>
      <c r="D559" s="371" t="s">
        <v>3693</v>
      </c>
      <c r="E559" s="371" t="s">
        <v>3698</v>
      </c>
      <c r="F559" s="376" t="s">
        <v>3224</v>
      </c>
      <c r="G559" s="376" t="s">
        <v>3225</v>
      </c>
      <c r="H559" s="373" t="s">
        <v>1825</v>
      </c>
      <c r="I559" s="374" t="s">
        <v>3699</v>
      </c>
      <c r="J559" s="421" t="s">
        <v>3231</v>
      </c>
      <c r="K559" s="423" t="s">
        <v>3236</v>
      </c>
      <c r="L559" s="329">
        <f>CONTINUA!BV559</f>
        <v>0</v>
      </c>
      <c r="M559" s="329">
        <f>CONTINUA!BW559</f>
        <v>0</v>
      </c>
      <c r="N559" s="895"/>
      <c r="O559" s="896" t="s">
        <v>4048</v>
      </c>
      <c r="P559" s="897" t="s">
        <v>206</v>
      </c>
      <c r="Q559" s="400"/>
      <c r="R559" s="401"/>
      <c r="S559" s="400"/>
      <c r="T559" s="401"/>
      <c r="U559" s="400"/>
      <c r="V559" s="401"/>
      <c r="W559" s="400"/>
      <c r="X559" s="401"/>
      <c r="Y559" s="400"/>
      <c r="Z559" s="401"/>
      <c r="AA559" s="400"/>
      <c r="AB559" s="401"/>
      <c r="AC559" s="400"/>
      <c r="AD559" s="401"/>
      <c r="AE559" s="400"/>
      <c r="AF559" s="401"/>
      <c r="AG559" s="400"/>
      <c r="AH559" s="401"/>
      <c r="AI559" s="400"/>
      <c r="AJ559" s="401"/>
      <c r="AK559" s="400"/>
      <c r="AL559" s="401"/>
      <c r="AM559" s="400"/>
      <c r="AN559" s="401"/>
      <c r="AO559" s="400"/>
      <c r="AP559" s="401"/>
      <c r="AQ559" s="400"/>
      <c r="AR559" s="401"/>
      <c r="AS559" s="400"/>
      <c r="AT559" s="401"/>
      <c r="AU559" s="400"/>
      <c r="AV559" s="401"/>
      <c r="AW559" s="400"/>
      <c r="AX559" s="401"/>
      <c r="AY559" s="400"/>
      <c r="AZ559" s="401"/>
      <c r="BA559" s="400"/>
      <c r="BB559" s="401"/>
      <c r="BC559" s="400"/>
      <c r="BD559" s="401"/>
      <c r="BE559" s="400"/>
      <c r="BF559" s="401"/>
      <c r="BG559" s="400"/>
      <c r="BH559" s="401"/>
      <c r="BI559" s="400"/>
      <c r="BJ559" s="401"/>
      <c r="BK559" s="400"/>
      <c r="BL559" s="401"/>
      <c r="BM559" s="400"/>
      <c r="BN559" s="401"/>
      <c r="BO559" s="400"/>
      <c r="BP559" s="401"/>
      <c r="BQ559" s="400"/>
      <c r="BR559" s="401"/>
      <c r="BS559" s="400"/>
      <c r="BT559" s="401"/>
      <c r="BU559" s="400"/>
      <c r="BV559" s="401"/>
      <c r="BW559" s="400"/>
      <c r="BX559" s="401"/>
      <c r="BY559" s="400"/>
      <c r="BZ559" s="401"/>
      <c r="CA559" s="400"/>
      <c r="CB559" s="401"/>
      <c r="CC559" s="400"/>
      <c r="CD559" s="401"/>
      <c r="CE559" s="400"/>
      <c r="CF559" s="401"/>
      <c r="CG559" s="400"/>
      <c r="CH559" s="401"/>
      <c r="CI559" s="400"/>
      <c r="CJ559" s="401"/>
      <c r="CK559" s="400"/>
      <c r="CL559" s="401"/>
      <c r="CM559" s="400"/>
      <c r="CN559" s="401"/>
      <c r="CO559" s="400"/>
      <c r="CP559" s="401"/>
      <c r="CQ559" s="400"/>
      <c r="CR559" s="401"/>
      <c r="CS559" s="400"/>
      <c r="CT559" s="401"/>
      <c r="CU559" s="400"/>
      <c r="CV559" s="401"/>
      <c r="CW559" s="400"/>
      <c r="CX559" s="401"/>
      <c r="CY559" s="400"/>
      <c r="CZ559" s="401"/>
      <c r="DA559" s="400"/>
      <c r="DB559" s="401"/>
      <c r="DC559" s="400"/>
      <c r="DD559" s="401"/>
      <c r="DE559" s="400"/>
      <c r="DF559" s="401"/>
      <c r="DG559" s="400"/>
      <c r="DH559" s="401"/>
      <c r="DI559" s="400"/>
      <c r="DJ559" s="401"/>
      <c r="DK559" s="400"/>
      <c r="DL559" s="401"/>
      <c r="DM559" s="400"/>
      <c r="DN559" s="401"/>
      <c r="DO559" s="400"/>
      <c r="DP559" s="401"/>
      <c r="DQ559" s="400"/>
      <c r="DR559" s="401"/>
      <c r="DS559" s="400"/>
      <c r="DT559" s="401"/>
      <c r="DU559" s="400"/>
      <c r="DV559" s="401"/>
      <c r="DW559" s="400"/>
      <c r="DX559" s="401"/>
      <c r="DY559" s="400"/>
      <c r="DZ559" s="401"/>
      <c r="EA559" s="400"/>
      <c r="EB559" s="401"/>
      <c r="EC559" s="400"/>
      <c r="ED559" s="401"/>
      <c r="EE559" s="400"/>
      <c r="EF559" s="401"/>
      <c r="EG559" s="400"/>
      <c r="EH559" s="401"/>
      <c r="EI559" s="400"/>
      <c r="EJ559" s="447"/>
      <c r="EK559" s="511"/>
      <c r="EL559" s="514"/>
      <c r="EM559" s="448"/>
      <c r="EN559" s="344"/>
      <c r="EO559" s="345"/>
      <c r="EP559" s="171">
        <f t="shared" si="601"/>
        <v>0</v>
      </c>
      <c r="EQ559" s="171">
        <f t="shared" si="602"/>
        <v>0</v>
      </c>
      <c r="ER559" s="171">
        <f t="shared" si="603"/>
        <v>0</v>
      </c>
      <c r="ES559" s="171">
        <f t="shared" si="604"/>
        <v>0</v>
      </c>
      <c r="ET559" s="171">
        <f t="shared" si="605"/>
        <v>0</v>
      </c>
      <c r="EU559" s="171">
        <f t="shared" si="606"/>
        <v>0</v>
      </c>
      <c r="EV559" s="172">
        <f t="shared" si="607"/>
        <v>0</v>
      </c>
      <c r="EW559" s="127"/>
      <c r="EX559" s="248">
        <f t="shared" si="639"/>
        <v>0</v>
      </c>
      <c r="EY559" s="174">
        <f>(L559*regular)+(M559*Cadeirantee)</f>
        <v>0</v>
      </c>
      <c r="EZ559" s="249">
        <f>SUMIF(FG559:GJ559,"&gt;0")</f>
        <v>0</v>
      </c>
      <c r="FA559" s="249">
        <f>SUMIF(FG559:GJ559,"&lt;0")+SUMIF(GN559:HP559,"&lt;0")</f>
        <v>0</v>
      </c>
      <c r="FB559" s="174">
        <v>0</v>
      </c>
      <c r="FC559" s="126">
        <f>N559*km*'VALORES TABELA'!$B$13</f>
        <v>0</v>
      </c>
      <c r="FD559" s="250">
        <f t="shared" si="640"/>
        <v>0</v>
      </c>
      <c r="FE559" s="105"/>
      <c r="FF559" s="118"/>
      <c r="FG559" s="118"/>
      <c r="FH559" s="118"/>
      <c r="FI559" s="118"/>
      <c r="FJ559" s="118"/>
      <c r="FK559" s="118"/>
      <c r="FL559" s="118"/>
      <c r="FM559" s="118"/>
      <c r="FN559" s="118"/>
      <c r="FO559" s="118"/>
      <c r="FP559" s="118"/>
      <c r="FQ559" s="118"/>
      <c r="FR559" s="118"/>
      <c r="FS559" s="118"/>
      <c r="FT559" s="118"/>
      <c r="FU559" s="118"/>
      <c r="FV559" s="118"/>
      <c r="FW559" s="118"/>
      <c r="FX559" s="118"/>
      <c r="FY559" s="118"/>
      <c r="FZ559" s="118"/>
      <c r="GA559" s="118"/>
      <c r="GB559" s="118"/>
      <c r="GC559" s="118"/>
      <c r="GD559" s="118"/>
      <c r="GE559" s="118"/>
      <c r="GF559" s="118"/>
      <c r="GG559" s="118"/>
      <c r="GH559" s="118"/>
      <c r="GI559" s="118"/>
      <c r="GJ559" s="118"/>
      <c r="GK559" s="252"/>
      <c r="GL559" s="103">
        <f t="shared" si="608"/>
        <v>0</v>
      </c>
      <c r="GM559" s="124"/>
      <c r="GN559" s="104"/>
      <c r="GO559" s="104"/>
      <c r="GP559" s="104"/>
      <c r="GQ559" s="104"/>
      <c r="GR559" s="104"/>
      <c r="GS559" s="104"/>
      <c r="GT559" s="104"/>
      <c r="GU559" s="104"/>
      <c r="GV559" s="104"/>
      <c r="GW559" s="104"/>
      <c r="GX559" s="104"/>
      <c r="GY559" s="104"/>
      <c r="GZ559" s="104"/>
      <c r="HA559" s="104"/>
      <c r="HB559" s="104"/>
      <c r="HC559" s="104"/>
      <c r="HD559" s="104"/>
      <c r="HE559" s="104"/>
      <c r="HF559" s="104"/>
      <c r="HG559" s="104"/>
      <c r="HH559" s="104"/>
      <c r="HI559" s="104"/>
      <c r="HJ559" s="104"/>
      <c r="HK559" s="104"/>
      <c r="HL559" s="104"/>
      <c r="HM559" s="104"/>
      <c r="HN559" s="104"/>
      <c r="HO559" s="104"/>
      <c r="HP559" s="104"/>
      <c r="HQ559" s="64"/>
      <c r="HR559" s="65"/>
      <c r="HS559" s="65"/>
      <c r="HT559" s="65"/>
      <c r="HU559" s="65"/>
      <c r="HV559" s="65"/>
      <c r="HW559" s="105"/>
      <c r="HX559" s="65"/>
      <c r="HY559" s="280">
        <f t="shared" si="641"/>
        <v>0</v>
      </c>
      <c r="HZ559" s="280">
        <f t="shared" si="642"/>
        <v>0</v>
      </c>
      <c r="IA559" s="280">
        <f t="shared" si="643"/>
        <v>0</v>
      </c>
      <c r="IB559" s="65"/>
      <c r="IC559" s="65"/>
    </row>
    <row r="560" spans="1:237" s="106" customFormat="1" ht="22.5" customHeight="1" thickBot="1" x14ac:dyDescent="0.3">
      <c r="A560" s="377" t="s">
        <v>3696</v>
      </c>
      <c r="B560" s="378" t="s">
        <v>3697</v>
      </c>
      <c r="C560" s="379" t="s">
        <v>3233</v>
      </c>
      <c r="D560" s="380" t="s">
        <v>3693</v>
      </c>
      <c r="E560" s="380" t="s">
        <v>3698</v>
      </c>
      <c r="F560" s="381" t="s">
        <v>3224</v>
      </c>
      <c r="G560" s="381" t="s">
        <v>3225</v>
      </c>
      <c r="H560" s="382" t="s">
        <v>1825</v>
      </c>
      <c r="I560" s="383" t="s">
        <v>3699</v>
      </c>
      <c r="J560" s="421" t="s">
        <v>3231</v>
      </c>
      <c r="K560" s="424" t="s">
        <v>60</v>
      </c>
      <c r="L560" s="329">
        <f>CONTINUA!BV560</f>
        <v>0</v>
      </c>
      <c r="M560" s="329">
        <f>CONTINUA!BW560</f>
        <v>0</v>
      </c>
      <c r="N560" s="895"/>
      <c r="O560" s="896" t="s">
        <v>4048</v>
      </c>
      <c r="P560" s="897" t="s">
        <v>206</v>
      </c>
      <c r="Q560" s="400"/>
      <c r="R560" s="401"/>
      <c r="S560" s="400"/>
      <c r="T560" s="401"/>
      <c r="U560" s="400"/>
      <c r="V560" s="401"/>
      <c r="W560" s="400"/>
      <c r="X560" s="401"/>
      <c r="Y560" s="400"/>
      <c r="Z560" s="401"/>
      <c r="AA560" s="400"/>
      <c r="AB560" s="401"/>
      <c r="AC560" s="400"/>
      <c r="AD560" s="401"/>
      <c r="AE560" s="400"/>
      <c r="AF560" s="401"/>
      <c r="AG560" s="400"/>
      <c r="AH560" s="401"/>
      <c r="AI560" s="400"/>
      <c r="AJ560" s="401"/>
      <c r="AK560" s="400"/>
      <c r="AL560" s="401"/>
      <c r="AM560" s="400"/>
      <c r="AN560" s="401"/>
      <c r="AO560" s="400"/>
      <c r="AP560" s="401"/>
      <c r="AQ560" s="400"/>
      <c r="AR560" s="401"/>
      <c r="AS560" s="400"/>
      <c r="AT560" s="401"/>
      <c r="AU560" s="400"/>
      <c r="AV560" s="401"/>
      <c r="AW560" s="400"/>
      <c r="AX560" s="401"/>
      <c r="AY560" s="400"/>
      <c r="AZ560" s="401"/>
      <c r="BA560" s="400"/>
      <c r="BB560" s="401"/>
      <c r="BC560" s="400"/>
      <c r="BD560" s="401"/>
      <c r="BE560" s="400"/>
      <c r="BF560" s="401"/>
      <c r="BG560" s="400"/>
      <c r="BH560" s="401"/>
      <c r="BI560" s="400"/>
      <c r="BJ560" s="401"/>
      <c r="BK560" s="400"/>
      <c r="BL560" s="401"/>
      <c r="BM560" s="400"/>
      <c r="BN560" s="401"/>
      <c r="BO560" s="400"/>
      <c r="BP560" s="401"/>
      <c r="BQ560" s="400"/>
      <c r="BR560" s="401"/>
      <c r="BS560" s="400"/>
      <c r="BT560" s="401"/>
      <c r="BU560" s="400"/>
      <c r="BV560" s="401"/>
      <c r="BW560" s="400"/>
      <c r="BX560" s="401"/>
      <c r="BY560" s="400"/>
      <c r="BZ560" s="401"/>
      <c r="CA560" s="400"/>
      <c r="CB560" s="401"/>
      <c r="CC560" s="400"/>
      <c r="CD560" s="401"/>
      <c r="CE560" s="400"/>
      <c r="CF560" s="401"/>
      <c r="CG560" s="400"/>
      <c r="CH560" s="401"/>
      <c r="CI560" s="400"/>
      <c r="CJ560" s="401"/>
      <c r="CK560" s="400"/>
      <c r="CL560" s="401"/>
      <c r="CM560" s="400"/>
      <c r="CN560" s="401"/>
      <c r="CO560" s="400"/>
      <c r="CP560" s="401"/>
      <c r="CQ560" s="400"/>
      <c r="CR560" s="401"/>
      <c r="CS560" s="400"/>
      <c r="CT560" s="401"/>
      <c r="CU560" s="400"/>
      <c r="CV560" s="401"/>
      <c r="CW560" s="400"/>
      <c r="CX560" s="401"/>
      <c r="CY560" s="400"/>
      <c r="CZ560" s="401"/>
      <c r="DA560" s="400"/>
      <c r="DB560" s="401"/>
      <c r="DC560" s="400"/>
      <c r="DD560" s="401"/>
      <c r="DE560" s="400"/>
      <c r="DF560" s="401"/>
      <c r="DG560" s="400"/>
      <c r="DH560" s="401"/>
      <c r="DI560" s="400"/>
      <c r="DJ560" s="401"/>
      <c r="DK560" s="400"/>
      <c r="DL560" s="401"/>
      <c r="DM560" s="400"/>
      <c r="DN560" s="401"/>
      <c r="DO560" s="400"/>
      <c r="DP560" s="401"/>
      <c r="DQ560" s="400"/>
      <c r="DR560" s="401"/>
      <c r="DS560" s="400"/>
      <c r="DT560" s="401"/>
      <c r="DU560" s="400"/>
      <c r="DV560" s="401"/>
      <c r="DW560" s="400"/>
      <c r="DX560" s="401"/>
      <c r="DY560" s="400"/>
      <c r="DZ560" s="401"/>
      <c r="EA560" s="400"/>
      <c r="EB560" s="401"/>
      <c r="EC560" s="400"/>
      <c r="ED560" s="401"/>
      <c r="EE560" s="400"/>
      <c r="EF560" s="401"/>
      <c r="EG560" s="400"/>
      <c r="EH560" s="401"/>
      <c r="EI560" s="400"/>
      <c r="EJ560" s="447"/>
      <c r="EK560" s="512"/>
      <c r="EL560" s="515"/>
      <c r="EM560" s="450"/>
      <c r="EN560" s="348"/>
      <c r="EO560" s="348"/>
      <c r="EP560" s="179">
        <f t="shared" si="601"/>
        <v>0</v>
      </c>
      <c r="EQ560" s="179">
        <f t="shared" si="602"/>
        <v>0</v>
      </c>
      <c r="ER560" s="179">
        <f t="shared" si="603"/>
        <v>0</v>
      </c>
      <c r="ES560" s="179">
        <f t="shared" si="604"/>
        <v>0</v>
      </c>
      <c r="ET560" s="179">
        <f t="shared" si="605"/>
        <v>0</v>
      </c>
      <c r="EU560" s="179">
        <f t="shared" si="606"/>
        <v>0</v>
      </c>
      <c r="EV560" s="172">
        <f t="shared" si="607"/>
        <v>0</v>
      </c>
      <c r="EW560" s="253"/>
      <c r="EX560" s="254">
        <v>0</v>
      </c>
      <c r="EY560" s="180">
        <v>0</v>
      </c>
      <c r="EZ560" s="255">
        <v>0</v>
      </c>
      <c r="FA560" s="255">
        <v>0</v>
      </c>
      <c r="FB560" s="180">
        <f>SUM(FF560:GI560)/2</f>
        <v>0</v>
      </c>
      <c r="FC560" s="256">
        <f>N560*km*'VALORES TABELA'!$B$13</f>
        <v>0</v>
      </c>
      <c r="FD560" s="250">
        <f t="shared" si="640"/>
        <v>0</v>
      </c>
      <c r="FE560" s="257"/>
      <c r="FF560" s="181">
        <f>((Q560+S560)*Percapita)+((R560+T560)*Cadeirante)</f>
        <v>0</v>
      </c>
      <c r="FG560" s="181">
        <f>((U560+W560)*Percapita/30*FG$4)+((V560+X560)*Cadeirante/30*FG$4)</f>
        <v>0</v>
      </c>
      <c r="FH560" s="181">
        <f>((Y560+AA560)*Percapita/30*FH$4)+((Z560+AB560)*Cadeirante/30*FH$4)</f>
        <v>0</v>
      </c>
      <c r="FI560" s="181">
        <f>((AC560+AE560)*Percapita/30*FI$4)+((AD560+AF560)*Cadeirante/30*FI$4)</f>
        <v>0</v>
      </c>
      <c r="FJ560" s="181">
        <f>((AG560+AI560)*Percapita/30*FJ$4)+((AH560+AJ560)*Cadeirante/30*FJ$4)</f>
        <v>0</v>
      </c>
      <c r="FK560" s="181">
        <f>((AK560+AM560)*Percapita/30*FK$4)+((AL560+AN560)*Cadeirante/30*FK$4)</f>
        <v>0</v>
      </c>
      <c r="FL560" s="181">
        <f>((AO560+AQ560)*Percapita/30*FL$4)+((AP560+AR560)*Cadeirante/30*FL$4)</f>
        <v>0</v>
      </c>
      <c r="FM560" s="181">
        <f>((AS560+AU560)*Percapita/30*FM$4)+((AT560+AV560)*Cadeirante/30*FM$4)</f>
        <v>0</v>
      </c>
      <c r="FN560" s="181">
        <f>((AW560+AY560)*Percapita/30*FN$4)+((AX560+AZ560)*Cadeirante/30*FN$4)</f>
        <v>0</v>
      </c>
      <c r="FO560" s="181">
        <f>((BA560+BC560)*Percapita/30*FO$4)+((BB560+BD560)*Cadeirante/30*FO$4)</f>
        <v>0</v>
      </c>
      <c r="FP560" s="181">
        <f>((BE560+BG560)*Percapita/30*FP$4)+((BF560+BH560)*Cadeirante/30*FP$4)</f>
        <v>0</v>
      </c>
      <c r="FQ560" s="181">
        <f>((BI560+BK560)*Percapita/30*FQ$4)+((BJ560+BL560)*Cadeirante/30*FQ$4)</f>
        <v>0</v>
      </c>
      <c r="FR560" s="181">
        <f>((BM560+BO560)*Percapita/30*FR$4)+((BN560+BP560)*Cadeirante/30*FR$4)</f>
        <v>0</v>
      </c>
      <c r="FS560" s="181">
        <f>((BQ560+BS560)*Percapita/30*FS$4)+((BR560+BT560)*Cadeirante/30*FS$4)</f>
        <v>0</v>
      </c>
      <c r="FT560" s="181">
        <f>((BU560+BW560)*Percapita/30*FT$4)+((BV560+BX560)*Cadeirante/30*FT$4)</f>
        <v>0</v>
      </c>
      <c r="FU560" s="181">
        <f>((BY560+CA560)*Percapita/30*FU$4)+((BZ560+CB560)*Cadeirante/30*FU$4)</f>
        <v>0</v>
      </c>
      <c r="FV560" s="181">
        <f>((CC560+CE560)*Percapita/30*FV$4)+((CD560+CF560)*Cadeirante/30*FV$4)</f>
        <v>0</v>
      </c>
      <c r="FW560" s="181">
        <f>((CG560+CI560)*Percapita/30*FW$4)+((CI560+CK560)*Cadeirante/30*FW$4)</f>
        <v>0</v>
      </c>
      <c r="FX560" s="181">
        <f>((CK560+CM560)*Percapita/30*FX$4)+((CL560+CN560)*Cadeirante/30*FX$4)</f>
        <v>0</v>
      </c>
      <c r="FY560" s="181">
        <f>((CO560+CQ560)*Percapita/30*FY$4)+((CP560+CR560)*Cadeirante/30*FY$4)</f>
        <v>0</v>
      </c>
      <c r="FZ560" s="181">
        <f>((CS560+CU560)*Percapita/30*FZ$4)+((CT560+CV560)*Cadeirante/30*FZ$4)</f>
        <v>0</v>
      </c>
      <c r="GA560" s="181">
        <f>((CW560+CY560)*Percapita/30*GA$4)+((CX560+CZ560)*Cadeirante/30*GA$4)</f>
        <v>0</v>
      </c>
      <c r="GB560" s="181">
        <f>((DA560+DC560)*Percapita/30*GB$4)+((DB560+DD560)*Cadeirante/30*GB$4)</f>
        <v>0</v>
      </c>
      <c r="GC560" s="181">
        <f>((DE560+DG560)*Percapita/30*GC$4)+((DF560+DH560)*Cadeirante/30*GC$4)</f>
        <v>0</v>
      </c>
      <c r="GD560" s="181">
        <f>((DI560+DK560)*Percapita/30*GD$4)+((DJ560+DL560)*Cadeirante/30*GD$4)</f>
        <v>0</v>
      </c>
      <c r="GE560" s="181">
        <f>((DM560+DO560)*Percapita/30*GE$4)+((DN560+DP560)*Cadeirante/30*GE$4)</f>
        <v>0</v>
      </c>
      <c r="GF560" s="181">
        <f>((DQ560+DS560)*Percapita/30*GF$4)+((DR560+DT560)*Cadeirante/30*GF$4)</f>
        <v>0</v>
      </c>
      <c r="GG560" s="181">
        <f>((DU560+DW560)*Percapita/30*GG$4)+((DV560+DX560)*Cadeirante/30*GG$4)</f>
        <v>0</v>
      </c>
      <c r="GH560" s="181">
        <f>((DY560+EA560)*Percapita/30*GH$4)+((DZ560+EB560)*Cadeirante/30*GH$4)</f>
        <v>0</v>
      </c>
      <c r="GI560" s="181">
        <f>((EC560+EE560)*Percapita/30*GI$4)+((ED560+EF560)*Cadeirante/30*GI$4)</f>
        <v>0</v>
      </c>
      <c r="GJ560" s="181">
        <f>((EG560+EI560)*Percapita)+((EH560+EJ560)*Cadeirante)</f>
        <v>0</v>
      </c>
      <c r="GK560" s="258"/>
      <c r="GL560" s="103">
        <f t="shared" si="608"/>
        <v>0</v>
      </c>
      <c r="GM560" s="124"/>
      <c r="GN560" s="182"/>
      <c r="GO560" s="182"/>
      <c r="GP560" s="182"/>
      <c r="GQ560" s="182"/>
      <c r="GR560" s="182"/>
      <c r="GS560" s="182"/>
      <c r="GT560" s="182"/>
      <c r="GU560" s="182"/>
      <c r="GV560" s="182"/>
      <c r="GW560" s="182"/>
      <c r="GX560" s="182"/>
      <c r="GY560" s="182"/>
      <c r="GZ560" s="182"/>
      <c r="HA560" s="182"/>
      <c r="HB560" s="182"/>
      <c r="HC560" s="182"/>
      <c r="HD560" s="182"/>
      <c r="HE560" s="182"/>
      <c r="HF560" s="182"/>
      <c r="HG560" s="182"/>
      <c r="HH560" s="182"/>
      <c r="HI560" s="182"/>
      <c r="HJ560" s="182"/>
      <c r="HK560" s="182"/>
      <c r="HL560" s="182"/>
      <c r="HM560" s="182"/>
      <c r="HN560" s="182"/>
      <c r="HO560" s="182"/>
      <c r="HP560" s="259"/>
      <c r="HQ560" s="64"/>
      <c r="HW560" s="257"/>
      <c r="HY560" s="280">
        <f t="shared" si="641"/>
        <v>0</v>
      </c>
      <c r="HZ560" s="280">
        <f t="shared" si="642"/>
        <v>0</v>
      </c>
      <c r="IA560" s="280">
        <f t="shared" si="643"/>
        <v>0</v>
      </c>
    </row>
    <row r="561" spans="1:237" s="106" customFormat="1" ht="22.5" customHeight="1" x14ac:dyDescent="0.25">
      <c r="A561" t="s">
        <v>3700</v>
      </c>
      <c r="B561" s="522" t="s">
        <v>3701</v>
      </c>
      <c r="C561" s="523">
        <v>1</v>
      </c>
      <c r="D561" s="524" t="s">
        <v>3702</v>
      </c>
      <c r="E561" s="524" t="s">
        <v>3703</v>
      </c>
      <c r="F561" s="525" t="s">
        <v>3224</v>
      </c>
      <c r="G561" s="525" t="s">
        <v>3225</v>
      </c>
      <c r="H561" s="350" t="s">
        <v>3704</v>
      </c>
      <c r="I561" s="351" t="s">
        <v>1763</v>
      </c>
      <c r="J561" s="409" t="s">
        <v>3231</v>
      </c>
      <c r="K561" s="410" t="s">
        <v>3232</v>
      </c>
      <c r="L561" s="329">
        <f>CONTINUA!BV561</f>
        <v>0</v>
      </c>
      <c r="M561" s="329">
        <f>CONTINUA!BW561</f>
        <v>0</v>
      </c>
      <c r="N561" s="895"/>
      <c r="O561" s="896" t="s">
        <v>4049</v>
      </c>
      <c r="P561" s="897" t="s">
        <v>206</v>
      </c>
      <c r="Q561" s="400">
        <v>10</v>
      </c>
      <c r="R561" s="401"/>
      <c r="S561" s="400"/>
      <c r="T561" s="401"/>
      <c r="U561" s="400"/>
      <c r="V561" s="401"/>
      <c r="W561" s="400"/>
      <c r="X561" s="401"/>
      <c r="Y561" s="400"/>
      <c r="Z561" s="401"/>
      <c r="AA561" s="400"/>
      <c r="AB561" s="401"/>
      <c r="AC561" s="400"/>
      <c r="AD561" s="401"/>
      <c r="AE561" s="400"/>
      <c r="AF561" s="401"/>
      <c r="AG561" s="400"/>
      <c r="AH561" s="401"/>
      <c r="AI561" s="400"/>
      <c r="AJ561" s="401"/>
      <c r="AK561" s="400"/>
      <c r="AL561" s="401"/>
      <c r="AM561" s="400"/>
      <c r="AN561" s="401"/>
      <c r="AO561" s="400"/>
      <c r="AP561" s="401"/>
      <c r="AQ561" s="400"/>
      <c r="AR561" s="401"/>
      <c r="AS561" s="400"/>
      <c r="AT561" s="401"/>
      <c r="AU561" s="400"/>
      <c r="AV561" s="401"/>
      <c r="AW561" s="400"/>
      <c r="AX561" s="401"/>
      <c r="AY561" s="400"/>
      <c r="AZ561" s="401"/>
      <c r="BA561" s="400"/>
      <c r="BB561" s="401"/>
      <c r="BC561" s="400"/>
      <c r="BD561" s="401"/>
      <c r="BE561" s="400"/>
      <c r="BF561" s="401"/>
      <c r="BG561" s="400"/>
      <c r="BH561" s="401"/>
      <c r="BI561" s="400"/>
      <c r="BJ561" s="401"/>
      <c r="BK561" s="400"/>
      <c r="BL561" s="401"/>
      <c r="BM561" s="400"/>
      <c r="BN561" s="401"/>
      <c r="BO561" s="400"/>
      <c r="BP561" s="401"/>
      <c r="BQ561" s="400"/>
      <c r="BR561" s="401"/>
      <c r="BS561" s="400"/>
      <c r="BT561" s="401"/>
      <c r="BU561" s="400"/>
      <c r="BV561" s="401"/>
      <c r="BW561" s="400"/>
      <c r="BX561" s="401"/>
      <c r="BY561" s="400"/>
      <c r="BZ561" s="401"/>
      <c r="CA561" s="400"/>
      <c r="CB561" s="401"/>
      <c r="CC561" s="400"/>
      <c r="CD561" s="401"/>
      <c r="CE561" s="400"/>
      <c r="CF561" s="401"/>
      <c r="CG561" s="400"/>
      <c r="CH561" s="401"/>
      <c r="CI561" s="400"/>
      <c r="CJ561" s="401"/>
      <c r="CK561" s="400"/>
      <c r="CL561" s="401"/>
      <c r="CM561" s="400"/>
      <c r="CN561" s="401"/>
      <c r="CO561" s="400"/>
      <c r="CP561" s="401"/>
      <c r="CQ561" s="400"/>
      <c r="CR561" s="401"/>
      <c r="CS561" s="400"/>
      <c r="CT561" s="401"/>
      <c r="CU561" s="400"/>
      <c r="CV561" s="401"/>
      <c r="CW561" s="400"/>
      <c r="CX561" s="401"/>
      <c r="CY561" s="400"/>
      <c r="CZ561" s="401"/>
      <c r="DA561" s="400"/>
      <c r="DB561" s="401"/>
      <c r="DC561" s="400"/>
      <c r="DD561" s="401"/>
      <c r="DE561" s="400"/>
      <c r="DF561" s="401"/>
      <c r="DG561" s="400"/>
      <c r="DH561" s="401"/>
      <c r="DI561" s="400"/>
      <c r="DJ561" s="401"/>
      <c r="DK561" s="400"/>
      <c r="DL561" s="401"/>
      <c r="DM561" s="400"/>
      <c r="DN561" s="401"/>
      <c r="DO561" s="400"/>
      <c r="DP561" s="401"/>
      <c r="DQ561" s="400"/>
      <c r="DR561" s="401"/>
      <c r="DS561" s="400"/>
      <c r="DT561" s="401"/>
      <c r="DU561" s="400"/>
      <c r="DV561" s="401"/>
      <c r="DW561" s="400"/>
      <c r="DX561" s="401"/>
      <c r="DY561" s="400"/>
      <c r="DZ561" s="401"/>
      <c r="EA561" s="400"/>
      <c r="EB561" s="401"/>
      <c r="EC561" s="400"/>
      <c r="ED561" s="401"/>
      <c r="EE561" s="400"/>
      <c r="EF561" s="401"/>
      <c r="EG561" s="400"/>
      <c r="EH561" s="401"/>
      <c r="EI561" s="400"/>
      <c r="EJ561" s="447"/>
      <c r="EK561" s="510"/>
      <c r="EL561" s="513" t="s">
        <v>4022</v>
      </c>
      <c r="EM561" s="520">
        <v>141.251</v>
      </c>
      <c r="EN561" s="520"/>
      <c r="EO561" s="520"/>
      <c r="EP561" s="171">
        <f t="shared" si="601"/>
        <v>10</v>
      </c>
      <c r="EQ561" s="171">
        <f t="shared" si="602"/>
        <v>0</v>
      </c>
      <c r="ER561" s="171">
        <f t="shared" si="603"/>
        <v>0</v>
      </c>
      <c r="ES561" s="171">
        <f t="shared" si="604"/>
        <v>0</v>
      </c>
      <c r="ET561" s="171">
        <f t="shared" si="605"/>
        <v>0</v>
      </c>
      <c r="EU561" s="171">
        <f t="shared" si="606"/>
        <v>0</v>
      </c>
      <c r="EV561" s="172">
        <f t="shared" si="607"/>
        <v>10</v>
      </c>
      <c r="EW561" s="367">
        <f>IF(C561=4,IF(MAX(Q561:EJ563)&gt;0,(Especiall/30*(IF(($G561-$F561)=($G$5-$F$5),30,IF(DAY($G561)=31,($G561-$F561),($G561-$F561)+1)))),0),0)</f>
        <v>0</v>
      </c>
      <c r="EX561" s="248">
        <f t="shared" ref="EX561:EX564" si="644">FF561</f>
        <v>23286.95</v>
      </c>
      <c r="EY561" s="174">
        <f>(L561*regular)+(M561*Cadeirantee)</f>
        <v>0</v>
      </c>
      <c r="EZ561" s="249">
        <f>SUMIF(FG561:GJ561,"&gt;0")</f>
        <v>0</v>
      </c>
      <c r="FA561" s="249">
        <f>SUMIF(FG561:GJ561,"&lt;0")+SUMIF(GN561:HP561,"&lt;0")</f>
        <v>0</v>
      </c>
      <c r="FB561" s="174">
        <v>0</v>
      </c>
      <c r="FC561" s="175">
        <f>N561*km*'VALORES TABELA'!$B$13</f>
        <v>0</v>
      </c>
      <c r="FD561" s="250">
        <f>GL561</f>
        <v>0</v>
      </c>
      <c r="FE561" s="176">
        <f>(EW561+EW562+EW563+EW564+EX561+EX562+EX563+EX564+EY561+EY562+EY563+EY564+EY565+EZ561+EZ562+EZ563+EZ564+FA561+FA562+FA563+FA564+FC561+FC562+FC563+FC564+HY561-HZ561-IA561+FD561+FD562+FD563+FD564+FB565)</f>
        <v>23601.721000000001</v>
      </c>
      <c r="FF561" s="177">
        <f>IF(C561=4,SUM(Q561+Q562+Q563+S561+S562+S563)*Percapita/30*FF$4+(R561+R562+R563+T561+T562+T563)*Cadeirante/30*FF$4,IF(C561=3,IF(Q564+S564=10,Fixo/30*FF$4+(Q561+Q562+Q563+S561+S562+S563)*Percapita/30*FF$4+(R564+T564)*Cadeirante/30*FF$4,IF(Q564+S564&lt;=9,(Q564+S564)*Crechee/30*FF$4)+(R564+T564)*Cadeirante/30*FF$4+(Q561+Q562+Q563+S561+S562+S563)*Percapita/30*FF$4)+IF(Q564+S564&gt;=11,Fixo/30*FF$4+(Q564+S564-10)*Crechee/30*FF$4,0),IF(C561=2,IF(R561+R562+R563+R564+T561+T562+T563+T564=1,Cadeirante/30*FF$4,IF(R561+R562+R563+R564+T561+T562+T563+T564=2,Fixo/30*FF$4,IF(R561+R562+R563+R564+T561+T562+T563+T564&gt;2,Fixo/30*FF$4+(R561+R562+R563+R564+T561+T562+T563+T564-2)*Cadeirante/30*FF$4)))+(Q561+Q562+Q563+S561+S562+S563)*Percapita/30*FF$4+(Q564+S564)*Crechee/30*FF$4,IF(C561=1,IF(Q561+Q562+Q563+R561+R562+R563+S561+S562+S563+T561+T562+T563&lt;=15,(Q561+Q562+Q563+S561+S562+S563)*Percapita/30*FF$4,IF(Q561+Q562+Q563+R561+R562+R563+S561+S562+S563+T561+T562+T563&gt;=16,Fixo/30*FF$4+(Q561+Q562+Q563+R561+R562+R563+S561+S562+S563+T561+T562-16)*Percapita/30*FF$4))))))</f>
        <v>23286.95</v>
      </c>
      <c r="FG561" s="177">
        <f>IF(C561=4,SUM(U561+U562+U563+W561+W562+W563)*Percapita/30*FG$4+(V561+V562+V563+X561+X562+X563)*Cadeirante/30*FG$4,IF(C561=3,IF(U564+W564=10,Fixo/30*FG$4+(U561+U562+U563+W561+W562+W563)*Percapita/30*FG$4+(V564+X564)*Cadeirante/30*FG$4,IF(U564+W564&lt;=9,(U564+W564)*Crechee/30*FG$4)+(V564+X564)*Cadeirante/30*FG$4+(U561+U562+U563+W561+W562+W563)*Percapita/30*FG$4)+IF(U564+W564&gt;=11,Fixo/30*FG$4+(U564+W564-10)*Crechee/30*FG$4,0),IF(C561=2,IF(V561+V562+V563+V564+X561+X562+X563+X564=1,Cadeirante/30*FG$4,IF(V561+V562+V563+V564+X561+X562+X563+X564=2,Fixo/30*FG$4,IF(V561+V562+V563+V564+X561+X562+X563+X564&gt;2,Fixo/30*FG$4+(V561+V562+V563+V564+X561+X562+X563+X564-2)*Cadeirante/30*FG$4)))+(U561+U562+U563+W561+W562+W563)*Percapita/30*FG$4+(U564+W564)*Crechee/30*FG$4,IF(C561=1,IF(U561+U562+U563+V561+V562+V563+W561+W562+W563+X561+X562+X563&lt;=15,(U561+U562+U563+W561+W562+W563)*Percapita/30*FG$4,IF(U561+U562+U563+V561+V562+V563+W561+W562+W563+X561+X562+X563&gt;=16,Fixo/30*FG$4+(U561+U562+U563+V561+V562+V563+W561+W562+W563+X561+X562-16)*Percapita/30*FG$4))))))</f>
        <v>0</v>
      </c>
      <c r="FH561" s="177">
        <f>IF(C561=4,SUM(Y561+Y562+Y563+AA561+AA562+AA563)*Percapita/30*FH$4+(Z561+Z562+Z563+AB561+AB562+AB563)*Cadeirante/30*FH$4,IF(C561=3,IF(Y564+AA564=10,Fixo/30*FH$4+(Y561+Y562+Y563+AA561+AA562+AA563)*Percapita/30*FH$4+(Z564+AB564)*Cadeirante/30*FH$4,IF(Y564+AA564&lt;=9,(Y564+AA564)*Crechee/30*FH$4)+(Z564+AB564)*Cadeirante/30*FH$4+(Y561+Y562+Y563+AA561+AA562+AA563)*Percapita/30*FH$4)+IF(Y564+AA564&gt;=11,Fixo/30*FH$4+(Y564+AA564-10)*Crechee/30*FH$4,0),IF(C561=2,IF(Z561+Z562+Z563+Z564+AB561+AB562+AB563+AB564=1,Cadeirante/30*FH$4,IF(Z561+Z562+Z563+Z564+AB561+AB562+AB563+AB564=2,Fixo/30*FH$4,IF(Z561+Z562+Z563+Z564+AB561+AB562+AB563+AB564&gt;2,Fixo/30*FH$4+(Z561+Z562+Z563+Z564+AB561+AB562+AB563+AB564-2)*Cadeirante/30*FH$4)))+(Y561+Y562+Y563+AA561+AA562+AA563)*Percapita/30*FH$4+(Y564+AA564)*Crechee/30*FH$4,IF(C561=1,IF(Y561+Y562+Y563+Z561+Z562+Z563+AA561+AA562+AA563+AB561+AB562+AB563&lt;=15,(Y561+Y562+Y563+AA561+AA562+AA563)*Percapita/30*FH$4,IF(Y561+Y562+Y563+Z561+Z562+Z563+AA561+AA562+AA563+AB561+AB562+AB563&gt;=16,Fixo/30*FH$4+(Y561+Y562+Y563+Z561+Z562+Z563+AA561+AA562+AA563+AB561+AB562-16)*Percapita/30*FH$4))))))</f>
        <v>0</v>
      </c>
      <c r="FI561" s="177">
        <f>IF(C561=4,SUM(AC561+AC562+AC563+AE561+AE562+AE563)*Percapita/30*FI$4+(AD561+AD562+AD563+AF561+AF562+AF563)*Cadeirante/30*FI$4,IF(C561=3,IF(AC564+AE564=10,Fixo/30*FI$4+(AC561+AC562+AC563+AE561+AE562+AE563)*Percapita/30*FI$4+(AD564+AF564)*Cadeirante/30*FI$4,IF(AC564+AE564&lt;=9,(AC564+AE564)*Crechee/30*FI$4)+(AD564+AF564)*Cadeirante/30*FI$4+(AC561+AC562+AC563+AE561+AE562+AE563)*Percapita/30*FI$4)+IF(AC564+AE564&gt;=11,Fixo/30*FI$4+(AC564+AE564-10)*Crechee/30*FI$4,0),IF(C561=2,IF(AD561+AD562+AD563+AD564+AF561+AF562+AF563+AF564=1,Cadeirante/30*FI$4,IF(AD561+AD562+AD563+AD564+AF561+AF562+AF563+AF564=2,Fixo/30*FI$4,IF(AD561+AD562+AD563+AD564+AF561+AF562+AF563+AF564&gt;2,Fixo/30*FI$4+(AD561+AD562+AD563+AD564+AF561+AF562+AF563+AF564-2)*Cadeirante/30*FI$4)))+(AC561+AC562+AC563+AE561+AE562+AE563)*Percapita/30*FI$4+(AC564+AE564)*Crechee/30*FI$4,IF(C561=1,IF(AC561+AC562+AC563+AD561+AD562+AD563+AE561+AE562+AE563+AF561+AF562+AF563&lt;=15,(AC561+AC562+AC563+AE561+AE562+AE563)*Percapita/30*FI$4,IF(AC561+AC562+AC563+AD561+AD562+AD563+AE561+AE562+AE563+AF561+AF562+AF563&gt;=16,Fixo/30*FI$4+(AC561+AC562+AC563+AD561+AD562+AD563+AE561+AE562+AE563+AF561+AF562-16)*Percapita/30*FI$4))))))</f>
        <v>0</v>
      </c>
      <c r="FJ561" s="177">
        <f>IF(C561=4,SUM(AG561+AG562+AG563+AI561+AI562+AI563)*Percapita/30*FJ$4+(AH561+AH562+AH563+AJ561+AJ562+AJ563)*Cadeirante/30*FJ$4,IF(C561=3,IF(AG564+AI564=10,Fixo/30*FJ$4+(AG561+AG562+AG563+AI561+AI562+AI563)*Percapita/30*FJ$4+(AH564+AJ564)*Cadeirante/30*FJ$4,IF(AG564+AI564&lt;=9,(AG564+AI564)*Crechee/30*FJ$4)+(AH564+AJ564)*Cadeirante/30*FJ$4+(AG561+AG562+AG563+AI561+AI562+AI563)*Percapita/30*FJ$4)+IF(AG564+AI564&gt;=11,Fixo/30*FJ$4+(AG564+AI564-10)*Crechee/30*FJ$4,0),IF(C561=2,IF(AH561+AH562+AH563+AH564+AJ561+AJ562+AJ563+AJ564=1,Cadeirante/30*FJ$4,IF(AH561+AH562+AH563+AH564+AJ561+AJ562+AJ563+AJ564=2,Fixo/30*FJ$4,IF(AH561+AH562+AH563+AH564+AJ561+AJ562+AJ563+AJ564&gt;2,Fixo/30*FJ$4+(AH561+AH562+AH563+AH564+AJ561+AJ562+AJ563+AJ564-2)*Cadeirante/30*FJ$4)))+(AG561+AG562+AG563+AI561+AI562+AI563)*Percapita/30*FJ$4+(AG564+AI564)*Crechee/30*FJ$4,IF(C561=1,IF(AG561+AG562+AG563+AH561+AH562+AH563+AI561+AI562+AI563+AJ561+AJ562+AJ563&lt;=15,(AG561+AG562+AG563+AI561+AI562+AI563)*Percapita/30*FJ$4,IF(AG561+AG562+AG563+AH561+AH562+AH563+AI561+AI562+AI563+AJ561+AJ562+AJ563&gt;=16,Fixo/30*FJ$4+(AG561+AG562+AG563+AH561+AH562+AH563+AI561+AI562+AI563+AJ561+AJ562-16)*Percapita/30*FJ$4))))))</f>
        <v>0</v>
      </c>
      <c r="FK561" s="177">
        <f>IF(C561=4,SUM(AK561+AK562+AK563+AM561+AM562+AM563)*Percapita/30*FK$4+(AL561+AL562+AL563+AN561+AN562+AN563)*Cadeirante/30*FK$4,IF(C561=3,IF(AK564+AM564=10,Fixo/30*FK$4+(AK561+AK562+AK563+AM561+AM562+AM563)*Percapita/30*FK$4+(AL564+AN564)*Cadeirante/30*FK$4,IF(AK564+AM564&lt;=9,(AK564+AM564)*Crechee/30*FK$4)+(AL564+AN564)*Cadeirante/30*FK$4+(AK561+AK562+AK563+AM561+AM562+AM563)*Percapita/30*FK$4)+IF(AK564+AM564&gt;=11,Fixo/30*FK$4+(AK564+AM564-10)*Crechee/30*FK$4,0),IF(C561=2,IF(AL561+AL562+AL563+AL564+AN561+AN562+AN563+AN564=1,Cadeirante/30*FK$4,IF(AL561+AL562+AL563+AL564+AN561+AN562+AN563+AN564=2,Fixo/30*FK$4,IF(AL561+AL562+AL563+AL564+AN561+AN562+AN563+AN564&gt;2,Fixo/30*FK$4+(AL561+AL562+AL563+AL564+AN561+AN562+AN563+AN564-2)*Cadeirante/30*FK$4)))+(AK561+AK562+AK563+AM561+AM562+AM563)*Percapita/30*FK$4+(AK564+AM564)*Crechee/30*FK$4,IF(C561=1,IF(AK561+AK562+AK563+AL561+AL562+AL563+AM561+AM562+AM563+AN561+AN562+AN563&lt;=15,(AK561+AK562+AK563+AM561+AM562+AM563)*Percapita/30*FK$4,IF(AK561+AK562+AK563+AL561+AL562+AL563+AM561+AM562+AM563+AN561+AN562+AN563&gt;=16,Fixo/30*FK$4+(AK561+AK562+AK563+AL561+AL562+AL563+AM561+AM562+AM563+AN561+AN562-16)*Percapita/30*FK$4))))))</f>
        <v>0</v>
      </c>
      <c r="FL561" s="177">
        <f>IF(C561=4,SUM(AO561+AO562+AO563+AQ561+AQ562+AQ563)*Percapita/30*FL$4+(AP561+AP562+AP563+AR561+AR562+AR563)*Cadeirante/30*FL$4,IF(C561=3,IF(AO564+AQ564=10,Fixo/30*FL$4+(AO561+AO562+AO563+AQ561+AQ562+AQ563)*Percapita/30*FL$4+(AP564+AR564)*Cadeirante/30*FL$4,IF(AO564+AQ564&lt;=9,(AO564+AQ564)*Crechee/30*FL$4)+(AP564+AR564)*Cadeirante/30*FL$4+(AO561+AO562+AO563+AQ561+AQ562+AQ563)*Percapita/30*FL$4)+IF(AO564+AQ564&gt;=11,Fixo/30*FL$4+(AO564+AQ564-10)*Crechee/30*FL$4,0),IF(C561=2,IF(AP561+AP562+AP563+AP564+AR561+AR562+AR563+AR564=1,Cadeirante/30*FL$4,IF(AP561+AP562+AP563+AP564+AR561+AR562+AR563+AR564=2,Fixo/30*FL$4,IF(AP561+AP562+AP563+AP564+AR561+AR562+AR563+AR564&gt;2,Fixo/30*FL$4+(AP561+AP562+AP563+AP564+AR561+AR562+AR563+AR564-2)*Cadeirante/30*FL$4)))+(AO561+AO562+AO563+AQ561+AQ562+AQ563)*Percapita/30*FL$4+(AO564+AQ564)*Crechee/30*FL$4,IF(C561=1,IF(AO561+AO562+AO563+AP561+AP562+AP563+AQ561+AQ562+AQ563+AR561+AR562+AR563&lt;=15,(AO561+AO562+AO563+AQ561+AQ562+AQ563)*Percapita/30*FL$4,IF(AO561+AO562+AO563+AP561+AP562+AP563+AQ561+AQ562+AQ563+AR561+AR562+AR563&gt;=16,Fixo/30*FL$4+(AO561+AO562+AO563+AP561+AP562+AP563+AQ561+AQ562+AQ563+AR561+AR562-16)*Percapita/30*FL$4))))))</f>
        <v>0</v>
      </c>
      <c r="FM561" s="177">
        <f>IF(C561=4,SUM(AS561+AS562+AS563+AU561+AU562+AU563)*Percapita/30*FM$4+(AT561+AT562+AT563+AV561+AV562+AV563)*Cadeirante/30*FM$4,IF(C561=3,IF(AS564+AU564=10,Fixo/30*FM$4+(AS561+AS562+AS563+AU561+AU562+AU563)*Percapita/30*FM$4+(AT564+AV564)*Cadeirante/30*FM$4,IF(AS564+AU564&lt;=9,(AS564+AU564)*Crechee/30*FM$4)+(AT564+AV564)*Cadeirante/30*FM$4+(AS561+AS562+AS563+AU561+AU562+AU563)*Percapita/30*FM$4)+IF(AS564+AU564&gt;=11,Fixo/30*FM$4+(AS564+AU564-10)*Crechee/30*FM$4,0),IF(C561=2,IF(AT561+AT562+AT563+AT564+AV561+AV562+AV563+AV564=1,Cadeirante/30*FM$4,IF(AT561+AT562+AT563+AT564+AV561+AV562+AV563+AV564=2,Fixo/30*FM$4,IF(AT561+AT562+AT563+AT564+AV561+AV562+AV563+AV564&gt;2,Fixo/30*FM$4+(AT561+AT562+AT563+AT564+AV561+AV562+AV563+AV564-2)*Cadeirante/30*FM$4)))+(AS561+AS562+AS563+AU561+AU562+AU563)*Percapita/30*FM$4+(AS564+AU564)*Crechee/30*FM$4,IF(C561=1,IF(AS561+AS562+AS563+AT561+AT562+AT563+AU561+AU562+AU563+AV561+AV562+AV563&lt;=15,(AS561+AS562+AS563+AU561+AU562+AU563)*Percapita/30*FM$4,IF(AS561+AS562+AS563+AT561+AT562+AT563+AU561+AU562+AU563+AV561+AV562+AV563&gt;=16,Fixo/30*FM$4+(AS561+AS562+AS563+AT561+AT562+AT563+AU561+AU562+AU563+AV561+AV562-16)*Percapita/30*FM$4))))))</f>
        <v>0</v>
      </c>
      <c r="FN561" s="177">
        <f>IF(C561=4,SUM(AW561+AW562+AW563+AY561+AY562+AY563)*Percapita/30*FN$4+(AX561+AX562+AX563+AZ561+AZ562+AZ563)*Cadeirante/30*FN$4,IF(C561=3,IF(AW564+AY564=10,Fixo/30*FN$4+(AW561+AW562+AW563+AY561+AY562+AY563)*Percapita/30*FN$4+(AX564+AZ564)*Cadeirante/30*FN$4,IF(AW564+AY564&lt;=9,(AW564+AY564)*Crechee/30*FN$4)+(AX564+AZ564)*Cadeirante/30*FN$4+(AW561+AW562+AW563+AY561+AY562+AY563)*Percapita/30*FN$4)+IF(AW564+AY564&gt;=11,Fixo/30*FN$4+(AW564+AY564-10)*Crechee/30*FN$4,0),IF(C561=2,IF(AX561+AX562+AX563+AX564+AZ561+AZ562+AZ563+AZ564=1,Cadeirante/30*FN$4,IF(AX561+AX562+AX563+AX564+AZ561+AZ562+AZ563+AZ564=2,Fixo/30*FN$4,IF(AX561+AX562+AX563+AX564+AZ561+AZ562+AZ563+AZ564&gt;2,Fixo/30*FN$4+(AX561+AX562+AX563+AX564+AZ561+AZ562+AZ563+AZ564-2)*Cadeirante/30*FN$4)))+(AW561+AW562+AW563+AY561+AY562+AY563)*Percapita/30*FN$4+(AW564+AY564)*Crechee/30*FN$4,IF(C561=1,IF(AW561+AW562+AW563+AX561+AX562+AX563+AY561+AY562+AY563+AZ561+AZ562+AZ563&lt;=15,(AW561+AW562+AW563+AY561+AY562+AY563)*Percapita/30*FN$4,IF(AW561+AW562+AW563+AX561+AX562+AX563+AY561+AY562+AY563+AZ561+AZ562+AZ563&gt;=16,Fixo/30*FN$4+(AW561+AW562+AW563+AX561+AX562+AX563+AY561+AY562+AY563+AZ561+AZ562-16)*Percapita/30*FN$4))))))</f>
        <v>0</v>
      </c>
      <c r="FO561" s="177">
        <f>IF(C561=4,SUM(BA561+BA562+BA563+BC561+BC562+BC563)*Percapita/30*FO$4+(BB561+BB562+BB563+BD561+BD562+BD563)*Cadeirante/30*FO$4,IF(C561=3,IF(BA564+BC564=10,Fixo/30*FO$4+(BA561+BA562+BA563+BC561+BC562+BC563)*Percapita/30*FO$4+(BB564+BD564)*Cadeirante/30*FO$4,IF(BA564+BC564&lt;=9,(BA564+BC564)*Crechee/30*FO$4)+(BB564+BD564)*Cadeirante/30*FO$4+(BA561+BA562+BA563+BC561+BC562+BC563)*Percapita/30*FO$4)+IF(BA564+BC564&gt;=11,Fixo/30*FO$4+(BA564+BC564-10)*Crechee/30*FO$4,0),IF(C561=2,IF(BB561+BB562+BB563+BB564+BD561+BD562+BD563+BD564=1,Cadeirante/30*FO$4,IF(BB561+BB562+BB563+BB564+BD561+BD562+BD563+BD564=2,Fixo/30*FO$4,IF(BB561+BB562+BB563+BB564+BD561+BD562+BD563+BD564&gt;2,Fixo/30*FO$4+(BB561+BB562+BB563+BB564+BD561+BD562+BD563+BD564-2)*Cadeirante/30*FO$4)))+(BA561+BA562+BA563+BC561+BC562+BC563)*Percapita/30*FO$4+(BA564+BC564)*Crechee/30*FO$4,IF(C561=1,IF(BA561+BA562+BA563+BB561+BB562+BB563+BC561+BC562+BC563+BD561+BD562+BD563&lt;=15,(BA561+BA562+BA563+BC561+BC562+BC563)*Percapita/30*FO$4,IF(BA561+BA562+BA563+BB561+BB562+BB563+BC561+BC562+BC563+BD561+BD562+BD563&gt;=16,Fixo/30*FO$4+(BA561+BA562+BA563+BB561+BB562+BB563+BC561+BC562+BC563+BD561+BD562-16)*Percapita/30*FO$4))))))</f>
        <v>0</v>
      </c>
      <c r="FP561" s="177">
        <f>IF(C561=4,SUM(BE561+BE562+BE563+BG561+BG562+BG563)*Percapita/30*FP$4+(BF561+BF562+BF563+BH561+BH562+BH563)*Cadeirante/30*FP$4,IF(C561=3,IF(BE564+BG564=10,Fixo/30*FP$4+(BE561+BE562+BE563+BG561+BG562+BG563)*Percapita/30*FP$4+(BF564+BH564)*Cadeirante/30*FP$4,IF(BE564+BG564&lt;=9,(BE564+BG564)*Crechee/30*FP$4)+(BF564+BH564)*Cadeirante/30*FP$4+(BE561+BE562+BE563+BG561+BG562+BG563)*Percapita/30*FP$4)+IF(BE564+BG564&gt;=11,Fixo/30*FP$4+(BE564+BG564-10)*Crechee/30*FP$4,0),IF(C561=2,IF(BF561+BF562+BF563+BF564+BH561+BH562+BH563+BH564=1,Cadeirante/30*FP$4,IF(BF561+BF562+BF563+BF564+BH561+BH562+BH563+BH564=2,Fixo/30*FP$4,IF(BF561+BF562+BF563+BF564+BH561+BH562+BH563+BH564&gt;2,Fixo/30*FP$4+(BF561+BF562+BF563+BF564+BH561+BH562+BH563+BH564-2)*Cadeirante/30*FP$4)))+(BE561+BE562+BE563+BG561+BG562+BG563)*Percapita/30*FP$4+(BE564+BG564)*Crechee/30*FP$4,IF(C561=1,IF(BE561+BE562+BE563+BF561+BF562+BF563+BG561+BG562+BG563+BH561+BH562+BH563&lt;=15,(BE561+BE562+BE563+BG561+BG562+BG563)*Percapita/30*FP$4,IF(BE561+BE562+BE563+BF561+BF562+BF563+BG561+BG562+BG563+BH561+BH562+BH563&gt;=16,Fixo/30*FP$4+(BE561+BE562+BE563+BF561+BF562+BF563+BG561+BG562+BG563+BH561+BH562-16)*Percapita/30*FP$4))))))</f>
        <v>0</v>
      </c>
      <c r="FQ561" s="177">
        <f>IF(C561=4,SUM(BI561+BI562+BI563+BK561+BK562+BK563)*Percapita/30*FQ$4+(BJ561+BJ562+BJ563+BL561+BL562+BL563)*Cadeirante/30*FQ$4,IF(C561=3,IF(BI564+BK564=10,Fixo/30*FQ$4+(BI561+BI562+BI563+BK561+BK562+BK563)*Percapita/30*FQ$4+(BJ564+BL564)*Cadeirante/30*FQ$4,IF(BI564+BK564&lt;=9,(BI564+BK564)*Crechee/30*FQ$4)+(BJ564+BL564)*Cadeirante/30*FQ$4+(BI561+BI562+BI563+BK561+BK562+BK563)*Percapita/30*FQ$4)+IF(BI564+BK564&gt;=11,Fixo/30*FQ$4+(BI564+BK564-10)*Crechee/30*FQ$4,0),IF(C561=2,IF(BJ561+BJ562+BJ563+BJ564+BL561+BL562+BL563+BL564=1,Cadeirante/30*FQ$4,IF(BJ561+BJ562+BJ563+BJ564+BL561+BL562+BL563+BL564=2,Fixo/30*FQ$4,IF(BJ561+BJ562+BJ563+BJ564+BL561+BL562+BL563+BL564&gt;2,Fixo/30*FQ$4+(BJ561+BJ562+BJ563+BJ564+BL561+BL562+BL563+BL564-2)*Cadeirante/30*FQ$4)))+(BI561+BI562+BI563+BK561+BK562+BK563)*Percapita/30*FQ$4+(BI564+BK564)*Crechee/30*FQ$4,IF(C561=1,IF(BI561+BI562+BI563+BJ561+BJ562+BJ563+BK561+BK562+BK563+BL561+BL562+BL563&lt;=15,(BI561+BI562+BI563+BK561+BK562+BK563)*Percapita/30*FQ$4,IF(BI561+BI562+BI563+BJ561+BJ562+BJ563+BK561+BK562+BK563+BL561+BL562+BL563&gt;=16,Fixo/30*FQ$4+(BI561+BI562+BI563+BJ561+BJ562+BJ563+BK561+BK562+BK563+BL561+BL562-16)*Percapita/30*FQ$4))))))</f>
        <v>0</v>
      </c>
      <c r="FR561" s="177">
        <f>IF(C561=4,SUM(BM561+BM562+BM563+BO561+BO562+BO563)*Percapita/30*FR$4+(BN561+BN562+BN563+BP561+BP562+BP563)*Cadeirante/30*FR$4,IF(C561=3,IF(BM564+BO564=10,Fixo/30*FR$4+(BM561+BM562+BM563+BO561+BO562+BO563)*Percapita/30*FR$4+(BN564+BP564)*Cadeirante/30*FR$4,IF(BM564+BO564&lt;=9,(BM564+BO564)*Crechee/30*FR$4)+(BN564+BP564)*Cadeirante/30*FR$4+(BM561+BM562+BM563+BO561+BO562+BO563)*Percapita/30*FR$4)+IF(BM564+BO564&gt;=11,Fixo/30*FR$4+(BM564+BO564-10)*Crechee/30*FR$4,0),IF(C561=2,IF(BN561+BN562+BN563+BN564+BP561+BP562+BP563+BP564=1,Cadeirante/30*FR$4,IF(BN561+BN562+BN563+BN564+BP561+BP562+BP563+BP564=2,Fixo/30*FR$4,IF(BN561+BN562+BN563+BN564+BP561+BP562+BP563+BP564&gt;2,Fixo/30*FR$4+(BN561+BN562+BN563+BN564+BP561+BP562+BP563+BP564-2)*Cadeirante/30*FR$4)))+(BM561+BM562+BM563+BO561+BO562+BO563)*Percapita/30*FR$4+(BM564+BO564)*Crechee/30*FR$4,IF(C561=1,IF(BM561+BM562+BM563+BN561+BN562+BN563+BO561+BO562+BO563+BP561+BP562+BP563&lt;=15,(BM561+BM562+BM563+BO561+BO562+BO563)*Percapita/30*FR$4,IF(BM561+BM562+BM563+BN561+BN562+BN563+BO561+BO562+BO563+BP561+BP562+BP563&gt;=16,Fixo/30*FR$4+(BM561+BM562+BM563+BN561+BN562+BN563+BO561+BO562+BO563+BP561+BP562-16)*Percapita/30*FR$4))))))</f>
        <v>0</v>
      </c>
      <c r="FS561" s="177">
        <f>IF(C561=4,SUM(BQ561+BQ562+BQ563+BS561+BS562+BS563)*Percapita/30*FS$4+(BR561+BR562+BR563+BT561+BT562+BT563)*Cadeirante/30*FS$4,IF(C561=3,IF(BQ564+BS564=10,Fixo/30*FS$4+(BQ561+BQ562+BQ563+BS561+BS562+BS563)*Percapita/30*FS$4+(BR564+BT564)*Cadeirante/30*FS$4,IF(BQ564+BS564&lt;=9,(BQ564+BS564)*Crechee/30*FS$4)+(BR564+BT564)*Cadeirante/30*FS$4+(BQ561+BQ562+BQ563+BS561+BS562+BS563)*Percapita/30*FS$4)+IF(BQ564+BS564&gt;=11,Fixo/30*FS$4+(BQ564+BS564-10)*Crechee/30*FS$4,0),IF(C561=2,IF(BR561+BR562+BR563+BR564+BT561+BT562+BT563+BT564=1,Cadeirante/30*FS$4,IF(BR561+BR562+BR563+BR564+BT561+BT562+BT563+BT564=2,Fixo/30*FS$4,IF(BR561+BR562+BR563+BR564+BT561+BT562+BT563+BT564&gt;2,Fixo/30*FS$4+(BR561+BR562+BR563+BR564+BT561+BT562+BT563+BT564-2)*Cadeirante/30*FS$4)))+(BQ561+BQ562+BQ563+BS561+BS562+BS563)*Percapita/30*FS$4+(BQ564+BS564)*Crechee/30*FS$4,IF(C561=1,IF(BQ561+BQ562+BQ563+BR561+BR562+BR563+BS561+BS562+BS563+BT561+BT562+BT563&lt;=15,(BQ561+BQ562+BQ563+BS561+BS562+BS563)*Percapita/30*FS$4,IF(BQ561+BQ562+BQ563+BR561+BR562+BR563+BS561+BS562+BS563+BT561+BT562+BT563&gt;=16,Fixo/30*FS$4+(BQ561+BQ562+BQ563+BR561+BR562+BR563+BS561+BS562+BS563+BT561+BT562-16)*Percapita/30*FS$4))))))</f>
        <v>0</v>
      </c>
      <c r="FT561" s="177">
        <f>IF(C561=4,SUM(BU561+BU562+BU563+BW561+BW562+BW563)*Percapita/30*FT$4+(BV561+BV562+BV563+BX561+BX562+BX563)*Cadeirante/30*FT$4,IF(C561=3,IF(BU564+BW564=10,Fixo/30*FT$4+(BU561+BU562+BU563+BW561+BW562+BW563)*Percapita/30*FT$4+(BV564+BX564)*Cadeirante/30*FT$4,IF(BU564+BW564&lt;=9,(BU564+BW564)*Crechee/30*FT$4)+(BV564+BX564)*Cadeirante/30*FT$4+(BU561+BU562+BU563+BW561+BW562+BW563)*Percapita/30*FT$4)+IF(BU564+BW564&gt;=11,Fixo/30*FT$4+(BU564+BW564-10)*Crechee/30*FT$4,0),IF(C561=2,IF(BV561+BV562+BV563+BV564+BX561+BX562+BX563+BX564=1,Cadeirante/30*FT$4,IF(BV561+BV562+BV563+BV564+BX561+BX562+BX563+BX564=2,Fixo/30*FT$4,IF(BV561+BV562+BV563+BV564+BX561+BX562+BX563+BX564&gt;2,Fixo/30*FT$4+(BV561+BV562+BV563+BV564+BX561+BX562+BX563+BX564-2)*Cadeirante/30*FT$4)))+(BU561+BU562+BU563+BW561+BW562+BW563)*Percapita/30*FT$4+(BU564+BW564)*Crechee/30*FT$4,IF(C561=1,IF(BU561+BU562+BU563+BV561+BV562+BV563+BW561+BW562+BW563+BX561+BX562+BX563&lt;=15,(BU561+BU562+BU563+BW561+BW562+BW563)*Percapita/30*FT$4,IF(BU561+BU562+BU563+BV561+BV562+BV563+BW561+BW562+BW563+BX561+BX562+BX563&gt;=16,Fixo/30*FT$4+(BU561+BU562+BU563+BV561+BV562+BV563+BW561+BW562+BW563+BX561+BX562-16)*Percapita/30*FT$4))))))</f>
        <v>0</v>
      </c>
      <c r="FU561" s="177">
        <f>IF(C561=4,SUM(BY561+BY562+BY563+CA561+CA562+CA563)*Percapita/30*FU$4+(BZ561+BZ562+BZ563+CB561+CB562+CB563)*Cadeirante/30*FU$4,IF(C561=3,IF(BY564+CA564=10,Fixo/30*FU$4+(BY561+BY562+BY563+CA561+CA562+CA563)*Percapita/30*FU$4+(BZ564+CB564)*Cadeirante/30*FU$4,IF(BY564+CA564&lt;=9,(BY564+CA564)*Crechee/30*FU$4)+(BZ564+CB564)*Cadeirante/30*FU$4+(BY561+BY562+BY563+CA561+CA562+CA563)*Percapita/30*FU$4)+IF(BY564+CA564&gt;=11,Fixo/30*FU$4+(BY564+CA564-10)*Crechee/30*FU$4,0),IF(C561=2,IF(BZ561+BZ562+BZ563+BZ564+CB561+CB562+CB563+CB564=1,Cadeirante/30*FU$4,IF(BZ561+BZ562+BZ563+BZ564+CB561+CB562+CB563+CB564=2,Fixo/30*FU$4,IF(BZ561+BZ562+BZ563+BZ564+CB561+CB562+CB563+CB564&gt;2,Fixo/30*FU$4+(BZ561+BZ562+BZ563+BZ564+CB561+CB562+CB563+CB564-2)*Cadeirante/30*FU$4)))+(BY561+BY562+BY563+CA561+CA562+CA563)*Percapita/30*FU$4+(BY564+CA564)*Crechee/30*FU$4,IF(C561=1,IF(BY561+BY562+BY563+BZ561+BZ562+BZ563+CA561+CA562+CA563+CB561+CB562+CB563&lt;=15,(BY561+BY562+BY563+CA561+CA562+CA563)*Percapita/30*FU$4,IF(BY561+BY562+BY563+BZ561+BZ562+BZ563+CA561+CA562+CA563+CB561+CB562+CB563&gt;=16,Fixo/30*FU$4+(BY561+BY562+BY563+BZ561+BZ562+BZ563+CA561+CA562+CA563+CB561+CB562-16)*Percapita/30*FU$4))))))</f>
        <v>0</v>
      </c>
      <c r="FV561" s="177">
        <f>IF(C561=4,SUM(CC561+CC562+CC563+CE561+CE562+CE563)*Percapita/30*FV$4+(CD561+CD562+CD563+CF561+CF562+CF563)*Cadeirante/30*FV$4,IF(C561=3,IF(CC564+CE564=10,Fixo/30*FV$4+(CC561+CC562+CC563+CE561+CE562+CE563)*Percapita/30*FV$4+(CD564+CF564)*Cadeirante/30*FV$4,IF(CC564+CE564&lt;=9,(CC564+CE564)*Crechee/30*FV$4)+(CD564+CF564)*Cadeirante/30*FV$4+(CC561+CC562+CC563+CE561+CE562+CE563)*Percapita/30*FV$4)+IF(CC564+CE564&gt;=11,Fixo/30*FV$4+(CC564+CE564-10)*Crechee/30*FV$4,0),IF(C561=2,IF(CD561+CD562+CD563+CD564+CF561+CF562+CF563+CF564=1,Cadeirante/30*FV$4,IF(CD561+CD562+CD563+CD564+CF561+CF562+CF563+CF564=2,Fixo/30*FV$4,IF(CD561+CD562+CD563+CD564+CF561+CF562+CF563+CF564&gt;2,Fixo/30*FV$4+(CD561+CD562+CD563+CD564+CF561+CF562+CF563+CF564-2)*Cadeirante/30*FV$4)))+(CC561+CC562+CC563+CE561+CE562+CE563)*Percapita/30*FV$4+(CC564+CE564)*Crechee/30*FV$4,IF(C561=1,IF(CC561+CC562+CC563+CD561+CD562+CD563+CE561+CE562+CE563+CF561+CF562+CF563&lt;=15,(CC561+CC562+CC563+CE561+CE562+CE563)*Percapita/30*FV$4,IF(CC561+CC562+CC563+CD561+CD562+CD563+CE561+CE562+CE563+CF561+CF562+CF563&gt;=16,Fixo/30*FV$4+(CC561+CC562+CC563+CD561+CD562+CD563+CE561+CE562+CE563+CF561+CF562-16)*Percapita/30*FV$4))))))</f>
        <v>0</v>
      </c>
      <c r="FW561" s="177">
        <f>IF(C561=4,SUM(CG561+CG562+CG563+CI561+CI562+CI563)*Percapita/30*FW$4+(CH561+CH562+CH563+CJ561+CJ562+CJ563)*Cadeirante/30*FW$4,IF(C561=3,IF(CG564+CI564=10,Fixo/30*FW$4+(CG561+CG562+CG563+CI561+CI562+CI563)*Percapita/30*FW$4+(CH564+CJ564)*Cadeirante/30*FW$4,IF(CG564+CI564&lt;=9,(CG564+CI564)*Crechee/30*FW$4)+(CH564+CJ564)*Cadeirante/30*FW$4+(CG561+CG562+CG563+CI561+CI562+CI563)*Percapita/30*FW$4)+IF(CG564+CI564&gt;=11,Fixo/30*FW$4+(CG564+CI564-10)*Crechee/30*FW$4,0),IF(C561=2,IF(CH561+CH562+CH563+CH564+CJ561+CJ562+CJ563+CJ564=1,Cadeirante/30*FW$4,IF(CH561+CH562+CH563+CH564+CJ561+CJ562+CJ563+CJ564=2,Fixo/30*FW$4,IF(CH561+CH562+CH563+CH564+CJ561+CJ562+CJ563+CJ564&gt;2,Fixo/30*FW$4+(CH561+CH562+CH563+CH564+CJ561+CJ562+CJ563+CJ564-2)*Cadeirante/30*FW$4)))+(CG561+CG562+CG563+CI561+CI562+CI563)*Percapita/30*FW$4+(CG564+CI564)*Crechee/30*FW$4,IF(C561=1,IF(CG561+CG562+CG563+CH561+CH562+CH563+CI561+CI562+CI563+CJ561+CJ562+CJ563&lt;=15,(CG561+CG562+CG563+CI561+CI562+CI563)*Percapita/30*FW$4,IF(CG561+CG562+CG563+CH561+CH562+CH563+CI561+CI562+CI563+CJ561+CJ562+CJ563&gt;=16,Fixo/30*FW$4+(CG561+CG562+CG563+CH561+CH562+CH563+CI561+CI562+CI563+CJ561+CJ562-16)*Percapita/30*FW$4))))))</f>
        <v>0</v>
      </c>
      <c r="FX561" s="177">
        <f>IF(C561=4,SUM(CK561+CK562+CK563+CM561+CM562+CM563)*Percapita/30*FX$4+(CL561+CL562+CL563+CN561+CN562+CN563)*Cadeirante/30*FX$4,IF(C561=3,IF(CK564+CM564=10,Fixo/30*FX$4+(CK561+CK562+CK563+CM561+CM562+CM563)*Percapita/30*FX$4+(CL564+CN564)*Cadeirante/30*FX$4,IF(CK564+CM564&lt;=9,(CK564+CM564)*Crechee/30*FX$4)+(CL564+CN564)*Cadeirante/30*FX$4+(CK561+CK562+CK563+CM561+CM562+CM563)*Percapita/30*FX$4)+IF(CK564+CM564&gt;=11,Fixo/30*FX$4+(CK564+CM564-10)*Crechee/30*FX$4,0),IF(C561=2,IF(CL561+CL562+CL563+CL564+CN561+CN562+CN563+CN564=1,Cadeirante/30*FX$4,IF(CL561+CL562+CL563+CL564+CN561+CN562+CN563+CN564=2,Fixo/30*FX$4,IF(CL561+CL562+CL563+CL564+CN561+CN562+CN563+CN564&gt;2,Fixo/30*FX$4+(CL561+CL562+CL563+CL564+CN561+CN562+CN563+CN564-2)*Cadeirante/30*FX$4)))+(CK561+CK562+CK563+CM561+CM562+CM563)*Percapita/30*FX$4+(CK564+CM564)*Crechee/30*FX$4,IF(C561=1,IF(CK561+CK562+CK563+CL561+CL562+CL563+CM561+CM562+CM563+CN561+CN562+CN563&lt;=15,(CK561+CK562+CK563+CM561+CM562+CM563)*Percapita/30*FX$4,IF(CK561+CK562+CK563+CL561+CL562+CL563+CM561+CM562+CM563+CN561+CN562+CN563&gt;=16,Fixo/30*FX$4+(CK561+CK562+CK563+CL561+CL562+CL563+CM561+CM562+CM563+CN561+CN562-16)*Percapita/30*FX$4))))))</f>
        <v>0</v>
      </c>
      <c r="FY561" s="177">
        <f>IF(C561=4,SUM(CO561+CO562+CO563+CQ561+CQ562+CQ563)*Percapita/30*FY$4+(CP561+CP562+CP563+CR561+CR562+CR563)*Cadeirante/30*FY$4,IF(C561=3,IF(CO564+CQ564=10,Fixo/30*FY$4+(CO561+CO562+CO563+CQ561+CQ562+CQ563)*Percapita/30*FY$4+(CP564+CR564)*Cadeirante/30*FY$4,IF(CO564+CQ564&lt;=9,(CO564+CQ564)*Crechee/30*FY$4)+(CP564+CR564)*Cadeirante/30*FY$4+(CO561+CO562+CO563+CQ561+CQ562+CQ563)*Percapita/30*FY$4)+IF(CO564+CQ564&gt;=11,Fixo/30*FY$4+(CO564+CQ564-10)*Crechee/30*FY$4,0),IF(C561=2,IF(CP561+CP562+CP563+CP564+CR561+CR562+CR563+CR564=1,Cadeirante/30*FY$4,IF(CP561+CP562+CP563+CP564+CR561+CR562+CR563+CR564=2,Fixo/30*FY$4,IF(CP561+CP562+CP563+CP564+CR561+CR562+CR563+CR564&gt;2,Fixo/30*FY$4+(CP561+CP562+CP563+CP564+CR561+CR562+CR563+CR564-2)*Cadeirante/30*FY$4)))+(CO561+CO562+CO563+CQ561+CQ562+CQ563)*Percapita/30*FY$4+(CO564+CQ564)*Crechee/30*FY$4,IF(C561=1,IF(CO561+CO562+CO563+CP561+CP562+CP563+CQ561+CQ562+CQ563+CR561+CR562+CR563&lt;=15,(CO561+CO562+CO563+CQ561+CQ562+CQ563)*Percapita/30*FY$4,IF(CO561+CO562+CO563+CP561+CP562+CP563+CQ561+CQ562+CQ563+CR561+CR562+CR563&gt;=16,Fixo/30*FY$4+(CO561+CO562+CO563+CP561+CP562+CP563+CQ561+CQ562+CQ563+CR561+CR562-16)*Percapita/30*FY$4))))))</f>
        <v>0</v>
      </c>
      <c r="FZ561" s="177">
        <f>IF(C561=4,SUM(CS561+CS562+CS563+CU561+CU562+CU563)*Percapita/30*FZ$4+(CT561+CT562+CT563+CV561+CV562+CV563)*Cadeirante/30*FZ$4,IF(C561=3,IF(CS564+CU564=10,Fixo/30*FZ$4+(CS561+CS562+CS563+CU561+CU562+CU563)*Percapita/30*FZ$4+(CT564+CV564)*Cadeirante/30*FZ$4,IF(CS564+CU564&lt;=9,(CS564+CU564)*Crechee/30*FZ$4)+(CT564+CV564)*Cadeirante/30*FZ$4+(CS561+CS562+CS563+CU561+CU562+CU563)*Percapita/30*FZ$4)+IF(CS564+CU564&gt;=11,Fixo/30*FZ$4+(CS564+CU564-10)*Crechee/30*FZ$4,0),IF(C561=2,IF(CT561+CT562+CT563+CT564+CV561+CV562+CV563+CV564=1,Cadeirante/30*FZ$4,IF(CT561+CT562+CT563+CT564+CV561+CV562+CV563+CV564=2,Fixo/30*FZ$4,IF(CT561+CT562+CT563+CT564+CV561+CV562+CV563+CV564&gt;2,Fixo/30*FZ$4+(CT561+CT562+CT563+CT564+CV561+CV562+CV563+CV564-2)*Cadeirante/30*FZ$4)))+(CS561+CS562+CS563+CU561+CU562+CU563)*Percapita/30*FZ$4+(CS564+CU564)*Crechee/30*FZ$4,IF(C561=1,IF(CS561+CS562+CS563+CT561+CT562+CT563+CU561+CU562+CU563+CV561+CV562+CV563&lt;=15,(CS561+CS562+CS563+CU561+CU562+CU563)*Percapita/30*FZ$4,IF(CS561+CS562+CS563+CT561+CT562+CT563+CU561+CU562+CU563+CV561+CV562+CV563&gt;=16,Fixo/30*FZ$4+(CS561+CS562+CS563+CT561+CT562+CT563+CU561+CU562+CU563+CV561+CV562-16)*Percapita/30*FZ$4))))))</f>
        <v>0</v>
      </c>
      <c r="GA561" s="177">
        <f>IF(C561=4,SUM(CW561+CW562+CW563+CY561+CY562+CY563)*Percapita/30*GA$4+(CX561+CX562+CX563+CZ561+CZ562+CZ563)*Cadeirante/30*GA$4,IF(C561=3,IF(CW564+CY564=10,Fixo/30*GA$4+(CW561+CW562+CW563+CY561+CY562+CY563)*Percapita/30*GA$4+(CX564+CZ564)*Cadeirante/30*GA$4,IF(CW564+CY564&lt;=9,(CW564+CY564)*Crechee/30*GA$4)+(CX564+CZ564)*Cadeirante/30*GA$4+(CW561+CW562+CW563+CY561+CY562+CY563)*Percapita/30*GA$4)+IF(CW564+CY564&gt;=11,Fixo/30*GA$4+(CW564+CY564-10)*Crechee/30*GA$4,0),IF(C561=2,IF(CX561+CX562+CX563+CX564+CZ561+CZ562+CZ563+CZ564=1,Cadeirante/30*GA$4,IF(CX561+CX562+CX563+CX564+CZ561+CZ562+CZ563+CZ564=2,Fixo/30*GA$4,IF(CX561+CX562+CX563+CX564+CZ561+CZ562+CZ563+CZ564&gt;2,Fixo/30*GA$4+(CX561+CX562+CX563+CX564+CZ561+CZ562+CZ563+CZ564-2)*Cadeirante/30*GA$4)))+(CW561+CW562+CW563+CY561+CY562+CY563)*Percapita/30*GA$4+(CW564+CY564)*Crechee/30*GA$4,IF(C561=1,IF(CW561+CW562+CW563+CX561+CX562+CX563+CY561+CY562+CY563+CZ561+CZ562+CZ563&lt;=15,(CW561+CW562+CW563+CY561+CY562+CY563)*Percapita/30*GA$4,IF(CW561+CW562+CW563+CX561+CX562+CX563+CY561+CY562+CY563+CZ561+CZ562+CZ563&gt;=16,Fixo/30*GA$4+(CW561+CW562+CW563+CX561+CX562+CX563+CY561+CY562+CY563+CZ561+CZ562-16)*Percapita/30*GA$4))))))</f>
        <v>0</v>
      </c>
      <c r="GB561" s="177">
        <f>IF(C561=4,SUM(DA561+DA562+DA563+DC561+DC562+DC563)*Percapita/30*GB$4+(DB561+DB562+DB563+DD561+DD562+DD563)*Cadeirante/30*GB$4,IF(C561=3,IF(DA564+DC564=10,Fixo/30*GB$4+(DA561+DA562+DA563+DC561+DC562+DC563)*Percapita/30*GB$4+(DB564+DD564)*Cadeirante/30*GB$4,IF(DA564+DC564&lt;=9,(DA564+DC564)*Crechee/30*GB$4)+(DB564+DD564)*Cadeirante/30*GB$4+(DA561+DA562+DA563+DC561+DC562+DC563)*Percapita/30*GB$4)+IF(DA564+DC564&gt;=11,Fixo/30*GB$4+(DA564+DC564-10)*Crechee/30*GB$4,0),IF(C561=2,IF(DB561+DB562+DB563+DB564+DD561+DD562+DD563+DD564=1,Cadeirante/30*GB$4,IF(DB561+DB562+DB563+DB564+DD561+DD562+DD563+DD564=2,Fixo/30*GB$4,IF(DB561+DB562+DB563+DB564+DD561+DD562+DD563+DD564&gt;2,Fixo/30*GB$4+(DB561+DB562+DB563+DB564+DD561+DD562+DD563+DD564-2)*Cadeirante/30*GB$4)))+(DA561+DA562+DA563+DC561+DC562+DC563)*Percapita/30*GB$4+(DA564+DC564)*Crechee/30*GB$4,IF(C561=1,IF(DA561+DA562+DA563+DB561+DB562+DB563+DC561+DC562+DC563+DD561+DD562+DD563&lt;=15,(DA561+DA562+DA563+DC561+DC562+DC563)*Percapita/30*GB$4,IF(DA561+DA562+DA563+DB561+DB562+DB563+DC561+DC562+DC563+DD561+DD562+DD563&gt;=16,Fixo/30*GB$4+(DA561+DA562+DA563+DB561+DB562+DB563+DC561+DC562+DC563+DD561+DD562-16)*Percapita/30*GB$4))))))</f>
        <v>0</v>
      </c>
      <c r="GC561" s="177">
        <f>IF(C561=4,SUM(DE561+DE562+DE563+DG561+DG562+DG563)*Percapita/30*GC$4+(DF561+DF562+DF563+DH561+DH562+DH563)*Cadeirante/30*GC$4,IF(C561=3,IF(DE564+DG564=10,Fixo/30*GC$4+(DE561+DE562+DE563+DG561+DG562+DG563)*Percapita/30*GC$4+(DF564+DH564)*Cadeirante/30*GC$4,IF(DE564+DG564&lt;=9,(DE564+DG564)*Crechee/30*GC$4)+(DF564+DH564)*Cadeirante/30*GC$4+(DE561+DE562+DE563+DG561+DG562+DG563)*Percapita/30*GC$4)+IF(DE564+DG564&gt;=11,Fixo/30*GC$4+(DE564+DG564-10)*Crechee/30*GC$4,0),IF(C561=2,IF(DF561+DF562+DF563+DF564+DH561+DH562+DH563+DH564=1,Cadeirante/30*GC$4,IF(DF561+DF562+DF563+DF564+DH561+DH562+DH563+DH564=2,Fixo/30*GC$4,IF(DF561+DF562+DF563+DF564+DH561+DH562+DH563+DH564&gt;2,Fixo/30*GC$4+(DF561+DF562+DF563+DF564+DH561+DH562+DH563+DH564-2)*Cadeirante/30*GC$4)))+(DE561+DE562+DE563+DG561+DG562+DG563)*Percapita/30*GC$4+(DE564+DG564)*Crechee/30*GC$4,IF(C561=1,IF(DE561+DE562+DE563+DF561+DF562+DF563+DG561+DG562+DG563+DH561+DH562+DH563&lt;=15,(DE561+DE562+DE563+DG561+DG562+DG563)*Percapita/30*GC$4,IF(DE561+DE562+DE563+DF561+DF562+DF563+DG561+DG562+DG563+DH561+DH562+DH563&gt;=16,Fixo/30*GC$4+(DE561+DE562+DE563+DF561+DF562+DF563+DG561+DG562+DG563+DH561+DH562-16)*Percapita/30*GC$4))))))</f>
        <v>0</v>
      </c>
      <c r="GD561" s="177">
        <f>IF(C561=4,SUM(DI561+DI562+DI563+DK561+DK562+DK563)*Percapita/30*GD$4+(DJ561+DJ562+DJ563+DL561+DL562+DL563)*Cadeirante/30*GD$4,IF(C561=3,IF(DI564+DK564=10,Fixo/30*GD$4+(DI561+DI562+DI563+DK561+DK562+DK563)*Percapita/30*GD$4+(DJ564+DL564)*Cadeirante/30*GD$4,IF(DI564+DK564&lt;=9,(DI564+DK564)*Crechee/30*GD$4)+(DJ564+DL564)*Cadeirante/30*GD$4+(DI561+DI562+DI563+DK561+DK562+DK563)*Percapita/30*GD$4)+IF(DI564+DK564&gt;=11,Fixo/30*GD$4+(DI564+DK564-10)*Crechee/30*GD$4,0),IF(C561=2,IF(DJ561+DJ562+DJ563+DJ564+DL561+DL562+DL563+DL564=1,Cadeirante/30*GD$4,IF(DJ561+DJ562+DJ563+DJ564+DL561+DL562+DL563+DL564=2,Fixo/30*GD$4,IF(DJ561+DJ562+DJ563+DJ564+DL561+DL562+DL563+DL564&gt;2,Fixo/30*GD$4+(DJ561+DJ562+DJ563+DJ564+DL561+DL562+DL563+DL564-2)*Cadeirante/30*GD$4)))+(DI561+DI562+DI563+DK561+DK562+DK563)*Percapita/30*GD$4+(DI564+DK564)*Crechee/30*GD$4,IF(C561=1,IF(DI561+DI562+DI563+DJ561+DJ562+DJ563+DK561+DK562+DK563+DL561+DL562+DL563&lt;=15,(DI561+DI562+DI563+DK561+DK562+DK563)*Percapita/30*GD$4,IF(DI561+DI562+DI563+DJ561+DJ562+DJ563+DK561+DK562+DK563+DL561+DL562+DL563&gt;=16,Fixo/30*GD$4+(DI561+DI562+DI563+DJ561+DJ562+DJ563+DK561+DK562+DK563+DL561+DL562-16)*Percapita/30*GD$4))))))</f>
        <v>0</v>
      </c>
      <c r="GE561" s="177">
        <f>IF(C561=4,SUM(DM561+DM562+DM563+DO561+DO562+DO563)*Percapita/30*GE$4+(DN561+DN562+DN563+DP561+DP562+DP563)*Cadeirante/30*GE$4,IF(C561=3,IF(DM564+DO564=10,Fixo/30*GE$4+(DM561+DM562+DM563+DO561+DO562+DO563)*Percapita/30*GE$4+(DN564+DP564)*Cadeirante/30*GE$4,IF(DM564+DO564&lt;=9,(DM564+DO564)*Crechee/30*GE$4)+(DN564+DP564)*Cadeirante/30*GE$4+(DM561+DM562+DM563+DO561+DO562+DO563)*Percapita/30*GE$4)+IF(DM564+DO564&gt;=11,Fixo/30*GE$4+(DM564+DO564-10)*Crechee/30*GE$4,0),IF(C561=2,IF(DN561+DN562+DN563+DN564+DP561+DP562+DP563+DP564=1,Cadeirante/30*GE$4,IF(DN561+DN562+DN563+DN564+DP561+DP562+DP563+DP564=2,Fixo/30*GE$4,IF(DN561+DN562+DN563+DN564+DP561+DP562+DP563+DP564&gt;2,Fixo/30*GE$4+(DN561+DN562+DN563+DN564+DP561+DP562+DP563+DP564-2)*Cadeirante/30*GE$4)))+(DM561+DM562+DM563+DO561+DO562+DO563)*Percapita/30*GE$4+(DM564+DO564)*Crechee/30*GE$4,IF(C561=1,IF(DM561+DM562+DM563+DN561+DN562+DN563+DO561+DO562+DO563+DP561+DP562+DP563&lt;=15,(DM561+DM562+DM563+DO561+DO562+DO563)*Percapita/30*GE$4,IF(DM561+DM562+DM563+DN561+DN562+DN563+DO561+DO562+DO563+DP561+DP562+DP563&gt;=16,Fixo/30*GE$4+(DM561+DM562+DM563+DN561+DN562+DN563+DO561+DO562+DO563+DP561+DP562-16)*Percapita/30*GE$4))))))</f>
        <v>0</v>
      </c>
      <c r="GF561" s="177">
        <f>IF(C561=4,SUM(DQ561+DQ562+DQ563+DS561+DS562+DS563)*Percapita/30*GF$4+(DR561+DR562+DR563+DT561+DT562+DT563)*Cadeirante/30*GF$4,IF(C561=3,IF(DQ564+DS564=10,Fixo/30*GF$4+(DQ561+DQ562+DQ563+DS561+DS562+DS563)*Percapita/30*GF$4+(DR564+DT564)*Cadeirante/30*GF$4,IF(DQ564+DS564&lt;=9,(DQ564+DS564)*Crechee/30*GF$4)+(DR564+DT564)*Cadeirante/30*GF$4+(DQ561+DQ562+DQ563+DS561+DS562+DS563)*Percapita/30*GF$4)+IF(DQ564+DS564&gt;=11,Fixo/30*GF$4+(DQ564+DS564-10)*Crechee/30*GF$4,0),IF(C561=2,IF(DR561+DR562+DR563+DR564+DT561+DT562+DT563+DT564=1,Cadeirante/30*GF$4,IF(DR561+DR562+DR563+DR564+DT561+DT562+DT563+DT564=2,Fixo/30*GF$4,IF(DR561+DR562+DR563+DR564+DT561+DT562+DT563+DT564&gt;2,Fixo/30*GF$4+(DR561+DR562+DR563+DR564+DT561+DT562+DT563+DT564-2)*Cadeirante/30*GF$4)))+(DQ561+DQ562+DQ563+DS561+DS562+DS563)*Percapita/30*GF$4+(DQ564+DS564)*Crechee/30*GF$4,IF(C561=1,IF(DQ561+DQ562+DQ563+DR561+DR562+DR563+DS561+DS562+DS563+DT561+DT562+DT563&lt;=15,(DQ561+DQ562+DQ563+DS561+DS562+DS563)*Percapita/30*GF$4,IF(DQ561+DQ562+DQ563+DR561+DR562+DR563+DS561+DS562+DS563+DT561+DT562+DT563&gt;=16,Fixo/30*GF$4+(DQ561+DQ562+DQ563+DR561+DR562+DR563+DS561+DS562+DS563+DT561+DT562-16)*Percapita/30*GF$4))))))</f>
        <v>0</v>
      </c>
      <c r="GG561" s="177">
        <f>IF(C561=4,SUM(DU561+DU562+DU563+DW561+DW562+DW563)*Percapita/30*GG$4+(DV561+DV562+DV563+DX561+DX562+DX563)*Cadeirante/30*GG$4,IF(C561=3,IF(DU564+DW564=10,Fixo/30*GG$4+(DU561+DU562+DU563+DW561+DW562+DW563)*Percapita/30*GG$4+(DV564+DX564)*Cadeirante/30*GG$4,IF(DU564+DW564&lt;=9,(DU564+DW564)*Crechee/30*GG$4)+(DV564+DX564)*Cadeirante/30*GG$4+(DU561+DU562+DU563+DW561+DW562+DW563)*Percapita/30*GG$4)+IF(DU564+DW564&gt;=11,Fixo/30*GG$4+(DU564+DW564-10)*Crechee/30*GG$4,0),IF(C561=2,IF(DV561+DV562+DV563+DV564+DX561+DX562+DX563+DX564=1,Cadeirante/30*GG$4,IF(DV561+DV562+DV563+DV564+DX561+DX562+DX563+DX564=2,Fixo/30*GG$4,IF(DV561+DV562+DV563+DV564+DX561+DX562+DX563+DX564&gt;2,Fixo/30*GG$4+(DV561+DV562+DV563+DV564+DX561+DX562+DX563+DX564-2)*Cadeirante/30*GG$4)))+(DU561+DU562+DU563+DW561+DW562+DW563)*Percapita/30*GG$4+(DU564+DW564)*Crechee/30*GG$4,IF(C561=1,IF(DU561+DU562+DU563+DV561+DV562+DV563+DW561+DW562+DW563+DX561+DX562+DX563&lt;=15,(DU561+DU562+DU563+DW561+DW562+DW563)*Percapita/30*GG$4,IF(DU561+DU562+DU563+DV561+DV562+DV563+DW561+DW562+DW563+DX561+DX562+DX563&gt;=16,Fixo/30*GG$4+(DU561+DU562+DU563+DV561+DV562+DV563+DW561+DW562+DW563+DX561+DX562-16)*Percapita/30*GG$4))))))</f>
        <v>0</v>
      </c>
      <c r="GH561" s="177">
        <f>IF(C561=4,SUM(DY561+DY562+DY563+EA561+EA562+EA563)*Percapita/30*GH$4+(DZ561+DZ562+DZ563+EB561+EB562+EB563)*Cadeirante/30*GH$4,IF(C561=3,IF(DY564+EA564=10,Fixo/30*GH$4+(DY561+DY562+DY563+EA561+EA562+EA563)*Percapita/30*GH$4+(DZ564+EB564)*Cadeirante/30*GH$4,IF(DY564+EA564&lt;=9,(DY564+EA564)*Crechee/30*GH$4)+(DZ564+EB564)*Cadeirante/30*GH$4+(DY561+DY562+DY563+EA561+EA562+EA563)*Percapita/30*GH$4)+IF(DY564+EA564&gt;=11,Fixo/30*GH$4+(DY564+EA564-10)*Crechee/30*GH$4,0),IF(C561=2,IF(DZ561+DZ562+DZ563+DZ564+EB561+EB562+EB563+EB564=1,Cadeirante/30*GH$4,IF(DZ561+DZ562+DZ563+DZ564+EB561+EB562+EB563+EB564=2,Fixo/30*GH$4,IF(DZ561+DZ562+DZ563+DZ564+EB561+EB562+EB563+EB564&gt;2,Fixo/30*GH$4+(DZ561+DZ562+DZ563+DZ564+EB561+EB562+EB563+EB564-2)*Cadeirante/30*GH$4)))+(DY561+DY562+DY563+EA561+EA562+EA563)*Percapita/30*GH$4+(DY564+EA564)*Crechee/30*GH$4,IF(C561=1,IF(DY561+DY562+DY563+DZ561+DZ562+DZ563+EA561+EA562+EA563+EB561+EB562+EB563&lt;=15,(DY561+DY562+DY563+EA561+EA562+EA563)*Percapita/30*GH$4,IF(DY561+DY562+DY563+DZ561+DZ562+DZ563+EA561+EA562+EA563+EB561+EB562+EB563&gt;=16,Fixo/30*GH$4+(DY561+DY562+DY563+DZ561+DZ562+DZ563+EA561+EA562+EA563+EB561+EB562-16)*Percapita/30*GH$4))))))</f>
        <v>0</v>
      </c>
      <c r="GI561" s="177">
        <f>IF(C561=4,SUM(EC561+EC562+EC563+EE561+EE562+EE563)*Percapita/30*GI$4+(ED561+ED562+ED563+EF561+EF562+EF563)*Cadeirante/30*GI$4,IF(C561=3,IF(EC564+EE564=10,Fixo/30*GI$4+(EC561+EC562+EC563+EE561+EE562+EE563)*Percapita/30*GI$4+(ED564+EF564)*Cadeirante/30*GI$4,IF(EC564+EE564&lt;=9,(EC564+EE564)*Crechee/30*GI$4)+(ED564+EF564)*Cadeirante/30*GI$4+(EC561+EC562+EC563+EE561+EE562+EE563)*Percapita/30*GI$4)+IF(EC564+EE564&gt;=11,Fixo/30*GI$4+(EC564+EE564-10)*Crechee/30*GI$4,0),IF(C561=2,IF(ED561+ED562+ED563+ED564+EF561+EF562+EF563+EF564=1,Cadeirante/30*GI$4,IF(ED561+ED562+ED563+ED564+EF561+EF562+EF563+EF564=2,Fixo/30*GI$4,IF(ED561+ED562+ED563+ED564+EF561+EF562+EF563+EF564&gt;2,Fixo/30*GI$4+(ED561+ED562+ED563+ED564+EF561+EF562+EF563+EF564-2)*Cadeirante/30*GI$4)))+(EC561+EC562+EC563+EE561+EE562+EE563)*Percapita/30*GI$4+(EC564+EE564)*Crechee/30*GI$4,IF(C561=1,IF(EC561+EC562+EC563+ED561+ED562+ED563+EE561+EE562+EE563+EF561+EF562+EF563&lt;=15,(EC561+EC562+EC563+EE561+EE562+EE563)*Percapita/30*GI$4,IF(EC561+EC562+EC563+ED561+ED562+ED563+EE561+EE562+EE563+EF561+EF562+EF563&gt;=16,Fixo/30*GI$4+(EC561+EC562+EC563+ED561+ED562+ED563+EE561+EE562+EE563+EF561+EF562-16)*Percapita/30*GI$4))))))</f>
        <v>0</v>
      </c>
      <c r="GJ561" s="177">
        <f>IF(C561=4,SUM(EG561+EG562+EG563+EI561+EI562+EI563)*Percapita/30*GJ$4+(EH561+EH562+EH563+EJ561+EJ562+EJ563)*Cadeirante/30*GJ$4,IF(C561=3,IF(EG564+EI564=10,Fixo/30*GJ$4+(EG561+EG562+EG563+EI561+EI562+EI563)*Percapita/30*GJ$4+(EH564+EJ564)*Cadeirante/30*GJ$4,IF(EG564+EI564&lt;=9,(EG564+EI564)*Crechee/30*GJ$4)+(EH564+EJ564)*Cadeirante/30*GJ$4+(EG561+EG562+EG563+EI561+EI562+EI563)*Percapita/30*GJ$4)+IF(EG564+EI564&gt;=11,Fixo/30*GJ$4+(EG564+EI564-10)*Crechee/30*GJ$4,0),IF(C561=2,IF(EH561+EH562+EH563+EH564+EJ561+EJ562+EJ563+EJ564=1,Cadeirante/30*GJ$4,IF(EH561+EH562+EH563+EH564+EJ561+EJ562+EJ563+EJ564=2,Fixo/30*GJ$4,IF(EH561+EH562+EH563+EH564+EJ561+EJ562+EJ563+EJ564&gt;2,Fixo/30*GJ$4+(EH561+EH562+EH563+EH564+EJ561+EJ562+EJ563+EJ564-2)*Cadeirante/30*GJ$4)))+(EG561+EG562+EG563+EI561+EI562+EI563)*Percapita/30*GJ$4+(EG564+EI564)*Crechee/30*GJ$4,IF(C561=1,IF(EG561+EG562+EG563+EH561+EH562+EH563+EI561+EI562+EI563+EJ561+EJ562+EJ563&lt;=15,(EG561+EG562+EG563+EI561+EI562+EI563)*Percapita/30*GJ$4,IF(EG561+EG562+EG563+EH561+EH562+EH563+EI561+EI562+EI563+EJ561+EJ562+EJ563&gt;=16,Fixo/30*GJ$4+(EG561+EG562+EG563+EH561+EH562+EH563+EI561+EI562+EI563+EJ561+EJ562-16)*Percapita/30*GJ$4))))))</f>
        <v>0</v>
      </c>
      <c r="GK561" s="178"/>
      <c r="GL561" s="103">
        <f t="shared" si="608"/>
        <v>0</v>
      </c>
      <c r="GM561" s="124"/>
      <c r="GN561" s="104">
        <f>SUMIF(V561:V564,"&lt;0")*Cadeirante/30*GN$4+SUMIF(X561:X564,"&lt;0")*Cadeirante/30*GN$4</f>
        <v>0</v>
      </c>
      <c r="GO561" s="104">
        <f>SUMIF(Z561:Z564,"&lt;0")*Cadeirante/30*GO$4+SUMIF(AB561:AB564,"&lt;0")*Cadeirante/30*GO$4</f>
        <v>0</v>
      </c>
      <c r="GP561" s="104">
        <f>SUMIF(AD561:AD564,"&lt;0")*Cadeirante/30*GP$4+SUMIF(AF561:AF564,"&lt;0")*Cadeirante/30*GP$4</f>
        <v>0</v>
      </c>
      <c r="GQ561" s="104">
        <f>SUMIF(AH561:AH564,"&lt;0")*Cadeirante/30*GQ$4+SUMIF(AJ561:AJ564,"&lt;0")*Cadeirante/30*GQ$4</f>
        <v>0</v>
      </c>
      <c r="GR561" s="104">
        <f>SUMIF(AL561:AL564,"&lt;0")*Cadeirante/30*GR$4+SUMIF(AN561:AN564,"&lt;0")*Cadeirante/30*GR$4</f>
        <v>0</v>
      </c>
      <c r="GS561" s="104">
        <f>SUMIF(AP561:AP564,"&lt;0")*Cadeirante/30*GS$4+SUMIF(AR561:AR564,"&lt;0")*Cadeirante/30*GS$4</f>
        <v>0</v>
      </c>
      <c r="GT561" s="104">
        <f>SUMIF(AT561:AT564,"&lt;0")*Cadeirante/30*GT$4+SUMIF(AV561:AV564,"&lt;0")*Cadeirante/30*GT$4</f>
        <v>0</v>
      </c>
      <c r="GU561" s="104">
        <f>SUMIF(AX561:AX564,"&lt;0")*Cadeirante/30*GU$4+SUMIF(AZ561:AZ564,"&lt;0")*Cadeirante/30*GU$4</f>
        <v>0</v>
      </c>
      <c r="GV561" s="104">
        <f>SUMIF(BB561:BB564,"&lt;0")*Cadeirante/30*GV$4+SUMIF(BD561:BD564,"&lt;0")*Cadeirante/30*GV$4</f>
        <v>0</v>
      </c>
      <c r="GW561" s="104">
        <f>SUMIF(BF561:BF564,"&lt;0")*Cadeirante/30*GW$4+SUMIF(BH561:BH564,"&lt;0")*Cadeirante/30*GW$4</f>
        <v>0</v>
      </c>
      <c r="GX561" s="104">
        <f>SUMIF(BJ561:BJ564,"&lt;0")*Cadeirante/30*GX$4+SUMIF(BL561:BL564,"&lt;0")*Cadeirante/30*GX$4</f>
        <v>0</v>
      </c>
      <c r="GY561" s="104">
        <f>SUMIF(BN561:BN564,"&lt;0")*Cadeirante/30*GY$4+SUMIF(BP561:BP564,"&lt;0")*Cadeirante/30*GY$4</f>
        <v>0</v>
      </c>
      <c r="GZ561" s="104">
        <f>SUMIF(BR561:BR564,"&lt;0")*Cadeirante/30*GZ$4+SUMIF(BT561:BT564,"&lt;0")*Cadeirante/30*GZ$4</f>
        <v>0</v>
      </c>
      <c r="HA561" s="104">
        <f>SUMIF(BV561:BV564,"&lt;0")*Cadeirante/30*HA$4+SUMIF(BX561:BX564,"&lt;0")*Cadeirante/30*HA$4</f>
        <v>0</v>
      </c>
      <c r="HB561" s="104">
        <f>SUMIF(BZ561:BZ564,"&lt;0")*Cadeirante/30*HB$4+SUMIF(CB561:CB564,"&lt;0")*Cadeirante/30*HB$4</f>
        <v>0</v>
      </c>
      <c r="HC561" s="104">
        <f>SUMIF(CD561:CD564,"&lt;0")*Cadeirante/30*HC$4+SUMIF(CF561:CF564,"&lt;0")*Cadeirante/30*HC$4</f>
        <v>0</v>
      </c>
      <c r="HD561" s="104">
        <f>SUMIF(CH561:CH564,"&lt;0")*Cadeirante/30*HD$4+SUMIF(CJ561:CJ564,"&lt;0")*Cadeirante/30*HD$4</f>
        <v>0</v>
      </c>
      <c r="HE561" s="104">
        <f>SUMIF(CL561:CL564,"&lt;0")*Cadeirante/30*HE$4+SUMIF(CN561:CN564,"&lt;0")*Cadeirante/30*HE$4</f>
        <v>0</v>
      </c>
      <c r="HF561" s="104">
        <f>SUMIF(CP561:CP564,"&lt;0")*Cadeirante/30*HF$4+SUMIF(CR561:CR564,"&lt;0")*Cadeirante/30*HF$4</f>
        <v>0</v>
      </c>
      <c r="HG561" s="104">
        <f>SUMIF(CT561:CT564,"&lt;0")*Cadeirante/30*HG$4+SUMIF(CV561:CV564,"&lt;0")*Cadeirante/30*HG$4</f>
        <v>0</v>
      </c>
      <c r="HH561" s="104">
        <f>SUMIF(CX561:CX564,"&lt;0")*Cadeirante/30*HH$4+SUMIF(CZ561:CZ564,"&lt;0")*Cadeirante/30*HH$4</f>
        <v>0</v>
      </c>
      <c r="HI561" s="104">
        <f>SUMIF(DB561:DB564,"&lt;0")*Cadeirante/30*HI$4+SUMIF(DD561:DD564,"&lt;0")*Cadeirante/30*HI$4</f>
        <v>0</v>
      </c>
      <c r="HJ561" s="104">
        <f>SUMIF(DF561:DF564,"&lt;0")*Cadeirante/30*HJ$4+SUMIF(DH561:DH564,"&lt;0")*Cadeirante/30*HJ$4</f>
        <v>0</v>
      </c>
      <c r="HK561" s="104">
        <f>SUMIF(DJ561:DJ564,"&lt;0")*Cadeirante/30*HK$4+SUMIF(DL561:DL564,"&lt;0")*Cadeirante/30*HK$4</f>
        <v>0</v>
      </c>
      <c r="HL561" s="104">
        <f>SUMIF(DN561:DN564,"&lt;0")*Cadeirante/30*HL$4+SUMIF(DP561:DP564,"&lt;0")*Cadeirante/30*HL$4</f>
        <v>0</v>
      </c>
      <c r="HM561" s="104">
        <f>SUMIF(DR561:DR564,"&lt;0")*Cadeirante/30*HM$4+SUMIF(DT561:DT564,"&lt;0")*Cadeirante/30*HM$4</f>
        <v>0</v>
      </c>
      <c r="HN561" s="104">
        <f>SUMIF(DV561:DV564,"&lt;0")*Cadeirante/30*HN$4+SUMIF(DX561:DX564,"&lt;0")*Cadeirante/30*HN$4</f>
        <v>0</v>
      </c>
      <c r="HO561" s="104">
        <f>SUMIF(DZ561:DZ564,"&lt;0")*Cadeirante/30*HO$4+SUMIF(EB561:EB564,"&lt;0")*Cadeirante/30*HO$4</f>
        <v>0</v>
      </c>
      <c r="HP561" s="104">
        <f>SUMIF(ED561:ED564,"&lt;0")*Cadeirante/30*HP$4+SUMIF(EF561:EF564,"&lt;0")*Cadeirante/30*HP$4</f>
        <v>0</v>
      </c>
      <c r="HQ561" s="64"/>
      <c r="HR561" s="64"/>
      <c r="HS561" s="64"/>
      <c r="HT561" s="64"/>
      <c r="HU561" s="64"/>
      <c r="HV561" s="64"/>
      <c r="HW561" s="176">
        <v>17629.309999999998</v>
      </c>
      <c r="HX561" s="64"/>
      <c r="HY561" s="280">
        <f>IF(ISTEXT(EM561), VALUE(EM561), EM561)</f>
        <v>141.251</v>
      </c>
      <c r="HZ561" s="280">
        <f>IF(ISTEXT(EN561), VALUE(EN561), EN561)</f>
        <v>0</v>
      </c>
      <c r="IA561" s="280">
        <f>IF(ISTEXT(EO561), VALUE(EO561), EO561)</f>
        <v>0</v>
      </c>
      <c r="IB561" s="64" t="b">
        <f>HW561=FE561</f>
        <v>0</v>
      </c>
      <c r="IC561" s="64"/>
    </row>
    <row r="562" spans="1:237" s="106" customFormat="1" ht="22.5" customHeight="1" x14ac:dyDescent="0.25">
      <c r="A562" s="368" t="s">
        <v>3700</v>
      </c>
      <c r="B562" s="369" t="s">
        <v>3701</v>
      </c>
      <c r="C562" s="370" t="s">
        <v>3233</v>
      </c>
      <c r="D562" s="371" t="s">
        <v>3702</v>
      </c>
      <c r="E562" s="371" t="s">
        <v>3703</v>
      </c>
      <c r="F562" s="372" t="s">
        <v>3224</v>
      </c>
      <c r="G562" s="372" t="s">
        <v>3225</v>
      </c>
      <c r="H562" s="373" t="s">
        <v>3704</v>
      </c>
      <c r="I562" s="374" t="s">
        <v>1763</v>
      </c>
      <c r="J562" s="421" t="s">
        <v>3231</v>
      </c>
      <c r="K562" s="421" t="s">
        <v>3234</v>
      </c>
      <c r="L562" s="329">
        <f>CONTINUA!BV562</f>
        <v>18</v>
      </c>
      <c r="M562" s="329">
        <f>CONTINUA!BW562</f>
        <v>0</v>
      </c>
      <c r="N562" s="895"/>
      <c r="O562" s="896" t="s">
        <v>4049</v>
      </c>
      <c r="P562" s="897" t="s">
        <v>206</v>
      </c>
      <c r="Q562" s="400">
        <v>46</v>
      </c>
      <c r="R562" s="401"/>
      <c r="S562" s="400">
        <v>1</v>
      </c>
      <c r="T562" s="401"/>
      <c r="U562" s="400"/>
      <c r="V562" s="401"/>
      <c r="W562" s="400"/>
      <c r="X562" s="401"/>
      <c r="Y562" s="400"/>
      <c r="Z562" s="401"/>
      <c r="AA562" s="400"/>
      <c r="AB562" s="401"/>
      <c r="AC562" s="400"/>
      <c r="AD562" s="401"/>
      <c r="AE562" s="400"/>
      <c r="AF562" s="401"/>
      <c r="AG562" s="400"/>
      <c r="AH562" s="401"/>
      <c r="AI562" s="400"/>
      <c r="AJ562" s="401"/>
      <c r="AK562" s="400"/>
      <c r="AL562" s="401"/>
      <c r="AM562" s="400"/>
      <c r="AN562" s="401"/>
      <c r="AO562" s="400"/>
      <c r="AP562" s="401"/>
      <c r="AQ562" s="400"/>
      <c r="AR562" s="401"/>
      <c r="AS562" s="400"/>
      <c r="AT562" s="401"/>
      <c r="AU562" s="400"/>
      <c r="AV562" s="401"/>
      <c r="AW562" s="400"/>
      <c r="AX562" s="401"/>
      <c r="AY562" s="400"/>
      <c r="AZ562" s="401"/>
      <c r="BA562" s="400"/>
      <c r="BB562" s="401"/>
      <c r="BC562" s="400"/>
      <c r="BD562" s="401"/>
      <c r="BE562" s="400"/>
      <c r="BF562" s="401"/>
      <c r="BG562" s="400"/>
      <c r="BH562" s="401"/>
      <c r="BI562" s="400"/>
      <c r="BJ562" s="401"/>
      <c r="BK562" s="400"/>
      <c r="BL562" s="401"/>
      <c r="BM562" s="400"/>
      <c r="BN562" s="401"/>
      <c r="BO562" s="400"/>
      <c r="BP562" s="401"/>
      <c r="BQ562" s="400"/>
      <c r="BR562" s="401"/>
      <c r="BS562" s="400"/>
      <c r="BT562" s="401"/>
      <c r="BU562" s="400"/>
      <c r="BV562" s="401"/>
      <c r="BW562" s="400"/>
      <c r="BX562" s="401"/>
      <c r="BY562" s="400"/>
      <c r="BZ562" s="401"/>
      <c r="CA562" s="400"/>
      <c r="CB562" s="401"/>
      <c r="CC562" s="400"/>
      <c r="CD562" s="401"/>
      <c r="CE562" s="400"/>
      <c r="CF562" s="401"/>
      <c r="CG562" s="400"/>
      <c r="CH562" s="401"/>
      <c r="CI562" s="400"/>
      <c r="CJ562" s="401"/>
      <c r="CK562" s="400"/>
      <c r="CL562" s="401"/>
      <c r="CM562" s="400"/>
      <c r="CN562" s="401"/>
      <c r="CO562" s="400"/>
      <c r="CP562" s="401"/>
      <c r="CQ562" s="400"/>
      <c r="CR562" s="401"/>
      <c r="CS562" s="400"/>
      <c r="CT562" s="401"/>
      <c r="CU562" s="400"/>
      <c r="CV562" s="401"/>
      <c r="CW562" s="400"/>
      <c r="CX562" s="401"/>
      <c r="CY562" s="400"/>
      <c r="CZ562" s="401"/>
      <c r="DA562" s="400"/>
      <c r="DB562" s="401"/>
      <c r="DC562" s="400"/>
      <c r="DD562" s="401"/>
      <c r="DE562" s="400"/>
      <c r="DF562" s="401"/>
      <c r="DG562" s="400"/>
      <c r="DH562" s="401"/>
      <c r="DI562" s="400"/>
      <c r="DJ562" s="401"/>
      <c r="DK562" s="400"/>
      <c r="DL562" s="401"/>
      <c r="DM562" s="400"/>
      <c r="DN562" s="401"/>
      <c r="DO562" s="400"/>
      <c r="DP562" s="401"/>
      <c r="DQ562" s="400"/>
      <c r="DR562" s="401"/>
      <c r="DS562" s="400"/>
      <c r="DT562" s="401"/>
      <c r="DU562" s="400"/>
      <c r="DV562" s="401"/>
      <c r="DW562" s="400"/>
      <c r="DX562" s="401"/>
      <c r="DY562" s="400"/>
      <c r="DZ562" s="401"/>
      <c r="EA562" s="400"/>
      <c r="EB562" s="401"/>
      <c r="EC562" s="400"/>
      <c r="ED562" s="401"/>
      <c r="EE562" s="400"/>
      <c r="EF562" s="401"/>
      <c r="EG562" s="400"/>
      <c r="EH562" s="401"/>
      <c r="EI562" s="400"/>
      <c r="EJ562" s="447"/>
      <c r="EK562" s="511"/>
      <c r="EL562" s="514"/>
      <c r="EM562" s="448"/>
      <c r="EN562" s="344"/>
      <c r="EO562" s="345"/>
      <c r="EP562" s="171">
        <f t="shared" si="601"/>
        <v>46</v>
      </c>
      <c r="EQ562" s="171">
        <f t="shared" si="602"/>
        <v>0</v>
      </c>
      <c r="ER562" s="171">
        <f t="shared" si="603"/>
        <v>1</v>
      </c>
      <c r="ES562" s="171">
        <f t="shared" si="604"/>
        <v>0</v>
      </c>
      <c r="ET562" s="171">
        <f t="shared" si="605"/>
        <v>0</v>
      </c>
      <c r="EU562" s="171">
        <f t="shared" si="606"/>
        <v>0</v>
      </c>
      <c r="EV562" s="172">
        <f t="shared" si="607"/>
        <v>47</v>
      </c>
      <c r="EW562" s="173"/>
      <c r="EX562" s="248">
        <f t="shared" si="644"/>
        <v>0</v>
      </c>
      <c r="EY562" s="174">
        <f>(L562*regular)+(M562*Cadeirantee)</f>
        <v>173.52</v>
      </c>
      <c r="EZ562" s="249">
        <f>SUMIF(FG562:GJ562,"&gt;0")</f>
        <v>0</v>
      </c>
      <c r="FA562" s="249">
        <f>SUMIF(FG562:GJ562,"&lt;0")+SUMIF(GN562:HP562,"&lt;0")</f>
        <v>0</v>
      </c>
      <c r="FB562" s="174">
        <v>0</v>
      </c>
      <c r="FC562" s="126">
        <f>N562*km*'VALORES TABELA'!$B$13</f>
        <v>0</v>
      </c>
      <c r="FD562" s="250">
        <f t="shared" ref="FD562:FD565" si="645">GL562</f>
        <v>0</v>
      </c>
      <c r="FE562" s="105"/>
      <c r="FF562" s="119"/>
      <c r="FG562" s="119"/>
      <c r="FH562" s="119"/>
      <c r="FI562" s="119"/>
      <c r="FJ562" s="119"/>
      <c r="FK562" s="119"/>
      <c r="FL562" s="119"/>
      <c r="FM562" s="119"/>
      <c r="FN562" s="119"/>
      <c r="FO562" s="119"/>
      <c r="FP562" s="119"/>
      <c r="FQ562" s="119"/>
      <c r="FR562" s="119"/>
      <c r="FS562" s="119"/>
      <c r="FT562" s="119"/>
      <c r="FU562" s="119"/>
      <c r="FV562" s="119"/>
      <c r="FW562" s="119"/>
      <c r="FX562" s="119"/>
      <c r="FY562" s="119"/>
      <c r="FZ562" s="119"/>
      <c r="GA562" s="119"/>
      <c r="GB562" s="119"/>
      <c r="GC562" s="119"/>
      <c r="GD562" s="119"/>
      <c r="GE562" s="119"/>
      <c r="GF562" s="119"/>
      <c r="GG562" s="119"/>
      <c r="GH562" s="119"/>
      <c r="GI562" s="119"/>
      <c r="GJ562" s="119"/>
      <c r="GK562" s="251"/>
      <c r="GL562" s="103">
        <f t="shared" si="608"/>
        <v>0</v>
      </c>
      <c r="GM562" s="124"/>
      <c r="GN562" s="104"/>
      <c r="GO562" s="104"/>
      <c r="GP562" s="104"/>
      <c r="GQ562" s="104"/>
      <c r="GR562" s="104"/>
      <c r="GS562" s="104"/>
      <c r="GT562" s="104"/>
      <c r="GU562" s="104"/>
      <c r="GV562" s="104"/>
      <c r="GW562" s="104"/>
      <c r="GX562" s="104"/>
      <c r="GY562" s="104"/>
      <c r="GZ562" s="104"/>
      <c r="HA562" s="104"/>
      <c r="HB562" s="104"/>
      <c r="HC562" s="104"/>
      <c r="HD562" s="104"/>
      <c r="HE562" s="104"/>
      <c r="HF562" s="104"/>
      <c r="HG562" s="104"/>
      <c r="HH562" s="104"/>
      <c r="HI562" s="104"/>
      <c r="HJ562" s="104"/>
      <c r="HK562" s="104"/>
      <c r="HL562" s="104"/>
      <c r="HM562" s="104"/>
      <c r="HN562" s="104"/>
      <c r="HO562" s="104"/>
      <c r="HP562" s="104"/>
      <c r="HQ562" s="64"/>
      <c r="HR562" s="64"/>
      <c r="HS562" s="64"/>
      <c r="HT562" s="64"/>
      <c r="HU562" s="64"/>
      <c r="HV562" s="64"/>
      <c r="HW562" s="105"/>
      <c r="HX562" s="64"/>
      <c r="HY562" s="280">
        <f t="shared" ref="HY562:HY565" si="646">IF(ISTEXT(EM562), VALUE(EM562), EM562)</f>
        <v>0</v>
      </c>
      <c r="HZ562" s="280">
        <f t="shared" ref="HZ562:HZ565" si="647">IF(ISTEXT(EN562), VALUE(EN562), EN562)</f>
        <v>0</v>
      </c>
      <c r="IA562" s="280">
        <f t="shared" ref="IA562:IA565" si="648">IF(ISTEXT(EO562), VALUE(EO562), EO562)</f>
        <v>0</v>
      </c>
      <c r="IB562" s="64"/>
      <c r="IC562" s="64"/>
    </row>
    <row r="563" spans="1:237" s="106" customFormat="1" ht="22.5" customHeight="1" x14ac:dyDescent="0.25">
      <c r="A563" s="368" t="s">
        <v>3700</v>
      </c>
      <c r="B563" s="369" t="s">
        <v>3701</v>
      </c>
      <c r="C563" s="375" t="s">
        <v>3233</v>
      </c>
      <c r="D563" s="371" t="s">
        <v>3702</v>
      </c>
      <c r="E563" s="371" t="s">
        <v>3703</v>
      </c>
      <c r="F563" s="376" t="s">
        <v>3224</v>
      </c>
      <c r="G563" s="376" t="s">
        <v>3225</v>
      </c>
      <c r="H563" s="373" t="s">
        <v>3704</v>
      </c>
      <c r="I563" s="374" t="s">
        <v>1763</v>
      </c>
      <c r="J563" s="421" t="s">
        <v>3231</v>
      </c>
      <c r="K563" s="422" t="s">
        <v>3235</v>
      </c>
      <c r="L563" s="329">
        <f>CONTINUA!BV563</f>
        <v>0</v>
      </c>
      <c r="M563" s="329">
        <f>CONTINUA!BW563</f>
        <v>0</v>
      </c>
      <c r="N563" s="895"/>
      <c r="O563" s="896" t="s">
        <v>4049</v>
      </c>
      <c r="P563" s="897" t="s">
        <v>206</v>
      </c>
      <c r="Q563" s="400"/>
      <c r="R563" s="401"/>
      <c r="S563" s="400"/>
      <c r="T563" s="401"/>
      <c r="U563" s="400"/>
      <c r="V563" s="401"/>
      <c r="W563" s="400"/>
      <c r="X563" s="401"/>
      <c r="Y563" s="400"/>
      <c r="Z563" s="401"/>
      <c r="AA563" s="400"/>
      <c r="AB563" s="401"/>
      <c r="AC563" s="400"/>
      <c r="AD563" s="401"/>
      <c r="AE563" s="400"/>
      <c r="AF563" s="401"/>
      <c r="AG563" s="400"/>
      <c r="AH563" s="401"/>
      <c r="AI563" s="400"/>
      <c r="AJ563" s="401"/>
      <c r="AK563" s="400"/>
      <c r="AL563" s="401"/>
      <c r="AM563" s="400"/>
      <c r="AN563" s="401"/>
      <c r="AO563" s="400"/>
      <c r="AP563" s="401"/>
      <c r="AQ563" s="400"/>
      <c r="AR563" s="401"/>
      <c r="AS563" s="400"/>
      <c r="AT563" s="401"/>
      <c r="AU563" s="400"/>
      <c r="AV563" s="401"/>
      <c r="AW563" s="400"/>
      <c r="AX563" s="401"/>
      <c r="AY563" s="400"/>
      <c r="AZ563" s="401"/>
      <c r="BA563" s="400"/>
      <c r="BB563" s="401"/>
      <c r="BC563" s="400"/>
      <c r="BD563" s="401"/>
      <c r="BE563" s="400"/>
      <c r="BF563" s="401"/>
      <c r="BG563" s="400"/>
      <c r="BH563" s="401"/>
      <c r="BI563" s="400"/>
      <c r="BJ563" s="401"/>
      <c r="BK563" s="400"/>
      <c r="BL563" s="401"/>
      <c r="BM563" s="400"/>
      <c r="BN563" s="401"/>
      <c r="BO563" s="400"/>
      <c r="BP563" s="401"/>
      <c r="BQ563" s="400"/>
      <c r="BR563" s="401"/>
      <c r="BS563" s="400"/>
      <c r="BT563" s="401"/>
      <c r="BU563" s="400"/>
      <c r="BV563" s="401"/>
      <c r="BW563" s="400"/>
      <c r="BX563" s="401"/>
      <c r="BY563" s="400"/>
      <c r="BZ563" s="401"/>
      <c r="CA563" s="400"/>
      <c r="CB563" s="401"/>
      <c r="CC563" s="400"/>
      <c r="CD563" s="401"/>
      <c r="CE563" s="400"/>
      <c r="CF563" s="401"/>
      <c r="CG563" s="400"/>
      <c r="CH563" s="401"/>
      <c r="CI563" s="400"/>
      <c r="CJ563" s="401"/>
      <c r="CK563" s="400"/>
      <c r="CL563" s="401"/>
      <c r="CM563" s="400"/>
      <c r="CN563" s="401"/>
      <c r="CO563" s="400"/>
      <c r="CP563" s="401"/>
      <c r="CQ563" s="400"/>
      <c r="CR563" s="401"/>
      <c r="CS563" s="400"/>
      <c r="CT563" s="401"/>
      <c r="CU563" s="400"/>
      <c r="CV563" s="401"/>
      <c r="CW563" s="400"/>
      <c r="CX563" s="401"/>
      <c r="CY563" s="400"/>
      <c r="CZ563" s="401"/>
      <c r="DA563" s="400"/>
      <c r="DB563" s="401"/>
      <c r="DC563" s="400"/>
      <c r="DD563" s="401"/>
      <c r="DE563" s="400"/>
      <c r="DF563" s="401"/>
      <c r="DG563" s="400"/>
      <c r="DH563" s="401"/>
      <c r="DI563" s="400"/>
      <c r="DJ563" s="401"/>
      <c r="DK563" s="400"/>
      <c r="DL563" s="401"/>
      <c r="DM563" s="400"/>
      <c r="DN563" s="401"/>
      <c r="DO563" s="400"/>
      <c r="DP563" s="401"/>
      <c r="DQ563" s="400"/>
      <c r="DR563" s="401"/>
      <c r="DS563" s="400"/>
      <c r="DT563" s="401"/>
      <c r="DU563" s="400"/>
      <c r="DV563" s="401"/>
      <c r="DW563" s="400"/>
      <c r="DX563" s="401"/>
      <c r="DY563" s="400"/>
      <c r="DZ563" s="401"/>
      <c r="EA563" s="400"/>
      <c r="EB563" s="401"/>
      <c r="EC563" s="400"/>
      <c r="ED563" s="401"/>
      <c r="EE563" s="400"/>
      <c r="EF563" s="401"/>
      <c r="EG563" s="400"/>
      <c r="EH563" s="401"/>
      <c r="EI563" s="400"/>
      <c r="EJ563" s="447"/>
      <c r="EK563" s="511"/>
      <c r="EL563" s="514"/>
      <c r="EM563" s="448"/>
      <c r="EN563" s="344"/>
      <c r="EO563" s="345"/>
      <c r="EP563" s="171">
        <f t="shared" si="601"/>
        <v>0</v>
      </c>
      <c r="EQ563" s="171">
        <f t="shared" si="602"/>
        <v>0</v>
      </c>
      <c r="ER563" s="171">
        <f t="shared" si="603"/>
        <v>0</v>
      </c>
      <c r="ES563" s="171">
        <f t="shared" si="604"/>
        <v>0</v>
      </c>
      <c r="ET563" s="171">
        <f t="shared" si="605"/>
        <v>0</v>
      </c>
      <c r="EU563" s="171">
        <f t="shared" si="606"/>
        <v>0</v>
      </c>
      <c r="EV563" s="172">
        <f t="shared" si="607"/>
        <v>0</v>
      </c>
      <c r="EW563" s="125"/>
      <c r="EX563" s="248">
        <f t="shared" si="644"/>
        <v>0</v>
      </c>
      <c r="EY563" s="174">
        <f>(L563*regular)+(M563*Cadeirantee)</f>
        <v>0</v>
      </c>
      <c r="EZ563" s="249">
        <f>SUMIF(FG563:GJ563,"&gt;0")</f>
        <v>0</v>
      </c>
      <c r="FA563" s="249">
        <f>SUMIF(FG563:GJ563,"&lt;0")+SUMIF(GN563:HP563,"&lt;0")</f>
        <v>0</v>
      </c>
      <c r="FB563" s="174">
        <v>0</v>
      </c>
      <c r="FC563" s="126">
        <f>N563*km*'VALORES TABELA'!$B$13</f>
        <v>0</v>
      </c>
      <c r="FD563" s="250">
        <f t="shared" si="645"/>
        <v>0</v>
      </c>
      <c r="FE563" s="105"/>
      <c r="FF563" s="108"/>
      <c r="FG563" s="108"/>
      <c r="FH563" s="108"/>
      <c r="FI563" s="108"/>
      <c r="FJ563" s="108"/>
      <c r="FK563" s="108"/>
      <c r="FL563" s="108"/>
      <c r="FM563" s="108"/>
      <c r="FN563" s="108"/>
      <c r="FO563" s="108"/>
      <c r="FP563" s="108"/>
      <c r="FQ563" s="108"/>
      <c r="FR563" s="108"/>
      <c r="FS563" s="108"/>
      <c r="FT563" s="108"/>
      <c r="FU563" s="108"/>
      <c r="FV563" s="108"/>
      <c r="FW563" s="108"/>
      <c r="FX563" s="108"/>
      <c r="FY563" s="108"/>
      <c r="FZ563" s="108"/>
      <c r="GA563" s="108"/>
      <c r="GB563" s="108"/>
      <c r="GC563" s="108"/>
      <c r="GD563" s="108"/>
      <c r="GE563" s="108"/>
      <c r="GF563" s="108"/>
      <c r="GG563" s="108"/>
      <c r="GH563" s="108"/>
      <c r="GI563" s="108"/>
      <c r="GJ563" s="108"/>
      <c r="GK563" s="251"/>
      <c r="GL563" s="103">
        <f t="shared" si="608"/>
        <v>0</v>
      </c>
      <c r="GM563" s="124"/>
      <c r="GN563" s="104"/>
      <c r="GO563" s="104"/>
      <c r="GP563" s="104"/>
      <c r="GQ563" s="104"/>
      <c r="GR563" s="104"/>
      <c r="GS563" s="104"/>
      <c r="GT563" s="104"/>
      <c r="GU563" s="104"/>
      <c r="GV563" s="104"/>
      <c r="GW563" s="104"/>
      <c r="GX563" s="104"/>
      <c r="GY563" s="104"/>
      <c r="GZ563" s="104"/>
      <c r="HA563" s="104"/>
      <c r="HB563" s="104"/>
      <c r="HC563" s="104"/>
      <c r="HD563" s="104"/>
      <c r="HE563" s="104"/>
      <c r="HF563" s="104"/>
      <c r="HG563" s="104"/>
      <c r="HH563" s="104"/>
      <c r="HI563" s="104"/>
      <c r="HJ563" s="104"/>
      <c r="HK563" s="104"/>
      <c r="HL563" s="104"/>
      <c r="HM563" s="104"/>
      <c r="HN563" s="104"/>
      <c r="HO563" s="104"/>
      <c r="HP563" s="104"/>
      <c r="HQ563" s="64"/>
      <c r="HR563" s="64"/>
      <c r="HS563" s="64"/>
      <c r="HT563" s="64"/>
      <c r="HU563" s="64"/>
      <c r="HV563" s="64"/>
      <c r="HW563" s="105"/>
      <c r="HX563" s="64"/>
      <c r="HY563" s="280">
        <f t="shared" si="646"/>
        <v>0</v>
      </c>
      <c r="HZ563" s="280">
        <f t="shared" si="647"/>
        <v>0</v>
      </c>
      <c r="IA563" s="280">
        <f t="shared" si="648"/>
        <v>0</v>
      </c>
      <c r="IB563" s="64"/>
      <c r="IC563" s="64"/>
    </row>
    <row r="564" spans="1:237" s="106" customFormat="1" ht="22.5" customHeight="1" x14ac:dyDescent="0.25">
      <c r="A564" s="368" t="s">
        <v>3700</v>
      </c>
      <c r="B564" s="369" t="s">
        <v>3701</v>
      </c>
      <c r="C564" s="375" t="s">
        <v>3233</v>
      </c>
      <c r="D564" s="371" t="s">
        <v>3702</v>
      </c>
      <c r="E564" s="371" t="s">
        <v>3703</v>
      </c>
      <c r="F564" s="376" t="s">
        <v>3224</v>
      </c>
      <c r="G564" s="376" t="s">
        <v>3225</v>
      </c>
      <c r="H564" s="373" t="s">
        <v>3704</v>
      </c>
      <c r="I564" s="374" t="s">
        <v>1763</v>
      </c>
      <c r="J564" s="421" t="s">
        <v>3231</v>
      </c>
      <c r="K564" s="423" t="s">
        <v>3236</v>
      </c>
      <c r="L564" s="329">
        <f>CONTINUA!BV564</f>
        <v>0</v>
      </c>
      <c r="M564" s="329">
        <f>CONTINUA!BW564</f>
        <v>0</v>
      </c>
      <c r="N564" s="895"/>
      <c r="O564" s="896" t="s">
        <v>4049</v>
      </c>
      <c r="P564" s="897" t="s">
        <v>206</v>
      </c>
      <c r="Q564" s="400"/>
      <c r="R564" s="401"/>
      <c r="S564" s="400"/>
      <c r="T564" s="401"/>
      <c r="U564" s="400"/>
      <c r="V564" s="401"/>
      <c r="W564" s="400"/>
      <c r="X564" s="401"/>
      <c r="Y564" s="400"/>
      <c r="Z564" s="401"/>
      <c r="AA564" s="400"/>
      <c r="AB564" s="401"/>
      <c r="AC564" s="400"/>
      <c r="AD564" s="401"/>
      <c r="AE564" s="400"/>
      <c r="AF564" s="401"/>
      <c r="AG564" s="400"/>
      <c r="AH564" s="401"/>
      <c r="AI564" s="400"/>
      <c r="AJ564" s="401"/>
      <c r="AK564" s="400"/>
      <c r="AL564" s="401"/>
      <c r="AM564" s="400"/>
      <c r="AN564" s="401"/>
      <c r="AO564" s="400"/>
      <c r="AP564" s="401"/>
      <c r="AQ564" s="400"/>
      <c r="AR564" s="401"/>
      <c r="AS564" s="400"/>
      <c r="AT564" s="401"/>
      <c r="AU564" s="400"/>
      <c r="AV564" s="401"/>
      <c r="AW564" s="400"/>
      <c r="AX564" s="401"/>
      <c r="AY564" s="400"/>
      <c r="AZ564" s="401"/>
      <c r="BA564" s="400"/>
      <c r="BB564" s="401"/>
      <c r="BC564" s="400"/>
      <c r="BD564" s="401"/>
      <c r="BE564" s="400"/>
      <c r="BF564" s="401"/>
      <c r="BG564" s="400"/>
      <c r="BH564" s="401"/>
      <c r="BI564" s="400"/>
      <c r="BJ564" s="401"/>
      <c r="BK564" s="400"/>
      <c r="BL564" s="401"/>
      <c r="BM564" s="400"/>
      <c r="BN564" s="401"/>
      <c r="BO564" s="400"/>
      <c r="BP564" s="401"/>
      <c r="BQ564" s="400"/>
      <c r="BR564" s="401"/>
      <c r="BS564" s="400"/>
      <c r="BT564" s="401"/>
      <c r="BU564" s="400"/>
      <c r="BV564" s="401"/>
      <c r="BW564" s="400"/>
      <c r="BX564" s="401"/>
      <c r="BY564" s="400"/>
      <c r="BZ564" s="401"/>
      <c r="CA564" s="400"/>
      <c r="CB564" s="401"/>
      <c r="CC564" s="400"/>
      <c r="CD564" s="401"/>
      <c r="CE564" s="400"/>
      <c r="CF564" s="401"/>
      <c r="CG564" s="400"/>
      <c r="CH564" s="401"/>
      <c r="CI564" s="400"/>
      <c r="CJ564" s="401"/>
      <c r="CK564" s="400"/>
      <c r="CL564" s="401"/>
      <c r="CM564" s="400"/>
      <c r="CN564" s="401"/>
      <c r="CO564" s="400"/>
      <c r="CP564" s="401"/>
      <c r="CQ564" s="400"/>
      <c r="CR564" s="401"/>
      <c r="CS564" s="400"/>
      <c r="CT564" s="401"/>
      <c r="CU564" s="400"/>
      <c r="CV564" s="401"/>
      <c r="CW564" s="400"/>
      <c r="CX564" s="401"/>
      <c r="CY564" s="400"/>
      <c r="CZ564" s="401"/>
      <c r="DA564" s="400"/>
      <c r="DB564" s="401"/>
      <c r="DC564" s="400"/>
      <c r="DD564" s="401"/>
      <c r="DE564" s="400"/>
      <c r="DF564" s="401"/>
      <c r="DG564" s="400"/>
      <c r="DH564" s="401"/>
      <c r="DI564" s="400"/>
      <c r="DJ564" s="401"/>
      <c r="DK564" s="400"/>
      <c r="DL564" s="401"/>
      <c r="DM564" s="400"/>
      <c r="DN564" s="401"/>
      <c r="DO564" s="400"/>
      <c r="DP564" s="401"/>
      <c r="DQ564" s="400"/>
      <c r="DR564" s="401"/>
      <c r="DS564" s="400"/>
      <c r="DT564" s="401"/>
      <c r="DU564" s="400"/>
      <c r="DV564" s="401"/>
      <c r="DW564" s="400"/>
      <c r="DX564" s="401"/>
      <c r="DY564" s="400"/>
      <c r="DZ564" s="401"/>
      <c r="EA564" s="400"/>
      <c r="EB564" s="401"/>
      <c r="EC564" s="400"/>
      <c r="ED564" s="401"/>
      <c r="EE564" s="400"/>
      <c r="EF564" s="401"/>
      <c r="EG564" s="400"/>
      <c r="EH564" s="401"/>
      <c r="EI564" s="400"/>
      <c r="EJ564" s="447"/>
      <c r="EK564" s="511"/>
      <c r="EL564" s="514"/>
      <c r="EM564" s="448"/>
      <c r="EN564" s="344"/>
      <c r="EO564" s="345"/>
      <c r="EP564" s="171">
        <f t="shared" si="601"/>
        <v>0</v>
      </c>
      <c r="EQ564" s="171">
        <f t="shared" si="602"/>
        <v>0</v>
      </c>
      <c r="ER564" s="171">
        <f t="shared" si="603"/>
        <v>0</v>
      </c>
      <c r="ES564" s="171">
        <f t="shared" si="604"/>
        <v>0</v>
      </c>
      <c r="ET564" s="171">
        <f t="shared" si="605"/>
        <v>0</v>
      </c>
      <c r="EU564" s="171">
        <f t="shared" si="606"/>
        <v>0</v>
      </c>
      <c r="EV564" s="172">
        <f t="shared" si="607"/>
        <v>0</v>
      </c>
      <c r="EW564" s="127"/>
      <c r="EX564" s="248">
        <f t="shared" si="644"/>
        <v>0</v>
      </c>
      <c r="EY564" s="174">
        <f>(L564*regular)+(M564*Cadeirantee)</f>
        <v>0</v>
      </c>
      <c r="EZ564" s="249">
        <f>SUMIF(FG564:GJ564,"&gt;0")</f>
        <v>0</v>
      </c>
      <c r="FA564" s="249">
        <f>SUMIF(FG564:GJ564,"&lt;0")+SUMIF(GN564:HP564,"&lt;0")</f>
        <v>0</v>
      </c>
      <c r="FB564" s="174">
        <v>0</v>
      </c>
      <c r="FC564" s="126">
        <f>N564*km*'VALORES TABELA'!$B$13</f>
        <v>0</v>
      </c>
      <c r="FD564" s="250">
        <f t="shared" si="645"/>
        <v>0</v>
      </c>
      <c r="FE564" s="105"/>
      <c r="FF564" s="118"/>
      <c r="FG564" s="118"/>
      <c r="FH564" s="118"/>
      <c r="FI564" s="118"/>
      <c r="FJ564" s="118"/>
      <c r="FK564" s="118"/>
      <c r="FL564" s="118"/>
      <c r="FM564" s="118"/>
      <c r="FN564" s="118"/>
      <c r="FO564" s="118"/>
      <c r="FP564" s="118"/>
      <c r="FQ564" s="118"/>
      <c r="FR564" s="118"/>
      <c r="FS564" s="118"/>
      <c r="FT564" s="118"/>
      <c r="FU564" s="118"/>
      <c r="FV564" s="118"/>
      <c r="FW564" s="118"/>
      <c r="FX564" s="118"/>
      <c r="FY564" s="118"/>
      <c r="FZ564" s="118"/>
      <c r="GA564" s="118"/>
      <c r="GB564" s="118"/>
      <c r="GC564" s="118"/>
      <c r="GD564" s="118"/>
      <c r="GE564" s="118"/>
      <c r="GF564" s="118"/>
      <c r="GG564" s="118"/>
      <c r="GH564" s="118"/>
      <c r="GI564" s="118"/>
      <c r="GJ564" s="118"/>
      <c r="GK564" s="252"/>
      <c r="GL564" s="103">
        <f t="shared" si="608"/>
        <v>0</v>
      </c>
      <c r="GM564" s="124"/>
      <c r="GN564" s="104"/>
      <c r="GO564" s="104"/>
      <c r="GP564" s="104"/>
      <c r="GQ564" s="104"/>
      <c r="GR564" s="104"/>
      <c r="GS564" s="104"/>
      <c r="GT564" s="104"/>
      <c r="GU564" s="104"/>
      <c r="GV564" s="104"/>
      <c r="GW564" s="104"/>
      <c r="GX564" s="104"/>
      <c r="GY564" s="104"/>
      <c r="GZ564" s="104"/>
      <c r="HA564" s="104"/>
      <c r="HB564" s="104"/>
      <c r="HC564" s="104"/>
      <c r="HD564" s="104"/>
      <c r="HE564" s="104"/>
      <c r="HF564" s="104"/>
      <c r="HG564" s="104"/>
      <c r="HH564" s="104"/>
      <c r="HI564" s="104"/>
      <c r="HJ564" s="104"/>
      <c r="HK564" s="104"/>
      <c r="HL564" s="104"/>
      <c r="HM564" s="104"/>
      <c r="HN564" s="104"/>
      <c r="HO564" s="104"/>
      <c r="HP564" s="104"/>
      <c r="HQ564" s="64"/>
      <c r="HR564" s="65"/>
      <c r="HS564" s="65"/>
      <c r="HT564" s="65"/>
      <c r="HU564" s="65"/>
      <c r="HV564" s="65"/>
      <c r="HW564" s="105"/>
      <c r="HX564" s="65"/>
      <c r="HY564" s="280">
        <f t="shared" si="646"/>
        <v>0</v>
      </c>
      <c r="HZ564" s="280">
        <f t="shared" si="647"/>
        <v>0</v>
      </c>
      <c r="IA564" s="280">
        <f t="shared" si="648"/>
        <v>0</v>
      </c>
      <c r="IB564" s="65"/>
      <c r="IC564" s="65"/>
    </row>
    <row r="565" spans="1:237" s="106" customFormat="1" ht="22.5" customHeight="1" thickBot="1" x14ac:dyDescent="0.3">
      <c r="A565" s="377" t="s">
        <v>3700</v>
      </c>
      <c r="B565" s="378" t="s">
        <v>3701</v>
      </c>
      <c r="C565" s="379" t="s">
        <v>3233</v>
      </c>
      <c r="D565" s="380" t="s">
        <v>3702</v>
      </c>
      <c r="E565" s="380" t="s">
        <v>3703</v>
      </c>
      <c r="F565" s="381" t="s">
        <v>3224</v>
      </c>
      <c r="G565" s="381" t="s">
        <v>3225</v>
      </c>
      <c r="H565" s="382" t="s">
        <v>3704</v>
      </c>
      <c r="I565" s="383" t="s">
        <v>1763</v>
      </c>
      <c r="J565" s="421" t="s">
        <v>3231</v>
      </c>
      <c r="K565" s="424" t="s">
        <v>60</v>
      </c>
      <c r="L565" s="329">
        <f>CONTINUA!BV565</f>
        <v>0</v>
      </c>
      <c r="M565" s="329">
        <f>CONTINUA!BW565</f>
        <v>0</v>
      </c>
      <c r="N565" s="895"/>
      <c r="O565" s="896" t="s">
        <v>4049</v>
      </c>
      <c r="P565" s="897" t="s">
        <v>206</v>
      </c>
      <c r="Q565" s="400"/>
      <c r="R565" s="401"/>
      <c r="S565" s="400"/>
      <c r="T565" s="401"/>
      <c r="U565" s="400"/>
      <c r="V565" s="401"/>
      <c r="W565" s="400"/>
      <c r="X565" s="401"/>
      <c r="Y565" s="400"/>
      <c r="Z565" s="401"/>
      <c r="AA565" s="400"/>
      <c r="AB565" s="401"/>
      <c r="AC565" s="400"/>
      <c r="AD565" s="401"/>
      <c r="AE565" s="400"/>
      <c r="AF565" s="401"/>
      <c r="AG565" s="400"/>
      <c r="AH565" s="401"/>
      <c r="AI565" s="400"/>
      <c r="AJ565" s="401"/>
      <c r="AK565" s="400"/>
      <c r="AL565" s="401"/>
      <c r="AM565" s="400"/>
      <c r="AN565" s="401"/>
      <c r="AO565" s="400"/>
      <c r="AP565" s="401"/>
      <c r="AQ565" s="400"/>
      <c r="AR565" s="401"/>
      <c r="AS565" s="400"/>
      <c r="AT565" s="401"/>
      <c r="AU565" s="400"/>
      <c r="AV565" s="401"/>
      <c r="AW565" s="400"/>
      <c r="AX565" s="401"/>
      <c r="AY565" s="400"/>
      <c r="AZ565" s="401"/>
      <c r="BA565" s="400"/>
      <c r="BB565" s="401"/>
      <c r="BC565" s="400"/>
      <c r="BD565" s="401"/>
      <c r="BE565" s="400"/>
      <c r="BF565" s="401"/>
      <c r="BG565" s="400"/>
      <c r="BH565" s="401"/>
      <c r="BI565" s="400"/>
      <c r="BJ565" s="401"/>
      <c r="BK565" s="400"/>
      <c r="BL565" s="401"/>
      <c r="BM565" s="400"/>
      <c r="BN565" s="401"/>
      <c r="BO565" s="400"/>
      <c r="BP565" s="401"/>
      <c r="BQ565" s="400"/>
      <c r="BR565" s="401"/>
      <c r="BS565" s="400"/>
      <c r="BT565" s="401"/>
      <c r="BU565" s="400"/>
      <c r="BV565" s="401"/>
      <c r="BW565" s="400"/>
      <c r="BX565" s="401"/>
      <c r="BY565" s="400"/>
      <c r="BZ565" s="401"/>
      <c r="CA565" s="400"/>
      <c r="CB565" s="401"/>
      <c r="CC565" s="400"/>
      <c r="CD565" s="401"/>
      <c r="CE565" s="400"/>
      <c r="CF565" s="401"/>
      <c r="CG565" s="400"/>
      <c r="CH565" s="401"/>
      <c r="CI565" s="400"/>
      <c r="CJ565" s="401"/>
      <c r="CK565" s="400"/>
      <c r="CL565" s="401"/>
      <c r="CM565" s="400"/>
      <c r="CN565" s="401"/>
      <c r="CO565" s="400"/>
      <c r="CP565" s="401"/>
      <c r="CQ565" s="400"/>
      <c r="CR565" s="401"/>
      <c r="CS565" s="400"/>
      <c r="CT565" s="401"/>
      <c r="CU565" s="400"/>
      <c r="CV565" s="401"/>
      <c r="CW565" s="400"/>
      <c r="CX565" s="401"/>
      <c r="CY565" s="400"/>
      <c r="CZ565" s="401"/>
      <c r="DA565" s="400"/>
      <c r="DB565" s="401"/>
      <c r="DC565" s="400"/>
      <c r="DD565" s="401"/>
      <c r="DE565" s="400"/>
      <c r="DF565" s="401"/>
      <c r="DG565" s="400"/>
      <c r="DH565" s="401"/>
      <c r="DI565" s="400"/>
      <c r="DJ565" s="401"/>
      <c r="DK565" s="400"/>
      <c r="DL565" s="401"/>
      <c r="DM565" s="400"/>
      <c r="DN565" s="401"/>
      <c r="DO565" s="400"/>
      <c r="DP565" s="401"/>
      <c r="DQ565" s="400"/>
      <c r="DR565" s="401"/>
      <c r="DS565" s="400"/>
      <c r="DT565" s="401"/>
      <c r="DU565" s="400"/>
      <c r="DV565" s="401"/>
      <c r="DW565" s="400"/>
      <c r="DX565" s="401"/>
      <c r="DY565" s="400"/>
      <c r="DZ565" s="401"/>
      <c r="EA565" s="400"/>
      <c r="EB565" s="401"/>
      <c r="EC565" s="400"/>
      <c r="ED565" s="401"/>
      <c r="EE565" s="400"/>
      <c r="EF565" s="401"/>
      <c r="EG565" s="400"/>
      <c r="EH565" s="401"/>
      <c r="EI565" s="400"/>
      <c r="EJ565" s="447"/>
      <c r="EK565" s="512"/>
      <c r="EL565" s="515"/>
      <c r="EM565" s="450"/>
      <c r="EN565" s="348"/>
      <c r="EO565" s="348"/>
      <c r="EP565" s="179">
        <f t="shared" si="601"/>
        <v>0</v>
      </c>
      <c r="EQ565" s="179">
        <f t="shared" si="602"/>
        <v>0</v>
      </c>
      <c r="ER565" s="179">
        <f t="shared" si="603"/>
        <v>0</v>
      </c>
      <c r="ES565" s="179">
        <f t="shared" si="604"/>
        <v>0</v>
      </c>
      <c r="ET565" s="179">
        <f t="shared" si="605"/>
        <v>0</v>
      </c>
      <c r="EU565" s="179">
        <f t="shared" si="606"/>
        <v>0</v>
      </c>
      <c r="EV565" s="172">
        <f t="shared" si="607"/>
        <v>0</v>
      </c>
      <c r="EW565" s="253"/>
      <c r="EX565" s="254">
        <v>0</v>
      </c>
      <c r="EY565" s="180">
        <v>0</v>
      </c>
      <c r="EZ565" s="255">
        <v>0</v>
      </c>
      <c r="FA565" s="255">
        <v>0</v>
      </c>
      <c r="FB565" s="180">
        <f>SUM(FF565:GI565)/2</f>
        <v>0</v>
      </c>
      <c r="FC565" s="256">
        <f>N565*km*'VALORES TABELA'!$B$13</f>
        <v>0</v>
      </c>
      <c r="FD565" s="250">
        <f t="shared" si="645"/>
        <v>0</v>
      </c>
      <c r="FE565" s="257"/>
      <c r="FF565" s="181">
        <f>((Q565+S565)*Percapita)+((R565+T565)*Cadeirante)</f>
        <v>0</v>
      </c>
      <c r="FG565" s="181">
        <f>((U565+W565)*Percapita/30*FG$4)+((V565+X565)*Cadeirante/30*FG$4)</f>
        <v>0</v>
      </c>
      <c r="FH565" s="181">
        <f>((Y565+AA565)*Percapita/30*FH$4)+((Z565+AB565)*Cadeirante/30*FH$4)</f>
        <v>0</v>
      </c>
      <c r="FI565" s="181">
        <f>((AC565+AE565)*Percapita/30*FI$4)+((AD565+AF565)*Cadeirante/30*FI$4)</f>
        <v>0</v>
      </c>
      <c r="FJ565" s="181">
        <f>((AG565+AI565)*Percapita/30*FJ$4)+((AH565+AJ565)*Cadeirante/30*FJ$4)</f>
        <v>0</v>
      </c>
      <c r="FK565" s="181">
        <f>((AK565+AM565)*Percapita/30*FK$4)+((AL565+AN565)*Cadeirante/30*FK$4)</f>
        <v>0</v>
      </c>
      <c r="FL565" s="181">
        <f>((AO565+AQ565)*Percapita/30*FL$4)+((AP565+AR565)*Cadeirante/30*FL$4)</f>
        <v>0</v>
      </c>
      <c r="FM565" s="181">
        <f>((AS565+AU565)*Percapita/30*FM$4)+((AT565+AV565)*Cadeirante/30*FM$4)</f>
        <v>0</v>
      </c>
      <c r="FN565" s="181">
        <f>((AW565+AY565)*Percapita/30*FN$4)+((AX565+AZ565)*Cadeirante/30*FN$4)</f>
        <v>0</v>
      </c>
      <c r="FO565" s="181">
        <f>((BA565+BC565)*Percapita/30*FO$4)+((BB565+BD565)*Cadeirante/30*FO$4)</f>
        <v>0</v>
      </c>
      <c r="FP565" s="181">
        <f>((BE565+BG565)*Percapita/30*FP$4)+((BF565+BH565)*Cadeirante/30*FP$4)</f>
        <v>0</v>
      </c>
      <c r="FQ565" s="181">
        <f>((BI565+BK565)*Percapita/30*FQ$4)+((BJ565+BL565)*Cadeirante/30*FQ$4)</f>
        <v>0</v>
      </c>
      <c r="FR565" s="181">
        <f>((BM565+BO565)*Percapita/30*FR$4)+((BN565+BP565)*Cadeirante/30*FR$4)</f>
        <v>0</v>
      </c>
      <c r="FS565" s="181">
        <f>((BQ565+BS565)*Percapita/30*FS$4)+((BR565+BT565)*Cadeirante/30*FS$4)</f>
        <v>0</v>
      </c>
      <c r="FT565" s="181">
        <f>((BU565+BW565)*Percapita/30*FT$4)+((BV565+BX565)*Cadeirante/30*FT$4)</f>
        <v>0</v>
      </c>
      <c r="FU565" s="181">
        <f>((BY565+CA565)*Percapita/30*FU$4)+((BZ565+CB565)*Cadeirante/30*FU$4)</f>
        <v>0</v>
      </c>
      <c r="FV565" s="181">
        <f>((CC565+CE565)*Percapita/30*FV$4)+((CD565+CF565)*Cadeirante/30*FV$4)</f>
        <v>0</v>
      </c>
      <c r="FW565" s="181">
        <f>((CG565+CI565)*Percapita/30*FW$4)+((CI565+CK565)*Cadeirante/30*FW$4)</f>
        <v>0</v>
      </c>
      <c r="FX565" s="181">
        <f>((CK565+CM565)*Percapita/30*FX$4)+((CL565+CN565)*Cadeirante/30*FX$4)</f>
        <v>0</v>
      </c>
      <c r="FY565" s="181">
        <f>((CO565+CQ565)*Percapita/30*FY$4)+((CP565+CR565)*Cadeirante/30*FY$4)</f>
        <v>0</v>
      </c>
      <c r="FZ565" s="181">
        <f>((CS565+CU565)*Percapita/30*FZ$4)+((CT565+CV565)*Cadeirante/30*FZ$4)</f>
        <v>0</v>
      </c>
      <c r="GA565" s="181">
        <f>((CW565+CY565)*Percapita/30*GA$4)+((CX565+CZ565)*Cadeirante/30*GA$4)</f>
        <v>0</v>
      </c>
      <c r="GB565" s="181">
        <f>((DA565+DC565)*Percapita/30*GB$4)+((DB565+DD565)*Cadeirante/30*GB$4)</f>
        <v>0</v>
      </c>
      <c r="GC565" s="181">
        <f>((DE565+DG565)*Percapita/30*GC$4)+((DF565+DH565)*Cadeirante/30*GC$4)</f>
        <v>0</v>
      </c>
      <c r="GD565" s="181">
        <f>((DI565+DK565)*Percapita/30*GD$4)+((DJ565+DL565)*Cadeirante/30*GD$4)</f>
        <v>0</v>
      </c>
      <c r="GE565" s="181">
        <f>((DM565+DO565)*Percapita/30*GE$4)+((DN565+DP565)*Cadeirante/30*GE$4)</f>
        <v>0</v>
      </c>
      <c r="GF565" s="181">
        <f>((DQ565+DS565)*Percapita/30*GF$4)+((DR565+DT565)*Cadeirante/30*GF$4)</f>
        <v>0</v>
      </c>
      <c r="GG565" s="181">
        <f>((DU565+DW565)*Percapita/30*GG$4)+((DV565+DX565)*Cadeirante/30*GG$4)</f>
        <v>0</v>
      </c>
      <c r="GH565" s="181">
        <f>((DY565+EA565)*Percapita/30*GH$4)+((DZ565+EB565)*Cadeirante/30*GH$4)</f>
        <v>0</v>
      </c>
      <c r="GI565" s="181">
        <f>((EC565+EE565)*Percapita/30*GI$4)+((ED565+EF565)*Cadeirante/30*GI$4)</f>
        <v>0</v>
      </c>
      <c r="GJ565" s="181">
        <f>((EG565+EI565)*Percapita)+((EH565+EJ565)*Cadeirante)</f>
        <v>0</v>
      </c>
      <c r="GK565" s="258"/>
      <c r="GL565" s="103">
        <f t="shared" si="608"/>
        <v>0</v>
      </c>
      <c r="GM565" s="124"/>
      <c r="GN565" s="182"/>
      <c r="GO565" s="182"/>
      <c r="GP565" s="182"/>
      <c r="GQ565" s="182"/>
      <c r="GR565" s="182"/>
      <c r="GS565" s="182"/>
      <c r="GT565" s="182"/>
      <c r="GU565" s="182"/>
      <c r="GV565" s="182"/>
      <c r="GW565" s="182"/>
      <c r="GX565" s="182"/>
      <c r="GY565" s="182"/>
      <c r="GZ565" s="182"/>
      <c r="HA565" s="182"/>
      <c r="HB565" s="182"/>
      <c r="HC565" s="182"/>
      <c r="HD565" s="182"/>
      <c r="HE565" s="182"/>
      <c r="HF565" s="182"/>
      <c r="HG565" s="182"/>
      <c r="HH565" s="182"/>
      <c r="HI565" s="182"/>
      <c r="HJ565" s="182"/>
      <c r="HK565" s="182"/>
      <c r="HL565" s="182"/>
      <c r="HM565" s="182"/>
      <c r="HN565" s="182"/>
      <c r="HO565" s="182"/>
      <c r="HP565" s="259"/>
      <c r="HQ565" s="64"/>
      <c r="HW565" s="257"/>
      <c r="HY565" s="280">
        <f t="shared" si="646"/>
        <v>0</v>
      </c>
      <c r="HZ565" s="280">
        <f t="shared" si="647"/>
        <v>0</v>
      </c>
      <c r="IA565" s="280">
        <f t="shared" si="648"/>
        <v>0</v>
      </c>
    </row>
    <row r="566" spans="1:237" s="106" customFormat="1" ht="22.5" customHeight="1" x14ac:dyDescent="0.25">
      <c r="A566" t="s">
        <v>3705</v>
      </c>
      <c r="B566" s="522" t="s">
        <v>3706</v>
      </c>
      <c r="C566" s="523">
        <v>1</v>
      </c>
      <c r="D566" s="524" t="s">
        <v>3707</v>
      </c>
      <c r="E566" s="524" t="s">
        <v>3708</v>
      </c>
      <c r="F566" s="525" t="s">
        <v>3224</v>
      </c>
      <c r="G566" s="525" t="s">
        <v>3225</v>
      </c>
      <c r="H566" s="350" t="s">
        <v>1827</v>
      </c>
      <c r="I566" s="351" t="s">
        <v>3709</v>
      </c>
      <c r="J566" s="409" t="s">
        <v>3231</v>
      </c>
      <c r="K566" s="410" t="s">
        <v>3232</v>
      </c>
      <c r="L566" s="329">
        <f>CONTINUA!BV566</f>
        <v>0</v>
      </c>
      <c r="M566" s="329">
        <f>CONTINUA!BW566</f>
        <v>0</v>
      </c>
      <c r="N566" s="895"/>
      <c r="O566" s="896" t="s">
        <v>4050</v>
      </c>
      <c r="P566" s="897" t="s">
        <v>206</v>
      </c>
      <c r="Q566" s="400"/>
      <c r="R566" s="401"/>
      <c r="S566" s="400"/>
      <c r="T566" s="401"/>
      <c r="U566" s="400"/>
      <c r="V566" s="401"/>
      <c r="W566" s="400"/>
      <c r="X566" s="401"/>
      <c r="Y566" s="400"/>
      <c r="Z566" s="401"/>
      <c r="AA566" s="400"/>
      <c r="AB566" s="401"/>
      <c r="AC566" s="400"/>
      <c r="AD566" s="401"/>
      <c r="AE566" s="400"/>
      <c r="AF566" s="401"/>
      <c r="AG566" s="400"/>
      <c r="AH566" s="401"/>
      <c r="AI566" s="400"/>
      <c r="AJ566" s="401"/>
      <c r="AK566" s="400"/>
      <c r="AL566" s="401"/>
      <c r="AM566" s="400"/>
      <c r="AN566" s="401"/>
      <c r="AO566" s="400"/>
      <c r="AP566" s="401"/>
      <c r="AQ566" s="400"/>
      <c r="AR566" s="401"/>
      <c r="AS566" s="400"/>
      <c r="AT566" s="401"/>
      <c r="AU566" s="400"/>
      <c r="AV566" s="401"/>
      <c r="AW566" s="400"/>
      <c r="AX566" s="401"/>
      <c r="AY566" s="400"/>
      <c r="AZ566" s="401"/>
      <c r="BA566" s="400"/>
      <c r="BB566" s="401"/>
      <c r="BC566" s="400"/>
      <c r="BD566" s="401"/>
      <c r="BE566" s="400"/>
      <c r="BF566" s="401"/>
      <c r="BG566" s="400"/>
      <c r="BH566" s="401"/>
      <c r="BI566" s="400"/>
      <c r="BJ566" s="401"/>
      <c r="BK566" s="400"/>
      <c r="BL566" s="401"/>
      <c r="BM566" s="400"/>
      <c r="BN566" s="401"/>
      <c r="BO566" s="400"/>
      <c r="BP566" s="401"/>
      <c r="BQ566" s="400"/>
      <c r="BR566" s="401"/>
      <c r="BS566" s="400"/>
      <c r="BT566" s="401"/>
      <c r="BU566" s="400"/>
      <c r="BV566" s="401"/>
      <c r="BW566" s="400"/>
      <c r="BX566" s="401"/>
      <c r="BY566" s="400"/>
      <c r="BZ566" s="401"/>
      <c r="CA566" s="400"/>
      <c r="CB566" s="401"/>
      <c r="CC566" s="400"/>
      <c r="CD566" s="401"/>
      <c r="CE566" s="400"/>
      <c r="CF566" s="401"/>
      <c r="CG566" s="400"/>
      <c r="CH566" s="401"/>
      <c r="CI566" s="400"/>
      <c r="CJ566" s="401"/>
      <c r="CK566" s="400"/>
      <c r="CL566" s="401"/>
      <c r="CM566" s="400"/>
      <c r="CN566" s="401"/>
      <c r="CO566" s="400"/>
      <c r="CP566" s="401"/>
      <c r="CQ566" s="400"/>
      <c r="CR566" s="401"/>
      <c r="CS566" s="400"/>
      <c r="CT566" s="401"/>
      <c r="CU566" s="400"/>
      <c r="CV566" s="401"/>
      <c r="CW566" s="400"/>
      <c r="CX566" s="401"/>
      <c r="CY566" s="400"/>
      <c r="CZ566" s="401"/>
      <c r="DA566" s="400"/>
      <c r="DB566" s="401"/>
      <c r="DC566" s="400"/>
      <c r="DD566" s="401"/>
      <c r="DE566" s="400"/>
      <c r="DF566" s="401"/>
      <c r="DG566" s="400"/>
      <c r="DH566" s="401"/>
      <c r="DI566" s="400"/>
      <c r="DJ566" s="401"/>
      <c r="DK566" s="400"/>
      <c r="DL566" s="401"/>
      <c r="DM566" s="400"/>
      <c r="DN566" s="401"/>
      <c r="DO566" s="400"/>
      <c r="DP566" s="401"/>
      <c r="DQ566" s="400"/>
      <c r="DR566" s="401"/>
      <c r="DS566" s="400"/>
      <c r="DT566" s="401"/>
      <c r="DU566" s="400"/>
      <c r="DV566" s="401"/>
      <c r="DW566" s="400"/>
      <c r="DX566" s="401"/>
      <c r="DY566" s="400"/>
      <c r="DZ566" s="401"/>
      <c r="EA566" s="400"/>
      <c r="EB566" s="401"/>
      <c r="EC566" s="400"/>
      <c r="ED566" s="401"/>
      <c r="EE566" s="400"/>
      <c r="EF566" s="401"/>
      <c r="EG566" s="400"/>
      <c r="EH566" s="401"/>
      <c r="EI566" s="400"/>
      <c r="EJ566" s="447"/>
      <c r="EK566" s="510"/>
      <c r="EL566" s="513" t="s">
        <v>4022</v>
      </c>
      <c r="EM566" s="520">
        <v>282.50200000000001</v>
      </c>
      <c r="EN566" s="520"/>
      <c r="EO566" s="520"/>
      <c r="EP566" s="171">
        <f t="shared" si="601"/>
        <v>0</v>
      </c>
      <c r="EQ566" s="171">
        <f t="shared" si="602"/>
        <v>0</v>
      </c>
      <c r="ER566" s="171">
        <f t="shared" si="603"/>
        <v>0</v>
      </c>
      <c r="ES566" s="171">
        <f t="shared" si="604"/>
        <v>0</v>
      </c>
      <c r="ET566" s="171">
        <f t="shared" si="605"/>
        <v>0</v>
      </c>
      <c r="EU566" s="171">
        <f t="shared" si="606"/>
        <v>0</v>
      </c>
      <c r="EV566" s="172">
        <f t="shared" si="607"/>
        <v>0</v>
      </c>
      <c r="EW566" s="367">
        <f>IF(C566=4,IF(MAX(Q566:EJ568)&gt;0,(Especiall/30*(IF(($G566-$F566)=($G$5-$F$5),30,IF(DAY($G566)=31,($G566-$F566),($G566-$F566)+1)))),0),0)</f>
        <v>0</v>
      </c>
      <c r="EX566" s="248">
        <f t="shared" ref="EX566:EX569" si="649">FF566</f>
        <v>35999.54</v>
      </c>
      <c r="EY566" s="174">
        <f>(L566*regular)+(M566*Cadeirantee)</f>
        <v>0</v>
      </c>
      <c r="EZ566" s="249">
        <f>SUMIF(FG566:GJ566,"&gt;0")</f>
        <v>0</v>
      </c>
      <c r="FA566" s="249">
        <f>SUMIF(FG566:GJ566,"&lt;0")+SUMIF(GN566:HP566,"&lt;0")</f>
        <v>0</v>
      </c>
      <c r="FB566" s="174">
        <v>0</v>
      </c>
      <c r="FC566" s="175">
        <f>N566*km*'VALORES TABELA'!$B$13</f>
        <v>0</v>
      </c>
      <c r="FD566" s="250">
        <f>GL566</f>
        <v>0</v>
      </c>
      <c r="FE566" s="176">
        <f>(EW566+EW567+EW568+EW569+EX566+EX567+EX568+EX569+EY566+EY567+EY568+EY569+EY570+EZ566+EZ567+EZ568+EZ569+FA566+FA567+FA568+FA569+FC566+FC567+FC568+FC569+HY566-HZ566-IA566+FD566+FD567+FD568+FD569+FB570)</f>
        <v>36436.281999999999</v>
      </c>
      <c r="FF566" s="177">
        <f>IF(C566=4,SUM(Q566+Q567+Q568+S566+S567+S568)*Percapita/30*FF$4+(R566+R567+R568+T566+T567+T568)*Cadeirante/30*FF$4,IF(C566=3,IF(Q569+S569=10,Fixo/30*FF$4+(Q566+Q567+Q568+S566+S567+S568)*Percapita/30*FF$4+(R569+T569)*Cadeirante/30*FF$4,IF(Q569+S569&lt;=9,(Q569+S569)*Crechee/30*FF$4)+(R569+T569)*Cadeirante/30*FF$4+(Q566+Q567+Q568+S566+S567+S568)*Percapita/30*FF$4)+IF(Q569+S569&gt;=11,Fixo/30*FF$4+(Q569+S569-10)*Crechee/30*FF$4,0),IF(C566=2,IF(R566+R567+R568+R569+T566+T567+T568+T569=1,Cadeirante/30*FF$4,IF(R566+R567+R568+R569+T566+T567+T568+T569=2,Fixo/30*FF$4,IF(R566+R567+R568+R569+T566+T567+T568+T569&gt;2,Fixo/30*FF$4+(R566+R567+R568+R569+T566+T567+T568+T569-2)*Cadeirante/30*FF$4)))+(Q566+Q567+Q568+S566+S567+S568)*Percapita/30*FF$4+(Q569+S569)*Crechee/30*FF$4,IF(C566=1,IF(Q566+Q567+Q568+R566+R567+R568+S566+S567+S568+T566+T567+T568&lt;=15,(Q566+Q567+Q568+S566+S567+S568)*Percapita/30*FF$4,IF(Q566+Q567+Q568+R566+R567+R568+S566+S567+S568+T566+T567+T568&gt;=16,Fixo/30*FF$4+(Q566+Q567+Q568+R566+R567+R568+S566+S567+S568+T566+T567-16)*Percapita/30*FF$4))))))</f>
        <v>35999.54</v>
      </c>
      <c r="FG566" s="177">
        <f>IF(C566=4,SUM(U566+U567+U568+W566+W567+W568)*Percapita/30*FG$4+(V566+V567+V568+X566+X567+X568)*Cadeirante/30*FG$4,IF(C566=3,IF(U569+W569=10,Fixo/30*FG$4+(U566+U567+U568+W566+W567+W568)*Percapita/30*FG$4+(V569+X569)*Cadeirante/30*FG$4,IF(U569+W569&lt;=9,(U569+W569)*Crechee/30*FG$4)+(V569+X569)*Cadeirante/30*FG$4+(U566+U567+U568+W566+W567+W568)*Percapita/30*FG$4)+IF(U569+W569&gt;=11,Fixo/30*FG$4+(U569+W569-10)*Crechee/30*FG$4,0),IF(C566=2,IF(V566+V567+V568+V569+X566+X567+X568+X569=1,Cadeirante/30*FG$4,IF(V566+V567+V568+V569+X566+X567+X568+X569=2,Fixo/30*FG$4,IF(V566+V567+V568+V569+X566+X567+X568+X569&gt;2,Fixo/30*FG$4+(V566+V567+V568+V569+X566+X567+X568+X569-2)*Cadeirante/30*FG$4)))+(U566+U567+U568+W566+W567+W568)*Percapita/30*FG$4+(U569+W569)*Crechee/30*FG$4,IF(C566=1,IF(U566+U567+U568+V566+V567+V568+W566+W567+W568+X566+X567+X568&lt;=15,(U566+U567+U568+W566+W567+W568)*Percapita/30*FG$4,IF(U566+U567+U568+V566+V567+V568+W566+W567+W568+X566+X567+X568&gt;=16,Fixo/30*FG$4+(U566+U567+U568+V566+V567+V568+W566+W567+W568+X566+X567-16)*Percapita/30*FG$4))))))</f>
        <v>0</v>
      </c>
      <c r="FH566" s="177">
        <f>IF(C566=4,SUM(Y566+Y567+Y568+AA566+AA567+AA568)*Percapita/30*FH$4+(Z566+Z567+Z568+AB566+AB567+AB568)*Cadeirante/30*FH$4,IF(C566=3,IF(Y569+AA569=10,Fixo/30*FH$4+(Y566+Y567+Y568+AA566+AA567+AA568)*Percapita/30*FH$4+(Z569+AB569)*Cadeirante/30*FH$4,IF(Y569+AA569&lt;=9,(Y569+AA569)*Crechee/30*FH$4)+(Z569+AB569)*Cadeirante/30*FH$4+(Y566+Y567+Y568+AA566+AA567+AA568)*Percapita/30*FH$4)+IF(Y569+AA569&gt;=11,Fixo/30*FH$4+(Y569+AA569-10)*Crechee/30*FH$4,0),IF(C566=2,IF(Z566+Z567+Z568+Z569+AB566+AB567+AB568+AB569=1,Cadeirante/30*FH$4,IF(Z566+Z567+Z568+Z569+AB566+AB567+AB568+AB569=2,Fixo/30*FH$4,IF(Z566+Z567+Z568+Z569+AB566+AB567+AB568+AB569&gt;2,Fixo/30*FH$4+(Z566+Z567+Z568+Z569+AB566+AB567+AB568+AB569-2)*Cadeirante/30*FH$4)))+(Y566+Y567+Y568+AA566+AA567+AA568)*Percapita/30*FH$4+(Y569+AA569)*Crechee/30*FH$4,IF(C566=1,IF(Y566+Y567+Y568+Z566+Z567+Z568+AA566+AA567+AA568+AB566+AB567+AB568&lt;=15,(Y566+Y567+Y568+AA566+AA567+AA568)*Percapita/30*FH$4,IF(Y566+Y567+Y568+Z566+Z567+Z568+AA566+AA567+AA568+AB566+AB567+AB568&gt;=16,Fixo/30*FH$4+(Y566+Y567+Y568+Z566+Z567+Z568+AA566+AA567+AA568+AB566+AB567-16)*Percapita/30*FH$4))))))</f>
        <v>0</v>
      </c>
      <c r="FI566" s="177">
        <f>IF(C566=4,SUM(AC566+AC567+AC568+AE566+AE567+AE568)*Percapita/30*FI$4+(AD566+AD567+AD568+AF566+AF567+AF568)*Cadeirante/30*FI$4,IF(C566=3,IF(AC569+AE569=10,Fixo/30*FI$4+(AC566+AC567+AC568+AE566+AE567+AE568)*Percapita/30*FI$4+(AD569+AF569)*Cadeirante/30*FI$4,IF(AC569+AE569&lt;=9,(AC569+AE569)*Crechee/30*FI$4)+(AD569+AF569)*Cadeirante/30*FI$4+(AC566+AC567+AC568+AE566+AE567+AE568)*Percapita/30*FI$4)+IF(AC569+AE569&gt;=11,Fixo/30*FI$4+(AC569+AE569-10)*Crechee/30*FI$4,0),IF(C566=2,IF(AD566+AD567+AD568+AD569+AF566+AF567+AF568+AF569=1,Cadeirante/30*FI$4,IF(AD566+AD567+AD568+AD569+AF566+AF567+AF568+AF569=2,Fixo/30*FI$4,IF(AD566+AD567+AD568+AD569+AF566+AF567+AF568+AF569&gt;2,Fixo/30*FI$4+(AD566+AD567+AD568+AD569+AF566+AF567+AF568+AF569-2)*Cadeirante/30*FI$4)))+(AC566+AC567+AC568+AE566+AE567+AE568)*Percapita/30*FI$4+(AC569+AE569)*Crechee/30*FI$4,IF(C566=1,IF(AC566+AC567+AC568+AD566+AD567+AD568+AE566+AE567+AE568+AF566+AF567+AF568&lt;=15,(AC566+AC567+AC568+AE566+AE567+AE568)*Percapita/30*FI$4,IF(AC566+AC567+AC568+AD566+AD567+AD568+AE566+AE567+AE568+AF566+AF567+AF568&gt;=16,Fixo/30*FI$4+(AC566+AC567+AC568+AD566+AD567+AD568+AE566+AE567+AE568+AF566+AF567-16)*Percapita/30*FI$4))))))</f>
        <v>0</v>
      </c>
      <c r="FJ566" s="177">
        <f>IF(C566=4,SUM(AG566+AG567+AG568+AI566+AI567+AI568)*Percapita/30*FJ$4+(AH566+AH567+AH568+AJ566+AJ567+AJ568)*Cadeirante/30*FJ$4,IF(C566=3,IF(AG569+AI569=10,Fixo/30*FJ$4+(AG566+AG567+AG568+AI566+AI567+AI568)*Percapita/30*FJ$4+(AH569+AJ569)*Cadeirante/30*FJ$4,IF(AG569+AI569&lt;=9,(AG569+AI569)*Crechee/30*FJ$4)+(AH569+AJ569)*Cadeirante/30*FJ$4+(AG566+AG567+AG568+AI566+AI567+AI568)*Percapita/30*FJ$4)+IF(AG569+AI569&gt;=11,Fixo/30*FJ$4+(AG569+AI569-10)*Crechee/30*FJ$4,0),IF(C566=2,IF(AH566+AH567+AH568+AH569+AJ566+AJ567+AJ568+AJ569=1,Cadeirante/30*FJ$4,IF(AH566+AH567+AH568+AH569+AJ566+AJ567+AJ568+AJ569=2,Fixo/30*FJ$4,IF(AH566+AH567+AH568+AH569+AJ566+AJ567+AJ568+AJ569&gt;2,Fixo/30*FJ$4+(AH566+AH567+AH568+AH569+AJ566+AJ567+AJ568+AJ569-2)*Cadeirante/30*FJ$4)))+(AG566+AG567+AG568+AI566+AI567+AI568)*Percapita/30*FJ$4+(AG569+AI569)*Crechee/30*FJ$4,IF(C566=1,IF(AG566+AG567+AG568+AH566+AH567+AH568+AI566+AI567+AI568+AJ566+AJ567+AJ568&lt;=15,(AG566+AG567+AG568+AI566+AI567+AI568)*Percapita/30*FJ$4,IF(AG566+AG567+AG568+AH566+AH567+AH568+AI566+AI567+AI568+AJ566+AJ567+AJ568&gt;=16,Fixo/30*FJ$4+(AG566+AG567+AG568+AH566+AH567+AH568+AI566+AI567+AI568+AJ566+AJ567-16)*Percapita/30*FJ$4))))))</f>
        <v>0</v>
      </c>
      <c r="FK566" s="177">
        <f>IF(C566=4,SUM(AK566+AK567+AK568+AM566+AM567+AM568)*Percapita/30*FK$4+(AL566+AL567+AL568+AN566+AN567+AN568)*Cadeirante/30*FK$4,IF(C566=3,IF(AK569+AM569=10,Fixo/30*FK$4+(AK566+AK567+AK568+AM566+AM567+AM568)*Percapita/30*FK$4+(AL569+AN569)*Cadeirante/30*FK$4,IF(AK569+AM569&lt;=9,(AK569+AM569)*Crechee/30*FK$4)+(AL569+AN569)*Cadeirante/30*FK$4+(AK566+AK567+AK568+AM566+AM567+AM568)*Percapita/30*FK$4)+IF(AK569+AM569&gt;=11,Fixo/30*FK$4+(AK569+AM569-10)*Crechee/30*FK$4,0),IF(C566=2,IF(AL566+AL567+AL568+AL569+AN566+AN567+AN568+AN569=1,Cadeirante/30*FK$4,IF(AL566+AL567+AL568+AL569+AN566+AN567+AN568+AN569=2,Fixo/30*FK$4,IF(AL566+AL567+AL568+AL569+AN566+AN567+AN568+AN569&gt;2,Fixo/30*FK$4+(AL566+AL567+AL568+AL569+AN566+AN567+AN568+AN569-2)*Cadeirante/30*FK$4)))+(AK566+AK567+AK568+AM566+AM567+AM568)*Percapita/30*FK$4+(AK569+AM569)*Crechee/30*FK$4,IF(C566=1,IF(AK566+AK567+AK568+AL566+AL567+AL568+AM566+AM567+AM568+AN566+AN567+AN568&lt;=15,(AK566+AK567+AK568+AM566+AM567+AM568)*Percapita/30*FK$4,IF(AK566+AK567+AK568+AL566+AL567+AL568+AM566+AM567+AM568+AN566+AN567+AN568&gt;=16,Fixo/30*FK$4+(AK566+AK567+AK568+AL566+AL567+AL568+AM566+AM567+AM568+AN566+AN567-16)*Percapita/30*FK$4))))))</f>
        <v>0</v>
      </c>
      <c r="FL566" s="177">
        <f>IF(C566=4,SUM(AO566+AO567+AO568+AQ566+AQ567+AQ568)*Percapita/30*FL$4+(AP566+AP567+AP568+AR566+AR567+AR568)*Cadeirante/30*FL$4,IF(C566=3,IF(AO569+AQ569=10,Fixo/30*FL$4+(AO566+AO567+AO568+AQ566+AQ567+AQ568)*Percapita/30*FL$4+(AP569+AR569)*Cadeirante/30*FL$4,IF(AO569+AQ569&lt;=9,(AO569+AQ569)*Crechee/30*FL$4)+(AP569+AR569)*Cadeirante/30*FL$4+(AO566+AO567+AO568+AQ566+AQ567+AQ568)*Percapita/30*FL$4)+IF(AO569+AQ569&gt;=11,Fixo/30*FL$4+(AO569+AQ569-10)*Crechee/30*FL$4,0),IF(C566=2,IF(AP566+AP567+AP568+AP569+AR566+AR567+AR568+AR569=1,Cadeirante/30*FL$4,IF(AP566+AP567+AP568+AP569+AR566+AR567+AR568+AR569=2,Fixo/30*FL$4,IF(AP566+AP567+AP568+AP569+AR566+AR567+AR568+AR569&gt;2,Fixo/30*FL$4+(AP566+AP567+AP568+AP569+AR566+AR567+AR568+AR569-2)*Cadeirante/30*FL$4)))+(AO566+AO567+AO568+AQ566+AQ567+AQ568)*Percapita/30*FL$4+(AO569+AQ569)*Crechee/30*FL$4,IF(C566=1,IF(AO566+AO567+AO568+AP566+AP567+AP568+AQ566+AQ567+AQ568+AR566+AR567+AR568&lt;=15,(AO566+AO567+AO568+AQ566+AQ567+AQ568)*Percapita/30*FL$4,IF(AO566+AO567+AO568+AP566+AP567+AP568+AQ566+AQ567+AQ568+AR566+AR567+AR568&gt;=16,Fixo/30*FL$4+(AO566+AO567+AO568+AP566+AP567+AP568+AQ566+AQ567+AQ568+AR566+AR567-16)*Percapita/30*FL$4))))))</f>
        <v>0</v>
      </c>
      <c r="FM566" s="177">
        <f>IF(C566=4,SUM(AS566+AS567+AS568+AU566+AU567+AU568)*Percapita/30*FM$4+(AT566+AT567+AT568+AV566+AV567+AV568)*Cadeirante/30*FM$4,IF(C566=3,IF(AS569+AU569=10,Fixo/30*FM$4+(AS566+AS567+AS568+AU566+AU567+AU568)*Percapita/30*FM$4+(AT569+AV569)*Cadeirante/30*FM$4,IF(AS569+AU569&lt;=9,(AS569+AU569)*Crechee/30*FM$4)+(AT569+AV569)*Cadeirante/30*FM$4+(AS566+AS567+AS568+AU566+AU567+AU568)*Percapita/30*FM$4)+IF(AS569+AU569&gt;=11,Fixo/30*FM$4+(AS569+AU569-10)*Crechee/30*FM$4,0),IF(C566=2,IF(AT566+AT567+AT568+AT569+AV566+AV567+AV568+AV569=1,Cadeirante/30*FM$4,IF(AT566+AT567+AT568+AT569+AV566+AV567+AV568+AV569=2,Fixo/30*FM$4,IF(AT566+AT567+AT568+AT569+AV566+AV567+AV568+AV569&gt;2,Fixo/30*FM$4+(AT566+AT567+AT568+AT569+AV566+AV567+AV568+AV569-2)*Cadeirante/30*FM$4)))+(AS566+AS567+AS568+AU566+AU567+AU568)*Percapita/30*FM$4+(AS569+AU569)*Crechee/30*FM$4,IF(C566=1,IF(AS566+AS567+AS568+AT566+AT567+AT568+AU566+AU567+AU568+AV566+AV567+AV568&lt;=15,(AS566+AS567+AS568+AU566+AU567+AU568)*Percapita/30*FM$4,IF(AS566+AS567+AS568+AT566+AT567+AT568+AU566+AU567+AU568+AV566+AV567+AV568&gt;=16,Fixo/30*FM$4+(AS566+AS567+AS568+AT566+AT567+AT568+AU566+AU567+AU568+AV566+AV567-16)*Percapita/30*FM$4))))))</f>
        <v>0</v>
      </c>
      <c r="FN566" s="177">
        <f>IF(C566=4,SUM(AW566+AW567+AW568+AY566+AY567+AY568)*Percapita/30*FN$4+(AX566+AX567+AX568+AZ566+AZ567+AZ568)*Cadeirante/30*FN$4,IF(C566=3,IF(AW569+AY569=10,Fixo/30*FN$4+(AW566+AW567+AW568+AY566+AY567+AY568)*Percapita/30*FN$4+(AX569+AZ569)*Cadeirante/30*FN$4,IF(AW569+AY569&lt;=9,(AW569+AY569)*Crechee/30*FN$4)+(AX569+AZ569)*Cadeirante/30*FN$4+(AW566+AW567+AW568+AY566+AY567+AY568)*Percapita/30*FN$4)+IF(AW569+AY569&gt;=11,Fixo/30*FN$4+(AW569+AY569-10)*Crechee/30*FN$4,0),IF(C566=2,IF(AX566+AX567+AX568+AX569+AZ566+AZ567+AZ568+AZ569=1,Cadeirante/30*FN$4,IF(AX566+AX567+AX568+AX569+AZ566+AZ567+AZ568+AZ569=2,Fixo/30*FN$4,IF(AX566+AX567+AX568+AX569+AZ566+AZ567+AZ568+AZ569&gt;2,Fixo/30*FN$4+(AX566+AX567+AX568+AX569+AZ566+AZ567+AZ568+AZ569-2)*Cadeirante/30*FN$4)))+(AW566+AW567+AW568+AY566+AY567+AY568)*Percapita/30*FN$4+(AW569+AY569)*Crechee/30*FN$4,IF(C566=1,IF(AW566+AW567+AW568+AX566+AX567+AX568+AY566+AY567+AY568+AZ566+AZ567+AZ568&lt;=15,(AW566+AW567+AW568+AY566+AY567+AY568)*Percapita/30*FN$4,IF(AW566+AW567+AW568+AX566+AX567+AX568+AY566+AY567+AY568+AZ566+AZ567+AZ568&gt;=16,Fixo/30*FN$4+(AW566+AW567+AW568+AX566+AX567+AX568+AY566+AY567+AY568+AZ566+AZ567-16)*Percapita/30*FN$4))))))</f>
        <v>0</v>
      </c>
      <c r="FO566" s="177">
        <f>IF(C566=4,SUM(BA566+BA567+BA568+BC566+BC567+BC568)*Percapita/30*FO$4+(BB566+BB567+BB568+BD566+BD567+BD568)*Cadeirante/30*FO$4,IF(C566=3,IF(BA569+BC569=10,Fixo/30*FO$4+(BA566+BA567+BA568+BC566+BC567+BC568)*Percapita/30*FO$4+(BB569+BD569)*Cadeirante/30*FO$4,IF(BA569+BC569&lt;=9,(BA569+BC569)*Crechee/30*FO$4)+(BB569+BD569)*Cadeirante/30*FO$4+(BA566+BA567+BA568+BC566+BC567+BC568)*Percapita/30*FO$4)+IF(BA569+BC569&gt;=11,Fixo/30*FO$4+(BA569+BC569-10)*Crechee/30*FO$4,0),IF(C566=2,IF(BB566+BB567+BB568+BB569+BD566+BD567+BD568+BD569=1,Cadeirante/30*FO$4,IF(BB566+BB567+BB568+BB569+BD566+BD567+BD568+BD569=2,Fixo/30*FO$4,IF(BB566+BB567+BB568+BB569+BD566+BD567+BD568+BD569&gt;2,Fixo/30*FO$4+(BB566+BB567+BB568+BB569+BD566+BD567+BD568+BD569-2)*Cadeirante/30*FO$4)))+(BA566+BA567+BA568+BC566+BC567+BC568)*Percapita/30*FO$4+(BA569+BC569)*Crechee/30*FO$4,IF(C566=1,IF(BA566+BA567+BA568+BB566+BB567+BB568+BC566+BC567+BC568+BD566+BD567+BD568&lt;=15,(BA566+BA567+BA568+BC566+BC567+BC568)*Percapita/30*FO$4,IF(BA566+BA567+BA568+BB566+BB567+BB568+BC566+BC567+BC568+BD566+BD567+BD568&gt;=16,Fixo/30*FO$4+(BA566+BA567+BA568+BB566+BB567+BB568+BC566+BC567+BC568+BD566+BD567-16)*Percapita/30*FO$4))))))</f>
        <v>0</v>
      </c>
      <c r="FP566" s="177">
        <f>IF(C566=4,SUM(BE566+BE567+BE568+BG566+BG567+BG568)*Percapita/30*FP$4+(BF566+BF567+BF568+BH566+BH567+BH568)*Cadeirante/30*FP$4,IF(C566=3,IF(BE569+BG569=10,Fixo/30*FP$4+(BE566+BE567+BE568+BG566+BG567+BG568)*Percapita/30*FP$4+(BF569+BH569)*Cadeirante/30*FP$4,IF(BE569+BG569&lt;=9,(BE569+BG569)*Crechee/30*FP$4)+(BF569+BH569)*Cadeirante/30*FP$4+(BE566+BE567+BE568+BG566+BG567+BG568)*Percapita/30*FP$4)+IF(BE569+BG569&gt;=11,Fixo/30*FP$4+(BE569+BG569-10)*Crechee/30*FP$4,0),IF(C566=2,IF(BF566+BF567+BF568+BF569+BH566+BH567+BH568+BH569=1,Cadeirante/30*FP$4,IF(BF566+BF567+BF568+BF569+BH566+BH567+BH568+BH569=2,Fixo/30*FP$4,IF(BF566+BF567+BF568+BF569+BH566+BH567+BH568+BH569&gt;2,Fixo/30*FP$4+(BF566+BF567+BF568+BF569+BH566+BH567+BH568+BH569-2)*Cadeirante/30*FP$4)))+(BE566+BE567+BE568+BG566+BG567+BG568)*Percapita/30*FP$4+(BE569+BG569)*Crechee/30*FP$4,IF(C566=1,IF(BE566+BE567+BE568+BF566+BF567+BF568+BG566+BG567+BG568+BH566+BH567+BH568&lt;=15,(BE566+BE567+BE568+BG566+BG567+BG568)*Percapita/30*FP$4,IF(BE566+BE567+BE568+BF566+BF567+BF568+BG566+BG567+BG568+BH566+BH567+BH568&gt;=16,Fixo/30*FP$4+(BE566+BE567+BE568+BF566+BF567+BF568+BG566+BG567+BG568+BH566+BH567-16)*Percapita/30*FP$4))))))</f>
        <v>0</v>
      </c>
      <c r="FQ566" s="177">
        <f>IF(C566=4,SUM(BI566+BI567+BI568+BK566+BK567+BK568)*Percapita/30*FQ$4+(BJ566+BJ567+BJ568+BL566+BL567+BL568)*Cadeirante/30*FQ$4,IF(C566=3,IF(BI569+BK569=10,Fixo/30*FQ$4+(BI566+BI567+BI568+BK566+BK567+BK568)*Percapita/30*FQ$4+(BJ569+BL569)*Cadeirante/30*FQ$4,IF(BI569+BK569&lt;=9,(BI569+BK569)*Crechee/30*FQ$4)+(BJ569+BL569)*Cadeirante/30*FQ$4+(BI566+BI567+BI568+BK566+BK567+BK568)*Percapita/30*FQ$4)+IF(BI569+BK569&gt;=11,Fixo/30*FQ$4+(BI569+BK569-10)*Crechee/30*FQ$4,0),IF(C566=2,IF(BJ566+BJ567+BJ568+BJ569+BL566+BL567+BL568+BL569=1,Cadeirante/30*FQ$4,IF(BJ566+BJ567+BJ568+BJ569+BL566+BL567+BL568+BL569=2,Fixo/30*FQ$4,IF(BJ566+BJ567+BJ568+BJ569+BL566+BL567+BL568+BL569&gt;2,Fixo/30*FQ$4+(BJ566+BJ567+BJ568+BJ569+BL566+BL567+BL568+BL569-2)*Cadeirante/30*FQ$4)))+(BI566+BI567+BI568+BK566+BK567+BK568)*Percapita/30*FQ$4+(BI569+BK569)*Crechee/30*FQ$4,IF(C566=1,IF(BI566+BI567+BI568+BJ566+BJ567+BJ568+BK566+BK567+BK568+BL566+BL567+BL568&lt;=15,(BI566+BI567+BI568+BK566+BK567+BK568)*Percapita/30*FQ$4,IF(BI566+BI567+BI568+BJ566+BJ567+BJ568+BK566+BK567+BK568+BL566+BL567+BL568&gt;=16,Fixo/30*FQ$4+(BI566+BI567+BI568+BJ566+BJ567+BJ568+BK566+BK567+BK568+BL566+BL567-16)*Percapita/30*FQ$4))))))</f>
        <v>0</v>
      </c>
      <c r="FR566" s="177">
        <f>IF(C566=4,SUM(BM566+BM567+BM568+BO566+BO567+BO568)*Percapita/30*FR$4+(BN566+BN567+BN568+BP566+BP567+BP568)*Cadeirante/30*FR$4,IF(C566=3,IF(BM569+BO569=10,Fixo/30*FR$4+(BM566+BM567+BM568+BO566+BO567+BO568)*Percapita/30*FR$4+(BN569+BP569)*Cadeirante/30*FR$4,IF(BM569+BO569&lt;=9,(BM569+BO569)*Crechee/30*FR$4)+(BN569+BP569)*Cadeirante/30*FR$4+(BM566+BM567+BM568+BO566+BO567+BO568)*Percapita/30*FR$4)+IF(BM569+BO569&gt;=11,Fixo/30*FR$4+(BM569+BO569-10)*Crechee/30*FR$4,0),IF(C566=2,IF(BN566+BN567+BN568+BN569+BP566+BP567+BP568+BP569=1,Cadeirante/30*FR$4,IF(BN566+BN567+BN568+BN569+BP566+BP567+BP568+BP569=2,Fixo/30*FR$4,IF(BN566+BN567+BN568+BN569+BP566+BP567+BP568+BP569&gt;2,Fixo/30*FR$4+(BN566+BN567+BN568+BN569+BP566+BP567+BP568+BP569-2)*Cadeirante/30*FR$4)))+(BM566+BM567+BM568+BO566+BO567+BO568)*Percapita/30*FR$4+(BM569+BO569)*Crechee/30*FR$4,IF(C566=1,IF(BM566+BM567+BM568+BN566+BN567+BN568+BO566+BO567+BO568+BP566+BP567+BP568&lt;=15,(BM566+BM567+BM568+BO566+BO567+BO568)*Percapita/30*FR$4,IF(BM566+BM567+BM568+BN566+BN567+BN568+BO566+BO567+BO568+BP566+BP567+BP568&gt;=16,Fixo/30*FR$4+(BM566+BM567+BM568+BN566+BN567+BN568+BO566+BO567+BO568+BP566+BP567-16)*Percapita/30*FR$4))))))</f>
        <v>0</v>
      </c>
      <c r="FS566" s="177">
        <f>IF(C566=4,SUM(BQ566+BQ567+BQ568+BS566+BS567+BS568)*Percapita/30*FS$4+(BR566+BR567+BR568+BT566+BT567+BT568)*Cadeirante/30*FS$4,IF(C566=3,IF(BQ569+BS569=10,Fixo/30*FS$4+(BQ566+BQ567+BQ568+BS566+BS567+BS568)*Percapita/30*FS$4+(BR569+BT569)*Cadeirante/30*FS$4,IF(BQ569+BS569&lt;=9,(BQ569+BS569)*Crechee/30*FS$4)+(BR569+BT569)*Cadeirante/30*FS$4+(BQ566+BQ567+BQ568+BS566+BS567+BS568)*Percapita/30*FS$4)+IF(BQ569+BS569&gt;=11,Fixo/30*FS$4+(BQ569+BS569-10)*Crechee/30*FS$4,0),IF(C566=2,IF(BR566+BR567+BR568+BR569+BT566+BT567+BT568+BT569=1,Cadeirante/30*FS$4,IF(BR566+BR567+BR568+BR569+BT566+BT567+BT568+BT569=2,Fixo/30*FS$4,IF(BR566+BR567+BR568+BR569+BT566+BT567+BT568+BT569&gt;2,Fixo/30*FS$4+(BR566+BR567+BR568+BR569+BT566+BT567+BT568+BT569-2)*Cadeirante/30*FS$4)))+(BQ566+BQ567+BQ568+BS566+BS567+BS568)*Percapita/30*FS$4+(BQ569+BS569)*Crechee/30*FS$4,IF(C566=1,IF(BQ566+BQ567+BQ568+BR566+BR567+BR568+BS566+BS567+BS568+BT566+BT567+BT568&lt;=15,(BQ566+BQ567+BQ568+BS566+BS567+BS568)*Percapita/30*FS$4,IF(BQ566+BQ567+BQ568+BR566+BR567+BR568+BS566+BS567+BS568+BT566+BT567+BT568&gt;=16,Fixo/30*FS$4+(BQ566+BQ567+BQ568+BR566+BR567+BR568+BS566+BS567+BS568+BT566+BT567-16)*Percapita/30*FS$4))))))</f>
        <v>0</v>
      </c>
      <c r="FT566" s="177">
        <f>IF(C566=4,SUM(BU566+BU567+BU568+BW566+BW567+BW568)*Percapita/30*FT$4+(BV566+BV567+BV568+BX566+BX567+BX568)*Cadeirante/30*FT$4,IF(C566=3,IF(BU569+BW569=10,Fixo/30*FT$4+(BU566+BU567+BU568+BW566+BW567+BW568)*Percapita/30*FT$4+(BV569+BX569)*Cadeirante/30*FT$4,IF(BU569+BW569&lt;=9,(BU569+BW569)*Crechee/30*FT$4)+(BV569+BX569)*Cadeirante/30*FT$4+(BU566+BU567+BU568+BW566+BW567+BW568)*Percapita/30*FT$4)+IF(BU569+BW569&gt;=11,Fixo/30*FT$4+(BU569+BW569-10)*Crechee/30*FT$4,0),IF(C566=2,IF(BV566+BV567+BV568+BV569+BX566+BX567+BX568+BX569=1,Cadeirante/30*FT$4,IF(BV566+BV567+BV568+BV569+BX566+BX567+BX568+BX569=2,Fixo/30*FT$4,IF(BV566+BV567+BV568+BV569+BX566+BX567+BX568+BX569&gt;2,Fixo/30*FT$4+(BV566+BV567+BV568+BV569+BX566+BX567+BX568+BX569-2)*Cadeirante/30*FT$4)))+(BU566+BU567+BU568+BW566+BW567+BW568)*Percapita/30*FT$4+(BU569+BW569)*Crechee/30*FT$4,IF(C566=1,IF(BU566+BU567+BU568+BV566+BV567+BV568+BW566+BW567+BW568+BX566+BX567+BX568&lt;=15,(BU566+BU567+BU568+BW566+BW567+BW568)*Percapita/30*FT$4,IF(BU566+BU567+BU568+BV566+BV567+BV568+BW566+BW567+BW568+BX566+BX567+BX568&gt;=16,Fixo/30*FT$4+(BU566+BU567+BU568+BV566+BV567+BV568+BW566+BW567+BW568+BX566+BX567-16)*Percapita/30*FT$4))))))</f>
        <v>0</v>
      </c>
      <c r="FU566" s="177">
        <f>IF(C566=4,SUM(BY566+BY567+BY568+CA566+CA567+CA568)*Percapita/30*FU$4+(BZ566+BZ567+BZ568+CB566+CB567+CB568)*Cadeirante/30*FU$4,IF(C566=3,IF(BY569+CA569=10,Fixo/30*FU$4+(BY566+BY567+BY568+CA566+CA567+CA568)*Percapita/30*FU$4+(BZ569+CB569)*Cadeirante/30*FU$4,IF(BY569+CA569&lt;=9,(BY569+CA569)*Crechee/30*FU$4)+(BZ569+CB569)*Cadeirante/30*FU$4+(BY566+BY567+BY568+CA566+CA567+CA568)*Percapita/30*FU$4)+IF(BY569+CA569&gt;=11,Fixo/30*FU$4+(BY569+CA569-10)*Crechee/30*FU$4,0),IF(C566=2,IF(BZ566+BZ567+BZ568+BZ569+CB566+CB567+CB568+CB569=1,Cadeirante/30*FU$4,IF(BZ566+BZ567+BZ568+BZ569+CB566+CB567+CB568+CB569=2,Fixo/30*FU$4,IF(BZ566+BZ567+BZ568+BZ569+CB566+CB567+CB568+CB569&gt;2,Fixo/30*FU$4+(BZ566+BZ567+BZ568+BZ569+CB566+CB567+CB568+CB569-2)*Cadeirante/30*FU$4)))+(BY566+BY567+BY568+CA566+CA567+CA568)*Percapita/30*FU$4+(BY569+CA569)*Crechee/30*FU$4,IF(C566=1,IF(BY566+BY567+BY568+BZ566+BZ567+BZ568+CA566+CA567+CA568+CB566+CB567+CB568&lt;=15,(BY566+BY567+BY568+CA566+CA567+CA568)*Percapita/30*FU$4,IF(BY566+BY567+BY568+BZ566+BZ567+BZ568+CA566+CA567+CA568+CB566+CB567+CB568&gt;=16,Fixo/30*FU$4+(BY566+BY567+BY568+BZ566+BZ567+BZ568+CA566+CA567+CA568+CB566+CB567-16)*Percapita/30*FU$4))))))</f>
        <v>0</v>
      </c>
      <c r="FV566" s="177">
        <f>IF(C566=4,SUM(CC566+CC567+CC568+CE566+CE567+CE568)*Percapita/30*FV$4+(CD566+CD567+CD568+CF566+CF567+CF568)*Cadeirante/30*FV$4,IF(C566=3,IF(CC569+CE569=10,Fixo/30*FV$4+(CC566+CC567+CC568+CE566+CE567+CE568)*Percapita/30*FV$4+(CD569+CF569)*Cadeirante/30*FV$4,IF(CC569+CE569&lt;=9,(CC569+CE569)*Crechee/30*FV$4)+(CD569+CF569)*Cadeirante/30*FV$4+(CC566+CC567+CC568+CE566+CE567+CE568)*Percapita/30*FV$4)+IF(CC569+CE569&gt;=11,Fixo/30*FV$4+(CC569+CE569-10)*Crechee/30*FV$4,0),IF(C566=2,IF(CD566+CD567+CD568+CD569+CF566+CF567+CF568+CF569=1,Cadeirante/30*FV$4,IF(CD566+CD567+CD568+CD569+CF566+CF567+CF568+CF569=2,Fixo/30*FV$4,IF(CD566+CD567+CD568+CD569+CF566+CF567+CF568+CF569&gt;2,Fixo/30*FV$4+(CD566+CD567+CD568+CD569+CF566+CF567+CF568+CF569-2)*Cadeirante/30*FV$4)))+(CC566+CC567+CC568+CE566+CE567+CE568)*Percapita/30*FV$4+(CC569+CE569)*Crechee/30*FV$4,IF(C566=1,IF(CC566+CC567+CC568+CD566+CD567+CD568+CE566+CE567+CE568+CF566+CF567+CF568&lt;=15,(CC566+CC567+CC568+CE566+CE567+CE568)*Percapita/30*FV$4,IF(CC566+CC567+CC568+CD566+CD567+CD568+CE566+CE567+CE568+CF566+CF567+CF568&gt;=16,Fixo/30*FV$4+(CC566+CC567+CC568+CD566+CD567+CD568+CE566+CE567+CE568+CF566+CF567-16)*Percapita/30*FV$4))))))</f>
        <v>0</v>
      </c>
      <c r="FW566" s="177">
        <f>IF(C566=4,SUM(CG566+CG567+CG568+CI566+CI567+CI568)*Percapita/30*FW$4+(CH566+CH567+CH568+CJ566+CJ567+CJ568)*Cadeirante/30*FW$4,IF(C566=3,IF(CG569+CI569=10,Fixo/30*FW$4+(CG566+CG567+CG568+CI566+CI567+CI568)*Percapita/30*FW$4+(CH569+CJ569)*Cadeirante/30*FW$4,IF(CG569+CI569&lt;=9,(CG569+CI569)*Crechee/30*FW$4)+(CH569+CJ569)*Cadeirante/30*FW$4+(CG566+CG567+CG568+CI566+CI567+CI568)*Percapita/30*FW$4)+IF(CG569+CI569&gt;=11,Fixo/30*FW$4+(CG569+CI569-10)*Crechee/30*FW$4,0),IF(C566=2,IF(CH566+CH567+CH568+CH569+CJ566+CJ567+CJ568+CJ569=1,Cadeirante/30*FW$4,IF(CH566+CH567+CH568+CH569+CJ566+CJ567+CJ568+CJ569=2,Fixo/30*FW$4,IF(CH566+CH567+CH568+CH569+CJ566+CJ567+CJ568+CJ569&gt;2,Fixo/30*FW$4+(CH566+CH567+CH568+CH569+CJ566+CJ567+CJ568+CJ569-2)*Cadeirante/30*FW$4)))+(CG566+CG567+CG568+CI566+CI567+CI568)*Percapita/30*FW$4+(CG569+CI569)*Crechee/30*FW$4,IF(C566=1,IF(CG566+CG567+CG568+CH566+CH567+CH568+CI566+CI567+CI568+CJ566+CJ567+CJ568&lt;=15,(CG566+CG567+CG568+CI566+CI567+CI568)*Percapita/30*FW$4,IF(CG566+CG567+CG568+CH566+CH567+CH568+CI566+CI567+CI568+CJ566+CJ567+CJ568&gt;=16,Fixo/30*FW$4+(CG566+CG567+CG568+CH566+CH567+CH568+CI566+CI567+CI568+CJ566+CJ567-16)*Percapita/30*FW$4))))))</f>
        <v>0</v>
      </c>
      <c r="FX566" s="177">
        <f>IF(C566=4,SUM(CK566+CK567+CK568+CM566+CM567+CM568)*Percapita/30*FX$4+(CL566+CL567+CL568+CN566+CN567+CN568)*Cadeirante/30*FX$4,IF(C566=3,IF(CK569+CM569=10,Fixo/30*FX$4+(CK566+CK567+CK568+CM566+CM567+CM568)*Percapita/30*FX$4+(CL569+CN569)*Cadeirante/30*FX$4,IF(CK569+CM569&lt;=9,(CK569+CM569)*Crechee/30*FX$4)+(CL569+CN569)*Cadeirante/30*FX$4+(CK566+CK567+CK568+CM566+CM567+CM568)*Percapita/30*FX$4)+IF(CK569+CM569&gt;=11,Fixo/30*FX$4+(CK569+CM569-10)*Crechee/30*FX$4,0),IF(C566=2,IF(CL566+CL567+CL568+CL569+CN566+CN567+CN568+CN569=1,Cadeirante/30*FX$4,IF(CL566+CL567+CL568+CL569+CN566+CN567+CN568+CN569=2,Fixo/30*FX$4,IF(CL566+CL567+CL568+CL569+CN566+CN567+CN568+CN569&gt;2,Fixo/30*FX$4+(CL566+CL567+CL568+CL569+CN566+CN567+CN568+CN569-2)*Cadeirante/30*FX$4)))+(CK566+CK567+CK568+CM566+CM567+CM568)*Percapita/30*FX$4+(CK569+CM569)*Crechee/30*FX$4,IF(C566=1,IF(CK566+CK567+CK568+CL566+CL567+CL568+CM566+CM567+CM568+CN566+CN567+CN568&lt;=15,(CK566+CK567+CK568+CM566+CM567+CM568)*Percapita/30*FX$4,IF(CK566+CK567+CK568+CL566+CL567+CL568+CM566+CM567+CM568+CN566+CN567+CN568&gt;=16,Fixo/30*FX$4+(CK566+CK567+CK568+CL566+CL567+CL568+CM566+CM567+CM568+CN566+CN567-16)*Percapita/30*FX$4))))))</f>
        <v>0</v>
      </c>
      <c r="FY566" s="177">
        <f>IF(C566=4,SUM(CO566+CO567+CO568+CQ566+CQ567+CQ568)*Percapita/30*FY$4+(CP566+CP567+CP568+CR566+CR567+CR568)*Cadeirante/30*FY$4,IF(C566=3,IF(CO569+CQ569=10,Fixo/30*FY$4+(CO566+CO567+CO568+CQ566+CQ567+CQ568)*Percapita/30*FY$4+(CP569+CR569)*Cadeirante/30*FY$4,IF(CO569+CQ569&lt;=9,(CO569+CQ569)*Crechee/30*FY$4)+(CP569+CR569)*Cadeirante/30*FY$4+(CO566+CO567+CO568+CQ566+CQ567+CQ568)*Percapita/30*FY$4)+IF(CO569+CQ569&gt;=11,Fixo/30*FY$4+(CO569+CQ569-10)*Crechee/30*FY$4,0),IF(C566=2,IF(CP566+CP567+CP568+CP569+CR566+CR567+CR568+CR569=1,Cadeirante/30*FY$4,IF(CP566+CP567+CP568+CP569+CR566+CR567+CR568+CR569=2,Fixo/30*FY$4,IF(CP566+CP567+CP568+CP569+CR566+CR567+CR568+CR569&gt;2,Fixo/30*FY$4+(CP566+CP567+CP568+CP569+CR566+CR567+CR568+CR569-2)*Cadeirante/30*FY$4)))+(CO566+CO567+CO568+CQ566+CQ567+CQ568)*Percapita/30*FY$4+(CO569+CQ569)*Crechee/30*FY$4,IF(C566=1,IF(CO566+CO567+CO568+CP566+CP567+CP568+CQ566+CQ567+CQ568+CR566+CR567+CR568&lt;=15,(CO566+CO567+CO568+CQ566+CQ567+CQ568)*Percapita/30*FY$4,IF(CO566+CO567+CO568+CP566+CP567+CP568+CQ566+CQ567+CQ568+CR566+CR567+CR568&gt;=16,Fixo/30*FY$4+(CO566+CO567+CO568+CP566+CP567+CP568+CQ566+CQ567+CQ568+CR566+CR567-16)*Percapita/30*FY$4))))))</f>
        <v>0</v>
      </c>
      <c r="FZ566" s="177">
        <f>IF(C566=4,SUM(CS566+CS567+CS568+CU566+CU567+CU568)*Percapita/30*FZ$4+(CT566+CT567+CT568+CV566+CV567+CV568)*Cadeirante/30*FZ$4,IF(C566=3,IF(CS569+CU569=10,Fixo/30*FZ$4+(CS566+CS567+CS568+CU566+CU567+CU568)*Percapita/30*FZ$4+(CT569+CV569)*Cadeirante/30*FZ$4,IF(CS569+CU569&lt;=9,(CS569+CU569)*Crechee/30*FZ$4)+(CT569+CV569)*Cadeirante/30*FZ$4+(CS566+CS567+CS568+CU566+CU567+CU568)*Percapita/30*FZ$4)+IF(CS569+CU569&gt;=11,Fixo/30*FZ$4+(CS569+CU569-10)*Crechee/30*FZ$4,0),IF(C566=2,IF(CT566+CT567+CT568+CT569+CV566+CV567+CV568+CV569=1,Cadeirante/30*FZ$4,IF(CT566+CT567+CT568+CT569+CV566+CV567+CV568+CV569=2,Fixo/30*FZ$4,IF(CT566+CT567+CT568+CT569+CV566+CV567+CV568+CV569&gt;2,Fixo/30*FZ$4+(CT566+CT567+CT568+CT569+CV566+CV567+CV568+CV569-2)*Cadeirante/30*FZ$4)))+(CS566+CS567+CS568+CU566+CU567+CU568)*Percapita/30*FZ$4+(CS569+CU569)*Crechee/30*FZ$4,IF(C566=1,IF(CS566+CS567+CS568+CT566+CT567+CT568+CU566+CU567+CU568+CV566+CV567+CV568&lt;=15,(CS566+CS567+CS568+CU566+CU567+CU568)*Percapita/30*FZ$4,IF(CS566+CS567+CS568+CT566+CT567+CT568+CU566+CU567+CU568+CV566+CV567+CV568&gt;=16,Fixo/30*FZ$4+(CS566+CS567+CS568+CT566+CT567+CT568+CU566+CU567+CU568+CV566+CV567-16)*Percapita/30*FZ$4))))))</f>
        <v>0</v>
      </c>
      <c r="GA566" s="177">
        <f>IF(C566=4,SUM(CW566+CW567+CW568+CY566+CY567+CY568)*Percapita/30*GA$4+(CX566+CX567+CX568+CZ566+CZ567+CZ568)*Cadeirante/30*GA$4,IF(C566=3,IF(CW569+CY569=10,Fixo/30*GA$4+(CW566+CW567+CW568+CY566+CY567+CY568)*Percapita/30*GA$4+(CX569+CZ569)*Cadeirante/30*GA$4,IF(CW569+CY569&lt;=9,(CW569+CY569)*Crechee/30*GA$4)+(CX569+CZ569)*Cadeirante/30*GA$4+(CW566+CW567+CW568+CY566+CY567+CY568)*Percapita/30*GA$4)+IF(CW569+CY569&gt;=11,Fixo/30*GA$4+(CW569+CY569-10)*Crechee/30*GA$4,0),IF(C566=2,IF(CX566+CX567+CX568+CX569+CZ566+CZ567+CZ568+CZ569=1,Cadeirante/30*GA$4,IF(CX566+CX567+CX568+CX569+CZ566+CZ567+CZ568+CZ569=2,Fixo/30*GA$4,IF(CX566+CX567+CX568+CX569+CZ566+CZ567+CZ568+CZ569&gt;2,Fixo/30*GA$4+(CX566+CX567+CX568+CX569+CZ566+CZ567+CZ568+CZ569-2)*Cadeirante/30*GA$4)))+(CW566+CW567+CW568+CY566+CY567+CY568)*Percapita/30*GA$4+(CW569+CY569)*Crechee/30*GA$4,IF(C566=1,IF(CW566+CW567+CW568+CX566+CX567+CX568+CY566+CY567+CY568+CZ566+CZ567+CZ568&lt;=15,(CW566+CW567+CW568+CY566+CY567+CY568)*Percapita/30*GA$4,IF(CW566+CW567+CW568+CX566+CX567+CX568+CY566+CY567+CY568+CZ566+CZ567+CZ568&gt;=16,Fixo/30*GA$4+(CW566+CW567+CW568+CX566+CX567+CX568+CY566+CY567+CY568+CZ566+CZ567-16)*Percapita/30*GA$4))))))</f>
        <v>0</v>
      </c>
      <c r="GB566" s="177">
        <f>IF(C566=4,SUM(DA566+DA567+DA568+DC566+DC567+DC568)*Percapita/30*GB$4+(DB566+DB567+DB568+DD566+DD567+DD568)*Cadeirante/30*GB$4,IF(C566=3,IF(DA569+DC569=10,Fixo/30*GB$4+(DA566+DA567+DA568+DC566+DC567+DC568)*Percapita/30*GB$4+(DB569+DD569)*Cadeirante/30*GB$4,IF(DA569+DC569&lt;=9,(DA569+DC569)*Crechee/30*GB$4)+(DB569+DD569)*Cadeirante/30*GB$4+(DA566+DA567+DA568+DC566+DC567+DC568)*Percapita/30*GB$4)+IF(DA569+DC569&gt;=11,Fixo/30*GB$4+(DA569+DC569-10)*Crechee/30*GB$4,0),IF(C566=2,IF(DB566+DB567+DB568+DB569+DD566+DD567+DD568+DD569=1,Cadeirante/30*GB$4,IF(DB566+DB567+DB568+DB569+DD566+DD567+DD568+DD569=2,Fixo/30*GB$4,IF(DB566+DB567+DB568+DB569+DD566+DD567+DD568+DD569&gt;2,Fixo/30*GB$4+(DB566+DB567+DB568+DB569+DD566+DD567+DD568+DD569-2)*Cadeirante/30*GB$4)))+(DA566+DA567+DA568+DC566+DC567+DC568)*Percapita/30*GB$4+(DA569+DC569)*Crechee/30*GB$4,IF(C566=1,IF(DA566+DA567+DA568+DB566+DB567+DB568+DC566+DC567+DC568+DD566+DD567+DD568&lt;=15,(DA566+DA567+DA568+DC566+DC567+DC568)*Percapita/30*GB$4,IF(DA566+DA567+DA568+DB566+DB567+DB568+DC566+DC567+DC568+DD566+DD567+DD568&gt;=16,Fixo/30*GB$4+(DA566+DA567+DA568+DB566+DB567+DB568+DC566+DC567+DC568+DD566+DD567-16)*Percapita/30*GB$4))))))</f>
        <v>0</v>
      </c>
      <c r="GC566" s="177">
        <f>IF(C566=4,SUM(DE566+DE567+DE568+DG566+DG567+DG568)*Percapita/30*GC$4+(DF566+DF567+DF568+DH566+DH567+DH568)*Cadeirante/30*GC$4,IF(C566=3,IF(DE569+DG569=10,Fixo/30*GC$4+(DE566+DE567+DE568+DG566+DG567+DG568)*Percapita/30*GC$4+(DF569+DH569)*Cadeirante/30*GC$4,IF(DE569+DG569&lt;=9,(DE569+DG569)*Crechee/30*GC$4)+(DF569+DH569)*Cadeirante/30*GC$4+(DE566+DE567+DE568+DG566+DG567+DG568)*Percapita/30*GC$4)+IF(DE569+DG569&gt;=11,Fixo/30*GC$4+(DE569+DG569-10)*Crechee/30*GC$4,0),IF(C566=2,IF(DF566+DF567+DF568+DF569+DH566+DH567+DH568+DH569=1,Cadeirante/30*GC$4,IF(DF566+DF567+DF568+DF569+DH566+DH567+DH568+DH569=2,Fixo/30*GC$4,IF(DF566+DF567+DF568+DF569+DH566+DH567+DH568+DH569&gt;2,Fixo/30*GC$4+(DF566+DF567+DF568+DF569+DH566+DH567+DH568+DH569-2)*Cadeirante/30*GC$4)))+(DE566+DE567+DE568+DG566+DG567+DG568)*Percapita/30*GC$4+(DE569+DG569)*Crechee/30*GC$4,IF(C566=1,IF(DE566+DE567+DE568+DF566+DF567+DF568+DG566+DG567+DG568+DH566+DH567+DH568&lt;=15,(DE566+DE567+DE568+DG566+DG567+DG568)*Percapita/30*GC$4,IF(DE566+DE567+DE568+DF566+DF567+DF568+DG566+DG567+DG568+DH566+DH567+DH568&gt;=16,Fixo/30*GC$4+(DE566+DE567+DE568+DF566+DF567+DF568+DG566+DG567+DG568+DH566+DH567-16)*Percapita/30*GC$4))))))</f>
        <v>0</v>
      </c>
      <c r="GD566" s="177">
        <f>IF(C566=4,SUM(DI566+DI567+DI568+DK566+DK567+DK568)*Percapita/30*GD$4+(DJ566+DJ567+DJ568+DL566+DL567+DL568)*Cadeirante/30*GD$4,IF(C566=3,IF(DI569+DK569=10,Fixo/30*GD$4+(DI566+DI567+DI568+DK566+DK567+DK568)*Percapita/30*GD$4+(DJ569+DL569)*Cadeirante/30*GD$4,IF(DI569+DK569&lt;=9,(DI569+DK569)*Crechee/30*GD$4)+(DJ569+DL569)*Cadeirante/30*GD$4+(DI566+DI567+DI568+DK566+DK567+DK568)*Percapita/30*GD$4)+IF(DI569+DK569&gt;=11,Fixo/30*GD$4+(DI569+DK569-10)*Crechee/30*GD$4,0),IF(C566=2,IF(DJ566+DJ567+DJ568+DJ569+DL566+DL567+DL568+DL569=1,Cadeirante/30*GD$4,IF(DJ566+DJ567+DJ568+DJ569+DL566+DL567+DL568+DL569=2,Fixo/30*GD$4,IF(DJ566+DJ567+DJ568+DJ569+DL566+DL567+DL568+DL569&gt;2,Fixo/30*GD$4+(DJ566+DJ567+DJ568+DJ569+DL566+DL567+DL568+DL569-2)*Cadeirante/30*GD$4)))+(DI566+DI567+DI568+DK566+DK567+DK568)*Percapita/30*GD$4+(DI569+DK569)*Crechee/30*GD$4,IF(C566=1,IF(DI566+DI567+DI568+DJ566+DJ567+DJ568+DK566+DK567+DK568+DL566+DL567+DL568&lt;=15,(DI566+DI567+DI568+DK566+DK567+DK568)*Percapita/30*GD$4,IF(DI566+DI567+DI568+DJ566+DJ567+DJ568+DK566+DK567+DK568+DL566+DL567+DL568&gt;=16,Fixo/30*GD$4+(DI566+DI567+DI568+DJ566+DJ567+DJ568+DK566+DK567+DK568+DL566+DL567-16)*Percapita/30*GD$4))))))</f>
        <v>0</v>
      </c>
      <c r="GE566" s="177">
        <f>IF(C566=4,SUM(DM566+DM567+DM568+DO566+DO567+DO568)*Percapita/30*GE$4+(DN566+DN567+DN568+DP566+DP567+DP568)*Cadeirante/30*GE$4,IF(C566=3,IF(DM569+DO569=10,Fixo/30*GE$4+(DM566+DM567+DM568+DO566+DO567+DO568)*Percapita/30*GE$4+(DN569+DP569)*Cadeirante/30*GE$4,IF(DM569+DO569&lt;=9,(DM569+DO569)*Crechee/30*GE$4)+(DN569+DP569)*Cadeirante/30*GE$4+(DM566+DM567+DM568+DO566+DO567+DO568)*Percapita/30*GE$4)+IF(DM569+DO569&gt;=11,Fixo/30*GE$4+(DM569+DO569-10)*Crechee/30*GE$4,0),IF(C566=2,IF(DN566+DN567+DN568+DN569+DP566+DP567+DP568+DP569=1,Cadeirante/30*GE$4,IF(DN566+DN567+DN568+DN569+DP566+DP567+DP568+DP569=2,Fixo/30*GE$4,IF(DN566+DN567+DN568+DN569+DP566+DP567+DP568+DP569&gt;2,Fixo/30*GE$4+(DN566+DN567+DN568+DN569+DP566+DP567+DP568+DP569-2)*Cadeirante/30*GE$4)))+(DM566+DM567+DM568+DO566+DO567+DO568)*Percapita/30*GE$4+(DM569+DO569)*Crechee/30*GE$4,IF(C566=1,IF(DM566+DM567+DM568+DN566+DN567+DN568+DO566+DO567+DO568+DP566+DP567+DP568&lt;=15,(DM566+DM567+DM568+DO566+DO567+DO568)*Percapita/30*GE$4,IF(DM566+DM567+DM568+DN566+DN567+DN568+DO566+DO567+DO568+DP566+DP567+DP568&gt;=16,Fixo/30*GE$4+(DM566+DM567+DM568+DN566+DN567+DN568+DO566+DO567+DO568+DP566+DP567-16)*Percapita/30*GE$4))))))</f>
        <v>0</v>
      </c>
      <c r="GF566" s="177">
        <f>IF(C566=4,SUM(DQ566+DQ567+DQ568+DS566+DS567+DS568)*Percapita/30*GF$4+(DR566+DR567+DR568+DT566+DT567+DT568)*Cadeirante/30*GF$4,IF(C566=3,IF(DQ569+DS569=10,Fixo/30*GF$4+(DQ566+DQ567+DQ568+DS566+DS567+DS568)*Percapita/30*GF$4+(DR569+DT569)*Cadeirante/30*GF$4,IF(DQ569+DS569&lt;=9,(DQ569+DS569)*Crechee/30*GF$4)+(DR569+DT569)*Cadeirante/30*GF$4+(DQ566+DQ567+DQ568+DS566+DS567+DS568)*Percapita/30*GF$4)+IF(DQ569+DS569&gt;=11,Fixo/30*GF$4+(DQ569+DS569-10)*Crechee/30*GF$4,0),IF(C566=2,IF(DR566+DR567+DR568+DR569+DT566+DT567+DT568+DT569=1,Cadeirante/30*GF$4,IF(DR566+DR567+DR568+DR569+DT566+DT567+DT568+DT569=2,Fixo/30*GF$4,IF(DR566+DR567+DR568+DR569+DT566+DT567+DT568+DT569&gt;2,Fixo/30*GF$4+(DR566+DR567+DR568+DR569+DT566+DT567+DT568+DT569-2)*Cadeirante/30*GF$4)))+(DQ566+DQ567+DQ568+DS566+DS567+DS568)*Percapita/30*GF$4+(DQ569+DS569)*Crechee/30*GF$4,IF(C566=1,IF(DQ566+DQ567+DQ568+DR566+DR567+DR568+DS566+DS567+DS568+DT566+DT567+DT568&lt;=15,(DQ566+DQ567+DQ568+DS566+DS567+DS568)*Percapita/30*GF$4,IF(DQ566+DQ567+DQ568+DR566+DR567+DR568+DS566+DS567+DS568+DT566+DT567+DT568&gt;=16,Fixo/30*GF$4+(DQ566+DQ567+DQ568+DR566+DR567+DR568+DS566+DS567+DS568+DT566+DT567-16)*Percapita/30*GF$4))))))</f>
        <v>0</v>
      </c>
      <c r="GG566" s="177">
        <f>IF(C566=4,SUM(DU566+DU567+DU568+DW566+DW567+DW568)*Percapita/30*GG$4+(DV566+DV567+DV568+DX566+DX567+DX568)*Cadeirante/30*GG$4,IF(C566=3,IF(DU569+DW569=10,Fixo/30*GG$4+(DU566+DU567+DU568+DW566+DW567+DW568)*Percapita/30*GG$4+(DV569+DX569)*Cadeirante/30*GG$4,IF(DU569+DW569&lt;=9,(DU569+DW569)*Crechee/30*GG$4)+(DV569+DX569)*Cadeirante/30*GG$4+(DU566+DU567+DU568+DW566+DW567+DW568)*Percapita/30*GG$4)+IF(DU569+DW569&gt;=11,Fixo/30*GG$4+(DU569+DW569-10)*Crechee/30*GG$4,0),IF(C566=2,IF(DV566+DV567+DV568+DV569+DX566+DX567+DX568+DX569=1,Cadeirante/30*GG$4,IF(DV566+DV567+DV568+DV569+DX566+DX567+DX568+DX569=2,Fixo/30*GG$4,IF(DV566+DV567+DV568+DV569+DX566+DX567+DX568+DX569&gt;2,Fixo/30*GG$4+(DV566+DV567+DV568+DV569+DX566+DX567+DX568+DX569-2)*Cadeirante/30*GG$4)))+(DU566+DU567+DU568+DW566+DW567+DW568)*Percapita/30*GG$4+(DU569+DW569)*Crechee/30*GG$4,IF(C566=1,IF(DU566+DU567+DU568+DV566+DV567+DV568+DW566+DW567+DW568+DX566+DX567+DX568&lt;=15,(DU566+DU567+DU568+DW566+DW567+DW568)*Percapita/30*GG$4,IF(DU566+DU567+DU568+DV566+DV567+DV568+DW566+DW567+DW568+DX566+DX567+DX568&gt;=16,Fixo/30*GG$4+(DU566+DU567+DU568+DV566+DV567+DV568+DW566+DW567+DW568+DX566+DX567-16)*Percapita/30*GG$4))))))</f>
        <v>0</v>
      </c>
      <c r="GH566" s="177">
        <f>IF(C566=4,SUM(DY566+DY567+DY568+EA566+EA567+EA568)*Percapita/30*GH$4+(DZ566+DZ567+DZ568+EB566+EB567+EB568)*Cadeirante/30*GH$4,IF(C566=3,IF(DY569+EA569=10,Fixo/30*GH$4+(DY566+DY567+DY568+EA566+EA567+EA568)*Percapita/30*GH$4+(DZ569+EB569)*Cadeirante/30*GH$4,IF(DY569+EA569&lt;=9,(DY569+EA569)*Crechee/30*GH$4)+(DZ569+EB569)*Cadeirante/30*GH$4+(DY566+DY567+DY568+EA566+EA567+EA568)*Percapita/30*GH$4)+IF(DY569+EA569&gt;=11,Fixo/30*GH$4+(DY569+EA569-10)*Crechee/30*GH$4,0),IF(C566=2,IF(DZ566+DZ567+DZ568+DZ569+EB566+EB567+EB568+EB569=1,Cadeirante/30*GH$4,IF(DZ566+DZ567+DZ568+DZ569+EB566+EB567+EB568+EB569=2,Fixo/30*GH$4,IF(DZ566+DZ567+DZ568+DZ569+EB566+EB567+EB568+EB569&gt;2,Fixo/30*GH$4+(DZ566+DZ567+DZ568+DZ569+EB566+EB567+EB568+EB569-2)*Cadeirante/30*GH$4)))+(DY566+DY567+DY568+EA566+EA567+EA568)*Percapita/30*GH$4+(DY569+EA569)*Crechee/30*GH$4,IF(C566=1,IF(DY566+DY567+DY568+DZ566+DZ567+DZ568+EA566+EA567+EA568+EB566+EB567+EB568&lt;=15,(DY566+DY567+DY568+EA566+EA567+EA568)*Percapita/30*GH$4,IF(DY566+DY567+DY568+DZ566+DZ567+DZ568+EA566+EA567+EA568+EB566+EB567+EB568&gt;=16,Fixo/30*GH$4+(DY566+DY567+DY568+DZ566+DZ567+DZ568+EA566+EA567+EA568+EB566+EB567-16)*Percapita/30*GH$4))))))</f>
        <v>0</v>
      </c>
      <c r="GI566" s="177">
        <f>IF(C566=4,SUM(EC566+EC567+EC568+EE566+EE567+EE568)*Percapita/30*GI$4+(ED566+ED567+ED568+EF566+EF567+EF568)*Cadeirante/30*GI$4,IF(C566=3,IF(EC569+EE569=10,Fixo/30*GI$4+(EC566+EC567+EC568+EE566+EE567+EE568)*Percapita/30*GI$4+(ED569+EF569)*Cadeirante/30*GI$4,IF(EC569+EE569&lt;=9,(EC569+EE569)*Crechee/30*GI$4)+(ED569+EF569)*Cadeirante/30*GI$4+(EC566+EC567+EC568+EE566+EE567+EE568)*Percapita/30*GI$4)+IF(EC569+EE569&gt;=11,Fixo/30*GI$4+(EC569+EE569-10)*Crechee/30*GI$4,0),IF(C566=2,IF(ED566+ED567+ED568+ED569+EF566+EF567+EF568+EF569=1,Cadeirante/30*GI$4,IF(ED566+ED567+ED568+ED569+EF566+EF567+EF568+EF569=2,Fixo/30*GI$4,IF(ED566+ED567+ED568+ED569+EF566+EF567+EF568+EF569&gt;2,Fixo/30*GI$4+(ED566+ED567+ED568+ED569+EF566+EF567+EF568+EF569-2)*Cadeirante/30*GI$4)))+(EC566+EC567+EC568+EE566+EE567+EE568)*Percapita/30*GI$4+(EC569+EE569)*Crechee/30*GI$4,IF(C566=1,IF(EC566+EC567+EC568+ED566+ED567+ED568+EE566+EE567+EE568+EF566+EF567+EF568&lt;=15,(EC566+EC567+EC568+EE566+EE567+EE568)*Percapita/30*GI$4,IF(EC566+EC567+EC568+ED566+ED567+ED568+EE566+EE567+EE568+EF566+EF567+EF568&gt;=16,Fixo/30*GI$4+(EC566+EC567+EC568+ED566+ED567+ED568+EE566+EE567+EE568+EF566+EF567-16)*Percapita/30*GI$4))))))</f>
        <v>0</v>
      </c>
      <c r="GJ566" s="177">
        <f>IF(C566=4,SUM(EG566+EG567+EG568+EI566+EI567+EI568)*Percapita/30*GJ$4+(EH566+EH567+EH568+EJ566+EJ567+EJ568)*Cadeirante/30*GJ$4,IF(C566=3,IF(EG569+EI569=10,Fixo/30*GJ$4+(EG566+EG567+EG568+EI566+EI567+EI568)*Percapita/30*GJ$4+(EH569+EJ569)*Cadeirante/30*GJ$4,IF(EG569+EI569&lt;=9,(EG569+EI569)*Crechee/30*GJ$4)+(EH569+EJ569)*Cadeirante/30*GJ$4+(EG566+EG567+EG568+EI566+EI567+EI568)*Percapita/30*GJ$4)+IF(EG569+EI569&gt;=11,Fixo/30*GJ$4+(EG569+EI569-10)*Crechee/30*GJ$4,0),IF(C566=2,IF(EH566+EH567+EH568+EH569+EJ566+EJ567+EJ568+EJ569=1,Cadeirante/30*GJ$4,IF(EH566+EH567+EH568+EH569+EJ566+EJ567+EJ568+EJ569=2,Fixo/30*GJ$4,IF(EH566+EH567+EH568+EH569+EJ566+EJ567+EJ568+EJ569&gt;2,Fixo/30*GJ$4+(EH566+EH567+EH568+EH569+EJ566+EJ567+EJ568+EJ569-2)*Cadeirante/30*GJ$4)))+(EG566+EG567+EG568+EI566+EI567+EI568)*Percapita/30*GJ$4+(EG569+EI569)*Crechee/30*GJ$4,IF(C566=1,IF(EG566+EG567+EG568+EH566+EH567+EH568+EI566+EI567+EI568+EJ566+EJ567+EJ568&lt;=15,(EG566+EG567+EG568+EI566+EI567+EI568)*Percapita/30*GJ$4,IF(EG566+EG567+EG568+EH566+EH567+EH568+EI566+EI567+EI568+EJ566+EJ567+EJ568&gt;=16,Fixo/30*GJ$4+(EG566+EG567+EG568+EH566+EH567+EH568+EI566+EI567+EI568+EJ566+EJ567-16)*Percapita/30*GJ$4))))))</f>
        <v>0</v>
      </c>
      <c r="GK566" s="178"/>
      <c r="GL566" s="103">
        <f t="shared" si="608"/>
        <v>0</v>
      </c>
      <c r="GM566" s="124"/>
      <c r="GN566" s="104">
        <f>SUMIF(V566:V569,"&lt;0")*Cadeirante/30*GN$4+SUMIF(X566:X569,"&lt;0")*Cadeirante/30*GN$4</f>
        <v>0</v>
      </c>
      <c r="GO566" s="104">
        <f>SUMIF(Z566:Z569,"&lt;0")*Cadeirante/30*GO$4+SUMIF(AB566:AB569,"&lt;0")*Cadeirante/30*GO$4</f>
        <v>0</v>
      </c>
      <c r="GP566" s="104">
        <f>SUMIF(AD566:AD569,"&lt;0")*Cadeirante/30*GP$4+SUMIF(AF566:AF569,"&lt;0")*Cadeirante/30*GP$4</f>
        <v>0</v>
      </c>
      <c r="GQ566" s="104">
        <f>SUMIF(AH566:AH569,"&lt;0")*Cadeirante/30*GQ$4+SUMIF(AJ566:AJ569,"&lt;0")*Cadeirante/30*GQ$4</f>
        <v>0</v>
      </c>
      <c r="GR566" s="104">
        <f>SUMIF(AL566:AL569,"&lt;0")*Cadeirante/30*GR$4+SUMIF(AN566:AN569,"&lt;0")*Cadeirante/30*GR$4</f>
        <v>0</v>
      </c>
      <c r="GS566" s="104">
        <f>SUMIF(AP566:AP569,"&lt;0")*Cadeirante/30*GS$4+SUMIF(AR566:AR569,"&lt;0")*Cadeirante/30*GS$4</f>
        <v>0</v>
      </c>
      <c r="GT566" s="104">
        <f>SUMIF(AT566:AT569,"&lt;0")*Cadeirante/30*GT$4+SUMIF(AV566:AV569,"&lt;0")*Cadeirante/30*GT$4</f>
        <v>0</v>
      </c>
      <c r="GU566" s="104">
        <f>SUMIF(AX566:AX569,"&lt;0")*Cadeirante/30*GU$4+SUMIF(AZ566:AZ569,"&lt;0")*Cadeirante/30*GU$4</f>
        <v>0</v>
      </c>
      <c r="GV566" s="104">
        <f>SUMIF(BB566:BB569,"&lt;0")*Cadeirante/30*GV$4+SUMIF(BD566:BD569,"&lt;0")*Cadeirante/30*GV$4</f>
        <v>0</v>
      </c>
      <c r="GW566" s="104">
        <f>SUMIF(BF566:BF569,"&lt;0")*Cadeirante/30*GW$4+SUMIF(BH566:BH569,"&lt;0")*Cadeirante/30*GW$4</f>
        <v>0</v>
      </c>
      <c r="GX566" s="104">
        <f>SUMIF(BJ566:BJ569,"&lt;0")*Cadeirante/30*GX$4+SUMIF(BL566:BL569,"&lt;0")*Cadeirante/30*GX$4</f>
        <v>0</v>
      </c>
      <c r="GY566" s="104">
        <f>SUMIF(BN566:BN569,"&lt;0")*Cadeirante/30*GY$4+SUMIF(BP566:BP569,"&lt;0")*Cadeirante/30*GY$4</f>
        <v>0</v>
      </c>
      <c r="GZ566" s="104">
        <f>SUMIF(BR566:BR569,"&lt;0")*Cadeirante/30*GZ$4+SUMIF(BT566:BT569,"&lt;0")*Cadeirante/30*GZ$4</f>
        <v>0</v>
      </c>
      <c r="HA566" s="104">
        <f>SUMIF(BV566:BV569,"&lt;0")*Cadeirante/30*HA$4+SUMIF(BX566:BX569,"&lt;0")*Cadeirante/30*HA$4</f>
        <v>0</v>
      </c>
      <c r="HB566" s="104">
        <f>SUMIF(BZ566:BZ569,"&lt;0")*Cadeirante/30*HB$4+SUMIF(CB566:CB569,"&lt;0")*Cadeirante/30*HB$4</f>
        <v>0</v>
      </c>
      <c r="HC566" s="104">
        <f>SUMIF(CD566:CD569,"&lt;0")*Cadeirante/30*HC$4+SUMIF(CF566:CF569,"&lt;0")*Cadeirante/30*HC$4</f>
        <v>0</v>
      </c>
      <c r="HD566" s="104">
        <f>SUMIF(CH566:CH569,"&lt;0")*Cadeirante/30*HD$4+SUMIF(CJ566:CJ569,"&lt;0")*Cadeirante/30*HD$4</f>
        <v>0</v>
      </c>
      <c r="HE566" s="104">
        <f>SUMIF(CL566:CL569,"&lt;0")*Cadeirante/30*HE$4+SUMIF(CN566:CN569,"&lt;0")*Cadeirante/30*HE$4</f>
        <v>0</v>
      </c>
      <c r="HF566" s="104">
        <f>SUMIF(CP566:CP569,"&lt;0")*Cadeirante/30*HF$4+SUMIF(CR566:CR569,"&lt;0")*Cadeirante/30*HF$4</f>
        <v>0</v>
      </c>
      <c r="HG566" s="104">
        <f>SUMIF(CT566:CT569,"&lt;0")*Cadeirante/30*HG$4+SUMIF(CV566:CV569,"&lt;0")*Cadeirante/30*HG$4</f>
        <v>0</v>
      </c>
      <c r="HH566" s="104">
        <f>SUMIF(CX566:CX569,"&lt;0")*Cadeirante/30*HH$4+SUMIF(CZ566:CZ569,"&lt;0")*Cadeirante/30*HH$4</f>
        <v>0</v>
      </c>
      <c r="HI566" s="104">
        <f>SUMIF(DB566:DB569,"&lt;0")*Cadeirante/30*HI$4+SUMIF(DD566:DD569,"&lt;0")*Cadeirante/30*HI$4</f>
        <v>0</v>
      </c>
      <c r="HJ566" s="104">
        <f>SUMIF(DF566:DF569,"&lt;0")*Cadeirante/30*HJ$4+SUMIF(DH566:DH569,"&lt;0")*Cadeirante/30*HJ$4</f>
        <v>0</v>
      </c>
      <c r="HK566" s="104">
        <f>SUMIF(DJ566:DJ569,"&lt;0")*Cadeirante/30*HK$4+SUMIF(DL566:DL569,"&lt;0")*Cadeirante/30*HK$4</f>
        <v>0</v>
      </c>
      <c r="HL566" s="104">
        <f>SUMIF(DN566:DN569,"&lt;0")*Cadeirante/30*HL$4+SUMIF(DP566:DP569,"&lt;0")*Cadeirante/30*HL$4</f>
        <v>0</v>
      </c>
      <c r="HM566" s="104">
        <f>SUMIF(DR566:DR569,"&lt;0")*Cadeirante/30*HM$4+SUMIF(DT566:DT569,"&lt;0")*Cadeirante/30*HM$4</f>
        <v>0</v>
      </c>
      <c r="HN566" s="104">
        <f>SUMIF(DV566:DV569,"&lt;0")*Cadeirante/30*HN$4+SUMIF(DX566:DX569,"&lt;0")*Cadeirante/30*HN$4</f>
        <v>0</v>
      </c>
      <c r="HO566" s="104">
        <f>SUMIF(DZ566:DZ569,"&lt;0")*Cadeirante/30*HO$4+SUMIF(EB566:EB569,"&lt;0")*Cadeirante/30*HO$4</f>
        <v>0</v>
      </c>
      <c r="HP566" s="104">
        <f>SUMIF(ED566:ED569,"&lt;0")*Cadeirante/30*HP$4+SUMIF(EF566:EF569,"&lt;0")*Cadeirante/30*HP$4</f>
        <v>0</v>
      </c>
      <c r="HQ566" s="64"/>
      <c r="HR566" s="64"/>
      <c r="HS566" s="64"/>
      <c r="HT566" s="64"/>
      <c r="HU566" s="64"/>
      <c r="HV566" s="64"/>
      <c r="HW566" s="176">
        <v>17629.309999999998</v>
      </c>
      <c r="HX566" s="64"/>
      <c r="HY566" s="280">
        <f>IF(ISTEXT(EM566), VALUE(EM566), EM566)</f>
        <v>282.50200000000001</v>
      </c>
      <c r="HZ566" s="280">
        <f>IF(ISTEXT(EN566), VALUE(EN566), EN566)</f>
        <v>0</v>
      </c>
      <c r="IA566" s="280">
        <f>IF(ISTEXT(EO566), VALUE(EO566), EO566)</f>
        <v>0</v>
      </c>
      <c r="IB566" s="64" t="b">
        <f>HW566=FE566</f>
        <v>0</v>
      </c>
      <c r="IC566" s="64"/>
    </row>
    <row r="567" spans="1:237" s="106" customFormat="1" ht="22.5" customHeight="1" x14ac:dyDescent="0.25">
      <c r="A567" s="368" t="s">
        <v>3705</v>
      </c>
      <c r="B567" s="369" t="s">
        <v>3706</v>
      </c>
      <c r="C567" s="370" t="s">
        <v>3233</v>
      </c>
      <c r="D567" s="371" t="s">
        <v>3707</v>
      </c>
      <c r="E567" s="371" t="s">
        <v>3708</v>
      </c>
      <c r="F567" s="372" t="s">
        <v>3224</v>
      </c>
      <c r="G567" s="372" t="s">
        <v>3225</v>
      </c>
      <c r="H567" s="373" t="s">
        <v>1827</v>
      </c>
      <c r="I567" s="374" t="s">
        <v>3709</v>
      </c>
      <c r="J567" s="421" t="s">
        <v>3231</v>
      </c>
      <c r="K567" s="421" t="s">
        <v>3234</v>
      </c>
      <c r="L567" s="329">
        <f>CONTINUA!BV567</f>
        <v>16</v>
      </c>
      <c r="M567" s="329">
        <f>CONTINUA!BW567</f>
        <v>0</v>
      </c>
      <c r="N567" s="895"/>
      <c r="O567" s="896" t="s">
        <v>4050</v>
      </c>
      <c r="P567" s="897" t="s">
        <v>206</v>
      </c>
      <c r="Q567" s="400">
        <v>88</v>
      </c>
      <c r="R567" s="401"/>
      <c r="S567" s="400">
        <v>2</v>
      </c>
      <c r="T567" s="401"/>
      <c r="U567" s="400"/>
      <c r="V567" s="401"/>
      <c r="W567" s="400"/>
      <c r="X567" s="401"/>
      <c r="Y567" s="400"/>
      <c r="Z567" s="401"/>
      <c r="AA567" s="400"/>
      <c r="AB567" s="401"/>
      <c r="AC567" s="400"/>
      <c r="AD567" s="401"/>
      <c r="AE567" s="400"/>
      <c r="AF567" s="401"/>
      <c r="AG567" s="400"/>
      <c r="AH567" s="401"/>
      <c r="AI567" s="400"/>
      <c r="AJ567" s="401"/>
      <c r="AK567" s="400"/>
      <c r="AL567" s="401"/>
      <c r="AM567" s="400"/>
      <c r="AN567" s="401"/>
      <c r="AO567" s="400"/>
      <c r="AP567" s="401"/>
      <c r="AQ567" s="400"/>
      <c r="AR567" s="401"/>
      <c r="AS567" s="400"/>
      <c r="AT567" s="401"/>
      <c r="AU567" s="400"/>
      <c r="AV567" s="401"/>
      <c r="AW567" s="400"/>
      <c r="AX567" s="401"/>
      <c r="AY567" s="400"/>
      <c r="AZ567" s="401"/>
      <c r="BA567" s="400"/>
      <c r="BB567" s="401"/>
      <c r="BC567" s="400"/>
      <c r="BD567" s="401"/>
      <c r="BE567" s="400"/>
      <c r="BF567" s="401"/>
      <c r="BG567" s="400"/>
      <c r="BH567" s="401"/>
      <c r="BI567" s="400"/>
      <c r="BJ567" s="401"/>
      <c r="BK567" s="400"/>
      <c r="BL567" s="401"/>
      <c r="BM567" s="400"/>
      <c r="BN567" s="401"/>
      <c r="BO567" s="400"/>
      <c r="BP567" s="401"/>
      <c r="BQ567" s="400"/>
      <c r="BR567" s="401"/>
      <c r="BS567" s="400"/>
      <c r="BT567" s="401"/>
      <c r="BU567" s="400"/>
      <c r="BV567" s="401"/>
      <c r="BW567" s="400"/>
      <c r="BX567" s="401"/>
      <c r="BY567" s="400"/>
      <c r="BZ567" s="401"/>
      <c r="CA567" s="400"/>
      <c r="CB567" s="401"/>
      <c r="CC567" s="400"/>
      <c r="CD567" s="401"/>
      <c r="CE567" s="400"/>
      <c r="CF567" s="401"/>
      <c r="CG567" s="400"/>
      <c r="CH567" s="401"/>
      <c r="CI567" s="400"/>
      <c r="CJ567" s="401"/>
      <c r="CK567" s="400"/>
      <c r="CL567" s="401"/>
      <c r="CM567" s="400"/>
      <c r="CN567" s="401"/>
      <c r="CO567" s="400"/>
      <c r="CP567" s="401"/>
      <c r="CQ567" s="400"/>
      <c r="CR567" s="401"/>
      <c r="CS567" s="400"/>
      <c r="CT567" s="401"/>
      <c r="CU567" s="400"/>
      <c r="CV567" s="401"/>
      <c r="CW567" s="400"/>
      <c r="CX567" s="401"/>
      <c r="CY567" s="400"/>
      <c r="CZ567" s="401"/>
      <c r="DA567" s="400"/>
      <c r="DB567" s="401"/>
      <c r="DC567" s="400"/>
      <c r="DD567" s="401"/>
      <c r="DE567" s="400"/>
      <c r="DF567" s="401"/>
      <c r="DG567" s="400"/>
      <c r="DH567" s="401"/>
      <c r="DI567" s="400"/>
      <c r="DJ567" s="401"/>
      <c r="DK567" s="400"/>
      <c r="DL567" s="401"/>
      <c r="DM567" s="400"/>
      <c r="DN567" s="401"/>
      <c r="DO567" s="400"/>
      <c r="DP567" s="401"/>
      <c r="DQ567" s="400"/>
      <c r="DR567" s="401"/>
      <c r="DS567" s="400"/>
      <c r="DT567" s="401"/>
      <c r="DU567" s="400"/>
      <c r="DV567" s="401"/>
      <c r="DW567" s="400"/>
      <c r="DX567" s="401"/>
      <c r="DY567" s="400"/>
      <c r="DZ567" s="401"/>
      <c r="EA567" s="400"/>
      <c r="EB567" s="401"/>
      <c r="EC567" s="400"/>
      <c r="ED567" s="401"/>
      <c r="EE567" s="400"/>
      <c r="EF567" s="401"/>
      <c r="EG567" s="400"/>
      <c r="EH567" s="401"/>
      <c r="EI567" s="400"/>
      <c r="EJ567" s="447"/>
      <c r="EK567" s="511"/>
      <c r="EL567" s="514"/>
      <c r="EM567" s="448"/>
      <c r="EN567" s="344"/>
      <c r="EO567" s="345"/>
      <c r="EP567" s="171">
        <f t="shared" si="601"/>
        <v>88</v>
      </c>
      <c r="EQ567" s="171">
        <f t="shared" si="602"/>
        <v>0</v>
      </c>
      <c r="ER567" s="171">
        <f t="shared" si="603"/>
        <v>2</v>
      </c>
      <c r="ES567" s="171">
        <f t="shared" si="604"/>
        <v>0</v>
      </c>
      <c r="ET567" s="171">
        <f t="shared" si="605"/>
        <v>0</v>
      </c>
      <c r="EU567" s="171">
        <f t="shared" si="606"/>
        <v>0</v>
      </c>
      <c r="EV567" s="172">
        <f t="shared" si="607"/>
        <v>90</v>
      </c>
      <c r="EW567" s="173"/>
      <c r="EX567" s="248">
        <f t="shared" si="649"/>
        <v>0</v>
      </c>
      <c r="EY567" s="174">
        <f>(L567*regular)+(M567*Cadeirantee)</f>
        <v>154.24</v>
      </c>
      <c r="EZ567" s="249">
        <f>SUMIF(FG567:GJ567,"&gt;0")</f>
        <v>0</v>
      </c>
      <c r="FA567" s="249">
        <f>SUMIF(FG567:GJ567,"&lt;0")+SUMIF(GN567:HP567,"&lt;0")</f>
        <v>0</v>
      </c>
      <c r="FB567" s="174">
        <v>0</v>
      </c>
      <c r="FC567" s="126">
        <f>N567*km*'VALORES TABELA'!$B$13</f>
        <v>0</v>
      </c>
      <c r="FD567" s="250">
        <f t="shared" ref="FD567:FD570" si="650">GL567</f>
        <v>0</v>
      </c>
      <c r="FE567" s="105"/>
      <c r="FF567" s="119"/>
      <c r="FG567" s="119"/>
      <c r="FH567" s="119"/>
      <c r="FI567" s="119"/>
      <c r="FJ567" s="119"/>
      <c r="FK567" s="119"/>
      <c r="FL567" s="119"/>
      <c r="FM567" s="119"/>
      <c r="FN567" s="119"/>
      <c r="FO567" s="119"/>
      <c r="FP567" s="119"/>
      <c r="FQ567" s="119"/>
      <c r="FR567" s="119"/>
      <c r="FS567" s="119"/>
      <c r="FT567" s="119"/>
      <c r="FU567" s="119"/>
      <c r="FV567" s="119"/>
      <c r="FW567" s="119"/>
      <c r="FX567" s="119"/>
      <c r="FY567" s="119"/>
      <c r="FZ567" s="119"/>
      <c r="GA567" s="119"/>
      <c r="GB567" s="119"/>
      <c r="GC567" s="119"/>
      <c r="GD567" s="119"/>
      <c r="GE567" s="119"/>
      <c r="GF567" s="119"/>
      <c r="GG567" s="119"/>
      <c r="GH567" s="119"/>
      <c r="GI567" s="119"/>
      <c r="GJ567" s="119"/>
      <c r="GK567" s="251"/>
      <c r="GL567" s="103">
        <f t="shared" si="608"/>
        <v>0</v>
      </c>
      <c r="GM567" s="124"/>
      <c r="GN567" s="104"/>
      <c r="GO567" s="104"/>
      <c r="GP567" s="104"/>
      <c r="GQ567" s="104"/>
      <c r="GR567" s="104"/>
      <c r="GS567" s="104"/>
      <c r="GT567" s="104"/>
      <c r="GU567" s="104"/>
      <c r="GV567" s="104"/>
      <c r="GW567" s="104"/>
      <c r="GX567" s="104"/>
      <c r="GY567" s="104"/>
      <c r="GZ567" s="104"/>
      <c r="HA567" s="104"/>
      <c r="HB567" s="104"/>
      <c r="HC567" s="104"/>
      <c r="HD567" s="104"/>
      <c r="HE567" s="104"/>
      <c r="HF567" s="104"/>
      <c r="HG567" s="104"/>
      <c r="HH567" s="104"/>
      <c r="HI567" s="104"/>
      <c r="HJ567" s="104"/>
      <c r="HK567" s="104"/>
      <c r="HL567" s="104"/>
      <c r="HM567" s="104"/>
      <c r="HN567" s="104"/>
      <c r="HO567" s="104"/>
      <c r="HP567" s="104"/>
      <c r="HQ567" s="64"/>
      <c r="HR567" s="64"/>
      <c r="HS567" s="64"/>
      <c r="HT567" s="64"/>
      <c r="HU567" s="64"/>
      <c r="HV567" s="64"/>
      <c r="HW567" s="105"/>
      <c r="HX567" s="64"/>
      <c r="HY567" s="280">
        <f t="shared" ref="HY567:HY570" si="651">IF(ISTEXT(EM567), VALUE(EM567), EM567)</f>
        <v>0</v>
      </c>
      <c r="HZ567" s="280">
        <f t="shared" ref="HZ567:HZ570" si="652">IF(ISTEXT(EN567), VALUE(EN567), EN567)</f>
        <v>0</v>
      </c>
      <c r="IA567" s="280">
        <f t="shared" ref="IA567:IA570" si="653">IF(ISTEXT(EO567), VALUE(EO567), EO567)</f>
        <v>0</v>
      </c>
      <c r="IB567" s="64"/>
      <c r="IC567" s="64"/>
    </row>
    <row r="568" spans="1:237" s="106" customFormat="1" ht="22.5" customHeight="1" x14ac:dyDescent="0.25">
      <c r="A568" s="368" t="s">
        <v>3705</v>
      </c>
      <c r="B568" s="369" t="s">
        <v>3706</v>
      </c>
      <c r="C568" s="375" t="s">
        <v>3233</v>
      </c>
      <c r="D568" s="371" t="s">
        <v>3707</v>
      </c>
      <c r="E568" s="371" t="s">
        <v>3708</v>
      </c>
      <c r="F568" s="376" t="s">
        <v>3224</v>
      </c>
      <c r="G568" s="376" t="s">
        <v>3225</v>
      </c>
      <c r="H568" s="373" t="s">
        <v>1827</v>
      </c>
      <c r="I568" s="374" t="s">
        <v>3709</v>
      </c>
      <c r="J568" s="421" t="s">
        <v>3231</v>
      </c>
      <c r="K568" s="422" t="s">
        <v>3235</v>
      </c>
      <c r="L568" s="329">
        <f>CONTINUA!BV568</f>
        <v>0</v>
      </c>
      <c r="M568" s="329">
        <f>CONTINUA!BW568</f>
        <v>0</v>
      </c>
      <c r="N568" s="895"/>
      <c r="O568" s="896" t="s">
        <v>4050</v>
      </c>
      <c r="P568" s="897" t="s">
        <v>206</v>
      </c>
      <c r="Q568" s="400"/>
      <c r="R568" s="401"/>
      <c r="S568" s="400"/>
      <c r="T568" s="401"/>
      <c r="U568" s="400"/>
      <c r="V568" s="401"/>
      <c r="W568" s="400"/>
      <c r="X568" s="401"/>
      <c r="Y568" s="400"/>
      <c r="Z568" s="401"/>
      <c r="AA568" s="400"/>
      <c r="AB568" s="401"/>
      <c r="AC568" s="400"/>
      <c r="AD568" s="401"/>
      <c r="AE568" s="400"/>
      <c r="AF568" s="401"/>
      <c r="AG568" s="400"/>
      <c r="AH568" s="401"/>
      <c r="AI568" s="400"/>
      <c r="AJ568" s="401"/>
      <c r="AK568" s="400"/>
      <c r="AL568" s="401"/>
      <c r="AM568" s="400"/>
      <c r="AN568" s="401"/>
      <c r="AO568" s="400"/>
      <c r="AP568" s="401"/>
      <c r="AQ568" s="400"/>
      <c r="AR568" s="401"/>
      <c r="AS568" s="400"/>
      <c r="AT568" s="401"/>
      <c r="AU568" s="400"/>
      <c r="AV568" s="401"/>
      <c r="AW568" s="400"/>
      <c r="AX568" s="401"/>
      <c r="AY568" s="400"/>
      <c r="AZ568" s="401"/>
      <c r="BA568" s="400"/>
      <c r="BB568" s="401"/>
      <c r="BC568" s="400"/>
      <c r="BD568" s="401"/>
      <c r="BE568" s="400"/>
      <c r="BF568" s="401"/>
      <c r="BG568" s="400"/>
      <c r="BH568" s="401"/>
      <c r="BI568" s="400"/>
      <c r="BJ568" s="401"/>
      <c r="BK568" s="400"/>
      <c r="BL568" s="401"/>
      <c r="BM568" s="400"/>
      <c r="BN568" s="401"/>
      <c r="BO568" s="400"/>
      <c r="BP568" s="401"/>
      <c r="BQ568" s="400"/>
      <c r="BR568" s="401"/>
      <c r="BS568" s="400"/>
      <c r="BT568" s="401"/>
      <c r="BU568" s="400"/>
      <c r="BV568" s="401"/>
      <c r="BW568" s="400"/>
      <c r="BX568" s="401"/>
      <c r="BY568" s="400"/>
      <c r="BZ568" s="401"/>
      <c r="CA568" s="400"/>
      <c r="CB568" s="401"/>
      <c r="CC568" s="400"/>
      <c r="CD568" s="401"/>
      <c r="CE568" s="400"/>
      <c r="CF568" s="401"/>
      <c r="CG568" s="400"/>
      <c r="CH568" s="401"/>
      <c r="CI568" s="400"/>
      <c r="CJ568" s="401"/>
      <c r="CK568" s="400"/>
      <c r="CL568" s="401"/>
      <c r="CM568" s="400"/>
      <c r="CN568" s="401"/>
      <c r="CO568" s="400"/>
      <c r="CP568" s="401"/>
      <c r="CQ568" s="400"/>
      <c r="CR568" s="401"/>
      <c r="CS568" s="400"/>
      <c r="CT568" s="401"/>
      <c r="CU568" s="400"/>
      <c r="CV568" s="401"/>
      <c r="CW568" s="400"/>
      <c r="CX568" s="401"/>
      <c r="CY568" s="400"/>
      <c r="CZ568" s="401"/>
      <c r="DA568" s="400"/>
      <c r="DB568" s="401"/>
      <c r="DC568" s="400"/>
      <c r="DD568" s="401"/>
      <c r="DE568" s="400"/>
      <c r="DF568" s="401"/>
      <c r="DG568" s="400"/>
      <c r="DH568" s="401"/>
      <c r="DI568" s="400"/>
      <c r="DJ568" s="401"/>
      <c r="DK568" s="400"/>
      <c r="DL568" s="401"/>
      <c r="DM568" s="400"/>
      <c r="DN568" s="401"/>
      <c r="DO568" s="400"/>
      <c r="DP568" s="401"/>
      <c r="DQ568" s="400"/>
      <c r="DR568" s="401"/>
      <c r="DS568" s="400"/>
      <c r="DT568" s="401"/>
      <c r="DU568" s="400"/>
      <c r="DV568" s="401"/>
      <c r="DW568" s="400"/>
      <c r="DX568" s="401"/>
      <c r="DY568" s="400"/>
      <c r="DZ568" s="401"/>
      <c r="EA568" s="400"/>
      <c r="EB568" s="401"/>
      <c r="EC568" s="400"/>
      <c r="ED568" s="401"/>
      <c r="EE568" s="400"/>
      <c r="EF568" s="401"/>
      <c r="EG568" s="400"/>
      <c r="EH568" s="401"/>
      <c r="EI568" s="400"/>
      <c r="EJ568" s="447"/>
      <c r="EK568" s="511"/>
      <c r="EL568" s="514"/>
      <c r="EM568" s="448"/>
      <c r="EN568" s="344"/>
      <c r="EO568" s="345"/>
      <c r="EP568" s="171">
        <f t="shared" si="601"/>
        <v>0</v>
      </c>
      <c r="EQ568" s="171">
        <f t="shared" si="602"/>
        <v>0</v>
      </c>
      <c r="ER568" s="171">
        <f t="shared" si="603"/>
        <v>0</v>
      </c>
      <c r="ES568" s="171">
        <f t="shared" si="604"/>
        <v>0</v>
      </c>
      <c r="ET568" s="171">
        <f t="shared" si="605"/>
        <v>0</v>
      </c>
      <c r="EU568" s="171">
        <f t="shared" si="606"/>
        <v>0</v>
      </c>
      <c r="EV568" s="172">
        <f t="shared" si="607"/>
        <v>0</v>
      </c>
      <c r="EW568" s="125"/>
      <c r="EX568" s="248">
        <f t="shared" si="649"/>
        <v>0</v>
      </c>
      <c r="EY568" s="174">
        <f>(L568*regular)+(M568*Cadeirantee)</f>
        <v>0</v>
      </c>
      <c r="EZ568" s="249">
        <f>SUMIF(FG568:GJ568,"&gt;0")</f>
        <v>0</v>
      </c>
      <c r="FA568" s="249">
        <f>SUMIF(FG568:GJ568,"&lt;0")+SUMIF(GN568:HP568,"&lt;0")</f>
        <v>0</v>
      </c>
      <c r="FB568" s="174">
        <v>0</v>
      </c>
      <c r="FC568" s="126">
        <f>N568*km*'VALORES TABELA'!$B$13</f>
        <v>0</v>
      </c>
      <c r="FD568" s="250">
        <f t="shared" si="650"/>
        <v>0</v>
      </c>
      <c r="FE568" s="105"/>
      <c r="FF568" s="108"/>
      <c r="FG568" s="108"/>
      <c r="FH568" s="108"/>
      <c r="FI568" s="108"/>
      <c r="FJ568" s="108"/>
      <c r="FK568" s="108"/>
      <c r="FL568" s="108"/>
      <c r="FM568" s="108"/>
      <c r="FN568" s="108"/>
      <c r="FO568" s="108"/>
      <c r="FP568" s="108"/>
      <c r="FQ568" s="108"/>
      <c r="FR568" s="108"/>
      <c r="FS568" s="108"/>
      <c r="FT568" s="108"/>
      <c r="FU568" s="108"/>
      <c r="FV568" s="108"/>
      <c r="FW568" s="108"/>
      <c r="FX568" s="108"/>
      <c r="FY568" s="108"/>
      <c r="FZ568" s="108"/>
      <c r="GA568" s="108"/>
      <c r="GB568" s="108"/>
      <c r="GC568" s="108"/>
      <c r="GD568" s="108"/>
      <c r="GE568" s="108"/>
      <c r="GF568" s="108"/>
      <c r="GG568" s="108"/>
      <c r="GH568" s="108"/>
      <c r="GI568" s="108"/>
      <c r="GJ568" s="108"/>
      <c r="GK568" s="251"/>
      <c r="GL568" s="103">
        <f t="shared" si="608"/>
        <v>0</v>
      </c>
      <c r="GM568" s="124"/>
      <c r="GN568" s="104"/>
      <c r="GO568" s="104"/>
      <c r="GP568" s="104"/>
      <c r="GQ568" s="104"/>
      <c r="GR568" s="104"/>
      <c r="GS568" s="104"/>
      <c r="GT568" s="104"/>
      <c r="GU568" s="104"/>
      <c r="GV568" s="104"/>
      <c r="GW568" s="104"/>
      <c r="GX568" s="104"/>
      <c r="GY568" s="104"/>
      <c r="GZ568" s="104"/>
      <c r="HA568" s="104"/>
      <c r="HB568" s="104"/>
      <c r="HC568" s="104"/>
      <c r="HD568" s="104"/>
      <c r="HE568" s="104"/>
      <c r="HF568" s="104"/>
      <c r="HG568" s="104"/>
      <c r="HH568" s="104"/>
      <c r="HI568" s="104"/>
      <c r="HJ568" s="104"/>
      <c r="HK568" s="104"/>
      <c r="HL568" s="104"/>
      <c r="HM568" s="104"/>
      <c r="HN568" s="104"/>
      <c r="HO568" s="104"/>
      <c r="HP568" s="104"/>
      <c r="HQ568" s="64"/>
      <c r="HR568" s="64"/>
      <c r="HS568" s="64"/>
      <c r="HT568" s="64"/>
      <c r="HU568" s="64"/>
      <c r="HV568" s="64"/>
      <c r="HW568" s="105"/>
      <c r="HX568" s="64"/>
      <c r="HY568" s="280">
        <f t="shared" si="651"/>
        <v>0</v>
      </c>
      <c r="HZ568" s="280">
        <f t="shared" si="652"/>
        <v>0</v>
      </c>
      <c r="IA568" s="280">
        <f t="shared" si="653"/>
        <v>0</v>
      </c>
      <c r="IB568" s="64"/>
      <c r="IC568" s="64"/>
    </row>
    <row r="569" spans="1:237" s="106" customFormat="1" ht="22.5" customHeight="1" x14ac:dyDescent="0.25">
      <c r="A569" s="368" t="s">
        <v>3705</v>
      </c>
      <c r="B569" s="369" t="s">
        <v>3706</v>
      </c>
      <c r="C569" s="375" t="s">
        <v>3233</v>
      </c>
      <c r="D569" s="371" t="s">
        <v>3707</v>
      </c>
      <c r="E569" s="371" t="s">
        <v>3708</v>
      </c>
      <c r="F569" s="376" t="s">
        <v>3224</v>
      </c>
      <c r="G569" s="376" t="s">
        <v>3225</v>
      </c>
      <c r="H569" s="373" t="s">
        <v>1827</v>
      </c>
      <c r="I569" s="374" t="s">
        <v>3709</v>
      </c>
      <c r="J569" s="421" t="s">
        <v>3231</v>
      </c>
      <c r="K569" s="423" t="s">
        <v>3236</v>
      </c>
      <c r="L569" s="329">
        <f>CONTINUA!BV569</f>
        <v>0</v>
      </c>
      <c r="M569" s="329">
        <f>CONTINUA!BW569</f>
        <v>0</v>
      </c>
      <c r="N569" s="895"/>
      <c r="O569" s="896" t="s">
        <v>4050</v>
      </c>
      <c r="P569" s="897" t="s">
        <v>206</v>
      </c>
      <c r="Q569" s="400"/>
      <c r="R569" s="401"/>
      <c r="S569" s="400"/>
      <c r="T569" s="401"/>
      <c r="U569" s="400"/>
      <c r="V569" s="401"/>
      <c r="W569" s="400"/>
      <c r="X569" s="401"/>
      <c r="Y569" s="400"/>
      <c r="Z569" s="401"/>
      <c r="AA569" s="400"/>
      <c r="AB569" s="401"/>
      <c r="AC569" s="400"/>
      <c r="AD569" s="401"/>
      <c r="AE569" s="400"/>
      <c r="AF569" s="401"/>
      <c r="AG569" s="400"/>
      <c r="AH569" s="401"/>
      <c r="AI569" s="400"/>
      <c r="AJ569" s="401"/>
      <c r="AK569" s="400"/>
      <c r="AL569" s="401"/>
      <c r="AM569" s="400"/>
      <c r="AN569" s="401"/>
      <c r="AO569" s="400"/>
      <c r="AP569" s="401"/>
      <c r="AQ569" s="400"/>
      <c r="AR569" s="401"/>
      <c r="AS569" s="400"/>
      <c r="AT569" s="401"/>
      <c r="AU569" s="400"/>
      <c r="AV569" s="401"/>
      <c r="AW569" s="400"/>
      <c r="AX569" s="401"/>
      <c r="AY569" s="400"/>
      <c r="AZ569" s="401"/>
      <c r="BA569" s="400"/>
      <c r="BB569" s="401"/>
      <c r="BC569" s="400"/>
      <c r="BD569" s="401"/>
      <c r="BE569" s="400"/>
      <c r="BF569" s="401"/>
      <c r="BG569" s="400"/>
      <c r="BH569" s="401"/>
      <c r="BI569" s="400"/>
      <c r="BJ569" s="401"/>
      <c r="BK569" s="400"/>
      <c r="BL569" s="401"/>
      <c r="BM569" s="400"/>
      <c r="BN569" s="401"/>
      <c r="BO569" s="400"/>
      <c r="BP569" s="401"/>
      <c r="BQ569" s="400"/>
      <c r="BR569" s="401"/>
      <c r="BS569" s="400"/>
      <c r="BT569" s="401"/>
      <c r="BU569" s="400"/>
      <c r="BV569" s="401"/>
      <c r="BW569" s="400"/>
      <c r="BX569" s="401"/>
      <c r="BY569" s="400"/>
      <c r="BZ569" s="401"/>
      <c r="CA569" s="400"/>
      <c r="CB569" s="401"/>
      <c r="CC569" s="400"/>
      <c r="CD569" s="401"/>
      <c r="CE569" s="400"/>
      <c r="CF569" s="401"/>
      <c r="CG569" s="400"/>
      <c r="CH569" s="401"/>
      <c r="CI569" s="400"/>
      <c r="CJ569" s="401"/>
      <c r="CK569" s="400"/>
      <c r="CL569" s="401"/>
      <c r="CM569" s="400"/>
      <c r="CN569" s="401"/>
      <c r="CO569" s="400"/>
      <c r="CP569" s="401"/>
      <c r="CQ569" s="400"/>
      <c r="CR569" s="401"/>
      <c r="CS569" s="400"/>
      <c r="CT569" s="401"/>
      <c r="CU569" s="400"/>
      <c r="CV569" s="401"/>
      <c r="CW569" s="400"/>
      <c r="CX569" s="401"/>
      <c r="CY569" s="400"/>
      <c r="CZ569" s="401"/>
      <c r="DA569" s="400"/>
      <c r="DB569" s="401"/>
      <c r="DC569" s="400"/>
      <c r="DD569" s="401"/>
      <c r="DE569" s="400"/>
      <c r="DF569" s="401"/>
      <c r="DG569" s="400"/>
      <c r="DH569" s="401"/>
      <c r="DI569" s="400"/>
      <c r="DJ569" s="401"/>
      <c r="DK569" s="400"/>
      <c r="DL569" s="401"/>
      <c r="DM569" s="400"/>
      <c r="DN569" s="401"/>
      <c r="DO569" s="400"/>
      <c r="DP569" s="401"/>
      <c r="DQ569" s="400"/>
      <c r="DR569" s="401"/>
      <c r="DS569" s="400"/>
      <c r="DT569" s="401"/>
      <c r="DU569" s="400"/>
      <c r="DV569" s="401"/>
      <c r="DW569" s="400"/>
      <c r="DX569" s="401"/>
      <c r="DY569" s="400"/>
      <c r="DZ569" s="401"/>
      <c r="EA569" s="400"/>
      <c r="EB569" s="401"/>
      <c r="EC569" s="400"/>
      <c r="ED569" s="401"/>
      <c r="EE569" s="400"/>
      <c r="EF569" s="401"/>
      <c r="EG569" s="400"/>
      <c r="EH569" s="401"/>
      <c r="EI569" s="400"/>
      <c r="EJ569" s="447"/>
      <c r="EK569" s="511"/>
      <c r="EL569" s="514"/>
      <c r="EM569" s="448"/>
      <c r="EN569" s="344"/>
      <c r="EO569" s="345"/>
      <c r="EP569" s="171">
        <f t="shared" si="601"/>
        <v>0</v>
      </c>
      <c r="EQ569" s="171">
        <f t="shared" si="602"/>
        <v>0</v>
      </c>
      <c r="ER569" s="171">
        <f t="shared" si="603"/>
        <v>0</v>
      </c>
      <c r="ES569" s="171">
        <f t="shared" si="604"/>
        <v>0</v>
      </c>
      <c r="ET569" s="171">
        <f t="shared" si="605"/>
        <v>0</v>
      </c>
      <c r="EU569" s="171">
        <f t="shared" si="606"/>
        <v>0</v>
      </c>
      <c r="EV569" s="172">
        <f t="shared" si="607"/>
        <v>0</v>
      </c>
      <c r="EW569" s="127"/>
      <c r="EX569" s="248">
        <f t="shared" si="649"/>
        <v>0</v>
      </c>
      <c r="EY569" s="174">
        <f>(L569*regular)+(M569*Cadeirantee)</f>
        <v>0</v>
      </c>
      <c r="EZ569" s="249">
        <f>SUMIF(FG569:GJ569,"&gt;0")</f>
        <v>0</v>
      </c>
      <c r="FA569" s="249">
        <f>SUMIF(FG569:GJ569,"&lt;0")+SUMIF(GN569:HP569,"&lt;0")</f>
        <v>0</v>
      </c>
      <c r="FB569" s="174">
        <v>0</v>
      </c>
      <c r="FC569" s="126">
        <f>N569*km*'VALORES TABELA'!$B$13</f>
        <v>0</v>
      </c>
      <c r="FD569" s="250">
        <f t="shared" si="650"/>
        <v>0</v>
      </c>
      <c r="FE569" s="105"/>
      <c r="FF569" s="118"/>
      <c r="FG569" s="118"/>
      <c r="FH569" s="118"/>
      <c r="FI569" s="118"/>
      <c r="FJ569" s="118"/>
      <c r="FK569" s="118"/>
      <c r="FL569" s="118"/>
      <c r="FM569" s="118"/>
      <c r="FN569" s="118"/>
      <c r="FO569" s="118"/>
      <c r="FP569" s="118"/>
      <c r="FQ569" s="118"/>
      <c r="FR569" s="118"/>
      <c r="FS569" s="118"/>
      <c r="FT569" s="118"/>
      <c r="FU569" s="118"/>
      <c r="FV569" s="118"/>
      <c r="FW569" s="118"/>
      <c r="FX569" s="118"/>
      <c r="FY569" s="118"/>
      <c r="FZ569" s="118"/>
      <c r="GA569" s="118"/>
      <c r="GB569" s="118"/>
      <c r="GC569" s="118"/>
      <c r="GD569" s="118"/>
      <c r="GE569" s="118"/>
      <c r="GF569" s="118"/>
      <c r="GG569" s="118"/>
      <c r="GH569" s="118"/>
      <c r="GI569" s="118"/>
      <c r="GJ569" s="118"/>
      <c r="GK569" s="252"/>
      <c r="GL569" s="103">
        <f t="shared" si="608"/>
        <v>0</v>
      </c>
      <c r="GM569" s="124"/>
      <c r="GN569" s="104"/>
      <c r="GO569" s="104"/>
      <c r="GP569" s="104"/>
      <c r="GQ569" s="104"/>
      <c r="GR569" s="104"/>
      <c r="GS569" s="104"/>
      <c r="GT569" s="104"/>
      <c r="GU569" s="104"/>
      <c r="GV569" s="104"/>
      <c r="GW569" s="104"/>
      <c r="GX569" s="104"/>
      <c r="GY569" s="104"/>
      <c r="GZ569" s="104"/>
      <c r="HA569" s="104"/>
      <c r="HB569" s="104"/>
      <c r="HC569" s="104"/>
      <c r="HD569" s="104"/>
      <c r="HE569" s="104"/>
      <c r="HF569" s="104"/>
      <c r="HG569" s="104"/>
      <c r="HH569" s="104"/>
      <c r="HI569" s="104"/>
      <c r="HJ569" s="104"/>
      <c r="HK569" s="104"/>
      <c r="HL569" s="104"/>
      <c r="HM569" s="104"/>
      <c r="HN569" s="104"/>
      <c r="HO569" s="104"/>
      <c r="HP569" s="104"/>
      <c r="HQ569" s="64"/>
      <c r="HR569" s="65"/>
      <c r="HS569" s="65"/>
      <c r="HT569" s="65"/>
      <c r="HU569" s="65"/>
      <c r="HV569" s="65"/>
      <c r="HW569" s="105"/>
      <c r="HX569" s="65"/>
      <c r="HY569" s="280">
        <f t="shared" si="651"/>
        <v>0</v>
      </c>
      <c r="HZ569" s="280">
        <f t="shared" si="652"/>
        <v>0</v>
      </c>
      <c r="IA569" s="280">
        <f t="shared" si="653"/>
        <v>0</v>
      </c>
      <c r="IB569" s="65"/>
      <c r="IC569" s="65"/>
    </row>
    <row r="570" spans="1:237" s="106" customFormat="1" ht="22.5" customHeight="1" thickBot="1" x14ac:dyDescent="0.3">
      <c r="A570" s="377" t="s">
        <v>3705</v>
      </c>
      <c r="B570" s="378" t="s">
        <v>3706</v>
      </c>
      <c r="C570" s="379" t="s">
        <v>3233</v>
      </c>
      <c r="D570" s="380" t="s">
        <v>3707</v>
      </c>
      <c r="E570" s="380" t="s">
        <v>3708</v>
      </c>
      <c r="F570" s="381" t="s">
        <v>3224</v>
      </c>
      <c r="G570" s="381" t="s">
        <v>3225</v>
      </c>
      <c r="H570" s="382" t="s">
        <v>1827</v>
      </c>
      <c r="I570" s="383" t="s">
        <v>3709</v>
      </c>
      <c r="J570" s="421" t="s">
        <v>3231</v>
      </c>
      <c r="K570" s="424" t="s">
        <v>60</v>
      </c>
      <c r="L570" s="329">
        <f>CONTINUA!BV570</f>
        <v>0</v>
      </c>
      <c r="M570" s="329">
        <f>CONTINUA!BW570</f>
        <v>0</v>
      </c>
      <c r="N570" s="895"/>
      <c r="O570" s="896" t="s">
        <v>4050</v>
      </c>
      <c r="P570" s="897" t="s">
        <v>206</v>
      </c>
      <c r="Q570" s="400"/>
      <c r="R570" s="401"/>
      <c r="S570" s="400"/>
      <c r="T570" s="401"/>
      <c r="U570" s="400"/>
      <c r="V570" s="401"/>
      <c r="W570" s="400"/>
      <c r="X570" s="401"/>
      <c r="Y570" s="400"/>
      <c r="Z570" s="401"/>
      <c r="AA570" s="400"/>
      <c r="AB570" s="401"/>
      <c r="AC570" s="400"/>
      <c r="AD570" s="401"/>
      <c r="AE570" s="400"/>
      <c r="AF570" s="401"/>
      <c r="AG570" s="400"/>
      <c r="AH570" s="401"/>
      <c r="AI570" s="400"/>
      <c r="AJ570" s="401"/>
      <c r="AK570" s="400"/>
      <c r="AL570" s="401"/>
      <c r="AM570" s="400"/>
      <c r="AN570" s="401"/>
      <c r="AO570" s="400"/>
      <c r="AP570" s="401"/>
      <c r="AQ570" s="400"/>
      <c r="AR570" s="401"/>
      <c r="AS570" s="400"/>
      <c r="AT570" s="401"/>
      <c r="AU570" s="400"/>
      <c r="AV570" s="401"/>
      <c r="AW570" s="400"/>
      <c r="AX570" s="401"/>
      <c r="AY570" s="400"/>
      <c r="AZ570" s="401"/>
      <c r="BA570" s="400"/>
      <c r="BB570" s="401"/>
      <c r="BC570" s="400"/>
      <c r="BD570" s="401"/>
      <c r="BE570" s="400"/>
      <c r="BF570" s="401"/>
      <c r="BG570" s="400"/>
      <c r="BH570" s="401"/>
      <c r="BI570" s="400"/>
      <c r="BJ570" s="401"/>
      <c r="BK570" s="400"/>
      <c r="BL570" s="401"/>
      <c r="BM570" s="400"/>
      <c r="BN570" s="401"/>
      <c r="BO570" s="400"/>
      <c r="BP570" s="401"/>
      <c r="BQ570" s="400"/>
      <c r="BR570" s="401"/>
      <c r="BS570" s="400"/>
      <c r="BT570" s="401"/>
      <c r="BU570" s="400"/>
      <c r="BV570" s="401"/>
      <c r="BW570" s="400"/>
      <c r="BX570" s="401"/>
      <c r="BY570" s="400"/>
      <c r="BZ570" s="401"/>
      <c r="CA570" s="400"/>
      <c r="CB570" s="401"/>
      <c r="CC570" s="400"/>
      <c r="CD570" s="401"/>
      <c r="CE570" s="400"/>
      <c r="CF570" s="401"/>
      <c r="CG570" s="400"/>
      <c r="CH570" s="401"/>
      <c r="CI570" s="400"/>
      <c r="CJ570" s="401"/>
      <c r="CK570" s="400"/>
      <c r="CL570" s="401"/>
      <c r="CM570" s="400"/>
      <c r="CN570" s="401"/>
      <c r="CO570" s="400"/>
      <c r="CP570" s="401"/>
      <c r="CQ570" s="400"/>
      <c r="CR570" s="401"/>
      <c r="CS570" s="400"/>
      <c r="CT570" s="401"/>
      <c r="CU570" s="400"/>
      <c r="CV570" s="401"/>
      <c r="CW570" s="400"/>
      <c r="CX570" s="401"/>
      <c r="CY570" s="400"/>
      <c r="CZ570" s="401"/>
      <c r="DA570" s="400"/>
      <c r="DB570" s="401"/>
      <c r="DC570" s="400"/>
      <c r="DD570" s="401"/>
      <c r="DE570" s="400"/>
      <c r="DF570" s="401"/>
      <c r="DG570" s="400"/>
      <c r="DH570" s="401"/>
      <c r="DI570" s="400"/>
      <c r="DJ570" s="401"/>
      <c r="DK570" s="400"/>
      <c r="DL570" s="401"/>
      <c r="DM570" s="400"/>
      <c r="DN570" s="401"/>
      <c r="DO570" s="400"/>
      <c r="DP570" s="401"/>
      <c r="DQ570" s="400"/>
      <c r="DR570" s="401"/>
      <c r="DS570" s="400"/>
      <c r="DT570" s="401"/>
      <c r="DU570" s="400"/>
      <c r="DV570" s="401"/>
      <c r="DW570" s="400"/>
      <c r="DX570" s="401"/>
      <c r="DY570" s="400"/>
      <c r="DZ570" s="401"/>
      <c r="EA570" s="400"/>
      <c r="EB570" s="401"/>
      <c r="EC570" s="400"/>
      <c r="ED570" s="401"/>
      <c r="EE570" s="400"/>
      <c r="EF570" s="401"/>
      <c r="EG570" s="400"/>
      <c r="EH570" s="401"/>
      <c r="EI570" s="400"/>
      <c r="EJ570" s="447"/>
      <c r="EK570" s="512"/>
      <c r="EL570" s="515"/>
      <c r="EM570" s="450"/>
      <c r="EN570" s="348"/>
      <c r="EO570" s="348"/>
      <c r="EP570" s="179">
        <f t="shared" si="601"/>
        <v>0</v>
      </c>
      <c r="EQ570" s="179">
        <f t="shared" si="602"/>
        <v>0</v>
      </c>
      <c r="ER570" s="179">
        <f t="shared" si="603"/>
        <v>0</v>
      </c>
      <c r="ES570" s="179">
        <f t="shared" si="604"/>
        <v>0</v>
      </c>
      <c r="ET570" s="179">
        <f t="shared" si="605"/>
        <v>0</v>
      </c>
      <c r="EU570" s="179">
        <f t="shared" si="606"/>
        <v>0</v>
      </c>
      <c r="EV570" s="172">
        <f t="shared" si="607"/>
        <v>0</v>
      </c>
      <c r="EW570" s="253"/>
      <c r="EX570" s="254">
        <v>0</v>
      </c>
      <c r="EY570" s="180">
        <v>0</v>
      </c>
      <c r="EZ570" s="255">
        <v>0</v>
      </c>
      <c r="FA570" s="255">
        <v>0</v>
      </c>
      <c r="FB570" s="180">
        <f>SUM(FF570:GI570)/2</f>
        <v>0</v>
      </c>
      <c r="FC570" s="256">
        <f>N570*km*'VALORES TABELA'!$B$13</f>
        <v>0</v>
      </c>
      <c r="FD570" s="250">
        <f t="shared" si="650"/>
        <v>0</v>
      </c>
      <c r="FE570" s="257"/>
      <c r="FF570" s="181">
        <f>((Q570+S570)*Percapita)+((R570+T570)*Cadeirante)</f>
        <v>0</v>
      </c>
      <c r="FG570" s="181">
        <f>((U570+W570)*Percapita/30*FG$4)+((V570+X570)*Cadeirante/30*FG$4)</f>
        <v>0</v>
      </c>
      <c r="FH570" s="181">
        <f>((Y570+AA570)*Percapita/30*FH$4)+((Z570+AB570)*Cadeirante/30*FH$4)</f>
        <v>0</v>
      </c>
      <c r="FI570" s="181">
        <f>((AC570+AE570)*Percapita/30*FI$4)+((AD570+AF570)*Cadeirante/30*FI$4)</f>
        <v>0</v>
      </c>
      <c r="FJ570" s="181">
        <f>((AG570+AI570)*Percapita/30*FJ$4)+((AH570+AJ570)*Cadeirante/30*FJ$4)</f>
        <v>0</v>
      </c>
      <c r="FK570" s="181">
        <f>((AK570+AM570)*Percapita/30*FK$4)+((AL570+AN570)*Cadeirante/30*FK$4)</f>
        <v>0</v>
      </c>
      <c r="FL570" s="181">
        <f>((AO570+AQ570)*Percapita/30*FL$4)+((AP570+AR570)*Cadeirante/30*FL$4)</f>
        <v>0</v>
      </c>
      <c r="FM570" s="181">
        <f>((AS570+AU570)*Percapita/30*FM$4)+((AT570+AV570)*Cadeirante/30*FM$4)</f>
        <v>0</v>
      </c>
      <c r="FN570" s="181">
        <f>((AW570+AY570)*Percapita/30*FN$4)+((AX570+AZ570)*Cadeirante/30*FN$4)</f>
        <v>0</v>
      </c>
      <c r="FO570" s="181">
        <f>((BA570+BC570)*Percapita/30*FO$4)+((BB570+BD570)*Cadeirante/30*FO$4)</f>
        <v>0</v>
      </c>
      <c r="FP570" s="181">
        <f>((BE570+BG570)*Percapita/30*FP$4)+((BF570+BH570)*Cadeirante/30*FP$4)</f>
        <v>0</v>
      </c>
      <c r="FQ570" s="181">
        <f>((BI570+BK570)*Percapita/30*FQ$4)+((BJ570+BL570)*Cadeirante/30*FQ$4)</f>
        <v>0</v>
      </c>
      <c r="FR570" s="181">
        <f>((BM570+BO570)*Percapita/30*FR$4)+((BN570+BP570)*Cadeirante/30*FR$4)</f>
        <v>0</v>
      </c>
      <c r="FS570" s="181">
        <f>((BQ570+BS570)*Percapita/30*FS$4)+((BR570+BT570)*Cadeirante/30*FS$4)</f>
        <v>0</v>
      </c>
      <c r="FT570" s="181">
        <f>((BU570+BW570)*Percapita/30*FT$4)+((BV570+BX570)*Cadeirante/30*FT$4)</f>
        <v>0</v>
      </c>
      <c r="FU570" s="181">
        <f>((BY570+CA570)*Percapita/30*FU$4)+((BZ570+CB570)*Cadeirante/30*FU$4)</f>
        <v>0</v>
      </c>
      <c r="FV570" s="181">
        <f>((CC570+CE570)*Percapita/30*FV$4)+((CD570+CF570)*Cadeirante/30*FV$4)</f>
        <v>0</v>
      </c>
      <c r="FW570" s="181">
        <f>((CG570+CI570)*Percapita/30*FW$4)+((CI570+CK570)*Cadeirante/30*FW$4)</f>
        <v>0</v>
      </c>
      <c r="FX570" s="181">
        <f>((CK570+CM570)*Percapita/30*FX$4)+((CL570+CN570)*Cadeirante/30*FX$4)</f>
        <v>0</v>
      </c>
      <c r="FY570" s="181">
        <f>((CO570+CQ570)*Percapita/30*FY$4)+((CP570+CR570)*Cadeirante/30*FY$4)</f>
        <v>0</v>
      </c>
      <c r="FZ570" s="181">
        <f>((CS570+CU570)*Percapita/30*FZ$4)+((CT570+CV570)*Cadeirante/30*FZ$4)</f>
        <v>0</v>
      </c>
      <c r="GA570" s="181">
        <f>((CW570+CY570)*Percapita/30*GA$4)+((CX570+CZ570)*Cadeirante/30*GA$4)</f>
        <v>0</v>
      </c>
      <c r="GB570" s="181">
        <f>((DA570+DC570)*Percapita/30*GB$4)+((DB570+DD570)*Cadeirante/30*GB$4)</f>
        <v>0</v>
      </c>
      <c r="GC570" s="181">
        <f>((DE570+DG570)*Percapita/30*GC$4)+((DF570+DH570)*Cadeirante/30*GC$4)</f>
        <v>0</v>
      </c>
      <c r="GD570" s="181">
        <f>((DI570+DK570)*Percapita/30*GD$4)+((DJ570+DL570)*Cadeirante/30*GD$4)</f>
        <v>0</v>
      </c>
      <c r="GE570" s="181">
        <f>((DM570+DO570)*Percapita/30*GE$4)+((DN570+DP570)*Cadeirante/30*GE$4)</f>
        <v>0</v>
      </c>
      <c r="GF570" s="181">
        <f>((DQ570+DS570)*Percapita/30*GF$4)+((DR570+DT570)*Cadeirante/30*GF$4)</f>
        <v>0</v>
      </c>
      <c r="GG570" s="181">
        <f>((DU570+DW570)*Percapita/30*GG$4)+((DV570+DX570)*Cadeirante/30*GG$4)</f>
        <v>0</v>
      </c>
      <c r="GH570" s="181">
        <f>((DY570+EA570)*Percapita/30*GH$4)+((DZ570+EB570)*Cadeirante/30*GH$4)</f>
        <v>0</v>
      </c>
      <c r="GI570" s="181">
        <f>((EC570+EE570)*Percapita/30*GI$4)+((ED570+EF570)*Cadeirante/30*GI$4)</f>
        <v>0</v>
      </c>
      <c r="GJ570" s="181">
        <f>((EG570+EI570)*Percapita)+((EH570+EJ570)*Cadeirante)</f>
        <v>0</v>
      </c>
      <c r="GK570" s="258"/>
      <c r="GL570" s="103">
        <f t="shared" si="608"/>
        <v>0</v>
      </c>
      <c r="GM570" s="124"/>
      <c r="GN570" s="182"/>
      <c r="GO570" s="182"/>
      <c r="GP570" s="182"/>
      <c r="GQ570" s="182"/>
      <c r="GR570" s="182"/>
      <c r="GS570" s="182"/>
      <c r="GT570" s="182"/>
      <c r="GU570" s="182"/>
      <c r="GV570" s="182"/>
      <c r="GW570" s="182"/>
      <c r="GX570" s="182"/>
      <c r="GY570" s="182"/>
      <c r="GZ570" s="182"/>
      <c r="HA570" s="182"/>
      <c r="HB570" s="182"/>
      <c r="HC570" s="182"/>
      <c r="HD570" s="182"/>
      <c r="HE570" s="182"/>
      <c r="HF570" s="182"/>
      <c r="HG570" s="182"/>
      <c r="HH570" s="182"/>
      <c r="HI570" s="182"/>
      <c r="HJ570" s="182"/>
      <c r="HK570" s="182"/>
      <c r="HL570" s="182"/>
      <c r="HM570" s="182"/>
      <c r="HN570" s="182"/>
      <c r="HO570" s="182"/>
      <c r="HP570" s="259"/>
      <c r="HQ570" s="64"/>
      <c r="HW570" s="257"/>
      <c r="HY570" s="280">
        <f t="shared" si="651"/>
        <v>0</v>
      </c>
      <c r="HZ570" s="280">
        <f t="shared" si="652"/>
        <v>0</v>
      </c>
      <c r="IA570" s="280">
        <f t="shared" si="653"/>
        <v>0</v>
      </c>
    </row>
    <row r="571" spans="1:237" s="106" customFormat="1" ht="22.5" customHeight="1" x14ac:dyDescent="0.25">
      <c r="A571" t="s">
        <v>3710</v>
      </c>
      <c r="B571" s="522" t="s">
        <v>3711</v>
      </c>
      <c r="C571" s="523">
        <v>1</v>
      </c>
      <c r="D571" s="524" t="s">
        <v>3707</v>
      </c>
      <c r="E571" s="524" t="s">
        <v>3712</v>
      </c>
      <c r="F571" s="525" t="s">
        <v>3224</v>
      </c>
      <c r="G571" s="525" t="s">
        <v>3225</v>
      </c>
      <c r="H571" s="350" t="s">
        <v>1827</v>
      </c>
      <c r="I571" s="351" t="s">
        <v>3713</v>
      </c>
      <c r="J571" s="409" t="s">
        <v>3231</v>
      </c>
      <c r="K571" s="410" t="s">
        <v>3232</v>
      </c>
      <c r="L571" s="329">
        <f>CONTINUA!BV571</f>
        <v>0</v>
      </c>
      <c r="M571" s="329">
        <f>CONTINUA!BW571</f>
        <v>0</v>
      </c>
      <c r="N571" s="895"/>
      <c r="O571" s="896" t="s">
        <v>4050</v>
      </c>
      <c r="P571" s="897" t="s">
        <v>206</v>
      </c>
      <c r="Q571" s="400">
        <v>10</v>
      </c>
      <c r="R571" s="401"/>
      <c r="S571" s="400"/>
      <c r="T571" s="401"/>
      <c r="U571" s="400"/>
      <c r="V571" s="401"/>
      <c r="W571" s="400"/>
      <c r="X571" s="401"/>
      <c r="Y571" s="400"/>
      <c r="Z571" s="401"/>
      <c r="AA571" s="400"/>
      <c r="AB571" s="401"/>
      <c r="AC571" s="400"/>
      <c r="AD571" s="401"/>
      <c r="AE571" s="400"/>
      <c r="AF571" s="401"/>
      <c r="AG571" s="400"/>
      <c r="AH571" s="401"/>
      <c r="AI571" s="400"/>
      <c r="AJ571" s="401"/>
      <c r="AK571" s="400"/>
      <c r="AL571" s="401"/>
      <c r="AM571" s="400"/>
      <c r="AN571" s="401"/>
      <c r="AO571" s="400"/>
      <c r="AP571" s="401"/>
      <c r="AQ571" s="400"/>
      <c r="AR571" s="401"/>
      <c r="AS571" s="400"/>
      <c r="AT571" s="401"/>
      <c r="AU571" s="400"/>
      <c r="AV571" s="401"/>
      <c r="AW571" s="400"/>
      <c r="AX571" s="401"/>
      <c r="AY571" s="400"/>
      <c r="AZ571" s="401"/>
      <c r="BA571" s="400"/>
      <c r="BB571" s="401"/>
      <c r="BC571" s="400"/>
      <c r="BD571" s="401"/>
      <c r="BE571" s="400"/>
      <c r="BF571" s="401"/>
      <c r="BG571" s="400"/>
      <c r="BH571" s="401"/>
      <c r="BI571" s="400"/>
      <c r="BJ571" s="401"/>
      <c r="BK571" s="400"/>
      <c r="BL571" s="401"/>
      <c r="BM571" s="400"/>
      <c r="BN571" s="401"/>
      <c r="BO571" s="400"/>
      <c r="BP571" s="401"/>
      <c r="BQ571" s="400"/>
      <c r="BR571" s="401"/>
      <c r="BS571" s="400"/>
      <c r="BT571" s="401"/>
      <c r="BU571" s="400"/>
      <c r="BV571" s="401"/>
      <c r="BW571" s="400"/>
      <c r="BX571" s="401"/>
      <c r="BY571" s="400"/>
      <c r="BZ571" s="401"/>
      <c r="CA571" s="400"/>
      <c r="CB571" s="401"/>
      <c r="CC571" s="400"/>
      <c r="CD571" s="401"/>
      <c r="CE571" s="400"/>
      <c r="CF571" s="401"/>
      <c r="CG571" s="400"/>
      <c r="CH571" s="401"/>
      <c r="CI571" s="400"/>
      <c r="CJ571" s="401"/>
      <c r="CK571" s="400"/>
      <c r="CL571" s="401"/>
      <c r="CM571" s="400"/>
      <c r="CN571" s="401"/>
      <c r="CO571" s="400"/>
      <c r="CP571" s="401"/>
      <c r="CQ571" s="400"/>
      <c r="CR571" s="401"/>
      <c r="CS571" s="400"/>
      <c r="CT571" s="401"/>
      <c r="CU571" s="400"/>
      <c r="CV571" s="401"/>
      <c r="CW571" s="400"/>
      <c r="CX571" s="401"/>
      <c r="CY571" s="400"/>
      <c r="CZ571" s="401"/>
      <c r="DA571" s="400"/>
      <c r="DB571" s="401"/>
      <c r="DC571" s="400"/>
      <c r="DD571" s="401"/>
      <c r="DE571" s="400"/>
      <c r="DF571" s="401"/>
      <c r="DG571" s="400"/>
      <c r="DH571" s="401"/>
      <c r="DI571" s="400"/>
      <c r="DJ571" s="401"/>
      <c r="DK571" s="400"/>
      <c r="DL571" s="401"/>
      <c r="DM571" s="400"/>
      <c r="DN571" s="401"/>
      <c r="DO571" s="400"/>
      <c r="DP571" s="401"/>
      <c r="DQ571" s="400"/>
      <c r="DR571" s="401"/>
      <c r="DS571" s="400"/>
      <c r="DT571" s="401"/>
      <c r="DU571" s="400"/>
      <c r="DV571" s="401"/>
      <c r="DW571" s="400"/>
      <c r="DX571" s="401"/>
      <c r="DY571" s="400"/>
      <c r="DZ571" s="401"/>
      <c r="EA571" s="400"/>
      <c r="EB571" s="401"/>
      <c r="EC571" s="400"/>
      <c r="ED571" s="401"/>
      <c r="EE571" s="400"/>
      <c r="EF571" s="401"/>
      <c r="EG571" s="400"/>
      <c r="EH571" s="401"/>
      <c r="EI571" s="400"/>
      <c r="EJ571" s="447"/>
      <c r="EK571" s="510"/>
      <c r="EL571" s="513" t="s">
        <v>4022</v>
      </c>
      <c r="EM571" s="520">
        <v>847.50599999999997</v>
      </c>
      <c r="EN571" s="520"/>
      <c r="EO571" s="520"/>
      <c r="EP571" s="171">
        <f t="shared" si="601"/>
        <v>10</v>
      </c>
      <c r="EQ571" s="171">
        <f t="shared" si="602"/>
        <v>0</v>
      </c>
      <c r="ER571" s="171">
        <f t="shared" si="603"/>
        <v>0</v>
      </c>
      <c r="ES571" s="171">
        <f t="shared" si="604"/>
        <v>0</v>
      </c>
      <c r="ET571" s="171">
        <f t="shared" si="605"/>
        <v>0</v>
      </c>
      <c r="EU571" s="171">
        <f t="shared" si="606"/>
        <v>0</v>
      </c>
      <c r="EV571" s="172">
        <f t="shared" si="607"/>
        <v>10</v>
      </c>
      <c r="EW571" s="367">
        <f>IF(C571=4,IF(MAX(Q571:EJ573)&gt;0,(Especiall/30*(IF(($G571-$F571)=($G$5-$F$5),30,IF(DAY($G571)=31,($G571-$F571),($G571-$F571)+1)))),0),0)</f>
        <v>0</v>
      </c>
      <c r="EX571" s="248">
        <f t="shared" ref="EX571:EX574" si="654">FF571</f>
        <v>25598.33</v>
      </c>
      <c r="EY571" s="174">
        <f>(L571*regular)+(M571*Cadeirantee)</f>
        <v>0</v>
      </c>
      <c r="EZ571" s="249">
        <f>SUMIF(FG571:GJ571,"&gt;0")</f>
        <v>0</v>
      </c>
      <c r="FA571" s="249">
        <f>SUMIF(FG571:GJ571,"&lt;0")+SUMIF(GN571:HP571,"&lt;0")</f>
        <v>0</v>
      </c>
      <c r="FB571" s="174">
        <v>0</v>
      </c>
      <c r="FC571" s="175">
        <f>N571*km*'VALORES TABELA'!$B$13</f>
        <v>0</v>
      </c>
      <c r="FD571" s="250">
        <f>GL571</f>
        <v>0</v>
      </c>
      <c r="FE571" s="176">
        <f>(EW571+EW572+EW573+EW574+EX571+EX572+EX573+EX574+EY571+EY572+EY573+EY574+EY575+EZ571+EZ572+EZ573+EZ574+FA571+FA572+FA573+FA574+FC571+FC572+FC573+FC574+HY571-HZ571-IA571+FD571+FD572+FD573+FD574+FB575)</f>
        <v>26908.556000000004</v>
      </c>
      <c r="FF571" s="177">
        <f>IF(C571=4,SUM(Q571+Q572+Q573+S571+S572+S573)*Percapita/30*FF$4+(R571+R572+R573+T571+T572+T573)*Cadeirante/30*FF$4,IF(C571=3,IF(Q574+S574=10,Fixo/30*FF$4+(Q571+Q572+Q573+S571+S572+S573)*Percapita/30*FF$4+(R574+T574)*Cadeirante/30*FF$4,IF(Q574+S574&lt;=9,(Q574+S574)*Crechee/30*FF$4)+(R574+T574)*Cadeirante/30*FF$4+(Q571+Q572+Q573+S571+S572+S573)*Percapita/30*FF$4)+IF(Q574+S574&gt;=11,Fixo/30*FF$4+(Q574+S574-10)*Crechee/30*FF$4,0),IF(C571=2,IF(R571+R572+R573+R574+T571+T572+T573+T574=1,Cadeirante/30*FF$4,IF(R571+R572+R573+R574+T571+T572+T573+T574=2,Fixo/30*FF$4,IF(R571+R572+R573+R574+T571+T572+T573+T574&gt;2,Fixo/30*FF$4+(R571+R572+R573+R574+T571+T572+T573+T574-2)*Cadeirante/30*FF$4)))+(Q571+Q572+Q573+S571+S572+S573)*Percapita/30*FF$4+(Q574+S574)*Crechee/30*FF$4,IF(C571=1,IF(Q571+Q572+Q573+R571+R572+R573+S571+S572+S573+T571+T572+T573&lt;=15,(Q571+Q572+Q573+S571+S572+S573)*Percapita/30*FF$4,IF(Q571+Q572+Q573+R571+R572+R573+S571+S572+S573+T571+T572+T573&gt;=16,Fixo/30*FF$4+(Q571+Q572+Q573+R571+R572+R573+S571+S572+S573+T571+T572-16)*Percapita/30*FF$4))))))</f>
        <v>25598.33</v>
      </c>
      <c r="FG571" s="177">
        <f>IF(C571=4,SUM(U571+U572+U573+W571+W572+W573)*Percapita/30*FG$4+(V571+V572+V573+X571+X572+X573)*Cadeirante/30*FG$4,IF(C571=3,IF(U574+W574=10,Fixo/30*FG$4+(U571+U572+U573+W571+W572+W573)*Percapita/30*FG$4+(V574+X574)*Cadeirante/30*FG$4,IF(U574+W574&lt;=9,(U574+W574)*Crechee/30*FG$4)+(V574+X574)*Cadeirante/30*FG$4+(U571+U572+U573+W571+W572+W573)*Percapita/30*FG$4)+IF(U574+W574&gt;=11,Fixo/30*FG$4+(U574+W574-10)*Crechee/30*FG$4,0),IF(C571=2,IF(V571+V572+V573+V574+X571+X572+X573+X574=1,Cadeirante/30*FG$4,IF(V571+V572+V573+V574+X571+X572+X573+X574=2,Fixo/30*FG$4,IF(V571+V572+V573+V574+X571+X572+X573+X574&gt;2,Fixo/30*FG$4+(V571+V572+V573+V574+X571+X572+X573+X574-2)*Cadeirante/30*FG$4)))+(U571+U572+U573+W571+W572+W573)*Percapita/30*FG$4+(U574+W574)*Crechee/30*FG$4,IF(C571=1,IF(U571+U572+U573+V571+V572+V573+W571+W572+W573+X571+X572+X573&lt;=15,(U571+U572+U573+W571+W572+W573)*Percapita/30*FG$4,IF(U571+U572+U573+V571+V572+V573+W571+W572+W573+X571+X572+X573&gt;=16,Fixo/30*FG$4+(U571+U572+U573+V571+V572+V573+W571+W572+W573+X571+X572-16)*Percapita/30*FG$4))))))</f>
        <v>0</v>
      </c>
      <c r="FH571" s="177">
        <f>IF(C571=4,SUM(Y571+Y572+Y573+AA571+AA572+AA573)*Percapita/30*FH$4+(Z571+Z572+Z573+AB571+AB572+AB573)*Cadeirante/30*FH$4,IF(C571=3,IF(Y574+AA574=10,Fixo/30*FH$4+(Y571+Y572+Y573+AA571+AA572+AA573)*Percapita/30*FH$4+(Z574+AB574)*Cadeirante/30*FH$4,IF(Y574+AA574&lt;=9,(Y574+AA574)*Crechee/30*FH$4)+(Z574+AB574)*Cadeirante/30*FH$4+(Y571+Y572+Y573+AA571+AA572+AA573)*Percapita/30*FH$4)+IF(Y574+AA574&gt;=11,Fixo/30*FH$4+(Y574+AA574-10)*Crechee/30*FH$4,0),IF(C571=2,IF(Z571+Z572+Z573+Z574+AB571+AB572+AB573+AB574=1,Cadeirante/30*FH$4,IF(Z571+Z572+Z573+Z574+AB571+AB572+AB573+AB574=2,Fixo/30*FH$4,IF(Z571+Z572+Z573+Z574+AB571+AB572+AB573+AB574&gt;2,Fixo/30*FH$4+(Z571+Z572+Z573+Z574+AB571+AB572+AB573+AB574-2)*Cadeirante/30*FH$4)))+(Y571+Y572+Y573+AA571+AA572+AA573)*Percapita/30*FH$4+(Y574+AA574)*Crechee/30*FH$4,IF(C571=1,IF(Y571+Y572+Y573+Z571+Z572+Z573+AA571+AA572+AA573+AB571+AB572+AB573&lt;=15,(Y571+Y572+Y573+AA571+AA572+AA573)*Percapita/30*FH$4,IF(Y571+Y572+Y573+Z571+Z572+Z573+AA571+AA572+AA573+AB571+AB572+AB573&gt;=16,Fixo/30*FH$4+(Y571+Y572+Y573+Z571+Z572+Z573+AA571+AA572+AA573+AB571+AB572-16)*Percapita/30*FH$4))))))</f>
        <v>0</v>
      </c>
      <c r="FI571" s="177">
        <f>IF(C571=4,SUM(AC571+AC572+AC573+AE571+AE572+AE573)*Percapita/30*FI$4+(AD571+AD572+AD573+AF571+AF572+AF573)*Cadeirante/30*FI$4,IF(C571=3,IF(AC574+AE574=10,Fixo/30*FI$4+(AC571+AC572+AC573+AE571+AE572+AE573)*Percapita/30*FI$4+(AD574+AF574)*Cadeirante/30*FI$4,IF(AC574+AE574&lt;=9,(AC574+AE574)*Crechee/30*FI$4)+(AD574+AF574)*Cadeirante/30*FI$4+(AC571+AC572+AC573+AE571+AE572+AE573)*Percapita/30*FI$4)+IF(AC574+AE574&gt;=11,Fixo/30*FI$4+(AC574+AE574-10)*Crechee/30*FI$4,0),IF(C571=2,IF(AD571+AD572+AD573+AD574+AF571+AF572+AF573+AF574=1,Cadeirante/30*FI$4,IF(AD571+AD572+AD573+AD574+AF571+AF572+AF573+AF574=2,Fixo/30*FI$4,IF(AD571+AD572+AD573+AD574+AF571+AF572+AF573+AF574&gt;2,Fixo/30*FI$4+(AD571+AD572+AD573+AD574+AF571+AF572+AF573+AF574-2)*Cadeirante/30*FI$4)))+(AC571+AC572+AC573+AE571+AE572+AE573)*Percapita/30*FI$4+(AC574+AE574)*Crechee/30*FI$4,IF(C571=1,IF(AC571+AC572+AC573+AD571+AD572+AD573+AE571+AE572+AE573+AF571+AF572+AF573&lt;=15,(AC571+AC572+AC573+AE571+AE572+AE573)*Percapita/30*FI$4,IF(AC571+AC572+AC573+AD571+AD572+AD573+AE571+AE572+AE573+AF571+AF572+AF573&gt;=16,Fixo/30*FI$4+(AC571+AC572+AC573+AD571+AD572+AD573+AE571+AE572+AE573+AF571+AF572-16)*Percapita/30*FI$4))))))</f>
        <v>0</v>
      </c>
      <c r="FJ571" s="177">
        <f>IF(C571=4,SUM(AG571+AG572+AG573+AI571+AI572+AI573)*Percapita/30*FJ$4+(AH571+AH572+AH573+AJ571+AJ572+AJ573)*Cadeirante/30*FJ$4,IF(C571=3,IF(AG574+AI574=10,Fixo/30*FJ$4+(AG571+AG572+AG573+AI571+AI572+AI573)*Percapita/30*FJ$4+(AH574+AJ574)*Cadeirante/30*FJ$4,IF(AG574+AI574&lt;=9,(AG574+AI574)*Crechee/30*FJ$4)+(AH574+AJ574)*Cadeirante/30*FJ$4+(AG571+AG572+AG573+AI571+AI572+AI573)*Percapita/30*FJ$4)+IF(AG574+AI574&gt;=11,Fixo/30*FJ$4+(AG574+AI574-10)*Crechee/30*FJ$4,0),IF(C571=2,IF(AH571+AH572+AH573+AH574+AJ571+AJ572+AJ573+AJ574=1,Cadeirante/30*FJ$4,IF(AH571+AH572+AH573+AH574+AJ571+AJ572+AJ573+AJ574=2,Fixo/30*FJ$4,IF(AH571+AH572+AH573+AH574+AJ571+AJ572+AJ573+AJ574&gt;2,Fixo/30*FJ$4+(AH571+AH572+AH573+AH574+AJ571+AJ572+AJ573+AJ574-2)*Cadeirante/30*FJ$4)))+(AG571+AG572+AG573+AI571+AI572+AI573)*Percapita/30*FJ$4+(AG574+AI574)*Crechee/30*FJ$4,IF(C571=1,IF(AG571+AG572+AG573+AH571+AH572+AH573+AI571+AI572+AI573+AJ571+AJ572+AJ573&lt;=15,(AG571+AG572+AG573+AI571+AI572+AI573)*Percapita/30*FJ$4,IF(AG571+AG572+AG573+AH571+AH572+AH573+AI571+AI572+AI573+AJ571+AJ572+AJ573&gt;=16,Fixo/30*FJ$4+(AG571+AG572+AG573+AH571+AH572+AH573+AI571+AI572+AI573+AJ571+AJ572-16)*Percapita/30*FJ$4))))))</f>
        <v>0</v>
      </c>
      <c r="FK571" s="177">
        <f>IF(C571=4,SUM(AK571+AK572+AK573+AM571+AM572+AM573)*Percapita/30*FK$4+(AL571+AL572+AL573+AN571+AN572+AN573)*Cadeirante/30*FK$4,IF(C571=3,IF(AK574+AM574=10,Fixo/30*FK$4+(AK571+AK572+AK573+AM571+AM572+AM573)*Percapita/30*FK$4+(AL574+AN574)*Cadeirante/30*FK$4,IF(AK574+AM574&lt;=9,(AK574+AM574)*Crechee/30*FK$4)+(AL574+AN574)*Cadeirante/30*FK$4+(AK571+AK572+AK573+AM571+AM572+AM573)*Percapita/30*FK$4)+IF(AK574+AM574&gt;=11,Fixo/30*FK$4+(AK574+AM574-10)*Crechee/30*FK$4,0),IF(C571=2,IF(AL571+AL572+AL573+AL574+AN571+AN572+AN573+AN574=1,Cadeirante/30*FK$4,IF(AL571+AL572+AL573+AL574+AN571+AN572+AN573+AN574=2,Fixo/30*FK$4,IF(AL571+AL572+AL573+AL574+AN571+AN572+AN573+AN574&gt;2,Fixo/30*FK$4+(AL571+AL572+AL573+AL574+AN571+AN572+AN573+AN574-2)*Cadeirante/30*FK$4)))+(AK571+AK572+AK573+AM571+AM572+AM573)*Percapita/30*FK$4+(AK574+AM574)*Crechee/30*FK$4,IF(C571=1,IF(AK571+AK572+AK573+AL571+AL572+AL573+AM571+AM572+AM573+AN571+AN572+AN573&lt;=15,(AK571+AK572+AK573+AM571+AM572+AM573)*Percapita/30*FK$4,IF(AK571+AK572+AK573+AL571+AL572+AL573+AM571+AM572+AM573+AN571+AN572+AN573&gt;=16,Fixo/30*FK$4+(AK571+AK572+AK573+AL571+AL572+AL573+AM571+AM572+AM573+AN571+AN572-16)*Percapita/30*FK$4))))))</f>
        <v>0</v>
      </c>
      <c r="FL571" s="177">
        <f>IF(C571=4,SUM(AO571+AO572+AO573+AQ571+AQ572+AQ573)*Percapita/30*FL$4+(AP571+AP572+AP573+AR571+AR572+AR573)*Cadeirante/30*FL$4,IF(C571=3,IF(AO574+AQ574=10,Fixo/30*FL$4+(AO571+AO572+AO573+AQ571+AQ572+AQ573)*Percapita/30*FL$4+(AP574+AR574)*Cadeirante/30*FL$4,IF(AO574+AQ574&lt;=9,(AO574+AQ574)*Crechee/30*FL$4)+(AP574+AR574)*Cadeirante/30*FL$4+(AO571+AO572+AO573+AQ571+AQ572+AQ573)*Percapita/30*FL$4)+IF(AO574+AQ574&gt;=11,Fixo/30*FL$4+(AO574+AQ574-10)*Crechee/30*FL$4,0),IF(C571=2,IF(AP571+AP572+AP573+AP574+AR571+AR572+AR573+AR574=1,Cadeirante/30*FL$4,IF(AP571+AP572+AP573+AP574+AR571+AR572+AR573+AR574=2,Fixo/30*FL$4,IF(AP571+AP572+AP573+AP574+AR571+AR572+AR573+AR574&gt;2,Fixo/30*FL$4+(AP571+AP572+AP573+AP574+AR571+AR572+AR573+AR574-2)*Cadeirante/30*FL$4)))+(AO571+AO572+AO573+AQ571+AQ572+AQ573)*Percapita/30*FL$4+(AO574+AQ574)*Crechee/30*FL$4,IF(C571=1,IF(AO571+AO572+AO573+AP571+AP572+AP573+AQ571+AQ572+AQ573+AR571+AR572+AR573&lt;=15,(AO571+AO572+AO573+AQ571+AQ572+AQ573)*Percapita/30*FL$4,IF(AO571+AO572+AO573+AP571+AP572+AP573+AQ571+AQ572+AQ573+AR571+AR572+AR573&gt;=16,Fixo/30*FL$4+(AO571+AO572+AO573+AP571+AP572+AP573+AQ571+AQ572+AQ573+AR571+AR572-16)*Percapita/30*FL$4))))))</f>
        <v>0</v>
      </c>
      <c r="FM571" s="177">
        <f>IF(C571=4,SUM(AS571+AS572+AS573+AU571+AU572+AU573)*Percapita/30*FM$4+(AT571+AT572+AT573+AV571+AV572+AV573)*Cadeirante/30*FM$4,IF(C571=3,IF(AS574+AU574=10,Fixo/30*FM$4+(AS571+AS572+AS573+AU571+AU572+AU573)*Percapita/30*FM$4+(AT574+AV574)*Cadeirante/30*FM$4,IF(AS574+AU574&lt;=9,(AS574+AU574)*Crechee/30*FM$4)+(AT574+AV574)*Cadeirante/30*FM$4+(AS571+AS572+AS573+AU571+AU572+AU573)*Percapita/30*FM$4)+IF(AS574+AU574&gt;=11,Fixo/30*FM$4+(AS574+AU574-10)*Crechee/30*FM$4,0),IF(C571=2,IF(AT571+AT572+AT573+AT574+AV571+AV572+AV573+AV574=1,Cadeirante/30*FM$4,IF(AT571+AT572+AT573+AT574+AV571+AV572+AV573+AV574=2,Fixo/30*FM$4,IF(AT571+AT572+AT573+AT574+AV571+AV572+AV573+AV574&gt;2,Fixo/30*FM$4+(AT571+AT572+AT573+AT574+AV571+AV572+AV573+AV574-2)*Cadeirante/30*FM$4)))+(AS571+AS572+AS573+AU571+AU572+AU573)*Percapita/30*FM$4+(AS574+AU574)*Crechee/30*FM$4,IF(C571=1,IF(AS571+AS572+AS573+AT571+AT572+AT573+AU571+AU572+AU573+AV571+AV572+AV573&lt;=15,(AS571+AS572+AS573+AU571+AU572+AU573)*Percapita/30*FM$4,IF(AS571+AS572+AS573+AT571+AT572+AT573+AU571+AU572+AU573+AV571+AV572+AV573&gt;=16,Fixo/30*FM$4+(AS571+AS572+AS573+AT571+AT572+AT573+AU571+AU572+AU573+AV571+AV572-16)*Percapita/30*FM$4))))))</f>
        <v>0</v>
      </c>
      <c r="FN571" s="177">
        <f>IF(C571=4,SUM(AW571+AW572+AW573+AY571+AY572+AY573)*Percapita/30*FN$4+(AX571+AX572+AX573+AZ571+AZ572+AZ573)*Cadeirante/30*FN$4,IF(C571=3,IF(AW574+AY574=10,Fixo/30*FN$4+(AW571+AW572+AW573+AY571+AY572+AY573)*Percapita/30*FN$4+(AX574+AZ574)*Cadeirante/30*FN$4,IF(AW574+AY574&lt;=9,(AW574+AY574)*Crechee/30*FN$4)+(AX574+AZ574)*Cadeirante/30*FN$4+(AW571+AW572+AW573+AY571+AY572+AY573)*Percapita/30*FN$4)+IF(AW574+AY574&gt;=11,Fixo/30*FN$4+(AW574+AY574-10)*Crechee/30*FN$4,0),IF(C571=2,IF(AX571+AX572+AX573+AX574+AZ571+AZ572+AZ573+AZ574=1,Cadeirante/30*FN$4,IF(AX571+AX572+AX573+AX574+AZ571+AZ572+AZ573+AZ574=2,Fixo/30*FN$4,IF(AX571+AX572+AX573+AX574+AZ571+AZ572+AZ573+AZ574&gt;2,Fixo/30*FN$4+(AX571+AX572+AX573+AX574+AZ571+AZ572+AZ573+AZ574-2)*Cadeirante/30*FN$4)))+(AW571+AW572+AW573+AY571+AY572+AY573)*Percapita/30*FN$4+(AW574+AY574)*Crechee/30*FN$4,IF(C571=1,IF(AW571+AW572+AW573+AX571+AX572+AX573+AY571+AY572+AY573+AZ571+AZ572+AZ573&lt;=15,(AW571+AW572+AW573+AY571+AY572+AY573)*Percapita/30*FN$4,IF(AW571+AW572+AW573+AX571+AX572+AX573+AY571+AY572+AY573+AZ571+AZ572+AZ573&gt;=16,Fixo/30*FN$4+(AW571+AW572+AW573+AX571+AX572+AX573+AY571+AY572+AY573+AZ571+AZ572-16)*Percapita/30*FN$4))))))</f>
        <v>0</v>
      </c>
      <c r="FO571" s="177">
        <f>IF(C571=4,SUM(BA571+BA572+BA573+BC571+BC572+BC573)*Percapita/30*FO$4+(BB571+BB572+BB573+BD571+BD572+BD573)*Cadeirante/30*FO$4,IF(C571=3,IF(BA574+BC574=10,Fixo/30*FO$4+(BA571+BA572+BA573+BC571+BC572+BC573)*Percapita/30*FO$4+(BB574+BD574)*Cadeirante/30*FO$4,IF(BA574+BC574&lt;=9,(BA574+BC574)*Crechee/30*FO$4)+(BB574+BD574)*Cadeirante/30*FO$4+(BA571+BA572+BA573+BC571+BC572+BC573)*Percapita/30*FO$4)+IF(BA574+BC574&gt;=11,Fixo/30*FO$4+(BA574+BC574-10)*Crechee/30*FO$4,0),IF(C571=2,IF(BB571+BB572+BB573+BB574+BD571+BD572+BD573+BD574=1,Cadeirante/30*FO$4,IF(BB571+BB572+BB573+BB574+BD571+BD572+BD573+BD574=2,Fixo/30*FO$4,IF(BB571+BB572+BB573+BB574+BD571+BD572+BD573+BD574&gt;2,Fixo/30*FO$4+(BB571+BB572+BB573+BB574+BD571+BD572+BD573+BD574-2)*Cadeirante/30*FO$4)))+(BA571+BA572+BA573+BC571+BC572+BC573)*Percapita/30*FO$4+(BA574+BC574)*Crechee/30*FO$4,IF(C571=1,IF(BA571+BA572+BA573+BB571+BB572+BB573+BC571+BC572+BC573+BD571+BD572+BD573&lt;=15,(BA571+BA572+BA573+BC571+BC572+BC573)*Percapita/30*FO$4,IF(BA571+BA572+BA573+BB571+BB572+BB573+BC571+BC572+BC573+BD571+BD572+BD573&gt;=16,Fixo/30*FO$4+(BA571+BA572+BA573+BB571+BB572+BB573+BC571+BC572+BC573+BD571+BD572-16)*Percapita/30*FO$4))))))</f>
        <v>0</v>
      </c>
      <c r="FP571" s="177">
        <f>IF(C571=4,SUM(BE571+BE572+BE573+BG571+BG572+BG573)*Percapita/30*FP$4+(BF571+BF572+BF573+BH571+BH572+BH573)*Cadeirante/30*FP$4,IF(C571=3,IF(BE574+BG574=10,Fixo/30*FP$4+(BE571+BE572+BE573+BG571+BG572+BG573)*Percapita/30*FP$4+(BF574+BH574)*Cadeirante/30*FP$4,IF(BE574+BG574&lt;=9,(BE574+BG574)*Crechee/30*FP$4)+(BF574+BH574)*Cadeirante/30*FP$4+(BE571+BE572+BE573+BG571+BG572+BG573)*Percapita/30*FP$4)+IF(BE574+BG574&gt;=11,Fixo/30*FP$4+(BE574+BG574-10)*Crechee/30*FP$4,0),IF(C571=2,IF(BF571+BF572+BF573+BF574+BH571+BH572+BH573+BH574=1,Cadeirante/30*FP$4,IF(BF571+BF572+BF573+BF574+BH571+BH572+BH573+BH574=2,Fixo/30*FP$4,IF(BF571+BF572+BF573+BF574+BH571+BH572+BH573+BH574&gt;2,Fixo/30*FP$4+(BF571+BF572+BF573+BF574+BH571+BH572+BH573+BH574-2)*Cadeirante/30*FP$4)))+(BE571+BE572+BE573+BG571+BG572+BG573)*Percapita/30*FP$4+(BE574+BG574)*Crechee/30*FP$4,IF(C571=1,IF(BE571+BE572+BE573+BF571+BF572+BF573+BG571+BG572+BG573+BH571+BH572+BH573&lt;=15,(BE571+BE572+BE573+BG571+BG572+BG573)*Percapita/30*FP$4,IF(BE571+BE572+BE573+BF571+BF572+BF573+BG571+BG572+BG573+BH571+BH572+BH573&gt;=16,Fixo/30*FP$4+(BE571+BE572+BE573+BF571+BF572+BF573+BG571+BG572+BG573+BH571+BH572-16)*Percapita/30*FP$4))))))</f>
        <v>0</v>
      </c>
      <c r="FQ571" s="177">
        <f>IF(C571=4,SUM(BI571+BI572+BI573+BK571+BK572+BK573)*Percapita/30*FQ$4+(BJ571+BJ572+BJ573+BL571+BL572+BL573)*Cadeirante/30*FQ$4,IF(C571=3,IF(BI574+BK574=10,Fixo/30*FQ$4+(BI571+BI572+BI573+BK571+BK572+BK573)*Percapita/30*FQ$4+(BJ574+BL574)*Cadeirante/30*FQ$4,IF(BI574+BK574&lt;=9,(BI574+BK574)*Crechee/30*FQ$4)+(BJ574+BL574)*Cadeirante/30*FQ$4+(BI571+BI572+BI573+BK571+BK572+BK573)*Percapita/30*FQ$4)+IF(BI574+BK574&gt;=11,Fixo/30*FQ$4+(BI574+BK574-10)*Crechee/30*FQ$4,0),IF(C571=2,IF(BJ571+BJ572+BJ573+BJ574+BL571+BL572+BL573+BL574=1,Cadeirante/30*FQ$4,IF(BJ571+BJ572+BJ573+BJ574+BL571+BL572+BL573+BL574=2,Fixo/30*FQ$4,IF(BJ571+BJ572+BJ573+BJ574+BL571+BL572+BL573+BL574&gt;2,Fixo/30*FQ$4+(BJ571+BJ572+BJ573+BJ574+BL571+BL572+BL573+BL574-2)*Cadeirante/30*FQ$4)))+(BI571+BI572+BI573+BK571+BK572+BK573)*Percapita/30*FQ$4+(BI574+BK574)*Crechee/30*FQ$4,IF(C571=1,IF(BI571+BI572+BI573+BJ571+BJ572+BJ573+BK571+BK572+BK573+BL571+BL572+BL573&lt;=15,(BI571+BI572+BI573+BK571+BK572+BK573)*Percapita/30*FQ$4,IF(BI571+BI572+BI573+BJ571+BJ572+BJ573+BK571+BK572+BK573+BL571+BL572+BL573&gt;=16,Fixo/30*FQ$4+(BI571+BI572+BI573+BJ571+BJ572+BJ573+BK571+BK572+BK573+BL571+BL572-16)*Percapita/30*FQ$4))))))</f>
        <v>0</v>
      </c>
      <c r="FR571" s="177">
        <f>IF(C571=4,SUM(BM571+BM572+BM573+BO571+BO572+BO573)*Percapita/30*FR$4+(BN571+BN572+BN573+BP571+BP572+BP573)*Cadeirante/30*FR$4,IF(C571=3,IF(BM574+BO574=10,Fixo/30*FR$4+(BM571+BM572+BM573+BO571+BO572+BO573)*Percapita/30*FR$4+(BN574+BP574)*Cadeirante/30*FR$4,IF(BM574+BO574&lt;=9,(BM574+BO574)*Crechee/30*FR$4)+(BN574+BP574)*Cadeirante/30*FR$4+(BM571+BM572+BM573+BO571+BO572+BO573)*Percapita/30*FR$4)+IF(BM574+BO574&gt;=11,Fixo/30*FR$4+(BM574+BO574-10)*Crechee/30*FR$4,0),IF(C571=2,IF(BN571+BN572+BN573+BN574+BP571+BP572+BP573+BP574=1,Cadeirante/30*FR$4,IF(BN571+BN572+BN573+BN574+BP571+BP572+BP573+BP574=2,Fixo/30*FR$4,IF(BN571+BN572+BN573+BN574+BP571+BP572+BP573+BP574&gt;2,Fixo/30*FR$4+(BN571+BN572+BN573+BN574+BP571+BP572+BP573+BP574-2)*Cadeirante/30*FR$4)))+(BM571+BM572+BM573+BO571+BO572+BO573)*Percapita/30*FR$4+(BM574+BO574)*Crechee/30*FR$4,IF(C571=1,IF(BM571+BM572+BM573+BN571+BN572+BN573+BO571+BO572+BO573+BP571+BP572+BP573&lt;=15,(BM571+BM572+BM573+BO571+BO572+BO573)*Percapita/30*FR$4,IF(BM571+BM572+BM573+BN571+BN572+BN573+BO571+BO572+BO573+BP571+BP572+BP573&gt;=16,Fixo/30*FR$4+(BM571+BM572+BM573+BN571+BN572+BN573+BO571+BO572+BO573+BP571+BP572-16)*Percapita/30*FR$4))))))</f>
        <v>0</v>
      </c>
      <c r="FS571" s="177">
        <f>IF(C571=4,SUM(BQ571+BQ572+BQ573+BS571+BS572+BS573)*Percapita/30*FS$4+(BR571+BR572+BR573+BT571+BT572+BT573)*Cadeirante/30*FS$4,IF(C571=3,IF(BQ574+BS574=10,Fixo/30*FS$4+(BQ571+BQ572+BQ573+BS571+BS572+BS573)*Percapita/30*FS$4+(BR574+BT574)*Cadeirante/30*FS$4,IF(BQ574+BS574&lt;=9,(BQ574+BS574)*Crechee/30*FS$4)+(BR574+BT574)*Cadeirante/30*FS$4+(BQ571+BQ572+BQ573+BS571+BS572+BS573)*Percapita/30*FS$4)+IF(BQ574+BS574&gt;=11,Fixo/30*FS$4+(BQ574+BS574-10)*Crechee/30*FS$4,0),IF(C571=2,IF(BR571+BR572+BR573+BR574+BT571+BT572+BT573+BT574=1,Cadeirante/30*FS$4,IF(BR571+BR572+BR573+BR574+BT571+BT572+BT573+BT574=2,Fixo/30*FS$4,IF(BR571+BR572+BR573+BR574+BT571+BT572+BT573+BT574&gt;2,Fixo/30*FS$4+(BR571+BR572+BR573+BR574+BT571+BT572+BT573+BT574-2)*Cadeirante/30*FS$4)))+(BQ571+BQ572+BQ573+BS571+BS572+BS573)*Percapita/30*FS$4+(BQ574+BS574)*Crechee/30*FS$4,IF(C571=1,IF(BQ571+BQ572+BQ573+BR571+BR572+BR573+BS571+BS572+BS573+BT571+BT572+BT573&lt;=15,(BQ571+BQ572+BQ573+BS571+BS572+BS573)*Percapita/30*FS$4,IF(BQ571+BQ572+BQ573+BR571+BR572+BR573+BS571+BS572+BS573+BT571+BT572+BT573&gt;=16,Fixo/30*FS$4+(BQ571+BQ572+BQ573+BR571+BR572+BR573+BS571+BS572+BS573+BT571+BT572-16)*Percapita/30*FS$4))))))</f>
        <v>0</v>
      </c>
      <c r="FT571" s="177">
        <f>IF(C571=4,SUM(BU571+BU572+BU573+BW571+BW572+BW573)*Percapita/30*FT$4+(BV571+BV572+BV573+BX571+BX572+BX573)*Cadeirante/30*FT$4,IF(C571=3,IF(BU574+BW574=10,Fixo/30*FT$4+(BU571+BU572+BU573+BW571+BW572+BW573)*Percapita/30*FT$4+(BV574+BX574)*Cadeirante/30*FT$4,IF(BU574+BW574&lt;=9,(BU574+BW574)*Crechee/30*FT$4)+(BV574+BX574)*Cadeirante/30*FT$4+(BU571+BU572+BU573+BW571+BW572+BW573)*Percapita/30*FT$4)+IF(BU574+BW574&gt;=11,Fixo/30*FT$4+(BU574+BW574-10)*Crechee/30*FT$4,0),IF(C571=2,IF(BV571+BV572+BV573+BV574+BX571+BX572+BX573+BX574=1,Cadeirante/30*FT$4,IF(BV571+BV572+BV573+BV574+BX571+BX572+BX573+BX574=2,Fixo/30*FT$4,IF(BV571+BV572+BV573+BV574+BX571+BX572+BX573+BX574&gt;2,Fixo/30*FT$4+(BV571+BV572+BV573+BV574+BX571+BX572+BX573+BX574-2)*Cadeirante/30*FT$4)))+(BU571+BU572+BU573+BW571+BW572+BW573)*Percapita/30*FT$4+(BU574+BW574)*Crechee/30*FT$4,IF(C571=1,IF(BU571+BU572+BU573+BV571+BV572+BV573+BW571+BW572+BW573+BX571+BX572+BX573&lt;=15,(BU571+BU572+BU573+BW571+BW572+BW573)*Percapita/30*FT$4,IF(BU571+BU572+BU573+BV571+BV572+BV573+BW571+BW572+BW573+BX571+BX572+BX573&gt;=16,Fixo/30*FT$4+(BU571+BU572+BU573+BV571+BV572+BV573+BW571+BW572+BW573+BX571+BX572-16)*Percapita/30*FT$4))))))</f>
        <v>0</v>
      </c>
      <c r="FU571" s="177">
        <f>IF(C571=4,SUM(BY571+BY572+BY573+CA571+CA572+CA573)*Percapita/30*FU$4+(BZ571+BZ572+BZ573+CB571+CB572+CB573)*Cadeirante/30*FU$4,IF(C571=3,IF(BY574+CA574=10,Fixo/30*FU$4+(BY571+BY572+BY573+CA571+CA572+CA573)*Percapita/30*FU$4+(BZ574+CB574)*Cadeirante/30*FU$4,IF(BY574+CA574&lt;=9,(BY574+CA574)*Crechee/30*FU$4)+(BZ574+CB574)*Cadeirante/30*FU$4+(BY571+BY572+BY573+CA571+CA572+CA573)*Percapita/30*FU$4)+IF(BY574+CA574&gt;=11,Fixo/30*FU$4+(BY574+CA574-10)*Crechee/30*FU$4,0),IF(C571=2,IF(BZ571+BZ572+BZ573+BZ574+CB571+CB572+CB573+CB574=1,Cadeirante/30*FU$4,IF(BZ571+BZ572+BZ573+BZ574+CB571+CB572+CB573+CB574=2,Fixo/30*FU$4,IF(BZ571+BZ572+BZ573+BZ574+CB571+CB572+CB573+CB574&gt;2,Fixo/30*FU$4+(BZ571+BZ572+BZ573+BZ574+CB571+CB572+CB573+CB574-2)*Cadeirante/30*FU$4)))+(BY571+BY572+BY573+CA571+CA572+CA573)*Percapita/30*FU$4+(BY574+CA574)*Crechee/30*FU$4,IF(C571=1,IF(BY571+BY572+BY573+BZ571+BZ572+BZ573+CA571+CA572+CA573+CB571+CB572+CB573&lt;=15,(BY571+BY572+BY573+CA571+CA572+CA573)*Percapita/30*FU$4,IF(BY571+BY572+BY573+BZ571+BZ572+BZ573+CA571+CA572+CA573+CB571+CB572+CB573&gt;=16,Fixo/30*FU$4+(BY571+BY572+BY573+BZ571+BZ572+BZ573+CA571+CA572+CA573+CB571+CB572-16)*Percapita/30*FU$4))))))</f>
        <v>0</v>
      </c>
      <c r="FV571" s="177">
        <f>IF(C571=4,SUM(CC571+CC572+CC573+CE571+CE572+CE573)*Percapita/30*FV$4+(CD571+CD572+CD573+CF571+CF572+CF573)*Cadeirante/30*FV$4,IF(C571=3,IF(CC574+CE574=10,Fixo/30*FV$4+(CC571+CC572+CC573+CE571+CE572+CE573)*Percapita/30*FV$4+(CD574+CF574)*Cadeirante/30*FV$4,IF(CC574+CE574&lt;=9,(CC574+CE574)*Crechee/30*FV$4)+(CD574+CF574)*Cadeirante/30*FV$4+(CC571+CC572+CC573+CE571+CE572+CE573)*Percapita/30*FV$4)+IF(CC574+CE574&gt;=11,Fixo/30*FV$4+(CC574+CE574-10)*Crechee/30*FV$4,0),IF(C571=2,IF(CD571+CD572+CD573+CD574+CF571+CF572+CF573+CF574=1,Cadeirante/30*FV$4,IF(CD571+CD572+CD573+CD574+CF571+CF572+CF573+CF574=2,Fixo/30*FV$4,IF(CD571+CD572+CD573+CD574+CF571+CF572+CF573+CF574&gt;2,Fixo/30*FV$4+(CD571+CD572+CD573+CD574+CF571+CF572+CF573+CF574-2)*Cadeirante/30*FV$4)))+(CC571+CC572+CC573+CE571+CE572+CE573)*Percapita/30*FV$4+(CC574+CE574)*Crechee/30*FV$4,IF(C571=1,IF(CC571+CC572+CC573+CD571+CD572+CD573+CE571+CE572+CE573+CF571+CF572+CF573&lt;=15,(CC571+CC572+CC573+CE571+CE572+CE573)*Percapita/30*FV$4,IF(CC571+CC572+CC573+CD571+CD572+CD573+CE571+CE572+CE573+CF571+CF572+CF573&gt;=16,Fixo/30*FV$4+(CC571+CC572+CC573+CD571+CD572+CD573+CE571+CE572+CE573+CF571+CF572-16)*Percapita/30*FV$4))))))</f>
        <v>0</v>
      </c>
      <c r="FW571" s="177">
        <f>IF(C571=4,SUM(CG571+CG572+CG573+CI571+CI572+CI573)*Percapita/30*FW$4+(CH571+CH572+CH573+CJ571+CJ572+CJ573)*Cadeirante/30*FW$4,IF(C571=3,IF(CG574+CI574=10,Fixo/30*FW$4+(CG571+CG572+CG573+CI571+CI572+CI573)*Percapita/30*FW$4+(CH574+CJ574)*Cadeirante/30*FW$4,IF(CG574+CI574&lt;=9,(CG574+CI574)*Crechee/30*FW$4)+(CH574+CJ574)*Cadeirante/30*FW$4+(CG571+CG572+CG573+CI571+CI572+CI573)*Percapita/30*FW$4)+IF(CG574+CI574&gt;=11,Fixo/30*FW$4+(CG574+CI574-10)*Crechee/30*FW$4,0),IF(C571=2,IF(CH571+CH572+CH573+CH574+CJ571+CJ572+CJ573+CJ574=1,Cadeirante/30*FW$4,IF(CH571+CH572+CH573+CH574+CJ571+CJ572+CJ573+CJ574=2,Fixo/30*FW$4,IF(CH571+CH572+CH573+CH574+CJ571+CJ572+CJ573+CJ574&gt;2,Fixo/30*FW$4+(CH571+CH572+CH573+CH574+CJ571+CJ572+CJ573+CJ574-2)*Cadeirante/30*FW$4)))+(CG571+CG572+CG573+CI571+CI572+CI573)*Percapita/30*FW$4+(CG574+CI574)*Crechee/30*FW$4,IF(C571=1,IF(CG571+CG572+CG573+CH571+CH572+CH573+CI571+CI572+CI573+CJ571+CJ572+CJ573&lt;=15,(CG571+CG572+CG573+CI571+CI572+CI573)*Percapita/30*FW$4,IF(CG571+CG572+CG573+CH571+CH572+CH573+CI571+CI572+CI573+CJ571+CJ572+CJ573&gt;=16,Fixo/30*FW$4+(CG571+CG572+CG573+CH571+CH572+CH573+CI571+CI572+CI573+CJ571+CJ572-16)*Percapita/30*FW$4))))))</f>
        <v>0</v>
      </c>
      <c r="FX571" s="177">
        <f>IF(C571=4,SUM(CK571+CK572+CK573+CM571+CM572+CM573)*Percapita/30*FX$4+(CL571+CL572+CL573+CN571+CN572+CN573)*Cadeirante/30*FX$4,IF(C571=3,IF(CK574+CM574=10,Fixo/30*FX$4+(CK571+CK572+CK573+CM571+CM572+CM573)*Percapita/30*FX$4+(CL574+CN574)*Cadeirante/30*FX$4,IF(CK574+CM574&lt;=9,(CK574+CM574)*Crechee/30*FX$4)+(CL574+CN574)*Cadeirante/30*FX$4+(CK571+CK572+CK573+CM571+CM572+CM573)*Percapita/30*FX$4)+IF(CK574+CM574&gt;=11,Fixo/30*FX$4+(CK574+CM574-10)*Crechee/30*FX$4,0),IF(C571=2,IF(CL571+CL572+CL573+CL574+CN571+CN572+CN573+CN574=1,Cadeirante/30*FX$4,IF(CL571+CL572+CL573+CL574+CN571+CN572+CN573+CN574=2,Fixo/30*FX$4,IF(CL571+CL572+CL573+CL574+CN571+CN572+CN573+CN574&gt;2,Fixo/30*FX$4+(CL571+CL572+CL573+CL574+CN571+CN572+CN573+CN574-2)*Cadeirante/30*FX$4)))+(CK571+CK572+CK573+CM571+CM572+CM573)*Percapita/30*FX$4+(CK574+CM574)*Crechee/30*FX$4,IF(C571=1,IF(CK571+CK572+CK573+CL571+CL572+CL573+CM571+CM572+CM573+CN571+CN572+CN573&lt;=15,(CK571+CK572+CK573+CM571+CM572+CM573)*Percapita/30*FX$4,IF(CK571+CK572+CK573+CL571+CL572+CL573+CM571+CM572+CM573+CN571+CN572+CN573&gt;=16,Fixo/30*FX$4+(CK571+CK572+CK573+CL571+CL572+CL573+CM571+CM572+CM573+CN571+CN572-16)*Percapita/30*FX$4))))))</f>
        <v>0</v>
      </c>
      <c r="FY571" s="177">
        <f>IF(C571=4,SUM(CO571+CO572+CO573+CQ571+CQ572+CQ573)*Percapita/30*FY$4+(CP571+CP572+CP573+CR571+CR572+CR573)*Cadeirante/30*FY$4,IF(C571=3,IF(CO574+CQ574=10,Fixo/30*FY$4+(CO571+CO572+CO573+CQ571+CQ572+CQ573)*Percapita/30*FY$4+(CP574+CR574)*Cadeirante/30*FY$4,IF(CO574+CQ574&lt;=9,(CO574+CQ574)*Crechee/30*FY$4)+(CP574+CR574)*Cadeirante/30*FY$4+(CO571+CO572+CO573+CQ571+CQ572+CQ573)*Percapita/30*FY$4)+IF(CO574+CQ574&gt;=11,Fixo/30*FY$4+(CO574+CQ574-10)*Crechee/30*FY$4,0),IF(C571=2,IF(CP571+CP572+CP573+CP574+CR571+CR572+CR573+CR574=1,Cadeirante/30*FY$4,IF(CP571+CP572+CP573+CP574+CR571+CR572+CR573+CR574=2,Fixo/30*FY$4,IF(CP571+CP572+CP573+CP574+CR571+CR572+CR573+CR574&gt;2,Fixo/30*FY$4+(CP571+CP572+CP573+CP574+CR571+CR572+CR573+CR574-2)*Cadeirante/30*FY$4)))+(CO571+CO572+CO573+CQ571+CQ572+CQ573)*Percapita/30*FY$4+(CO574+CQ574)*Crechee/30*FY$4,IF(C571=1,IF(CO571+CO572+CO573+CP571+CP572+CP573+CQ571+CQ572+CQ573+CR571+CR572+CR573&lt;=15,(CO571+CO572+CO573+CQ571+CQ572+CQ573)*Percapita/30*FY$4,IF(CO571+CO572+CO573+CP571+CP572+CP573+CQ571+CQ572+CQ573+CR571+CR572+CR573&gt;=16,Fixo/30*FY$4+(CO571+CO572+CO573+CP571+CP572+CP573+CQ571+CQ572+CQ573+CR571+CR572-16)*Percapita/30*FY$4))))))</f>
        <v>0</v>
      </c>
      <c r="FZ571" s="177">
        <f>IF(C571=4,SUM(CS571+CS572+CS573+CU571+CU572+CU573)*Percapita/30*FZ$4+(CT571+CT572+CT573+CV571+CV572+CV573)*Cadeirante/30*FZ$4,IF(C571=3,IF(CS574+CU574=10,Fixo/30*FZ$4+(CS571+CS572+CS573+CU571+CU572+CU573)*Percapita/30*FZ$4+(CT574+CV574)*Cadeirante/30*FZ$4,IF(CS574+CU574&lt;=9,(CS574+CU574)*Crechee/30*FZ$4)+(CT574+CV574)*Cadeirante/30*FZ$4+(CS571+CS572+CS573+CU571+CU572+CU573)*Percapita/30*FZ$4)+IF(CS574+CU574&gt;=11,Fixo/30*FZ$4+(CS574+CU574-10)*Crechee/30*FZ$4,0),IF(C571=2,IF(CT571+CT572+CT573+CT574+CV571+CV572+CV573+CV574=1,Cadeirante/30*FZ$4,IF(CT571+CT572+CT573+CT574+CV571+CV572+CV573+CV574=2,Fixo/30*FZ$4,IF(CT571+CT572+CT573+CT574+CV571+CV572+CV573+CV574&gt;2,Fixo/30*FZ$4+(CT571+CT572+CT573+CT574+CV571+CV572+CV573+CV574-2)*Cadeirante/30*FZ$4)))+(CS571+CS572+CS573+CU571+CU572+CU573)*Percapita/30*FZ$4+(CS574+CU574)*Crechee/30*FZ$4,IF(C571=1,IF(CS571+CS572+CS573+CT571+CT572+CT573+CU571+CU572+CU573+CV571+CV572+CV573&lt;=15,(CS571+CS572+CS573+CU571+CU572+CU573)*Percapita/30*FZ$4,IF(CS571+CS572+CS573+CT571+CT572+CT573+CU571+CU572+CU573+CV571+CV572+CV573&gt;=16,Fixo/30*FZ$4+(CS571+CS572+CS573+CT571+CT572+CT573+CU571+CU572+CU573+CV571+CV572-16)*Percapita/30*FZ$4))))))</f>
        <v>0</v>
      </c>
      <c r="GA571" s="177">
        <f>IF(C571=4,SUM(CW571+CW572+CW573+CY571+CY572+CY573)*Percapita/30*GA$4+(CX571+CX572+CX573+CZ571+CZ572+CZ573)*Cadeirante/30*GA$4,IF(C571=3,IF(CW574+CY574=10,Fixo/30*GA$4+(CW571+CW572+CW573+CY571+CY572+CY573)*Percapita/30*GA$4+(CX574+CZ574)*Cadeirante/30*GA$4,IF(CW574+CY574&lt;=9,(CW574+CY574)*Crechee/30*GA$4)+(CX574+CZ574)*Cadeirante/30*GA$4+(CW571+CW572+CW573+CY571+CY572+CY573)*Percapita/30*GA$4)+IF(CW574+CY574&gt;=11,Fixo/30*GA$4+(CW574+CY574-10)*Crechee/30*GA$4,0),IF(C571=2,IF(CX571+CX572+CX573+CX574+CZ571+CZ572+CZ573+CZ574=1,Cadeirante/30*GA$4,IF(CX571+CX572+CX573+CX574+CZ571+CZ572+CZ573+CZ574=2,Fixo/30*GA$4,IF(CX571+CX572+CX573+CX574+CZ571+CZ572+CZ573+CZ574&gt;2,Fixo/30*GA$4+(CX571+CX572+CX573+CX574+CZ571+CZ572+CZ573+CZ574-2)*Cadeirante/30*GA$4)))+(CW571+CW572+CW573+CY571+CY572+CY573)*Percapita/30*GA$4+(CW574+CY574)*Crechee/30*GA$4,IF(C571=1,IF(CW571+CW572+CW573+CX571+CX572+CX573+CY571+CY572+CY573+CZ571+CZ572+CZ573&lt;=15,(CW571+CW572+CW573+CY571+CY572+CY573)*Percapita/30*GA$4,IF(CW571+CW572+CW573+CX571+CX572+CX573+CY571+CY572+CY573+CZ571+CZ572+CZ573&gt;=16,Fixo/30*GA$4+(CW571+CW572+CW573+CX571+CX572+CX573+CY571+CY572+CY573+CZ571+CZ572-16)*Percapita/30*GA$4))))))</f>
        <v>0</v>
      </c>
      <c r="GB571" s="177">
        <f>IF(C571=4,SUM(DA571+DA572+DA573+DC571+DC572+DC573)*Percapita/30*GB$4+(DB571+DB572+DB573+DD571+DD572+DD573)*Cadeirante/30*GB$4,IF(C571=3,IF(DA574+DC574=10,Fixo/30*GB$4+(DA571+DA572+DA573+DC571+DC572+DC573)*Percapita/30*GB$4+(DB574+DD574)*Cadeirante/30*GB$4,IF(DA574+DC574&lt;=9,(DA574+DC574)*Crechee/30*GB$4)+(DB574+DD574)*Cadeirante/30*GB$4+(DA571+DA572+DA573+DC571+DC572+DC573)*Percapita/30*GB$4)+IF(DA574+DC574&gt;=11,Fixo/30*GB$4+(DA574+DC574-10)*Crechee/30*GB$4,0),IF(C571=2,IF(DB571+DB572+DB573+DB574+DD571+DD572+DD573+DD574=1,Cadeirante/30*GB$4,IF(DB571+DB572+DB573+DB574+DD571+DD572+DD573+DD574=2,Fixo/30*GB$4,IF(DB571+DB572+DB573+DB574+DD571+DD572+DD573+DD574&gt;2,Fixo/30*GB$4+(DB571+DB572+DB573+DB574+DD571+DD572+DD573+DD574-2)*Cadeirante/30*GB$4)))+(DA571+DA572+DA573+DC571+DC572+DC573)*Percapita/30*GB$4+(DA574+DC574)*Crechee/30*GB$4,IF(C571=1,IF(DA571+DA572+DA573+DB571+DB572+DB573+DC571+DC572+DC573+DD571+DD572+DD573&lt;=15,(DA571+DA572+DA573+DC571+DC572+DC573)*Percapita/30*GB$4,IF(DA571+DA572+DA573+DB571+DB572+DB573+DC571+DC572+DC573+DD571+DD572+DD573&gt;=16,Fixo/30*GB$4+(DA571+DA572+DA573+DB571+DB572+DB573+DC571+DC572+DC573+DD571+DD572-16)*Percapita/30*GB$4))))))</f>
        <v>0</v>
      </c>
      <c r="GC571" s="177">
        <f>IF(C571=4,SUM(DE571+DE572+DE573+DG571+DG572+DG573)*Percapita/30*GC$4+(DF571+DF572+DF573+DH571+DH572+DH573)*Cadeirante/30*GC$4,IF(C571=3,IF(DE574+DG574=10,Fixo/30*GC$4+(DE571+DE572+DE573+DG571+DG572+DG573)*Percapita/30*GC$4+(DF574+DH574)*Cadeirante/30*GC$4,IF(DE574+DG574&lt;=9,(DE574+DG574)*Crechee/30*GC$4)+(DF574+DH574)*Cadeirante/30*GC$4+(DE571+DE572+DE573+DG571+DG572+DG573)*Percapita/30*GC$4)+IF(DE574+DG574&gt;=11,Fixo/30*GC$4+(DE574+DG574-10)*Crechee/30*GC$4,0),IF(C571=2,IF(DF571+DF572+DF573+DF574+DH571+DH572+DH573+DH574=1,Cadeirante/30*GC$4,IF(DF571+DF572+DF573+DF574+DH571+DH572+DH573+DH574=2,Fixo/30*GC$4,IF(DF571+DF572+DF573+DF574+DH571+DH572+DH573+DH574&gt;2,Fixo/30*GC$4+(DF571+DF572+DF573+DF574+DH571+DH572+DH573+DH574-2)*Cadeirante/30*GC$4)))+(DE571+DE572+DE573+DG571+DG572+DG573)*Percapita/30*GC$4+(DE574+DG574)*Crechee/30*GC$4,IF(C571=1,IF(DE571+DE572+DE573+DF571+DF572+DF573+DG571+DG572+DG573+DH571+DH572+DH573&lt;=15,(DE571+DE572+DE573+DG571+DG572+DG573)*Percapita/30*GC$4,IF(DE571+DE572+DE573+DF571+DF572+DF573+DG571+DG572+DG573+DH571+DH572+DH573&gt;=16,Fixo/30*GC$4+(DE571+DE572+DE573+DF571+DF572+DF573+DG571+DG572+DG573+DH571+DH572-16)*Percapita/30*GC$4))))))</f>
        <v>0</v>
      </c>
      <c r="GD571" s="177">
        <f>IF(C571=4,SUM(DI571+DI572+DI573+DK571+DK572+DK573)*Percapita/30*GD$4+(DJ571+DJ572+DJ573+DL571+DL572+DL573)*Cadeirante/30*GD$4,IF(C571=3,IF(DI574+DK574=10,Fixo/30*GD$4+(DI571+DI572+DI573+DK571+DK572+DK573)*Percapita/30*GD$4+(DJ574+DL574)*Cadeirante/30*GD$4,IF(DI574+DK574&lt;=9,(DI574+DK574)*Crechee/30*GD$4)+(DJ574+DL574)*Cadeirante/30*GD$4+(DI571+DI572+DI573+DK571+DK572+DK573)*Percapita/30*GD$4)+IF(DI574+DK574&gt;=11,Fixo/30*GD$4+(DI574+DK574-10)*Crechee/30*GD$4,0),IF(C571=2,IF(DJ571+DJ572+DJ573+DJ574+DL571+DL572+DL573+DL574=1,Cadeirante/30*GD$4,IF(DJ571+DJ572+DJ573+DJ574+DL571+DL572+DL573+DL574=2,Fixo/30*GD$4,IF(DJ571+DJ572+DJ573+DJ574+DL571+DL572+DL573+DL574&gt;2,Fixo/30*GD$4+(DJ571+DJ572+DJ573+DJ574+DL571+DL572+DL573+DL574-2)*Cadeirante/30*GD$4)))+(DI571+DI572+DI573+DK571+DK572+DK573)*Percapita/30*GD$4+(DI574+DK574)*Crechee/30*GD$4,IF(C571=1,IF(DI571+DI572+DI573+DJ571+DJ572+DJ573+DK571+DK572+DK573+DL571+DL572+DL573&lt;=15,(DI571+DI572+DI573+DK571+DK572+DK573)*Percapita/30*GD$4,IF(DI571+DI572+DI573+DJ571+DJ572+DJ573+DK571+DK572+DK573+DL571+DL572+DL573&gt;=16,Fixo/30*GD$4+(DI571+DI572+DI573+DJ571+DJ572+DJ573+DK571+DK572+DK573+DL571+DL572-16)*Percapita/30*GD$4))))))</f>
        <v>0</v>
      </c>
      <c r="GE571" s="177">
        <f>IF(C571=4,SUM(DM571+DM572+DM573+DO571+DO572+DO573)*Percapita/30*GE$4+(DN571+DN572+DN573+DP571+DP572+DP573)*Cadeirante/30*GE$4,IF(C571=3,IF(DM574+DO574=10,Fixo/30*GE$4+(DM571+DM572+DM573+DO571+DO572+DO573)*Percapita/30*GE$4+(DN574+DP574)*Cadeirante/30*GE$4,IF(DM574+DO574&lt;=9,(DM574+DO574)*Crechee/30*GE$4)+(DN574+DP574)*Cadeirante/30*GE$4+(DM571+DM572+DM573+DO571+DO572+DO573)*Percapita/30*GE$4)+IF(DM574+DO574&gt;=11,Fixo/30*GE$4+(DM574+DO574-10)*Crechee/30*GE$4,0),IF(C571=2,IF(DN571+DN572+DN573+DN574+DP571+DP572+DP573+DP574=1,Cadeirante/30*GE$4,IF(DN571+DN572+DN573+DN574+DP571+DP572+DP573+DP574=2,Fixo/30*GE$4,IF(DN571+DN572+DN573+DN574+DP571+DP572+DP573+DP574&gt;2,Fixo/30*GE$4+(DN571+DN572+DN573+DN574+DP571+DP572+DP573+DP574-2)*Cadeirante/30*GE$4)))+(DM571+DM572+DM573+DO571+DO572+DO573)*Percapita/30*GE$4+(DM574+DO574)*Crechee/30*GE$4,IF(C571=1,IF(DM571+DM572+DM573+DN571+DN572+DN573+DO571+DO572+DO573+DP571+DP572+DP573&lt;=15,(DM571+DM572+DM573+DO571+DO572+DO573)*Percapita/30*GE$4,IF(DM571+DM572+DM573+DN571+DN572+DN573+DO571+DO572+DO573+DP571+DP572+DP573&gt;=16,Fixo/30*GE$4+(DM571+DM572+DM573+DN571+DN572+DN573+DO571+DO572+DO573+DP571+DP572-16)*Percapita/30*GE$4))))))</f>
        <v>0</v>
      </c>
      <c r="GF571" s="177">
        <f>IF(C571=4,SUM(DQ571+DQ572+DQ573+DS571+DS572+DS573)*Percapita/30*GF$4+(DR571+DR572+DR573+DT571+DT572+DT573)*Cadeirante/30*GF$4,IF(C571=3,IF(DQ574+DS574=10,Fixo/30*GF$4+(DQ571+DQ572+DQ573+DS571+DS572+DS573)*Percapita/30*GF$4+(DR574+DT574)*Cadeirante/30*GF$4,IF(DQ574+DS574&lt;=9,(DQ574+DS574)*Crechee/30*GF$4)+(DR574+DT574)*Cadeirante/30*GF$4+(DQ571+DQ572+DQ573+DS571+DS572+DS573)*Percapita/30*GF$4)+IF(DQ574+DS574&gt;=11,Fixo/30*GF$4+(DQ574+DS574-10)*Crechee/30*GF$4,0),IF(C571=2,IF(DR571+DR572+DR573+DR574+DT571+DT572+DT573+DT574=1,Cadeirante/30*GF$4,IF(DR571+DR572+DR573+DR574+DT571+DT572+DT573+DT574=2,Fixo/30*GF$4,IF(DR571+DR572+DR573+DR574+DT571+DT572+DT573+DT574&gt;2,Fixo/30*GF$4+(DR571+DR572+DR573+DR574+DT571+DT572+DT573+DT574-2)*Cadeirante/30*GF$4)))+(DQ571+DQ572+DQ573+DS571+DS572+DS573)*Percapita/30*GF$4+(DQ574+DS574)*Crechee/30*GF$4,IF(C571=1,IF(DQ571+DQ572+DQ573+DR571+DR572+DR573+DS571+DS572+DS573+DT571+DT572+DT573&lt;=15,(DQ571+DQ572+DQ573+DS571+DS572+DS573)*Percapita/30*GF$4,IF(DQ571+DQ572+DQ573+DR571+DR572+DR573+DS571+DS572+DS573+DT571+DT572+DT573&gt;=16,Fixo/30*GF$4+(DQ571+DQ572+DQ573+DR571+DR572+DR573+DS571+DS572+DS573+DT571+DT572-16)*Percapita/30*GF$4))))))</f>
        <v>0</v>
      </c>
      <c r="GG571" s="177">
        <f>IF(C571=4,SUM(DU571+DU572+DU573+DW571+DW572+DW573)*Percapita/30*GG$4+(DV571+DV572+DV573+DX571+DX572+DX573)*Cadeirante/30*GG$4,IF(C571=3,IF(DU574+DW574=10,Fixo/30*GG$4+(DU571+DU572+DU573+DW571+DW572+DW573)*Percapita/30*GG$4+(DV574+DX574)*Cadeirante/30*GG$4,IF(DU574+DW574&lt;=9,(DU574+DW574)*Crechee/30*GG$4)+(DV574+DX574)*Cadeirante/30*GG$4+(DU571+DU572+DU573+DW571+DW572+DW573)*Percapita/30*GG$4)+IF(DU574+DW574&gt;=11,Fixo/30*GG$4+(DU574+DW574-10)*Crechee/30*GG$4,0),IF(C571=2,IF(DV571+DV572+DV573+DV574+DX571+DX572+DX573+DX574=1,Cadeirante/30*GG$4,IF(DV571+DV572+DV573+DV574+DX571+DX572+DX573+DX574=2,Fixo/30*GG$4,IF(DV571+DV572+DV573+DV574+DX571+DX572+DX573+DX574&gt;2,Fixo/30*GG$4+(DV571+DV572+DV573+DV574+DX571+DX572+DX573+DX574-2)*Cadeirante/30*GG$4)))+(DU571+DU572+DU573+DW571+DW572+DW573)*Percapita/30*GG$4+(DU574+DW574)*Crechee/30*GG$4,IF(C571=1,IF(DU571+DU572+DU573+DV571+DV572+DV573+DW571+DW572+DW573+DX571+DX572+DX573&lt;=15,(DU571+DU572+DU573+DW571+DW572+DW573)*Percapita/30*GG$4,IF(DU571+DU572+DU573+DV571+DV572+DV573+DW571+DW572+DW573+DX571+DX572+DX573&gt;=16,Fixo/30*GG$4+(DU571+DU572+DU573+DV571+DV572+DV573+DW571+DW572+DW573+DX571+DX572-16)*Percapita/30*GG$4))))))</f>
        <v>0</v>
      </c>
      <c r="GH571" s="177">
        <f>IF(C571=4,SUM(DY571+DY572+DY573+EA571+EA572+EA573)*Percapita/30*GH$4+(DZ571+DZ572+DZ573+EB571+EB572+EB573)*Cadeirante/30*GH$4,IF(C571=3,IF(DY574+EA574=10,Fixo/30*GH$4+(DY571+DY572+DY573+EA571+EA572+EA573)*Percapita/30*GH$4+(DZ574+EB574)*Cadeirante/30*GH$4,IF(DY574+EA574&lt;=9,(DY574+EA574)*Crechee/30*GH$4)+(DZ574+EB574)*Cadeirante/30*GH$4+(DY571+DY572+DY573+EA571+EA572+EA573)*Percapita/30*GH$4)+IF(DY574+EA574&gt;=11,Fixo/30*GH$4+(DY574+EA574-10)*Crechee/30*GH$4,0),IF(C571=2,IF(DZ571+DZ572+DZ573+DZ574+EB571+EB572+EB573+EB574=1,Cadeirante/30*GH$4,IF(DZ571+DZ572+DZ573+DZ574+EB571+EB572+EB573+EB574=2,Fixo/30*GH$4,IF(DZ571+DZ572+DZ573+DZ574+EB571+EB572+EB573+EB574&gt;2,Fixo/30*GH$4+(DZ571+DZ572+DZ573+DZ574+EB571+EB572+EB573+EB574-2)*Cadeirante/30*GH$4)))+(DY571+DY572+DY573+EA571+EA572+EA573)*Percapita/30*GH$4+(DY574+EA574)*Crechee/30*GH$4,IF(C571=1,IF(DY571+DY572+DY573+DZ571+DZ572+DZ573+EA571+EA572+EA573+EB571+EB572+EB573&lt;=15,(DY571+DY572+DY573+EA571+EA572+EA573)*Percapita/30*GH$4,IF(DY571+DY572+DY573+DZ571+DZ572+DZ573+EA571+EA572+EA573+EB571+EB572+EB573&gt;=16,Fixo/30*GH$4+(DY571+DY572+DY573+DZ571+DZ572+DZ573+EA571+EA572+EA573+EB571+EB572-16)*Percapita/30*GH$4))))))</f>
        <v>0</v>
      </c>
      <c r="GI571" s="177">
        <f>IF(C571=4,SUM(EC571+EC572+EC573+EE571+EE572+EE573)*Percapita/30*GI$4+(ED571+ED572+ED573+EF571+EF572+EF573)*Cadeirante/30*GI$4,IF(C571=3,IF(EC574+EE574=10,Fixo/30*GI$4+(EC571+EC572+EC573+EE571+EE572+EE573)*Percapita/30*GI$4+(ED574+EF574)*Cadeirante/30*GI$4,IF(EC574+EE574&lt;=9,(EC574+EE574)*Crechee/30*GI$4)+(ED574+EF574)*Cadeirante/30*GI$4+(EC571+EC572+EC573+EE571+EE572+EE573)*Percapita/30*GI$4)+IF(EC574+EE574&gt;=11,Fixo/30*GI$4+(EC574+EE574-10)*Crechee/30*GI$4,0),IF(C571=2,IF(ED571+ED572+ED573+ED574+EF571+EF572+EF573+EF574=1,Cadeirante/30*GI$4,IF(ED571+ED572+ED573+ED574+EF571+EF572+EF573+EF574=2,Fixo/30*GI$4,IF(ED571+ED572+ED573+ED574+EF571+EF572+EF573+EF574&gt;2,Fixo/30*GI$4+(ED571+ED572+ED573+ED574+EF571+EF572+EF573+EF574-2)*Cadeirante/30*GI$4)))+(EC571+EC572+EC573+EE571+EE572+EE573)*Percapita/30*GI$4+(EC574+EE574)*Crechee/30*GI$4,IF(C571=1,IF(EC571+EC572+EC573+ED571+ED572+ED573+EE571+EE572+EE573+EF571+EF572+EF573&lt;=15,(EC571+EC572+EC573+EE571+EE572+EE573)*Percapita/30*GI$4,IF(EC571+EC572+EC573+ED571+ED572+ED573+EE571+EE572+EE573+EF571+EF572+EF573&gt;=16,Fixo/30*GI$4+(EC571+EC572+EC573+ED571+ED572+ED573+EE571+EE572+EE573+EF571+EF572-16)*Percapita/30*GI$4))))))</f>
        <v>0</v>
      </c>
      <c r="GJ571" s="177">
        <f>IF(C571=4,SUM(EG571+EG572+EG573+EI571+EI572+EI573)*Percapita/30*GJ$4+(EH571+EH572+EH573+EJ571+EJ572+EJ573)*Cadeirante/30*GJ$4,IF(C571=3,IF(EG574+EI574=10,Fixo/30*GJ$4+(EG571+EG572+EG573+EI571+EI572+EI573)*Percapita/30*GJ$4+(EH574+EJ574)*Cadeirante/30*GJ$4,IF(EG574+EI574&lt;=9,(EG574+EI574)*Crechee/30*GJ$4)+(EH574+EJ574)*Cadeirante/30*GJ$4+(EG571+EG572+EG573+EI571+EI572+EI573)*Percapita/30*GJ$4)+IF(EG574+EI574&gt;=11,Fixo/30*GJ$4+(EG574+EI574-10)*Crechee/30*GJ$4,0),IF(C571=2,IF(EH571+EH572+EH573+EH574+EJ571+EJ572+EJ573+EJ574=1,Cadeirante/30*GJ$4,IF(EH571+EH572+EH573+EH574+EJ571+EJ572+EJ573+EJ574=2,Fixo/30*GJ$4,IF(EH571+EH572+EH573+EH574+EJ571+EJ572+EJ573+EJ574&gt;2,Fixo/30*GJ$4+(EH571+EH572+EH573+EH574+EJ571+EJ572+EJ573+EJ574-2)*Cadeirante/30*GJ$4)))+(EG571+EG572+EG573+EI571+EI572+EI573)*Percapita/30*GJ$4+(EG574+EI574)*Crechee/30*GJ$4,IF(C571=1,IF(EG571+EG572+EG573+EH571+EH572+EH573+EI571+EI572+EI573+EJ571+EJ572+EJ573&lt;=15,(EG571+EG572+EG573+EI571+EI572+EI573)*Percapita/30*GJ$4,IF(EG571+EG572+EG573+EH571+EH572+EH573+EI571+EI572+EI573+EJ571+EJ572+EJ573&gt;=16,Fixo/30*GJ$4+(EG571+EG572+EG573+EH571+EH572+EH573+EI571+EI572+EI573+EJ571+EJ572-16)*Percapita/30*GJ$4))))))</f>
        <v>0</v>
      </c>
      <c r="GK571" s="178"/>
      <c r="GL571" s="103">
        <f t="shared" si="608"/>
        <v>0</v>
      </c>
      <c r="GM571" s="124"/>
      <c r="GN571" s="104">
        <f>SUMIF(V571:V574,"&lt;0")*Cadeirante/30*GN$4+SUMIF(X571:X574,"&lt;0")*Cadeirante/30*GN$4</f>
        <v>0</v>
      </c>
      <c r="GO571" s="104">
        <f>SUMIF(Z571:Z574,"&lt;0")*Cadeirante/30*GO$4+SUMIF(AB571:AB574,"&lt;0")*Cadeirante/30*GO$4</f>
        <v>0</v>
      </c>
      <c r="GP571" s="104">
        <f>SUMIF(AD571:AD574,"&lt;0")*Cadeirante/30*GP$4+SUMIF(AF571:AF574,"&lt;0")*Cadeirante/30*GP$4</f>
        <v>0</v>
      </c>
      <c r="GQ571" s="104">
        <f>SUMIF(AH571:AH574,"&lt;0")*Cadeirante/30*GQ$4+SUMIF(AJ571:AJ574,"&lt;0")*Cadeirante/30*GQ$4</f>
        <v>0</v>
      </c>
      <c r="GR571" s="104">
        <f>SUMIF(AL571:AL574,"&lt;0")*Cadeirante/30*GR$4+SUMIF(AN571:AN574,"&lt;0")*Cadeirante/30*GR$4</f>
        <v>0</v>
      </c>
      <c r="GS571" s="104">
        <f>SUMIF(AP571:AP574,"&lt;0")*Cadeirante/30*GS$4+SUMIF(AR571:AR574,"&lt;0")*Cadeirante/30*GS$4</f>
        <v>0</v>
      </c>
      <c r="GT571" s="104">
        <f>SUMIF(AT571:AT574,"&lt;0")*Cadeirante/30*GT$4+SUMIF(AV571:AV574,"&lt;0")*Cadeirante/30*GT$4</f>
        <v>0</v>
      </c>
      <c r="GU571" s="104">
        <f>SUMIF(AX571:AX574,"&lt;0")*Cadeirante/30*GU$4+SUMIF(AZ571:AZ574,"&lt;0")*Cadeirante/30*GU$4</f>
        <v>0</v>
      </c>
      <c r="GV571" s="104">
        <f>SUMIF(BB571:BB574,"&lt;0")*Cadeirante/30*GV$4+SUMIF(BD571:BD574,"&lt;0")*Cadeirante/30*GV$4</f>
        <v>0</v>
      </c>
      <c r="GW571" s="104">
        <f>SUMIF(BF571:BF574,"&lt;0")*Cadeirante/30*GW$4+SUMIF(BH571:BH574,"&lt;0")*Cadeirante/30*GW$4</f>
        <v>0</v>
      </c>
      <c r="GX571" s="104">
        <f>SUMIF(BJ571:BJ574,"&lt;0")*Cadeirante/30*GX$4+SUMIF(BL571:BL574,"&lt;0")*Cadeirante/30*GX$4</f>
        <v>0</v>
      </c>
      <c r="GY571" s="104">
        <f>SUMIF(BN571:BN574,"&lt;0")*Cadeirante/30*GY$4+SUMIF(BP571:BP574,"&lt;0")*Cadeirante/30*GY$4</f>
        <v>0</v>
      </c>
      <c r="GZ571" s="104">
        <f>SUMIF(BR571:BR574,"&lt;0")*Cadeirante/30*GZ$4+SUMIF(BT571:BT574,"&lt;0")*Cadeirante/30*GZ$4</f>
        <v>0</v>
      </c>
      <c r="HA571" s="104">
        <f>SUMIF(BV571:BV574,"&lt;0")*Cadeirante/30*HA$4+SUMIF(BX571:BX574,"&lt;0")*Cadeirante/30*HA$4</f>
        <v>0</v>
      </c>
      <c r="HB571" s="104">
        <f>SUMIF(BZ571:BZ574,"&lt;0")*Cadeirante/30*HB$4+SUMIF(CB571:CB574,"&lt;0")*Cadeirante/30*HB$4</f>
        <v>0</v>
      </c>
      <c r="HC571" s="104">
        <f>SUMIF(CD571:CD574,"&lt;0")*Cadeirante/30*HC$4+SUMIF(CF571:CF574,"&lt;0")*Cadeirante/30*HC$4</f>
        <v>0</v>
      </c>
      <c r="HD571" s="104">
        <f>SUMIF(CH571:CH574,"&lt;0")*Cadeirante/30*HD$4+SUMIF(CJ571:CJ574,"&lt;0")*Cadeirante/30*HD$4</f>
        <v>0</v>
      </c>
      <c r="HE571" s="104">
        <f>SUMIF(CL571:CL574,"&lt;0")*Cadeirante/30*HE$4+SUMIF(CN571:CN574,"&lt;0")*Cadeirante/30*HE$4</f>
        <v>0</v>
      </c>
      <c r="HF571" s="104">
        <f>SUMIF(CP571:CP574,"&lt;0")*Cadeirante/30*HF$4+SUMIF(CR571:CR574,"&lt;0")*Cadeirante/30*HF$4</f>
        <v>0</v>
      </c>
      <c r="HG571" s="104">
        <f>SUMIF(CT571:CT574,"&lt;0")*Cadeirante/30*HG$4+SUMIF(CV571:CV574,"&lt;0")*Cadeirante/30*HG$4</f>
        <v>0</v>
      </c>
      <c r="HH571" s="104">
        <f>SUMIF(CX571:CX574,"&lt;0")*Cadeirante/30*HH$4+SUMIF(CZ571:CZ574,"&lt;0")*Cadeirante/30*HH$4</f>
        <v>0</v>
      </c>
      <c r="HI571" s="104">
        <f>SUMIF(DB571:DB574,"&lt;0")*Cadeirante/30*HI$4+SUMIF(DD571:DD574,"&lt;0")*Cadeirante/30*HI$4</f>
        <v>0</v>
      </c>
      <c r="HJ571" s="104">
        <f>SUMIF(DF571:DF574,"&lt;0")*Cadeirante/30*HJ$4+SUMIF(DH571:DH574,"&lt;0")*Cadeirante/30*HJ$4</f>
        <v>0</v>
      </c>
      <c r="HK571" s="104">
        <f>SUMIF(DJ571:DJ574,"&lt;0")*Cadeirante/30*HK$4+SUMIF(DL571:DL574,"&lt;0")*Cadeirante/30*HK$4</f>
        <v>0</v>
      </c>
      <c r="HL571" s="104">
        <f>SUMIF(DN571:DN574,"&lt;0")*Cadeirante/30*HL$4+SUMIF(DP571:DP574,"&lt;0")*Cadeirante/30*HL$4</f>
        <v>0</v>
      </c>
      <c r="HM571" s="104">
        <f>SUMIF(DR571:DR574,"&lt;0")*Cadeirante/30*HM$4+SUMIF(DT571:DT574,"&lt;0")*Cadeirante/30*HM$4</f>
        <v>0</v>
      </c>
      <c r="HN571" s="104">
        <f>SUMIF(DV571:DV574,"&lt;0")*Cadeirante/30*HN$4+SUMIF(DX571:DX574,"&lt;0")*Cadeirante/30*HN$4</f>
        <v>0</v>
      </c>
      <c r="HO571" s="104">
        <f>SUMIF(DZ571:DZ574,"&lt;0")*Cadeirante/30*HO$4+SUMIF(EB571:EB574,"&lt;0")*Cadeirante/30*HO$4</f>
        <v>0</v>
      </c>
      <c r="HP571" s="104">
        <f>SUMIF(ED571:ED574,"&lt;0")*Cadeirante/30*HP$4+SUMIF(EF571:EF574,"&lt;0")*Cadeirante/30*HP$4</f>
        <v>0</v>
      </c>
      <c r="HQ571" s="64"/>
      <c r="HR571" s="64"/>
      <c r="HS571" s="64"/>
      <c r="HT571" s="64"/>
      <c r="HU571" s="64"/>
      <c r="HV571" s="64"/>
      <c r="HW571" s="176">
        <v>17629.309999999998</v>
      </c>
      <c r="HX571" s="64"/>
      <c r="HY571" s="280">
        <f>IF(ISTEXT(EM571), VALUE(EM571), EM571)</f>
        <v>847.50599999999997</v>
      </c>
      <c r="HZ571" s="280">
        <f>IF(ISTEXT(EN571), VALUE(EN571), EN571)</f>
        <v>0</v>
      </c>
      <c r="IA571" s="280">
        <f>IF(ISTEXT(EO571), VALUE(EO571), EO571)</f>
        <v>0</v>
      </c>
      <c r="IB571" s="64" t="b">
        <f>HW571=FE571</f>
        <v>0</v>
      </c>
      <c r="IC571" s="64"/>
    </row>
    <row r="572" spans="1:237" s="106" customFormat="1" ht="22.5" customHeight="1" x14ac:dyDescent="0.25">
      <c r="A572" s="368" t="s">
        <v>3710</v>
      </c>
      <c r="B572" s="369" t="s">
        <v>3711</v>
      </c>
      <c r="C572" s="370" t="s">
        <v>3233</v>
      </c>
      <c r="D572" s="371" t="s">
        <v>3707</v>
      </c>
      <c r="E572" s="371" t="s">
        <v>3712</v>
      </c>
      <c r="F572" s="372" t="s">
        <v>3224</v>
      </c>
      <c r="G572" s="372" t="s">
        <v>3225</v>
      </c>
      <c r="H572" s="373" t="s">
        <v>1827</v>
      </c>
      <c r="I572" s="374" t="s">
        <v>3713</v>
      </c>
      <c r="J572" s="421" t="s">
        <v>3231</v>
      </c>
      <c r="K572" s="421" t="s">
        <v>3234</v>
      </c>
      <c r="L572" s="329">
        <f>CONTINUA!BV572</f>
        <v>48</v>
      </c>
      <c r="M572" s="329">
        <f>CONTINUA!BW572</f>
        <v>0</v>
      </c>
      <c r="N572" s="895"/>
      <c r="O572" s="896" t="s">
        <v>4050</v>
      </c>
      <c r="P572" s="897" t="s">
        <v>206</v>
      </c>
      <c r="Q572" s="400">
        <v>51</v>
      </c>
      <c r="R572" s="401"/>
      <c r="S572" s="400">
        <v>2</v>
      </c>
      <c r="T572" s="401"/>
      <c r="U572" s="400"/>
      <c r="V572" s="401"/>
      <c r="W572" s="400"/>
      <c r="X572" s="401"/>
      <c r="Y572" s="400"/>
      <c r="Z572" s="401"/>
      <c r="AA572" s="400"/>
      <c r="AB572" s="401"/>
      <c r="AC572" s="400"/>
      <c r="AD572" s="401"/>
      <c r="AE572" s="400"/>
      <c r="AF572" s="401"/>
      <c r="AG572" s="400"/>
      <c r="AH572" s="401"/>
      <c r="AI572" s="400"/>
      <c r="AJ572" s="401"/>
      <c r="AK572" s="400"/>
      <c r="AL572" s="401"/>
      <c r="AM572" s="400"/>
      <c r="AN572" s="401"/>
      <c r="AO572" s="400"/>
      <c r="AP572" s="401"/>
      <c r="AQ572" s="400"/>
      <c r="AR572" s="401"/>
      <c r="AS572" s="400"/>
      <c r="AT572" s="401"/>
      <c r="AU572" s="400"/>
      <c r="AV572" s="401"/>
      <c r="AW572" s="400"/>
      <c r="AX572" s="401"/>
      <c r="AY572" s="400"/>
      <c r="AZ572" s="401"/>
      <c r="BA572" s="400"/>
      <c r="BB572" s="401"/>
      <c r="BC572" s="400"/>
      <c r="BD572" s="401"/>
      <c r="BE572" s="400"/>
      <c r="BF572" s="401"/>
      <c r="BG572" s="400"/>
      <c r="BH572" s="401"/>
      <c r="BI572" s="400"/>
      <c r="BJ572" s="401"/>
      <c r="BK572" s="400"/>
      <c r="BL572" s="401"/>
      <c r="BM572" s="400"/>
      <c r="BN572" s="401"/>
      <c r="BO572" s="400"/>
      <c r="BP572" s="401"/>
      <c r="BQ572" s="400"/>
      <c r="BR572" s="401"/>
      <c r="BS572" s="400"/>
      <c r="BT572" s="401"/>
      <c r="BU572" s="400"/>
      <c r="BV572" s="401"/>
      <c r="BW572" s="400"/>
      <c r="BX572" s="401"/>
      <c r="BY572" s="400"/>
      <c r="BZ572" s="401"/>
      <c r="CA572" s="400"/>
      <c r="CB572" s="401"/>
      <c r="CC572" s="400"/>
      <c r="CD572" s="401"/>
      <c r="CE572" s="400"/>
      <c r="CF572" s="401"/>
      <c r="CG572" s="400"/>
      <c r="CH572" s="401"/>
      <c r="CI572" s="400"/>
      <c r="CJ572" s="401"/>
      <c r="CK572" s="400"/>
      <c r="CL572" s="401"/>
      <c r="CM572" s="400"/>
      <c r="CN572" s="401"/>
      <c r="CO572" s="400"/>
      <c r="CP572" s="401"/>
      <c r="CQ572" s="400"/>
      <c r="CR572" s="401"/>
      <c r="CS572" s="400"/>
      <c r="CT572" s="401"/>
      <c r="CU572" s="400"/>
      <c r="CV572" s="401"/>
      <c r="CW572" s="400"/>
      <c r="CX572" s="401"/>
      <c r="CY572" s="400"/>
      <c r="CZ572" s="401"/>
      <c r="DA572" s="400"/>
      <c r="DB572" s="401"/>
      <c r="DC572" s="400"/>
      <c r="DD572" s="401"/>
      <c r="DE572" s="400"/>
      <c r="DF572" s="401"/>
      <c r="DG572" s="400"/>
      <c r="DH572" s="401"/>
      <c r="DI572" s="400"/>
      <c r="DJ572" s="401"/>
      <c r="DK572" s="400"/>
      <c r="DL572" s="401"/>
      <c r="DM572" s="400"/>
      <c r="DN572" s="401"/>
      <c r="DO572" s="400"/>
      <c r="DP572" s="401"/>
      <c r="DQ572" s="400"/>
      <c r="DR572" s="401"/>
      <c r="DS572" s="400"/>
      <c r="DT572" s="401"/>
      <c r="DU572" s="400"/>
      <c r="DV572" s="401"/>
      <c r="DW572" s="400"/>
      <c r="DX572" s="401"/>
      <c r="DY572" s="400"/>
      <c r="DZ572" s="401"/>
      <c r="EA572" s="400"/>
      <c r="EB572" s="401"/>
      <c r="EC572" s="400"/>
      <c r="ED572" s="401"/>
      <c r="EE572" s="400"/>
      <c r="EF572" s="401"/>
      <c r="EG572" s="400"/>
      <c r="EH572" s="401"/>
      <c r="EI572" s="400"/>
      <c r="EJ572" s="447"/>
      <c r="EK572" s="511"/>
      <c r="EL572" s="514"/>
      <c r="EM572" s="448"/>
      <c r="EN572" s="344"/>
      <c r="EO572" s="345"/>
      <c r="EP572" s="171">
        <f t="shared" si="601"/>
        <v>51</v>
      </c>
      <c r="EQ572" s="171">
        <f t="shared" si="602"/>
        <v>0</v>
      </c>
      <c r="ER572" s="171">
        <f t="shared" si="603"/>
        <v>2</v>
      </c>
      <c r="ES572" s="171">
        <f t="shared" si="604"/>
        <v>0</v>
      </c>
      <c r="ET572" s="171">
        <f t="shared" si="605"/>
        <v>0</v>
      </c>
      <c r="EU572" s="171">
        <f t="shared" si="606"/>
        <v>0</v>
      </c>
      <c r="EV572" s="172">
        <f t="shared" si="607"/>
        <v>53</v>
      </c>
      <c r="EW572" s="173"/>
      <c r="EX572" s="248">
        <f t="shared" si="654"/>
        <v>0</v>
      </c>
      <c r="EY572" s="174">
        <f>(L572*regular)+(M572*Cadeirantee)</f>
        <v>462.72</v>
      </c>
      <c r="EZ572" s="249">
        <f>SUMIF(FG572:GJ572,"&gt;0")</f>
        <v>0</v>
      </c>
      <c r="FA572" s="249">
        <f>SUMIF(FG572:GJ572,"&lt;0")+SUMIF(GN572:HP572,"&lt;0")</f>
        <v>0</v>
      </c>
      <c r="FB572" s="174">
        <v>0</v>
      </c>
      <c r="FC572" s="126">
        <f>N572*km*'VALORES TABELA'!$B$13</f>
        <v>0</v>
      </c>
      <c r="FD572" s="250">
        <f t="shared" ref="FD572:FD575" si="655">GL572</f>
        <v>0</v>
      </c>
      <c r="FE572" s="105"/>
      <c r="FF572" s="119"/>
      <c r="FG572" s="119"/>
      <c r="FH572" s="119"/>
      <c r="FI572" s="119"/>
      <c r="FJ572" s="119"/>
      <c r="FK572" s="119"/>
      <c r="FL572" s="119"/>
      <c r="FM572" s="119"/>
      <c r="FN572" s="119"/>
      <c r="FO572" s="119"/>
      <c r="FP572" s="119"/>
      <c r="FQ572" s="119"/>
      <c r="FR572" s="119"/>
      <c r="FS572" s="119"/>
      <c r="FT572" s="119"/>
      <c r="FU572" s="119"/>
      <c r="FV572" s="119"/>
      <c r="FW572" s="119"/>
      <c r="FX572" s="119"/>
      <c r="FY572" s="119"/>
      <c r="FZ572" s="119"/>
      <c r="GA572" s="119"/>
      <c r="GB572" s="119"/>
      <c r="GC572" s="119"/>
      <c r="GD572" s="119"/>
      <c r="GE572" s="119"/>
      <c r="GF572" s="119"/>
      <c r="GG572" s="119"/>
      <c r="GH572" s="119"/>
      <c r="GI572" s="119"/>
      <c r="GJ572" s="119"/>
      <c r="GK572" s="251"/>
      <c r="GL572" s="103">
        <f t="shared" si="608"/>
        <v>0</v>
      </c>
      <c r="GM572" s="124"/>
      <c r="GN572" s="104"/>
      <c r="GO572" s="104"/>
      <c r="GP572" s="104"/>
      <c r="GQ572" s="104"/>
      <c r="GR572" s="104"/>
      <c r="GS572" s="104"/>
      <c r="GT572" s="104"/>
      <c r="GU572" s="104"/>
      <c r="GV572" s="104"/>
      <c r="GW572" s="104"/>
      <c r="GX572" s="104"/>
      <c r="GY572" s="104"/>
      <c r="GZ572" s="104"/>
      <c r="HA572" s="104"/>
      <c r="HB572" s="104"/>
      <c r="HC572" s="104"/>
      <c r="HD572" s="104"/>
      <c r="HE572" s="104"/>
      <c r="HF572" s="104"/>
      <c r="HG572" s="104"/>
      <c r="HH572" s="104"/>
      <c r="HI572" s="104"/>
      <c r="HJ572" s="104"/>
      <c r="HK572" s="104"/>
      <c r="HL572" s="104"/>
      <c r="HM572" s="104"/>
      <c r="HN572" s="104"/>
      <c r="HO572" s="104"/>
      <c r="HP572" s="104"/>
      <c r="HQ572" s="64"/>
      <c r="HR572" s="64"/>
      <c r="HS572" s="64"/>
      <c r="HT572" s="64"/>
      <c r="HU572" s="64"/>
      <c r="HV572" s="64"/>
      <c r="HW572" s="105"/>
      <c r="HX572" s="64"/>
      <c r="HY572" s="280">
        <f t="shared" ref="HY572:HY575" si="656">IF(ISTEXT(EM572), VALUE(EM572), EM572)</f>
        <v>0</v>
      </c>
      <c r="HZ572" s="280">
        <f t="shared" ref="HZ572:HZ575" si="657">IF(ISTEXT(EN572), VALUE(EN572), EN572)</f>
        <v>0</v>
      </c>
      <c r="IA572" s="280">
        <f t="shared" ref="IA572:IA575" si="658">IF(ISTEXT(EO572), VALUE(EO572), EO572)</f>
        <v>0</v>
      </c>
      <c r="IB572" s="64"/>
      <c r="IC572" s="64"/>
    </row>
    <row r="573" spans="1:237" s="106" customFormat="1" ht="22.5" customHeight="1" x14ac:dyDescent="0.25">
      <c r="A573" s="368" t="s">
        <v>3710</v>
      </c>
      <c r="B573" s="369" t="s">
        <v>3711</v>
      </c>
      <c r="C573" s="375" t="s">
        <v>3233</v>
      </c>
      <c r="D573" s="371" t="s">
        <v>3707</v>
      </c>
      <c r="E573" s="371" t="s">
        <v>3712</v>
      </c>
      <c r="F573" s="376" t="s">
        <v>3224</v>
      </c>
      <c r="G573" s="376" t="s">
        <v>3225</v>
      </c>
      <c r="H573" s="373" t="s">
        <v>1827</v>
      </c>
      <c r="I573" s="374" t="s">
        <v>3713</v>
      </c>
      <c r="J573" s="421" t="s">
        <v>3231</v>
      </c>
      <c r="K573" s="422" t="s">
        <v>3235</v>
      </c>
      <c r="L573" s="329">
        <f>CONTINUA!BV573</f>
        <v>0</v>
      </c>
      <c r="M573" s="329">
        <f>CONTINUA!BW573</f>
        <v>0</v>
      </c>
      <c r="N573" s="895"/>
      <c r="O573" s="896" t="s">
        <v>4050</v>
      </c>
      <c r="P573" s="897" t="s">
        <v>206</v>
      </c>
      <c r="Q573" s="400"/>
      <c r="R573" s="401"/>
      <c r="S573" s="400"/>
      <c r="T573" s="401"/>
      <c r="U573" s="400"/>
      <c r="V573" s="401"/>
      <c r="W573" s="400"/>
      <c r="X573" s="401"/>
      <c r="Y573" s="400"/>
      <c r="Z573" s="401"/>
      <c r="AA573" s="400"/>
      <c r="AB573" s="401"/>
      <c r="AC573" s="400"/>
      <c r="AD573" s="401"/>
      <c r="AE573" s="400"/>
      <c r="AF573" s="401"/>
      <c r="AG573" s="400"/>
      <c r="AH573" s="401"/>
      <c r="AI573" s="400"/>
      <c r="AJ573" s="401"/>
      <c r="AK573" s="400"/>
      <c r="AL573" s="401"/>
      <c r="AM573" s="400"/>
      <c r="AN573" s="401"/>
      <c r="AO573" s="400"/>
      <c r="AP573" s="401"/>
      <c r="AQ573" s="400"/>
      <c r="AR573" s="401"/>
      <c r="AS573" s="400"/>
      <c r="AT573" s="401"/>
      <c r="AU573" s="400"/>
      <c r="AV573" s="401"/>
      <c r="AW573" s="400"/>
      <c r="AX573" s="401"/>
      <c r="AY573" s="400"/>
      <c r="AZ573" s="401"/>
      <c r="BA573" s="400"/>
      <c r="BB573" s="401"/>
      <c r="BC573" s="400"/>
      <c r="BD573" s="401"/>
      <c r="BE573" s="400"/>
      <c r="BF573" s="401"/>
      <c r="BG573" s="400"/>
      <c r="BH573" s="401"/>
      <c r="BI573" s="400"/>
      <c r="BJ573" s="401"/>
      <c r="BK573" s="400"/>
      <c r="BL573" s="401"/>
      <c r="BM573" s="400"/>
      <c r="BN573" s="401"/>
      <c r="BO573" s="400"/>
      <c r="BP573" s="401"/>
      <c r="BQ573" s="400"/>
      <c r="BR573" s="401"/>
      <c r="BS573" s="400"/>
      <c r="BT573" s="401"/>
      <c r="BU573" s="400"/>
      <c r="BV573" s="401"/>
      <c r="BW573" s="400"/>
      <c r="BX573" s="401"/>
      <c r="BY573" s="400"/>
      <c r="BZ573" s="401"/>
      <c r="CA573" s="400"/>
      <c r="CB573" s="401"/>
      <c r="CC573" s="400"/>
      <c r="CD573" s="401"/>
      <c r="CE573" s="400"/>
      <c r="CF573" s="401"/>
      <c r="CG573" s="400"/>
      <c r="CH573" s="401"/>
      <c r="CI573" s="400"/>
      <c r="CJ573" s="401"/>
      <c r="CK573" s="400"/>
      <c r="CL573" s="401"/>
      <c r="CM573" s="400"/>
      <c r="CN573" s="401"/>
      <c r="CO573" s="400"/>
      <c r="CP573" s="401"/>
      <c r="CQ573" s="400"/>
      <c r="CR573" s="401"/>
      <c r="CS573" s="400"/>
      <c r="CT573" s="401"/>
      <c r="CU573" s="400"/>
      <c r="CV573" s="401"/>
      <c r="CW573" s="400"/>
      <c r="CX573" s="401"/>
      <c r="CY573" s="400"/>
      <c r="CZ573" s="401"/>
      <c r="DA573" s="400"/>
      <c r="DB573" s="401"/>
      <c r="DC573" s="400"/>
      <c r="DD573" s="401"/>
      <c r="DE573" s="400"/>
      <c r="DF573" s="401"/>
      <c r="DG573" s="400"/>
      <c r="DH573" s="401"/>
      <c r="DI573" s="400"/>
      <c r="DJ573" s="401"/>
      <c r="DK573" s="400"/>
      <c r="DL573" s="401"/>
      <c r="DM573" s="400"/>
      <c r="DN573" s="401"/>
      <c r="DO573" s="400"/>
      <c r="DP573" s="401"/>
      <c r="DQ573" s="400"/>
      <c r="DR573" s="401"/>
      <c r="DS573" s="400"/>
      <c r="DT573" s="401"/>
      <c r="DU573" s="400"/>
      <c r="DV573" s="401"/>
      <c r="DW573" s="400"/>
      <c r="DX573" s="401"/>
      <c r="DY573" s="400"/>
      <c r="DZ573" s="401"/>
      <c r="EA573" s="400"/>
      <c r="EB573" s="401"/>
      <c r="EC573" s="400"/>
      <c r="ED573" s="401"/>
      <c r="EE573" s="400"/>
      <c r="EF573" s="401"/>
      <c r="EG573" s="400"/>
      <c r="EH573" s="401"/>
      <c r="EI573" s="400"/>
      <c r="EJ573" s="447"/>
      <c r="EK573" s="511"/>
      <c r="EL573" s="514"/>
      <c r="EM573" s="448"/>
      <c r="EN573" s="344"/>
      <c r="EO573" s="345"/>
      <c r="EP573" s="171">
        <f t="shared" si="601"/>
        <v>0</v>
      </c>
      <c r="EQ573" s="171">
        <f t="shared" si="602"/>
        <v>0</v>
      </c>
      <c r="ER573" s="171">
        <f t="shared" si="603"/>
        <v>0</v>
      </c>
      <c r="ES573" s="171">
        <f t="shared" si="604"/>
        <v>0</v>
      </c>
      <c r="ET573" s="171">
        <f t="shared" si="605"/>
        <v>0</v>
      </c>
      <c r="EU573" s="171">
        <f t="shared" si="606"/>
        <v>0</v>
      </c>
      <c r="EV573" s="172">
        <f t="shared" si="607"/>
        <v>0</v>
      </c>
      <c r="EW573" s="125"/>
      <c r="EX573" s="248">
        <f t="shared" si="654"/>
        <v>0</v>
      </c>
      <c r="EY573" s="174">
        <f>(L573*regular)+(M573*Cadeirantee)</f>
        <v>0</v>
      </c>
      <c r="EZ573" s="249">
        <f>SUMIF(FG573:GJ573,"&gt;0")</f>
        <v>0</v>
      </c>
      <c r="FA573" s="249">
        <f>SUMIF(FG573:GJ573,"&lt;0")+SUMIF(GN573:HP573,"&lt;0")</f>
        <v>0</v>
      </c>
      <c r="FB573" s="174">
        <v>0</v>
      </c>
      <c r="FC573" s="126">
        <f>N573*km*'VALORES TABELA'!$B$13</f>
        <v>0</v>
      </c>
      <c r="FD573" s="250">
        <f t="shared" si="655"/>
        <v>0</v>
      </c>
      <c r="FE573" s="105"/>
      <c r="FF573" s="108"/>
      <c r="FG573" s="108"/>
      <c r="FH573" s="108"/>
      <c r="FI573" s="108"/>
      <c r="FJ573" s="108"/>
      <c r="FK573" s="108"/>
      <c r="FL573" s="108"/>
      <c r="FM573" s="108"/>
      <c r="FN573" s="108"/>
      <c r="FO573" s="108"/>
      <c r="FP573" s="108"/>
      <c r="FQ573" s="108"/>
      <c r="FR573" s="108"/>
      <c r="FS573" s="108"/>
      <c r="FT573" s="108"/>
      <c r="FU573" s="108"/>
      <c r="FV573" s="108"/>
      <c r="FW573" s="108"/>
      <c r="FX573" s="108"/>
      <c r="FY573" s="108"/>
      <c r="FZ573" s="108"/>
      <c r="GA573" s="108"/>
      <c r="GB573" s="108"/>
      <c r="GC573" s="108"/>
      <c r="GD573" s="108"/>
      <c r="GE573" s="108"/>
      <c r="GF573" s="108"/>
      <c r="GG573" s="108"/>
      <c r="GH573" s="108"/>
      <c r="GI573" s="108"/>
      <c r="GJ573" s="108"/>
      <c r="GK573" s="251"/>
      <c r="GL573" s="103">
        <f t="shared" si="608"/>
        <v>0</v>
      </c>
      <c r="GM573" s="124"/>
      <c r="GN573" s="104"/>
      <c r="GO573" s="104"/>
      <c r="GP573" s="104"/>
      <c r="GQ573" s="104"/>
      <c r="GR573" s="104"/>
      <c r="GS573" s="104"/>
      <c r="GT573" s="104"/>
      <c r="GU573" s="104"/>
      <c r="GV573" s="104"/>
      <c r="GW573" s="104"/>
      <c r="GX573" s="104"/>
      <c r="GY573" s="104"/>
      <c r="GZ573" s="104"/>
      <c r="HA573" s="104"/>
      <c r="HB573" s="104"/>
      <c r="HC573" s="104"/>
      <c r="HD573" s="104"/>
      <c r="HE573" s="104"/>
      <c r="HF573" s="104"/>
      <c r="HG573" s="104"/>
      <c r="HH573" s="104"/>
      <c r="HI573" s="104"/>
      <c r="HJ573" s="104"/>
      <c r="HK573" s="104"/>
      <c r="HL573" s="104"/>
      <c r="HM573" s="104"/>
      <c r="HN573" s="104"/>
      <c r="HO573" s="104"/>
      <c r="HP573" s="104"/>
      <c r="HQ573" s="64"/>
      <c r="HR573" s="64"/>
      <c r="HS573" s="64"/>
      <c r="HT573" s="64"/>
      <c r="HU573" s="64"/>
      <c r="HV573" s="64"/>
      <c r="HW573" s="105"/>
      <c r="HX573" s="64"/>
      <c r="HY573" s="280">
        <f t="shared" si="656"/>
        <v>0</v>
      </c>
      <c r="HZ573" s="280">
        <f t="shared" si="657"/>
        <v>0</v>
      </c>
      <c r="IA573" s="280">
        <f t="shared" si="658"/>
        <v>0</v>
      </c>
      <c r="IB573" s="64"/>
      <c r="IC573" s="64"/>
    </row>
    <row r="574" spans="1:237" s="106" customFormat="1" ht="22.5" customHeight="1" x14ac:dyDescent="0.25">
      <c r="A574" s="368" t="s">
        <v>3710</v>
      </c>
      <c r="B574" s="369" t="s">
        <v>3711</v>
      </c>
      <c r="C574" s="375" t="s">
        <v>3233</v>
      </c>
      <c r="D574" s="371" t="s">
        <v>3707</v>
      </c>
      <c r="E574" s="371" t="s">
        <v>3712</v>
      </c>
      <c r="F574" s="376" t="s">
        <v>3224</v>
      </c>
      <c r="G574" s="376" t="s">
        <v>3225</v>
      </c>
      <c r="H574" s="373" t="s">
        <v>1827</v>
      </c>
      <c r="I574" s="374" t="s">
        <v>3713</v>
      </c>
      <c r="J574" s="421" t="s">
        <v>3231</v>
      </c>
      <c r="K574" s="423" t="s">
        <v>3236</v>
      </c>
      <c r="L574" s="329">
        <f>CONTINUA!BV574</f>
        <v>0</v>
      </c>
      <c r="M574" s="329">
        <f>CONTINUA!BW574</f>
        <v>0</v>
      </c>
      <c r="N574" s="895"/>
      <c r="O574" s="896" t="s">
        <v>4050</v>
      </c>
      <c r="P574" s="897" t="s">
        <v>206</v>
      </c>
      <c r="Q574" s="400"/>
      <c r="R574" s="401"/>
      <c r="S574" s="400"/>
      <c r="T574" s="401"/>
      <c r="U574" s="400"/>
      <c r="V574" s="401"/>
      <c r="W574" s="400"/>
      <c r="X574" s="401"/>
      <c r="Y574" s="400"/>
      <c r="Z574" s="401"/>
      <c r="AA574" s="400"/>
      <c r="AB574" s="401"/>
      <c r="AC574" s="400"/>
      <c r="AD574" s="401"/>
      <c r="AE574" s="400"/>
      <c r="AF574" s="401"/>
      <c r="AG574" s="400"/>
      <c r="AH574" s="401"/>
      <c r="AI574" s="400"/>
      <c r="AJ574" s="401"/>
      <c r="AK574" s="400"/>
      <c r="AL574" s="401"/>
      <c r="AM574" s="400"/>
      <c r="AN574" s="401"/>
      <c r="AO574" s="400"/>
      <c r="AP574" s="401"/>
      <c r="AQ574" s="400"/>
      <c r="AR574" s="401"/>
      <c r="AS574" s="400"/>
      <c r="AT574" s="401"/>
      <c r="AU574" s="400"/>
      <c r="AV574" s="401"/>
      <c r="AW574" s="400"/>
      <c r="AX574" s="401"/>
      <c r="AY574" s="400"/>
      <c r="AZ574" s="401"/>
      <c r="BA574" s="400"/>
      <c r="BB574" s="401"/>
      <c r="BC574" s="400"/>
      <c r="BD574" s="401"/>
      <c r="BE574" s="400"/>
      <c r="BF574" s="401"/>
      <c r="BG574" s="400"/>
      <c r="BH574" s="401"/>
      <c r="BI574" s="400"/>
      <c r="BJ574" s="401"/>
      <c r="BK574" s="400"/>
      <c r="BL574" s="401"/>
      <c r="BM574" s="400"/>
      <c r="BN574" s="401"/>
      <c r="BO574" s="400"/>
      <c r="BP574" s="401"/>
      <c r="BQ574" s="400"/>
      <c r="BR574" s="401"/>
      <c r="BS574" s="400"/>
      <c r="BT574" s="401"/>
      <c r="BU574" s="400"/>
      <c r="BV574" s="401"/>
      <c r="BW574" s="400"/>
      <c r="BX574" s="401"/>
      <c r="BY574" s="400"/>
      <c r="BZ574" s="401"/>
      <c r="CA574" s="400"/>
      <c r="CB574" s="401"/>
      <c r="CC574" s="400"/>
      <c r="CD574" s="401"/>
      <c r="CE574" s="400"/>
      <c r="CF574" s="401"/>
      <c r="CG574" s="400"/>
      <c r="CH574" s="401"/>
      <c r="CI574" s="400"/>
      <c r="CJ574" s="401"/>
      <c r="CK574" s="400"/>
      <c r="CL574" s="401"/>
      <c r="CM574" s="400"/>
      <c r="CN574" s="401"/>
      <c r="CO574" s="400"/>
      <c r="CP574" s="401"/>
      <c r="CQ574" s="400"/>
      <c r="CR574" s="401"/>
      <c r="CS574" s="400"/>
      <c r="CT574" s="401"/>
      <c r="CU574" s="400"/>
      <c r="CV574" s="401"/>
      <c r="CW574" s="400"/>
      <c r="CX574" s="401"/>
      <c r="CY574" s="400"/>
      <c r="CZ574" s="401"/>
      <c r="DA574" s="400"/>
      <c r="DB574" s="401"/>
      <c r="DC574" s="400"/>
      <c r="DD574" s="401"/>
      <c r="DE574" s="400"/>
      <c r="DF574" s="401"/>
      <c r="DG574" s="400"/>
      <c r="DH574" s="401"/>
      <c r="DI574" s="400"/>
      <c r="DJ574" s="401"/>
      <c r="DK574" s="400"/>
      <c r="DL574" s="401"/>
      <c r="DM574" s="400"/>
      <c r="DN574" s="401"/>
      <c r="DO574" s="400"/>
      <c r="DP574" s="401"/>
      <c r="DQ574" s="400"/>
      <c r="DR574" s="401"/>
      <c r="DS574" s="400"/>
      <c r="DT574" s="401"/>
      <c r="DU574" s="400"/>
      <c r="DV574" s="401"/>
      <c r="DW574" s="400"/>
      <c r="DX574" s="401"/>
      <c r="DY574" s="400"/>
      <c r="DZ574" s="401"/>
      <c r="EA574" s="400"/>
      <c r="EB574" s="401"/>
      <c r="EC574" s="400"/>
      <c r="ED574" s="401"/>
      <c r="EE574" s="400"/>
      <c r="EF574" s="401"/>
      <c r="EG574" s="400"/>
      <c r="EH574" s="401"/>
      <c r="EI574" s="400"/>
      <c r="EJ574" s="447"/>
      <c r="EK574" s="511"/>
      <c r="EL574" s="514"/>
      <c r="EM574" s="448"/>
      <c r="EN574" s="344"/>
      <c r="EO574" s="345"/>
      <c r="EP574" s="171">
        <f t="shared" si="601"/>
        <v>0</v>
      </c>
      <c r="EQ574" s="171">
        <f t="shared" si="602"/>
        <v>0</v>
      </c>
      <c r="ER574" s="171">
        <f t="shared" si="603"/>
        <v>0</v>
      </c>
      <c r="ES574" s="171">
        <f t="shared" si="604"/>
        <v>0</v>
      </c>
      <c r="ET574" s="171">
        <f t="shared" si="605"/>
        <v>0</v>
      </c>
      <c r="EU574" s="171">
        <f t="shared" si="606"/>
        <v>0</v>
      </c>
      <c r="EV574" s="172">
        <f t="shared" si="607"/>
        <v>0</v>
      </c>
      <c r="EW574" s="127"/>
      <c r="EX574" s="248">
        <f t="shared" si="654"/>
        <v>0</v>
      </c>
      <c r="EY574" s="174">
        <f>(L574*regular)+(M574*Cadeirantee)</f>
        <v>0</v>
      </c>
      <c r="EZ574" s="249">
        <f>SUMIF(FG574:GJ574,"&gt;0")</f>
        <v>0</v>
      </c>
      <c r="FA574" s="249">
        <f>SUMIF(FG574:GJ574,"&lt;0")+SUMIF(GN574:HP574,"&lt;0")</f>
        <v>0</v>
      </c>
      <c r="FB574" s="174">
        <v>0</v>
      </c>
      <c r="FC574" s="126">
        <f>N574*km*'VALORES TABELA'!$B$13</f>
        <v>0</v>
      </c>
      <c r="FD574" s="250">
        <f t="shared" si="655"/>
        <v>0</v>
      </c>
      <c r="FE574" s="105"/>
      <c r="FF574" s="118"/>
      <c r="FG574" s="118"/>
      <c r="FH574" s="118"/>
      <c r="FI574" s="118"/>
      <c r="FJ574" s="118"/>
      <c r="FK574" s="118"/>
      <c r="FL574" s="118"/>
      <c r="FM574" s="118"/>
      <c r="FN574" s="118"/>
      <c r="FO574" s="118"/>
      <c r="FP574" s="118"/>
      <c r="FQ574" s="118"/>
      <c r="FR574" s="118"/>
      <c r="FS574" s="118"/>
      <c r="FT574" s="118"/>
      <c r="FU574" s="118"/>
      <c r="FV574" s="118"/>
      <c r="FW574" s="118"/>
      <c r="FX574" s="118"/>
      <c r="FY574" s="118"/>
      <c r="FZ574" s="118"/>
      <c r="GA574" s="118"/>
      <c r="GB574" s="118"/>
      <c r="GC574" s="118"/>
      <c r="GD574" s="118"/>
      <c r="GE574" s="118"/>
      <c r="GF574" s="118"/>
      <c r="GG574" s="118"/>
      <c r="GH574" s="118"/>
      <c r="GI574" s="118"/>
      <c r="GJ574" s="118"/>
      <c r="GK574" s="252"/>
      <c r="GL574" s="103">
        <f t="shared" si="608"/>
        <v>0</v>
      </c>
      <c r="GM574" s="124"/>
      <c r="GN574" s="104"/>
      <c r="GO574" s="104"/>
      <c r="GP574" s="104"/>
      <c r="GQ574" s="104"/>
      <c r="GR574" s="104"/>
      <c r="GS574" s="104"/>
      <c r="GT574" s="104"/>
      <c r="GU574" s="104"/>
      <c r="GV574" s="104"/>
      <c r="GW574" s="104"/>
      <c r="GX574" s="104"/>
      <c r="GY574" s="104"/>
      <c r="GZ574" s="104"/>
      <c r="HA574" s="104"/>
      <c r="HB574" s="104"/>
      <c r="HC574" s="104"/>
      <c r="HD574" s="104"/>
      <c r="HE574" s="104"/>
      <c r="HF574" s="104"/>
      <c r="HG574" s="104"/>
      <c r="HH574" s="104"/>
      <c r="HI574" s="104"/>
      <c r="HJ574" s="104"/>
      <c r="HK574" s="104"/>
      <c r="HL574" s="104"/>
      <c r="HM574" s="104"/>
      <c r="HN574" s="104"/>
      <c r="HO574" s="104"/>
      <c r="HP574" s="104"/>
      <c r="HQ574" s="64"/>
      <c r="HR574" s="65"/>
      <c r="HS574" s="65"/>
      <c r="HT574" s="65"/>
      <c r="HU574" s="65"/>
      <c r="HV574" s="65"/>
      <c r="HW574" s="105"/>
      <c r="HX574" s="65"/>
      <c r="HY574" s="280">
        <f t="shared" si="656"/>
        <v>0</v>
      </c>
      <c r="HZ574" s="280">
        <f t="shared" si="657"/>
        <v>0</v>
      </c>
      <c r="IA574" s="280">
        <f t="shared" si="658"/>
        <v>0</v>
      </c>
      <c r="IB574" s="65"/>
      <c r="IC574" s="65"/>
    </row>
    <row r="575" spans="1:237" s="106" customFormat="1" ht="22.5" customHeight="1" thickBot="1" x14ac:dyDescent="0.3">
      <c r="A575" s="377" t="s">
        <v>3710</v>
      </c>
      <c r="B575" s="378" t="s">
        <v>3711</v>
      </c>
      <c r="C575" s="379" t="s">
        <v>3233</v>
      </c>
      <c r="D575" s="380" t="s">
        <v>3707</v>
      </c>
      <c r="E575" s="380" t="s">
        <v>3712</v>
      </c>
      <c r="F575" s="381" t="s">
        <v>3224</v>
      </c>
      <c r="G575" s="381" t="s">
        <v>3225</v>
      </c>
      <c r="H575" s="382" t="s">
        <v>1827</v>
      </c>
      <c r="I575" s="383" t="s">
        <v>3713</v>
      </c>
      <c r="J575" s="421" t="s">
        <v>3231</v>
      </c>
      <c r="K575" s="424" t="s">
        <v>60</v>
      </c>
      <c r="L575" s="329">
        <f>CONTINUA!BV575</f>
        <v>0</v>
      </c>
      <c r="M575" s="329">
        <f>CONTINUA!BW575</f>
        <v>0</v>
      </c>
      <c r="N575" s="895"/>
      <c r="O575" s="896" t="s">
        <v>4050</v>
      </c>
      <c r="P575" s="897" t="s">
        <v>206</v>
      </c>
      <c r="Q575" s="400"/>
      <c r="R575" s="401"/>
      <c r="S575" s="400"/>
      <c r="T575" s="401"/>
      <c r="U575" s="400"/>
      <c r="V575" s="401"/>
      <c r="W575" s="400"/>
      <c r="X575" s="401"/>
      <c r="Y575" s="400"/>
      <c r="Z575" s="401"/>
      <c r="AA575" s="400"/>
      <c r="AB575" s="401"/>
      <c r="AC575" s="400"/>
      <c r="AD575" s="401"/>
      <c r="AE575" s="400"/>
      <c r="AF575" s="401"/>
      <c r="AG575" s="400"/>
      <c r="AH575" s="401"/>
      <c r="AI575" s="400"/>
      <c r="AJ575" s="401"/>
      <c r="AK575" s="400"/>
      <c r="AL575" s="401"/>
      <c r="AM575" s="400"/>
      <c r="AN575" s="401"/>
      <c r="AO575" s="400"/>
      <c r="AP575" s="401"/>
      <c r="AQ575" s="400"/>
      <c r="AR575" s="401"/>
      <c r="AS575" s="400"/>
      <c r="AT575" s="401"/>
      <c r="AU575" s="400"/>
      <c r="AV575" s="401"/>
      <c r="AW575" s="400"/>
      <c r="AX575" s="401"/>
      <c r="AY575" s="400"/>
      <c r="AZ575" s="401"/>
      <c r="BA575" s="400"/>
      <c r="BB575" s="401"/>
      <c r="BC575" s="400"/>
      <c r="BD575" s="401"/>
      <c r="BE575" s="400"/>
      <c r="BF575" s="401"/>
      <c r="BG575" s="400"/>
      <c r="BH575" s="401"/>
      <c r="BI575" s="400"/>
      <c r="BJ575" s="401"/>
      <c r="BK575" s="400"/>
      <c r="BL575" s="401"/>
      <c r="BM575" s="400"/>
      <c r="BN575" s="401"/>
      <c r="BO575" s="400"/>
      <c r="BP575" s="401"/>
      <c r="BQ575" s="400"/>
      <c r="BR575" s="401"/>
      <c r="BS575" s="400"/>
      <c r="BT575" s="401"/>
      <c r="BU575" s="400"/>
      <c r="BV575" s="401"/>
      <c r="BW575" s="400"/>
      <c r="BX575" s="401"/>
      <c r="BY575" s="400"/>
      <c r="BZ575" s="401"/>
      <c r="CA575" s="400"/>
      <c r="CB575" s="401"/>
      <c r="CC575" s="400"/>
      <c r="CD575" s="401"/>
      <c r="CE575" s="400"/>
      <c r="CF575" s="401"/>
      <c r="CG575" s="400"/>
      <c r="CH575" s="401"/>
      <c r="CI575" s="400"/>
      <c r="CJ575" s="401"/>
      <c r="CK575" s="400"/>
      <c r="CL575" s="401"/>
      <c r="CM575" s="400"/>
      <c r="CN575" s="401"/>
      <c r="CO575" s="400"/>
      <c r="CP575" s="401"/>
      <c r="CQ575" s="400"/>
      <c r="CR575" s="401"/>
      <c r="CS575" s="400"/>
      <c r="CT575" s="401"/>
      <c r="CU575" s="400"/>
      <c r="CV575" s="401"/>
      <c r="CW575" s="400"/>
      <c r="CX575" s="401"/>
      <c r="CY575" s="400"/>
      <c r="CZ575" s="401"/>
      <c r="DA575" s="400"/>
      <c r="DB575" s="401"/>
      <c r="DC575" s="400"/>
      <c r="DD575" s="401"/>
      <c r="DE575" s="400"/>
      <c r="DF575" s="401"/>
      <c r="DG575" s="400"/>
      <c r="DH575" s="401"/>
      <c r="DI575" s="400"/>
      <c r="DJ575" s="401"/>
      <c r="DK575" s="400"/>
      <c r="DL575" s="401"/>
      <c r="DM575" s="400"/>
      <c r="DN575" s="401"/>
      <c r="DO575" s="400"/>
      <c r="DP575" s="401"/>
      <c r="DQ575" s="400"/>
      <c r="DR575" s="401"/>
      <c r="DS575" s="400"/>
      <c r="DT575" s="401"/>
      <c r="DU575" s="400"/>
      <c r="DV575" s="401"/>
      <c r="DW575" s="400"/>
      <c r="DX575" s="401"/>
      <c r="DY575" s="400"/>
      <c r="DZ575" s="401"/>
      <c r="EA575" s="400"/>
      <c r="EB575" s="401"/>
      <c r="EC575" s="400"/>
      <c r="ED575" s="401"/>
      <c r="EE575" s="400"/>
      <c r="EF575" s="401"/>
      <c r="EG575" s="400"/>
      <c r="EH575" s="401"/>
      <c r="EI575" s="400"/>
      <c r="EJ575" s="447"/>
      <c r="EK575" s="512"/>
      <c r="EL575" s="515"/>
      <c r="EM575" s="450"/>
      <c r="EN575" s="348"/>
      <c r="EO575" s="348"/>
      <c r="EP575" s="179">
        <f t="shared" si="601"/>
        <v>0</v>
      </c>
      <c r="EQ575" s="179">
        <f t="shared" si="602"/>
        <v>0</v>
      </c>
      <c r="ER575" s="179">
        <f t="shared" si="603"/>
        <v>0</v>
      </c>
      <c r="ES575" s="179">
        <f t="shared" si="604"/>
        <v>0</v>
      </c>
      <c r="ET575" s="179">
        <f t="shared" si="605"/>
        <v>0</v>
      </c>
      <c r="EU575" s="179">
        <f t="shared" si="606"/>
        <v>0</v>
      </c>
      <c r="EV575" s="172">
        <f t="shared" si="607"/>
        <v>0</v>
      </c>
      <c r="EW575" s="253"/>
      <c r="EX575" s="254">
        <v>0</v>
      </c>
      <c r="EY575" s="180">
        <v>0</v>
      </c>
      <c r="EZ575" s="255">
        <v>0</v>
      </c>
      <c r="FA575" s="255">
        <v>0</v>
      </c>
      <c r="FB575" s="180">
        <f>SUM(FF575:GI575)/2</f>
        <v>0</v>
      </c>
      <c r="FC575" s="256">
        <f>N575*km*'VALORES TABELA'!$B$13</f>
        <v>0</v>
      </c>
      <c r="FD575" s="250">
        <f t="shared" si="655"/>
        <v>0</v>
      </c>
      <c r="FE575" s="257"/>
      <c r="FF575" s="181">
        <f>((Q575+S575)*Percapita)+((R575+T575)*Cadeirante)</f>
        <v>0</v>
      </c>
      <c r="FG575" s="181">
        <f>((U575+W575)*Percapita/30*FG$4)+((V575+X575)*Cadeirante/30*FG$4)</f>
        <v>0</v>
      </c>
      <c r="FH575" s="181">
        <f>((Y575+AA575)*Percapita/30*FH$4)+((Z575+AB575)*Cadeirante/30*FH$4)</f>
        <v>0</v>
      </c>
      <c r="FI575" s="181">
        <f>((AC575+AE575)*Percapita/30*FI$4)+((AD575+AF575)*Cadeirante/30*FI$4)</f>
        <v>0</v>
      </c>
      <c r="FJ575" s="181">
        <f>((AG575+AI575)*Percapita/30*FJ$4)+((AH575+AJ575)*Cadeirante/30*FJ$4)</f>
        <v>0</v>
      </c>
      <c r="FK575" s="181">
        <f>((AK575+AM575)*Percapita/30*FK$4)+((AL575+AN575)*Cadeirante/30*FK$4)</f>
        <v>0</v>
      </c>
      <c r="FL575" s="181">
        <f>((AO575+AQ575)*Percapita/30*FL$4)+((AP575+AR575)*Cadeirante/30*FL$4)</f>
        <v>0</v>
      </c>
      <c r="FM575" s="181">
        <f>((AS575+AU575)*Percapita/30*FM$4)+((AT575+AV575)*Cadeirante/30*FM$4)</f>
        <v>0</v>
      </c>
      <c r="FN575" s="181">
        <f>((AW575+AY575)*Percapita/30*FN$4)+((AX575+AZ575)*Cadeirante/30*FN$4)</f>
        <v>0</v>
      </c>
      <c r="FO575" s="181">
        <f>((BA575+BC575)*Percapita/30*FO$4)+((BB575+BD575)*Cadeirante/30*FO$4)</f>
        <v>0</v>
      </c>
      <c r="FP575" s="181">
        <f>((BE575+BG575)*Percapita/30*FP$4)+((BF575+BH575)*Cadeirante/30*FP$4)</f>
        <v>0</v>
      </c>
      <c r="FQ575" s="181">
        <f>((BI575+BK575)*Percapita/30*FQ$4)+((BJ575+BL575)*Cadeirante/30*FQ$4)</f>
        <v>0</v>
      </c>
      <c r="FR575" s="181">
        <f>((BM575+BO575)*Percapita/30*FR$4)+((BN575+BP575)*Cadeirante/30*FR$4)</f>
        <v>0</v>
      </c>
      <c r="FS575" s="181">
        <f>((BQ575+BS575)*Percapita/30*FS$4)+((BR575+BT575)*Cadeirante/30*FS$4)</f>
        <v>0</v>
      </c>
      <c r="FT575" s="181">
        <f>((BU575+BW575)*Percapita/30*FT$4)+((BV575+BX575)*Cadeirante/30*FT$4)</f>
        <v>0</v>
      </c>
      <c r="FU575" s="181">
        <f>((BY575+CA575)*Percapita/30*FU$4)+((BZ575+CB575)*Cadeirante/30*FU$4)</f>
        <v>0</v>
      </c>
      <c r="FV575" s="181">
        <f>((CC575+CE575)*Percapita/30*FV$4)+((CD575+CF575)*Cadeirante/30*FV$4)</f>
        <v>0</v>
      </c>
      <c r="FW575" s="181">
        <f>((CG575+CI575)*Percapita/30*FW$4)+((CI575+CK575)*Cadeirante/30*FW$4)</f>
        <v>0</v>
      </c>
      <c r="FX575" s="181">
        <f>((CK575+CM575)*Percapita/30*FX$4)+((CL575+CN575)*Cadeirante/30*FX$4)</f>
        <v>0</v>
      </c>
      <c r="FY575" s="181">
        <f>((CO575+CQ575)*Percapita/30*FY$4)+((CP575+CR575)*Cadeirante/30*FY$4)</f>
        <v>0</v>
      </c>
      <c r="FZ575" s="181">
        <f>((CS575+CU575)*Percapita/30*FZ$4)+((CT575+CV575)*Cadeirante/30*FZ$4)</f>
        <v>0</v>
      </c>
      <c r="GA575" s="181">
        <f>((CW575+CY575)*Percapita/30*GA$4)+((CX575+CZ575)*Cadeirante/30*GA$4)</f>
        <v>0</v>
      </c>
      <c r="GB575" s="181">
        <f>((DA575+DC575)*Percapita/30*GB$4)+((DB575+DD575)*Cadeirante/30*GB$4)</f>
        <v>0</v>
      </c>
      <c r="GC575" s="181">
        <f>((DE575+DG575)*Percapita/30*GC$4)+((DF575+DH575)*Cadeirante/30*GC$4)</f>
        <v>0</v>
      </c>
      <c r="GD575" s="181">
        <f>((DI575+DK575)*Percapita/30*GD$4)+((DJ575+DL575)*Cadeirante/30*GD$4)</f>
        <v>0</v>
      </c>
      <c r="GE575" s="181">
        <f>((DM575+DO575)*Percapita/30*GE$4)+((DN575+DP575)*Cadeirante/30*GE$4)</f>
        <v>0</v>
      </c>
      <c r="GF575" s="181">
        <f>((DQ575+DS575)*Percapita/30*GF$4)+((DR575+DT575)*Cadeirante/30*GF$4)</f>
        <v>0</v>
      </c>
      <c r="GG575" s="181">
        <f>((DU575+DW575)*Percapita/30*GG$4)+((DV575+DX575)*Cadeirante/30*GG$4)</f>
        <v>0</v>
      </c>
      <c r="GH575" s="181">
        <f>((DY575+EA575)*Percapita/30*GH$4)+((DZ575+EB575)*Cadeirante/30*GH$4)</f>
        <v>0</v>
      </c>
      <c r="GI575" s="181">
        <f>((EC575+EE575)*Percapita/30*GI$4)+((ED575+EF575)*Cadeirante/30*GI$4)</f>
        <v>0</v>
      </c>
      <c r="GJ575" s="181">
        <f>((EG575+EI575)*Percapita)+((EH575+EJ575)*Cadeirante)</f>
        <v>0</v>
      </c>
      <c r="GK575" s="258"/>
      <c r="GL575" s="103">
        <f t="shared" si="608"/>
        <v>0</v>
      </c>
      <c r="GM575" s="124"/>
      <c r="GN575" s="182"/>
      <c r="GO575" s="182"/>
      <c r="GP575" s="182"/>
      <c r="GQ575" s="182"/>
      <c r="GR575" s="182"/>
      <c r="GS575" s="182"/>
      <c r="GT575" s="182"/>
      <c r="GU575" s="182"/>
      <c r="GV575" s="182"/>
      <c r="GW575" s="182"/>
      <c r="GX575" s="182"/>
      <c r="GY575" s="182"/>
      <c r="GZ575" s="182"/>
      <c r="HA575" s="182"/>
      <c r="HB575" s="182"/>
      <c r="HC575" s="182"/>
      <c r="HD575" s="182"/>
      <c r="HE575" s="182"/>
      <c r="HF575" s="182"/>
      <c r="HG575" s="182"/>
      <c r="HH575" s="182"/>
      <c r="HI575" s="182"/>
      <c r="HJ575" s="182"/>
      <c r="HK575" s="182"/>
      <c r="HL575" s="182"/>
      <c r="HM575" s="182"/>
      <c r="HN575" s="182"/>
      <c r="HO575" s="182"/>
      <c r="HP575" s="259"/>
      <c r="HQ575" s="64"/>
      <c r="HW575" s="257"/>
      <c r="HY575" s="280">
        <f t="shared" si="656"/>
        <v>0</v>
      </c>
      <c r="HZ575" s="280">
        <f t="shared" si="657"/>
        <v>0</v>
      </c>
      <c r="IA575" s="280">
        <f t="shared" si="658"/>
        <v>0</v>
      </c>
    </row>
    <row r="576" spans="1:237" s="106" customFormat="1" ht="22.5" customHeight="1" x14ac:dyDescent="0.25">
      <c r="A576" t="s">
        <v>3714</v>
      </c>
      <c r="B576" s="522" t="s">
        <v>3715</v>
      </c>
      <c r="C576" s="523">
        <v>2</v>
      </c>
      <c r="D576" s="524" t="s">
        <v>3716</v>
      </c>
      <c r="E576" s="524" t="s">
        <v>3717</v>
      </c>
      <c r="F576" s="525" t="s">
        <v>3224</v>
      </c>
      <c r="G576" s="525" t="s">
        <v>3225</v>
      </c>
      <c r="H576" s="350" t="s">
        <v>1829</v>
      </c>
      <c r="I576" s="351" t="s">
        <v>3718</v>
      </c>
      <c r="J576" s="409" t="s">
        <v>3268</v>
      </c>
      <c r="K576" s="410" t="s">
        <v>3232</v>
      </c>
      <c r="L576" s="329">
        <f>CONTINUA!BV576</f>
        <v>0</v>
      </c>
      <c r="M576" s="329">
        <f>CONTINUA!BW576</f>
        <v>0</v>
      </c>
      <c r="N576" s="895"/>
      <c r="O576" s="896" t="s">
        <v>4051</v>
      </c>
      <c r="P576" s="897" t="s">
        <v>206</v>
      </c>
      <c r="Q576" s="400"/>
      <c r="R576" s="401"/>
      <c r="S576" s="400"/>
      <c r="T576" s="401"/>
      <c r="U576" s="400"/>
      <c r="V576" s="401"/>
      <c r="W576" s="400"/>
      <c r="X576" s="401"/>
      <c r="Y576" s="400"/>
      <c r="Z576" s="401"/>
      <c r="AA576" s="400"/>
      <c r="AB576" s="401"/>
      <c r="AC576" s="400"/>
      <c r="AD576" s="401"/>
      <c r="AE576" s="400"/>
      <c r="AF576" s="401"/>
      <c r="AG576" s="400"/>
      <c r="AH576" s="401"/>
      <c r="AI576" s="400"/>
      <c r="AJ576" s="401"/>
      <c r="AK576" s="400"/>
      <c r="AL576" s="401"/>
      <c r="AM576" s="400"/>
      <c r="AN576" s="401"/>
      <c r="AO576" s="400"/>
      <c r="AP576" s="401"/>
      <c r="AQ576" s="400"/>
      <c r="AR576" s="401"/>
      <c r="AS576" s="400"/>
      <c r="AT576" s="401"/>
      <c r="AU576" s="400"/>
      <c r="AV576" s="401"/>
      <c r="AW576" s="400"/>
      <c r="AX576" s="401"/>
      <c r="AY576" s="400"/>
      <c r="AZ576" s="401"/>
      <c r="BA576" s="400"/>
      <c r="BB576" s="401"/>
      <c r="BC576" s="400"/>
      <c r="BD576" s="401"/>
      <c r="BE576" s="400"/>
      <c r="BF576" s="401"/>
      <c r="BG576" s="400"/>
      <c r="BH576" s="401"/>
      <c r="BI576" s="400"/>
      <c r="BJ576" s="401"/>
      <c r="BK576" s="400"/>
      <c r="BL576" s="401"/>
      <c r="BM576" s="400"/>
      <c r="BN576" s="401"/>
      <c r="BO576" s="400"/>
      <c r="BP576" s="401"/>
      <c r="BQ576" s="400"/>
      <c r="BR576" s="401"/>
      <c r="BS576" s="400"/>
      <c r="BT576" s="401"/>
      <c r="BU576" s="400"/>
      <c r="BV576" s="401"/>
      <c r="BW576" s="400"/>
      <c r="BX576" s="401"/>
      <c r="BY576" s="400"/>
      <c r="BZ576" s="401"/>
      <c r="CA576" s="400"/>
      <c r="CB576" s="401"/>
      <c r="CC576" s="400"/>
      <c r="CD576" s="401"/>
      <c r="CE576" s="400"/>
      <c r="CF576" s="401"/>
      <c r="CG576" s="400"/>
      <c r="CH576" s="401"/>
      <c r="CI576" s="400"/>
      <c r="CJ576" s="401"/>
      <c r="CK576" s="400"/>
      <c r="CL576" s="401"/>
      <c r="CM576" s="400"/>
      <c r="CN576" s="401"/>
      <c r="CO576" s="400"/>
      <c r="CP576" s="401"/>
      <c r="CQ576" s="400"/>
      <c r="CR576" s="401"/>
      <c r="CS576" s="400"/>
      <c r="CT576" s="401"/>
      <c r="CU576" s="400"/>
      <c r="CV576" s="401"/>
      <c r="CW576" s="400"/>
      <c r="CX576" s="401"/>
      <c r="CY576" s="400"/>
      <c r="CZ576" s="401"/>
      <c r="DA576" s="400"/>
      <c r="DB576" s="401"/>
      <c r="DC576" s="400"/>
      <c r="DD576" s="401"/>
      <c r="DE576" s="400"/>
      <c r="DF576" s="401"/>
      <c r="DG576" s="400"/>
      <c r="DH576" s="401"/>
      <c r="DI576" s="400"/>
      <c r="DJ576" s="401"/>
      <c r="DK576" s="400"/>
      <c r="DL576" s="401"/>
      <c r="DM576" s="400"/>
      <c r="DN576" s="401"/>
      <c r="DO576" s="400"/>
      <c r="DP576" s="401"/>
      <c r="DQ576" s="400"/>
      <c r="DR576" s="401"/>
      <c r="DS576" s="400"/>
      <c r="DT576" s="401"/>
      <c r="DU576" s="400"/>
      <c r="DV576" s="401"/>
      <c r="DW576" s="400"/>
      <c r="DX576" s="401"/>
      <c r="DY576" s="400"/>
      <c r="DZ576" s="401"/>
      <c r="EA576" s="400"/>
      <c r="EB576" s="401"/>
      <c r="EC576" s="400"/>
      <c r="ED576" s="401"/>
      <c r="EE576" s="400"/>
      <c r="EF576" s="401"/>
      <c r="EG576" s="400"/>
      <c r="EH576" s="401"/>
      <c r="EI576" s="400"/>
      <c r="EJ576" s="447"/>
      <c r="EK576" s="510"/>
      <c r="EL576" s="513" t="s">
        <v>4022</v>
      </c>
      <c r="EM576" s="520">
        <v>2389.2660000000001</v>
      </c>
      <c r="EN576" s="520"/>
      <c r="EO576" s="520"/>
      <c r="EP576" s="171">
        <f t="shared" si="601"/>
        <v>0</v>
      </c>
      <c r="EQ576" s="171">
        <f t="shared" si="602"/>
        <v>0</v>
      </c>
      <c r="ER576" s="171">
        <f t="shared" si="603"/>
        <v>0</v>
      </c>
      <c r="ES576" s="171">
        <f t="shared" si="604"/>
        <v>0</v>
      </c>
      <c r="ET576" s="171">
        <f t="shared" si="605"/>
        <v>0</v>
      </c>
      <c r="EU576" s="171">
        <f t="shared" si="606"/>
        <v>0</v>
      </c>
      <c r="EV576" s="172">
        <f t="shared" si="607"/>
        <v>0</v>
      </c>
      <c r="EW576" s="367">
        <f>IF(C576=4,IF(MAX(Q576:EJ578)&gt;0,(Especiall/30*(IF(($G576-$F576)=($G$5-$F$5),30,IF(DAY($G576)=31,($G576-$F576),($G576-$F576)+1)))),0),0)</f>
        <v>0</v>
      </c>
      <c r="EX576" s="248">
        <f t="shared" ref="EX576:EX579" si="659">FF576</f>
        <v>20942.840000000004</v>
      </c>
      <c r="EY576" s="174">
        <f>(L576*regular)+(M576*Cadeirantee)</f>
        <v>0</v>
      </c>
      <c r="EZ576" s="249">
        <f>SUMIF(FG576:GJ576,"&gt;0")</f>
        <v>0</v>
      </c>
      <c r="FA576" s="249">
        <f>SUMIF(FG576:GJ576,"&lt;0")+SUMIF(GN576:HP576,"&lt;0")</f>
        <v>0</v>
      </c>
      <c r="FB576" s="174">
        <v>0</v>
      </c>
      <c r="FC576" s="175">
        <f>N576*km*'VALORES TABELA'!$B$13</f>
        <v>0</v>
      </c>
      <c r="FD576" s="250">
        <f>GL576</f>
        <v>0</v>
      </c>
      <c r="FE576" s="176">
        <f>(EW576+EW577+EW578+EW579+EX576+EX577+EX578+EX579+EY576+EY577+EY578+EY579+EY580+EZ576+EZ577+EZ578+EZ579+FA576+FA577+FA578+FA579+FC576+FC577+FC578+FC579+HY576-HZ576-IA576+FD576+FD577+FD578+FD579+FB580)</f>
        <v>23515.266000000003</v>
      </c>
      <c r="FF576" s="177">
        <f>IF(C576=4,SUM(Q576+Q577+Q578+S576+S577+S578)*Percapita/30*FF$4+(R576+R577+R578+T576+T577+T578)*Cadeirante/30*FF$4,IF(C576=3,IF(Q579+S579=10,Fixo/30*FF$4+(Q576+Q577+Q578+S576+S577+S578)*Percapita/30*FF$4+(R579+T579)*Cadeirante/30*FF$4,IF(Q579+S579&lt;=9,(Q579+S579)*Crechee/30*FF$4)+(R579+T579)*Cadeirante/30*FF$4+(Q576+Q577+Q578+S576+S577+S578)*Percapita/30*FF$4)+IF(Q579+S579&gt;=11,Fixo/30*FF$4+(Q579+S579-10)*Crechee/30*FF$4,0),IF(C576=2,IF(R576+R577+R578+R579+T576+T577+T578+T579=1,Cadeirante/30*FF$4,IF(R576+R577+R578+R579+T576+T577+T578+T579=2,Fixo/30*FF$4,IF(R576+R577+R578+R579+T576+T577+T578+T579&gt;2,Fixo/30*FF$4+(R576+R577+R578+R579+T576+T577+T578+T579-2)*Cadeirante/30*FF$4)))+(Q576+Q577+Q578+S576+S577+S578)*Percapita/30*FF$4+(Q579+S579)*Crechee/30*FF$4,IF(C576=1,IF(Q576+Q577+Q578+R576+R577+R578+S576+S577+S578+T576+T577+T578&lt;=15,(Q576+Q577+Q578+S576+S577+S578)*Percapita/30*FF$4,IF(Q576+Q577+Q578+R576+R577+R578+S576+S577+S578+T576+T577+T578&gt;=16,Fixo/30*FF$4+(Q576+Q577+Q578+R576+R577+R578+S576+S577+S578+T576+T577-16)*Percapita/30*FF$4))))))</f>
        <v>20942.840000000004</v>
      </c>
      <c r="FG576" s="177">
        <f>IF(C576=4,SUM(U576+U577+U578+W576+W577+W578)*Percapita/30*FG$4+(V576+V577+V578+X576+X577+X578)*Cadeirante/30*FG$4,IF(C576=3,IF(U579+W579=10,Fixo/30*FG$4+(U576+U577+U578+W576+W577+W578)*Percapita/30*FG$4+(V579+X579)*Cadeirante/30*FG$4,IF(U579+W579&lt;=9,(U579+W579)*Crechee/30*FG$4)+(V579+X579)*Cadeirante/30*FG$4+(U576+U577+U578+W576+W577+W578)*Percapita/30*FG$4)+IF(U579+W579&gt;=11,Fixo/30*FG$4+(U579+W579-10)*Crechee/30*FG$4,0),IF(C576=2,IF(V576+V577+V578+V579+X576+X577+X578+X579=1,Cadeirante/30*FG$4,IF(V576+V577+V578+V579+X576+X577+X578+X579=2,Fixo/30*FG$4,IF(V576+V577+V578+V579+X576+X577+X578+X579&gt;2,Fixo/30*FG$4+(V576+V577+V578+V579+X576+X577+X578+X579-2)*Cadeirante/30*FG$4)))+(U576+U577+U578+W576+W577+W578)*Percapita/30*FG$4+(U579+W579)*Crechee/30*FG$4,IF(C576=1,IF(U576+U577+U578+V576+V577+V578+W576+W577+W578+X576+X577+X578&lt;=15,(U576+U577+U578+W576+W577+W578)*Percapita/30*FG$4,IF(U576+U577+U578+V576+V577+V578+W576+W577+W578+X576+X577+X578&gt;=16,Fixo/30*FG$4+(U576+U577+U578+V576+V577+V578+W576+W577+W578+X576+X577-16)*Percapita/30*FG$4))))))</f>
        <v>0</v>
      </c>
      <c r="FH576" s="177">
        <f>IF(C576=4,SUM(Y576+Y577+Y578+AA576+AA577+AA578)*Percapita/30*FH$4+(Z576+Z577+Z578+AB576+AB577+AB578)*Cadeirante/30*FH$4,IF(C576=3,IF(Y579+AA579=10,Fixo/30*FH$4+(Y576+Y577+Y578+AA576+AA577+AA578)*Percapita/30*FH$4+(Z579+AB579)*Cadeirante/30*FH$4,IF(Y579+AA579&lt;=9,(Y579+AA579)*Crechee/30*FH$4)+(Z579+AB579)*Cadeirante/30*FH$4+(Y576+Y577+Y578+AA576+AA577+AA578)*Percapita/30*FH$4)+IF(Y579+AA579&gt;=11,Fixo/30*FH$4+(Y579+AA579-10)*Crechee/30*FH$4,0),IF(C576=2,IF(Z576+Z577+Z578+Z579+AB576+AB577+AB578+AB579=1,Cadeirante/30*FH$4,IF(Z576+Z577+Z578+Z579+AB576+AB577+AB578+AB579=2,Fixo/30*FH$4,IF(Z576+Z577+Z578+Z579+AB576+AB577+AB578+AB579&gt;2,Fixo/30*FH$4+(Z576+Z577+Z578+Z579+AB576+AB577+AB578+AB579-2)*Cadeirante/30*FH$4)))+(Y576+Y577+Y578+AA576+AA577+AA578)*Percapita/30*FH$4+(Y579+AA579)*Crechee/30*FH$4,IF(C576=1,IF(Y576+Y577+Y578+Z576+Z577+Z578+AA576+AA577+AA578+AB576+AB577+AB578&lt;=15,(Y576+Y577+Y578+AA576+AA577+AA578)*Percapita/30*FH$4,IF(Y576+Y577+Y578+Z576+Z577+Z578+AA576+AA577+AA578+AB576+AB577+AB578&gt;=16,Fixo/30*FH$4+(Y576+Y577+Y578+Z576+Z577+Z578+AA576+AA577+AA578+AB576+AB577-16)*Percapita/30*FH$4))))))</f>
        <v>0</v>
      </c>
      <c r="FI576" s="177">
        <f>IF(C576=4,SUM(AC576+AC577+AC578+AE576+AE577+AE578)*Percapita/30*FI$4+(AD576+AD577+AD578+AF576+AF577+AF578)*Cadeirante/30*FI$4,IF(C576=3,IF(AC579+AE579=10,Fixo/30*FI$4+(AC576+AC577+AC578+AE576+AE577+AE578)*Percapita/30*FI$4+(AD579+AF579)*Cadeirante/30*FI$4,IF(AC579+AE579&lt;=9,(AC579+AE579)*Crechee/30*FI$4)+(AD579+AF579)*Cadeirante/30*FI$4+(AC576+AC577+AC578+AE576+AE577+AE578)*Percapita/30*FI$4)+IF(AC579+AE579&gt;=11,Fixo/30*FI$4+(AC579+AE579-10)*Crechee/30*FI$4,0),IF(C576=2,IF(AD576+AD577+AD578+AD579+AF576+AF577+AF578+AF579=1,Cadeirante/30*FI$4,IF(AD576+AD577+AD578+AD579+AF576+AF577+AF578+AF579=2,Fixo/30*FI$4,IF(AD576+AD577+AD578+AD579+AF576+AF577+AF578+AF579&gt;2,Fixo/30*FI$4+(AD576+AD577+AD578+AD579+AF576+AF577+AF578+AF579-2)*Cadeirante/30*FI$4)))+(AC576+AC577+AC578+AE576+AE577+AE578)*Percapita/30*FI$4+(AC579+AE579)*Crechee/30*FI$4,IF(C576=1,IF(AC576+AC577+AC578+AD576+AD577+AD578+AE576+AE577+AE578+AF576+AF577+AF578&lt;=15,(AC576+AC577+AC578+AE576+AE577+AE578)*Percapita/30*FI$4,IF(AC576+AC577+AC578+AD576+AD577+AD578+AE576+AE577+AE578+AF576+AF577+AF578&gt;=16,Fixo/30*FI$4+(AC576+AC577+AC578+AD576+AD577+AD578+AE576+AE577+AE578+AF576+AF577-16)*Percapita/30*FI$4))))))</f>
        <v>0</v>
      </c>
      <c r="FJ576" s="177">
        <f>IF(C576=4,SUM(AG576+AG577+AG578+AI576+AI577+AI578)*Percapita/30*FJ$4+(AH576+AH577+AH578+AJ576+AJ577+AJ578)*Cadeirante/30*FJ$4,IF(C576=3,IF(AG579+AI579=10,Fixo/30*FJ$4+(AG576+AG577+AG578+AI576+AI577+AI578)*Percapita/30*FJ$4+(AH579+AJ579)*Cadeirante/30*FJ$4,IF(AG579+AI579&lt;=9,(AG579+AI579)*Crechee/30*FJ$4)+(AH579+AJ579)*Cadeirante/30*FJ$4+(AG576+AG577+AG578+AI576+AI577+AI578)*Percapita/30*FJ$4)+IF(AG579+AI579&gt;=11,Fixo/30*FJ$4+(AG579+AI579-10)*Crechee/30*FJ$4,0),IF(C576=2,IF(AH576+AH577+AH578+AH579+AJ576+AJ577+AJ578+AJ579=1,Cadeirante/30*FJ$4,IF(AH576+AH577+AH578+AH579+AJ576+AJ577+AJ578+AJ579=2,Fixo/30*FJ$4,IF(AH576+AH577+AH578+AH579+AJ576+AJ577+AJ578+AJ579&gt;2,Fixo/30*FJ$4+(AH576+AH577+AH578+AH579+AJ576+AJ577+AJ578+AJ579-2)*Cadeirante/30*FJ$4)))+(AG576+AG577+AG578+AI576+AI577+AI578)*Percapita/30*FJ$4+(AG579+AI579)*Crechee/30*FJ$4,IF(C576=1,IF(AG576+AG577+AG578+AH576+AH577+AH578+AI576+AI577+AI578+AJ576+AJ577+AJ578&lt;=15,(AG576+AG577+AG578+AI576+AI577+AI578)*Percapita/30*FJ$4,IF(AG576+AG577+AG578+AH576+AH577+AH578+AI576+AI577+AI578+AJ576+AJ577+AJ578&gt;=16,Fixo/30*FJ$4+(AG576+AG577+AG578+AH576+AH577+AH578+AI576+AI577+AI578+AJ576+AJ577-16)*Percapita/30*FJ$4))))))</f>
        <v>0</v>
      </c>
      <c r="FK576" s="177">
        <f>IF(C576=4,SUM(AK576+AK577+AK578+AM576+AM577+AM578)*Percapita/30*FK$4+(AL576+AL577+AL578+AN576+AN577+AN578)*Cadeirante/30*FK$4,IF(C576=3,IF(AK579+AM579=10,Fixo/30*FK$4+(AK576+AK577+AK578+AM576+AM577+AM578)*Percapita/30*FK$4+(AL579+AN579)*Cadeirante/30*FK$4,IF(AK579+AM579&lt;=9,(AK579+AM579)*Crechee/30*FK$4)+(AL579+AN579)*Cadeirante/30*FK$4+(AK576+AK577+AK578+AM576+AM577+AM578)*Percapita/30*FK$4)+IF(AK579+AM579&gt;=11,Fixo/30*FK$4+(AK579+AM579-10)*Crechee/30*FK$4,0),IF(C576=2,IF(AL576+AL577+AL578+AL579+AN576+AN577+AN578+AN579=1,Cadeirante/30*FK$4,IF(AL576+AL577+AL578+AL579+AN576+AN577+AN578+AN579=2,Fixo/30*FK$4,IF(AL576+AL577+AL578+AL579+AN576+AN577+AN578+AN579&gt;2,Fixo/30*FK$4+(AL576+AL577+AL578+AL579+AN576+AN577+AN578+AN579-2)*Cadeirante/30*FK$4)))+(AK576+AK577+AK578+AM576+AM577+AM578)*Percapita/30*FK$4+(AK579+AM579)*Crechee/30*FK$4,IF(C576=1,IF(AK576+AK577+AK578+AL576+AL577+AL578+AM576+AM577+AM578+AN576+AN577+AN578&lt;=15,(AK576+AK577+AK578+AM576+AM577+AM578)*Percapita/30*FK$4,IF(AK576+AK577+AK578+AL576+AL577+AL578+AM576+AM577+AM578+AN576+AN577+AN578&gt;=16,Fixo/30*FK$4+(AK576+AK577+AK578+AL576+AL577+AL578+AM576+AM577+AM578+AN576+AN577-16)*Percapita/30*FK$4))))))</f>
        <v>0</v>
      </c>
      <c r="FL576" s="177">
        <f>IF(C576=4,SUM(AO576+AO577+AO578+AQ576+AQ577+AQ578)*Percapita/30*FL$4+(AP576+AP577+AP578+AR576+AR577+AR578)*Cadeirante/30*FL$4,IF(C576=3,IF(AO579+AQ579=10,Fixo/30*FL$4+(AO576+AO577+AO578+AQ576+AQ577+AQ578)*Percapita/30*FL$4+(AP579+AR579)*Cadeirante/30*FL$4,IF(AO579+AQ579&lt;=9,(AO579+AQ579)*Crechee/30*FL$4)+(AP579+AR579)*Cadeirante/30*FL$4+(AO576+AO577+AO578+AQ576+AQ577+AQ578)*Percapita/30*FL$4)+IF(AO579+AQ579&gt;=11,Fixo/30*FL$4+(AO579+AQ579-10)*Crechee/30*FL$4,0),IF(C576=2,IF(AP576+AP577+AP578+AP579+AR576+AR577+AR578+AR579=1,Cadeirante/30*FL$4,IF(AP576+AP577+AP578+AP579+AR576+AR577+AR578+AR579=2,Fixo/30*FL$4,IF(AP576+AP577+AP578+AP579+AR576+AR577+AR578+AR579&gt;2,Fixo/30*FL$4+(AP576+AP577+AP578+AP579+AR576+AR577+AR578+AR579-2)*Cadeirante/30*FL$4)))+(AO576+AO577+AO578+AQ576+AQ577+AQ578)*Percapita/30*FL$4+(AO579+AQ579)*Crechee/30*FL$4,IF(C576=1,IF(AO576+AO577+AO578+AP576+AP577+AP578+AQ576+AQ577+AQ578+AR576+AR577+AR578&lt;=15,(AO576+AO577+AO578+AQ576+AQ577+AQ578)*Percapita/30*FL$4,IF(AO576+AO577+AO578+AP576+AP577+AP578+AQ576+AQ577+AQ578+AR576+AR577+AR578&gt;=16,Fixo/30*FL$4+(AO576+AO577+AO578+AP576+AP577+AP578+AQ576+AQ577+AQ578+AR576+AR577-16)*Percapita/30*FL$4))))))</f>
        <v>0</v>
      </c>
      <c r="FM576" s="177">
        <f>IF(C576=4,SUM(AS576+AS577+AS578+AU576+AU577+AU578)*Percapita/30*FM$4+(AT576+AT577+AT578+AV576+AV577+AV578)*Cadeirante/30*FM$4,IF(C576=3,IF(AS579+AU579=10,Fixo/30*FM$4+(AS576+AS577+AS578+AU576+AU577+AU578)*Percapita/30*FM$4+(AT579+AV579)*Cadeirante/30*FM$4,IF(AS579+AU579&lt;=9,(AS579+AU579)*Crechee/30*FM$4)+(AT579+AV579)*Cadeirante/30*FM$4+(AS576+AS577+AS578+AU576+AU577+AU578)*Percapita/30*FM$4)+IF(AS579+AU579&gt;=11,Fixo/30*FM$4+(AS579+AU579-10)*Crechee/30*FM$4,0),IF(C576=2,IF(AT576+AT577+AT578+AT579+AV576+AV577+AV578+AV579=1,Cadeirante/30*FM$4,IF(AT576+AT577+AT578+AT579+AV576+AV577+AV578+AV579=2,Fixo/30*FM$4,IF(AT576+AT577+AT578+AT579+AV576+AV577+AV578+AV579&gt;2,Fixo/30*FM$4+(AT576+AT577+AT578+AT579+AV576+AV577+AV578+AV579-2)*Cadeirante/30*FM$4)))+(AS576+AS577+AS578+AU576+AU577+AU578)*Percapita/30*FM$4+(AS579+AU579)*Crechee/30*FM$4,IF(C576=1,IF(AS576+AS577+AS578+AT576+AT577+AT578+AU576+AU577+AU578+AV576+AV577+AV578&lt;=15,(AS576+AS577+AS578+AU576+AU577+AU578)*Percapita/30*FM$4,IF(AS576+AS577+AS578+AT576+AT577+AT578+AU576+AU577+AU578+AV576+AV577+AV578&gt;=16,Fixo/30*FM$4+(AS576+AS577+AS578+AT576+AT577+AT578+AU576+AU577+AU578+AV576+AV577-16)*Percapita/30*FM$4))))))</f>
        <v>0</v>
      </c>
      <c r="FN576" s="177">
        <f>IF(C576=4,SUM(AW576+AW577+AW578+AY576+AY577+AY578)*Percapita/30*FN$4+(AX576+AX577+AX578+AZ576+AZ577+AZ578)*Cadeirante/30*FN$4,IF(C576=3,IF(AW579+AY579=10,Fixo/30*FN$4+(AW576+AW577+AW578+AY576+AY577+AY578)*Percapita/30*FN$4+(AX579+AZ579)*Cadeirante/30*FN$4,IF(AW579+AY579&lt;=9,(AW579+AY579)*Crechee/30*FN$4)+(AX579+AZ579)*Cadeirante/30*FN$4+(AW576+AW577+AW578+AY576+AY577+AY578)*Percapita/30*FN$4)+IF(AW579+AY579&gt;=11,Fixo/30*FN$4+(AW579+AY579-10)*Crechee/30*FN$4,0),IF(C576=2,IF(AX576+AX577+AX578+AX579+AZ576+AZ577+AZ578+AZ579=1,Cadeirante/30*FN$4,IF(AX576+AX577+AX578+AX579+AZ576+AZ577+AZ578+AZ579=2,Fixo/30*FN$4,IF(AX576+AX577+AX578+AX579+AZ576+AZ577+AZ578+AZ579&gt;2,Fixo/30*FN$4+(AX576+AX577+AX578+AX579+AZ576+AZ577+AZ578+AZ579-2)*Cadeirante/30*FN$4)))+(AW576+AW577+AW578+AY576+AY577+AY578)*Percapita/30*FN$4+(AW579+AY579)*Crechee/30*FN$4,IF(C576=1,IF(AW576+AW577+AW578+AX576+AX577+AX578+AY576+AY577+AY578+AZ576+AZ577+AZ578&lt;=15,(AW576+AW577+AW578+AY576+AY577+AY578)*Percapita/30*FN$4,IF(AW576+AW577+AW578+AX576+AX577+AX578+AY576+AY577+AY578+AZ576+AZ577+AZ578&gt;=16,Fixo/30*FN$4+(AW576+AW577+AW578+AX576+AX577+AX578+AY576+AY577+AY578+AZ576+AZ577-16)*Percapita/30*FN$4))))))</f>
        <v>0</v>
      </c>
      <c r="FO576" s="177">
        <f>IF(C576=4,SUM(BA576+BA577+BA578+BC576+BC577+BC578)*Percapita/30*FO$4+(BB576+BB577+BB578+BD576+BD577+BD578)*Cadeirante/30*FO$4,IF(C576=3,IF(BA579+BC579=10,Fixo/30*FO$4+(BA576+BA577+BA578+BC576+BC577+BC578)*Percapita/30*FO$4+(BB579+BD579)*Cadeirante/30*FO$4,IF(BA579+BC579&lt;=9,(BA579+BC579)*Crechee/30*FO$4)+(BB579+BD579)*Cadeirante/30*FO$4+(BA576+BA577+BA578+BC576+BC577+BC578)*Percapita/30*FO$4)+IF(BA579+BC579&gt;=11,Fixo/30*FO$4+(BA579+BC579-10)*Crechee/30*FO$4,0),IF(C576=2,IF(BB576+BB577+BB578+BB579+BD576+BD577+BD578+BD579=1,Cadeirante/30*FO$4,IF(BB576+BB577+BB578+BB579+BD576+BD577+BD578+BD579=2,Fixo/30*FO$4,IF(BB576+BB577+BB578+BB579+BD576+BD577+BD578+BD579&gt;2,Fixo/30*FO$4+(BB576+BB577+BB578+BB579+BD576+BD577+BD578+BD579-2)*Cadeirante/30*FO$4)))+(BA576+BA577+BA578+BC576+BC577+BC578)*Percapita/30*FO$4+(BA579+BC579)*Crechee/30*FO$4,IF(C576=1,IF(BA576+BA577+BA578+BB576+BB577+BB578+BC576+BC577+BC578+BD576+BD577+BD578&lt;=15,(BA576+BA577+BA578+BC576+BC577+BC578)*Percapita/30*FO$4,IF(BA576+BA577+BA578+BB576+BB577+BB578+BC576+BC577+BC578+BD576+BD577+BD578&gt;=16,Fixo/30*FO$4+(BA576+BA577+BA578+BB576+BB577+BB578+BC576+BC577+BC578+BD576+BD577-16)*Percapita/30*FO$4))))))</f>
        <v>0</v>
      </c>
      <c r="FP576" s="177">
        <f>IF(C576=4,SUM(BE576+BE577+BE578+BG576+BG577+BG578)*Percapita/30*FP$4+(BF576+BF577+BF578+BH576+BH577+BH578)*Cadeirante/30*FP$4,IF(C576=3,IF(BE579+BG579=10,Fixo/30*FP$4+(BE576+BE577+BE578+BG576+BG577+BG578)*Percapita/30*FP$4+(BF579+BH579)*Cadeirante/30*FP$4,IF(BE579+BG579&lt;=9,(BE579+BG579)*Crechee/30*FP$4)+(BF579+BH579)*Cadeirante/30*FP$4+(BE576+BE577+BE578+BG576+BG577+BG578)*Percapita/30*FP$4)+IF(BE579+BG579&gt;=11,Fixo/30*FP$4+(BE579+BG579-10)*Crechee/30*FP$4,0),IF(C576=2,IF(BF576+BF577+BF578+BF579+BH576+BH577+BH578+BH579=1,Cadeirante/30*FP$4,IF(BF576+BF577+BF578+BF579+BH576+BH577+BH578+BH579=2,Fixo/30*FP$4,IF(BF576+BF577+BF578+BF579+BH576+BH577+BH578+BH579&gt;2,Fixo/30*FP$4+(BF576+BF577+BF578+BF579+BH576+BH577+BH578+BH579-2)*Cadeirante/30*FP$4)))+(BE576+BE577+BE578+BG576+BG577+BG578)*Percapita/30*FP$4+(BE579+BG579)*Crechee/30*FP$4,IF(C576=1,IF(BE576+BE577+BE578+BF576+BF577+BF578+BG576+BG577+BG578+BH576+BH577+BH578&lt;=15,(BE576+BE577+BE578+BG576+BG577+BG578)*Percapita/30*FP$4,IF(BE576+BE577+BE578+BF576+BF577+BF578+BG576+BG577+BG578+BH576+BH577+BH578&gt;=16,Fixo/30*FP$4+(BE576+BE577+BE578+BF576+BF577+BF578+BG576+BG577+BG578+BH576+BH577-16)*Percapita/30*FP$4))))))</f>
        <v>0</v>
      </c>
      <c r="FQ576" s="177">
        <f>IF(C576=4,SUM(BI576+BI577+BI578+BK576+BK577+BK578)*Percapita/30*FQ$4+(BJ576+BJ577+BJ578+BL576+BL577+BL578)*Cadeirante/30*FQ$4,IF(C576=3,IF(BI579+BK579=10,Fixo/30*FQ$4+(BI576+BI577+BI578+BK576+BK577+BK578)*Percapita/30*FQ$4+(BJ579+BL579)*Cadeirante/30*FQ$4,IF(BI579+BK579&lt;=9,(BI579+BK579)*Crechee/30*FQ$4)+(BJ579+BL579)*Cadeirante/30*FQ$4+(BI576+BI577+BI578+BK576+BK577+BK578)*Percapita/30*FQ$4)+IF(BI579+BK579&gt;=11,Fixo/30*FQ$4+(BI579+BK579-10)*Crechee/30*FQ$4,0),IF(C576=2,IF(BJ576+BJ577+BJ578+BJ579+BL576+BL577+BL578+BL579=1,Cadeirante/30*FQ$4,IF(BJ576+BJ577+BJ578+BJ579+BL576+BL577+BL578+BL579=2,Fixo/30*FQ$4,IF(BJ576+BJ577+BJ578+BJ579+BL576+BL577+BL578+BL579&gt;2,Fixo/30*FQ$4+(BJ576+BJ577+BJ578+BJ579+BL576+BL577+BL578+BL579-2)*Cadeirante/30*FQ$4)))+(BI576+BI577+BI578+BK576+BK577+BK578)*Percapita/30*FQ$4+(BI579+BK579)*Crechee/30*FQ$4,IF(C576=1,IF(BI576+BI577+BI578+BJ576+BJ577+BJ578+BK576+BK577+BK578+BL576+BL577+BL578&lt;=15,(BI576+BI577+BI578+BK576+BK577+BK578)*Percapita/30*FQ$4,IF(BI576+BI577+BI578+BJ576+BJ577+BJ578+BK576+BK577+BK578+BL576+BL577+BL578&gt;=16,Fixo/30*FQ$4+(BI576+BI577+BI578+BJ576+BJ577+BJ578+BK576+BK577+BK578+BL576+BL577-16)*Percapita/30*FQ$4))))))</f>
        <v>0</v>
      </c>
      <c r="FR576" s="177">
        <f>IF(C576=4,SUM(BM576+BM577+BM578+BO576+BO577+BO578)*Percapita/30*FR$4+(BN576+BN577+BN578+BP576+BP577+BP578)*Cadeirante/30*FR$4,IF(C576=3,IF(BM579+BO579=10,Fixo/30*FR$4+(BM576+BM577+BM578+BO576+BO577+BO578)*Percapita/30*FR$4+(BN579+BP579)*Cadeirante/30*FR$4,IF(BM579+BO579&lt;=9,(BM579+BO579)*Crechee/30*FR$4)+(BN579+BP579)*Cadeirante/30*FR$4+(BM576+BM577+BM578+BO576+BO577+BO578)*Percapita/30*FR$4)+IF(BM579+BO579&gt;=11,Fixo/30*FR$4+(BM579+BO579-10)*Crechee/30*FR$4,0),IF(C576=2,IF(BN576+BN577+BN578+BN579+BP576+BP577+BP578+BP579=1,Cadeirante/30*FR$4,IF(BN576+BN577+BN578+BN579+BP576+BP577+BP578+BP579=2,Fixo/30*FR$4,IF(BN576+BN577+BN578+BN579+BP576+BP577+BP578+BP579&gt;2,Fixo/30*FR$4+(BN576+BN577+BN578+BN579+BP576+BP577+BP578+BP579-2)*Cadeirante/30*FR$4)))+(BM576+BM577+BM578+BO576+BO577+BO578)*Percapita/30*FR$4+(BM579+BO579)*Crechee/30*FR$4,IF(C576=1,IF(BM576+BM577+BM578+BN576+BN577+BN578+BO576+BO577+BO578+BP576+BP577+BP578&lt;=15,(BM576+BM577+BM578+BO576+BO577+BO578)*Percapita/30*FR$4,IF(BM576+BM577+BM578+BN576+BN577+BN578+BO576+BO577+BO578+BP576+BP577+BP578&gt;=16,Fixo/30*FR$4+(BM576+BM577+BM578+BN576+BN577+BN578+BO576+BO577+BO578+BP576+BP577-16)*Percapita/30*FR$4))))))</f>
        <v>0</v>
      </c>
      <c r="FS576" s="177">
        <f>IF(C576=4,SUM(BQ576+BQ577+BQ578+BS576+BS577+BS578)*Percapita/30*FS$4+(BR576+BR577+BR578+BT576+BT577+BT578)*Cadeirante/30*FS$4,IF(C576=3,IF(BQ579+BS579=10,Fixo/30*FS$4+(BQ576+BQ577+BQ578+BS576+BS577+BS578)*Percapita/30*FS$4+(BR579+BT579)*Cadeirante/30*FS$4,IF(BQ579+BS579&lt;=9,(BQ579+BS579)*Crechee/30*FS$4)+(BR579+BT579)*Cadeirante/30*FS$4+(BQ576+BQ577+BQ578+BS576+BS577+BS578)*Percapita/30*FS$4)+IF(BQ579+BS579&gt;=11,Fixo/30*FS$4+(BQ579+BS579-10)*Crechee/30*FS$4,0),IF(C576=2,IF(BR576+BR577+BR578+BR579+BT576+BT577+BT578+BT579=1,Cadeirante/30*FS$4,IF(BR576+BR577+BR578+BR579+BT576+BT577+BT578+BT579=2,Fixo/30*FS$4,IF(BR576+BR577+BR578+BR579+BT576+BT577+BT578+BT579&gt;2,Fixo/30*FS$4+(BR576+BR577+BR578+BR579+BT576+BT577+BT578+BT579-2)*Cadeirante/30*FS$4)))+(BQ576+BQ577+BQ578+BS576+BS577+BS578)*Percapita/30*FS$4+(BQ579+BS579)*Crechee/30*FS$4,IF(C576=1,IF(BQ576+BQ577+BQ578+BR576+BR577+BR578+BS576+BS577+BS578+BT576+BT577+BT578&lt;=15,(BQ576+BQ577+BQ578+BS576+BS577+BS578)*Percapita/30*FS$4,IF(BQ576+BQ577+BQ578+BR576+BR577+BR578+BS576+BS577+BS578+BT576+BT577+BT578&gt;=16,Fixo/30*FS$4+(BQ576+BQ577+BQ578+BR576+BR577+BR578+BS576+BS577+BS578+BT576+BT577-16)*Percapita/30*FS$4))))))</f>
        <v>0</v>
      </c>
      <c r="FT576" s="177">
        <f>IF(C576=4,SUM(BU576+BU577+BU578+BW576+BW577+BW578)*Percapita/30*FT$4+(BV576+BV577+BV578+BX576+BX577+BX578)*Cadeirante/30*FT$4,IF(C576=3,IF(BU579+BW579=10,Fixo/30*FT$4+(BU576+BU577+BU578+BW576+BW577+BW578)*Percapita/30*FT$4+(BV579+BX579)*Cadeirante/30*FT$4,IF(BU579+BW579&lt;=9,(BU579+BW579)*Crechee/30*FT$4)+(BV579+BX579)*Cadeirante/30*FT$4+(BU576+BU577+BU578+BW576+BW577+BW578)*Percapita/30*FT$4)+IF(BU579+BW579&gt;=11,Fixo/30*FT$4+(BU579+BW579-10)*Crechee/30*FT$4,0),IF(C576=2,IF(BV576+BV577+BV578+BV579+BX576+BX577+BX578+BX579=1,Cadeirante/30*FT$4,IF(BV576+BV577+BV578+BV579+BX576+BX577+BX578+BX579=2,Fixo/30*FT$4,IF(BV576+BV577+BV578+BV579+BX576+BX577+BX578+BX579&gt;2,Fixo/30*FT$4+(BV576+BV577+BV578+BV579+BX576+BX577+BX578+BX579-2)*Cadeirante/30*FT$4)))+(BU576+BU577+BU578+BW576+BW577+BW578)*Percapita/30*FT$4+(BU579+BW579)*Crechee/30*FT$4,IF(C576=1,IF(BU576+BU577+BU578+BV576+BV577+BV578+BW576+BW577+BW578+BX576+BX577+BX578&lt;=15,(BU576+BU577+BU578+BW576+BW577+BW578)*Percapita/30*FT$4,IF(BU576+BU577+BU578+BV576+BV577+BV578+BW576+BW577+BW578+BX576+BX577+BX578&gt;=16,Fixo/30*FT$4+(BU576+BU577+BU578+BV576+BV577+BV578+BW576+BW577+BW578+BX576+BX577-16)*Percapita/30*FT$4))))))</f>
        <v>0</v>
      </c>
      <c r="FU576" s="177">
        <f>IF(C576=4,SUM(BY576+BY577+BY578+CA576+CA577+CA578)*Percapita/30*FU$4+(BZ576+BZ577+BZ578+CB576+CB577+CB578)*Cadeirante/30*FU$4,IF(C576=3,IF(BY579+CA579=10,Fixo/30*FU$4+(BY576+BY577+BY578+CA576+CA577+CA578)*Percapita/30*FU$4+(BZ579+CB579)*Cadeirante/30*FU$4,IF(BY579+CA579&lt;=9,(BY579+CA579)*Crechee/30*FU$4)+(BZ579+CB579)*Cadeirante/30*FU$4+(BY576+BY577+BY578+CA576+CA577+CA578)*Percapita/30*FU$4)+IF(BY579+CA579&gt;=11,Fixo/30*FU$4+(BY579+CA579-10)*Crechee/30*FU$4,0),IF(C576=2,IF(BZ576+BZ577+BZ578+BZ579+CB576+CB577+CB578+CB579=1,Cadeirante/30*FU$4,IF(BZ576+BZ577+BZ578+BZ579+CB576+CB577+CB578+CB579=2,Fixo/30*FU$4,IF(BZ576+BZ577+BZ578+BZ579+CB576+CB577+CB578+CB579&gt;2,Fixo/30*FU$4+(BZ576+BZ577+BZ578+BZ579+CB576+CB577+CB578+CB579-2)*Cadeirante/30*FU$4)))+(BY576+BY577+BY578+CA576+CA577+CA578)*Percapita/30*FU$4+(BY579+CA579)*Crechee/30*FU$4,IF(C576=1,IF(BY576+BY577+BY578+BZ576+BZ577+BZ578+CA576+CA577+CA578+CB576+CB577+CB578&lt;=15,(BY576+BY577+BY578+CA576+CA577+CA578)*Percapita/30*FU$4,IF(BY576+BY577+BY578+BZ576+BZ577+BZ578+CA576+CA577+CA578+CB576+CB577+CB578&gt;=16,Fixo/30*FU$4+(BY576+BY577+BY578+BZ576+BZ577+BZ578+CA576+CA577+CA578+CB576+CB577-16)*Percapita/30*FU$4))))))</f>
        <v>0</v>
      </c>
      <c r="FV576" s="177">
        <f>IF(C576=4,SUM(CC576+CC577+CC578+CE576+CE577+CE578)*Percapita/30*FV$4+(CD576+CD577+CD578+CF576+CF577+CF578)*Cadeirante/30*FV$4,IF(C576=3,IF(CC579+CE579=10,Fixo/30*FV$4+(CC576+CC577+CC578+CE576+CE577+CE578)*Percapita/30*FV$4+(CD579+CF579)*Cadeirante/30*FV$4,IF(CC579+CE579&lt;=9,(CC579+CE579)*Crechee/30*FV$4)+(CD579+CF579)*Cadeirante/30*FV$4+(CC576+CC577+CC578+CE576+CE577+CE578)*Percapita/30*FV$4)+IF(CC579+CE579&gt;=11,Fixo/30*FV$4+(CC579+CE579-10)*Crechee/30*FV$4,0),IF(C576=2,IF(CD576+CD577+CD578+CD579+CF576+CF577+CF578+CF579=1,Cadeirante/30*FV$4,IF(CD576+CD577+CD578+CD579+CF576+CF577+CF578+CF579=2,Fixo/30*FV$4,IF(CD576+CD577+CD578+CD579+CF576+CF577+CF578+CF579&gt;2,Fixo/30*FV$4+(CD576+CD577+CD578+CD579+CF576+CF577+CF578+CF579-2)*Cadeirante/30*FV$4)))+(CC576+CC577+CC578+CE576+CE577+CE578)*Percapita/30*FV$4+(CC579+CE579)*Crechee/30*FV$4,IF(C576=1,IF(CC576+CC577+CC578+CD576+CD577+CD578+CE576+CE577+CE578+CF576+CF577+CF578&lt;=15,(CC576+CC577+CC578+CE576+CE577+CE578)*Percapita/30*FV$4,IF(CC576+CC577+CC578+CD576+CD577+CD578+CE576+CE577+CE578+CF576+CF577+CF578&gt;=16,Fixo/30*FV$4+(CC576+CC577+CC578+CD576+CD577+CD578+CE576+CE577+CE578+CF576+CF577-16)*Percapita/30*FV$4))))))</f>
        <v>0</v>
      </c>
      <c r="FW576" s="177">
        <f>IF(C576=4,SUM(CG576+CG577+CG578+CI576+CI577+CI578)*Percapita/30*FW$4+(CH576+CH577+CH578+CJ576+CJ577+CJ578)*Cadeirante/30*FW$4,IF(C576=3,IF(CG579+CI579=10,Fixo/30*FW$4+(CG576+CG577+CG578+CI576+CI577+CI578)*Percapita/30*FW$4+(CH579+CJ579)*Cadeirante/30*FW$4,IF(CG579+CI579&lt;=9,(CG579+CI579)*Crechee/30*FW$4)+(CH579+CJ579)*Cadeirante/30*FW$4+(CG576+CG577+CG578+CI576+CI577+CI578)*Percapita/30*FW$4)+IF(CG579+CI579&gt;=11,Fixo/30*FW$4+(CG579+CI579-10)*Crechee/30*FW$4,0),IF(C576=2,IF(CH576+CH577+CH578+CH579+CJ576+CJ577+CJ578+CJ579=1,Cadeirante/30*FW$4,IF(CH576+CH577+CH578+CH579+CJ576+CJ577+CJ578+CJ579=2,Fixo/30*FW$4,IF(CH576+CH577+CH578+CH579+CJ576+CJ577+CJ578+CJ579&gt;2,Fixo/30*FW$4+(CH576+CH577+CH578+CH579+CJ576+CJ577+CJ578+CJ579-2)*Cadeirante/30*FW$4)))+(CG576+CG577+CG578+CI576+CI577+CI578)*Percapita/30*FW$4+(CG579+CI579)*Crechee/30*FW$4,IF(C576=1,IF(CG576+CG577+CG578+CH576+CH577+CH578+CI576+CI577+CI578+CJ576+CJ577+CJ578&lt;=15,(CG576+CG577+CG578+CI576+CI577+CI578)*Percapita/30*FW$4,IF(CG576+CG577+CG578+CH576+CH577+CH578+CI576+CI577+CI578+CJ576+CJ577+CJ578&gt;=16,Fixo/30*FW$4+(CG576+CG577+CG578+CH576+CH577+CH578+CI576+CI577+CI578+CJ576+CJ577-16)*Percapita/30*FW$4))))))</f>
        <v>0</v>
      </c>
      <c r="FX576" s="177">
        <f>IF(C576=4,SUM(CK576+CK577+CK578+CM576+CM577+CM578)*Percapita/30*FX$4+(CL576+CL577+CL578+CN576+CN577+CN578)*Cadeirante/30*FX$4,IF(C576=3,IF(CK579+CM579=10,Fixo/30*FX$4+(CK576+CK577+CK578+CM576+CM577+CM578)*Percapita/30*FX$4+(CL579+CN579)*Cadeirante/30*FX$4,IF(CK579+CM579&lt;=9,(CK579+CM579)*Crechee/30*FX$4)+(CL579+CN579)*Cadeirante/30*FX$4+(CK576+CK577+CK578+CM576+CM577+CM578)*Percapita/30*FX$4)+IF(CK579+CM579&gt;=11,Fixo/30*FX$4+(CK579+CM579-10)*Crechee/30*FX$4,0),IF(C576=2,IF(CL576+CL577+CL578+CL579+CN576+CN577+CN578+CN579=1,Cadeirante/30*FX$4,IF(CL576+CL577+CL578+CL579+CN576+CN577+CN578+CN579=2,Fixo/30*FX$4,IF(CL576+CL577+CL578+CL579+CN576+CN577+CN578+CN579&gt;2,Fixo/30*FX$4+(CL576+CL577+CL578+CL579+CN576+CN577+CN578+CN579-2)*Cadeirante/30*FX$4)))+(CK576+CK577+CK578+CM576+CM577+CM578)*Percapita/30*FX$4+(CK579+CM579)*Crechee/30*FX$4,IF(C576=1,IF(CK576+CK577+CK578+CL576+CL577+CL578+CM576+CM577+CM578+CN576+CN577+CN578&lt;=15,(CK576+CK577+CK578+CM576+CM577+CM578)*Percapita/30*FX$4,IF(CK576+CK577+CK578+CL576+CL577+CL578+CM576+CM577+CM578+CN576+CN577+CN578&gt;=16,Fixo/30*FX$4+(CK576+CK577+CK578+CL576+CL577+CL578+CM576+CM577+CM578+CN576+CN577-16)*Percapita/30*FX$4))))))</f>
        <v>0</v>
      </c>
      <c r="FY576" s="177">
        <f>IF(C576=4,SUM(CO576+CO577+CO578+CQ576+CQ577+CQ578)*Percapita/30*FY$4+(CP576+CP577+CP578+CR576+CR577+CR578)*Cadeirante/30*FY$4,IF(C576=3,IF(CO579+CQ579=10,Fixo/30*FY$4+(CO576+CO577+CO578+CQ576+CQ577+CQ578)*Percapita/30*FY$4+(CP579+CR579)*Cadeirante/30*FY$4,IF(CO579+CQ579&lt;=9,(CO579+CQ579)*Crechee/30*FY$4)+(CP579+CR579)*Cadeirante/30*FY$4+(CO576+CO577+CO578+CQ576+CQ577+CQ578)*Percapita/30*FY$4)+IF(CO579+CQ579&gt;=11,Fixo/30*FY$4+(CO579+CQ579-10)*Crechee/30*FY$4,0),IF(C576=2,IF(CP576+CP577+CP578+CP579+CR576+CR577+CR578+CR579=1,Cadeirante/30*FY$4,IF(CP576+CP577+CP578+CP579+CR576+CR577+CR578+CR579=2,Fixo/30*FY$4,IF(CP576+CP577+CP578+CP579+CR576+CR577+CR578+CR579&gt;2,Fixo/30*FY$4+(CP576+CP577+CP578+CP579+CR576+CR577+CR578+CR579-2)*Cadeirante/30*FY$4)))+(CO576+CO577+CO578+CQ576+CQ577+CQ578)*Percapita/30*FY$4+(CO579+CQ579)*Crechee/30*FY$4,IF(C576=1,IF(CO576+CO577+CO578+CP576+CP577+CP578+CQ576+CQ577+CQ578+CR576+CR577+CR578&lt;=15,(CO576+CO577+CO578+CQ576+CQ577+CQ578)*Percapita/30*FY$4,IF(CO576+CO577+CO578+CP576+CP577+CP578+CQ576+CQ577+CQ578+CR576+CR577+CR578&gt;=16,Fixo/30*FY$4+(CO576+CO577+CO578+CP576+CP577+CP578+CQ576+CQ577+CQ578+CR576+CR577-16)*Percapita/30*FY$4))))))</f>
        <v>0</v>
      </c>
      <c r="FZ576" s="177">
        <f>IF(C576=4,SUM(CS576+CS577+CS578+CU576+CU577+CU578)*Percapita/30*FZ$4+(CT576+CT577+CT578+CV576+CV577+CV578)*Cadeirante/30*FZ$4,IF(C576=3,IF(CS579+CU579=10,Fixo/30*FZ$4+(CS576+CS577+CS578+CU576+CU577+CU578)*Percapita/30*FZ$4+(CT579+CV579)*Cadeirante/30*FZ$4,IF(CS579+CU579&lt;=9,(CS579+CU579)*Crechee/30*FZ$4)+(CT579+CV579)*Cadeirante/30*FZ$4+(CS576+CS577+CS578+CU576+CU577+CU578)*Percapita/30*FZ$4)+IF(CS579+CU579&gt;=11,Fixo/30*FZ$4+(CS579+CU579-10)*Crechee/30*FZ$4,0),IF(C576=2,IF(CT576+CT577+CT578+CT579+CV576+CV577+CV578+CV579=1,Cadeirante/30*FZ$4,IF(CT576+CT577+CT578+CT579+CV576+CV577+CV578+CV579=2,Fixo/30*FZ$4,IF(CT576+CT577+CT578+CT579+CV576+CV577+CV578+CV579&gt;2,Fixo/30*FZ$4+(CT576+CT577+CT578+CT579+CV576+CV577+CV578+CV579-2)*Cadeirante/30*FZ$4)))+(CS576+CS577+CS578+CU576+CU577+CU578)*Percapita/30*FZ$4+(CS579+CU579)*Crechee/30*FZ$4,IF(C576=1,IF(CS576+CS577+CS578+CT576+CT577+CT578+CU576+CU577+CU578+CV576+CV577+CV578&lt;=15,(CS576+CS577+CS578+CU576+CU577+CU578)*Percapita/30*FZ$4,IF(CS576+CS577+CS578+CT576+CT577+CT578+CU576+CU577+CU578+CV576+CV577+CV578&gt;=16,Fixo/30*FZ$4+(CS576+CS577+CS578+CT576+CT577+CT578+CU576+CU577+CU578+CV576+CV577-16)*Percapita/30*FZ$4))))))</f>
        <v>0</v>
      </c>
      <c r="GA576" s="177">
        <f>IF(C576=4,SUM(CW576+CW577+CW578+CY576+CY577+CY578)*Percapita/30*GA$4+(CX576+CX577+CX578+CZ576+CZ577+CZ578)*Cadeirante/30*GA$4,IF(C576=3,IF(CW579+CY579=10,Fixo/30*GA$4+(CW576+CW577+CW578+CY576+CY577+CY578)*Percapita/30*GA$4+(CX579+CZ579)*Cadeirante/30*GA$4,IF(CW579+CY579&lt;=9,(CW579+CY579)*Crechee/30*GA$4)+(CX579+CZ579)*Cadeirante/30*GA$4+(CW576+CW577+CW578+CY576+CY577+CY578)*Percapita/30*GA$4)+IF(CW579+CY579&gt;=11,Fixo/30*GA$4+(CW579+CY579-10)*Crechee/30*GA$4,0),IF(C576=2,IF(CX576+CX577+CX578+CX579+CZ576+CZ577+CZ578+CZ579=1,Cadeirante/30*GA$4,IF(CX576+CX577+CX578+CX579+CZ576+CZ577+CZ578+CZ579=2,Fixo/30*GA$4,IF(CX576+CX577+CX578+CX579+CZ576+CZ577+CZ578+CZ579&gt;2,Fixo/30*GA$4+(CX576+CX577+CX578+CX579+CZ576+CZ577+CZ578+CZ579-2)*Cadeirante/30*GA$4)))+(CW576+CW577+CW578+CY576+CY577+CY578)*Percapita/30*GA$4+(CW579+CY579)*Crechee/30*GA$4,IF(C576=1,IF(CW576+CW577+CW578+CX576+CX577+CX578+CY576+CY577+CY578+CZ576+CZ577+CZ578&lt;=15,(CW576+CW577+CW578+CY576+CY577+CY578)*Percapita/30*GA$4,IF(CW576+CW577+CW578+CX576+CX577+CX578+CY576+CY577+CY578+CZ576+CZ577+CZ578&gt;=16,Fixo/30*GA$4+(CW576+CW577+CW578+CX576+CX577+CX578+CY576+CY577+CY578+CZ576+CZ577-16)*Percapita/30*GA$4))))))</f>
        <v>0</v>
      </c>
      <c r="GB576" s="177">
        <f>IF(C576=4,SUM(DA576+DA577+DA578+DC576+DC577+DC578)*Percapita/30*GB$4+(DB576+DB577+DB578+DD576+DD577+DD578)*Cadeirante/30*GB$4,IF(C576=3,IF(DA579+DC579=10,Fixo/30*GB$4+(DA576+DA577+DA578+DC576+DC577+DC578)*Percapita/30*GB$4+(DB579+DD579)*Cadeirante/30*GB$4,IF(DA579+DC579&lt;=9,(DA579+DC579)*Crechee/30*GB$4)+(DB579+DD579)*Cadeirante/30*GB$4+(DA576+DA577+DA578+DC576+DC577+DC578)*Percapita/30*GB$4)+IF(DA579+DC579&gt;=11,Fixo/30*GB$4+(DA579+DC579-10)*Crechee/30*GB$4,0),IF(C576=2,IF(DB576+DB577+DB578+DB579+DD576+DD577+DD578+DD579=1,Cadeirante/30*GB$4,IF(DB576+DB577+DB578+DB579+DD576+DD577+DD578+DD579=2,Fixo/30*GB$4,IF(DB576+DB577+DB578+DB579+DD576+DD577+DD578+DD579&gt;2,Fixo/30*GB$4+(DB576+DB577+DB578+DB579+DD576+DD577+DD578+DD579-2)*Cadeirante/30*GB$4)))+(DA576+DA577+DA578+DC576+DC577+DC578)*Percapita/30*GB$4+(DA579+DC579)*Crechee/30*GB$4,IF(C576=1,IF(DA576+DA577+DA578+DB576+DB577+DB578+DC576+DC577+DC578+DD576+DD577+DD578&lt;=15,(DA576+DA577+DA578+DC576+DC577+DC578)*Percapita/30*GB$4,IF(DA576+DA577+DA578+DB576+DB577+DB578+DC576+DC577+DC578+DD576+DD577+DD578&gt;=16,Fixo/30*GB$4+(DA576+DA577+DA578+DB576+DB577+DB578+DC576+DC577+DC578+DD576+DD577-16)*Percapita/30*GB$4))))))</f>
        <v>0</v>
      </c>
      <c r="GC576" s="177">
        <f>IF(C576=4,SUM(DE576+DE577+DE578+DG576+DG577+DG578)*Percapita/30*GC$4+(DF576+DF577+DF578+DH576+DH577+DH578)*Cadeirante/30*GC$4,IF(C576=3,IF(DE579+DG579=10,Fixo/30*GC$4+(DE576+DE577+DE578+DG576+DG577+DG578)*Percapita/30*GC$4+(DF579+DH579)*Cadeirante/30*GC$4,IF(DE579+DG579&lt;=9,(DE579+DG579)*Crechee/30*GC$4)+(DF579+DH579)*Cadeirante/30*GC$4+(DE576+DE577+DE578+DG576+DG577+DG578)*Percapita/30*GC$4)+IF(DE579+DG579&gt;=11,Fixo/30*GC$4+(DE579+DG579-10)*Crechee/30*GC$4,0),IF(C576=2,IF(DF576+DF577+DF578+DF579+DH576+DH577+DH578+DH579=1,Cadeirante/30*GC$4,IF(DF576+DF577+DF578+DF579+DH576+DH577+DH578+DH579=2,Fixo/30*GC$4,IF(DF576+DF577+DF578+DF579+DH576+DH577+DH578+DH579&gt;2,Fixo/30*GC$4+(DF576+DF577+DF578+DF579+DH576+DH577+DH578+DH579-2)*Cadeirante/30*GC$4)))+(DE576+DE577+DE578+DG576+DG577+DG578)*Percapita/30*GC$4+(DE579+DG579)*Crechee/30*GC$4,IF(C576=1,IF(DE576+DE577+DE578+DF576+DF577+DF578+DG576+DG577+DG578+DH576+DH577+DH578&lt;=15,(DE576+DE577+DE578+DG576+DG577+DG578)*Percapita/30*GC$4,IF(DE576+DE577+DE578+DF576+DF577+DF578+DG576+DG577+DG578+DH576+DH577+DH578&gt;=16,Fixo/30*GC$4+(DE576+DE577+DE578+DF576+DF577+DF578+DG576+DG577+DG578+DH576+DH577-16)*Percapita/30*GC$4))))))</f>
        <v>0</v>
      </c>
      <c r="GD576" s="177">
        <f>IF(C576=4,SUM(DI576+DI577+DI578+DK576+DK577+DK578)*Percapita/30*GD$4+(DJ576+DJ577+DJ578+DL576+DL577+DL578)*Cadeirante/30*GD$4,IF(C576=3,IF(DI579+DK579=10,Fixo/30*GD$4+(DI576+DI577+DI578+DK576+DK577+DK578)*Percapita/30*GD$4+(DJ579+DL579)*Cadeirante/30*GD$4,IF(DI579+DK579&lt;=9,(DI579+DK579)*Crechee/30*GD$4)+(DJ579+DL579)*Cadeirante/30*GD$4+(DI576+DI577+DI578+DK576+DK577+DK578)*Percapita/30*GD$4)+IF(DI579+DK579&gt;=11,Fixo/30*GD$4+(DI579+DK579-10)*Crechee/30*GD$4,0),IF(C576=2,IF(DJ576+DJ577+DJ578+DJ579+DL576+DL577+DL578+DL579=1,Cadeirante/30*GD$4,IF(DJ576+DJ577+DJ578+DJ579+DL576+DL577+DL578+DL579=2,Fixo/30*GD$4,IF(DJ576+DJ577+DJ578+DJ579+DL576+DL577+DL578+DL579&gt;2,Fixo/30*GD$4+(DJ576+DJ577+DJ578+DJ579+DL576+DL577+DL578+DL579-2)*Cadeirante/30*GD$4)))+(DI576+DI577+DI578+DK576+DK577+DK578)*Percapita/30*GD$4+(DI579+DK579)*Crechee/30*GD$4,IF(C576=1,IF(DI576+DI577+DI578+DJ576+DJ577+DJ578+DK576+DK577+DK578+DL576+DL577+DL578&lt;=15,(DI576+DI577+DI578+DK576+DK577+DK578)*Percapita/30*GD$4,IF(DI576+DI577+DI578+DJ576+DJ577+DJ578+DK576+DK577+DK578+DL576+DL577+DL578&gt;=16,Fixo/30*GD$4+(DI576+DI577+DI578+DJ576+DJ577+DJ578+DK576+DK577+DK578+DL576+DL577-16)*Percapita/30*GD$4))))))</f>
        <v>0</v>
      </c>
      <c r="GE576" s="177">
        <f>IF(C576=4,SUM(DM576+DM577+DM578+DO576+DO577+DO578)*Percapita/30*GE$4+(DN576+DN577+DN578+DP576+DP577+DP578)*Cadeirante/30*GE$4,IF(C576=3,IF(DM579+DO579=10,Fixo/30*GE$4+(DM576+DM577+DM578+DO576+DO577+DO578)*Percapita/30*GE$4+(DN579+DP579)*Cadeirante/30*GE$4,IF(DM579+DO579&lt;=9,(DM579+DO579)*Crechee/30*GE$4)+(DN579+DP579)*Cadeirante/30*GE$4+(DM576+DM577+DM578+DO576+DO577+DO578)*Percapita/30*GE$4)+IF(DM579+DO579&gt;=11,Fixo/30*GE$4+(DM579+DO579-10)*Crechee/30*GE$4,0),IF(C576=2,IF(DN576+DN577+DN578+DN579+DP576+DP577+DP578+DP579=1,Cadeirante/30*GE$4,IF(DN576+DN577+DN578+DN579+DP576+DP577+DP578+DP579=2,Fixo/30*GE$4,IF(DN576+DN577+DN578+DN579+DP576+DP577+DP578+DP579&gt;2,Fixo/30*GE$4+(DN576+DN577+DN578+DN579+DP576+DP577+DP578+DP579-2)*Cadeirante/30*GE$4)))+(DM576+DM577+DM578+DO576+DO577+DO578)*Percapita/30*GE$4+(DM579+DO579)*Crechee/30*GE$4,IF(C576=1,IF(DM576+DM577+DM578+DN576+DN577+DN578+DO576+DO577+DO578+DP576+DP577+DP578&lt;=15,(DM576+DM577+DM578+DO576+DO577+DO578)*Percapita/30*GE$4,IF(DM576+DM577+DM578+DN576+DN577+DN578+DO576+DO577+DO578+DP576+DP577+DP578&gt;=16,Fixo/30*GE$4+(DM576+DM577+DM578+DN576+DN577+DN578+DO576+DO577+DO578+DP576+DP577-16)*Percapita/30*GE$4))))))</f>
        <v>0</v>
      </c>
      <c r="GF576" s="177">
        <f>IF(C576=4,SUM(DQ576+DQ577+DQ578+DS576+DS577+DS578)*Percapita/30*GF$4+(DR576+DR577+DR578+DT576+DT577+DT578)*Cadeirante/30*GF$4,IF(C576=3,IF(DQ579+DS579=10,Fixo/30*GF$4+(DQ576+DQ577+DQ578+DS576+DS577+DS578)*Percapita/30*GF$4+(DR579+DT579)*Cadeirante/30*GF$4,IF(DQ579+DS579&lt;=9,(DQ579+DS579)*Crechee/30*GF$4)+(DR579+DT579)*Cadeirante/30*GF$4+(DQ576+DQ577+DQ578+DS576+DS577+DS578)*Percapita/30*GF$4)+IF(DQ579+DS579&gt;=11,Fixo/30*GF$4+(DQ579+DS579-10)*Crechee/30*GF$4,0),IF(C576=2,IF(DR576+DR577+DR578+DR579+DT576+DT577+DT578+DT579=1,Cadeirante/30*GF$4,IF(DR576+DR577+DR578+DR579+DT576+DT577+DT578+DT579=2,Fixo/30*GF$4,IF(DR576+DR577+DR578+DR579+DT576+DT577+DT578+DT579&gt;2,Fixo/30*GF$4+(DR576+DR577+DR578+DR579+DT576+DT577+DT578+DT579-2)*Cadeirante/30*GF$4)))+(DQ576+DQ577+DQ578+DS576+DS577+DS578)*Percapita/30*GF$4+(DQ579+DS579)*Crechee/30*GF$4,IF(C576=1,IF(DQ576+DQ577+DQ578+DR576+DR577+DR578+DS576+DS577+DS578+DT576+DT577+DT578&lt;=15,(DQ576+DQ577+DQ578+DS576+DS577+DS578)*Percapita/30*GF$4,IF(DQ576+DQ577+DQ578+DR576+DR577+DR578+DS576+DS577+DS578+DT576+DT577+DT578&gt;=16,Fixo/30*GF$4+(DQ576+DQ577+DQ578+DR576+DR577+DR578+DS576+DS577+DS578+DT576+DT577-16)*Percapita/30*GF$4))))))</f>
        <v>0</v>
      </c>
      <c r="GG576" s="177">
        <f>IF(C576=4,SUM(DU576+DU577+DU578+DW576+DW577+DW578)*Percapita/30*GG$4+(DV576+DV577+DV578+DX576+DX577+DX578)*Cadeirante/30*GG$4,IF(C576=3,IF(DU579+DW579=10,Fixo/30*GG$4+(DU576+DU577+DU578+DW576+DW577+DW578)*Percapita/30*GG$4+(DV579+DX579)*Cadeirante/30*GG$4,IF(DU579+DW579&lt;=9,(DU579+DW579)*Crechee/30*GG$4)+(DV579+DX579)*Cadeirante/30*GG$4+(DU576+DU577+DU578+DW576+DW577+DW578)*Percapita/30*GG$4)+IF(DU579+DW579&gt;=11,Fixo/30*GG$4+(DU579+DW579-10)*Crechee/30*GG$4,0),IF(C576=2,IF(DV576+DV577+DV578+DV579+DX576+DX577+DX578+DX579=1,Cadeirante/30*GG$4,IF(DV576+DV577+DV578+DV579+DX576+DX577+DX578+DX579=2,Fixo/30*GG$4,IF(DV576+DV577+DV578+DV579+DX576+DX577+DX578+DX579&gt;2,Fixo/30*GG$4+(DV576+DV577+DV578+DV579+DX576+DX577+DX578+DX579-2)*Cadeirante/30*GG$4)))+(DU576+DU577+DU578+DW576+DW577+DW578)*Percapita/30*GG$4+(DU579+DW579)*Crechee/30*GG$4,IF(C576=1,IF(DU576+DU577+DU578+DV576+DV577+DV578+DW576+DW577+DW578+DX576+DX577+DX578&lt;=15,(DU576+DU577+DU578+DW576+DW577+DW578)*Percapita/30*GG$4,IF(DU576+DU577+DU578+DV576+DV577+DV578+DW576+DW577+DW578+DX576+DX577+DX578&gt;=16,Fixo/30*GG$4+(DU576+DU577+DU578+DV576+DV577+DV578+DW576+DW577+DW578+DX576+DX577-16)*Percapita/30*GG$4))))))</f>
        <v>0</v>
      </c>
      <c r="GH576" s="177">
        <f>IF(C576=4,SUM(DY576+DY577+DY578+EA576+EA577+EA578)*Percapita/30*GH$4+(DZ576+DZ577+DZ578+EB576+EB577+EB578)*Cadeirante/30*GH$4,IF(C576=3,IF(DY579+EA579=10,Fixo/30*GH$4+(DY576+DY577+DY578+EA576+EA577+EA578)*Percapita/30*GH$4+(DZ579+EB579)*Cadeirante/30*GH$4,IF(DY579+EA579&lt;=9,(DY579+EA579)*Crechee/30*GH$4)+(DZ579+EB579)*Cadeirante/30*GH$4+(DY576+DY577+DY578+EA576+EA577+EA578)*Percapita/30*GH$4)+IF(DY579+EA579&gt;=11,Fixo/30*GH$4+(DY579+EA579-10)*Crechee/30*GH$4,0),IF(C576=2,IF(DZ576+DZ577+DZ578+DZ579+EB576+EB577+EB578+EB579=1,Cadeirante/30*GH$4,IF(DZ576+DZ577+DZ578+DZ579+EB576+EB577+EB578+EB579=2,Fixo/30*GH$4,IF(DZ576+DZ577+DZ578+DZ579+EB576+EB577+EB578+EB579&gt;2,Fixo/30*GH$4+(DZ576+DZ577+DZ578+DZ579+EB576+EB577+EB578+EB579-2)*Cadeirante/30*GH$4)))+(DY576+DY577+DY578+EA576+EA577+EA578)*Percapita/30*GH$4+(DY579+EA579)*Crechee/30*GH$4,IF(C576=1,IF(DY576+DY577+DY578+DZ576+DZ577+DZ578+EA576+EA577+EA578+EB576+EB577+EB578&lt;=15,(DY576+DY577+DY578+EA576+EA577+EA578)*Percapita/30*GH$4,IF(DY576+DY577+DY578+DZ576+DZ577+DZ578+EA576+EA577+EA578+EB576+EB577+EB578&gt;=16,Fixo/30*GH$4+(DY576+DY577+DY578+DZ576+DZ577+DZ578+EA576+EA577+EA578+EB576+EB577-16)*Percapita/30*GH$4))))))</f>
        <v>0</v>
      </c>
      <c r="GI576" s="177">
        <f>IF(C576=4,SUM(EC576+EC577+EC578+EE576+EE577+EE578)*Percapita/30*GI$4+(ED576+ED577+ED578+EF576+EF577+EF578)*Cadeirante/30*GI$4,IF(C576=3,IF(EC579+EE579=10,Fixo/30*GI$4+(EC576+EC577+EC578+EE576+EE577+EE578)*Percapita/30*GI$4+(ED579+EF579)*Cadeirante/30*GI$4,IF(EC579+EE579&lt;=9,(EC579+EE579)*Crechee/30*GI$4)+(ED579+EF579)*Cadeirante/30*GI$4+(EC576+EC577+EC578+EE576+EE577+EE578)*Percapita/30*GI$4)+IF(EC579+EE579&gt;=11,Fixo/30*GI$4+(EC579+EE579-10)*Crechee/30*GI$4,0),IF(C576=2,IF(ED576+ED577+ED578+ED579+EF576+EF577+EF578+EF579=1,Cadeirante/30*GI$4,IF(ED576+ED577+ED578+ED579+EF576+EF577+EF578+EF579=2,Fixo/30*GI$4,IF(ED576+ED577+ED578+ED579+EF576+EF577+EF578+EF579&gt;2,Fixo/30*GI$4+(ED576+ED577+ED578+ED579+EF576+EF577+EF578+EF579-2)*Cadeirante/30*GI$4)))+(EC576+EC577+EC578+EE576+EE577+EE578)*Percapita/30*GI$4+(EC579+EE579)*Crechee/30*GI$4,IF(C576=1,IF(EC576+EC577+EC578+ED576+ED577+ED578+EE576+EE577+EE578+EF576+EF577+EF578&lt;=15,(EC576+EC577+EC578+EE576+EE577+EE578)*Percapita/30*GI$4,IF(EC576+EC577+EC578+ED576+ED577+ED578+EE576+EE577+EE578+EF576+EF577+EF578&gt;=16,Fixo/30*GI$4+(EC576+EC577+EC578+ED576+ED577+ED578+EE576+EE577+EE578+EF576+EF577-16)*Percapita/30*GI$4))))))</f>
        <v>0</v>
      </c>
      <c r="GJ576" s="177">
        <f>IF(C576=4,SUM(EG576+EG577+EG578+EI576+EI577+EI578)*Percapita/30*GJ$4+(EH576+EH577+EH578+EJ576+EJ577+EJ578)*Cadeirante/30*GJ$4,IF(C576=3,IF(EG579+EI579=10,Fixo/30*GJ$4+(EG576+EG577+EG578+EI576+EI577+EI578)*Percapita/30*GJ$4+(EH579+EJ579)*Cadeirante/30*GJ$4,IF(EG579+EI579&lt;=9,(EG579+EI579)*Crechee/30*GJ$4)+(EH579+EJ579)*Cadeirante/30*GJ$4+(EG576+EG577+EG578+EI576+EI577+EI578)*Percapita/30*GJ$4)+IF(EG579+EI579&gt;=11,Fixo/30*GJ$4+(EG579+EI579-10)*Crechee/30*GJ$4,0),IF(C576=2,IF(EH576+EH577+EH578+EH579+EJ576+EJ577+EJ578+EJ579=1,Cadeirante/30*GJ$4,IF(EH576+EH577+EH578+EH579+EJ576+EJ577+EJ578+EJ579=2,Fixo/30*GJ$4,IF(EH576+EH577+EH578+EH579+EJ576+EJ577+EJ578+EJ579&gt;2,Fixo/30*GJ$4+(EH576+EH577+EH578+EH579+EJ576+EJ577+EJ578+EJ579-2)*Cadeirante/30*GJ$4)))+(EG576+EG577+EG578+EI576+EI577+EI578)*Percapita/30*GJ$4+(EG579+EI579)*Crechee/30*GJ$4,IF(C576=1,IF(EG576+EG577+EG578+EH576+EH577+EH578+EI576+EI577+EI578+EJ576+EJ577+EJ578&lt;=15,(EG576+EG577+EG578+EI576+EI577+EI578)*Percapita/30*GJ$4,IF(EG576+EG577+EG578+EH576+EH577+EH578+EI576+EI577+EI578+EJ576+EJ577+EJ578&gt;=16,Fixo/30*GJ$4+(EG576+EG577+EG578+EH576+EH577+EH578+EI576+EI577+EI578+EJ576+EJ577-16)*Percapita/30*GJ$4))))))</f>
        <v>0</v>
      </c>
      <c r="GK576" s="178"/>
      <c r="GL576" s="103">
        <f t="shared" si="608"/>
        <v>0</v>
      </c>
      <c r="GM576" s="124"/>
      <c r="GN576" s="104">
        <f>SUMIF(V576:V579,"&lt;0")*Cadeirante/30*GN$4+SUMIF(X576:X579,"&lt;0")*Cadeirante/30*GN$4</f>
        <v>0</v>
      </c>
      <c r="GO576" s="104">
        <f>SUMIF(Z576:Z579,"&lt;0")*Cadeirante/30*GO$4+SUMIF(AB576:AB579,"&lt;0")*Cadeirante/30*GO$4</f>
        <v>0</v>
      </c>
      <c r="GP576" s="104">
        <f>SUMIF(AD576:AD579,"&lt;0")*Cadeirante/30*GP$4+SUMIF(AF576:AF579,"&lt;0")*Cadeirante/30*GP$4</f>
        <v>0</v>
      </c>
      <c r="GQ576" s="104">
        <f>SUMIF(AH576:AH579,"&lt;0")*Cadeirante/30*GQ$4+SUMIF(AJ576:AJ579,"&lt;0")*Cadeirante/30*GQ$4</f>
        <v>0</v>
      </c>
      <c r="GR576" s="104">
        <f>SUMIF(AL576:AL579,"&lt;0")*Cadeirante/30*GR$4+SUMIF(AN576:AN579,"&lt;0")*Cadeirante/30*GR$4</f>
        <v>0</v>
      </c>
      <c r="GS576" s="104">
        <f>SUMIF(AP576:AP579,"&lt;0")*Cadeirante/30*GS$4+SUMIF(AR576:AR579,"&lt;0")*Cadeirante/30*GS$4</f>
        <v>0</v>
      </c>
      <c r="GT576" s="104">
        <f>SUMIF(AT576:AT579,"&lt;0")*Cadeirante/30*GT$4+SUMIF(AV576:AV579,"&lt;0")*Cadeirante/30*GT$4</f>
        <v>0</v>
      </c>
      <c r="GU576" s="104">
        <f>SUMIF(AX576:AX579,"&lt;0")*Cadeirante/30*GU$4+SUMIF(AZ576:AZ579,"&lt;0")*Cadeirante/30*GU$4</f>
        <v>0</v>
      </c>
      <c r="GV576" s="104">
        <f>SUMIF(BB576:BB579,"&lt;0")*Cadeirante/30*GV$4+SUMIF(BD576:BD579,"&lt;0")*Cadeirante/30*GV$4</f>
        <v>0</v>
      </c>
      <c r="GW576" s="104">
        <f>SUMIF(BF576:BF579,"&lt;0")*Cadeirante/30*GW$4+SUMIF(BH576:BH579,"&lt;0")*Cadeirante/30*GW$4</f>
        <v>0</v>
      </c>
      <c r="GX576" s="104">
        <f>SUMIF(BJ576:BJ579,"&lt;0")*Cadeirante/30*GX$4+SUMIF(BL576:BL579,"&lt;0")*Cadeirante/30*GX$4</f>
        <v>0</v>
      </c>
      <c r="GY576" s="104">
        <f>SUMIF(BN576:BN579,"&lt;0")*Cadeirante/30*GY$4+SUMIF(BP576:BP579,"&lt;0")*Cadeirante/30*GY$4</f>
        <v>0</v>
      </c>
      <c r="GZ576" s="104">
        <f>SUMIF(BR576:BR579,"&lt;0")*Cadeirante/30*GZ$4+SUMIF(BT576:BT579,"&lt;0")*Cadeirante/30*GZ$4</f>
        <v>0</v>
      </c>
      <c r="HA576" s="104">
        <f>SUMIF(BV576:BV579,"&lt;0")*Cadeirante/30*HA$4+SUMIF(BX576:BX579,"&lt;0")*Cadeirante/30*HA$4</f>
        <v>0</v>
      </c>
      <c r="HB576" s="104">
        <f>SUMIF(BZ576:BZ579,"&lt;0")*Cadeirante/30*HB$4+SUMIF(CB576:CB579,"&lt;0")*Cadeirante/30*HB$4</f>
        <v>0</v>
      </c>
      <c r="HC576" s="104">
        <f>SUMIF(CD576:CD579,"&lt;0")*Cadeirante/30*HC$4+SUMIF(CF576:CF579,"&lt;0")*Cadeirante/30*HC$4</f>
        <v>0</v>
      </c>
      <c r="HD576" s="104">
        <f>SUMIF(CH576:CH579,"&lt;0")*Cadeirante/30*HD$4+SUMIF(CJ576:CJ579,"&lt;0")*Cadeirante/30*HD$4</f>
        <v>0</v>
      </c>
      <c r="HE576" s="104">
        <f>SUMIF(CL576:CL579,"&lt;0")*Cadeirante/30*HE$4+SUMIF(CN576:CN579,"&lt;0")*Cadeirante/30*HE$4</f>
        <v>0</v>
      </c>
      <c r="HF576" s="104">
        <f>SUMIF(CP576:CP579,"&lt;0")*Cadeirante/30*HF$4+SUMIF(CR576:CR579,"&lt;0")*Cadeirante/30*HF$4</f>
        <v>0</v>
      </c>
      <c r="HG576" s="104">
        <f>SUMIF(CT576:CT579,"&lt;0")*Cadeirante/30*HG$4+SUMIF(CV576:CV579,"&lt;0")*Cadeirante/30*HG$4</f>
        <v>0</v>
      </c>
      <c r="HH576" s="104">
        <f>SUMIF(CX576:CX579,"&lt;0")*Cadeirante/30*HH$4+SUMIF(CZ576:CZ579,"&lt;0")*Cadeirante/30*HH$4</f>
        <v>0</v>
      </c>
      <c r="HI576" s="104">
        <f>SUMIF(DB576:DB579,"&lt;0")*Cadeirante/30*HI$4+SUMIF(DD576:DD579,"&lt;0")*Cadeirante/30*HI$4</f>
        <v>0</v>
      </c>
      <c r="HJ576" s="104">
        <f>SUMIF(DF576:DF579,"&lt;0")*Cadeirante/30*HJ$4+SUMIF(DH576:DH579,"&lt;0")*Cadeirante/30*HJ$4</f>
        <v>0</v>
      </c>
      <c r="HK576" s="104">
        <f>SUMIF(DJ576:DJ579,"&lt;0")*Cadeirante/30*HK$4+SUMIF(DL576:DL579,"&lt;0")*Cadeirante/30*HK$4</f>
        <v>0</v>
      </c>
      <c r="HL576" s="104">
        <f>SUMIF(DN576:DN579,"&lt;0")*Cadeirante/30*HL$4+SUMIF(DP576:DP579,"&lt;0")*Cadeirante/30*HL$4</f>
        <v>0</v>
      </c>
      <c r="HM576" s="104">
        <f>SUMIF(DR576:DR579,"&lt;0")*Cadeirante/30*HM$4+SUMIF(DT576:DT579,"&lt;0")*Cadeirante/30*HM$4</f>
        <v>0</v>
      </c>
      <c r="HN576" s="104">
        <f>SUMIF(DV576:DV579,"&lt;0")*Cadeirante/30*HN$4+SUMIF(DX576:DX579,"&lt;0")*Cadeirante/30*HN$4</f>
        <v>0</v>
      </c>
      <c r="HO576" s="104">
        <f>SUMIF(DZ576:DZ579,"&lt;0")*Cadeirante/30*HO$4+SUMIF(EB576:EB579,"&lt;0")*Cadeirante/30*HO$4</f>
        <v>0</v>
      </c>
      <c r="HP576" s="104">
        <f>SUMIF(ED576:ED579,"&lt;0")*Cadeirante/30*HP$4+SUMIF(EF576:EF579,"&lt;0")*Cadeirante/30*HP$4</f>
        <v>0</v>
      </c>
      <c r="HQ576" s="64"/>
      <c r="HR576" s="64"/>
      <c r="HS576" s="64"/>
      <c r="HT576" s="64"/>
      <c r="HU576" s="64"/>
      <c r="HV576" s="64"/>
      <c r="HW576" s="176">
        <v>17629.309999999998</v>
      </c>
      <c r="HX576" s="64"/>
      <c r="HY576" s="280">
        <f>IF(ISTEXT(EM576), VALUE(EM576), EM576)</f>
        <v>2389.2660000000001</v>
      </c>
      <c r="HZ576" s="280">
        <f>IF(ISTEXT(EN576), VALUE(EN576), EN576)</f>
        <v>0</v>
      </c>
      <c r="IA576" s="280">
        <f>IF(ISTEXT(EO576), VALUE(EO576), EO576)</f>
        <v>0</v>
      </c>
      <c r="IB576" s="64" t="b">
        <f>HW576=FE576</f>
        <v>0</v>
      </c>
      <c r="IC576" s="64"/>
    </row>
    <row r="577" spans="1:237" s="106" customFormat="1" ht="22.5" customHeight="1" x14ac:dyDescent="0.25">
      <c r="A577" s="368" t="s">
        <v>3714</v>
      </c>
      <c r="B577" s="369" t="s">
        <v>3715</v>
      </c>
      <c r="C577" s="370" t="s">
        <v>3233</v>
      </c>
      <c r="D577" s="371" t="s">
        <v>3716</v>
      </c>
      <c r="E577" s="371" t="s">
        <v>3717</v>
      </c>
      <c r="F577" s="372" t="s">
        <v>3224</v>
      </c>
      <c r="G577" s="372" t="s">
        <v>3225</v>
      </c>
      <c r="H577" s="373" t="s">
        <v>1829</v>
      </c>
      <c r="I577" s="374" t="s">
        <v>3718</v>
      </c>
      <c r="J577" s="421" t="s">
        <v>3268</v>
      </c>
      <c r="K577" s="421" t="s">
        <v>3234</v>
      </c>
      <c r="L577" s="329">
        <f>CONTINUA!BV577</f>
        <v>19</v>
      </c>
      <c r="M577" s="329">
        <f>CONTINUA!BW577</f>
        <v>0</v>
      </c>
      <c r="N577" s="895"/>
      <c r="O577" s="896" t="s">
        <v>4051</v>
      </c>
      <c r="P577" s="897" t="s">
        <v>206</v>
      </c>
      <c r="Q577" s="400">
        <v>17</v>
      </c>
      <c r="R577" s="401">
        <v>3</v>
      </c>
      <c r="S577" s="400">
        <v>2</v>
      </c>
      <c r="T577" s="401">
        <v>2</v>
      </c>
      <c r="U577" s="400"/>
      <c r="V577" s="401"/>
      <c r="W577" s="400"/>
      <c r="X577" s="401"/>
      <c r="Y577" s="400"/>
      <c r="Z577" s="401"/>
      <c r="AA577" s="400"/>
      <c r="AB577" s="401"/>
      <c r="AC577" s="400"/>
      <c r="AD577" s="401"/>
      <c r="AE577" s="400"/>
      <c r="AF577" s="401"/>
      <c r="AG577" s="400"/>
      <c r="AH577" s="401"/>
      <c r="AI577" s="400"/>
      <c r="AJ577" s="401"/>
      <c r="AK577" s="400"/>
      <c r="AL577" s="401"/>
      <c r="AM577" s="400"/>
      <c r="AN577" s="401"/>
      <c r="AO577" s="400"/>
      <c r="AP577" s="401"/>
      <c r="AQ577" s="400"/>
      <c r="AR577" s="401"/>
      <c r="AS577" s="400"/>
      <c r="AT577" s="401"/>
      <c r="AU577" s="400"/>
      <c r="AV577" s="401"/>
      <c r="AW577" s="400"/>
      <c r="AX577" s="401"/>
      <c r="AY577" s="400"/>
      <c r="AZ577" s="401"/>
      <c r="BA577" s="400"/>
      <c r="BB577" s="401"/>
      <c r="BC577" s="400"/>
      <c r="BD577" s="401"/>
      <c r="BE577" s="400"/>
      <c r="BF577" s="401"/>
      <c r="BG577" s="400"/>
      <c r="BH577" s="401"/>
      <c r="BI577" s="400"/>
      <c r="BJ577" s="401"/>
      <c r="BK577" s="400"/>
      <c r="BL577" s="401"/>
      <c r="BM577" s="400"/>
      <c r="BN577" s="401"/>
      <c r="BO577" s="400"/>
      <c r="BP577" s="401"/>
      <c r="BQ577" s="400"/>
      <c r="BR577" s="401"/>
      <c r="BS577" s="400"/>
      <c r="BT577" s="401"/>
      <c r="BU577" s="400"/>
      <c r="BV577" s="401"/>
      <c r="BW577" s="400"/>
      <c r="BX577" s="401"/>
      <c r="BY577" s="400"/>
      <c r="BZ577" s="401"/>
      <c r="CA577" s="400"/>
      <c r="CB577" s="401"/>
      <c r="CC577" s="400"/>
      <c r="CD577" s="401"/>
      <c r="CE577" s="400"/>
      <c r="CF577" s="401"/>
      <c r="CG577" s="400"/>
      <c r="CH577" s="401"/>
      <c r="CI577" s="400"/>
      <c r="CJ577" s="401"/>
      <c r="CK577" s="400"/>
      <c r="CL577" s="401"/>
      <c r="CM577" s="400"/>
      <c r="CN577" s="401"/>
      <c r="CO577" s="400"/>
      <c r="CP577" s="401"/>
      <c r="CQ577" s="400"/>
      <c r="CR577" s="401"/>
      <c r="CS577" s="400"/>
      <c r="CT577" s="401"/>
      <c r="CU577" s="400"/>
      <c r="CV577" s="401"/>
      <c r="CW577" s="400"/>
      <c r="CX577" s="401"/>
      <c r="CY577" s="400"/>
      <c r="CZ577" s="401"/>
      <c r="DA577" s="400"/>
      <c r="DB577" s="401"/>
      <c r="DC577" s="400"/>
      <c r="DD577" s="401"/>
      <c r="DE577" s="400"/>
      <c r="DF577" s="401"/>
      <c r="DG577" s="400"/>
      <c r="DH577" s="401"/>
      <c r="DI577" s="400"/>
      <c r="DJ577" s="401"/>
      <c r="DK577" s="400"/>
      <c r="DL577" s="401"/>
      <c r="DM577" s="400"/>
      <c r="DN577" s="401"/>
      <c r="DO577" s="400"/>
      <c r="DP577" s="401"/>
      <c r="DQ577" s="400"/>
      <c r="DR577" s="401"/>
      <c r="DS577" s="400"/>
      <c r="DT577" s="401"/>
      <c r="DU577" s="400"/>
      <c r="DV577" s="401"/>
      <c r="DW577" s="400"/>
      <c r="DX577" s="401"/>
      <c r="DY577" s="400"/>
      <c r="DZ577" s="401"/>
      <c r="EA577" s="400"/>
      <c r="EB577" s="401"/>
      <c r="EC577" s="400"/>
      <c r="ED577" s="401"/>
      <c r="EE577" s="400"/>
      <c r="EF577" s="401"/>
      <c r="EG577" s="400"/>
      <c r="EH577" s="401"/>
      <c r="EI577" s="400"/>
      <c r="EJ577" s="447"/>
      <c r="EK577" s="511"/>
      <c r="EL577" s="514"/>
      <c r="EM577" s="448"/>
      <c r="EN577" s="344"/>
      <c r="EO577" s="345"/>
      <c r="EP577" s="171">
        <f t="shared" si="601"/>
        <v>17</v>
      </c>
      <c r="EQ577" s="171">
        <f t="shared" si="602"/>
        <v>0</v>
      </c>
      <c r="ER577" s="171">
        <f t="shared" si="603"/>
        <v>2</v>
      </c>
      <c r="ES577" s="171">
        <f t="shared" si="604"/>
        <v>3</v>
      </c>
      <c r="ET577" s="171">
        <f t="shared" si="605"/>
        <v>0</v>
      </c>
      <c r="EU577" s="171">
        <f t="shared" si="606"/>
        <v>2</v>
      </c>
      <c r="EV577" s="172">
        <f t="shared" si="607"/>
        <v>24</v>
      </c>
      <c r="EW577" s="173"/>
      <c r="EX577" s="248">
        <f t="shared" si="659"/>
        <v>0</v>
      </c>
      <c r="EY577" s="174">
        <f>(L577*regular)+(M577*Cadeirantee)</f>
        <v>183.16000000000003</v>
      </c>
      <c r="EZ577" s="249">
        <f>SUMIF(FG577:GJ577,"&gt;0")</f>
        <v>0</v>
      </c>
      <c r="FA577" s="249">
        <f>SUMIF(FG577:GJ577,"&lt;0")+SUMIF(GN577:HP577,"&lt;0")</f>
        <v>0</v>
      </c>
      <c r="FB577" s="174">
        <v>0</v>
      </c>
      <c r="FC577" s="126">
        <f>N577*km*'VALORES TABELA'!$B$13</f>
        <v>0</v>
      </c>
      <c r="FD577" s="250">
        <f t="shared" ref="FD577:FD580" si="660">GL577</f>
        <v>0</v>
      </c>
      <c r="FE577" s="105"/>
      <c r="FF577" s="119"/>
      <c r="FG577" s="119"/>
      <c r="FH577" s="119"/>
      <c r="FI577" s="119"/>
      <c r="FJ577" s="119"/>
      <c r="FK577" s="119"/>
      <c r="FL577" s="119"/>
      <c r="FM577" s="119"/>
      <c r="FN577" s="119"/>
      <c r="FO577" s="119"/>
      <c r="FP577" s="119"/>
      <c r="FQ577" s="119"/>
      <c r="FR577" s="119"/>
      <c r="FS577" s="119"/>
      <c r="FT577" s="119"/>
      <c r="FU577" s="119"/>
      <c r="FV577" s="119"/>
      <c r="FW577" s="119"/>
      <c r="FX577" s="119"/>
      <c r="FY577" s="119"/>
      <c r="FZ577" s="119"/>
      <c r="GA577" s="119"/>
      <c r="GB577" s="119"/>
      <c r="GC577" s="119"/>
      <c r="GD577" s="119"/>
      <c r="GE577" s="119"/>
      <c r="GF577" s="119"/>
      <c r="GG577" s="119"/>
      <c r="GH577" s="119"/>
      <c r="GI577" s="119"/>
      <c r="GJ577" s="119"/>
      <c r="GK577" s="251"/>
      <c r="GL577" s="103">
        <f t="shared" si="608"/>
        <v>0</v>
      </c>
      <c r="GM577" s="124"/>
      <c r="GN577" s="104"/>
      <c r="GO577" s="104"/>
      <c r="GP577" s="104"/>
      <c r="GQ577" s="104"/>
      <c r="GR577" s="104"/>
      <c r="GS577" s="104"/>
      <c r="GT577" s="104"/>
      <c r="GU577" s="104"/>
      <c r="GV577" s="104"/>
      <c r="GW577" s="104"/>
      <c r="GX577" s="104"/>
      <c r="GY577" s="104"/>
      <c r="GZ577" s="104"/>
      <c r="HA577" s="104"/>
      <c r="HB577" s="104"/>
      <c r="HC577" s="104"/>
      <c r="HD577" s="104"/>
      <c r="HE577" s="104"/>
      <c r="HF577" s="104"/>
      <c r="HG577" s="104"/>
      <c r="HH577" s="104"/>
      <c r="HI577" s="104"/>
      <c r="HJ577" s="104"/>
      <c r="HK577" s="104"/>
      <c r="HL577" s="104"/>
      <c r="HM577" s="104"/>
      <c r="HN577" s="104"/>
      <c r="HO577" s="104"/>
      <c r="HP577" s="104"/>
      <c r="HQ577" s="64"/>
      <c r="HR577" s="64"/>
      <c r="HS577" s="64"/>
      <c r="HT577" s="64"/>
      <c r="HU577" s="64"/>
      <c r="HV577" s="64"/>
      <c r="HW577" s="105"/>
      <c r="HX577" s="64"/>
      <c r="HY577" s="280">
        <f t="shared" ref="HY577:HY580" si="661">IF(ISTEXT(EM577), VALUE(EM577), EM577)</f>
        <v>0</v>
      </c>
      <c r="HZ577" s="280">
        <f t="shared" ref="HZ577:HZ580" si="662">IF(ISTEXT(EN577), VALUE(EN577), EN577)</f>
        <v>0</v>
      </c>
      <c r="IA577" s="280">
        <f t="shared" ref="IA577:IA580" si="663">IF(ISTEXT(EO577), VALUE(EO577), EO577)</f>
        <v>0</v>
      </c>
      <c r="IB577" s="64"/>
      <c r="IC577" s="64"/>
    </row>
    <row r="578" spans="1:237" s="106" customFormat="1" ht="22.5" customHeight="1" x14ac:dyDescent="0.25">
      <c r="A578" s="368" t="s">
        <v>3714</v>
      </c>
      <c r="B578" s="369" t="s">
        <v>3715</v>
      </c>
      <c r="C578" s="375" t="s">
        <v>3233</v>
      </c>
      <c r="D578" s="371" t="s">
        <v>3716</v>
      </c>
      <c r="E578" s="371" t="s">
        <v>3717</v>
      </c>
      <c r="F578" s="376" t="s">
        <v>3224</v>
      </c>
      <c r="G578" s="376" t="s">
        <v>3225</v>
      </c>
      <c r="H578" s="373" t="s">
        <v>1829</v>
      </c>
      <c r="I578" s="374" t="s">
        <v>3718</v>
      </c>
      <c r="J578" s="421" t="s">
        <v>3268</v>
      </c>
      <c r="K578" s="422" t="s">
        <v>3235</v>
      </c>
      <c r="L578" s="329">
        <f>CONTINUA!BV578</f>
        <v>0</v>
      </c>
      <c r="M578" s="329">
        <f>CONTINUA!BW578</f>
        <v>0</v>
      </c>
      <c r="N578" s="895"/>
      <c r="O578" s="896" t="s">
        <v>4051</v>
      </c>
      <c r="P578" s="897" t="s">
        <v>206</v>
      </c>
      <c r="Q578" s="400"/>
      <c r="R578" s="401"/>
      <c r="S578" s="400"/>
      <c r="T578" s="401"/>
      <c r="U578" s="400"/>
      <c r="V578" s="401"/>
      <c r="W578" s="400"/>
      <c r="X578" s="401"/>
      <c r="Y578" s="400"/>
      <c r="Z578" s="401"/>
      <c r="AA578" s="400"/>
      <c r="AB578" s="401"/>
      <c r="AC578" s="400"/>
      <c r="AD578" s="401"/>
      <c r="AE578" s="400"/>
      <c r="AF578" s="401"/>
      <c r="AG578" s="400"/>
      <c r="AH578" s="401"/>
      <c r="AI578" s="400"/>
      <c r="AJ578" s="401"/>
      <c r="AK578" s="400"/>
      <c r="AL578" s="401"/>
      <c r="AM578" s="400"/>
      <c r="AN578" s="401"/>
      <c r="AO578" s="400"/>
      <c r="AP578" s="401"/>
      <c r="AQ578" s="400"/>
      <c r="AR578" s="401"/>
      <c r="AS578" s="400"/>
      <c r="AT578" s="401"/>
      <c r="AU578" s="400"/>
      <c r="AV578" s="401"/>
      <c r="AW578" s="400"/>
      <c r="AX578" s="401"/>
      <c r="AY578" s="400"/>
      <c r="AZ578" s="401"/>
      <c r="BA578" s="400"/>
      <c r="BB578" s="401"/>
      <c r="BC578" s="400"/>
      <c r="BD578" s="401"/>
      <c r="BE578" s="400"/>
      <c r="BF578" s="401"/>
      <c r="BG578" s="400"/>
      <c r="BH578" s="401"/>
      <c r="BI578" s="400"/>
      <c r="BJ578" s="401"/>
      <c r="BK578" s="400"/>
      <c r="BL578" s="401"/>
      <c r="BM578" s="400"/>
      <c r="BN578" s="401"/>
      <c r="BO578" s="400"/>
      <c r="BP578" s="401"/>
      <c r="BQ578" s="400"/>
      <c r="BR578" s="401"/>
      <c r="BS578" s="400"/>
      <c r="BT578" s="401"/>
      <c r="BU578" s="400"/>
      <c r="BV578" s="401"/>
      <c r="BW578" s="400"/>
      <c r="BX578" s="401"/>
      <c r="BY578" s="400"/>
      <c r="BZ578" s="401"/>
      <c r="CA578" s="400"/>
      <c r="CB578" s="401"/>
      <c r="CC578" s="400"/>
      <c r="CD578" s="401"/>
      <c r="CE578" s="400"/>
      <c r="CF578" s="401"/>
      <c r="CG578" s="400"/>
      <c r="CH578" s="401"/>
      <c r="CI578" s="400"/>
      <c r="CJ578" s="401"/>
      <c r="CK578" s="400"/>
      <c r="CL578" s="401"/>
      <c r="CM578" s="400"/>
      <c r="CN578" s="401"/>
      <c r="CO578" s="400"/>
      <c r="CP578" s="401"/>
      <c r="CQ578" s="400"/>
      <c r="CR578" s="401"/>
      <c r="CS578" s="400"/>
      <c r="CT578" s="401"/>
      <c r="CU578" s="400"/>
      <c r="CV578" s="401"/>
      <c r="CW578" s="400"/>
      <c r="CX578" s="401"/>
      <c r="CY578" s="400"/>
      <c r="CZ578" s="401"/>
      <c r="DA578" s="400"/>
      <c r="DB578" s="401"/>
      <c r="DC578" s="400"/>
      <c r="DD578" s="401"/>
      <c r="DE578" s="400"/>
      <c r="DF578" s="401"/>
      <c r="DG578" s="400"/>
      <c r="DH578" s="401"/>
      <c r="DI578" s="400"/>
      <c r="DJ578" s="401"/>
      <c r="DK578" s="400"/>
      <c r="DL578" s="401"/>
      <c r="DM578" s="400"/>
      <c r="DN578" s="401"/>
      <c r="DO578" s="400"/>
      <c r="DP578" s="401"/>
      <c r="DQ578" s="400"/>
      <c r="DR578" s="401"/>
      <c r="DS578" s="400"/>
      <c r="DT578" s="401"/>
      <c r="DU578" s="400"/>
      <c r="DV578" s="401"/>
      <c r="DW578" s="400"/>
      <c r="DX578" s="401"/>
      <c r="DY578" s="400"/>
      <c r="DZ578" s="401"/>
      <c r="EA578" s="400"/>
      <c r="EB578" s="401"/>
      <c r="EC578" s="400"/>
      <c r="ED578" s="401"/>
      <c r="EE578" s="400"/>
      <c r="EF578" s="401"/>
      <c r="EG578" s="400"/>
      <c r="EH578" s="401"/>
      <c r="EI578" s="400"/>
      <c r="EJ578" s="447"/>
      <c r="EK578" s="511"/>
      <c r="EL578" s="514"/>
      <c r="EM578" s="448"/>
      <c r="EN578" s="344"/>
      <c r="EO578" s="345"/>
      <c r="EP578" s="171">
        <f t="shared" si="601"/>
        <v>0</v>
      </c>
      <c r="EQ578" s="171">
        <f t="shared" si="602"/>
        <v>0</v>
      </c>
      <c r="ER578" s="171">
        <f t="shared" si="603"/>
        <v>0</v>
      </c>
      <c r="ES578" s="171">
        <f t="shared" si="604"/>
        <v>0</v>
      </c>
      <c r="ET578" s="171">
        <f t="shared" si="605"/>
        <v>0</v>
      </c>
      <c r="EU578" s="171">
        <f t="shared" si="606"/>
        <v>0</v>
      </c>
      <c r="EV578" s="172">
        <f t="shared" si="607"/>
        <v>0</v>
      </c>
      <c r="EW578" s="125"/>
      <c r="EX578" s="248">
        <f t="shared" si="659"/>
        <v>0</v>
      </c>
      <c r="EY578" s="174">
        <f>(L578*regular)+(M578*Cadeirantee)</f>
        <v>0</v>
      </c>
      <c r="EZ578" s="249">
        <f>SUMIF(FG578:GJ578,"&gt;0")</f>
        <v>0</v>
      </c>
      <c r="FA578" s="249">
        <f>SUMIF(FG578:GJ578,"&lt;0")+SUMIF(GN578:HP578,"&lt;0")</f>
        <v>0</v>
      </c>
      <c r="FB578" s="174">
        <v>0</v>
      </c>
      <c r="FC578" s="126">
        <f>N578*km*'VALORES TABELA'!$B$13</f>
        <v>0</v>
      </c>
      <c r="FD578" s="250">
        <f t="shared" si="660"/>
        <v>0</v>
      </c>
      <c r="FE578" s="105"/>
      <c r="FF578" s="108"/>
      <c r="FG578" s="108"/>
      <c r="FH578" s="108"/>
      <c r="FI578" s="108"/>
      <c r="FJ578" s="108"/>
      <c r="FK578" s="108"/>
      <c r="FL578" s="108"/>
      <c r="FM578" s="108"/>
      <c r="FN578" s="108"/>
      <c r="FO578" s="108"/>
      <c r="FP578" s="108"/>
      <c r="FQ578" s="108"/>
      <c r="FR578" s="108"/>
      <c r="FS578" s="108"/>
      <c r="FT578" s="108"/>
      <c r="FU578" s="108"/>
      <c r="FV578" s="108"/>
      <c r="FW578" s="108"/>
      <c r="FX578" s="108"/>
      <c r="FY578" s="108"/>
      <c r="FZ578" s="108"/>
      <c r="GA578" s="108"/>
      <c r="GB578" s="108"/>
      <c r="GC578" s="108"/>
      <c r="GD578" s="108"/>
      <c r="GE578" s="108"/>
      <c r="GF578" s="108"/>
      <c r="GG578" s="108"/>
      <c r="GH578" s="108"/>
      <c r="GI578" s="108"/>
      <c r="GJ578" s="108"/>
      <c r="GK578" s="251"/>
      <c r="GL578" s="103">
        <f t="shared" si="608"/>
        <v>0</v>
      </c>
      <c r="GM578" s="124"/>
      <c r="GN578" s="104"/>
      <c r="GO578" s="104"/>
      <c r="GP578" s="104"/>
      <c r="GQ578" s="104"/>
      <c r="GR578" s="104"/>
      <c r="GS578" s="104"/>
      <c r="GT578" s="104"/>
      <c r="GU578" s="104"/>
      <c r="GV578" s="104"/>
      <c r="GW578" s="104"/>
      <c r="GX578" s="104"/>
      <c r="GY578" s="104"/>
      <c r="GZ578" s="104"/>
      <c r="HA578" s="104"/>
      <c r="HB578" s="104"/>
      <c r="HC578" s="104"/>
      <c r="HD578" s="104"/>
      <c r="HE578" s="104"/>
      <c r="HF578" s="104"/>
      <c r="HG578" s="104"/>
      <c r="HH578" s="104"/>
      <c r="HI578" s="104"/>
      <c r="HJ578" s="104"/>
      <c r="HK578" s="104"/>
      <c r="HL578" s="104"/>
      <c r="HM578" s="104"/>
      <c r="HN578" s="104"/>
      <c r="HO578" s="104"/>
      <c r="HP578" s="104"/>
      <c r="HQ578" s="64"/>
      <c r="HR578" s="64"/>
      <c r="HS578" s="64"/>
      <c r="HT578" s="64"/>
      <c r="HU578" s="64"/>
      <c r="HV578" s="64"/>
      <c r="HW578" s="105"/>
      <c r="HX578" s="64"/>
      <c r="HY578" s="280">
        <f t="shared" si="661"/>
        <v>0</v>
      </c>
      <c r="HZ578" s="280">
        <f t="shared" si="662"/>
        <v>0</v>
      </c>
      <c r="IA578" s="280">
        <f t="shared" si="663"/>
        <v>0</v>
      </c>
      <c r="IB578" s="64"/>
      <c r="IC578" s="64"/>
    </row>
    <row r="579" spans="1:237" s="106" customFormat="1" ht="22.5" customHeight="1" x14ac:dyDescent="0.25">
      <c r="A579" s="368" t="s">
        <v>3714</v>
      </c>
      <c r="B579" s="369" t="s">
        <v>3715</v>
      </c>
      <c r="C579" s="375" t="s">
        <v>3233</v>
      </c>
      <c r="D579" s="371" t="s">
        <v>3716</v>
      </c>
      <c r="E579" s="371" t="s">
        <v>3717</v>
      </c>
      <c r="F579" s="376" t="s">
        <v>3224</v>
      </c>
      <c r="G579" s="376" t="s">
        <v>3225</v>
      </c>
      <c r="H579" s="373" t="s">
        <v>1829</v>
      </c>
      <c r="I579" s="374" t="s">
        <v>3718</v>
      </c>
      <c r="J579" s="421" t="s">
        <v>3268</v>
      </c>
      <c r="K579" s="423" t="s">
        <v>3236</v>
      </c>
      <c r="L579" s="329">
        <f>CONTINUA!BV579</f>
        <v>0</v>
      </c>
      <c r="M579" s="329">
        <f>CONTINUA!BW579</f>
        <v>0</v>
      </c>
      <c r="N579" s="895"/>
      <c r="O579" s="896" t="s">
        <v>4051</v>
      </c>
      <c r="P579" s="897" t="s">
        <v>206</v>
      </c>
      <c r="Q579" s="400"/>
      <c r="R579" s="401"/>
      <c r="S579" s="400"/>
      <c r="T579" s="401"/>
      <c r="U579" s="400"/>
      <c r="V579" s="401"/>
      <c r="W579" s="400"/>
      <c r="X579" s="401"/>
      <c r="Y579" s="400"/>
      <c r="Z579" s="401"/>
      <c r="AA579" s="400"/>
      <c r="AB579" s="401"/>
      <c r="AC579" s="400"/>
      <c r="AD579" s="401"/>
      <c r="AE579" s="400"/>
      <c r="AF579" s="401"/>
      <c r="AG579" s="400"/>
      <c r="AH579" s="401"/>
      <c r="AI579" s="400"/>
      <c r="AJ579" s="401"/>
      <c r="AK579" s="400"/>
      <c r="AL579" s="401"/>
      <c r="AM579" s="400"/>
      <c r="AN579" s="401"/>
      <c r="AO579" s="400"/>
      <c r="AP579" s="401"/>
      <c r="AQ579" s="400"/>
      <c r="AR579" s="401"/>
      <c r="AS579" s="400"/>
      <c r="AT579" s="401"/>
      <c r="AU579" s="400"/>
      <c r="AV579" s="401"/>
      <c r="AW579" s="400"/>
      <c r="AX579" s="401"/>
      <c r="AY579" s="400"/>
      <c r="AZ579" s="401"/>
      <c r="BA579" s="400"/>
      <c r="BB579" s="401"/>
      <c r="BC579" s="400"/>
      <c r="BD579" s="401"/>
      <c r="BE579" s="400"/>
      <c r="BF579" s="401"/>
      <c r="BG579" s="400"/>
      <c r="BH579" s="401"/>
      <c r="BI579" s="400"/>
      <c r="BJ579" s="401"/>
      <c r="BK579" s="400"/>
      <c r="BL579" s="401"/>
      <c r="BM579" s="400"/>
      <c r="BN579" s="401"/>
      <c r="BO579" s="400"/>
      <c r="BP579" s="401"/>
      <c r="BQ579" s="400"/>
      <c r="BR579" s="401"/>
      <c r="BS579" s="400"/>
      <c r="BT579" s="401"/>
      <c r="BU579" s="400"/>
      <c r="BV579" s="401"/>
      <c r="BW579" s="400"/>
      <c r="BX579" s="401"/>
      <c r="BY579" s="400"/>
      <c r="BZ579" s="401"/>
      <c r="CA579" s="400"/>
      <c r="CB579" s="401"/>
      <c r="CC579" s="400"/>
      <c r="CD579" s="401"/>
      <c r="CE579" s="400"/>
      <c r="CF579" s="401"/>
      <c r="CG579" s="400"/>
      <c r="CH579" s="401"/>
      <c r="CI579" s="400"/>
      <c r="CJ579" s="401"/>
      <c r="CK579" s="400"/>
      <c r="CL579" s="401"/>
      <c r="CM579" s="400"/>
      <c r="CN579" s="401"/>
      <c r="CO579" s="400"/>
      <c r="CP579" s="401"/>
      <c r="CQ579" s="400"/>
      <c r="CR579" s="401"/>
      <c r="CS579" s="400"/>
      <c r="CT579" s="401"/>
      <c r="CU579" s="400"/>
      <c r="CV579" s="401"/>
      <c r="CW579" s="400"/>
      <c r="CX579" s="401"/>
      <c r="CY579" s="400"/>
      <c r="CZ579" s="401"/>
      <c r="DA579" s="400"/>
      <c r="DB579" s="401"/>
      <c r="DC579" s="400"/>
      <c r="DD579" s="401"/>
      <c r="DE579" s="400"/>
      <c r="DF579" s="401"/>
      <c r="DG579" s="400"/>
      <c r="DH579" s="401"/>
      <c r="DI579" s="400"/>
      <c r="DJ579" s="401"/>
      <c r="DK579" s="400"/>
      <c r="DL579" s="401"/>
      <c r="DM579" s="400"/>
      <c r="DN579" s="401"/>
      <c r="DO579" s="400"/>
      <c r="DP579" s="401"/>
      <c r="DQ579" s="400"/>
      <c r="DR579" s="401"/>
      <c r="DS579" s="400"/>
      <c r="DT579" s="401"/>
      <c r="DU579" s="400"/>
      <c r="DV579" s="401"/>
      <c r="DW579" s="400"/>
      <c r="DX579" s="401"/>
      <c r="DY579" s="400"/>
      <c r="DZ579" s="401"/>
      <c r="EA579" s="400"/>
      <c r="EB579" s="401"/>
      <c r="EC579" s="400"/>
      <c r="ED579" s="401"/>
      <c r="EE579" s="400"/>
      <c r="EF579" s="401"/>
      <c r="EG579" s="400"/>
      <c r="EH579" s="401"/>
      <c r="EI579" s="400"/>
      <c r="EJ579" s="447"/>
      <c r="EK579" s="511"/>
      <c r="EL579" s="514"/>
      <c r="EM579" s="448"/>
      <c r="EN579" s="344"/>
      <c r="EO579" s="345"/>
      <c r="EP579" s="171">
        <f t="shared" si="601"/>
        <v>0</v>
      </c>
      <c r="EQ579" s="171">
        <f t="shared" si="602"/>
        <v>0</v>
      </c>
      <c r="ER579" s="171">
        <f t="shared" si="603"/>
        <v>0</v>
      </c>
      <c r="ES579" s="171">
        <f t="shared" si="604"/>
        <v>0</v>
      </c>
      <c r="ET579" s="171">
        <f t="shared" si="605"/>
        <v>0</v>
      </c>
      <c r="EU579" s="171">
        <f t="shared" si="606"/>
        <v>0</v>
      </c>
      <c r="EV579" s="172">
        <f t="shared" si="607"/>
        <v>0</v>
      </c>
      <c r="EW579" s="127"/>
      <c r="EX579" s="248">
        <f t="shared" si="659"/>
        <v>0</v>
      </c>
      <c r="EY579" s="174">
        <f>(L579*regular)+(M579*Cadeirantee)</f>
        <v>0</v>
      </c>
      <c r="EZ579" s="249">
        <f>SUMIF(FG579:GJ579,"&gt;0")</f>
        <v>0</v>
      </c>
      <c r="FA579" s="249">
        <f>SUMIF(FG579:GJ579,"&lt;0")+SUMIF(GN579:HP579,"&lt;0")</f>
        <v>0</v>
      </c>
      <c r="FB579" s="174">
        <v>0</v>
      </c>
      <c r="FC579" s="126">
        <f>N579*km*'VALORES TABELA'!$B$13</f>
        <v>0</v>
      </c>
      <c r="FD579" s="250">
        <f t="shared" si="660"/>
        <v>0</v>
      </c>
      <c r="FE579" s="105"/>
      <c r="FF579" s="118"/>
      <c r="FG579" s="118"/>
      <c r="FH579" s="118"/>
      <c r="FI579" s="118"/>
      <c r="FJ579" s="118"/>
      <c r="FK579" s="118"/>
      <c r="FL579" s="118"/>
      <c r="FM579" s="118"/>
      <c r="FN579" s="118"/>
      <c r="FO579" s="118"/>
      <c r="FP579" s="118"/>
      <c r="FQ579" s="118"/>
      <c r="FR579" s="118"/>
      <c r="FS579" s="118"/>
      <c r="FT579" s="118"/>
      <c r="FU579" s="118"/>
      <c r="FV579" s="118"/>
      <c r="FW579" s="118"/>
      <c r="FX579" s="118"/>
      <c r="FY579" s="118"/>
      <c r="FZ579" s="118"/>
      <c r="GA579" s="118"/>
      <c r="GB579" s="118"/>
      <c r="GC579" s="118"/>
      <c r="GD579" s="118"/>
      <c r="GE579" s="118"/>
      <c r="GF579" s="118"/>
      <c r="GG579" s="118"/>
      <c r="GH579" s="118"/>
      <c r="GI579" s="118"/>
      <c r="GJ579" s="118"/>
      <c r="GK579" s="252"/>
      <c r="GL579" s="103">
        <f t="shared" si="608"/>
        <v>0</v>
      </c>
      <c r="GM579" s="124"/>
      <c r="GN579" s="104"/>
      <c r="GO579" s="104"/>
      <c r="GP579" s="104"/>
      <c r="GQ579" s="104"/>
      <c r="GR579" s="104"/>
      <c r="GS579" s="104"/>
      <c r="GT579" s="104"/>
      <c r="GU579" s="104"/>
      <c r="GV579" s="104"/>
      <c r="GW579" s="104"/>
      <c r="GX579" s="104"/>
      <c r="GY579" s="104"/>
      <c r="GZ579" s="104"/>
      <c r="HA579" s="104"/>
      <c r="HB579" s="104"/>
      <c r="HC579" s="104"/>
      <c r="HD579" s="104"/>
      <c r="HE579" s="104"/>
      <c r="HF579" s="104"/>
      <c r="HG579" s="104"/>
      <c r="HH579" s="104"/>
      <c r="HI579" s="104"/>
      <c r="HJ579" s="104"/>
      <c r="HK579" s="104"/>
      <c r="HL579" s="104"/>
      <c r="HM579" s="104"/>
      <c r="HN579" s="104"/>
      <c r="HO579" s="104"/>
      <c r="HP579" s="104"/>
      <c r="HQ579" s="64"/>
      <c r="HR579" s="65"/>
      <c r="HS579" s="65"/>
      <c r="HT579" s="65"/>
      <c r="HU579" s="65"/>
      <c r="HV579" s="65"/>
      <c r="HW579" s="105"/>
      <c r="HX579" s="65"/>
      <c r="HY579" s="280">
        <f t="shared" si="661"/>
        <v>0</v>
      </c>
      <c r="HZ579" s="280">
        <f t="shared" si="662"/>
        <v>0</v>
      </c>
      <c r="IA579" s="280">
        <f t="shared" si="663"/>
        <v>0</v>
      </c>
      <c r="IB579" s="65"/>
      <c r="IC579" s="65"/>
    </row>
    <row r="580" spans="1:237" s="106" customFormat="1" ht="22.5" customHeight="1" thickBot="1" x14ac:dyDescent="0.3">
      <c r="A580" s="377" t="s">
        <v>3714</v>
      </c>
      <c r="B580" s="378" t="s">
        <v>3715</v>
      </c>
      <c r="C580" s="379" t="s">
        <v>3233</v>
      </c>
      <c r="D580" s="380" t="s">
        <v>3716</v>
      </c>
      <c r="E580" s="380" t="s">
        <v>3717</v>
      </c>
      <c r="F580" s="381" t="s">
        <v>3224</v>
      </c>
      <c r="G580" s="381" t="s">
        <v>3225</v>
      </c>
      <c r="H580" s="382" t="s">
        <v>1829</v>
      </c>
      <c r="I580" s="383" t="s">
        <v>3718</v>
      </c>
      <c r="J580" s="421" t="s">
        <v>3268</v>
      </c>
      <c r="K580" s="424" t="s">
        <v>60</v>
      </c>
      <c r="L580" s="329">
        <f>CONTINUA!BV580</f>
        <v>0</v>
      </c>
      <c r="M580" s="329">
        <f>CONTINUA!BW580</f>
        <v>0</v>
      </c>
      <c r="N580" s="895"/>
      <c r="O580" s="896" t="s">
        <v>4051</v>
      </c>
      <c r="P580" s="897" t="s">
        <v>206</v>
      </c>
      <c r="Q580" s="400"/>
      <c r="R580" s="401"/>
      <c r="S580" s="400"/>
      <c r="T580" s="401"/>
      <c r="U580" s="400"/>
      <c r="V580" s="401"/>
      <c r="W580" s="400"/>
      <c r="X580" s="401"/>
      <c r="Y580" s="400"/>
      <c r="Z580" s="401"/>
      <c r="AA580" s="400"/>
      <c r="AB580" s="401"/>
      <c r="AC580" s="400"/>
      <c r="AD580" s="401"/>
      <c r="AE580" s="400"/>
      <c r="AF580" s="401"/>
      <c r="AG580" s="400"/>
      <c r="AH580" s="401"/>
      <c r="AI580" s="400"/>
      <c r="AJ580" s="401"/>
      <c r="AK580" s="400"/>
      <c r="AL580" s="401"/>
      <c r="AM580" s="400"/>
      <c r="AN580" s="401"/>
      <c r="AO580" s="400"/>
      <c r="AP580" s="401"/>
      <c r="AQ580" s="400"/>
      <c r="AR580" s="401"/>
      <c r="AS580" s="400"/>
      <c r="AT580" s="401"/>
      <c r="AU580" s="400"/>
      <c r="AV580" s="401"/>
      <c r="AW580" s="400"/>
      <c r="AX580" s="401"/>
      <c r="AY580" s="400"/>
      <c r="AZ580" s="401"/>
      <c r="BA580" s="400"/>
      <c r="BB580" s="401"/>
      <c r="BC580" s="400"/>
      <c r="BD580" s="401"/>
      <c r="BE580" s="400"/>
      <c r="BF580" s="401"/>
      <c r="BG580" s="400"/>
      <c r="BH580" s="401"/>
      <c r="BI580" s="400"/>
      <c r="BJ580" s="401"/>
      <c r="BK580" s="400"/>
      <c r="BL580" s="401"/>
      <c r="BM580" s="400"/>
      <c r="BN580" s="401"/>
      <c r="BO580" s="400"/>
      <c r="BP580" s="401"/>
      <c r="BQ580" s="400"/>
      <c r="BR580" s="401"/>
      <c r="BS580" s="400"/>
      <c r="BT580" s="401"/>
      <c r="BU580" s="400"/>
      <c r="BV580" s="401"/>
      <c r="BW580" s="400"/>
      <c r="BX580" s="401"/>
      <c r="BY580" s="400"/>
      <c r="BZ580" s="401"/>
      <c r="CA580" s="400"/>
      <c r="CB580" s="401"/>
      <c r="CC580" s="400"/>
      <c r="CD580" s="401"/>
      <c r="CE580" s="400"/>
      <c r="CF580" s="401"/>
      <c r="CG580" s="400"/>
      <c r="CH580" s="401"/>
      <c r="CI580" s="400"/>
      <c r="CJ580" s="401"/>
      <c r="CK580" s="400"/>
      <c r="CL580" s="401"/>
      <c r="CM580" s="400"/>
      <c r="CN580" s="401"/>
      <c r="CO580" s="400"/>
      <c r="CP580" s="401"/>
      <c r="CQ580" s="400"/>
      <c r="CR580" s="401"/>
      <c r="CS580" s="400"/>
      <c r="CT580" s="401"/>
      <c r="CU580" s="400"/>
      <c r="CV580" s="401"/>
      <c r="CW580" s="400"/>
      <c r="CX580" s="401"/>
      <c r="CY580" s="400"/>
      <c r="CZ580" s="401"/>
      <c r="DA580" s="400"/>
      <c r="DB580" s="401"/>
      <c r="DC580" s="400"/>
      <c r="DD580" s="401"/>
      <c r="DE580" s="400"/>
      <c r="DF580" s="401"/>
      <c r="DG580" s="400"/>
      <c r="DH580" s="401"/>
      <c r="DI580" s="400"/>
      <c r="DJ580" s="401"/>
      <c r="DK580" s="400"/>
      <c r="DL580" s="401"/>
      <c r="DM580" s="400"/>
      <c r="DN580" s="401"/>
      <c r="DO580" s="400"/>
      <c r="DP580" s="401"/>
      <c r="DQ580" s="400"/>
      <c r="DR580" s="401"/>
      <c r="DS580" s="400"/>
      <c r="DT580" s="401"/>
      <c r="DU580" s="400"/>
      <c r="DV580" s="401"/>
      <c r="DW580" s="400"/>
      <c r="DX580" s="401"/>
      <c r="DY580" s="400"/>
      <c r="DZ580" s="401"/>
      <c r="EA580" s="400"/>
      <c r="EB580" s="401"/>
      <c r="EC580" s="400"/>
      <c r="ED580" s="401"/>
      <c r="EE580" s="400"/>
      <c r="EF580" s="401"/>
      <c r="EG580" s="400"/>
      <c r="EH580" s="401"/>
      <c r="EI580" s="400"/>
      <c r="EJ580" s="447"/>
      <c r="EK580" s="512"/>
      <c r="EL580" s="515"/>
      <c r="EM580" s="450"/>
      <c r="EN580" s="348"/>
      <c r="EO580" s="348"/>
      <c r="EP580" s="179">
        <f t="shared" si="601"/>
        <v>0</v>
      </c>
      <c r="EQ580" s="179">
        <f t="shared" si="602"/>
        <v>0</v>
      </c>
      <c r="ER580" s="179">
        <f t="shared" si="603"/>
        <v>0</v>
      </c>
      <c r="ES580" s="179">
        <f t="shared" si="604"/>
        <v>0</v>
      </c>
      <c r="ET580" s="179">
        <f t="shared" si="605"/>
        <v>0</v>
      </c>
      <c r="EU580" s="179">
        <f t="shared" si="606"/>
        <v>0</v>
      </c>
      <c r="EV580" s="172">
        <f t="shared" si="607"/>
        <v>0</v>
      </c>
      <c r="EW580" s="253"/>
      <c r="EX580" s="254">
        <v>0</v>
      </c>
      <c r="EY580" s="180">
        <v>0</v>
      </c>
      <c r="EZ580" s="255">
        <v>0</v>
      </c>
      <c r="FA580" s="255">
        <v>0</v>
      </c>
      <c r="FB580" s="180">
        <f>SUM(FF580:GI580)/2</f>
        <v>0</v>
      </c>
      <c r="FC580" s="256">
        <f>N580*km*'VALORES TABELA'!$B$13</f>
        <v>0</v>
      </c>
      <c r="FD580" s="250">
        <f t="shared" si="660"/>
        <v>0</v>
      </c>
      <c r="FE580" s="257"/>
      <c r="FF580" s="181">
        <f>((Q580+S580)*Percapita)+((R580+T580)*Cadeirante)</f>
        <v>0</v>
      </c>
      <c r="FG580" s="181">
        <f>((U580+W580)*Percapita/30*FG$4)+((V580+X580)*Cadeirante/30*FG$4)</f>
        <v>0</v>
      </c>
      <c r="FH580" s="181">
        <f>((Y580+AA580)*Percapita/30*FH$4)+((Z580+AB580)*Cadeirante/30*FH$4)</f>
        <v>0</v>
      </c>
      <c r="FI580" s="181">
        <f>((AC580+AE580)*Percapita/30*FI$4)+((AD580+AF580)*Cadeirante/30*FI$4)</f>
        <v>0</v>
      </c>
      <c r="FJ580" s="181">
        <f>((AG580+AI580)*Percapita/30*FJ$4)+((AH580+AJ580)*Cadeirante/30*FJ$4)</f>
        <v>0</v>
      </c>
      <c r="FK580" s="181">
        <f>((AK580+AM580)*Percapita/30*FK$4)+((AL580+AN580)*Cadeirante/30*FK$4)</f>
        <v>0</v>
      </c>
      <c r="FL580" s="181">
        <f>((AO580+AQ580)*Percapita/30*FL$4)+((AP580+AR580)*Cadeirante/30*FL$4)</f>
        <v>0</v>
      </c>
      <c r="FM580" s="181">
        <f>((AS580+AU580)*Percapita/30*FM$4)+((AT580+AV580)*Cadeirante/30*FM$4)</f>
        <v>0</v>
      </c>
      <c r="FN580" s="181">
        <f>((AW580+AY580)*Percapita/30*FN$4)+((AX580+AZ580)*Cadeirante/30*FN$4)</f>
        <v>0</v>
      </c>
      <c r="FO580" s="181">
        <f>((BA580+BC580)*Percapita/30*FO$4)+((BB580+BD580)*Cadeirante/30*FO$4)</f>
        <v>0</v>
      </c>
      <c r="FP580" s="181">
        <f>((BE580+BG580)*Percapita/30*FP$4)+((BF580+BH580)*Cadeirante/30*FP$4)</f>
        <v>0</v>
      </c>
      <c r="FQ580" s="181">
        <f>((BI580+BK580)*Percapita/30*FQ$4)+((BJ580+BL580)*Cadeirante/30*FQ$4)</f>
        <v>0</v>
      </c>
      <c r="FR580" s="181">
        <f>((BM580+BO580)*Percapita/30*FR$4)+((BN580+BP580)*Cadeirante/30*FR$4)</f>
        <v>0</v>
      </c>
      <c r="FS580" s="181">
        <f>((BQ580+BS580)*Percapita/30*FS$4)+((BR580+BT580)*Cadeirante/30*FS$4)</f>
        <v>0</v>
      </c>
      <c r="FT580" s="181">
        <f>((BU580+BW580)*Percapita/30*FT$4)+((BV580+BX580)*Cadeirante/30*FT$4)</f>
        <v>0</v>
      </c>
      <c r="FU580" s="181">
        <f>((BY580+CA580)*Percapita/30*FU$4)+((BZ580+CB580)*Cadeirante/30*FU$4)</f>
        <v>0</v>
      </c>
      <c r="FV580" s="181">
        <f>((CC580+CE580)*Percapita/30*FV$4)+((CD580+CF580)*Cadeirante/30*FV$4)</f>
        <v>0</v>
      </c>
      <c r="FW580" s="181">
        <f>((CG580+CI580)*Percapita/30*FW$4)+((CI580+CK580)*Cadeirante/30*FW$4)</f>
        <v>0</v>
      </c>
      <c r="FX580" s="181">
        <f>((CK580+CM580)*Percapita/30*FX$4)+((CL580+CN580)*Cadeirante/30*FX$4)</f>
        <v>0</v>
      </c>
      <c r="FY580" s="181">
        <f>((CO580+CQ580)*Percapita/30*FY$4)+((CP580+CR580)*Cadeirante/30*FY$4)</f>
        <v>0</v>
      </c>
      <c r="FZ580" s="181">
        <f>((CS580+CU580)*Percapita/30*FZ$4)+((CT580+CV580)*Cadeirante/30*FZ$4)</f>
        <v>0</v>
      </c>
      <c r="GA580" s="181">
        <f>((CW580+CY580)*Percapita/30*GA$4)+((CX580+CZ580)*Cadeirante/30*GA$4)</f>
        <v>0</v>
      </c>
      <c r="GB580" s="181">
        <f>((DA580+DC580)*Percapita/30*GB$4)+((DB580+DD580)*Cadeirante/30*GB$4)</f>
        <v>0</v>
      </c>
      <c r="GC580" s="181">
        <f>((DE580+DG580)*Percapita/30*GC$4)+((DF580+DH580)*Cadeirante/30*GC$4)</f>
        <v>0</v>
      </c>
      <c r="GD580" s="181">
        <f>((DI580+DK580)*Percapita/30*GD$4)+((DJ580+DL580)*Cadeirante/30*GD$4)</f>
        <v>0</v>
      </c>
      <c r="GE580" s="181">
        <f>((DM580+DO580)*Percapita/30*GE$4)+((DN580+DP580)*Cadeirante/30*GE$4)</f>
        <v>0</v>
      </c>
      <c r="GF580" s="181">
        <f>((DQ580+DS580)*Percapita/30*GF$4)+((DR580+DT580)*Cadeirante/30*GF$4)</f>
        <v>0</v>
      </c>
      <c r="GG580" s="181">
        <f>((DU580+DW580)*Percapita/30*GG$4)+((DV580+DX580)*Cadeirante/30*GG$4)</f>
        <v>0</v>
      </c>
      <c r="GH580" s="181">
        <f>((DY580+EA580)*Percapita/30*GH$4)+((DZ580+EB580)*Cadeirante/30*GH$4)</f>
        <v>0</v>
      </c>
      <c r="GI580" s="181">
        <f>((EC580+EE580)*Percapita/30*GI$4)+((ED580+EF580)*Cadeirante/30*GI$4)</f>
        <v>0</v>
      </c>
      <c r="GJ580" s="181">
        <f>((EG580+EI580)*Percapita)+((EH580+EJ580)*Cadeirante)</f>
        <v>0</v>
      </c>
      <c r="GK580" s="258"/>
      <c r="GL580" s="103">
        <f t="shared" si="608"/>
        <v>0</v>
      </c>
      <c r="GM580" s="124"/>
      <c r="GN580" s="182"/>
      <c r="GO580" s="182"/>
      <c r="GP580" s="182"/>
      <c r="GQ580" s="182"/>
      <c r="GR580" s="182"/>
      <c r="GS580" s="182"/>
      <c r="GT580" s="182"/>
      <c r="GU580" s="182"/>
      <c r="GV580" s="182"/>
      <c r="GW580" s="182"/>
      <c r="GX580" s="182"/>
      <c r="GY580" s="182"/>
      <c r="GZ580" s="182"/>
      <c r="HA580" s="182"/>
      <c r="HB580" s="182"/>
      <c r="HC580" s="182"/>
      <c r="HD580" s="182"/>
      <c r="HE580" s="182"/>
      <c r="HF580" s="182"/>
      <c r="HG580" s="182"/>
      <c r="HH580" s="182"/>
      <c r="HI580" s="182"/>
      <c r="HJ580" s="182"/>
      <c r="HK580" s="182"/>
      <c r="HL580" s="182"/>
      <c r="HM580" s="182"/>
      <c r="HN580" s="182"/>
      <c r="HO580" s="182"/>
      <c r="HP580" s="259"/>
      <c r="HQ580" s="64"/>
      <c r="HW580" s="257"/>
      <c r="HY580" s="280">
        <f t="shared" si="661"/>
        <v>0</v>
      </c>
      <c r="HZ580" s="280">
        <f t="shared" si="662"/>
        <v>0</v>
      </c>
      <c r="IA580" s="280">
        <f t="shared" si="663"/>
        <v>0</v>
      </c>
    </row>
    <row r="581" spans="1:237" s="106" customFormat="1" ht="22.5" customHeight="1" x14ac:dyDescent="0.25">
      <c r="A581" t="s">
        <v>3719</v>
      </c>
      <c r="B581" s="522" t="s">
        <v>3720</v>
      </c>
      <c r="C581" s="523">
        <v>1</v>
      </c>
      <c r="D581" s="524" t="s">
        <v>3716</v>
      </c>
      <c r="E581" s="524" t="s">
        <v>3721</v>
      </c>
      <c r="F581" s="525" t="s">
        <v>3224</v>
      </c>
      <c r="G581" s="525" t="s">
        <v>3225</v>
      </c>
      <c r="H581" s="350" t="s">
        <v>1829</v>
      </c>
      <c r="I581" s="351" t="s">
        <v>3722</v>
      </c>
      <c r="J581" s="409" t="s">
        <v>3231</v>
      </c>
      <c r="K581" s="410" t="s">
        <v>3232</v>
      </c>
      <c r="L581" s="329">
        <f>CONTINUA!BV581</f>
        <v>0</v>
      </c>
      <c r="M581" s="329">
        <f>CONTINUA!BW581</f>
        <v>0</v>
      </c>
      <c r="N581" s="895"/>
      <c r="O581" s="896" t="s">
        <v>4051</v>
      </c>
      <c r="P581" s="897" t="s">
        <v>206</v>
      </c>
      <c r="Q581" s="400">
        <v>5</v>
      </c>
      <c r="R581" s="401"/>
      <c r="S581" s="400"/>
      <c r="T581" s="401"/>
      <c r="U581" s="400"/>
      <c r="V581" s="401"/>
      <c r="W581" s="400"/>
      <c r="X581" s="401"/>
      <c r="Y581" s="400"/>
      <c r="Z581" s="401"/>
      <c r="AA581" s="400"/>
      <c r="AB581" s="401"/>
      <c r="AC581" s="400"/>
      <c r="AD581" s="401"/>
      <c r="AE581" s="400"/>
      <c r="AF581" s="401"/>
      <c r="AG581" s="400"/>
      <c r="AH581" s="401"/>
      <c r="AI581" s="400"/>
      <c r="AJ581" s="401"/>
      <c r="AK581" s="400"/>
      <c r="AL581" s="401"/>
      <c r="AM581" s="400"/>
      <c r="AN581" s="401"/>
      <c r="AO581" s="400"/>
      <c r="AP581" s="401"/>
      <c r="AQ581" s="400"/>
      <c r="AR581" s="401"/>
      <c r="AS581" s="400"/>
      <c r="AT581" s="401"/>
      <c r="AU581" s="400"/>
      <c r="AV581" s="401"/>
      <c r="AW581" s="400"/>
      <c r="AX581" s="401"/>
      <c r="AY581" s="400"/>
      <c r="AZ581" s="401"/>
      <c r="BA581" s="400"/>
      <c r="BB581" s="401"/>
      <c r="BC581" s="400"/>
      <c r="BD581" s="401"/>
      <c r="BE581" s="400"/>
      <c r="BF581" s="401"/>
      <c r="BG581" s="400"/>
      <c r="BH581" s="401"/>
      <c r="BI581" s="400"/>
      <c r="BJ581" s="401"/>
      <c r="BK581" s="400"/>
      <c r="BL581" s="401"/>
      <c r="BM581" s="400"/>
      <c r="BN581" s="401"/>
      <c r="BO581" s="400"/>
      <c r="BP581" s="401"/>
      <c r="BQ581" s="400"/>
      <c r="BR581" s="401"/>
      <c r="BS581" s="400"/>
      <c r="BT581" s="401"/>
      <c r="BU581" s="400"/>
      <c r="BV581" s="401"/>
      <c r="BW581" s="400"/>
      <c r="BX581" s="401"/>
      <c r="BY581" s="400"/>
      <c r="BZ581" s="401"/>
      <c r="CA581" s="400"/>
      <c r="CB581" s="401"/>
      <c r="CC581" s="400"/>
      <c r="CD581" s="401"/>
      <c r="CE581" s="400"/>
      <c r="CF581" s="401"/>
      <c r="CG581" s="400"/>
      <c r="CH581" s="401"/>
      <c r="CI581" s="400"/>
      <c r="CJ581" s="401"/>
      <c r="CK581" s="400"/>
      <c r="CL581" s="401"/>
      <c r="CM581" s="400"/>
      <c r="CN581" s="401"/>
      <c r="CO581" s="400"/>
      <c r="CP581" s="401"/>
      <c r="CQ581" s="400"/>
      <c r="CR581" s="401"/>
      <c r="CS581" s="400"/>
      <c r="CT581" s="401"/>
      <c r="CU581" s="400"/>
      <c r="CV581" s="401"/>
      <c r="CW581" s="400"/>
      <c r="CX581" s="401"/>
      <c r="CY581" s="400"/>
      <c r="CZ581" s="401"/>
      <c r="DA581" s="400"/>
      <c r="DB581" s="401"/>
      <c r="DC581" s="400"/>
      <c r="DD581" s="401"/>
      <c r="DE581" s="400"/>
      <c r="DF581" s="401"/>
      <c r="DG581" s="400"/>
      <c r="DH581" s="401"/>
      <c r="DI581" s="400"/>
      <c r="DJ581" s="401"/>
      <c r="DK581" s="400"/>
      <c r="DL581" s="401"/>
      <c r="DM581" s="400"/>
      <c r="DN581" s="401"/>
      <c r="DO581" s="400"/>
      <c r="DP581" s="401"/>
      <c r="DQ581" s="400"/>
      <c r="DR581" s="401"/>
      <c r="DS581" s="400"/>
      <c r="DT581" s="401"/>
      <c r="DU581" s="400"/>
      <c r="DV581" s="401"/>
      <c r="DW581" s="400"/>
      <c r="DX581" s="401"/>
      <c r="DY581" s="400"/>
      <c r="DZ581" s="401"/>
      <c r="EA581" s="400"/>
      <c r="EB581" s="401"/>
      <c r="EC581" s="400"/>
      <c r="ED581" s="401"/>
      <c r="EE581" s="400"/>
      <c r="EF581" s="401"/>
      <c r="EG581" s="400"/>
      <c r="EH581" s="401"/>
      <c r="EI581" s="400"/>
      <c r="EJ581" s="447"/>
      <c r="EK581" s="510"/>
      <c r="EL581" s="513" t="s">
        <v>4022</v>
      </c>
      <c r="EM581" s="520">
        <v>282.50200000000001</v>
      </c>
      <c r="EN581" s="520"/>
      <c r="EO581" s="520"/>
      <c r="EP581" s="171">
        <f t="shared" si="601"/>
        <v>5</v>
      </c>
      <c r="EQ581" s="171">
        <f t="shared" si="602"/>
        <v>0</v>
      </c>
      <c r="ER581" s="171">
        <f t="shared" si="603"/>
        <v>0</v>
      </c>
      <c r="ES581" s="171">
        <f t="shared" si="604"/>
        <v>0</v>
      </c>
      <c r="ET581" s="171">
        <f t="shared" si="605"/>
        <v>0</v>
      </c>
      <c r="EU581" s="171">
        <f t="shared" si="606"/>
        <v>0</v>
      </c>
      <c r="EV581" s="172">
        <f t="shared" si="607"/>
        <v>5</v>
      </c>
      <c r="EW581" s="367">
        <f>IF(C581=4,IF(MAX(Q581:EJ583)&gt;0,(Especiall/30*(IF(($G581-$F581)=($G$5-$F$5),30,IF(DAY($G581)=31,($G581-$F581),($G581-$F581)+1)))),0),0)</f>
        <v>0</v>
      </c>
      <c r="EX581" s="248">
        <f t="shared" ref="EX581:EX584" si="664">FF581</f>
        <v>22516.49</v>
      </c>
      <c r="EY581" s="174">
        <f>(L581*regular)+(M581*Cadeirantee)</f>
        <v>0</v>
      </c>
      <c r="EZ581" s="249">
        <f>SUMIF(FG581:GJ581,"&gt;0")</f>
        <v>0</v>
      </c>
      <c r="FA581" s="249">
        <f>SUMIF(FG581:GJ581,"&lt;0")+SUMIF(GN581:HP581,"&lt;0")</f>
        <v>0</v>
      </c>
      <c r="FB581" s="174">
        <v>0</v>
      </c>
      <c r="FC581" s="175">
        <f>N581*km*'VALORES TABELA'!$B$13</f>
        <v>0</v>
      </c>
      <c r="FD581" s="250">
        <f>GL581</f>
        <v>0</v>
      </c>
      <c r="FE581" s="176">
        <f>(EW581+EW582+EW583+EW584+EX581+EX582+EX583+EX584+EY581+EY582+EY583+EY584+EY585+EZ581+EZ582+EZ583+EZ584+FA581+FA582+FA583+FA584+FC581+FC582+FC583+FC584+HY581-HZ581-IA581+FD581+FD582+FD583+FD584+FB585)</f>
        <v>23628.032000000003</v>
      </c>
      <c r="FF581" s="177">
        <f>IF(C581=4,SUM(Q581+Q582+Q583+S581+S582+S583)*Percapita/30*FF$4+(R581+R582+R583+T581+T582+T583)*Cadeirante/30*FF$4,IF(C581=3,IF(Q584+S584=10,Fixo/30*FF$4+(Q581+Q582+Q583+S581+S582+S583)*Percapita/30*FF$4+(R584+T584)*Cadeirante/30*FF$4,IF(Q584+S584&lt;=9,(Q584+S584)*Crechee/30*FF$4)+(R584+T584)*Cadeirante/30*FF$4+(Q581+Q582+Q583+S581+S582+S583)*Percapita/30*FF$4)+IF(Q584+S584&gt;=11,Fixo/30*FF$4+(Q584+S584-10)*Crechee/30*FF$4,0),IF(C581=2,IF(R581+R582+R583+R584+T581+T582+T583+T584=1,Cadeirante/30*FF$4,IF(R581+R582+R583+R584+T581+T582+T583+T584=2,Fixo/30*FF$4,IF(R581+R582+R583+R584+T581+T582+T583+T584&gt;2,Fixo/30*FF$4+(R581+R582+R583+R584+T581+T582+T583+T584-2)*Cadeirante/30*FF$4)))+(Q581+Q582+Q583+S581+S582+S583)*Percapita/30*FF$4+(Q584+S584)*Crechee/30*FF$4,IF(C581=1,IF(Q581+Q582+Q583+R581+R582+R583+S581+S582+S583+T581+T582+T583&lt;=15,(Q581+Q582+Q583+S581+S582+S583)*Percapita/30*FF$4,IF(Q581+Q582+Q583+R581+R582+R583+S581+S582+S583+T581+T582+T583&gt;=16,Fixo/30*FF$4+(Q581+Q582+Q583+R581+R582+R583+S581+S582+S583+T581+T582-16)*Percapita/30*FF$4))))))</f>
        <v>22516.49</v>
      </c>
      <c r="FG581" s="177">
        <f>IF(C581=4,SUM(U581+U582+U583+W581+W582+W583)*Percapita/30*FG$4+(V581+V582+V583+X581+X582+X583)*Cadeirante/30*FG$4,IF(C581=3,IF(U584+W584=10,Fixo/30*FG$4+(U581+U582+U583+W581+W582+W583)*Percapita/30*FG$4+(V584+X584)*Cadeirante/30*FG$4,IF(U584+W584&lt;=9,(U584+W584)*Crechee/30*FG$4)+(V584+X584)*Cadeirante/30*FG$4+(U581+U582+U583+W581+W582+W583)*Percapita/30*FG$4)+IF(U584+W584&gt;=11,Fixo/30*FG$4+(U584+W584-10)*Crechee/30*FG$4,0),IF(C581=2,IF(V581+V582+V583+V584+X581+X582+X583+X584=1,Cadeirante/30*FG$4,IF(V581+V582+V583+V584+X581+X582+X583+X584=2,Fixo/30*FG$4,IF(V581+V582+V583+V584+X581+X582+X583+X584&gt;2,Fixo/30*FG$4+(V581+V582+V583+V584+X581+X582+X583+X584-2)*Cadeirante/30*FG$4)))+(U581+U582+U583+W581+W582+W583)*Percapita/30*FG$4+(U584+W584)*Crechee/30*FG$4,IF(C581=1,IF(U581+U582+U583+V581+V582+V583+W581+W582+W583+X581+X582+X583&lt;=15,(U581+U582+U583+W581+W582+W583)*Percapita/30*FG$4,IF(U581+U582+U583+V581+V582+V583+W581+W582+W583+X581+X582+X583&gt;=16,Fixo/30*FG$4+(U581+U582+U583+V581+V582+V583+W581+W582+W583+X581+X582-16)*Percapita/30*FG$4))))))</f>
        <v>0</v>
      </c>
      <c r="FH581" s="177">
        <f>IF(C581=4,SUM(Y581+Y582+Y583+AA581+AA582+AA583)*Percapita/30*FH$4+(Z581+Z582+Z583+AB581+AB582+AB583)*Cadeirante/30*FH$4,IF(C581=3,IF(Y584+AA584=10,Fixo/30*FH$4+(Y581+Y582+Y583+AA581+AA582+AA583)*Percapita/30*FH$4+(Z584+AB584)*Cadeirante/30*FH$4,IF(Y584+AA584&lt;=9,(Y584+AA584)*Crechee/30*FH$4)+(Z584+AB584)*Cadeirante/30*FH$4+(Y581+Y582+Y583+AA581+AA582+AA583)*Percapita/30*FH$4)+IF(Y584+AA584&gt;=11,Fixo/30*FH$4+(Y584+AA584-10)*Crechee/30*FH$4,0),IF(C581=2,IF(Z581+Z582+Z583+Z584+AB581+AB582+AB583+AB584=1,Cadeirante/30*FH$4,IF(Z581+Z582+Z583+Z584+AB581+AB582+AB583+AB584=2,Fixo/30*FH$4,IF(Z581+Z582+Z583+Z584+AB581+AB582+AB583+AB584&gt;2,Fixo/30*FH$4+(Z581+Z582+Z583+Z584+AB581+AB582+AB583+AB584-2)*Cadeirante/30*FH$4)))+(Y581+Y582+Y583+AA581+AA582+AA583)*Percapita/30*FH$4+(Y584+AA584)*Crechee/30*FH$4,IF(C581=1,IF(Y581+Y582+Y583+Z581+Z582+Z583+AA581+AA582+AA583+AB581+AB582+AB583&lt;=15,(Y581+Y582+Y583+AA581+AA582+AA583)*Percapita/30*FH$4,IF(Y581+Y582+Y583+Z581+Z582+Z583+AA581+AA582+AA583+AB581+AB582+AB583&gt;=16,Fixo/30*FH$4+(Y581+Y582+Y583+Z581+Z582+Z583+AA581+AA582+AA583+AB581+AB582-16)*Percapita/30*FH$4))))))</f>
        <v>0</v>
      </c>
      <c r="FI581" s="177">
        <f>IF(C581=4,SUM(AC581+AC582+AC583+AE581+AE582+AE583)*Percapita/30*FI$4+(AD581+AD582+AD583+AF581+AF582+AF583)*Cadeirante/30*FI$4,IF(C581=3,IF(AC584+AE584=10,Fixo/30*FI$4+(AC581+AC582+AC583+AE581+AE582+AE583)*Percapita/30*FI$4+(AD584+AF584)*Cadeirante/30*FI$4,IF(AC584+AE584&lt;=9,(AC584+AE584)*Crechee/30*FI$4)+(AD584+AF584)*Cadeirante/30*FI$4+(AC581+AC582+AC583+AE581+AE582+AE583)*Percapita/30*FI$4)+IF(AC584+AE584&gt;=11,Fixo/30*FI$4+(AC584+AE584-10)*Crechee/30*FI$4,0),IF(C581=2,IF(AD581+AD582+AD583+AD584+AF581+AF582+AF583+AF584=1,Cadeirante/30*FI$4,IF(AD581+AD582+AD583+AD584+AF581+AF582+AF583+AF584=2,Fixo/30*FI$4,IF(AD581+AD582+AD583+AD584+AF581+AF582+AF583+AF584&gt;2,Fixo/30*FI$4+(AD581+AD582+AD583+AD584+AF581+AF582+AF583+AF584-2)*Cadeirante/30*FI$4)))+(AC581+AC582+AC583+AE581+AE582+AE583)*Percapita/30*FI$4+(AC584+AE584)*Crechee/30*FI$4,IF(C581=1,IF(AC581+AC582+AC583+AD581+AD582+AD583+AE581+AE582+AE583+AF581+AF582+AF583&lt;=15,(AC581+AC582+AC583+AE581+AE582+AE583)*Percapita/30*FI$4,IF(AC581+AC582+AC583+AD581+AD582+AD583+AE581+AE582+AE583+AF581+AF582+AF583&gt;=16,Fixo/30*FI$4+(AC581+AC582+AC583+AD581+AD582+AD583+AE581+AE582+AE583+AF581+AF582-16)*Percapita/30*FI$4))))))</f>
        <v>0</v>
      </c>
      <c r="FJ581" s="177">
        <f>IF(C581=4,SUM(AG581+AG582+AG583+AI581+AI582+AI583)*Percapita/30*FJ$4+(AH581+AH582+AH583+AJ581+AJ582+AJ583)*Cadeirante/30*FJ$4,IF(C581=3,IF(AG584+AI584=10,Fixo/30*FJ$4+(AG581+AG582+AG583+AI581+AI582+AI583)*Percapita/30*FJ$4+(AH584+AJ584)*Cadeirante/30*FJ$4,IF(AG584+AI584&lt;=9,(AG584+AI584)*Crechee/30*FJ$4)+(AH584+AJ584)*Cadeirante/30*FJ$4+(AG581+AG582+AG583+AI581+AI582+AI583)*Percapita/30*FJ$4)+IF(AG584+AI584&gt;=11,Fixo/30*FJ$4+(AG584+AI584-10)*Crechee/30*FJ$4,0),IF(C581=2,IF(AH581+AH582+AH583+AH584+AJ581+AJ582+AJ583+AJ584=1,Cadeirante/30*FJ$4,IF(AH581+AH582+AH583+AH584+AJ581+AJ582+AJ583+AJ584=2,Fixo/30*FJ$4,IF(AH581+AH582+AH583+AH584+AJ581+AJ582+AJ583+AJ584&gt;2,Fixo/30*FJ$4+(AH581+AH582+AH583+AH584+AJ581+AJ582+AJ583+AJ584-2)*Cadeirante/30*FJ$4)))+(AG581+AG582+AG583+AI581+AI582+AI583)*Percapita/30*FJ$4+(AG584+AI584)*Crechee/30*FJ$4,IF(C581=1,IF(AG581+AG582+AG583+AH581+AH582+AH583+AI581+AI582+AI583+AJ581+AJ582+AJ583&lt;=15,(AG581+AG582+AG583+AI581+AI582+AI583)*Percapita/30*FJ$4,IF(AG581+AG582+AG583+AH581+AH582+AH583+AI581+AI582+AI583+AJ581+AJ582+AJ583&gt;=16,Fixo/30*FJ$4+(AG581+AG582+AG583+AH581+AH582+AH583+AI581+AI582+AI583+AJ581+AJ582-16)*Percapita/30*FJ$4))))))</f>
        <v>0</v>
      </c>
      <c r="FK581" s="177">
        <f>IF(C581=4,SUM(AK581+AK582+AK583+AM581+AM582+AM583)*Percapita/30*FK$4+(AL581+AL582+AL583+AN581+AN582+AN583)*Cadeirante/30*FK$4,IF(C581=3,IF(AK584+AM584=10,Fixo/30*FK$4+(AK581+AK582+AK583+AM581+AM582+AM583)*Percapita/30*FK$4+(AL584+AN584)*Cadeirante/30*FK$4,IF(AK584+AM584&lt;=9,(AK584+AM584)*Crechee/30*FK$4)+(AL584+AN584)*Cadeirante/30*FK$4+(AK581+AK582+AK583+AM581+AM582+AM583)*Percapita/30*FK$4)+IF(AK584+AM584&gt;=11,Fixo/30*FK$4+(AK584+AM584-10)*Crechee/30*FK$4,0),IF(C581=2,IF(AL581+AL582+AL583+AL584+AN581+AN582+AN583+AN584=1,Cadeirante/30*FK$4,IF(AL581+AL582+AL583+AL584+AN581+AN582+AN583+AN584=2,Fixo/30*FK$4,IF(AL581+AL582+AL583+AL584+AN581+AN582+AN583+AN584&gt;2,Fixo/30*FK$4+(AL581+AL582+AL583+AL584+AN581+AN582+AN583+AN584-2)*Cadeirante/30*FK$4)))+(AK581+AK582+AK583+AM581+AM582+AM583)*Percapita/30*FK$4+(AK584+AM584)*Crechee/30*FK$4,IF(C581=1,IF(AK581+AK582+AK583+AL581+AL582+AL583+AM581+AM582+AM583+AN581+AN582+AN583&lt;=15,(AK581+AK582+AK583+AM581+AM582+AM583)*Percapita/30*FK$4,IF(AK581+AK582+AK583+AL581+AL582+AL583+AM581+AM582+AM583+AN581+AN582+AN583&gt;=16,Fixo/30*FK$4+(AK581+AK582+AK583+AL581+AL582+AL583+AM581+AM582+AM583+AN581+AN582-16)*Percapita/30*FK$4))))))</f>
        <v>0</v>
      </c>
      <c r="FL581" s="177">
        <f>IF(C581=4,SUM(AO581+AO582+AO583+AQ581+AQ582+AQ583)*Percapita/30*FL$4+(AP581+AP582+AP583+AR581+AR582+AR583)*Cadeirante/30*FL$4,IF(C581=3,IF(AO584+AQ584=10,Fixo/30*FL$4+(AO581+AO582+AO583+AQ581+AQ582+AQ583)*Percapita/30*FL$4+(AP584+AR584)*Cadeirante/30*FL$4,IF(AO584+AQ584&lt;=9,(AO584+AQ584)*Crechee/30*FL$4)+(AP584+AR584)*Cadeirante/30*FL$4+(AO581+AO582+AO583+AQ581+AQ582+AQ583)*Percapita/30*FL$4)+IF(AO584+AQ584&gt;=11,Fixo/30*FL$4+(AO584+AQ584-10)*Crechee/30*FL$4,0),IF(C581=2,IF(AP581+AP582+AP583+AP584+AR581+AR582+AR583+AR584=1,Cadeirante/30*FL$4,IF(AP581+AP582+AP583+AP584+AR581+AR582+AR583+AR584=2,Fixo/30*FL$4,IF(AP581+AP582+AP583+AP584+AR581+AR582+AR583+AR584&gt;2,Fixo/30*FL$4+(AP581+AP582+AP583+AP584+AR581+AR582+AR583+AR584-2)*Cadeirante/30*FL$4)))+(AO581+AO582+AO583+AQ581+AQ582+AQ583)*Percapita/30*FL$4+(AO584+AQ584)*Crechee/30*FL$4,IF(C581=1,IF(AO581+AO582+AO583+AP581+AP582+AP583+AQ581+AQ582+AQ583+AR581+AR582+AR583&lt;=15,(AO581+AO582+AO583+AQ581+AQ582+AQ583)*Percapita/30*FL$4,IF(AO581+AO582+AO583+AP581+AP582+AP583+AQ581+AQ582+AQ583+AR581+AR582+AR583&gt;=16,Fixo/30*FL$4+(AO581+AO582+AO583+AP581+AP582+AP583+AQ581+AQ582+AQ583+AR581+AR582-16)*Percapita/30*FL$4))))))</f>
        <v>0</v>
      </c>
      <c r="FM581" s="177">
        <f>IF(C581=4,SUM(AS581+AS582+AS583+AU581+AU582+AU583)*Percapita/30*FM$4+(AT581+AT582+AT583+AV581+AV582+AV583)*Cadeirante/30*FM$4,IF(C581=3,IF(AS584+AU584=10,Fixo/30*FM$4+(AS581+AS582+AS583+AU581+AU582+AU583)*Percapita/30*FM$4+(AT584+AV584)*Cadeirante/30*FM$4,IF(AS584+AU584&lt;=9,(AS584+AU584)*Crechee/30*FM$4)+(AT584+AV584)*Cadeirante/30*FM$4+(AS581+AS582+AS583+AU581+AU582+AU583)*Percapita/30*FM$4)+IF(AS584+AU584&gt;=11,Fixo/30*FM$4+(AS584+AU584-10)*Crechee/30*FM$4,0),IF(C581=2,IF(AT581+AT582+AT583+AT584+AV581+AV582+AV583+AV584=1,Cadeirante/30*FM$4,IF(AT581+AT582+AT583+AT584+AV581+AV582+AV583+AV584=2,Fixo/30*FM$4,IF(AT581+AT582+AT583+AT584+AV581+AV582+AV583+AV584&gt;2,Fixo/30*FM$4+(AT581+AT582+AT583+AT584+AV581+AV582+AV583+AV584-2)*Cadeirante/30*FM$4)))+(AS581+AS582+AS583+AU581+AU582+AU583)*Percapita/30*FM$4+(AS584+AU584)*Crechee/30*FM$4,IF(C581=1,IF(AS581+AS582+AS583+AT581+AT582+AT583+AU581+AU582+AU583+AV581+AV582+AV583&lt;=15,(AS581+AS582+AS583+AU581+AU582+AU583)*Percapita/30*FM$4,IF(AS581+AS582+AS583+AT581+AT582+AT583+AU581+AU582+AU583+AV581+AV582+AV583&gt;=16,Fixo/30*FM$4+(AS581+AS582+AS583+AT581+AT582+AT583+AU581+AU582+AU583+AV581+AV582-16)*Percapita/30*FM$4))))))</f>
        <v>0</v>
      </c>
      <c r="FN581" s="177">
        <f>IF(C581=4,SUM(AW581+AW582+AW583+AY581+AY582+AY583)*Percapita/30*FN$4+(AX581+AX582+AX583+AZ581+AZ582+AZ583)*Cadeirante/30*FN$4,IF(C581=3,IF(AW584+AY584=10,Fixo/30*FN$4+(AW581+AW582+AW583+AY581+AY582+AY583)*Percapita/30*FN$4+(AX584+AZ584)*Cadeirante/30*FN$4,IF(AW584+AY584&lt;=9,(AW584+AY584)*Crechee/30*FN$4)+(AX584+AZ584)*Cadeirante/30*FN$4+(AW581+AW582+AW583+AY581+AY582+AY583)*Percapita/30*FN$4)+IF(AW584+AY584&gt;=11,Fixo/30*FN$4+(AW584+AY584-10)*Crechee/30*FN$4,0),IF(C581=2,IF(AX581+AX582+AX583+AX584+AZ581+AZ582+AZ583+AZ584=1,Cadeirante/30*FN$4,IF(AX581+AX582+AX583+AX584+AZ581+AZ582+AZ583+AZ584=2,Fixo/30*FN$4,IF(AX581+AX582+AX583+AX584+AZ581+AZ582+AZ583+AZ584&gt;2,Fixo/30*FN$4+(AX581+AX582+AX583+AX584+AZ581+AZ582+AZ583+AZ584-2)*Cadeirante/30*FN$4)))+(AW581+AW582+AW583+AY581+AY582+AY583)*Percapita/30*FN$4+(AW584+AY584)*Crechee/30*FN$4,IF(C581=1,IF(AW581+AW582+AW583+AX581+AX582+AX583+AY581+AY582+AY583+AZ581+AZ582+AZ583&lt;=15,(AW581+AW582+AW583+AY581+AY582+AY583)*Percapita/30*FN$4,IF(AW581+AW582+AW583+AX581+AX582+AX583+AY581+AY582+AY583+AZ581+AZ582+AZ583&gt;=16,Fixo/30*FN$4+(AW581+AW582+AW583+AX581+AX582+AX583+AY581+AY582+AY583+AZ581+AZ582-16)*Percapita/30*FN$4))))))</f>
        <v>0</v>
      </c>
      <c r="FO581" s="177">
        <f>IF(C581=4,SUM(BA581+BA582+BA583+BC581+BC582+BC583)*Percapita/30*FO$4+(BB581+BB582+BB583+BD581+BD582+BD583)*Cadeirante/30*FO$4,IF(C581=3,IF(BA584+BC584=10,Fixo/30*FO$4+(BA581+BA582+BA583+BC581+BC582+BC583)*Percapita/30*FO$4+(BB584+BD584)*Cadeirante/30*FO$4,IF(BA584+BC584&lt;=9,(BA584+BC584)*Crechee/30*FO$4)+(BB584+BD584)*Cadeirante/30*FO$4+(BA581+BA582+BA583+BC581+BC582+BC583)*Percapita/30*FO$4)+IF(BA584+BC584&gt;=11,Fixo/30*FO$4+(BA584+BC584-10)*Crechee/30*FO$4,0),IF(C581=2,IF(BB581+BB582+BB583+BB584+BD581+BD582+BD583+BD584=1,Cadeirante/30*FO$4,IF(BB581+BB582+BB583+BB584+BD581+BD582+BD583+BD584=2,Fixo/30*FO$4,IF(BB581+BB582+BB583+BB584+BD581+BD582+BD583+BD584&gt;2,Fixo/30*FO$4+(BB581+BB582+BB583+BB584+BD581+BD582+BD583+BD584-2)*Cadeirante/30*FO$4)))+(BA581+BA582+BA583+BC581+BC582+BC583)*Percapita/30*FO$4+(BA584+BC584)*Crechee/30*FO$4,IF(C581=1,IF(BA581+BA582+BA583+BB581+BB582+BB583+BC581+BC582+BC583+BD581+BD582+BD583&lt;=15,(BA581+BA582+BA583+BC581+BC582+BC583)*Percapita/30*FO$4,IF(BA581+BA582+BA583+BB581+BB582+BB583+BC581+BC582+BC583+BD581+BD582+BD583&gt;=16,Fixo/30*FO$4+(BA581+BA582+BA583+BB581+BB582+BB583+BC581+BC582+BC583+BD581+BD582-16)*Percapita/30*FO$4))))))</f>
        <v>0</v>
      </c>
      <c r="FP581" s="177">
        <f>IF(C581=4,SUM(BE581+BE582+BE583+BG581+BG582+BG583)*Percapita/30*FP$4+(BF581+BF582+BF583+BH581+BH582+BH583)*Cadeirante/30*FP$4,IF(C581=3,IF(BE584+BG584=10,Fixo/30*FP$4+(BE581+BE582+BE583+BG581+BG582+BG583)*Percapita/30*FP$4+(BF584+BH584)*Cadeirante/30*FP$4,IF(BE584+BG584&lt;=9,(BE584+BG584)*Crechee/30*FP$4)+(BF584+BH584)*Cadeirante/30*FP$4+(BE581+BE582+BE583+BG581+BG582+BG583)*Percapita/30*FP$4)+IF(BE584+BG584&gt;=11,Fixo/30*FP$4+(BE584+BG584-10)*Crechee/30*FP$4,0),IF(C581=2,IF(BF581+BF582+BF583+BF584+BH581+BH582+BH583+BH584=1,Cadeirante/30*FP$4,IF(BF581+BF582+BF583+BF584+BH581+BH582+BH583+BH584=2,Fixo/30*FP$4,IF(BF581+BF582+BF583+BF584+BH581+BH582+BH583+BH584&gt;2,Fixo/30*FP$4+(BF581+BF582+BF583+BF584+BH581+BH582+BH583+BH584-2)*Cadeirante/30*FP$4)))+(BE581+BE582+BE583+BG581+BG582+BG583)*Percapita/30*FP$4+(BE584+BG584)*Crechee/30*FP$4,IF(C581=1,IF(BE581+BE582+BE583+BF581+BF582+BF583+BG581+BG582+BG583+BH581+BH582+BH583&lt;=15,(BE581+BE582+BE583+BG581+BG582+BG583)*Percapita/30*FP$4,IF(BE581+BE582+BE583+BF581+BF582+BF583+BG581+BG582+BG583+BH581+BH582+BH583&gt;=16,Fixo/30*FP$4+(BE581+BE582+BE583+BF581+BF582+BF583+BG581+BG582+BG583+BH581+BH582-16)*Percapita/30*FP$4))))))</f>
        <v>0</v>
      </c>
      <c r="FQ581" s="177">
        <f>IF(C581=4,SUM(BI581+BI582+BI583+BK581+BK582+BK583)*Percapita/30*FQ$4+(BJ581+BJ582+BJ583+BL581+BL582+BL583)*Cadeirante/30*FQ$4,IF(C581=3,IF(BI584+BK584=10,Fixo/30*FQ$4+(BI581+BI582+BI583+BK581+BK582+BK583)*Percapita/30*FQ$4+(BJ584+BL584)*Cadeirante/30*FQ$4,IF(BI584+BK584&lt;=9,(BI584+BK584)*Crechee/30*FQ$4)+(BJ584+BL584)*Cadeirante/30*FQ$4+(BI581+BI582+BI583+BK581+BK582+BK583)*Percapita/30*FQ$4)+IF(BI584+BK584&gt;=11,Fixo/30*FQ$4+(BI584+BK584-10)*Crechee/30*FQ$4,0),IF(C581=2,IF(BJ581+BJ582+BJ583+BJ584+BL581+BL582+BL583+BL584=1,Cadeirante/30*FQ$4,IF(BJ581+BJ582+BJ583+BJ584+BL581+BL582+BL583+BL584=2,Fixo/30*FQ$4,IF(BJ581+BJ582+BJ583+BJ584+BL581+BL582+BL583+BL584&gt;2,Fixo/30*FQ$4+(BJ581+BJ582+BJ583+BJ584+BL581+BL582+BL583+BL584-2)*Cadeirante/30*FQ$4)))+(BI581+BI582+BI583+BK581+BK582+BK583)*Percapita/30*FQ$4+(BI584+BK584)*Crechee/30*FQ$4,IF(C581=1,IF(BI581+BI582+BI583+BJ581+BJ582+BJ583+BK581+BK582+BK583+BL581+BL582+BL583&lt;=15,(BI581+BI582+BI583+BK581+BK582+BK583)*Percapita/30*FQ$4,IF(BI581+BI582+BI583+BJ581+BJ582+BJ583+BK581+BK582+BK583+BL581+BL582+BL583&gt;=16,Fixo/30*FQ$4+(BI581+BI582+BI583+BJ581+BJ582+BJ583+BK581+BK582+BK583+BL581+BL582-16)*Percapita/30*FQ$4))))))</f>
        <v>0</v>
      </c>
      <c r="FR581" s="177">
        <f>IF(C581=4,SUM(BM581+BM582+BM583+BO581+BO582+BO583)*Percapita/30*FR$4+(BN581+BN582+BN583+BP581+BP582+BP583)*Cadeirante/30*FR$4,IF(C581=3,IF(BM584+BO584=10,Fixo/30*FR$4+(BM581+BM582+BM583+BO581+BO582+BO583)*Percapita/30*FR$4+(BN584+BP584)*Cadeirante/30*FR$4,IF(BM584+BO584&lt;=9,(BM584+BO584)*Crechee/30*FR$4)+(BN584+BP584)*Cadeirante/30*FR$4+(BM581+BM582+BM583+BO581+BO582+BO583)*Percapita/30*FR$4)+IF(BM584+BO584&gt;=11,Fixo/30*FR$4+(BM584+BO584-10)*Crechee/30*FR$4,0),IF(C581=2,IF(BN581+BN582+BN583+BN584+BP581+BP582+BP583+BP584=1,Cadeirante/30*FR$4,IF(BN581+BN582+BN583+BN584+BP581+BP582+BP583+BP584=2,Fixo/30*FR$4,IF(BN581+BN582+BN583+BN584+BP581+BP582+BP583+BP584&gt;2,Fixo/30*FR$4+(BN581+BN582+BN583+BN584+BP581+BP582+BP583+BP584-2)*Cadeirante/30*FR$4)))+(BM581+BM582+BM583+BO581+BO582+BO583)*Percapita/30*FR$4+(BM584+BO584)*Crechee/30*FR$4,IF(C581=1,IF(BM581+BM582+BM583+BN581+BN582+BN583+BO581+BO582+BO583+BP581+BP582+BP583&lt;=15,(BM581+BM582+BM583+BO581+BO582+BO583)*Percapita/30*FR$4,IF(BM581+BM582+BM583+BN581+BN582+BN583+BO581+BO582+BO583+BP581+BP582+BP583&gt;=16,Fixo/30*FR$4+(BM581+BM582+BM583+BN581+BN582+BN583+BO581+BO582+BO583+BP581+BP582-16)*Percapita/30*FR$4))))))</f>
        <v>0</v>
      </c>
      <c r="FS581" s="177">
        <f>IF(C581=4,SUM(BQ581+BQ582+BQ583+BS581+BS582+BS583)*Percapita/30*FS$4+(BR581+BR582+BR583+BT581+BT582+BT583)*Cadeirante/30*FS$4,IF(C581=3,IF(BQ584+BS584=10,Fixo/30*FS$4+(BQ581+BQ582+BQ583+BS581+BS582+BS583)*Percapita/30*FS$4+(BR584+BT584)*Cadeirante/30*FS$4,IF(BQ584+BS584&lt;=9,(BQ584+BS584)*Crechee/30*FS$4)+(BR584+BT584)*Cadeirante/30*FS$4+(BQ581+BQ582+BQ583+BS581+BS582+BS583)*Percapita/30*FS$4)+IF(BQ584+BS584&gt;=11,Fixo/30*FS$4+(BQ584+BS584-10)*Crechee/30*FS$4,0),IF(C581=2,IF(BR581+BR582+BR583+BR584+BT581+BT582+BT583+BT584=1,Cadeirante/30*FS$4,IF(BR581+BR582+BR583+BR584+BT581+BT582+BT583+BT584=2,Fixo/30*FS$4,IF(BR581+BR582+BR583+BR584+BT581+BT582+BT583+BT584&gt;2,Fixo/30*FS$4+(BR581+BR582+BR583+BR584+BT581+BT582+BT583+BT584-2)*Cadeirante/30*FS$4)))+(BQ581+BQ582+BQ583+BS581+BS582+BS583)*Percapita/30*FS$4+(BQ584+BS584)*Crechee/30*FS$4,IF(C581=1,IF(BQ581+BQ582+BQ583+BR581+BR582+BR583+BS581+BS582+BS583+BT581+BT582+BT583&lt;=15,(BQ581+BQ582+BQ583+BS581+BS582+BS583)*Percapita/30*FS$4,IF(BQ581+BQ582+BQ583+BR581+BR582+BR583+BS581+BS582+BS583+BT581+BT582+BT583&gt;=16,Fixo/30*FS$4+(BQ581+BQ582+BQ583+BR581+BR582+BR583+BS581+BS582+BS583+BT581+BT582-16)*Percapita/30*FS$4))))))</f>
        <v>0</v>
      </c>
      <c r="FT581" s="177">
        <f>IF(C581=4,SUM(BU581+BU582+BU583+BW581+BW582+BW583)*Percapita/30*FT$4+(BV581+BV582+BV583+BX581+BX582+BX583)*Cadeirante/30*FT$4,IF(C581=3,IF(BU584+BW584=10,Fixo/30*FT$4+(BU581+BU582+BU583+BW581+BW582+BW583)*Percapita/30*FT$4+(BV584+BX584)*Cadeirante/30*FT$4,IF(BU584+BW584&lt;=9,(BU584+BW584)*Crechee/30*FT$4)+(BV584+BX584)*Cadeirante/30*FT$4+(BU581+BU582+BU583+BW581+BW582+BW583)*Percapita/30*FT$4)+IF(BU584+BW584&gt;=11,Fixo/30*FT$4+(BU584+BW584-10)*Crechee/30*FT$4,0),IF(C581=2,IF(BV581+BV582+BV583+BV584+BX581+BX582+BX583+BX584=1,Cadeirante/30*FT$4,IF(BV581+BV582+BV583+BV584+BX581+BX582+BX583+BX584=2,Fixo/30*FT$4,IF(BV581+BV582+BV583+BV584+BX581+BX582+BX583+BX584&gt;2,Fixo/30*FT$4+(BV581+BV582+BV583+BV584+BX581+BX582+BX583+BX584-2)*Cadeirante/30*FT$4)))+(BU581+BU582+BU583+BW581+BW582+BW583)*Percapita/30*FT$4+(BU584+BW584)*Crechee/30*FT$4,IF(C581=1,IF(BU581+BU582+BU583+BV581+BV582+BV583+BW581+BW582+BW583+BX581+BX582+BX583&lt;=15,(BU581+BU582+BU583+BW581+BW582+BW583)*Percapita/30*FT$4,IF(BU581+BU582+BU583+BV581+BV582+BV583+BW581+BW582+BW583+BX581+BX582+BX583&gt;=16,Fixo/30*FT$4+(BU581+BU582+BU583+BV581+BV582+BV583+BW581+BW582+BW583+BX581+BX582-16)*Percapita/30*FT$4))))))</f>
        <v>0</v>
      </c>
      <c r="FU581" s="177">
        <f>IF(C581=4,SUM(BY581+BY582+BY583+CA581+CA582+CA583)*Percapita/30*FU$4+(BZ581+BZ582+BZ583+CB581+CB582+CB583)*Cadeirante/30*FU$4,IF(C581=3,IF(BY584+CA584=10,Fixo/30*FU$4+(BY581+BY582+BY583+CA581+CA582+CA583)*Percapita/30*FU$4+(BZ584+CB584)*Cadeirante/30*FU$4,IF(BY584+CA584&lt;=9,(BY584+CA584)*Crechee/30*FU$4)+(BZ584+CB584)*Cadeirante/30*FU$4+(BY581+BY582+BY583+CA581+CA582+CA583)*Percapita/30*FU$4)+IF(BY584+CA584&gt;=11,Fixo/30*FU$4+(BY584+CA584-10)*Crechee/30*FU$4,0),IF(C581=2,IF(BZ581+BZ582+BZ583+BZ584+CB581+CB582+CB583+CB584=1,Cadeirante/30*FU$4,IF(BZ581+BZ582+BZ583+BZ584+CB581+CB582+CB583+CB584=2,Fixo/30*FU$4,IF(BZ581+BZ582+BZ583+BZ584+CB581+CB582+CB583+CB584&gt;2,Fixo/30*FU$4+(BZ581+BZ582+BZ583+BZ584+CB581+CB582+CB583+CB584-2)*Cadeirante/30*FU$4)))+(BY581+BY582+BY583+CA581+CA582+CA583)*Percapita/30*FU$4+(BY584+CA584)*Crechee/30*FU$4,IF(C581=1,IF(BY581+BY582+BY583+BZ581+BZ582+BZ583+CA581+CA582+CA583+CB581+CB582+CB583&lt;=15,(BY581+BY582+BY583+CA581+CA582+CA583)*Percapita/30*FU$4,IF(BY581+BY582+BY583+BZ581+BZ582+BZ583+CA581+CA582+CA583+CB581+CB582+CB583&gt;=16,Fixo/30*FU$4+(BY581+BY582+BY583+BZ581+BZ582+BZ583+CA581+CA582+CA583+CB581+CB582-16)*Percapita/30*FU$4))))))</f>
        <v>0</v>
      </c>
      <c r="FV581" s="177">
        <f>IF(C581=4,SUM(CC581+CC582+CC583+CE581+CE582+CE583)*Percapita/30*FV$4+(CD581+CD582+CD583+CF581+CF582+CF583)*Cadeirante/30*FV$4,IF(C581=3,IF(CC584+CE584=10,Fixo/30*FV$4+(CC581+CC582+CC583+CE581+CE582+CE583)*Percapita/30*FV$4+(CD584+CF584)*Cadeirante/30*FV$4,IF(CC584+CE584&lt;=9,(CC584+CE584)*Crechee/30*FV$4)+(CD584+CF584)*Cadeirante/30*FV$4+(CC581+CC582+CC583+CE581+CE582+CE583)*Percapita/30*FV$4)+IF(CC584+CE584&gt;=11,Fixo/30*FV$4+(CC584+CE584-10)*Crechee/30*FV$4,0),IF(C581=2,IF(CD581+CD582+CD583+CD584+CF581+CF582+CF583+CF584=1,Cadeirante/30*FV$4,IF(CD581+CD582+CD583+CD584+CF581+CF582+CF583+CF584=2,Fixo/30*FV$4,IF(CD581+CD582+CD583+CD584+CF581+CF582+CF583+CF584&gt;2,Fixo/30*FV$4+(CD581+CD582+CD583+CD584+CF581+CF582+CF583+CF584-2)*Cadeirante/30*FV$4)))+(CC581+CC582+CC583+CE581+CE582+CE583)*Percapita/30*FV$4+(CC584+CE584)*Crechee/30*FV$4,IF(C581=1,IF(CC581+CC582+CC583+CD581+CD582+CD583+CE581+CE582+CE583+CF581+CF582+CF583&lt;=15,(CC581+CC582+CC583+CE581+CE582+CE583)*Percapita/30*FV$4,IF(CC581+CC582+CC583+CD581+CD582+CD583+CE581+CE582+CE583+CF581+CF582+CF583&gt;=16,Fixo/30*FV$4+(CC581+CC582+CC583+CD581+CD582+CD583+CE581+CE582+CE583+CF581+CF582-16)*Percapita/30*FV$4))))))</f>
        <v>0</v>
      </c>
      <c r="FW581" s="177">
        <f>IF(C581=4,SUM(CG581+CG582+CG583+CI581+CI582+CI583)*Percapita/30*FW$4+(CH581+CH582+CH583+CJ581+CJ582+CJ583)*Cadeirante/30*FW$4,IF(C581=3,IF(CG584+CI584=10,Fixo/30*FW$4+(CG581+CG582+CG583+CI581+CI582+CI583)*Percapita/30*FW$4+(CH584+CJ584)*Cadeirante/30*FW$4,IF(CG584+CI584&lt;=9,(CG584+CI584)*Crechee/30*FW$4)+(CH584+CJ584)*Cadeirante/30*FW$4+(CG581+CG582+CG583+CI581+CI582+CI583)*Percapita/30*FW$4)+IF(CG584+CI584&gt;=11,Fixo/30*FW$4+(CG584+CI584-10)*Crechee/30*FW$4,0),IF(C581=2,IF(CH581+CH582+CH583+CH584+CJ581+CJ582+CJ583+CJ584=1,Cadeirante/30*FW$4,IF(CH581+CH582+CH583+CH584+CJ581+CJ582+CJ583+CJ584=2,Fixo/30*FW$4,IF(CH581+CH582+CH583+CH584+CJ581+CJ582+CJ583+CJ584&gt;2,Fixo/30*FW$4+(CH581+CH582+CH583+CH584+CJ581+CJ582+CJ583+CJ584-2)*Cadeirante/30*FW$4)))+(CG581+CG582+CG583+CI581+CI582+CI583)*Percapita/30*FW$4+(CG584+CI584)*Crechee/30*FW$4,IF(C581=1,IF(CG581+CG582+CG583+CH581+CH582+CH583+CI581+CI582+CI583+CJ581+CJ582+CJ583&lt;=15,(CG581+CG582+CG583+CI581+CI582+CI583)*Percapita/30*FW$4,IF(CG581+CG582+CG583+CH581+CH582+CH583+CI581+CI582+CI583+CJ581+CJ582+CJ583&gt;=16,Fixo/30*FW$4+(CG581+CG582+CG583+CH581+CH582+CH583+CI581+CI582+CI583+CJ581+CJ582-16)*Percapita/30*FW$4))))))</f>
        <v>0</v>
      </c>
      <c r="FX581" s="177">
        <f>IF(C581=4,SUM(CK581+CK582+CK583+CM581+CM582+CM583)*Percapita/30*FX$4+(CL581+CL582+CL583+CN581+CN582+CN583)*Cadeirante/30*FX$4,IF(C581=3,IF(CK584+CM584=10,Fixo/30*FX$4+(CK581+CK582+CK583+CM581+CM582+CM583)*Percapita/30*FX$4+(CL584+CN584)*Cadeirante/30*FX$4,IF(CK584+CM584&lt;=9,(CK584+CM584)*Crechee/30*FX$4)+(CL584+CN584)*Cadeirante/30*FX$4+(CK581+CK582+CK583+CM581+CM582+CM583)*Percapita/30*FX$4)+IF(CK584+CM584&gt;=11,Fixo/30*FX$4+(CK584+CM584-10)*Crechee/30*FX$4,0),IF(C581=2,IF(CL581+CL582+CL583+CL584+CN581+CN582+CN583+CN584=1,Cadeirante/30*FX$4,IF(CL581+CL582+CL583+CL584+CN581+CN582+CN583+CN584=2,Fixo/30*FX$4,IF(CL581+CL582+CL583+CL584+CN581+CN582+CN583+CN584&gt;2,Fixo/30*FX$4+(CL581+CL582+CL583+CL584+CN581+CN582+CN583+CN584-2)*Cadeirante/30*FX$4)))+(CK581+CK582+CK583+CM581+CM582+CM583)*Percapita/30*FX$4+(CK584+CM584)*Crechee/30*FX$4,IF(C581=1,IF(CK581+CK582+CK583+CL581+CL582+CL583+CM581+CM582+CM583+CN581+CN582+CN583&lt;=15,(CK581+CK582+CK583+CM581+CM582+CM583)*Percapita/30*FX$4,IF(CK581+CK582+CK583+CL581+CL582+CL583+CM581+CM582+CM583+CN581+CN582+CN583&gt;=16,Fixo/30*FX$4+(CK581+CK582+CK583+CL581+CL582+CL583+CM581+CM582+CM583+CN581+CN582-16)*Percapita/30*FX$4))))))</f>
        <v>0</v>
      </c>
      <c r="FY581" s="177">
        <f>IF(C581=4,SUM(CO581+CO582+CO583+CQ581+CQ582+CQ583)*Percapita/30*FY$4+(CP581+CP582+CP583+CR581+CR582+CR583)*Cadeirante/30*FY$4,IF(C581=3,IF(CO584+CQ584=10,Fixo/30*FY$4+(CO581+CO582+CO583+CQ581+CQ582+CQ583)*Percapita/30*FY$4+(CP584+CR584)*Cadeirante/30*FY$4,IF(CO584+CQ584&lt;=9,(CO584+CQ584)*Crechee/30*FY$4)+(CP584+CR584)*Cadeirante/30*FY$4+(CO581+CO582+CO583+CQ581+CQ582+CQ583)*Percapita/30*FY$4)+IF(CO584+CQ584&gt;=11,Fixo/30*FY$4+(CO584+CQ584-10)*Crechee/30*FY$4,0),IF(C581=2,IF(CP581+CP582+CP583+CP584+CR581+CR582+CR583+CR584=1,Cadeirante/30*FY$4,IF(CP581+CP582+CP583+CP584+CR581+CR582+CR583+CR584=2,Fixo/30*FY$4,IF(CP581+CP582+CP583+CP584+CR581+CR582+CR583+CR584&gt;2,Fixo/30*FY$4+(CP581+CP582+CP583+CP584+CR581+CR582+CR583+CR584-2)*Cadeirante/30*FY$4)))+(CO581+CO582+CO583+CQ581+CQ582+CQ583)*Percapita/30*FY$4+(CO584+CQ584)*Crechee/30*FY$4,IF(C581=1,IF(CO581+CO582+CO583+CP581+CP582+CP583+CQ581+CQ582+CQ583+CR581+CR582+CR583&lt;=15,(CO581+CO582+CO583+CQ581+CQ582+CQ583)*Percapita/30*FY$4,IF(CO581+CO582+CO583+CP581+CP582+CP583+CQ581+CQ582+CQ583+CR581+CR582+CR583&gt;=16,Fixo/30*FY$4+(CO581+CO582+CO583+CP581+CP582+CP583+CQ581+CQ582+CQ583+CR581+CR582-16)*Percapita/30*FY$4))))))</f>
        <v>0</v>
      </c>
      <c r="FZ581" s="177">
        <f>IF(C581=4,SUM(CS581+CS582+CS583+CU581+CU582+CU583)*Percapita/30*FZ$4+(CT581+CT582+CT583+CV581+CV582+CV583)*Cadeirante/30*FZ$4,IF(C581=3,IF(CS584+CU584=10,Fixo/30*FZ$4+(CS581+CS582+CS583+CU581+CU582+CU583)*Percapita/30*FZ$4+(CT584+CV584)*Cadeirante/30*FZ$4,IF(CS584+CU584&lt;=9,(CS584+CU584)*Crechee/30*FZ$4)+(CT584+CV584)*Cadeirante/30*FZ$4+(CS581+CS582+CS583+CU581+CU582+CU583)*Percapita/30*FZ$4)+IF(CS584+CU584&gt;=11,Fixo/30*FZ$4+(CS584+CU584-10)*Crechee/30*FZ$4,0),IF(C581=2,IF(CT581+CT582+CT583+CT584+CV581+CV582+CV583+CV584=1,Cadeirante/30*FZ$4,IF(CT581+CT582+CT583+CT584+CV581+CV582+CV583+CV584=2,Fixo/30*FZ$4,IF(CT581+CT582+CT583+CT584+CV581+CV582+CV583+CV584&gt;2,Fixo/30*FZ$4+(CT581+CT582+CT583+CT584+CV581+CV582+CV583+CV584-2)*Cadeirante/30*FZ$4)))+(CS581+CS582+CS583+CU581+CU582+CU583)*Percapita/30*FZ$4+(CS584+CU584)*Crechee/30*FZ$4,IF(C581=1,IF(CS581+CS582+CS583+CT581+CT582+CT583+CU581+CU582+CU583+CV581+CV582+CV583&lt;=15,(CS581+CS582+CS583+CU581+CU582+CU583)*Percapita/30*FZ$4,IF(CS581+CS582+CS583+CT581+CT582+CT583+CU581+CU582+CU583+CV581+CV582+CV583&gt;=16,Fixo/30*FZ$4+(CS581+CS582+CS583+CT581+CT582+CT583+CU581+CU582+CU583+CV581+CV582-16)*Percapita/30*FZ$4))))))</f>
        <v>0</v>
      </c>
      <c r="GA581" s="177">
        <f>IF(C581=4,SUM(CW581+CW582+CW583+CY581+CY582+CY583)*Percapita/30*GA$4+(CX581+CX582+CX583+CZ581+CZ582+CZ583)*Cadeirante/30*GA$4,IF(C581=3,IF(CW584+CY584=10,Fixo/30*GA$4+(CW581+CW582+CW583+CY581+CY582+CY583)*Percapita/30*GA$4+(CX584+CZ584)*Cadeirante/30*GA$4,IF(CW584+CY584&lt;=9,(CW584+CY584)*Crechee/30*GA$4)+(CX584+CZ584)*Cadeirante/30*GA$4+(CW581+CW582+CW583+CY581+CY582+CY583)*Percapita/30*GA$4)+IF(CW584+CY584&gt;=11,Fixo/30*GA$4+(CW584+CY584-10)*Crechee/30*GA$4,0),IF(C581=2,IF(CX581+CX582+CX583+CX584+CZ581+CZ582+CZ583+CZ584=1,Cadeirante/30*GA$4,IF(CX581+CX582+CX583+CX584+CZ581+CZ582+CZ583+CZ584=2,Fixo/30*GA$4,IF(CX581+CX582+CX583+CX584+CZ581+CZ582+CZ583+CZ584&gt;2,Fixo/30*GA$4+(CX581+CX582+CX583+CX584+CZ581+CZ582+CZ583+CZ584-2)*Cadeirante/30*GA$4)))+(CW581+CW582+CW583+CY581+CY582+CY583)*Percapita/30*GA$4+(CW584+CY584)*Crechee/30*GA$4,IF(C581=1,IF(CW581+CW582+CW583+CX581+CX582+CX583+CY581+CY582+CY583+CZ581+CZ582+CZ583&lt;=15,(CW581+CW582+CW583+CY581+CY582+CY583)*Percapita/30*GA$4,IF(CW581+CW582+CW583+CX581+CX582+CX583+CY581+CY582+CY583+CZ581+CZ582+CZ583&gt;=16,Fixo/30*GA$4+(CW581+CW582+CW583+CX581+CX582+CX583+CY581+CY582+CY583+CZ581+CZ582-16)*Percapita/30*GA$4))))))</f>
        <v>0</v>
      </c>
      <c r="GB581" s="177">
        <f>IF(C581=4,SUM(DA581+DA582+DA583+DC581+DC582+DC583)*Percapita/30*GB$4+(DB581+DB582+DB583+DD581+DD582+DD583)*Cadeirante/30*GB$4,IF(C581=3,IF(DA584+DC584=10,Fixo/30*GB$4+(DA581+DA582+DA583+DC581+DC582+DC583)*Percapita/30*GB$4+(DB584+DD584)*Cadeirante/30*GB$4,IF(DA584+DC584&lt;=9,(DA584+DC584)*Crechee/30*GB$4)+(DB584+DD584)*Cadeirante/30*GB$4+(DA581+DA582+DA583+DC581+DC582+DC583)*Percapita/30*GB$4)+IF(DA584+DC584&gt;=11,Fixo/30*GB$4+(DA584+DC584-10)*Crechee/30*GB$4,0),IF(C581=2,IF(DB581+DB582+DB583+DB584+DD581+DD582+DD583+DD584=1,Cadeirante/30*GB$4,IF(DB581+DB582+DB583+DB584+DD581+DD582+DD583+DD584=2,Fixo/30*GB$4,IF(DB581+DB582+DB583+DB584+DD581+DD582+DD583+DD584&gt;2,Fixo/30*GB$4+(DB581+DB582+DB583+DB584+DD581+DD582+DD583+DD584-2)*Cadeirante/30*GB$4)))+(DA581+DA582+DA583+DC581+DC582+DC583)*Percapita/30*GB$4+(DA584+DC584)*Crechee/30*GB$4,IF(C581=1,IF(DA581+DA582+DA583+DB581+DB582+DB583+DC581+DC582+DC583+DD581+DD582+DD583&lt;=15,(DA581+DA582+DA583+DC581+DC582+DC583)*Percapita/30*GB$4,IF(DA581+DA582+DA583+DB581+DB582+DB583+DC581+DC582+DC583+DD581+DD582+DD583&gt;=16,Fixo/30*GB$4+(DA581+DA582+DA583+DB581+DB582+DB583+DC581+DC582+DC583+DD581+DD582-16)*Percapita/30*GB$4))))))</f>
        <v>0</v>
      </c>
      <c r="GC581" s="177">
        <f>IF(C581=4,SUM(DE581+DE582+DE583+DG581+DG582+DG583)*Percapita/30*GC$4+(DF581+DF582+DF583+DH581+DH582+DH583)*Cadeirante/30*GC$4,IF(C581=3,IF(DE584+DG584=10,Fixo/30*GC$4+(DE581+DE582+DE583+DG581+DG582+DG583)*Percapita/30*GC$4+(DF584+DH584)*Cadeirante/30*GC$4,IF(DE584+DG584&lt;=9,(DE584+DG584)*Crechee/30*GC$4)+(DF584+DH584)*Cadeirante/30*GC$4+(DE581+DE582+DE583+DG581+DG582+DG583)*Percapita/30*GC$4)+IF(DE584+DG584&gt;=11,Fixo/30*GC$4+(DE584+DG584-10)*Crechee/30*GC$4,0),IF(C581=2,IF(DF581+DF582+DF583+DF584+DH581+DH582+DH583+DH584=1,Cadeirante/30*GC$4,IF(DF581+DF582+DF583+DF584+DH581+DH582+DH583+DH584=2,Fixo/30*GC$4,IF(DF581+DF582+DF583+DF584+DH581+DH582+DH583+DH584&gt;2,Fixo/30*GC$4+(DF581+DF582+DF583+DF584+DH581+DH582+DH583+DH584-2)*Cadeirante/30*GC$4)))+(DE581+DE582+DE583+DG581+DG582+DG583)*Percapita/30*GC$4+(DE584+DG584)*Crechee/30*GC$4,IF(C581=1,IF(DE581+DE582+DE583+DF581+DF582+DF583+DG581+DG582+DG583+DH581+DH582+DH583&lt;=15,(DE581+DE582+DE583+DG581+DG582+DG583)*Percapita/30*GC$4,IF(DE581+DE582+DE583+DF581+DF582+DF583+DG581+DG582+DG583+DH581+DH582+DH583&gt;=16,Fixo/30*GC$4+(DE581+DE582+DE583+DF581+DF582+DF583+DG581+DG582+DG583+DH581+DH582-16)*Percapita/30*GC$4))))))</f>
        <v>0</v>
      </c>
      <c r="GD581" s="177">
        <f>IF(C581=4,SUM(DI581+DI582+DI583+DK581+DK582+DK583)*Percapita/30*GD$4+(DJ581+DJ582+DJ583+DL581+DL582+DL583)*Cadeirante/30*GD$4,IF(C581=3,IF(DI584+DK584=10,Fixo/30*GD$4+(DI581+DI582+DI583+DK581+DK582+DK583)*Percapita/30*GD$4+(DJ584+DL584)*Cadeirante/30*GD$4,IF(DI584+DK584&lt;=9,(DI584+DK584)*Crechee/30*GD$4)+(DJ584+DL584)*Cadeirante/30*GD$4+(DI581+DI582+DI583+DK581+DK582+DK583)*Percapita/30*GD$4)+IF(DI584+DK584&gt;=11,Fixo/30*GD$4+(DI584+DK584-10)*Crechee/30*GD$4,0),IF(C581=2,IF(DJ581+DJ582+DJ583+DJ584+DL581+DL582+DL583+DL584=1,Cadeirante/30*GD$4,IF(DJ581+DJ582+DJ583+DJ584+DL581+DL582+DL583+DL584=2,Fixo/30*GD$4,IF(DJ581+DJ582+DJ583+DJ584+DL581+DL582+DL583+DL584&gt;2,Fixo/30*GD$4+(DJ581+DJ582+DJ583+DJ584+DL581+DL582+DL583+DL584-2)*Cadeirante/30*GD$4)))+(DI581+DI582+DI583+DK581+DK582+DK583)*Percapita/30*GD$4+(DI584+DK584)*Crechee/30*GD$4,IF(C581=1,IF(DI581+DI582+DI583+DJ581+DJ582+DJ583+DK581+DK582+DK583+DL581+DL582+DL583&lt;=15,(DI581+DI582+DI583+DK581+DK582+DK583)*Percapita/30*GD$4,IF(DI581+DI582+DI583+DJ581+DJ582+DJ583+DK581+DK582+DK583+DL581+DL582+DL583&gt;=16,Fixo/30*GD$4+(DI581+DI582+DI583+DJ581+DJ582+DJ583+DK581+DK582+DK583+DL581+DL582-16)*Percapita/30*GD$4))))))</f>
        <v>0</v>
      </c>
      <c r="GE581" s="177">
        <f>IF(C581=4,SUM(DM581+DM582+DM583+DO581+DO582+DO583)*Percapita/30*GE$4+(DN581+DN582+DN583+DP581+DP582+DP583)*Cadeirante/30*GE$4,IF(C581=3,IF(DM584+DO584=10,Fixo/30*GE$4+(DM581+DM582+DM583+DO581+DO582+DO583)*Percapita/30*GE$4+(DN584+DP584)*Cadeirante/30*GE$4,IF(DM584+DO584&lt;=9,(DM584+DO584)*Crechee/30*GE$4)+(DN584+DP584)*Cadeirante/30*GE$4+(DM581+DM582+DM583+DO581+DO582+DO583)*Percapita/30*GE$4)+IF(DM584+DO584&gt;=11,Fixo/30*GE$4+(DM584+DO584-10)*Crechee/30*GE$4,0),IF(C581=2,IF(DN581+DN582+DN583+DN584+DP581+DP582+DP583+DP584=1,Cadeirante/30*GE$4,IF(DN581+DN582+DN583+DN584+DP581+DP582+DP583+DP584=2,Fixo/30*GE$4,IF(DN581+DN582+DN583+DN584+DP581+DP582+DP583+DP584&gt;2,Fixo/30*GE$4+(DN581+DN582+DN583+DN584+DP581+DP582+DP583+DP584-2)*Cadeirante/30*GE$4)))+(DM581+DM582+DM583+DO581+DO582+DO583)*Percapita/30*GE$4+(DM584+DO584)*Crechee/30*GE$4,IF(C581=1,IF(DM581+DM582+DM583+DN581+DN582+DN583+DO581+DO582+DO583+DP581+DP582+DP583&lt;=15,(DM581+DM582+DM583+DO581+DO582+DO583)*Percapita/30*GE$4,IF(DM581+DM582+DM583+DN581+DN582+DN583+DO581+DO582+DO583+DP581+DP582+DP583&gt;=16,Fixo/30*GE$4+(DM581+DM582+DM583+DN581+DN582+DN583+DO581+DO582+DO583+DP581+DP582-16)*Percapita/30*GE$4))))))</f>
        <v>0</v>
      </c>
      <c r="GF581" s="177">
        <f>IF(C581=4,SUM(DQ581+DQ582+DQ583+DS581+DS582+DS583)*Percapita/30*GF$4+(DR581+DR582+DR583+DT581+DT582+DT583)*Cadeirante/30*GF$4,IF(C581=3,IF(DQ584+DS584=10,Fixo/30*GF$4+(DQ581+DQ582+DQ583+DS581+DS582+DS583)*Percapita/30*GF$4+(DR584+DT584)*Cadeirante/30*GF$4,IF(DQ584+DS584&lt;=9,(DQ584+DS584)*Crechee/30*GF$4)+(DR584+DT584)*Cadeirante/30*GF$4+(DQ581+DQ582+DQ583+DS581+DS582+DS583)*Percapita/30*GF$4)+IF(DQ584+DS584&gt;=11,Fixo/30*GF$4+(DQ584+DS584-10)*Crechee/30*GF$4,0),IF(C581=2,IF(DR581+DR582+DR583+DR584+DT581+DT582+DT583+DT584=1,Cadeirante/30*GF$4,IF(DR581+DR582+DR583+DR584+DT581+DT582+DT583+DT584=2,Fixo/30*GF$4,IF(DR581+DR582+DR583+DR584+DT581+DT582+DT583+DT584&gt;2,Fixo/30*GF$4+(DR581+DR582+DR583+DR584+DT581+DT582+DT583+DT584-2)*Cadeirante/30*GF$4)))+(DQ581+DQ582+DQ583+DS581+DS582+DS583)*Percapita/30*GF$4+(DQ584+DS584)*Crechee/30*GF$4,IF(C581=1,IF(DQ581+DQ582+DQ583+DR581+DR582+DR583+DS581+DS582+DS583+DT581+DT582+DT583&lt;=15,(DQ581+DQ582+DQ583+DS581+DS582+DS583)*Percapita/30*GF$4,IF(DQ581+DQ582+DQ583+DR581+DR582+DR583+DS581+DS582+DS583+DT581+DT582+DT583&gt;=16,Fixo/30*GF$4+(DQ581+DQ582+DQ583+DR581+DR582+DR583+DS581+DS582+DS583+DT581+DT582-16)*Percapita/30*GF$4))))))</f>
        <v>0</v>
      </c>
      <c r="GG581" s="177">
        <f>IF(C581=4,SUM(DU581+DU582+DU583+DW581+DW582+DW583)*Percapita/30*GG$4+(DV581+DV582+DV583+DX581+DX582+DX583)*Cadeirante/30*GG$4,IF(C581=3,IF(DU584+DW584=10,Fixo/30*GG$4+(DU581+DU582+DU583+DW581+DW582+DW583)*Percapita/30*GG$4+(DV584+DX584)*Cadeirante/30*GG$4,IF(DU584+DW584&lt;=9,(DU584+DW584)*Crechee/30*GG$4)+(DV584+DX584)*Cadeirante/30*GG$4+(DU581+DU582+DU583+DW581+DW582+DW583)*Percapita/30*GG$4)+IF(DU584+DW584&gt;=11,Fixo/30*GG$4+(DU584+DW584-10)*Crechee/30*GG$4,0),IF(C581=2,IF(DV581+DV582+DV583+DV584+DX581+DX582+DX583+DX584=1,Cadeirante/30*GG$4,IF(DV581+DV582+DV583+DV584+DX581+DX582+DX583+DX584=2,Fixo/30*GG$4,IF(DV581+DV582+DV583+DV584+DX581+DX582+DX583+DX584&gt;2,Fixo/30*GG$4+(DV581+DV582+DV583+DV584+DX581+DX582+DX583+DX584-2)*Cadeirante/30*GG$4)))+(DU581+DU582+DU583+DW581+DW582+DW583)*Percapita/30*GG$4+(DU584+DW584)*Crechee/30*GG$4,IF(C581=1,IF(DU581+DU582+DU583+DV581+DV582+DV583+DW581+DW582+DW583+DX581+DX582+DX583&lt;=15,(DU581+DU582+DU583+DW581+DW582+DW583)*Percapita/30*GG$4,IF(DU581+DU582+DU583+DV581+DV582+DV583+DW581+DW582+DW583+DX581+DX582+DX583&gt;=16,Fixo/30*GG$4+(DU581+DU582+DU583+DV581+DV582+DV583+DW581+DW582+DW583+DX581+DX582-16)*Percapita/30*GG$4))))))</f>
        <v>0</v>
      </c>
      <c r="GH581" s="177">
        <f>IF(C581=4,SUM(DY581+DY582+DY583+EA581+EA582+EA583)*Percapita/30*GH$4+(DZ581+DZ582+DZ583+EB581+EB582+EB583)*Cadeirante/30*GH$4,IF(C581=3,IF(DY584+EA584=10,Fixo/30*GH$4+(DY581+DY582+DY583+EA581+EA582+EA583)*Percapita/30*GH$4+(DZ584+EB584)*Cadeirante/30*GH$4,IF(DY584+EA584&lt;=9,(DY584+EA584)*Crechee/30*GH$4)+(DZ584+EB584)*Cadeirante/30*GH$4+(DY581+DY582+DY583+EA581+EA582+EA583)*Percapita/30*GH$4)+IF(DY584+EA584&gt;=11,Fixo/30*GH$4+(DY584+EA584-10)*Crechee/30*GH$4,0),IF(C581=2,IF(DZ581+DZ582+DZ583+DZ584+EB581+EB582+EB583+EB584=1,Cadeirante/30*GH$4,IF(DZ581+DZ582+DZ583+DZ584+EB581+EB582+EB583+EB584=2,Fixo/30*GH$4,IF(DZ581+DZ582+DZ583+DZ584+EB581+EB582+EB583+EB584&gt;2,Fixo/30*GH$4+(DZ581+DZ582+DZ583+DZ584+EB581+EB582+EB583+EB584-2)*Cadeirante/30*GH$4)))+(DY581+DY582+DY583+EA581+EA582+EA583)*Percapita/30*GH$4+(DY584+EA584)*Crechee/30*GH$4,IF(C581=1,IF(DY581+DY582+DY583+DZ581+DZ582+DZ583+EA581+EA582+EA583+EB581+EB582+EB583&lt;=15,(DY581+DY582+DY583+EA581+EA582+EA583)*Percapita/30*GH$4,IF(DY581+DY582+DY583+DZ581+DZ582+DZ583+EA581+EA582+EA583+EB581+EB582+EB583&gt;=16,Fixo/30*GH$4+(DY581+DY582+DY583+DZ581+DZ582+DZ583+EA581+EA582+EA583+EB581+EB582-16)*Percapita/30*GH$4))))))</f>
        <v>0</v>
      </c>
      <c r="GI581" s="177">
        <f>IF(C581=4,SUM(EC581+EC582+EC583+EE581+EE582+EE583)*Percapita/30*GI$4+(ED581+ED582+ED583+EF581+EF582+EF583)*Cadeirante/30*GI$4,IF(C581=3,IF(EC584+EE584=10,Fixo/30*GI$4+(EC581+EC582+EC583+EE581+EE582+EE583)*Percapita/30*GI$4+(ED584+EF584)*Cadeirante/30*GI$4,IF(EC584+EE584&lt;=9,(EC584+EE584)*Crechee/30*GI$4)+(ED584+EF584)*Cadeirante/30*GI$4+(EC581+EC582+EC583+EE581+EE582+EE583)*Percapita/30*GI$4)+IF(EC584+EE584&gt;=11,Fixo/30*GI$4+(EC584+EE584-10)*Crechee/30*GI$4,0),IF(C581=2,IF(ED581+ED582+ED583+ED584+EF581+EF582+EF583+EF584=1,Cadeirante/30*GI$4,IF(ED581+ED582+ED583+ED584+EF581+EF582+EF583+EF584=2,Fixo/30*GI$4,IF(ED581+ED582+ED583+ED584+EF581+EF582+EF583+EF584&gt;2,Fixo/30*GI$4+(ED581+ED582+ED583+ED584+EF581+EF582+EF583+EF584-2)*Cadeirante/30*GI$4)))+(EC581+EC582+EC583+EE581+EE582+EE583)*Percapita/30*GI$4+(EC584+EE584)*Crechee/30*GI$4,IF(C581=1,IF(EC581+EC582+EC583+ED581+ED582+ED583+EE581+EE582+EE583+EF581+EF582+EF583&lt;=15,(EC581+EC582+EC583+EE581+EE582+EE583)*Percapita/30*GI$4,IF(EC581+EC582+EC583+ED581+ED582+ED583+EE581+EE582+EE583+EF581+EF582+EF583&gt;=16,Fixo/30*GI$4+(EC581+EC582+EC583+ED581+ED582+ED583+EE581+EE582+EE583+EF581+EF582-16)*Percapita/30*GI$4))))))</f>
        <v>0</v>
      </c>
      <c r="GJ581" s="177">
        <f>IF(C581=4,SUM(EG581+EG582+EG583+EI581+EI582+EI583)*Percapita/30*GJ$4+(EH581+EH582+EH583+EJ581+EJ582+EJ583)*Cadeirante/30*GJ$4,IF(C581=3,IF(EG584+EI584=10,Fixo/30*GJ$4+(EG581+EG582+EG583+EI581+EI582+EI583)*Percapita/30*GJ$4+(EH584+EJ584)*Cadeirante/30*GJ$4,IF(EG584+EI584&lt;=9,(EG584+EI584)*Crechee/30*GJ$4)+(EH584+EJ584)*Cadeirante/30*GJ$4+(EG581+EG582+EG583+EI581+EI582+EI583)*Percapita/30*GJ$4)+IF(EG584+EI584&gt;=11,Fixo/30*GJ$4+(EG584+EI584-10)*Crechee/30*GJ$4,0),IF(C581=2,IF(EH581+EH582+EH583+EH584+EJ581+EJ582+EJ583+EJ584=1,Cadeirante/30*GJ$4,IF(EH581+EH582+EH583+EH584+EJ581+EJ582+EJ583+EJ584=2,Fixo/30*GJ$4,IF(EH581+EH582+EH583+EH584+EJ581+EJ582+EJ583+EJ584&gt;2,Fixo/30*GJ$4+(EH581+EH582+EH583+EH584+EJ581+EJ582+EJ583+EJ584-2)*Cadeirante/30*GJ$4)))+(EG581+EG582+EG583+EI581+EI582+EI583)*Percapita/30*GJ$4+(EG584+EI584)*Crechee/30*GJ$4,IF(C581=1,IF(EG581+EG582+EG583+EH581+EH582+EH583+EI581+EI582+EI583+EJ581+EJ582+EJ583&lt;=15,(EG581+EG582+EG583+EI581+EI582+EI583)*Percapita/30*GJ$4,IF(EG581+EG582+EG583+EH581+EH582+EH583+EI581+EI582+EI583+EJ581+EJ582+EJ583&gt;=16,Fixo/30*GJ$4+(EG581+EG582+EG583+EH581+EH582+EH583+EI581+EI582+EI583+EJ581+EJ582-16)*Percapita/30*GJ$4))))))</f>
        <v>0</v>
      </c>
      <c r="GK581" s="178"/>
      <c r="GL581" s="103">
        <f t="shared" si="608"/>
        <v>0</v>
      </c>
      <c r="GM581" s="124"/>
      <c r="GN581" s="104">
        <f>SUMIF(V581:V584,"&lt;0")*Cadeirante/30*GN$4+SUMIF(X581:X584,"&lt;0")*Cadeirante/30*GN$4</f>
        <v>0</v>
      </c>
      <c r="GO581" s="104">
        <f>SUMIF(Z581:Z584,"&lt;0")*Cadeirante/30*GO$4+SUMIF(AB581:AB584,"&lt;0")*Cadeirante/30*GO$4</f>
        <v>0</v>
      </c>
      <c r="GP581" s="104">
        <f>SUMIF(AD581:AD584,"&lt;0")*Cadeirante/30*GP$4+SUMIF(AF581:AF584,"&lt;0")*Cadeirante/30*GP$4</f>
        <v>0</v>
      </c>
      <c r="GQ581" s="104">
        <f>SUMIF(AH581:AH584,"&lt;0")*Cadeirante/30*GQ$4+SUMIF(AJ581:AJ584,"&lt;0")*Cadeirante/30*GQ$4</f>
        <v>0</v>
      </c>
      <c r="GR581" s="104">
        <f>SUMIF(AL581:AL584,"&lt;0")*Cadeirante/30*GR$4+SUMIF(AN581:AN584,"&lt;0")*Cadeirante/30*GR$4</f>
        <v>0</v>
      </c>
      <c r="GS581" s="104">
        <f>SUMIF(AP581:AP584,"&lt;0")*Cadeirante/30*GS$4+SUMIF(AR581:AR584,"&lt;0")*Cadeirante/30*GS$4</f>
        <v>0</v>
      </c>
      <c r="GT581" s="104">
        <f>SUMIF(AT581:AT584,"&lt;0")*Cadeirante/30*GT$4+SUMIF(AV581:AV584,"&lt;0")*Cadeirante/30*GT$4</f>
        <v>0</v>
      </c>
      <c r="GU581" s="104">
        <f>SUMIF(AX581:AX584,"&lt;0")*Cadeirante/30*GU$4+SUMIF(AZ581:AZ584,"&lt;0")*Cadeirante/30*GU$4</f>
        <v>0</v>
      </c>
      <c r="GV581" s="104">
        <f>SUMIF(BB581:BB584,"&lt;0")*Cadeirante/30*GV$4+SUMIF(BD581:BD584,"&lt;0")*Cadeirante/30*GV$4</f>
        <v>0</v>
      </c>
      <c r="GW581" s="104">
        <f>SUMIF(BF581:BF584,"&lt;0")*Cadeirante/30*GW$4+SUMIF(BH581:BH584,"&lt;0")*Cadeirante/30*GW$4</f>
        <v>0</v>
      </c>
      <c r="GX581" s="104">
        <f>SUMIF(BJ581:BJ584,"&lt;0")*Cadeirante/30*GX$4+SUMIF(BL581:BL584,"&lt;0")*Cadeirante/30*GX$4</f>
        <v>0</v>
      </c>
      <c r="GY581" s="104">
        <f>SUMIF(BN581:BN584,"&lt;0")*Cadeirante/30*GY$4+SUMIF(BP581:BP584,"&lt;0")*Cadeirante/30*GY$4</f>
        <v>0</v>
      </c>
      <c r="GZ581" s="104">
        <f>SUMIF(BR581:BR584,"&lt;0")*Cadeirante/30*GZ$4+SUMIF(BT581:BT584,"&lt;0")*Cadeirante/30*GZ$4</f>
        <v>0</v>
      </c>
      <c r="HA581" s="104">
        <f>SUMIF(BV581:BV584,"&lt;0")*Cadeirante/30*HA$4+SUMIF(BX581:BX584,"&lt;0")*Cadeirante/30*HA$4</f>
        <v>0</v>
      </c>
      <c r="HB581" s="104">
        <f>SUMIF(BZ581:BZ584,"&lt;0")*Cadeirante/30*HB$4+SUMIF(CB581:CB584,"&lt;0")*Cadeirante/30*HB$4</f>
        <v>0</v>
      </c>
      <c r="HC581" s="104">
        <f>SUMIF(CD581:CD584,"&lt;0")*Cadeirante/30*HC$4+SUMIF(CF581:CF584,"&lt;0")*Cadeirante/30*HC$4</f>
        <v>0</v>
      </c>
      <c r="HD581" s="104">
        <f>SUMIF(CH581:CH584,"&lt;0")*Cadeirante/30*HD$4+SUMIF(CJ581:CJ584,"&lt;0")*Cadeirante/30*HD$4</f>
        <v>0</v>
      </c>
      <c r="HE581" s="104">
        <f>SUMIF(CL581:CL584,"&lt;0")*Cadeirante/30*HE$4+SUMIF(CN581:CN584,"&lt;0")*Cadeirante/30*HE$4</f>
        <v>0</v>
      </c>
      <c r="HF581" s="104">
        <f>SUMIF(CP581:CP584,"&lt;0")*Cadeirante/30*HF$4+SUMIF(CR581:CR584,"&lt;0")*Cadeirante/30*HF$4</f>
        <v>0</v>
      </c>
      <c r="HG581" s="104">
        <f>SUMIF(CT581:CT584,"&lt;0")*Cadeirante/30*HG$4+SUMIF(CV581:CV584,"&lt;0")*Cadeirante/30*HG$4</f>
        <v>0</v>
      </c>
      <c r="HH581" s="104">
        <f>SUMIF(CX581:CX584,"&lt;0")*Cadeirante/30*HH$4+SUMIF(CZ581:CZ584,"&lt;0")*Cadeirante/30*HH$4</f>
        <v>0</v>
      </c>
      <c r="HI581" s="104">
        <f>SUMIF(DB581:DB584,"&lt;0")*Cadeirante/30*HI$4+SUMIF(DD581:DD584,"&lt;0")*Cadeirante/30*HI$4</f>
        <v>0</v>
      </c>
      <c r="HJ581" s="104">
        <f>SUMIF(DF581:DF584,"&lt;0")*Cadeirante/30*HJ$4+SUMIF(DH581:DH584,"&lt;0")*Cadeirante/30*HJ$4</f>
        <v>0</v>
      </c>
      <c r="HK581" s="104">
        <f>SUMIF(DJ581:DJ584,"&lt;0")*Cadeirante/30*HK$4+SUMIF(DL581:DL584,"&lt;0")*Cadeirante/30*HK$4</f>
        <v>0</v>
      </c>
      <c r="HL581" s="104">
        <f>SUMIF(DN581:DN584,"&lt;0")*Cadeirante/30*HL$4+SUMIF(DP581:DP584,"&lt;0")*Cadeirante/30*HL$4</f>
        <v>0</v>
      </c>
      <c r="HM581" s="104">
        <f>SUMIF(DR581:DR584,"&lt;0")*Cadeirante/30*HM$4+SUMIF(DT581:DT584,"&lt;0")*Cadeirante/30*HM$4</f>
        <v>0</v>
      </c>
      <c r="HN581" s="104">
        <f>SUMIF(DV581:DV584,"&lt;0")*Cadeirante/30*HN$4+SUMIF(DX581:DX584,"&lt;0")*Cadeirante/30*HN$4</f>
        <v>0</v>
      </c>
      <c r="HO581" s="104">
        <f>SUMIF(DZ581:DZ584,"&lt;0")*Cadeirante/30*HO$4+SUMIF(EB581:EB584,"&lt;0")*Cadeirante/30*HO$4</f>
        <v>0</v>
      </c>
      <c r="HP581" s="104">
        <f>SUMIF(ED581:ED584,"&lt;0")*Cadeirante/30*HP$4+SUMIF(EF581:EF584,"&lt;0")*Cadeirante/30*HP$4</f>
        <v>0</v>
      </c>
      <c r="HQ581" s="64"/>
      <c r="HR581" s="64"/>
      <c r="HS581" s="64"/>
      <c r="HT581" s="64"/>
      <c r="HU581" s="64"/>
      <c r="HV581" s="64"/>
      <c r="HW581" s="176">
        <v>17629.309999999998</v>
      </c>
      <c r="HX581" s="64"/>
      <c r="HY581" s="280">
        <f>IF(ISTEXT(EM581), VALUE(EM581), EM581)</f>
        <v>282.50200000000001</v>
      </c>
      <c r="HZ581" s="280">
        <f>IF(ISTEXT(EN581), VALUE(EN581), EN581)</f>
        <v>0</v>
      </c>
      <c r="IA581" s="280">
        <f>IF(ISTEXT(EO581), VALUE(EO581), EO581)</f>
        <v>0</v>
      </c>
      <c r="IB581" s="64" t="b">
        <f>HW581=FE581</f>
        <v>0</v>
      </c>
      <c r="IC581" s="64"/>
    </row>
    <row r="582" spans="1:237" s="106" customFormat="1" ht="22.5" customHeight="1" x14ac:dyDescent="0.25">
      <c r="A582" s="368" t="s">
        <v>3719</v>
      </c>
      <c r="B582" s="369" t="s">
        <v>3720</v>
      </c>
      <c r="C582" s="370" t="s">
        <v>3233</v>
      </c>
      <c r="D582" s="371" t="s">
        <v>3716</v>
      </c>
      <c r="E582" s="371" t="s">
        <v>3721</v>
      </c>
      <c r="F582" s="372" t="s">
        <v>3224</v>
      </c>
      <c r="G582" s="372" t="s">
        <v>3225</v>
      </c>
      <c r="H582" s="373" t="s">
        <v>1829</v>
      </c>
      <c r="I582" s="374" t="s">
        <v>3722</v>
      </c>
      <c r="J582" s="421" t="s">
        <v>3231</v>
      </c>
      <c r="K582" s="421" t="s">
        <v>3234</v>
      </c>
      <c r="L582" s="329">
        <f>CONTINUA!BV582</f>
        <v>86</v>
      </c>
      <c r="M582" s="329">
        <f>CONTINUA!BW582</f>
        <v>0</v>
      </c>
      <c r="N582" s="895"/>
      <c r="O582" s="896" t="s">
        <v>4051</v>
      </c>
      <c r="P582" s="897" t="s">
        <v>206</v>
      </c>
      <c r="Q582" s="400">
        <v>50</v>
      </c>
      <c r="R582" s="401"/>
      <c r="S582" s="400"/>
      <c r="T582" s="401"/>
      <c r="U582" s="400"/>
      <c r="V582" s="401"/>
      <c r="W582" s="400"/>
      <c r="X582" s="401"/>
      <c r="Y582" s="400"/>
      <c r="Z582" s="401"/>
      <c r="AA582" s="400"/>
      <c r="AB582" s="401"/>
      <c r="AC582" s="400"/>
      <c r="AD582" s="401"/>
      <c r="AE582" s="400"/>
      <c r="AF582" s="401"/>
      <c r="AG582" s="400"/>
      <c r="AH582" s="401"/>
      <c r="AI582" s="400"/>
      <c r="AJ582" s="401"/>
      <c r="AK582" s="400"/>
      <c r="AL582" s="401"/>
      <c r="AM582" s="400"/>
      <c r="AN582" s="401"/>
      <c r="AO582" s="400"/>
      <c r="AP582" s="401"/>
      <c r="AQ582" s="400"/>
      <c r="AR582" s="401"/>
      <c r="AS582" s="400"/>
      <c r="AT582" s="401"/>
      <c r="AU582" s="400"/>
      <c r="AV582" s="401"/>
      <c r="AW582" s="400"/>
      <c r="AX582" s="401"/>
      <c r="AY582" s="400"/>
      <c r="AZ582" s="401"/>
      <c r="BA582" s="400"/>
      <c r="BB582" s="401"/>
      <c r="BC582" s="400"/>
      <c r="BD582" s="401"/>
      <c r="BE582" s="400"/>
      <c r="BF582" s="401"/>
      <c r="BG582" s="400"/>
      <c r="BH582" s="401"/>
      <c r="BI582" s="400"/>
      <c r="BJ582" s="401"/>
      <c r="BK582" s="400"/>
      <c r="BL582" s="401"/>
      <c r="BM582" s="400"/>
      <c r="BN582" s="401"/>
      <c r="BO582" s="400"/>
      <c r="BP582" s="401"/>
      <c r="BQ582" s="400"/>
      <c r="BR582" s="401"/>
      <c r="BS582" s="400"/>
      <c r="BT582" s="401"/>
      <c r="BU582" s="400"/>
      <c r="BV582" s="401"/>
      <c r="BW582" s="400"/>
      <c r="BX582" s="401"/>
      <c r="BY582" s="400"/>
      <c r="BZ582" s="401"/>
      <c r="CA582" s="400"/>
      <c r="CB582" s="401"/>
      <c r="CC582" s="400"/>
      <c r="CD582" s="401"/>
      <c r="CE582" s="400"/>
      <c r="CF582" s="401"/>
      <c r="CG582" s="400"/>
      <c r="CH582" s="401"/>
      <c r="CI582" s="400"/>
      <c r="CJ582" s="401"/>
      <c r="CK582" s="400"/>
      <c r="CL582" s="401"/>
      <c r="CM582" s="400"/>
      <c r="CN582" s="401"/>
      <c r="CO582" s="400"/>
      <c r="CP582" s="401"/>
      <c r="CQ582" s="400"/>
      <c r="CR582" s="401"/>
      <c r="CS582" s="400"/>
      <c r="CT582" s="401"/>
      <c r="CU582" s="400"/>
      <c r="CV582" s="401"/>
      <c r="CW582" s="400"/>
      <c r="CX582" s="401"/>
      <c r="CY582" s="400"/>
      <c r="CZ582" s="401"/>
      <c r="DA582" s="400"/>
      <c r="DB582" s="401"/>
      <c r="DC582" s="400"/>
      <c r="DD582" s="401"/>
      <c r="DE582" s="400"/>
      <c r="DF582" s="401"/>
      <c r="DG582" s="400"/>
      <c r="DH582" s="401"/>
      <c r="DI582" s="400"/>
      <c r="DJ582" s="401"/>
      <c r="DK582" s="400"/>
      <c r="DL582" s="401"/>
      <c r="DM582" s="400"/>
      <c r="DN582" s="401"/>
      <c r="DO582" s="400"/>
      <c r="DP582" s="401"/>
      <c r="DQ582" s="400"/>
      <c r="DR582" s="401"/>
      <c r="DS582" s="400"/>
      <c r="DT582" s="401"/>
      <c r="DU582" s="400"/>
      <c r="DV582" s="401"/>
      <c r="DW582" s="400"/>
      <c r="DX582" s="401"/>
      <c r="DY582" s="400"/>
      <c r="DZ582" s="401"/>
      <c r="EA582" s="400"/>
      <c r="EB582" s="401"/>
      <c r="EC582" s="400"/>
      <c r="ED582" s="401"/>
      <c r="EE582" s="400"/>
      <c r="EF582" s="401"/>
      <c r="EG582" s="400"/>
      <c r="EH582" s="401"/>
      <c r="EI582" s="400"/>
      <c r="EJ582" s="447"/>
      <c r="EK582" s="511"/>
      <c r="EL582" s="514"/>
      <c r="EM582" s="448"/>
      <c r="EN582" s="344"/>
      <c r="EO582" s="345"/>
      <c r="EP582" s="171">
        <f t="shared" si="601"/>
        <v>50</v>
      </c>
      <c r="EQ582" s="171">
        <f t="shared" si="602"/>
        <v>0</v>
      </c>
      <c r="ER582" s="171">
        <f t="shared" si="603"/>
        <v>0</v>
      </c>
      <c r="ES582" s="171">
        <f t="shared" si="604"/>
        <v>0</v>
      </c>
      <c r="ET582" s="171">
        <f t="shared" si="605"/>
        <v>0</v>
      </c>
      <c r="EU582" s="171">
        <f t="shared" si="606"/>
        <v>0</v>
      </c>
      <c r="EV582" s="172">
        <f t="shared" si="607"/>
        <v>50</v>
      </c>
      <c r="EW582" s="173"/>
      <c r="EX582" s="248">
        <f t="shared" si="664"/>
        <v>0</v>
      </c>
      <c r="EY582" s="174">
        <f>(L582*regular)+(M582*Cadeirantee)</f>
        <v>829.04000000000008</v>
      </c>
      <c r="EZ582" s="249">
        <f>SUMIF(FG582:GJ582,"&gt;0")</f>
        <v>0</v>
      </c>
      <c r="FA582" s="249">
        <f>SUMIF(FG582:GJ582,"&lt;0")+SUMIF(GN582:HP582,"&lt;0")</f>
        <v>0</v>
      </c>
      <c r="FB582" s="174">
        <v>0</v>
      </c>
      <c r="FC582" s="126">
        <f>N582*km*'VALORES TABELA'!$B$13</f>
        <v>0</v>
      </c>
      <c r="FD582" s="250">
        <f t="shared" ref="FD582:FD585" si="665">GL582</f>
        <v>0</v>
      </c>
      <c r="FE582" s="105"/>
      <c r="FF582" s="119"/>
      <c r="FG582" s="119"/>
      <c r="FH582" s="119"/>
      <c r="FI582" s="119"/>
      <c r="FJ582" s="119"/>
      <c r="FK582" s="119"/>
      <c r="FL582" s="119"/>
      <c r="FM582" s="119"/>
      <c r="FN582" s="119"/>
      <c r="FO582" s="119"/>
      <c r="FP582" s="119"/>
      <c r="FQ582" s="119"/>
      <c r="FR582" s="119"/>
      <c r="FS582" s="119"/>
      <c r="FT582" s="119"/>
      <c r="FU582" s="119"/>
      <c r="FV582" s="119"/>
      <c r="FW582" s="119"/>
      <c r="FX582" s="119"/>
      <c r="FY582" s="119"/>
      <c r="FZ582" s="119"/>
      <c r="GA582" s="119"/>
      <c r="GB582" s="119"/>
      <c r="GC582" s="119"/>
      <c r="GD582" s="119"/>
      <c r="GE582" s="119"/>
      <c r="GF582" s="119"/>
      <c r="GG582" s="119"/>
      <c r="GH582" s="119"/>
      <c r="GI582" s="119"/>
      <c r="GJ582" s="119"/>
      <c r="GK582" s="251"/>
      <c r="GL582" s="103">
        <f t="shared" si="608"/>
        <v>0</v>
      </c>
      <c r="GM582" s="124"/>
      <c r="GN582" s="104"/>
      <c r="GO582" s="104"/>
      <c r="GP582" s="104"/>
      <c r="GQ582" s="104"/>
      <c r="GR582" s="104"/>
      <c r="GS582" s="104"/>
      <c r="GT582" s="104"/>
      <c r="GU582" s="104"/>
      <c r="GV582" s="104"/>
      <c r="GW582" s="104"/>
      <c r="GX582" s="104"/>
      <c r="GY582" s="104"/>
      <c r="GZ582" s="104"/>
      <c r="HA582" s="104"/>
      <c r="HB582" s="104"/>
      <c r="HC582" s="104"/>
      <c r="HD582" s="104"/>
      <c r="HE582" s="104"/>
      <c r="HF582" s="104"/>
      <c r="HG582" s="104"/>
      <c r="HH582" s="104"/>
      <c r="HI582" s="104"/>
      <c r="HJ582" s="104"/>
      <c r="HK582" s="104"/>
      <c r="HL582" s="104"/>
      <c r="HM582" s="104"/>
      <c r="HN582" s="104"/>
      <c r="HO582" s="104"/>
      <c r="HP582" s="104"/>
      <c r="HQ582" s="64"/>
      <c r="HR582" s="64"/>
      <c r="HS582" s="64"/>
      <c r="HT582" s="64"/>
      <c r="HU582" s="64"/>
      <c r="HV582" s="64"/>
      <c r="HW582" s="105"/>
      <c r="HX582" s="64"/>
      <c r="HY582" s="280">
        <f t="shared" ref="HY582:HY585" si="666">IF(ISTEXT(EM582), VALUE(EM582), EM582)</f>
        <v>0</v>
      </c>
      <c r="HZ582" s="280">
        <f t="shared" ref="HZ582:HZ585" si="667">IF(ISTEXT(EN582), VALUE(EN582), EN582)</f>
        <v>0</v>
      </c>
      <c r="IA582" s="280">
        <f t="shared" ref="IA582:IA585" si="668">IF(ISTEXT(EO582), VALUE(EO582), EO582)</f>
        <v>0</v>
      </c>
      <c r="IB582" s="64"/>
      <c r="IC582" s="64"/>
    </row>
    <row r="583" spans="1:237" s="106" customFormat="1" ht="22.5" customHeight="1" x14ac:dyDescent="0.25">
      <c r="A583" s="368" t="s">
        <v>3719</v>
      </c>
      <c r="B583" s="369" t="s">
        <v>3720</v>
      </c>
      <c r="C583" s="375" t="s">
        <v>3233</v>
      </c>
      <c r="D583" s="371" t="s">
        <v>3716</v>
      </c>
      <c r="E583" s="371" t="s">
        <v>3721</v>
      </c>
      <c r="F583" s="376" t="s">
        <v>3224</v>
      </c>
      <c r="G583" s="376" t="s">
        <v>3225</v>
      </c>
      <c r="H583" s="373" t="s">
        <v>1829</v>
      </c>
      <c r="I583" s="374" t="s">
        <v>3722</v>
      </c>
      <c r="J583" s="421" t="s">
        <v>3231</v>
      </c>
      <c r="K583" s="422" t="s">
        <v>3235</v>
      </c>
      <c r="L583" s="329">
        <f>CONTINUA!BV583</f>
        <v>0</v>
      </c>
      <c r="M583" s="329">
        <f>CONTINUA!BW583</f>
        <v>0</v>
      </c>
      <c r="N583" s="895"/>
      <c r="O583" s="896" t="s">
        <v>4051</v>
      </c>
      <c r="P583" s="897" t="s">
        <v>206</v>
      </c>
      <c r="Q583" s="400"/>
      <c r="R583" s="401"/>
      <c r="S583" s="400"/>
      <c r="T583" s="401"/>
      <c r="U583" s="400"/>
      <c r="V583" s="401"/>
      <c r="W583" s="400"/>
      <c r="X583" s="401"/>
      <c r="Y583" s="400"/>
      <c r="Z583" s="401"/>
      <c r="AA583" s="400"/>
      <c r="AB583" s="401"/>
      <c r="AC583" s="400"/>
      <c r="AD583" s="401"/>
      <c r="AE583" s="400"/>
      <c r="AF583" s="401"/>
      <c r="AG583" s="400"/>
      <c r="AH583" s="401"/>
      <c r="AI583" s="400"/>
      <c r="AJ583" s="401"/>
      <c r="AK583" s="400"/>
      <c r="AL583" s="401"/>
      <c r="AM583" s="400"/>
      <c r="AN583" s="401"/>
      <c r="AO583" s="400"/>
      <c r="AP583" s="401"/>
      <c r="AQ583" s="400"/>
      <c r="AR583" s="401"/>
      <c r="AS583" s="400"/>
      <c r="AT583" s="401"/>
      <c r="AU583" s="400"/>
      <c r="AV583" s="401"/>
      <c r="AW583" s="400"/>
      <c r="AX583" s="401"/>
      <c r="AY583" s="400"/>
      <c r="AZ583" s="401"/>
      <c r="BA583" s="400"/>
      <c r="BB583" s="401"/>
      <c r="BC583" s="400"/>
      <c r="BD583" s="401"/>
      <c r="BE583" s="400"/>
      <c r="BF583" s="401"/>
      <c r="BG583" s="400"/>
      <c r="BH583" s="401"/>
      <c r="BI583" s="400"/>
      <c r="BJ583" s="401"/>
      <c r="BK583" s="400"/>
      <c r="BL583" s="401"/>
      <c r="BM583" s="400"/>
      <c r="BN583" s="401"/>
      <c r="BO583" s="400"/>
      <c r="BP583" s="401"/>
      <c r="BQ583" s="400"/>
      <c r="BR583" s="401"/>
      <c r="BS583" s="400"/>
      <c r="BT583" s="401"/>
      <c r="BU583" s="400"/>
      <c r="BV583" s="401"/>
      <c r="BW583" s="400"/>
      <c r="BX583" s="401"/>
      <c r="BY583" s="400"/>
      <c r="BZ583" s="401"/>
      <c r="CA583" s="400"/>
      <c r="CB583" s="401"/>
      <c r="CC583" s="400"/>
      <c r="CD583" s="401"/>
      <c r="CE583" s="400"/>
      <c r="CF583" s="401"/>
      <c r="CG583" s="400"/>
      <c r="CH583" s="401"/>
      <c r="CI583" s="400"/>
      <c r="CJ583" s="401"/>
      <c r="CK583" s="400"/>
      <c r="CL583" s="401"/>
      <c r="CM583" s="400"/>
      <c r="CN583" s="401"/>
      <c r="CO583" s="400"/>
      <c r="CP583" s="401"/>
      <c r="CQ583" s="400"/>
      <c r="CR583" s="401"/>
      <c r="CS583" s="400"/>
      <c r="CT583" s="401"/>
      <c r="CU583" s="400"/>
      <c r="CV583" s="401"/>
      <c r="CW583" s="400"/>
      <c r="CX583" s="401"/>
      <c r="CY583" s="400"/>
      <c r="CZ583" s="401"/>
      <c r="DA583" s="400"/>
      <c r="DB583" s="401"/>
      <c r="DC583" s="400"/>
      <c r="DD583" s="401"/>
      <c r="DE583" s="400"/>
      <c r="DF583" s="401"/>
      <c r="DG583" s="400"/>
      <c r="DH583" s="401"/>
      <c r="DI583" s="400"/>
      <c r="DJ583" s="401"/>
      <c r="DK583" s="400"/>
      <c r="DL583" s="401"/>
      <c r="DM583" s="400"/>
      <c r="DN583" s="401"/>
      <c r="DO583" s="400"/>
      <c r="DP583" s="401"/>
      <c r="DQ583" s="400"/>
      <c r="DR583" s="401"/>
      <c r="DS583" s="400"/>
      <c r="DT583" s="401"/>
      <c r="DU583" s="400"/>
      <c r="DV583" s="401"/>
      <c r="DW583" s="400"/>
      <c r="DX583" s="401"/>
      <c r="DY583" s="400"/>
      <c r="DZ583" s="401"/>
      <c r="EA583" s="400"/>
      <c r="EB583" s="401"/>
      <c r="EC583" s="400"/>
      <c r="ED583" s="401"/>
      <c r="EE583" s="400"/>
      <c r="EF583" s="401"/>
      <c r="EG583" s="400"/>
      <c r="EH583" s="401"/>
      <c r="EI583" s="400"/>
      <c r="EJ583" s="447"/>
      <c r="EK583" s="511"/>
      <c r="EL583" s="514"/>
      <c r="EM583" s="448"/>
      <c r="EN583" s="344"/>
      <c r="EO583" s="345"/>
      <c r="EP583" s="171">
        <f t="shared" si="601"/>
        <v>0</v>
      </c>
      <c r="EQ583" s="171">
        <f t="shared" si="602"/>
        <v>0</v>
      </c>
      <c r="ER583" s="171">
        <f t="shared" si="603"/>
        <v>0</v>
      </c>
      <c r="ES583" s="171">
        <f t="shared" si="604"/>
        <v>0</v>
      </c>
      <c r="ET583" s="171">
        <f t="shared" si="605"/>
        <v>0</v>
      </c>
      <c r="EU583" s="171">
        <f t="shared" si="606"/>
        <v>0</v>
      </c>
      <c r="EV583" s="172">
        <f t="shared" si="607"/>
        <v>0</v>
      </c>
      <c r="EW583" s="125"/>
      <c r="EX583" s="248">
        <f t="shared" si="664"/>
        <v>0</v>
      </c>
      <c r="EY583" s="174">
        <f>(L583*regular)+(M583*Cadeirantee)</f>
        <v>0</v>
      </c>
      <c r="EZ583" s="249">
        <f>SUMIF(FG583:GJ583,"&gt;0")</f>
        <v>0</v>
      </c>
      <c r="FA583" s="249">
        <f>SUMIF(FG583:GJ583,"&lt;0")+SUMIF(GN583:HP583,"&lt;0")</f>
        <v>0</v>
      </c>
      <c r="FB583" s="174">
        <v>0</v>
      </c>
      <c r="FC583" s="126">
        <f>N583*km*'VALORES TABELA'!$B$13</f>
        <v>0</v>
      </c>
      <c r="FD583" s="250">
        <f t="shared" si="665"/>
        <v>0</v>
      </c>
      <c r="FE583" s="105"/>
      <c r="FF583" s="108"/>
      <c r="FG583" s="108"/>
      <c r="FH583" s="108"/>
      <c r="FI583" s="108"/>
      <c r="FJ583" s="108"/>
      <c r="FK583" s="108"/>
      <c r="FL583" s="108"/>
      <c r="FM583" s="108"/>
      <c r="FN583" s="108"/>
      <c r="FO583" s="108"/>
      <c r="FP583" s="108"/>
      <c r="FQ583" s="108"/>
      <c r="FR583" s="108"/>
      <c r="FS583" s="108"/>
      <c r="FT583" s="108"/>
      <c r="FU583" s="108"/>
      <c r="FV583" s="108"/>
      <c r="FW583" s="108"/>
      <c r="FX583" s="108"/>
      <c r="FY583" s="108"/>
      <c r="FZ583" s="108"/>
      <c r="GA583" s="108"/>
      <c r="GB583" s="108"/>
      <c r="GC583" s="108"/>
      <c r="GD583" s="108"/>
      <c r="GE583" s="108"/>
      <c r="GF583" s="108"/>
      <c r="GG583" s="108"/>
      <c r="GH583" s="108"/>
      <c r="GI583" s="108"/>
      <c r="GJ583" s="108"/>
      <c r="GK583" s="251"/>
      <c r="GL583" s="103">
        <f t="shared" si="608"/>
        <v>0</v>
      </c>
      <c r="GM583" s="124"/>
      <c r="GN583" s="104"/>
      <c r="GO583" s="104"/>
      <c r="GP583" s="104"/>
      <c r="GQ583" s="104"/>
      <c r="GR583" s="104"/>
      <c r="GS583" s="104"/>
      <c r="GT583" s="104"/>
      <c r="GU583" s="104"/>
      <c r="GV583" s="104"/>
      <c r="GW583" s="104"/>
      <c r="GX583" s="104"/>
      <c r="GY583" s="104"/>
      <c r="GZ583" s="104"/>
      <c r="HA583" s="104"/>
      <c r="HB583" s="104"/>
      <c r="HC583" s="104"/>
      <c r="HD583" s="104"/>
      <c r="HE583" s="104"/>
      <c r="HF583" s="104"/>
      <c r="HG583" s="104"/>
      <c r="HH583" s="104"/>
      <c r="HI583" s="104"/>
      <c r="HJ583" s="104"/>
      <c r="HK583" s="104"/>
      <c r="HL583" s="104"/>
      <c r="HM583" s="104"/>
      <c r="HN583" s="104"/>
      <c r="HO583" s="104"/>
      <c r="HP583" s="104"/>
      <c r="HQ583" s="64"/>
      <c r="HR583" s="64"/>
      <c r="HS583" s="64"/>
      <c r="HT583" s="64"/>
      <c r="HU583" s="64"/>
      <c r="HV583" s="64"/>
      <c r="HW583" s="105"/>
      <c r="HX583" s="64"/>
      <c r="HY583" s="280">
        <f t="shared" si="666"/>
        <v>0</v>
      </c>
      <c r="HZ583" s="280">
        <f t="shared" si="667"/>
        <v>0</v>
      </c>
      <c r="IA583" s="280">
        <f t="shared" si="668"/>
        <v>0</v>
      </c>
      <c r="IB583" s="64"/>
      <c r="IC583" s="64"/>
    </row>
    <row r="584" spans="1:237" s="106" customFormat="1" ht="22.5" customHeight="1" x14ac:dyDescent="0.25">
      <c r="A584" s="368" t="s">
        <v>3719</v>
      </c>
      <c r="B584" s="369" t="s">
        <v>3720</v>
      </c>
      <c r="C584" s="375" t="s">
        <v>3233</v>
      </c>
      <c r="D584" s="371" t="s">
        <v>3716</v>
      </c>
      <c r="E584" s="371" t="s">
        <v>3721</v>
      </c>
      <c r="F584" s="376" t="s">
        <v>3224</v>
      </c>
      <c r="G584" s="376" t="s">
        <v>3225</v>
      </c>
      <c r="H584" s="373" t="s">
        <v>1829</v>
      </c>
      <c r="I584" s="374" t="s">
        <v>3722</v>
      </c>
      <c r="J584" s="421" t="s">
        <v>3231</v>
      </c>
      <c r="K584" s="423" t="s">
        <v>3236</v>
      </c>
      <c r="L584" s="329">
        <f>CONTINUA!BV584</f>
        <v>0</v>
      </c>
      <c r="M584" s="329">
        <f>CONTINUA!BW584</f>
        <v>0</v>
      </c>
      <c r="N584" s="895"/>
      <c r="O584" s="896" t="s">
        <v>4051</v>
      </c>
      <c r="P584" s="897" t="s">
        <v>206</v>
      </c>
      <c r="Q584" s="400"/>
      <c r="R584" s="401"/>
      <c r="S584" s="400"/>
      <c r="T584" s="401"/>
      <c r="U584" s="400"/>
      <c r="V584" s="401"/>
      <c r="W584" s="400"/>
      <c r="X584" s="401"/>
      <c r="Y584" s="400"/>
      <c r="Z584" s="401"/>
      <c r="AA584" s="400"/>
      <c r="AB584" s="401"/>
      <c r="AC584" s="400"/>
      <c r="AD584" s="401"/>
      <c r="AE584" s="400"/>
      <c r="AF584" s="401"/>
      <c r="AG584" s="400"/>
      <c r="AH584" s="401"/>
      <c r="AI584" s="400"/>
      <c r="AJ584" s="401"/>
      <c r="AK584" s="400"/>
      <c r="AL584" s="401"/>
      <c r="AM584" s="400"/>
      <c r="AN584" s="401"/>
      <c r="AO584" s="400"/>
      <c r="AP584" s="401"/>
      <c r="AQ584" s="400"/>
      <c r="AR584" s="401"/>
      <c r="AS584" s="400"/>
      <c r="AT584" s="401"/>
      <c r="AU584" s="400"/>
      <c r="AV584" s="401"/>
      <c r="AW584" s="400"/>
      <c r="AX584" s="401"/>
      <c r="AY584" s="400"/>
      <c r="AZ584" s="401"/>
      <c r="BA584" s="400"/>
      <c r="BB584" s="401"/>
      <c r="BC584" s="400"/>
      <c r="BD584" s="401"/>
      <c r="BE584" s="400"/>
      <c r="BF584" s="401"/>
      <c r="BG584" s="400"/>
      <c r="BH584" s="401"/>
      <c r="BI584" s="400"/>
      <c r="BJ584" s="401"/>
      <c r="BK584" s="400"/>
      <c r="BL584" s="401"/>
      <c r="BM584" s="400"/>
      <c r="BN584" s="401"/>
      <c r="BO584" s="400"/>
      <c r="BP584" s="401"/>
      <c r="BQ584" s="400"/>
      <c r="BR584" s="401"/>
      <c r="BS584" s="400"/>
      <c r="BT584" s="401"/>
      <c r="BU584" s="400"/>
      <c r="BV584" s="401"/>
      <c r="BW584" s="400"/>
      <c r="BX584" s="401"/>
      <c r="BY584" s="400"/>
      <c r="BZ584" s="401"/>
      <c r="CA584" s="400"/>
      <c r="CB584" s="401"/>
      <c r="CC584" s="400"/>
      <c r="CD584" s="401"/>
      <c r="CE584" s="400"/>
      <c r="CF584" s="401"/>
      <c r="CG584" s="400"/>
      <c r="CH584" s="401"/>
      <c r="CI584" s="400"/>
      <c r="CJ584" s="401"/>
      <c r="CK584" s="400"/>
      <c r="CL584" s="401"/>
      <c r="CM584" s="400"/>
      <c r="CN584" s="401"/>
      <c r="CO584" s="400"/>
      <c r="CP584" s="401"/>
      <c r="CQ584" s="400"/>
      <c r="CR584" s="401"/>
      <c r="CS584" s="400"/>
      <c r="CT584" s="401"/>
      <c r="CU584" s="400"/>
      <c r="CV584" s="401"/>
      <c r="CW584" s="400"/>
      <c r="CX584" s="401"/>
      <c r="CY584" s="400"/>
      <c r="CZ584" s="401"/>
      <c r="DA584" s="400"/>
      <c r="DB584" s="401"/>
      <c r="DC584" s="400"/>
      <c r="DD584" s="401"/>
      <c r="DE584" s="400"/>
      <c r="DF584" s="401"/>
      <c r="DG584" s="400"/>
      <c r="DH584" s="401"/>
      <c r="DI584" s="400"/>
      <c r="DJ584" s="401"/>
      <c r="DK584" s="400"/>
      <c r="DL584" s="401"/>
      <c r="DM584" s="400"/>
      <c r="DN584" s="401"/>
      <c r="DO584" s="400"/>
      <c r="DP584" s="401"/>
      <c r="DQ584" s="400"/>
      <c r="DR584" s="401"/>
      <c r="DS584" s="400"/>
      <c r="DT584" s="401"/>
      <c r="DU584" s="400"/>
      <c r="DV584" s="401"/>
      <c r="DW584" s="400"/>
      <c r="DX584" s="401"/>
      <c r="DY584" s="400"/>
      <c r="DZ584" s="401"/>
      <c r="EA584" s="400"/>
      <c r="EB584" s="401"/>
      <c r="EC584" s="400"/>
      <c r="ED584" s="401"/>
      <c r="EE584" s="400"/>
      <c r="EF584" s="401"/>
      <c r="EG584" s="400"/>
      <c r="EH584" s="401"/>
      <c r="EI584" s="400"/>
      <c r="EJ584" s="447"/>
      <c r="EK584" s="511"/>
      <c r="EL584" s="514"/>
      <c r="EM584" s="448"/>
      <c r="EN584" s="344"/>
      <c r="EO584" s="345"/>
      <c r="EP584" s="171">
        <f t="shared" si="601"/>
        <v>0</v>
      </c>
      <c r="EQ584" s="171">
        <f t="shared" si="602"/>
        <v>0</v>
      </c>
      <c r="ER584" s="171">
        <f t="shared" si="603"/>
        <v>0</v>
      </c>
      <c r="ES584" s="171">
        <f t="shared" si="604"/>
        <v>0</v>
      </c>
      <c r="ET584" s="171">
        <f t="shared" si="605"/>
        <v>0</v>
      </c>
      <c r="EU584" s="171">
        <f t="shared" si="606"/>
        <v>0</v>
      </c>
      <c r="EV584" s="172">
        <f t="shared" si="607"/>
        <v>0</v>
      </c>
      <c r="EW584" s="127"/>
      <c r="EX584" s="248">
        <f t="shared" si="664"/>
        <v>0</v>
      </c>
      <c r="EY584" s="174">
        <f>(L584*regular)+(M584*Cadeirantee)</f>
        <v>0</v>
      </c>
      <c r="EZ584" s="249">
        <f>SUMIF(FG584:GJ584,"&gt;0")</f>
        <v>0</v>
      </c>
      <c r="FA584" s="249">
        <f>SUMIF(FG584:GJ584,"&lt;0")+SUMIF(GN584:HP584,"&lt;0")</f>
        <v>0</v>
      </c>
      <c r="FB584" s="174">
        <v>0</v>
      </c>
      <c r="FC584" s="126">
        <f>N584*km*'VALORES TABELA'!$B$13</f>
        <v>0</v>
      </c>
      <c r="FD584" s="250">
        <f t="shared" si="665"/>
        <v>0</v>
      </c>
      <c r="FE584" s="105"/>
      <c r="FF584" s="118"/>
      <c r="FG584" s="118"/>
      <c r="FH584" s="118"/>
      <c r="FI584" s="118"/>
      <c r="FJ584" s="118"/>
      <c r="FK584" s="118"/>
      <c r="FL584" s="118"/>
      <c r="FM584" s="118"/>
      <c r="FN584" s="118"/>
      <c r="FO584" s="118"/>
      <c r="FP584" s="118"/>
      <c r="FQ584" s="118"/>
      <c r="FR584" s="118"/>
      <c r="FS584" s="118"/>
      <c r="FT584" s="118"/>
      <c r="FU584" s="118"/>
      <c r="FV584" s="118"/>
      <c r="FW584" s="118"/>
      <c r="FX584" s="118"/>
      <c r="FY584" s="118"/>
      <c r="FZ584" s="118"/>
      <c r="GA584" s="118"/>
      <c r="GB584" s="118"/>
      <c r="GC584" s="118"/>
      <c r="GD584" s="118"/>
      <c r="GE584" s="118"/>
      <c r="GF584" s="118"/>
      <c r="GG584" s="118"/>
      <c r="GH584" s="118"/>
      <c r="GI584" s="118"/>
      <c r="GJ584" s="118"/>
      <c r="GK584" s="252"/>
      <c r="GL584" s="103">
        <f t="shared" si="608"/>
        <v>0</v>
      </c>
      <c r="GM584" s="124"/>
      <c r="GN584" s="104"/>
      <c r="GO584" s="104"/>
      <c r="GP584" s="104"/>
      <c r="GQ584" s="104"/>
      <c r="GR584" s="104"/>
      <c r="GS584" s="104"/>
      <c r="GT584" s="104"/>
      <c r="GU584" s="104"/>
      <c r="GV584" s="104"/>
      <c r="GW584" s="104"/>
      <c r="GX584" s="104"/>
      <c r="GY584" s="104"/>
      <c r="GZ584" s="104"/>
      <c r="HA584" s="104"/>
      <c r="HB584" s="104"/>
      <c r="HC584" s="104"/>
      <c r="HD584" s="104"/>
      <c r="HE584" s="104"/>
      <c r="HF584" s="104"/>
      <c r="HG584" s="104"/>
      <c r="HH584" s="104"/>
      <c r="HI584" s="104"/>
      <c r="HJ584" s="104"/>
      <c r="HK584" s="104"/>
      <c r="HL584" s="104"/>
      <c r="HM584" s="104"/>
      <c r="HN584" s="104"/>
      <c r="HO584" s="104"/>
      <c r="HP584" s="104"/>
      <c r="HQ584" s="64"/>
      <c r="HR584" s="65"/>
      <c r="HS584" s="65"/>
      <c r="HT584" s="65"/>
      <c r="HU584" s="65"/>
      <c r="HV584" s="65"/>
      <c r="HW584" s="105"/>
      <c r="HX584" s="65"/>
      <c r="HY584" s="280">
        <f t="shared" si="666"/>
        <v>0</v>
      </c>
      <c r="HZ584" s="280">
        <f t="shared" si="667"/>
        <v>0</v>
      </c>
      <c r="IA584" s="280">
        <f t="shared" si="668"/>
        <v>0</v>
      </c>
      <c r="IB584" s="65"/>
      <c r="IC584" s="65"/>
    </row>
    <row r="585" spans="1:237" s="106" customFormat="1" ht="22.5" customHeight="1" thickBot="1" x14ac:dyDescent="0.3">
      <c r="A585" s="377" t="s">
        <v>3719</v>
      </c>
      <c r="B585" s="378" t="s">
        <v>3720</v>
      </c>
      <c r="C585" s="379" t="s">
        <v>3233</v>
      </c>
      <c r="D585" s="380" t="s">
        <v>3716</v>
      </c>
      <c r="E585" s="380" t="s">
        <v>3721</v>
      </c>
      <c r="F585" s="381" t="s">
        <v>3224</v>
      </c>
      <c r="G585" s="381" t="s">
        <v>3225</v>
      </c>
      <c r="H585" s="382" t="s">
        <v>1829</v>
      </c>
      <c r="I585" s="383" t="s">
        <v>3722</v>
      </c>
      <c r="J585" s="421" t="s">
        <v>3231</v>
      </c>
      <c r="K585" s="424" t="s">
        <v>60</v>
      </c>
      <c r="L585" s="329">
        <f>CONTINUA!BV585</f>
        <v>0</v>
      </c>
      <c r="M585" s="329">
        <f>CONTINUA!BW585</f>
        <v>0</v>
      </c>
      <c r="N585" s="895"/>
      <c r="O585" s="896" t="s">
        <v>4051</v>
      </c>
      <c r="P585" s="897" t="s">
        <v>206</v>
      </c>
      <c r="Q585" s="400"/>
      <c r="R585" s="401"/>
      <c r="S585" s="400"/>
      <c r="T585" s="401"/>
      <c r="U585" s="400"/>
      <c r="V585" s="401"/>
      <c r="W585" s="400"/>
      <c r="X585" s="401"/>
      <c r="Y585" s="400"/>
      <c r="Z585" s="401"/>
      <c r="AA585" s="400"/>
      <c r="AB585" s="401"/>
      <c r="AC585" s="400"/>
      <c r="AD585" s="401"/>
      <c r="AE585" s="400"/>
      <c r="AF585" s="401"/>
      <c r="AG585" s="400"/>
      <c r="AH585" s="401"/>
      <c r="AI585" s="400"/>
      <c r="AJ585" s="401"/>
      <c r="AK585" s="400"/>
      <c r="AL585" s="401"/>
      <c r="AM585" s="400"/>
      <c r="AN585" s="401"/>
      <c r="AO585" s="400"/>
      <c r="AP585" s="401"/>
      <c r="AQ585" s="400"/>
      <c r="AR585" s="401"/>
      <c r="AS585" s="400"/>
      <c r="AT585" s="401"/>
      <c r="AU585" s="400"/>
      <c r="AV585" s="401"/>
      <c r="AW585" s="400"/>
      <c r="AX585" s="401"/>
      <c r="AY585" s="400"/>
      <c r="AZ585" s="401"/>
      <c r="BA585" s="400"/>
      <c r="BB585" s="401"/>
      <c r="BC585" s="400"/>
      <c r="BD585" s="401"/>
      <c r="BE585" s="400"/>
      <c r="BF585" s="401"/>
      <c r="BG585" s="400"/>
      <c r="BH585" s="401"/>
      <c r="BI585" s="400"/>
      <c r="BJ585" s="401"/>
      <c r="BK585" s="400"/>
      <c r="BL585" s="401"/>
      <c r="BM585" s="400"/>
      <c r="BN585" s="401"/>
      <c r="BO585" s="400"/>
      <c r="BP585" s="401"/>
      <c r="BQ585" s="400"/>
      <c r="BR585" s="401"/>
      <c r="BS585" s="400"/>
      <c r="BT585" s="401"/>
      <c r="BU585" s="400"/>
      <c r="BV585" s="401"/>
      <c r="BW585" s="400"/>
      <c r="BX585" s="401"/>
      <c r="BY585" s="400"/>
      <c r="BZ585" s="401"/>
      <c r="CA585" s="400"/>
      <c r="CB585" s="401"/>
      <c r="CC585" s="400"/>
      <c r="CD585" s="401"/>
      <c r="CE585" s="400"/>
      <c r="CF585" s="401"/>
      <c r="CG585" s="400"/>
      <c r="CH585" s="401"/>
      <c r="CI585" s="400"/>
      <c r="CJ585" s="401"/>
      <c r="CK585" s="400"/>
      <c r="CL585" s="401"/>
      <c r="CM585" s="400"/>
      <c r="CN585" s="401"/>
      <c r="CO585" s="400"/>
      <c r="CP585" s="401"/>
      <c r="CQ585" s="400"/>
      <c r="CR585" s="401"/>
      <c r="CS585" s="400"/>
      <c r="CT585" s="401"/>
      <c r="CU585" s="400"/>
      <c r="CV585" s="401"/>
      <c r="CW585" s="400"/>
      <c r="CX585" s="401"/>
      <c r="CY585" s="400"/>
      <c r="CZ585" s="401"/>
      <c r="DA585" s="400"/>
      <c r="DB585" s="401"/>
      <c r="DC585" s="400"/>
      <c r="DD585" s="401"/>
      <c r="DE585" s="400"/>
      <c r="DF585" s="401"/>
      <c r="DG585" s="400"/>
      <c r="DH585" s="401"/>
      <c r="DI585" s="400"/>
      <c r="DJ585" s="401"/>
      <c r="DK585" s="400"/>
      <c r="DL585" s="401"/>
      <c r="DM585" s="400"/>
      <c r="DN585" s="401"/>
      <c r="DO585" s="400"/>
      <c r="DP585" s="401"/>
      <c r="DQ585" s="400"/>
      <c r="DR585" s="401"/>
      <c r="DS585" s="400"/>
      <c r="DT585" s="401"/>
      <c r="DU585" s="400"/>
      <c r="DV585" s="401"/>
      <c r="DW585" s="400"/>
      <c r="DX585" s="401"/>
      <c r="DY585" s="400"/>
      <c r="DZ585" s="401"/>
      <c r="EA585" s="400"/>
      <c r="EB585" s="401"/>
      <c r="EC585" s="400"/>
      <c r="ED585" s="401"/>
      <c r="EE585" s="400"/>
      <c r="EF585" s="401"/>
      <c r="EG585" s="400"/>
      <c r="EH585" s="401"/>
      <c r="EI585" s="400"/>
      <c r="EJ585" s="447"/>
      <c r="EK585" s="512"/>
      <c r="EL585" s="515"/>
      <c r="EM585" s="450"/>
      <c r="EN585" s="348"/>
      <c r="EO585" s="348"/>
      <c r="EP585" s="179">
        <f t="shared" si="601"/>
        <v>0</v>
      </c>
      <c r="EQ585" s="179">
        <f t="shared" si="602"/>
        <v>0</v>
      </c>
      <c r="ER585" s="179">
        <f t="shared" si="603"/>
        <v>0</v>
      </c>
      <c r="ES585" s="179">
        <f t="shared" si="604"/>
        <v>0</v>
      </c>
      <c r="ET585" s="179">
        <f t="shared" si="605"/>
        <v>0</v>
      </c>
      <c r="EU585" s="179">
        <f t="shared" si="606"/>
        <v>0</v>
      </c>
      <c r="EV585" s="172">
        <f t="shared" si="607"/>
        <v>0</v>
      </c>
      <c r="EW585" s="253"/>
      <c r="EX585" s="254">
        <v>0</v>
      </c>
      <c r="EY585" s="180">
        <v>0</v>
      </c>
      <c r="EZ585" s="255">
        <v>0</v>
      </c>
      <c r="FA585" s="255">
        <v>0</v>
      </c>
      <c r="FB585" s="180">
        <f>SUM(FF585:GI585)/2</f>
        <v>0</v>
      </c>
      <c r="FC585" s="256">
        <f>N585*km*'VALORES TABELA'!$B$13</f>
        <v>0</v>
      </c>
      <c r="FD585" s="250">
        <f t="shared" si="665"/>
        <v>0</v>
      </c>
      <c r="FE585" s="257"/>
      <c r="FF585" s="181">
        <f>((Q585+S585)*Percapita)+((R585+T585)*Cadeirante)</f>
        <v>0</v>
      </c>
      <c r="FG585" s="181">
        <f>((U585+W585)*Percapita/30*FG$4)+((V585+X585)*Cadeirante/30*FG$4)</f>
        <v>0</v>
      </c>
      <c r="FH585" s="181">
        <f>((Y585+AA585)*Percapita/30*FH$4)+((Z585+AB585)*Cadeirante/30*FH$4)</f>
        <v>0</v>
      </c>
      <c r="FI585" s="181">
        <f>((AC585+AE585)*Percapita/30*FI$4)+((AD585+AF585)*Cadeirante/30*FI$4)</f>
        <v>0</v>
      </c>
      <c r="FJ585" s="181">
        <f>((AG585+AI585)*Percapita/30*FJ$4)+((AH585+AJ585)*Cadeirante/30*FJ$4)</f>
        <v>0</v>
      </c>
      <c r="FK585" s="181">
        <f>((AK585+AM585)*Percapita/30*FK$4)+((AL585+AN585)*Cadeirante/30*FK$4)</f>
        <v>0</v>
      </c>
      <c r="FL585" s="181">
        <f>((AO585+AQ585)*Percapita/30*FL$4)+((AP585+AR585)*Cadeirante/30*FL$4)</f>
        <v>0</v>
      </c>
      <c r="FM585" s="181">
        <f>((AS585+AU585)*Percapita/30*FM$4)+((AT585+AV585)*Cadeirante/30*FM$4)</f>
        <v>0</v>
      </c>
      <c r="FN585" s="181">
        <f>((AW585+AY585)*Percapita/30*FN$4)+((AX585+AZ585)*Cadeirante/30*FN$4)</f>
        <v>0</v>
      </c>
      <c r="FO585" s="181">
        <f>((BA585+BC585)*Percapita/30*FO$4)+((BB585+BD585)*Cadeirante/30*FO$4)</f>
        <v>0</v>
      </c>
      <c r="FP585" s="181">
        <f>((BE585+BG585)*Percapita/30*FP$4)+((BF585+BH585)*Cadeirante/30*FP$4)</f>
        <v>0</v>
      </c>
      <c r="FQ585" s="181">
        <f>((BI585+BK585)*Percapita/30*FQ$4)+((BJ585+BL585)*Cadeirante/30*FQ$4)</f>
        <v>0</v>
      </c>
      <c r="FR585" s="181">
        <f>((BM585+BO585)*Percapita/30*FR$4)+((BN585+BP585)*Cadeirante/30*FR$4)</f>
        <v>0</v>
      </c>
      <c r="FS585" s="181">
        <f>((BQ585+BS585)*Percapita/30*FS$4)+((BR585+BT585)*Cadeirante/30*FS$4)</f>
        <v>0</v>
      </c>
      <c r="FT585" s="181">
        <f>((BU585+BW585)*Percapita/30*FT$4)+((BV585+BX585)*Cadeirante/30*FT$4)</f>
        <v>0</v>
      </c>
      <c r="FU585" s="181">
        <f>((BY585+CA585)*Percapita/30*FU$4)+((BZ585+CB585)*Cadeirante/30*FU$4)</f>
        <v>0</v>
      </c>
      <c r="FV585" s="181">
        <f>((CC585+CE585)*Percapita/30*FV$4)+((CD585+CF585)*Cadeirante/30*FV$4)</f>
        <v>0</v>
      </c>
      <c r="FW585" s="181">
        <f>((CG585+CI585)*Percapita/30*FW$4)+((CI585+CK585)*Cadeirante/30*FW$4)</f>
        <v>0</v>
      </c>
      <c r="FX585" s="181">
        <f>((CK585+CM585)*Percapita/30*FX$4)+((CL585+CN585)*Cadeirante/30*FX$4)</f>
        <v>0</v>
      </c>
      <c r="FY585" s="181">
        <f>((CO585+CQ585)*Percapita/30*FY$4)+((CP585+CR585)*Cadeirante/30*FY$4)</f>
        <v>0</v>
      </c>
      <c r="FZ585" s="181">
        <f>((CS585+CU585)*Percapita/30*FZ$4)+((CT585+CV585)*Cadeirante/30*FZ$4)</f>
        <v>0</v>
      </c>
      <c r="GA585" s="181">
        <f>((CW585+CY585)*Percapita/30*GA$4)+((CX585+CZ585)*Cadeirante/30*GA$4)</f>
        <v>0</v>
      </c>
      <c r="GB585" s="181">
        <f>((DA585+DC585)*Percapita/30*GB$4)+((DB585+DD585)*Cadeirante/30*GB$4)</f>
        <v>0</v>
      </c>
      <c r="GC585" s="181">
        <f>((DE585+DG585)*Percapita/30*GC$4)+((DF585+DH585)*Cadeirante/30*GC$4)</f>
        <v>0</v>
      </c>
      <c r="GD585" s="181">
        <f>((DI585+DK585)*Percapita/30*GD$4)+((DJ585+DL585)*Cadeirante/30*GD$4)</f>
        <v>0</v>
      </c>
      <c r="GE585" s="181">
        <f>((DM585+DO585)*Percapita/30*GE$4)+((DN585+DP585)*Cadeirante/30*GE$4)</f>
        <v>0</v>
      </c>
      <c r="GF585" s="181">
        <f>((DQ585+DS585)*Percapita/30*GF$4)+((DR585+DT585)*Cadeirante/30*GF$4)</f>
        <v>0</v>
      </c>
      <c r="GG585" s="181">
        <f>((DU585+DW585)*Percapita/30*GG$4)+((DV585+DX585)*Cadeirante/30*GG$4)</f>
        <v>0</v>
      </c>
      <c r="GH585" s="181">
        <f>((DY585+EA585)*Percapita/30*GH$4)+((DZ585+EB585)*Cadeirante/30*GH$4)</f>
        <v>0</v>
      </c>
      <c r="GI585" s="181">
        <f>((EC585+EE585)*Percapita/30*GI$4)+((ED585+EF585)*Cadeirante/30*GI$4)</f>
        <v>0</v>
      </c>
      <c r="GJ585" s="181">
        <f>((EG585+EI585)*Percapita)+((EH585+EJ585)*Cadeirante)</f>
        <v>0</v>
      </c>
      <c r="GK585" s="258"/>
      <c r="GL585" s="103">
        <f t="shared" si="608"/>
        <v>0</v>
      </c>
      <c r="GM585" s="124"/>
      <c r="GN585" s="182"/>
      <c r="GO585" s="182"/>
      <c r="GP585" s="182"/>
      <c r="GQ585" s="182"/>
      <c r="GR585" s="182"/>
      <c r="GS585" s="182"/>
      <c r="GT585" s="182"/>
      <c r="GU585" s="182"/>
      <c r="GV585" s="182"/>
      <c r="GW585" s="182"/>
      <c r="GX585" s="182"/>
      <c r="GY585" s="182"/>
      <c r="GZ585" s="182"/>
      <c r="HA585" s="182"/>
      <c r="HB585" s="182"/>
      <c r="HC585" s="182"/>
      <c r="HD585" s="182"/>
      <c r="HE585" s="182"/>
      <c r="HF585" s="182"/>
      <c r="HG585" s="182"/>
      <c r="HH585" s="182"/>
      <c r="HI585" s="182"/>
      <c r="HJ585" s="182"/>
      <c r="HK585" s="182"/>
      <c r="HL585" s="182"/>
      <c r="HM585" s="182"/>
      <c r="HN585" s="182"/>
      <c r="HO585" s="182"/>
      <c r="HP585" s="259"/>
      <c r="HQ585" s="64"/>
      <c r="HW585" s="257"/>
      <c r="HY585" s="280">
        <f t="shared" si="666"/>
        <v>0</v>
      </c>
      <c r="HZ585" s="280">
        <f t="shared" si="667"/>
        <v>0</v>
      </c>
      <c r="IA585" s="280">
        <f t="shared" si="668"/>
        <v>0</v>
      </c>
    </row>
    <row r="586" spans="1:237" s="106" customFormat="1" ht="22.5" customHeight="1" x14ac:dyDescent="0.25">
      <c r="A586" t="s">
        <v>3723</v>
      </c>
      <c r="B586" s="522" t="s">
        <v>3724</v>
      </c>
      <c r="C586" s="523">
        <v>1</v>
      </c>
      <c r="D586" s="524" t="s">
        <v>3716</v>
      </c>
      <c r="E586" s="524" t="s">
        <v>3725</v>
      </c>
      <c r="F586" s="525" t="s">
        <v>3224</v>
      </c>
      <c r="G586" s="525" t="s">
        <v>3225</v>
      </c>
      <c r="H586" s="350" t="s">
        <v>1829</v>
      </c>
      <c r="I586" s="351" t="s">
        <v>3726</v>
      </c>
      <c r="J586" s="409" t="s">
        <v>3231</v>
      </c>
      <c r="K586" s="410" t="s">
        <v>3232</v>
      </c>
      <c r="L586" s="329">
        <f>CONTINUA!BV586</f>
        <v>0</v>
      </c>
      <c r="M586" s="329">
        <f>CONTINUA!BW586</f>
        <v>0</v>
      </c>
      <c r="N586" s="895"/>
      <c r="O586" s="896" t="s">
        <v>4051</v>
      </c>
      <c r="P586" s="897" t="s">
        <v>206</v>
      </c>
      <c r="Q586" s="400">
        <v>10</v>
      </c>
      <c r="R586" s="401"/>
      <c r="S586" s="400"/>
      <c r="T586" s="401"/>
      <c r="U586" s="400"/>
      <c r="V586" s="401"/>
      <c r="W586" s="400"/>
      <c r="X586" s="401"/>
      <c r="Y586" s="400"/>
      <c r="Z586" s="401"/>
      <c r="AA586" s="400"/>
      <c r="AB586" s="401"/>
      <c r="AC586" s="400"/>
      <c r="AD586" s="401"/>
      <c r="AE586" s="400"/>
      <c r="AF586" s="401"/>
      <c r="AG586" s="400"/>
      <c r="AH586" s="401"/>
      <c r="AI586" s="400"/>
      <c r="AJ586" s="401"/>
      <c r="AK586" s="400"/>
      <c r="AL586" s="401"/>
      <c r="AM586" s="400"/>
      <c r="AN586" s="401"/>
      <c r="AO586" s="400"/>
      <c r="AP586" s="401"/>
      <c r="AQ586" s="400"/>
      <c r="AR586" s="401"/>
      <c r="AS586" s="400"/>
      <c r="AT586" s="401"/>
      <c r="AU586" s="400"/>
      <c r="AV586" s="401"/>
      <c r="AW586" s="400"/>
      <c r="AX586" s="401"/>
      <c r="AY586" s="400"/>
      <c r="AZ586" s="401"/>
      <c r="BA586" s="400"/>
      <c r="BB586" s="401"/>
      <c r="BC586" s="400"/>
      <c r="BD586" s="401"/>
      <c r="BE586" s="400"/>
      <c r="BF586" s="401"/>
      <c r="BG586" s="400"/>
      <c r="BH586" s="401"/>
      <c r="BI586" s="400"/>
      <c r="BJ586" s="401"/>
      <c r="BK586" s="400"/>
      <c r="BL586" s="401"/>
      <c r="BM586" s="400"/>
      <c r="BN586" s="401"/>
      <c r="BO586" s="400"/>
      <c r="BP586" s="401"/>
      <c r="BQ586" s="400"/>
      <c r="BR586" s="401"/>
      <c r="BS586" s="400"/>
      <c r="BT586" s="401"/>
      <c r="BU586" s="400"/>
      <c r="BV586" s="401"/>
      <c r="BW586" s="400"/>
      <c r="BX586" s="401"/>
      <c r="BY586" s="400"/>
      <c r="BZ586" s="401"/>
      <c r="CA586" s="400"/>
      <c r="CB586" s="401"/>
      <c r="CC586" s="400"/>
      <c r="CD586" s="401"/>
      <c r="CE586" s="400"/>
      <c r="CF586" s="401"/>
      <c r="CG586" s="400"/>
      <c r="CH586" s="401"/>
      <c r="CI586" s="400"/>
      <c r="CJ586" s="401"/>
      <c r="CK586" s="400"/>
      <c r="CL586" s="401"/>
      <c r="CM586" s="400"/>
      <c r="CN586" s="401"/>
      <c r="CO586" s="400"/>
      <c r="CP586" s="401"/>
      <c r="CQ586" s="400"/>
      <c r="CR586" s="401"/>
      <c r="CS586" s="400"/>
      <c r="CT586" s="401"/>
      <c r="CU586" s="400"/>
      <c r="CV586" s="401"/>
      <c r="CW586" s="400"/>
      <c r="CX586" s="401"/>
      <c r="CY586" s="400"/>
      <c r="CZ586" s="401"/>
      <c r="DA586" s="400"/>
      <c r="DB586" s="401"/>
      <c r="DC586" s="400"/>
      <c r="DD586" s="401"/>
      <c r="DE586" s="400"/>
      <c r="DF586" s="401"/>
      <c r="DG586" s="400"/>
      <c r="DH586" s="401"/>
      <c r="DI586" s="400"/>
      <c r="DJ586" s="401"/>
      <c r="DK586" s="400"/>
      <c r="DL586" s="401"/>
      <c r="DM586" s="400"/>
      <c r="DN586" s="401"/>
      <c r="DO586" s="400"/>
      <c r="DP586" s="401"/>
      <c r="DQ586" s="400"/>
      <c r="DR586" s="401"/>
      <c r="DS586" s="400"/>
      <c r="DT586" s="401"/>
      <c r="DU586" s="400"/>
      <c r="DV586" s="401"/>
      <c r="DW586" s="400"/>
      <c r="DX586" s="401"/>
      <c r="DY586" s="400"/>
      <c r="DZ586" s="401"/>
      <c r="EA586" s="400"/>
      <c r="EB586" s="401"/>
      <c r="EC586" s="400"/>
      <c r="ED586" s="401"/>
      <c r="EE586" s="400"/>
      <c r="EF586" s="401"/>
      <c r="EG586" s="400"/>
      <c r="EH586" s="401"/>
      <c r="EI586" s="400"/>
      <c r="EJ586" s="447"/>
      <c r="EK586" s="510"/>
      <c r="EL586" s="513"/>
      <c r="EM586" s="520"/>
      <c r="EN586" s="520"/>
      <c r="EO586" s="520"/>
      <c r="EP586" s="171">
        <f t="shared" si="601"/>
        <v>10</v>
      </c>
      <c r="EQ586" s="171">
        <f t="shared" si="602"/>
        <v>0</v>
      </c>
      <c r="ER586" s="171">
        <f t="shared" si="603"/>
        <v>0</v>
      </c>
      <c r="ES586" s="171">
        <f t="shared" si="604"/>
        <v>0</v>
      </c>
      <c r="ET586" s="171">
        <f t="shared" si="605"/>
        <v>0</v>
      </c>
      <c r="EU586" s="171">
        <f t="shared" si="606"/>
        <v>0</v>
      </c>
      <c r="EV586" s="172">
        <f t="shared" si="607"/>
        <v>10</v>
      </c>
      <c r="EW586" s="367">
        <f>IF(C586=4,IF(MAX(Q586:EJ588)&gt;0,(Especiall/30*(IF(($G586-$F586)=($G$5-$F$5),30,IF(DAY($G586)=31,($G586-$F586),($G586-$F586)+1)))),0),0)</f>
        <v>0</v>
      </c>
      <c r="EX586" s="248">
        <f t="shared" ref="EX586:EX589" si="669">FF586</f>
        <v>14426.66</v>
      </c>
      <c r="EY586" s="174">
        <f>(L586*regular)+(M586*Cadeirantee)</f>
        <v>0</v>
      </c>
      <c r="EZ586" s="249">
        <f>SUMIF(FG586:GJ586,"&gt;0")</f>
        <v>0</v>
      </c>
      <c r="FA586" s="249">
        <f>SUMIF(FG586:GJ586,"&lt;0")+SUMIF(GN586:HP586,"&lt;0")</f>
        <v>0</v>
      </c>
      <c r="FB586" s="174">
        <v>0</v>
      </c>
      <c r="FC586" s="175">
        <f>N586*km*'VALORES TABELA'!$B$13</f>
        <v>0</v>
      </c>
      <c r="FD586" s="250">
        <f>GL586</f>
        <v>0</v>
      </c>
      <c r="FE586" s="176">
        <f>(EW586+EW587+EW588+EW589+EX586+EX587+EX588+EX589+EY586+EY587+EY588+EY589+EY590+EZ586+EZ587+EZ588+EZ589+FA586+FA587+FA588+FA589+FC586+FC587+FC588+FC589+HY586-HZ586-IA586+FD586+FD587+FD588+FD589+FB590)</f>
        <v>14426.66</v>
      </c>
      <c r="FF586" s="177">
        <f>IF(C586=4,SUM(Q586+Q587+Q588+S586+S587+S588)*Percapita/30*FF$4+(R586+R587+R588+T586+T587+T588)*Cadeirante/30*FF$4,IF(C586=3,IF(Q589+S589=10,Fixo/30*FF$4+(Q586+Q587+Q588+S586+S587+S588)*Percapita/30*FF$4+(R589+T589)*Cadeirante/30*FF$4,IF(Q589+S589&lt;=9,(Q589+S589)*Crechee/30*FF$4)+(R589+T589)*Cadeirante/30*FF$4+(Q586+Q587+Q588+S586+S587+S588)*Percapita/30*FF$4)+IF(Q589+S589&gt;=11,Fixo/30*FF$4+(Q589+S589-10)*Crechee/30*FF$4,0),IF(C586=2,IF(R586+R587+R588+R589+T586+T587+T588+T589=1,Cadeirante/30*FF$4,IF(R586+R587+R588+R589+T586+T587+T588+T589=2,Fixo/30*FF$4,IF(R586+R587+R588+R589+T586+T587+T588+T589&gt;2,Fixo/30*FF$4+(R586+R587+R588+R589+T586+T587+T588+T589-2)*Cadeirante/30*FF$4)))+(Q586+Q587+Q588+S586+S587+S588)*Percapita/30*FF$4+(Q589+S589)*Crechee/30*FF$4,IF(C586=1,IF(Q586+Q587+Q588+R586+R587+R588+S586+S587+S588+T586+T587+T588&lt;=15,(Q586+Q587+Q588+S586+S587+S588)*Percapita/30*FF$4,IF(Q586+Q587+Q588+R586+R587+R588+S586+S587+S588+T586+T587+T588&gt;=16,Fixo/30*FF$4+(Q586+Q587+Q588+R586+R587+R588+S586+S587+S588+T586+T587-16)*Percapita/30*FF$4))))))</f>
        <v>14426.66</v>
      </c>
      <c r="FG586" s="177">
        <f>IF(C586=4,SUM(U586+U587+U588+W586+W587+W588)*Percapita/30*FG$4+(V586+V587+V588+X586+X587+X588)*Cadeirante/30*FG$4,IF(C586=3,IF(U589+W589=10,Fixo/30*FG$4+(U586+U587+U588+W586+W587+W588)*Percapita/30*FG$4+(V589+X589)*Cadeirante/30*FG$4,IF(U589+W589&lt;=9,(U589+W589)*Crechee/30*FG$4)+(V589+X589)*Cadeirante/30*FG$4+(U586+U587+U588+W586+W587+W588)*Percapita/30*FG$4)+IF(U589+W589&gt;=11,Fixo/30*FG$4+(U589+W589-10)*Crechee/30*FG$4,0),IF(C586=2,IF(V586+V587+V588+V589+X586+X587+X588+X589=1,Cadeirante/30*FG$4,IF(V586+V587+V588+V589+X586+X587+X588+X589=2,Fixo/30*FG$4,IF(V586+V587+V588+V589+X586+X587+X588+X589&gt;2,Fixo/30*FG$4+(V586+V587+V588+V589+X586+X587+X588+X589-2)*Cadeirante/30*FG$4)))+(U586+U587+U588+W586+W587+W588)*Percapita/30*FG$4+(U589+W589)*Crechee/30*FG$4,IF(C586=1,IF(U586+U587+U588+V586+V587+V588+W586+W587+W588+X586+X587+X588&lt;=15,(U586+U587+U588+W586+W587+W588)*Percapita/30*FG$4,IF(U586+U587+U588+V586+V587+V588+W586+W587+W588+X586+X587+X588&gt;=16,Fixo/30*FG$4+(U586+U587+U588+V586+V587+V588+W586+W587+W588+X586+X587-16)*Percapita/30*FG$4))))))</f>
        <v>0</v>
      </c>
      <c r="FH586" s="177">
        <f>IF(C586=4,SUM(Y586+Y587+Y588+AA586+AA587+AA588)*Percapita/30*FH$4+(Z586+Z587+Z588+AB586+AB587+AB588)*Cadeirante/30*FH$4,IF(C586=3,IF(Y589+AA589=10,Fixo/30*FH$4+(Y586+Y587+Y588+AA586+AA587+AA588)*Percapita/30*FH$4+(Z589+AB589)*Cadeirante/30*FH$4,IF(Y589+AA589&lt;=9,(Y589+AA589)*Crechee/30*FH$4)+(Z589+AB589)*Cadeirante/30*FH$4+(Y586+Y587+Y588+AA586+AA587+AA588)*Percapita/30*FH$4)+IF(Y589+AA589&gt;=11,Fixo/30*FH$4+(Y589+AA589-10)*Crechee/30*FH$4,0),IF(C586=2,IF(Z586+Z587+Z588+Z589+AB586+AB587+AB588+AB589=1,Cadeirante/30*FH$4,IF(Z586+Z587+Z588+Z589+AB586+AB587+AB588+AB589=2,Fixo/30*FH$4,IF(Z586+Z587+Z588+Z589+AB586+AB587+AB588+AB589&gt;2,Fixo/30*FH$4+(Z586+Z587+Z588+Z589+AB586+AB587+AB588+AB589-2)*Cadeirante/30*FH$4)))+(Y586+Y587+Y588+AA586+AA587+AA588)*Percapita/30*FH$4+(Y589+AA589)*Crechee/30*FH$4,IF(C586=1,IF(Y586+Y587+Y588+Z586+Z587+Z588+AA586+AA587+AA588+AB586+AB587+AB588&lt;=15,(Y586+Y587+Y588+AA586+AA587+AA588)*Percapita/30*FH$4,IF(Y586+Y587+Y588+Z586+Z587+Z588+AA586+AA587+AA588+AB586+AB587+AB588&gt;=16,Fixo/30*FH$4+(Y586+Y587+Y588+Z586+Z587+Z588+AA586+AA587+AA588+AB586+AB587-16)*Percapita/30*FH$4))))))</f>
        <v>0</v>
      </c>
      <c r="FI586" s="177">
        <f>IF(C586=4,SUM(AC586+AC587+AC588+AE586+AE587+AE588)*Percapita/30*FI$4+(AD586+AD587+AD588+AF586+AF587+AF588)*Cadeirante/30*FI$4,IF(C586=3,IF(AC589+AE589=10,Fixo/30*FI$4+(AC586+AC587+AC588+AE586+AE587+AE588)*Percapita/30*FI$4+(AD589+AF589)*Cadeirante/30*FI$4,IF(AC589+AE589&lt;=9,(AC589+AE589)*Crechee/30*FI$4)+(AD589+AF589)*Cadeirante/30*FI$4+(AC586+AC587+AC588+AE586+AE587+AE588)*Percapita/30*FI$4)+IF(AC589+AE589&gt;=11,Fixo/30*FI$4+(AC589+AE589-10)*Crechee/30*FI$4,0),IF(C586=2,IF(AD586+AD587+AD588+AD589+AF586+AF587+AF588+AF589=1,Cadeirante/30*FI$4,IF(AD586+AD587+AD588+AD589+AF586+AF587+AF588+AF589=2,Fixo/30*FI$4,IF(AD586+AD587+AD588+AD589+AF586+AF587+AF588+AF589&gt;2,Fixo/30*FI$4+(AD586+AD587+AD588+AD589+AF586+AF587+AF588+AF589-2)*Cadeirante/30*FI$4)))+(AC586+AC587+AC588+AE586+AE587+AE588)*Percapita/30*FI$4+(AC589+AE589)*Crechee/30*FI$4,IF(C586=1,IF(AC586+AC587+AC588+AD586+AD587+AD588+AE586+AE587+AE588+AF586+AF587+AF588&lt;=15,(AC586+AC587+AC588+AE586+AE587+AE588)*Percapita/30*FI$4,IF(AC586+AC587+AC588+AD586+AD587+AD588+AE586+AE587+AE588+AF586+AF587+AF588&gt;=16,Fixo/30*FI$4+(AC586+AC587+AC588+AD586+AD587+AD588+AE586+AE587+AE588+AF586+AF587-16)*Percapita/30*FI$4))))))</f>
        <v>0</v>
      </c>
      <c r="FJ586" s="177">
        <f>IF(C586=4,SUM(AG586+AG587+AG588+AI586+AI587+AI588)*Percapita/30*FJ$4+(AH586+AH587+AH588+AJ586+AJ587+AJ588)*Cadeirante/30*FJ$4,IF(C586=3,IF(AG589+AI589=10,Fixo/30*FJ$4+(AG586+AG587+AG588+AI586+AI587+AI588)*Percapita/30*FJ$4+(AH589+AJ589)*Cadeirante/30*FJ$4,IF(AG589+AI589&lt;=9,(AG589+AI589)*Crechee/30*FJ$4)+(AH589+AJ589)*Cadeirante/30*FJ$4+(AG586+AG587+AG588+AI586+AI587+AI588)*Percapita/30*FJ$4)+IF(AG589+AI589&gt;=11,Fixo/30*FJ$4+(AG589+AI589-10)*Crechee/30*FJ$4,0),IF(C586=2,IF(AH586+AH587+AH588+AH589+AJ586+AJ587+AJ588+AJ589=1,Cadeirante/30*FJ$4,IF(AH586+AH587+AH588+AH589+AJ586+AJ587+AJ588+AJ589=2,Fixo/30*FJ$4,IF(AH586+AH587+AH588+AH589+AJ586+AJ587+AJ588+AJ589&gt;2,Fixo/30*FJ$4+(AH586+AH587+AH588+AH589+AJ586+AJ587+AJ588+AJ589-2)*Cadeirante/30*FJ$4)))+(AG586+AG587+AG588+AI586+AI587+AI588)*Percapita/30*FJ$4+(AG589+AI589)*Crechee/30*FJ$4,IF(C586=1,IF(AG586+AG587+AG588+AH586+AH587+AH588+AI586+AI587+AI588+AJ586+AJ587+AJ588&lt;=15,(AG586+AG587+AG588+AI586+AI587+AI588)*Percapita/30*FJ$4,IF(AG586+AG587+AG588+AH586+AH587+AH588+AI586+AI587+AI588+AJ586+AJ587+AJ588&gt;=16,Fixo/30*FJ$4+(AG586+AG587+AG588+AH586+AH587+AH588+AI586+AI587+AI588+AJ586+AJ587-16)*Percapita/30*FJ$4))))))</f>
        <v>0</v>
      </c>
      <c r="FK586" s="177">
        <f>IF(C586=4,SUM(AK586+AK587+AK588+AM586+AM587+AM588)*Percapita/30*FK$4+(AL586+AL587+AL588+AN586+AN587+AN588)*Cadeirante/30*FK$4,IF(C586=3,IF(AK589+AM589=10,Fixo/30*FK$4+(AK586+AK587+AK588+AM586+AM587+AM588)*Percapita/30*FK$4+(AL589+AN589)*Cadeirante/30*FK$4,IF(AK589+AM589&lt;=9,(AK589+AM589)*Crechee/30*FK$4)+(AL589+AN589)*Cadeirante/30*FK$4+(AK586+AK587+AK588+AM586+AM587+AM588)*Percapita/30*FK$4)+IF(AK589+AM589&gt;=11,Fixo/30*FK$4+(AK589+AM589-10)*Crechee/30*FK$4,0),IF(C586=2,IF(AL586+AL587+AL588+AL589+AN586+AN587+AN588+AN589=1,Cadeirante/30*FK$4,IF(AL586+AL587+AL588+AL589+AN586+AN587+AN588+AN589=2,Fixo/30*FK$4,IF(AL586+AL587+AL588+AL589+AN586+AN587+AN588+AN589&gt;2,Fixo/30*FK$4+(AL586+AL587+AL588+AL589+AN586+AN587+AN588+AN589-2)*Cadeirante/30*FK$4)))+(AK586+AK587+AK588+AM586+AM587+AM588)*Percapita/30*FK$4+(AK589+AM589)*Crechee/30*FK$4,IF(C586=1,IF(AK586+AK587+AK588+AL586+AL587+AL588+AM586+AM587+AM588+AN586+AN587+AN588&lt;=15,(AK586+AK587+AK588+AM586+AM587+AM588)*Percapita/30*FK$4,IF(AK586+AK587+AK588+AL586+AL587+AL588+AM586+AM587+AM588+AN586+AN587+AN588&gt;=16,Fixo/30*FK$4+(AK586+AK587+AK588+AL586+AL587+AL588+AM586+AM587+AM588+AN586+AN587-16)*Percapita/30*FK$4))))))</f>
        <v>0</v>
      </c>
      <c r="FL586" s="177">
        <f>IF(C586=4,SUM(AO586+AO587+AO588+AQ586+AQ587+AQ588)*Percapita/30*FL$4+(AP586+AP587+AP588+AR586+AR587+AR588)*Cadeirante/30*FL$4,IF(C586=3,IF(AO589+AQ589=10,Fixo/30*FL$4+(AO586+AO587+AO588+AQ586+AQ587+AQ588)*Percapita/30*FL$4+(AP589+AR589)*Cadeirante/30*FL$4,IF(AO589+AQ589&lt;=9,(AO589+AQ589)*Crechee/30*FL$4)+(AP589+AR589)*Cadeirante/30*FL$4+(AO586+AO587+AO588+AQ586+AQ587+AQ588)*Percapita/30*FL$4)+IF(AO589+AQ589&gt;=11,Fixo/30*FL$4+(AO589+AQ589-10)*Crechee/30*FL$4,0),IF(C586=2,IF(AP586+AP587+AP588+AP589+AR586+AR587+AR588+AR589=1,Cadeirante/30*FL$4,IF(AP586+AP587+AP588+AP589+AR586+AR587+AR588+AR589=2,Fixo/30*FL$4,IF(AP586+AP587+AP588+AP589+AR586+AR587+AR588+AR589&gt;2,Fixo/30*FL$4+(AP586+AP587+AP588+AP589+AR586+AR587+AR588+AR589-2)*Cadeirante/30*FL$4)))+(AO586+AO587+AO588+AQ586+AQ587+AQ588)*Percapita/30*FL$4+(AO589+AQ589)*Crechee/30*FL$4,IF(C586=1,IF(AO586+AO587+AO588+AP586+AP587+AP588+AQ586+AQ587+AQ588+AR586+AR587+AR588&lt;=15,(AO586+AO587+AO588+AQ586+AQ587+AQ588)*Percapita/30*FL$4,IF(AO586+AO587+AO588+AP586+AP587+AP588+AQ586+AQ587+AQ588+AR586+AR587+AR588&gt;=16,Fixo/30*FL$4+(AO586+AO587+AO588+AP586+AP587+AP588+AQ586+AQ587+AQ588+AR586+AR587-16)*Percapita/30*FL$4))))))</f>
        <v>0</v>
      </c>
      <c r="FM586" s="177">
        <f>IF(C586=4,SUM(AS586+AS587+AS588+AU586+AU587+AU588)*Percapita/30*FM$4+(AT586+AT587+AT588+AV586+AV587+AV588)*Cadeirante/30*FM$4,IF(C586=3,IF(AS589+AU589=10,Fixo/30*FM$4+(AS586+AS587+AS588+AU586+AU587+AU588)*Percapita/30*FM$4+(AT589+AV589)*Cadeirante/30*FM$4,IF(AS589+AU589&lt;=9,(AS589+AU589)*Crechee/30*FM$4)+(AT589+AV589)*Cadeirante/30*FM$4+(AS586+AS587+AS588+AU586+AU587+AU588)*Percapita/30*FM$4)+IF(AS589+AU589&gt;=11,Fixo/30*FM$4+(AS589+AU589-10)*Crechee/30*FM$4,0),IF(C586=2,IF(AT586+AT587+AT588+AT589+AV586+AV587+AV588+AV589=1,Cadeirante/30*FM$4,IF(AT586+AT587+AT588+AT589+AV586+AV587+AV588+AV589=2,Fixo/30*FM$4,IF(AT586+AT587+AT588+AT589+AV586+AV587+AV588+AV589&gt;2,Fixo/30*FM$4+(AT586+AT587+AT588+AT589+AV586+AV587+AV588+AV589-2)*Cadeirante/30*FM$4)))+(AS586+AS587+AS588+AU586+AU587+AU588)*Percapita/30*FM$4+(AS589+AU589)*Crechee/30*FM$4,IF(C586=1,IF(AS586+AS587+AS588+AT586+AT587+AT588+AU586+AU587+AU588+AV586+AV587+AV588&lt;=15,(AS586+AS587+AS588+AU586+AU587+AU588)*Percapita/30*FM$4,IF(AS586+AS587+AS588+AT586+AT587+AT588+AU586+AU587+AU588+AV586+AV587+AV588&gt;=16,Fixo/30*FM$4+(AS586+AS587+AS588+AT586+AT587+AT588+AU586+AU587+AU588+AV586+AV587-16)*Percapita/30*FM$4))))))</f>
        <v>0</v>
      </c>
      <c r="FN586" s="177">
        <f>IF(C586=4,SUM(AW586+AW587+AW588+AY586+AY587+AY588)*Percapita/30*FN$4+(AX586+AX587+AX588+AZ586+AZ587+AZ588)*Cadeirante/30*FN$4,IF(C586=3,IF(AW589+AY589=10,Fixo/30*FN$4+(AW586+AW587+AW588+AY586+AY587+AY588)*Percapita/30*FN$4+(AX589+AZ589)*Cadeirante/30*FN$4,IF(AW589+AY589&lt;=9,(AW589+AY589)*Crechee/30*FN$4)+(AX589+AZ589)*Cadeirante/30*FN$4+(AW586+AW587+AW588+AY586+AY587+AY588)*Percapita/30*FN$4)+IF(AW589+AY589&gt;=11,Fixo/30*FN$4+(AW589+AY589-10)*Crechee/30*FN$4,0),IF(C586=2,IF(AX586+AX587+AX588+AX589+AZ586+AZ587+AZ588+AZ589=1,Cadeirante/30*FN$4,IF(AX586+AX587+AX588+AX589+AZ586+AZ587+AZ588+AZ589=2,Fixo/30*FN$4,IF(AX586+AX587+AX588+AX589+AZ586+AZ587+AZ588+AZ589&gt;2,Fixo/30*FN$4+(AX586+AX587+AX588+AX589+AZ586+AZ587+AZ588+AZ589-2)*Cadeirante/30*FN$4)))+(AW586+AW587+AW588+AY586+AY587+AY588)*Percapita/30*FN$4+(AW589+AY589)*Crechee/30*FN$4,IF(C586=1,IF(AW586+AW587+AW588+AX586+AX587+AX588+AY586+AY587+AY588+AZ586+AZ587+AZ588&lt;=15,(AW586+AW587+AW588+AY586+AY587+AY588)*Percapita/30*FN$4,IF(AW586+AW587+AW588+AX586+AX587+AX588+AY586+AY587+AY588+AZ586+AZ587+AZ588&gt;=16,Fixo/30*FN$4+(AW586+AW587+AW588+AX586+AX587+AX588+AY586+AY587+AY588+AZ586+AZ587-16)*Percapita/30*FN$4))))))</f>
        <v>0</v>
      </c>
      <c r="FO586" s="177">
        <f>IF(C586=4,SUM(BA586+BA587+BA588+BC586+BC587+BC588)*Percapita/30*FO$4+(BB586+BB587+BB588+BD586+BD587+BD588)*Cadeirante/30*FO$4,IF(C586=3,IF(BA589+BC589=10,Fixo/30*FO$4+(BA586+BA587+BA588+BC586+BC587+BC588)*Percapita/30*FO$4+(BB589+BD589)*Cadeirante/30*FO$4,IF(BA589+BC589&lt;=9,(BA589+BC589)*Crechee/30*FO$4)+(BB589+BD589)*Cadeirante/30*FO$4+(BA586+BA587+BA588+BC586+BC587+BC588)*Percapita/30*FO$4)+IF(BA589+BC589&gt;=11,Fixo/30*FO$4+(BA589+BC589-10)*Crechee/30*FO$4,0),IF(C586=2,IF(BB586+BB587+BB588+BB589+BD586+BD587+BD588+BD589=1,Cadeirante/30*FO$4,IF(BB586+BB587+BB588+BB589+BD586+BD587+BD588+BD589=2,Fixo/30*FO$4,IF(BB586+BB587+BB588+BB589+BD586+BD587+BD588+BD589&gt;2,Fixo/30*FO$4+(BB586+BB587+BB588+BB589+BD586+BD587+BD588+BD589-2)*Cadeirante/30*FO$4)))+(BA586+BA587+BA588+BC586+BC587+BC588)*Percapita/30*FO$4+(BA589+BC589)*Crechee/30*FO$4,IF(C586=1,IF(BA586+BA587+BA588+BB586+BB587+BB588+BC586+BC587+BC588+BD586+BD587+BD588&lt;=15,(BA586+BA587+BA588+BC586+BC587+BC588)*Percapita/30*FO$4,IF(BA586+BA587+BA588+BB586+BB587+BB588+BC586+BC587+BC588+BD586+BD587+BD588&gt;=16,Fixo/30*FO$4+(BA586+BA587+BA588+BB586+BB587+BB588+BC586+BC587+BC588+BD586+BD587-16)*Percapita/30*FO$4))))))</f>
        <v>0</v>
      </c>
      <c r="FP586" s="177">
        <f>IF(C586=4,SUM(BE586+BE587+BE588+BG586+BG587+BG588)*Percapita/30*FP$4+(BF586+BF587+BF588+BH586+BH587+BH588)*Cadeirante/30*FP$4,IF(C586=3,IF(BE589+BG589=10,Fixo/30*FP$4+(BE586+BE587+BE588+BG586+BG587+BG588)*Percapita/30*FP$4+(BF589+BH589)*Cadeirante/30*FP$4,IF(BE589+BG589&lt;=9,(BE589+BG589)*Crechee/30*FP$4)+(BF589+BH589)*Cadeirante/30*FP$4+(BE586+BE587+BE588+BG586+BG587+BG588)*Percapita/30*FP$4)+IF(BE589+BG589&gt;=11,Fixo/30*FP$4+(BE589+BG589-10)*Crechee/30*FP$4,0),IF(C586=2,IF(BF586+BF587+BF588+BF589+BH586+BH587+BH588+BH589=1,Cadeirante/30*FP$4,IF(BF586+BF587+BF588+BF589+BH586+BH587+BH588+BH589=2,Fixo/30*FP$4,IF(BF586+BF587+BF588+BF589+BH586+BH587+BH588+BH589&gt;2,Fixo/30*FP$4+(BF586+BF587+BF588+BF589+BH586+BH587+BH588+BH589-2)*Cadeirante/30*FP$4)))+(BE586+BE587+BE588+BG586+BG587+BG588)*Percapita/30*FP$4+(BE589+BG589)*Crechee/30*FP$4,IF(C586=1,IF(BE586+BE587+BE588+BF586+BF587+BF588+BG586+BG587+BG588+BH586+BH587+BH588&lt;=15,(BE586+BE587+BE588+BG586+BG587+BG588)*Percapita/30*FP$4,IF(BE586+BE587+BE588+BF586+BF587+BF588+BG586+BG587+BG588+BH586+BH587+BH588&gt;=16,Fixo/30*FP$4+(BE586+BE587+BE588+BF586+BF587+BF588+BG586+BG587+BG588+BH586+BH587-16)*Percapita/30*FP$4))))))</f>
        <v>0</v>
      </c>
      <c r="FQ586" s="177">
        <f>IF(C586=4,SUM(BI586+BI587+BI588+BK586+BK587+BK588)*Percapita/30*FQ$4+(BJ586+BJ587+BJ588+BL586+BL587+BL588)*Cadeirante/30*FQ$4,IF(C586=3,IF(BI589+BK589=10,Fixo/30*FQ$4+(BI586+BI587+BI588+BK586+BK587+BK588)*Percapita/30*FQ$4+(BJ589+BL589)*Cadeirante/30*FQ$4,IF(BI589+BK589&lt;=9,(BI589+BK589)*Crechee/30*FQ$4)+(BJ589+BL589)*Cadeirante/30*FQ$4+(BI586+BI587+BI588+BK586+BK587+BK588)*Percapita/30*FQ$4)+IF(BI589+BK589&gt;=11,Fixo/30*FQ$4+(BI589+BK589-10)*Crechee/30*FQ$4,0),IF(C586=2,IF(BJ586+BJ587+BJ588+BJ589+BL586+BL587+BL588+BL589=1,Cadeirante/30*FQ$4,IF(BJ586+BJ587+BJ588+BJ589+BL586+BL587+BL588+BL589=2,Fixo/30*FQ$4,IF(BJ586+BJ587+BJ588+BJ589+BL586+BL587+BL588+BL589&gt;2,Fixo/30*FQ$4+(BJ586+BJ587+BJ588+BJ589+BL586+BL587+BL588+BL589-2)*Cadeirante/30*FQ$4)))+(BI586+BI587+BI588+BK586+BK587+BK588)*Percapita/30*FQ$4+(BI589+BK589)*Crechee/30*FQ$4,IF(C586=1,IF(BI586+BI587+BI588+BJ586+BJ587+BJ588+BK586+BK587+BK588+BL586+BL587+BL588&lt;=15,(BI586+BI587+BI588+BK586+BK587+BK588)*Percapita/30*FQ$4,IF(BI586+BI587+BI588+BJ586+BJ587+BJ588+BK586+BK587+BK588+BL586+BL587+BL588&gt;=16,Fixo/30*FQ$4+(BI586+BI587+BI588+BJ586+BJ587+BJ588+BK586+BK587+BK588+BL586+BL587-16)*Percapita/30*FQ$4))))))</f>
        <v>0</v>
      </c>
      <c r="FR586" s="177">
        <f>IF(C586=4,SUM(BM586+BM587+BM588+BO586+BO587+BO588)*Percapita/30*FR$4+(BN586+BN587+BN588+BP586+BP587+BP588)*Cadeirante/30*FR$4,IF(C586=3,IF(BM589+BO589=10,Fixo/30*FR$4+(BM586+BM587+BM588+BO586+BO587+BO588)*Percapita/30*FR$4+(BN589+BP589)*Cadeirante/30*FR$4,IF(BM589+BO589&lt;=9,(BM589+BO589)*Crechee/30*FR$4)+(BN589+BP589)*Cadeirante/30*FR$4+(BM586+BM587+BM588+BO586+BO587+BO588)*Percapita/30*FR$4)+IF(BM589+BO589&gt;=11,Fixo/30*FR$4+(BM589+BO589-10)*Crechee/30*FR$4,0),IF(C586=2,IF(BN586+BN587+BN588+BN589+BP586+BP587+BP588+BP589=1,Cadeirante/30*FR$4,IF(BN586+BN587+BN588+BN589+BP586+BP587+BP588+BP589=2,Fixo/30*FR$4,IF(BN586+BN587+BN588+BN589+BP586+BP587+BP588+BP589&gt;2,Fixo/30*FR$4+(BN586+BN587+BN588+BN589+BP586+BP587+BP588+BP589-2)*Cadeirante/30*FR$4)))+(BM586+BM587+BM588+BO586+BO587+BO588)*Percapita/30*FR$4+(BM589+BO589)*Crechee/30*FR$4,IF(C586=1,IF(BM586+BM587+BM588+BN586+BN587+BN588+BO586+BO587+BO588+BP586+BP587+BP588&lt;=15,(BM586+BM587+BM588+BO586+BO587+BO588)*Percapita/30*FR$4,IF(BM586+BM587+BM588+BN586+BN587+BN588+BO586+BO587+BO588+BP586+BP587+BP588&gt;=16,Fixo/30*FR$4+(BM586+BM587+BM588+BN586+BN587+BN588+BO586+BO587+BO588+BP586+BP587-16)*Percapita/30*FR$4))))))</f>
        <v>0</v>
      </c>
      <c r="FS586" s="177">
        <f>IF(C586=4,SUM(BQ586+BQ587+BQ588+BS586+BS587+BS588)*Percapita/30*FS$4+(BR586+BR587+BR588+BT586+BT587+BT588)*Cadeirante/30*FS$4,IF(C586=3,IF(BQ589+BS589=10,Fixo/30*FS$4+(BQ586+BQ587+BQ588+BS586+BS587+BS588)*Percapita/30*FS$4+(BR589+BT589)*Cadeirante/30*FS$4,IF(BQ589+BS589&lt;=9,(BQ589+BS589)*Crechee/30*FS$4)+(BR589+BT589)*Cadeirante/30*FS$4+(BQ586+BQ587+BQ588+BS586+BS587+BS588)*Percapita/30*FS$4)+IF(BQ589+BS589&gt;=11,Fixo/30*FS$4+(BQ589+BS589-10)*Crechee/30*FS$4,0),IF(C586=2,IF(BR586+BR587+BR588+BR589+BT586+BT587+BT588+BT589=1,Cadeirante/30*FS$4,IF(BR586+BR587+BR588+BR589+BT586+BT587+BT588+BT589=2,Fixo/30*FS$4,IF(BR586+BR587+BR588+BR589+BT586+BT587+BT588+BT589&gt;2,Fixo/30*FS$4+(BR586+BR587+BR588+BR589+BT586+BT587+BT588+BT589-2)*Cadeirante/30*FS$4)))+(BQ586+BQ587+BQ588+BS586+BS587+BS588)*Percapita/30*FS$4+(BQ589+BS589)*Crechee/30*FS$4,IF(C586=1,IF(BQ586+BQ587+BQ588+BR586+BR587+BR588+BS586+BS587+BS588+BT586+BT587+BT588&lt;=15,(BQ586+BQ587+BQ588+BS586+BS587+BS588)*Percapita/30*FS$4,IF(BQ586+BQ587+BQ588+BR586+BR587+BR588+BS586+BS587+BS588+BT586+BT587+BT588&gt;=16,Fixo/30*FS$4+(BQ586+BQ587+BQ588+BR586+BR587+BR588+BS586+BS587+BS588+BT586+BT587-16)*Percapita/30*FS$4))))))</f>
        <v>0</v>
      </c>
      <c r="FT586" s="177">
        <f>IF(C586=4,SUM(BU586+BU587+BU588+BW586+BW587+BW588)*Percapita/30*FT$4+(BV586+BV587+BV588+BX586+BX587+BX588)*Cadeirante/30*FT$4,IF(C586=3,IF(BU589+BW589=10,Fixo/30*FT$4+(BU586+BU587+BU588+BW586+BW587+BW588)*Percapita/30*FT$4+(BV589+BX589)*Cadeirante/30*FT$4,IF(BU589+BW589&lt;=9,(BU589+BW589)*Crechee/30*FT$4)+(BV589+BX589)*Cadeirante/30*FT$4+(BU586+BU587+BU588+BW586+BW587+BW588)*Percapita/30*FT$4)+IF(BU589+BW589&gt;=11,Fixo/30*FT$4+(BU589+BW589-10)*Crechee/30*FT$4,0),IF(C586=2,IF(BV586+BV587+BV588+BV589+BX586+BX587+BX588+BX589=1,Cadeirante/30*FT$4,IF(BV586+BV587+BV588+BV589+BX586+BX587+BX588+BX589=2,Fixo/30*FT$4,IF(BV586+BV587+BV588+BV589+BX586+BX587+BX588+BX589&gt;2,Fixo/30*FT$4+(BV586+BV587+BV588+BV589+BX586+BX587+BX588+BX589-2)*Cadeirante/30*FT$4)))+(BU586+BU587+BU588+BW586+BW587+BW588)*Percapita/30*FT$4+(BU589+BW589)*Crechee/30*FT$4,IF(C586=1,IF(BU586+BU587+BU588+BV586+BV587+BV588+BW586+BW587+BW588+BX586+BX587+BX588&lt;=15,(BU586+BU587+BU588+BW586+BW587+BW588)*Percapita/30*FT$4,IF(BU586+BU587+BU588+BV586+BV587+BV588+BW586+BW587+BW588+BX586+BX587+BX588&gt;=16,Fixo/30*FT$4+(BU586+BU587+BU588+BV586+BV587+BV588+BW586+BW587+BW588+BX586+BX587-16)*Percapita/30*FT$4))))))</f>
        <v>0</v>
      </c>
      <c r="FU586" s="177">
        <f>IF(C586=4,SUM(BY586+BY587+BY588+CA586+CA587+CA588)*Percapita/30*FU$4+(BZ586+BZ587+BZ588+CB586+CB587+CB588)*Cadeirante/30*FU$4,IF(C586=3,IF(BY589+CA589=10,Fixo/30*FU$4+(BY586+BY587+BY588+CA586+CA587+CA588)*Percapita/30*FU$4+(BZ589+CB589)*Cadeirante/30*FU$4,IF(BY589+CA589&lt;=9,(BY589+CA589)*Crechee/30*FU$4)+(BZ589+CB589)*Cadeirante/30*FU$4+(BY586+BY587+BY588+CA586+CA587+CA588)*Percapita/30*FU$4)+IF(BY589+CA589&gt;=11,Fixo/30*FU$4+(BY589+CA589-10)*Crechee/30*FU$4,0),IF(C586=2,IF(BZ586+BZ587+BZ588+BZ589+CB586+CB587+CB588+CB589=1,Cadeirante/30*FU$4,IF(BZ586+BZ587+BZ588+BZ589+CB586+CB587+CB588+CB589=2,Fixo/30*FU$4,IF(BZ586+BZ587+BZ588+BZ589+CB586+CB587+CB588+CB589&gt;2,Fixo/30*FU$4+(BZ586+BZ587+BZ588+BZ589+CB586+CB587+CB588+CB589-2)*Cadeirante/30*FU$4)))+(BY586+BY587+BY588+CA586+CA587+CA588)*Percapita/30*FU$4+(BY589+CA589)*Crechee/30*FU$4,IF(C586=1,IF(BY586+BY587+BY588+BZ586+BZ587+BZ588+CA586+CA587+CA588+CB586+CB587+CB588&lt;=15,(BY586+BY587+BY588+CA586+CA587+CA588)*Percapita/30*FU$4,IF(BY586+BY587+BY588+BZ586+BZ587+BZ588+CA586+CA587+CA588+CB586+CB587+CB588&gt;=16,Fixo/30*FU$4+(BY586+BY587+BY588+BZ586+BZ587+BZ588+CA586+CA587+CA588+CB586+CB587-16)*Percapita/30*FU$4))))))</f>
        <v>0</v>
      </c>
      <c r="FV586" s="177">
        <f>IF(C586=4,SUM(CC586+CC587+CC588+CE586+CE587+CE588)*Percapita/30*FV$4+(CD586+CD587+CD588+CF586+CF587+CF588)*Cadeirante/30*FV$4,IF(C586=3,IF(CC589+CE589=10,Fixo/30*FV$4+(CC586+CC587+CC588+CE586+CE587+CE588)*Percapita/30*FV$4+(CD589+CF589)*Cadeirante/30*FV$4,IF(CC589+CE589&lt;=9,(CC589+CE589)*Crechee/30*FV$4)+(CD589+CF589)*Cadeirante/30*FV$4+(CC586+CC587+CC588+CE586+CE587+CE588)*Percapita/30*FV$4)+IF(CC589+CE589&gt;=11,Fixo/30*FV$4+(CC589+CE589-10)*Crechee/30*FV$4,0),IF(C586=2,IF(CD586+CD587+CD588+CD589+CF586+CF587+CF588+CF589=1,Cadeirante/30*FV$4,IF(CD586+CD587+CD588+CD589+CF586+CF587+CF588+CF589=2,Fixo/30*FV$4,IF(CD586+CD587+CD588+CD589+CF586+CF587+CF588+CF589&gt;2,Fixo/30*FV$4+(CD586+CD587+CD588+CD589+CF586+CF587+CF588+CF589-2)*Cadeirante/30*FV$4)))+(CC586+CC587+CC588+CE586+CE587+CE588)*Percapita/30*FV$4+(CC589+CE589)*Crechee/30*FV$4,IF(C586=1,IF(CC586+CC587+CC588+CD586+CD587+CD588+CE586+CE587+CE588+CF586+CF587+CF588&lt;=15,(CC586+CC587+CC588+CE586+CE587+CE588)*Percapita/30*FV$4,IF(CC586+CC587+CC588+CD586+CD587+CD588+CE586+CE587+CE588+CF586+CF587+CF588&gt;=16,Fixo/30*FV$4+(CC586+CC587+CC588+CD586+CD587+CD588+CE586+CE587+CE588+CF586+CF587-16)*Percapita/30*FV$4))))))</f>
        <v>0</v>
      </c>
      <c r="FW586" s="177">
        <f>IF(C586=4,SUM(CG586+CG587+CG588+CI586+CI587+CI588)*Percapita/30*FW$4+(CH586+CH587+CH588+CJ586+CJ587+CJ588)*Cadeirante/30*FW$4,IF(C586=3,IF(CG589+CI589=10,Fixo/30*FW$4+(CG586+CG587+CG588+CI586+CI587+CI588)*Percapita/30*FW$4+(CH589+CJ589)*Cadeirante/30*FW$4,IF(CG589+CI589&lt;=9,(CG589+CI589)*Crechee/30*FW$4)+(CH589+CJ589)*Cadeirante/30*FW$4+(CG586+CG587+CG588+CI586+CI587+CI588)*Percapita/30*FW$4)+IF(CG589+CI589&gt;=11,Fixo/30*FW$4+(CG589+CI589-10)*Crechee/30*FW$4,0),IF(C586=2,IF(CH586+CH587+CH588+CH589+CJ586+CJ587+CJ588+CJ589=1,Cadeirante/30*FW$4,IF(CH586+CH587+CH588+CH589+CJ586+CJ587+CJ588+CJ589=2,Fixo/30*FW$4,IF(CH586+CH587+CH588+CH589+CJ586+CJ587+CJ588+CJ589&gt;2,Fixo/30*FW$4+(CH586+CH587+CH588+CH589+CJ586+CJ587+CJ588+CJ589-2)*Cadeirante/30*FW$4)))+(CG586+CG587+CG588+CI586+CI587+CI588)*Percapita/30*FW$4+(CG589+CI589)*Crechee/30*FW$4,IF(C586=1,IF(CG586+CG587+CG588+CH586+CH587+CH588+CI586+CI587+CI588+CJ586+CJ587+CJ588&lt;=15,(CG586+CG587+CG588+CI586+CI587+CI588)*Percapita/30*FW$4,IF(CG586+CG587+CG588+CH586+CH587+CH588+CI586+CI587+CI588+CJ586+CJ587+CJ588&gt;=16,Fixo/30*FW$4+(CG586+CG587+CG588+CH586+CH587+CH588+CI586+CI587+CI588+CJ586+CJ587-16)*Percapita/30*FW$4))))))</f>
        <v>0</v>
      </c>
      <c r="FX586" s="177">
        <f>IF(C586=4,SUM(CK586+CK587+CK588+CM586+CM587+CM588)*Percapita/30*FX$4+(CL586+CL587+CL588+CN586+CN587+CN588)*Cadeirante/30*FX$4,IF(C586=3,IF(CK589+CM589=10,Fixo/30*FX$4+(CK586+CK587+CK588+CM586+CM587+CM588)*Percapita/30*FX$4+(CL589+CN589)*Cadeirante/30*FX$4,IF(CK589+CM589&lt;=9,(CK589+CM589)*Crechee/30*FX$4)+(CL589+CN589)*Cadeirante/30*FX$4+(CK586+CK587+CK588+CM586+CM587+CM588)*Percapita/30*FX$4)+IF(CK589+CM589&gt;=11,Fixo/30*FX$4+(CK589+CM589-10)*Crechee/30*FX$4,0),IF(C586=2,IF(CL586+CL587+CL588+CL589+CN586+CN587+CN588+CN589=1,Cadeirante/30*FX$4,IF(CL586+CL587+CL588+CL589+CN586+CN587+CN588+CN589=2,Fixo/30*FX$4,IF(CL586+CL587+CL588+CL589+CN586+CN587+CN588+CN589&gt;2,Fixo/30*FX$4+(CL586+CL587+CL588+CL589+CN586+CN587+CN588+CN589-2)*Cadeirante/30*FX$4)))+(CK586+CK587+CK588+CM586+CM587+CM588)*Percapita/30*FX$4+(CK589+CM589)*Crechee/30*FX$4,IF(C586=1,IF(CK586+CK587+CK588+CL586+CL587+CL588+CM586+CM587+CM588+CN586+CN587+CN588&lt;=15,(CK586+CK587+CK588+CM586+CM587+CM588)*Percapita/30*FX$4,IF(CK586+CK587+CK588+CL586+CL587+CL588+CM586+CM587+CM588+CN586+CN587+CN588&gt;=16,Fixo/30*FX$4+(CK586+CK587+CK588+CL586+CL587+CL588+CM586+CM587+CM588+CN586+CN587-16)*Percapita/30*FX$4))))))</f>
        <v>0</v>
      </c>
      <c r="FY586" s="177">
        <f>IF(C586=4,SUM(CO586+CO587+CO588+CQ586+CQ587+CQ588)*Percapita/30*FY$4+(CP586+CP587+CP588+CR586+CR587+CR588)*Cadeirante/30*FY$4,IF(C586=3,IF(CO589+CQ589=10,Fixo/30*FY$4+(CO586+CO587+CO588+CQ586+CQ587+CQ588)*Percapita/30*FY$4+(CP589+CR589)*Cadeirante/30*FY$4,IF(CO589+CQ589&lt;=9,(CO589+CQ589)*Crechee/30*FY$4)+(CP589+CR589)*Cadeirante/30*FY$4+(CO586+CO587+CO588+CQ586+CQ587+CQ588)*Percapita/30*FY$4)+IF(CO589+CQ589&gt;=11,Fixo/30*FY$4+(CO589+CQ589-10)*Crechee/30*FY$4,0),IF(C586=2,IF(CP586+CP587+CP588+CP589+CR586+CR587+CR588+CR589=1,Cadeirante/30*FY$4,IF(CP586+CP587+CP588+CP589+CR586+CR587+CR588+CR589=2,Fixo/30*FY$4,IF(CP586+CP587+CP588+CP589+CR586+CR587+CR588+CR589&gt;2,Fixo/30*FY$4+(CP586+CP587+CP588+CP589+CR586+CR587+CR588+CR589-2)*Cadeirante/30*FY$4)))+(CO586+CO587+CO588+CQ586+CQ587+CQ588)*Percapita/30*FY$4+(CO589+CQ589)*Crechee/30*FY$4,IF(C586=1,IF(CO586+CO587+CO588+CP586+CP587+CP588+CQ586+CQ587+CQ588+CR586+CR587+CR588&lt;=15,(CO586+CO587+CO588+CQ586+CQ587+CQ588)*Percapita/30*FY$4,IF(CO586+CO587+CO588+CP586+CP587+CP588+CQ586+CQ587+CQ588+CR586+CR587+CR588&gt;=16,Fixo/30*FY$4+(CO586+CO587+CO588+CP586+CP587+CP588+CQ586+CQ587+CQ588+CR586+CR587-16)*Percapita/30*FY$4))))))</f>
        <v>0</v>
      </c>
      <c r="FZ586" s="177">
        <f>IF(C586=4,SUM(CS586+CS587+CS588+CU586+CU587+CU588)*Percapita/30*FZ$4+(CT586+CT587+CT588+CV586+CV587+CV588)*Cadeirante/30*FZ$4,IF(C586=3,IF(CS589+CU589=10,Fixo/30*FZ$4+(CS586+CS587+CS588+CU586+CU587+CU588)*Percapita/30*FZ$4+(CT589+CV589)*Cadeirante/30*FZ$4,IF(CS589+CU589&lt;=9,(CS589+CU589)*Crechee/30*FZ$4)+(CT589+CV589)*Cadeirante/30*FZ$4+(CS586+CS587+CS588+CU586+CU587+CU588)*Percapita/30*FZ$4)+IF(CS589+CU589&gt;=11,Fixo/30*FZ$4+(CS589+CU589-10)*Crechee/30*FZ$4,0),IF(C586=2,IF(CT586+CT587+CT588+CT589+CV586+CV587+CV588+CV589=1,Cadeirante/30*FZ$4,IF(CT586+CT587+CT588+CT589+CV586+CV587+CV588+CV589=2,Fixo/30*FZ$4,IF(CT586+CT587+CT588+CT589+CV586+CV587+CV588+CV589&gt;2,Fixo/30*FZ$4+(CT586+CT587+CT588+CT589+CV586+CV587+CV588+CV589-2)*Cadeirante/30*FZ$4)))+(CS586+CS587+CS588+CU586+CU587+CU588)*Percapita/30*FZ$4+(CS589+CU589)*Crechee/30*FZ$4,IF(C586=1,IF(CS586+CS587+CS588+CT586+CT587+CT588+CU586+CU587+CU588+CV586+CV587+CV588&lt;=15,(CS586+CS587+CS588+CU586+CU587+CU588)*Percapita/30*FZ$4,IF(CS586+CS587+CS588+CT586+CT587+CT588+CU586+CU587+CU588+CV586+CV587+CV588&gt;=16,Fixo/30*FZ$4+(CS586+CS587+CS588+CT586+CT587+CT588+CU586+CU587+CU588+CV586+CV587-16)*Percapita/30*FZ$4))))))</f>
        <v>0</v>
      </c>
      <c r="GA586" s="177">
        <f>IF(C586=4,SUM(CW586+CW587+CW588+CY586+CY587+CY588)*Percapita/30*GA$4+(CX586+CX587+CX588+CZ586+CZ587+CZ588)*Cadeirante/30*GA$4,IF(C586=3,IF(CW589+CY589=10,Fixo/30*GA$4+(CW586+CW587+CW588+CY586+CY587+CY588)*Percapita/30*GA$4+(CX589+CZ589)*Cadeirante/30*GA$4,IF(CW589+CY589&lt;=9,(CW589+CY589)*Crechee/30*GA$4)+(CX589+CZ589)*Cadeirante/30*GA$4+(CW586+CW587+CW588+CY586+CY587+CY588)*Percapita/30*GA$4)+IF(CW589+CY589&gt;=11,Fixo/30*GA$4+(CW589+CY589-10)*Crechee/30*GA$4,0),IF(C586=2,IF(CX586+CX587+CX588+CX589+CZ586+CZ587+CZ588+CZ589=1,Cadeirante/30*GA$4,IF(CX586+CX587+CX588+CX589+CZ586+CZ587+CZ588+CZ589=2,Fixo/30*GA$4,IF(CX586+CX587+CX588+CX589+CZ586+CZ587+CZ588+CZ589&gt;2,Fixo/30*GA$4+(CX586+CX587+CX588+CX589+CZ586+CZ587+CZ588+CZ589-2)*Cadeirante/30*GA$4)))+(CW586+CW587+CW588+CY586+CY587+CY588)*Percapita/30*GA$4+(CW589+CY589)*Crechee/30*GA$4,IF(C586=1,IF(CW586+CW587+CW588+CX586+CX587+CX588+CY586+CY587+CY588+CZ586+CZ587+CZ588&lt;=15,(CW586+CW587+CW588+CY586+CY587+CY588)*Percapita/30*GA$4,IF(CW586+CW587+CW588+CX586+CX587+CX588+CY586+CY587+CY588+CZ586+CZ587+CZ588&gt;=16,Fixo/30*GA$4+(CW586+CW587+CW588+CX586+CX587+CX588+CY586+CY587+CY588+CZ586+CZ587-16)*Percapita/30*GA$4))))))</f>
        <v>0</v>
      </c>
      <c r="GB586" s="177">
        <f>IF(C586=4,SUM(DA586+DA587+DA588+DC586+DC587+DC588)*Percapita/30*GB$4+(DB586+DB587+DB588+DD586+DD587+DD588)*Cadeirante/30*GB$4,IF(C586=3,IF(DA589+DC589=10,Fixo/30*GB$4+(DA586+DA587+DA588+DC586+DC587+DC588)*Percapita/30*GB$4+(DB589+DD589)*Cadeirante/30*GB$4,IF(DA589+DC589&lt;=9,(DA589+DC589)*Crechee/30*GB$4)+(DB589+DD589)*Cadeirante/30*GB$4+(DA586+DA587+DA588+DC586+DC587+DC588)*Percapita/30*GB$4)+IF(DA589+DC589&gt;=11,Fixo/30*GB$4+(DA589+DC589-10)*Crechee/30*GB$4,0),IF(C586=2,IF(DB586+DB587+DB588+DB589+DD586+DD587+DD588+DD589=1,Cadeirante/30*GB$4,IF(DB586+DB587+DB588+DB589+DD586+DD587+DD588+DD589=2,Fixo/30*GB$4,IF(DB586+DB587+DB588+DB589+DD586+DD587+DD588+DD589&gt;2,Fixo/30*GB$4+(DB586+DB587+DB588+DB589+DD586+DD587+DD588+DD589-2)*Cadeirante/30*GB$4)))+(DA586+DA587+DA588+DC586+DC587+DC588)*Percapita/30*GB$4+(DA589+DC589)*Crechee/30*GB$4,IF(C586=1,IF(DA586+DA587+DA588+DB586+DB587+DB588+DC586+DC587+DC588+DD586+DD587+DD588&lt;=15,(DA586+DA587+DA588+DC586+DC587+DC588)*Percapita/30*GB$4,IF(DA586+DA587+DA588+DB586+DB587+DB588+DC586+DC587+DC588+DD586+DD587+DD588&gt;=16,Fixo/30*GB$4+(DA586+DA587+DA588+DB586+DB587+DB588+DC586+DC587+DC588+DD586+DD587-16)*Percapita/30*GB$4))))))</f>
        <v>0</v>
      </c>
      <c r="GC586" s="177">
        <f>IF(C586=4,SUM(DE586+DE587+DE588+DG586+DG587+DG588)*Percapita/30*GC$4+(DF586+DF587+DF588+DH586+DH587+DH588)*Cadeirante/30*GC$4,IF(C586=3,IF(DE589+DG589=10,Fixo/30*GC$4+(DE586+DE587+DE588+DG586+DG587+DG588)*Percapita/30*GC$4+(DF589+DH589)*Cadeirante/30*GC$4,IF(DE589+DG589&lt;=9,(DE589+DG589)*Crechee/30*GC$4)+(DF589+DH589)*Cadeirante/30*GC$4+(DE586+DE587+DE588+DG586+DG587+DG588)*Percapita/30*GC$4)+IF(DE589+DG589&gt;=11,Fixo/30*GC$4+(DE589+DG589-10)*Crechee/30*GC$4,0),IF(C586=2,IF(DF586+DF587+DF588+DF589+DH586+DH587+DH588+DH589=1,Cadeirante/30*GC$4,IF(DF586+DF587+DF588+DF589+DH586+DH587+DH588+DH589=2,Fixo/30*GC$4,IF(DF586+DF587+DF588+DF589+DH586+DH587+DH588+DH589&gt;2,Fixo/30*GC$4+(DF586+DF587+DF588+DF589+DH586+DH587+DH588+DH589-2)*Cadeirante/30*GC$4)))+(DE586+DE587+DE588+DG586+DG587+DG588)*Percapita/30*GC$4+(DE589+DG589)*Crechee/30*GC$4,IF(C586=1,IF(DE586+DE587+DE588+DF586+DF587+DF588+DG586+DG587+DG588+DH586+DH587+DH588&lt;=15,(DE586+DE587+DE588+DG586+DG587+DG588)*Percapita/30*GC$4,IF(DE586+DE587+DE588+DF586+DF587+DF588+DG586+DG587+DG588+DH586+DH587+DH588&gt;=16,Fixo/30*GC$4+(DE586+DE587+DE588+DF586+DF587+DF588+DG586+DG587+DG588+DH586+DH587-16)*Percapita/30*GC$4))))))</f>
        <v>0</v>
      </c>
      <c r="GD586" s="177">
        <f>IF(C586=4,SUM(DI586+DI587+DI588+DK586+DK587+DK588)*Percapita/30*GD$4+(DJ586+DJ587+DJ588+DL586+DL587+DL588)*Cadeirante/30*GD$4,IF(C586=3,IF(DI589+DK589=10,Fixo/30*GD$4+(DI586+DI587+DI588+DK586+DK587+DK588)*Percapita/30*GD$4+(DJ589+DL589)*Cadeirante/30*GD$4,IF(DI589+DK589&lt;=9,(DI589+DK589)*Crechee/30*GD$4)+(DJ589+DL589)*Cadeirante/30*GD$4+(DI586+DI587+DI588+DK586+DK587+DK588)*Percapita/30*GD$4)+IF(DI589+DK589&gt;=11,Fixo/30*GD$4+(DI589+DK589-10)*Crechee/30*GD$4,0),IF(C586=2,IF(DJ586+DJ587+DJ588+DJ589+DL586+DL587+DL588+DL589=1,Cadeirante/30*GD$4,IF(DJ586+DJ587+DJ588+DJ589+DL586+DL587+DL588+DL589=2,Fixo/30*GD$4,IF(DJ586+DJ587+DJ588+DJ589+DL586+DL587+DL588+DL589&gt;2,Fixo/30*GD$4+(DJ586+DJ587+DJ588+DJ589+DL586+DL587+DL588+DL589-2)*Cadeirante/30*GD$4)))+(DI586+DI587+DI588+DK586+DK587+DK588)*Percapita/30*GD$4+(DI589+DK589)*Crechee/30*GD$4,IF(C586=1,IF(DI586+DI587+DI588+DJ586+DJ587+DJ588+DK586+DK587+DK588+DL586+DL587+DL588&lt;=15,(DI586+DI587+DI588+DK586+DK587+DK588)*Percapita/30*GD$4,IF(DI586+DI587+DI588+DJ586+DJ587+DJ588+DK586+DK587+DK588+DL586+DL587+DL588&gt;=16,Fixo/30*GD$4+(DI586+DI587+DI588+DJ586+DJ587+DJ588+DK586+DK587+DK588+DL586+DL587-16)*Percapita/30*GD$4))))))</f>
        <v>0</v>
      </c>
      <c r="GE586" s="177">
        <f>IF(C586=4,SUM(DM586+DM587+DM588+DO586+DO587+DO588)*Percapita/30*GE$4+(DN586+DN587+DN588+DP586+DP587+DP588)*Cadeirante/30*GE$4,IF(C586=3,IF(DM589+DO589=10,Fixo/30*GE$4+(DM586+DM587+DM588+DO586+DO587+DO588)*Percapita/30*GE$4+(DN589+DP589)*Cadeirante/30*GE$4,IF(DM589+DO589&lt;=9,(DM589+DO589)*Crechee/30*GE$4)+(DN589+DP589)*Cadeirante/30*GE$4+(DM586+DM587+DM588+DO586+DO587+DO588)*Percapita/30*GE$4)+IF(DM589+DO589&gt;=11,Fixo/30*GE$4+(DM589+DO589-10)*Crechee/30*GE$4,0),IF(C586=2,IF(DN586+DN587+DN588+DN589+DP586+DP587+DP588+DP589=1,Cadeirante/30*GE$4,IF(DN586+DN587+DN588+DN589+DP586+DP587+DP588+DP589=2,Fixo/30*GE$4,IF(DN586+DN587+DN588+DN589+DP586+DP587+DP588+DP589&gt;2,Fixo/30*GE$4+(DN586+DN587+DN588+DN589+DP586+DP587+DP588+DP589-2)*Cadeirante/30*GE$4)))+(DM586+DM587+DM588+DO586+DO587+DO588)*Percapita/30*GE$4+(DM589+DO589)*Crechee/30*GE$4,IF(C586=1,IF(DM586+DM587+DM588+DN586+DN587+DN588+DO586+DO587+DO588+DP586+DP587+DP588&lt;=15,(DM586+DM587+DM588+DO586+DO587+DO588)*Percapita/30*GE$4,IF(DM586+DM587+DM588+DN586+DN587+DN588+DO586+DO587+DO588+DP586+DP587+DP588&gt;=16,Fixo/30*GE$4+(DM586+DM587+DM588+DN586+DN587+DN588+DO586+DO587+DO588+DP586+DP587-16)*Percapita/30*GE$4))))))</f>
        <v>0</v>
      </c>
      <c r="GF586" s="177">
        <f>IF(C586=4,SUM(DQ586+DQ587+DQ588+DS586+DS587+DS588)*Percapita/30*GF$4+(DR586+DR587+DR588+DT586+DT587+DT588)*Cadeirante/30*GF$4,IF(C586=3,IF(DQ589+DS589=10,Fixo/30*GF$4+(DQ586+DQ587+DQ588+DS586+DS587+DS588)*Percapita/30*GF$4+(DR589+DT589)*Cadeirante/30*GF$4,IF(DQ589+DS589&lt;=9,(DQ589+DS589)*Crechee/30*GF$4)+(DR589+DT589)*Cadeirante/30*GF$4+(DQ586+DQ587+DQ588+DS586+DS587+DS588)*Percapita/30*GF$4)+IF(DQ589+DS589&gt;=11,Fixo/30*GF$4+(DQ589+DS589-10)*Crechee/30*GF$4,0),IF(C586=2,IF(DR586+DR587+DR588+DR589+DT586+DT587+DT588+DT589=1,Cadeirante/30*GF$4,IF(DR586+DR587+DR588+DR589+DT586+DT587+DT588+DT589=2,Fixo/30*GF$4,IF(DR586+DR587+DR588+DR589+DT586+DT587+DT588+DT589&gt;2,Fixo/30*GF$4+(DR586+DR587+DR588+DR589+DT586+DT587+DT588+DT589-2)*Cadeirante/30*GF$4)))+(DQ586+DQ587+DQ588+DS586+DS587+DS588)*Percapita/30*GF$4+(DQ589+DS589)*Crechee/30*GF$4,IF(C586=1,IF(DQ586+DQ587+DQ588+DR586+DR587+DR588+DS586+DS587+DS588+DT586+DT587+DT588&lt;=15,(DQ586+DQ587+DQ588+DS586+DS587+DS588)*Percapita/30*GF$4,IF(DQ586+DQ587+DQ588+DR586+DR587+DR588+DS586+DS587+DS588+DT586+DT587+DT588&gt;=16,Fixo/30*GF$4+(DQ586+DQ587+DQ588+DR586+DR587+DR588+DS586+DS587+DS588+DT586+DT587-16)*Percapita/30*GF$4))))))</f>
        <v>0</v>
      </c>
      <c r="GG586" s="177">
        <f>IF(C586=4,SUM(DU586+DU587+DU588+DW586+DW587+DW588)*Percapita/30*GG$4+(DV586+DV587+DV588+DX586+DX587+DX588)*Cadeirante/30*GG$4,IF(C586=3,IF(DU589+DW589=10,Fixo/30*GG$4+(DU586+DU587+DU588+DW586+DW587+DW588)*Percapita/30*GG$4+(DV589+DX589)*Cadeirante/30*GG$4,IF(DU589+DW589&lt;=9,(DU589+DW589)*Crechee/30*GG$4)+(DV589+DX589)*Cadeirante/30*GG$4+(DU586+DU587+DU588+DW586+DW587+DW588)*Percapita/30*GG$4)+IF(DU589+DW589&gt;=11,Fixo/30*GG$4+(DU589+DW589-10)*Crechee/30*GG$4,0),IF(C586=2,IF(DV586+DV587+DV588+DV589+DX586+DX587+DX588+DX589=1,Cadeirante/30*GG$4,IF(DV586+DV587+DV588+DV589+DX586+DX587+DX588+DX589=2,Fixo/30*GG$4,IF(DV586+DV587+DV588+DV589+DX586+DX587+DX588+DX589&gt;2,Fixo/30*GG$4+(DV586+DV587+DV588+DV589+DX586+DX587+DX588+DX589-2)*Cadeirante/30*GG$4)))+(DU586+DU587+DU588+DW586+DW587+DW588)*Percapita/30*GG$4+(DU589+DW589)*Crechee/30*GG$4,IF(C586=1,IF(DU586+DU587+DU588+DV586+DV587+DV588+DW586+DW587+DW588+DX586+DX587+DX588&lt;=15,(DU586+DU587+DU588+DW586+DW587+DW588)*Percapita/30*GG$4,IF(DU586+DU587+DU588+DV586+DV587+DV588+DW586+DW587+DW588+DX586+DX587+DX588&gt;=16,Fixo/30*GG$4+(DU586+DU587+DU588+DV586+DV587+DV588+DW586+DW587+DW588+DX586+DX587-16)*Percapita/30*GG$4))))))</f>
        <v>0</v>
      </c>
      <c r="GH586" s="177">
        <f>IF(C586=4,SUM(DY586+DY587+DY588+EA586+EA587+EA588)*Percapita/30*GH$4+(DZ586+DZ587+DZ588+EB586+EB587+EB588)*Cadeirante/30*GH$4,IF(C586=3,IF(DY589+EA589=10,Fixo/30*GH$4+(DY586+DY587+DY588+EA586+EA587+EA588)*Percapita/30*GH$4+(DZ589+EB589)*Cadeirante/30*GH$4,IF(DY589+EA589&lt;=9,(DY589+EA589)*Crechee/30*GH$4)+(DZ589+EB589)*Cadeirante/30*GH$4+(DY586+DY587+DY588+EA586+EA587+EA588)*Percapita/30*GH$4)+IF(DY589+EA589&gt;=11,Fixo/30*GH$4+(DY589+EA589-10)*Crechee/30*GH$4,0),IF(C586=2,IF(DZ586+DZ587+DZ588+DZ589+EB586+EB587+EB588+EB589=1,Cadeirante/30*GH$4,IF(DZ586+DZ587+DZ588+DZ589+EB586+EB587+EB588+EB589=2,Fixo/30*GH$4,IF(DZ586+DZ587+DZ588+DZ589+EB586+EB587+EB588+EB589&gt;2,Fixo/30*GH$4+(DZ586+DZ587+DZ588+DZ589+EB586+EB587+EB588+EB589-2)*Cadeirante/30*GH$4)))+(DY586+DY587+DY588+EA586+EA587+EA588)*Percapita/30*GH$4+(DY589+EA589)*Crechee/30*GH$4,IF(C586=1,IF(DY586+DY587+DY588+DZ586+DZ587+DZ588+EA586+EA587+EA588+EB586+EB587+EB588&lt;=15,(DY586+DY587+DY588+EA586+EA587+EA588)*Percapita/30*GH$4,IF(DY586+DY587+DY588+DZ586+DZ587+DZ588+EA586+EA587+EA588+EB586+EB587+EB588&gt;=16,Fixo/30*GH$4+(DY586+DY587+DY588+DZ586+DZ587+DZ588+EA586+EA587+EA588+EB586+EB587-16)*Percapita/30*GH$4))))))</f>
        <v>0</v>
      </c>
      <c r="GI586" s="177">
        <f>IF(C586=4,SUM(EC586+EC587+EC588+EE586+EE587+EE588)*Percapita/30*GI$4+(ED586+ED587+ED588+EF586+EF587+EF588)*Cadeirante/30*GI$4,IF(C586=3,IF(EC589+EE589=10,Fixo/30*GI$4+(EC586+EC587+EC588+EE586+EE587+EE588)*Percapita/30*GI$4+(ED589+EF589)*Cadeirante/30*GI$4,IF(EC589+EE589&lt;=9,(EC589+EE589)*Crechee/30*GI$4)+(ED589+EF589)*Cadeirante/30*GI$4+(EC586+EC587+EC588+EE586+EE587+EE588)*Percapita/30*GI$4)+IF(EC589+EE589&gt;=11,Fixo/30*GI$4+(EC589+EE589-10)*Crechee/30*GI$4,0),IF(C586=2,IF(ED586+ED587+ED588+ED589+EF586+EF587+EF588+EF589=1,Cadeirante/30*GI$4,IF(ED586+ED587+ED588+ED589+EF586+EF587+EF588+EF589=2,Fixo/30*GI$4,IF(ED586+ED587+ED588+ED589+EF586+EF587+EF588+EF589&gt;2,Fixo/30*GI$4+(ED586+ED587+ED588+ED589+EF586+EF587+EF588+EF589-2)*Cadeirante/30*GI$4)))+(EC586+EC587+EC588+EE586+EE587+EE588)*Percapita/30*GI$4+(EC589+EE589)*Crechee/30*GI$4,IF(C586=1,IF(EC586+EC587+EC588+ED586+ED587+ED588+EE586+EE587+EE588+EF586+EF587+EF588&lt;=15,(EC586+EC587+EC588+EE586+EE587+EE588)*Percapita/30*GI$4,IF(EC586+EC587+EC588+ED586+ED587+ED588+EE586+EE587+EE588+EF586+EF587+EF588&gt;=16,Fixo/30*GI$4+(EC586+EC587+EC588+ED586+ED587+ED588+EE586+EE587+EE588+EF586+EF587-16)*Percapita/30*GI$4))))))</f>
        <v>0</v>
      </c>
      <c r="GJ586" s="177">
        <f>IF(C586=4,SUM(EG586+EG587+EG588+EI586+EI587+EI588)*Percapita/30*GJ$4+(EH586+EH587+EH588+EJ586+EJ587+EJ588)*Cadeirante/30*GJ$4,IF(C586=3,IF(EG589+EI589=10,Fixo/30*GJ$4+(EG586+EG587+EG588+EI586+EI587+EI588)*Percapita/30*GJ$4+(EH589+EJ589)*Cadeirante/30*GJ$4,IF(EG589+EI589&lt;=9,(EG589+EI589)*Crechee/30*GJ$4)+(EH589+EJ589)*Cadeirante/30*GJ$4+(EG586+EG587+EG588+EI586+EI587+EI588)*Percapita/30*GJ$4)+IF(EG589+EI589&gt;=11,Fixo/30*GJ$4+(EG589+EI589-10)*Crechee/30*GJ$4,0),IF(C586=2,IF(EH586+EH587+EH588+EH589+EJ586+EJ587+EJ588+EJ589=1,Cadeirante/30*GJ$4,IF(EH586+EH587+EH588+EH589+EJ586+EJ587+EJ588+EJ589=2,Fixo/30*GJ$4,IF(EH586+EH587+EH588+EH589+EJ586+EJ587+EJ588+EJ589&gt;2,Fixo/30*GJ$4+(EH586+EH587+EH588+EH589+EJ586+EJ587+EJ588+EJ589-2)*Cadeirante/30*GJ$4)))+(EG586+EG587+EG588+EI586+EI587+EI588)*Percapita/30*GJ$4+(EG589+EI589)*Crechee/30*GJ$4,IF(C586=1,IF(EG586+EG587+EG588+EH586+EH587+EH588+EI586+EI587+EI588+EJ586+EJ587+EJ588&lt;=15,(EG586+EG587+EG588+EI586+EI587+EI588)*Percapita/30*GJ$4,IF(EG586+EG587+EG588+EH586+EH587+EH588+EI586+EI587+EI588+EJ586+EJ587+EJ588&gt;=16,Fixo/30*GJ$4+(EG586+EG587+EG588+EH586+EH587+EH588+EI586+EI587+EI588+EJ586+EJ587-16)*Percapita/30*GJ$4))))))</f>
        <v>0</v>
      </c>
      <c r="GK586" s="178"/>
      <c r="GL586" s="103">
        <f t="shared" si="608"/>
        <v>0</v>
      </c>
      <c r="GM586" s="124"/>
      <c r="GN586" s="104">
        <f>SUMIF(V586:V589,"&lt;0")*Cadeirante/30*GN$4+SUMIF(X586:X589,"&lt;0")*Cadeirante/30*GN$4</f>
        <v>0</v>
      </c>
      <c r="GO586" s="104">
        <f>SUMIF(Z586:Z589,"&lt;0")*Cadeirante/30*GO$4+SUMIF(AB586:AB589,"&lt;0")*Cadeirante/30*GO$4</f>
        <v>0</v>
      </c>
      <c r="GP586" s="104">
        <f>SUMIF(AD586:AD589,"&lt;0")*Cadeirante/30*GP$4+SUMIF(AF586:AF589,"&lt;0")*Cadeirante/30*GP$4</f>
        <v>0</v>
      </c>
      <c r="GQ586" s="104">
        <f>SUMIF(AH586:AH589,"&lt;0")*Cadeirante/30*GQ$4+SUMIF(AJ586:AJ589,"&lt;0")*Cadeirante/30*GQ$4</f>
        <v>0</v>
      </c>
      <c r="GR586" s="104">
        <f>SUMIF(AL586:AL589,"&lt;0")*Cadeirante/30*GR$4+SUMIF(AN586:AN589,"&lt;0")*Cadeirante/30*GR$4</f>
        <v>0</v>
      </c>
      <c r="GS586" s="104">
        <f>SUMIF(AP586:AP589,"&lt;0")*Cadeirante/30*GS$4+SUMIF(AR586:AR589,"&lt;0")*Cadeirante/30*GS$4</f>
        <v>0</v>
      </c>
      <c r="GT586" s="104">
        <f>SUMIF(AT586:AT589,"&lt;0")*Cadeirante/30*GT$4+SUMIF(AV586:AV589,"&lt;0")*Cadeirante/30*GT$4</f>
        <v>0</v>
      </c>
      <c r="GU586" s="104">
        <f>SUMIF(AX586:AX589,"&lt;0")*Cadeirante/30*GU$4+SUMIF(AZ586:AZ589,"&lt;0")*Cadeirante/30*GU$4</f>
        <v>0</v>
      </c>
      <c r="GV586" s="104">
        <f>SUMIF(BB586:BB589,"&lt;0")*Cadeirante/30*GV$4+SUMIF(BD586:BD589,"&lt;0")*Cadeirante/30*GV$4</f>
        <v>0</v>
      </c>
      <c r="GW586" s="104">
        <f>SUMIF(BF586:BF589,"&lt;0")*Cadeirante/30*GW$4+SUMIF(BH586:BH589,"&lt;0")*Cadeirante/30*GW$4</f>
        <v>0</v>
      </c>
      <c r="GX586" s="104">
        <f>SUMIF(BJ586:BJ589,"&lt;0")*Cadeirante/30*GX$4+SUMIF(BL586:BL589,"&lt;0")*Cadeirante/30*GX$4</f>
        <v>0</v>
      </c>
      <c r="GY586" s="104">
        <f>SUMIF(BN586:BN589,"&lt;0")*Cadeirante/30*GY$4+SUMIF(BP586:BP589,"&lt;0")*Cadeirante/30*GY$4</f>
        <v>0</v>
      </c>
      <c r="GZ586" s="104">
        <f>SUMIF(BR586:BR589,"&lt;0")*Cadeirante/30*GZ$4+SUMIF(BT586:BT589,"&lt;0")*Cadeirante/30*GZ$4</f>
        <v>0</v>
      </c>
      <c r="HA586" s="104">
        <f>SUMIF(BV586:BV589,"&lt;0")*Cadeirante/30*HA$4+SUMIF(BX586:BX589,"&lt;0")*Cadeirante/30*HA$4</f>
        <v>0</v>
      </c>
      <c r="HB586" s="104">
        <f>SUMIF(BZ586:BZ589,"&lt;0")*Cadeirante/30*HB$4+SUMIF(CB586:CB589,"&lt;0")*Cadeirante/30*HB$4</f>
        <v>0</v>
      </c>
      <c r="HC586" s="104">
        <f>SUMIF(CD586:CD589,"&lt;0")*Cadeirante/30*HC$4+SUMIF(CF586:CF589,"&lt;0")*Cadeirante/30*HC$4</f>
        <v>0</v>
      </c>
      <c r="HD586" s="104">
        <f>SUMIF(CH586:CH589,"&lt;0")*Cadeirante/30*HD$4+SUMIF(CJ586:CJ589,"&lt;0")*Cadeirante/30*HD$4</f>
        <v>0</v>
      </c>
      <c r="HE586" s="104">
        <f>SUMIF(CL586:CL589,"&lt;0")*Cadeirante/30*HE$4+SUMIF(CN586:CN589,"&lt;0")*Cadeirante/30*HE$4</f>
        <v>0</v>
      </c>
      <c r="HF586" s="104">
        <f>SUMIF(CP586:CP589,"&lt;0")*Cadeirante/30*HF$4+SUMIF(CR586:CR589,"&lt;0")*Cadeirante/30*HF$4</f>
        <v>0</v>
      </c>
      <c r="HG586" s="104">
        <f>SUMIF(CT586:CT589,"&lt;0")*Cadeirante/30*HG$4+SUMIF(CV586:CV589,"&lt;0")*Cadeirante/30*HG$4</f>
        <v>0</v>
      </c>
      <c r="HH586" s="104">
        <f>SUMIF(CX586:CX589,"&lt;0")*Cadeirante/30*HH$4+SUMIF(CZ586:CZ589,"&lt;0")*Cadeirante/30*HH$4</f>
        <v>0</v>
      </c>
      <c r="HI586" s="104">
        <f>SUMIF(DB586:DB589,"&lt;0")*Cadeirante/30*HI$4+SUMIF(DD586:DD589,"&lt;0")*Cadeirante/30*HI$4</f>
        <v>0</v>
      </c>
      <c r="HJ586" s="104">
        <f>SUMIF(DF586:DF589,"&lt;0")*Cadeirante/30*HJ$4+SUMIF(DH586:DH589,"&lt;0")*Cadeirante/30*HJ$4</f>
        <v>0</v>
      </c>
      <c r="HK586" s="104">
        <f>SUMIF(DJ586:DJ589,"&lt;0")*Cadeirante/30*HK$4+SUMIF(DL586:DL589,"&lt;0")*Cadeirante/30*HK$4</f>
        <v>0</v>
      </c>
      <c r="HL586" s="104">
        <f>SUMIF(DN586:DN589,"&lt;0")*Cadeirante/30*HL$4+SUMIF(DP586:DP589,"&lt;0")*Cadeirante/30*HL$4</f>
        <v>0</v>
      </c>
      <c r="HM586" s="104">
        <f>SUMIF(DR586:DR589,"&lt;0")*Cadeirante/30*HM$4+SUMIF(DT586:DT589,"&lt;0")*Cadeirante/30*HM$4</f>
        <v>0</v>
      </c>
      <c r="HN586" s="104">
        <f>SUMIF(DV586:DV589,"&lt;0")*Cadeirante/30*HN$4+SUMIF(DX586:DX589,"&lt;0")*Cadeirante/30*HN$4</f>
        <v>0</v>
      </c>
      <c r="HO586" s="104">
        <f>SUMIF(DZ586:DZ589,"&lt;0")*Cadeirante/30*HO$4+SUMIF(EB586:EB589,"&lt;0")*Cadeirante/30*HO$4</f>
        <v>0</v>
      </c>
      <c r="HP586" s="104">
        <f>SUMIF(ED586:ED589,"&lt;0")*Cadeirante/30*HP$4+SUMIF(EF586:EF589,"&lt;0")*Cadeirante/30*HP$4</f>
        <v>0</v>
      </c>
      <c r="HQ586" s="64"/>
      <c r="HR586" s="64"/>
      <c r="HS586" s="64"/>
      <c r="HT586" s="64"/>
      <c r="HU586" s="64"/>
      <c r="HV586" s="64"/>
      <c r="HW586" s="176">
        <v>17629.309999999998</v>
      </c>
      <c r="HX586" s="64"/>
      <c r="HY586" s="280">
        <f>IF(ISTEXT(EM586), VALUE(EM586), EM586)</f>
        <v>0</v>
      </c>
      <c r="HZ586" s="280">
        <f>IF(ISTEXT(EN586), VALUE(EN586), EN586)</f>
        <v>0</v>
      </c>
      <c r="IA586" s="280">
        <f>IF(ISTEXT(EO586), VALUE(EO586), EO586)</f>
        <v>0</v>
      </c>
      <c r="IB586" s="64" t="b">
        <f>HW586=FE586</f>
        <v>0</v>
      </c>
      <c r="IC586" s="64"/>
    </row>
    <row r="587" spans="1:237" s="106" customFormat="1" ht="22.5" customHeight="1" x14ac:dyDescent="0.25">
      <c r="A587" s="368" t="s">
        <v>3723</v>
      </c>
      <c r="B587" s="369" t="s">
        <v>3724</v>
      </c>
      <c r="C587" s="370" t="s">
        <v>3233</v>
      </c>
      <c r="D587" s="371" t="s">
        <v>3716</v>
      </c>
      <c r="E587" s="371" t="s">
        <v>3725</v>
      </c>
      <c r="F587" s="372" t="s">
        <v>3224</v>
      </c>
      <c r="G587" s="372" t="s">
        <v>3225</v>
      </c>
      <c r="H587" s="373" t="s">
        <v>1829</v>
      </c>
      <c r="I587" s="374" t="s">
        <v>3726</v>
      </c>
      <c r="J587" s="421" t="s">
        <v>3231</v>
      </c>
      <c r="K587" s="421" t="s">
        <v>3234</v>
      </c>
      <c r="L587" s="329">
        <f>CONTINUA!BV587</f>
        <v>0</v>
      </c>
      <c r="M587" s="329">
        <f>CONTINUA!BW587</f>
        <v>0</v>
      </c>
      <c r="N587" s="895"/>
      <c r="O587" s="896" t="s">
        <v>4051</v>
      </c>
      <c r="P587" s="897" t="s">
        <v>206</v>
      </c>
      <c r="Q587" s="400">
        <v>24</v>
      </c>
      <c r="R587" s="401"/>
      <c r="S587" s="400"/>
      <c r="T587" s="401"/>
      <c r="U587" s="400"/>
      <c r="V587" s="401"/>
      <c r="W587" s="400"/>
      <c r="X587" s="401"/>
      <c r="Y587" s="400"/>
      <c r="Z587" s="401"/>
      <c r="AA587" s="400"/>
      <c r="AB587" s="401"/>
      <c r="AC587" s="400"/>
      <c r="AD587" s="401"/>
      <c r="AE587" s="400"/>
      <c r="AF587" s="401"/>
      <c r="AG587" s="400"/>
      <c r="AH587" s="401"/>
      <c r="AI587" s="400"/>
      <c r="AJ587" s="401"/>
      <c r="AK587" s="400"/>
      <c r="AL587" s="401"/>
      <c r="AM587" s="400"/>
      <c r="AN587" s="401"/>
      <c r="AO587" s="400"/>
      <c r="AP587" s="401"/>
      <c r="AQ587" s="400"/>
      <c r="AR587" s="401"/>
      <c r="AS587" s="400"/>
      <c r="AT587" s="401"/>
      <c r="AU587" s="400"/>
      <c r="AV587" s="401"/>
      <c r="AW587" s="400"/>
      <c r="AX587" s="401"/>
      <c r="AY587" s="400"/>
      <c r="AZ587" s="401"/>
      <c r="BA587" s="400"/>
      <c r="BB587" s="401"/>
      <c r="BC587" s="400"/>
      <c r="BD587" s="401"/>
      <c r="BE587" s="400"/>
      <c r="BF587" s="401"/>
      <c r="BG587" s="400"/>
      <c r="BH587" s="401"/>
      <c r="BI587" s="400"/>
      <c r="BJ587" s="401"/>
      <c r="BK587" s="400"/>
      <c r="BL587" s="401"/>
      <c r="BM587" s="400"/>
      <c r="BN587" s="401"/>
      <c r="BO587" s="400"/>
      <c r="BP587" s="401"/>
      <c r="BQ587" s="400"/>
      <c r="BR587" s="401"/>
      <c r="BS587" s="400"/>
      <c r="BT587" s="401"/>
      <c r="BU587" s="400"/>
      <c r="BV587" s="401"/>
      <c r="BW587" s="400"/>
      <c r="BX587" s="401"/>
      <c r="BY587" s="400"/>
      <c r="BZ587" s="401"/>
      <c r="CA587" s="400"/>
      <c r="CB587" s="401"/>
      <c r="CC587" s="400"/>
      <c r="CD587" s="401"/>
      <c r="CE587" s="400"/>
      <c r="CF587" s="401"/>
      <c r="CG587" s="400"/>
      <c r="CH587" s="401"/>
      <c r="CI587" s="400"/>
      <c r="CJ587" s="401"/>
      <c r="CK587" s="400"/>
      <c r="CL587" s="401"/>
      <c r="CM587" s="400"/>
      <c r="CN587" s="401"/>
      <c r="CO587" s="400"/>
      <c r="CP587" s="401"/>
      <c r="CQ587" s="400"/>
      <c r="CR587" s="401"/>
      <c r="CS587" s="400"/>
      <c r="CT587" s="401"/>
      <c r="CU587" s="400"/>
      <c r="CV587" s="401"/>
      <c r="CW587" s="400"/>
      <c r="CX587" s="401"/>
      <c r="CY587" s="400"/>
      <c r="CZ587" s="401"/>
      <c r="DA587" s="400"/>
      <c r="DB587" s="401"/>
      <c r="DC587" s="400"/>
      <c r="DD587" s="401"/>
      <c r="DE587" s="400"/>
      <c r="DF587" s="401"/>
      <c r="DG587" s="400"/>
      <c r="DH587" s="401"/>
      <c r="DI587" s="400"/>
      <c r="DJ587" s="401"/>
      <c r="DK587" s="400"/>
      <c r="DL587" s="401"/>
      <c r="DM587" s="400"/>
      <c r="DN587" s="401"/>
      <c r="DO587" s="400"/>
      <c r="DP587" s="401"/>
      <c r="DQ587" s="400"/>
      <c r="DR587" s="401"/>
      <c r="DS587" s="400"/>
      <c r="DT587" s="401"/>
      <c r="DU587" s="400"/>
      <c r="DV587" s="401"/>
      <c r="DW587" s="400"/>
      <c r="DX587" s="401"/>
      <c r="DY587" s="400"/>
      <c r="DZ587" s="401"/>
      <c r="EA587" s="400"/>
      <c r="EB587" s="401"/>
      <c r="EC587" s="400"/>
      <c r="ED587" s="401"/>
      <c r="EE587" s="400"/>
      <c r="EF587" s="401"/>
      <c r="EG587" s="400"/>
      <c r="EH587" s="401"/>
      <c r="EI587" s="400"/>
      <c r="EJ587" s="447"/>
      <c r="EK587" s="511"/>
      <c r="EL587" s="514"/>
      <c r="EM587" s="448"/>
      <c r="EN587" s="344"/>
      <c r="EO587" s="345"/>
      <c r="EP587" s="171">
        <f t="shared" ref="EP587:EP650" si="670">Q587</f>
        <v>24</v>
      </c>
      <c r="EQ587" s="171">
        <f t="shared" ref="EQ587:EQ650" si="671">U587+Y587+AC587+AG587+AK587+AO587+AS587+AW587+BA587+BE587+BI587+BM587+BQ587+BU587+BY587+CC587+CG587+CK587+CO587+CS587+CW587+DA587+DE587+DI587+DM587+DQ587+DU587+DY587+EC587+EG587</f>
        <v>0</v>
      </c>
      <c r="ER587" s="171">
        <f t="shared" ref="ER587:ER650" si="672">S587+W587+AA587+AE587+AI587+AM587+AQ587+AU587+AY587+BC587+BG587+BK587+BO587+BS587+BW587+CA587+CE587+CI587+CM587+CQ587+CU587+CY587+DC587+DG587+DK587+DO587+DS587+DW587+EA587+EE587+EI587</f>
        <v>0</v>
      </c>
      <c r="ES587" s="171">
        <f t="shared" ref="ES587:ES650" si="673">R587</f>
        <v>0</v>
      </c>
      <c r="ET587" s="171">
        <f t="shared" ref="ET587:ET650" si="674">V587+Z587+AD587+AH587+AL587+AP587+AT587+AX587+BB587+BF587+BJ587+BN587+BR587+BV587+BZ587+CD587+CH587+CL587+CP587+CT587+CX587+DB587+DF587+DJ587+DN587+DR587+DV587+DZ587+ED587+EH587</f>
        <v>0</v>
      </c>
      <c r="EU587" s="171">
        <f t="shared" ref="EU587:EU650" si="675">T587+X587+AB587+AF587+AJ587+AN587+AR587+AV587+AZ587+BD587+BH587+BL587+BP587+BT587+BX587+CB587+CF587+CJ587+CN587+CR587+CV587+CZ587+DD587+DH587+DL587+DP587+DT587+DX587+EB587+EF587+EJ587</f>
        <v>0</v>
      </c>
      <c r="EV587" s="172">
        <f t="shared" ref="EV587:EV650" si="676">EP587+EQ587+ES587+ET587+ER587+EU587</f>
        <v>24</v>
      </c>
      <c r="EW587" s="173"/>
      <c r="EX587" s="248">
        <f t="shared" si="669"/>
        <v>0</v>
      </c>
      <c r="EY587" s="174">
        <f>(L587*regular)+(M587*Cadeirantee)</f>
        <v>0</v>
      </c>
      <c r="EZ587" s="249">
        <f>SUMIF(FG587:GJ587,"&gt;0")</f>
        <v>0</v>
      </c>
      <c r="FA587" s="249">
        <f>SUMIF(FG587:GJ587,"&lt;0")+SUMIF(GN587:HP587,"&lt;0")</f>
        <v>0</v>
      </c>
      <c r="FB587" s="174">
        <v>0</v>
      </c>
      <c r="FC587" s="126">
        <f>N587*km*'VALORES TABELA'!$B$13</f>
        <v>0</v>
      </c>
      <c r="FD587" s="250">
        <f t="shared" ref="FD587:FD590" si="677">GL587</f>
        <v>0</v>
      </c>
      <c r="FE587" s="105"/>
      <c r="FF587" s="119"/>
      <c r="FG587" s="119"/>
      <c r="FH587" s="119"/>
      <c r="FI587" s="119"/>
      <c r="FJ587" s="119"/>
      <c r="FK587" s="119"/>
      <c r="FL587" s="119"/>
      <c r="FM587" s="119"/>
      <c r="FN587" s="119"/>
      <c r="FO587" s="119"/>
      <c r="FP587" s="119"/>
      <c r="FQ587" s="119"/>
      <c r="FR587" s="119"/>
      <c r="FS587" s="119"/>
      <c r="FT587" s="119"/>
      <c r="FU587" s="119"/>
      <c r="FV587" s="119"/>
      <c r="FW587" s="119"/>
      <c r="FX587" s="119"/>
      <c r="FY587" s="119"/>
      <c r="FZ587" s="119"/>
      <c r="GA587" s="119"/>
      <c r="GB587" s="119"/>
      <c r="GC587" s="119"/>
      <c r="GD587" s="119"/>
      <c r="GE587" s="119"/>
      <c r="GF587" s="119"/>
      <c r="GG587" s="119"/>
      <c r="GH587" s="119"/>
      <c r="GI587" s="119"/>
      <c r="GJ587" s="119"/>
      <c r="GK587" s="251"/>
      <c r="GL587" s="103">
        <f t="shared" ref="GL587:GL650" si="678">IF(J587="ADAPTADO",T587*Cadeirante/30*GM587+S587*Percapita/30*GM587,IF(J587="NORMAL",(S587+T587)*Percapita/30*GM587,IF(J587="CRECHE",0)))*-1</f>
        <v>0</v>
      </c>
      <c r="GM587" s="124"/>
      <c r="GN587" s="104"/>
      <c r="GO587" s="104"/>
      <c r="GP587" s="104"/>
      <c r="GQ587" s="104"/>
      <c r="GR587" s="104"/>
      <c r="GS587" s="104"/>
      <c r="GT587" s="104"/>
      <c r="GU587" s="104"/>
      <c r="GV587" s="104"/>
      <c r="GW587" s="104"/>
      <c r="GX587" s="104"/>
      <c r="GY587" s="104"/>
      <c r="GZ587" s="104"/>
      <c r="HA587" s="104"/>
      <c r="HB587" s="104"/>
      <c r="HC587" s="104"/>
      <c r="HD587" s="104"/>
      <c r="HE587" s="104"/>
      <c r="HF587" s="104"/>
      <c r="HG587" s="104"/>
      <c r="HH587" s="104"/>
      <c r="HI587" s="104"/>
      <c r="HJ587" s="104"/>
      <c r="HK587" s="104"/>
      <c r="HL587" s="104"/>
      <c r="HM587" s="104"/>
      <c r="HN587" s="104"/>
      <c r="HO587" s="104"/>
      <c r="HP587" s="104"/>
      <c r="HQ587" s="64"/>
      <c r="HR587" s="64"/>
      <c r="HS587" s="64"/>
      <c r="HT587" s="64"/>
      <c r="HU587" s="64"/>
      <c r="HV587" s="64"/>
      <c r="HW587" s="105"/>
      <c r="HX587" s="64"/>
      <c r="HY587" s="280">
        <f t="shared" ref="HY587:HY590" si="679">IF(ISTEXT(EM587), VALUE(EM587), EM587)</f>
        <v>0</v>
      </c>
      <c r="HZ587" s="280">
        <f t="shared" ref="HZ587:HZ590" si="680">IF(ISTEXT(EN587), VALUE(EN587), EN587)</f>
        <v>0</v>
      </c>
      <c r="IA587" s="280">
        <f t="shared" ref="IA587:IA590" si="681">IF(ISTEXT(EO587), VALUE(EO587), EO587)</f>
        <v>0</v>
      </c>
      <c r="IB587" s="64"/>
      <c r="IC587" s="64"/>
    </row>
    <row r="588" spans="1:237" s="106" customFormat="1" ht="22.5" customHeight="1" x14ac:dyDescent="0.25">
      <c r="A588" s="368" t="s">
        <v>3723</v>
      </c>
      <c r="B588" s="369" t="s">
        <v>3724</v>
      </c>
      <c r="C588" s="375" t="s">
        <v>3233</v>
      </c>
      <c r="D588" s="371" t="s">
        <v>3716</v>
      </c>
      <c r="E588" s="371" t="s">
        <v>3725</v>
      </c>
      <c r="F588" s="376" t="s">
        <v>3224</v>
      </c>
      <c r="G588" s="376" t="s">
        <v>3225</v>
      </c>
      <c r="H588" s="373" t="s">
        <v>1829</v>
      </c>
      <c r="I588" s="374" t="s">
        <v>3726</v>
      </c>
      <c r="J588" s="421" t="s">
        <v>3231</v>
      </c>
      <c r="K588" s="422" t="s">
        <v>3235</v>
      </c>
      <c r="L588" s="329">
        <f>CONTINUA!BV588</f>
        <v>0</v>
      </c>
      <c r="M588" s="329">
        <f>CONTINUA!BW588</f>
        <v>0</v>
      </c>
      <c r="N588" s="895"/>
      <c r="O588" s="896" t="s">
        <v>4051</v>
      </c>
      <c r="P588" s="897" t="s">
        <v>206</v>
      </c>
      <c r="Q588" s="400"/>
      <c r="R588" s="401"/>
      <c r="S588" s="400"/>
      <c r="T588" s="401"/>
      <c r="U588" s="400"/>
      <c r="V588" s="401"/>
      <c r="W588" s="400"/>
      <c r="X588" s="401"/>
      <c r="Y588" s="400"/>
      <c r="Z588" s="401"/>
      <c r="AA588" s="400"/>
      <c r="AB588" s="401"/>
      <c r="AC588" s="400"/>
      <c r="AD588" s="401"/>
      <c r="AE588" s="400"/>
      <c r="AF588" s="401"/>
      <c r="AG588" s="400"/>
      <c r="AH588" s="401"/>
      <c r="AI588" s="400"/>
      <c r="AJ588" s="401"/>
      <c r="AK588" s="400"/>
      <c r="AL588" s="401"/>
      <c r="AM588" s="400"/>
      <c r="AN588" s="401"/>
      <c r="AO588" s="400"/>
      <c r="AP588" s="401"/>
      <c r="AQ588" s="400"/>
      <c r="AR588" s="401"/>
      <c r="AS588" s="400"/>
      <c r="AT588" s="401"/>
      <c r="AU588" s="400"/>
      <c r="AV588" s="401"/>
      <c r="AW588" s="400"/>
      <c r="AX588" s="401"/>
      <c r="AY588" s="400"/>
      <c r="AZ588" s="401"/>
      <c r="BA588" s="400"/>
      <c r="BB588" s="401"/>
      <c r="BC588" s="400"/>
      <c r="BD588" s="401"/>
      <c r="BE588" s="400"/>
      <c r="BF588" s="401"/>
      <c r="BG588" s="400"/>
      <c r="BH588" s="401"/>
      <c r="BI588" s="400"/>
      <c r="BJ588" s="401"/>
      <c r="BK588" s="400"/>
      <c r="BL588" s="401"/>
      <c r="BM588" s="400"/>
      <c r="BN588" s="401"/>
      <c r="BO588" s="400"/>
      <c r="BP588" s="401"/>
      <c r="BQ588" s="400"/>
      <c r="BR588" s="401"/>
      <c r="BS588" s="400"/>
      <c r="BT588" s="401"/>
      <c r="BU588" s="400"/>
      <c r="BV588" s="401"/>
      <c r="BW588" s="400"/>
      <c r="BX588" s="401"/>
      <c r="BY588" s="400"/>
      <c r="BZ588" s="401"/>
      <c r="CA588" s="400"/>
      <c r="CB588" s="401"/>
      <c r="CC588" s="400"/>
      <c r="CD588" s="401"/>
      <c r="CE588" s="400"/>
      <c r="CF588" s="401"/>
      <c r="CG588" s="400"/>
      <c r="CH588" s="401"/>
      <c r="CI588" s="400"/>
      <c r="CJ588" s="401"/>
      <c r="CK588" s="400"/>
      <c r="CL588" s="401"/>
      <c r="CM588" s="400"/>
      <c r="CN588" s="401"/>
      <c r="CO588" s="400"/>
      <c r="CP588" s="401"/>
      <c r="CQ588" s="400"/>
      <c r="CR588" s="401"/>
      <c r="CS588" s="400"/>
      <c r="CT588" s="401"/>
      <c r="CU588" s="400"/>
      <c r="CV588" s="401"/>
      <c r="CW588" s="400"/>
      <c r="CX588" s="401"/>
      <c r="CY588" s="400"/>
      <c r="CZ588" s="401"/>
      <c r="DA588" s="400"/>
      <c r="DB588" s="401"/>
      <c r="DC588" s="400"/>
      <c r="DD588" s="401"/>
      <c r="DE588" s="400"/>
      <c r="DF588" s="401"/>
      <c r="DG588" s="400"/>
      <c r="DH588" s="401"/>
      <c r="DI588" s="400"/>
      <c r="DJ588" s="401"/>
      <c r="DK588" s="400"/>
      <c r="DL588" s="401"/>
      <c r="DM588" s="400"/>
      <c r="DN588" s="401"/>
      <c r="DO588" s="400"/>
      <c r="DP588" s="401"/>
      <c r="DQ588" s="400"/>
      <c r="DR588" s="401"/>
      <c r="DS588" s="400"/>
      <c r="DT588" s="401"/>
      <c r="DU588" s="400"/>
      <c r="DV588" s="401"/>
      <c r="DW588" s="400"/>
      <c r="DX588" s="401"/>
      <c r="DY588" s="400"/>
      <c r="DZ588" s="401"/>
      <c r="EA588" s="400"/>
      <c r="EB588" s="401"/>
      <c r="EC588" s="400"/>
      <c r="ED588" s="401"/>
      <c r="EE588" s="400"/>
      <c r="EF588" s="401"/>
      <c r="EG588" s="400"/>
      <c r="EH588" s="401"/>
      <c r="EI588" s="400"/>
      <c r="EJ588" s="447"/>
      <c r="EK588" s="511"/>
      <c r="EL588" s="514"/>
      <c r="EM588" s="448"/>
      <c r="EN588" s="344"/>
      <c r="EO588" s="345"/>
      <c r="EP588" s="171">
        <f t="shared" si="670"/>
        <v>0</v>
      </c>
      <c r="EQ588" s="171">
        <f t="shared" si="671"/>
        <v>0</v>
      </c>
      <c r="ER588" s="171">
        <f t="shared" si="672"/>
        <v>0</v>
      </c>
      <c r="ES588" s="171">
        <f t="shared" si="673"/>
        <v>0</v>
      </c>
      <c r="ET588" s="171">
        <f t="shared" si="674"/>
        <v>0</v>
      </c>
      <c r="EU588" s="171">
        <f t="shared" si="675"/>
        <v>0</v>
      </c>
      <c r="EV588" s="172">
        <f t="shared" si="676"/>
        <v>0</v>
      </c>
      <c r="EW588" s="125"/>
      <c r="EX588" s="248">
        <f t="shared" si="669"/>
        <v>0</v>
      </c>
      <c r="EY588" s="174">
        <f>(L588*regular)+(M588*Cadeirantee)</f>
        <v>0</v>
      </c>
      <c r="EZ588" s="249">
        <f>SUMIF(FG588:GJ588,"&gt;0")</f>
        <v>0</v>
      </c>
      <c r="FA588" s="249">
        <f>SUMIF(FG588:GJ588,"&lt;0")+SUMIF(GN588:HP588,"&lt;0")</f>
        <v>0</v>
      </c>
      <c r="FB588" s="174">
        <v>0</v>
      </c>
      <c r="FC588" s="126">
        <f>N588*km*'VALORES TABELA'!$B$13</f>
        <v>0</v>
      </c>
      <c r="FD588" s="250">
        <f t="shared" si="677"/>
        <v>0</v>
      </c>
      <c r="FE588" s="105"/>
      <c r="FF588" s="108"/>
      <c r="FG588" s="108"/>
      <c r="FH588" s="108"/>
      <c r="FI588" s="108"/>
      <c r="FJ588" s="108"/>
      <c r="FK588" s="108"/>
      <c r="FL588" s="108"/>
      <c r="FM588" s="108"/>
      <c r="FN588" s="108"/>
      <c r="FO588" s="108"/>
      <c r="FP588" s="108"/>
      <c r="FQ588" s="108"/>
      <c r="FR588" s="108"/>
      <c r="FS588" s="108"/>
      <c r="FT588" s="108"/>
      <c r="FU588" s="108"/>
      <c r="FV588" s="108"/>
      <c r="FW588" s="108"/>
      <c r="FX588" s="108"/>
      <c r="FY588" s="108"/>
      <c r="FZ588" s="108"/>
      <c r="GA588" s="108"/>
      <c r="GB588" s="108"/>
      <c r="GC588" s="108"/>
      <c r="GD588" s="108"/>
      <c r="GE588" s="108"/>
      <c r="GF588" s="108"/>
      <c r="GG588" s="108"/>
      <c r="GH588" s="108"/>
      <c r="GI588" s="108"/>
      <c r="GJ588" s="108"/>
      <c r="GK588" s="251"/>
      <c r="GL588" s="103">
        <f t="shared" si="678"/>
        <v>0</v>
      </c>
      <c r="GM588" s="124"/>
      <c r="GN588" s="104"/>
      <c r="GO588" s="104"/>
      <c r="GP588" s="104"/>
      <c r="GQ588" s="104"/>
      <c r="GR588" s="104"/>
      <c r="GS588" s="104"/>
      <c r="GT588" s="104"/>
      <c r="GU588" s="104"/>
      <c r="GV588" s="104"/>
      <c r="GW588" s="104"/>
      <c r="GX588" s="104"/>
      <c r="GY588" s="104"/>
      <c r="GZ588" s="104"/>
      <c r="HA588" s="104"/>
      <c r="HB588" s="104"/>
      <c r="HC588" s="104"/>
      <c r="HD588" s="104"/>
      <c r="HE588" s="104"/>
      <c r="HF588" s="104"/>
      <c r="HG588" s="104"/>
      <c r="HH588" s="104"/>
      <c r="HI588" s="104"/>
      <c r="HJ588" s="104"/>
      <c r="HK588" s="104"/>
      <c r="HL588" s="104"/>
      <c r="HM588" s="104"/>
      <c r="HN588" s="104"/>
      <c r="HO588" s="104"/>
      <c r="HP588" s="104"/>
      <c r="HQ588" s="64"/>
      <c r="HR588" s="64"/>
      <c r="HS588" s="64"/>
      <c r="HT588" s="64"/>
      <c r="HU588" s="64"/>
      <c r="HV588" s="64"/>
      <c r="HW588" s="105"/>
      <c r="HX588" s="64"/>
      <c r="HY588" s="280">
        <f t="shared" si="679"/>
        <v>0</v>
      </c>
      <c r="HZ588" s="280">
        <f t="shared" si="680"/>
        <v>0</v>
      </c>
      <c r="IA588" s="280">
        <f t="shared" si="681"/>
        <v>0</v>
      </c>
      <c r="IB588" s="64"/>
      <c r="IC588" s="64"/>
    </row>
    <row r="589" spans="1:237" s="106" customFormat="1" ht="22.5" customHeight="1" x14ac:dyDescent="0.25">
      <c r="A589" s="368" t="s">
        <v>3723</v>
      </c>
      <c r="B589" s="369" t="s">
        <v>3724</v>
      </c>
      <c r="C589" s="375" t="s">
        <v>3233</v>
      </c>
      <c r="D589" s="371" t="s">
        <v>3716</v>
      </c>
      <c r="E589" s="371" t="s">
        <v>3725</v>
      </c>
      <c r="F589" s="376" t="s">
        <v>3224</v>
      </c>
      <c r="G589" s="376" t="s">
        <v>3225</v>
      </c>
      <c r="H589" s="373" t="s">
        <v>1829</v>
      </c>
      <c r="I589" s="374" t="s">
        <v>3726</v>
      </c>
      <c r="J589" s="421" t="s">
        <v>3231</v>
      </c>
      <c r="K589" s="423" t="s">
        <v>3236</v>
      </c>
      <c r="L589" s="329">
        <f>CONTINUA!BV589</f>
        <v>0</v>
      </c>
      <c r="M589" s="329">
        <f>CONTINUA!BW589</f>
        <v>0</v>
      </c>
      <c r="N589" s="895"/>
      <c r="O589" s="896" t="s">
        <v>4051</v>
      </c>
      <c r="P589" s="897" t="s">
        <v>206</v>
      </c>
      <c r="Q589" s="400"/>
      <c r="R589" s="401"/>
      <c r="S589" s="400"/>
      <c r="T589" s="401"/>
      <c r="U589" s="400"/>
      <c r="V589" s="401"/>
      <c r="W589" s="400"/>
      <c r="X589" s="401"/>
      <c r="Y589" s="400"/>
      <c r="Z589" s="401"/>
      <c r="AA589" s="400"/>
      <c r="AB589" s="401"/>
      <c r="AC589" s="400"/>
      <c r="AD589" s="401"/>
      <c r="AE589" s="400"/>
      <c r="AF589" s="401"/>
      <c r="AG589" s="400"/>
      <c r="AH589" s="401"/>
      <c r="AI589" s="400"/>
      <c r="AJ589" s="401"/>
      <c r="AK589" s="400"/>
      <c r="AL589" s="401"/>
      <c r="AM589" s="400"/>
      <c r="AN589" s="401"/>
      <c r="AO589" s="400"/>
      <c r="AP589" s="401"/>
      <c r="AQ589" s="400"/>
      <c r="AR589" s="401"/>
      <c r="AS589" s="400"/>
      <c r="AT589" s="401"/>
      <c r="AU589" s="400"/>
      <c r="AV589" s="401"/>
      <c r="AW589" s="400"/>
      <c r="AX589" s="401"/>
      <c r="AY589" s="400"/>
      <c r="AZ589" s="401"/>
      <c r="BA589" s="400"/>
      <c r="BB589" s="401"/>
      <c r="BC589" s="400"/>
      <c r="BD589" s="401"/>
      <c r="BE589" s="400"/>
      <c r="BF589" s="401"/>
      <c r="BG589" s="400"/>
      <c r="BH589" s="401"/>
      <c r="BI589" s="400"/>
      <c r="BJ589" s="401"/>
      <c r="BK589" s="400"/>
      <c r="BL589" s="401"/>
      <c r="BM589" s="400"/>
      <c r="BN589" s="401"/>
      <c r="BO589" s="400"/>
      <c r="BP589" s="401"/>
      <c r="BQ589" s="400"/>
      <c r="BR589" s="401"/>
      <c r="BS589" s="400"/>
      <c r="BT589" s="401"/>
      <c r="BU589" s="400"/>
      <c r="BV589" s="401"/>
      <c r="BW589" s="400"/>
      <c r="BX589" s="401"/>
      <c r="BY589" s="400"/>
      <c r="BZ589" s="401"/>
      <c r="CA589" s="400"/>
      <c r="CB589" s="401"/>
      <c r="CC589" s="400"/>
      <c r="CD589" s="401"/>
      <c r="CE589" s="400"/>
      <c r="CF589" s="401"/>
      <c r="CG589" s="400"/>
      <c r="CH589" s="401"/>
      <c r="CI589" s="400"/>
      <c r="CJ589" s="401"/>
      <c r="CK589" s="400"/>
      <c r="CL589" s="401"/>
      <c r="CM589" s="400"/>
      <c r="CN589" s="401"/>
      <c r="CO589" s="400"/>
      <c r="CP589" s="401"/>
      <c r="CQ589" s="400"/>
      <c r="CR589" s="401"/>
      <c r="CS589" s="400"/>
      <c r="CT589" s="401"/>
      <c r="CU589" s="400"/>
      <c r="CV589" s="401"/>
      <c r="CW589" s="400"/>
      <c r="CX589" s="401"/>
      <c r="CY589" s="400"/>
      <c r="CZ589" s="401"/>
      <c r="DA589" s="400"/>
      <c r="DB589" s="401"/>
      <c r="DC589" s="400"/>
      <c r="DD589" s="401"/>
      <c r="DE589" s="400"/>
      <c r="DF589" s="401"/>
      <c r="DG589" s="400"/>
      <c r="DH589" s="401"/>
      <c r="DI589" s="400"/>
      <c r="DJ589" s="401"/>
      <c r="DK589" s="400"/>
      <c r="DL589" s="401"/>
      <c r="DM589" s="400"/>
      <c r="DN589" s="401"/>
      <c r="DO589" s="400"/>
      <c r="DP589" s="401"/>
      <c r="DQ589" s="400"/>
      <c r="DR589" s="401"/>
      <c r="DS589" s="400"/>
      <c r="DT589" s="401"/>
      <c r="DU589" s="400"/>
      <c r="DV589" s="401"/>
      <c r="DW589" s="400"/>
      <c r="DX589" s="401"/>
      <c r="DY589" s="400"/>
      <c r="DZ589" s="401"/>
      <c r="EA589" s="400"/>
      <c r="EB589" s="401"/>
      <c r="EC589" s="400"/>
      <c r="ED589" s="401"/>
      <c r="EE589" s="400"/>
      <c r="EF589" s="401"/>
      <c r="EG589" s="400"/>
      <c r="EH589" s="401"/>
      <c r="EI589" s="400"/>
      <c r="EJ589" s="447"/>
      <c r="EK589" s="511"/>
      <c r="EL589" s="514"/>
      <c r="EM589" s="448"/>
      <c r="EN589" s="344"/>
      <c r="EO589" s="345"/>
      <c r="EP589" s="171">
        <f t="shared" si="670"/>
        <v>0</v>
      </c>
      <c r="EQ589" s="171">
        <f t="shared" si="671"/>
        <v>0</v>
      </c>
      <c r="ER589" s="171">
        <f t="shared" si="672"/>
        <v>0</v>
      </c>
      <c r="ES589" s="171">
        <f t="shared" si="673"/>
        <v>0</v>
      </c>
      <c r="ET589" s="171">
        <f t="shared" si="674"/>
        <v>0</v>
      </c>
      <c r="EU589" s="171">
        <f t="shared" si="675"/>
        <v>0</v>
      </c>
      <c r="EV589" s="172">
        <f t="shared" si="676"/>
        <v>0</v>
      </c>
      <c r="EW589" s="127"/>
      <c r="EX589" s="248">
        <f t="shared" si="669"/>
        <v>0</v>
      </c>
      <c r="EY589" s="174">
        <f>(L589*regular)+(M589*Cadeirantee)</f>
        <v>0</v>
      </c>
      <c r="EZ589" s="249">
        <f>SUMIF(FG589:GJ589,"&gt;0")</f>
        <v>0</v>
      </c>
      <c r="FA589" s="249">
        <f>SUMIF(FG589:GJ589,"&lt;0")+SUMIF(GN589:HP589,"&lt;0")</f>
        <v>0</v>
      </c>
      <c r="FB589" s="174">
        <v>0</v>
      </c>
      <c r="FC589" s="126">
        <f>N589*km*'VALORES TABELA'!$B$13</f>
        <v>0</v>
      </c>
      <c r="FD589" s="250">
        <f t="shared" si="677"/>
        <v>0</v>
      </c>
      <c r="FE589" s="105"/>
      <c r="FF589" s="118"/>
      <c r="FG589" s="118"/>
      <c r="FH589" s="118"/>
      <c r="FI589" s="118"/>
      <c r="FJ589" s="118"/>
      <c r="FK589" s="118"/>
      <c r="FL589" s="118"/>
      <c r="FM589" s="118"/>
      <c r="FN589" s="118"/>
      <c r="FO589" s="118"/>
      <c r="FP589" s="118"/>
      <c r="FQ589" s="118"/>
      <c r="FR589" s="118"/>
      <c r="FS589" s="118"/>
      <c r="FT589" s="118"/>
      <c r="FU589" s="118"/>
      <c r="FV589" s="118"/>
      <c r="FW589" s="118"/>
      <c r="FX589" s="118"/>
      <c r="FY589" s="118"/>
      <c r="FZ589" s="118"/>
      <c r="GA589" s="118"/>
      <c r="GB589" s="118"/>
      <c r="GC589" s="118"/>
      <c r="GD589" s="118"/>
      <c r="GE589" s="118"/>
      <c r="GF589" s="118"/>
      <c r="GG589" s="118"/>
      <c r="GH589" s="118"/>
      <c r="GI589" s="118"/>
      <c r="GJ589" s="118"/>
      <c r="GK589" s="252"/>
      <c r="GL589" s="103">
        <f t="shared" si="678"/>
        <v>0</v>
      </c>
      <c r="GM589" s="124"/>
      <c r="GN589" s="104"/>
      <c r="GO589" s="104"/>
      <c r="GP589" s="104"/>
      <c r="GQ589" s="104"/>
      <c r="GR589" s="104"/>
      <c r="GS589" s="104"/>
      <c r="GT589" s="104"/>
      <c r="GU589" s="104"/>
      <c r="GV589" s="104"/>
      <c r="GW589" s="104"/>
      <c r="GX589" s="104"/>
      <c r="GY589" s="104"/>
      <c r="GZ589" s="104"/>
      <c r="HA589" s="104"/>
      <c r="HB589" s="104"/>
      <c r="HC589" s="104"/>
      <c r="HD589" s="104"/>
      <c r="HE589" s="104"/>
      <c r="HF589" s="104"/>
      <c r="HG589" s="104"/>
      <c r="HH589" s="104"/>
      <c r="HI589" s="104"/>
      <c r="HJ589" s="104"/>
      <c r="HK589" s="104"/>
      <c r="HL589" s="104"/>
      <c r="HM589" s="104"/>
      <c r="HN589" s="104"/>
      <c r="HO589" s="104"/>
      <c r="HP589" s="104"/>
      <c r="HQ589" s="64"/>
      <c r="HR589" s="65"/>
      <c r="HS589" s="65"/>
      <c r="HT589" s="65"/>
      <c r="HU589" s="65"/>
      <c r="HV589" s="65"/>
      <c r="HW589" s="105"/>
      <c r="HX589" s="65"/>
      <c r="HY589" s="280">
        <f t="shared" si="679"/>
        <v>0</v>
      </c>
      <c r="HZ589" s="280">
        <f t="shared" si="680"/>
        <v>0</v>
      </c>
      <c r="IA589" s="280">
        <f t="shared" si="681"/>
        <v>0</v>
      </c>
      <c r="IB589" s="65"/>
      <c r="IC589" s="65"/>
    </row>
    <row r="590" spans="1:237" s="106" customFormat="1" ht="22.5" customHeight="1" thickBot="1" x14ac:dyDescent="0.3">
      <c r="A590" s="377" t="s">
        <v>3723</v>
      </c>
      <c r="B590" s="378" t="s">
        <v>3724</v>
      </c>
      <c r="C590" s="379" t="s">
        <v>3233</v>
      </c>
      <c r="D590" s="380" t="s">
        <v>3716</v>
      </c>
      <c r="E590" s="380" t="s">
        <v>3725</v>
      </c>
      <c r="F590" s="381" t="s">
        <v>3224</v>
      </c>
      <c r="G590" s="381" t="s">
        <v>3225</v>
      </c>
      <c r="H590" s="382" t="s">
        <v>1829</v>
      </c>
      <c r="I590" s="383" t="s">
        <v>3726</v>
      </c>
      <c r="J590" s="421" t="s">
        <v>3231</v>
      </c>
      <c r="K590" s="424" t="s">
        <v>60</v>
      </c>
      <c r="L590" s="329">
        <f>CONTINUA!BV590</f>
        <v>0</v>
      </c>
      <c r="M590" s="329">
        <f>CONTINUA!BW590</f>
        <v>0</v>
      </c>
      <c r="N590" s="895"/>
      <c r="O590" s="896" t="s">
        <v>4051</v>
      </c>
      <c r="P590" s="897" t="s">
        <v>206</v>
      </c>
      <c r="Q590" s="400"/>
      <c r="R590" s="401"/>
      <c r="S590" s="400"/>
      <c r="T590" s="401"/>
      <c r="U590" s="400"/>
      <c r="V590" s="401"/>
      <c r="W590" s="400"/>
      <c r="X590" s="401"/>
      <c r="Y590" s="400"/>
      <c r="Z590" s="401"/>
      <c r="AA590" s="400"/>
      <c r="AB590" s="401"/>
      <c r="AC590" s="400"/>
      <c r="AD590" s="401"/>
      <c r="AE590" s="400"/>
      <c r="AF590" s="401"/>
      <c r="AG590" s="400"/>
      <c r="AH590" s="401"/>
      <c r="AI590" s="400"/>
      <c r="AJ590" s="401"/>
      <c r="AK590" s="400"/>
      <c r="AL590" s="401"/>
      <c r="AM590" s="400"/>
      <c r="AN590" s="401"/>
      <c r="AO590" s="400"/>
      <c r="AP590" s="401"/>
      <c r="AQ590" s="400"/>
      <c r="AR590" s="401"/>
      <c r="AS590" s="400"/>
      <c r="AT590" s="401"/>
      <c r="AU590" s="400"/>
      <c r="AV590" s="401"/>
      <c r="AW590" s="400"/>
      <c r="AX590" s="401"/>
      <c r="AY590" s="400"/>
      <c r="AZ590" s="401"/>
      <c r="BA590" s="400"/>
      <c r="BB590" s="401"/>
      <c r="BC590" s="400"/>
      <c r="BD590" s="401"/>
      <c r="BE590" s="400"/>
      <c r="BF590" s="401"/>
      <c r="BG590" s="400"/>
      <c r="BH590" s="401"/>
      <c r="BI590" s="400"/>
      <c r="BJ590" s="401"/>
      <c r="BK590" s="400"/>
      <c r="BL590" s="401"/>
      <c r="BM590" s="400"/>
      <c r="BN590" s="401"/>
      <c r="BO590" s="400"/>
      <c r="BP590" s="401"/>
      <c r="BQ590" s="400"/>
      <c r="BR590" s="401"/>
      <c r="BS590" s="400"/>
      <c r="BT590" s="401"/>
      <c r="BU590" s="400"/>
      <c r="BV590" s="401"/>
      <c r="BW590" s="400"/>
      <c r="BX590" s="401"/>
      <c r="BY590" s="400"/>
      <c r="BZ590" s="401"/>
      <c r="CA590" s="400"/>
      <c r="CB590" s="401"/>
      <c r="CC590" s="400"/>
      <c r="CD590" s="401"/>
      <c r="CE590" s="400"/>
      <c r="CF590" s="401"/>
      <c r="CG590" s="400"/>
      <c r="CH590" s="401"/>
      <c r="CI590" s="400"/>
      <c r="CJ590" s="401"/>
      <c r="CK590" s="400"/>
      <c r="CL590" s="401"/>
      <c r="CM590" s="400"/>
      <c r="CN590" s="401"/>
      <c r="CO590" s="400"/>
      <c r="CP590" s="401"/>
      <c r="CQ590" s="400"/>
      <c r="CR590" s="401"/>
      <c r="CS590" s="400"/>
      <c r="CT590" s="401"/>
      <c r="CU590" s="400"/>
      <c r="CV590" s="401"/>
      <c r="CW590" s="400"/>
      <c r="CX590" s="401"/>
      <c r="CY590" s="400"/>
      <c r="CZ590" s="401"/>
      <c r="DA590" s="400"/>
      <c r="DB590" s="401"/>
      <c r="DC590" s="400"/>
      <c r="DD590" s="401"/>
      <c r="DE590" s="400"/>
      <c r="DF590" s="401"/>
      <c r="DG590" s="400"/>
      <c r="DH590" s="401"/>
      <c r="DI590" s="400"/>
      <c r="DJ590" s="401"/>
      <c r="DK590" s="400"/>
      <c r="DL590" s="401"/>
      <c r="DM590" s="400"/>
      <c r="DN590" s="401"/>
      <c r="DO590" s="400"/>
      <c r="DP590" s="401"/>
      <c r="DQ590" s="400"/>
      <c r="DR590" s="401"/>
      <c r="DS590" s="400"/>
      <c r="DT590" s="401"/>
      <c r="DU590" s="400"/>
      <c r="DV590" s="401"/>
      <c r="DW590" s="400"/>
      <c r="DX590" s="401"/>
      <c r="DY590" s="400"/>
      <c r="DZ590" s="401"/>
      <c r="EA590" s="400"/>
      <c r="EB590" s="401"/>
      <c r="EC590" s="400"/>
      <c r="ED590" s="401"/>
      <c r="EE590" s="400"/>
      <c r="EF590" s="401"/>
      <c r="EG590" s="400"/>
      <c r="EH590" s="401"/>
      <c r="EI590" s="400"/>
      <c r="EJ590" s="447"/>
      <c r="EK590" s="512"/>
      <c r="EL590" s="515"/>
      <c r="EM590" s="450"/>
      <c r="EN590" s="348"/>
      <c r="EO590" s="348"/>
      <c r="EP590" s="179">
        <f t="shared" si="670"/>
        <v>0</v>
      </c>
      <c r="EQ590" s="179">
        <f t="shared" si="671"/>
        <v>0</v>
      </c>
      <c r="ER590" s="179">
        <f t="shared" si="672"/>
        <v>0</v>
      </c>
      <c r="ES590" s="179">
        <f t="shared" si="673"/>
        <v>0</v>
      </c>
      <c r="ET590" s="179">
        <f t="shared" si="674"/>
        <v>0</v>
      </c>
      <c r="EU590" s="179">
        <f t="shared" si="675"/>
        <v>0</v>
      </c>
      <c r="EV590" s="172">
        <f t="shared" si="676"/>
        <v>0</v>
      </c>
      <c r="EW590" s="253"/>
      <c r="EX590" s="254">
        <v>0</v>
      </c>
      <c r="EY590" s="180">
        <v>0</v>
      </c>
      <c r="EZ590" s="255">
        <v>0</v>
      </c>
      <c r="FA590" s="255">
        <v>0</v>
      </c>
      <c r="FB590" s="180">
        <f>SUM(FF590:GI590)/2</f>
        <v>0</v>
      </c>
      <c r="FC590" s="256">
        <f>N590*km*'VALORES TABELA'!$B$13</f>
        <v>0</v>
      </c>
      <c r="FD590" s="250">
        <f t="shared" si="677"/>
        <v>0</v>
      </c>
      <c r="FE590" s="257"/>
      <c r="FF590" s="181">
        <f>((Q590+S590)*Percapita)+((R590+T590)*Cadeirante)</f>
        <v>0</v>
      </c>
      <c r="FG590" s="181">
        <f>((U590+W590)*Percapita/30*FG$4)+((V590+X590)*Cadeirante/30*FG$4)</f>
        <v>0</v>
      </c>
      <c r="FH590" s="181">
        <f>((Y590+AA590)*Percapita/30*FH$4)+((Z590+AB590)*Cadeirante/30*FH$4)</f>
        <v>0</v>
      </c>
      <c r="FI590" s="181">
        <f>((AC590+AE590)*Percapita/30*FI$4)+((AD590+AF590)*Cadeirante/30*FI$4)</f>
        <v>0</v>
      </c>
      <c r="FJ590" s="181">
        <f>((AG590+AI590)*Percapita/30*FJ$4)+((AH590+AJ590)*Cadeirante/30*FJ$4)</f>
        <v>0</v>
      </c>
      <c r="FK590" s="181">
        <f>((AK590+AM590)*Percapita/30*FK$4)+((AL590+AN590)*Cadeirante/30*FK$4)</f>
        <v>0</v>
      </c>
      <c r="FL590" s="181">
        <f>((AO590+AQ590)*Percapita/30*FL$4)+((AP590+AR590)*Cadeirante/30*FL$4)</f>
        <v>0</v>
      </c>
      <c r="FM590" s="181">
        <f>((AS590+AU590)*Percapita/30*FM$4)+((AT590+AV590)*Cadeirante/30*FM$4)</f>
        <v>0</v>
      </c>
      <c r="FN590" s="181">
        <f>((AW590+AY590)*Percapita/30*FN$4)+((AX590+AZ590)*Cadeirante/30*FN$4)</f>
        <v>0</v>
      </c>
      <c r="FO590" s="181">
        <f>((BA590+BC590)*Percapita/30*FO$4)+((BB590+BD590)*Cadeirante/30*FO$4)</f>
        <v>0</v>
      </c>
      <c r="FP590" s="181">
        <f>((BE590+BG590)*Percapita/30*FP$4)+((BF590+BH590)*Cadeirante/30*FP$4)</f>
        <v>0</v>
      </c>
      <c r="FQ590" s="181">
        <f>((BI590+BK590)*Percapita/30*FQ$4)+((BJ590+BL590)*Cadeirante/30*FQ$4)</f>
        <v>0</v>
      </c>
      <c r="FR590" s="181">
        <f>((BM590+BO590)*Percapita/30*FR$4)+((BN590+BP590)*Cadeirante/30*FR$4)</f>
        <v>0</v>
      </c>
      <c r="FS590" s="181">
        <f>((BQ590+BS590)*Percapita/30*FS$4)+((BR590+BT590)*Cadeirante/30*FS$4)</f>
        <v>0</v>
      </c>
      <c r="FT590" s="181">
        <f>((BU590+BW590)*Percapita/30*FT$4)+((BV590+BX590)*Cadeirante/30*FT$4)</f>
        <v>0</v>
      </c>
      <c r="FU590" s="181">
        <f>((BY590+CA590)*Percapita/30*FU$4)+((BZ590+CB590)*Cadeirante/30*FU$4)</f>
        <v>0</v>
      </c>
      <c r="FV590" s="181">
        <f>((CC590+CE590)*Percapita/30*FV$4)+((CD590+CF590)*Cadeirante/30*FV$4)</f>
        <v>0</v>
      </c>
      <c r="FW590" s="181">
        <f>((CG590+CI590)*Percapita/30*FW$4)+((CI590+CK590)*Cadeirante/30*FW$4)</f>
        <v>0</v>
      </c>
      <c r="FX590" s="181">
        <f>((CK590+CM590)*Percapita/30*FX$4)+((CL590+CN590)*Cadeirante/30*FX$4)</f>
        <v>0</v>
      </c>
      <c r="FY590" s="181">
        <f>((CO590+CQ590)*Percapita/30*FY$4)+((CP590+CR590)*Cadeirante/30*FY$4)</f>
        <v>0</v>
      </c>
      <c r="FZ590" s="181">
        <f>((CS590+CU590)*Percapita/30*FZ$4)+((CT590+CV590)*Cadeirante/30*FZ$4)</f>
        <v>0</v>
      </c>
      <c r="GA590" s="181">
        <f>((CW590+CY590)*Percapita/30*GA$4)+((CX590+CZ590)*Cadeirante/30*GA$4)</f>
        <v>0</v>
      </c>
      <c r="GB590" s="181">
        <f>((DA590+DC590)*Percapita/30*GB$4)+((DB590+DD590)*Cadeirante/30*GB$4)</f>
        <v>0</v>
      </c>
      <c r="GC590" s="181">
        <f>((DE590+DG590)*Percapita/30*GC$4)+((DF590+DH590)*Cadeirante/30*GC$4)</f>
        <v>0</v>
      </c>
      <c r="GD590" s="181">
        <f>((DI590+DK590)*Percapita/30*GD$4)+((DJ590+DL590)*Cadeirante/30*GD$4)</f>
        <v>0</v>
      </c>
      <c r="GE590" s="181">
        <f>((DM590+DO590)*Percapita/30*GE$4)+((DN590+DP590)*Cadeirante/30*GE$4)</f>
        <v>0</v>
      </c>
      <c r="GF590" s="181">
        <f>((DQ590+DS590)*Percapita/30*GF$4)+((DR590+DT590)*Cadeirante/30*GF$4)</f>
        <v>0</v>
      </c>
      <c r="GG590" s="181">
        <f>((DU590+DW590)*Percapita/30*GG$4)+((DV590+DX590)*Cadeirante/30*GG$4)</f>
        <v>0</v>
      </c>
      <c r="GH590" s="181">
        <f>((DY590+EA590)*Percapita/30*GH$4)+((DZ590+EB590)*Cadeirante/30*GH$4)</f>
        <v>0</v>
      </c>
      <c r="GI590" s="181">
        <f>((EC590+EE590)*Percapita/30*GI$4)+((ED590+EF590)*Cadeirante/30*GI$4)</f>
        <v>0</v>
      </c>
      <c r="GJ590" s="181">
        <f>((EG590+EI590)*Percapita)+((EH590+EJ590)*Cadeirante)</f>
        <v>0</v>
      </c>
      <c r="GK590" s="258"/>
      <c r="GL590" s="103">
        <f t="shared" si="678"/>
        <v>0</v>
      </c>
      <c r="GM590" s="124"/>
      <c r="GN590" s="182"/>
      <c r="GO590" s="182"/>
      <c r="GP590" s="182"/>
      <c r="GQ590" s="182"/>
      <c r="GR590" s="182"/>
      <c r="GS590" s="182"/>
      <c r="GT590" s="182"/>
      <c r="GU590" s="182"/>
      <c r="GV590" s="182"/>
      <c r="GW590" s="182"/>
      <c r="GX590" s="182"/>
      <c r="GY590" s="182"/>
      <c r="GZ590" s="182"/>
      <c r="HA590" s="182"/>
      <c r="HB590" s="182"/>
      <c r="HC590" s="182"/>
      <c r="HD590" s="182"/>
      <c r="HE590" s="182"/>
      <c r="HF590" s="182"/>
      <c r="HG590" s="182"/>
      <c r="HH590" s="182"/>
      <c r="HI590" s="182"/>
      <c r="HJ590" s="182"/>
      <c r="HK590" s="182"/>
      <c r="HL590" s="182"/>
      <c r="HM590" s="182"/>
      <c r="HN590" s="182"/>
      <c r="HO590" s="182"/>
      <c r="HP590" s="259"/>
      <c r="HQ590" s="64"/>
      <c r="HW590" s="257"/>
      <c r="HY590" s="280">
        <f t="shared" si="679"/>
        <v>0</v>
      </c>
      <c r="HZ590" s="280">
        <f t="shared" si="680"/>
        <v>0</v>
      </c>
      <c r="IA590" s="280">
        <f t="shared" si="681"/>
        <v>0</v>
      </c>
    </row>
    <row r="591" spans="1:237" s="106" customFormat="1" ht="22.5" customHeight="1" x14ac:dyDescent="0.25">
      <c r="A591" t="s">
        <v>3727</v>
      </c>
      <c r="B591" s="522" t="s">
        <v>3728</v>
      </c>
      <c r="C591" s="523">
        <v>1</v>
      </c>
      <c r="D591" s="524" t="s">
        <v>3729</v>
      </c>
      <c r="E591" s="524" t="s">
        <v>3730</v>
      </c>
      <c r="F591" s="525" t="s">
        <v>3224</v>
      </c>
      <c r="G591" s="525" t="s">
        <v>3225</v>
      </c>
      <c r="H591" s="350" t="s">
        <v>1833</v>
      </c>
      <c r="I591" s="351" t="s">
        <v>3731</v>
      </c>
      <c r="J591" s="409" t="s">
        <v>3231</v>
      </c>
      <c r="K591" s="410" t="s">
        <v>3232</v>
      </c>
      <c r="L591" s="329">
        <f>CONTINUA!BV591</f>
        <v>0</v>
      </c>
      <c r="M591" s="329">
        <f>CONTINUA!BW591</f>
        <v>0</v>
      </c>
      <c r="N591" s="895"/>
      <c r="O591" s="896" t="s">
        <v>4052</v>
      </c>
      <c r="P591" s="897" t="s">
        <v>206</v>
      </c>
      <c r="Q591" s="400">
        <v>8</v>
      </c>
      <c r="R591" s="401"/>
      <c r="S591" s="400"/>
      <c r="T591" s="401"/>
      <c r="U591" s="400"/>
      <c r="V591" s="401"/>
      <c r="W591" s="400"/>
      <c r="X591" s="401"/>
      <c r="Y591" s="400"/>
      <c r="Z591" s="401"/>
      <c r="AA591" s="400"/>
      <c r="AB591" s="401"/>
      <c r="AC591" s="400"/>
      <c r="AD591" s="401"/>
      <c r="AE591" s="400"/>
      <c r="AF591" s="401"/>
      <c r="AG591" s="400"/>
      <c r="AH591" s="401"/>
      <c r="AI591" s="400"/>
      <c r="AJ591" s="401"/>
      <c r="AK591" s="400"/>
      <c r="AL591" s="401"/>
      <c r="AM591" s="400"/>
      <c r="AN591" s="401"/>
      <c r="AO591" s="400"/>
      <c r="AP591" s="401"/>
      <c r="AQ591" s="400"/>
      <c r="AR591" s="401"/>
      <c r="AS591" s="400"/>
      <c r="AT591" s="401"/>
      <c r="AU591" s="400"/>
      <c r="AV591" s="401"/>
      <c r="AW591" s="400"/>
      <c r="AX591" s="401"/>
      <c r="AY591" s="400"/>
      <c r="AZ591" s="401"/>
      <c r="BA591" s="400"/>
      <c r="BB591" s="401"/>
      <c r="BC591" s="400"/>
      <c r="BD591" s="401"/>
      <c r="BE591" s="400"/>
      <c r="BF591" s="401"/>
      <c r="BG591" s="400"/>
      <c r="BH591" s="401"/>
      <c r="BI591" s="400"/>
      <c r="BJ591" s="401"/>
      <c r="BK591" s="400"/>
      <c r="BL591" s="401"/>
      <c r="BM591" s="400"/>
      <c r="BN591" s="401"/>
      <c r="BO591" s="400"/>
      <c r="BP591" s="401"/>
      <c r="BQ591" s="400"/>
      <c r="BR591" s="401"/>
      <c r="BS591" s="400"/>
      <c r="BT591" s="401"/>
      <c r="BU591" s="400"/>
      <c r="BV591" s="401"/>
      <c r="BW591" s="400"/>
      <c r="BX591" s="401"/>
      <c r="BY591" s="400"/>
      <c r="BZ591" s="401"/>
      <c r="CA591" s="400"/>
      <c r="CB591" s="401"/>
      <c r="CC591" s="400"/>
      <c r="CD591" s="401"/>
      <c r="CE591" s="400"/>
      <c r="CF591" s="401"/>
      <c r="CG591" s="400"/>
      <c r="CH591" s="401"/>
      <c r="CI591" s="400"/>
      <c r="CJ591" s="401"/>
      <c r="CK591" s="400"/>
      <c r="CL591" s="401"/>
      <c r="CM591" s="400"/>
      <c r="CN591" s="401"/>
      <c r="CO591" s="400"/>
      <c r="CP591" s="401"/>
      <c r="CQ591" s="400"/>
      <c r="CR591" s="401"/>
      <c r="CS591" s="400"/>
      <c r="CT591" s="401"/>
      <c r="CU591" s="400"/>
      <c r="CV591" s="401"/>
      <c r="CW591" s="400"/>
      <c r="CX591" s="401"/>
      <c r="CY591" s="400"/>
      <c r="CZ591" s="401"/>
      <c r="DA591" s="400"/>
      <c r="DB591" s="401"/>
      <c r="DC591" s="400"/>
      <c r="DD591" s="401"/>
      <c r="DE591" s="400"/>
      <c r="DF591" s="401"/>
      <c r="DG591" s="400"/>
      <c r="DH591" s="401"/>
      <c r="DI591" s="400"/>
      <c r="DJ591" s="401"/>
      <c r="DK591" s="400"/>
      <c r="DL591" s="401"/>
      <c r="DM591" s="400"/>
      <c r="DN591" s="401"/>
      <c r="DO591" s="400"/>
      <c r="DP591" s="401"/>
      <c r="DQ591" s="400"/>
      <c r="DR591" s="401"/>
      <c r="DS591" s="400"/>
      <c r="DT591" s="401"/>
      <c r="DU591" s="400"/>
      <c r="DV591" s="401"/>
      <c r="DW591" s="400"/>
      <c r="DX591" s="401"/>
      <c r="DY591" s="400"/>
      <c r="DZ591" s="401"/>
      <c r="EA591" s="400"/>
      <c r="EB591" s="401"/>
      <c r="EC591" s="400"/>
      <c r="ED591" s="401"/>
      <c r="EE591" s="400"/>
      <c r="EF591" s="401"/>
      <c r="EG591" s="400"/>
      <c r="EH591" s="401"/>
      <c r="EI591" s="400"/>
      <c r="EJ591" s="447"/>
      <c r="EK591" s="510"/>
      <c r="EL591" s="513"/>
      <c r="EM591" s="520"/>
      <c r="EN591" s="520"/>
      <c r="EO591" s="520"/>
      <c r="EP591" s="171">
        <f t="shared" si="670"/>
        <v>8</v>
      </c>
      <c r="EQ591" s="171">
        <f t="shared" si="671"/>
        <v>0</v>
      </c>
      <c r="ER591" s="171">
        <f t="shared" si="672"/>
        <v>0</v>
      </c>
      <c r="ES591" s="171">
        <f t="shared" si="673"/>
        <v>0</v>
      </c>
      <c r="ET591" s="171">
        <f t="shared" si="674"/>
        <v>0</v>
      </c>
      <c r="EU591" s="171">
        <f t="shared" si="675"/>
        <v>0</v>
      </c>
      <c r="EV591" s="172">
        <f t="shared" si="676"/>
        <v>8</v>
      </c>
      <c r="EW591" s="367">
        <f>IF(C591=4,IF(MAX(Q591:EJ593)&gt;0,(Especiall/30*(IF(($G591-$F591)=($G$5-$F$5),30,IF(DAY($G591)=31,($G591-$F591),($G591-$F591)+1)))),0),0)</f>
        <v>0</v>
      </c>
      <c r="EX591" s="248">
        <f t="shared" ref="EX591:EX594" si="682">FF591</f>
        <v>14426.66</v>
      </c>
      <c r="EY591" s="174">
        <f>(L591*regular)+(M591*Cadeirantee)</f>
        <v>0</v>
      </c>
      <c r="EZ591" s="249">
        <f>SUMIF(FG591:GJ591,"&gt;0")</f>
        <v>0</v>
      </c>
      <c r="FA591" s="249">
        <f>SUMIF(FG591:GJ591,"&lt;0")+SUMIF(GN591:HP591,"&lt;0")</f>
        <v>0</v>
      </c>
      <c r="FB591" s="174">
        <v>0</v>
      </c>
      <c r="FC591" s="175">
        <f>N591*km*'VALORES TABELA'!$B$13</f>
        <v>0</v>
      </c>
      <c r="FD591" s="250">
        <f>GL591</f>
        <v>0</v>
      </c>
      <c r="FE591" s="176">
        <f>(EW591+EW592+EW593+EW594+EX591+EX592+EX593+EX594+EY591+EY592+EY593+EY594+EY595+EZ591+EZ592+EZ593+EZ594+FA591+FA592+FA593+FA594+FC591+FC592+FC593+FC594+HY591-HZ591-IA591+FD591+FD592+FD593+FD594+FB595)</f>
        <v>14696.58</v>
      </c>
      <c r="FF591" s="177">
        <f>IF(C591=4,SUM(Q591+Q592+Q593+S591+S592+S593)*Percapita/30*FF$4+(R591+R592+R593+T591+T592+T593)*Cadeirante/30*FF$4,IF(C591=3,IF(Q594+S594=10,Fixo/30*FF$4+(Q591+Q592+Q593+S591+S592+S593)*Percapita/30*FF$4+(R594+T594)*Cadeirante/30*FF$4,IF(Q594+S594&lt;=9,(Q594+S594)*Crechee/30*FF$4)+(R594+T594)*Cadeirante/30*FF$4+(Q591+Q592+Q593+S591+S592+S593)*Percapita/30*FF$4)+IF(Q594+S594&gt;=11,Fixo/30*FF$4+(Q594+S594-10)*Crechee/30*FF$4,0),IF(C591=2,IF(R591+R592+R593+R594+T591+T592+T593+T594=1,Cadeirante/30*FF$4,IF(R591+R592+R593+R594+T591+T592+T593+T594=2,Fixo/30*FF$4,IF(R591+R592+R593+R594+T591+T592+T593+T594&gt;2,Fixo/30*FF$4+(R591+R592+R593+R594+T591+T592+T593+T594-2)*Cadeirante/30*FF$4)))+(Q591+Q592+Q593+S591+S592+S593)*Percapita/30*FF$4+(Q594+S594)*Crechee/30*FF$4,IF(C591=1,IF(Q591+Q592+Q593+R591+R592+R593+S591+S592+S593+T591+T592+T593&lt;=15,(Q591+Q592+Q593+S591+S592+S593)*Percapita/30*FF$4,IF(Q591+Q592+Q593+R591+R592+R593+S591+S592+S593+T591+T592+T593&gt;=16,Fixo/30*FF$4+(Q591+Q592+Q593+R591+R592+R593+S591+S592+S593+T591+T592-16)*Percapita/30*FF$4))))))</f>
        <v>14426.66</v>
      </c>
      <c r="FG591" s="177">
        <f>IF(C591=4,SUM(U591+U592+U593+W591+W592+W593)*Percapita/30*FG$4+(V591+V592+V593+X591+X592+X593)*Cadeirante/30*FG$4,IF(C591=3,IF(U594+W594=10,Fixo/30*FG$4+(U591+U592+U593+W591+W592+W593)*Percapita/30*FG$4+(V594+X594)*Cadeirante/30*FG$4,IF(U594+W594&lt;=9,(U594+W594)*Crechee/30*FG$4)+(V594+X594)*Cadeirante/30*FG$4+(U591+U592+U593+W591+W592+W593)*Percapita/30*FG$4)+IF(U594+W594&gt;=11,Fixo/30*FG$4+(U594+W594-10)*Crechee/30*FG$4,0),IF(C591=2,IF(V591+V592+V593+V594+X591+X592+X593+X594=1,Cadeirante/30*FG$4,IF(V591+V592+V593+V594+X591+X592+X593+X594=2,Fixo/30*FG$4,IF(V591+V592+V593+V594+X591+X592+X593+X594&gt;2,Fixo/30*FG$4+(V591+V592+V593+V594+X591+X592+X593+X594-2)*Cadeirante/30*FG$4)))+(U591+U592+U593+W591+W592+W593)*Percapita/30*FG$4+(U594+W594)*Crechee/30*FG$4,IF(C591=1,IF(U591+U592+U593+V591+V592+V593+W591+W592+W593+X591+X592+X593&lt;=15,(U591+U592+U593+W591+W592+W593)*Percapita/30*FG$4,IF(U591+U592+U593+V591+V592+V593+W591+W592+W593+X591+X592+X593&gt;=16,Fixo/30*FG$4+(U591+U592+U593+V591+V592+V593+W591+W592+W593+X591+X592-16)*Percapita/30*FG$4))))))</f>
        <v>0</v>
      </c>
      <c r="FH591" s="177">
        <f>IF(C591=4,SUM(Y591+Y592+Y593+AA591+AA592+AA593)*Percapita/30*FH$4+(Z591+Z592+Z593+AB591+AB592+AB593)*Cadeirante/30*FH$4,IF(C591=3,IF(Y594+AA594=10,Fixo/30*FH$4+(Y591+Y592+Y593+AA591+AA592+AA593)*Percapita/30*FH$4+(Z594+AB594)*Cadeirante/30*FH$4,IF(Y594+AA594&lt;=9,(Y594+AA594)*Crechee/30*FH$4)+(Z594+AB594)*Cadeirante/30*FH$4+(Y591+Y592+Y593+AA591+AA592+AA593)*Percapita/30*FH$4)+IF(Y594+AA594&gt;=11,Fixo/30*FH$4+(Y594+AA594-10)*Crechee/30*FH$4,0),IF(C591=2,IF(Z591+Z592+Z593+Z594+AB591+AB592+AB593+AB594=1,Cadeirante/30*FH$4,IF(Z591+Z592+Z593+Z594+AB591+AB592+AB593+AB594=2,Fixo/30*FH$4,IF(Z591+Z592+Z593+Z594+AB591+AB592+AB593+AB594&gt;2,Fixo/30*FH$4+(Z591+Z592+Z593+Z594+AB591+AB592+AB593+AB594-2)*Cadeirante/30*FH$4)))+(Y591+Y592+Y593+AA591+AA592+AA593)*Percapita/30*FH$4+(Y594+AA594)*Crechee/30*FH$4,IF(C591=1,IF(Y591+Y592+Y593+Z591+Z592+Z593+AA591+AA592+AA593+AB591+AB592+AB593&lt;=15,(Y591+Y592+Y593+AA591+AA592+AA593)*Percapita/30*FH$4,IF(Y591+Y592+Y593+Z591+Z592+Z593+AA591+AA592+AA593+AB591+AB592+AB593&gt;=16,Fixo/30*FH$4+(Y591+Y592+Y593+Z591+Z592+Z593+AA591+AA592+AA593+AB591+AB592-16)*Percapita/30*FH$4))))))</f>
        <v>0</v>
      </c>
      <c r="FI591" s="177">
        <f>IF(C591=4,SUM(AC591+AC592+AC593+AE591+AE592+AE593)*Percapita/30*FI$4+(AD591+AD592+AD593+AF591+AF592+AF593)*Cadeirante/30*FI$4,IF(C591=3,IF(AC594+AE594=10,Fixo/30*FI$4+(AC591+AC592+AC593+AE591+AE592+AE593)*Percapita/30*FI$4+(AD594+AF594)*Cadeirante/30*FI$4,IF(AC594+AE594&lt;=9,(AC594+AE594)*Crechee/30*FI$4)+(AD594+AF594)*Cadeirante/30*FI$4+(AC591+AC592+AC593+AE591+AE592+AE593)*Percapita/30*FI$4)+IF(AC594+AE594&gt;=11,Fixo/30*FI$4+(AC594+AE594-10)*Crechee/30*FI$4,0),IF(C591=2,IF(AD591+AD592+AD593+AD594+AF591+AF592+AF593+AF594=1,Cadeirante/30*FI$4,IF(AD591+AD592+AD593+AD594+AF591+AF592+AF593+AF594=2,Fixo/30*FI$4,IF(AD591+AD592+AD593+AD594+AF591+AF592+AF593+AF594&gt;2,Fixo/30*FI$4+(AD591+AD592+AD593+AD594+AF591+AF592+AF593+AF594-2)*Cadeirante/30*FI$4)))+(AC591+AC592+AC593+AE591+AE592+AE593)*Percapita/30*FI$4+(AC594+AE594)*Crechee/30*FI$4,IF(C591=1,IF(AC591+AC592+AC593+AD591+AD592+AD593+AE591+AE592+AE593+AF591+AF592+AF593&lt;=15,(AC591+AC592+AC593+AE591+AE592+AE593)*Percapita/30*FI$4,IF(AC591+AC592+AC593+AD591+AD592+AD593+AE591+AE592+AE593+AF591+AF592+AF593&gt;=16,Fixo/30*FI$4+(AC591+AC592+AC593+AD591+AD592+AD593+AE591+AE592+AE593+AF591+AF592-16)*Percapita/30*FI$4))))))</f>
        <v>0</v>
      </c>
      <c r="FJ591" s="177">
        <f>IF(C591=4,SUM(AG591+AG592+AG593+AI591+AI592+AI593)*Percapita/30*FJ$4+(AH591+AH592+AH593+AJ591+AJ592+AJ593)*Cadeirante/30*FJ$4,IF(C591=3,IF(AG594+AI594=10,Fixo/30*FJ$4+(AG591+AG592+AG593+AI591+AI592+AI593)*Percapita/30*FJ$4+(AH594+AJ594)*Cadeirante/30*FJ$4,IF(AG594+AI594&lt;=9,(AG594+AI594)*Crechee/30*FJ$4)+(AH594+AJ594)*Cadeirante/30*FJ$4+(AG591+AG592+AG593+AI591+AI592+AI593)*Percapita/30*FJ$4)+IF(AG594+AI594&gt;=11,Fixo/30*FJ$4+(AG594+AI594-10)*Crechee/30*FJ$4,0),IF(C591=2,IF(AH591+AH592+AH593+AH594+AJ591+AJ592+AJ593+AJ594=1,Cadeirante/30*FJ$4,IF(AH591+AH592+AH593+AH594+AJ591+AJ592+AJ593+AJ594=2,Fixo/30*FJ$4,IF(AH591+AH592+AH593+AH594+AJ591+AJ592+AJ593+AJ594&gt;2,Fixo/30*FJ$4+(AH591+AH592+AH593+AH594+AJ591+AJ592+AJ593+AJ594-2)*Cadeirante/30*FJ$4)))+(AG591+AG592+AG593+AI591+AI592+AI593)*Percapita/30*FJ$4+(AG594+AI594)*Crechee/30*FJ$4,IF(C591=1,IF(AG591+AG592+AG593+AH591+AH592+AH593+AI591+AI592+AI593+AJ591+AJ592+AJ593&lt;=15,(AG591+AG592+AG593+AI591+AI592+AI593)*Percapita/30*FJ$4,IF(AG591+AG592+AG593+AH591+AH592+AH593+AI591+AI592+AI593+AJ591+AJ592+AJ593&gt;=16,Fixo/30*FJ$4+(AG591+AG592+AG593+AH591+AH592+AH593+AI591+AI592+AI593+AJ591+AJ592-16)*Percapita/30*FJ$4))))))</f>
        <v>0</v>
      </c>
      <c r="FK591" s="177">
        <f>IF(C591=4,SUM(AK591+AK592+AK593+AM591+AM592+AM593)*Percapita/30*FK$4+(AL591+AL592+AL593+AN591+AN592+AN593)*Cadeirante/30*FK$4,IF(C591=3,IF(AK594+AM594=10,Fixo/30*FK$4+(AK591+AK592+AK593+AM591+AM592+AM593)*Percapita/30*FK$4+(AL594+AN594)*Cadeirante/30*FK$4,IF(AK594+AM594&lt;=9,(AK594+AM594)*Crechee/30*FK$4)+(AL594+AN594)*Cadeirante/30*FK$4+(AK591+AK592+AK593+AM591+AM592+AM593)*Percapita/30*FK$4)+IF(AK594+AM594&gt;=11,Fixo/30*FK$4+(AK594+AM594-10)*Crechee/30*FK$4,0),IF(C591=2,IF(AL591+AL592+AL593+AL594+AN591+AN592+AN593+AN594=1,Cadeirante/30*FK$4,IF(AL591+AL592+AL593+AL594+AN591+AN592+AN593+AN594=2,Fixo/30*FK$4,IF(AL591+AL592+AL593+AL594+AN591+AN592+AN593+AN594&gt;2,Fixo/30*FK$4+(AL591+AL592+AL593+AL594+AN591+AN592+AN593+AN594-2)*Cadeirante/30*FK$4)))+(AK591+AK592+AK593+AM591+AM592+AM593)*Percapita/30*FK$4+(AK594+AM594)*Crechee/30*FK$4,IF(C591=1,IF(AK591+AK592+AK593+AL591+AL592+AL593+AM591+AM592+AM593+AN591+AN592+AN593&lt;=15,(AK591+AK592+AK593+AM591+AM592+AM593)*Percapita/30*FK$4,IF(AK591+AK592+AK593+AL591+AL592+AL593+AM591+AM592+AM593+AN591+AN592+AN593&gt;=16,Fixo/30*FK$4+(AK591+AK592+AK593+AL591+AL592+AL593+AM591+AM592+AM593+AN591+AN592-16)*Percapita/30*FK$4))))))</f>
        <v>0</v>
      </c>
      <c r="FL591" s="177">
        <f>IF(C591=4,SUM(AO591+AO592+AO593+AQ591+AQ592+AQ593)*Percapita/30*FL$4+(AP591+AP592+AP593+AR591+AR592+AR593)*Cadeirante/30*FL$4,IF(C591=3,IF(AO594+AQ594=10,Fixo/30*FL$4+(AO591+AO592+AO593+AQ591+AQ592+AQ593)*Percapita/30*FL$4+(AP594+AR594)*Cadeirante/30*FL$4,IF(AO594+AQ594&lt;=9,(AO594+AQ594)*Crechee/30*FL$4)+(AP594+AR594)*Cadeirante/30*FL$4+(AO591+AO592+AO593+AQ591+AQ592+AQ593)*Percapita/30*FL$4)+IF(AO594+AQ594&gt;=11,Fixo/30*FL$4+(AO594+AQ594-10)*Crechee/30*FL$4,0),IF(C591=2,IF(AP591+AP592+AP593+AP594+AR591+AR592+AR593+AR594=1,Cadeirante/30*FL$4,IF(AP591+AP592+AP593+AP594+AR591+AR592+AR593+AR594=2,Fixo/30*FL$4,IF(AP591+AP592+AP593+AP594+AR591+AR592+AR593+AR594&gt;2,Fixo/30*FL$4+(AP591+AP592+AP593+AP594+AR591+AR592+AR593+AR594-2)*Cadeirante/30*FL$4)))+(AO591+AO592+AO593+AQ591+AQ592+AQ593)*Percapita/30*FL$4+(AO594+AQ594)*Crechee/30*FL$4,IF(C591=1,IF(AO591+AO592+AO593+AP591+AP592+AP593+AQ591+AQ592+AQ593+AR591+AR592+AR593&lt;=15,(AO591+AO592+AO593+AQ591+AQ592+AQ593)*Percapita/30*FL$4,IF(AO591+AO592+AO593+AP591+AP592+AP593+AQ591+AQ592+AQ593+AR591+AR592+AR593&gt;=16,Fixo/30*FL$4+(AO591+AO592+AO593+AP591+AP592+AP593+AQ591+AQ592+AQ593+AR591+AR592-16)*Percapita/30*FL$4))))))</f>
        <v>0</v>
      </c>
      <c r="FM591" s="177">
        <f>IF(C591=4,SUM(AS591+AS592+AS593+AU591+AU592+AU593)*Percapita/30*FM$4+(AT591+AT592+AT593+AV591+AV592+AV593)*Cadeirante/30*FM$4,IF(C591=3,IF(AS594+AU594=10,Fixo/30*FM$4+(AS591+AS592+AS593+AU591+AU592+AU593)*Percapita/30*FM$4+(AT594+AV594)*Cadeirante/30*FM$4,IF(AS594+AU594&lt;=9,(AS594+AU594)*Crechee/30*FM$4)+(AT594+AV594)*Cadeirante/30*FM$4+(AS591+AS592+AS593+AU591+AU592+AU593)*Percapita/30*FM$4)+IF(AS594+AU594&gt;=11,Fixo/30*FM$4+(AS594+AU594-10)*Crechee/30*FM$4,0),IF(C591=2,IF(AT591+AT592+AT593+AT594+AV591+AV592+AV593+AV594=1,Cadeirante/30*FM$4,IF(AT591+AT592+AT593+AT594+AV591+AV592+AV593+AV594=2,Fixo/30*FM$4,IF(AT591+AT592+AT593+AT594+AV591+AV592+AV593+AV594&gt;2,Fixo/30*FM$4+(AT591+AT592+AT593+AT594+AV591+AV592+AV593+AV594-2)*Cadeirante/30*FM$4)))+(AS591+AS592+AS593+AU591+AU592+AU593)*Percapita/30*FM$4+(AS594+AU594)*Crechee/30*FM$4,IF(C591=1,IF(AS591+AS592+AS593+AT591+AT592+AT593+AU591+AU592+AU593+AV591+AV592+AV593&lt;=15,(AS591+AS592+AS593+AU591+AU592+AU593)*Percapita/30*FM$4,IF(AS591+AS592+AS593+AT591+AT592+AT593+AU591+AU592+AU593+AV591+AV592+AV593&gt;=16,Fixo/30*FM$4+(AS591+AS592+AS593+AT591+AT592+AT593+AU591+AU592+AU593+AV591+AV592-16)*Percapita/30*FM$4))))))</f>
        <v>0</v>
      </c>
      <c r="FN591" s="177">
        <f>IF(C591=4,SUM(AW591+AW592+AW593+AY591+AY592+AY593)*Percapita/30*FN$4+(AX591+AX592+AX593+AZ591+AZ592+AZ593)*Cadeirante/30*FN$4,IF(C591=3,IF(AW594+AY594=10,Fixo/30*FN$4+(AW591+AW592+AW593+AY591+AY592+AY593)*Percapita/30*FN$4+(AX594+AZ594)*Cadeirante/30*FN$4,IF(AW594+AY594&lt;=9,(AW594+AY594)*Crechee/30*FN$4)+(AX594+AZ594)*Cadeirante/30*FN$4+(AW591+AW592+AW593+AY591+AY592+AY593)*Percapita/30*FN$4)+IF(AW594+AY594&gt;=11,Fixo/30*FN$4+(AW594+AY594-10)*Crechee/30*FN$4,0),IF(C591=2,IF(AX591+AX592+AX593+AX594+AZ591+AZ592+AZ593+AZ594=1,Cadeirante/30*FN$4,IF(AX591+AX592+AX593+AX594+AZ591+AZ592+AZ593+AZ594=2,Fixo/30*FN$4,IF(AX591+AX592+AX593+AX594+AZ591+AZ592+AZ593+AZ594&gt;2,Fixo/30*FN$4+(AX591+AX592+AX593+AX594+AZ591+AZ592+AZ593+AZ594-2)*Cadeirante/30*FN$4)))+(AW591+AW592+AW593+AY591+AY592+AY593)*Percapita/30*FN$4+(AW594+AY594)*Crechee/30*FN$4,IF(C591=1,IF(AW591+AW592+AW593+AX591+AX592+AX593+AY591+AY592+AY593+AZ591+AZ592+AZ593&lt;=15,(AW591+AW592+AW593+AY591+AY592+AY593)*Percapita/30*FN$4,IF(AW591+AW592+AW593+AX591+AX592+AX593+AY591+AY592+AY593+AZ591+AZ592+AZ593&gt;=16,Fixo/30*FN$4+(AW591+AW592+AW593+AX591+AX592+AX593+AY591+AY592+AY593+AZ591+AZ592-16)*Percapita/30*FN$4))))))</f>
        <v>0</v>
      </c>
      <c r="FO591" s="177">
        <f>IF(C591=4,SUM(BA591+BA592+BA593+BC591+BC592+BC593)*Percapita/30*FO$4+(BB591+BB592+BB593+BD591+BD592+BD593)*Cadeirante/30*FO$4,IF(C591=3,IF(BA594+BC594=10,Fixo/30*FO$4+(BA591+BA592+BA593+BC591+BC592+BC593)*Percapita/30*FO$4+(BB594+BD594)*Cadeirante/30*FO$4,IF(BA594+BC594&lt;=9,(BA594+BC594)*Crechee/30*FO$4)+(BB594+BD594)*Cadeirante/30*FO$4+(BA591+BA592+BA593+BC591+BC592+BC593)*Percapita/30*FO$4)+IF(BA594+BC594&gt;=11,Fixo/30*FO$4+(BA594+BC594-10)*Crechee/30*FO$4,0),IF(C591=2,IF(BB591+BB592+BB593+BB594+BD591+BD592+BD593+BD594=1,Cadeirante/30*FO$4,IF(BB591+BB592+BB593+BB594+BD591+BD592+BD593+BD594=2,Fixo/30*FO$4,IF(BB591+BB592+BB593+BB594+BD591+BD592+BD593+BD594&gt;2,Fixo/30*FO$4+(BB591+BB592+BB593+BB594+BD591+BD592+BD593+BD594-2)*Cadeirante/30*FO$4)))+(BA591+BA592+BA593+BC591+BC592+BC593)*Percapita/30*FO$4+(BA594+BC594)*Crechee/30*FO$4,IF(C591=1,IF(BA591+BA592+BA593+BB591+BB592+BB593+BC591+BC592+BC593+BD591+BD592+BD593&lt;=15,(BA591+BA592+BA593+BC591+BC592+BC593)*Percapita/30*FO$4,IF(BA591+BA592+BA593+BB591+BB592+BB593+BC591+BC592+BC593+BD591+BD592+BD593&gt;=16,Fixo/30*FO$4+(BA591+BA592+BA593+BB591+BB592+BB593+BC591+BC592+BC593+BD591+BD592-16)*Percapita/30*FO$4))))))</f>
        <v>0</v>
      </c>
      <c r="FP591" s="177">
        <f>IF(C591=4,SUM(BE591+BE592+BE593+BG591+BG592+BG593)*Percapita/30*FP$4+(BF591+BF592+BF593+BH591+BH592+BH593)*Cadeirante/30*FP$4,IF(C591=3,IF(BE594+BG594=10,Fixo/30*FP$4+(BE591+BE592+BE593+BG591+BG592+BG593)*Percapita/30*FP$4+(BF594+BH594)*Cadeirante/30*FP$4,IF(BE594+BG594&lt;=9,(BE594+BG594)*Crechee/30*FP$4)+(BF594+BH594)*Cadeirante/30*FP$4+(BE591+BE592+BE593+BG591+BG592+BG593)*Percapita/30*FP$4)+IF(BE594+BG594&gt;=11,Fixo/30*FP$4+(BE594+BG594-10)*Crechee/30*FP$4,0),IF(C591=2,IF(BF591+BF592+BF593+BF594+BH591+BH592+BH593+BH594=1,Cadeirante/30*FP$4,IF(BF591+BF592+BF593+BF594+BH591+BH592+BH593+BH594=2,Fixo/30*FP$4,IF(BF591+BF592+BF593+BF594+BH591+BH592+BH593+BH594&gt;2,Fixo/30*FP$4+(BF591+BF592+BF593+BF594+BH591+BH592+BH593+BH594-2)*Cadeirante/30*FP$4)))+(BE591+BE592+BE593+BG591+BG592+BG593)*Percapita/30*FP$4+(BE594+BG594)*Crechee/30*FP$4,IF(C591=1,IF(BE591+BE592+BE593+BF591+BF592+BF593+BG591+BG592+BG593+BH591+BH592+BH593&lt;=15,(BE591+BE592+BE593+BG591+BG592+BG593)*Percapita/30*FP$4,IF(BE591+BE592+BE593+BF591+BF592+BF593+BG591+BG592+BG593+BH591+BH592+BH593&gt;=16,Fixo/30*FP$4+(BE591+BE592+BE593+BF591+BF592+BF593+BG591+BG592+BG593+BH591+BH592-16)*Percapita/30*FP$4))))))</f>
        <v>0</v>
      </c>
      <c r="FQ591" s="177">
        <f>IF(C591=4,SUM(BI591+BI592+BI593+BK591+BK592+BK593)*Percapita/30*FQ$4+(BJ591+BJ592+BJ593+BL591+BL592+BL593)*Cadeirante/30*FQ$4,IF(C591=3,IF(BI594+BK594=10,Fixo/30*FQ$4+(BI591+BI592+BI593+BK591+BK592+BK593)*Percapita/30*FQ$4+(BJ594+BL594)*Cadeirante/30*FQ$4,IF(BI594+BK594&lt;=9,(BI594+BK594)*Crechee/30*FQ$4)+(BJ594+BL594)*Cadeirante/30*FQ$4+(BI591+BI592+BI593+BK591+BK592+BK593)*Percapita/30*FQ$4)+IF(BI594+BK594&gt;=11,Fixo/30*FQ$4+(BI594+BK594-10)*Crechee/30*FQ$4,0),IF(C591=2,IF(BJ591+BJ592+BJ593+BJ594+BL591+BL592+BL593+BL594=1,Cadeirante/30*FQ$4,IF(BJ591+BJ592+BJ593+BJ594+BL591+BL592+BL593+BL594=2,Fixo/30*FQ$4,IF(BJ591+BJ592+BJ593+BJ594+BL591+BL592+BL593+BL594&gt;2,Fixo/30*FQ$4+(BJ591+BJ592+BJ593+BJ594+BL591+BL592+BL593+BL594-2)*Cadeirante/30*FQ$4)))+(BI591+BI592+BI593+BK591+BK592+BK593)*Percapita/30*FQ$4+(BI594+BK594)*Crechee/30*FQ$4,IF(C591=1,IF(BI591+BI592+BI593+BJ591+BJ592+BJ593+BK591+BK592+BK593+BL591+BL592+BL593&lt;=15,(BI591+BI592+BI593+BK591+BK592+BK593)*Percapita/30*FQ$4,IF(BI591+BI592+BI593+BJ591+BJ592+BJ593+BK591+BK592+BK593+BL591+BL592+BL593&gt;=16,Fixo/30*FQ$4+(BI591+BI592+BI593+BJ591+BJ592+BJ593+BK591+BK592+BK593+BL591+BL592-16)*Percapita/30*FQ$4))))))</f>
        <v>0</v>
      </c>
      <c r="FR591" s="177">
        <f>IF(C591=4,SUM(BM591+BM592+BM593+BO591+BO592+BO593)*Percapita/30*FR$4+(BN591+BN592+BN593+BP591+BP592+BP593)*Cadeirante/30*FR$4,IF(C591=3,IF(BM594+BO594=10,Fixo/30*FR$4+(BM591+BM592+BM593+BO591+BO592+BO593)*Percapita/30*FR$4+(BN594+BP594)*Cadeirante/30*FR$4,IF(BM594+BO594&lt;=9,(BM594+BO594)*Crechee/30*FR$4)+(BN594+BP594)*Cadeirante/30*FR$4+(BM591+BM592+BM593+BO591+BO592+BO593)*Percapita/30*FR$4)+IF(BM594+BO594&gt;=11,Fixo/30*FR$4+(BM594+BO594-10)*Crechee/30*FR$4,0),IF(C591=2,IF(BN591+BN592+BN593+BN594+BP591+BP592+BP593+BP594=1,Cadeirante/30*FR$4,IF(BN591+BN592+BN593+BN594+BP591+BP592+BP593+BP594=2,Fixo/30*FR$4,IF(BN591+BN592+BN593+BN594+BP591+BP592+BP593+BP594&gt;2,Fixo/30*FR$4+(BN591+BN592+BN593+BN594+BP591+BP592+BP593+BP594-2)*Cadeirante/30*FR$4)))+(BM591+BM592+BM593+BO591+BO592+BO593)*Percapita/30*FR$4+(BM594+BO594)*Crechee/30*FR$4,IF(C591=1,IF(BM591+BM592+BM593+BN591+BN592+BN593+BO591+BO592+BO593+BP591+BP592+BP593&lt;=15,(BM591+BM592+BM593+BO591+BO592+BO593)*Percapita/30*FR$4,IF(BM591+BM592+BM593+BN591+BN592+BN593+BO591+BO592+BO593+BP591+BP592+BP593&gt;=16,Fixo/30*FR$4+(BM591+BM592+BM593+BN591+BN592+BN593+BO591+BO592+BO593+BP591+BP592-16)*Percapita/30*FR$4))))))</f>
        <v>0</v>
      </c>
      <c r="FS591" s="177">
        <f>IF(C591=4,SUM(BQ591+BQ592+BQ593+BS591+BS592+BS593)*Percapita/30*FS$4+(BR591+BR592+BR593+BT591+BT592+BT593)*Cadeirante/30*FS$4,IF(C591=3,IF(BQ594+BS594=10,Fixo/30*FS$4+(BQ591+BQ592+BQ593+BS591+BS592+BS593)*Percapita/30*FS$4+(BR594+BT594)*Cadeirante/30*FS$4,IF(BQ594+BS594&lt;=9,(BQ594+BS594)*Crechee/30*FS$4)+(BR594+BT594)*Cadeirante/30*FS$4+(BQ591+BQ592+BQ593+BS591+BS592+BS593)*Percapita/30*FS$4)+IF(BQ594+BS594&gt;=11,Fixo/30*FS$4+(BQ594+BS594-10)*Crechee/30*FS$4,0),IF(C591=2,IF(BR591+BR592+BR593+BR594+BT591+BT592+BT593+BT594=1,Cadeirante/30*FS$4,IF(BR591+BR592+BR593+BR594+BT591+BT592+BT593+BT594=2,Fixo/30*FS$4,IF(BR591+BR592+BR593+BR594+BT591+BT592+BT593+BT594&gt;2,Fixo/30*FS$4+(BR591+BR592+BR593+BR594+BT591+BT592+BT593+BT594-2)*Cadeirante/30*FS$4)))+(BQ591+BQ592+BQ593+BS591+BS592+BS593)*Percapita/30*FS$4+(BQ594+BS594)*Crechee/30*FS$4,IF(C591=1,IF(BQ591+BQ592+BQ593+BR591+BR592+BR593+BS591+BS592+BS593+BT591+BT592+BT593&lt;=15,(BQ591+BQ592+BQ593+BS591+BS592+BS593)*Percapita/30*FS$4,IF(BQ591+BQ592+BQ593+BR591+BR592+BR593+BS591+BS592+BS593+BT591+BT592+BT593&gt;=16,Fixo/30*FS$4+(BQ591+BQ592+BQ593+BR591+BR592+BR593+BS591+BS592+BS593+BT591+BT592-16)*Percapita/30*FS$4))))))</f>
        <v>0</v>
      </c>
      <c r="FT591" s="177">
        <f>IF(C591=4,SUM(BU591+BU592+BU593+BW591+BW592+BW593)*Percapita/30*FT$4+(BV591+BV592+BV593+BX591+BX592+BX593)*Cadeirante/30*FT$4,IF(C591=3,IF(BU594+BW594=10,Fixo/30*FT$4+(BU591+BU592+BU593+BW591+BW592+BW593)*Percapita/30*FT$4+(BV594+BX594)*Cadeirante/30*FT$4,IF(BU594+BW594&lt;=9,(BU594+BW594)*Crechee/30*FT$4)+(BV594+BX594)*Cadeirante/30*FT$4+(BU591+BU592+BU593+BW591+BW592+BW593)*Percapita/30*FT$4)+IF(BU594+BW594&gt;=11,Fixo/30*FT$4+(BU594+BW594-10)*Crechee/30*FT$4,0),IF(C591=2,IF(BV591+BV592+BV593+BV594+BX591+BX592+BX593+BX594=1,Cadeirante/30*FT$4,IF(BV591+BV592+BV593+BV594+BX591+BX592+BX593+BX594=2,Fixo/30*FT$4,IF(BV591+BV592+BV593+BV594+BX591+BX592+BX593+BX594&gt;2,Fixo/30*FT$4+(BV591+BV592+BV593+BV594+BX591+BX592+BX593+BX594-2)*Cadeirante/30*FT$4)))+(BU591+BU592+BU593+BW591+BW592+BW593)*Percapita/30*FT$4+(BU594+BW594)*Crechee/30*FT$4,IF(C591=1,IF(BU591+BU592+BU593+BV591+BV592+BV593+BW591+BW592+BW593+BX591+BX592+BX593&lt;=15,(BU591+BU592+BU593+BW591+BW592+BW593)*Percapita/30*FT$4,IF(BU591+BU592+BU593+BV591+BV592+BV593+BW591+BW592+BW593+BX591+BX592+BX593&gt;=16,Fixo/30*FT$4+(BU591+BU592+BU593+BV591+BV592+BV593+BW591+BW592+BW593+BX591+BX592-16)*Percapita/30*FT$4))))))</f>
        <v>0</v>
      </c>
      <c r="FU591" s="177">
        <f>IF(C591=4,SUM(BY591+BY592+BY593+CA591+CA592+CA593)*Percapita/30*FU$4+(BZ591+BZ592+BZ593+CB591+CB592+CB593)*Cadeirante/30*FU$4,IF(C591=3,IF(BY594+CA594=10,Fixo/30*FU$4+(BY591+BY592+BY593+CA591+CA592+CA593)*Percapita/30*FU$4+(BZ594+CB594)*Cadeirante/30*FU$4,IF(BY594+CA594&lt;=9,(BY594+CA594)*Crechee/30*FU$4)+(BZ594+CB594)*Cadeirante/30*FU$4+(BY591+BY592+BY593+CA591+CA592+CA593)*Percapita/30*FU$4)+IF(BY594+CA594&gt;=11,Fixo/30*FU$4+(BY594+CA594-10)*Crechee/30*FU$4,0),IF(C591=2,IF(BZ591+BZ592+BZ593+BZ594+CB591+CB592+CB593+CB594=1,Cadeirante/30*FU$4,IF(BZ591+BZ592+BZ593+BZ594+CB591+CB592+CB593+CB594=2,Fixo/30*FU$4,IF(BZ591+BZ592+BZ593+BZ594+CB591+CB592+CB593+CB594&gt;2,Fixo/30*FU$4+(BZ591+BZ592+BZ593+BZ594+CB591+CB592+CB593+CB594-2)*Cadeirante/30*FU$4)))+(BY591+BY592+BY593+CA591+CA592+CA593)*Percapita/30*FU$4+(BY594+CA594)*Crechee/30*FU$4,IF(C591=1,IF(BY591+BY592+BY593+BZ591+BZ592+BZ593+CA591+CA592+CA593+CB591+CB592+CB593&lt;=15,(BY591+BY592+BY593+CA591+CA592+CA593)*Percapita/30*FU$4,IF(BY591+BY592+BY593+BZ591+BZ592+BZ593+CA591+CA592+CA593+CB591+CB592+CB593&gt;=16,Fixo/30*FU$4+(BY591+BY592+BY593+BZ591+BZ592+BZ593+CA591+CA592+CA593+CB591+CB592-16)*Percapita/30*FU$4))))))</f>
        <v>0</v>
      </c>
      <c r="FV591" s="177">
        <f>IF(C591=4,SUM(CC591+CC592+CC593+CE591+CE592+CE593)*Percapita/30*FV$4+(CD591+CD592+CD593+CF591+CF592+CF593)*Cadeirante/30*FV$4,IF(C591=3,IF(CC594+CE594=10,Fixo/30*FV$4+(CC591+CC592+CC593+CE591+CE592+CE593)*Percapita/30*FV$4+(CD594+CF594)*Cadeirante/30*FV$4,IF(CC594+CE594&lt;=9,(CC594+CE594)*Crechee/30*FV$4)+(CD594+CF594)*Cadeirante/30*FV$4+(CC591+CC592+CC593+CE591+CE592+CE593)*Percapita/30*FV$4)+IF(CC594+CE594&gt;=11,Fixo/30*FV$4+(CC594+CE594-10)*Crechee/30*FV$4,0),IF(C591=2,IF(CD591+CD592+CD593+CD594+CF591+CF592+CF593+CF594=1,Cadeirante/30*FV$4,IF(CD591+CD592+CD593+CD594+CF591+CF592+CF593+CF594=2,Fixo/30*FV$4,IF(CD591+CD592+CD593+CD594+CF591+CF592+CF593+CF594&gt;2,Fixo/30*FV$4+(CD591+CD592+CD593+CD594+CF591+CF592+CF593+CF594-2)*Cadeirante/30*FV$4)))+(CC591+CC592+CC593+CE591+CE592+CE593)*Percapita/30*FV$4+(CC594+CE594)*Crechee/30*FV$4,IF(C591=1,IF(CC591+CC592+CC593+CD591+CD592+CD593+CE591+CE592+CE593+CF591+CF592+CF593&lt;=15,(CC591+CC592+CC593+CE591+CE592+CE593)*Percapita/30*FV$4,IF(CC591+CC592+CC593+CD591+CD592+CD593+CE591+CE592+CE593+CF591+CF592+CF593&gt;=16,Fixo/30*FV$4+(CC591+CC592+CC593+CD591+CD592+CD593+CE591+CE592+CE593+CF591+CF592-16)*Percapita/30*FV$4))))))</f>
        <v>0</v>
      </c>
      <c r="FW591" s="177">
        <f>IF(C591=4,SUM(CG591+CG592+CG593+CI591+CI592+CI593)*Percapita/30*FW$4+(CH591+CH592+CH593+CJ591+CJ592+CJ593)*Cadeirante/30*FW$4,IF(C591=3,IF(CG594+CI594=10,Fixo/30*FW$4+(CG591+CG592+CG593+CI591+CI592+CI593)*Percapita/30*FW$4+(CH594+CJ594)*Cadeirante/30*FW$4,IF(CG594+CI594&lt;=9,(CG594+CI594)*Crechee/30*FW$4)+(CH594+CJ594)*Cadeirante/30*FW$4+(CG591+CG592+CG593+CI591+CI592+CI593)*Percapita/30*FW$4)+IF(CG594+CI594&gt;=11,Fixo/30*FW$4+(CG594+CI594-10)*Crechee/30*FW$4,0),IF(C591=2,IF(CH591+CH592+CH593+CH594+CJ591+CJ592+CJ593+CJ594=1,Cadeirante/30*FW$4,IF(CH591+CH592+CH593+CH594+CJ591+CJ592+CJ593+CJ594=2,Fixo/30*FW$4,IF(CH591+CH592+CH593+CH594+CJ591+CJ592+CJ593+CJ594&gt;2,Fixo/30*FW$4+(CH591+CH592+CH593+CH594+CJ591+CJ592+CJ593+CJ594-2)*Cadeirante/30*FW$4)))+(CG591+CG592+CG593+CI591+CI592+CI593)*Percapita/30*FW$4+(CG594+CI594)*Crechee/30*FW$4,IF(C591=1,IF(CG591+CG592+CG593+CH591+CH592+CH593+CI591+CI592+CI593+CJ591+CJ592+CJ593&lt;=15,(CG591+CG592+CG593+CI591+CI592+CI593)*Percapita/30*FW$4,IF(CG591+CG592+CG593+CH591+CH592+CH593+CI591+CI592+CI593+CJ591+CJ592+CJ593&gt;=16,Fixo/30*FW$4+(CG591+CG592+CG593+CH591+CH592+CH593+CI591+CI592+CI593+CJ591+CJ592-16)*Percapita/30*FW$4))))))</f>
        <v>0</v>
      </c>
      <c r="FX591" s="177">
        <f>IF(C591=4,SUM(CK591+CK592+CK593+CM591+CM592+CM593)*Percapita/30*FX$4+(CL591+CL592+CL593+CN591+CN592+CN593)*Cadeirante/30*FX$4,IF(C591=3,IF(CK594+CM594=10,Fixo/30*FX$4+(CK591+CK592+CK593+CM591+CM592+CM593)*Percapita/30*FX$4+(CL594+CN594)*Cadeirante/30*FX$4,IF(CK594+CM594&lt;=9,(CK594+CM594)*Crechee/30*FX$4)+(CL594+CN594)*Cadeirante/30*FX$4+(CK591+CK592+CK593+CM591+CM592+CM593)*Percapita/30*FX$4)+IF(CK594+CM594&gt;=11,Fixo/30*FX$4+(CK594+CM594-10)*Crechee/30*FX$4,0),IF(C591=2,IF(CL591+CL592+CL593+CL594+CN591+CN592+CN593+CN594=1,Cadeirante/30*FX$4,IF(CL591+CL592+CL593+CL594+CN591+CN592+CN593+CN594=2,Fixo/30*FX$4,IF(CL591+CL592+CL593+CL594+CN591+CN592+CN593+CN594&gt;2,Fixo/30*FX$4+(CL591+CL592+CL593+CL594+CN591+CN592+CN593+CN594-2)*Cadeirante/30*FX$4)))+(CK591+CK592+CK593+CM591+CM592+CM593)*Percapita/30*FX$4+(CK594+CM594)*Crechee/30*FX$4,IF(C591=1,IF(CK591+CK592+CK593+CL591+CL592+CL593+CM591+CM592+CM593+CN591+CN592+CN593&lt;=15,(CK591+CK592+CK593+CM591+CM592+CM593)*Percapita/30*FX$4,IF(CK591+CK592+CK593+CL591+CL592+CL593+CM591+CM592+CM593+CN591+CN592+CN593&gt;=16,Fixo/30*FX$4+(CK591+CK592+CK593+CL591+CL592+CL593+CM591+CM592+CM593+CN591+CN592-16)*Percapita/30*FX$4))))))</f>
        <v>0</v>
      </c>
      <c r="FY591" s="177">
        <f>IF(C591=4,SUM(CO591+CO592+CO593+CQ591+CQ592+CQ593)*Percapita/30*FY$4+(CP591+CP592+CP593+CR591+CR592+CR593)*Cadeirante/30*FY$4,IF(C591=3,IF(CO594+CQ594=10,Fixo/30*FY$4+(CO591+CO592+CO593+CQ591+CQ592+CQ593)*Percapita/30*FY$4+(CP594+CR594)*Cadeirante/30*FY$4,IF(CO594+CQ594&lt;=9,(CO594+CQ594)*Crechee/30*FY$4)+(CP594+CR594)*Cadeirante/30*FY$4+(CO591+CO592+CO593+CQ591+CQ592+CQ593)*Percapita/30*FY$4)+IF(CO594+CQ594&gt;=11,Fixo/30*FY$4+(CO594+CQ594-10)*Crechee/30*FY$4,0),IF(C591=2,IF(CP591+CP592+CP593+CP594+CR591+CR592+CR593+CR594=1,Cadeirante/30*FY$4,IF(CP591+CP592+CP593+CP594+CR591+CR592+CR593+CR594=2,Fixo/30*FY$4,IF(CP591+CP592+CP593+CP594+CR591+CR592+CR593+CR594&gt;2,Fixo/30*FY$4+(CP591+CP592+CP593+CP594+CR591+CR592+CR593+CR594-2)*Cadeirante/30*FY$4)))+(CO591+CO592+CO593+CQ591+CQ592+CQ593)*Percapita/30*FY$4+(CO594+CQ594)*Crechee/30*FY$4,IF(C591=1,IF(CO591+CO592+CO593+CP591+CP592+CP593+CQ591+CQ592+CQ593+CR591+CR592+CR593&lt;=15,(CO591+CO592+CO593+CQ591+CQ592+CQ593)*Percapita/30*FY$4,IF(CO591+CO592+CO593+CP591+CP592+CP593+CQ591+CQ592+CQ593+CR591+CR592+CR593&gt;=16,Fixo/30*FY$4+(CO591+CO592+CO593+CP591+CP592+CP593+CQ591+CQ592+CQ593+CR591+CR592-16)*Percapita/30*FY$4))))))</f>
        <v>0</v>
      </c>
      <c r="FZ591" s="177">
        <f>IF(C591=4,SUM(CS591+CS592+CS593+CU591+CU592+CU593)*Percapita/30*FZ$4+(CT591+CT592+CT593+CV591+CV592+CV593)*Cadeirante/30*FZ$4,IF(C591=3,IF(CS594+CU594=10,Fixo/30*FZ$4+(CS591+CS592+CS593+CU591+CU592+CU593)*Percapita/30*FZ$4+(CT594+CV594)*Cadeirante/30*FZ$4,IF(CS594+CU594&lt;=9,(CS594+CU594)*Crechee/30*FZ$4)+(CT594+CV594)*Cadeirante/30*FZ$4+(CS591+CS592+CS593+CU591+CU592+CU593)*Percapita/30*FZ$4)+IF(CS594+CU594&gt;=11,Fixo/30*FZ$4+(CS594+CU594-10)*Crechee/30*FZ$4,0),IF(C591=2,IF(CT591+CT592+CT593+CT594+CV591+CV592+CV593+CV594=1,Cadeirante/30*FZ$4,IF(CT591+CT592+CT593+CT594+CV591+CV592+CV593+CV594=2,Fixo/30*FZ$4,IF(CT591+CT592+CT593+CT594+CV591+CV592+CV593+CV594&gt;2,Fixo/30*FZ$4+(CT591+CT592+CT593+CT594+CV591+CV592+CV593+CV594-2)*Cadeirante/30*FZ$4)))+(CS591+CS592+CS593+CU591+CU592+CU593)*Percapita/30*FZ$4+(CS594+CU594)*Crechee/30*FZ$4,IF(C591=1,IF(CS591+CS592+CS593+CT591+CT592+CT593+CU591+CU592+CU593+CV591+CV592+CV593&lt;=15,(CS591+CS592+CS593+CU591+CU592+CU593)*Percapita/30*FZ$4,IF(CS591+CS592+CS593+CT591+CT592+CT593+CU591+CU592+CU593+CV591+CV592+CV593&gt;=16,Fixo/30*FZ$4+(CS591+CS592+CS593+CT591+CT592+CT593+CU591+CU592+CU593+CV591+CV592-16)*Percapita/30*FZ$4))))))</f>
        <v>0</v>
      </c>
      <c r="GA591" s="177">
        <f>IF(C591=4,SUM(CW591+CW592+CW593+CY591+CY592+CY593)*Percapita/30*GA$4+(CX591+CX592+CX593+CZ591+CZ592+CZ593)*Cadeirante/30*GA$4,IF(C591=3,IF(CW594+CY594=10,Fixo/30*GA$4+(CW591+CW592+CW593+CY591+CY592+CY593)*Percapita/30*GA$4+(CX594+CZ594)*Cadeirante/30*GA$4,IF(CW594+CY594&lt;=9,(CW594+CY594)*Crechee/30*GA$4)+(CX594+CZ594)*Cadeirante/30*GA$4+(CW591+CW592+CW593+CY591+CY592+CY593)*Percapita/30*GA$4)+IF(CW594+CY594&gt;=11,Fixo/30*GA$4+(CW594+CY594-10)*Crechee/30*GA$4,0),IF(C591=2,IF(CX591+CX592+CX593+CX594+CZ591+CZ592+CZ593+CZ594=1,Cadeirante/30*GA$4,IF(CX591+CX592+CX593+CX594+CZ591+CZ592+CZ593+CZ594=2,Fixo/30*GA$4,IF(CX591+CX592+CX593+CX594+CZ591+CZ592+CZ593+CZ594&gt;2,Fixo/30*GA$4+(CX591+CX592+CX593+CX594+CZ591+CZ592+CZ593+CZ594-2)*Cadeirante/30*GA$4)))+(CW591+CW592+CW593+CY591+CY592+CY593)*Percapita/30*GA$4+(CW594+CY594)*Crechee/30*GA$4,IF(C591=1,IF(CW591+CW592+CW593+CX591+CX592+CX593+CY591+CY592+CY593+CZ591+CZ592+CZ593&lt;=15,(CW591+CW592+CW593+CY591+CY592+CY593)*Percapita/30*GA$4,IF(CW591+CW592+CW593+CX591+CX592+CX593+CY591+CY592+CY593+CZ591+CZ592+CZ593&gt;=16,Fixo/30*GA$4+(CW591+CW592+CW593+CX591+CX592+CX593+CY591+CY592+CY593+CZ591+CZ592-16)*Percapita/30*GA$4))))))</f>
        <v>0</v>
      </c>
      <c r="GB591" s="177">
        <f>IF(C591=4,SUM(DA591+DA592+DA593+DC591+DC592+DC593)*Percapita/30*GB$4+(DB591+DB592+DB593+DD591+DD592+DD593)*Cadeirante/30*GB$4,IF(C591=3,IF(DA594+DC594=10,Fixo/30*GB$4+(DA591+DA592+DA593+DC591+DC592+DC593)*Percapita/30*GB$4+(DB594+DD594)*Cadeirante/30*GB$4,IF(DA594+DC594&lt;=9,(DA594+DC594)*Crechee/30*GB$4)+(DB594+DD594)*Cadeirante/30*GB$4+(DA591+DA592+DA593+DC591+DC592+DC593)*Percapita/30*GB$4)+IF(DA594+DC594&gt;=11,Fixo/30*GB$4+(DA594+DC594-10)*Crechee/30*GB$4,0),IF(C591=2,IF(DB591+DB592+DB593+DB594+DD591+DD592+DD593+DD594=1,Cadeirante/30*GB$4,IF(DB591+DB592+DB593+DB594+DD591+DD592+DD593+DD594=2,Fixo/30*GB$4,IF(DB591+DB592+DB593+DB594+DD591+DD592+DD593+DD594&gt;2,Fixo/30*GB$4+(DB591+DB592+DB593+DB594+DD591+DD592+DD593+DD594-2)*Cadeirante/30*GB$4)))+(DA591+DA592+DA593+DC591+DC592+DC593)*Percapita/30*GB$4+(DA594+DC594)*Crechee/30*GB$4,IF(C591=1,IF(DA591+DA592+DA593+DB591+DB592+DB593+DC591+DC592+DC593+DD591+DD592+DD593&lt;=15,(DA591+DA592+DA593+DC591+DC592+DC593)*Percapita/30*GB$4,IF(DA591+DA592+DA593+DB591+DB592+DB593+DC591+DC592+DC593+DD591+DD592+DD593&gt;=16,Fixo/30*GB$4+(DA591+DA592+DA593+DB591+DB592+DB593+DC591+DC592+DC593+DD591+DD592-16)*Percapita/30*GB$4))))))</f>
        <v>0</v>
      </c>
      <c r="GC591" s="177">
        <f>IF(C591=4,SUM(DE591+DE592+DE593+DG591+DG592+DG593)*Percapita/30*GC$4+(DF591+DF592+DF593+DH591+DH592+DH593)*Cadeirante/30*GC$4,IF(C591=3,IF(DE594+DG594=10,Fixo/30*GC$4+(DE591+DE592+DE593+DG591+DG592+DG593)*Percapita/30*GC$4+(DF594+DH594)*Cadeirante/30*GC$4,IF(DE594+DG594&lt;=9,(DE594+DG594)*Crechee/30*GC$4)+(DF594+DH594)*Cadeirante/30*GC$4+(DE591+DE592+DE593+DG591+DG592+DG593)*Percapita/30*GC$4)+IF(DE594+DG594&gt;=11,Fixo/30*GC$4+(DE594+DG594-10)*Crechee/30*GC$4,0),IF(C591=2,IF(DF591+DF592+DF593+DF594+DH591+DH592+DH593+DH594=1,Cadeirante/30*GC$4,IF(DF591+DF592+DF593+DF594+DH591+DH592+DH593+DH594=2,Fixo/30*GC$4,IF(DF591+DF592+DF593+DF594+DH591+DH592+DH593+DH594&gt;2,Fixo/30*GC$4+(DF591+DF592+DF593+DF594+DH591+DH592+DH593+DH594-2)*Cadeirante/30*GC$4)))+(DE591+DE592+DE593+DG591+DG592+DG593)*Percapita/30*GC$4+(DE594+DG594)*Crechee/30*GC$4,IF(C591=1,IF(DE591+DE592+DE593+DF591+DF592+DF593+DG591+DG592+DG593+DH591+DH592+DH593&lt;=15,(DE591+DE592+DE593+DG591+DG592+DG593)*Percapita/30*GC$4,IF(DE591+DE592+DE593+DF591+DF592+DF593+DG591+DG592+DG593+DH591+DH592+DH593&gt;=16,Fixo/30*GC$4+(DE591+DE592+DE593+DF591+DF592+DF593+DG591+DG592+DG593+DH591+DH592-16)*Percapita/30*GC$4))))))</f>
        <v>0</v>
      </c>
      <c r="GD591" s="177">
        <f>IF(C591=4,SUM(DI591+DI592+DI593+DK591+DK592+DK593)*Percapita/30*GD$4+(DJ591+DJ592+DJ593+DL591+DL592+DL593)*Cadeirante/30*GD$4,IF(C591=3,IF(DI594+DK594=10,Fixo/30*GD$4+(DI591+DI592+DI593+DK591+DK592+DK593)*Percapita/30*GD$4+(DJ594+DL594)*Cadeirante/30*GD$4,IF(DI594+DK594&lt;=9,(DI594+DK594)*Crechee/30*GD$4)+(DJ594+DL594)*Cadeirante/30*GD$4+(DI591+DI592+DI593+DK591+DK592+DK593)*Percapita/30*GD$4)+IF(DI594+DK594&gt;=11,Fixo/30*GD$4+(DI594+DK594-10)*Crechee/30*GD$4,0),IF(C591=2,IF(DJ591+DJ592+DJ593+DJ594+DL591+DL592+DL593+DL594=1,Cadeirante/30*GD$4,IF(DJ591+DJ592+DJ593+DJ594+DL591+DL592+DL593+DL594=2,Fixo/30*GD$4,IF(DJ591+DJ592+DJ593+DJ594+DL591+DL592+DL593+DL594&gt;2,Fixo/30*GD$4+(DJ591+DJ592+DJ593+DJ594+DL591+DL592+DL593+DL594-2)*Cadeirante/30*GD$4)))+(DI591+DI592+DI593+DK591+DK592+DK593)*Percapita/30*GD$4+(DI594+DK594)*Crechee/30*GD$4,IF(C591=1,IF(DI591+DI592+DI593+DJ591+DJ592+DJ593+DK591+DK592+DK593+DL591+DL592+DL593&lt;=15,(DI591+DI592+DI593+DK591+DK592+DK593)*Percapita/30*GD$4,IF(DI591+DI592+DI593+DJ591+DJ592+DJ593+DK591+DK592+DK593+DL591+DL592+DL593&gt;=16,Fixo/30*GD$4+(DI591+DI592+DI593+DJ591+DJ592+DJ593+DK591+DK592+DK593+DL591+DL592-16)*Percapita/30*GD$4))))))</f>
        <v>0</v>
      </c>
      <c r="GE591" s="177">
        <f>IF(C591=4,SUM(DM591+DM592+DM593+DO591+DO592+DO593)*Percapita/30*GE$4+(DN591+DN592+DN593+DP591+DP592+DP593)*Cadeirante/30*GE$4,IF(C591=3,IF(DM594+DO594=10,Fixo/30*GE$4+(DM591+DM592+DM593+DO591+DO592+DO593)*Percapita/30*GE$4+(DN594+DP594)*Cadeirante/30*GE$4,IF(DM594+DO594&lt;=9,(DM594+DO594)*Crechee/30*GE$4)+(DN594+DP594)*Cadeirante/30*GE$4+(DM591+DM592+DM593+DO591+DO592+DO593)*Percapita/30*GE$4)+IF(DM594+DO594&gt;=11,Fixo/30*GE$4+(DM594+DO594-10)*Crechee/30*GE$4,0),IF(C591=2,IF(DN591+DN592+DN593+DN594+DP591+DP592+DP593+DP594=1,Cadeirante/30*GE$4,IF(DN591+DN592+DN593+DN594+DP591+DP592+DP593+DP594=2,Fixo/30*GE$4,IF(DN591+DN592+DN593+DN594+DP591+DP592+DP593+DP594&gt;2,Fixo/30*GE$4+(DN591+DN592+DN593+DN594+DP591+DP592+DP593+DP594-2)*Cadeirante/30*GE$4)))+(DM591+DM592+DM593+DO591+DO592+DO593)*Percapita/30*GE$4+(DM594+DO594)*Crechee/30*GE$4,IF(C591=1,IF(DM591+DM592+DM593+DN591+DN592+DN593+DO591+DO592+DO593+DP591+DP592+DP593&lt;=15,(DM591+DM592+DM593+DO591+DO592+DO593)*Percapita/30*GE$4,IF(DM591+DM592+DM593+DN591+DN592+DN593+DO591+DO592+DO593+DP591+DP592+DP593&gt;=16,Fixo/30*GE$4+(DM591+DM592+DM593+DN591+DN592+DN593+DO591+DO592+DO593+DP591+DP592-16)*Percapita/30*GE$4))))))</f>
        <v>0</v>
      </c>
      <c r="GF591" s="177">
        <f>IF(C591=4,SUM(DQ591+DQ592+DQ593+DS591+DS592+DS593)*Percapita/30*GF$4+(DR591+DR592+DR593+DT591+DT592+DT593)*Cadeirante/30*GF$4,IF(C591=3,IF(DQ594+DS594=10,Fixo/30*GF$4+(DQ591+DQ592+DQ593+DS591+DS592+DS593)*Percapita/30*GF$4+(DR594+DT594)*Cadeirante/30*GF$4,IF(DQ594+DS594&lt;=9,(DQ594+DS594)*Crechee/30*GF$4)+(DR594+DT594)*Cadeirante/30*GF$4+(DQ591+DQ592+DQ593+DS591+DS592+DS593)*Percapita/30*GF$4)+IF(DQ594+DS594&gt;=11,Fixo/30*GF$4+(DQ594+DS594-10)*Crechee/30*GF$4,0),IF(C591=2,IF(DR591+DR592+DR593+DR594+DT591+DT592+DT593+DT594=1,Cadeirante/30*GF$4,IF(DR591+DR592+DR593+DR594+DT591+DT592+DT593+DT594=2,Fixo/30*GF$4,IF(DR591+DR592+DR593+DR594+DT591+DT592+DT593+DT594&gt;2,Fixo/30*GF$4+(DR591+DR592+DR593+DR594+DT591+DT592+DT593+DT594-2)*Cadeirante/30*GF$4)))+(DQ591+DQ592+DQ593+DS591+DS592+DS593)*Percapita/30*GF$4+(DQ594+DS594)*Crechee/30*GF$4,IF(C591=1,IF(DQ591+DQ592+DQ593+DR591+DR592+DR593+DS591+DS592+DS593+DT591+DT592+DT593&lt;=15,(DQ591+DQ592+DQ593+DS591+DS592+DS593)*Percapita/30*GF$4,IF(DQ591+DQ592+DQ593+DR591+DR592+DR593+DS591+DS592+DS593+DT591+DT592+DT593&gt;=16,Fixo/30*GF$4+(DQ591+DQ592+DQ593+DR591+DR592+DR593+DS591+DS592+DS593+DT591+DT592-16)*Percapita/30*GF$4))))))</f>
        <v>0</v>
      </c>
      <c r="GG591" s="177">
        <f>IF(C591=4,SUM(DU591+DU592+DU593+DW591+DW592+DW593)*Percapita/30*GG$4+(DV591+DV592+DV593+DX591+DX592+DX593)*Cadeirante/30*GG$4,IF(C591=3,IF(DU594+DW594=10,Fixo/30*GG$4+(DU591+DU592+DU593+DW591+DW592+DW593)*Percapita/30*GG$4+(DV594+DX594)*Cadeirante/30*GG$4,IF(DU594+DW594&lt;=9,(DU594+DW594)*Crechee/30*GG$4)+(DV594+DX594)*Cadeirante/30*GG$4+(DU591+DU592+DU593+DW591+DW592+DW593)*Percapita/30*GG$4)+IF(DU594+DW594&gt;=11,Fixo/30*GG$4+(DU594+DW594-10)*Crechee/30*GG$4,0),IF(C591=2,IF(DV591+DV592+DV593+DV594+DX591+DX592+DX593+DX594=1,Cadeirante/30*GG$4,IF(DV591+DV592+DV593+DV594+DX591+DX592+DX593+DX594=2,Fixo/30*GG$4,IF(DV591+DV592+DV593+DV594+DX591+DX592+DX593+DX594&gt;2,Fixo/30*GG$4+(DV591+DV592+DV593+DV594+DX591+DX592+DX593+DX594-2)*Cadeirante/30*GG$4)))+(DU591+DU592+DU593+DW591+DW592+DW593)*Percapita/30*GG$4+(DU594+DW594)*Crechee/30*GG$4,IF(C591=1,IF(DU591+DU592+DU593+DV591+DV592+DV593+DW591+DW592+DW593+DX591+DX592+DX593&lt;=15,(DU591+DU592+DU593+DW591+DW592+DW593)*Percapita/30*GG$4,IF(DU591+DU592+DU593+DV591+DV592+DV593+DW591+DW592+DW593+DX591+DX592+DX593&gt;=16,Fixo/30*GG$4+(DU591+DU592+DU593+DV591+DV592+DV593+DW591+DW592+DW593+DX591+DX592-16)*Percapita/30*GG$4))))))</f>
        <v>0</v>
      </c>
      <c r="GH591" s="177">
        <f>IF(C591=4,SUM(DY591+DY592+DY593+EA591+EA592+EA593)*Percapita/30*GH$4+(DZ591+DZ592+DZ593+EB591+EB592+EB593)*Cadeirante/30*GH$4,IF(C591=3,IF(DY594+EA594=10,Fixo/30*GH$4+(DY591+DY592+DY593+EA591+EA592+EA593)*Percapita/30*GH$4+(DZ594+EB594)*Cadeirante/30*GH$4,IF(DY594+EA594&lt;=9,(DY594+EA594)*Crechee/30*GH$4)+(DZ594+EB594)*Cadeirante/30*GH$4+(DY591+DY592+DY593+EA591+EA592+EA593)*Percapita/30*GH$4)+IF(DY594+EA594&gt;=11,Fixo/30*GH$4+(DY594+EA594-10)*Crechee/30*GH$4,0),IF(C591=2,IF(DZ591+DZ592+DZ593+DZ594+EB591+EB592+EB593+EB594=1,Cadeirante/30*GH$4,IF(DZ591+DZ592+DZ593+DZ594+EB591+EB592+EB593+EB594=2,Fixo/30*GH$4,IF(DZ591+DZ592+DZ593+DZ594+EB591+EB592+EB593+EB594&gt;2,Fixo/30*GH$4+(DZ591+DZ592+DZ593+DZ594+EB591+EB592+EB593+EB594-2)*Cadeirante/30*GH$4)))+(DY591+DY592+DY593+EA591+EA592+EA593)*Percapita/30*GH$4+(DY594+EA594)*Crechee/30*GH$4,IF(C591=1,IF(DY591+DY592+DY593+DZ591+DZ592+DZ593+EA591+EA592+EA593+EB591+EB592+EB593&lt;=15,(DY591+DY592+DY593+EA591+EA592+EA593)*Percapita/30*GH$4,IF(DY591+DY592+DY593+DZ591+DZ592+DZ593+EA591+EA592+EA593+EB591+EB592+EB593&gt;=16,Fixo/30*GH$4+(DY591+DY592+DY593+DZ591+DZ592+DZ593+EA591+EA592+EA593+EB591+EB592-16)*Percapita/30*GH$4))))))</f>
        <v>0</v>
      </c>
      <c r="GI591" s="177">
        <f>IF(C591=4,SUM(EC591+EC592+EC593+EE591+EE592+EE593)*Percapita/30*GI$4+(ED591+ED592+ED593+EF591+EF592+EF593)*Cadeirante/30*GI$4,IF(C591=3,IF(EC594+EE594=10,Fixo/30*GI$4+(EC591+EC592+EC593+EE591+EE592+EE593)*Percapita/30*GI$4+(ED594+EF594)*Cadeirante/30*GI$4,IF(EC594+EE594&lt;=9,(EC594+EE594)*Crechee/30*GI$4)+(ED594+EF594)*Cadeirante/30*GI$4+(EC591+EC592+EC593+EE591+EE592+EE593)*Percapita/30*GI$4)+IF(EC594+EE594&gt;=11,Fixo/30*GI$4+(EC594+EE594-10)*Crechee/30*GI$4,0),IF(C591=2,IF(ED591+ED592+ED593+ED594+EF591+EF592+EF593+EF594=1,Cadeirante/30*GI$4,IF(ED591+ED592+ED593+ED594+EF591+EF592+EF593+EF594=2,Fixo/30*GI$4,IF(ED591+ED592+ED593+ED594+EF591+EF592+EF593+EF594&gt;2,Fixo/30*GI$4+(ED591+ED592+ED593+ED594+EF591+EF592+EF593+EF594-2)*Cadeirante/30*GI$4)))+(EC591+EC592+EC593+EE591+EE592+EE593)*Percapita/30*GI$4+(EC594+EE594)*Crechee/30*GI$4,IF(C591=1,IF(EC591+EC592+EC593+ED591+ED592+ED593+EE591+EE592+EE593+EF591+EF592+EF593&lt;=15,(EC591+EC592+EC593+EE591+EE592+EE593)*Percapita/30*GI$4,IF(EC591+EC592+EC593+ED591+ED592+ED593+EE591+EE592+EE593+EF591+EF592+EF593&gt;=16,Fixo/30*GI$4+(EC591+EC592+EC593+ED591+ED592+ED593+EE591+EE592+EE593+EF591+EF592-16)*Percapita/30*GI$4))))))</f>
        <v>0</v>
      </c>
      <c r="GJ591" s="177">
        <f>IF(C591=4,SUM(EG591+EG592+EG593+EI591+EI592+EI593)*Percapita/30*GJ$4+(EH591+EH592+EH593+EJ591+EJ592+EJ593)*Cadeirante/30*GJ$4,IF(C591=3,IF(EG594+EI594=10,Fixo/30*GJ$4+(EG591+EG592+EG593+EI591+EI592+EI593)*Percapita/30*GJ$4+(EH594+EJ594)*Cadeirante/30*GJ$4,IF(EG594+EI594&lt;=9,(EG594+EI594)*Crechee/30*GJ$4)+(EH594+EJ594)*Cadeirante/30*GJ$4+(EG591+EG592+EG593+EI591+EI592+EI593)*Percapita/30*GJ$4)+IF(EG594+EI594&gt;=11,Fixo/30*GJ$4+(EG594+EI594-10)*Crechee/30*GJ$4,0),IF(C591=2,IF(EH591+EH592+EH593+EH594+EJ591+EJ592+EJ593+EJ594=1,Cadeirante/30*GJ$4,IF(EH591+EH592+EH593+EH594+EJ591+EJ592+EJ593+EJ594=2,Fixo/30*GJ$4,IF(EH591+EH592+EH593+EH594+EJ591+EJ592+EJ593+EJ594&gt;2,Fixo/30*GJ$4+(EH591+EH592+EH593+EH594+EJ591+EJ592+EJ593+EJ594-2)*Cadeirante/30*GJ$4)))+(EG591+EG592+EG593+EI591+EI592+EI593)*Percapita/30*GJ$4+(EG594+EI594)*Crechee/30*GJ$4,IF(C591=1,IF(EG591+EG592+EG593+EH591+EH592+EH593+EI591+EI592+EI593+EJ591+EJ592+EJ593&lt;=15,(EG591+EG592+EG593+EI591+EI592+EI593)*Percapita/30*GJ$4,IF(EG591+EG592+EG593+EH591+EH592+EH593+EI591+EI592+EI593+EJ591+EJ592+EJ593&gt;=16,Fixo/30*GJ$4+(EG591+EG592+EG593+EH591+EH592+EH593+EI591+EI592+EI593+EJ591+EJ592-16)*Percapita/30*GJ$4))))))</f>
        <v>0</v>
      </c>
      <c r="GK591" s="178"/>
      <c r="GL591" s="103">
        <f t="shared" si="678"/>
        <v>0</v>
      </c>
      <c r="GM591" s="124"/>
      <c r="GN591" s="104">
        <f>SUMIF(V591:V594,"&lt;0")*Cadeirante/30*GN$4+SUMIF(X591:X594,"&lt;0")*Cadeirante/30*GN$4</f>
        <v>0</v>
      </c>
      <c r="GO591" s="104">
        <f>SUMIF(Z591:Z594,"&lt;0")*Cadeirante/30*GO$4+SUMIF(AB591:AB594,"&lt;0")*Cadeirante/30*GO$4</f>
        <v>0</v>
      </c>
      <c r="GP591" s="104">
        <f>SUMIF(AD591:AD594,"&lt;0")*Cadeirante/30*GP$4+SUMIF(AF591:AF594,"&lt;0")*Cadeirante/30*GP$4</f>
        <v>0</v>
      </c>
      <c r="GQ591" s="104">
        <f>SUMIF(AH591:AH594,"&lt;0")*Cadeirante/30*GQ$4+SUMIF(AJ591:AJ594,"&lt;0")*Cadeirante/30*GQ$4</f>
        <v>0</v>
      </c>
      <c r="GR591" s="104">
        <f>SUMIF(AL591:AL594,"&lt;0")*Cadeirante/30*GR$4+SUMIF(AN591:AN594,"&lt;0")*Cadeirante/30*GR$4</f>
        <v>0</v>
      </c>
      <c r="GS591" s="104">
        <f>SUMIF(AP591:AP594,"&lt;0")*Cadeirante/30*GS$4+SUMIF(AR591:AR594,"&lt;0")*Cadeirante/30*GS$4</f>
        <v>0</v>
      </c>
      <c r="GT591" s="104">
        <f>SUMIF(AT591:AT594,"&lt;0")*Cadeirante/30*GT$4+SUMIF(AV591:AV594,"&lt;0")*Cadeirante/30*GT$4</f>
        <v>0</v>
      </c>
      <c r="GU591" s="104">
        <f>SUMIF(AX591:AX594,"&lt;0")*Cadeirante/30*GU$4+SUMIF(AZ591:AZ594,"&lt;0")*Cadeirante/30*GU$4</f>
        <v>0</v>
      </c>
      <c r="GV591" s="104">
        <f>SUMIF(BB591:BB594,"&lt;0")*Cadeirante/30*GV$4+SUMIF(BD591:BD594,"&lt;0")*Cadeirante/30*GV$4</f>
        <v>0</v>
      </c>
      <c r="GW591" s="104">
        <f>SUMIF(BF591:BF594,"&lt;0")*Cadeirante/30*GW$4+SUMIF(BH591:BH594,"&lt;0")*Cadeirante/30*GW$4</f>
        <v>0</v>
      </c>
      <c r="GX591" s="104">
        <f>SUMIF(BJ591:BJ594,"&lt;0")*Cadeirante/30*GX$4+SUMIF(BL591:BL594,"&lt;0")*Cadeirante/30*GX$4</f>
        <v>0</v>
      </c>
      <c r="GY591" s="104">
        <f>SUMIF(BN591:BN594,"&lt;0")*Cadeirante/30*GY$4+SUMIF(BP591:BP594,"&lt;0")*Cadeirante/30*GY$4</f>
        <v>0</v>
      </c>
      <c r="GZ591" s="104">
        <f>SUMIF(BR591:BR594,"&lt;0")*Cadeirante/30*GZ$4+SUMIF(BT591:BT594,"&lt;0")*Cadeirante/30*GZ$4</f>
        <v>0</v>
      </c>
      <c r="HA591" s="104">
        <f>SUMIF(BV591:BV594,"&lt;0")*Cadeirante/30*HA$4+SUMIF(BX591:BX594,"&lt;0")*Cadeirante/30*HA$4</f>
        <v>0</v>
      </c>
      <c r="HB591" s="104">
        <f>SUMIF(BZ591:BZ594,"&lt;0")*Cadeirante/30*HB$4+SUMIF(CB591:CB594,"&lt;0")*Cadeirante/30*HB$4</f>
        <v>0</v>
      </c>
      <c r="HC591" s="104">
        <f>SUMIF(CD591:CD594,"&lt;0")*Cadeirante/30*HC$4+SUMIF(CF591:CF594,"&lt;0")*Cadeirante/30*HC$4</f>
        <v>0</v>
      </c>
      <c r="HD591" s="104">
        <f>SUMIF(CH591:CH594,"&lt;0")*Cadeirante/30*HD$4+SUMIF(CJ591:CJ594,"&lt;0")*Cadeirante/30*HD$4</f>
        <v>0</v>
      </c>
      <c r="HE591" s="104">
        <f>SUMIF(CL591:CL594,"&lt;0")*Cadeirante/30*HE$4+SUMIF(CN591:CN594,"&lt;0")*Cadeirante/30*HE$4</f>
        <v>0</v>
      </c>
      <c r="HF591" s="104">
        <f>SUMIF(CP591:CP594,"&lt;0")*Cadeirante/30*HF$4+SUMIF(CR591:CR594,"&lt;0")*Cadeirante/30*HF$4</f>
        <v>0</v>
      </c>
      <c r="HG591" s="104">
        <f>SUMIF(CT591:CT594,"&lt;0")*Cadeirante/30*HG$4+SUMIF(CV591:CV594,"&lt;0")*Cadeirante/30*HG$4</f>
        <v>0</v>
      </c>
      <c r="HH591" s="104">
        <f>SUMIF(CX591:CX594,"&lt;0")*Cadeirante/30*HH$4+SUMIF(CZ591:CZ594,"&lt;0")*Cadeirante/30*HH$4</f>
        <v>0</v>
      </c>
      <c r="HI591" s="104">
        <f>SUMIF(DB591:DB594,"&lt;0")*Cadeirante/30*HI$4+SUMIF(DD591:DD594,"&lt;0")*Cadeirante/30*HI$4</f>
        <v>0</v>
      </c>
      <c r="HJ591" s="104">
        <f>SUMIF(DF591:DF594,"&lt;0")*Cadeirante/30*HJ$4+SUMIF(DH591:DH594,"&lt;0")*Cadeirante/30*HJ$4</f>
        <v>0</v>
      </c>
      <c r="HK591" s="104">
        <f>SUMIF(DJ591:DJ594,"&lt;0")*Cadeirante/30*HK$4+SUMIF(DL591:DL594,"&lt;0")*Cadeirante/30*HK$4</f>
        <v>0</v>
      </c>
      <c r="HL591" s="104">
        <f>SUMIF(DN591:DN594,"&lt;0")*Cadeirante/30*HL$4+SUMIF(DP591:DP594,"&lt;0")*Cadeirante/30*HL$4</f>
        <v>0</v>
      </c>
      <c r="HM591" s="104">
        <f>SUMIF(DR591:DR594,"&lt;0")*Cadeirante/30*HM$4+SUMIF(DT591:DT594,"&lt;0")*Cadeirante/30*HM$4</f>
        <v>0</v>
      </c>
      <c r="HN591" s="104">
        <f>SUMIF(DV591:DV594,"&lt;0")*Cadeirante/30*HN$4+SUMIF(DX591:DX594,"&lt;0")*Cadeirante/30*HN$4</f>
        <v>0</v>
      </c>
      <c r="HO591" s="104">
        <f>SUMIF(DZ591:DZ594,"&lt;0")*Cadeirante/30*HO$4+SUMIF(EB591:EB594,"&lt;0")*Cadeirante/30*HO$4</f>
        <v>0</v>
      </c>
      <c r="HP591" s="104">
        <f>SUMIF(ED591:ED594,"&lt;0")*Cadeirante/30*HP$4+SUMIF(EF591:EF594,"&lt;0")*Cadeirante/30*HP$4</f>
        <v>0</v>
      </c>
      <c r="HQ591" s="64"/>
      <c r="HR591" s="64"/>
      <c r="HS591" s="64"/>
      <c r="HT591" s="64"/>
      <c r="HU591" s="64"/>
      <c r="HV591" s="64"/>
      <c r="HW591" s="176">
        <v>17629.309999999998</v>
      </c>
      <c r="HX591" s="64"/>
      <c r="HY591" s="280">
        <f>IF(ISTEXT(EM591), VALUE(EM591), EM591)</f>
        <v>0</v>
      </c>
      <c r="HZ591" s="280">
        <f>IF(ISTEXT(EN591), VALUE(EN591), EN591)</f>
        <v>0</v>
      </c>
      <c r="IA591" s="280">
        <f>IF(ISTEXT(EO591), VALUE(EO591), EO591)</f>
        <v>0</v>
      </c>
      <c r="IB591" s="64" t="b">
        <f>HW591=FE591</f>
        <v>0</v>
      </c>
      <c r="IC591" s="64"/>
    </row>
    <row r="592" spans="1:237" s="106" customFormat="1" ht="22.5" customHeight="1" x14ac:dyDescent="0.25">
      <c r="A592" s="368" t="s">
        <v>3727</v>
      </c>
      <c r="B592" s="369" t="s">
        <v>3728</v>
      </c>
      <c r="C592" s="370" t="s">
        <v>3233</v>
      </c>
      <c r="D592" s="371" t="s">
        <v>3729</v>
      </c>
      <c r="E592" s="371" t="s">
        <v>3730</v>
      </c>
      <c r="F592" s="372" t="s">
        <v>3224</v>
      </c>
      <c r="G592" s="372" t="s">
        <v>3225</v>
      </c>
      <c r="H592" s="373" t="s">
        <v>1833</v>
      </c>
      <c r="I592" s="374" t="s">
        <v>3731</v>
      </c>
      <c r="J592" s="421" t="s">
        <v>3231</v>
      </c>
      <c r="K592" s="421" t="s">
        <v>3234</v>
      </c>
      <c r="L592" s="329">
        <f>CONTINUA!BV592</f>
        <v>28</v>
      </c>
      <c r="M592" s="329">
        <f>CONTINUA!BW592</f>
        <v>0</v>
      </c>
      <c r="N592" s="895"/>
      <c r="O592" s="896" t="s">
        <v>4052</v>
      </c>
      <c r="P592" s="897" t="s">
        <v>206</v>
      </c>
      <c r="Q592" s="400">
        <v>26</v>
      </c>
      <c r="R592" s="401"/>
      <c r="S592" s="400"/>
      <c r="T592" s="401"/>
      <c r="U592" s="400"/>
      <c r="V592" s="401"/>
      <c r="W592" s="400"/>
      <c r="X592" s="401"/>
      <c r="Y592" s="400"/>
      <c r="Z592" s="401"/>
      <c r="AA592" s="400"/>
      <c r="AB592" s="401"/>
      <c r="AC592" s="400"/>
      <c r="AD592" s="401"/>
      <c r="AE592" s="400"/>
      <c r="AF592" s="401"/>
      <c r="AG592" s="400"/>
      <c r="AH592" s="401"/>
      <c r="AI592" s="400"/>
      <c r="AJ592" s="401"/>
      <c r="AK592" s="400"/>
      <c r="AL592" s="401"/>
      <c r="AM592" s="400"/>
      <c r="AN592" s="401"/>
      <c r="AO592" s="400"/>
      <c r="AP592" s="401"/>
      <c r="AQ592" s="400"/>
      <c r="AR592" s="401"/>
      <c r="AS592" s="400"/>
      <c r="AT592" s="401"/>
      <c r="AU592" s="400"/>
      <c r="AV592" s="401"/>
      <c r="AW592" s="400"/>
      <c r="AX592" s="401"/>
      <c r="AY592" s="400"/>
      <c r="AZ592" s="401"/>
      <c r="BA592" s="400"/>
      <c r="BB592" s="401"/>
      <c r="BC592" s="400"/>
      <c r="BD592" s="401"/>
      <c r="BE592" s="400"/>
      <c r="BF592" s="401"/>
      <c r="BG592" s="400"/>
      <c r="BH592" s="401"/>
      <c r="BI592" s="400"/>
      <c r="BJ592" s="401"/>
      <c r="BK592" s="400"/>
      <c r="BL592" s="401"/>
      <c r="BM592" s="400"/>
      <c r="BN592" s="401"/>
      <c r="BO592" s="400"/>
      <c r="BP592" s="401"/>
      <c r="BQ592" s="400"/>
      <c r="BR592" s="401"/>
      <c r="BS592" s="400"/>
      <c r="BT592" s="401"/>
      <c r="BU592" s="400"/>
      <c r="BV592" s="401"/>
      <c r="BW592" s="400"/>
      <c r="BX592" s="401"/>
      <c r="BY592" s="400"/>
      <c r="BZ592" s="401"/>
      <c r="CA592" s="400"/>
      <c r="CB592" s="401"/>
      <c r="CC592" s="400"/>
      <c r="CD592" s="401"/>
      <c r="CE592" s="400"/>
      <c r="CF592" s="401"/>
      <c r="CG592" s="400"/>
      <c r="CH592" s="401"/>
      <c r="CI592" s="400"/>
      <c r="CJ592" s="401"/>
      <c r="CK592" s="400"/>
      <c r="CL592" s="401"/>
      <c r="CM592" s="400"/>
      <c r="CN592" s="401"/>
      <c r="CO592" s="400"/>
      <c r="CP592" s="401"/>
      <c r="CQ592" s="400"/>
      <c r="CR592" s="401"/>
      <c r="CS592" s="400"/>
      <c r="CT592" s="401"/>
      <c r="CU592" s="400"/>
      <c r="CV592" s="401"/>
      <c r="CW592" s="400"/>
      <c r="CX592" s="401"/>
      <c r="CY592" s="400"/>
      <c r="CZ592" s="401"/>
      <c r="DA592" s="400"/>
      <c r="DB592" s="401"/>
      <c r="DC592" s="400"/>
      <c r="DD592" s="401"/>
      <c r="DE592" s="400"/>
      <c r="DF592" s="401"/>
      <c r="DG592" s="400"/>
      <c r="DH592" s="401"/>
      <c r="DI592" s="400"/>
      <c r="DJ592" s="401"/>
      <c r="DK592" s="400"/>
      <c r="DL592" s="401"/>
      <c r="DM592" s="400"/>
      <c r="DN592" s="401"/>
      <c r="DO592" s="400"/>
      <c r="DP592" s="401"/>
      <c r="DQ592" s="400"/>
      <c r="DR592" s="401"/>
      <c r="DS592" s="400"/>
      <c r="DT592" s="401"/>
      <c r="DU592" s="400"/>
      <c r="DV592" s="401"/>
      <c r="DW592" s="400"/>
      <c r="DX592" s="401"/>
      <c r="DY592" s="400"/>
      <c r="DZ592" s="401"/>
      <c r="EA592" s="400"/>
      <c r="EB592" s="401"/>
      <c r="EC592" s="400"/>
      <c r="ED592" s="401"/>
      <c r="EE592" s="400"/>
      <c r="EF592" s="401"/>
      <c r="EG592" s="400"/>
      <c r="EH592" s="401"/>
      <c r="EI592" s="400"/>
      <c r="EJ592" s="447"/>
      <c r="EK592" s="511"/>
      <c r="EL592" s="514"/>
      <c r="EM592" s="448"/>
      <c r="EN592" s="344"/>
      <c r="EO592" s="345"/>
      <c r="EP592" s="171">
        <f t="shared" si="670"/>
        <v>26</v>
      </c>
      <c r="EQ592" s="171">
        <f t="shared" si="671"/>
        <v>0</v>
      </c>
      <c r="ER592" s="171">
        <f t="shared" si="672"/>
        <v>0</v>
      </c>
      <c r="ES592" s="171">
        <f t="shared" si="673"/>
        <v>0</v>
      </c>
      <c r="ET592" s="171">
        <f t="shared" si="674"/>
        <v>0</v>
      </c>
      <c r="EU592" s="171">
        <f t="shared" si="675"/>
        <v>0</v>
      </c>
      <c r="EV592" s="172">
        <f t="shared" si="676"/>
        <v>26</v>
      </c>
      <c r="EW592" s="173"/>
      <c r="EX592" s="248">
        <f t="shared" si="682"/>
        <v>0</v>
      </c>
      <c r="EY592" s="174">
        <f>(L592*regular)+(M592*Cadeirantee)</f>
        <v>269.92</v>
      </c>
      <c r="EZ592" s="249">
        <f>SUMIF(FG592:GJ592,"&gt;0")</f>
        <v>0</v>
      </c>
      <c r="FA592" s="249">
        <f>SUMIF(FG592:GJ592,"&lt;0")+SUMIF(GN592:HP592,"&lt;0")</f>
        <v>0</v>
      </c>
      <c r="FB592" s="174">
        <v>0</v>
      </c>
      <c r="FC592" s="126">
        <f>N592*km*'VALORES TABELA'!$B$13</f>
        <v>0</v>
      </c>
      <c r="FD592" s="250">
        <f t="shared" ref="FD592:FD595" si="683">GL592</f>
        <v>0</v>
      </c>
      <c r="FE592" s="105"/>
      <c r="FF592" s="119"/>
      <c r="FG592" s="119"/>
      <c r="FH592" s="119"/>
      <c r="FI592" s="119"/>
      <c r="FJ592" s="119"/>
      <c r="FK592" s="119"/>
      <c r="FL592" s="119"/>
      <c r="FM592" s="119"/>
      <c r="FN592" s="119"/>
      <c r="FO592" s="119"/>
      <c r="FP592" s="119"/>
      <c r="FQ592" s="119"/>
      <c r="FR592" s="119"/>
      <c r="FS592" s="119"/>
      <c r="FT592" s="119"/>
      <c r="FU592" s="119"/>
      <c r="FV592" s="119"/>
      <c r="FW592" s="119"/>
      <c r="FX592" s="119"/>
      <c r="FY592" s="119"/>
      <c r="FZ592" s="119"/>
      <c r="GA592" s="119"/>
      <c r="GB592" s="119"/>
      <c r="GC592" s="119"/>
      <c r="GD592" s="119"/>
      <c r="GE592" s="119"/>
      <c r="GF592" s="119"/>
      <c r="GG592" s="119"/>
      <c r="GH592" s="119"/>
      <c r="GI592" s="119"/>
      <c r="GJ592" s="119"/>
      <c r="GK592" s="251"/>
      <c r="GL592" s="103">
        <f t="shared" si="678"/>
        <v>0</v>
      </c>
      <c r="GM592" s="124"/>
      <c r="GN592" s="104"/>
      <c r="GO592" s="104"/>
      <c r="GP592" s="104"/>
      <c r="GQ592" s="104"/>
      <c r="GR592" s="104"/>
      <c r="GS592" s="104"/>
      <c r="GT592" s="104"/>
      <c r="GU592" s="104"/>
      <c r="GV592" s="104"/>
      <c r="GW592" s="104"/>
      <c r="GX592" s="104"/>
      <c r="GY592" s="104"/>
      <c r="GZ592" s="104"/>
      <c r="HA592" s="104"/>
      <c r="HB592" s="104"/>
      <c r="HC592" s="104"/>
      <c r="HD592" s="104"/>
      <c r="HE592" s="104"/>
      <c r="HF592" s="104"/>
      <c r="HG592" s="104"/>
      <c r="HH592" s="104"/>
      <c r="HI592" s="104"/>
      <c r="HJ592" s="104"/>
      <c r="HK592" s="104"/>
      <c r="HL592" s="104"/>
      <c r="HM592" s="104"/>
      <c r="HN592" s="104"/>
      <c r="HO592" s="104"/>
      <c r="HP592" s="104"/>
      <c r="HQ592" s="64"/>
      <c r="HR592" s="64"/>
      <c r="HS592" s="64"/>
      <c r="HT592" s="64"/>
      <c r="HU592" s="64"/>
      <c r="HV592" s="64"/>
      <c r="HW592" s="105"/>
      <c r="HX592" s="64"/>
      <c r="HY592" s="280">
        <f t="shared" ref="HY592:HY595" si="684">IF(ISTEXT(EM592), VALUE(EM592), EM592)</f>
        <v>0</v>
      </c>
      <c r="HZ592" s="280">
        <f t="shared" ref="HZ592:HZ595" si="685">IF(ISTEXT(EN592), VALUE(EN592), EN592)</f>
        <v>0</v>
      </c>
      <c r="IA592" s="280">
        <f t="shared" ref="IA592:IA595" si="686">IF(ISTEXT(EO592), VALUE(EO592), EO592)</f>
        <v>0</v>
      </c>
      <c r="IB592" s="64"/>
      <c r="IC592" s="64"/>
    </row>
    <row r="593" spans="1:237" s="106" customFormat="1" ht="22.5" customHeight="1" x14ac:dyDescent="0.25">
      <c r="A593" s="368" t="s">
        <v>3727</v>
      </c>
      <c r="B593" s="369" t="s">
        <v>3728</v>
      </c>
      <c r="C593" s="375" t="s">
        <v>3233</v>
      </c>
      <c r="D593" s="371" t="s">
        <v>3729</v>
      </c>
      <c r="E593" s="371" t="s">
        <v>3730</v>
      </c>
      <c r="F593" s="376" t="s">
        <v>3224</v>
      </c>
      <c r="G593" s="376" t="s">
        <v>3225</v>
      </c>
      <c r="H593" s="373" t="s">
        <v>1833</v>
      </c>
      <c r="I593" s="374" t="s">
        <v>3731</v>
      </c>
      <c r="J593" s="421" t="s">
        <v>3231</v>
      </c>
      <c r="K593" s="422" t="s">
        <v>3235</v>
      </c>
      <c r="L593" s="329">
        <f>CONTINUA!BV593</f>
        <v>0</v>
      </c>
      <c r="M593" s="329">
        <f>CONTINUA!BW593</f>
        <v>0</v>
      </c>
      <c r="N593" s="895"/>
      <c r="O593" s="896" t="s">
        <v>4052</v>
      </c>
      <c r="P593" s="897" t="s">
        <v>206</v>
      </c>
      <c r="Q593" s="400"/>
      <c r="R593" s="401"/>
      <c r="S593" s="400"/>
      <c r="T593" s="401"/>
      <c r="U593" s="400"/>
      <c r="V593" s="401"/>
      <c r="W593" s="400"/>
      <c r="X593" s="401"/>
      <c r="Y593" s="400"/>
      <c r="Z593" s="401"/>
      <c r="AA593" s="400"/>
      <c r="AB593" s="401"/>
      <c r="AC593" s="400"/>
      <c r="AD593" s="401"/>
      <c r="AE593" s="400"/>
      <c r="AF593" s="401"/>
      <c r="AG593" s="400"/>
      <c r="AH593" s="401"/>
      <c r="AI593" s="400"/>
      <c r="AJ593" s="401"/>
      <c r="AK593" s="400"/>
      <c r="AL593" s="401"/>
      <c r="AM593" s="400"/>
      <c r="AN593" s="401"/>
      <c r="AO593" s="400"/>
      <c r="AP593" s="401"/>
      <c r="AQ593" s="400"/>
      <c r="AR593" s="401"/>
      <c r="AS593" s="400"/>
      <c r="AT593" s="401"/>
      <c r="AU593" s="400"/>
      <c r="AV593" s="401"/>
      <c r="AW593" s="400"/>
      <c r="AX593" s="401"/>
      <c r="AY593" s="400"/>
      <c r="AZ593" s="401"/>
      <c r="BA593" s="400"/>
      <c r="BB593" s="401"/>
      <c r="BC593" s="400"/>
      <c r="BD593" s="401"/>
      <c r="BE593" s="400"/>
      <c r="BF593" s="401"/>
      <c r="BG593" s="400"/>
      <c r="BH593" s="401"/>
      <c r="BI593" s="400"/>
      <c r="BJ593" s="401"/>
      <c r="BK593" s="400"/>
      <c r="BL593" s="401"/>
      <c r="BM593" s="400"/>
      <c r="BN593" s="401"/>
      <c r="BO593" s="400"/>
      <c r="BP593" s="401"/>
      <c r="BQ593" s="400"/>
      <c r="BR593" s="401"/>
      <c r="BS593" s="400"/>
      <c r="BT593" s="401"/>
      <c r="BU593" s="400"/>
      <c r="BV593" s="401"/>
      <c r="BW593" s="400"/>
      <c r="BX593" s="401"/>
      <c r="BY593" s="400"/>
      <c r="BZ593" s="401"/>
      <c r="CA593" s="400"/>
      <c r="CB593" s="401"/>
      <c r="CC593" s="400"/>
      <c r="CD593" s="401"/>
      <c r="CE593" s="400"/>
      <c r="CF593" s="401"/>
      <c r="CG593" s="400"/>
      <c r="CH593" s="401"/>
      <c r="CI593" s="400"/>
      <c r="CJ593" s="401"/>
      <c r="CK593" s="400"/>
      <c r="CL593" s="401"/>
      <c r="CM593" s="400"/>
      <c r="CN593" s="401"/>
      <c r="CO593" s="400"/>
      <c r="CP593" s="401"/>
      <c r="CQ593" s="400"/>
      <c r="CR593" s="401"/>
      <c r="CS593" s="400"/>
      <c r="CT593" s="401"/>
      <c r="CU593" s="400"/>
      <c r="CV593" s="401"/>
      <c r="CW593" s="400"/>
      <c r="CX593" s="401"/>
      <c r="CY593" s="400"/>
      <c r="CZ593" s="401"/>
      <c r="DA593" s="400"/>
      <c r="DB593" s="401"/>
      <c r="DC593" s="400"/>
      <c r="DD593" s="401"/>
      <c r="DE593" s="400"/>
      <c r="DF593" s="401"/>
      <c r="DG593" s="400"/>
      <c r="DH593" s="401"/>
      <c r="DI593" s="400"/>
      <c r="DJ593" s="401"/>
      <c r="DK593" s="400"/>
      <c r="DL593" s="401"/>
      <c r="DM593" s="400"/>
      <c r="DN593" s="401"/>
      <c r="DO593" s="400"/>
      <c r="DP593" s="401"/>
      <c r="DQ593" s="400"/>
      <c r="DR593" s="401"/>
      <c r="DS593" s="400"/>
      <c r="DT593" s="401"/>
      <c r="DU593" s="400"/>
      <c r="DV593" s="401"/>
      <c r="DW593" s="400"/>
      <c r="DX593" s="401"/>
      <c r="DY593" s="400"/>
      <c r="DZ593" s="401"/>
      <c r="EA593" s="400"/>
      <c r="EB593" s="401"/>
      <c r="EC593" s="400"/>
      <c r="ED593" s="401"/>
      <c r="EE593" s="400"/>
      <c r="EF593" s="401"/>
      <c r="EG593" s="400"/>
      <c r="EH593" s="401"/>
      <c r="EI593" s="400"/>
      <c r="EJ593" s="447"/>
      <c r="EK593" s="511"/>
      <c r="EL593" s="514"/>
      <c r="EM593" s="448"/>
      <c r="EN593" s="344"/>
      <c r="EO593" s="345"/>
      <c r="EP593" s="171">
        <f t="shared" si="670"/>
        <v>0</v>
      </c>
      <c r="EQ593" s="171">
        <f t="shared" si="671"/>
        <v>0</v>
      </c>
      <c r="ER593" s="171">
        <f t="shared" si="672"/>
        <v>0</v>
      </c>
      <c r="ES593" s="171">
        <f t="shared" si="673"/>
        <v>0</v>
      </c>
      <c r="ET593" s="171">
        <f t="shared" si="674"/>
        <v>0</v>
      </c>
      <c r="EU593" s="171">
        <f t="shared" si="675"/>
        <v>0</v>
      </c>
      <c r="EV593" s="172">
        <f t="shared" si="676"/>
        <v>0</v>
      </c>
      <c r="EW593" s="125"/>
      <c r="EX593" s="248">
        <f t="shared" si="682"/>
        <v>0</v>
      </c>
      <c r="EY593" s="174">
        <f>(L593*regular)+(M593*Cadeirantee)</f>
        <v>0</v>
      </c>
      <c r="EZ593" s="249">
        <f>SUMIF(FG593:GJ593,"&gt;0")</f>
        <v>0</v>
      </c>
      <c r="FA593" s="249">
        <f>SUMIF(FG593:GJ593,"&lt;0")+SUMIF(GN593:HP593,"&lt;0")</f>
        <v>0</v>
      </c>
      <c r="FB593" s="174">
        <v>0</v>
      </c>
      <c r="FC593" s="126">
        <f>N593*km*'VALORES TABELA'!$B$13</f>
        <v>0</v>
      </c>
      <c r="FD593" s="250">
        <f t="shared" si="683"/>
        <v>0</v>
      </c>
      <c r="FE593" s="105"/>
      <c r="FF593" s="108"/>
      <c r="FG593" s="108"/>
      <c r="FH593" s="108"/>
      <c r="FI593" s="108"/>
      <c r="FJ593" s="108"/>
      <c r="FK593" s="108"/>
      <c r="FL593" s="108"/>
      <c r="FM593" s="108"/>
      <c r="FN593" s="108"/>
      <c r="FO593" s="108"/>
      <c r="FP593" s="108"/>
      <c r="FQ593" s="108"/>
      <c r="FR593" s="108"/>
      <c r="FS593" s="108"/>
      <c r="FT593" s="108"/>
      <c r="FU593" s="108"/>
      <c r="FV593" s="108"/>
      <c r="FW593" s="108"/>
      <c r="FX593" s="108"/>
      <c r="FY593" s="108"/>
      <c r="FZ593" s="108"/>
      <c r="GA593" s="108"/>
      <c r="GB593" s="108"/>
      <c r="GC593" s="108"/>
      <c r="GD593" s="108"/>
      <c r="GE593" s="108"/>
      <c r="GF593" s="108"/>
      <c r="GG593" s="108"/>
      <c r="GH593" s="108"/>
      <c r="GI593" s="108"/>
      <c r="GJ593" s="108"/>
      <c r="GK593" s="251"/>
      <c r="GL593" s="103">
        <f t="shared" si="678"/>
        <v>0</v>
      </c>
      <c r="GM593" s="124"/>
      <c r="GN593" s="104"/>
      <c r="GO593" s="104"/>
      <c r="GP593" s="104"/>
      <c r="GQ593" s="104"/>
      <c r="GR593" s="104"/>
      <c r="GS593" s="104"/>
      <c r="GT593" s="104"/>
      <c r="GU593" s="104"/>
      <c r="GV593" s="104"/>
      <c r="GW593" s="104"/>
      <c r="GX593" s="104"/>
      <c r="GY593" s="104"/>
      <c r="GZ593" s="104"/>
      <c r="HA593" s="104"/>
      <c r="HB593" s="104"/>
      <c r="HC593" s="104"/>
      <c r="HD593" s="104"/>
      <c r="HE593" s="104"/>
      <c r="HF593" s="104"/>
      <c r="HG593" s="104"/>
      <c r="HH593" s="104"/>
      <c r="HI593" s="104"/>
      <c r="HJ593" s="104"/>
      <c r="HK593" s="104"/>
      <c r="HL593" s="104"/>
      <c r="HM593" s="104"/>
      <c r="HN593" s="104"/>
      <c r="HO593" s="104"/>
      <c r="HP593" s="104"/>
      <c r="HQ593" s="64"/>
      <c r="HR593" s="64"/>
      <c r="HS593" s="64"/>
      <c r="HT593" s="64"/>
      <c r="HU593" s="64"/>
      <c r="HV593" s="64"/>
      <c r="HW593" s="105"/>
      <c r="HX593" s="64"/>
      <c r="HY593" s="280">
        <f t="shared" si="684"/>
        <v>0</v>
      </c>
      <c r="HZ593" s="280">
        <f t="shared" si="685"/>
        <v>0</v>
      </c>
      <c r="IA593" s="280">
        <f t="shared" si="686"/>
        <v>0</v>
      </c>
      <c r="IB593" s="64"/>
      <c r="IC593" s="64"/>
    </row>
    <row r="594" spans="1:237" s="106" customFormat="1" ht="22.5" customHeight="1" x14ac:dyDescent="0.25">
      <c r="A594" s="368" t="s">
        <v>3727</v>
      </c>
      <c r="B594" s="369" t="s">
        <v>3728</v>
      </c>
      <c r="C594" s="375" t="s">
        <v>3233</v>
      </c>
      <c r="D594" s="371" t="s">
        <v>3729</v>
      </c>
      <c r="E594" s="371" t="s">
        <v>3730</v>
      </c>
      <c r="F594" s="376" t="s">
        <v>3224</v>
      </c>
      <c r="G594" s="376" t="s">
        <v>3225</v>
      </c>
      <c r="H594" s="373" t="s">
        <v>1833</v>
      </c>
      <c r="I594" s="374" t="s">
        <v>3731</v>
      </c>
      <c r="J594" s="421" t="s">
        <v>3231</v>
      </c>
      <c r="K594" s="423" t="s">
        <v>3236</v>
      </c>
      <c r="L594" s="329">
        <f>CONTINUA!BV594</f>
        <v>0</v>
      </c>
      <c r="M594" s="329">
        <f>CONTINUA!BW594</f>
        <v>0</v>
      </c>
      <c r="N594" s="895"/>
      <c r="O594" s="896" t="s">
        <v>4052</v>
      </c>
      <c r="P594" s="897" t="s">
        <v>206</v>
      </c>
      <c r="Q594" s="400"/>
      <c r="R594" s="401"/>
      <c r="S594" s="400"/>
      <c r="T594" s="401"/>
      <c r="U594" s="400"/>
      <c r="V594" s="401"/>
      <c r="W594" s="400"/>
      <c r="X594" s="401"/>
      <c r="Y594" s="400"/>
      <c r="Z594" s="401"/>
      <c r="AA594" s="400"/>
      <c r="AB594" s="401"/>
      <c r="AC594" s="400"/>
      <c r="AD594" s="401"/>
      <c r="AE594" s="400"/>
      <c r="AF594" s="401"/>
      <c r="AG594" s="400"/>
      <c r="AH594" s="401"/>
      <c r="AI594" s="400"/>
      <c r="AJ594" s="401"/>
      <c r="AK594" s="400"/>
      <c r="AL594" s="401"/>
      <c r="AM594" s="400"/>
      <c r="AN594" s="401"/>
      <c r="AO594" s="400"/>
      <c r="AP594" s="401"/>
      <c r="AQ594" s="400"/>
      <c r="AR594" s="401"/>
      <c r="AS594" s="400"/>
      <c r="AT594" s="401"/>
      <c r="AU594" s="400"/>
      <c r="AV594" s="401"/>
      <c r="AW594" s="400"/>
      <c r="AX594" s="401"/>
      <c r="AY594" s="400"/>
      <c r="AZ594" s="401"/>
      <c r="BA594" s="400"/>
      <c r="BB594" s="401"/>
      <c r="BC594" s="400"/>
      <c r="BD594" s="401"/>
      <c r="BE594" s="400"/>
      <c r="BF594" s="401"/>
      <c r="BG594" s="400"/>
      <c r="BH594" s="401"/>
      <c r="BI594" s="400"/>
      <c r="BJ594" s="401"/>
      <c r="BK594" s="400"/>
      <c r="BL594" s="401"/>
      <c r="BM594" s="400"/>
      <c r="BN594" s="401"/>
      <c r="BO594" s="400"/>
      <c r="BP594" s="401"/>
      <c r="BQ594" s="400"/>
      <c r="BR594" s="401"/>
      <c r="BS594" s="400"/>
      <c r="BT594" s="401"/>
      <c r="BU594" s="400"/>
      <c r="BV594" s="401"/>
      <c r="BW594" s="400"/>
      <c r="BX594" s="401"/>
      <c r="BY594" s="400"/>
      <c r="BZ594" s="401"/>
      <c r="CA594" s="400"/>
      <c r="CB594" s="401"/>
      <c r="CC594" s="400"/>
      <c r="CD594" s="401"/>
      <c r="CE594" s="400"/>
      <c r="CF594" s="401"/>
      <c r="CG594" s="400"/>
      <c r="CH594" s="401"/>
      <c r="CI594" s="400"/>
      <c r="CJ594" s="401"/>
      <c r="CK594" s="400"/>
      <c r="CL594" s="401"/>
      <c r="CM594" s="400"/>
      <c r="CN594" s="401"/>
      <c r="CO594" s="400"/>
      <c r="CP594" s="401"/>
      <c r="CQ594" s="400"/>
      <c r="CR594" s="401"/>
      <c r="CS594" s="400"/>
      <c r="CT594" s="401"/>
      <c r="CU594" s="400"/>
      <c r="CV594" s="401"/>
      <c r="CW594" s="400"/>
      <c r="CX594" s="401"/>
      <c r="CY594" s="400"/>
      <c r="CZ594" s="401"/>
      <c r="DA594" s="400"/>
      <c r="DB594" s="401"/>
      <c r="DC594" s="400"/>
      <c r="DD594" s="401"/>
      <c r="DE594" s="400"/>
      <c r="DF594" s="401"/>
      <c r="DG594" s="400"/>
      <c r="DH594" s="401"/>
      <c r="DI594" s="400"/>
      <c r="DJ594" s="401"/>
      <c r="DK594" s="400"/>
      <c r="DL594" s="401"/>
      <c r="DM594" s="400"/>
      <c r="DN594" s="401"/>
      <c r="DO594" s="400"/>
      <c r="DP594" s="401"/>
      <c r="DQ594" s="400"/>
      <c r="DR594" s="401"/>
      <c r="DS594" s="400"/>
      <c r="DT594" s="401"/>
      <c r="DU594" s="400"/>
      <c r="DV594" s="401"/>
      <c r="DW594" s="400"/>
      <c r="DX594" s="401"/>
      <c r="DY594" s="400"/>
      <c r="DZ594" s="401"/>
      <c r="EA594" s="400"/>
      <c r="EB594" s="401"/>
      <c r="EC594" s="400"/>
      <c r="ED594" s="401"/>
      <c r="EE594" s="400"/>
      <c r="EF594" s="401"/>
      <c r="EG594" s="400"/>
      <c r="EH594" s="401"/>
      <c r="EI594" s="400"/>
      <c r="EJ594" s="447"/>
      <c r="EK594" s="511"/>
      <c r="EL594" s="514"/>
      <c r="EM594" s="448"/>
      <c r="EN594" s="344"/>
      <c r="EO594" s="345"/>
      <c r="EP594" s="171">
        <f t="shared" si="670"/>
        <v>0</v>
      </c>
      <c r="EQ594" s="171">
        <f t="shared" si="671"/>
        <v>0</v>
      </c>
      <c r="ER594" s="171">
        <f t="shared" si="672"/>
        <v>0</v>
      </c>
      <c r="ES594" s="171">
        <f t="shared" si="673"/>
        <v>0</v>
      </c>
      <c r="ET594" s="171">
        <f t="shared" si="674"/>
        <v>0</v>
      </c>
      <c r="EU594" s="171">
        <f t="shared" si="675"/>
        <v>0</v>
      </c>
      <c r="EV594" s="172">
        <f t="shared" si="676"/>
        <v>0</v>
      </c>
      <c r="EW594" s="127"/>
      <c r="EX594" s="248">
        <f t="shared" si="682"/>
        <v>0</v>
      </c>
      <c r="EY594" s="174">
        <f>(L594*regular)+(M594*Cadeirantee)</f>
        <v>0</v>
      </c>
      <c r="EZ594" s="249">
        <f>SUMIF(FG594:GJ594,"&gt;0")</f>
        <v>0</v>
      </c>
      <c r="FA594" s="249">
        <f>SUMIF(FG594:GJ594,"&lt;0")+SUMIF(GN594:HP594,"&lt;0")</f>
        <v>0</v>
      </c>
      <c r="FB594" s="174">
        <v>0</v>
      </c>
      <c r="FC594" s="126">
        <f>N594*km*'VALORES TABELA'!$B$13</f>
        <v>0</v>
      </c>
      <c r="FD594" s="250">
        <f t="shared" si="683"/>
        <v>0</v>
      </c>
      <c r="FE594" s="105"/>
      <c r="FF594" s="118"/>
      <c r="FG594" s="118"/>
      <c r="FH594" s="118"/>
      <c r="FI594" s="118"/>
      <c r="FJ594" s="118"/>
      <c r="FK594" s="118"/>
      <c r="FL594" s="118"/>
      <c r="FM594" s="118"/>
      <c r="FN594" s="118"/>
      <c r="FO594" s="118"/>
      <c r="FP594" s="118"/>
      <c r="FQ594" s="118"/>
      <c r="FR594" s="118"/>
      <c r="FS594" s="118"/>
      <c r="FT594" s="118"/>
      <c r="FU594" s="118"/>
      <c r="FV594" s="118"/>
      <c r="FW594" s="118"/>
      <c r="FX594" s="118"/>
      <c r="FY594" s="118"/>
      <c r="FZ594" s="118"/>
      <c r="GA594" s="118"/>
      <c r="GB594" s="118"/>
      <c r="GC594" s="118"/>
      <c r="GD594" s="118"/>
      <c r="GE594" s="118"/>
      <c r="GF594" s="118"/>
      <c r="GG594" s="118"/>
      <c r="GH594" s="118"/>
      <c r="GI594" s="118"/>
      <c r="GJ594" s="118"/>
      <c r="GK594" s="252"/>
      <c r="GL594" s="103">
        <f t="shared" si="678"/>
        <v>0</v>
      </c>
      <c r="GM594" s="124"/>
      <c r="GN594" s="104"/>
      <c r="GO594" s="104"/>
      <c r="GP594" s="104"/>
      <c r="GQ594" s="104"/>
      <c r="GR594" s="104"/>
      <c r="GS594" s="104"/>
      <c r="GT594" s="104"/>
      <c r="GU594" s="104"/>
      <c r="GV594" s="104"/>
      <c r="GW594" s="104"/>
      <c r="GX594" s="104"/>
      <c r="GY594" s="104"/>
      <c r="GZ594" s="104"/>
      <c r="HA594" s="104"/>
      <c r="HB594" s="104"/>
      <c r="HC594" s="104"/>
      <c r="HD594" s="104"/>
      <c r="HE594" s="104"/>
      <c r="HF594" s="104"/>
      <c r="HG594" s="104"/>
      <c r="HH594" s="104"/>
      <c r="HI594" s="104"/>
      <c r="HJ594" s="104"/>
      <c r="HK594" s="104"/>
      <c r="HL594" s="104"/>
      <c r="HM594" s="104"/>
      <c r="HN594" s="104"/>
      <c r="HO594" s="104"/>
      <c r="HP594" s="104"/>
      <c r="HQ594" s="64"/>
      <c r="HR594" s="65"/>
      <c r="HS594" s="65"/>
      <c r="HT594" s="65"/>
      <c r="HU594" s="65"/>
      <c r="HV594" s="65"/>
      <c r="HW594" s="105"/>
      <c r="HX594" s="65"/>
      <c r="HY594" s="280">
        <f t="shared" si="684"/>
        <v>0</v>
      </c>
      <c r="HZ594" s="280">
        <f t="shared" si="685"/>
        <v>0</v>
      </c>
      <c r="IA594" s="280">
        <f t="shared" si="686"/>
        <v>0</v>
      </c>
      <c r="IB594" s="65"/>
      <c r="IC594" s="65"/>
    </row>
    <row r="595" spans="1:237" s="106" customFormat="1" ht="22.5" customHeight="1" thickBot="1" x14ac:dyDescent="0.3">
      <c r="A595" s="377" t="s">
        <v>3727</v>
      </c>
      <c r="B595" s="378" t="s">
        <v>3728</v>
      </c>
      <c r="C595" s="379" t="s">
        <v>3233</v>
      </c>
      <c r="D595" s="380" t="s">
        <v>3729</v>
      </c>
      <c r="E595" s="380" t="s">
        <v>3730</v>
      </c>
      <c r="F595" s="381" t="s">
        <v>3224</v>
      </c>
      <c r="G595" s="381" t="s">
        <v>3225</v>
      </c>
      <c r="H595" s="382" t="s">
        <v>1833</v>
      </c>
      <c r="I595" s="383" t="s">
        <v>3731</v>
      </c>
      <c r="J595" s="421" t="s">
        <v>3231</v>
      </c>
      <c r="K595" s="424" t="s">
        <v>60</v>
      </c>
      <c r="L595" s="329">
        <f>CONTINUA!BV595</f>
        <v>0</v>
      </c>
      <c r="M595" s="329">
        <f>CONTINUA!BW595</f>
        <v>0</v>
      </c>
      <c r="N595" s="895"/>
      <c r="O595" s="896" t="s">
        <v>4052</v>
      </c>
      <c r="P595" s="897" t="s">
        <v>206</v>
      </c>
      <c r="Q595" s="400"/>
      <c r="R595" s="401"/>
      <c r="S595" s="400"/>
      <c r="T595" s="401"/>
      <c r="U595" s="400"/>
      <c r="V595" s="401"/>
      <c r="W595" s="400"/>
      <c r="X595" s="401"/>
      <c r="Y595" s="400"/>
      <c r="Z595" s="401"/>
      <c r="AA595" s="400"/>
      <c r="AB595" s="401"/>
      <c r="AC595" s="400"/>
      <c r="AD595" s="401"/>
      <c r="AE595" s="400"/>
      <c r="AF595" s="401"/>
      <c r="AG595" s="400"/>
      <c r="AH595" s="401"/>
      <c r="AI595" s="400"/>
      <c r="AJ595" s="401"/>
      <c r="AK595" s="400"/>
      <c r="AL595" s="401"/>
      <c r="AM595" s="400"/>
      <c r="AN595" s="401"/>
      <c r="AO595" s="400"/>
      <c r="AP595" s="401"/>
      <c r="AQ595" s="400"/>
      <c r="AR595" s="401"/>
      <c r="AS595" s="400"/>
      <c r="AT595" s="401"/>
      <c r="AU595" s="400"/>
      <c r="AV595" s="401"/>
      <c r="AW595" s="400"/>
      <c r="AX595" s="401"/>
      <c r="AY595" s="400"/>
      <c r="AZ595" s="401"/>
      <c r="BA595" s="400"/>
      <c r="BB595" s="401"/>
      <c r="BC595" s="400"/>
      <c r="BD595" s="401"/>
      <c r="BE595" s="400"/>
      <c r="BF595" s="401"/>
      <c r="BG595" s="400"/>
      <c r="BH595" s="401"/>
      <c r="BI595" s="400"/>
      <c r="BJ595" s="401"/>
      <c r="BK595" s="400"/>
      <c r="BL595" s="401"/>
      <c r="BM595" s="400"/>
      <c r="BN595" s="401"/>
      <c r="BO595" s="400"/>
      <c r="BP595" s="401"/>
      <c r="BQ595" s="400"/>
      <c r="BR595" s="401"/>
      <c r="BS595" s="400"/>
      <c r="BT595" s="401"/>
      <c r="BU595" s="400"/>
      <c r="BV595" s="401"/>
      <c r="BW595" s="400"/>
      <c r="BX595" s="401"/>
      <c r="BY595" s="400"/>
      <c r="BZ595" s="401"/>
      <c r="CA595" s="400"/>
      <c r="CB595" s="401"/>
      <c r="CC595" s="400"/>
      <c r="CD595" s="401"/>
      <c r="CE595" s="400"/>
      <c r="CF595" s="401"/>
      <c r="CG595" s="400"/>
      <c r="CH595" s="401"/>
      <c r="CI595" s="400"/>
      <c r="CJ595" s="401"/>
      <c r="CK595" s="400"/>
      <c r="CL595" s="401"/>
      <c r="CM595" s="400"/>
      <c r="CN595" s="401"/>
      <c r="CO595" s="400"/>
      <c r="CP595" s="401"/>
      <c r="CQ595" s="400"/>
      <c r="CR595" s="401"/>
      <c r="CS595" s="400"/>
      <c r="CT595" s="401"/>
      <c r="CU595" s="400"/>
      <c r="CV595" s="401"/>
      <c r="CW595" s="400"/>
      <c r="CX595" s="401"/>
      <c r="CY595" s="400"/>
      <c r="CZ595" s="401"/>
      <c r="DA595" s="400"/>
      <c r="DB595" s="401"/>
      <c r="DC595" s="400"/>
      <c r="DD595" s="401"/>
      <c r="DE595" s="400"/>
      <c r="DF595" s="401"/>
      <c r="DG595" s="400"/>
      <c r="DH595" s="401"/>
      <c r="DI595" s="400"/>
      <c r="DJ595" s="401"/>
      <c r="DK595" s="400"/>
      <c r="DL595" s="401"/>
      <c r="DM595" s="400"/>
      <c r="DN595" s="401"/>
      <c r="DO595" s="400"/>
      <c r="DP595" s="401"/>
      <c r="DQ595" s="400"/>
      <c r="DR595" s="401"/>
      <c r="DS595" s="400"/>
      <c r="DT595" s="401"/>
      <c r="DU595" s="400"/>
      <c r="DV595" s="401"/>
      <c r="DW595" s="400"/>
      <c r="DX595" s="401"/>
      <c r="DY595" s="400"/>
      <c r="DZ595" s="401"/>
      <c r="EA595" s="400"/>
      <c r="EB595" s="401"/>
      <c r="EC595" s="400"/>
      <c r="ED595" s="401"/>
      <c r="EE595" s="400"/>
      <c r="EF595" s="401"/>
      <c r="EG595" s="400"/>
      <c r="EH595" s="401"/>
      <c r="EI595" s="400"/>
      <c r="EJ595" s="447"/>
      <c r="EK595" s="512"/>
      <c r="EL595" s="515"/>
      <c r="EM595" s="450"/>
      <c r="EN595" s="348"/>
      <c r="EO595" s="348"/>
      <c r="EP595" s="179">
        <f t="shared" si="670"/>
        <v>0</v>
      </c>
      <c r="EQ595" s="179">
        <f t="shared" si="671"/>
        <v>0</v>
      </c>
      <c r="ER595" s="179">
        <f t="shared" si="672"/>
        <v>0</v>
      </c>
      <c r="ES595" s="179">
        <f t="shared" si="673"/>
        <v>0</v>
      </c>
      <c r="ET595" s="179">
        <f t="shared" si="674"/>
        <v>0</v>
      </c>
      <c r="EU595" s="179">
        <f t="shared" si="675"/>
        <v>0</v>
      </c>
      <c r="EV595" s="172">
        <f t="shared" si="676"/>
        <v>0</v>
      </c>
      <c r="EW595" s="253"/>
      <c r="EX595" s="254">
        <v>0</v>
      </c>
      <c r="EY595" s="180">
        <v>0</v>
      </c>
      <c r="EZ595" s="255">
        <v>0</v>
      </c>
      <c r="FA595" s="255">
        <v>0</v>
      </c>
      <c r="FB595" s="180">
        <f>SUM(FF595:GI595)/2</f>
        <v>0</v>
      </c>
      <c r="FC595" s="256">
        <f>N595*km*'VALORES TABELA'!$B$13</f>
        <v>0</v>
      </c>
      <c r="FD595" s="250">
        <f t="shared" si="683"/>
        <v>0</v>
      </c>
      <c r="FE595" s="257"/>
      <c r="FF595" s="181">
        <f>((Q595+S595)*Percapita)+((R595+T595)*Cadeirante)</f>
        <v>0</v>
      </c>
      <c r="FG595" s="181">
        <f>((U595+W595)*Percapita/30*FG$4)+((V595+X595)*Cadeirante/30*FG$4)</f>
        <v>0</v>
      </c>
      <c r="FH595" s="181">
        <f>((Y595+AA595)*Percapita/30*FH$4)+((Z595+AB595)*Cadeirante/30*FH$4)</f>
        <v>0</v>
      </c>
      <c r="FI595" s="181">
        <f>((AC595+AE595)*Percapita/30*FI$4)+((AD595+AF595)*Cadeirante/30*FI$4)</f>
        <v>0</v>
      </c>
      <c r="FJ595" s="181">
        <f>((AG595+AI595)*Percapita/30*FJ$4)+((AH595+AJ595)*Cadeirante/30*FJ$4)</f>
        <v>0</v>
      </c>
      <c r="FK595" s="181">
        <f>((AK595+AM595)*Percapita/30*FK$4)+((AL595+AN595)*Cadeirante/30*FK$4)</f>
        <v>0</v>
      </c>
      <c r="FL595" s="181">
        <f>((AO595+AQ595)*Percapita/30*FL$4)+((AP595+AR595)*Cadeirante/30*FL$4)</f>
        <v>0</v>
      </c>
      <c r="FM595" s="181">
        <f>((AS595+AU595)*Percapita/30*FM$4)+((AT595+AV595)*Cadeirante/30*FM$4)</f>
        <v>0</v>
      </c>
      <c r="FN595" s="181">
        <f>((AW595+AY595)*Percapita/30*FN$4)+((AX595+AZ595)*Cadeirante/30*FN$4)</f>
        <v>0</v>
      </c>
      <c r="FO595" s="181">
        <f>((BA595+BC595)*Percapita/30*FO$4)+((BB595+BD595)*Cadeirante/30*FO$4)</f>
        <v>0</v>
      </c>
      <c r="FP595" s="181">
        <f>((BE595+BG595)*Percapita/30*FP$4)+((BF595+BH595)*Cadeirante/30*FP$4)</f>
        <v>0</v>
      </c>
      <c r="FQ595" s="181">
        <f>((BI595+BK595)*Percapita/30*FQ$4)+((BJ595+BL595)*Cadeirante/30*FQ$4)</f>
        <v>0</v>
      </c>
      <c r="FR595" s="181">
        <f>((BM595+BO595)*Percapita/30*FR$4)+((BN595+BP595)*Cadeirante/30*FR$4)</f>
        <v>0</v>
      </c>
      <c r="FS595" s="181">
        <f>((BQ595+BS595)*Percapita/30*FS$4)+((BR595+BT595)*Cadeirante/30*FS$4)</f>
        <v>0</v>
      </c>
      <c r="FT595" s="181">
        <f>((BU595+BW595)*Percapita/30*FT$4)+((BV595+BX595)*Cadeirante/30*FT$4)</f>
        <v>0</v>
      </c>
      <c r="FU595" s="181">
        <f>((BY595+CA595)*Percapita/30*FU$4)+((BZ595+CB595)*Cadeirante/30*FU$4)</f>
        <v>0</v>
      </c>
      <c r="FV595" s="181">
        <f>((CC595+CE595)*Percapita/30*FV$4)+((CD595+CF595)*Cadeirante/30*FV$4)</f>
        <v>0</v>
      </c>
      <c r="FW595" s="181">
        <f>((CG595+CI595)*Percapita/30*FW$4)+((CI595+CK595)*Cadeirante/30*FW$4)</f>
        <v>0</v>
      </c>
      <c r="FX595" s="181">
        <f>((CK595+CM595)*Percapita/30*FX$4)+((CL595+CN595)*Cadeirante/30*FX$4)</f>
        <v>0</v>
      </c>
      <c r="FY595" s="181">
        <f>((CO595+CQ595)*Percapita/30*FY$4)+((CP595+CR595)*Cadeirante/30*FY$4)</f>
        <v>0</v>
      </c>
      <c r="FZ595" s="181">
        <f>((CS595+CU595)*Percapita/30*FZ$4)+((CT595+CV595)*Cadeirante/30*FZ$4)</f>
        <v>0</v>
      </c>
      <c r="GA595" s="181">
        <f>((CW595+CY595)*Percapita/30*GA$4)+((CX595+CZ595)*Cadeirante/30*GA$4)</f>
        <v>0</v>
      </c>
      <c r="GB595" s="181">
        <f>((DA595+DC595)*Percapita/30*GB$4)+((DB595+DD595)*Cadeirante/30*GB$4)</f>
        <v>0</v>
      </c>
      <c r="GC595" s="181">
        <f>((DE595+DG595)*Percapita/30*GC$4)+((DF595+DH595)*Cadeirante/30*GC$4)</f>
        <v>0</v>
      </c>
      <c r="GD595" s="181">
        <f>((DI595+DK595)*Percapita/30*GD$4)+((DJ595+DL595)*Cadeirante/30*GD$4)</f>
        <v>0</v>
      </c>
      <c r="GE595" s="181">
        <f>((DM595+DO595)*Percapita/30*GE$4)+((DN595+DP595)*Cadeirante/30*GE$4)</f>
        <v>0</v>
      </c>
      <c r="GF595" s="181">
        <f>((DQ595+DS595)*Percapita/30*GF$4)+((DR595+DT595)*Cadeirante/30*GF$4)</f>
        <v>0</v>
      </c>
      <c r="GG595" s="181">
        <f>((DU595+DW595)*Percapita/30*GG$4)+((DV595+DX595)*Cadeirante/30*GG$4)</f>
        <v>0</v>
      </c>
      <c r="GH595" s="181">
        <f>((DY595+EA595)*Percapita/30*GH$4)+((DZ595+EB595)*Cadeirante/30*GH$4)</f>
        <v>0</v>
      </c>
      <c r="GI595" s="181">
        <f>((EC595+EE595)*Percapita/30*GI$4)+((ED595+EF595)*Cadeirante/30*GI$4)</f>
        <v>0</v>
      </c>
      <c r="GJ595" s="181">
        <f>((EG595+EI595)*Percapita)+((EH595+EJ595)*Cadeirante)</f>
        <v>0</v>
      </c>
      <c r="GK595" s="258"/>
      <c r="GL595" s="103">
        <f t="shared" si="678"/>
        <v>0</v>
      </c>
      <c r="GM595" s="124"/>
      <c r="GN595" s="182"/>
      <c r="GO595" s="182"/>
      <c r="GP595" s="182"/>
      <c r="GQ595" s="182"/>
      <c r="GR595" s="182"/>
      <c r="GS595" s="182"/>
      <c r="GT595" s="182"/>
      <c r="GU595" s="182"/>
      <c r="GV595" s="182"/>
      <c r="GW595" s="182"/>
      <c r="GX595" s="182"/>
      <c r="GY595" s="182"/>
      <c r="GZ595" s="182"/>
      <c r="HA595" s="182"/>
      <c r="HB595" s="182"/>
      <c r="HC595" s="182"/>
      <c r="HD595" s="182"/>
      <c r="HE595" s="182"/>
      <c r="HF595" s="182"/>
      <c r="HG595" s="182"/>
      <c r="HH595" s="182"/>
      <c r="HI595" s="182"/>
      <c r="HJ595" s="182"/>
      <c r="HK595" s="182"/>
      <c r="HL595" s="182"/>
      <c r="HM595" s="182"/>
      <c r="HN595" s="182"/>
      <c r="HO595" s="182"/>
      <c r="HP595" s="259"/>
      <c r="HQ595" s="64"/>
      <c r="HW595" s="257"/>
      <c r="HY595" s="280">
        <f t="shared" si="684"/>
        <v>0</v>
      </c>
      <c r="HZ595" s="280">
        <f t="shared" si="685"/>
        <v>0</v>
      </c>
      <c r="IA595" s="280">
        <f t="shared" si="686"/>
        <v>0</v>
      </c>
    </row>
    <row r="596" spans="1:237" s="106" customFormat="1" ht="22.5" customHeight="1" x14ac:dyDescent="0.25">
      <c r="A596" t="s">
        <v>3732</v>
      </c>
      <c r="B596" s="522" t="s">
        <v>3733</v>
      </c>
      <c r="C596" s="523">
        <v>1</v>
      </c>
      <c r="D596" s="524" t="s">
        <v>3729</v>
      </c>
      <c r="E596" s="524" t="s">
        <v>3734</v>
      </c>
      <c r="F596" s="525" t="s">
        <v>3224</v>
      </c>
      <c r="G596" s="525" t="s">
        <v>3225</v>
      </c>
      <c r="H596" s="350" t="s">
        <v>1833</v>
      </c>
      <c r="I596" s="351" t="s">
        <v>775</v>
      </c>
      <c r="J596" s="409" t="s">
        <v>3231</v>
      </c>
      <c r="K596" s="410" t="s">
        <v>3232</v>
      </c>
      <c r="L596" s="329">
        <f>CONTINUA!BV596</f>
        <v>0</v>
      </c>
      <c r="M596" s="329">
        <f>CONTINUA!BW596</f>
        <v>0</v>
      </c>
      <c r="N596" s="895"/>
      <c r="O596" s="896" t="s">
        <v>4052</v>
      </c>
      <c r="P596" s="897" t="s">
        <v>206</v>
      </c>
      <c r="Q596" s="400">
        <v>42</v>
      </c>
      <c r="R596" s="401"/>
      <c r="S596" s="400"/>
      <c r="T596" s="401"/>
      <c r="U596" s="400"/>
      <c r="V596" s="401"/>
      <c r="W596" s="400"/>
      <c r="X596" s="401"/>
      <c r="Y596" s="400"/>
      <c r="Z596" s="401"/>
      <c r="AA596" s="400"/>
      <c r="AB596" s="401"/>
      <c r="AC596" s="400"/>
      <c r="AD596" s="401"/>
      <c r="AE596" s="400"/>
      <c r="AF596" s="401"/>
      <c r="AG596" s="400"/>
      <c r="AH596" s="401"/>
      <c r="AI596" s="400"/>
      <c r="AJ596" s="401"/>
      <c r="AK596" s="400"/>
      <c r="AL596" s="401"/>
      <c r="AM596" s="400"/>
      <c r="AN596" s="401"/>
      <c r="AO596" s="400"/>
      <c r="AP596" s="401"/>
      <c r="AQ596" s="400"/>
      <c r="AR596" s="401"/>
      <c r="AS596" s="400"/>
      <c r="AT596" s="401"/>
      <c r="AU596" s="400"/>
      <c r="AV596" s="401"/>
      <c r="AW596" s="400"/>
      <c r="AX596" s="401"/>
      <c r="AY596" s="400"/>
      <c r="AZ596" s="401"/>
      <c r="BA596" s="400"/>
      <c r="BB596" s="401"/>
      <c r="BC596" s="400"/>
      <c r="BD596" s="401"/>
      <c r="BE596" s="400"/>
      <c r="BF596" s="401"/>
      <c r="BG596" s="400"/>
      <c r="BH596" s="401"/>
      <c r="BI596" s="400"/>
      <c r="BJ596" s="401"/>
      <c r="BK596" s="400"/>
      <c r="BL596" s="401"/>
      <c r="BM596" s="400"/>
      <c r="BN596" s="401"/>
      <c r="BO596" s="400"/>
      <c r="BP596" s="401"/>
      <c r="BQ596" s="400"/>
      <c r="BR596" s="401"/>
      <c r="BS596" s="400"/>
      <c r="BT596" s="401"/>
      <c r="BU596" s="400"/>
      <c r="BV596" s="401"/>
      <c r="BW596" s="400"/>
      <c r="BX596" s="401"/>
      <c r="BY596" s="400"/>
      <c r="BZ596" s="401"/>
      <c r="CA596" s="400"/>
      <c r="CB596" s="401"/>
      <c r="CC596" s="400"/>
      <c r="CD596" s="401"/>
      <c r="CE596" s="400"/>
      <c r="CF596" s="401"/>
      <c r="CG596" s="400"/>
      <c r="CH596" s="401"/>
      <c r="CI596" s="400"/>
      <c r="CJ596" s="401"/>
      <c r="CK596" s="400"/>
      <c r="CL596" s="401"/>
      <c r="CM596" s="400"/>
      <c r="CN596" s="401"/>
      <c r="CO596" s="400"/>
      <c r="CP596" s="401"/>
      <c r="CQ596" s="400"/>
      <c r="CR596" s="401"/>
      <c r="CS596" s="400"/>
      <c r="CT596" s="401"/>
      <c r="CU596" s="400"/>
      <c r="CV596" s="401"/>
      <c r="CW596" s="400"/>
      <c r="CX596" s="401"/>
      <c r="CY596" s="400"/>
      <c r="CZ596" s="401"/>
      <c r="DA596" s="400"/>
      <c r="DB596" s="401"/>
      <c r="DC596" s="400"/>
      <c r="DD596" s="401"/>
      <c r="DE596" s="400"/>
      <c r="DF596" s="401"/>
      <c r="DG596" s="400"/>
      <c r="DH596" s="401"/>
      <c r="DI596" s="400"/>
      <c r="DJ596" s="401"/>
      <c r="DK596" s="400"/>
      <c r="DL596" s="401"/>
      <c r="DM596" s="400"/>
      <c r="DN596" s="401"/>
      <c r="DO596" s="400"/>
      <c r="DP596" s="401"/>
      <c r="DQ596" s="400"/>
      <c r="DR596" s="401"/>
      <c r="DS596" s="400"/>
      <c r="DT596" s="401"/>
      <c r="DU596" s="400"/>
      <c r="DV596" s="401"/>
      <c r="DW596" s="400"/>
      <c r="DX596" s="401"/>
      <c r="DY596" s="400"/>
      <c r="DZ596" s="401"/>
      <c r="EA596" s="400"/>
      <c r="EB596" s="401"/>
      <c r="EC596" s="400"/>
      <c r="ED596" s="401"/>
      <c r="EE596" s="400"/>
      <c r="EF596" s="401"/>
      <c r="EG596" s="400"/>
      <c r="EH596" s="401"/>
      <c r="EI596" s="400"/>
      <c r="EJ596" s="447"/>
      <c r="EK596" s="510"/>
      <c r="EL596" s="513"/>
      <c r="EM596" s="520"/>
      <c r="EN596" s="520"/>
      <c r="EO596" s="520"/>
      <c r="EP596" s="171">
        <f t="shared" si="670"/>
        <v>42</v>
      </c>
      <c r="EQ596" s="171">
        <f t="shared" si="671"/>
        <v>0</v>
      </c>
      <c r="ER596" s="171">
        <f t="shared" si="672"/>
        <v>0</v>
      </c>
      <c r="ES596" s="171">
        <f t="shared" si="673"/>
        <v>0</v>
      </c>
      <c r="ET596" s="171">
        <f t="shared" si="674"/>
        <v>0</v>
      </c>
      <c r="EU596" s="171">
        <f t="shared" si="675"/>
        <v>0</v>
      </c>
      <c r="EV596" s="172">
        <f t="shared" si="676"/>
        <v>42</v>
      </c>
      <c r="EW596" s="367">
        <f>IF(C596=4,IF(MAX(Q596:EJ598)&gt;0,(Especiall/30*(IF(($G596-$F596)=($G$5-$F$5),30,IF(DAY($G596)=31,($G596-$F596),($G596-$F596)+1)))),0),0)</f>
        <v>0</v>
      </c>
      <c r="EX596" s="248">
        <f t="shared" ref="EX596:EX599" si="687">FF596</f>
        <v>28680.170000000002</v>
      </c>
      <c r="EY596" s="174">
        <f>(L596*regular)+(M596*Cadeirantee)</f>
        <v>0</v>
      </c>
      <c r="EZ596" s="249">
        <f>SUMIF(FG596:GJ596,"&gt;0")</f>
        <v>0</v>
      </c>
      <c r="FA596" s="249">
        <f>SUMIF(FG596:GJ596,"&lt;0")+SUMIF(GN596:HP596,"&lt;0")</f>
        <v>0</v>
      </c>
      <c r="FB596" s="174">
        <v>0</v>
      </c>
      <c r="FC596" s="175">
        <f>N596*km*'VALORES TABELA'!$B$13</f>
        <v>0</v>
      </c>
      <c r="FD596" s="250">
        <f>GL596</f>
        <v>0</v>
      </c>
      <c r="FE596" s="176">
        <f>(EW596+EW597+EW598+EW599+EX596+EX597+EX598+EX599+EY596+EY597+EY598+EY599+EY600+EZ596+EZ597+EZ598+EZ599+FA596+FA597+FA598+FA599+FC596+FC597+FC598+FC599+HY596-HZ596-IA596+FD596+FD597+FD598+FD599+FB600)</f>
        <v>28728.370000000003</v>
      </c>
      <c r="FF596" s="177">
        <f>IF(C596=4,SUM(Q596+Q597+Q598+S596+S597+S598)*Percapita/30*FF$4+(R596+R597+R598+T596+T597+T598)*Cadeirante/30*FF$4,IF(C596=3,IF(Q599+S599=10,Fixo/30*FF$4+(Q596+Q597+Q598+S596+S597+S598)*Percapita/30*FF$4+(R599+T599)*Cadeirante/30*FF$4,IF(Q599+S599&lt;=9,(Q599+S599)*Crechee/30*FF$4)+(R599+T599)*Cadeirante/30*FF$4+(Q596+Q597+Q598+S596+S597+S598)*Percapita/30*FF$4)+IF(Q599+S599&gt;=11,Fixo/30*FF$4+(Q599+S599-10)*Crechee/30*FF$4,0),IF(C596=2,IF(R596+R597+R598+R599+T596+T597+T598+T599=1,Cadeirante/30*FF$4,IF(R596+R597+R598+R599+T596+T597+T598+T599=2,Fixo/30*FF$4,IF(R596+R597+R598+R599+T596+T597+T598+T599&gt;2,Fixo/30*FF$4+(R596+R597+R598+R599+T596+T597+T598+T599-2)*Cadeirante/30*FF$4)))+(Q596+Q597+Q598+S596+S597+S598)*Percapita/30*FF$4+(Q599+S599)*Crechee/30*FF$4,IF(C596=1,IF(Q596+Q597+Q598+R596+R597+R598+S596+S597+S598+T596+T597+T598&lt;=15,(Q596+Q597+Q598+S596+S597+S598)*Percapita/30*FF$4,IF(Q596+Q597+Q598+R596+R597+R598+S596+S597+S598+T596+T597+T598&gt;=16,Fixo/30*FF$4+(Q596+Q597+Q598+R596+R597+R598+S596+S597+S598+T596+T597-16)*Percapita/30*FF$4))))))</f>
        <v>28680.170000000002</v>
      </c>
      <c r="FG596" s="177">
        <f>IF(C596=4,SUM(U596+U597+U598+W596+W597+W598)*Percapita/30*FG$4+(V596+V597+V598+X596+X597+X598)*Cadeirante/30*FG$4,IF(C596=3,IF(U599+W599=10,Fixo/30*FG$4+(U596+U597+U598+W596+W597+W598)*Percapita/30*FG$4+(V599+X599)*Cadeirante/30*FG$4,IF(U599+W599&lt;=9,(U599+W599)*Crechee/30*FG$4)+(V599+X599)*Cadeirante/30*FG$4+(U596+U597+U598+W596+W597+W598)*Percapita/30*FG$4)+IF(U599+W599&gt;=11,Fixo/30*FG$4+(U599+W599-10)*Crechee/30*FG$4,0),IF(C596=2,IF(V596+V597+V598+V599+X596+X597+X598+X599=1,Cadeirante/30*FG$4,IF(V596+V597+V598+V599+X596+X597+X598+X599=2,Fixo/30*FG$4,IF(V596+V597+V598+V599+X596+X597+X598+X599&gt;2,Fixo/30*FG$4+(V596+V597+V598+V599+X596+X597+X598+X599-2)*Cadeirante/30*FG$4)))+(U596+U597+U598+W596+W597+W598)*Percapita/30*FG$4+(U599+W599)*Crechee/30*FG$4,IF(C596=1,IF(U596+U597+U598+V596+V597+V598+W596+W597+W598+X596+X597+X598&lt;=15,(U596+U597+U598+W596+W597+W598)*Percapita/30*FG$4,IF(U596+U597+U598+V596+V597+V598+W596+W597+W598+X596+X597+X598&gt;=16,Fixo/30*FG$4+(U596+U597+U598+V596+V597+V598+W596+W597+W598+X596+X597-16)*Percapita/30*FG$4))))))</f>
        <v>0</v>
      </c>
      <c r="FH596" s="177">
        <f>IF(C596=4,SUM(Y596+Y597+Y598+AA596+AA597+AA598)*Percapita/30*FH$4+(Z596+Z597+Z598+AB596+AB597+AB598)*Cadeirante/30*FH$4,IF(C596=3,IF(Y599+AA599=10,Fixo/30*FH$4+(Y596+Y597+Y598+AA596+AA597+AA598)*Percapita/30*FH$4+(Z599+AB599)*Cadeirante/30*FH$4,IF(Y599+AA599&lt;=9,(Y599+AA599)*Crechee/30*FH$4)+(Z599+AB599)*Cadeirante/30*FH$4+(Y596+Y597+Y598+AA596+AA597+AA598)*Percapita/30*FH$4)+IF(Y599+AA599&gt;=11,Fixo/30*FH$4+(Y599+AA599-10)*Crechee/30*FH$4,0),IF(C596=2,IF(Z596+Z597+Z598+Z599+AB596+AB597+AB598+AB599=1,Cadeirante/30*FH$4,IF(Z596+Z597+Z598+Z599+AB596+AB597+AB598+AB599=2,Fixo/30*FH$4,IF(Z596+Z597+Z598+Z599+AB596+AB597+AB598+AB599&gt;2,Fixo/30*FH$4+(Z596+Z597+Z598+Z599+AB596+AB597+AB598+AB599-2)*Cadeirante/30*FH$4)))+(Y596+Y597+Y598+AA596+AA597+AA598)*Percapita/30*FH$4+(Y599+AA599)*Crechee/30*FH$4,IF(C596=1,IF(Y596+Y597+Y598+Z596+Z597+Z598+AA596+AA597+AA598+AB596+AB597+AB598&lt;=15,(Y596+Y597+Y598+AA596+AA597+AA598)*Percapita/30*FH$4,IF(Y596+Y597+Y598+Z596+Z597+Z598+AA596+AA597+AA598+AB596+AB597+AB598&gt;=16,Fixo/30*FH$4+(Y596+Y597+Y598+Z596+Z597+Z598+AA596+AA597+AA598+AB596+AB597-16)*Percapita/30*FH$4))))))</f>
        <v>0</v>
      </c>
      <c r="FI596" s="177">
        <f>IF(C596=4,SUM(AC596+AC597+AC598+AE596+AE597+AE598)*Percapita/30*FI$4+(AD596+AD597+AD598+AF596+AF597+AF598)*Cadeirante/30*FI$4,IF(C596=3,IF(AC599+AE599=10,Fixo/30*FI$4+(AC596+AC597+AC598+AE596+AE597+AE598)*Percapita/30*FI$4+(AD599+AF599)*Cadeirante/30*FI$4,IF(AC599+AE599&lt;=9,(AC599+AE599)*Crechee/30*FI$4)+(AD599+AF599)*Cadeirante/30*FI$4+(AC596+AC597+AC598+AE596+AE597+AE598)*Percapita/30*FI$4)+IF(AC599+AE599&gt;=11,Fixo/30*FI$4+(AC599+AE599-10)*Crechee/30*FI$4,0),IF(C596=2,IF(AD596+AD597+AD598+AD599+AF596+AF597+AF598+AF599=1,Cadeirante/30*FI$4,IF(AD596+AD597+AD598+AD599+AF596+AF597+AF598+AF599=2,Fixo/30*FI$4,IF(AD596+AD597+AD598+AD599+AF596+AF597+AF598+AF599&gt;2,Fixo/30*FI$4+(AD596+AD597+AD598+AD599+AF596+AF597+AF598+AF599-2)*Cadeirante/30*FI$4)))+(AC596+AC597+AC598+AE596+AE597+AE598)*Percapita/30*FI$4+(AC599+AE599)*Crechee/30*FI$4,IF(C596=1,IF(AC596+AC597+AC598+AD596+AD597+AD598+AE596+AE597+AE598+AF596+AF597+AF598&lt;=15,(AC596+AC597+AC598+AE596+AE597+AE598)*Percapita/30*FI$4,IF(AC596+AC597+AC598+AD596+AD597+AD598+AE596+AE597+AE598+AF596+AF597+AF598&gt;=16,Fixo/30*FI$4+(AC596+AC597+AC598+AD596+AD597+AD598+AE596+AE597+AE598+AF596+AF597-16)*Percapita/30*FI$4))))))</f>
        <v>0</v>
      </c>
      <c r="FJ596" s="177">
        <f>IF(C596=4,SUM(AG596+AG597+AG598+AI596+AI597+AI598)*Percapita/30*FJ$4+(AH596+AH597+AH598+AJ596+AJ597+AJ598)*Cadeirante/30*FJ$4,IF(C596=3,IF(AG599+AI599=10,Fixo/30*FJ$4+(AG596+AG597+AG598+AI596+AI597+AI598)*Percapita/30*FJ$4+(AH599+AJ599)*Cadeirante/30*FJ$4,IF(AG599+AI599&lt;=9,(AG599+AI599)*Crechee/30*FJ$4)+(AH599+AJ599)*Cadeirante/30*FJ$4+(AG596+AG597+AG598+AI596+AI597+AI598)*Percapita/30*FJ$4)+IF(AG599+AI599&gt;=11,Fixo/30*FJ$4+(AG599+AI599-10)*Crechee/30*FJ$4,0),IF(C596=2,IF(AH596+AH597+AH598+AH599+AJ596+AJ597+AJ598+AJ599=1,Cadeirante/30*FJ$4,IF(AH596+AH597+AH598+AH599+AJ596+AJ597+AJ598+AJ599=2,Fixo/30*FJ$4,IF(AH596+AH597+AH598+AH599+AJ596+AJ597+AJ598+AJ599&gt;2,Fixo/30*FJ$4+(AH596+AH597+AH598+AH599+AJ596+AJ597+AJ598+AJ599-2)*Cadeirante/30*FJ$4)))+(AG596+AG597+AG598+AI596+AI597+AI598)*Percapita/30*FJ$4+(AG599+AI599)*Crechee/30*FJ$4,IF(C596=1,IF(AG596+AG597+AG598+AH596+AH597+AH598+AI596+AI597+AI598+AJ596+AJ597+AJ598&lt;=15,(AG596+AG597+AG598+AI596+AI597+AI598)*Percapita/30*FJ$4,IF(AG596+AG597+AG598+AH596+AH597+AH598+AI596+AI597+AI598+AJ596+AJ597+AJ598&gt;=16,Fixo/30*FJ$4+(AG596+AG597+AG598+AH596+AH597+AH598+AI596+AI597+AI598+AJ596+AJ597-16)*Percapita/30*FJ$4))))))</f>
        <v>0</v>
      </c>
      <c r="FK596" s="177">
        <f>IF(C596=4,SUM(AK596+AK597+AK598+AM596+AM597+AM598)*Percapita/30*FK$4+(AL596+AL597+AL598+AN596+AN597+AN598)*Cadeirante/30*FK$4,IF(C596=3,IF(AK599+AM599=10,Fixo/30*FK$4+(AK596+AK597+AK598+AM596+AM597+AM598)*Percapita/30*FK$4+(AL599+AN599)*Cadeirante/30*FK$4,IF(AK599+AM599&lt;=9,(AK599+AM599)*Crechee/30*FK$4)+(AL599+AN599)*Cadeirante/30*FK$4+(AK596+AK597+AK598+AM596+AM597+AM598)*Percapita/30*FK$4)+IF(AK599+AM599&gt;=11,Fixo/30*FK$4+(AK599+AM599-10)*Crechee/30*FK$4,0),IF(C596=2,IF(AL596+AL597+AL598+AL599+AN596+AN597+AN598+AN599=1,Cadeirante/30*FK$4,IF(AL596+AL597+AL598+AL599+AN596+AN597+AN598+AN599=2,Fixo/30*FK$4,IF(AL596+AL597+AL598+AL599+AN596+AN597+AN598+AN599&gt;2,Fixo/30*FK$4+(AL596+AL597+AL598+AL599+AN596+AN597+AN598+AN599-2)*Cadeirante/30*FK$4)))+(AK596+AK597+AK598+AM596+AM597+AM598)*Percapita/30*FK$4+(AK599+AM599)*Crechee/30*FK$4,IF(C596=1,IF(AK596+AK597+AK598+AL596+AL597+AL598+AM596+AM597+AM598+AN596+AN597+AN598&lt;=15,(AK596+AK597+AK598+AM596+AM597+AM598)*Percapita/30*FK$4,IF(AK596+AK597+AK598+AL596+AL597+AL598+AM596+AM597+AM598+AN596+AN597+AN598&gt;=16,Fixo/30*FK$4+(AK596+AK597+AK598+AL596+AL597+AL598+AM596+AM597+AM598+AN596+AN597-16)*Percapita/30*FK$4))))))</f>
        <v>0</v>
      </c>
      <c r="FL596" s="177">
        <f>IF(C596=4,SUM(AO596+AO597+AO598+AQ596+AQ597+AQ598)*Percapita/30*FL$4+(AP596+AP597+AP598+AR596+AR597+AR598)*Cadeirante/30*FL$4,IF(C596=3,IF(AO599+AQ599=10,Fixo/30*FL$4+(AO596+AO597+AO598+AQ596+AQ597+AQ598)*Percapita/30*FL$4+(AP599+AR599)*Cadeirante/30*FL$4,IF(AO599+AQ599&lt;=9,(AO599+AQ599)*Crechee/30*FL$4)+(AP599+AR599)*Cadeirante/30*FL$4+(AO596+AO597+AO598+AQ596+AQ597+AQ598)*Percapita/30*FL$4)+IF(AO599+AQ599&gt;=11,Fixo/30*FL$4+(AO599+AQ599-10)*Crechee/30*FL$4,0),IF(C596=2,IF(AP596+AP597+AP598+AP599+AR596+AR597+AR598+AR599=1,Cadeirante/30*FL$4,IF(AP596+AP597+AP598+AP599+AR596+AR597+AR598+AR599=2,Fixo/30*FL$4,IF(AP596+AP597+AP598+AP599+AR596+AR597+AR598+AR599&gt;2,Fixo/30*FL$4+(AP596+AP597+AP598+AP599+AR596+AR597+AR598+AR599-2)*Cadeirante/30*FL$4)))+(AO596+AO597+AO598+AQ596+AQ597+AQ598)*Percapita/30*FL$4+(AO599+AQ599)*Crechee/30*FL$4,IF(C596=1,IF(AO596+AO597+AO598+AP596+AP597+AP598+AQ596+AQ597+AQ598+AR596+AR597+AR598&lt;=15,(AO596+AO597+AO598+AQ596+AQ597+AQ598)*Percapita/30*FL$4,IF(AO596+AO597+AO598+AP596+AP597+AP598+AQ596+AQ597+AQ598+AR596+AR597+AR598&gt;=16,Fixo/30*FL$4+(AO596+AO597+AO598+AP596+AP597+AP598+AQ596+AQ597+AQ598+AR596+AR597-16)*Percapita/30*FL$4))))))</f>
        <v>0</v>
      </c>
      <c r="FM596" s="177">
        <f>IF(C596=4,SUM(AS596+AS597+AS598+AU596+AU597+AU598)*Percapita/30*FM$4+(AT596+AT597+AT598+AV596+AV597+AV598)*Cadeirante/30*FM$4,IF(C596=3,IF(AS599+AU599=10,Fixo/30*FM$4+(AS596+AS597+AS598+AU596+AU597+AU598)*Percapita/30*FM$4+(AT599+AV599)*Cadeirante/30*FM$4,IF(AS599+AU599&lt;=9,(AS599+AU599)*Crechee/30*FM$4)+(AT599+AV599)*Cadeirante/30*FM$4+(AS596+AS597+AS598+AU596+AU597+AU598)*Percapita/30*FM$4)+IF(AS599+AU599&gt;=11,Fixo/30*FM$4+(AS599+AU599-10)*Crechee/30*FM$4,0),IF(C596=2,IF(AT596+AT597+AT598+AT599+AV596+AV597+AV598+AV599=1,Cadeirante/30*FM$4,IF(AT596+AT597+AT598+AT599+AV596+AV597+AV598+AV599=2,Fixo/30*FM$4,IF(AT596+AT597+AT598+AT599+AV596+AV597+AV598+AV599&gt;2,Fixo/30*FM$4+(AT596+AT597+AT598+AT599+AV596+AV597+AV598+AV599-2)*Cadeirante/30*FM$4)))+(AS596+AS597+AS598+AU596+AU597+AU598)*Percapita/30*FM$4+(AS599+AU599)*Crechee/30*FM$4,IF(C596=1,IF(AS596+AS597+AS598+AT596+AT597+AT598+AU596+AU597+AU598+AV596+AV597+AV598&lt;=15,(AS596+AS597+AS598+AU596+AU597+AU598)*Percapita/30*FM$4,IF(AS596+AS597+AS598+AT596+AT597+AT598+AU596+AU597+AU598+AV596+AV597+AV598&gt;=16,Fixo/30*FM$4+(AS596+AS597+AS598+AT596+AT597+AT598+AU596+AU597+AU598+AV596+AV597-16)*Percapita/30*FM$4))))))</f>
        <v>0</v>
      </c>
      <c r="FN596" s="177">
        <f>IF(C596=4,SUM(AW596+AW597+AW598+AY596+AY597+AY598)*Percapita/30*FN$4+(AX596+AX597+AX598+AZ596+AZ597+AZ598)*Cadeirante/30*FN$4,IF(C596=3,IF(AW599+AY599=10,Fixo/30*FN$4+(AW596+AW597+AW598+AY596+AY597+AY598)*Percapita/30*FN$4+(AX599+AZ599)*Cadeirante/30*FN$4,IF(AW599+AY599&lt;=9,(AW599+AY599)*Crechee/30*FN$4)+(AX599+AZ599)*Cadeirante/30*FN$4+(AW596+AW597+AW598+AY596+AY597+AY598)*Percapita/30*FN$4)+IF(AW599+AY599&gt;=11,Fixo/30*FN$4+(AW599+AY599-10)*Crechee/30*FN$4,0),IF(C596=2,IF(AX596+AX597+AX598+AX599+AZ596+AZ597+AZ598+AZ599=1,Cadeirante/30*FN$4,IF(AX596+AX597+AX598+AX599+AZ596+AZ597+AZ598+AZ599=2,Fixo/30*FN$4,IF(AX596+AX597+AX598+AX599+AZ596+AZ597+AZ598+AZ599&gt;2,Fixo/30*FN$4+(AX596+AX597+AX598+AX599+AZ596+AZ597+AZ598+AZ599-2)*Cadeirante/30*FN$4)))+(AW596+AW597+AW598+AY596+AY597+AY598)*Percapita/30*FN$4+(AW599+AY599)*Crechee/30*FN$4,IF(C596=1,IF(AW596+AW597+AW598+AX596+AX597+AX598+AY596+AY597+AY598+AZ596+AZ597+AZ598&lt;=15,(AW596+AW597+AW598+AY596+AY597+AY598)*Percapita/30*FN$4,IF(AW596+AW597+AW598+AX596+AX597+AX598+AY596+AY597+AY598+AZ596+AZ597+AZ598&gt;=16,Fixo/30*FN$4+(AW596+AW597+AW598+AX596+AX597+AX598+AY596+AY597+AY598+AZ596+AZ597-16)*Percapita/30*FN$4))))))</f>
        <v>0</v>
      </c>
      <c r="FO596" s="177">
        <f>IF(C596=4,SUM(BA596+BA597+BA598+BC596+BC597+BC598)*Percapita/30*FO$4+(BB596+BB597+BB598+BD596+BD597+BD598)*Cadeirante/30*FO$4,IF(C596=3,IF(BA599+BC599=10,Fixo/30*FO$4+(BA596+BA597+BA598+BC596+BC597+BC598)*Percapita/30*FO$4+(BB599+BD599)*Cadeirante/30*FO$4,IF(BA599+BC599&lt;=9,(BA599+BC599)*Crechee/30*FO$4)+(BB599+BD599)*Cadeirante/30*FO$4+(BA596+BA597+BA598+BC596+BC597+BC598)*Percapita/30*FO$4)+IF(BA599+BC599&gt;=11,Fixo/30*FO$4+(BA599+BC599-10)*Crechee/30*FO$4,0),IF(C596=2,IF(BB596+BB597+BB598+BB599+BD596+BD597+BD598+BD599=1,Cadeirante/30*FO$4,IF(BB596+BB597+BB598+BB599+BD596+BD597+BD598+BD599=2,Fixo/30*FO$4,IF(BB596+BB597+BB598+BB599+BD596+BD597+BD598+BD599&gt;2,Fixo/30*FO$4+(BB596+BB597+BB598+BB599+BD596+BD597+BD598+BD599-2)*Cadeirante/30*FO$4)))+(BA596+BA597+BA598+BC596+BC597+BC598)*Percapita/30*FO$4+(BA599+BC599)*Crechee/30*FO$4,IF(C596=1,IF(BA596+BA597+BA598+BB596+BB597+BB598+BC596+BC597+BC598+BD596+BD597+BD598&lt;=15,(BA596+BA597+BA598+BC596+BC597+BC598)*Percapita/30*FO$4,IF(BA596+BA597+BA598+BB596+BB597+BB598+BC596+BC597+BC598+BD596+BD597+BD598&gt;=16,Fixo/30*FO$4+(BA596+BA597+BA598+BB596+BB597+BB598+BC596+BC597+BC598+BD596+BD597-16)*Percapita/30*FO$4))))))</f>
        <v>0</v>
      </c>
      <c r="FP596" s="177">
        <f>IF(C596=4,SUM(BE596+BE597+BE598+BG596+BG597+BG598)*Percapita/30*FP$4+(BF596+BF597+BF598+BH596+BH597+BH598)*Cadeirante/30*FP$4,IF(C596=3,IF(BE599+BG599=10,Fixo/30*FP$4+(BE596+BE597+BE598+BG596+BG597+BG598)*Percapita/30*FP$4+(BF599+BH599)*Cadeirante/30*FP$4,IF(BE599+BG599&lt;=9,(BE599+BG599)*Crechee/30*FP$4)+(BF599+BH599)*Cadeirante/30*FP$4+(BE596+BE597+BE598+BG596+BG597+BG598)*Percapita/30*FP$4)+IF(BE599+BG599&gt;=11,Fixo/30*FP$4+(BE599+BG599-10)*Crechee/30*FP$4,0),IF(C596=2,IF(BF596+BF597+BF598+BF599+BH596+BH597+BH598+BH599=1,Cadeirante/30*FP$4,IF(BF596+BF597+BF598+BF599+BH596+BH597+BH598+BH599=2,Fixo/30*FP$4,IF(BF596+BF597+BF598+BF599+BH596+BH597+BH598+BH599&gt;2,Fixo/30*FP$4+(BF596+BF597+BF598+BF599+BH596+BH597+BH598+BH599-2)*Cadeirante/30*FP$4)))+(BE596+BE597+BE598+BG596+BG597+BG598)*Percapita/30*FP$4+(BE599+BG599)*Crechee/30*FP$4,IF(C596=1,IF(BE596+BE597+BE598+BF596+BF597+BF598+BG596+BG597+BG598+BH596+BH597+BH598&lt;=15,(BE596+BE597+BE598+BG596+BG597+BG598)*Percapita/30*FP$4,IF(BE596+BE597+BE598+BF596+BF597+BF598+BG596+BG597+BG598+BH596+BH597+BH598&gt;=16,Fixo/30*FP$4+(BE596+BE597+BE598+BF596+BF597+BF598+BG596+BG597+BG598+BH596+BH597-16)*Percapita/30*FP$4))))))</f>
        <v>0</v>
      </c>
      <c r="FQ596" s="177">
        <f>IF(C596=4,SUM(BI596+BI597+BI598+BK596+BK597+BK598)*Percapita/30*FQ$4+(BJ596+BJ597+BJ598+BL596+BL597+BL598)*Cadeirante/30*FQ$4,IF(C596=3,IF(BI599+BK599=10,Fixo/30*FQ$4+(BI596+BI597+BI598+BK596+BK597+BK598)*Percapita/30*FQ$4+(BJ599+BL599)*Cadeirante/30*FQ$4,IF(BI599+BK599&lt;=9,(BI599+BK599)*Crechee/30*FQ$4)+(BJ599+BL599)*Cadeirante/30*FQ$4+(BI596+BI597+BI598+BK596+BK597+BK598)*Percapita/30*FQ$4)+IF(BI599+BK599&gt;=11,Fixo/30*FQ$4+(BI599+BK599-10)*Crechee/30*FQ$4,0),IF(C596=2,IF(BJ596+BJ597+BJ598+BJ599+BL596+BL597+BL598+BL599=1,Cadeirante/30*FQ$4,IF(BJ596+BJ597+BJ598+BJ599+BL596+BL597+BL598+BL599=2,Fixo/30*FQ$4,IF(BJ596+BJ597+BJ598+BJ599+BL596+BL597+BL598+BL599&gt;2,Fixo/30*FQ$4+(BJ596+BJ597+BJ598+BJ599+BL596+BL597+BL598+BL599-2)*Cadeirante/30*FQ$4)))+(BI596+BI597+BI598+BK596+BK597+BK598)*Percapita/30*FQ$4+(BI599+BK599)*Crechee/30*FQ$4,IF(C596=1,IF(BI596+BI597+BI598+BJ596+BJ597+BJ598+BK596+BK597+BK598+BL596+BL597+BL598&lt;=15,(BI596+BI597+BI598+BK596+BK597+BK598)*Percapita/30*FQ$4,IF(BI596+BI597+BI598+BJ596+BJ597+BJ598+BK596+BK597+BK598+BL596+BL597+BL598&gt;=16,Fixo/30*FQ$4+(BI596+BI597+BI598+BJ596+BJ597+BJ598+BK596+BK597+BK598+BL596+BL597-16)*Percapita/30*FQ$4))))))</f>
        <v>0</v>
      </c>
      <c r="FR596" s="177">
        <f>IF(C596=4,SUM(BM596+BM597+BM598+BO596+BO597+BO598)*Percapita/30*FR$4+(BN596+BN597+BN598+BP596+BP597+BP598)*Cadeirante/30*FR$4,IF(C596=3,IF(BM599+BO599=10,Fixo/30*FR$4+(BM596+BM597+BM598+BO596+BO597+BO598)*Percapita/30*FR$4+(BN599+BP599)*Cadeirante/30*FR$4,IF(BM599+BO599&lt;=9,(BM599+BO599)*Crechee/30*FR$4)+(BN599+BP599)*Cadeirante/30*FR$4+(BM596+BM597+BM598+BO596+BO597+BO598)*Percapita/30*FR$4)+IF(BM599+BO599&gt;=11,Fixo/30*FR$4+(BM599+BO599-10)*Crechee/30*FR$4,0),IF(C596=2,IF(BN596+BN597+BN598+BN599+BP596+BP597+BP598+BP599=1,Cadeirante/30*FR$4,IF(BN596+BN597+BN598+BN599+BP596+BP597+BP598+BP599=2,Fixo/30*FR$4,IF(BN596+BN597+BN598+BN599+BP596+BP597+BP598+BP599&gt;2,Fixo/30*FR$4+(BN596+BN597+BN598+BN599+BP596+BP597+BP598+BP599-2)*Cadeirante/30*FR$4)))+(BM596+BM597+BM598+BO596+BO597+BO598)*Percapita/30*FR$4+(BM599+BO599)*Crechee/30*FR$4,IF(C596=1,IF(BM596+BM597+BM598+BN596+BN597+BN598+BO596+BO597+BO598+BP596+BP597+BP598&lt;=15,(BM596+BM597+BM598+BO596+BO597+BO598)*Percapita/30*FR$4,IF(BM596+BM597+BM598+BN596+BN597+BN598+BO596+BO597+BO598+BP596+BP597+BP598&gt;=16,Fixo/30*FR$4+(BM596+BM597+BM598+BN596+BN597+BN598+BO596+BO597+BO598+BP596+BP597-16)*Percapita/30*FR$4))))))</f>
        <v>0</v>
      </c>
      <c r="FS596" s="177">
        <f>IF(C596=4,SUM(BQ596+BQ597+BQ598+BS596+BS597+BS598)*Percapita/30*FS$4+(BR596+BR597+BR598+BT596+BT597+BT598)*Cadeirante/30*FS$4,IF(C596=3,IF(BQ599+BS599=10,Fixo/30*FS$4+(BQ596+BQ597+BQ598+BS596+BS597+BS598)*Percapita/30*FS$4+(BR599+BT599)*Cadeirante/30*FS$4,IF(BQ599+BS599&lt;=9,(BQ599+BS599)*Crechee/30*FS$4)+(BR599+BT599)*Cadeirante/30*FS$4+(BQ596+BQ597+BQ598+BS596+BS597+BS598)*Percapita/30*FS$4)+IF(BQ599+BS599&gt;=11,Fixo/30*FS$4+(BQ599+BS599-10)*Crechee/30*FS$4,0),IF(C596=2,IF(BR596+BR597+BR598+BR599+BT596+BT597+BT598+BT599=1,Cadeirante/30*FS$4,IF(BR596+BR597+BR598+BR599+BT596+BT597+BT598+BT599=2,Fixo/30*FS$4,IF(BR596+BR597+BR598+BR599+BT596+BT597+BT598+BT599&gt;2,Fixo/30*FS$4+(BR596+BR597+BR598+BR599+BT596+BT597+BT598+BT599-2)*Cadeirante/30*FS$4)))+(BQ596+BQ597+BQ598+BS596+BS597+BS598)*Percapita/30*FS$4+(BQ599+BS599)*Crechee/30*FS$4,IF(C596=1,IF(BQ596+BQ597+BQ598+BR596+BR597+BR598+BS596+BS597+BS598+BT596+BT597+BT598&lt;=15,(BQ596+BQ597+BQ598+BS596+BS597+BS598)*Percapita/30*FS$4,IF(BQ596+BQ597+BQ598+BR596+BR597+BR598+BS596+BS597+BS598+BT596+BT597+BT598&gt;=16,Fixo/30*FS$4+(BQ596+BQ597+BQ598+BR596+BR597+BR598+BS596+BS597+BS598+BT596+BT597-16)*Percapita/30*FS$4))))))</f>
        <v>0</v>
      </c>
      <c r="FT596" s="177">
        <f>IF(C596=4,SUM(BU596+BU597+BU598+BW596+BW597+BW598)*Percapita/30*FT$4+(BV596+BV597+BV598+BX596+BX597+BX598)*Cadeirante/30*FT$4,IF(C596=3,IF(BU599+BW599=10,Fixo/30*FT$4+(BU596+BU597+BU598+BW596+BW597+BW598)*Percapita/30*FT$4+(BV599+BX599)*Cadeirante/30*FT$4,IF(BU599+BW599&lt;=9,(BU599+BW599)*Crechee/30*FT$4)+(BV599+BX599)*Cadeirante/30*FT$4+(BU596+BU597+BU598+BW596+BW597+BW598)*Percapita/30*FT$4)+IF(BU599+BW599&gt;=11,Fixo/30*FT$4+(BU599+BW599-10)*Crechee/30*FT$4,0),IF(C596=2,IF(BV596+BV597+BV598+BV599+BX596+BX597+BX598+BX599=1,Cadeirante/30*FT$4,IF(BV596+BV597+BV598+BV599+BX596+BX597+BX598+BX599=2,Fixo/30*FT$4,IF(BV596+BV597+BV598+BV599+BX596+BX597+BX598+BX599&gt;2,Fixo/30*FT$4+(BV596+BV597+BV598+BV599+BX596+BX597+BX598+BX599-2)*Cadeirante/30*FT$4)))+(BU596+BU597+BU598+BW596+BW597+BW598)*Percapita/30*FT$4+(BU599+BW599)*Crechee/30*FT$4,IF(C596=1,IF(BU596+BU597+BU598+BV596+BV597+BV598+BW596+BW597+BW598+BX596+BX597+BX598&lt;=15,(BU596+BU597+BU598+BW596+BW597+BW598)*Percapita/30*FT$4,IF(BU596+BU597+BU598+BV596+BV597+BV598+BW596+BW597+BW598+BX596+BX597+BX598&gt;=16,Fixo/30*FT$4+(BU596+BU597+BU598+BV596+BV597+BV598+BW596+BW597+BW598+BX596+BX597-16)*Percapita/30*FT$4))))))</f>
        <v>0</v>
      </c>
      <c r="FU596" s="177">
        <f>IF(C596=4,SUM(BY596+BY597+BY598+CA596+CA597+CA598)*Percapita/30*FU$4+(BZ596+BZ597+BZ598+CB596+CB597+CB598)*Cadeirante/30*FU$4,IF(C596=3,IF(BY599+CA599=10,Fixo/30*FU$4+(BY596+BY597+BY598+CA596+CA597+CA598)*Percapita/30*FU$4+(BZ599+CB599)*Cadeirante/30*FU$4,IF(BY599+CA599&lt;=9,(BY599+CA599)*Crechee/30*FU$4)+(BZ599+CB599)*Cadeirante/30*FU$4+(BY596+BY597+BY598+CA596+CA597+CA598)*Percapita/30*FU$4)+IF(BY599+CA599&gt;=11,Fixo/30*FU$4+(BY599+CA599-10)*Crechee/30*FU$4,0),IF(C596=2,IF(BZ596+BZ597+BZ598+BZ599+CB596+CB597+CB598+CB599=1,Cadeirante/30*FU$4,IF(BZ596+BZ597+BZ598+BZ599+CB596+CB597+CB598+CB599=2,Fixo/30*FU$4,IF(BZ596+BZ597+BZ598+BZ599+CB596+CB597+CB598+CB599&gt;2,Fixo/30*FU$4+(BZ596+BZ597+BZ598+BZ599+CB596+CB597+CB598+CB599-2)*Cadeirante/30*FU$4)))+(BY596+BY597+BY598+CA596+CA597+CA598)*Percapita/30*FU$4+(BY599+CA599)*Crechee/30*FU$4,IF(C596=1,IF(BY596+BY597+BY598+BZ596+BZ597+BZ598+CA596+CA597+CA598+CB596+CB597+CB598&lt;=15,(BY596+BY597+BY598+CA596+CA597+CA598)*Percapita/30*FU$4,IF(BY596+BY597+BY598+BZ596+BZ597+BZ598+CA596+CA597+CA598+CB596+CB597+CB598&gt;=16,Fixo/30*FU$4+(BY596+BY597+BY598+BZ596+BZ597+BZ598+CA596+CA597+CA598+CB596+CB597-16)*Percapita/30*FU$4))))))</f>
        <v>0</v>
      </c>
      <c r="FV596" s="177">
        <f>IF(C596=4,SUM(CC596+CC597+CC598+CE596+CE597+CE598)*Percapita/30*FV$4+(CD596+CD597+CD598+CF596+CF597+CF598)*Cadeirante/30*FV$4,IF(C596=3,IF(CC599+CE599=10,Fixo/30*FV$4+(CC596+CC597+CC598+CE596+CE597+CE598)*Percapita/30*FV$4+(CD599+CF599)*Cadeirante/30*FV$4,IF(CC599+CE599&lt;=9,(CC599+CE599)*Crechee/30*FV$4)+(CD599+CF599)*Cadeirante/30*FV$4+(CC596+CC597+CC598+CE596+CE597+CE598)*Percapita/30*FV$4)+IF(CC599+CE599&gt;=11,Fixo/30*FV$4+(CC599+CE599-10)*Crechee/30*FV$4,0),IF(C596=2,IF(CD596+CD597+CD598+CD599+CF596+CF597+CF598+CF599=1,Cadeirante/30*FV$4,IF(CD596+CD597+CD598+CD599+CF596+CF597+CF598+CF599=2,Fixo/30*FV$4,IF(CD596+CD597+CD598+CD599+CF596+CF597+CF598+CF599&gt;2,Fixo/30*FV$4+(CD596+CD597+CD598+CD599+CF596+CF597+CF598+CF599-2)*Cadeirante/30*FV$4)))+(CC596+CC597+CC598+CE596+CE597+CE598)*Percapita/30*FV$4+(CC599+CE599)*Crechee/30*FV$4,IF(C596=1,IF(CC596+CC597+CC598+CD596+CD597+CD598+CE596+CE597+CE598+CF596+CF597+CF598&lt;=15,(CC596+CC597+CC598+CE596+CE597+CE598)*Percapita/30*FV$4,IF(CC596+CC597+CC598+CD596+CD597+CD598+CE596+CE597+CE598+CF596+CF597+CF598&gt;=16,Fixo/30*FV$4+(CC596+CC597+CC598+CD596+CD597+CD598+CE596+CE597+CE598+CF596+CF597-16)*Percapita/30*FV$4))))))</f>
        <v>0</v>
      </c>
      <c r="FW596" s="177">
        <f>IF(C596=4,SUM(CG596+CG597+CG598+CI596+CI597+CI598)*Percapita/30*FW$4+(CH596+CH597+CH598+CJ596+CJ597+CJ598)*Cadeirante/30*FW$4,IF(C596=3,IF(CG599+CI599=10,Fixo/30*FW$4+(CG596+CG597+CG598+CI596+CI597+CI598)*Percapita/30*FW$4+(CH599+CJ599)*Cadeirante/30*FW$4,IF(CG599+CI599&lt;=9,(CG599+CI599)*Crechee/30*FW$4)+(CH599+CJ599)*Cadeirante/30*FW$4+(CG596+CG597+CG598+CI596+CI597+CI598)*Percapita/30*FW$4)+IF(CG599+CI599&gt;=11,Fixo/30*FW$4+(CG599+CI599-10)*Crechee/30*FW$4,0),IF(C596=2,IF(CH596+CH597+CH598+CH599+CJ596+CJ597+CJ598+CJ599=1,Cadeirante/30*FW$4,IF(CH596+CH597+CH598+CH599+CJ596+CJ597+CJ598+CJ599=2,Fixo/30*FW$4,IF(CH596+CH597+CH598+CH599+CJ596+CJ597+CJ598+CJ599&gt;2,Fixo/30*FW$4+(CH596+CH597+CH598+CH599+CJ596+CJ597+CJ598+CJ599-2)*Cadeirante/30*FW$4)))+(CG596+CG597+CG598+CI596+CI597+CI598)*Percapita/30*FW$4+(CG599+CI599)*Crechee/30*FW$4,IF(C596=1,IF(CG596+CG597+CG598+CH596+CH597+CH598+CI596+CI597+CI598+CJ596+CJ597+CJ598&lt;=15,(CG596+CG597+CG598+CI596+CI597+CI598)*Percapita/30*FW$4,IF(CG596+CG597+CG598+CH596+CH597+CH598+CI596+CI597+CI598+CJ596+CJ597+CJ598&gt;=16,Fixo/30*FW$4+(CG596+CG597+CG598+CH596+CH597+CH598+CI596+CI597+CI598+CJ596+CJ597-16)*Percapita/30*FW$4))))))</f>
        <v>0</v>
      </c>
      <c r="FX596" s="177">
        <f>IF(C596=4,SUM(CK596+CK597+CK598+CM596+CM597+CM598)*Percapita/30*FX$4+(CL596+CL597+CL598+CN596+CN597+CN598)*Cadeirante/30*FX$4,IF(C596=3,IF(CK599+CM599=10,Fixo/30*FX$4+(CK596+CK597+CK598+CM596+CM597+CM598)*Percapita/30*FX$4+(CL599+CN599)*Cadeirante/30*FX$4,IF(CK599+CM599&lt;=9,(CK599+CM599)*Crechee/30*FX$4)+(CL599+CN599)*Cadeirante/30*FX$4+(CK596+CK597+CK598+CM596+CM597+CM598)*Percapita/30*FX$4)+IF(CK599+CM599&gt;=11,Fixo/30*FX$4+(CK599+CM599-10)*Crechee/30*FX$4,0),IF(C596=2,IF(CL596+CL597+CL598+CL599+CN596+CN597+CN598+CN599=1,Cadeirante/30*FX$4,IF(CL596+CL597+CL598+CL599+CN596+CN597+CN598+CN599=2,Fixo/30*FX$4,IF(CL596+CL597+CL598+CL599+CN596+CN597+CN598+CN599&gt;2,Fixo/30*FX$4+(CL596+CL597+CL598+CL599+CN596+CN597+CN598+CN599-2)*Cadeirante/30*FX$4)))+(CK596+CK597+CK598+CM596+CM597+CM598)*Percapita/30*FX$4+(CK599+CM599)*Crechee/30*FX$4,IF(C596=1,IF(CK596+CK597+CK598+CL596+CL597+CL598+CM596+CM597+CM598+CN596+CN597+CN598&lt;=15,(CK596+CK597+CK598+CM596+CM597+CM598)*Percapita/30*FX$4,IF(CK596+CK597+CK598+CL596+CL597+CL598+CM596+CM597+CM598+CN596+CN597+CN598&gt;=16,Fixo/30*FX$4+(CK596+CK597+CK598+CL596+CL597+CL598+CM596+CM597+CM598+CN596+CN597-16)*Percapita/30*FX$4))))))</f>
        <v>0</v>
      </c>
      <c r="FY596" s="177">
        <f>IF(C596=4,SUM(CO596+CO597+CO598+CQ596+CQ597+CQ598)*Percapita/30*FY$4+(CP596+CP597+CP598+CR596+CR597+CR598)*Cadeirante/30*FY$4,IF(C596=3,IF(CO599+CQ599=10,Fixo/30*FY$4+(CO596+CO597+CO598+CQ596+CQ597+CQ598)*Percapita/30*FY$4+(CP599+CR599)*Cadeirante/30*FY$4,IF(CO599+CQ599&lt;=9,(CO599+CQ599)*Crechee/30*FY$4)+(CP599+CR599)*Cadeirante/30*FY$4+(CO596+CO597+CO598+CQ596+CQ597+CQ598)*Percapita/30*FY$4)+IF(CO599+CQ599&gt;=11,Fixo/30*FY$4+(CO599+CQ599-10)*Crechee/30*FY$4,0),IF(C596=2,IF(CP596+CP597+CP598+CP599+CR596+CR597+CR598+CR599=1,Cadeirante/30*FY$4,IF(CP596+CP597+CP598+CP599+CR596+CR597+CR598+CR599=2,Fixo/30*FY$4,IF(CP596+CP597+CP598+CP599+CR596+CR597+CR598+CR599&gt;2,Fixo/30*FY$4+(CP596+CP597+CP598+CP599+CR596+CR597+CR598+CR599-2)*Cadeirante/30*FY$4)))+(CO596+CO597+CO598+CQ596+CQ597+CQ598)*Percapita/30*FY$4+(CO599+CQ599)*Crechee/30*FY$4,IF(C596=1,IF(CO596+CO597+CO598+CP596+CP597+CP598+CQ596+CQ597+CQ598+CR596+CR597+CR598&lt;=15,(CO596+CO597+CO598+CQ596+CQ597+CQ598)*Percapita/30*FY$4,IF(CO596+CO597+CO598+CP596+CP597+CP598+CQ596+CQ597+CQ598+CR596+CR597+CR598&gt;=16,Fixo/30*FY$4+(CO596+CO597+CO598+CP596+CP597+CP598+CQ596+CQ597+CQ598+CR596+CR597-16)*Percapita/30*FY$4))))))</f>
        <v>0</v>
      </c>
      <c r="FZ596" s="177">
        <f>IF(C596=4,SUM(CS596+CS597+CS598+CU596+CU597+CU598)*Percapita/30*FZ$4+(CT596+CT597+CT598+CV596+CV597+CV598)*Cadeirante/30*FZ$4,IF(C596=3,IF(CS599+CU599=10,Fixo/30*FZ$4+(CS596+CS597+CS598+CU596+CU597+CU598)*Percapita/30*FZ$4+(CT599+CV599)*Cadeirante/30*FZ$4,IF(CS599+CU599&lt;=9,(CS599+CU599)*Crechee/30*FZ$4)+(CT599+CV599)*Cadeirante/30*FZ$4+(CS596+CS597+CS598+CU596+CU597+CU598)*Percapita/30*FZ$4)+IF(CS599+CU599&gt;=11,Fixo/30*FZ$4+(CS599+CU599-10)*Crechee/30*FZ$4,0),IF(C596=2,IF(CT596+CT597+CT598+CT599+CV596+CV597+CV598+CV599=1,Cadeirante/30*FZ$4,IF(CT596+CT597+CT598+CT599+CV596+CV597+CV598+CV599=2,Fixo/30*FZ$4,IF(CT596+CT597+CT598+CT599+CV596+CV597+CV598+CV599&gt;2,Fixo/30*FZ$4+(CT596+CT597+CT598+CT599+CV596+CV597+CV598+CV599-2)*Cadeirante/30*FZ$4)))+(CS596+CS597+CS598+CU596+CU597+CU598)*Percapita/30*FZ$4+(CS599+CU599)*Crechee/30*FZ$4,IF(C596=1,IF(CS596+CS597+CS598+CT596+CT597+CT598+CU596+CU597+CU598+CV596+CV597+CV598&lt;=15,(CS596+CS597+CS598+CU596+CU597+CU598)*Percapita/30*FZ$4,IF(CS596+CS597+CS598+CT596+CT597+CT598+CU596+CU597+CU598+CV596+CV597+CV598&gt;=16,Fixo/30*FZ$4+(CS596+CS597+CS598+CT596+CT597+CT598+CU596+CU597+CU598+CV596+CV597-16)*Percapita/30*FZ$4))))))</f>
        <v>0</v>
      </c>
      <c r="GA596" s="177">
        <f>IF(C596=4,SUM(CW596+CW597+CW598+CY596+CY597+CY598)*Percapita/30*GA$4+(CX596+CX597+CX598+CZ596+CZ597+CZ598)*Cadeirante/30*GA$4,IF(C596=3,IF(CW599+CY599=10,Fixo/30*GA$4+(CW596+CW597+CW598+CY596+CY597+CY598)*Percapita/30*GA$4+(CX599+CZ599)*Cadeirante/30*GA$4,IF(CW599+CY599&lt;=9,(CW599+CY599)*Crechee/30*GA$4)+(CX599+CZ599)*Cadeirante/30*GA$4+(CW596+CW597+CW598+CY596+CY597+CY598)*Percapita/30*GA$4)+IF(CW599+CY599&gt;=11,Fixo/30*GA$4+(CW599+CY599-10)*Crechee/30*GA$4,0),IF(C596=2,IF(CX596+CX597+CX598+CX599+CZ596+CZ597+CZ598+CZ599=1,Cadeirante/30*GA$4,IF(CX596+CX597+CX598+CX599+CZ596+CZ597+CZ598+CZ599=2,Fixo/30*GA$4,IF(CX596+CX597+CX598+CX599+CZ596+CZ597+CZ598+CZ599&gt;2,Fixo/30*GA$4+(CX596+CX597+CX598+CX599+CZ596+CZ597+CZ598+CZ599-2)*Cadeirante/30*GA$4)))+(CW596+CW597+CW598+CY596+CY597+CY598)*Percapita/30*GA$4+(CW599+CY599)*Crechee/30*GA$4,IF(C596=1,IF(CW596+CW597+CW598+CX596+CX597+CX598+CY596+CY597+CY598+CZ596+CZ597+CZ598&lt;=15,(CW596+CW597+CW598+CY596+CY597+CY598)*Percapita/30*GA$4,IF(CW596+CW597+CW598+CX596+CX597+CX598+CY596+CY597+CY598+CZ596+CZ597+CZ598&gt;=16,Fixo/30*GA$4+(CW596+CW597+CW598+CX596+CX597+CX598+CY596+CY597+CY598+CZ596+CZ597-16)*Percapita/30*GA$4))))))</f>
        <v>0</v>
      </c>
      <c r="GB596" s="177">
        <f>IF(C596=4,SUM(DA596+DA597+DA598+DC596+DC597+DC598)*Percapita/30*GB$4+(DB596+DB597+DB598+DD596+DD597+DD598)*Cadeirante/30*GB$4,IF(C596=3,IF(DA599+DC599=10,Fixo/30*GB$4+(DA596+DA597+DA598+DC596+DC597+DC598)*Percapita/30*GB$4+(DB599+DD599)*Cadeirante/30*GB$4,IF(DA599+DC599&lt;=9,(DA599+DC599)*Crechee/30*GB$4)+(DB599+DD599)*Cadeirante/30*GB$4+(DA596+DA597+DA598+DC596+DC597+DC598)*Percapita/30*GB$4)+IF(DA599+DC599&gt;=11,Fixo/30*GB$4+(DA599+DC599-10)*Crechee/30*GB$4,0),IF(C596=2,IF(DB596+DB597+DB598+DB599+DD596+DD597+DD598+DD599=1,Cadeirante/30*GB$4,IF(DB596+DB597+DB598+DB599+DD596+DD597+DD598+DD599=2,Fixo/30*GB$4,IF(DB596+DB597+DB598+DB599+DD596+DD597+DD598+DD599&gt;2,Fixo/30*GB$4+(DB596+DB597+DB598+DB599+DD596+DD597+DD598+DD599-2)*Cadeirante/30*GB$4)))+(DA596+DA597+DA598+DC596+DC597+DC598)*Percapita/30*GB$4+(DA599+DC599)*Crechee/30*GB$4,IF(C596=1,IF(DA596+DA597+DA598+DB596+DB597+DB598+DC596+DC597+DC598+DD596+DD597+DD598&lt;=15,(DA596+DA597+DA598+DC596+DC597+DC598)*Percapita/30*GB$4,IF(DA596+DA597+DA598+DB596+DB597+DB598+DC596+DC597+DC598+DD596+DD597+DD598&gt;=16,Fixo/30*GB$4+(DA596+DA597+DA598+DB596+DB597+DB598+DC596+DC597+DC598+DD596+DD597-16)*Percapita/30*GB$4))))))</f>
        <v>0</v>
      </c>
      <c r="GC596" s="177">
        <f>IF(C596=4,SUM(DE596+DE597+DE598+DG596+DG597+DG598)*Percapita/30*GC$4+(DF596+DF597+DF598+DH596+DH597+DH598)*Cadeirante/30*GC$4,IF(C596=3,IF(DE599+DG599=10,Fixo/30*GC$4+(DE596+DE597+DE598+DG596+DG597+DG598)*Percapita/30*GC$4+(DF599+DH599)*Cadeirante/30*GC$4,IF(DE599+DG599&lt;=9,(DE599+DG599)*Crechee/30*GC$4)+(DF599+DH599)*Cadeirante/30*GC$4+(DE596+DE597+DE598+DG596+DG597+DG598)*Percapita/30*GC$4)+IF(DE599+DG599&gt;=11,Fixo/30*GC$4+(DE599+DG599-10)*Crechee/30*GC$4,0),IF(C596=2,IF(DF596+DF597+DF598+DF599+DH596+DH597+DH598+DH599=1,Cadeirante/30*GC$4,IF(DF596+DF597+DF598+DF599+DH596+DH597+DH598+DH599=2,Fixo/30*GC$4,IF(DF596+DF597+DF598+DF599+DH596+DH597+DH598+DH599&gt;2,Fixo/30*GC$4+(DF596+DF597+DF598+DF599+DH596+DH597+DH598+DH599-2)*Cadeirante/30*GC$4)))+(DE596+DE597+DE598+DG596+DG597+DG598)*Percapita/30*GC$4+(DE599+DG599)*Crechee/30*GC$4,IF(C596=1,IF(DE596+DE597+DE598+DF596+DF597+DF598+DG596+DG597+DG598+DH596+DH597+DH598&lt;=15,(DE596+DE597+DE598+DG596+DG597+DG598)*Percapita/30*GC$4,IF(DE596+DE597+DE598+DF596+DF597+DF598+DG596+DG597+DG598+DH596+DH597+DH598&gt;=16,Fixo/30*GC$4+(DE596+DE597+DE598+DF596+DF597+DF598+DG596+DG597+DG598+DH596+DH597-16)*Percapita/30*GC$4))))))</f>
        <v>0</v>
      </c>
      <c r="GD596" s="177">
        <f>IF(C596=4,SUM(DI596+DI597+DI598+DK596+DK597+DK598)*Percapita/30*GD$4+(DJ596+DJ597+DJ598+DL596+DL597+DL598)*Cadeirante/30*GD$4,IF(C596=3,IF(DI599+DK599=10,Fixo/30*GD$4+(DI596+DI597+DI598+DK596+DK597+DK598)*Percapita/30*GD$4+(DJ599+DL599)*Cadeirante/30*GD$4,IF(DI599+DK599&lt;=9,(DI599+DK599)*Crechee/30*GD$4)+(DJ599+DL599)*Cadeirante/30*GD$4+(DI596+DI597+DI598+DK596+DK597+DK598)*Percapita/30*GD$4)+IF(DI599+DK599&gt;=11,Fixo/30*GD$4+(DI599+DK599-10)*Crechee/30*GD$4,0),IF(C596=2,IF(DJ596+DJ597+DJ598+DJ599+DL596+DL597+DL598+DL599=1,Cadeirante/30*GD$4,IF(DJ596+DJ597+DJ598+DJ599+DL596+DL597+DL598+DL599=2,Fixo/30*GD$4,IF(DJ596+DJ597+DJ598+DJ599+DL596+DL597+DL598+DL599&gt;2,Fixo/30*GD$4+(DJ596+DJ597+DJ598+DJ599+DL596+DL597+DL598+DL599-2)*Cadeirante/30*GD$4)))+(DI596+DI597+DI598+DK596+DK597+DK598)*Percapita/30*GD$4+(DI599+DK599)*Crechee/30*GD$4,IF(C596=1,IF(DI596+DI597+DI598+DJ596+DJ597+DJ598+DK596+DK597+DK598+DL596+DL597+DL598&lt;=15,(DI596+DI597+DI598+DK596+DK597+DK598)*Percapita/30*GD$4,IF(DI596+DI597+DI598+DJ596+DJ597+DJ598+DK596+DK597+DK598+DL596+DL597+DL598&gt;=16,Fixo/30*GD$4+(DI596+DI597+DI598+DJ596+DJ597+DJ598+DK596+DK597+DK598+DL596+DL597-16)*Percapita/30*GD$4))))))</f>
        <v>0</v>
      </c>
      <c r="GE596" s="177">
        <f>IF(C596=4,SUM(DM596+DM597+DM598+DO596+DO597+DO598)*Percapita/30*GE$4+(DN596+DN597+DN598+DP596+DP597+DP598)*Cadeirante/30*GE$4,IF(C596=3,IF(DM599+DO599=10,Fixo/30*GE$4+(DM596+DM597+DM598+DO596+DO597+DO598)*Percapita/30*GE$4+(DN599+DP599)*Cadeirante/30*GE$4,IF(DM599+DO599&lt;=9,(DM599+DO599)*Crechee/30*GE$4)+(DN599+DP599)*Cadeirante/30*GE$4+(DM596+DM597+DM598+DO596+DO597+DO598)*Percapita/30*GE$4)+IF(DM599+DO599&gt;=11,Fixo/30*GE$4+(DM599+DO599-10)*Crechee/30*GE$4,0),IF(C596=2,IF(DN596+DN597+DN598+DN599+DP596+DP597+DP598+DP599=1,Cadeirante/30*GE$4,IF(DN596+DN597+DN598+DN599+DP596+DP597+DP598+DP599=2,Fixo/30*GE$4,IF(DN596+DN597+DN598+DN599+DP596+DP597+DP598+DP599&gt;2,Fixo/30*GE$4+(DN596+DN597+DN598+DN599+DP596+DP597+DP598+DP599-2)*Cadeirante/30*GE$4)))+(DM596+DM597+DM598+DO596+DO597+DO598)*Percapita/30*GE$4+(DM599+DO599)*Crechee/30*GE$4,IF(C596=1,IF(DM596+DM597+DM598+DN596+DN597+DN598+DO596+DO597+DO598+DP596+DP597+DP598&lt;=15,(DM596+DM597+DM598+DO596+DO597+DO598)*Percapita/30*GE$4,IF(DM596+DM597+DM598+DN596+DN597+DN598+DO596+DO597+DO598+DP596+DP597+DP598&gt;=16,Fixo/30*GE$4+(DM596+DM597+DM598+DN596+DN597+DN598+DO596+DO597+DO598+DP596+DP597-16)*Percapita/30*GE$4))))))</f>
        <v>0</v>
      </c>
      <c r="GF596" s="177">
        <f>IF(C596=4,SUM(DQ596+DQ597+DQ598+DS596+DS597+DS598)*Percapita/30*GF$4+(DR596+DR597+DR598+DT596+DT597+DT598)*Cadeirante/30*GF$4,IF(C596=3,IF(DQ599+DS599=10,Fixo/30*GF$4+(DQ596+DQ597+DQ598+DS596+DS597+DS598)*Percapita/30*GF$4+(DR599+DT599)*Cadeirante/30*GF$4,IF(DQ599+DS599&lt;=9,(DQ599+DS599)*Crechee/30*GF$4)+(DR599+DT599)*Cadeirante/30*GF$4+(DQ596+DQ597+DQ598+DS596+DS597+DS598)*Percapita/30*GF$4)+IF(DQ599+DS599&gt;=11,Fixo/30*GF$4+(DQ599+DS599-10)*Crechee/30*GF$4,0),IF(C596=2,IF(DR596+DR597+DR598+DR599+DT596+DT597+DT598+DT599=1,Cadeirante/30*GF$4,IF(DR596+DR597+DR598+DR599+DT596+DT597+DT598+DT599=2,Fixo/30*GF$4,IF(DR596+DR597+DR598+DR599+DT596+DT597+DT598+DT599&gt;2,Fixo/30*GF$4+(DR596+DR597+DR598+DR599+DT596+DT597+DT598+DT599-2)*Cadeirante/30*GF$4)))+(DQ596+DQ597+DQ598+DS596+DS597+DS598)*Percapita/30*GF$4+(DQ599+DS599)*Crechee/30*GF$4,IF(C596=1,IF(DQ596+DQ597+DQ598+DR596+DR597+DR598+DS596+DS597+DS598+DT596+DT597+DT598&lt;=15,(DQ596+DQ597+DQ598+DS596+DS597+DS598)*Percapita/30*GF$4,IF(DQ596+DQ597+DQ598+DR596+DR597+DR598+DS596+DS597+DS598+DT596+DT597+DT598&gt;=16,Fixo/30*GF$4+(DQ596+DQ597+DQ598+DR596+DR597+DR598+DS596+DS597+DS598+DT596+DT597-16)*Percapita/30*GF$4))))))</f>
        <v>0</v>
      </c>
      <c r="GG596" s="177">
        <f>IF(C596=4,SUM(DU596+DU597+DU598+DW596+DW597+DW598)*Percapita/30*GG$4+(DV596+DV597+DV598+DX596+DX597+DX598)*Cadeirante/30*GG$4,IF(C596=3,IF(DU599+DW599=10,Fixo/30*GG$4+(DU596+DU597+DU598+DW596+DW597+DW598)*Percapita/30*GG$4+(DV599+DX599)*Cadeirante/30*GG$4,IF(DU599+DW599&lt;=9,(DU599+DW599)*Crechee/30*GG$4)+(DV599+DX599)*Cadeirante/30*GG$4+(DU596+DU597+DU598+DW596+DW597+DW598)*Percapita/30*GG$4)+IF(DU599+DW599&gt;=11,Fixo/30*GG$4+(DU599+DW599-10)*Crechee/30*GG$4,0),IF(C596=2,IF(DV596+DV597+DV598+DV599+DX596+DX597+DX598+DX599=1,Cadeirante/30*GG$4,IF(DV596+DV597+DV598+DV599+DX596+DX597+DX598+DX599=2,Fixo/30*GG$4,IF(DV596+DV597+DV598+DV599+DX596+DX597+DX598+DX599&gt;2,Fixo/30*GG$4+(DV596+DV597+DV598+DV599+DX596+DX597+DX598+DX599-2)*Cadeirante/30*GG$4)))+(DU596+DU597+DU598+DW596+DW597+DW598)*Percapita/30*GG$4+(DU599+DW599)*Crechee/30*GG$4,IF(C596=1,IF(DU596+DU597+DU598+DV596+DV597+DV598+DW596+DW597+DW598+DX596+DX597+DX598&lt;=15,(DU596+DU597+DU598+DW596+DW597+DW598)*Percapita/30*GG$4,IF(DU596+DU597+DU598+DV596+DV597+DV598+DW596+DW597+DW598+DX596+DX597+DX598&gt;=16,Fixo/30*GG$4+(DU596+DU597+DU598+DV596+DV597+DV598+DW596+DW597+DW598+DX596+DX597-16)*Percapita/30*GG$4))))))</f>
        <v>0</v>
      </c>
      <c r="GH596" s="177">
        <f>IF(C596=4,SUM(DY596+DY597+DY598+EA596+EA597+EA598)*Percapita/30*GH$4+(DZ596+DZ597+DZ598+EB596+EB597+EB598)*Cadeirante/30*GH$4,IF(C596=3,IF(DY599+EA599=10,Fixo/30*GH$4+(DY596+DY597+DY598+EA596+EA597+EA598)*Percapita/30*GH$4+(DZ599+EB599)*Cadeirante/30*GH$4,IF(DY599+EA599&lt;=9,(DY599+EA599)*Crechee/30*GH$4)+(DZ599+EB599)*Cadeirante/30*GH$4+(DY596+DY597+DY598+EA596+EA597+EA598)*Percapita/30*GH$4)+IF(DY599+EA599&gt;=11,Fixo/30*GH$4+(DY599+EA599-10)*Crechee/30*GH$4,0),IF(C596=2,IF(DZ596+DZ597+DZ598+DZ599+EB596+EB597+EB598+EB599=1,Cadeirante/30*GH$4,IF(DZ596+DZ597+DZ598+DZ599+EB596+EB597+EB598+EB599=2,Fixo/30*GH$4,IF(DZ596+DZ597+DZ598+DZ599+EB596+EB597+EB598+EB599&gt;2,Fixo/30*GH$4+(DZ596+DZ597+DZ598+DZ599+EB596+EB597+EB598+EB599-2)*Cadeirante/30*GH$4)))+(DY596+DY597+DY598+EA596+EA597+EA598)*Percapita/30*GH$4+(DY599+EA599)*Crechee/30*GH$4,IF(C596=1,IF(DY596+DY597+DY598+DZ596+DZ597+DZ598+EA596+EA597+EA598+EB596+EB597+EB598&lt;=15,(DY596+DY597+DY598+EA596+EA597+EA598)*Percapita/30*GH$4,IF(DY596+DY597+DY598+DZ596+DZ597+DZ598+EA596+EA597+EA598+EB596+EB597+EB598&gt;=16,Fixo/30*GH$4+(DY596+DY597+DY598+DZ596+DZ597+DZ598+EA596+EA597+EA598+EB596+EB597-16)*Percapita/30*GH$4))))))</f>
        <v>0</v>
      </c>
      <c r="GI596" s="177">
        <f>IF(C596=4,SUM(EC596+EC597+EC598+EE596+EE597+EE598)*Percapita/30*GI$4+(ED596+ED597+ED598+EF596+EF597+EF598)*Cadeirante/30*GI$4,IF(C596=3,IF(EC599+EE599=10,Fixo/30*GI$4+(EC596+EC597+EC598+EE596+EE597+EE598)*Percapita/30*GI$4+(ED599+EF599)*Cadeirante/30*GI$4,IF(EC599+EE599&lt;=9,(EC599+EE599)*Crechee/30*GI$4)+(ED599+EF599)*Cadeirante/30*GI$4+(EC596+EC597+EC598+EE596+EE597+EE598)*Percapita/30*GI$4)+IF(EC599+EE599&gt;=11,Fixo/30*GI$4+(EC599+EE599-10)*Crechee/30*GI$4,0),IF(C596=2,IF(ED596+ED597+ED598+ED599+EF596+EF597+EF598+EF599=1,Cadeirante/30*GI$4,IF(ED596+ED597+ED598+ED599+EF596+EF597+EF598+EF599=2,Fixo/30*GI$4,IF(ED596+ED597+ED598+ED599+EF596+EF597+EF598+EF599&gt;2,Fixo/30*GI$4+(ED596+ED597+ED598+ED599+EF596+EF597+EF598+EF599-2)*Cadeirante/30*GI$4)))+(EC596+EC597+EC598+EE596+EE597+EE598)*Percapita/30*GI$4+(EC599+EE599)*Crechee/30*GI$4,IF(C596=1,IF(EC596+EC597+EC598+ED596+ED597+ED598+EE596+EE597+EE598+EF596+EF597+EF598&lt;=15,(EC596+EC597+EC598+EE596+EE597+EE598)*Percapita/30*GI$4,IF(EC596+EC597+EC598+ED596+ED597+ED598+EE596+EE597+EE598+EF596+EF597+EF598&gt;=16,Fixo/30*GI$4+(EC596+EC597+EC598+ED596+ED597+ED598+EE596+EE597+EE598+EF596+EF597-16)*Percapita/30*GI$4))))))</f>
        <v>0</v>
      </c>
      <c r="GJ596" s="177">
        <f>IF(C596=4,SUM(EG596+EG597+EG598+EI596+EI597+EI598)*Percapita/30*GJ$4+(EH596+EH597+EH598+EJ596+EJ597+EJ598)*Cadeirante/30*GJ$4,IF(C596=3,IF(EG599+EI599=10,Fixo/30*GJ$4+(EG596+EG597+EG598+EI596+EI597+EI598)*Percapita/30*GJ$4+(EH599+EJ599)*Cadeirante/30*GJ$4,IF(EG599+EI599&lt;=9,(EG599+EI599)*Crechee/30*GJ$4)+(EH599+EJ599)*Cadeirante/30*GJ$4+(EG596+EG597+EG598+EI596+EI597+EI598)*Percapita/30*GJ$4)+IF(EG599+EI599&gt;=11,Fixo/30*GJ$4+(EG599+EI599-10)*Crechee/30*GJ$4,0),IF(C596=2,IF(EH596+EH597+EH598+EH599+EJ596+EJ597+EJ598+EJ599=1,Cadeirante/30*GJ$4,IF(EH596+EH597+EH598+EH599+EJ596+EJ597+EJ598+EJ599=2,Fixo/30*GJ$4,IF(EH596+EH597+EH598+EH599+EJ596+EJ597+EJ598+EJ599&gt;2,Fixo/30*GJ$4+(EH596+EH597+EH598+EH599+EJ596+EJ597+EJ598+EJ599-2)*Cadeirante/30*GJ$4)))+(EG596+EG597+EG598+EI596+EI597+EI598)*Percapita/30*GJ$4+(EG599+EI599)*Crechee/30*GJ$4,IF(C596=1,IF(EG596+EG597+EG598+EH596+EH597+EH598+EI596+EI597+EI598+EJ596+EJ597+EJ598&lt;=15,(EG596+EG597+EG598+EI596+EI597+EI598)*Percapita/30*GJ$4,IF(EG596+EG597+EG598+EH596+EH597+EH598+EI596+EI597+EI598+EJ596+EJ597+EJ598&gt;=16,Fixo/30*GJ$4+(EG596+EG597+EG598+EH596+EH597+EH598+EI596+EI597+EI598+EJ596+EJ597-16)*Percapita/30*GJ$4))))))</f>
        <v>0</v>
      </c>
      <c r="GK596" s="178"/>
      <c r="GL596" s="103">
        <f t="shared" si="678"/>
        <v>0</v>
      </c>
      <c r="GM596" s="124"/>
      <c r="GN596" s="104">
        <f>SUMIF(V596:V599,"&lt;0")*Cadeirante/30*GN$4+SUMIF(X596:X599,"&lt;0")*Cadeirante/30*GN$4</f>
        <v>0</v>
      </c>
      <c r="GO596" s="104">
        <f>SUMIF(Z596:Z599,"&lt;0")*Cadeirante/30*GO$4+SUMIF(AB596:AB599,"&lt;0")*Cadeirante/30*GO$4</f>
        <v>0</v>
      </c>
      <c r="GP596" s="104">
        <f>SUMIF(AD596:AD599,"&lt;0")*Cadeirante/30*GP$4+SUMIF(AF596:AF599,"&lt;0")*Cadeirante/30*GP$4</f>
        <v>0</v>
      </c>
      <c r="GQ596" s="104">
        <f>SUMIF(AH596:AH599,"&lt;0")*Cadeirante/30*GQ$4+SUMIF(AJ596:AJ599,"&lt;0")*Cadeirante/30*GQ$4</f>
        <v>0</v>
      </c>
      <c r="GR596" s="104">
        <f>SUMIF(AL596:AL599,"&lt;0")*Cadeirante/30*GR$4+SUMIF(AN596:AN599,"&lt;0")*Cadeirante/30*GR$4</f>
        <v>0</v>
      </c>
      <c r="GS596" s="104">
        <f>SUMIF(AP596:AP599,"&lt;0")*Cadeirante/30*GS$4+SUMIF(AR596:AR599,"&lt;0")*Cadeirante/30*GS$4</f>
        <v>0</v>
      </c>
      <c r="GT596" s="104">
        <f>SUMIF(AT596:AT599,"&lt;0")*Cadeirante/30*GT$4+SUMIF(AV596:AV599,"&lt;0")*Cadeirante/30*GT$4</f>
        <v>0</v>
      </c>
      <c r="GU596" s="104">
        <f>SUMIF(AX596:AX599,"&lt;0")*Cadeirante/30*GU$4+SUMIF(AZ596:AZ599,"&lt;0")*Cadeirante/30*GU$4</f>
        <v>0</v>
      </c>
      <c r="GV596" s="104">
        <f>SUMIF(BB596:BB599,"&lt;0")*Cadeirante/30*GV$4+SUMIF(BD596:BD599,"&lt;0")*Cadeirante/30*GV$4</f>
        <v>0</v>
      </c>
      <c r="GW596" s="104">
        <f>SUMIF(BF596:BF599,"&lt;0")*Cadeirante/30*GW$4+SUMIF(BH596:BH599,"&lt;0")*Cadeirante/30*GW$4</f>
        <v>0</v>
      </c>
      <c r="GX596" s="104">
        <f>SUMIF(BJ596:BJ599,"&lt;0")*Cadeirante/30*GX$4+SUMIF(BL596:BL599,"&lt;0")*Cadeirante/30*GX$4</f>
        <v>0</v>
      </c>
      <c r="GY596" s="104">
        <f>SUMIF(BN596:BN599,"&lt;0")*Cadeirante/30*GY$4+SUMIF(BP596:BP599,"&lt;0")*Cadeirante/30*GY$4</f>
        <v>0</v>
      </c>
      <c r="GZ596" s="104">
        <f>SUMIF(BR596:BR599,"&lt;0")*Cadeirante/30*GZ$4+SUMIF(BT596:BT599,"&lt;0")*Cadeirante/30*GZ$4</f>
        <v>0</v>
      </c>
      <c r="HA596" s="104">
        <f>SUMIF(BV596:BV599,"&lt;0")*Cadeirante/30*HA$4+SUMIF(BX596:BX599,"&lt;0")*Cadeirante/30*HA$4</f>
        <v>0</v>
      </c>
      <c r="HB596" s="104">
        <f>SUMIF(BZ596:BZ599,"&lt;0")*Cadeirante/30*HB$4+SUMIF(CB596:CB599,"&lt;0")*Cadeirante/30*HB$4</f>
        <v>0</v>
      </c>
      <c r="HC596" s="104">
        <f>SUMIF(CD596:CD599,"&lt;0")*Cadeirante/30*HC$4+SUMIF(CF596:CF599,"&lt;0")*Cadeirante/30*HC$4</f>
        <v>0</v>
      </c>
      <c r="HD596" s="104">
        <f>SUMIF(CH596:CH599,"&lt;0")*Cadeirante/30*HD$4+SUMIF(CJ596:CJ599,"&lt;0")*Cadeirante/30*HD$4</f>
        <v>0</v>
      </c>
      <c r="HE596" s="104">
        <f>SUMIF(CL596:CL599,"&lt;0")*Cadeirante/30*HE$4+SUMIF(CN596:CN599,"&lt;0")*Cadeirante/30*HE$4</f>
        <v>0</v>
      </c>
      <c r="HF596" s="104">
        <f>SUMIF(CP596:CP599,"&lt;0")*Cadeirante/30*HF$4+SUMIF(CR596:CR599,"&lt;0")*Cadeirante/30*HF$4</f>
        <v>0</v>
      </c>
      <c r="HG596" s="104">
        <f>SUMIF(CT596:CT599,"&lt;0")*Cadeirante/30*HG$4+SUMIF(CV596:CV599,"&lt;0")*Cadeirante/30*HG$4</f>
        <v>0</v>
      </c>
      <c r="HH596" s="104">
        <f>SUMIF(CX596:CX599,"&lt;0")*Cadeirante/30*HH$4+SUMIF(CZ596:CZ599,"&lt;0")*Cadeirante/30*HH$4</f>
        <v>0</v>
      </c>
      <c r="HI596" s="104">
        <f>SUMIF(DB596:DB599,"&lt;0")*Cadeirante/30*HI$4+SUMIF(DD596:DD599,"&lt;0")*Cadeirante/30*HI$4</f>
        <v>0</v>
      </c>
      <c r="HJ596" s="104">
        <f>SUMIF(DF596:DF599,"&lt;0")*Cadeirante/30*HJ$4+SUMIF(DH596:DH599,"&lt;0")*Cadeirante/30*HJ$4</f>
        <v>0</v>
      </c>
      <c r="HK596" s="104">
        <f>SUMIF(DJ596:DJ599,"&lt;0")*Cadeirante/30*HK$4+SUMIF(DL596:DL599,"&lt;0")*Cadeirante/30*HK$4</f>
        <v>0</v>
      </c>
      <c r="HL596" s="104">
        <f>SUMIF(DN596:DN599,"&lt;0")*Cadeirante/30*HL$4+SUMIF(DP596:DP599,"&lt;0")*Cadeirante/30*HL$4</f>
        <v>0</v>
      </c>
      <c r="HM596" s="104">
        <f>SUMIF(DR596:DR599,"&lt;0")*Cadeirante/30*HM$4+SUMIF(DT596:DT599,"&lt;0")*Cadeirante/30*HM$4</f>
        <v>0</v>
      </c>
      <c r="HN596" s="104">
        <f>SUMIF(DV596:DV599,"&lt;0")*Cadeirante/30*HN$4+SUMIF(DX596:DX599,"&lt;0")*Cadeirante/30*HN$4</f>
        <v>0</v>
      </c>
      <c r="HO596" s="104">
        <f>SUMIF(DZ596:DZ599,"&lt;0")*Cadeirante/30*HO$4+SUMIF(EB596:EB599,"&lt;0")*Cadeirante/30*HO$4</f>
        <v>0</v>
      </c>
      <c r="HP596" s="104">
        <f>SUMIF(ED596:ED599,"&lt;0")*Cadeirante/30*HP$4+SUMIF(EF596:EF599,"&lt;0")*Cadeirante/30*HP$4</f>
        <v>0</v>
      </c>
      <c r="HQ596" s="64"/>
      <c r="HR596" s="64"/>
      <c r="HS596" s="64"/>
      <c r="HT596" s="64"/>
      <c r="HU596" s="64"/>
      <c r="HV596" s="64"/>
      <c r="HW596" s="176">
        <v>17629.309999999998</v>
      </c>
      <c r="HX596" s="64"/>
      <c r="HY596" s="280">
        <f>IF(ISTEXT(EM596), VALUE(EM596), EM596)</f>
        <v>0</v>
      </c>
      <c r="HZ596" s="280">
        <f>IF(ISTEXT(EN596), VALUE(EN596), EN596)</f>
        <v>0</v>
      </c>
      <c r="IA596" s="280">
        <f>IF(ISTEXT(EO596), VALUE(EO596), EO596)</f>
        <v>0</v>
      </c>
      <c r="IB596" s="64" t="b">
        <f>HW596=FE596</f>
        <v>0</v>
      </c>
      <c r="IC596" s="64"/>
    </row>
    <row r="597" spans="1:237" s="106" customFormat="1" ht="22.5" customHeight="1" x14ac:dyDescent="0.25">
      <c r="A597" s="368" t="s">
        <v>3732</v>
      </c>
      <c r="B597" s="369" t="s">
        <v>3733</v>
      </c>
      <c r="C597" s="370" t="s">
        <v>3233</v>
      </c>
      <c r="D597" s="371" t="s">
        <v>3729</v>
      </c>
      <c r="E597" s="371" t="s">
        <v>3734</v>
      </c>
      <c r="F597" s="372" t="s">
        <v>3224</v>
      </c>
      <c r="G597" s="372" t="s">
        <v>3225</v>
      </c>
      <c r="H597" s="373" t="s">
        <v>1833</v>
      </c>
      <c r="I597" s="374" t="s">
        <v>775</v>
      </c>
      <c r="J597" s="421" t="s">
        <v>3231</v>
      </c>
      <c r="K597" s="421" t="s">
        <v>3234</v>
      </c>
      <c r="L597" s="329">
        <f>CONTINUA!BV597</f>
        <v>5</v>
      </c>
      <c r="M597" s="329">
        <f>CONTINUA!BW597</f>
        <v>0</v>
      </c>
      <c r="N597" s="895"/>
      <c r="O597" s="896" t="s">
        <v>4052</v>
      </c>
      <c r="P597" s="897" t="s">
        <v>206</v>
      </c>
      <c r="Q597" s="400">
        <v>29</v>
      </c>
      <c r="R597" s="401"/>
      <c r="S597" s="400"/>
      <c r="T597" s="401"/>
      <c r="U597" s="400"/>
      <c r="V597" s="401"/>
      <c r="W597" s="400"/>
      <c r="X597" s="401"/>
      <c r="Y597" s="400"/>
      <c r="Z597" s="401"/>
      <c r="AA597" s="400"/>
      <c r="AB597" s="401"/>
      <c r="AC597" s="400"/>
      <c r="AD597" s="401"/>
      <c r="AE597" s="400"/>
      <c r="AF597" s="401"/>
      <c r="AG597" s="400"/>
      <c r="AH597" s="401"/>
      <c r="AI597" s="400"/>
      <c r="AJ597" s="401"/>
      <c r="AK597" s="400"/>
      <c r="AL597" s="401"/>
      <c r="AM597" s="400"/>
      <c r="AN597" s="401"/>
      <c r="AO597" s="400"/>
      <c r="AP597" s="401"/>
      <c r="AQ597" s="400"/>
      <c r="AR597" s="401"/>
      <c r="AS597" s="400"/>
      <c r="AT597" s="401"/>
      <c r="AU597" s="400"/>
      <c r="AV597" s="401"/>
      <c r="AW597" s="400"/>
      <c r="AX597" s="401"/>
      <c r="AY597" s="400"/>
      <c r="AZ597" s="401"/>
      <c r="BA597" s="400"/>
      <c r="BB597" s="401"/>
      <c r="BC597" s="400"/>
      <c r="BD597" s="401"/>
      <c r="BE597" s="400"/>
      <c r="BF597" s="401"/>
      <c r="BG597" s="400"/>
      <c r="BH597" s="401"/>
      <c r="BI597" s="400"/>
      <c r="BJ597" s="401"/>
      <c r="BK597" s="400"/>
      <c r="BL597" s="401"/>
      <c r="BM597" s="400"/>
      <c r="BN597" s="401"/>
      <c r="BO597" s="400"/>
      <c r="BP597" s="401"/>
      <c r="BQ597" s="400"/>
      <c r="BR597" s="401"/>
      <c r="BS597" s="400"/>
      <c r="BT597" s="401"/>
      <c r="BU597" s="400"/>
      <c r="BV597" s="401"/>
      <c r="BW597" s="400"/>
      <c r="BX597" s="401"/>
      <c r="BY597" s="400"/>
      <c r="BZ597" s="401"/>
      <c r="CA597" s="400"/>
      <c r="CB597" s="401"/>
      <c r="CC597" s="400"/>
      <c r="CD597" s="401"/>
      <c r="CE597" s="400"/>
      <c r="CF597" s="401"/>
      <c r="CG597" s="400"/>
      <c r="CH597" s="401"/>
      <c r="CI597" s="400"/>
      <c r="CJ597" s="401"/>
      <c r="CK597" s="400"/>
      <c r="CL597" s="401"/>
      <c r="CM597" s="400"/>
      <c r="CN597" s="401"/>
      <c r="CO597" s="400"/>
      <c r="CP597" s="401"/>
      <c r="CQ597" s="400"/>
      <c r="CR597" s="401"/>
      <c r="CS597" s="400"/>
      <c r="CT597" s="401"/>
      <c r="CU597" s="400"/>
      <c r="CV597" s="401"/>
      <c r="CW597" s="400"/>
      <c r="CX597" s="401"/>
      <c r="CY597" s="400"/>
      <c r="CZ597" s="401"/>
      <c r="DA597" s="400"/>
      <c r="DB597" s="401"/>
      <c r="DC597" s="400"/>
      <c r="DD597" s="401"/>
      <c r="DE597" s="400"/>
      <c r="DF597" s="401"/>
      <c r="DG597" s="400"/>
      <c r="DH597" s="401"/>
      <c r="DI597" s="400"/>
      <c r="DJ597" s="401"/>
      <c r="DK597" s="400"/>
      <c r="DL597" s="401"/>
      <c r="DM597" s="400"/>
      <c r="DN597" s="401"/>
      <c r="DO597" s="400"/>
      <c r="DP597" s="401"/>
      <c r="DQ597" s="400"/>
      <c r="DR597" s="401"/>
      <c r="DS597" s="400"/>
      <c r="DT597" s="401"/>
      <c r="DU597" s="400"/>
      <c r="DV597" s="401"/>
      <c r="DW597" s="400"/>
      <c r="DX597" s="401"/>
      <c r="DY597" s="400"/>
      <c r="DZ597" s="401"/>
      <c r="EA597" s="400"/>
      <c r="EB597" s="401"/>
      <c r="EC597" s="400"/>
      <c r="ED597" s="401"/>
      <c r="EE597" s="400"/>
      <c r="EF597" s="401"/>
      <c r="EG597" s="400"/>
      <c r="EH597" s="401"/>
      <c r="EI597" s="400"/>
      <c r="EJ597" s="447"/>
      <c r="EK597" s="511"/>
      <c r="EL597" s="514"/>
      <c r="EM597" s="448"/>
      <c r="EN597" s="344"/>
      <c r="EO597" s="345"/>
      <c r="EP597" s="171">
        <f t="shared" si="670"/>
        <v>29</v>
      </c>
      <c r="EQ597" s="171">
        <f t="shared" si="671"/>
        <v>0</v>
      </c>
      <c r="ER597" s="171">
        <f t="shared" si="672"/>
        <v>0</v>
      </c>
      <c r="ES597" s="171">
        <f t="shared" si="673"/>
        <v>0</v>
      </c>
      <c r="ET597" s="171">
        <f t="shared" si="674"/>
        <v>0</v>
      </c>
      <c r="EU597" s="171">
        <f t="shared" si="675"/>
        <v>0</v>
      </c>
      <c r="EV597" s="172">
        <f t="shared" si="676"/>
        <v>29</v>
      </c>
      <c r="EW597" s="173"/>
      <c r="EX597" s="248">
        <f t="shared" si="687"/>
        <v>0</v>
      </c>
      <c r="EY597" s="174">
        <f>(L597*regular)+(M597*Cadeirantee)</f>
        <v>48.2</v>
      </c>
      <c r="EZ597" s="249">
        <f>SUMIF(FG597:GJ597,"&gt;0")</f>
        <v>0</v>
      </c>
      <c r="FA597" s="249">
        <f>SUMIF(FG597:GJ597,"&lt;0")+SUMIF(GN597:HP597,"&lt;0")</f>
        <v>0</v>
      </c>
      <c r="FB597" s="174">
        <v>0</v>
      </c>
      <c r="FC597" s="126">
        <f>N597*km*'VALORES TABELA'!$B$13</f>
        <v>0</v>
      </c>
      <c r="FD597" s="250">
        <f t="shared" ref="FD597:FD600" si="688">GL597</f>
        <v>0</v>
      </c>
      <c r="FE597" s="105"/>
      <c r="FF597" s="119"/>
      <c r="FG597" s="119"/>
      <c r="FH597" s="119"/>
      <c r="FI597" s="119"/>
      <c r="FJ597" s="119"/>
      <c r="FK597" s="119"/>
      <c r="FL597" s="119"/>
      <c r="FM597" s="119"/>
      <c r="FN597" s="119"/>
      <c r="FO597" s="119"/>
      <c r="FP597" s="119"/>
      <c r="FQ597" s="119"/>
      <c r="FR597" s="119"/>
      <c r="FS597" s="119"/>
      <c r="FT597" s="119"/>
      <c r="FU597" s="119"/>
      <c r="FV597" s="119"/>
      <c r="FW597" s="119"/>
      <c r="FX597" s="119"/>
      <c r="FY597" s="119"/>
      <c r="FZ597" s="119"/>
      <c r="GA597" s="119"/>
      <c r="GB597" s="119"/>
      <c r="GC597" s="119"/>
      <c r="GD597" s="119"/>
      <c r="GE597" s="119"/>
      <c r="GF597" s="119"/>
      <c r="GG597" s="119"/>
      <c r="GH597" s="119"/>
      <c r="GI597" s="119"/>
      <c r="GJ597" s="119"/>
      <c r="GK597" s="251"/>
      <c r="GL597" s="103">
        <f t="shared" si="678"/>
        <v>0</v>
      </c>
      <c r="GM597" s="124"/>
      <c r="GN597" s="104"/>
      <c r="GO597" s="104"/>
      <c r="GP597" s="104"/>
      <c r="GQ597" s="104"/>
      <c r="GR597" s="104"/>
      <c r="GS597" s="104"/>
      <c r="GT597" s="104"/>
      <c r="GU597" s="104"/>
      <c r="GV597" s="104"/>
      <c r="GW597" s="104"/>
      <c r="GX597" s="104"/>
      <c r="GY597" s="104"/>
      <c r="GZ597" s="104"/>
      <c r="HA597" s="104"/>
      <c r="HB597" s="104"/>
      <c r="HC597" s="104"/>
      <c r="HD597" s="104"/>
      <c r="HE597" s="104"/>
      <c r="HF597" s="104"/>
      <c r="HG597" s="104"/>
      <c r="HH597" s="104"/>
      <c r="HI597" s="104"/>
      <c r="HJ597" s="104"/>
      <c r="HK597" s="104"/>
      <c r="HL597" s="104"/>
      <c r="HM597" s="104"/>
      <c r="HN597" s="104"/>
      <c r="HO597" s="104"/>
      <c r="HP597" s="104"/>
      <c r="HQ597" s="64"/>
      <c r="HR597" s="64"/>
      <c r="HS597" s="64"/>
      <c r="HT597" s="64"/>
      <c r="HU597" s="64"/>
      <c r="HV597" s="64"/>
      <c r="HW597" s="105"/>
      <c r="HX597" s="64"/>
      <c r="HY597" s="280">
        <f t="shared" ref="HY597:HY600" si="689">IF(ISTEXT(EM597), VALUE(EM597), EM597)</f>
        <v>0</v>
      </c>
      <c r="HZ597" s="280">
        <f t="shared" ref="HZ597:HZ600" si="690">IF(ISTEXT(EN597), VALUE(EN597), EN597)</f>
        <v>0</v>
      </c>
      <c r="IA597" s="280">
        <f t="shared" ref="IA597:IA600" si="691">IF(ISTEXT(EO597), VALUE(EO597), EO597)</f>
        <v>0</v>
      </c>
      <c r="IB597" s="64"/>
      <c r="IC597" s="64"/>
    </row>
    <row r="598" spans="1:237" s="106" customFormat="1" ht="22.5" customHeight="1" x14ac:dyDescent="0.25">
      <c r="A598" s="368" t="s">
        <v>3732</v>
      </c>
      <c r="B598" s="369" t="s">
        <v>3733</v>
      </c>
      <c r="C598" s="375" t="s">
        <v>3233</v>
      </c>
      <c r="D598" s="371" t="s">
        <v>3729</v>
      </c>
      <c r="E598" s="371" t="s">
        <v>3734</v>
      </c>
      <c r="F598" s="376" t="s">
        <v>3224</v>
      </c>
      <c r="G598" s="376" t="s">
        <v>3225</v>
      </c>
      <c r="H598" s="373" t="s">
        <v>1833</v>
      </c>
      <c r="I598" s="374" t="s">
        <v>775</v>
      </c>
      <c r="J598" s="421" t="s">
        <v>3231</v>
      </c>
      <c r="K598" s="422" t="s">
        <v>3235</v>
      </c>
      <c r="L598" s="329">
        <f>CONTINUA!BV598</f>
        <v>0</v>
      </c>
      <c r="M598" s="329">
        <f>CONTINUA!BW598</f>
        <v>0</v>
      </c>
      <c r="N598" s="895"/>
      <c r="O598" s="896" t="s">
        <v>4052</v>
      </c>
      <c r="P598" s="897" t="s">
        <v>206</v>
      </c>
      <c r="Q598" s="400"/>
      <c r="R598" s="401"/>
      <c r="S598" s="400"/>
      <c r="T598" s="401"/>
      <c r="U598" s="400"/>
      <c r="V598" s="401"/>
      <c r="W598" s="400"/>
      <c r="X598" s="401"/>
      <c r="Y598" s="400"/>
      <c r="Z598" s="401"/>
      <c r="AA598" s="400"/>
      <c r="AB598" s="401"/>
      <c r="AC598" s="400"/>
      <c r="AD598" s="401"/>
      <c r="AE598" s="400"/>
      <c r="AF598" s="401"/>
      <c r="AG598" s="400"/>
      <c r="AH598" s="401"/>
      <c r="AI598" s="400"/>
      <c r="AJ598" s="401"/>
      <c r="AK598" s="400"/>
      <c r="AL598" s="401"/>
      <c r="AM598" s="400"/>
      <c r="AN598" s="401"/>
      <c r="AO598" s="400"/>
      <c r="AP598" s="401"/>
      <c r="AQ598" s="400"/>
      <c r="AR598" s="401"/>
      <c r="AS598" s="400"/>
      <c r="AT598" s="401"/>
      <c r="AU598" s="400"/>
      <c r="AV598" s="401"/>
      <c r="AW598" s="400"/>
      <c r="AX598" s="401"/>
      <c r="AY598" s="400"/>
      <c r="AZ598" s="401"/>
      <c r="BA598" s="400"/>
      <c r="BB598" s="401"/>
      <c r="BC598" s="400"/>
      <c r="BD598" s="401"/>
      <c r="BE598" s="400"/>
      <c r="BF598" s="401"/>
      <c r="BG598" s="400"/>
      <c r="BH598" s="401"/>
      <c r="BI598" s="400"/>
      <c r="BJ598" s="401"/>
      <c r="BK598" s="400"/>
      <c r="BL598" s="401"/>
      <c r="BM598" s="400"/>
      <c r="BN598" s="401"/>
      <c r="BO598" s="400"/>
      <c r="BP598" s="401"/>
      <c r="BQ598" s="400"/>
      <c r="BR598" s="401"/>
      <c r="BS598" s="400"/>
      <c r="BT598" s="401"/>
      <c r="BU598" s="400"/>
      <c r="BV598" s="401"/>
      <c r="BW598" s="400"/>
      <c r="BX598" s="401"/>
      <c r="BY598" s="400"/>
      <c r="BZ598" s="401"/>
      <c r="CA598" s="400"/>
      <c r="CB598" s="401"/>
      <c r="CC598" s="400"/>
      <c r="CD598" s="401"/>
      <c r="CE598" s="400"/>
      <c r="CF598" s="401"/>
      <c r="CG598" s="400"/>
      <c r="CH598" s="401"/>
      <c r="CI598" s="400"/>
      <c r="CJ598" s="401"/>
      <c r="CK598" s="400"/>
      <c r="CL598" s="401"/>
      <c r="CM598" s="400"/>
      <c r="CN598" s="401"/>
      <c r="CO598" s="400"/>
      <c r="CP598" s="401"/>
      <c r="CQ598" s="400"/>
      <c r="CR598" s="401"/>
      <c r="CS598" s="400"/>
      <c r="CT598" s="401"/>
      <c r="CU598" s="400"/>
      <c r="CV598" s="401"/>
      <c r="CW598" s="400"/>
      <c r="CX598" s="401"/>
      <c r="CY598" s="400"/>
      <c r="CZ598" s="401"/>
      <c r="DA598" s="400"/>
      <c r="DB598" s="401"/>
      <c r="DC598" s="400"/>
      <c r="DD598" s="401"/>
      <c r="DE598" s="400"/>
      <c r="DF598" s="401"/>
      <c r="DG598" s="400"/>
      <c r="DH598" s="401"/>
      <c r="DI598" s="400"/>
      <c r="DJ598" s="401"/>
      <c r="DK598" s="400"/>
      <c r="DL598" s="401"/>
      <c r="DM598" s="400"/>
      <c r="DN598" s="401"/>
      <c r="DO598" s="400"/>
      <c r="DP598" s="401"/>
      <c r="DQ598" s="400"/>
      <c r="DR598" s="401"/>
      <c r="DS598" s="400"/>
      <c r="DT598" s="401"/>
      <c r="DU598" s="400"/>
      <c r="DV598" s="401"/>
      <c r="DW598" s="400"/>
      <c r="DX598" s="401"/>
      <c r="DY598" s="400"/>
      <c r="DZ598" s="401"/>
      <c r="EA598" s="400"/>
      <c r="EB598" s="401"/>
      <c r="EC598" s="400"/>
      <c r="ED598" s="401"/>
      <c r="EE598" s="400"/>
      <c r="EF598" s="401"/>
      <c r="EG598" s="400"/>
      <c r="EH598" s="401"/>
      <c r="EI598" s="400"/>
      <c r="EJ598" s="447"/>
      <c r="EK598" s="511"/>
      <c r="EL598" s="514"/>
      <c r="EM598" s="448"/>
      <c r="EN598" s="344"/>
      <c r="EO598" s="345"/>
      <c r="EP598" s="171">
        <f t="shared" si="670"/>
        <v>0</v>
      </c>
      <c r="EQ598" s="171">
        <f t="shared" si="671"/>
        <v>0</v>
      </c>
      <c r="ER598" s="171">
        <f t="shared" si="672"/>
        <v>0</v>
      </c>
      <c r="ES598" s="171">
        <f t="shared" si="673"/>
        <v>0</v>
      </c>
      <c r="ET598" s="171">
        <f t="shared" si="674"/>
        <v>0</v>
      </c>
      <c r="EU598" s="171">
        <f t="shared" si="675"/>
        <v>0</v>
      </c>
      <c r="EV598" s="172">
        <f t="shared" si="676"/>
        <v>0</v>
      </c>
      <c r="EW598" s="125"/>
      <c r="EX598" s="248">
        <f t="shared" si="687"/>
        <v>0</v>
      </c>
      <c r="EY598" s="174">
        <f>(L598*regular)+(M598*Cadeirantee)</f>
        <v>0</v>
      </c>
      <c r="EZ598" s="249">
        <f>SUMIF(FG598:GJ598,"&gt;0")</f>
        <v>0</v>
      </c>
      <c r="FA598" s="249">
        <f>SUMIF(FG598:GJ598,"&lt;0")+SUMIF(GN598:HP598,"&lt;0")</f>
        <v>0</v>
      </c>
      <c r="FB598" s="174">
        <v>0</v>
      </c>
      <c r="FC598" s="126">
        <f>N598*km*'VALORES TABELA'!$B$13</f>
        <v>0</v>
      </c>
      <c r="FD598" s="250">
        <f t="shared" si="688"/>
        <v>0</v>
      </c>
      <c r="FE598" s="105"/>
      <c r="FF598" s="108"/>
      <c r="FG598" s="108"/>
      <c r="FH598" s="108"/>
      <c r="FI598" s="108"/>
      <c r="FJ598" s="108"/>
      <c r="FK598" s="108"/>
      <c r="FL598" s="108"/>
      <c r="FM598" s="108"/>
      <c r="FN598" s="108"/>
      <c r="FO598" s="108"/>
      <c r="FP598" s="108"/>
      <c r="FQ598" s="108"/>
      <c r="FR598" s="108"/>
      <c r="FS598" s="108"/>
      <c r="FT598" s="108"/>
      <c r="FU598" s="108"/>
      <c r="FV598" s="108"/>
      <c r="FW598" s="108"/>
      <c r="FX598" s="108"/>
      <c r="FY598" s="108"/>
      <c r="FZ598" s="108"/>
      <c r="GA598" s="108"/>
      <c r="GB598" s="108"/>
      <c r="GC598" s="108"/>
      <c r="GD598" s="108"/>
      <c r="GE598" s="108"/>
      <c r="GF598" s="108"/>
      <c r="GG598" s="108"/>
      <c r="GH598" s="108"/>
      <c r="GI598" s="108"/>
      <c r="GJ598" s="108"/>
      <c r="GK598" s="251"/>
      <c r="GL598" s="103">
        <f t="shared" si="678"/>
        <v>0</v>
      </c>
      <c r="GM598" s="124"/>
      <c r="GN598" s="104"/>
      <c r="GO598" s="104"/>
      <c r="GP598" s="104"/>
      <c r="GQ598" s="104"/>
      <c r="GR598" s="104"/>
      <c r="GS598" s="104"/>
      <c r="GT598" s="104"/>
      <c r="GU598" s="104"/>
      <c r="GV598" s="104"/>
      <c r="GW598" s="104"/>
      <c r="GX598" s="104"/>
      <c r="GY598" s="104"/>
      <c r="GZ598" s="104"/>
      <c r="HA598" s="104"/>
      <c r="HB598" s="104"/>
      <c r="HC598" s="104"/>
      <c r="HD598" s="104"/>
      <c r="HE598" s="104"/>
      <c r="HF598" s="104"/>
      <c r="HG598" s="104"/>
      <c r="HH598" s="104"/>
      <c r="HI598" s="104"/>
      <c r="HJ598" s="104"/>
      <c r="HK598" s="104"/>
      <c r="HL598" s="104"/>
      <c r="HM598" s="104"/>
      <c r="HN598" s="104"/>
      <c r="HO598" s="104"/>
      <c r="HP598" s="104"/>
      <c r="HQ598" s="64"/>
      <c r="HR598" s="64"/>
      <c r="HS598" s="64"/>
      <c r="HT598" s="64"/>
      <c r="HU598" s="64"/>
      <c r="HV598" s="64"/>
      <c r="HW598" s="105"/>
      <c r="HX598" s="64"/>
      <c r="HY598" s="280">
        <f t="shared" si="689"/>
        <v>0</v>
      </c>
      <c r="HZ598" s="280">
        <f t="shared" si="690"/>
        <v>0</v>
      </c>
      <c r="IA598" s="280">
        <f t="shared" si="691"/>
        <v>0</v>
      </c>
      <c r="IB598" s="64"/>
      <c r="IC598" s="64"/>
    </row>
    <row r="599" spans="1:237" s="106" customFormat="1" ht="22.5" customHeight="1" x14ac:dyDescent="0.25">
      <c r="A599" s="368" t="s">
        <v>3732</v>
      </c>
      <c r="B599" s="369" t="s">
        <v>3733</v>
      </c>
      <c r="C599" s="375" t="s">
        <v>3233</v>
      </c>
      <c r="D599" s="371" t="s">
        <v>3729</v>
      </c>
      <c r="E599" s="371" t="s">
        <v>3734</v>
      </c>
      <c r="F599" s="376" t="s">
        <v>3224</v>
      </c>
      <c r="G599" s="376" t="s">
        <v>3225</v>
      </c>
      <c r="H599" s="373" t="s">
        <v>1833</v>
      </c>
      <c r="I599" s="374" t="s">
        <v>775</v>
      </c>
      <c r="J599" s="421" t="s">
        <v>3231</v>
      </c>
      <c r="K599" s="423" t="s">
        <v>3236</v>
      </c>
      <c r="L599" s="329">
        <f>CONTINUA!BV599</f>
        <v>0</v>
      </c>
      <c r="M599" s="329">
        <f>CONTINUA!BW599</f>
        <v>0</v>
      </c>
      <c r="N599" s="895"/>
      <c r="O599" s="896" t="s">
        <v>4052</v>
      </c>
      <c r="P599" s="897" t="s">
        <v>206</v>
      </c>
      <c r="Q599" s="400"/>
      <c r="R599" s="401"/>
      <c r="S599" s="400"/>
      <c r="T599" s="401"/>
      <c r="U599" s="400"/>
      <c r="V599" s="401"/>
      <c r="W599" s="400"/>
      <c r="X599" s="401"/>
      <c r="Y599" s="400"/>
      <c r="Z599" s="401"/>
      <c r="AA599" s="400"/>
      <c r="AB599" s="401"/>
      <c r="AC599" s="400"/>
      <c r="AD599" s="401"/>
      <c r="AE599" s="400"/>
      <c r="AF599" s="401"/>
      <c r="AG599" s="400"/>
      <c r="AH599" s="401"/>
      <c r="AI599" s="400"/>
      <c r="AJ599" s="401"/>
      <c r="AK599" s="400"/>
      <c r="AL599" s="401"/>
      <c r="AM599" s="400"/>
      <c r="AN599" s="401"/>
      <c r="AO599" s="400"/>
      <c r="AP599" s="401"/>
      <c r="AQ599" s="400"/>
      <c r="AR599" s="401"/>
      <c r="AS599" s="400"/>
      <c r="AT599" s="401"/>
      <c r="AU599" s="400"/>
      <c r="AV599" s="401"/>
      <c r="AW599" s="400"/>
      <c r="AX599" s="401"/>
      <c r="AY599" s="400"/>
      <c r="AZ599" s="401"/>
      <c r="BA599" s="400"/>
      <c r="BB599" s="401"/>
      <c r="BC599" s="400"/>
      <c r="BD599" s="401"/>
      <c r="BE599" s="400"/>
      <c r="BF599" s="401"/>
      <c r="BG599" s="400"/>
      <c r="BH599" s="401"/>
      <c r="BI599" s="400"/>
      <c r="BJ599" s="401"/>
      <c r="BK599" s="400"/>
      <c r="BL599" s="401"/>
      <c r="BM599" s="400"/>
      <c r="BN599" s="401"/>
      <c r="BO599" s="400"/>
      <c r="BP599" s="401"/>
      <c r="BQ599" s="400"/>
      <c r="BR599" s="401"/>
      <c r="BS599" s="400"/>
      <c r="BT599" s="401"/>
      <c r="BU599" s="400"/>
      <c r="BV599" s="401"/>
      <c r="BW599" s="400"/>
      <c r="BX599" s="401"/>
      <c r="BY599" s="400"/>
      <c r="BZ599" s="401"/>
      <c r="CA599" s="400"/>
      <c r="CB599" s="401"/>
      <c r="CC599" s="400"/>
      <c r="CD599" s="401"/>
      <c r="CE599" s="400"/>
      <c r="CF599" s="401"/>
      <c r="CG599" s="400"/>
      <c r="CH599" s="401"/>
      <c r="CI599" s="400"/>
      <c r="CJ599" s="401"/>
      <c r="CK599" s="400"/>
      <c r="CL599" s="401"/>
      <c r="CM599" s="400"/>
      <c r="CN599" s="401"/>
      <c r="CO599" s="400"/>
      <c r="CP599" s="401"/>
      <c r="CQ599" s="400"/>
      <c r="CR599" s="401"/>
      <c r="CS599" s="400"/>
      <c r="CT599" s="401"/>
      <c r="CU599" s="400"/>
      <c r="CV599" s="401"/>
      <c r="CW599" s="400"/>
      <c r="CX599" s="401"/>
      <c r="CY599" s="400"/>
      <c r="CZ599" s="401"/>
      <c r="DA599" s="400"/>
      <c r="DB599" s="401"/>
      <c r="DC599" s="400"/>
      <c r="DD599" s="401"/>
      <c r="DE599" s="400"/>
      <c r="DF599" s="401"/>
      <c r="DG599" s="400"/>
      <c r="DH599" s="401"/>
      <c r="DI599" s="400"/>
      <c r="DJ599" s="401"/>
      <c r="DK599" s="400"/>
      <c r="DL599" s="401"/>
      <c r="DM599" s="400"/>
      <c r="DN599" s="401"/>
      <c r="DO599" s="400"/>
      <c r="DP599" s="401"/>
      <c r="DQ599" s="400"/>
      <c r="DR599" s="401"/>
      <c r="DS599" s="400"/>
      <c r="DT599" s="401"/>
      <c r="DU599" s="400"/>
      <c r="DV599" s="401"/>
      <c r="DW599" s="400"/>
      <c r="DX599" s="401"/>
      <c r="DY599" s="400"/>
      <c r="DZ599" s="401"/>
      <c r="EA599" s="400"/>
      <c r="EB599" s="401"/>
      <c r="EC599" s="400"/>
      <c r="ED599" s="401"/>
      <c r="EE599" s="400"/>
      <c r="EF599" s="401"/>
      <c r="EG599" s="400"/>
      <c r="EH599" s="401"/>
      <c r="EI599" s="400"/>
      <c r="EJ599" s="447"/>
      <c r="EK599" s="511"/>
      <c r="EL599" s="514"/>
      <c r="EM599" s="448"/>
      <c r="EN599" s="344"/>
      <c r="EO599" s="345"/>
      <c r="EP599" s="171">
        <f t="shared" si="670"/>
        <v>0</v>
      </c>
      <c r="EQ599" s="171">
        <f t="shared" si="671"/>
        <v>0</v>
      </c>
      <c r="ER599" s="171">
        <f t="shared" si="672"/>
        <v>0</v>
      </c>
      <c r="ES599" s="171">
        <f t="shared" si="673"/>
        <v>0</v>
      </c>
      <c r="ET599" s="171">
        <f t="shared" si="674"/>
        <v>0</v>
      </c>
      <c r="EU599" s="171">
        <f t="shared" si="675"/>
        <v>0</v>
      </c>
      <c r="EV599" s="172">
        <f t="shared" si="676"/>
        <v>0</v>
      </c>
      <c r="EW599" s="127"/>
      <c r="EX599" s="248">
        <f t="shared" si="687"/>
        <v>0</v>
      </c>
      <c r="EY599" s="174">
        <f>(L599*regular)+(M599*Cadeirantee)</f>
        <v>0</v>
      </c>
      <c r="EZ599" s="249">
        <f>SUMIF(FG599:GJ599,"&gt;0")</f>
        <v>0</v>
      </c>
      <c r="FA599" s="249">
        <f>SUMIF(FG599:GJ599,"&lt;0")+SUMIF(GN599:HP599,"&lt;0")</f>
        <v>0</v>
      </c>
      <c r="FB599" s="174">
        <v>0</v>
      </c>
      <c r="FC599" s="126">
        <f>N599*km*'VALORES TABELA'!$B$13</f>
        <v>0</v>
      </c>
      <c r="FD599" s="250">
        <f t="shared" si="688"/>
        <v>0</v>
      </c>
      <c r="FE599" s="105"/>
      <c r="FF599" s="118"/>
      <c r="FG599" s="118"/>
      <c r="FH599" s="118"/>
      <c r="FI599" s="118"/>
      <c r="FJ599" s="118"/>
      <c r="FK599" s="118"/>
      <c r="FL599" s="118"/>
      <c r="FM599" s="118"/>
      <c r="FN599" s="118"/>
      <c r="FO599" s="118"/>
      <c r="FP599" s="118"/>
      <c r="FQ599" s="118"/>
      <c r="FR599" s="118"/>
      <c r="FS599" s="118"/>
      <c r="FT599" s="118"/>
      <c r="FU599" s="118"/>
      <c r="FV599" s="118"/>
      <c r="FW599" s="118"/>
      <c r="FX599" s="118"/>
      <c r="FY599" s="118"/>
      <c r="FZ599" s="118"/>
      <c r="GA599" s="118"/>
      <c r="GB599" s="118"/>
      <c r="GC599" s="118"/>
      <c r="GD599" s="118"/>
      <c r="GE599" s="118"/>
      <c r="GF599" s="118"/>
      <c r="GG599" s="118"/>
      <c r="GH599" s="118"/>
      <c r="GI599" s="118"/>
      <c r="GJ599" s="118"/>
      <c r="GK599" s="252"/>
      <c r="GL599" s="103">
        <f t="shared" si="678"/>
        <v>0</v>
      </c>
      <c r="GM599" s="124"/>
      <c r="GN599" s="104"/>
      <c r="GO599" s="104"/>
      <c r="GP599" s="104"/>
      <c r="GQ599" s="104"/>
      <c r="GR599" s="104"/>
      <c r="GS599" s="104"/>
      <c r="GT599" s="104"/>
      <c r="GU599" s="104"/>
      <c r="GV599" s="104"/>
      <c r="GW599" s="104"/>
      <c r="GX599" s="104"/>
      <c r="GY599" s="104"/>
      <c r="GZ599" s="104"/>
      <c r="HA599" s="104"/>
      <c r="HB599" s="104"/>
      <c r="HC599" s="104"/>
      <c r="HD599" s="104"/>
      <c r="HE599" s="104"/>
      <c r="HF599" s="104"/>
      <c r="HG599" s="104"/>
      <c r="HH599" s="104"/>
      <c r="HI599" s="104"/>
      <c r="HJ599" s="104"/>
      <c r="HK599" s="104"/>
      <c r="HL599" s="104"/>
      <c r="HM599" s="104"/>
      <c r="HN599" s="104"/>
      <c r="HO599" s="104"/>
      <c r="HP599" s="104"/>
      <c r="HQ599" s="64"/>
      <c r="HR599" s="65"/>
      <c r="HS599" s="65"/>
      <c r="HT599" s="65"/>
      <c r="HU599" s="65"/>
      <c r="HV599" s="65"/>
      <c r="HW599" s="105"/>
      <c r="HX599" s="65"/>
      <c r="HY599" s="280">
        <f t="shared" si="689"/>
        <v>0</v>
      </c>
      <c r="HZ599" s="280">
        <f t="shared" si="690"/>
        <v>0</v>
      </c>
      <c r="IA599" s="280">
        <f t="shared" si="691"/>
        <v>0</v>
      </c>
      <c r="IB599" s="65"/>
      <c r="IC599" s="65"/>
    </row>
    <row r="600" spans="1:237" s="106" customFormat="1" ht="22.5" customHeight="1" thickBot="1" x14ac:dyDescent="0.3">
      <c r="A600" s="377" t="s">
        <v>3732</v>
      </c>
      <c r="B600" s="378" t="s">
        <v>3733</v>
      </c>
      <c r="C600" s="379" t="s">
        <v>3233</v>
      </c>
      <c r="D600" s="380" t="s">
        <v>3729</v>
      </c>
      <c r="E600" s="380" t="s">
        <v>3734</v>
      </c>
      <c r="F600" s="381" t="s">
        <v>3224</v>
      </c>
      <c r="G600" s="381" t="s">
        <v>3225</v>
      </c>
      <c r="H600" s="382" t="s">
        <v>1833</v>
      </c>
      <c r="I600" s="383" t="s">
        <v>775</v>
      </c>
      <c r="J600" s="421" t="s">
        <v>3231</v>
      </c>
      <c r="K600" s="424" t="s">
        <v>60</v>
      </c>
      <c r="L600" s="329">
        <f>CONTINUA!BV600</f>
        <v>0</v>
      </c>
      <c r="M600" s="329">
        <f>CONTINUA!BW600</f>
        <v>0</v>
      </c>
      <c r="N600" s="895"/>
      <c r="O600" s="896" t="s">
        <v>4052</v>
      </c>
      <c r="P600" s="897" t="s">
        <v>206</v>
      </c>
      <c r="Q600" s="400"/>
      <c r="R600" s="401"/>
      <c r="S600" s="400"/>
      <c r="T600" s="401"/>
      <c r="U600" s="400"/>
      <c r="V600" s="401"/>
      <c r="W600" s="400"/>
      <c r="X600" s="401"/>
      <c r="Y600" s="400"/>
      <c r="Z600" s="401"/>
      <c r="AA600" s="400"/>
      <c r="AB600" s="401"/>
      <c r="AC600" s="400"/>
      <c r="AD600" s="401"/>
      <c r="AE600" s="400"/>
      <c r="AF600" s="401"/>
      <c r="AG600" s="400"/>
      <c r="AH600" s="401"/>
      <c r="AI600" s="400"/>
      <c r="AJ600" s="401"/>
      <c r="AK600" s="400"/>
      <c r="AL600" s="401"/>
      <c r="AM600" s="400"/>
      <c r="AN600" s="401"/>
      <c r="AO600" s="400"/>
      <c r="AP600" s="401"/>
      <c r="AQ600" s="400"/>
      <c r="AR600" s="401"/>
      <c r="AS600" s="400"/>
      <c r="AT600" s="401"/>
      <c r="AU600" s="400"/>
      <c r="AV600" s="401"/>
      <c r="AW600" s="400"/>
      <c r="AX600" s="401"/>
      <c r="AY600" s="400"/>
      <c r="AZ600" s="401"/>
      <c r="BA600" s="400"/>
      <c r="BB600" s="401"/>
      <c r="BC600" s="400"/>
      <c r="BD600" s="401"/>
      <c r="BE600" s="400"/>
      <c r="BF600" s="401"/>
      <c r="BG600" s="400"/>
      <c r="BH600" s="401"/>
      <c r="BI600" s="400"/>
      <c r="BJ600" s="401"/>
      <c r="BK600" s="400"/>
      <c r="BL600" s="401"/>
      <c r="BM600" s="400"/>
      <c r="BN600" s="401"/>
      <c r="BO600" s="400"/>
      <c r="BP600" s="401"/>
      <c r="BQ600" s="400"/>
      <c r="BR600" s="401"/>
      <c r="BS600" s="400"/>
      <c r="BT600" s="401"/>
      <c r="BU600" s="400"/>
      <c r="BV600" s="401"/>
      <c r="BW600" s="400"/>
      <c r="BX600" s="401"/>
      <c r="BY600" s="400"/>
      <c r="BZ600" s="401"/>
      <c r="CA600" s="400"/>
      <c r="CB600" s="401"/>
      <c r="CC600" s="400"/>
      <c r="CD600" s="401"/>
      <c r="CE600" s="400"/>
      <c r="CF600" s="401"/>
      <c r="CG600" s="400"/>
      <c r="CH600" s="401"/>
      <c r="CI600" s="400"/>
      <c r="CJ600" s="401"/>
      <c r="CK600" s="400"/>
      <c r="CL600" s="401"/>
      <c r="CM600" s="400"/>
      <c r="CN600" s="401"/>
      <c r="CO600" s="400"/>
      <c r="CP600" s="401"/>
      <c r="CQ600" s="400"/>
      <c r="CR600" s="401"/>
      <c r="CS600" s="400"/>
      <c r="CT600" s="401"/>
      <c r="CU600" s="400"/>
      <c r="CV600" s="401"/>
      <c r="CW600" s="400"/>
      <c r="CX600" s="401"/>
      <c r="CY600" s="400"/>
      <c r="CZ600" s="401"/>
      <c r="DA600" s="400"/>
      <c r="DB600" s="401"/>
      <c r="DC600" s="400"/>
      <c r="DD600" s="401"/>
      <c r="DE600" s="400"/>
      <c r="DF600" s="401"/>
      <c r="DG600" s="400"/>
      <c r="DH600" s="401"/>
      <c r="DI600" s="400"/>
      <c r="DJ600" s="401"/>
      <c r="DK600" s="400"/>
      <c r="DL600" s="401"/>
      <c r="DM600" s="400"/>
      <c r="DN600" s="401"/>
      <c r="DO600" s="400"/>
      <c r="DP600" s="401"/>
      <c r="DQ600" s="400"/>
      <c r="DR600" s="401"/>
      <c r="DS600" s="400"/>
      <c r="DT600" s="401"/>
      <c r="DU600" s="400"/>
      <c r="DV600" s="401"/>
      <c r="DW600" s="400"/>
      <c r="DX600" s="401"/>
      <c r="DY600" s="400"/>
      <c r="DZ600" s="401"/>
      <c r="EA600" s="400"/>
      <c r="EB600" s="401"/>
      <c r="EC600" s="400"/>
      <c r="ED600" s="401"/>
      <c r="EE600" s="400"/>
      <c r="EF600" s="401"/>
      <c r="EG600" s="400"/>
      <c r="EH600" s="401"/>
      <c r="EI600" s="400"/>
      <c r="EJ600" s="447"/>
      <c r="EK600" s="512"/>
      <c r="EL600" s="515"/>
      <c r="EM600" s="450"/>
      <c r="EN600" s="348"/>
      <c r="EO600" s="348"/>
      <c r="EP600" s="179">
        <f t="shared" si="670"/>
        <v>0</v>
      </c>
      <c r="EQ600" s="179">
        <f t="shared" si="671"/>
        <v>0</v>
      </c>
      <c r="ER600" s="179">
        <f t="shared" si="672"/>
        <v>0</v>
      </c>
      <c r="ES600" s="179">
        <f t="shared" si="673"/>
        <v>0</v>
      </c>
      <c r="ET600" s="179">
        <f t="shared" si="674"/>
        <v>0</v>
      </c>
      <c r="EU600" s="179">
        <f t="shared" si="675"/>
        <v>0</v>
      </c>
      <c r="EV600" s="172">
        <f t="shared" si="676"/>
        <v>0</v>
      </c>
      <c r="EW600" s="253"/>
      <c r="EX600" s="254">
        <v>0</v>
      </c>
      <c r="EY600" s="180">
        <v>0</v>
      </c>
      <c r="EZ600" s="255">
        <v>0</v>
      </c>
      <c r="FA600" s="255">
        <v>0</v>
      </c>
      <c r="FB600" s="180">
        <f>SUM(FF600:GI600)/2</f>
        <v>0</v>
      </c>
      <c r="FC600" s="256">
        <f>N600*km*'VALORES TABELA'!$B$13</f>
        <v>0</v>
      </c>
      <c r="FD600" s="250">
        <f t="shared" si="688"/>
        <v>0</v>
      </c>
      <c r="FE600" s="257"/>
      <c r="FF600" s="181">
        <f>((Q600+S600)*Percapita)+((R600+T600)*Cadeirante)</f>
        <v>0</v>
      </c>
      <c r="FG600" s="181">
        <f>((U600+W600)*Percapita/30*FG$4)+((V600+X600)*Cadeirante/30*FG$4)</f>
        <v>0</v>
      </c>
      <c r="FH600" s="181">
        <f>((Y600+AA600)*Percapita/30*FH$4)+((Z600+AB600)*Cadeirante/30*FH$4)</f>
        <v>0</v>
      </c>
      <c r="FI600" s="181">
        <f>((AC600+AE600)*Percapita/30*FI$4)+((AD600+AF600)*Cadeirante/30*FI$4)</f>
        <v>0</v>
      </c>
      <c r="FJ600" s="181">
        <f>((AG600+AI600)*Percapita/30*FJ$4)+((AH600+AJ600)*Cadeirante/30*FJ$4)</f>
        <v>0</v>
      </c>
      <c r="FK600" s="181">
        <f>((AK600+AM600)*Percapita/30*FK$4)+((AL600+AN600)*Cadeirante/30*FK$4)</f>
        <v>0</v>
      </c>
      <c r="FL600" s="181">
        <f>((AO600+AQ600)*Percapita/30*FL$4)+((AP600+AR600)*Cadeirante/30*FL$4)</f>
        <v>0</v>
      </c>
      <c r="FM600" s="181">
        <f>((AS600+AU600)*Percapita/30*FM$4)+((AT600+AV600)*Cadeirante/30*FM$4)</f>
        <v>0</v>
      </c>
      <c r="FN600" s="181">
        <f>((AW600+AY600)*Percapita/30*FN$4)+((AX600+AZ600)*Cadeirante/30*FN$4)</f>
        <v>0</v>
      </c>
      <c r="FO600" s="181">
        <f>((BA600+BC600)*Percapita/30*FO$4)+((BB600+BD600)*Cadeirante/30*FO$4)</f>
        <v>0</v>
      </c>
      <c r="FP600" s="181">
        <f>((BE600+BG600)*Percapita/30*FP$4)+((BF600+BH600)*Cadeirante/30*FP$4)</f>
        <v>0</v>
      </c>
      <c r="FQ600" s="181">
        <f>((BI600+BK600)*Percapita/30*FQ$4)+((BJ600+BL600)*Cadeirante/30*FQ$4)</f>
        <v>0</v>
      </c>
      <c r="FR600" s="181">
        <f>((BM600+BO600)*Percapita/30*FR$4)+((BN600+BP600)*Cadeirante/30*FR$4)</f>
        <v>0</v>
      </c>
      <c r="FS600" s="181">
        <f>((BQ600+BS600)*Percapita/30*FS$4)+((BR600+BT600)*Cadeirante/30*FS$4)</f>
        <v>0</v>
      </c>
      <c r="FT600" s="181">
        <f>((BU600+BW600)*Percapita/30*FT$4)+((BV600+BX600)*Cadeirante/30*FT$4)</f>
        <v>0</v>
      </c>
      <c r="FU600" s="181">
        <f>((BY600+CA600)*Percapita/30*FU$4)+((BZ600+CB600)*Cadeirante/30*FU$4)</f>
        <v>0</v>
      </c>
      <c r="FV600" s="181">
        <f>((CC600+CE600)*Percapita/30*FV$4)+((CD600+CF600)*Cadeirante/30*FV$4)</f>
        <v>0</v>
      </c>
      <c r="FW600" s="181">
        <f>((CG600+CI600)*Percapita/30*FW$4)+((CI600+CK600)*Cadeirante/30*FW$4)</f>
        <v>0</v>
      </c>
      <c r="FX600" s="181">
        <f>((CK600+CM600)*Percapita/30*FX$4)+((CL600+CN600)*Cadeirante/30*FX$4)</f>
        <v>0</v>
      </c>
      <c r="FY600" s="181">
        <f>((CO600+CQ600)*Percapita/30*FY$4)+((CP600+CR600)*Cadeirante/30*FY$4)</f>
        <v>0</v>
      </c>
      <c r="FZ600" s="181">
        <f>((CS600+CU600)*Percapita/30*FZ$4)+((CT600+CV600)*Cadeirante/30*FZ$4)</f>
        <v>0</v>
      </c>
      <c r="GA600" s="181">
        <f>((CW600+CY600)*Percapita/30*GA$4)+((CX600+CZ600)*Cadeirante/30*GA$4)</f>
        <v>0</v>
      </c>
      <c r="GB600" s="181">
        <f>((DA600+DC600)*Percapita/30*GB$4)+((DB600+DD600)*Cadeirante/30*GB$4)</f>
        <v>0</v>
      </c>
      <c r="GC600" s="181">
        <f>((DE600+DG600)*Percapita/30*GC$4)+((DF600+DH600)*Cadeirante/30*GC$4)</f>
        <v>0</v>
      </c>
      <c r="GD600" s="181">
        <f>((DI600+DK600)*Percapita/30*GD$4)+((DJ600+DL600)*Cadeirante/30*GD$4)</f>
        <v>0</v>
      </c>
      <c r="GE600" s="181">
        <f>((DM600+DO600)*Percapita/30*GE$4)+((DN600+DP600)*Cadeirante/30*GE$4)</f>
        <v>0</v>
      </c>
      <c r="GF600" s="181">
        <f>((DQ600+DS600)*Percapita/30*GF$4)+((DR600+DT600)*Cadeirante/30*GF$4)</f>
        <v>0</v>
      </c>
      <c r="GG600" s="181">
        <f>((DU600+DW600)*Percapita/30*GG$4)+((DV600+DX600)*Cadeirante/30*GG$4)</f>
        <v>0</v>
      </c>
      <c r="GH600" s="181">
        <f>((DY600+EA600)*Percapita/30*GH$4)+((DZ600+EB600)*Cadeirante/30*GH$4)</f>
        <v>0</v>
      </c>
      <c r="GI600" s="181">
        <f>((EC600+EE600)*Percapita/30*GI$4)+((ED600+EF600)*Cadeirante/30*GI$4)</f>
        <v>0</v>
      </c>
      <c r="GJ600" s="181">
        <f>((EG600+EI600)*Percapita)+((EH600+EJ600)*Cadeirante)</f>
        <v>0</v>
      </c>
      <c r="GK600" s="258"/>
      <c r="GL600" s="103">
        <f t="shared" si="678"/>
        <v>0</v>
      </c>
      <c r="GM600" s="124"/>
      <c r="GN600" s="182"/>
      <c r="GO600" s="182"/>
      <c r="GP600" s="182"/>
      <c r="GQ600" s="182"/>
      <c r="GR600" s="182"/>
      <c r="GS600" s="182"/>
      <c r="GT600" s="182"/>
      <c r="GU600" s="182"/>
      <c r="GV600" s="182"/>
      <c r="GW600" s="182"/>
      <c r="GX600" s="182"/>
      <c r="GY600" s="182"/>
      <c r="GZ600" s="182"/>
      <c r="HA600" s="182"/>
      <c r="HB600" s="182"/>
      <c r="HC600" s="182"/>
      <c r="HD600" s="182"/>
      <c r="HE600" s="182"/>
      <c r="HF600" s="182"/>
      <c r="HG600" s="182"/>
      <c r="HH600" s="182"/>
      <c r="HI600" s="182"/>
      <c r="HJ600" s="182"/>
      <c r="HK600" s="182"/>
      <c r="HL600" s="182"/>
      <c r="HM600" s="182"/>
      <c r="HN600" s="182"/>
      <c r="HO600" s="182"/>
      <c r="HP600" s="259"/>
      <c r="HQ600" s="64"/>
      <c r="HW600" s="257"/>
      <c r="HY600" s="280">
        <f t="shared" si="689"/>
        <v>0</v>
      </c>
      <c r="HZ600" s="280">
        <f t="shared" si="690"/>
        <v>0</v>
      </c>
      <c r="IA600" s="280">
        <f t="shared" si="691"/>
        <v>0</v>
      </c>
    </row>
    <row r="601" spans="1:237" s="106" customFormat="1" ht="22.5" customHeight="1" x14ac:dyDescent="0.25">
      <c r="A601" t="s">
        <v>3735</v>
      </c>
      <c r="B601" s="522" t="s">
        <v>3736</v>
      </c>
      <c r="C601" s="523">
        <v>1</v>
      </c>
      <c r="D601" s="524" t="s">
        <v>3737</v>
      </c>
      <c r="E601" s="524" t="s">
        <v>3738</v>
      </c>
      <c r="F601" s="525" t="s">
        <v>3224</v>
      </c>
      <c r="G601" s="525" t="s">
        <v>3225</v>
      </c>
      <c r="H601" s="350" t="s">
        <v>1835</v>
      </c>
      <c r="I601" s="351" t="s">
        <v>3739</v>
      </c>
      <c r="J601" s="409" t="s">
        <v>3231</v>
      </c>
      <c r="K601" s="410" t="s">
        <v>3232</v>
      </c>
      <c r="L601" s="329">
        <f>CONTINUA!BV601</f>
        <v>0</v>
      </c>
      <c r="M601" s="329">
        <f>CONTINUA!BW601</f>
        <v>0</v>
      </c>
      <c r="N601" s="895"/>
      <c r="O601" s="896" t="s">
        <v>4053</v>
      </c>
      <c r="P601" s="897" t="s">
        <v>206</v>
      </c>
      <c r="Q601" s="400">
        <v>53</v>
      </c>
      <c r="R601" s="401"/>
      <c r="S601" s="400"/>
      <c r="T601" s="401"/>
      <c r="U601" s="400"/>
      <c r="V601" s="401"/>
      <c r="W601" s="400"/>
      <c r="X601" s="401"/>
      <c r="Y601" s="400"/>
      <c r="Z601" s="401"/>
      <c r="AA601" s="400"/>
      <c r="AB601" s="401"/>
      <c r="AC601" s="400"/>
      <c r="AD601" s="401"/>
      <c r="AE601" s="400"/>
      <c r="AF601" s="401"/>
      <c r="AG601" s="400"/>
      <c r="AH601" s="401"/>
      <c r="AI601" s="400"/>
      <c r="AJ601" s="401"/>
      <c r="AK601" s="400"/>
      <c r="AL601" s="401"/>
      <c r="AM601" s="400"/>
      <c r="AN601" s="401"/>
      <c r="AO601" s="400"/>
      <c r="AP601" s="401"/>
      <c r="AQ601" s="400"/>
      <c r="AR601" s="401"/>
      <c r="AS601" s="400"/>
      <c r="AT601" s="401"/>
      <c r="AU601" s="400"/>
      <c r="AV601" s="401"/>
      <c r="AW601" s="400"/>
      <c r="AX601" s="401"/>
      <c r="AY601" s="400"/>
      <c r="AZ601" s="401"/>
      <c r="BA601" s="400"/>
      <c r="BB601" s="401"/>
      <c r="BC601" s="400"/>
      <c r="BD601" s="401"/>
      <c r="BE601" s="400"/>
      <c r="BF601" s="401"/>
      <c r="BG601" s="400"/>
      <c r="BH601" s="401"/>
      <c r="BI601" s="400"/>
      <c r="BJ601" s="401"/>
      <c r="BK601" s="400"/>
      <c r="BL601" s="401"/>
      <c r="BM601" s="400"/>
      <c r="BN601" s="401"/>
      <c r="BO601" s="400"/>
      <c r="BP601" s="401"/>
      <c r="BQ601" s="400"/>
      <c r="BR601" s="401"/>
      <c r="BS601" s="400"/>
      <c r="BT601" s="401"/>
      <c r="BU601" s="400"/>
      <c r="BV601" s="401"/>
      <c r="BW601" s="400"/>
      <c r="BX601" s="401"/>
      <c r="BY601" s="400"/>
      <c r="BZ601" s="401"/>
      <c r="CA601" s="400"/>
      <c r="CB601" s="401"/>
      <c r="CC601" s="400"/>
      <c r="CD601" s="401"/>
      <c r="CE601" s="400"/>
      <c r="CF601" s="401"/>
      <c r="CG601" s="400"/>
      <c r="CH601" s="401"/>
      <c r="CI601" s="400"/>
      <c r="CJ601" s="401"/>
      <c r="CK601" s="400"/>
      <c r="CL601" s="401"/>
      <c r="CM601" s="400"/>
      <c r="CN601" s="401"/>
      <c r="CO601" s="400"/>
      <c r="CP601" s="401"/>
      <c r="CQ601" s="400"/>
      <c r="CR601" s="401"/>
      <c r="CS601" s="400"/>
      <c r="CT601" s="401"/>
      <c r="CU601" s="400"/>
      <c r="CV601" s="401"/>
      <c r="CW601" s="400"/>
      <c r="CX601" s="401"/>
      <c r="CY601" s="400"/>
      <c r="CZ601" s="401"/>
      <c r="DA601" s="400"/>
      <c r="DB601" s="401"/>
      <c r="DC601" s="400"/>
      <c r="DD601" s="401"/>
      <c r="DE601" s="400"/>
      <c r="DF601" s="401"/>
      <c r="DG601" s="400"/>
      <c r="DH601" s="401"/>
      <c r="DI601" s="400"/>
      <c r="DJ601" s="401"/>
      <c r="DK601" s="400"/>
      <c r="DL601" s="401"/>
      <c r="DM601" s="400"/>
      <c r="DN601" s="401"/>
      <c r="DO601" s="400"/>
      <c r="DP601" s="401"/>
      <c r="DQ601" s="400"/>
      <c r="DR601" s="401"/>
      <c r="DS601" s="400"/>
      <c r="DT601" s="401"/>
      <c r="DU601" s="400"/>
      <c r="DV601" s="401"/>
      <c r="DW601" s="400"/>
      <c r="DX601" s="401"/>
      <c r="DY601" s="400"/>
      <c r="DZ601" s="401"/>
      <c r="EA601" s="400"/>
      <c r="EB601" s="401"/>
      <c r="EC601" s="400"/>
      <c r="ED601" s="401"/>
      <c r="EE601" s="400"/>
      <c r="EF601" s="401"/>
      <c r="EG601" s="400"/>
      <c r="EH601" s="401"/>
      <c r="EI601" s="400"/>
      <c r="EJ601" s="447"/>
      <c r="EK601" s="510"/>
      <c r="EL601" s="513"/>
      <c r="EM601" s="520"/>
      <c r="EN601" s="520"/>
      <c r="EO601" s="520"/>
      <c r="EP601" s="171">
        <f t="shared" si="670"/>
        <v>53</v>
      </c>
      <c r="EQ601" s="171">
        <f t="shared" si="671"/>
        <v>0</v>
      </c>
      <c r="ER601" s="171">
        <f t="shared" si="672"/>
        <v>0</v>
      </c>
      <c r="ES601" s="171">
        <f t="shared" si="673"/>
        <v>0</v>
      </c>
      <c r="ET601" s="171">
        <f t="shared" si="674"/>
        <v>0</v>
      </c>
      <c r="EU601" s="171">
        <f t="shared" si="675"/>
        <v>0</v>
      </c>
      <c r="EV601" s="172">
        <f t="shared" si="676"/>
        <v>53</v>
      </c>
      <c r="EW601" s="367">
        <f>IF(C601=4,IF(MAX(Q601:EJ603)&gt;0,(Especiall/30*(IF(($G601-$F601)=($G$5-$F$5),30,IF(DAY($G601)=31,($G601-$F601),($G601-$F601)+1)))),0),0)</f>
        <v>0</v>
      </c>
      <c r="EX601" s="248">
        <f t="shared" ref="EX601:EX604" si="692">FF601</f>
        <v>21746.03</v>
      </c>
      <c r="EY601" s="174">
        <f>(L601*regular)+(M601*Cadeirantee)</f>
        <v>0</v>
      </c>
      <c r="EZ601" s="249">
        <f>SUMIF(FG601:GJ601,"&gt;0")</f>
        <v>0</v>
      </c>
      <c r="FA601" s="249">
        <f>SUMIF(FG601:GJ601,"&lt;0")+SUMIF(GN601:HP601,"&lt;0")</f>
        <v>0</v>
      </c>
      <c r="FB601" s="174">
        <v>0</v>
      </c>
      <c r="FC601" s="175">
        <f>N601*km*'VALORES TABELA'!$B$13</f>
        <v>0</v>
      </c>
      <c r="FD601" s="250">
        <f>GL601</f>
        <v>0</v>
      </c>
      <c r="FE601" s="176">
        <f>(EW601+EW602+EW603+EW604+EX601+EX602+EX603+EX604+EY601+EY602+EY603+EY604+EY605+EZ601+EZ602+EZ603+EZ604+FA601+FA602+FA603+FA604+FC601+FC602+FC603+FC604+HY601-HZ601-IA601+FD601+FD602+FD603+FD604+FB605)</f>
        <v>21746.03</v>
      </c>
      <c r="FF601" s="177">
        <f>IF(C601=4,SUM(Q601+Q602+Q603+S601+S602+S603)*Percapita/30*FF$4+(R601+R602+R603+T601+T602+T603)*Cadeirante/30*FF$4,IF(C601=3,IF(Q604+S604=10,Fixo/30*FF$4+(Q601+Q602+Q603+S601+S602+S603)*Percapita/30*FF$4+(R604+T604)*Cadeirante/30*FF$4,IF(Q604+S604&lt;=9,(Q604+S604)*Crechee/30*FF$4)+(R604+T604)*Cadeirante/30*FF$4+(Q601+Q602+Q603+S601+S602+S603)*Percapita/30*FF$4)+IF(Q604+S604&gt;=11,Fixo/30*FF$4+(Q604+S604-10)*Crechee/30*FF$4,0),IF(C601=2,IF(R601+R602+R603+R604+T601+T602+T603+T604=1,Cadeirante/30*FF$4,IF(R601+R602+R603+R604+T601+T602+T603+T604=2,Fixo/30*FF$4,IF(R601+R602+R603+R604+T601+T602+T603+T604&gt;2,Fixo/30*FF$4+(R601+R602+R603+R604+T601+T602+T603+T604-2)*Cadeirante/30*FF$4)))+(Q601+Q602+Q603+S601+S602+S603)*Percapita/30*FF$4+(Q604+S604)*Crechee/30*FF$4,IF(C601=1,IF(Q601+Q602+Q603+R601+R602+R603+S601+S602+S603+T601+T602+T603&lt;=15,(Q601+Q602+Q603+S601+S602+S603)*Percapita/30*FF$4,IF(Q601+Q602+Q603+R601+R602+R603+S601+S602+S603+T601+T602+T603&gt;=16,Fixo/30*FF$4+(Q601+Q602+Q603+R601+R602+R603+S601+S602+S603+T601+T602-16)*Percapita/30*FF$4))))))</f>
        <v>21746.03</v>
      </c>
      <c r="FG601" s="177">
        <f>IF(C601=4,SUM(U601+U602+U603+W601+W602+W603)*Percapita/30*FG$4+(V601+V602+V603+X601+X602+X603)*Cadeirante/30*FG$4,IF(C601=3,IF(U604+W604=10,Fixo/30*FG$4+(U601+U602+U603+W601+W602+W603)*Percapita/30*FG$4+(V604+X604)*Cadeirante/30*FG$4,IF(U604+W604&lt;=9,(U604+W604)*Crechee/30*FG$4)+(V604+X604)*Cadeirante/30*FG$4+(U601+U602+U603+W601+W602+W603)*Percapita/30*FG$4)+IF(U604+W604&gt;=11,Fixo/30*FG$4+(U604+W604-10)*Crechee/30*FG$4,0),IF(C601=2,IF(V601+V602+V603+V604+X601+X602+X603+X604=1,Cadeirante/30*FG$4,IF(V601+V602+V603+V604+X601+X602+X603+X604=2,Fixo/30*FG$4,IF(V601+V602+V603+V604+X601+X602+X603+X604&gt;2,Fixo/30*FG$4+(V601+V602+V603+V604+X601+X602+X603+X604-2)*Cadeirante/30*FG$4)))+(U601+U602+U603+W601+W602+W603)*Percapita/30*FG$4+(U604+W604)*Crechee/30*FG$4,IF(C601=1,IF(U601+U602+U603+V601+V602+V603+W601+W602+W603+X601+X602+X603&lt;=15,(U601+U602+U603+W601+W602+W603)*Percapita/30*FG$4,IF(U601+U602+U603+V601+V602+V603+W601+W602+W603+X601+X602+X603&gt;=16,Fixo/30*FG$4+(U601+U602+U603+V601+V602+V603+W601+W602+W603+X601+X602-16)*Percapita/30*FG$4))))))</f>
        <v>0</v>
      </c>
      <c r="FH601" s="177">
        <f>IF(C601=4,SUM(Y601+Y602+Y603+AA601+AA602+AA603)*Percapita/30*FH$4+(Z601+Z602+Z603+AB601+AB602+AB603)*Cadeirante/30*FH$4,IF(C601=3,IF(Y604+AA604=10,Fixo/30*FH$4+(Y601+Y602+Y603+AA601+AA602+AA603)*Percapita/30*FH$4+(Z604+AB604)*Cadeirante/30*FH$4,IF(Y604+AA604&lt;=9,(Y604+AA604)*Crechee/30*FH$4)+(Z604+AB604)*Cadeirante/30*FH$4+(Y601+Y602+Y603+AA601+AA602+AA603)*Percapita/30*FH$4)+IF(Y604+AA604&gt;=11,Fixo/30*FH$4+(Y604+AA604-10)*Crechee/30*FH$4,0),IF(C601=2,IF(Z601+Z602+Z603+Z604+AB601+AB602+AB603+AB604=1,Cadeirante/30*FH$4,IF(Z601+Z602+Z603+Z604+AB601+AB602+AB603+AB604=2,Fixo/30*FH$4,IF(Z601+Z602+Z603+Z604+AB601+AB602+AB603+AB604&gt;2,Fixo/30*FH$4+(Z601+Z602+Z603+Z604+AB601+AB602+AB603+AB604-2)*Cadeirante/30*FH$4)))+(Y601+Y602+Y603+AA601+AA602+AA603)*Percapita/30*FH$4+(Y604+AA604)*Crechee/30*FH$4,IF(C601=1,IF(Y601+Y602+Y603+Z601+Z602+Z603+AA601+AA602+AA603+AB601+AB602+AB603&lt;=15,(Y601+Y602+Y603+AA601+AA602+AA603)*Percapita/30*FH$4,IF(Y601+Y602+Y603+Z601+Z602+Z603+AA601+AA602+AA603+AB601+AB602+AB603&gt;=16,Fixo/30*FH$4+(Y601+Y602+Y603+Z601+Z602+Z603+AA601+AA602+AA603+AB601+AB602-16)*Percapita/30*FH$4))))))</f>
        <v>0</v>
      </c>
      <c r="FI601" s="177">
        <f>IF(C601=4,SUM(AC601+AC602+AC603+AE601+AE602+AE603)*Percapita/30*FI$4+(AD601+AD602+AD603+AF601+AF602+AF603)*Cadeirante/30*FI$4,IF(C601=3,IF(AC604+AE604=10,Fixo/30*FI$4+(AC601+AC602+AC603+AE601+AE602+AE603)*Percapita/30*FI$4+(AD604+AF604)*Cadeirante/30*FI$4,IF(AC604+AE604&lt;=9,(AC604+AE604)*Crechee/30*FI$4)+(AD604+AF604)*Cadeirante/30*FI$4+(AC601+AC602+AC603+AE601+AE602+AE603)*Percapita/30*FI$4)+IF(AC604+AE604&gt;=11,Fixo/30*FI$4+(AC604+AE604-10)*Crechee/30*FI$4,0),IF(C601=2,IF(AD601+AD602+AD603+AD604+AF601+AF602+AF603+AF604=1,Cadeirante/30*FI$4,IF(AD601+AD602+AD603+AD604+AF601+AF602+AF603+AF604=2,Fixo/30*FI$4,IF(AD601+AD602+AD603+AD604+AF601+AF602+AF603+AF604&gt;2,Fixo/30*FI$4+(AD601+AD602+AD603+AD604+AF601+AF602+AF603+AF604-2)*Cadeirante/30*FI$4)))+(AC601+AC602+AC603+AE601+AE602+AE603)*Percapita/30*FI$4+(AC604+AE604)*Crechee/30*FI$4,IF(C601=1,IF(AC601+AC602+AC603+AD601+AD602+AD603+AE601+AE602+AE603+AF601+AF602+AF603&lt;=15,(AC601+AC602+AC603+AE601+AE602+AE603)*Percapita/30*FI$4,IF(AC601+AC602+AC603+AD601+AD602+AD603+AE601+AE602+AE603+AF601+AF602+AF603&gt;=16,Fixo/30*FI$4+(AC601+AC602+AC603+AD601+AD602+AD603+AE601+AE602+AE603+AF601+AF602-16)*Percapita/30*FI$4))))))</f>
        <v>0</v>
      </c>
      <c r="FJ601" s="177">
        <f>IF(C601=4,SUM(AG601+AG602+AG603+AI601+AI602+AI603)*Percapita/30*FJ$4+(AH601+AH602+AH603+AJ601+AJ602+AJ603)*Cadeirante/30*FJ$4,IF(C601=3,IF(AG604+AI604=10,Fixo/30*FJ$4+(AG601+AG602+AG603+AI601+AI602+AI603)*Percapita/30*FJ$4+(AH604+AJ604)*Cadeirante/30*FJ$4,IF(AG604+AI604&lt;=9,(AG604+AI604)*Crechee/30*FJ$4)+(AH604+AJ604)*Cadeirante/30*FJ$4+(AG601+AG602+AG603+AI601+AI602+AI603)*Percapita/30*FJ$4)+IF(AG604+AI604&gt;=11,Fixo/30*FJ$4+(AG604+AI604-10)*Crechee/30*FJ$4,0),IF(C601=2,IF(AH601+AH602+AH603+AH604+AJ601+AJ602+AJ603+AJ604=1,Cadeirante/30*FJ$4,IF(AH601+AH602+AH603+AH604+AJ601+AJ602+AJ603+AJ604=2,Fixo/30*FJ$4,IF(AH601+AH602+AH603+AH604+AJ601+AJ602+AJ603+AJ604&gt;2,Fixo/30*FJ$4+(AH601+AH602+AH603+AH604+AJ601+AJ602+AJ603+AJ604-2)*Cadeirante/30*FJ$4)))+(AG601+AG602+AG603+AI601+AI602+AI603)*Percapita/30*FJ$4+(AG604+AI604)*Crechee/30*FJ$4,IF(C601=1,IF(AG601+AG602+AG603+AH601+AH602+AH603+AI601+AI602+AI603+AJ601+AJ602+AJ603&lt;=15,(AG601+AG602+AG603+AI601+AI602+AI603)*Percapita/30*FJ$4,IF(AG601+AG602+AG603+AH601+AH602+AH603+AI601+AI602+AI603+AJ601+AJ602+AJ603&gt;=16,Fixo/30*FJ$4+(AG601+AG602+AG603+AH601+AH602+AH603+AI601+AI602+AI603+AJ601+AJ602-16)*Percapita/30*FJ$4))))))</f>
        <v>0</v>
      </c>
      <c r="FK601" s="177">
        <f>IF(C601=4,SUM(AK601+AK602+AK603+AM601+AM602+AM603)*Percapita/30*FK$4+(AL601+AL602+AL603+AN601+AN602+AN603)*Cadeirante/30*FK$4,IF(C601=3,IF(AK604+AM604=10,Fixo/30*FK$4+(AK601+AK602+AK603+AM601+AM602+AM603)*Percapita/30*FK$4+(AL604+AN604)*Cadeirante/30*FK$4,IF(AK604+AM604&lt;=9,(AK604+AM604)*Crechee/30*FK$4)+(AL604+AN604)*Cadeirante/30*FK$4+(AK601+AK602+AK603+AM601+AM602+AM603)*Percapita/30*FK$4)+IF(AK604+AM604&gt;=11,Fixo/30*FK$4+(AK604+AM604-10)*Crechee/30*FK$4,0),IF(C601=2,IF(AL601+AL602+AL603+AL604+AN601+AN602+AN603+AN604=1,Cadeirante/30*FK$4,IF(AL601+AL602+AL603+AL604+AN601+AN602+AN603+AN604=2,Fixo/30*FK$4,IF(AL601+AL602+AL603+AL604+AN601+AN602+AN603+AN604&gt;2,Fixo/30*FK$4+(AL601+AL602+AL603+AL604+AN601+AN602+AN603+AN604-2)*Cadeirante/30*FK$4)))+(AK601+AK602+AK603+AM601+AM602+AM603)*Percapita/30*FK$4+(AK604+AM604)*Crechee/30*FK$4,IF(C601=1,IF(AK601+AK602+AK603+AL601+AL602+AL603+AM601+AM602+AM603+AN601+AN602+AN603&lt;=15,(AK601+AK602+AK603+AM601+AM602+AM603)*Percapita/30*FK$4,IF(AK601+AK602+AK603+AL601+AL602+AL603+AM601+AM602+AM603+AN601+AN602+AN603&gt;=16,Fixo/30*FK$4+(AK601+AK602+AK603+AL601+AL602+AL603+AM601+AM602+AM603+AN601+AN602-16)*Percapita/30*FK$4))))))</f>
        <v>0</v>
      </c>
      <c r="FL601" s="177">
        <f>IF(C601=4,SUM(AO601+AO602+AO603+AQ601+AQ602+AQ603)*Percapita/30*FL$4+(AP601+AP602+AP603+AR601+AR602+AR603)*Cadeirante/30*FL$4,IF(C601=3,IF(AO604+AQ604=10,Fixo/30*FL$4+(AO601+AO602+AO603+AQ601+AQ602+AQ603)*Percapita/30*FL$4+(AP604+AR604)*Cadeirante/30*FL$4,IF(AO604+AQ604&lt;=9,(AO604+AQ604)*Crechee/30*FL$4)+(AP604+AR604)*Cadeirante/30*FL$4+(AO601+AO602+AO603+AQ601+AQ602+AQ603)*Percapita/30*FL$4)+IF(AO604+AQ604&gt;=11,Fixo/30*FL$4+(AO604+AQ604-10)*Crechee/30*FL$4,0),IF(C601=2,IF(AP601+AP602+AP603+AP604+AR601+AR602+AR603+AR604=1,Cadeirante/30*FL$4,IF(AP601+AP602+AP603+AP604+AR601+AR602+AR603+AR604=2,Fixo/30*FL$4,IF(AP601+AP602+AP603+AP604+AR601+AR602+AR603+AR604&gt;2,Fixo/30*FL$4+(AP601+AP602+AP603+AP604+AR601+AR602+AR603+AR604-2)*Cadeirante/30*FL$4)))+(AO601+AO602+AO603+AQ601+AQ602+AQ603)*Percapita/30*FL$4+(AO604+AQ604)*Crechee/30*FL$4,IF(C601=1,IF(AO601+AO602+AO603+AP601+AP602+AP603+AQ601+AQ602+AQ603+AR601+AR602+AR603&lt;=15,(AO601+AO602+AO603+AQ601+AQ602+AQ603)*Percapita/30*FL$4,IF(AO601+AO602+AO603+AP601+AP602+AP603+AQ601+AQ602+AQ603+AR601+AR602+AR603&gt;=16,Fixo/30*FL$4+(AO601+AO602+AO603+AP601+AP602+AP603+AQ601+AQ602+AQ603+AR601+AR602-16)*Percapita/30*FL$4))))))</f>
        <v>0</v>
      </c>
      <c r="FM601" s="177">
        <f>IF(C601=4,SUM(AS601+AS602+AS603+AU601+AU602+AU603)*Percapita/30*FM$4+(AT601+AT602+AT603+AV601+AV602+AV603)*Cadeirante/30*FM$4,IF(C601=3,IF(AS604+AU604=10,Fixo/30*FM$4+(AS601+AS602+AS603+AU601+AU602+AU603)*Percapita/30*FM$4+(AT604+AV604)*Cadeirante/30*FM$4,IF(AS604+AU604&lt;=9,(AS604+AU604)*Crechee/30*FM$4)+(AT604+AV604)*Cadeirante/30*FM$4+(AS601+AS602+AS603+AU601+AU602+AU603)*Percapita/30*FM$4)+IF(AS604+AU604&gt;=11,Fixo/30*FM$4+(AS604+AU604-10)*Crechee/30*FM$4,0),IF(C601=2,IF(AT601+AT602+AT603+AT604+AV601+AV602+AV603+AV604=1,Cadeirante/30*FM$4,IF(AT601+AT602+AT603+AT604+AV601+AV602+AV603+AV604=2,Fixo/30*FM$4,IF(AT601+AT602+AT603+AT604+AV601+AV602+AV603+AV604&gt;2,Fixo/30*FM$4+(AT601+AT602+AT603+AT604+AV601+AV602+AV603+AV604-2)*Cadeirante/30*FM$4)))+(AS601+AS602+AS603+AU601+AU602+AU603)*Percapita/30*FM$4+(AS604+AU604)*Crechee/30*FM$4,IF(C601=1,IF(AS601+AS602+AS603+AT601+AT602+AT603+AU601+AU602+AU603+AV601+AV602+AV603&lt;=15,(AS601+AS602+AS603+AU601+AU602+AU603)*Percapita/30*FM$4,IF(AS601+AS602+AS603+AT601+AT602+AT603+AU601+AU602+AU603+AV601+AV602+AV603&gt;=16,Fixo/30*FM$4+(AS601+AS602+AS603+AT601+AT602+AT603+AU601+AU602+AU603+AV601+AV602-16)*Percapita/30*FM$4))))))</f>
        <v>0</v>
      </c>
      <c r="FN601" s="177">
        <f>IF(C601=4,SUM(AW601+AW602+AW603+AY601+AY602+AY603)*Percapita/30*FN$4+(AX601+AX602+AX603+AZ601+AZ602+AZ603)*Cadeirante/30*FN$4,IF(C601=3,IF(AW604+AY604=10,Fixo/30*FN$4+(AW601+AW602+AW603+AY601+AY602+AY603)*Percapita/30*FN$4+(AX604+AZ604)*Cadeirante/30*FN$4,IF(AW604+AY604&lt;=9,(AW604+AY604)*Crechee/30*FN$4)+(AX604+AZ604)*Cadeirante/30*FN$4+(AW601+AW602+AW603+AY601+AY602+AY603)*Percapita/30*FN$4)+IF(AW604+AY604&gt;=11,Fixo/30*FN$4+(AW604+AY604-10)*Crechee/30*FN$4,0),IF(C601=2,IF(AX601+AX602+AX603+AX604+AZ601+AZ602+AZ603+AZ604=1,Cadeirante/30*FN$4,IF(AX601+AX602+AX603+AX604+AZ601+AZ602+AZ603+AZ604=2,Fixo/30*FN$4,IF(AX601+AX602+AX603+AX604+AZ601+AZ602+AZ603+AZ604&gt;2,Fixo/30*FN$4+(AX601+AX602+AX603+AX604+AZ601+AZ602+AZ603+AZ604-2)*Cadeirante/30*FN$4)))+(AW601+AW602+AW603+AY601+AY602+AY603)*Percapita/30*FN$4+(AW604+AY604)*Crechee/30*FN$4,IF(C601=1,IF(AW601+AW602+AW603+AX601+AX602+AX603+AY601+AY602+AY603+AZ601+AZ602+AZ603&lt;=15,(AW601+AW602+AW603+AY601+AY602+AY603)*Percapita/30*FN$4,IF(AW601+AW602+AW603+AX601+AX602+AX603+AY601+AY602+AY603+AZ601+AZ602+AZ603&gt;=16,Fixo/30*FN$4+(AW601+AW602+AW603+AX601+AX602+AX603+AY601+AY602+AY603+AZ601+AZ602-16)*Percapita/30*FN$4))))))</f>
        <v>0</v>
      </c>
      <c r="FO601" s="177">
        <f>IF(C601=4,SUM(BA601+BA602+BA603+BC601+BC602+BC603)*Percapita/30*FO$4+(BB601+BB602+BB603+BD601+BD602+BD603)*Cadeirante/30*FO$4,IF(C601=3,IF(BA604+BC604=10,Fixo/30*FO$4+(BA601+BA602+BA603+BC601+BC602+BC603)*Percapita/30*FO$4+(BB604+BD604)*Cadeirante/30*FO$4,IF(BA604+BC604&lt;=9,(BA604+BC604)*Crechee/30*FO$4)+(BB604+BD604)*Cadeirante/30*FO$4+(BA601+BA602+BA603+BC601+BC602+BC603)*Percapita/30*FO$4)+IF(BA604+BC604&gt;=11,Fixo/30*FO$4+(BA604+BC604-10)*Crechee/30*FO$4,0),IF(C601=2,IF(BB601+BB602+BB603+BB604+BD601+BD602+BD603+BD604=1,Cadeirante/30*FO$4,IF(BB601+BB602+BB603+BB604+BD601+BD602+BD603+BD604=2,Fixo/30*FO$4,IF(BB601+BB602+BB603+BB604+BD601+BD602+BD603+BD604&gt;2,Fixo/30*FO$4+(BB601+BB602+BB603+BB604+BD601+BD602+BD603+BD604-2)*Cadeirante/30*FO$4)))+(BA601+BA602+BA603+BC601+BC602+BC603)*Percapita/30*FO$4+(BA604+BC604)*Crechee/30*FO$4,IF(C601=1,IF(BA601+BA602+BA603+BB601+BB602+BB603+BC601+BC602+BC603+BD601+BD602+BD603&lt;=15,(BA601+BA602+BA603+BC601+BC602+BC603)*Percapita/30*FO$4,IF(BA601+BA602+BA603+BB601+BB602+BB603+BC601+BC602+BC603+BD601+BD602+BD603&gt;=16,Fixo/30*FO$4+(BA601+BA602+BA603+BB601+BB602+BB603+BC601+BC602+BC603+BD601+BD602-16)*Percapita/30*FO$4))))))</f>
        <v>0</v>
      </c>
      <c r="FP601" s="177">
        <f>IF(C601=4,SUM(BE601+BE602+BE603+BG601+BG602+BG603)*Percapita/30*FP$4+(BF601+BF602+BF603+BH601+BH602+BH603)*Cadeirante/30*FP$4,IF(C601=3,IF(BE604+BG604=10,Fixo/30*FP$4+(BE601+BE602+BE603+BG601+BG602+BG603)*Percapita/30*FP$4+(BF604+BH604)*Cadeirante/30*FP$4,IF(BE604+BG604&lt;=9,(BE604+BG604)*Crechee/30*FP$4)+(BF604+BH604)*Cadeirante/30*FP$4+(BE601+BE602+BE603+BG601+BG602+BG603)*Percapita/30*FP$4)+IF(BE604+BG604&gt;=11,Fixo/30*FP$4+(BE604+BG604-10)*Crechee/30*FP$4,0),IF(C601=2,IF(BF601+BF602+BF603+BF604+BH601+BH602+BH603+BH604=1,Cadeirante/30*FP$4,IF(BF601+BF602+BF603+BF604+BH601+BH602+BH603+BH604=2,Fixo/30*FP$4,IF(BF601+BF602+BF603+BF604+BH601+BH602+BH603+BH604&gt;2,Fixo/30*FP$4+(BF601+BF602+BF603+BF604+BH601+BH602+BH603+BH604-2)*Cadeirante/30*FP$4)))+(BE601+BE602+BE603+BG601+BG602+BG603)*Percapita/30*FP$4+(BE604+BG604)*Crechee/30*FP$4,IF(C601=1,IF(BE601+BE602+BE603+BF601+BF602+BF603+BG601+BG602+BG603+BH601+BH602+BH603&lt;=15,(BE601+BE602+BE603+BG601+BG602+BG603)*Percapita/30*FP$4,IF(BE601+BE602+BE603+BF601+BF602+BF603+BG601+BG602+BG603+BH601+BH602+BH603&gt;=16,Fixo/30*FP$4+(BE601+BE602+BE603+BF601+BF602+BF603+BG601+BG602+BG603+BH601+BH602-16)*Percapita/30*FP$4))))))</f>
        <v>0</v>
      </c>
      <c r="FQ601" s="177">
        <f>IF(C601=4,SUM(BI601+BI602+BI603+BK601+BK602+BK603)*Percapita/30*FQ$4+(BJ601+BJ602+BJ603+BL601+BL602+BL603)*Cadeirante/30*FQ$4,IF(C601=3,IF(BI604+BK604=10,Fixo/30*FQ$4+(BI601+BI602+BI603+BK601+BK602+BK603)*Percapita/30*FQ$4+(BJ604+BL604)*Cadeirante/30*FQ$4,IF(BI604+BK604&lt;=9,(BI604+BK604)*Crechee/30*FQ$4)+(BJ604+BL604)*Cadeirante/30*FQ$4+(BI601+BI602+BI603+BK601+BK602+BK603)*Percapita/30*FQ$4)+IF(BI604+BK604&gt;=11,Fixo/30*FQ$4+(BI604+BK604-10)*Crechee/30*FQ$4,0),IF(C601=2,IF(BJ601+BJ602+BJ603+BJ604+BL601+BL602+BL603+BL604=1,Cadeirante/30*FQ$4,IF(BJ601+BJ602+BJ603+BJ604+BL601+BL602+BL603+BL604=2,Fixo/30*FQ$4,IF(BJ601+BJ602+BJ603+BJ604+BL601+BL602+BL603+BL604&gt;2,Fixo/30*FQ$4+(BJ601+BJ602+BJ603+BJ604+BL601+BL602+BL603+BL604-2)*Cadeirante/30*FQ$4)))+(BI601+BI602+BI603+BK601+BK602+BK603)*Percapita/30*FQ$4+(BI604+BK604)*Crechee/30*FQ$4,IF(C601=1,IF(BI601+BI602+BI603+BJ601+BJ602+BJ603+BK601+BK602+BK603+BL601+BL602+BL603&lt;=15,(BI601+BI602+BI603+BK601+BK602+BK603)*Percapita/30*FQ$4,IF(BI601+BI602+BI603+BJ601+BJ602+BJ603+BK601+BK602+BK603+BL601+BL602+BL603&gt;=16,Fixo/30*FQ$4+(BI601+BI602+BI603+BJ601+BJ602+BJ603+BK601+BK602+BK603+BL601+BL602-16)*Percapita/30*FQ$4))))))</f>
        <v>0</v>
      </c>
      <c r="FR601" s="177">
        <f>IF(C601=4,SUM(BM601+BM602+BM603+BO601+BO602+BO603)*Percapita/30*FR$4+(BN601+BN602+BN603+BP601+BP602+BP603)*Cadeirante/30*FR$4,IF(C601=3,IF(BM604+BO604=10,Fixo/30*FR$4+(BM601+BM602+BM603+BO601+BO602+BO603)*Percapita/30*FR$4+(BN604+BP604)*Cadeirante/30*FR$4,IF(BM604+BO604&lt;=9,(BM604+BO604)*Crechee/30*FR$4)+(BN604+BP604)*Cadeirante/30*FR$4+(BM601+BM602+BM603+BO601+BO602+BO603)*Percapita/30*FR$4)+IF(BM604+BO604&gt;=11,Fixo/30*FR$4+(BM604+BO604-10)*Crechee/30*FR$4,0),IF(C601=2,IF(BN601+BN602+BN603+BN604+BP601+BP602+BP603+BP604=1,Cadeirante/30*FR$4,IF(BN601+BN602+BN603+BN604+BP601+BP602+BP603+BP604=2,Fixo/30*FR$4,IF(BN601+BN602+BN603+BN604+BP601+BP602+BP603+BP604&gt;2,Fixo/30*FR$4+(BN601+BN602+BN603+BN604+BP601+BP602+BP603+BP604-2)*Cadeirante/30*FR$4)))+(BM601+BM602+BM603+BO601+BO602+BO603)*Percapita/30*FR$4+(BM604+BO604)*Crechee/30*FR$4,IF(C601=1,IF(BM601+BM602+BM603+BN601+BN602+BN603+BO601+BO602+BO603+BP601+BP602+BP603&lt;=15,(BM601+BM602+BM603+BO601+BO602+BO603)*Percapita/30*FR$4,IF(BM601+BM602+BM603+BN601+BN602+BN603+BO601+BO602+BO603+BP601+BP602+BP603&gt;=16,Fixo/30*FR$4+(BM601+BM602+BM603+BN601+BN602+BN603+BO601+BO602+BO603+BP601+BP602-16)*Percapita/30*FR$4))))))</f>
        <v>0</v>
      </c>
      <c r="FS601" s="177">
        <f>IF(C601=4,SUM(BQ601+BQ602+BQ603+BS601+BS602+BS603)*Percapita/30*FS$4+(BR601+BR602+BR603+BT601+BT602+BT603)*Cadeirante/30*FS$4,IF(C601=3,IF(BQ604+BS604=10,Fixo/30*FS$4+(BQ601+BQ602+BQ603+BS601+BS602+BS603)*Percapita/30*FS$4+(BR604+BT604)*Cadeirante/30*FS$4,IF(BQ604+BS604&lt;=9,(BQ604+BS604)*Crechee/30*FS$4)+(BR604+BT604)*Cadeirante/30*FS$4+(BQ601+BQ602+BQ603+BS601+BS602+BS603)*Percapita/30*FS$4)+IF(BQ604+BS604&gt;=11,Fixo/30*FS$4+(BQ604+BS604-10)*Crechee/30*FS$4,0),IF(C601=2,IF(BR601+BR602+BR603+BR604+BT601+BT602+BT603+BT604=1,Cadeirante/30*FS$4,IF(BR601+BR602+BR603+BR604+BT601+BT602+BT603+BT604=2,Fixo/30*FS$4,IF(BR601+BR602+BR603+BR604+BT601+BT602+BT603+BT604&gt;2,Fixo/30*FS$4+(BR601+BR602+BR603+BR604+BT601+BT602+BT603+BT604-2)*Cadeirante/30*FS$4)))+(BQ601+BQ602+BQ603+BS601+BS602+BS603)*Percapita/30*FS$4+(BQ604+BS604)*Crechee/30*FS$4,IF(C601=1,IF(BQ601+BQ602+BQ603+BR601+BR602+BR603+BS601+BS602+BS603+BT601+BT602+BT603&lt;=15,(BQ601+BQ602+BQ603+BS601+BS602+BS603)*Percapita/30*FS$4,IF(BQ601+BQ602+BQ603+BR601+BR602+BR603+BS601+BS602+BS603+BT601+BT602+BT603&gt;=16,Fixo/30*FS$4+(BQ601+BQ602+BQ603+BR601+BR602+BR603+BS601+BS602+BS603+BT601+BT602-16)*Percapita/30*FS$4))))))</f>
        <v>0</v>
      </c>
      <c r="FT601" s="177">
        <f>IF(C601=4,SUM(BU601+BU602+BU603+BW601+BW602+BW603)*Percapita/30*FT$4+(BV601+BV602+BV603+BX601+BX602+BX603)*Cadeirante/30*FT$4,IF(C601=3,IF(BU604+BW604=10,Fixo/30*FT$4+(BU601+BU602+BU603+BW601+BW602+BW603)*Percapita/30*FT$4+(BV604+BX604)*Cadeirante/30*FT$4,IF(BU604+BW604&lt;=9,(BU604+BW604)*Crechee/30*FT$4)+(BV604+BX604)*Cadeirante/30*FT$4+(BU601+BU602+BU603+BW601+BW602+BW603)*Percapita/30*FT$4)+IF(BU604+BW604&gt;=11,Fixo/30*FT$4+(BU604+BW604-10)*Crechee/30*FT$4,0),IF(C601=2,IF(BV601+BV602+BV603+BV604+BX601+BX602+BX603+BX604=1,Cadeirante/30*FT$4,IF(BV601+BV602+BV603+BV604+BX601+BX602+BX603+BX604=2,Fixo/30*FT$4,IF(BV601+BV602+BV603+BV604+BX601+BX602+BX603+BX604&gt;2,Fixo/30*FT$4+(BV601+BV602+BV603+BV604+BX601+BX602+BX603+BX604-2)*Cadeirante/30*FT$4)))+(BU601+BU602+BU603+BW601+BW602+BW603)*Percapita/30*FT$4+(BU604+BW604)*Crechee/30*FT$4,IF(C601=1,IF(BU601+BU602+BU603+BV601+BV602+BV603+BW601+BW602+BW603+BX601+BX602+BX603&lt;=15,(BU601+BU602+BU603+BW601+BW602+BW603)*Percapita/30*FT$4,IF(BU601+BU602+BU603+BV601+BV602+BV603+BW601+BW602+BW603+BX601+BX602+BX603&gt;=16,Fixo/30*FT$4+(BU601+BU602+BU603+BV601+BV602+BV603+BW601+BW602+BW603+BX601+BX602-16)*Percapita/30*FT$4))))))</f>
        <v>0</v>
      </c>
      <c r="FU601" s="177">
        <f>IF(C601=4,SUM(BY601+BY602+BY603+CA601+CA602+CA603)*Percapita/30*FU$4+(BZ601+BZ602+BZ603+CB601+CB602+CB603)*Cadeirante/30*FU$4,IF(C601=3,IF(BY604+CA604=10,Fixo/30*FU$4+(BY601+BY602+BY603+CA601+CA602+CA603)*Percapita/30*FU$4+(BZ604+CB604)*Cadeirante/30*FU$4,IF(BY604+CA604&lt;=9,(BY604+CA604)*Crechee/30*FU$4)+(BZ604+CB604)*Cadeirante/30*FU$4+(BY601+BY602+BY603+CA601+CA602+CA603)*Percapita/30*FU$4)+IF(BY604+CA604&gt;=11,Fixo/30*FU$4+(BY604+CA604-10)*Crechee/30*FU$4,0),IF(C601=2,IF(BZ601+BZ602+BZ603+BZ604+CB601+CB602+CB603+CB604=1,Cadeirante/30*FU$4,IF(BZ601+BZ602+BZ603+BZ604+CB601+CB602+CB603+CB604=2,Fixo/30*FU$4,IF(BZ601+BZ602+BZ603+BZ604+CB601+CB602+CB603+CB604&gt;2,Fixo/30*FU$4+(BZ601+BZ602+BZ603+BZ604+CB601+CB602+CB603+CB604-2)*Cadeirante/30*FU$4)))+(BY601+BY602+BY603+CA601+CA602+CA603)*Percapita/30*FU$4+(BY604+CA604)*Crechee/30*FU$4,IF(C601=1,IF(BY601+BY602+BY603+BZ601+BZ602+BZ603+CA601+CA602+CA603+CB601+CB602+CB603&lt;=15,(BY601+BY602+BY603+CA601+CA602+CA603)*Percapita/30*FU$4,IF(BY601+BY602+BY603+BZ601+BZ602+BZ603+CA601+CA602+CA603+CB601+CB602+CB603&gt;=16,Fixo/30*FU$4+(BY601+BY602+BY603+BZ601+BZ602+BZ603+CA601+CA602+CA603+CB601+CB602-16)*Percapita/30*FU$4))))))</f>
        <v>0</v>
      </c>
      <c r="FV601" s="177">
        <f>IF(C601=4,SUM(CC601+CC602+CC603+CE601+CE602+CE603)*Percapita/30*FV$4+(CD601+CD602+CD603+CF601+CF602+CF603)*Cadeirante/30*FV$4,IF(C601=3,IF(CC604+CE604=10,Fixo/30*FV$4+(CC601+CC602+CC603+CE601+CE602+CE603)*Percapita/30*FV$4+(CD604+CF604)*Cadeirante/30*FV$4,IF(CC604+CE604&lt;=9,(CC604+CE604)*Crechee/30*FV$4)+(CD604+CF604)*Cadeirante/30*FV$4+(CC601+CC602+CC603+CE601+CE602+CE603)*Percapita/30*FV$4)+IF(CC604+CE604&gt;=11,Fixo/30*FV$4+(CC604+CE604-10)*Crechee/30*FV$4,0),IF(C601=2,IF(CD601+CD602+CD603+CD604+CF601+CF602+CF603+CF604=1,Cadeirante/30*FV$4,IF(CD601+CD602+CD603+CD604+CF601+CF602+CF603+CF604=2,Fixo/30*FV$4,IF(CD601+CD602+CD603+CD604+CF601+CF602+CF603+CF604&gt;2,Fixo/30*FV$4+(CD601+CD602+CD603+CD604+CF601+CF602+CF603+CF604-2)*Cadeirante/30*FV$4)))+(CC601+CC602+CC603+CE601+CE602+CE603)*Percapita/30*FV$4+(CC604+CE604)*Crechee/30*FV$4,IF(C601=1,IF(CC601+CC602+CC603+CD601+CD602+CD603+CE601+CE602+CE603+CF601+CF602+CF603&lt;=15,(CC601+CC602+CC603+CE601+CE602+CE603)*Percapita/30*FV$4,IF(CC601+CC602+CC603+CD601+CD602+CD603+CE601+CE602+CE603+CF601+CF602+CF603&gt;=16,Fixo/30*FV$4+(CC601+CC602+CC603+CD601+CD602+CD603+CE601+CE602+CE603+CF601+CF602-16)*Percapita/30*FV$4))))))</f>
        <v>0</v>
      </c>
      <c r="FW601" s="177">
        <f>IF(C601=4,SUM(CG601+CG602+CG603+CI601+CI602+CI603)*Percapita/30*FW$4+(CH601+CH602+CH603+CJ601+CJ602+CJ603)*Cadeirante/30*FW$4,IF(C601=3,IF(CG604+CI604=10,Fixo/30*FW$4+(CG601+CG602+CG603+CI601+CI602+CI603)*Percapita/30*FW$4+(CH604+CJ604)*Cadeirante/30*FW$4,IF(CG604+CI604&lt;=9,(CG604+CI604)*Crechee/30*FW$4)+(CH604+CJ604)*Cadeirante/30*FW$4+(CG601+CG602+CG603+CI601+CI602+CI603)*Percapita/30*FW$4)+IF(CG604+CI604&gt;=11,Fixo/30*FW$4+(CG604+CI604-10)*Crechee/30*FW$4,0),IF(C601=2,IF(CH601+CH602+CH603+CH604+CJ601+CJ602+CJ603+CJ604=1,Cadeirante/30*FW$4,IF(CH601+CH602+CH603+CH604+CJ601+CJ602+CJ603+CJ604=2,Fixo/30*FW$4,IF(CH601+CH602+CH603+CH604+CJ601+CJ602+CJ603+CJ604&gt;2,Fixo/30*FW$4+(CH601+CH602+CH603+CH604+CJ601+CJ602+CJ603+CJ604-2)*Cadeirante/30*FW$4)))+(CG601+CG602+CG603+CI601+CI602+CI603)*Percapita/30*FW$4+(CG604+CI604)*Crechee/30*FW$4,IF(C601=1,IF(CG601+CG602+CG603+CH601+CH602+CH603+CI601+CI602+CI603+CJ601+CJ602+CJ603&lt;=15,(CG601+CG602+CG603+CI601+CI602+CI603)*Percapita/30*FW$4,IF(CG601+CG602+CG603+CH601+CH602+CH603+CI601+CI602+CI603+CJ601+CJ602+CJ603&gt;=16,Fixo/30*FW$4+(CG601+CG602+CG603+CH601+CH602+CH603+CI601+CI602+CI603+CJ601+CJ602-16)*Percapita/30*FW$4))))))</f>
        <v>0</v>
      </c>
      <c r="FX601" s="177">
        <f>IF(C601=4,SUM(CK601+CK602+CK603+CM601+CM602+CM603)*Percapita/30*FX$4+(CL601+CL602+CL603+CN601+CN602+CN603)*Cadeirante/30*FX$4,IF(C601=3,IF(CK604+CM604=10,Fixo/30*FX$4+(CK601+CK602+CK603+CM601+CM602+CM603)*Percapita/30*FX$4+(CL604+CN604)*Cadeirante/30*FX$4,IF(CK604+CM604&lt;=9,(CK604+CM604)*Crechee/30*FX$4)+(CL604+CN604)*Cadeirante/30*FX$4+(CK601+CK602+CK603+CM601+CM602+CM603)*Percapita/30*FX$4)+IF(CK604+CM604&gt;=11,Fixo/30*FX$4+(CK604+CM604-10)*Crechee/30*FX$4,0),IF(C601=2,IF(CL601+CL602+CL603+CL604+CN601+CN602+CN603+CN604=1,Cadeirante/30*FX$4,IF(CL601+CL602+CL603+CL604+CN601+CN602+CN603+CN604=2,Fixo/30*FX$4,IF(CL601+CL602+CL603+CL604+CN601+CN602+CN603+CN604&gt;2,Fixo/30*FX$4+(CL601+CL602+CL603+CL604+CN601+CN602+CN603+CN604-2)*Cadeirante/30*FX$4)))+(CK601+CK602+CK603+CM601+CM602+CM603)*Percapita/30*FX$4+(CK604+CM604)*Crechee/30*FX$4,IF(C601=1,IF(CK601+CK602+CK603+CL601+CL602+CL603+CM601+CM602+CM603+CN601+CN602+CN603&lt;=15,(CK601+CK602+CK603+CM601+CM602+CM603)*Percapita/30*FX$4,IF(CK601+CK602+CK603+CL601+CL602+CL603+CM601+CM602+CM603+CN601+CN602+CN603&gt;=16,Fixo/30*FX$4+(CK601+CK602+CK603+CL601+CL602+CL603+CM601+CM602+CM603+CN601+CN602-16)*Percapita/30*FX$4))))))</f>
        <v>0</v>
      </c>
      <c r="FY601" s="177">
        <f>IF(C601=4,SUM(CO601+CO602+CO603+CQ601+CQ602+CQ603)*Percapita/30*FY$4+(CP601+CP602+CP603+CR601+CR602+CR603)*Cadeirante/30*FY$4,IF(C601=3,IF(CO604+CQ604=10,Fixo/30*FY$4+(CO601+CO602+CO603+CQ601+CQ602+CQ603)*Percapita/30*FY$4+(CP604+CR604)*Cadeirante/30*FY$4,IF(CO604+CQ604&lt;=9,(CO604+CQ604)*Crechee/30*FY$4)+(CP604+CR604)*Cadeirante/30*FY$4+(CO601+CO602+CO603+CQ601+CQ602+CQ603)*Percapita/30*FY$4)+IF(CO604+CQ604&gt;=11,Fixo/30*FY$4+(CO604+CQ604-10)*Crechee/30*FY$4,0),IF(C601=2,IF(CP601+CP602+CP603+CP604+CR601+CR602+CR603+CR604=1,Cadeirante/30*FY$4,IF(CP601+CP602+CP603+CP604+CR601+CR602+CR603+CR604=2,Fixo/30*FY$4,IF(CP601+CP602+CP603+CP604+CR601+CR602+CR603+CR604&gt;2,Fixo/30*FY$4+(CP601+CP602+CP603+CP604+CR601+CR602+CR603+CR604-2)*Cadeirante/30*FY$4)))+(CO601+CO602+CO603+CQ601+CQ602+CQ603)*Percapita/30*FY$4+(CO604+CQ604)*Crechee/30*FY$4,IF(C601=1,IF(CO601+CO602+CO603+CP601+CP602+CP603+CQ601+CQ602+CQ603+CR601+CR602+CR603&lt;=15,(CO601+CO602+CO603+CQ601+CQ602+CQ603)*Percapita/30*FY$4,IF(CO601+CO602+CO603+CP601+CP602+CP603+CQ601+CQ602+CQ603+CR601+CR602+CR603&gt;=16,Fixo/30*FY$4+(CO601+CO602+CO603+CP601+CP602+CP603+CQ601+CQ602+CQ603+CR601+CR602-16)*Percapita/30*FY$4))))))</f>
        <v>0</v>
      </c>
      <c r="FZ601" s="177">
        <f>IF(C601=4,SUM(CS601+CS602+CS603+CU601+CU602+CU603)*Percapita/30*FZ$4+(CT601+CT602+CT603+CV601+CV602+CV603)*Cadeirante/30*FZ$4,IF(C601=3,IF(CS604+CU604=10,Fixo/30*FZ$4+(CS601+CS602+CS603+CU601+CU602+CU603)*Percapita/30*FZ$4+(CT604+CV604)*Cadeirante/30*FZ$4,IF(CS604+CU604&lt;=9,(CS604+CU604)*Crechee/30*FZ$4)+(CT604+CV604)*Cadeirante/30*FZ$4+(CS601+CS602+CS603+CU601+CU602+CU603)*Percapita/30*FZ$4)+IF(CS604+CU604&gt;=11,Fixo/30*FZ$4+(CS604+CU604-10)*Crechee/30*FZ$4,0),IF(C601=2,IF(CT601+CT602+CT603+CT604+CV601+CV602+CV603+CV604=1,Cadeirante/30*FZ$4,IF(CT601+CT602+CT603+CT604+CV601+CV602+CV603+CV604=2,Fixo/30*FZ$4,IF(CT601+CT602+CT603+CT604+CV601+CV602+CV603+CV604&gt;2,Fixo/30*FZ$4+(CT601+CT602+CT603+CT604+CV601+CV602+CV603+CV604-2)*Cadeirante/30*FZ$4)))+(CS601+CS602+CS603+CU601+CU602+CU603)*Percapita/30*FZ$4+(CS604+CU604)*Crechee/30*FZ$4,IF(C601=1,IF(CS601+CS602+CS603+CT601+CT602+CT603+CU601+CU602+CU603+CV601+CV602+CV603&lt;=15,(CS601+CS602+CS603+CU601+CU602+CU603)*Percapita/30*FZ$4,IF(CS601+CS602+CS603+CT601+CT602+CT603+CU601+CU602+CU603+CV601+CV602+CV603&gt;=16,Fixo/30*FZ$4+(CS601+CS602+CS603+CT601+CT602+CT603+CU601+CU602+CU603+CV601+CV602-16)*Percapita/30*FZ$4))))))</f>
        <v>0</v>
      </c>
      <c r="GA601" s="177">
        <f>IF(C601=4,SUM(CW601+CW602+CW603+CY601+CY602+CY603)*Percapita/30*GA$4+(CX601+CX602+CX603+CZ601+CZ602+CZ603)*Cadeirante/30*GA$4,IF(C601=3,IF(CW604+CY604=10,Fixo/30*GA$4+(CW601+CW602+CW603+CY601+CY602+CY603)*Percapita/30*GA$4+(CX604+CZ604)*Cadeirante/30*GA$4,IF(CW604+CY604&lt;=9,(CW604+CY604)*Crechee/30*GA$4)+(CX604+CZ604)*Cadeirante/30*GA$4+(CW601+CW602+CW603+CY601+CY602+CY603)*Percapita/30*GA$4)+IF(CW604+CY604&gt;=11,Fixo/30*GA$4+(CW604+CY604-10)*Crechee/30*GA$4,0),IF(C601=2,IF(CX601+CX602+CX603+CX604+CZ601+CZ602+CZ603+CZ604=1,Cadeirante/30*GA$4,IF(CX601+CX602+CX603+CX604+CZ601+CZ602+CZ603+CZ604=2,Fixo/30*GA$4,IF(CX601+CX602+CX603+CX604+CZ601+CZ602+CZ603+CZ604&gt;2,Fixo/30*GA$4+(CX601+CX602+CX603+CX604+CZ601+CZ602+CZ603+CZ604-2)*Cadeirante/30*GA$4)))+(CW601+CW602+CW603+CY601+CY602+CY603)*Percapita/30*GA$4+(CW604+CY604)*Crechee/30*GA$4,IF(C601=1,IF(CW601+CW602+CW603+CX601+CX602+CX603+CY601+CY602+CY603+CZ601+CZ602+CZ603&lt;=15,(CW601+CW602+CW603+CY601+CY602+CY603)*Percapita/30*GA$4,IF(CW601+CW602+CW603+CX601+CX602+CX603+CY601+CY602+CY603+CZ601+CZ602+CZ603&gt;=16,Fixo/30*GA$4+(CW601+CW602+CW603+CX601+CX602+CX603+CY601+CY602+CY603+CZ601+CZ602-16)*Percapita/30*GA$4))))))</f>
        <v>0</v>
      </c>
      <c r="GB601" s="177">
        <f>IF(C601=4,SUM(DA601+DA602+DA603+DC601+DC602+DC603)*Percapita/30*GB$4+(DB601+DB602+DB603+DD601+DD602+DD603)*Cadeirante/30*GB$4,IF(C601=3,IF(DA604+DC604=10,Fixo/30*GB$4+(DA601+DA602+DA603+DC601+DC602+DC603)*Percapita/30*GB$4+(DB604+DD604)*Cadeirante/30*GB$4,IF(DA604+DC604&lt;=9,(DA604+DC604)*Crechee/30*GB$4)+(DB604+DD604)*Cadeirante/30*GB$4+(DA601+DA602+DA603+DC601+DC602+DC603)*Percapita/30*GB$4)+IF(DA604+DC604&gt;=11,Fixo/30*GB$4+(DA604+DC604-10)*Crechee/30*GB$4,0),IF(C601=2,IF(DB601+DB602+DB603+DB604+DD601+DD602+DD603+DD604=1,Cadeirante/30*GB$4,IF(DB601+DB602+DB603+DB604+DD601+DD602+DD603+DD604=2,Fixo/30*GB$4,IF(DB601+DB602+DB603+DB604+DD601+DD602+DD603+DD604&gt;2,Fixo/30*GB$4+(DB601+DB602+DB603+DB604+DD601+DD602+DD603+DD604-2)*Cadeirante/30*GB$4)))+(DA601+DA602+DA603+DC601+DC602+DC603)*Percapita/30*GB$4+(DA604+DC604)*Crechee/30*GB$4,IF(C601=1,IF(DA601+DA602+DA603+DB601+DB602+DB603+DC601+DC602+DC603+DD601+DD602+DD603&lt;=15,(DA601+DA602+DA603+DC601+DC602+DC603)*Percapita/30*GB$4,IF(DA601+DA602+DA603+DB601+DB602+DB603+DC601+DC602+DC603+DD601+DD602+DD603&gt;=16,Fixo/30*GB$4+(DA601+DA602+DA603+DB601+DB602+DB603+DC601+DC602+DC603+DD601+DD602-16)*Percapita/30*GB$4))))))</f>
        <v>0</v>
      </c>
      <c r="GC601" s="177">
        <f>IF(C601=4,SUM(DE601+DE602+DE603+DG601+DG602+DG603)*Percapita/30*GC$4+(DF601+DF602+DF603+DH601+DH602+DH603)*Cadeirante/30*GC$4,IF(C601=3,IF(DE604+DG604=10,Fixo/30*GC$4+(DE601+DE602+DE603+DG601+DG602+DG603)*Percapita/30*GC$4+(DF604+DH604)*Cadeirante/30*GC$4,IF(DE604+DG604&lt;=9,(DE604+DG604)*Crechee/30*GC$4)+(DF604+DH604)*Cadeirante/30*GC$4+(DE601+DE602+DE603+DG601+DG602+DG603)*Percapita/30*GC$4)+IF(DE604+DG604&gt;=11,Fixo/30*GC$4+(DE604+DG604-10)*Crechee/30*GC$4,0),IF(C601=2,IF(DF601+DF602+DF603+DF604+DH601+DH602+DH603+DH604=1,Cadeirante/30*GC$4,IF(DF601+DF602+DF603+DF604+DH601+DH602+DH603+DH604=2,Fixo/30*GC$4,IF(DF601+DF602+DF603+DF604+DH601+DH602+DH603+DH604&gt;2,Fixo/30*GC$4+(DF601+DF602+DF603+DF604+DH601+DH602+DH603+DH604-2)*Cadeirante/30*GC$4)))+(DE601+DE602+DE603+DG601+DG602+DG603)*Percapita/30*GC$4+(DE604+DG604)*Crechee/30*GC$4,IF(C601=1,IF(DE601+DE602+DE603+DF601+DF602+DF603+DG601+DG602+DG603+DH601+DH602+DH603&lt;=15,(DE601+DE602+DE603+DG601+DG602+DG603)*Percapita/30*GC$4,IF(DE601+DE602+DE603+DF601+DF602+DF603+DG601+DG602+DG603+DH601+DH602+DH603&gt;=16,Fixo/30*GC$4+(DE601+DE602+DE603+DF601+DF602+DF603+DG601+DG602+DG603+DH601+DH602-16)*Percapita/30*GC$4))))))</f>
        <v>0</v>
      </c>
      <c r="GD601" s="177">
        <f>IF(C601=4,SUM(DI601+DI602+DI603+DK601+DK602+DK603)*Percapita/30*GD$4+(DJ601+DJ602+DJ603+DL601+DL602+DL603)*Cadeirante/30*GD$4,IF(C601=3,IF(DI604+DK604=10,Fixo/30*GD$4+(DI601+DI602+DI603+DK601+DK602+DK603)*Percapita/30*GD$4+(DJ604+DL604)*Cadeirante/30*GD$4,IF(DI604+DK604&lt;=9,(DI604+DK604)*Crechee/30*GD$4)+(DJ604+DL604)*Cadeirante/30*GD$4+(DI601+DI602+DI603+DK601+DK602+DK603)*Percapita/30*GD$4)+IF(DI604+DK604&gt;=11,Fixo/30*GD$4+(DI604+DK604-10)*Crechee/30*GD$4,0),IF(C601=2,IF(DJ601+DJ602+DJ603+DJ604+DL601+DL602+DL603+DL604=1,Cadeirante/30*GD$4,IF(DJ601+DJ602+DJ603+DJ604+DL601+DL602+DL603+DL604=2,Fixo/30*GD$4,IF(DJ601+DJ602+DJ603+DJ604+DL601+DL602+DL603+DL604&gt;2,Fixo/30*GD$4+(DJ601+DJ602+DJ603+DJ604+DL601+DL602+DL603+DL604-2)*Cadeirante/30*GD$4)))+(DI601+DI602+DI603+DK601+DK602+DK603)*Percapita/30*GD$4+(DI604+DK604)*Crechee/30*GD$4,IF(C601=1,IF(DI601+DI602+DI603+DJ601+DJ602+DJ603+DK601+DK602+DK603+DL601+DL602+DL603&lt;=15,(DI601+DI602+DI603+DK601+DK602+DK603)*Percapita/30*GD$4,IF(DI601+DI602+DI603+DJ601+DJ602+DJ603+DK601+DK602+DK603+DL601+DL602+DL603&gt;=16,Fixo/30*GD$4+(DI601+DI602+DI603+DJ601+DJ602+DJ603+DK601+DK602+DK603+DL601+DL602-16)*Percapita/30*GD$4))))))</f>
        <v>0</v>
      </c>
      <c r="GE601" s="177">
        <f>IF(C601=4,SUM(DM601+DM602+DM603+DO601+DO602+DO603)*Percapita/30*GE$4+(DN601+DN602+DN603+DP601+DP602+DP603)*Cadeirante/30*GE$4,IF(C601=3,IF(DM604+DO604=10,Fixo/30*GE$4+(DM601+DM602+DM603+DO601+DO602+DO603)*Percapita/30*GE$4+(DN604+DP604)*Cadeirante/30*GE$4,IF(DM604+DO604&lt;=9,(DM604+DO604)*Crechee/30*GE$4)+(DN604+DP604)*Cadeirante/30*GE$4+(DM601+DM602+DM603+DO601+DO602+DO603)*Percapita/30*GE$4)+IF(DM604+DO604&gt;=11,Fixo/30*GE$4+(DM604+DO604-10)*Crechee/30*GE$4,0),IF(C601=2,IF(DN601+DN602+DN603+DN604+DP601+DP602+DP603+DP604=1,Cadeirante/30*GE$4,IF(DN601+DN602+DN603+DN604+DP601+DP602+DP603+DP604=2,Fixo/30*GE$4,IF(DN601+DN602+DN603+DN604+DP601+DP602+DP603+DP604&gt;2,Fixo/30*GE$4+(DN601+DN602+DN603+DN604+DP601+DP602+DP603+DP604-2)*Cadeirante/30*GE$4)))+(DM601+DM602+DM603+DO601+DO602+DO603)*Percapita/30*GE$4+(DM604+DO604)*Crechee/30*GE$4,IF(C601=1,IF(DM601+DM602+DM603+DN601+DN602+DN603+DO601+DO602+DO603+DP601+DP602+DP603&lt;=15,(DM601+DM602+DM603+DO601+DO602+DO603)*Percapita/30*GE$4,IF(DM601+DM602+DM603+DN601+DN602+DN603+DO601+DO602+DO603+DP601+DP602+DP603&gt;=16,Fixo/30*GE$4+(DM601+DM602+DM603+DN601+DN602+DN603+DO601+DO602+DO603+DP601+DP602-16)*Percapita/30*GE$4))))))</f>
        <v>0</v>
      </c>
      <c r="GF601" s="177">
        <f>IF(C601=4,SUM(DQ601+DQ602+DQ603+DS601+DS602+DS603)*Percapita/30*GF$4+(DR601+DR602+DR603+DT601+DT602+DT603)*Cadeirante/30*GF$4,IF(C601=3,IF(DQ604+DS604=10,Fixo/30*GF$4+(DQ601+DQ602+DQ603+DS601+DS602+DS603)*Percapita/30*GF$4+(DR604+DT604)*Cadeirante/30*GF$4,IF(DQ604+DS604&lt;=9,(DQ604+DS604)*Crechee/30*GF$4)+(DR604+DT604)*Cadeirante/30*GF$4+(DQ601+DQ602+DQ603+DS601+DS602+DS603)*Percapita/30*GF$4)+IF(DQ604+DS604&gt;=11,Fixo/30*GF$4+(DQ604+DS604-10)*Crechee/30*GF$4,0),IF(C601=2,IF(DR601+DR602+DR603+DR604+DT601+DT602+DT603+DT604=1,Cadeirante/30*GF$4,IF(DR601+DR602+DR603+DR604+DT601+DT602+DT603+DT604=2,Fixo/30*GF$4,IF(DR601+DR602+DR603+DR604+DT601+DT602+DT603+DT604&gt;2,Fixo/30*GF$4+(DR601+DR602+DR603+DR604+DT601+DT602+DT603+DT604-2)*Cadeirante/30*GF$4)))+(DQ601+DQ602+DQ603+DS601+DS602+DS603)*Percapita/30*GF$4+(DQ604+DS604)*Crechee/30*GF$4,IF(C601=1,IF(DQ601+DQ602+DQ603+DR601+DR602+DR603+DS601+DS602+DS603+DT601+DT602+DT603&lt;=15,(DQ601+DQ602+DQ603+DS601+DS602+DS603)*Percapita/30*GF$4,IF(DQ601+DQ602+DQ603+DR601+DR602+DR603+DS601+DS602+DS603+DT601+DT602+DT603&gt;=16,Fixo/30*GF$4+(DQ601+DQ602+DQ603+DR601+DR602+DR603+DS601+DS602+DS603+DT601+DT602-16)*Percapita/30*GF$4))))))</f>
        <v>0</v>
      </c>
      <c r="GG601" s="177">
        <f>IF(C601=4,SUM(DU601+DU602+DU603+DW601+DW602+DW603)*Percapita/30*GG$4+(DV601+DV602+DV603+DX601+DX602+DX603)*Cadeirante/30*GG$4,IF(C601=3,IF(DU604+DW604=10,Fixo/30*GG$4+(DU601+DU602+DU603+DW601+DW602+DW603)*Percapita/30*GG$4+(DV604+DX604)*Cadeirante/30*GG$4,IF(DU604+DW604&lt;=9,(DU604+DW604)*Crechee/30*GG$4)+(DV604+DX604)*Cadeirante/30*GG$4+(DU601+DU602+DU603+DW601+DW602+DW603)*Percapita/30*GG$4)+IF(DU604+DW604&gt;=11,Fixo/30*GG$4+(DU604+DW604-10)*Crechee/30*GG$4,0),IF(C601=2,IF(DV601+DV602+DV603+DV604+DX601+DX602+DX603+DX604=1,Cadeirante/30*GG$4,IF(DV601+DV602+DV603+DV604+DX601+DX602+DX603+DX604=2,Fixo/30*GG$4,IF(DV601+DV602+DV603+DV604+DX601+DX602+DX603+DX604&gt;2,Fixo/30*GG$4+(DV601+DV602+DV603+DV604+DX601+DX602+DX603+DX604-2)*Cadeirante/30*GG$4)))+(DU601+DU602+DU603+DW601+DW602+DW603)*Percapita/30*GG$4+(DU604+DW604)*Crechee/30*GG$4,IF(C601=1,IF(DU601+DU602+DU603+DV601+DV602+DV603+DW601+DW602+DW603+DX601+DX602+DX603&lt;=15,(DU601+DU602+DU603+DW601+DW602+DW603)*Percapita/30*GG$4,IF(DU601+DU602+DU603+DV601+DV602+DV603+DW601+DW602+DW603+DX601+DX602+DX603&gt;=16,Fixo/30*GG$4+(DU601+DU602+DU603+DV601+DV602+DV603+DW601+DW602+DW603+DX601+DX602-16)*Percapita/30*GG$4))))))</f>
        <v>0</v>
      </c>
      <c r="GH601" s="177">
        <f>IF(C601=4,SUM(DY601+DY602+DY603+EA601+EA602+EA603)*Percapita/30*GH$4+(DZ601+DZ602+DZ603+EB601+EB602+EB603)*Cadeirante/30*GH$4,IF(C601=3,IF(DY604+EA604=10,Fixo/30*GH$4+(DY601+DY602+DY603+EA601+EA602+EA603)*Percapita/30*GH$4+(DZ604+EB604)*Cadeirante/30*GH$4,IF(DY604+EA604&lt;=9,(DY604+EA604)*Crechee/30*GH$4)+(DZ604+EB604)*Cadeirante/30*GH$4+(DY601+DY602+DY603+EA601+EA602+EA603)*Percapita/30*GH$4)+IF(DY604+EA604&gt;=11,Fixo/30*GH$4+(DY604+EA604-10)*Crechee/30*GH$4,0),IF(C601=2,IF(DZ601+DZ602+DZ603+DZ604+EB601+EB602+EB603+EB604=1,Cadeirante/30*GH$4,IF(DZ601+DZ602+DZ603+DZ604+EB601+EB602+EB603+EB604=2,Fixo/30*GH$4,IF(DZ601+DZ602+DZ603+DZ604+EB601+EB602+EB603+EB604&gt;2,Fixo/30*GH$4+(DZ601+DZ602+DZ603+DZ604+EB601+EB602+EB603+EB604-2)*Cadeirante/30*GH$4)))+(DY601+DY602+DY603+EA601+EA602+EA603)*Percapita/30*GH$4+(DY604+EA604)*Crechee/30*GH$4,IF(C601=1,IF(DY601+DY602+DY603+DZ601+DZ602+DZ603+EA601+EA602+EA603+EB601+EB602+EB603&lt;=15,(DY601+DY602+DY603+EA601+EA602+EA603)*Percapita/30*GH$4,IF(DY601+DY602+DY603+DZ601+DZ602+DZ603+EA601+EA602+EA603+EB601+EB602+EB603&gt;=16,Fixo/30*GH$4+(DY601+DY602+DY603+DZ601+DZ602+DZ603+EA601+EA602+EA603+EB601+EB602-16)*Percapita/30*GH$4))))))</f>
        <v>0</v>
      </c>
      <c r="GI601" s="177">
        <f>IF(C601=4,SUM(EC601+EC602+EC603+EE601+EE602+EE603)*Percapita/30*GI$4+(ED601+ED602+ED603+EF601+EF602+EF603)*Cadeirante/30*GI$4,IF(C601=3,IF(EC604+EE604=10,Fixo/30*GI$4+(EC601+EC602+EC603+EE601+EE602+EE603)*Percapita/30*GI$4+(ED604+EF604)*Cadeirante/30*GI$4,IF(EC604+EE604&lt;=9,(EC604+EE604)*Crechee/30*GI$4)+(ED604+EF604)*Cadeirante/30*GI$4+(EC601+EC602+EC603+EE601+EE602+EE603)*Percapita/30*GI$4)+IF(EC604+EE604&gt;=11,Fixo/30*GI$4+(EC604+EE604-10)*Crechee/30*GI$4,0),IF(C601=2,IF(ED601+ED602+ED603+ED604+EF601+EF602+EF603+EF604=1,Cadeirante/30*GI$4,IF(ED601+ED602+ED603+ED604+EF601+EF602+EF603+EF604=2,Fixo/30*GI$4,IF(ED601+ED602+ED603+ED604+EF601+EF602+EF603+EF604&gt;2,Fixo/30*GI$4+(ED601+ED602+ED603+ED604+EF601+EF602+EF603+EF604-2)*Cadeirante/30*GI$4)))+(EC601+EC602+EC603+EE601+EE602+EE603)*Percapita/30*GI$4+(EC604+EE604)*Crechee/30*GI$4,IF(C601=1,IF(EC601+EC602+EC603+ED601+ED602+ED603+EE601+EE602+EE603+EF601+EF602+EF603&lt;=15,(EC601+EC602+EC603+EE601+EE602+EE603)*Percapita/30*GI$4,IF(EC601+EC602+EC603+ED601+ED602+ED603+EE601+EE602+EE603+EF601+EF602+EF603&gt;=16,Fixo/30*GI$4+(EC601+EC602+EC603+ED601+ED602+ED603+EE601+EE602+EE603+EF601+EF602-16)*Percapita/30*GI$4))))))</f>
        <v>0</v>
      </c>
      <c r="GJ601" s="177">
        <f>IF(C601=4,SUM(EG601+EG602+EG603+EI601+EI602+EI603)*Percapita/30*GJ$4+(EH601+EH602+EH603+EJ601+EJ602+EJ603)*Cadeirante/30*GJ$4,IF(C601=3,IF(EG604+EI604=10,Fixo/30*GJ$4+(EG601+EG602+EG603+EI601+EI602+EI603)*Percapita/30*GJ$4+(EH604+EJ604)*Cadeirante/30*GJ$4,IF(EG604+EI604&lt;=9,(EG604+EI604)*Crechee/30*GJ$4)+(EH604+EJ604)*Cadeirante/30*GJ$4+(EG601+EG602+EG603+EI601+EI602+EI603)*Percapita/30*GJ$4)+IF(EG604+EI604&gt;=11,Fixo/30*GJ$4+(EG604+EI604-10)*Crechee/30*GJ$4,0),IF(C601=2,IF(EH601+EH602+EH603+EH604+EJ601+EJ602+EJ603+EJ604=1,Cadeirante/30*GJ$4,IF(EH601+EH602+EH603+EH604+EJ601+EJ602+EJ603+EJ604=2,Fixo/30*GJ$4,IF(EH601+EH602+EH603+EH604+EJ601+EJ602+EJ603+EJ604&gt;2,Fixo/30*GJ$4+(EH601+EH602+EH603+EH604+EJ601+EJ602+EJ603+EJ604-2)*Cadeirante/30*GJ$4)))+(EG601+EG602+EG603+EI601+EI602+EI603)*Percapita/30*GJ$4+(EG604+EI604)*Crechee/30*GJ$4,IF(C601=1,IF(EG601+EG602+EG603+EH601+EH602+EH603+EI601+EI602+EI603+EJ601+EJ602+EJ603&lt;=15,(EG601+EG602+EG603+EI601+EI602+EI603)*Percapita/30*GJ$4,IF(EG601+EG602+EG603+EH601+EH602+EH603+EI601+EI602+EI603+EJ601+EJ602+EJ603&gt;=16,Fixo/30*GJ$4+(EG601+EG602+EG603+EH601+EH602+EH603+EI601+EI602+EI603+EJ601+EJ602-16)*Percapita/30*GJ$4))))))</f>
        <v>0</v>
      </c>
      <c r="GK601" s="178"/>
      <c r="GL601" s="103">
        <f t="shared" si="678"/>
        <v>0</v>
      </c>
      <c r="GM601" s="124"/>
      <c r="GN601" s="104">
        <f>SUMIF(V601:V604,"&lt;0")*Cadeirante/30*GN$4+SUMIF(X601:X604,"&lt;0")*Cadeirante/30*GN$4</f>
        <v>0</v>
      </c>
      <c r="GO601" s="104">
        <f>SUMIF(Z601:Z604,"&lt;0")*Cadeirante/30*GO$4+SUMIF(AB601:AB604,"&lt;0")*Cadeirante/30*GO$4</f>
        <v>0</v>
      </c>
      <c r="GP601" s="104">
        <f>SUMIF(AD601:AD604,"&lt;0")*Cadeirante/30*GP$4+SUMIF(AF601:AF604,"&lt;0")*Cadeirante/30*GP$4</f>
        <v>0</v>
      </c>
      <c r="GQ601" s="104">
        <f>SUMIF(AH601:AH604,"&lt;0")*Cadeirante/30*GQ$4+SUMIF(AJ601:AJ604,"&lt;0")*Cadeirante/30*GQ$4</f>
        <v>0</v>
      </c>
      <c r="GR601" s="104">
        <f>SUMIF(AL601:AL604,"&lt;0")*Cadeirante/30*GR$4+SUMIF(AN601:AN604,"&lt;0")*Cadeirante/30*GR$4</f>
        <v>0</v>
      </c>
      <c r="GS601" s="104">
        <f>SUMIF(AP601:AP604,"&lt;0")*Cadeirante/30*GS$4+SUMIF(AR601:AR604,"&lt;0")*Cadeirante/30*GS$4</f>
        <v>0</v>
      </c>
      <c r="GT601" s="104">
        <f>SUMIF(AT601:AT604,"&lt;0")*Cadeirante/30*GT$4+SUMIF(AV601:AV604,"&lt;0")*Cadeirante/30*GT$4</f>
        <v>0</v>
      </c>
      <c r="GU601" s="104">
        <f>SUMIF(AX601:AX604,"&lt;0")*Cadeirante/30*GU$4+SUMIF(AZ601:AZ604,"&lt;0")*Cadeirante/30*GU$4</f>
        <v>0</v>
      </c>
      <c r="GV601" s="104">
        <f>SUMIF(BB601:BB604,"&lt;0")*Cadeirante/30*GV$4+SUMIF(BD601:BD604,"&lt;0")*Cadeirante/30*GV$4</f>
        <v>0</v>
      </c>
      <c r="GW601" s="104">
        <f>SUMIF(BF601:BF604,"&lt;0")*Cadeirante/30*GW$4+SUMIF(BH601:BH604,"&lt;0")*Cadeirante/30*GW$4</f>
        <v>0</v>
      </c>
      <c r="GX601" s="104">
        <f>SUMIF(BJ601:BJ604,"&lt;0")*Cadeirante/30*GX$4+SUMIF(BL601:BL604,"&lt;0")*Cadeirante/30*GX$4</f>
        <v>0</v>
      </c>
      <c r="GY601" s="104">
        <f>SUMIF(BN601:BN604,"&lt;0")*Cadeirante/30*GY$4+SUMIF(BP601:BP604,"&lt;0")*Cadeirante/30*GY$4</f>
        <v>0</v>
      </c>
      <c r="GZ601" s="104">
        <f>SUMIF(BR601:BR604,"&lt;0")*Cadeirante/30*GZ$4+SUMIF(BT601:BT604,"&lt;0")*Cadeirante/30*GZ$4</f>
        <v>0</v>
      </c>
      <c r="HA601" s="104">
        <f>SUMIF(BV601:BV604,"&lt;0")*Cadeirante/30*HA$4+SUMIF(BX601:BX604,"&lt;0")*Cadeirante/30*HA$4</f>
        <v>0</v>
      </c>
      <c r="HB601" s="104">
        <f>SUMIF(BZ601:BZ604,"&lt;0")*Cadeirante/30*HB$4+SUMIF(CB601:CB604,"&lt;0")*Cadeirante/30*HB$4</f>
        <v>0</v>
      </c>
      <c r="HC601" s="104">
        <f>SUMIF(CD601:CD604,"&lt;0")*Cadeirante/30*HC$4+SUMIF(CF601:CF604,"&lt;0")*Cadeirante/30*HC$4</f>
        <v>0</v>
      </c>
      <c r="HD601" s="104">
        <f>SUMIF(CH601:CH604,"&lt;0")*Cadeirante/30*HD$4+SUMIF(CJ601:CJ604,"&lt;0")*Cadeirante/30*HD$4</f>
        <v>0</v>
      </c>
      <c r="HE601" s="104">
        <f>SUMIF(CL601:CL604,"&lt;0")*Cadeirante/30*HE$4+SUMIF(CN601:CN604,"&lt;0")*Cadeirante/30*HE$4</f>
        <v>0</v>
      </c>
      <c r="HF601" s="104">
        <f>SUMIF(CP601:CP604,"&lt;0")*Cadeirante/30*HF$4+SUMIF(CR601:CR604,"&lt;0")*Cadeirante/30*HF$4</f>
        <v>0</v>
      </c>
      <c r="HG601" s="104">
        <f>SUMIF(CT601:CT604,"&lt;0")*Cadeirante/30*HG$4+SUMIF(CV601:CV604,"&lt;0")*Cadeirante/30*HG$4</f>
        <v>0</v>
      </c>
      <c r="HH601" s="104">
        <f>SUMIF(CX601:CX604,"&lt;0")*Cadeirante/30*HH$4+SUMIF(CZ601:CZ604,"&lt;0")*Cadeirante/30*HH$4</f>
        <v>0</v>
      </c>
      <c r="HI601" s="104">
        <f>SUMIF(DB601:DB604,"&lt;0")*Cadeirante/30*HI$4+SUMIF(DD601:DD604,"&lt;0")*Cadeirante/30*HI$4</f>
        <v>0</v>
      </c>
      <c r="HJ601" s="104">
        <f>SUMIF(DF601:DF604,"&lt;0")*Cadeirante/30*HJ$4+SUMIF(DH601:DH604,"&lt;0")*Cadeirante/30*HJ$4</f>
        <v>0</v>
      </c>
      <c r="HK601" s="104">
        <f>SUMIF(DJ601:DJ604,"&lt;0")*Cadeirante/30*HK$4+SUMIF(DL601:DL604,"&lt;0")*Cadeirante/30*HK$4</f>
        <v>0</v>
      </c>
      <c r="HL601" s="104">
        <f>SUMIF(DN601:DN604,"&lt;0")*Cadeirante/30*HL$4+SUMIF(DP601:DP604,"&lt;0")*Cadeirante/30*HL$4</f>
        <v>0</v>
      </c>
      <c r="HM601" s="104">
        <f>SUMIF(DR601:DR604,"&lt;0")*Cadeirante/30*HM$4+SUMIF(DT601:DT604,"&lt;0")*Cadeirante/30*HM$4</f>
        <v>0</v>
      </c>
      <c r="HN601" s="104">
        <f>SUMIF(DV601:DV604,"&lt;0")*Cadeirante/30*HN$4+SUMIF(DX601:DX604,"&lt;0")*Cadeirante/30*HN$4</f>
        <v>0</v>
      </c>
      <c r="HO601" s="104">
        <f>SUMIF(DZ601:DZ604,"&lt;0")*Cadeirante/30*HO$4+SUMIF(EB601:EB604,"&lt;0")*Cadeirante/30*HO$4</f>
        <v>0</v>
      </c>
      <c r="HP601" s="104">
        <f>SUMIF(ED601:ED604,"&lt;0")*Cadeirante/30*HP$4+SUMIF(EF601:EF604,"&lt;0")*Cadeirante/30*HP$4</f>
        <v>0</v>
      </c>
      <c r="HQ601" s="64"/>
      <c r="HR601" s="64"/>
      <c r="HS601" s="64"/>
      <c r="HT601" s="64"/>
      <c r="HU601" s="64"/>
      <c r="HV601" s="64"/>
      <c r="HW601" s="176">
        <v>17629.309999999998</v>
      </c>
      <c r="HX601" s="64"/>
      <c r="HY601" s="280">
        <f>IF(ISTEXT(EM601), VALUE(EM601), EM601)</f>
        <v>0</v>
      </c>
      <c r="HZ601" s="280">
        <f>IF(ISTEXT(EN601), VALUE(EN601), EN601)</f>
        <v>0</v>
      </c>
      <c r="IA601" s="280">
        <f>IF(ISTEXT(EO601), VALUE(EO601), EO601)</f>
        <v>0</v>
      </c>
      <c r="IB601" s="64" t="b">
        <f>HW601=FE601</f>
        <v>0</v>
      </c>
      <c r="IC601" s="64"/>
    </row>
    <row r="602" spans="1:237" s="106" customFormat="1" ht="22.5" customHeight="1" x14ac:dyDescent="0.25">
      <c r="A602" s="368" t="s">
        <v>3735</v>
      </c>
      <c r="B602" s="369" t="s">
        <v>3736</v>
      </c>
      <c r="C602" s="370" t="s">
        <v>3233</v>
      </c>
      <c r="D602" s="371" t="s">
        <v>3737</v>
      </c>
      <c r="E602" s="371" t="s">
        <v>3738</v>
      </c>
      <c r="F602" s="372" t="s">
        <v>3224</v>
      </c>
      <c r="G602" s="372" t="s">
        <v>3225</v>
      </c>
      <c r="H602" s="373" t="s">
        <v>1835</v>
      </c>
      <c r="I602" s="374" t="s">
        <v>3739</v>
      </c>
      <c r="J602" s="421" t="s">
        <v>3231</v>
      </c>
      <c r="K602" s="421" t="s">
        <v>3234</v>
      </c>
      <c r="L602" s="329">
        <f>CONTINUA!BV602</f>
        <v>0</v>
      </c>
      <c r="M602" s="329">
        <f>CONTINUA!BW602</f>
        <v>0</v>
      </c>
      <c r="N602" s="895"/>
      <c r="O602" s="896" t="s">
        <v>4053</v>
      </c>
      <c r="P602" s="897" t="s">
        <v>206</v>
      </c>
      <c r="Q602" s="400"/>
      <c r="R602" s="401"/>
      <c r="S602" s="400"/>
      <c r="T602" s="401"/>
      <c r="U602" s="400"/>
      <c r="V602" s="401"/>
      <c r="W602" s="400"/>
      <c r="X602" s="401"/>
      <c r="Y602" s="400"/>
      <c r="Z602" s="401"/>
      <c r="AA602" s="400"/>
      <c r="AB602" s="401"/>
      <c r="AC602" s="400"/>
      <c r="AD602" s="401"/>
      <c r="AE602" s="400"/>
      <c r="AF602" s="401"/>
      <c r="AG602" s="400"/>
      <c r="AH602" s="401"/>
      <c r="AI602" s="400"/>
      <c r="AJ602" s="401"/>
      <c r="AK602" s="400"/>
      <c r="AL602" s="401"/>
      <c r="AM602" s="400"/>
      <c r="AN602" s="401"/>
      <c r="AO602" s="400"/>
      <c r="AP602" s="401"/>
      <c r="AQ602" s="400"/>
      <c r="AR602" s="401"/>
      <c r="AS602" s="400"/>
      <c r="AT602" s="401"/>
      <c r="AU602" s="400"/>
      <c r="AV602" s="401"/>
      <c r="AW602" s="400"/>
      <c r="AX602" s="401"/>
      <c r="AY602" s="400"/>
      <c r="AZ602" s="401"/>
      <c r="BA602" s="400"/>
      <c r="BB602" s="401"/>
      <c r="BC602" s="400"/>
      <c r="BD602" s="401"/>
      <c r="BE602" s="400"/>
      <c r="BF602" s="401"/>
      <c r="BG602" s="400"/>
      <c r="BH602" s="401"/>
      <c r="BI602" s="400"/>
      <c r="BJ602" s="401"/>
      <c r="BK602" s="400"/>
      <c r="BL602" s="401"/>
      <c r="BM602" s="400"/>
      <c r="BN602" s="401"/>
      <c r="BO602" s="400"/>
      <c r="BP602" s="401"/>
      <c r="BQ602" s="400"/>
      <c r="BR602" s="401"/>
      <c r="BS602" s="400"/>
      <c r="BT602" s="401"/>
      <c r="BU602" s="400"/>
      <c r="BV602" s="401"/>
      <c r="BW602" s="400"/>
      <c r="BX602" s="401"/>
      <c r="BY602" s="400"/>
      <c r="BZ602" s="401"/>
      <c r="CA602" s="400"/>
      <c r="CB602" s="401"/>
      <c r="CC602" s="400"/>
      <c r="CD602" s="401"/>
      <c r="CE602" s="400"/>
      <c r="CF602" s="401"/>
      <c r="CG602" s="400"/>
      <c r="CH602" s="401"/>
      <c r="CI602" s="400"/>
      <c r="CJ602" s="401"/>
      <c r="CK602" s="400"/>
      <c r="CL602" s="401"/>
      <c r="CM602" s="400"/>
      <c r="CN602" s="401"/>
      <c r="CO602" s="400"/>
      <c r="CP602" s="401"/>
      <c r="CQ602" s="400"/>
      <c r="CR602" s="401"/>
      <c r="CS602" s="400"/>
      <c r="CT602" s="401"/>
      <c r="CU602" s="400"/>
      <c r="CV602" s="401"/>
      <c r="CW602" s="400"/>
      <c r="CX602" s="401"/>
      <c r="CY602" s="400"/>
      <c r="CZ602" s="401"/>
      <c r="DA602" s="400"/>
      <c r="DB602" s="401"/>
      <c r="DC602" s="400"/>
      <c r="DD602" s="401"/>
      <c r="DE602" s="400"/>
      <c r="DF602" s="401"/>
      <c r="DG602" s="400"/>
      <c r="DH602" s="401"/>
      <c r="DI602" s="400"/>
      <c r="DJ602" s="401"/>
      <c r="DK602" s="400"/>
      <c r="DL602" s="401"/>
      <c r="DM602" s="400"/>
      <c r="DN602" s="401"/>
      <c r="DO602" s="400"/>
      <c r="DP602" s="401"/>
      <c r="DQ602" s="400"/>
      <c r="DR602" s="401"/>
      <c r="DS602" s="400"/>
      <c r="DT602" s="401"/>
      <c r="DU602" s="400"/>
      <c r="DV602" s="401"/>
      <c r="DW602" s="400"/>
      <c r="DX602" s="401"/>
      <c r="DY602" s="400"/>
      <c r="DZ602" s="401"/>
      <c r="EA602" s="400"/>
      <c r="EB602" s="401"/>
      <c r="EC602" s="400"/>
      <c r="ED602" s="401"/>
      <c r="EE602" s="400"/>
      <c r="EF602" s="401"/>
      <c r="EG602" s="400"/>
      <c r="EH602" s="401"/>
      <c r="EI602" s="400"/>
      <c r="EJ602" s="447"/>
      <c r="EK602" s="511"/>
      <c r="EL602" s="514"/>
      <c r="EM602" s="448"/>
      <c r="EN602" s="344"/>
      <c r="EO602" s="345"/>
      <c r="EP602" s="171">
        <f t="shared" si="670"/>
        <v>0</v>
      </c>
      <c r="EQ602" s="171">
        <f t="shared" si="671"/>
        <v>0</v>
      </c>
      <c r="ER602" s="171">
        <f t="shared" si="672"/>
        <v>0</v>
      </c>
      <c r="ES602" s="171">
        <f t="shared" si="673"/>
        <v>0</v>
      </c>
      <c r="ET602" s="171">
        <f t="shared" si="674"/>
        <v>0</v>
      </c>
      <c r="EU602" s="171">
        <f t="shared" si="675"/>
        <v>0</v>
      </c>
      <c r="EV602" s="172">
        <f t="shared" si="676"/>
        <v>0</v>
      </c>
      <c r="EW602" s="173"/>
      <c r="EX602" s="248">
        <f t="shared" si="692"/>
        <v>0</v>
      </c>
      <c r="EY602" s="174">
        <f>(L602*regular)+(M602*Cadeirantee)</f>
        <v>0</v>
      </c>
      <c r="EZ602" s="249">
        <f>SUMIF(FG602:GJ602,"&gt;0")</f>
        <v>0</v>
      </c>
      <c r="FA602" s="249">
        <f>SUMIF(FG602:GJ602,"&lt;0")+SUMIF(GN602:HP602,"&lt;0")</f>
        <v>0</v>
      </c>
      <c r="FB602" s="174">
        <v>0</v>
      </c>
      <c r="FC602" s="126">
        <f>N602*km*'VALORES TABELA'!$B$13</f>
        <v>0</v>
      </c>
      <c r="FD602" s="250">
        <f t="shared" ref="FD602:FD605" si="693">GL602</f>
        <v>0</v>
      </c>
      <c r="FE602" s="105"/>
      <c r="FF602" s="119"/>
      <c r="FG602" s="119"/>
      <c r="FH602" s="119"/>
      <c r="FI602" s="119"/>
      <c r="FJ602" s="119"/>
      <c r="FK602" s="119"/>
      <c r="FL602" s="119"/>
      <c r="FM602" s="119"/>
      <c r="FN602" s="119"/>
      <c r="FO602" s="119"/>
      <c r="FP602" s="119"/>
      <c r="FQ602" s="119"/>
      <c r="FR602" s="119"/>
      <c r="FS602" s="119"/>
      <c r="FT602" s="119"/>
      <c r="FU602" s="119"/>
      <c r="FV602" s="119"/>
      <c r="FW602" s="119"/>
      <c r="FX602" s="119"/>
      <c r="FY602" s="119"/>
      <c r="FZ602" s="119"/>
      <c r="GA602" s="119"/>
      <c r="GB602" s="119"/>
      <c r="GC602" s="119"/>
      <c r="GD602" s="119"/>
      <c r="GE602" s="119"/>
      <c r="GF602" s="119"/>
      <c r="GG602" s="119"/>
      <c r="GH602" s="119"/>
      <c r="GI602" s="119"/>
      <c r="GJ602" s="119"/>
      <c r="GK602" s="251"/>
      <c r="GL602" s="103">
        <f t="shared" si="678"/>
        <v>0</v>
      </c>
      <c r="GM602" s="124"/>
      <c r="GN602" s="104"/>
      <c r="GO602" s="104"/>
      <c r="GP602" s="104"/>
      <c r="GQ602" s="104"/>
      <c r="GR602" s="104"/>
      <c r="GS602" s="104"/>
      <c r="GT602" s="104"/>
      <c r="GU602" s="104"/>
      <c r="GV602" s="104"/>
      <c r="GW602" s="104"/>
      <c r="GX602" s="104"/>
      <c r="GY602" s="104"/>
      <c r="GZ602" s="104"/>
      <c r="HA602" s="104"/>
      <c r="HB602" s="104"/>
      <c r="HC602" s="104"/>
      <c r="HD602" s="104"/>
      <c r="HE602" s="104"/>
      <c r="HF602" s="104"/>
      <c r="HG602" s="104"/>
      <c r="HH602" s="104"/>
      <c r="HI602" s="104"/>
      <c r="HJ602" s="104"/>
      <c r="HK602" s="104"/>
      <c r="HL602" s="104"/>
      <c r="HM602" s="104"/>
      <c r="HN602" s="104"/>
      <c r="HO602" s="104"/>
      <c r="HP602" s="104"/>
      <c r="HQ602" s="64"/>
      <c r="HR602" s="64"/>
      <c r="HS602" s="64"/>
      <c r="HT602" s="64"/>
      <c r="HU602" s="64"/>
      <c r="HV602" s="64"/>
      <c r="HW602" s="105"/>
      <c r="HX602" s="64"/>
      <c r="HY602" s="280">
        <f t="shared" ref="HY602:HY605" si="694">IF(ISTEXT(EM602), VALUE(EM602), EM602)</f>
        <v>0</v>
      </c>
      <c r="HZ602" s="280">
        <f t="shared" ref="HZ602:HZ605" si="695">IF(ISTEXT(EN602), VALUE(EN602), EN602)</f>
        <v>0</v>
      </c>
      <c r="IA602" s="280">
        <f t="shared" ref="IA602:IA605" si="696">IF(ISTEXT(EO602), VALUE(EO602), EO602)</f>
        <v>0</v>
      </c>
      <c r="IB602" s="64"/>
      <c r="IC602" s="64"/>
    </row>
    <row r="603" spans="1:237" s="106" customFormat="1" ht="22.5" customHeight="1" x14ac:dyDescent="0.25">
      <c r="A603" s="368" t="s">
        <v>3735</v>
      </c>
      <c r="B603" s="369" t="s">
        <v>3736</v>
      </c>
      <c r="C603" s="375" t="s">
        <v>3233</v>
      </c>
      <c r="D603" s="371" t="s">
        <v>3737</v>
      </c>
      <c r="E603" s="371" t="s">
        <v>3738</v>
      </c>
      <c r="F603" s="376" t="s">
        <v>3224</v>
      </c>
      <c r="G603" s="376" t="s">
        <v>3225</v>
      </c>
      <c r="H603" s="373" t="s">
        <v>1835</v>
      </c>
      <c r="I603" s="374" t="s">
        <v>3739</v>
      </c>
      <c r="J603" s="421" t="s">
        <v>3231</v>
      </c>
      <c r="K603" s="422" t="s">
        <v>3235</v>
      </c>
      <c r="L603" s="329">
        <f>CONTINUA!BV603</f>
        <v>0</v>
      </c>
      <c r="M603" s="329">
        <f>CONTINUA!BW603</f>
        <v>0</v>
      </c>
      <c r="N603" s="895"/>
      <c r="O603" s="896" t="s">
        <v>4053</v>
      </c>
      <c r="P603" s="897" t="s">
        <v>206</v>
      </c>
      <c r="Q603" s="400"/>
      <c r="R603" s="401"/>
      <c r="S603" s="400"/>
      <c r="T603" s="401"/>
      <c r="U603" s="400"/>
      <c r="V603" s="401"/>
      <c r="W603" s="400"/>
      <c r="X603" s="401"/>
      <c r="Y603" s="400"/>
      <c r="Z603" s="401"/>
      <c r="AA603" s="400"/>
      <c r="AB603" s="401"/>
      <c r="AC603" s="400"/>
      <c r="AD603" s="401"/>
      <c r="AE603" s="400"/>
      <c r="AF603" s="401"/>
      <c r="AG603" s="400"/>
      <c r="AH603" s="401"/>
      <c r="AI603" s="400"/>
      <c r="AJ603" s="401"/>
      <c r="AK603" s="400"/>
      <c r="AL603" s="401"/>
      <c r="AM603" s="400"/>
      <c r="AN603" s="401"/>
      <c r="AO603" s="400"/>
      <c r="AP603" s="401"/>
      <c r="AQ603" s="400"/>
      <c r="AR603" s="401"/>
      <c r="AS603" s="400"/>
      <c r="AT603" s="401"/>
      <c r="AU603" s="400"/>
      <c r="AV603" s="401"/>
      <c r="AW603" s="400"/>
      <c r="AX603" s="401"/>
      <c r="AY603" s="400"/>
      <c r="AZ603" s="401"/>
      <c r="BA603" s="400"/>
      <c r="BB603" s="401"/>
      <c r="BC603" s="400"/>
      <c r="BD603" s="401"/>
      <c r="BE603" s="400"/>
      <c r="BF603" s="401"/>
      <c r="BG603" s="400"/>
      <c r="BH603" s="401"/>
      <c r="BI603" s="400"/>
      <c r="BJ603" s="401"/>
      <c r="BK603" s="400"/>
      <c r="BL603" s="401"/>
      <c r="BM603" s="400"/>
      <c r="BN603" s="401"/>
      <c r="BO603" s="400"/>
      <c r="BP603" s="401"/>
      <c r="BQ603" s="400"/>
      <c r="BR603" s="401"/>
      <c r="BS603" s="400"/>
      <c r="BT603" s="401"/>
      <c r="BU603" s="400"/>
      <c r="BV603" s="401"/>
      <c r="BW603" s="400"/>
      <c r="BX603" s="401"/>
      <c r="BY603" s="400"/>
      <c r="BZ603" s="401"/>
      <c r="CA603" s="400"/>
      <c r="CB603" s="401"/>
      <c r="CC603" s="400"/>
      <c r="CD603" s="401"/>
      <c r="CE603" s="400"/>
      <c r="CF603" s="401"/>
      <c r="CG603" s="400"/>
      <c r="CH603" s="401"/>
      <c r="CI603" s="400"/>
      <c r="CJ603" s="401"/>
      <c r="CK603" s="400"/>
      <c r="CL603" s="401"/>
      <c r="CM603" s="400"/>
      <c r="CN603" s="401"/>
      <c r="CO603" s="400"/>
      <c r="CP603" s="401"/>
      <c r="CQ603" s="400"/>
      <c r="CR603" s="401"/>
      <c r="CS603" s="400"/>
      <c r="CT603" s="401"/>
      <c r="CU603" s="400"/>
      <c r="CV603" s="401"/>
      <c r="CW603" s="400"/>
      <c r="CX603" s="401"/>
      <c r="CY603" s="400"/>
      <c r="CZ603" s="401"/>
      <c r="DA603" s="400"/>
      <c r="DB603" s="401"/>
      <c r="DC603" s="400"/>
      <c r="DD603" s="401"/>
      <c r="DE603" s="400"/>
      <c r="DF603" s="401"/>
      <c r="DG603" s="400"/>
      <c r="DH603" s="401"/>
      <c r="DI603" s="400"/>
      <c r="DJ603" s="401"/>
      <c r="DK603" s="400"/>
      <c r="DL603" s="401"/>
      <c r="DM603" s="400"/>
      <c r="DN603" s="401"/>
      <c r="DO603" s="400"/>
      <c r="DP603" s="401"/>
      <c r="DQ603" s="400"/>
      <c r="DR603" s="401"/>
      <c r="DS603" s="400"/>
      <c r="DT603" s="401"/>
      <c r="DU603" s="400"/>
      <c r="DV603" s="401"/>
      <c r="DW603" s="400"/>
      <c r="DX603" s="401"/>
      <c r="DY603" s="400"/>
      <c r="DZ603" s="401"/>
      <c r="EA603" s="400"/>
      <c r="EB603" s="401"/>
      <c r="EC603" s="400"/>
      <c r="ED603" s="401"/>
      <c r="EE603" s="400"/>
      <c r="EF603" s="401"/>
      <c r="EG603" s="400"/>
      <c r="EH603" s="401"/>
      <c r="EI603" s="400"/>
      <c r="EJ603" s="447"/>
      <c r="EK603" s="511"/>
      <c r="EL603" s="514"/>
      <c r="EM603" s="448"/>
      <c r="EN603" s="344"/>
      <c r="EO603" s="345"/>
      <c r="EP603" s="171">
        <f t="shared" si="670"/>
        <v>0</v>
      </c>
      <c r="EQ603" s="171">
        <f t="shared" si="671"/>
        <v>0</v>
      </c>
      <c r="ER603" s="171">
        <f t="shared" si="672"/>
        <v>0</v>
      </c>
      <c r="ES603" s="171">
        <f t="shared" si="673"/>
        <v>0</v>
      </c>
      <c r="ET603" s="171">
        <f t="shared" si="674"/>
        <v>0</v>
      </c>
      <c r="EU603" s="171">
        <f t="shared" si="675"/>
        <v>0</v>
      </c>
      <c r="EV603" s="172">
        <f t="shared" si="676"/>
        <v>0</v>
      </c>
      <c r="EW603" s="125"/>
      <c r="EX603" s="248">
        <f t="shared" si="692"/>
        <v>0</v>
      </c>
      <c r="EY603" s="174">
        <f>(L603*regular)+(M603*Cadeirantee)</f>
        <v>0</v>
      </c>
      <c r="EZ603" s="249">
        <f>SUMIF(FG603:GJ603,"&gt;0")</f>
        <v>0</v>
      </c>
      <c r="FA603" s="249">
        <f>SUMIF(FG603:GJ603,"&lt;0")+SUMIF(GN603:HP603,"&lt;0")</f>
        <v>0</v>
      </c>
      <c r="FB603" s="174">
        <v>0</v>
      </c>
      <c r="FC603" s="126">
        <f>N603*km*'VALORES TABELA'!$B$13</f>
        <v>0</v>
      </c>
      <c r="FD603" s="250">
        <f t="shared" si="693"/>
        <v>0</v>
      </c>
      <c r="FE603" s="105"/>
      <c r="FF603" s="108"/>
      <c r="FG603" s="108"/>
      <c r="FH603" s="108"/>
      <c r="FI603" s="108"/>
      <c r="FJ603" s="108"/>
      <c r="FK603" s="108"/>
      <c r="FL603" s="108"/>
      <c r="FM603" s="108"/>
      <c r="FN603" s="108"/>
      <c r="FO603" s="108"/>
      <c r="FP603" s="108"/>
      <c r="FQ603" s="108"/>
      <c r="FR603" s="108"/>
      <c r="FS603" s="108"/>
      <c r="FT603" s="108"/>
      <c r="FU603" s="108"/>
      <c r="FV603" s="108"/>
      <c r="FW603" s="108"/>
      <c r="FX603" s="108"/>
      <c r="FY603" s="108"/>
      <c r="FZ603" s="108"/>
      <c r="GA603" s="108"/>
      <c r="GB603" s="108"/>
      <c r="GC603" s="108"/>
      <c r="GD603" s="108"/>
      <c r="GE603" s="108"/>
      <c r="GF603" s="108"/>
      <c r="GG603" s="108"/>
      <c r="GH603" s="108"/>
      <c r="GI603" s="108"/>
      <c r="GJ603" s="108"/>
      <c r="GK603" s="251"/>
      <c r="GL603" s="103">
        <f t="shared" si="678"/>
        <v>0</v>
      </c>
      <c r="GM603" s="124"/>
      <c r="GN603" s="104"/>
      <c r="GO603" s="104"/>
      <c r="GP603" s="104"/>
      <c r="GQ603" s="104"/>
      <c r="GR603" s="104"/>
      <c r="GS603" s="104"/>
      <c r="GT603" s="104"/>
      <c r="GU603" s="104"/>
      <c r="GV603" s="104"/>
      <c r="GW603" s="104"/>
      <c r="GX603" s="104"/>
      <c r="GY603" s="104"/>
      <c r="GZ603" s="104"/>
      <c r="HA603" s="104"/>
      <c r="HB603" s="104"/>
      <c r="HC603" s="104"/>
      <c r="HD603" s="104"/>
      <c r="HE603" s="104"/>
      <c r="HF603" s="104"/>
      <c r="HG603" s="104"/>
      <c r="HH603" s="104"/>
      <c r="HI603" s="104"/>
      <c r="HJ603" s="104"/>
      <c r="HK603" s="104"/>
      <c r="HL603" s="104"/>
      <c r="HM603" s="104"/>
      <c r="HN603" s="104"/>
      <c r="HO603" s="104"/>
      <c r="HP603" s="104"/>
      <c r="HQ603" s="64"/>
      <c r="HR603" s="64"/>
      <c r="HS603" s="64"/>
      <c r="HT603" s="64"/>
      <c r="HU603" s="64"/>
      <c r="HV603" s="64"/>
      <c r="HW603" s="105"/>
      <c r="HX603" s="64"/>
      <c r="HY603" s="280">
        <f t="shared" si="694"/>
        <v>0</v>
      </c>
      <c r="HZ603" s="280">
        <f t="shared" si="695"/>
        <v>0</v>
      </c>
      <c r="IA603" s="280">
        <f t="shared" si="696"/>
        <v>0</v>
      </c>
      <c r="IB603" s="64"/>
      <c r="IC603" s="64"/>
    </row>
    <row r="604" spans="1:237" s="106" customFormat="1" ht="22.5" customHeight="1" x14ac:dyDescent="0.25">
      <c r="A604" s="368" t="s">
        <v>3735</v>
      </c>
      <c r="B604" s="369" t="s">
        <v>3736</v>
      </c>
      <c r="C604" s="375" t="s">
        <v>3233</v>
      </c>
      <c r="D604" s="371" t="s">
        <v>3737</v>
      </c>
      <c r="E604" s="371" t="s">
        <v>3738</v>
      </c>
      <c r="F604" s="376" t="s">
        <v>3224</v>
      </c>
      <c r="G604" s="376" t="s">
        <v>3225</v>
      </c>
      <c r="H604" s="373" t="s">
        <v>1835</v>
      </c>
      <c r="I604" s="374" t="s">
        <v>3739</v>
      </c>
      <c r="J604" s="421" t="s">
        <v>3231</v>
      </c>
      <c r="K604" s="423" t="s">
        <v>3236</v>
      </c>
      <c r="L604" s="329">
        <f>CONTINUA!BV604</f>
        <v>0</v>
      </c>
      <c r="M604" s="329">
        <f>CONTINUA!BW604</f>
        <v>0</v>
      </c>
      <c r="N604" s="895"/>
      <c r="O604" s="896" t="s">
        <v>4053</v>
      </c>
      <c r="P604" s="897" t="s">
        <v>206</v>
      </c>
      <c r="Q604" s="400"/>
      <c r="R604" s="401"/>
      <c r="S604" s="400"/>
      <c r="T604" s="401"/>
      <c r="U604" s="400"/>
      <c r="V604" s="401"/>
      <c r="W604" s="400"/>
      <c r="X604" s="401"/>
      <c r="Y604" s="400"/>
      <c r="Z604" s="401"/>
      <c r="AA604" s="400"/>
      <c r="AB604" s="401"/>
      <c r="AC604" s="400"/>
      <c r="AD604" s="401"/>
      <c r="AE604" s="400"/>
      <c r="AF604" s="401"/>
      <c r="AG604" s="400"/>
      <c r="AH604" s="401"/>
      <c r="AI604" s="400"/>
      <c r="AJ604" s="401"/>
      <c r="AK604" s="400"/>
      <c r="AL604" s="401"/>
      <c r="AM604" s="400"/>
      <c r="AN604" s="401"/>
      <c r="AO604" s="400"/>
      <c r="AP604" s="401"/>
      <c r="AQ604" s="400"/>
      <c r="AR604" s="401"/>
      <c r="AS604" s="400"/>
      <c r="AT604" s="401"/>
      <c r="AU604" s="400"/>
      <c r="AV604" s="401"/>
      <c r="AW604" s="400"/>
      <c r="AX604" s="401"/>
      <c r="AY604" s="400"/>
      <c r="AZ604" s="401"/>
      <c r="BA604" s="400"/>
      <c r="BB604" s="401"/>
      <c r="BC604" s="400"/>
      <c r="BD604" s="401"/>
      <c r="BE604" s="400"/>
      <c r="BF604" s="401"/>
      <c r="BG604" s="400"/>
      <c r="BH604" s="401"/>
      <c r="BI604" s="400"/>
      <c r="BJ604" s="401"/>
      <c r="BK604" s="400"/>
      <c r="BL604" s="401"/>
      <c r="BM604" s="400"/>
      <c r="BN604" s="401"/>
      <c r="BO604" s="400"/>
      <c r="BP604" s="401"/>
      <c r="BQ604" s="400"/>
      <c r="BR604" s="401"/>
      <c r="BS604" s="400"/>
      <c r="BT604" s="401"/>
      <c r="BU604" s="400"/>
      <c r="BV604" s="401"/>
      <c r="BW604" s="400"/>
      <c r="BX604" s="401"/>
      <c r="BY604" s="400"/>
      <c r="BZ604" s="401"/>
      <c r="CA604" s="400"/>
      <c r="CB604" s="401"/>
      <c r="CC604" s="400"/>
      <c r="CD604" s="401"/>
      <c r="CE604" s="400"/>
      <c r="CF604" s="401"/>
      <c r="CG604" s="400"/>
      <c r="CH604" s="401"/>
      <c r="CI604" s="400"/>
      <c r="CJ604" s="401"/>
      <c r="CK604" s="400"/>
      <c r="CL604" s="401"/>
      <c r="CM604" s="400"/>
      <c r="CN604" s="401"/>
      <c r="CO604" s="400"/>
      <c r="CP604" s="401"/>
      <c r="CQ604" s="400"/>
      <c r="CR604" s="401"/>
      <c r="CS604" s="400"/>
      <c r="CT604" s="401"/>
      <c r="CU604" s="400"/>
      <c r="CV604" s="401"/>
      <c r="CW604" s="400"/>
      <c r="CX604" s="401"/>
      <c r="CY604" s="400"/>
      <c r="CZ604" s="401"/>
      <c r="DA604" s="400"/>
      <c r="DB604" s="401"/>
      <c r="DC604" s="400"/>
      <c r="DD604" s="401"/>
      <c r="DE604" s="400"/>
      <c r="DF604" s="401"/>
      <c r="DG604" s="400"/>
      <c r="DH604" s="401"/>
      <c r="DI604" s="400"/>
      <c r="DJ604" s="401"/>
      <c r="DK604" s="400"/>
      <c r="DL604" s="401"/>
      <c r="DM604" s="400"/>
      <c r="DN604" s="401"/>
      <c r="DO604" s="400"/>
      <c r="DP604" s="401"/>
      <c r="DQ604" s="400"/>
      <c r="DR604" s="401"/>
      <c r="DS604" s="400"/>
      <c r="DT604" s="401"/>
      <c r="DU604" s="400"/>
      <c r="DV604" s="401"/>
      <c r="DW604" s="400"/>
      <c r="DX604" s="401"/>
      <c r="DY604" s="400"/>
      <c r="DZ604" s="401"/>
      <c r="EA604" s="400"/>
      <c r="EB604" s="401"/>
      <c r="EC604" s="400"/>
      <c r="ED604" s="401"/>
      <c r="EE604" s="400"/>
      <c r="EF604" s="401"/>
      <c r="EG604" s="400"/>
      <c r="EH604" s="401"/>
      <c r="EI604" s="400"/>
      <c r="EJ604" s="447"/>
      <c r="EK604" s="511"/>
      <c r="EL604" s="514"/>
      <c r="EM604" s="448"/>
      <c r="EN604" s="344"/>
      <c r="EO604" s="345"/>
      <c r="EP604" s="171">
        <f t="shared" si="670"/>
        <v>0</v>
      </c>
      <c r="EQ604" s="171">
        <f t="shared" si="671"/>
        <v>0</v>
      </c>
      <c r="ER604" s="171">
        <f t="shared" si="672"/>
        <v>0</v>
      </c>
      <c r="ES604" s="171">
        <f t="shared" si="673"/>
        <v>0</v>
      </c>
      <c r="ET604" s="171">
        <f t="shared" si="674"/>
        <v>0</v>
      </c>
      <c r="EU604" s="171">
        <f t="shared" si="675"/>
        <v>0</v>
      </c>
      <c r="EV604" s="172">
        <f t="shared" si="676"/>
        <v>0</v>
      </c>
      <c r="EW604" s="127"/>
      <c r="EX604" s="248">
        <f t="shared" si="692"/>
        <v>0</v>
      </c>
      <c r="EY604" s="174">
        <f>(L604*regular)+(M604*Cadeirantee)</f>
        <v>0</v>
      </c>
      <c r="EZ604" s="249">
        <f>SUMIF(FG604:GJ604,"&gt;0")</f>
        <v>0</v>
      </c>
      <c r="FA604" s="249">
        <f>SUMIF(FG604:GJ604,"&lt;0")+SUMIF(GN604:HP604,"&lt;0")</f>
        <v>0</v>
      </c>
      <c r="FB604" s="174">
        <v>0</v>
      </c>
      <c r="FC604" s="126">
        <f>N604*km*'VALORES TABELA'!$B$13</f>
        <v>0</v>
      </c>
      <c r="FD604" s="250">
        <f t="shared" si="693"/>
        <v>0</v>
      </c>
      <c r="FE604" s="105"/>
      <c r="FF604" s="118"/>
      <c r="FG604" s="118"/>
      <c r="FH604" s="118"/>
      <c r="FI604" s="118"/>
      <c r="FJ604" s="118"/>
      <c r="FK604" s="118"/>
      <c r="FL604" s="118"/>
      <c r="FM604" s="118"/>
      <c r="FN604" s="118"/>
      <c r="FO604" s="118"/>
      <c r="FP604" s="118"/>
      <c r="FQ604" s="118"/>
      <c r="FR604" s="118"/>
      <c r="FS604" s="118"/>
      <c r="FT604" s="118"/>
      <c r="FU604" s="118"/>
      <c r="FV604" s="118"/>
      <c r="FW604" s="118"/>
      <c r="FX604" s="118"/>
      <c r="FY604" s="118"/>
      <c r="FZ604" s="118"/>
      <c r="GA604" s="118"/>
      <c r="GB604" s="118"/>
      <c r="GC604" s="118"/>
      <c r="GD604" s="118"/>
      <c r="GE604" s="118"/>
      <c r="GF604" s="118"/>
      <c r="GG604" s="118"/>
      <c r="GH604" s="118"/>
      <c r="GI604" s="118"/>
      <c r="GJ604" s="118"/>
      <c r="GK604" s="252"/>
      <c r="GL604" s="103">
        <f t="shared" si="678"/>
        <v>0</v>
      </c>
      <c r="GM604" s="124"/>
      <c r="GN604" s="104"/>
      <c r="GO604" s="104"/>
      <c r="GP604" s="104"/>
      <c r="GQ604" s="104"/>
      <c r="GR604" s="104"/>
      <c r="GS604" s="104"/>
      <c r="GT604" s="104"/>
      <c r="GU604" s="104"/>
      <c r="GV604" s="104"/>
      <c r="GW604" s="104"/>
      <c r="GX604" s="104"/>
      <c r="GY604" s="104"/>
      <c r="GZ604" s="104"/>
      <c r="HA604" s="104"/>
      <c r="HB604" s="104"/>
      <c r="HC604" s="104"/>
      <c r="HD604" s="104"/>
      <c r="HE604" s="104"/>
      <c r="HF604" s="104"/>
      <c r="HG604" s="104"/>
      <c r="HH604" s="104"/>
      <c r="HI604" s="104"/>
      <c r="HJ604" s="104"/>
      <c r="HK604" s="104"/>
      <c r="HL604" s="104"/>
      <c r="HM604" s="104"/>
      <c r="HN604" s="104"/>
      <c r="HO604" s="104"/>
      <c r="HP604" s="104"/>
      <c r="HQ604" s="64"/>
      <c r="HR604" s="65"/>
      <c r="HS604" s="65"/>
      <c r="HT604" s="65"/>
      <c r="HU604" s="65"/>
      <c r="HV604" s="65"/>
      <c r="HW604" s="105"/>
      <c r="HX604" s="65"/>
      <c r="HY604" s="280">
        <f t="shared" si="694"/>
        <v>0</v>
      </c>
      <c r="HZ604" s="280">
        <f t="shared" si="695"/>
        <v>0</v>
      </c>
      <c r="IA604" s="280">
        <f t="shared" si="696"/>
        <v>0</v>
      </c>
      <c r="IB604" s="65"/>
      <c r="IC604" s="65"/>
    </row>
    <row r="605" spans="1:237" s="106" customFormat="1" ht="22.5" customHeight="1" thickBot="1" x14ac:dyDescent="0.3">
      <c r="A605" s="377" t="s">
        <v>3735</v>
      </c>
      <c r="B605" s="378" t="s">
        <v>3736</v>
      </c>
      <c r="C605" s="379" t="s">
        <v>3233</v>
      </c>
      <c r="D605" s="380" t="s">
        <v>3737</v>
      </c>
      <c r="E605" s="380" t="s">
        <v>3738</v>
      </c>
      <c r="F605" s="381" t="s">
        <v>3224</v>
      </c>
      <c r="G605" s="381" t="s">
        <v>3225</v>
      </c>
      <c r="H605" s="382" t="s">
        <v>1835</v>
      </c>
      <c r="I605" s="383" t="s">
        <v>3739</v>
      </c>
      <c r="J605" s="421" t="s">
        <v>3231</v>
      </c>
      <c r="K605" s="424" t="s">
        <v>60</v>
      </c>
      <c r="L605" s="329">
        <f>CONTINUA!BV605</f>
        <v>0</v>
      </c>
      <c r="M605" s="329">
        <f>CONTINUA!BW605</f>
        <v>0</v>
      </c>
      <c r="N605" s="895"/>
      <c r="O605" s="896" t="s">
        <v>4053</v>
      </c>
      <c r="P605" s="897" t="s">
        <v>206</v>
      </c>
      <c r="Q605" s="400"/>
      <c r="R605" s="401"/>
      <c r="S605" s="400"/>
      <c r="T605" s="401"/>
      <c r="U605" s="400"/>
      <c r="V605" s="401"/>
      <c r="W605" s="400"/>
      <c r="X605" s="401"/>
      <c r="Y605" s="400"/>
      <c r="Z605" s="401"/>
      <c r="AA605" s="400"/>
      <c r="AB605" s="401"/>
      <c r="AC605" s="400"/>
      <c r="AD605" s="401"/>
      <c r="AE605" s="400"/>
      <c r="AF605" s="401"/>
      <c r="AG605" s="400"/>
      <c r="AH605" s="401"/>
      <c r="AI605" s="400"/>
      <c r="AJ605" s="401"/>
      <c r="AK605" s="400"/>
      <c r="AL605" s="401"/>
      <c r="AM605" s="400"/>
      <c r="AN605" s="401"/>
      <c r="AO605" s="400"/>
      <c r="AP605" s="401"/>
      <c r="AQ605" s="400"/>
      <c r="AR605" s="401"/>
      <c r="AS605" s="400"/>
      <c r="AT605" s="401"/>
      <c r="AU605" s="400"/>
      <c r="AV605" s="401"/>
      <c r="AW605" s="400"/>
      <c r="AX605" s="401"/>
      <c r="AY605" s="400"/>
      <c r="AZ605" s="401"/>
      <c r="BA605" s="400"/>
      <c r="BB605" s="401"/>
      <c r="BC605" s="400"/>
      <c r="BD605" s="401"/>
      <c r="BE605" s="400"/>
      <c r="BF605" s="401"/>
      <c r="BG605" s="400"/>
      <c r="BH605" s="401"/>
      <c r="BI605" s="400"/>
      <c r="BJ605" s="401"/>
      <c r="BK605" s="400"/>
      <c r="BL605" s="401"/>
      <c r="BM605" s="400"/>
      <c r="BN605" s="401"/>
      <c r="BO605" s="400"/>
      <c r="BP605" s="401"/>
      <c r="BQ605" s="400"/>
      <c r="BR605" s="401"/>
      <c r="BS605" s="400"/>
      <c r="BT605" s="401"/>
      <c r="BU605" s="400"/>
      <c r="BV605" s="401"/>
      <c r="BW605" s="400"/>
      <c r="BX605" s="401"/>
      <c r="BY605" s="400"/>
      <c r="BZ605" s="401"/>
      <c r="CA605" s="400"/>
      <c r="CB605" s="401"/>
      <c r="CC605" s="400"/>
      <c r="CD605" s="401"/>
      <c r="CE605" s="400"/>
      <c r="CF605" s="401"/>
      <c r="CG605" s="400"/>
      <c r="CH605" s="401"/>
      <c r="CI605" s="400"/>
      <c r="CJ605" s="401"/>
      <c r="CK605" s="400"/>
      <c r="CL605" s="401"/>
      <c r="CM605" s="400"/>
      <c r="CN605" s="401"/>
      <c r="CO605" s="400"/>
      <c r="CP605" s="401"/>
      <c r="CQ605" s="400"/>
      <c r="CR605" s="401"/>
      <c r="CS605" s="400"/>
      <c r="CT605" s="401"/>
      <c r="CU605" s="400"/>
      <c r="CV605" s="401"/>
      <c r="CW605" s="400"/>
      <c r="CX605" s="401"/>
      <c r="CY605" s="400"/>
      <c r="CZ605" s="401"/>
      <c r="DA605" s="400"/>
      <c r="DB605" s="401"/>
      <c r="DC605" s="400"/>
      <c r="DD605" s="401"/>
      <c r="DE605" s="400"/>
      <c r="DF605" s="401"/>
      <c r="DG605" s="400"/>
      <c r="DH605" s="401"/>
      <c r="DI605" s="400"/>
      <c r="DJ605" s="401"/>
      <c r="DK605" s="400"/>
      <c r="DL605" s="401"/>
      <c r="DM605" s="400"/>
      <c r="DN605" s="401"/>
      <c r="DO605" s="400"/>
      <c r="DP605" s="401"/>
      <c r="DQ605" s="400"/>
      <c r="DR605" s="401"/>
      <c r="DS605" s="400"/>
      <c r="DT605" s="401"/>
      <c r="DU605" s="400"/>
      <c r="DV605" s="401"/>
      <c r="DW605" s="400"/>
      <c r="DX605" s="401"/>
      <c r="DY605" s="400"/>
      <c r="DZ605" s="401"/>
      <c r="EA605" s="400"/>
      <c r="EB605" s="401"/>
      <c r="EC605" s="400"/>
      <c r="ED605" s="401"/>
      <c r="EE605" s="400"/>
      <c r="EF605" s="401"/>
      <c r="EG605" s="400"/>
      <c r="EH605" s="401"/>
      <c r="EI605" s="400"/>
      <c r="EJ605" s="447"/>
      <c r="EK605" s="512"/>
      <c r="EL605" s="515"/>
      <c r="EM605" s="450"/>
      <c r="EN605" s="348"/>
      <c r="EO605" s="348"/>
      <c r="EP605" s="179">
        <f t="shared" si="670"/>
        <v>0</v>
      </c>
      <c r="EQ605" s="179">
        <f t="shared" si="671"/>
        <v>0</v>
      </c>
      <c r="ER605" s="179">
        <f t="shared" si="672"/>
        <v>0</v>
      </c>
      <c r="ES605" s="179">
        <f t="shared" si="673"/>
        <v>0</v>
      </c>
      <c r="ET605" s="179">
        <f t="shared" si="674"/>
        <v>0</v>
      </c>
      <c r="EU605" s="179">
        <f t="shared" si="675"/>
        <v>0</v>
      </c>
      <c r="EV605" s="172">
        <f t="shared" si="676"/>
        <v>0</v>
      </c>
      <c r="EW605" s="253"/>
      <c r="EX605" s="254">
        <v>0</v>
      </c>
      <c r="EY605" s="180">
        <v>0</v>
      </c>
      <c r="EZ605" s="255">
        <v>0</v>
      </c>
      <c r="FA605" s="255">
        <v>0</v>
      </c>
      <c r="FB605" s="180">
        <f>SUM(FF605:GI605)/2</f>
        <v>0</v>
      </c>
      <c r="FC605" s="256">
        <f>N605*km*'VALORES TABELA'!$B$13</f>
        <v>0</v>
      </c>
      <c r="FD605" s="250">
        <f t="shared" si="693"/>
        <v>0</v>
      </c>
      <c r="FE605" s="257"/>
      <c r="FF605" s="181">
        <f>((Q605+S605)*Percapita)+((R605+T605)*Cadeirante)</f>
        <v>0</v>
      </c>
      <c r="FG605" s="181">
        <f>((U605+W605)*Percapita/30*FG$4)+((V605+X605)*Cadeirante/30*FG$4)</f>
        <v>0</v>
      </c>
      <c r="FH605" s="181">
        <f>((Y605+AA605)*Percapita/30*FH$4)+((Z605+AB605)*Cadeirante/30*FH$4)</f>
        <v>0</v>
      </c>
      <c r="FI605" s="181">
        <f>((AC605+AE605)*Percapita/30*FI$4)+((AD605+AF605)*Cadeirante/30*FI$4)</f>
        <v>0</v>
      </c>
      <c r="FJ605" s="181">
        <f>((AG605+AI605)*Percapita/30*FJ$4)+((AH605+AJ605)*Cadeirante/30*FJ$4)</f>
        <v>0</v>
      </c>
      <c r="FK605" s="181">
        <f>((AK605+AM605)*Percapita/30*FK$4)+((AL605+AN605)*Cadeirante/30*FK$4)</f>
        <v>0</v>
      </c>
      <c r="FL605" s="181">
        <f>((AO605+AQ605)*Percapita/30*FL$4)+((AP605+AR605)*Cadeirante/30*FL$4)</f>
        <v>0</v>
      </c>
      <c r="FM605" s="181">
        <f>((AS605+AU605)*Percapita/30*FM$4)+((AT605+AV605)*Cadeirante/30*FM$4)</f>
        <v>0</v>
      </c>
      <c r="FN605" s="181">
        <f>((AW605+AY605)*Percapita/30*FN$4)+((AX605+AZ605)*Cadeirante/30*FN$4)</f>
        <v>0</v>
      </c>
      <c r="FO605" s="181">
        <f>((BA605+BC605)*Percapita/30*FO$4)+((BB605+BD605)*Cadeirante/30*FO$4)</f>
        <v>0</v>
      </c>
      <c r="FP605" s="181">
        <f>((BE605+BG605)*Percapita/30*FP$4)+((BF605+BH605)*Cadeirante/30*FP$4)</f>
        <v>0</v>
      </c>
      <c r="FQ605" s="181">
        <f>((BI605+BK605)*Percapita/30*FQ$4)+((BJ605+BL605)*Cadeirante/30*FQ$4)</f>
        <v>0</v>
      </c>
      <c r="FR605" s="181">
        <f>((BM605+BO605)*Percapita/30*FR$4)+((BN605+BP605)*Cadeirante/30*FR$4)</f>
        <v>0</v>
      </c>
      <c r="FS605" s="181">
        <f>((BQ605+BS605)*Percapita/30*FS$4)+((BR605+BT605)*Cadeirante/30*FS$4)</f>
        <v>0</v>
      </c>
      <c r="FT605" s="181">
        <f>((BU605+BW605)*Percapita/30*FT$4)+((BV605+BX605)*Cadeirante/30*FT$4)</f>
        <v>0</v>
      </c>
      <c r="FU605" s="181">
        <f>((BY605+CA605)*Percapita/30*FU$4)+((BZ605+CB605)*Cadeirante/30*FU$4)</f>
        <v>0</v>
      </c>
      <c r="FV605" s="181">
        <f>((CC605+CE605)*Percapita/30*FV$4)+((CD605+CF605)*Cadeirante/30*FV$4)</f>
        <v>0</v>
      </c>
      <c r="FW605" s="181">
        <f>((CG605+CI605)*Percapita/30*FW$4)+((CI605+CK605)*Cadeirante/30*FW$4)</f>
        <v>0</v>
      </c>
      <c r="FX605" s="181">
        <f>((CK605+CM605)*Percapita/30*FX$4)+((CL605+CN605)*Cadeirante/30*FX$4)</f>
        <v>0</v>
      </c>
      <c r="FY605" s="181">
        <f>((CO605+CQ605)*Percapita/30*FY$4)+((CP605+CR605)*Cadeirante/30*FY$4)</f>
        <v>0</v>
      </c>
      <c r="FZ605" s="181">
        <f>((CS605+CU605)*Percapita/30*FZ$4)+((CT605+CV605)*Cadeirante/30*FZ$4)</f>
        <v>0</v>
      </c>
      <c r="GA605" s="181">
        <f>((CW605+CY605)*Percapita/30*GA$4)+((CX605+CZ605)*Cadeirante/30*GA$4)</f>
        <v>0</v>
      </c>
      <c r="GB605" s="181">
        <f>((DA605+DC605)*Percapita/30*GB$4)+((DB605+DD605)*Cadeirante/30*GB$4)</f>
        <v>0</v>
      </c>
      <c r="GC605" s="181">
        <f>((DE605+DG605)*Percapita/30*GC$4)+((DF605+DH605)*Cadeirante/30*GC$4)</f>
        <v>0</v>
      </c>
      <c r="GD605" s="181">
        <f>((DI605+DK605)*Percapita/30*GD$4)+((DJ605+DL605)*Cadeirante/30*GD$4)</f>
        <v>0</v>
      </c>
      <c r="GE605" s="181">
        <f>((DM605+DO605)*Percapita/30*GE$4)+((DN605+DP605)*Cadeirante/30*GE$4)</f>
        <v>0</v>
      </c>
      <c r="GF605" s="181">
        <f>((DQ605+DS605)*Percapita/30*GF$4)+((DR605+DT605)*Cadeirante/30*GF$4)</f>
        <v>0</v>
      </c>
      <c r="GG605" s="181">
        <f>((DU605+DW605)*Percapita/30*GG$4)+((DV605+DX605)*Cadeirante/30*GG$4)</f>
        <v>0</v>
      </c>
      <c r="GH605" s="181">
        <f>((DY605+EA605)*Percapita/30*GH$4)+((DZ605+EB605)*Cadeirante/30*GH$4)</f>
        <v>0</v>
      </c>
      <c r="GI605" s="181">
        <f>((EC605+EE605)*Percapita/30*GI$4)+((ED605+EF605)*Cadeirante/30*GI$4)</f>
        <v>0</v>
      </c>
      <c r="GJ605" s="181">
        <f>((EG605+EI605)*Percapita)+((EH605+EJ605)*Cadeirante)</f>
        <v>0</v>
      </c>
      <c r="GK605" s="258"/>
      <c r="GL605" s="103">
        <f t="shared" si="678"/>
        <v>0</v>
      </c>
      <c r="GM605" s="124"/>
      <c r="GN605" s="182"/>
      <c r="GO605" s="182"/>
      <c r="GP605" s="182"/>
      <c r="GQ605" s="182"/>
      <c r="GR605" s="182"/>
      <c r="GS605" s="182"/>
      <c r="GT605" s="182"/>
      <c r="GU605" s="182"/>
      <c r="GV605" s="182"/>
      <c r="GW605" s="182"/>
      <c r="GX605" s="182"/>
      <c r="GY605" s="182"/>
      <c r="GZ605" s="182"/>
      <c r="HA605" s="182"/>
      <c r="HB605" s="182"/>
      <c r="HC605" s="182"/>
      <c r="HD605" s="182"/>
      <c r="HE605" s="182"/>
      <c r="HF605" s="182"/>
      <c r="HG605" s="182"/>
      <c r="HH605" s="182"/>
      <c r="HI605" s="182"/>
      <c r="HJ605" s="182"/>
      <c r="HK605" s="182"/>
      <c r="HL605" s="182"/>
      <c r="HM605" s="182"/>
      <c r="HN605" s="182"/>
      <c r="HO605" s="182"/>
      <c r="HP605" s="259"/>
      <c r="HQ605" s="64"/>
      <c r="HW605" s="257"/>
      <c r="HY605" s="280">
        <f t="shared" si="694"/>
        <v>0</v>
      </c>
      <c r="HZ605" s="280">
        <f t="shared" si="695"/>
        <v>0</v>
      </c>
      <c r="IA605" s="280">
        <f t="shared" si="696"/>
        <v>0</v>
      </c>
    </row>
    <row r="606" spans="1:237" s="106" customFormat="1" ht="22.5" customHeight="1" x14ac:dyDescent="0.25">
      <c r="A606" t="s">
        <v>3740</v>
      </c>
      <c r="B606" s="522" t="s">
        <v>3741</v>
      </c>
      <c r="C606" s="523">
        <v>4</v>
      </c>
      <c r="D606" s="524" t="s">
        <v>3737</v>
      </c>
      <c r="E606" s="524" t="s">
        <v>3742</v>
      </c>
      <c r="F606" s="525" t="s">
        <v>3224</v>
      </c>
      <c r="G606" s="525" t="s">
        <v>3225</v>
      </c>
      <c r="H606" s="350" t="s">
        <v>1835</v>
      </c>
      <c r="I606" s="351" t="s">
        <v>3743</v>
      </c>
      <c r="J606" s="409" t="s">
        <v>3231</v>
      </c>
      <c r="K606" s="410" t="s">
        <v>3232</v>
      </c>
      <c r="L606" s="329">
        <f>CONTINUA!BV606</f>
        <v>0</v>
      </c>
      <c r="M606" s="329">
        <f>CONTINUA!BW606</f>
        <v>0</v>
      </c>
      <c r="N606" s="895"/>
      <c r="O606" s="896" t="s">
        <v>4053</v>
      </c>
      <c r="P606" s="897" t="s">
        <v>206</v>
      </c>
      <c r="Q606" s="400"/>
      <c r="R606" s="401"/>
      <c r="S606" s="400"/>
      <c r="T606" s="401"/>
      <c r="U606" s="400"/>
      <c r="V606" s="401"/>
      <c r="W606" s="400"/>
      <c r="X606" s="401"/>
      <c r="Y606" s="400"/>
      <c r="Z606" s="401"/>
      <c r="AA606" s="400"/>
      <c r="AB606" s="401"/>
      <c r="AC606" s="400"/>
      <c r="AD606" s="401"/>
      <c r="AE606" s="400"/>
      <c r="AF606" s="401"/>
      <c r="AG606" s="400"/>
      <c r="AH606" s="401"/>
      <c r="AI606" s="400"/>
      <c r="AJ606" s="401"/>
      <c r="AK606" s="400"/>
      <c r="AL606" s="401"/>
      <c r="AM606" s="400"/>
      <c r="AN606" s="401"/>
      <c r="AO606" s="400"/>
      <c r="AP606" s="401"/>
      <c r="AQ606" s="400"/>
      <c r="AR606" s="401"/>
      <c r="AS606" s="400"/>
      <c r="AT606" s="401"/>
      <c r="AU606" s="400"/>
      <c r="AV606" s="401"/>
      <c r="AW606" s="400"/>
      <c r="AX606" s="401"/>
      <c r="AY606" s="400"/>
      <c r="AZ606" s="401"/>
      <c r="BA606" s="400"/>
      <c r="BB606" s="401"/>
      <c r="BC606" s="400"/>
      <c r="BD606" s="401"/>
      <c r="BE606" s="400"/>
      <c r="BF606" s="401"/>
      <c r="BG606" s="400"/>
      <c r="BH606" s="401"/>
      <c r="BI606" s="400"/>
      <c r="BJ606" s="401"/>
      <c r="BK606" s="400"/>
      <c r="BL606" s="401"/>
      <c r="BM606" s="400"/>
      <c r="BN606" s="401"/>
      <c r="BO606" s="400"/>
      <c r="BP606" s="401"/>
      <c r="BQ606" s="400"/>
      <c r="BR606" s="401"/>
      <c r="BS606" s="400"/>
      <c r="BT606" s="401"/>
      <c r="BU606" s="400"/>
      <c r="BV606" s="401"/>
      <c r="BW606" s="400"/>
      <c r="BX606" s="401"/>
      <c r="BY606" s="400"/>
      <c r="BZ606" s="401"/>
      <c r="CA606" s="400"/>
      <c r="CB606" s="401"/>
      <c r="CC606" s="400"/>
      <c r="CD606" s="401"/>
      <c r="CE606" s="400"/>
      <c r="CF606" s="401"/>
      <c r="CG606" s="400"/>
      <c r="CH606" s="401"/>
      <c r="CI606" s="400"/>
      <c r="CJ606" s="401"/>
      <c r="CK606" s="400"/>
      <c r="CL606" s="401"/>
      <c r="CM606" s="400"/>
      <c r="CN606" s="401"/>
      <c r="CO606" s="400"/>
      <c r="CP606" s="401"/>
      <c r="CQ606" s="400"/>
      <c r="CR606" s="401"/>
      <c r="CS606" s="400"/>
      <c r="CT606" s="401"/>
      <c r="CU606" s="400"/>
      <c r="CV606" s="401"/>
      <c r="CW606" s="400"/>
      <c r="CX606" s="401"/>
      <c r="CY606" s="400"/>
      <c r="CZ606" s="401"/>
      <c r="DA606" s="400"/>
      <c r="DB606" s="401"/>
      <c r="DC606" s="400"/>
      <c r="DD606" s="401"/>
      <c r="DE606" s="400"/>
      <c r="DF606" s="401"/>
      <c r="DG606" s="400"/>
      <c r="DH606" s="401"/>
      <c r="DI606" s="400"/>
      <c r="DJ606" s="401"/>
      <c r="DK606" s="400"/>
      <c r="DL606" s="401"/>
      <c r="DM606" s="400"/>
      <c r="DN606" s="401"/>
      <c r="DO606" s="400"/>
      <c r="DP606" s="401"/>
      <c r="DQ606" s="400"/>
      <c r="DR606" s="401"/>
      <c r="DS606" s="400"/>
      <c r="DT606" s="401"/>
      <c r="DU606" s="400"/>
      <c r="DV606" s="401"/>
      <c r="DW606" s="400"/>
      <c r="DX606" s="401"/>
      <c r="DY606" s="400"/>
      <c r="DZ606" s="401"/>
      <c r="EA606" s="400"/>
      <c r="EB606" s="401"/>
      <c r="EC606" s="400"/>
      <c r="ED606" s="401"/>
      <c r="EE606" s="400"/>
      <c r="EF606" s="401"/>
      <c r="EG606" s="400"/>
      <c r="EH606" s="401"/>
      <c r="EI606" s="400"/>
      <c r="EJ606" s="447"/>
      <c r="EK606" s="510"/>
      <c r="EL606" s="513"/>
      <c r="EM606" s="520"/>
      <c r="EN606" s="520"/>
      <c r="EO606" s="520"/>
      <c r="EP606" s="171">
        <f t="shared" si="670"/>
        <v>0</v>
      </c>
      <c r="EQ606" s="171">
        <f t="shared" si="671"/>
        <v>0</v>
      </c>
      <c r="ER606" s="171">
        <f t="shared" si="672"/>
        <v>0</v>
      </c>
      <c r="ES606" s="171">
        <f t="shared" si="673"/>
        <v>0</v>
      </c>
      <c r="ET606" s="171">
        <f t="shared" si="674"/>
        <v>0</v>
      </c>
      <c r="EU606" s="171">
        <f t="shared" si="675"/>
        <v>0</v>
      </c>
      <c r="EV606" s="172">
        <f t="shared" si="676"/>
        <v>0</v>
      </c>
      <c r="EW606" s="367">
        <f>IF(C606=4,IF(MAX(Q606:EJ608)&gt;0,(Especiall/30*(IF(($G606-$F606)=($G$5-$F$5),30,IF(DAY($G606)=31,($G606-$F606),($G606-$F606)+1)))),0),0)</f>
        <v>11465.63</v>
      </c>
      <c r="EX606" s="248">
        <f t="shared" ref="EX606:EX609" si="697">FF606</f>
        <v>1540.92</v>
      </c>
      <c r="EY606" s="174">
        <f>(L606*regular)+(M606*Cadeirantee)</f>
        <v>0</v>
      </c>
      <c r="EZ606" s="249">
        <f>SUMIF(FG606:GJ606,"&gt;0")</f>
        <v>0</v>
      </c>
      <c r="FA606" s="249">
        <f>SUMIF(FG606:GJ606,"&lt;0")+SUMIF(GN606:HP606,"&lt;0")</f>
        <v>0</v>
      </c>
      <c r="FB606" s="174">
        <v>0</v>
      </c>
      <c r="FC606" s="175">
        <f>N606*km*'VALORES TABELA'!$B$13</f>
        <v>0</v>
      </c>
      <c r="FD606" s="250">
        <f>GL606</f>
        <v>0</v>
      </c>
      <c r="FE606" s="176">
        <f>(EW606+EW607+EW608+EW609+EX606+EX607+EX608+EX609+EY606+EY607+EY608+EY609+EY610+EZ606+EZ607+EZ608+EZ609+FA606+FA607+FA608+FA609+FC606+FC607+FC608+FC609+HY606-HZ606-IA606+FD606+FD607+FD608+FD609+FB610)</f>
        <v>13006.55</v>
      </c>
      <c r="FF606" s="177">
        <f>IF(C606=4,SUM(Q606+Q607+Q608+S606+S607+S608)*Percapita/30*FF$4+(R606+R607+R608+T606+T607+T608)*Cadeirante/30*FF$4,IF(C606=3,IF(Q609+S609=10,Fixo/30*FF$4+(Q606+Q607+Q608+S606+S607+S608)*Percapita/30*FF$4+(R609+T609)*Cadeirante/30*FF$4,IF(Q609+S609&lt;=9,(Q609+S609)*Crechee/30*FF$4)+(R609+T609)*Cadeirante/30*FF$4+(Q606+Q607+Q608+S606+S607+S608)*Percapita/30*FF$4)+IF(Q609+S609&gt;=11,Fixo/30*FF$4+(Q609+S609-10)*Crechee/30*FF$4,0),IF(C606=2,IF(R606+R607+R608+R609+T606+T607+T608+T609=1,Cadeirante/30*FF$4,IF(R606+R607+R608+R609+T606+T607+T608+T609=2,Fixo/30*FF$4,IF(R606+R607+R608+R609+T606+T607+T608+T609&gt;2,Fixo/30*FF$4+(R606+R607+R608+R609+T606+T607+T608+T609-2)*Cadeirante/30*FF$4)))+(Q606+Q607+Q608+S606+S607+S608)*Percapita/30*FF$4+(Q609+S609)*Crechee/30*FF$4,IF(C606=1,IF(Q606+Q607+Q608+R606+R607+R608+S606+S607+S608+T606+T607+T608&lt;=15,(Q606+Q607+Q608+S606+S607+S608)*Percapita/30*FF$4,IF(Q606+Q607+Q608+R606+R607+R608+S606+S607+S608+T606+T607+T608&gt;=16,Fixo/30*FF$4+(Q606+Q607+Q608+R606+R607+R608+S606+S607+S608+T606+T607-16)*Percapita/30*FF$4))))))</f>
        <v>1540.92</v>
      </c>
      <c r="FG606" s="177">
        <f>IF(C606=4,SUM(U606+U607+U608+W606+W607+W608)*Percapita/30*FG$4+(V606+V607+V608+X606+X607+X608)*Cadeirante/30*FG$4,IF(C606=3,IF(U609+W609=10,Fixo/30*FG$4+(U606+U607+U608+W606+W607+W608)*Percapita/30*FG$4+(V609+X609)*Cadeirante/30*FG$4,IF(U609+W609&lt;=9,(U609+W609)*Crechee/30*FG$4)+(V609+X609)*Cadeirante/30*FG$4+(U606+U607+U608+W606+W607+W608)*Percapita/30*FG$4)+IF(U609+W609&gt;=11,Fixo/30*FG$4+(U609+W609-10)*Crechee/30*FG$4,0),IF(C606=2,IF(V606+V607+V608+V609+X606+X607+X608+X609=1,Cadeirante/30*FG$4,IF(V606+V607+V608+V609+X606+X607+X608+X609=2,Fixo/30*FG$4,IF(V606+V607+V608+V609+X606+X607+X608+X609&gt;2,Fixo/30*FG$4+(V606+V607+V608+V609+X606+X607+X608+X609-2)*Cadeirante/30*FG$4)))+(U606+U607+U608+W606+W607+W608)*Percapita/30*FG$4+(U609+W609)*Crechee/30*FG$4,IF(C606=1,IF(U606+U607+U608+V606+V607+V608+W606+W607+W608+X606+X607+X608&lt;=15,(U606+U607+U608+W606+W607+W608)*Percapita/30*FG$4,IF(U606+U607+U608+V606+V607+V608+W606+W607+W608+X606+X607+X608&gt;=16,Fixo/30*FG$4+(U606+U607+U608+V606+V607+V608+W606+W607+W608+X606+X607-16)*Percapita/30*FG$4))))))</f>
        <v>0</v>
      </c>
      <c r="FH606" s="177">
        <f>IF(C606=4,SUM(Y606+Y607+Y608+AA606+AA607+AA608)*Percapita/30*FH$4+(Z606+Z607+Z608+AB606+AB607+AB608)*Cadeirante/30*FH$4,IF(C606=3,IF(Y609+AA609=10,Fixo/30*FH$4+(Y606+Y607+Y608+AA606+AA607+AA608)*Percapita/30*FH$4+(Z609+AB609)*Cadeirante/30*FH$4,IF(Y609+AA609&lt;=9,(Y609+AA609)*Crechee/30*FH$4)+(Z609+AB609)*Cadeirante/30*FH$4+(Y606+Y607+Y608+AA606+AA607+AA608)*Percapita/30*FH$4)+IF(Y609+AA609&gt;=11,Fixo/30*FH$4+(Y609+AA609-10)*Crechee/30*FH$4,0),IF(C606=2,IF(Z606+Z607+Z608+Z609+AB606+AB607+AB608+AB609=1,Cadeirante/30*FH$4,IF(Z606+Z607+Z608+Z609+AB606+AB607+AB608+AB609=2,Fixo/30*FH$4,IF(Z606+Z607+Z608+Z609+AB606+AB607+AB608+AB609&gt;2,Fixo/30*FH$4+(Z606+Z607+Z608+Z609+AB606+AB607+AB608+AB609-2)*Cadeirante/30*FH$4)))+(Y606+Y607+Y608+AA606+AA607+AA608)*Percapita/30*FH$4+(Y609+AA609)*Crechee/30*FH$4,IF(C606=1,IF(Y606+Y607+Y608+Z606+Z607+Z608+AA606+AA607+AA608+AB606+AB607+AB608&lt;=15,(Y606+Y607+Y608+AA606+AA607+AA608)*Percapita/30*FH$4,IF(Y606+Y607+Y608+Z606+Z607+Z608+AA606+AA607+AA608+AB606+AB607+AB608&gt;=16,Fixo/30*FH$4+(Y606+Y607+Y608+Z606+Z607+Z608+AA606+AA607+AA608+AB606+AB607-16)*Percapita/30*FH$4))))))</f>
        <v>0</v>
      </c>
      <c r="FI606" s="177">
        <f>IF(C606=4,SUM(AC606+AC607+AC608+AE606+AE607+AE608)*Percapita/30*FI$4+(AD606+AD607+AD608+AF606+AF607+AF608)*Cadeirante/30*FI$4,IF(C606=3,IF(AC609+AE609=10,Fixo/30*FI$4+(AC606+AC607+AC608+AE606+AE607+AE608)*Percapita/30*FI$4+(AD609+AF609)*Cadeirante/30*FI$4,IF(AC609+AE609&lt;=9,(AC609+AE609)*Crechee/30*FI$4)+(AD609+AF609)*Cadeirante/30*FI$4+(AC606+AC607+AC608+AE606+AE607+AE608)*Percapita/30*FI$4)+IF(AC609+AE609&gt;=11,Fixo/30*FI$4+(AC609+AE609-10)*Crechee/30*FI$4,0),IF(C606=2,IF(AD606+AD607+AD608+AD609+AF606+AF607+AF608+AF609=1,Cadeirante/30*FI$4,IF(AD606+AD607+AD608+AD609+AF606+AF607+AF608+AF609=2,Fixo/30*FI$4,IF(AD606+AD607+AD608+AD609+AF606+AF607+AF608+AF609&gt;2,Fixo/30*FI$4+(AD606+AD607+AD608+AD609+AF606+AF607+AF608+AF609-2)*Cadeirante/30*FI$4)))+(AC606+AC607+AC608+AE606+AE607+AE608)*Percapita/30*FI$4+(AC609+AE609)*Crechee/30*FI$4,IF(C606=1,IF(AC606+AC607+AC608+AD606+AD607+AD608+AE606+AE607+AE608+AF606+AF607+AF608&lt;=15,(AC606+AC607+AC608+AE606+AE607+AE608)*Percapita/30*FI$4,IF(AC606+AC607+AC608+AD606+AD607+AD608+AE606+AE607+AE608+AF606+AF607+AF608&gt;=16,Fixo/30*FI$4+(AC606+AC607+AC608+AD606+AD607+AD608+AE606+AE607+AE608+AF606+AF607-16)*Percapita/30*FI$4))))))</f>
        <v>0</v>
      </c>
      <c r="FJ606" s="177">
        <f>IF(C606=4,SUM(AG606+AG607+AG608+AI606+AI607+AI608)*Percapita/30*FJ$4+(AH606+AH607+AH608+AJ606+AJ607+AJ608)*Cadeirante/30*FJ$4,IF(C606=3,IF(AG609+AI609=10,Fixo/30*FJ$4+(AG606+AG607+AG608+AI606+AI607+AI608)*Percapita/30*FJ$4+(AH609+AJ609)*Cadeirante/30*FJ$4,IF(AG609+AI609&lt;=9,(AG609+AI609)*Crechee/30*FJ$4)+(AH609+AJ609)*Cadeirante/30*FJ$4+(AG606+AG607+AG608+AI606+AI607+AI608)*Percapita/30*FJ$4)+IF(AG609+AI609&gt;=11,Fixo/30*FJ$4+(AG609+AI609-10)*Crechee/30*FJ$4,0),IF(C606=2,IF(AH606+AH607+AH608+AH609+AJ606+AJ607+AJ608+AJ609=1,Cadeirante/30*FJ$4,IF(AH606+AH607+AH608+AH609+AJ606+AJ607+AJ608+AJ609=2,Fixo/30*FJ$4,IF(AH606+AH607+AH608+AH609+AJ606+AJ607+AJ608+AJ609&gt;2,Fixo/30*FJ$4+(AH606+AH607+AH608+AH609+AJ606+AJ607+AJ608+AJ609-2)*Cadeirante/30*FJ$4)))+(AG606+AG607+AG608+AI606+AI607+AI608)*Percapita/30*FJ$4+(AG609+AI609)*Crechee/30*FJ$4,IF(C606=1,IF(AG606+AG607+AG608+AH606+AH607+AH608+AI606+AI607+AI608+AJ606+AJ607+AJ608&lt;=15,(AG606+AG607+AG608+AI606+AI607+AI608)*Percapita/30*FJ$4,IF(AG606+AG607+AG608+AH606+AH607+AH608+AI606+AI607+AI608+AJ606+AJ607+AJ608&gt;=16,Fixo/30*FJ$4+(AG606+AG607+AG608+AH606+AH607+AH608+AI606+AI607+AI608+AJ606+AJ607-16)*Percapita/30*FJ$4))))))</f>
        <v>0</v>
      </c>
      <c r="FK606" s="177">
        <f>IF(C606=4,SUM(AK606+AK607+AK608+AM606+AM607+AM608)*Percapita/30*FK$4+(AL606+AL607+AL608+AN606+AN607+AN608)*Cadeirante/30*FK$4,IF(C606=3,IF(AK609+AM609=10,Fixo/30*FK$4+(AK606+AK607+AK608+AM606+AM607+AM608)*Percapita/30*FK$4+(AL609+AN609)*Cadeirante/30*FK$4,IF(AK609+AM609&lt;=9,(AK609+AM609)*Crechee/30*FK$4)+(AL609+AN609)*Cadeirante/30*FK$4+(AK606+AK607+AK608+AM606+AM607+AM608)*Percapita/30*FK$4)+IF(AK609+AM609&gt;=11,Fixo/30*FK$4+(AK609+AM609-10)*Crechee/30*FK$4,0),IF(C606=2,IF(AL606+AL607+AL608+AL609+AN606+AN607+AN608+AN609=1,Cadeirante/30*FK$4,IF(AL606+AL607+AL608+AL609+AN606+AN607+AN608+AN609=2,Fixo/30*FK$4,IF(AL606+AL607+AL608+AL609+AN606+AN607+AN608+AN609&gt;2,Fixo/30*FK$4+(AL606+AL607+AL608+AL609+AN606+AN607+AN608+AN609-2)*Cadeirante/30*FK$4)))+(AK606+AK607+AK608+AM606+AM607+AM608)*Percapita/30*FK$4+(AK609+AM609)*Crechee/30*FK$4,IF(C606=1,IF(AK606+AK607+AK608+AL606+AL607+AL608+AM606+AM607+AM608+AN606+AN607+AN608&lt;=15,(AK606+AK607+AK608+AM606+AM607+AM608)*Percapita/30*FK$4,IF(AK606+AK607+AK608+AL606+AL607+AL608+AM606+AM607+AM608+AN606+AN607+AN608&gt;=16,Fixo/30*FK$4+(AK606+AK607+AK608+AL606+AL607+AL608+AM606+AM607+AM608+AN606+AN607-16)*Percapita/30*FK$4))))))</f>
        <v>0</v>
      </c>
      <c r="FL606" s="177">
        <f>IF(C606=4,SUM(AO606+AO607+AO608+AQ606+AQ607+AQ608)*Percapita/30*FL$4+(AP606+AP607+AP608+AR606+AR607+AR608)*Cadeirante/30*FL$4,IF(C606=3,IF(AO609+AQ609=10,Fixo/30*FL$4+(AO606+AO607+AO608+AQ606+AQ607+AQ608)*Percapita/30*FL$4+(AP609+AR609)*Cadeirante/30*FL$4,IF(AO609+AQ609&lt;=9,(AO609+AQ609)*Crechee/30*FL$4)+(AP609+AR609)*Cadeirante/30*FL$4+(AO606+AO607+AO608+AQ606+AQ607+AQ608)*Percapita/30*FL$4)+IF(AO609+AQ609&gt;=11,Fixo/30*FL$4+(AO609+AQ609-10)*Crechee/30*FL$4,0),IF(C606=2,IF(AP606+AP607+AP608+AP609+AR606+AR607+AR608+AR609=1,Cadeirante/30*FL$4,IF(AP606+AP607+AP608+AP609+AR606+AR607+AR608+AR609=2,Fixo/30*FL$4,IF(AP606+AP607+AP608+AP609+AR606+AR607+AR608+AR609&gt;2,Fixo/30*FL$4+(AP606+AP607+AP608+AP609+AR606+AR607+AR608+AR609-2)*Cadeirante/30*FL$4)))+(AO606+AO607+AO608+AQ606+AQ607+AQ608)*Percapita/30*FL$4+(AO609+AQ609)*Crechee/30*FL$4,IF(C606=1,IF(AO606+AO607+AO608+AP606+AP607+AP608+AQ606+AQ607+AQ608+AR606+AR607+AR608&lt;=15,(AO606+AO607+AO608+AQ606+AQ607+AQ608)*Percapita/30*FL$4,IF(AO606+AO607+AO608+AP606+AP607+AP608+AQ606+AQ607+AQ608+AR606+AR607+AR608&gt;=16,Fixo/30*FL$4+(AO606+AO607+AO608+AP606+AP607+AP608+AQ606+AQ607+AQ608+AR606+AR607-16)*Percapita/30*FL$4))))))</f>
        <v>0</v>
      </c>
      <c r="FM606" s="177">
        <f>IF(C606=4,SUM(AS606+AS607+AS608+AU606+AU607+AU608)*Percapita/30*FM$4+(AT606+AT607+AT608+AV606+AV607+AV608)*Cadeirante/30*FM$4,IF(C606=3,IF(AS609+AU609=10,Fixo/30*FM$4+(AS606+AS607+AS608+AU606+AU607+AU608)*Percapita/30*FM$4+(AT609+AV609)*Cadeirante/30*FM$4,IF(AS609+AU609&lt;=9,(AS609+AU609)*Crechee/30*FM$4)+(AT609+AV609)*Cadeirante/30*FM$4+(AS606+AS607+AS608+AU606+AU607+AU608)*Percapita/30*FM$4)+IF(AS609+AU609&gt;=11,Fixo/30*FM$4+(AS609+AU609-10)*Crechee/30*FM$4,0),IF(C606=2,IF(AT606+AT607+AT608+AT609+AV606+AV607+AV608+AV609=1,Cadeirante/30*FM$4,IF(AT606+AT607+AT608+AT609+AV606+AV607+AV608+AV609=2,Fixo/30*FM$4,IF(AT606+AT607+AT608+AT609+AV606+AV607+AV608+AV609&gt;2,Fixo/30*FM$4+(AT606+AT607+AT608+AT609+AV606+AV607+AV608+AV609-2)*Cadeirante/30*FM$4)))+(AS606+AS607+AS608+AU606+AU607+AU608)*Percapita/30*FM$4+(AS609+AU609)*Crechee/30*FM$4,IF(C606=1,IF(AS606+AS607+AS608+AT606+AT607+AT608+AU606+AU607+AU608+AV606+AV607+AV608&lt;=15,(AS606+AS607+AS608+AU606+AU607+AU608)*Percapita/30*FM$4,IF(AS606+AS607+AS608+AT606+AT607+AT608+AU606+AU607+AU608+AV606+AV607+AV608&gt;=16,Fixo/30*FM$4+(AS606+AS607+AS608+AT606+AT607+AT608+AU606+AU607+AU608+AV606+AV607-16)*Percapita/30*FM$4))))))</f>
        <v>0</v>
      </c>
      <c r="FN606" s="177">
        <f>IF(C606=4,SUM(AW606+AW607+AW608+AY606+AY607+AY608)*Percapita/30*FN$4+(AX606+AX607+AX608+AZ606+AZ607+AZ608)*Cadeirante/30*FN$4,IF(C606=3,IF(AW609+AY609=10,Fixo/30*FN$4+(AW606+AW607+AW608+AY606+AY607+AY608)*Percapita/30*FN$4+(AX609+AZ609)*Cadeirante/30*FN$4,IF(AW609+AY609&lt;=9,(AW609+AY609)*Crechee/30*FN$4)+(AX609+AZ609)*Cadeirante/30*FN$4+(AW606+AW607+AW608+AY606+AY607+AY608)*Percapita/30*FN$4)+IF(AW609+AY609&gt;=11,Fixo/30*FN$4+(AW609+AY609-10)*Crechee/30*FN$4,0),IF(C606=2,IF(AX606+AX607+AX608+AX609+AZ606+AZ607+AZ608+AZ609=1,Cadeirante/30*FN$4,IF(AX606+AX607+AX608+AX609+AZ606+AZ607+AZ608+AZ609=2,Fixo/30*FN$4,IF(AX606+AX607+AX608+AX609+AZ606+AZ607+AZ608+AZ609&gt;2,Fixo/30*FN$4+(AX606+AX607+AX608+AX609+AZ606+AZ607+AZ608+AZ609-2)*Cadeirante/30*FN$4)))+(AW606+AW607+AW608+AY606+AY607+AY608)*Percapita/30*FN$4+(AW609+AY609)*Crechee/30*FN$4,IF(C606=1,IF(AW606+AW607+AW608+AX606+AX607+AX608+AY606+AY607+AY608+AZ606+AZ607+AZ608&lt;=15,(AW606+AW607+AW608+AY606+AY607+AY608)*Percapita/30*FN$4,IF(AW606+AW607+AW608+AX606+AX607+AX608+AY606+AY607+AY608+AZ606+AZ607+AZ608&gt;=16,Fixo/30*FN$4+(AW606+AW607+AW608+AX606+AX607+AX608+AY606+AY607+AY608+AZ606+AZ607-16)*Percapita/30*FN$4))))))</f>
        <v>0</v>
      </c>
      <c r="FO606" s="177">
        <f>IF(C606=4,SUM(BA606+BA607+BA608+BC606+BC607+BC608)*Percapita/30*FO$4+(BB606+BB607+BB608+BD606+BD607+BD608)*Cadeirante/30*FO$4,IF(C606=3,IF(BA609+BC609=10,Fixo/30*FO$4+(BA606+BA607+BA608+BC606+BC607+BC608)*Percapita/30*FO$4+(BB609+BD609)*Cadeirante/30*FO$4,IF(BA609+BC609&lt;=9,(BA609+BC609)*Crechee/30*FO$4)+(BB609+BD609)*Cadeirante/30*FO$4+(BA606+BA607+BA608+BC606+BC607+BC608)*Percapita/30*FO$4)+IF(BA609+BC609&gt;=11,Fixo/30*FO$4+(BA609+BC609-10)*Crechee/30*FO$4,0),IF(C606=2,IF(BB606+BB607+BB608+BB609+BD606+BD607+BD608+BD609=1,Cadeirante/30*FO$4,IF(BB606+BB607+BB608+BB609+BD606+BD607+BD608+BD609=2,Fixo/30*FO$4,IF(BB606+BB607+BB608+BB609+BD606+BD607+BD608+BD609&gt;2,Fixo/30*FO$4+(BB606+BB607+BB608+BB609+BD606+BD607+BD608+BD609-2)*Cadeirante/30*FO$4)))+(BA606+BA607+BA608+BC606+BC607+BC608)*Percapita/30*FO$4+(BA609+BC609)*Crechee/30*FO$4,IF(C606=1,IF(BA606+BA607+BA608+BB606+BB607+BB608+BC606+BC607+BC608+BD606+BD607+BD608&lt;=15,(BA606+BA607+BA608+BC606+BC607+BC608)*Percapita/30*FO$4,IF(BA606+BA607+BA608+BB606+BB607+BB608+BC606+BC607+BC608+BD606+BD607+BD608&gt;=16,Fixo/30*FO$4+(BA606+BA607+BA608+BB606+BB607+BB608+BC606+BC607+BC608+BD606+BD607-16)*Percapita/30*FO$4))))))</f>
        <v>0</v>
      </c>
      <c r="FP606" s="177">
        <f>IF(C606=4,SUM(BE606+BE607+BE608+BG606+BG607+BG608)*Percapita/30*FP$4+(BF606+BF607+BF608+BH606+BH607+BH608)*Cadeirante/30*FP$4,IF(C606=3,IF(BE609+BG609=10,Fixo/30*FP$4+(BE606+BE607+BE608+BG606+BG607+BG608)*Percapita/30*FP$4+(BF609+BH609)*Cadeirante/30*FP$4,IF(BE609+BG609&lt;=9,(BE609+BG609)*Crechee/30*FP$4)+(BF609+BH609)*Cadeirante/30*FP$4+(BE606+BE607+BE608+BG606+BG607+BG608)*Percapita/30*FP$4)+IF(BE609+BG609&gt;=11,Fixo/30*FP$4+(BE609+BG609-10)*Crechee/30*FP$4,0),IF(C606=2,IF(BF606+BF607+BF608+BF609+BH606+BH607+BH608+BH609=1,Cadeirante/30*FP$4,IF(BF606+BF607+BF608+BF609+BH606+BH607+BH608+BH609=2,Fixo/30*FP$4,IF(BF606+BF607+BF608+BF609+BH606+BH607+BH608+BH609&gt;2,Fixo/30*FP$4+(BF606+BF607+BF608+BF609+BH606+BH607+BH608+BH609-2)*Cadeirante/30*FP$4)))+(BE606+BE607+BE608+BG606+BG607+BG608)*Percapita/30*FP$4+(BE609+BG609)*Crechee/30*FP$4,IF(C606=1,IF(BE606+BE607+BE608+BF606+BF607+BF608+BG606+BG607+BG608+BH606+BH607+BH608&lt;=15,(BE606+BE607+BE608+BG606+BG607+BG608)*Percapita/30*FP$4,IF(BE606+BE607+BE608+BF606+BF607+BF608+BG606+BG607+BG608+BH606+BH607+BH608&gt;=16,Fixo/30*FP$4+(BE606+BE607+BE608+BF606+BF607+BF608+BG606+BG607+BG608+BH606+BH607-16)*Percapita/30*FP$4))))))</f>
        <v>0</v>
      </c>
      <c r="FQ606" s="177">
        <f>IF(C606=4,SUM(BI606+BI607+BI608+BK606+BK607+BK608)*Percapita/30*FQ$4+(BJ606+BJ607+BJ608+BL606+BL607+BL608)*Cadeirante/30*FQ$4,IF(C606=3,IF(BI609+BK609=10,Fixo/30*FQ$4+(BI606+BI607+BI608+BK606+BK607+BK608)*Percapita/30*FQ$4+(BJ609+BL609)*Cadeirante/30*FQ$4,IF(BI609+BK609&lt;=9,(BI609+BK609)*Crechee/30*FQ$4)+(BJ609+BL609)*Cadeirante/30*FQ$4+(BI606+BI607+BI608+BK606+BK607+BK608)*Percapita/30*FQ$4)+IF(BI609+BK609&gt;=11,Fixo/30*FQ$4+(BI609+BK609-10)*Crechee/30*FQ$4,0),IF(C606=2,IF(BJ606+BJ607+BJ608+BJ609+BL606+BL607+BL608+BL609=1,Cadeirante/30*FQ$4,IF(BJ606+BJ607+BJ608+BJ609+BL606+BL607+BL608+BL609=2,Fixo/30*FQ$4,IF(BJ606+BJ607+BJ608+BJ609+BL606+BL607+BL608+BL609&gt;2,Fixo/30*FQ$4+(BJ606+BJ607+BJ608+BJ609+BL606+BL607+BL608+BL609-2)*Cadeirante/30*FQ$4)))+(BI606+BI607+BI608+BK606+BK607+BK608)*Percapita/30*FQ$4+(BI609+BK609)*Crechee/30*FQ$4,IF(C606=1,IF(BI606+BI607+BI608+BJ606+BJ607+BJ608+BK606+BK607+BK608+BL606+BL607+BL608&lt;=15,(BI606+BI607+BI608+BK606+BK607+BK608)*Percapita/30*FQ$4,IF(BI606+BI607+BI608+BJ606+BJ607+BJ608+BK606+BK607+BK608+BL606+BL607+BL608&gt;=16,Fixo/30*FQ$4+(BI606+BI607+BI608+BJ606+BJ607+BJ608+BK606+BK607+BK608+BL606+BL607-16)*Percapita/30*FQ$4))))))</f>
        <v>0</v>
      </c>
      <c r="FR606" s="177">
        <f>IF(C606=4,SUM(BM606+BM607+BM608+BO606+BO607+BO608)*Percapita/30*FR$4+(BN606+BN607+BN608+BP606+BP607+BP608)*Cadeirante/30*FR$4,IF(C606=3,IF(BM609+BO609=10,Fixo/30*FR$4+(BM606+BM607+BM608+BO606+BO607+BO608)*Percapita/30*FR$4+(BN609+BP609)*Cadeirante/30*FR$4,IF(BM609+BO609&lt;=9,(BM609+BO609)*Crechee/30*FR$4)+(BN609+BP609)*Cadeirante/30*FR$4+(BM606+BM607+BM608+BO606+BO607+BO608)*Percapita/30*FR$4)+IF(BM609+BO609&gt;=11,Fixo/30*FR$4+(BM609+BO609-10)*Crechee/30*FR$4,0),IF(C606=2,IF(BN606+BN607+BN608+BN609+BP606+BP607+BP608+BP609=1,Cadeirante/30*FR$4,IF(BN606+BN607+BN608+BN609+BP606+BP607+BP608+BP609=2,Fixo/30*FR$4,IF(BN606+BN607+BN608+BN609+BP606+BP607+BP608+BP609&gt;2,Fixo/30*FR$4+(BN606+BN607+BN608+BN609+BP606+BP607+BP608+BP609-2)*Cadeirante/30*FR$4)))+(BM606+BM607+BM608+BO606+BO607+BO608)*Percapita/30*FR$4+(BM609+BO609)*Crechee/30*FR$4,IF(C606=1,IF(BM606+BM607+BM608+BN606+BN607+BN608+BO606+BO607+BO608+BP606+BP607+BP608&lt;=15,(BM606+BM607+BM608+BO606+BO607+BO608)*Percapita/30*FR$4,IF(BM606+BM607+BM608+BN606+BN607+BN608+BO606+BO607+BO608+BP606+BP607+BP608&gt;=16,Fixo/30*FR$4+(BM606+BM607+BM608+BN606+BN607+BN608+BO606+BO607+BO608+BP606+BP607-16)*Percapita/30*FR$4))))))</f>
        <v>0</v>
      </c>
      <c r="FS606" s="177">
        <f>IF(C606=4,SUM(BQ606+BQ607+BQ608+BS606+BS607+BS608)*Percapita/30*FS$4+(BR606+BR607+BR608+BT606+BT607+BT608)*Cadeirante/30*FS$4,IF(C606=3,IF(BQ609+BS609=10,Fixo/30*FS$4+(BQ606+BQ607+BQ608+BS606+BS607+BS608)*Percapita/30*FS$4+(BR609+BT609)*Cadeirante/30*FS$4,IF(BQ609+BS609&lt;=9,(BQ609+BS609)*Crechee/30*FS$4)+(BR609+BT609)*Cadeirante/30*FS$4+(BQ606+BQ607+BQ608+BS606+BS607+BS608)*Percapita/30*FS$4)+IF(BQ609+BS609&gt;=11,Fixo/30*FS$4+(BQ609+BS609-10)*Crechee/30*FS$4,0),IF(C606=2,IF(BR606+BR607+BR608+BR609+BT606+BT607+BT608+BT609=1,Cadeirante/30*FS$4,IF(BR606+BR607+BR608+BR609+BT606+BT607+BT608+BT609=2,Fixo/30*FS$4,IF(BR606+BR607+BR608+BR609+BT606+BT607+BT608+BT609&gt;2,Fixo/30*FS$4+(BR606+BR607+BR608+BR609+BT606+BT607+BT608+BT609-2)*Cadeirante/30*FS$4)))+(BQ606+BQ607+BQ608+BS606+BS607+BS608)*Percapita/30*FS$4+(BQ609+BS609)*Crechee/30*FS$4,IF(C606=1,IF(BQ606+BQ607+BQ608+BR606+BR607+BR608+BS606+BS607+BS608+BT606+BT607+BT608&lt;=15,(BQ606+BQ607+BQ608+BS606+BS607+BS608)*Percapita/30*FS$4,IF(BQ606+BQ607+BQ608+BR606+BR607+BR608+BS606+BS607+BS608+BT606+BT607+BT608&gt;=16,Fixo/30*FS$4+(BQ606+BQ607+BQ608+BR606+BR607+BR608+BS606+BS607+BS608+BT606+BT607-16)*Percapita/30*FS$4))))))</f>
        <v>0</v>
      </c>
      <c r="FT606" s="177">
        <f>IF(C606=4,SUM(BU606+BU607+BU608+BW606+BW607+BW608)*Percapita/30*FT$4+(BV606+BV607+BV608+BX606+BX607+BX608)*Cadeirante/30*FT$4,IF(C606=3,IF(BU609+BW609=10,Fixo/30*FT$4+(BU606+BU607+BU608+BW606+BW607+BW608)*Percapita/30*FT$4+(BV609+BX609)*Cadeirante/30*FT$4,IF(BU609+BW609&lt;=9,(BU609+BW609)*Crechee/30*FT$4)+(BV609+BX609)*Cadeirante/30*FT$4+(BU606+BU607+BU608+BW606+BW607+BW608)*Percapita/30*FT$4)+IF(BU609+BW609&gt;=11,Fixo/30*FT$4+(BU609+BW609-10)*Crechee/30*FT$4,0),IF(C606=2,IF(BV606+BV607+BV608+BV609+BX606+BX607+BX608+BX609=1,Cadeirante/30*FT$4,IF(BV606+BV607+BV608+BV609+BX606+BX607+BX608+BX609=2,Fixo/30*FT$4,IF(BV606+BV607+BV608+BV609+BX606+BX607+BX608+BX609&gt;2,Fixo/30*FT$4+(BV606+BV607+BV608+BV609+BX606+BX607+BX608+BX609-2)*Cadeirante/30*FT$4)))+(BU606+BU607+BU608+BW606+BW607+BW608)*Percapita/30*FT$4+(BU609+BW609)*Crechee/30*FT$4,IF(C606=1,IF(BU606+BU607+BU608+BV606+BV607+BV608+BW606+BW607+BW608+BX606+BX607+BX608&lt;=15,(BU606+BU607+BU608+BW606+BW607+BW608)*Percapita/30*FT$4,IF(BU606+BU607+BU608+BV606+BV607+BV608+BW606+BW607+BW608+BX606+BX607+BX608&gt;=16,Fixo/30*FT$4+(BU606+BU607+BU608+BV606+BV607+BV608+BW606+BW607+BW608+BX606+BX607-16)*Percapita/30*FT$4))))))</f>
        <v>0</v>
      </c>
      <c r="FU606" s="177">
        <f>IF(C606=4,SUM(BY606+BY607+BY608+CA606+CA607+CA608)*Percapita/30*FU$4+(BZ606+BZ607+BZ608+CB606+CB607+CB608)*Cadeirante/30*FU$4,IF(C606=3,IF(BY609+CA609=10,Fixo/30*FU$4+(BY606+BY607+BY608+CA606+CA607+CA608)*Percapita/30*FU$4+(BZ609+CB609)*Cadeirante/30*FU$4,IF(BY609+CA609&lt;=9,(BY609+CA609)*Crechee/30*FU$4)+(BZ609+CB609)*Cadeirante/30*FU$4+(BY606+BY607+BY608+CA606+CA607+CA608)*Percapita/30*FU$4)+IF(BY609+CA609&gt;=11,Fixo/30*FU$4+(BY609+CA609-10)*Crechee/30*FU$4,0),IF(C606=2,IF(BZ606+BZ607+BZ608+BZ609+CB606+CB607+CB608+CB609=1,Cadeirante/30*FU$4,IF(BZ606+BZ607+BZ608+BZ609+CB606+CB607+CB608+CB609=2,Fixo/30*FU$4,IF(BZ606+BZ607+BZ608+BZ609+CB606+CB607+CB608+CB609&gt;2,Fixo/30*FU$4+(BZ606+BZ607+BZ608+BZ609+CB606+CB607+CB608+CB609-2)*Cadeirante/30*FU$4)))+(BY606+BY607+BY608+CA606+CA607+CA608)*Percapita/30*FU$4+(BY609+CA609)*Crechee/30*FU$4,IF(C606=1,IF(BY606+BY607+BY608+BZ606+BZ607+BZ608+CA606+CA607+CA608+CB606+CB607+CB608&lt;=15,(BY606+BY607+BY608+CA606+CA607+CA608)*Percapita/30*FU$4,IF(BY606+BY607+BY608+BZ606+BZ607+BZ608+CA606+CA607+CA608+CB606+CB607+CB608&gt;=16,Fixo/30*FU$4+(BY606+BY607+BY608+BZ606+BZ607+BZ608+CA606+CA607+CA608+CB606+CB607-16)*Percapita/30*FU$4))))))</f>
        <v>0</v>
      </c>
      <c r="FV606" s="177">
        <f>IF(C606=4,SUM(CC606+CC607+CC608+CE606+CE607+CE608)*Percapita/30*FV$4+(CD606+CD607+CD608+CF606+CF607+CF608)*Cadeirante/30*FV$4,IF(C606=3,IF(CC609+CE609=10,Fixo/30*FV$4+(CC606+CC607+CC608+CE606+CE607+CE608)*Percapita/30*FV$4+(CD609+CF609)*Cadeirante/30*FV$4,IF(CC609+CE609&lt;=9,(CC609+CE609)*Crechee/30*FV$4)+(CD609+CF609)*Cadeirante/30*FV$4+(CC606+CC607+CC608+CE606+CE607+CE608)*Percapita/30*FV$4)+IF(CC609+CE609&gt;=11,Fixo/30*FV$4+(CC609+CE609-10)*Crechee/30*FV$4,0),IF(C606=2,IF(CD606+CD607+CD608+CD609+CF606+CF607+CF608+CF609=1,Cadeirante/30*FV$4,IF(CD606+CD607+CD608+CD609+CF606+CF607+CF608+CF609=2,Fixo/30*FV$4,IF(CD606+CD607+CD608+CD609+CF606+CF607+CF608+CF609&gt;2,Fixo/30*FV$4+(CD606+CD607+CD608+CD609+CF606+CF607+CF608+CF609-2)*Cadeirante/30*FV$4)))+(CC606+CC607+CC608+CE606+CE607+CE608)*Percapita/30*FV$4+(CC609+CE609)*Crechee/30*FV$4,IF(C606=1,IF(CC606+CC607+CC608+CD606+CD607+CD608+CE606+CE607+CE608+CF606+CF607+CF608&lt;=15,(CC606+CC607+CC608+CE606+CE607+CE608)*Percapita/30*FV$4,IF(CC606+CC607+CC608+CD606+CD607+CD608+CE606+CE607+CE608+CF606+CF607+CF608&gt;=16,Fixo/30*FV$4+(CC606+CC607+CC608+CD606+CD607+CD608+CE606+CE607+CE608+CF606+CF607-16)*Percapita/30*FV$4))))))</f>
        <v>0</v>
      </c>
      <c r="FW606" s="177">
        <f>IF(C606=4,SUM(CG606+CG607+CG608+CI606+CI607+CI608)*Percapita/30*FW$4+(CH606+CH607+CH608+CJ606+CJ607+CJ608)*Cadeirante/30*FW$4,IF(C606=3,IF(CG609+CI609=10,Fixo/30*FW$4+(CG606+CG607+CG608+CI606+CI607+CI608)*Percapita/30*FW$4+(CH609+CJ609)*Cadeirante/30*FW$4,IF(CG609+CI609&lt;=9,(CG609+CI609)*Crechee/30*FW$4)+(CH609+CJ609)*Cadeirante/30*FW$4+(CG606+CG607+CG608+CI606+CI607+CI608)*Percapita/30*FW$4)+IF(CG609+CI609&gt;=11,Fixo/30*FW$4+(CG609+CI609-10)*Crechee/30*FW$4,0),IF(C606=2,IF(CH606+CH607+CH608+CH609+CJ606+CJ607+CJ608+CJ609=1,Cadeirante/30*FW$4,IF(CH606+CH607+CH608+CH609+CJ606+CJ607+CJ608+CJ609=2,Fixo/30*FW$4,IF(CH606+CH607+CH608+CH609+CJ606+CJ607+CJ608+CJ609&gt;2,Fixo/30*FW$4+(CH606+CH607+CH608+CH609+CJ606+CJ607+CJ608+CJ609-2)*Cadeirante/30*FW$4)))+(CG606+CG607+CG608+CI606+CI607+CI608)*Percapita/30*FW$4+(CG609+CI609)*Crechee/30*FW$4,IF(C606=1,IF(CG606+CG607+CG608+CH606+CH607+CH608+CI606+CI607+CI608+CJ606+CJ607+CJ608&lt;=15,(CG606+CG607+CG608+CI606+CI607+CI608)*Percapita/30*FW$4,IF(CG606+CG607+CG608+CH606+CH607+CH608+CI606+CI607+CI608+CJ606+CJ607+CJ608&gt;=16,Fixo/30*FW$4+(CG606+CG607+CG608+CH606+CH607+CH608+CI606+CI607+CI608+CJ606+CJ607-16)*Percapita/30*FW$4))))))</f>
        <v>0</v>
      </c>
      <c r="FX606" s="177">
        <f>IF(C606=4,SUM(CK606+CK607+CK608+CM606+CM607+CM608)*Percapita/30*FX$4+(CL606+CL607+CL608+CN606+CN607+CN608)*Cadeirante/30*FX$4,IF(C606=3,IF(CK609+CM609=10,Fixo/30*FX$4+(CK606+CK607+CK608+CM606+CM607+CM608)*Percapita/30*FX$4+(CL609+CN609)*Cadeirante/30*FX$4,IF(CK609+CM609&lt;=9,(CK609+CM609)*Crechee/30*FX$4)+(CL609+CN609)*Cadeirante/30*FX$4+(CK606+CK607+CK608+CM606+CM607+CM608)*Percapita/30*FX$4)+IF(CK609+CM609&gt;=11,Fixo/30*FX$4+(CK609+CM609-10)*Crechee/30*FX$4,0),IF(C606=2,IF(CL606+CL607+CL608+CL609+CN606+CN607+CN608+CN609=1,Cadeirante/30*FX$4,IF(CL606+CL607+CL608+CL609+CN606+CN607+CN608+CN609=2,Fixo/30*FX$4,IF(CL606+CL607+CL608+CL609+CN606+CN607+CN608+CN609&gt;2,Fixo/30*FX$4+(CL606+CL607+CL608+CL609+CN606+CN607+CN608+CN609-2)*Cadeirante/30*FX$4)))+(CK606+CK607+CK608+CM606+CM607+CM608)*Percapita/30*FX$4+(CK609+CM609)*Crechee/30*FX$4,IF(C606=1,IF(CK606+CK607+CK608+CL606+CL607+CL608+CM606+CM607+CM608+CN606+CN607+CN608&lt;=15,(CK606+CK607+CK608+CM606+CM607+CM608)*Percapita/30*FX$4,IF(CK606+CK607+CK608+CL606+CL607+CL608+CM606+CM607+CM608+CN606+CN607+CN608&gt;=16,Fixo/30*FX$4+(CK606+CK607+CK608+CL606+CL607+CL608+CM606+CM607+CM608+CN606+CN607-16)*Percapita/30*FX$4))))))</f>
        <v>0</v>
      </c>
      <c r="FY606" s="177">
        <f>IF(C606=4,SUM(CO606+CO607+CO608+CQ606+CQ607+CQ608)*Percapita/30*FY$4+(CP606+CP607+CP608+CR606+CR607+CR608)*Cadeirante/30*FY$4,IF(C606=3,IF(CO609+CQ609=10,Fixo/30*FY$4+(CO606+CO607+CO608+CQ606+CQ607+CQ608)*Percapita/30*FY$4+(CP609+CR609)*Cadeirante/30*FY$4,IF(CO609+CQ609&lt;=9,(CO609+CQ609)*Crechee/30*FY$4)+(CP609+CR609)*Cadeirante/30*FY$4+(CO606+CO607+CO608+CQ606+CQ607+CQ608)*Percapita/30*FY$4)+IF(CO609+CQ609&gt;=11,Fixo/30*FY$4+(CO609+CQ609-10)*Crechee/30*FY$4,0),IF(C606=2,IF(CP606+CP607+CP608+CP609+CR606+CR607+CR608+CR609=1,Cadeirante/30*FY$4,IF(CP606+CP607+CP608+CP609+CR606+CR607+CR608+CR609=2,Fixo/30*FY$4,IF(CP606+CP607+CP608+CP609+CR606+CR607+CR608+CR609&gt;2,Fixo/30*FY$4+(CP606+CP607+CP608+CP609+CR606+CR607+CR608+CR609-2)*Cadeirante/30*FY$4)))+(CO606+CO607+CO608+CQ606+CQ607+CQ608)*Percapita/30*FY$4+(CO609+CQ609)*Crechee/30*FY$4,IF(C606=1,IF(CO606+CO607+CO608+CP606+CP607+CP608+CQ606+CQ607+CQ608+CR606+CR607+CR608&lt;=15,(CO606+CO607+CO608+CQ606+CQ607+CQ608)*Percapita/30*FY$4,IF(CO606+CO607+CO608+CP606+CP607+CP608+CQ606+CQ607+CQ608+CR606+CR607+CR608&gt;=16,Fixo/30*FY$4+(CO606+CO607+CO608+CP606+CP607+CP608+CQ606+CQ607+CQ608+CR606+CR607-16)*Percapita/30*FY$4))))))</f>
        <v>0</v>
      </c>
      <c r="FZ606" s="177">
        <f>IF(C606=4,SUM(CS606+CS607+CS608+CU606+CU607+CU608)*Percapita/30*FZ$4+(CT606+CT607+CT608+CV606+CV607+CV608)*Cadeirante/30*FZ$4,IF(C606=3,IF(CS609+CU609=10,Fixo/30*FZ$4+(CS606+CS607+CS608+CU606+CU607+CU608)*Percapita/30*FZ$4+(CT609+CV609)*Cadeirante/30*FZ$4,IF(CS609+CU609&lt;=9,(CS609+CU609)*Crechee/30*FZ$4)+(CT609+CV609)*Cadeirante/30*FZ$4+(CS606+CS607+CS608+CU606+CU607+CU608)*Percapita/30*FZ$4)+IF(CS609+CU609&gt;=11,Fixo/30*FZ$4+(CS609+CU609-10)*Crechee/30*FZ$4,0),IF(C606=2,IF(CT606+CT607+CT608+CT609+CV606+CV607+CV608+CV609=1,Cadeirante/30*FZ$4,IF(CT606+CT607+CT608+CT609+CV606+CV607+CV608+CV609=2,Fixo/30*FZ$4,IF(CT606+CT607+CT608+CT609+CV606+CV607+CV608+CV609&gt;2,Fixo/30*FZ$4+(CT606+CT607+CT608+CT609+CV606+CV607+CV608+CV609-2)*Cadeirante/30*FZ$4)))+(CS606+CS607+CS608+CU606+CU607+CU608)*Percapita/30*FZ$4+(CS609+CU609)*Crechee/30*FZ$4,IF(C606=1,IF(CS606+CS607+CS608+CT606+CT607+CT608+CU606+CU607+CU608+CV606+CV607+CV608&lt;=15,(CS606+CS607+CS608+CU606+CU607+CU608)*Percapita/30*FZ$4,IF(CS606+CS607+CS608+CT606+CT607+CT608+CU606+CU607+CU608+CV606+CV607+CV608&gt;=16,Fixo/30*FZ$4+(CS606+CS607+CS608+CT606+CT607+CT608+CU606+CU607+CU608+CV606+CV607-16)*Percapita/30*FZ$4))))))</f>
        <v>0</v>
      </c>
      <c r="GA606" s="177">
        <f>IF(C606=4,SUM(CW606+CW607+CW608+CY606+CY607+CY608)*Percapita/30*GA$4+(CX606+CX607+CX608+CZ606+CZ607+CZ608)*Cadeirante/30*GA$4,IF(C606=3,IF(CW609+CY609=10,Fixo/30*GA$4+(CW606+CW607+CW608+CY606+CY607+CY608)*Percapita/30*GA$4+(CX609+CZ609)*Cadeirante/30*GA$4,IF(CW609+CY609&lt;=9,(CW609+CY609)*Crechee/30*GA$4)+(CX609+CZ609)*Cadeirante/30*GA$4+(CW606+CW607+CW608+CY606+CY607+CY608)*Percapita/30*GA$4)+IF(CW609+CY609&gt;=11,Fixo/30*GA$4+(CW609+CY609-10)*Crechee/30*GA$4,0),IF(C606=2,IF(CX606+CX607+CX608+CX609+CZ606+CZ607+CZ608+CZ609=1,Cadeirante/30*GA$4,IF(CX606+CX607+CX608+CX609+CZ606+CZ607+CZ608+CZ609=2,Fixo/30*GA$4,IF(CX606+CX607+CX608+CX609+CZ606+CZ607+CZ608+CZ609&gt;2,Fixo/30*GA$4+(CX606+CX607+CX608+CX609+CZ606+CZ607+CZ608+CZ609-2)*Cadeirante/30*GA$4)))+(CW606+CW607+CW608+CY606+CY607+CY608)*Percapita/30*GA$4+(CW609+CY609)*Crechee/30*GA$4,IF(C606=1,IF(CW606+CW607+CW608+CX606+CX607+CX608+CY606+CY607+CY608+CZ606+CZ607+CZ608&lt;=15,(CW606+CW607+CW608+CY606+CY607+CY608)*Percapita/30*GA$4,IF(CW606+CW607+CW608+CX606+CX607+CX608+CY606+CY607+CY608+CZ606+CZ607+CZ608&gt;=16,Fixo/30*GA$4+(CW606+CW607+CW608+CX606+CX607+CX608+CY606+CY607+CY608+CZ606+CZ607-16)*Percapita/30*GA$4))))))</f>
        <v>0</v>
      </c>
      <c r="GB606" s="177">
        <f>IF(C606=4,SUM(DA606+DA607+DA608+DC606+DC607+DC608)*Percapita/30*GB$4+(DB606+DB607+DB608+DD606+DD607+DD608)*Cadeirante/30*GB$4,IF(C606=3,IF(DA609+DC609=10,Fixo/30*GB$4+(DA606+DA607+DA608+DC606+DC607+DC608)*Percapita/30*GB$4+(DB609+DD609)*Cadeirante/30*GB$4,IF(DA609+DC609&lt;=9,(DA609+DC609)*Crechee/30*GB$4)+(DB609+DD609)*Cadeirante/30*GB$4+(DA606+DA607+DA608+DC606+DC607+DC608)*Percapita/30*GB$4)+IF(DA609+DC609&gt;=11,Fixo/30*GB$4+(DA609+DC609-10)*Crechee/30*GB$4,0),IF(C606=2,IF(DB606+DB607+DB608+DB609+DD606+DD607+DD608+DD609=1,Cadeirante/30*GB$4,IF(DB606+DB607+DB608+DB609+DD606+DD607+DD608+DD609=2,Fixo/30*GB$4,IF(DB606+DB607+DB608+DB609+DD606+DD607+DD608+DD609&gt;2,Fixo/30*GB$4+(DB606+DB607+DB608+DB609+DD606+DD607+DD608+DD609-2)*Cadeirante/30*GB$4)))+(DA606+DA607+DA608+DC606+DC607+DC608)*Percapita/30*GB$4+(DA609+DC609)*Crechee/30*GB$4,IF(C606=1,IF(DA606+DA607+DA608+DB606+DB607+DB608+DC606+DC607+DC608+DD606+DD607+DD608&lt;=15,(DA606+DA607+DA608+DC606+DC607+DC608)*Percapita/30*GB$4,IF(DA606+DA607+DA608+DB606+DB607+DB608+DC606+DC607+DC608+DD606+DD607+DD608&gt;=16,Fixo/30*GB$4+(DA606+DA607+DA608+DB606+DB607+DB608+DC606+DC607+DC608+DD606+DD607-16)*Percapita/30*GB$4))))))</f>
        <v>0</v>
      </c>
      <c r="GC606" s="177">
        <f>IF(C606=4,SUM(DE606+DE607+DE608+DG606+DG607+DG608)*Percapita/30*GC$4+(DF606+DF607+DF608+DH606+DH607+DH608)*Cadeirante/30*GC$4,IF(C606=3,IF(DE609+DG609=10,Fixo/30*GC$4+(DE606+DE607+DE608+DG606+DG607+DG608)*Percapita/30*GC$4+(DF609+DH609)*Cadeirante/30*GC$4,IF(DE609+DG609&lt;=9,(DE609+DG609)*Crechee/30*GC$4)+(DF609+DH609)*Cadeirante/30*GC$4+(DE606+DE607+DE608+DG606+DG607+DG608)*Percapita/30*GC$4)+IF(DE609+DG609&gt;=11,Fixo/30*GC$4+(DE609+DG609-10)*Crechee/30*GC$4,0),IF(C606=2,IF(DF606+DF607+DF608+DF609+DH606+DH607+DH608+DH609=1,Cadeirante/30*GC$4,IF(DF606+DF607+DF608+DF609+DH606+DH607+DH608+DH609=2,Fixo/30*GC$4,IF(DF606+DF607+DF608+DF609+DH606+DH607+DH608+DH609&gt;2,Fixo/30*GC$4+(DF606+DF607+DF608+DF609+DH606+DH607+DH608+DH609-2)*Cadeirante/30*GC$4)))+(DE606+DE607+DE608+DG606+DG607+DG608)*Percapita/30*GC$4+(DE609+DG609)*Crechee/30*GC$4,IF(C606=1,IF(DE606+DE607+DE608+DF606+DF607+DF608+DG606+DG607+DG608+DH606+DH607+DH608&lt;=15,(DE606+DE607+DE608+DG606+DG607+DG608)*Percapita/30*GC$4,IF(DE606+DE607+DE608+DF606+DF607+DF608+DG606+DG607+DG608+DH606+DH607+DH608&gt;=16,Fixo/30*GC$4+(DE606+DE607+DE608+DF606+DF607+DF608+DG606+DG607+DG608+DH606+DH607-16)*Percapita/30*GC$4))))))</f>
        <v>0</v>
      </c>
      <c r="GD606" s="177">
        <f>IF(C606=4,SUM(DI606+DI607+DI608+DK606+DK607+DK608)*Percapita/30*GD$4+(DJ606+DJ607+DJ608+DL606+DL607+DL608)*Cadeirante/30*GD$4,IF(C606=3,IF(DI609+DK609=10,Fixo/30*GD$4+(DI606+DI607+DI608+DK606+DK607+DK608)*Percapita/30*GD$4+(DJ609+DL609)*Cadeirante/30*GD$4,IF(DI609+DK609&lt;=9,(DI609+DK609)*Crechee/30*GD$4)+(DJ609+DL609)*Cadeirante/30*GD$4+(DI606+DI607+DI608+DK606+DK607+DK608)*Percapita/30*GD$4)+IF(DI609+DK609&gt;=11,Fixo/30*GD$4+(DI609+DK609-10)*Crechee/30*GD$4,0),IF(C606=2,IF(DJ606+DJ607+DJ608+DJ609+DL606+DL607+DL608+DL609=1,Cadeirante/30*GD$4,IF(DJ606+DJ607+DJ608+DJ609+DL606+DL607+DL608+DL609=2,Fixo/30*GD$4,IF(DJ606+DJ607+DJ608+DJ609+DL606+DL607+DL608+DL609&gt;2,Fixo/30*GD$4+(DJ606+DJ607+DJ608+DJ609+DL606+DL607+DL608+DL609-2)*Cadeirante/30*GD$4)))+(DI606+DI607+DI608+DK606+DK607+DK608)*Percapita/30*GD$4+(DI609+DK609)*Crechee/30*GD$4,IF(C606=1,IF(DI606+DI607+DI608+DJ606+DJ607+DJ608+DK606+DK607+DK608+DL606+DL607+DL608&lt;=15,(DI606+DI607+DI608+DK606+DK607+DK608)*Percapita/30*GD$4,IF(DI606+DI607+DI608+DJ606+DJ607+DJ608+DK606+DK607+DK608+DL606+DL607+DL608&gt;=16,Fixo/30*GD$4+(DI606+DI607+DI608+DJ606+DJ607+DJ608+DK606+DK607+DK608+DL606+DL607-16)*Percapita/30*GD$4))))))</f>
        <v>0</v>
      </c>
      <c r="GE606" s="177">
        <f>IF(C606=4,SUM(DM606+DM607+DM608+DO606+DO607+DO608)*Percapita/30*GE$4+(DN606+DN607+DN608+DP606+DP607+DP608)*Cadeirante/30*GE$4,IF(C606=3,IF(DM609+DO609=10,Fixo/30*GE$4+(DM606+DM607+DM608+DO606+DO607+DO608)*Percapita/30*GE$4+(DN609+DP609)*Cadeirante/30*GE$4,IF(DM609+DO609&lt;=9,(DM609+DO609)*Crechee/30*GE$4)+(DN609+DP609)*Cadeirante/30*GE$4+(DM606+DM607+DM608+DO606+DO607+DO608)*Percapita/30*GE$4)+IF(DM609+DO609&gt;=11,Fixo/30*GE$4+(DM609+DO609-10)*Crechee/30*GE$4,0),IF(C606=2,IF(DN606+DN607+DN608+DN609+DP606+DP607+DP608+DP609=1,Cadeirante/30*GE$4,IF(DN606+DN607+DN608+DN609+DP606+DP607+DP608+DP609=2,Fixo/30*GE$4,IF(DN606+DN607+DN608+DN609+DP606+DP607+DP608+DP609&gt;2,Fixo/30*GE$4+(DN606+DN607+DN608+DN609+DP606+DP607+DP608+DP609-2)*Cadeirante/30*GE$4)))+(DM606+DM607+DM608+DO606+DO607+DO608)*Percapita/30*GE$4+(DM609+DO609)*Crechee/30*GE$4,IF(C606=1,IF(DM606+DM607+DM608+DN606+DN607+DN608+DO606+DO607+DO608+DP606+DP607+DP608&lt;=15,(DM606+DM607+DM608+DO606+DO607+DO608)*Percapita/30*GE$4,IF(DM606+DM607+DM608+DN606+DN607+DN608+DO606+DO607+DO608+DP606+DP607+DP608&gt;=16,Fixo/30*GE$4+(DM606+DM607+DM608+DN606+DN607+DN608+DO606+DO607+DO608+DP606+DP607-16)*Percapita/30*GE$4))))))</f>
        <v>0</v>
      </c>
      <c r="GF606" s="177">
        <f>IF(C606=4,SUM(DQ606+DQ607+DQ608+DS606+DS607+DS608)*Percapita/30*GF$4+(DR606+DR607+DR608+DT606+DT607+DT608)*Cadeirante/30*GF$4,IF(C606=3,IF(DQ609+DS609=10,Fixo/30*GF$4+(DQ606+DQ607+DQ608+DS606+DS607+DS608)*Percapita/30*GF$4+(DR609+DT609)*Cadeirante/30*GF$4,IF(DQ609+DS609&lt;=9,(DQ609+DS609)*Crechee/30*GF$4)+(DR609+DT609)*Cadeirante/30*GF$4+(DQ606+DQ607+DQ608+DS606+DS607+DS608)*Percapita/30*GF$4)+IF(DQ609+DS609&gt;=11,Fixo/30*GF$4+(DQ609+DS609-10)*Crechee/30*GF$4,0),IF(C606=2,IF(DR606+DR607+DR608+DR609+DT606+DT607+DT608+DT609=1,Cadeirante/30*GF$4,IF(DR606+DR607+DR608+DR609+DT606+DT607+DT608+DT609=2,Fixo/30*GF$4,IF(DR606+DR607+DR608+DR609+DT606+DT607+DT608+DT609&gt;2,Fixo/30*GF$4+(DR606+DR607+DR608+DR609+DT606+DT607+DT608+DT609-2)*Cadeirante/30*GF$4)))+(DQ606+DQ607+DQ608+DS606+DS607+DS608)*Percapita/30*GF$4+(DQ609+DS609)*Crechee/30*GF$4,IF(C606=1,IF(DQ606+DQ607+DQ608+DR606+DR607+DR608+DS606+DS607+DS608+DT606+DT607+DT608&lt;=15,(DQ606+DQ607+DQ608+DS606+DS607+DS608)*Percapita/30*GF$4,IF(DQ606+DQ607+DQ608+DR606+DR607+DR608+DS606+DS607+DS608+DT606+DT607+DT608&gt;=16,Fixo/30*GF$4+(DQ606+DQ607+DQ608+DR606+DR607+DR608+DS606+DS607+DS608+DT606+DT607-16)*Percapita/30*GF$4))))))</f>
        <v>0</v>
      </c>
      <c r="GG606" s="177">
        <f>IF(C606=4,SUM(DU606+DU607+DU608+DW606+DW607+DW608)*Percapita/30*GG$4+(DV606+DV607+DV608+DX606+DX607+DX608)*Cadeirante/30*GG$4,IF(C606=3,IF(DU609+DW609=10,Fixo/30*GG$4+(DU606+DU607+DU608+DW606+DW607+DW608)*Percapita/30*GG$4+(DV609+DX609)*Cadeirante/30*GG$4,IF(DU609+DW609&lt;=9,(DU609+DW609)*Crechee/30*GG$4)+(DV609+DX609)*Cadeirante/30*GG$4+(DU606+DU607+DU608+DW606+DW607+DW608)*Percapita/30*GG$4)+IF(DU609+DW609&gt;=11,Fixo/30*GG$4+(DU609+DW609-10)*Crechee/30*GG$4,0),IF(C606=2,IF(DV606+DV607+DV608+DV609+DX606+DX607+DX608+DX609=1,Cadeirante/30*GG$4,IF(DV606+DV607+DV608+DV609+DX606+DX607+DX608+DX609=2,Fixo/30*GG$4,IF(DV606+DV607+DV608+DV609+DX606+DX607+DX608+DX609&gt;2,Fixo/30*GG$4+(DV606+DV607+DV608+DV609+DX606+DX607+DX608+DX609-2)*Cadeirante/30*GG$4)))+(DU606+DU607+DU608+DW606+DW607+DW608)*Percapita/30*GG$4+(DU609+DW609)*Crechee/30*GG$4,IF(C606=1,IF(DU606+DU607+DU608+DV606+DV607+DV608+DW606+DW607+DW608+DX606+DX607+DX608&lt;=15,(DU606+DU607+DU608+DW606+DW607+DW608)*Percapita/30*GG$4,IF(DU606+DU607+DU608+DV606+DV607+DV608+DW606+DW607+DW608+DX606+DX607+DX608&gt;=16,Fixo/30*GG$4+(DU606+DU607+DU608+DV606+DV607+DV608+DW606+DW607+DW608+DX606+DX607-16)*Percapita/30*GG$4))))))</f>
        <v>0</v>
      </c>
      <c r="GH606" s="177">
        <f>IF(C606=4,SUM(DY606+DY607+DY608+EA606+EA607+EA608)*Percapita/30*GH$4+(DZ606+DZ607+DZ608+EB606+EB607+EB608)*Cadeirante/30*GH$4,IF(C606=3,IF(DY609+EA609=10,Fixo/30*GH$4+(DY606+DY607+DY608+EA606+EA607+EA608)*Percapita/30*GH$4+(DZ609+EB609)*Cadeirante/30*GH$4,IF(DY609+EA609&lt;=9,(DY609+EA609)*Crechee/30*GH$4)+(DZ609+EB609)*Cadeirante/30*GH$4+(DY606+DY607+DY608+EA606+EA607+EA608)*Percapita/30*GH$4)+IF(DY609+EA609&gt;=11,Fixo/30*GH$4+(DY609+EA609-10)*Crechee/30*GH$4,0),IF(C606=2,IF(DZ606+DZ607+DZ608+DZ609+EB606+EB607+EB608+EB609=1,Cadeirante/30*GH$4,IF(DZ606+DZ607+DZ608+DZ609+EB606+EB607+EB608+EB609=2,Fixo/30*GH$4,IF(DZ606+DZ607+DZ608+DZ609+EB606+EB607+EB608+EB609&gt;2,Fixo/30*GH$4+(DZ606+DZ607+DZ608+DZ609+EB606+EB607+EB608+EB609-2)*Cadeirante/30*GH$4)))+(DY606+DY607+DY608+EA606+EA607+EA608)*Percapita/30*GH$4+(DY609+EA609)*Crechee/30*GH$4,IF(C606=1,IF(DY606+DY607+DY608+DZ606+DZ607+DZ608+EA606+EA607+EA608+EB606+EB607+EB608&lt;=15,(DY606+DY607+DY608+EA606+EA607+EA608)*Percapita/30*GH$4,IF(DY606+DY607+DY608+DZ606+DZ607+DZ608+EA606+EA607+EA608+EB606+EB607+EB608&gt;=16,Fixo/30*GH$4+(DY606+DY607+DY608+DZ606+DZ607+DZ608+EA606+EA607+EA608+EB606+EB607-16)*Percapita/30*GH$4))))))</f>
        <v>0</v>
      </c>
      <c r="GI606" s="177">
        <f>IF(C606=4,SUM(EC606+EC607+EC608+EE606+EE607+EE608)*Percapita/30*GI$4+(ED606+ED607+ED608+EF606+EF607+EF608)*Cadeirante/30*GI$4,IF(C606=3,IF(EC609+EE609=10,Fixo/30*GI$4+(EC606+EC607+EC608+EE606+EE607+EE608)*Percapita/30*GI$4+(ED609+EF609)*Cadeirante/30*GI$4,IF(EC609+EE609&lt;=9,(EC609+EE609)*Crechee/30*GI$4)+(ED609+EF609)*Cadeirante/30*GI$4+(EC606+EC607+EC608+EE606+EE607+EE608)*Percapita/30*GI$4)+IF(EC609+EE609&gt;=11,Fixo/30*GI$4+(EC609+EE609-10)*Crechee/30*GI$4,0),IF(C606=2,IF(ED606+ED607+ED608+ED609+EF606+EF607+EF608+EF609=1,Cadeirante/30*GI$4,IF(ED606+ED607+ED608+ED609+EF606+EF607+EF608+EF609=2,Fixo/30*GI$4,IF(ED606+ED607+ED608+ED609+EF606+EF607+EF608+EF609&gt;2,Fixo/30*GI$4+(ED606+ED607+ED608+ED609+EF606+EF607+EF608+EF609-2)*Cadeirante/30*GI$4)))+(EC606+EC607+EC608+EE606+EE607+EE608)*Percapita/30*GI$4+(EC609+EE609)*Crechee/30*GI$4,IF(C606=1,IF(EC606+EC607+EC608+ED606+ED607+ED608+EE606+EE607+EE608+EF606+EF607+EF608&lt;=15,(EC606+EC607+EC608+EE606+EE607+EE608)*Percapita/30*GI$4,IF(EC606+EC607+EC608+ED606+ED607+ED608+EE606+EE607+EE608+EF606+EF607+EF608&gt;=16,Fixo/30*GI$4+(EC606+EC607+EC608+ED606+ED607+ED608+EE606+EE607+EE608+EF606+EF607-16)*Percapita/30*GI$4))))))</f>
        <v>0</v>
      </c>
      <c r="GJ606" s="177">
        <f>IF(C606=4,SUM(EG606+EG607+EG608+EI606+EI607+EI608)*Percapita/30*GJ$4+(EH606+EH607+EH608+EJ606+EJ607+EJ608)*Cadeirante/30*GJ$4,IF(C606=3,IF(EG609+EI609=10,Fixo/30*GJ$4+(EG606+EG607+EG608+EI606+EI607+EI608)*Percapita/30*GJ$4+(EH609+EJ609)*Cadeirante/30*GJ$4,IF(EG609+EI609&lt;=9,(EG609+EI609)*Crechee/30*GJ$4)+(EH609+EJ609)*Cadeirante/30*GJ$4+(EG606+EG607+EG608+EI606+EI607+EI608)*Percapita/30*GJ$4)+IF(EG609+EI609&gt;=11,Fixo/30*GJ$4+(EG609+EI609-10)*Crechee/30*GJ$4,0),IF(C606=2,IF(EH606+EH607+EH608+EH609+EJ606+EJ607+EJ608+EJ609=1,Cadeirante/30*GJ$4,IF(EH606+EH607+EH608+EH609+EJ606+EJ607+EJ608+EJ609=2,Fixo/30*GJ$4,IF(EH606+EH607+EH608+EH609+EJ606+EJ607+EJ608+EJ609&gt;2,Fixo/30*GJ$4+(EH606+EH607+EH608+EH609+EJ606+EJ607+EJ608+EJ609-2)*Cadeirante/30*GJ$4)))+(EG606+EG607+EG608+EI606+EI607+EI608)*Percapita/30*GJ$4+(EG609+EI609)*Crechee/30*GJ$4,IF(C606=1,IF(EG606+EG607+EG608+EH606+EH607+EH608+EI606+EI607+EI608+EJ606+EJ607+EJ608&lt;=15,(EG606+EG607+EG608+EI606+EI607+EI608)*Percapita/30*GJ$4,IF(EG606+EG607+EG608+EH606+EH607+EH608+EI606+EI607+EI608+EJ606+EJ607+EJ608&gt;=16,Fixo/30*GJ$4+(EG606+EG607+EG608+EH606+EH607+EH608+EI606+EI607+EI608+EJ606+EJ607-16)*Percapita/30*GJ$4))))))</f>
        <v>0</v>
      </c>
      <c r="GK606" s="178"/>
      <c r="GL606" s="103">
        <f t="shared" si="678"/>
        <v>0</v>
      </c>
      <c r="GM606" s="124"/>
      <c r="GN606" s="104">
        <f>SUMIF(V606:V609,"&lt;0")*Cadeirante/30*GN$4+SUMIF(X606:X609,"&lt;0")*Cadeirante/30*GN$4</f>
        <v>0</v>
      </c>
      <c r="GO606" s="104">
        <f>SUMIF(Z606:Z609,"&lt;0")*Cadeirante/30*GO$4+SUMIF(AB606:AB609,"&lt;0")*Cadeirante/30*GO$4</f>
        <v>0</v>
      </c>
      <c r="GP606" s="104">
        <f>SUMIF(AD606:AD609,"&lt;0")*Cadeirante/30*GP$4+SUMIF(AF606:AF609,"&lt;0")*Cadeirante/30*GP$4</f>
        <v>0</v>
      </c>
      <c r="GQ606" s="104">
        <f>SUMIF(AH606:AH609,"&lt;0")*Cadeirante/30*GQ$4+SUMIF(AJ606:AJ609,"&lt;0")*Cadeirante/30*GQ$4</f>
        <v>0</v>
      </c>
      <c r="GR606" s="104">
        <f>SUMIF(AL606:AL609,"&lt;0")*Cadeirante/30*GR$4+SUMIF(AN606:AN609,"&lt;0")*Cadeirante/30*GR$4</f>
        <v>0</v>
      </c>
      <c r="GS606" s="104">
        <f>SUMIF(AP606:AP609,"&lt;0")*Cadeirante/30*GS$4+SUMIF(AR606:AR609,"&lt;0")*Cadeirante/30*GS$4</f>
        <v>0</v>
      </c>
      <c r="GT606" s="104">
        <f>SUMIF(AT606:AT609,"&lt;0")*Cadeirante/30*GT$4+SUMIF(AV606:AV609,"&lt;0")*Cadeirante/30*GT$4</f>
        <v>0</v>
      </c>
      <c r="GU606" s="104">
        <f>SUMIF(AX606:AX609,"&lt;0")*Cadeirante/30*GU$4+SUMIF(AZ606:AZ609,"&lt;0")*Cadeirante/30*GU$4</f>
        <v>0</v>
      </c>
      <c r="GV606" s="104">
        <f>SUMIF(BB606:BB609,"&lt;0")*Cadeirante/30*GV$4+SUMIF(BD606:BD609,"&lt;0")*Cadeirante/30*GV$4</f>
        <v>0</v>
      </c>
      <c r="GW606" s="104">
        <f>SUMIF(BF606:BF609,"&lt;0")*Cadeirante/30*GW$4+SUMIF(BH606:BH609,"&lt;0")*Cadeirante/30*GW$4</f>
        <v>0</v>
      </c>
      <c r="GX606" s="104">
        <f>SUMIF(BJ606:BJ609,"&lt;0")*Cadeirante/30*GX$4+SUMIF(BL606:BL609,"&lt;0")*Cadeirante/30*GX$4</f>
        <v>0</v>
      </c>
      <c r="GY606" s="104">
        <f>SUMIF(BN606:BN609,"&lt;0")*Cadeirante/30*GY$4+SUMIF(BP606:BP609,"&lt;0")*Cadeirante/30*GY$4</f>
        <v>0</v>
      </c>
      <c r="GZ606" s="104">
        <f>SUMIF(BR606:BR609,"&lt;0")*Cadeirante/30*GZ$4+SUMIF(BT606:BT609,"&lt;0")*Cadeirante/30*GZ$4</f>
        <v>0</v>
      </c>
      <c r="HA606" s="104">
        <f>SUMIF(BV606:BV609,"&lt;0")*Cadeirante/30*HA$4+SUMIF(BX606:BX609,"&lt;0")*Cadeirante/30*HA$4</f>
        <v>0</v>
      </c>
      <c r="HB606" s="104">
        <f>SUMIF(BZ606:BZ609,"&lt;0")*Cadeirante/30*HB$4+SUMIF(CB606:CB609,"&lt;0")*Cadeirante/30*HB$4</f>
        <v>0</v>
      </c>
      <c r="HC606" s="104">
        <f>SUMIF(CD606:CD609,"&lt;0")*Cadeirante/30*HC$4+SUMIF(CF606:CF609,"&lt;0")*Cadeirante/30*HC$4</f>
        <v>0</v>
      </c>
      <c r="HD606" s="104">
        <f>SUMIF(CH606:CH609,"&lt;0")*Cadeirante/30*HD$4+SUMIF(CJ606:CJ609,"&lt;0")*Cadeirante/30*HD$4</f>
        <v>0</v>
      </c>
      <c r="HE606" s="104">
        <f>SUMIF(CL606:CL609,"&lt;0")*Cadeirante/30*HE$4+SUMIF(CN606:CN609,"&lt;0")*Cadeirante/30*HE$4</f>
        <v>0</v>
      </c>
      <c r="HF606" s="104">
        <f>SUMIF(CP606:CP609,"&lt;0")*Cadeirante/30*HF$4+SUMIF(CR606:CR609,"&lt;0")*Cadeirante/30*HF$4</f>
        <v>0</v>
      </c>
      <c r="HG606" s="104">
        <f>SUMIF(CT606:CT609,"&lt;0")*Cadeirante/30*HG$4+SUMIF(CV606:CV609,"&lt;0")*Cadeirante/30*HG$4</f>
        <v>0</v>
      </c>
      <c r="HH606" s="104">
        <f>SUMIF(CX606:CX609,"&lt;0")*Cadeirante/30*HH$4+SUMIF(CZ606:CZ609,"&lt;0")*Cadeirante/30*HH$4</f>
        <v>0</v>
      </c>
      <c r="HI606" s="104">
        <f>SUMIF(DB606:DB609,"&lt;0")*Cadeirante/30*HI$4+SUMIF(DD606:DD609,"&lt;0")*Cadeirante/30*HI$4</f>
        <v>0</v>
      </c>
      <c r="HJ606" s="104">
        <f>SUMIF(DF606:DF609,"&lt;0")*Cadeirante/30*HJ$4+SUMIF(DH606:DH609,"&lt;0")*Cadeirante/30*HJ$4</f>
        <v>0</v>
      </c>
      <c r="HK606" s="104">
        <f>SUMIF(DJ606:DJ609,"&lt;0")*Cadeirante/30*HK$4+SUMIF(DL606:DL609,"&lt;0")*Cadeirante/30*HK$4</f>
        <v>0</v>
      </c>
      <c r="HL606" s="104">
        <f>SUMIF(DN606:DN609,"&lt;0")*Cadeirante/30*HL$4+SUMIF(DP606:DP609,"&lt;0")*Cadeirante/30*HL$4</f>
        <v>0</v>
      </c>
      <c r="HM606" s="104">
        <f>SUMIF(DR606:DR609,"&lt;0")*Cadeirante/30*HM$4+SUMIF(DT606:DT609,"&lt;0")*Cadeirante/30*HM$4</f>
        <v>0</v>
      </c>
      <c r="HN606" s="104">
        <f>SUMIF(DV606:DV609,"&lt;0")*Cadeirante/30*HN$4+SUMIF(DX606:DX609,"&lt;0")*Cadeirante/30*HN$4</f>
        <v>0</v>
      </c>
      <c r="HO606" s="104">
        <f>SUMIF(DZ606:DZ609,"&lt;0")*Cadeirante/30*HO$4+SUMIF(EB606:EB609,"&lt;0")*Cadeirante/30*HO$4</f>
        <v>0</v>
      </c>
      <c r="HP606" s="104">
        <f>SUMIF(ED606:ED609,"&lt;0")*Cadeirante/30*HP$4+SUMIF(EF606:EF609,"&lt;0")*Cadeirante/30*HP$4</f>
        <v>0</v>
      </c>
      <c r="HQ606" s="64"/>
      <c r="HR606" s="64"/>
      <c r="HS606" s="64"/>
      <c r="HT606" s="64"/>
      <c r="HU606" s="64"/>
      <c r="HV606" s="64"/>
      <c r="HW606" s="176">
        <v>17629.309999999998</v>
      </c>
      <c r="HX606" s="64"/>
      <c r="HY606" s="280">
        <f>IF(ISTEXT(EM606), VALUE(EM606), EM606)</f>
        <v>0</v>
      </c>
      <c r="HZ606" s="280">
        <f>IF(ISTEXT(EN606), VALUE(EN606), EN606)</f>
        <v>0</v>
      </c>
      <c r="IA606" s="280">
        <f>IF(ISTEXT(EO606), VALUE(EO606), EO606)</f>
        <v>0</v>
      </c>
      <c r="IB606" s="64" t="b">
        <f>HW606=FE606</f>
        <v>0</v>
      </c>
      <c r="IC606" s="64"/>
    </row>
    <row r="607" spans="1:237" s="106" customFormat="1" ht="22.5" customHeight="1" x14ac:dyDescent="0.25">
      <c r="A607" s="368" t="s">
        <v>3740</v>
      </c>
      <c r="B607" s="369" t="s">
        <v>3741</v>
      </c>
      <c r="C607" s="370" t="s">
        <v>3262</v>
      </c>
      <c r="D607" s="371" t="s">
        <v>3737</v>
      </c>
      <c r="E607" s="371" t="s">
        <v>3742</v>
      </c>
      <c r="F607" s="372" t="s">
        <v>3224</v>
      </c>
      <c r="G607" s="372" t="s">
        <v>3225</v>
      </c>
      <c r="H607" s="373" t="s">
        <v>1835</v>
      </c>
      <c r="I607" s="374" t="s">
        <v>3743</v>
      </c>
      <c r="J607" s="421" t="s">
        <v>3231</v>
      </c>
      <c r="K607" s="421" t="s">
        <v>3234</v>
      </c>
      <c r="L607" s="329">
        <f>CONTINUA!BV607</f>
        <v>0</v>
      </c>
      <c r="M607" s="329">
        <f>CONTINUA!BW607</f>
        <v>0</v>
      </c>
      <c r="N607" s="895"/>
      <c r="O607" s="896" t="s">
        <v>4053</v>
      </c>
      <c r="P607" s="897" t="s">
        <v>206</v>
      </c>
      <c r="Q607" s="400"/>
      <c r="R607" s="401"/>
      <c r="S607" s="400"/>
      <c r="T607" s="401"/>
      <c r="U607" s="400"/>
      <c r="V607" s="401"/>
      <c r="W607" s="400"/>
      <c r="X607" s="401"/>
      <c r="Y607" s="400"/>
      <c r="Z607" s="401"/>
      <c r="AA607" s="400"/>
      <c r="AB607" s="401"/>
      <c r="AC607" s="400"/>
      <c r="AD607" s="401"/>
      <c r="AE607" s="400"/>
      <c r="AF607" s="401"/>
      <c r="AG607" s="400"/>
      <c r="AH607" s="401"/>
      <c r="AI607" s="400"/>
      <c r="AJ607" s="401"/>
      <c r="AK607" s="400"/>
      <c r="AL607" s="401"/>
      <c r="AM607" s="400"/>
      <c r="AN607" s="401"/>
      <c r="AO607" s="400"/>
      <c r="AP607" s="401"/>
      <c r="AQ607" s="400"/>
      <c r="AR607" s="401"/>
      <c r="AS607" s="400"/>
      <c r="AT607" s="401"/>
      <c r="AU607" s="400"/>
      <c r="AV607" s="401"/>
      <c r="AW607" s="400"/>
      <c r="AX607" s="401"/>
      <c r="AY607" s="400"/>
      <c r="AZ607" s="401"/>
      <c r="BA607" s="400"/>
      <c r="BB607" s="401"/>
      <c r="BC607" s="400"/>
      <c r="BD607" s="401"/>
      <c r="BE607" s="400"/>
      <c r="BF607" s="401"/>
      <c r="BG607" s="400"/>
      <c r="BH607" s="401"/>
      <c r="BI607" s="400"/>
      <c r="BJ607" s="401"/>
      <c r="BK607" s="400"/>
      <c r="BL607" s="401"/>
      <c r="BM607" s="400"/>
      <c r="BN607" s="401"/>
      <c r="BO607" s="400"/>
      <c r="BP607" s="401"/>
      <c r="BQ607" s="400"/>
      <c r="BR607" s="401"/>
      <c r="BS607" s="400"/>
      <c r="BT607" s="401"/>
      <c r="BU607" s="400"/>
      <c r="BV607" s="401"/>
      <c r="BW607" s="400"/>
      <c r="BX607" s="401"/>
      <c r="BY607" s="400"/>
      <c r="BZ607" s="401"/>
      <c r="CA607" s="400"/>
      <c r="CB607" s="401"/>
      <c r="CC607" s="400"/>
      <c r="CD607" s="401"/>
      <c r="CE607" s="400"/>
      <c r="CF607" s="401"/>
      <c r="CG607" s="400"/>
      <c r="CH607" s="401"/>
      <c r="CI607" s="400"/>
      <c r="CJ607" s="401"/>
      <c r="CK607" s="400"/>
      <c r="CL607" s="401"/>
      <c r="CM607" s="400"/>
      <c r="CN607" s="401"/>
      <c r="CO607" s="400"/>
      <c r="CP607" s="401"/>
      <c r="CQ607" s="400"/>
      <c r="CR607" s="401"/>
      <c r="CS607" s="400"/>
      <c r="CT607" s="401"/>
      <c r="CU607" s="400"/>
      <c r="CV607" s="401"/>
      <c r="CW607" s="400"/>
      <c r="CX607" s="401"/>
      <c r="CY607" s="400"/>
      <c r="CZ607" s="401"/>
      <c r="DA607" s="400"/>
      <c r="DB607" s="401"/>
      <c r="DC607" s="400"/>
      <c r="DD607" s="401"/>
      <c r="DE607" s="400"/>
      <c r="DF607" s="401"/>
      <c r="DG607" s="400"/>
      <c r="DH607" s="401"/>
      <c r="DI607" s="400"/>
      <c r="DJ607" s="401"/>
      <c r="DK607" s="400"/>
      <c r="DL607" s="401"/>
      <c r="DM607" s="400"/>
      <c r="DN607" s="401"/>
      <c r="DO607" s="400"/>
      <c r="DP607" s="401"/>
      <c r="DQ607" s="400"/>
      <c r="DR607" s="401"/>
      <c r="DS607" s="400"/>
      <c r="DT607" s="401"/>
      <c r="DU607" s="400"/>
      <c r="DV607" s="401"/>
      <c r="DW607" s="400"/>
      <c r="DX607" s="401"/>
      <c r="DY607" s="400"/>
      <c r="DZ607" s="401"/>
      <c r="EA607" s="400"/>
      <c r="EB607" s="401"/>
      <c r="EC607" s="400"/>
      <c r="ED607" s="401"/>
      <c r="EE607" s="400"/>
      <c r="EF607" s="401"/>
      <c r="EG607" s="400"/>
      <c r="EH607" s="401"/>
      <c r="EI607" s="400"/>
      <c r="EJ607" s="447"/>
      <c r="EK607" s="511"/>
      <c r="EL607" s="514"/>
      <c r="EM607" s="448"/>
      <c r="EN607" s="344"/>
      <c r="EO607" s="345"/>
      <c r="EP607" s="171">
        <f t="shared" si="670"/>
        <v>0</v>
      </c>
      <c r="EQ607" s="171">
        <f t="shared" si="671"/>
        <v>0</v>
      </c>
      <c r="ER607" s="171">
        <f t="shared" si="672"/>
        <v>0</v>
      </c>
      <c r="ES607" s="171">
        <f t="shared" si="673"/>
        <v>0</v>
      </c>
      <c r="ET607" s="171">
        <f t="shared" si="674"/>
        <v>0</v>
      </c>
      <c r="EU607" s="171">
        <f t="shared" si="675"/>
        <v>0</v>
      </c>
      <c r="EV607" s="172">
        <f t="shared" si="676"/>
        <v>0</v>
      </c>
      <c r="EW607" s="173"/>
      <c r="EX607" s="248">
        <f t="shared" si="697"/>
        <v>0</v>
      </c>
      <c r="EY607" s="174">
        <f>(L607*regular)+(M607*Cadeirantee)</f>
        <v>0</v>
      </c>
      <c r="EZ607" s="249">
        <f>SUMIF(FG607:GJ607,"&gt;0")</f>
        <v>0</v>
      </c>
      <c r="FA607" s="249">
        <f>SUMIF(FG607:GJ607,"&lt;0")+SUMIF(GN607:HP607,"&lt;0")</f>
        <v>0</v>
      </c>
      <c r="FB607" s="174">
        <v>0</v>
      </c>
      <c r="FC607" s="126">
        <f>N607*km*'VALORES TABELA'!$B$13</f>
        <v>0</v>
      </c>
      <c r="FD607" s="250">
        <f t="shared" ref="FD607:FD610" si="698">GL607</f>
        <v>0</v>
      </c>
      <c r="FE607" s="105"/>
      <c r="FF607" s="119"/>
      <c r="FG607" s="119"/>
      <c r="FH607" s="119"/>
      <c r="FI607" s="119"/>
      <c r="FJ607" s="119"/>
      <c r="FK607" s="119"/>
      <c r="FL607" s="119"/>
      <c r="FM607" s="119"/>
      <c r="FN607" s="119"/>
      <c r="FO607" s="119"/>
      <c r="FP607" s="119"/>
      <c r="FQ607" s="119"/>
      <c r="FR607" s="119"/>
      <c r="FS607" s="119"/>
      <c r="FT607" s="119"/>
      <c r="FU607" s="119"/>
      <c r="FV607" s="119"/>
      <c r="FW607" s="119"/>
      <c r="FX607" s="119"/>
      <c r="FY607" s="119"/>
      <c r="FZ607" s="119"/>
      <c r="GA607" s="119"/>
      <c r="GB607" s="119"/>
      <c r="GC607" s="119"/>
      <c r="GD607" s="119"/>
      <c r="GE607" s="119"/>
      <c r="GF607" s="119"/>
      <c r="GG607" s="119"/>
      <c r="GH607" s="119"/>
      <c r="GI607" s="119"/>
      <c r="GJ607" s="119"/>
      <c r="GK607" s="251"/>
      <c r="GL607" s="103">
        <f t="shared" si="678"/>
        <v>0</v>
      </c>
      <c r="GM607" s="124"/>
      <c r="GN607" s="104"/>
      <c r="GO607" s="104"/>
      <c r="GP607" s="104"/>
      <c r="GQ607" s="104"/>
      <c r="GR607" s="104"/>
      <c r="GS607" s="104"/>
      <c r="GT607" s="104"/>
      <c r="GU607" s="104"/>
      <c r="GV607" s="104"/>
      <c r="GW607" s="104"/>
      <c r="GX607" s="104"/>
      <c r="GY607" s="104"/>
      <c r="GZ607" s="104"/>
      <c r="HA607" s="104"/>
      <c r="HB607" s="104"/>
      <c r="HC607" s="104"/>
      <c r="HD607" s="104"/>
      <c r="HE607" s="104"/>
      <c r="HF607" s="104"/>
      <c r="HG607" s="104"/>
      <c r="HH607" s="104"/>
      <c r="HI607" s="104"/>
      <c r="HJ607" s="104"/>
      <c r="HK607" s="104"/>
      <c r="HL607" s="104"/>
      <c r="HM607" s="104"/>
      <c r="HN607" s="104"/>
      <c r="HO607" s="104"/>
      <c r="HP607" s="104"/>
      <c r="HQ607" s="64"/>
      <c r="HR607" s="64"/>
      <c r="HS607" s="64"/>
      <c r="HT607" s="64"/>
      <c r="HU607" s="64"/>
      <c r="HV607" s="64"/>
      <c r="HW607" s="105"/>
      <c r="HX607" s="64"/>
      <c r="HY607" s="280">
        <f t="shared" ref="HY607:HY610" si="699">IF(ISTEXT(EM607), VALUE(EM607), EM607)</f>
        <v>0</v>
      </c>
      <c r="HZ607" s="280">
        <f t="shared" ref="HZ607:HZ610" si="700">IF(ISTEXT(EN607), VALUE(EN607), EN607)</f>
        <v>0</v>
      </c>
      <c r="IA607" s="280">
        <f t="shared" ref="IA607:IA610" si="701">IF(ISTEXT(EO607), VALUE(EO607), EO607)</f>
        <v>0</v>
      </c>
      <c r="IB607" s="64"/>
      <c r="IC607" s="64"/>
    </row>
    <row r="608" spans="1:237" s="106" customFormat="1" ht="22.5" customHeight="1" x14ac:dyDescent="0.25">
      <c r="A608" s="368" t="s">
        <v>3740</v>
      </c>
      <c r="B608" s="369" t="s">
        <v>3741</v>
      </c>
      <c r="C608" s="375" t="s">
        <v>3262</v>
      </c>
      <c r="D608" s="371" t="s">
        <v>3737</v>
      </c>
      <c r="E608" s="371" t="s">
        <v>3742</v>
      </c>
      <c r="F608" s="376" t="s">
        <v>3224</v>
      </c>
      <c r="G608" s="376" t="s">
        <v>3225</v>
      </c>
      <c r="H608" s="373" t="s">
        <v>1835</v>
      </c>
      <c r="I608" s="374" t="s">
        <v>3743</v>
      </c>
      <c r="J608" s="421" t="s">
        <v>3231</v>
      </c>
      <c r="K608" s="422" t="s">
        <v>3235</v>
      </c>
      <c r="L608" s="329">
        <f>CONTINUA!BV608</f>
        <v>0</v>
      </c>
      <c r="M608" s="329">
        <f>CONTINUA!BW608</f>
        <v>0</v>
      </c>
      <c r="N608" s="895"/>
      <c r="O608" s="896" t="s">
        <v>4053</v>
      </c>
      <c r="P608" s="897" t="s">
        <v>206</v>
      </c>
      <c r="Q608" s="400">
        <v>4</v>
      </c>
      <c r="R608" s="401"/>
      <c r="S608" s="400"/>
      <c r="T608" s="401"/>
      <c r="U608" s="400"/>
      <c r="V608" s="401"/>
      <c r="W608" s="400"/>
      <c r="X608" s="401"/>
      <c r="Y608" s="400"/>
      <c r="Z608" s="401"/>
      <c r="AA608" s="400"/>
      <c r="AB608" s="401"/>
      <c r="AC608" s="400"/>
      <c r="AD608" s="401"/>
      <c r="AE608" s="400"/>
      <c r="AF608" s="401"/>
      <c r="AG608" s="400"/>
      <c r="AH608" s="401"/>
      <c r="AI608" s="400"/>
      <c r="AJ608" s="401"/>
      <c r="AK608" s="400"/>
      <c r="AL608" s="401"/>
      <c r="AM608" s="400"/>
      <c r="AN608" s="401"/>
      <c r="AO608" s="400"/>
      <c r="AP608" s="401"/>
      <c r="AQ608" s="400"/>
      <c r="AR608" s="401"/>
      <c r="AS608" s="400"/>
      <c r="AT608" s="401"/>
      <c r="AU608" s="400"/>
      <c r="AV608" s="401"/>
      <c r="AW608" s="400"/>
      <c r="AX608" s="401"/>
      <c r="AY608" s="400"/>
      <c r="AZ608" s="401"/>
      <c r="BA608" s="400"/>
      <c r="BB608" s="401"/>
      <c r="BC608" s="400"/>
      <c r="BD608" s="401"/>
      <c r="BE608" s="400"/>
      <c r="BF608" s="401"/>
      <c r="BG608" s="400"/>
      <c r="BH608" s="401"/>
      <c r="BI608" s="400"/>
      <c r="BJ608" s="401"/>
      <c r="BK608" s="400"/>
      <c r="BL608" s="401"/>
      <c r="BM608" s="400"/>
      <c r="BN608" s="401"/>
      <c r="BO608" s="400"/>
      <c r="BP608" s="401"/>
      <c r="BQ608" s="400"/>
      <c r="BR608" s="401"/>
      <c r="BS608" s="400"/>
      <c r="BT608" s="401"/>
      <c r="BU608" s="400"/>
      <c r="BV608" s="401"/>
      <c r="BW608" s="400"/>
      <c r="BX608" s="401"/>
      <c r="BY608" s="400"/>
      <c r="BZ608" s="401"/>
      <c r="CA608" s="400"/>
      <c r="CB608" s="401"/>
      <c r="CC608" s="400"/>
      <c r="CD608" s="401"/>
      <c r="CE608" s="400"/>
      <c r="CF608" s="401"/>
      <c r="CG608" s="400"/>
      <c r="CH608" s="401"/>
      <c r="CI608" s="400"/>
      <c r="CJ608" s="401"/>
      <c r="CK608" s="400"/>
      <c r="CL608" s="401"/>
      <c r="CM608" s="400"/>
      <c r="CN608" s="401"/>
      <c r="CO608" s="400"/>
      <c r="CP608" s="401"/>
      <c r="CQ608" s="400"/>
      <c r="CR608" s="401"/>
      <c r="CS608" s="400"/>
      <c r="CT608" s="401"/>
      <c r="CU608" s="400"/>
      <c r="CV608" s="401"/>
      <c r="CW608" s="400"/>
      <c r="CX608" s="401"/>
      <c r="CY608" s="400"/>
      <c r="CZ608" s="401"/>
      <c r="DA608" s="400"/>
      <c r="DB608" s="401"/>
      <c r="DC608" s="400"/>
      <c r="DD608" s="401"/>
      <c r="DE608" s="400"/>
      <c r="DF608" s="401"/>
      <c r="DG608" s="400"/>
      <c r="DH608" s="401"/>
      <c r="DI608" s="400"/>
      <c r="DJ608" s="401"/>
      <c r="DK608" s="400"/>
      <c r="DL608" s="401"/>
      <c r="DM608" s="400"/>
      <c r="DN608" s="401"/>
      <c r="DO608" s="400"/>
      <c r="DP608" s="401"/>
      <c r="DQ608" s="400"/>
      <c r="DR608" s="401"/>
      <c r="DS608" s="400"/>
      <c r="DT608" s="401"/>
      <c r="DU608" s="400"/>
      <c r="DV608" s="401"/>
      <c r="DW608" s="400"/>
      <c r="DX608" s="401"/>
      <c r="DY608" s="400"/>
      <c r="DZ608" s="401"/>
      <c r="EA608" s="400"/>
      <c r="EB608" s="401"/>
      <c r="EC608" s="400"/>
      <c r="ED608" s="401"/>
      <c r="EE608" s="400"/>
      <c r="EF608" s="401"/>
      <c r="EG608" s="400"/>
      <c r="EH608" s="401"/>
      <c r="EI608" s="400"/>
      <c r="EJ608" s="447"/>
      <c r="EK608" s="511"/>
      <c r="EL608" s="514"/>
      <c r="EM608" s="448"/>
      <c r="EN608" s="344"/>
      <c r="EO608" s="345"/>
      <c r="EP608" s="171">
        <f t="shared" si="670"/>
        <v>4</v>
      </c>
      <c r="EQ608" s="171">
        <f t="shared" si="671"/>
        <v>0</v>
      </c>
      <c r="ER608" s="171">
        <f t="shared" si="672"/>
        <v>0</v>
      </c>
      <c r="ES608" s="171">
        <f t="shared" si="673"/>
        <v>0</v>
      </c>
      <c r="ET608" s="171">
        <f t="shared" si="674"/>
        <v>0</v>
      </c>
      <c r="EU608" s="171">
        <f t="shared" si="675"/>
        <v>0</v>
      </c>
      <c r="EV608" s="172">
        <f t="shared" si="676"/>
        <v>4</v>
      </c>
      <c r="EW608" s="125"/>
      <c r="EX608" s="248">
        <f t="shared" si="697"/>
        <v>0</v>
      </c>
      <c r="EY608" s="174">
        <f>(L608*regular)+(M608*Cadeirantee)</f>
        <v>0</v>
      </c>
      <c r="EZ608" s="249">
        <f>SUMIF(FG608:GJ608,"&gt;0")</f>
        <v>0</v>
      </c>
      <c r="FA608" s="249">
        <f>SUMIF(FG608:GJ608,"&lt;0")+SUMIF(GN608:HP608,"&lt;0")</f>
        <v>0</v>
      </c>
      <c r="FB608" s="174">
        <v>0</v>
      </c>
      <c r="FC608" s="126">
        <f>N608*km*'VALORES TABELA'!$B$13</f>
        <v>0</v>
      </c>
      <c r="FD608" s="250">
        <f t="shared" si="698"/>
        <v>0</v>
      </c>
      <c r="FE608" s="105"/>
      <c r="FF608" s="108"/>
      <c r="FG608" s="108"/>
      <c r="FH608" s="108"/>
      <c r="FI608" s="108"/>
      <c r="FJ608" s="108"/>
      <c r="FK608" s="108"/>
      <c r="FL608" s="108"/>
      <c r="FM608" s="108"/>
      <c r="FN608" s="108"/>
      <c r="FO608" s="108"/>
      <c r="FP608" s="108"/>
      <c r="FQ608" s="108"/>
      <c r="FR608" s="108"/>
      <c r="FS608" s="108"/>
      <c r="FT608" s="108"/>
      <c r="FU608" s="108"/>
      <c r="FV608" s="108"/>
      <c r="FW608" s="108"/>
      <c r="FX608" s="108"/>
      <c r="FY608" s="108"/>
      <c r="FZ608" s="108"/>
      <c r="GA608" s="108"/>
      <c r="GB608" s="108"/>
      <c r="GC608" s="108"/>
      <c r="GD608" s="108"/>
      <c r="GE608" s="108"/>
      <c r="GF608" s="108"/>
      <c r="GG608" s="108"/>
      <c r="GH608" s="108"/>
      <c r="GI608" s="108"/>
      <c r="GJ608" s="108"/>
      <c r="GK608" s="251"/>
      <c r="GL608" s="103">
        <f t="shared" si="678"/>
        <v>0</v>
      </c>
      <c r="GM608" s="124"/>
      <c r="GN608" s="104"/>
      <c r="GO608" s="104"/>
      <c r="GP608" s="104"/>
      <c r="GQ608" s="104"/>
      <c r="GR608" s="104"/>
      <c r="GS608" s="104"/>
      <c r="GT608" s="104"/>
      <c r="GU608" s="104"/>
      <c r="GV608" s="104"/>
      <c r="GW608" s="104"/>
      <c r="GX608" s="104"/>
      <c r="GY608" s="104"/>
      <c r="GZ608" s="104"/>
      <c r="HA608" s="104"/>
      <c r="HB608" s="104"/>
      <c r="HC608" s="104"/>
      <c r="HD608" s="104"/>
      <c r="HE608" s="104"/>
      <c r="HF608" s="104"/>
      <c r="HG608" s="104"/>
      <c r="HH608" s="104"/>
      <c r="HI608" s="104"/>
      <c r="HJ608" s="104"/>
      <c r="HK608" s="104"/>
      <c r="HL608" s="104"/>
      <c r="HM608" s="104"/>
      <c r="HN608" s="104"/>
      <c r="HO608" s="104"/>
      <c r="HP608" s="104"/>
      <c r="HQ608" s="64"/>
      <c r="HR608" s="64"/>
      <c r="HS608" s="64"/>
      <c r="HT608" s="64"/>
      <c r="HU608" s="64"/>
      <c r="HV608" s="64"/>
      <c r="HW608" s="105"/>
      <c r="HX608" s="64"/>
      <c r="HY608" s="280">
        <f t="shared" si="699"/>
        <v>0</v>
      </c>
      <c r="HZ608" s="280">
        <f t="shared" si="700"/>
        <v>0</v>
      </c>
      <c r="IA608" s="280">
        <f t="shared" si="701"/>
        <v>0</v>
      </c>
      <c r="IB608" s="64"/>
      <c r="IC608" s="64"/>
    </row>
    <row r="609" spans="1:237" s="106" customFormat="1" ht="22.5" customHeight="1" x14ac:dyDescent="0.25">
      <c r="A609" s="368" t="s">
        <v>3740</v>
      </c>
      <c r="B609" s="369" t="s">
        <v>3741</v>
      </c>
      <c r="C609" s="375" t="s">
        <v>3262</v>
      </c>
      <c r="D609" s="371" t="s">
        <v>3737</v>
      </c>
      <c r="E609" s="371" t="s">
        <v>3742</v>
      </c>
      <c r="F609" s="376" t="s">
        <v>3224</v>
      </c>
      <c r="G609" s="376" t="s">
        <v>3225</v>
      </c>
      <c r="H609" s="373" t="s">
        <v>1835</v>
      </c>
      <c r="I609" s="374" t="s">
        <v>3743</v>
      </c>
      <c r="J609" s="421" t="s">
        <v>3231</v>
      </c>
      <c r="K609" s="423" t="s">
        <v>3236</v>
      </c>
      <c r="L609" s="329">
        <f>CONTINUA!BV609</f>
        <v>0</v>
      </c>
      <c r="M609" s="329">
        <f>CONTINUA!BW609</f>
        <v>0</v>
      </c>
      <c r="N609" s="895"/>
      <c r="O609" s="896" t="s">
        <v>4053</v>
      </c>
      <c r="P609" s="897" t="s">
        <v>206</v>
      </c>
      <c r="Q609" s="400"/>
      <c r="R609" s="401"/>
      <c r="S609" s="400"/>
      <c r="T609" s="401"/>
      <c r="U609" s="400"/>
      <c r="V609" s="401"/>
      <c r="W609" s="400"/>
      <c r="X609" s="401"/>
      <c r="Y609" s="400"/>
      <c r="Z609" s="401"/>
      <c r="AA609" s="400"/>
      <c r="AB609" s="401"/>
      <c r="AC609" s="400"/>
      <c r="AD609" s="401"/>
      <c r="AE609" s="400"/>
      <c r="AF609" s="401"/>
      <c r="AG609" s="400"/>
      <c r="AH609" s="401"/>
      <c r="AI609" s="400"/>
      <c r="AJ609" s="401"/>
      <c r="AK609" s="400"/>
      <c r="AL609" s="401"/>
      <c r="AM609" s="400"/>
      <c r="AN609" s="401"/>
      <c r="AO609" s="400"/>
      <c r="AP609" s="401"/>
      <c r="AQ609" s="400"/>
      <c r="AR609" s="401"/>
      <c r="AS609" s="400"/>
      <c r="AT609" s="401"/>
      <c r="AU609" s="400"/>
      <c r="AV609" s="401"/>
      <c r="AW609" s="400"/>
      <c r="AX609" s="401"/>
      <c r="AY609" s="400"/>
      <c r="AZ609" s="401"/>
      <c r="BA609" s="400"/>
      <c r="BB609" s="401"/>
      <c r="BC609" s="400"/>
      <c r="BD609" s="401"/>
      <c r="BE609" s="400"/>
      <c r="BF609" s="401"/>
      <c r="BG609" s="400"/>
      <c r="BH609" s="401"/>
      <c r="BI609" s="400"/>
      <c r="BJ609" s="401"/>
      <c r="BK609" s="400"/>
      <c r="BL609" s="401"/>
      <c r="BM609" s="400"/>
      <c r="BN609" s="401"/>
      <c r="BO609" s="400"/>
      <c r="BP609" s="401"/>
      <c r="BQ609" s="400"/>
      <c r="BR609" s="401"/>
      <c r="BS609" s="400"/>
      <c r="BT609" s="401"/>
      <c r="BU609" s="400"/>
      <c r="BV609" s="401"/>
      <c r="BW609" s="400"/>
      <c r="BX609" s="401"/>
      <c r="BY609" s="400"/>
      <c r="BZ609" s="401"/>
      <c r="CA609" s="400"/>
      <c r="CB609" s="401"/>
      <c r="CC609" s="400"/>
      <c r="CD609" s="401"/>
      <c r="CE609" s="400"/>
      <c r="CF609" s="401"/>
      <c r="CG609" s="400"/>
      <c r="CH609" s="401"/>
      <c r="CI609" s="400"/>
      <c r="CJ609" s="401"/>
      <c r="CK609" s="400"/>
      <c r="CL609" s="401"/>
      <c r="CM609" s="400"/>
      <c r="CN609" s="401"/>
      <c r="CO609" s="400"/>
      <c r="CP609" s="401"/>
      <c r="CQ609" s="400"/>
      <c r="CR609" s="401"/>
      <c r="CS609" s="400"/>
      <c r="CT609" s="401"/>
      <c r="CU609" s="400"/>
      <c r="CV609" s="401"/>
      <c r="CW609" s="400"/>
      <c r="CX609" s="401"/>
      <c r="CY609" s="400"/>
      <c r="CZ609" s="401"/>
      <c r="DA609" s="400"/>
      <c r="DB609" s="401"/>
      <c r="DC609" s="400"/>
      <c r="DD609" s="401"/>
      <c r="DE609" s="400"/>
      <c r="DF609" s="401"/>
      <c r="DG609" s="400"/>
      <c r="DH609" s="401"/>
      <c r="DI609" s="400"/>
      <c r="DJ609" s="401"/>
      <c r="DK609" s="400"/>
      <c r="DL609" s="401"/>
      <c r="DM609" s="400"/>
      <c r="DN609" s="401"/>
      <c r="DO609" s="400"/>
      <c r="DP609" s="401"/>
      <c r="DQ609" s="400"/>
      <c r="DR609" s="401"/>
      <c r="DS609" s="400"/>
      <c r="DT609" s="401"/>
      <c r="DU609" s="400"/>
      <c r="DV609" s="401"/>
      <c r="DW609" s="400"/>
      <c r="DX609" s="401"/>
      <c r="DY609" s="400"/>
      <c r="DZ609" s="401"/>
      <c r="EA609" s="400"/>
      <c r="EB609" s="401"/>
      <c r="EC609" s="400"/>
      <c r="ED609" s="401"/>
      <c r="EE609" s="400"/>
      <c r="EF609" s="401"/>
      <c r="EG609" s="400"/>
      <c r="EH609" s="401"/>
      <c r="EI609" s="400"/>
      <c r="EJ609" s="447"/>
      <c r="EK609" s="511"/>
      <c r="EL609" s="514"/>
      <c r="EM609" s="448"/>
      <c r="EN609" s="344"/>
      <c r="EO609" s="345"/>
      <c r="EP609" s="171">
        <f t="shared" si="670"/>
        <v>0</v>
      </c>
      <c r="EQ609" s="171">
        <f t="shared" si="671"/>
        <v>0</v>
      </c>
      <c r="ER609" s="171">
        <f t="shared" si="672"/>
        <v>0</v>
      </c>
      <c r="ES609" s="171">
        <f t="shared" si="673"/>
        <v>0</v>
      </c>
      <c r="ET609" s="171">
        <f t="shared" si="674"/>
        <v>0</v>
      </c>
      <c r="EU609" s="171">
        <f t="shared" si="675"/>
        <v>0</v>
      </c>
      <c r="EV609" s="172">
        <f t="shared" si="676"/>
        <v>0</v>
      </c>
      <c r="EW609" s="127"/>
      <c r="EX609" s="248">
        <f t="shared" si="697"/>
        <v>0</v>
      </c>
      <c r="EY609" s="174">
        <f>(L609*regular)+(M609*Cadeirantee)</f>
        <v>0</v>
      </c>
      <c r="EZ609" s="249">
        <f>SUMIF(FG609:GJ609,"&gt;0")</f>
        <v>0</v>
      </c>
      <c r="FA609" s="249">
        <f>SUMIF(FG609:GJ609,"&lt;0")+SUMIF(GN609:HP609,"&lt;0")</f>
        <v>0</v>
      </c>
      <c r="FB609" s="174">
        <v>0</v>
      </c>
      <c r="FC609" s="126">
        <f>N609*km*'VALORES TABELA'!$B$13</f>
        <v>0</v>
      </c>
      <c r="FD609" s="250">
        <f t="shared" si="698"/>
        <v>0</v>
      </c>
      <c r="FE609" s="105"/>
      <c r="FF609" s="118"/>
      <c r="FG609" s="118"/>
      <c r="FH609" s="118"/>
      <c r="FI609" s="118"/>
      <c r="FJ609" s="118"/>
      <c r="FK609" s="118"/>
      <c r="FL609" s="118"/>
      <c r="FM609" s="118"/>
      <c r="FN609" s="118"/>
      <c r="FO609" s="118"/>
      <c r="FP609" s="118"/>
      <c r="FQ609" s="118"/>
      <c r="FR609" s="118"/>
      <c r="FS609" s="118"/>
      <c r="FT609" s="118"/>
      <c r="FU609" s="118"/>
      <c r="FV609" s="118"/>
      <c r="FW609" s="118"/>
      <c r="FX609" s="118"/>
      <c r="FY609" s="118"/>
      <c r="FZ609" s="118"/>
      <c r="GA609" s="118"/>
      <c r="GB609" s="118"/>
      <c r="GC609" s="118"/>
      <c r="GD609" s="118"/>
      <c r="GE609" s="118"/>
      <c r="GF609" s="118"/>
      <c r="GG609" s="118"/>
      <c r="GH609" s="118"/>
      <c r="GI609" s="118"/>
      <c r="GJ609" s="118"/>
      <c r="GK609" s="252"/>
      <c r="GL609" s="103">
        <f t="shared" si="678"/>
        <v>0</v>
      </c>
      <c r="GM609" s="124"/>
      <c r="GN609" s="104"/>
      <c r="GO609" s="104"/>
      <c r="GP609" s="104"/>
      <c r="GQ609" s="104"/>
      <c r="GR609" s="104"/>
      <c r="GS609" s="104"/>
      <c r="GT609" s="104"/>
      <c r="GU609" s="104"/>
      <c r="GV609" s="104"/>
      <c r="GW609" s="104"/>
      <c r="GX609" s="104"/>
      <c r="GY609" s="104"/>
      <c r="GZ609" s="104"/>
      <c r="HA609" s="104"/>
      <c r="HB609" s="104"/>
      <c r="HC609" s="104"/>
      <c r="HD609" s="104"/>
      <c r="HE609" s="104"/>
      <c r="HF609" s="104"/>
      <c r="HG609" s="104"/>
      <c r="HH609" s="104"/>
      <c r="HI609" s="104"/>
      <c r="HJ609" s="104"/>
      <c r="HK609" s="104"/>
      <c r="HL609" s="104"/>
      <c r="HM609" s="104"/>
      <c r="HN609" s="104"/>
      <c r="HO609" s="104"/>
      <c r="HP609" s="104"/>
      <c r="HQ609" s="64"/>
      <c r="HR609" s="65"/>
      <c r="HS609" s="65"/>
      <c r="HT609" s="65"/>
      <c r="HU609" s="65"/>
      <c r="HV609" s="65"/>
      <c r="HW609" s="105"/>
      <c r="HX609" s="65"/>
      <c r="HY609" s="280">
        <f t="shared" si="699"/>
        <v>0</v>
      </c>
      <c r="HZ609" s="280">
        <f t="shared" si="700"/>
        <v>0</v>
      </c>
      <c r="IA609" s="280">
        <f t="shared" si="701"/>
        <v>0</v>
      </c>
      <c r="IB609" s="65"/>
      <c r="IC609" s="65"/>
    </row>
    <row r="610" spans="1:237" s="106" customFormat="1" ht="22.5" customHeight="1" thickBot="1" x14ac:dyDescent="0.3">
      <c r="A610" s="377" t="s">
        <v>3740</v>
      </c>
      <c r="B610" s="378" t="s">
        <v>3741</v>
      </c>
      <c r="C610" s="379" t="s">
        <v>3262</v>
      </c>
      <c r="D610" s="380" t="s">
        <v>3737</v>
      </c>
      <c r="E610" s="380" t="s">
        <v>3742</v>
      </c>
      <c r="F610" s="381" t="s">
        <v>3224</v>
      </c>
      <c r="G610" s="381" t="s">
        <v>3225</v>
      </c>
      <c r="H610" s="382" t="s">
        <v>1835</v>
      </c>
      <c r="I610" s="383" t="s">
        <v>3743</v>
      </c>
      <c r="J610" s="421" t="s">
        <v>3231</v>
      </c>
      <c r="K610" s="424" t="s">
        <v>60</v>
      </c>
      <c r="L610" s="329">
        <f>CONTINUA!BV610</f>
        <v>0</v>
      </c>
      <c r="M610" s="329">
        <f>CONTINUA!BW610</f>
        <v>0</v>
      </c>
      <c r="N610" s="895"/>
      <c r="O610" s="896" t="s">
        <v>4053</v>
      </c>
      <c r="P610" s="897" t="s">
        <v>206</v>
      </c>
      <c r="Q610" s="400"/>
      <c r="R610" s="401"/>
      <c r="S610" s="400"/>
      <c r="T610" s="401"/>
      <c r="U610" s="400"/>
      <c r="V610" s="401"/>
      <c r="W610" s="400"/>
      <c r="X610" s="401"/>
      <c r="Y610" s="400"/>
      <c r="Z610" s="401"/>
      <c r="AA610" s="400"/>
      <c r="AB610" s="401"/>
      <c r="AC610" s="400"/>
      <c r="AD610" s="401"/>
      <c r="AE610" s="400"/>
      <c r="AF610" s="401"/>
      <c r="AG610" s="400"/>
      <c r="AH610" s="401"/>
      <c r="AI610" s="400"/>
      <c r="AJ610" s="401"/>
      <c r="AK610" s="400"/>
      <c r="AL610" s="401"/>
      <c r="AM610" s="400"/>
      <c r="AN610" s="401"/>
      <c r="AO610" s="400"/>
      <c r="AP610" s="401"/>
      <c r="AQ610" s="400"/>
      <c r="AR610" s="401"/>
      <c r="AS610" s="400"/>
      <c r="AT610" s="401"/>
      <c r="AU610" s="400"/>
      <c r="AV610" s="401"/>
      <c r="AW610" s="400"/>
      <c r="AX610" s="401"/>
      <c r="AY610" s="400"/>
      <c r="AZ610" s="401"/>
      <c r="BA610" s="400"/>
      <c r="BB610" s="401"/>
      <c r="BC610" s="400"/>
      <c r="BD610" s="401"/>
      <c r="BE610" s="400"/>
      <c r="BF610" s="401"/>
      <c r="BG610" s="400"/>
      <c r="BH610" s="401"/>
      <c r="BI610" s="400"/>
      <c r="BJ610" s="401"/>
      <c r="BK610" s="400"/>
      <c r="BL610" s="401"/>
      <c r="BM610" s="400"/>
      <c r="BN610" s="401"/>
      <c r="BO610" s="400"/>
      <c r="BP610" s="401"/>
      <c r="BQ610" s="400"/>
      <c r="BR610" s="401"/>
      <c r="BS610" s="400"/>
      <c r="BT610" s="401"/>
      <c r="BU610" s="400"/>
      <c r="BV610" s="401"/>
      <c r="BW610" s="400"/>
      <c r="BX610" s="401"/>
      <c r="BY610" s="400"/>
      <c r="BZ610" s="401"/>
      <c r="CA610" s="400"/>
      <c r="CB610" s="401"/>
      <c r="CC610" s="400"/>
      <c r="CD610" s="401"/>
      <c r="CE610" s="400"/>
      <c r="CF610" s="401"/>
      <c r="CG610" s="400"/>
      <c r="CH610" s="401"/>
      <c r="CI610" s="400"/>
      <c r="CJ610" s="401"/>
      <c r="CK610" s="400"/>
      <c r="CL610" s="401"/>
      <c r="CM610" s="400"/>
      <c r="CN610" s="401"/>
      <c r="CO610" s="400"/>
      <c r="CP610" s="401"/>
      <c r="CQ610" s="400"/>
      <c r="CR610" s="401"/>
      <c r="CS610" s="400"/>
      <c r="CT610" s="401"/>
      <c r="CU610" s="400"/>
      <c r="CV610" s="401"/>
      <c r="CW610" s="400"/>
      <c r="CX610" s="401"/>
      <c r="CY610" s="400"/>
      <c r="CZ610" s="401"/>
      <c r="DA610" s="400"/>
      <c r="DB610" s="401"/>
      <c r="DC610" s="400"/>
      <c r="DD610" s="401"/>
      <c r="DE610" s="400"/>
      <c r="DF610" s="401"/>
      <c r="DG610" s="400"/>
      <c r="DH610" s="401"/>
      <c r="DI610" s="400"/>
      <c r="DJ610" s="401"/>
      <c r="DK610" s="400"/>
      <c r="DL610" s="401"/>
      <c r="DM610" s="400"/>
      <c r="DN610" s="401"/>
      <c r="DO610" s="400"/>
      <c r="DP610" s="401"/>
      <c r="DQ610" s="400"/>
      <c r="DR610" s="401"/>
      <c r="DS610" s="400"/>
      <c r="DT610" s="401"/>
      <c r="DU610" s="400"/>
      <c r="DV610" s="401"/>
      <c r="DW610" s="400"/>
      <c r="DX610" s="401"/>
      <c r="DY610" s="400"/>
      <c r="DZ610" s="401"/>
      <c r="EA610" s="400"/>
      <c r="EB610" s="401"/>
      <c r="EC610" s="400"/>
      <c r="ED610" s="401"/>
      <c r="EE610" s="400"/>
      <c r="EF610" s="401"/>
      <c r="EG610" s="400"/>
      <c r="EH610" s="401"/>
      <c r="EI610" s="400"/>
      <c r="EJ610" s="447"/>
      <c r="EK610" s="512"/>
      <c r="EL610" s="515"/>
      <c r="EM610" s="450"/>
      <c r="EN610" s="348"/>
      <c r="EO610" s="348"/>
      <c r="EP610" s="179">
        <f t="shared" si="670"/>
        <v>0</v>
      </c>
      <c r="EQ610" s="179">
        <f t="shared" si="671"/>
        <v>0</v>
      </c>
      <c r="ER610" s="179">
        <f t="shared" si="672"/>
        <v>0</v>
      </c>
      <c r="ES610" s="179">
        <f t="shared" si="673"/>
        <v>0</v>
      </c>
      <c r="ET610" s="179">
        <f t="shared" si="674"/>
        <v>0</v>
      </c>
      <c r="EU610" s="179">
        <f t="shared" si="675"/>
        <v>0</v>
      </c>
      <c r="EV610" s="172">
        <f t="shared" si="676"/>
        <v>0</v>
      </c>
      <c r="EW610" s="253"/>
      <c r="EX610" s="254">
        <v>0</v>
      </c>
      <c r="EY610" s="180">
        <v>0</v>
      </c>
      <c r="EZ610" s="255">
        <v>0</v>
      </c>
      <c r="FA610" s="255">
        <v>0</v>
      </c>
      <c r="FB610" s="180">
        <f>SUM(FF610:GI610)/2</f>
        <v>0</v>
      </c>
      <c r="FC610" s="256">
        <f>N610*km*'VALORES TABELA'!$B$13</f>
        <v>0</v>
      </c>
      <c r="FD610" s="250">
        <f t="shared" si="698"/>
        <v>0</v>
      </c>
      <c r="FE610" s="257"/>
      <c r="FF610" s="181">
        <f>((Q610+S610)*Percapita)+((R610+T610)*Cadeirante)</f>
        <v>0</v>
      </c>
      <c r="FG610" s="181">
        <f>((U610+W610)*Percapita/30*FG$4)+((V610+X610)*Cadeirante/30*FG$4)</f>
        <v>0</v>
      </c>
      <c r="FH610" s="181">
        <f>((Y610+AA610)*Percapita/30*FH$4)+((Z610+AB610)*Cadeirante/30*FH$4)</f>
        <v>0</v>
      </c>
      <c r="FI610" s="181">
        <f>((AC610+AE610)*Percapita/30*FI$4)+((AD610+AF610)*Cadeirante/30*FI$4)</f>
        <v>0</v>
      </c>
      <c r="FJ610" s="181">
        <f>((AG610+AI610)*Percapita/30*FJ$4)+((AH610+AJ610)*Cadeirante/30*FJ$4)</f>
        <v>0</v>
      </c>
      <c r="FK610" s="181">
        <f>((AK610+AM610)*Percapita/30*FK$4)+((AL610+AN610)*Cadeirante/30*FK$4)</f>
        <v>0</v>
      </c>
      <c r="FL610" s="181">
        <f>((AO610+AQ610)*Percapita/30*FL$4)+((AP610+AR610)*Cadeirante/30*FL$4)</f>
        <v>0</v>
      </c>
      <c r="FM610" s="181">
        <f>((AS610+AU610)*Percapita/30*FM$4)+((AT610+AV610)*Cadeirante/30*FM$4)</f>
        <v>0</v>
      </c>
      <c r="FN610" s="181">
        <f>((AW610+AY610)*Percapita/30*FN$4)+((AX610+AZ610)*Cadeirante/30*FN$4)</f>
        <v>0</v>
      </c>
      <c r="FO610" s="181">
        <f>((BA610+BC610)*Percapita/30*FO$4)+((BB610+BD610)*Cadeirante/30*FO$4)</f>
        <v>0</v>
      </c>
      <c r="FP610" s="181">
        <f>((BE610+BG610)*Percapita/30*FP$4)+((BF610+BH610)*Cadeirante/30*FP$4)</f>
        <v>0</v>
      </c>
      <c r="FQ610" s="181">
        <f>((BI610+BK610)*Percapita/30*FQ$4)+((BJ610+BL610)*Cadeirante/30*FQ$4)</f>
        <v>0</v>
      </c>
      <c r="FR610" s="181">
        <f>((BM610+BO610)*Percapita/30*FR$4)+((BN610+BP610)*Cadeirante/30*FR$4)</f>
        <v>0</v>
      </c>
      <c r="FS610" s="181">
        <f>((BQ610+BS610)*Percapita/30*FS$4)+((BR610+BT610)*Cadeirante/30*FS$4)</f>
        <v>0</v>
      </c>
      <c r="FT610" s="181">
        <f>((BU610+BW610)*Percapita/30*FT$4)+((BV610+BX610)*Cadeirante/30*FT$4)</f>
        <v>0</v>
      </c>
      <c r="FU610" s="181">
        <f>((BY610+CA610)*Percapita/30*FU$4)+((BZ610+CB610)*Cadeirante/30*FU$4)</f>
        <v>0</v>
      </c>
      <c r="FV610" s="181">
        <f>((CC610+CE610)*Percapita/30*FV$4)+((CD610+CF610)*Cadeirante/30*FV$4)</f>
        <v>0</v>
      </c>
      <c r="FW610" s="181">
        <f>((CG610+CI610)*Percapita/30*FW$4)+((CI610+CK610)*Cadeirante/30*FW$4)</f>
        <v>0</v>
      </c>
      <c r="FX610" s="181">
        <f>((CK610+CM610)*Percapita/30*FX$4)+((CL610+CN610)*Cadeirante/30*FX$4)</f>
        <v>0</v>
      </c>
      <c r="FY610" s="181">
        <f>((CO610+CQ610)*Percapita/30*FY$4)+((CP610+CR610)*Cadeirante/30*FY$4)</f>
        <v>0</v>
      </c>
      <c r="FZ610" s="181">
        <f>((CS610+CU610)*Percapita/30*FZ$4)+((CT610+CV610)*Cadeirante/30*FZ$4)</f>
        <v>0</v>
      </c>
      <c r="GA610" s="181">
        <f>((CW610+CY610)*Percapita/30*GA$4)+((CX610+CZ610)*Cadeirante/30*GA$4)</f>
        <v>0</v>
      </c>
      <c r="GB610" s="181">
        <f>((DA610+DC610)*Percapita/30*GB$4)+((DB610+DD610)*Cadeirante/30*GB$4)</f>
        <v>0</v>
      </c>
      <c r="GC610" s="181">
        <f>((DE610+DG610)*Percapita/30*GC$4)+((DF610+DH610)*Cadeirante/30*GC$4)</f>
        <v>0</v>
      </c>
      <c r="GD610" s="181">
        <f>((DI610+DK610)*Percapita/30*GD$4)+((DJ610+DL610)*Cadeirante/30*GD$4)</f>
        <v>0</v>
      </c>
      <c r="GE610" s="181">
        <f>((DM610+DO610)*Percapita/30*GE$4)+((DN610+DP610)*Cadeirante/30*GE$4)</f>
        <v>0</v>
      </c>
      <c r="GF610" s="181">
        <f>((DQ610+DS610)*Percapita/30*GF$4)+((DR610+DT610)*Cadeirante/30*GF$4)</f>
        <v>0</v>
      </c>
      <c r="GG610" s="181">
        <f>((DU610+DW610)*Percapita/30*GG$4)+((DV610+DX610)*Cadeirante/30*GG$4)</f>
        <v>0</v>
      </c>
      <c r="GH610" s="181">
        <f>((DY610+EA610)*Percapita/30*GH$4)+((DZ610+EB610)*Cadeirante/30*GH$4)</f>
        <v>0</v>
      </c>
      <c r="GI610" s="181">
        <f>((EC610+EE610)*Percapita/30*GI$4)+((ED610+EF610)*Cadeirante/30*GI$4)</f>
        <v>0</v>
      </c>
      <c r="GJ610" s="181">
        <f>((EG610+EI610)*Percapita)+((EH610+EJ610)*Cadeirante)</f>
        <v>0</v>
      </c>
      <c r="GK610" s="258"/>
      <c r="GL610" s="103">
        <f t="shared" si="678"/>
        <v>0</v>
      </c>
      <c r="GM610" s="124"/>
      <c r="GN610" s="182"/>
      <c r="GO610" s="182"/>
      <c r="GP610" s="182"/>
      <c r="GQ610" s="182"/>
      <c r="GR610" s="182"/>
      <c r="GS610" s="182"/>
      <c r="GT610" s="182"/>
      <c r="GU610" s="182"/>
      <c r="GV610" s="182"/>
      <c r="GW610" s="182"/>
      <c r="GX610" s="182"/>
      <c r="GY610" s="182"/>
      <c r="GZ610" s="182"/>
      <c r="HA610" s="182"/>
      <c r="HB610" s="182"/>
      <c r="HC610" s="182"/>
      <c r="HD610" s="182"/>
      <c r="HE610" s="182"/>
      <c r="HF610" s="182"/>
      <c r="HG610" s="182"/>
      <c r="HH610" s="182"/>
      <c r="HI610" s="182"/>
      <c r="HJ610" s="182"/>
      <c r="HK610" s="182"/>
      <c r="HL610" s="182"/>
      <c r="HM610" s="182"/>
      <c r="HN610" s="182"/>
      <c r="HO610" s="182"/>
      <c r="HP610" s="259"/>
      <c r="HQ610" s="64"/>
      <c r="HW610" s="257"/>
      <c r="HY610" s="280">
        <f t="shared" si="699"/>
        <v>0</v>
      </c>
      <c r="HZ610" s="280">
        <f t="shared" si="700"/>
        <v>0</v>
      </c>
      <c r="IA610" s="280">
        <f t="shared" si="701"/>
        <v>0</v>
      </c>
    </row>
    <row r="611" spans="1:237" s="106" customFormat="1" ht="22.5" customHeight="1" x14ac:dyDescent="0.25">
      <c r="A611" t="s">
        <v>3744</v>
      </c>
      <c r="B611" s="522" t="s">
        <v>3745</v>
      </c>
      <c r="C611" s="523">
        <v>1</v>
      </c>
      <c r="D611" s="524" t="s">
        <v>3746</v>
      </c>
      <c r="E611" s="524" t="s">
        <v>3747</v>
      </c>
      <c r="F611" s="525" t="s">
        <v>3224</v>
      </c>
      <c r="G611" s="525" t="s">
        <v>3225</v>
      </c>
      <c r="H611" s="350" t="s">
        <v>1837</v>
      </c>
      <c r="I611" s="351" t="s">
        <v>3748</v>
      </c>
      <c r="J611" s="409" t="s">
        <v>3231</v>
      </c>
      <c r="K611" s="410" t="s">
        <v>3232</v>
      </c>
      <c r="L611" s="329">
        <f>CONTINUA!BV611</f>
        <v>0</v>
      </c>
      <c r="M611" s="329">
        <f>CONTINUA!BW611</f>
        <v>0</v>
      </c>
      <c r="N611" s="895"/>
      <c r="O611" s="896" t="s">
        <v>4054</v>
      </c>
      <c r="P611" s="897" t="s">
        <v>206</v>
      </c>
      <c r="Q611" s="400">
        <v>28</v>
      </c>
      <c r="R611" s="401"/>
      <c r="S611" s="400"/>
      <c r="T611" s="401"/>
      <c r="U611" s="400"/>
      <c r="V611" s="401"/>
      <c r="W611" s="400"/>
      <c r="X611" s="401"/>
      <c r="Y611" s="400"/>
      <c r="Z611" s="401"/>
      <c r="AA611" s="400"/>
      <c r="AB611" s="401"/>
      <c r="AC611" s="400"/>
      <c r="AD611" s="401"/>
      <c r="AE611" s="400"/>
      <c r="AF611" s="401"/>
      <c r="AG611" s="400"/>
      <c r="AH611" s="401"/>
      <c r="AI611" s="400"/>
      <c r="AJ611" s="401"/>
      <c r="AK611" s="400"/>
      <c r="AL611" s="401"/>
      <c r="AM611" s="400"/>
      <c r="AN611" s="401"/>
      <c r="AO611" s="400"/>
      <c r="AP611" s="401"/>
      <c r="AQ611" s="400"/>
      <c r="AR611" s="401"/>
      <c r="AS611" s="400"/>
      <c r="AT611" s="401"/>
      <c r="AU611" s="400"/>
      <c r="AV611" s="401"/>
      <c r="AW611" s="400"/>
      <c r="AX611" s="401"/>
      <c r="AY611" s="400"/>
      <c r="AZ611" s="401"/>
      <c r="BA611" s="400"/>
      <c r="BB611" s="401"/>
      <c r="BC611" s="400"/>
      <c r="BD611" s="401"/>
      <c r="BE611" s="400"/>
      <c r="BF611" s="401"/>
      <c r="BG611" s="400"/>
      <c r="BH611" s="401"/>
      <c r="BI611" s="400"/>
      <c r="BJ611" s="401"/>
      <c r="BK611" s="400"/>
      <c r="BL611" s="401"/>
      <c r="BM611" s="400"/>
      <c r="BN611" s="401"/>
      <c r="BO611" s="400"/>
      <c r="BP611" s="401"/>
      <c r="BQ611" s="400"/>
      <c r="BR611" s="401"/>
      <c r="BS611" s="400"/>
      <c r="BT611" s="401"/>
      <c r="BU611" s="400"/>
      <c r="BV611" s="401"/>
      <c r="BW611" s="400"/>
      <c r="BX611" s="401"/>
      <c r="BY611" s="400"/>
      <c r="BZ611" s="401"/>
      <c r="CA611" s="400"/>
      <c r="CB611" s="401"/>
      <c r="CC611" s="400"/>
      <c r="CD611" s="401"/>
      <c r="CE611" s="400"/>
      <c r="CF611" s="401"/>
      <c r="CG611" s="400"/>
      <c r="CH611" s="401"/>
      <c r="CI611" s="400"/>
      <c r="CJ611" s="401"/>
      <c r="CK611" s="400"/>
      <c r="CL611" s="401"/>
      <c r="CM611" s="400"/>
      <c r="CN611" s="401"/>
      <c r="CO611" s="400"/>
      <c r="CP611" s="401"/>
      <c r="CQ611" s="400"/>
      <c r="CR611" s="401"/>
      <c r="CS611" s="400"/>
      <c r="CT611" s="401"/>
      <c r="CU611" s="400"/>
      <c r="CV611" s="401"/>
      <c r="CW611" s="400"/>
      <c r="CX611" s="401"/>
      <c r="CY611" s="400"/>
      <c r="CZ611" s="401"/>
      <c r="DA611" s="400"/>
      <c r="DB611" s="401"/>
      <c r="DC611" s="400"/>
      <c r="DD611" s="401"/>
      <c r="DE611" s="400"/>
      <c r="DF611" s="401"/>
      <c r="DG611" s="400"/>
      <c r="DH611" s="401"/>
      <c r="DI611" s="400"/>
      <c r="DJ611" s="401"/>
      <c r="DK611" s="400"/>
      <c r="DL611" s="401"/>
      <c r="DM611" s="400"/>
      <c r="DN611" s="401"/>
      <c r="DO611" s="400"/>
      <c r="DP611" s="401"/>
      <c r="DQ611" s="400"/>
      <c r="DR611" s="401"/>
      <c r="DS611" s="400"/>
      <c r="DT611" s="401"/>
      <c r="DU611" s="400"/>
      <c r="DV611" s="401"/>
      <c r="DW611" s="400"/>
      <c r="DX611" s="401"/>
      <c r="DY611" s="400"/>
      <c r="DZ611" s="401"/>
      <c r="EA611" s="400"/>
      <c r="EB611" s="401"/>
      <c r="EC611" s="400"/>
      <c r="ED611" s="401"/>
      <c r="EE611" s="400"/>
      <c r="EF611" s="401"/>
      <c r="EG611" s="400"/>
      <c r="EH611" s="401"/>
      <c r="EI611" s="400"/>
      <c r="EJ611" s="447"/>
      <c r="EK611" s="510"/>
      <c r="EL611" s="513" t="s">
        <v>4022</v>
      </c>
      <c r="EM611" s="520">
        <v>988.75699999999995</v>
      </c>
      <c r="EN611" s="520"/>
      <c r="EO611" s="520"/>
      <c r="EP611" s="171">
        <f t="shared" si="670"/>
        <v>28</v>
      </c>
      <c r="EQ611" s="171">
        <f t="shared" si="671"/>
        <v>0</v>
      </c>
      <c r="ER611" s="171">
        <f t="shared" si="672"/>
        <v>0</v>
      </c>
      <c r="ES611" s="171">
        <f t="shared" si="673"/>
        <v>0</v>
      </c>
      <c r="ET611" s="171">
        <f t="shared" si="674"/>
        <v>0</v>
      </c>
      <c r="EU611" s="171">
        <f t="shared" si="675"/>
        <v>0</v>
      </c>
      <c r="EV611" s="172">
        <f t="shared" si="676"/>
        <v>28</v>
      </c>
      <c r="EW611" s="367">
        <f>IF(C611=4,IF(MAX(Q611:EJ613)&gt;0,(Especiall/30*(IF(($G611-$F611)=($G$5-$F$5),30,IF(DAY($G611)=31,($G611-$F611),($G611-$F611)+1)))),0),0)</f>
        <v>0</v>
      </c>
      <c r="EX611" s="248">
        <f t="shared" ref="EX611:EX614" si="702">FF611</f>
        <v>25213.100000000002</v>
      </c>
      <c r="EY611" s="174">
        <f>(L611*regular)+(M611*Cadeirantee)</f>
        <v>0</v>
      </c>
      <c r="EZ611" s="249">
        <f>SUMIF(FG611:GJ611,"&gt;0")</f>
        <v>0</v>
      </c>
      <c r="FA611" s="249">
        <f>SUMIF(FG611:GJ611,"&lt;0")+SUMIF(GN611:HP611,"&lt;0")</f>
        <v>0</v>
      </c>
      <c r="FB611" s="174">
        <v>0</v>
      </c>
      <c r="FC611" s="175">
        <f>N611*km*'VALORES TABELA'!$B$13</f>
        <v>0</v>
      </c>
      <c r="FD611" s="250">
        <f>GL611</f>
        <v>0</v>
      </c>
      <c r="FE611" s="176">
        <f>(EW611+EW612+EW613+EW614+EX611+EX612+EX613+EX614+EY611+EY612+EY613+EY614+EY615+EZ611+EZ612+EZ613+EZ614+FA611+FA612+FA613+FA614+FC611+FC612+FC613+FC614+HY611-HZ611-IA611+FD611+FD612+FD613+FD614+FB615)</f>
        <v>26510.337000000003</v>
      </c>
      <c r="FF611" s="177">
        <f>IF(C611=4,SUM(Q611+Q612+Q613+S611+S612+S613)*Percapita/30*FF$4+(R611+R612+R613+T611+T612+T613)*Cadeirante/30*FF$4,IF(C611=3,IF(Q614+S614=10,Fixo/30*FF$4+(Q611+Q612+Q613+S611+S612+S613)*Percapita/30*FF$4+(R614+T614)*Cadeirante/30*FF$4,IF(Q614+S614&lt;=9,(Q614+S614)*Crechee/30*FF$4)+(R614+T614)*Cadeirante/30*FF$4+(Q611+Q612+Q613+S611+S612+S613)*Percapita/30*FF$4)+IF(Q614+S614&gt;=11,Fixo/30*FF$4+(Q614+S614-10)*Crechee/30*FF$4,0),IF(C611=2,IF(R611+R612+R613+R614+T611+T612+T613+T614=1,Cadeirante/30*FF$4,IF(R611+R612+R613+R614+T611+T612+T613+T614=2,Fixo/30*FF$4,IF(R611+R612+R613+R614+T611+T612+T613+T614&gt;2,Fixo/30*FF$4+(R611+R612+R613+R614+T611+T612+T613+T614-2)*Cadeirante/30*FF$4)))+(Q611+Q612+Q613+S611+S612+S613)*Percapita/30*FF$4+(Q614+S614)*Crechee/30*FF$4,IF(C611=1,IF(Q611+Q612+Q613+R611+R612+R613+S611+S612+S613+T611+T612+T613&lt;=15,(Q611+Q612+Q613+S611+S612+S613)*Percapita/30*FF$4,IF(Q611+Q612+Q613+R611+R612+R613+S611+S612+S613+T611+T612+T613&gt;=16,Fixo/30*FF$4+(Q611+Q612+Q613+R611+R612+R613+S611+S612+S613+T611+T612-16)*Percapita/30*FF$4))))))</f>
        <v>25213.100000000002</v>
      </c>
      <c r="FG611" s="177">
        <f>IF(C611=4,SUM(U611+U612+U613+W611+W612+W613)*Percapita/30*FG$4+(V611+V612+V613+X611+X612+X613)*Cadeirante/30*FG$4,IF(C611=3,IF(U614+W614=10,Fixo/30*FG$4+(U611+U612+U613+W611+W612+W613)*Percapita/30*FG$4+(V614+X614)*Cadeirante/30*FG$4,IF(U614+W614&lt;=9,(U614+W614)*Crechee/30*FG$4)+(V614+X614)*Cadeirante/30*FG$4+(U611+U612+U613+W611+W612+W613)*Percapita/30*FG$4)+IF(U614+W614&gt;=11,Fixo/30*FG$4+(U614+W614-10)*Crechee/30*FG$4,0),IF(C611=2,IF(V611+V612+V613+V614+X611+X612+X613+X614=1,Cadeirante/30*FG$4,IF(V611+V612+V613+V614+X611+X612+X613+X614=2,Fixo/30*FG$4,IF(V611+V612+V613+V614+X611+X612+X613+X614&gt;2,Fixo/30*FG$4+(V611+V612+V613+V614+X611+X612+X613+X614-2)*Cadeirante/30*FG$4)))+(U611+U612+U613+W611+W612+W613)*Percapita/30*FG$4+(U614+W614)*Crechee/30*FG$4,IF(C611=1,IF(U611+U612+U613+V611+V612+V613+W611+W612+W613+X611+X612+X613&lt;=15,(U611+U612+U613+W611+W612+W613)*Percapita/30*FG$4,IF(U611+U612+U613+V611+V612+V613+W611+W612+W613+X611+X612+X613&gt;=16,Fixo/30*FG$4+(U611+U612+U613+V611+V612+V613+W611+W612+W613+X611+X612-16)*Percapita/30*FG$4))))))</f>
        <v>0</v>
      </c>
      <c r="FH611" s="177">
        <f>IF(C611=4,SUM(Y611+Y612+Y613+AA611+AA612+AA613)*Percapita/30*FH$4+(Z611+Z612+Z613+AB611+AB612+AB613)*Cadeirante/30*FH$4,IF(C611=3,IF(Y614+AA614=10,Fixo/30*FH$4+(Y611+Y612+Y613+AA611+AA612+AA613)*Percapita/30*FH$4+(Z614+AB614)*Cadeirante/30*FH$4,IF(Y614+AA614&lt;=9,(Y614+AA614)*Crechee/30*FH$4)+(Z614+AB614)*Cadeirante/30*FH$4+(Y611+Y612+Y613+AA611+AA612+AA613)*Percapita/30*FH$4)+IF(Y614+AA614&gt;=11,Fixo/30*FH$4+(Y614+AA614-10)*Crechee/30*FH$4,0),IF(C611=2,IF(Z611+Z612+Z613+Z614+AB611+AB612+AB613+AB614=1,Cadeirante/30*FH$4,IF(Z611+Z612+Z613+Z614+AB611+AB612+AB613+AB614=2,Fixo/30*FH$4,IF(Z611+Z612+Z613+Z614+AB611+AB612+AB613+AB614&gt;2,Fixo/30*FH$4+(Z611+Z612+Z613+Z614+AB611+AB612+AB613+AB614-2)*Cadeirante/30*FH$4)))+(Y611+Y612+Y613+AA611+AA612+AA613)*Percapita/30*FH$4+(Y614+AA614)*Crechee/30*FH$4,IF(C611=1,IF(Y611+Y612+Y613+Z611+Z612+Z613+AA611+AA612+AA613+AB611+AB612+AB613&lt;=15,(Y611+Y612+Y613+AA611+AA612+AA613)*Percapita/30*FH$4,IF(Y611+Y612+Y613+Z611+Z612+Z613+AA611+AA612+AA613+AB611+AB612+AB613&gt;=16,Fixo/30*FH$4+(Y611+Y612+Y613+Z611+Z612+Z613+AA611+AA612+AA613+AB611+AB612-16)*Percapita/30*FH$4))))))</f>
        <v>0</v>
      </c>
      <c r="FI611" s="177">
        <f>IF(C611=4,SUM(AC611+AC612+AC613+AE611+AE612+AE613)*Percapita/30*FI$4+(AD611+AD612+AD613+AF611+AF612+AF613)*Cadeirante/30*FI$4,IF(C611=3,IF(AC614+AE614=10,Fixo/30*FI$4+(AC611+AC612+AC613+AE611+AE612+AE613)*Percapita/30*FI$4+(AD614+AF614)*Cadeirante/30*FI$4,IF(AC614+AE614&lt;=9,(AC614+AE614)*Crechee/30*FI$4)+(AD614+AF614)*Cadeirante/30*FI$4+(AC611+AC612+AC613+AE611+AE612+AE613)*Percapita/30*FI$4)+IF(AC614+AE614&gt;=11,Fixo/30*FI$4+(AC614+AE614-10)*Crechee/30*FI$4,0),IF(C611=2,IF(AD611+AD612+AD613+AD614+AF611+AF612+AF613+AF614=1,Cadeirante/30*FI$4,IF(AD611+AD612+AD613+AD614+AF611+AF612+AF613+AF614=2,Fixo/30*FI$4,IF(AD611+AD612+AD613+AD614+AF611+AF612+AF613+AF614&gt;2,Fixo/30*FI$4+(AD611+AD612+AD613+AD614+AF611+AF612+AF613+AF614-2)*Cadeirante/30*FI$4)))+(AC611+AC612+AC613+AE611+AE612+AE613)*Percapita/30*FI$4+(AC614+AE614)*Crechee/30*FI$4,IF(C611=1,IF(AC611+AC612+AC613+AD611+AD612+AD613+AE611+AE612+AE613+AF611+AF612+AF613&lt;=15,(AC611+AC612+AC613+AE611+AE612+AE613)*Percapita/30*FI$4,IF(AC611+AC612+AC613+AD611+AD612+AD613+AE611+AE612+AE613+AF611+AF612+AF613&gt;=16,Fixo/30*FI$4+(AC611+AC612+AC613+AD611+AD612+AD613+AE611+AE612+AE613+AF611+AF612-16)*Percapita/30*FI$4))))))</f>
        <v>0</v>
      </c>
      <c r="FJ611" s="177">
        <f>IF(C611=4,SUM(AG611+AG612+AG613+AI611+AI612+AI613)*Percapita/30*FJ$4+(AH611+AH612+AH613+AJ611+AJ612+AJ613)*Cadeirante/30*FJ$4,IF(C611=3,IF(AG614+AI614=10,Fixo/30*FJ$4+(AG611+AG612+AG613+AI611+AI612+AI613)*Percapita/30*FJ$4+(AH614+AJ614)*Cadeirante/30*FJ$4,IF(AG614+AI614&lt;=9,(AG614+AI614)*Crechee/30*FJ$4)+(AH614+AJ614)*Cadeirante/30*FJ$4+(AG611+AG612+AG613+AI611+AI612+AI613)*Percapita/30*FJ$4)+IF(AG614+AI614&gt;=11,Fixo/30*FJ$4+(AG614+AI614-10)*Crechee/30*FJ$4,0),IF(C611=2,IF(AH611+AH612+AH613+AH614+AJ611+AJ612+AJ613+AJ614=1,Cadeirante/30*FJ$4,IF(AH611+AH612+AH613+AH614+AJ611+AJ612+AJ613+AJ614=2,Fixo/30*FJ$4,IF(AH611+AH612+AH613+AH614+AJ611+AJ612+AJ613+AJ614&gt;2,Fixo/30*FJ$4+(AH611+AH612+AH613+AH614+AJ611+AJ612+AJ613+AJ614-2)*Cadeirante/30*FJ$4)))+(AG611+AG612+AG613+AI611+AI612+AI613)*Percapita/30*FJ$4+(AG614+AI614)*Crechee/30*FJ$4,IF(C611=1,IF(AG611+AG612+AG613+AH611+AH612+AH613+AI611+AI612+AI613+AJ611+AJ612+AJ613&lt;=15,(AG611+AG612+AG613+AI611+AI612+AI613)*Percapita/30*FJ$4,IF(AG611+AG612+AG613+AH611+AH612+AH613+AI611+AI612+AI613+AJ611+AJ612+AJ613&gt;=16,Fixo/30*FJ$4+(AG611+AG612+AG613+AH611+AH612+AH613+AI611+AI612+AI613+AJ611+AJ612-16)*Percapita/30*FJ$4))))))</f>
        <v>0</v>
      </c>
      <c r="FK611" s="177">
        <f>IF(C611=4,SUM(AK611+AK612+AK613+AM611+AM612+AM613)*Percapita/30*FK$4+(AL611+AL612+AL613+AN611+AN612+AN613)*Cadeirante/30*FK$4,IF(C611=3,IF(AK614+AM614=10,Fixo/30*FK$4+(AK611+AK612+AK613+AM611+AM612+AM613)*Percapita/30*FK$4+(AL614+AN614)*Cadeirante/30*FK$4,IF(AK614+AM614&lt;=9,(AK614+AM614)*Crechee/30*FK$4)+(AL614+AN614)*Cadeirante/30*FK$4+(AK611+AK612+AK613+AM611+AM612+AM613)*Percapita/30*FK$4)+IF(AK614+AM614&gt;=11,Fixo/30*FK$4+(AK614+AM614-10)*Crechee/30*FK$4,0),IF(C611=2,IF(AL611+AL612+AL613+AL614+AN611+AN612+AN613+AN614=1,Cadeirante/30*FK$4,IF(AL611+AL612+AL613+AL614+AN611+AN612+AN613+AN614=2,Fixo/30*FK$4,IF(AL611+AL612+AL613+AL614+AN611+AN612+AN613+AN614&gt;2,Fixo/30*FK$4+(AL611+AL612+AL613+AL614+AN611+AN612+AN613+AN614-2)*Cadeirante/30*FK$4)))+(AK611+AK612+AK613+AM611+AM612+AM613)*Percapita/30*FK$4+(AK614+AM614)*Crechee/30*FK$4,IF(C611=1,IF(AK611+AK612+AK613+AL611+AL612+AL613+AM611+AM612+AM613+AN611+AN612+AN613&lt;=15,(AK611+AK612+AK613+AM611+AM612+AM613)*Percapita/30*FK$4,IF(AK611+AK612+AK613+AL611+AL612+AL613+AM611+AM612+AM613+AN611+AN612+AN613&gt;=16,Fixo/30*FK$4+(AK611+AK612+AK613+AL611+AL612+AL613+AM611+AM612+AM613+AN611+AN612-16)*Percapita/30*FK$4))))))</f>
        <v>0</v>
      </c>
      <c r="FL611" s="177">
        <f>IF(C611=4,SUM(AO611+AO612+AO613+AQ611+AQ612+AQ613)*Percapita/30*FL$4+(AP611+AP612+AP613+AR611+AR612+AR613)*Cadeirante/30*FL$4,IF(C611=3,IF(AO614+AQ614=10,Fixo/30*FL$4+(AO611+AO612+AO613+AQ611+AQ612+AQ613)*Percapita/30*FL$4+(AP614+AR614)*Cadeirante/30*FL$4,IF(AO614+AQ614&lt;=9,(AO614+AQ614)*Crechee/30*FL$4)+(AP614+AR614)*Cadeirante/30*FL$4+(AO611+AO612+AO613+AQ611+AQ612+AQ613)*Percapita/30*FL$4)+IF(AO614+AQ614&gt;=11,Fixo/30*FL$4+(AO614+AQ614-10)*Crechee/30*FL$4,0),IF(C611=2,IF(AP611+AP612+AP613+AP614+AR611+AR612+AR613+AR614=1,Cadeirante/30*FL$4,IF(AP611+AP612+AP613+AP614+AR611+AR612+AR613+AR614=2,Fixo/30*FL$4,IF(AP611+AP612+AP613+AP614+AR611+AR612+AR613+AR614&gt;2,Fixo/30*FL$4+(AP611+AP612+AP613+AP614+AR611+AR612+AR613+AR614-2)*Cadeirante/30*FL$4)))+(AO611+AO612+AO613+AQ611+AQ612+AQ613)*Percapita/30*FL$4+(AO614+AQ614)*Crechee/30*FL$4,IF(C611=1,IF(AO611+AO612+AO613+AP611+AP612+AP613+AQ611+AQ612+AQ613+AR611+AR612+AR613&lt;=15,(AO611+AO612+AO613+AQ611+AQ612+AQ613)*Percapita/30*FL$4,IF(AO611+AO612+AO613+AP611+AP612+AP613+AQ611+AQ612+AQ613+AR611+AR612+AR613&gt;=16,Fixo/30*FL$4+(AO611+AO612+AO613+AP611+AP612+AP613+AQ611+AQ612+AQ613+AR611+AR612-16)*Percapita/30*FL$4))))))</f>
        <v>0</v>
      </c>
      <c r="FM611" s="177">
        <f>IF(C611=4,SUM(AS611+AS612+AS613+AU611+AU612+AU613)*Percapita/30*FM$4+(AT611+AT612+AT613+AV611+AV612+AV613)*Cadeirante/30*FM$4,IF(C611=3,IF(AS614+AU614=10,Fixo/30*FM$4+(AS611+AS612+AS613+AU611+AU612+AU613)*Percapita/30*FM$4+(AT614+AV614)*Cadeirante/30*FM$4,IF(AS614+AU614&lt;=9,(AS614+AU614)*Crechee/30*FM$4)+(AT614+AV614)*Cadeirante/30*FM$4+(AS611+AS612+AS613+AU611+AU612+AU613)*Percapita/30*FM$4)+IF(AS614+AU614&gt;=11,Fixo/30*FM$4+(AS614+AU614-10)*Crechee/30*FM$4,0),IF(C611=2,IF(AT611+AT612+AT613+AT614+AV611+AV612+AV613+AV614=1,Cadeirante/30*FM$4,IF(AT611+AT612+AT613+AT614+AV611+AV612+AV613+AV614=2,Fixo/30*FM$4,IF(AT611+AT612+AT613+AT614+AV611+AV612+AV613+AV614&gt;2,Fixo/30*FM$4+(AT611+AT612+AT613+AT614+AV611+AV612+AV613+AV614-2)*Cadeirante/30*FM$4)))+(AS611+AS612+AS613+AU611+AU612+AU613)*Percapita/30*FM$4+(AS614+AU614)*Crechee/30*FM$4,IF(C611=1,IF(AS611+AS612+AS613+AT611+AT612+AT613+AU611+AU612+AU613+AV611+AV612+AV613&lt;=15,(AS611+AS612+AS613+AU611+AU612+AU613)*Percapita/30*FM$4,IF(AS611+AS612+AS613+AT611+AT612+AT613+AU611+AU612+AU613+AV611+AV612+AV613&gt;=16,Fixo/30*FM$4+(AS611+AS612+AS613+AT611+AT612+AT613+AU611+AU612+AU613+AV611+AV612-16)*Percapita/30*FM$4))))))</f>
        <v>0</v>
      </c>
      <c r="FN611" s="177">
        <f>IF(C611=4,SUM(AW611+AW612+AW613+AY611+AY612+AY613)*Percapita/30*FN$4+(AX611+AX612+AX613+AZ611+AZ612+AZ613)*Cadeirante/30*FN$4,IF(C611=3,IF(AW614+AY614=10,Fixo/30*FN$4+(AW611+AW612+AW613+AY611+AY612+AY613)*Percapita/30*FN$4+(AX614+AZ614)*Cadeirante/30*FN$4,IF(AW614+AY614&lt;=9,(AW614+AY614)*Crechee/30*FN$4)+(AX614+AZ614)*Cadeirante/30*FN$4+(AW611+AW612+AW613+AY611+AY612+AY613)*Percapita/30*FN$4)+IF(AW614+AY614&gt;=11,Fixo/30*FN$4+(AW614+AY614-10)*Crechee/30*FN$4,0),IF(C611=2,IF(AX611+AX612+AX613+AX614+AZ611+AZ612+AZ613+AZ614=1,Cadeirante/30*FN$4,IF(AX611+AX612+AX613+AX614+AZ611+AZ612+AZ613+AZ614=2,Fixo/30*FN$4,IF(AX611+AX612+AX613+AX614+AZ611+AZ612+AZ613+AZ614&gt;2,Fixo/30*FN$4+(AX611+AX612+AX613+AX614+AZ611+AZ612+AZ613+AZ614-2)*Cadeirante/30*FN$4)))+(AW611+AW612+AW613+AY611+AY612+AY613)*Percapita/30*FN$4+(AW614+AY614)*Crechee/30*FN$4,IF(C611=1,IF(AW611+AW612+AW613+AX611+AX612+AX613+AY611+AY612+AY613+AZ611+AZ612+AZ613&lt;=15,(AW611+AW612+AW613+AY611+AY612+AY613)*Percapita/30*FN$4,IF(AW611+AW612+AW613+AX611+AX612+AX613+AY611+AY612+AY613+AZ611+AZ612+AZ613&gt;=16,Fixo/30*FN$4+(AW611+AW612+AW613+AX611+AX612+AX613+AY611+AY612+AY613+AZ611+AZ612-16)*Percapita/30*FN$4))))))</f>
        <v>0</v>
      </c>
      <c r="FO611" s="177">
        <f>IF(C611=4,SUM(BA611+BA612+BA613+BC611+BC612+BC613)*Percapita/30*FO$4+(BB611+BB612+BB613+BD611+BD612+BD613)*Cadeirante/30*FO$4,IF(C611=3,IF(BA614+BC614=10,Fixo/30*FO$4+(BA611+BA612+BA613+BC611+BC612+BC613)*Percapita/30*FO$4+(BB614+BD614)*Cadeirante/30*FO$4,IF(BA614+BC614&lt;=9,(BA614+BC614)*Crechee/30*FO$4)+(BB614+BD614)*Cadeirante/30*FO$4+(BA611+BA612+BA613+BC611+BC612+BC613)*Percapita/30*FO$4)+IF(BA614+BC614&gt;=11,Fixo/30*FO$4+(BA614+BC614-10)*Crechee/30*FO$4,0),IF(C611=2,IF(BB611+BB612+BB613+BB614+BD611+BD612+BD613+BD614=1,Cadeirante/30*FO$4,IF(BB611+BB612+BB613+BB614+BD611+BD612+BD613+BD614=2,Fixo/30*FO$4,IF(BB611+BB612+BB613+BB614+BD611+BD612+BD613+BD614&gt;2,Fixo/30*FO$4+(BB611+BB612+BB613+BB614+BD611+BD612+BD613+BD614-2)*Cadeirante/30*FO$4)))+(BA611+BA612+BA613+BC611+BC612+BC613)*Percapita/30*FO$4+(BA614+BC614)*Crechee/30*FO$4,IF(C611=1,IF(BA611+BA612+BA613+BB611+BB612+BB613+BC611+BC612+BC613+BD611+BD612+BD613&lt;=15,(BA611+BA612+BA613+BC611+BC612+BC613)*Percapita/30*FO$4,IF(BA611+BA612+BA613+BB611+BB612+BB613+BC611+BC612+BC613+BD611+BD612+BD613&gt;=16,Fixo/30*FO$4+(BA611+BA612+BA613+BB611+BB612+BB613+BC611+BC612+BC613+BD611+BD612-16)*Percapita/30*FO$4))))))</f>
        <v>0</v>
      </c>
      <c r="FP611" s="177">
        <f>IF(C611=4,SUM(BE611+BE612+BE613+BG611+BG612+BG613)*Percapita/30*FP$4+(BF611+BF612+BF613+BH611+BH612+BH613)*Cadeirante/30*FP$4,IF(C611=3,IF(BE614+BG614=10,Fixo/30*FP$4+(BE611+BE612+BE613+BG611+BG612+BG613)*Percapita/30*FP$4+(BF614+BH614)*Cadeirante/30*FP$4,IF(BE614+BG614&lt;=9,(BE614+BG614)*Crechee/30*FP$4)+(BF614+BH614)*Cadeirante/30*FP$4+(BE611+BE612+BE613+BG611+BG612+BG613)*Percapita/30*FP$4)+IF(BE614+BG614&gt;=11,Fixo/30*FP$4+(BE614+BG614-10)*Crechee/30*FP$4,0),IF(C611=2,IF(BF611+BF612+BF613+BF614+BH611+BH612+BH613+BH614=1,Cadeirante/30*FP$4,IF(BF611+BF612+BF613+BF614+BH611+BH612+BH613+BH614=2,Fixo/30*FP$4,IF(BF611+BF612+BF613+BF614+BH611+BH612+BH613+BH614&gt;2,Fixo/30*FP$4+(BF611+BF612+BF613+BF614+BH611+BH612+BH613+BH614-2)*Cadeirante/30*FP$4)))+(BE611+BE612+BE613+BG611+BG612+BG613)*Percapita/30*FP$4+(BE614+BG614)*Crechee/30*FP$4,IF(C611=1,IF(BE611+BE612+BE613+BF611+BF612+BF613+BG611+BG612+BG613+BH611+BH612+BH613&lt;=15,(BE611+BE612+BE613+BG611+BG612+BG613)*Percapita/30*FP$4,IF(BE611+BE612+BE613+BF611+BF612+BF613+BG611+BG612+BG613+BH611+BH612+BH613&gt;=16,Fixo/30*FP$4+(BE611+BE612+BE613+BF611+BF612+BF613+BG611+BG612+BG613+BH611+BH612-16)*Percapita/30*FP$4))))))</f>
        <v>0</v>
      </c>
      <c r="FQ611" s="177">
        <f>IF(C611=4,SUM(BI611+BI612+BI613+BK611+BK612+BK613)*Percapita/30*FQ$4+(BJ611+BJ612+BJ613+BL611+BL612+BL613)*Cadeirante/30*FQ$4,IF(C611=3,IF(BI614+BK614=10,Fixo/30*FQ$4+(BI611+BI612+BI613+BK611+BK612+BK613)*Percapita/30*FQ$4+(BJ614+BL614)*Cadeirante/30*FQ$4,IF(BI614+BK614&lt;=9,(BI614+BK614)*Crechee/30*FQ$4)+(BJ614+BL614)*Cadeirante/30*FQ$4+(BI611+BI612+BI613+BK611+BK612+BK613)*Percapita/30*FQ$4)+IF(BI614+BK614&gt;=11,Fixo/30*FQ$4+(BI614+BK614-10)*Crechee/30*FQ$4,0),IF(C611=2,IF(BJ611+BJ612+BJ613+BJ614+BL611+BL612+BL613+BL614=1,Cadeirante/30*FQ$4,IF(BJ611+BJ612+BJ613+BJ614+BL611+BL612+BL613+BL614=2,Fixo/30*FQ$4,IF(BJ611+BJ612+BJ613+BJ614+BL611+BL612+BL613+BL614&gt;2,Fixo/30*FQ$4+(BJ611+BJ612+BJ613+BJ614+BL611+BL612+BL613+BL614-2)*Cadeirante/30*FQ$4)))+(BI611+BI612+BI613+BK611+BK612+BK613)*Percapita/30*FQ$4+(BI614+BK614)*Crechee/30*FQ$4,IF(C611=1,IF(BI611+BI612+BI613+BJ611+BJ612+BJ613+BK611+BK612+BK613+BL611+BL612+BL613&lt;=15,(BI611+BI612+BI613+BK611+BK612+BK613)*Percapita/30*FQ$4,IF(BI611+BI612+BI613+BJ611+BJ612+BJ613+BK611+BK612+BK613+BL611+BL612+BL613&gt;=16,Fixo/30*FQ$4+(BI611+BI612+BI613+BJ611+BJ612+BJ613+BK611+BK612+BK613+BL611+BL612-16)*Percapita/30*FQ$4))))))</f>
        <v>0</v>
      </c>
      <c r="FR611" s="177">
        <f>IF(C611=4,SUM(BM611+BM612+BM613+BO611+BO612+BO613)*Percapita/30*FR$4+(BN611+BN612+BN613+BP611+BP612+BP613)*Cadeirante/30*FR$4,IF(C611=3,IF(BM614+BO614=10,Fixo/30*FR$4+(BM611+BM612+BM613+BO611+BO612+BO613)*Percapita/30*FR$4+(BN614+BP614)*Cadeirante/30*FR$4,IF(BM614+BO614&lt;=9,(BM614+BO614)*Crechee/30*FR$4)+(BN614+BP614)*Cadeirante/30*FR$4+(BM611+BM612+BM613+BO611+BO612+BO613)*Percapita/30*FR$4)+IF(BM614+BO614&gt;=11,Fixo/30*FR$4+(BM614+BO614-10)*Crechee/30*FR$4,0),IF(C611=2,IF(BN611+BN612+BN613+BN614+BP611+BP612+BP613+BP614=1,Cadeirante/30*FR$4,IF(BN611+BN612+BN613+BN614+BP611+BP612+BP613+BP614=2,Fixo/30*FR$4,IF(BN611+BN612+BN613+BN614+BP611+BP612+BP613+BP614&gt;2,Fixo/30*FR$4+(BN611+BN612+BN613+BN614+BP611+BP612+BP613+BP614-2)*Cadeirante/30*FR$4)))+(BM611+BM612+BM613+BO611+BO612+BO613)*Percapita/30*FR$4+(BM614+BO614)*Crechee/30*FR$4,IF(C611=1,IF(BM611+BM612+BM613+BN611+BN612+BN613+BO611+BO612+BO613+BP611+BP612+BP613&lt;=15,(BM611+BM612+BM613+BO611+BO612+BO613)*Percapita/30*FR$4,IF(BM611+BM612+BM613+BN611+BN612+BN613+BO611+BO612+BO613+BP611+BP612+BP613&gt;=16,Fixo/30*FR$4+(BM611+BM612+BM613+BN611+BN612+BN613+BO611+BO612+BO613+BP611+BP612-16)*Percapita/30*FR$4))))))</f>
        <v>0</v>
      </c>
      <c r="FS611" s="177">
        <f>IF(C611=4,SUM(BQ611+BQ612+BQ613+BS611+BS612+BS613)*Percapita/30*FS$4+(BR611+BR612+BR613+BT611+BT612+BT613)*Cadeirante/30*FS$4,IF(C611=3,IF(BQ614+BS614=10,Fixo/30*FS$4+(BQ611+BQ612+BQ613+BS611+BS612+BS613)*Percapita/30*FS$4+(BR614+BT614)*Cadeirante/30*FS$4,IF(BQ614+BS614&lt;=9,(BQ614+BS614)*Crechee/30*FS$4)+(BR614+BT614)*Cadeirante/30*FS$4+(BQ611+BQ612+BQ613+BS611+BS612+BS613)*Percapita/30*FS$4)+IF(BQ614+BS614&gt;=11,Fixo/30*FS$4+(BQ614+BS614-10)*Crechee/30*FS$4,0),IF(C611=2,IF(BR611+BR612+BR613+BR614+BT611+BT612+BT613+BT614=1,Cadeirante/30*FS$4,IF(BR611+BR612+BR613+BR614+BT611+BT612+BT613+BT614=2,Fixo/30*FS$4,IF(BR611+BR612+BR613+BR614+BT611+BT612+BT613+BT614&gt;2,Fixo/30*FS$4+(BR611+BR612+BR613+BR614+BT611+BT612+BT613+BT614-2)*Cadeirante/30*FS$4)))+(BQ611+BQ612+BQ613+BS611+BS612+BS613)*Percapita/30*FS$4+(BQ614+BS614)*Crechee/30*FS$4,IF(C611=1,IF(BQ611+BQ612+BQ613+BR611+BR612+BR613+BS611+BS612+BS613+BT611+BT612+BT613&lt;=15,(BQ611+BQ612+BQ613+BS611+BS612+BS613)*Percapita/30*FS$4,IF(BQ611+BQ612+BQ613+BR611+BR612+BR613+BS611+BS612+BS613+BT611+BT612+BT613&gt;=16,Fixo/30*FS$4+(BQ611+BQ612+BQ613+BR611+BR612+BR613+BS611+BS612+BS613+BT611+BT612-16)*Percapita/30*FS$4))))))</f>
        <v>0</v>
      </c>
      <c r="FT611" s="177">
        <f>IF(C611=4,SUM(BU611+BU612+BU613+BW611+BW612+BW613)*Percapita/30*FT$4+(BV611+BV612+BV613+BX611+BX612+BX613)*Cadeirante/30*FT$4,IF(C611=3,IF(BU614+BW614=10,Fixo/30*FT$4+(BU611+BU612+BU613+BW611+BW612+BW613)*Percapita/30*FT$4+(BV614+BX614)*Cadeirante/30*FT$4,IF(BU614+BW614&lt;=9,(BU614+BW614)*Crechee/30*FT$4)+(BV614+BX614)*Cadeirante/30*FT$4+(BU611+BU612+BU613+BW611+BW612+BW613)*Percapita/30*FT$4)+IF(BU614+BW614&gt;=11,Fixo/30*FT$4+(BU614+BW614-10)*Crechee/30*FT$4,0),IF(C611=2,IF(BV611+BV612+BV613+BV614+BX611+BX612+BX613+BX614=1,Cadeirante/30*FT$4,IF(BV611+BV612+BV613+BV614+BX611+BX612+BX613+BX614=2,Fixo/30*FT$4,IF(BV611+BV612+BV613+BV614+BX611+BX612+BX613+BX614&gt;2,Fixo/30*FT$4+(BV611+BV612+BV613+BV614+BX611+BX612+BX613+BX614-2)*Cadeirante/30*FT$4)))+(BU611+BU612+BU613+BW611+BW612+BW613)*Percapita/30*FT$4+(BU614+BW614)*Crechee/30*FT$4,IF(C611=1,IF(BU611+BU612+BU613+BV611+BV612+BV613+BW611+BW612+BW613+BX611+BX612+BX613&lt;=15,(BU611+BU612+BU613+BW611+BW612+BW613)*Percapita/30*FT$4,IF(BU611+BU612+BU613+BV611+BV612+BV613+BW611+BW612+BW613+BX611+BX612+BX613&gt;=16,Fixo/30*FT$4+(BU611+BU612+BU613+BV611+BV612+BV613+BW611+BW612+BW613+BX611+BX612-16)*Percapita/30*FT$4))))))</f>
        <v>0</v>
      </c>
      <c r="FU611" s="177">
        <f>IF(C611=4,SUM(BY611+BY612+BY613+CA611+CA612+CA613)*Percapita/30*FU$4+(BZ611+BZ612+BZ613+CB611+CB612+CB613)*Cadeirante/30*FU$4,IF(C611=3,IF(BY614+CA614=10,Fixo/30*FU$4+(BY611+BY612+BY613+CA611+CA612+CA613)*Percapita/30*FU$4+(BZ614+CB614)*Cadeirante/30*FU$4,IF(BY614+CA614&lt;=9,(BY614+CA614)*Crechee/30*FU$4)+(BZ614+CB614)*Cadeirante/30*FU$4+(BY611+BY612+BY613+CA611+CA612+CA613)*Percapita/30*FU$4)+IF(BY614+CA614&gt;=11,Fixo/30*FU$4+(BY614+CA614-10)*Crechee/30*FU$4,0),IF(C611=2,IF(BZ611+BZ612+BZ613+BZ614+CB611+CB612+CB613+CB614=1,Cadeirante/30*FU$4,IF(BZ611+BZ612+BZ613+BZ614+CB611+CB612+CB613+CB614=2,Fixo/30*FU$4,IF(BZ611+BZ612+BZ613+BZ614+CB611+CB612+CB613+CB614&gt;2,Fixo/30*FU$4+(BZ611+BZ612+BZ613+BZ614+CB611+CB612+CB613+CB614-2)*Cadeirante/30*FU$4)))+(BY611+BY612+BY613+CA611+CA612+CA613)*Percapita/30*FU$4+(BY614+CA614)*Crechee/30*FU$4,IF(C611=1,IF(BY611+BY612+BY613+BZ611+BZ612+BZ613+CA611+CA612+CA613+CB611+CB612+CB613&lt;=15,(BY611+BY612+BY613+CA611+CA612+CA613)*Percapita/30*FU$4,IF(BY611+BY612+BY613+BZ611+BZ612+BZ613+CA611+CA612+CA613+CB611+CB612+CB613&gt;=16,Fixo/30*FU$4+(BY611+BY612+BY613+BZ611+BZ612+BZ613+CA611+CA612+CA613+CB611+CB612-16)*Percapita/30*FU$4))))))</f>
        <v>0</v>
      </c>
      <c r="FV611" s="177">
        <f>IF(C611=4,SUM(CC611+CC612+CC613+CE611+CE612+CE613)*Percapita/30*FV$4+(CD611+CD612+CD613+CF611+CF612+CF613)*Cadeirante/30*FV$4,IF(C611=3,IF(CC614+CE614=10,Fixo/30*FV$4+(CC611+CC612+CC613+CE611+CE612+CE613)*Percapita/30*FV$4+(CD614+CF614)*Cadeirante/30*FV$4,IF(CC614+CE614&lt;=9,(CC614+CE614)*Crechee/30*FV$4)+(CD614+CF614)*Cadeirante/30*FV$4+(CC611+CC612+CC613+CE611+CE612+CE613)*Percapita/30*FV$4)+IF(CC614+CE614&gt;=11,Fixo/30*FV$4+(CC614+CE614-10)*Crechee/30*FV$4,0),IF(C611=2,IF(CD611+CD612+CD613+CD614+CF611+CF612+CF613+CF614=1,Cadeirante/30*FV$4,IF(CD611+CD612+CD613+CD614+CF611+CF612+CF613+CF614=2,Fixo/30*FV$4,IF(CD611+CD612+CD613+CD614+CF611+CF612+CF613+CF614&gt;2,Fixo/30*FV$4+(CD611+CD612+CD613+CD614+CF611+CF612+CF613+CF614-2)*Cadeirante/30*FV$4)))+(CC611+CC612+CC613+CE611+CE612+CE613)*Percapita/30*FV$4+(CC614+CE614)*Crechee/30*FV$4,IF(C611=1,IF(CC611+CC612+CC613+CD611+CD612+CD613+CE611+CE612+CE613+CF611+CF612+CF613&lt;=15,(CC611+CC612+CC613+CE611+CE612+CE613)*Percapita/30*FV$4,IF(CC611+CC612+CC613+CD611+CD612+CD613+CE611+CE612+CE613+CF611+CF612+CF613&gt;=16,Fixo/30*FV$4+(CC611+CC612+CC613+CD611+CD612+CD613+CE611+CE612+CE613+CF611+CF612-16)*Percapita/30*FV$4))))))</f>
        <v>0</v>
      </c>
      <c r="FW611" s="177">
        <f>IF(C611=4,SUM(CG611+CG612+CG613+CI611+CI612+CI613)*Percapita/30*FW$4+(CH611+CH612+CH613+CJ611+CJ612+CJ613)*Cadeirante/30*FW$4,IF(C611=3,IF(CG614+CI614=10,Fixo/30*FW$4+(CG611+CG612+CG613+CI611+CI612+CI613)*Percapita/30*FW$4+(CH614+CJ614)*Cadeirante/30*FW$4,IF(CG614+CI614&lt;=9,(CG614+CI614)*Crechee/30*FW$4)+(CH614+CJ614)*Cadeirante/30*FW$4+(CG611+CG612+CG613+CI611+CI612+CI613)*Percapita/30*FW$4)+IF(CG614+CI614&gt;=11,Fixo/30*FW$4+(CG614+CI614-10)*Crechee/30*FW$4,0),IF(C611=2,IF(CH611+CH612+CH613+CH614+CJ611+CJ612+CJ613+CJ614=1,Cadeirante/30*FW$4,IF(CH611+CH612+CH613+CH614+CJ611+CJ612+CJ613+CJ614=2,Fixo/30*FW$4,IF(CH611+CH612+CH613+CH614+CJ611+CJ612+CJ613+CJ614&gt;2,Fixo/30*FW$4+(CH611+CH612+CH613+CH614+CJ611+CJ612+CJ613+CJ614-2)*Cadeirante/30*FW$4)))+(CG611+CG612+CG613+CI611+CI612+CI613)*Percapita/30*FW$4+(CG614+CI614)*Crechee/30*FW$4,IF(C611=1,IF(CG611+CG612+CG613+CH611+CH612+CH613+CI611+CI612+CI613+CJ611+CJ612+CJ613&lt;=15,(CG611+CG612+CG613+CI611+CI612+CI613)*Percapita/30*FW$4,IF(CG611+CG612+CG613+CH611+CH612+CH613+CI611+CI612+CI613+CJ611+CJ612+CJ613&gt;=16,Fixo/30*FW$4+(CG611+CG612+CG613+CH611+CH612+CH613+CI611+CI612+CI613+CJ611+CJ612-16)*Percapita/30*FW$4))))))</f>
        <v>0</v>
      </c>
      <c r="FX611" s="177">
        <f>IF(C611=4,SUM(CK611+CK612+CK613+CM611+CM612+CM613)*Percapita/30*FX$4+(CL611+CL612+CL613+CN611+CN612+CN613)*Cadeirante/30*FX$4,IF(C611=3,IF(CK614+CM614=10,Fixo/30*FX$4+(CK611+CK612+CK613+CM611+CM612+CM613)*Percapita/30*FX$4+(CL614+CN614)*Cadeirante/30*FX$4,IF(CK614+CM614&lt;=9,(CK614+CM614)*Crechee/30*FX$4)+(CL614+CN614)*Cadeirante/30*FX$4+(CK611+CK612+CK613+CM611+CM612+CM613)*Percapita/30*FX$4)+IF(CK614+CM614&gt;=11,Fixo/30*FX$4+(CK614+CM614-10)*Crechee/30*FX$4,0),IF(C611=2,IF(CL611+CL612+CL613+CL614+CN611+CN612+CN613+CN614=1,Cadeirante/30*FX$4,IF(CL611+CL612+CL613+CL614+CN611+CN612+CN613+CN614=2,Fixo/30*FX$4,IF(CL611+CL612+CL613+CL614+CN611+CN612+CN613+CN614&gt;2,Fixo/30*FX$4+(CL611+CL612+CL613+CL614+CN611+CN612+CN613+CN614-2)*Cadeirante/30*FX$4)))+(CK611+CK612+CK613+CM611+CM612+CM613)*Percapita/30*FX$4+(CK614+CM614)*Crechee/30*FX$4,IF(C611=1,IF(CK611+CK612+CK613+CL611+CL612+CL613+CM611+CM612+CM613+CN611+CN612+CN613&lt;=15,(CK611+CK612+CK613+CM611+CM612+CM613)*Percapita/30*FX$4,IF(CK611+CK612+CK613+CL611+CL612+CL613+CM611+CM612+CM613+CN611+CN612+CN613&gt;=16,Fixo/30*FX$4+(CK611+CK612+CK613+CL611+CL612+CL613+CM611+CM612+CM613+CN611+CN612-16)*Percapita/30*FX$4))))))</f>
        <v>0</v>
      </c>
      <c r="FY611" s="177">
        <f>IF(C611=4,SUM(CO611+CO612+CO613+CQ611+CQ612+CQ613)*Percapita/30*FY$4+(CP611+CP612+CP613+CR611+CR612+CR613)*Cadeirante/30*FY$4,IF(C611=3,IF(CO614+CQ614=10,Fixo/30*FY$4+(CO611+CO612+CO613+CQ611+CQ612+CQ613)*Percapita/30*FY$4+(CP614+CR614)*Cadeirante/30*FY$4,IF(CO614+CQ614&lt;=9,(CO614+CQ614)*Crechee/30*FY$4)+(CP614+CR614)*Cadeirante/30*FY$4+(CO611+CO612+CO613+CQ611+CQ612+CQ613)*Percapita/30*FY$4)+IF(CO614+CQ614&gt;=11,Fixo/30*FY$4+(CO614+CQ614-10)*Crechee/30*FY$4,0),IF(C611=2,IF(CP611+CP612+CP613+CP614+CR611+CR612+CR613+CR614=1,Cadeirante/30*FY$4,IF(CP611+CP612+CP613+CP614+CR611+CR612+CR613+CR614=2,Fixo/30*FY$4,IF(CP611+CP612+CP613+CP614+CR611+CR612+CR613+CR614&gt;2,Fixo/30*FY$4+(CP611+CP612+CP613+CP614+CR611+CR612+CR613+CR614-2)*Cadeirante/30*FY$4)))+(CO611+CO612+CO613+CQ611+CQ612+CQ613)*Percapita/30*FY$4+(CO614+CQ614)*Crechee/30*FY$4,IF(C611=1,IF(CO611+CO612+CO613+CP611+CP612+CP613+CQ611+CQ612+CQ613+CR611+CR612+CR613&lt;=15,(CO611+CO612+CO613+CQ611+CQ612+CQ613)*Percapita/30*FY$4,IF(CO611+CO612+CO613+CP611+CP612+CP613+CQ611+CQ612+CQ613+CR611+CR612+CR613&gt;=16,Fixo/30*FY$4+(CO611+CO612+CO613+CP611+CP612+CP613+CQ611+CQ612+CQ613+CR611+CR612-16)*Percapita/30*FY$4))))))</f>
        <v>0</v>
      </c>
      <c r="FZ611" s="177">
        <f>IF(C611=4,SUM(CS611+CS612+CS613+CU611+CU612+CU613)*Percapita/30*FZ$4+(CT611+CT612+CT613+CV611+CV612+CV613)*Cadeirante/30*FZ$4,IF(C611=3,IF(CS614+CU614=10,Fixo/30*FZ$4+(CS611+CS612+CS613+CU611+CU612+CU613)*Percapita/30*FZ$4+(CT614+CV614)*Cadeirante/30*FZ$4,IF(CS614+CU614&lt;=9,(CS614+CU614)*Crechee/30*FZ$4)+(CT614+CV614)*Cadeirante/30*FZ$4+(CS611+CS612+CS613+CU611+CU612+CU613)*Percapita/30*FZ$4)+IF(CS614+CU614&gt;=11,Fixo/30*FZ$4+(CS614+CU614-10)*Crechee/30*FZ$4,0),IF(C611=2,IF(CT611+CT612+CT613+CT614+CV611+CV612+CV613+CV614=1,Cadeirante/30*FZ$4,IF(CT611+CT612+CT613+CT614+CV611+CV612+CV613+CV614=2,Fixo/30*FZ$4,IF(CT611+CT612+CT613+CT614+CV611+CV612+CV613+CV614&gt;2,Fixo/30*FZ$4+(CT611+CT612+CT613+CT614+CV611+CV612+CV613+CV614-2)*Cadeirante/30*FZ$4)))+(CS611+CS612+CS613+CU611+CU612+CU613)*Percapita/30*FZ$4+(CS614+CU614)*Crechee/30*FZ$4,IF(C611=1,IF(CS611+CS612+CS613+CT611+CT612+CT613+CU611+CU612+CU613+CV611+CV612+CV613&lt;=15,(CS611+CS612+CS613+CU611+CU612+CU613)*Percapita/30*FZ$4,IF(CS611+CS612+CS613+CT611+CT612+CT613+CU611+CU612+CU613+CV611+CV612+CV613&gt;=16,Fixo/30*FZ$4+(CS611+CS612+CS613+CT611+CT612+CT613+CU611+CU612+CU613+CV611+CV612-16)*Percapita/30*FZ$4))))))</f>
        <v>0</v>
      </c>
      <c r="GA611" s="177">
        <f>IF(C611=4,SUM(CW611+CW612+CW613+CY611+CY612+CY613)*Percapita/30*GA$4+(CX611+CX612+CX613+CZ611+CZ612+CZ613)*Cadeirante/30*GA$4,IF(C611=3,IF(CW614+CY614=10,Fixo/30*GA$4+(CW611+CW612+CW613+CY611+CY612+CY613)*Percapita/30*GA$4+(CX614+CZ614)*Cadeirante/30*GA$4,IF(CW614+CY614&lt;=9,(CW614+CY614)*Crechee/30*GA$4)+(CX614+CZ614)*Cadeirante/30*GA$4+(CW611+CW612+CW613+CY611+CY612+CY613)*Percapita/30*GA$4)+IF(CW614+CY614&gt;=11,Fixo/30*GA$4+(CW614+CY614-10)*Crechee/30*GA$4,0),IF(C611=2,IF(CX611+CX612+CX613+CX614+CZ611+CZ612+CZ613+CZ614=1,Cadeirante/30*GA$4,IF(CX611+CX612+CX613+CX614+CZ611+CZ612+CZ613+CZ614=2,Fixo/30*GA$4,IF(CX611+CX612+CX613+CX614+CZ611+CZ612+CZ613+CZ614&gt;2,Fixo/30*GA$4+(CX611+CX612+CX613+CX614+CZ611+CZ612+CZ613+CZ614-2)*Cadeirante/30*GA$4)))+(CW611+CW612+CW613+CY611+CY612+CY613)*Percapita/30*GA$4+(CW614+CY614)*Crechee/30*GA$4,IF(C611=1,IF(CW611+CW612+CW613+CX611+CX612+CX613+CY611+CY612+CY613+CZ611+CZ612+CZ613&lt;=15,(CW611+CW612+CW613+CY611+CY612+CY613)*Percapita/30*GA$4,IF(CW611+CW612+CW613+CX611+CX612+CX613+CY611+CY612+CY613+CZ611+CZ612+CZ613&gt;=16,Fixo/30*GA$4+(CW611+CW612+CW613+CX611+CX612+CX613+CY611+CY612+CY613+CZ611+CZ612-16)*Percapita/30*GA$4))))))</f>
        <v>0</v>
      </c>
      <c r="GB611" s="177">
        <f>IF(C611=4,SUM(DA611+DA612+DA613+DC611+DC612+DC613)*Percapita/30*GB$4+(DB611+DB612+DB613+DD611+DD612+DD613)*Cadeirante/30*GB$4,IF(C611=3,IF(DA614+DC614=10,Fixo/30*GB$4+(DA611+DA612+DA613+DC611+DC612+DC613)*Percapita/30*GB$4+(DB614+DD614)*Cadeirante/30*GB$4,IF(DA614+DC614&lt;=9,(DA614+DC614)*Crechee/30*GB$4)+(DB614+DD614)*Cadeirante/30*GB$4+(DA611+DA612+DA613+DC611+DC612+DC613)*Percapita/30*GB$4)+IF(DA614+DC614&gt;=11,Fixo/30*GB$4+(DA614+DC614-10)*Crechee/30*GB$4,0),IF(C611=2,IF(DB611+DB612+DB613+DB614+DD611+DD612+DD613+DD614=1,Cadeirante/30*GB$4,IF(DB611+DB612+DB613+DB614+DD611+DD612+DD613+DD614=2,Fixo/30*GB$4,IF(DB611+DB612+DB613+DB614+DD611+DD612+DD613+DD614&gt;2,Fixo/30*GB$4+(DB611+DB612+DB613+DB614+DD611+DD612+DD613+DD614-2)*Cadeirante/30*GB$4)))+(DA611+DA612+DA613+DC611+DC612+DC613)*Percapita/30*GB$4+(DA614+DC614)*Crechee/30*GB$4,IF(C611=1,IF(DA611+DA612+DA613+DB611+DB612+DB613+DC611+DC612+DC613+DD611+DD612+DD613&lt;=15,(DA611+DA612+DA613+DC611+DC612+DC613)*Percapita/30*GB$4,IF(DA611+DA612+DA613+DB611+DB612+DB613+DC611+DC612+DC613+DD611+DD612+DD613&gt;=16,Fixo/30*GB$4+(DA611+DA612+DA613+DB611+DB612+DB613+DC611+DC612+DC613+DD611+DD612-16)*Percapita/30*GB$4))))))</f>
        <v>0</v>
      </c>
      <c r="GC611" s="177">
        <f>IF(C611=4,SUM(DE611+DE612+DE613+DG611+DG612+DG613)*Percapita/30*GC$4+(DF611+DF612+DF613+DH611+DH612+DH613)*Cadeirante/30*GC$4,IF(C611=3,IF(DE614+DG614=10,Fixo/30*GC$4+(DE611+DE612+DE613+DG611+DG612+DG613)*Percapita/30*GC$4+(DF614+DH614)*Cadeirante/30*GC$4,IF(DE614+DG614&lt;=9,(DE614+DG614)*Crechee/30*GC$4)+(DF614+DH614)*Cadeirante/30*GC$4+(DE611+DE612+DE613+DG611+DG612+DG613)*Percapita/30*GC$4)+IF(DE614+DG614&gt;=11,Fixo/30*GC$4+(DE614+DG614-10)*Crechee/30*GC$4,0),IF(C611=2,IF(DF611+DF612+DF613+DF614+DH611+DH612+DH613+DH614=1,Cadeirante/30*GC$4,IF(DF611+DF612+DF613+DF614+DH611+DH612+DH613+DH614=2,Fixo/30*GC$4,IF(DF611+DF612+DF613+DF614+DH611+DH612+DH613+DH614&gt;2,Fixo/30*GC$4+(DF611+DF612+DF613+DF614+DH611+DH612+DH613+DH614-2)*Cadeirante/30*GC$4)))+(DE611+DE612+DE613+DG611+DG612+DG613)*Percapita/30*GC$4+(DE614+DG614)*Crechee/30*GC$4,IF(C611=1,IF(DE611+DE612+DE613+DF611+DF612+DF613+DG611+DG612+DG613+DH611+DH612+DH613&lt;=15,(DE611+DE612+DE613+DG611+DG612+DG613)*Percapita/30*GC$4,IF(DE611+DE612+DE613+DF611+DF612+DF613+DG611+DG612+DG613+DH611+DH612+DH613&gt;=16,Fixo/30*GC$4+(DE611+DE612+DE613+DF611+DF612+DF613+DG611+DG612+DG613+DH611+DH612-16)*Percapita/30*GC$4))))))</f>
        <v>0</v>
      </c>
      <c r="GD611" s="177">
        <f>IF(C611=4,SUM(DI611+DI612+DI613+DK611+DK612+DK613)*Percapita/30*GD$4+(DJ611+DJ612+DJ613+DL611+DL612+DL613)*Cadeirante/30*GD$4,IF(C611=3,IF(DI614+DK614=10,Fixo/30*GD$4+(DI611+DI612+DI613+DK611+DK612+DK613)*Percapita/30*GD$4+(DJ614+DL614)*Cadeirante/30*GD$4,IF(DI614+DK614&lt;=9,(DI614+DK614)*Crechee/30*GD$4)+(DJ614+DL614)*Cadeirante/30*GD$4+(DI611+DI612+DI613+DK611+DK612+DK613)*Percapita/30*GD$4)+IF(DI614+DK614&gt;=11,Fixo/30*GD$4+(DI614+DK614-10)*Crechee/30*GD$4,0),IF(C611=2,IF(DJ611+DJ612+DJ613+DJ614+DL611+DL612+DL613+DL614=1,Cadeirante/30*GD$4,IF(DJ611+DJ612+DJ613+DJ614+DL611+DL612+DL613+DL614=2,Fixo/30*GD$4,IF(DJ611+DJ612+DJ613+DJ614+DL611+DL612+DL613+DL614&gt;2,Fixo/30*GD$4+(DJ611+DJ612+DJ613+DJ614+DL611+DL612+DL613+DL614-2)*Cadeirante/30*GD$4)))+(DI611+DI612+DI613+DK611+DK612+DK613)*Percapita/30*GD$4+(DI614+DK614)*Crechee/30*GD$4,IF(C611=1,IF(DI611+DI612+DI613+DJ611+DJ612+DJ613+DK611+DK612+DK613+DL611+DL612+DL613&lt;=15,(DI611+DI612+DI613+DK611+DK612+DK613)*Percapita/30*GD$4,IF(DI611+DI612+DI613+DJ611+DJ612+DJ613+DK611+DK612+DK613+DL611+DL612+DL613&gt;=16,Fixo/30*GD$4+(DI611+DI612+DI613+DJ611+DJ612+DJ613+DK611+DK612+DK613+DL611+DL612-16)*Percapita/30*GD$4))))))</f>
        <v>0</v>
      </c>
      <c r="GE611" s="177">
        <f>IF(C611=4,SUM(DM611+DM612+DM613+DO611+DO612+DO613)*Percapita/30*GE$4+(DN611+DN612+DN613+DP611+DP612+DP613)*Cadeirante/30*GE$4,IF(C611=3,IF(DM614+DO614=10,Fixo/30*GE$4+(DM611+DM612+DM613+DO611+DO612+DO613)*Percapita/30*GE$4+(DN614+DP614)*Cadeirante/30*GE$4,IF(DM614+DO614&lt;=9,(DM614+DO614)*Crechee/30*GE$4)+(DN614+DP614)*Cadeirante/30*GE$4+(DM611+DM612+DM613+DO611+DO612+DO613)*Percapita/30*GE$4)+IF(DM614+DO614&gt;=11,Fixo/30*GE$4+(DM614+DO614-10)*Crechee/30*GE$4,0),IF(C611=2,IF(DN611+DN612+DN613+DN614+DP611+DP612+DP613+DP614=1,Cadeirante/30*GE$4,IF(DN611+DN612+DN613+DN614+DP611+DP612+DP613+DP614=2,Fixo/30*GE$4,IF(DN611+DN612+DN613+DN614+DP611+DP612+DP613+DP614&gt;2,Fixo/30*GE$4+(DN611+DN612+DN613+DN614+DP611+DP612+DP613+DP614-2)*Cadeirante/30*GE$4)))+(DM611+DM612+DM613+DO611+DO612+DO613)*Percapita/30*GE$4+(DM614+DO614)*Crechee/30*GE$4,IF(C611=1,IF(DM611+DM612+DM613+DN611+DN612+DN613+DO611+DO612+DO613+DP611+DP612+DP613&lt;=15,(DM611+DM612+DM613+DO611+DO612+DO613)*Percapita/30*GE$4,IF(DM611+DM612+DM613+DN611+DN612+DN613+DO611+DO612+DO613+DP611+DP612+DP613&gt;=16,Fixo/30*GE$4+(DM611+DM612+DM613+DN611+DN612+DN613+DO611+DO612+DO613+DP611+DP612-16)*Percapita/30*GE$4))))))</f>
        <v>0</v>
      </c>
      <c r="GF611" s="177">
        <f>IF(C611=4,SUM(DQ611+DQ612+DQ613+DS611+DS612+DS613)*Percapita/30*GF$4+(DR611+DR612+DR613+DT611+DT612+DT613)*Cadeirante/30*GF$4,IF(C611=3,IF(DQ614+DS614=10,Fixo/30*GF$4+(DQ611+DQ612+DQ613+DS611+DS612+DS613)*Percapita/30*GF$4+(DR614+DT614)*Cadeirante/30*GF$4,IF(DQ614+DS614&lt;=9,(DQ614+DS614)*Crechee/30*GF$4)+(DR614+DT614)*Cadeirante/30*GF$4+(DQ611+DQ612+DQ613+DS611+DS612+DS613)*Percapita/30*GF$4)+IF(DQ614+DS614&gt;=11,Fixo/30*GF$4+(DQ614+DS614-10)*Crechee/30*GF$4,0),IF(C611=2,IF(DR611+DR612+DR613+DR614+DT611+DT612+DT613+DT614=1,Cadeirante/30*GF$4,IF(DR611+DR612+DR613+DR614+DT611+DT612+DT613+DT614=2,Fixo/30*GF$4,IF(DR611+DR612+DR613+DR614+DT611+DT612+DT613+DT614&gt;2,Fixo/30*GF$4+(DR611+DR612+DR613+DR614+DT611+DT612+DT613+DT614-2)*Cadeirante/30*GF$4)))+(DQ611+DQ612+DQ613+DS611+DS612+DS613)*Percapita/30*GF$4+(DQ614+DS614)*Crechee/30*GF$4,IF(C611=1,IF(DQ611+DQ612+DQ613+DR611+DR612+DR613+DS611+DS612+DS613+DT611+DT612+DT613&lt;=15,(DQ611+DQ612+DQ613+DS611+DS612+DS613)*Percapita/30*GF$4,IF(DQ611+DQ612+DQ613+DR611+DR612+DR613+DS611+DS612+DS613+DT611+DT612+DT613&gt;=16,Fixo/30*GF$4+(DQ611+DQ612+DQ613+DR611+DR612+DR613+DS611+DS612+DS613+DT611+DT612-16)*Percapita/30*GF$4))))))</f>
        <v>0</v>
      </c>
      <c r="GG611" s="177">
        <f>IF(C611=4,SUM(DU611+DU612+DU613+DW611+DW612+DW613)*Percapita/30*GG$4+(DV611+DV612+DV613+DX611+DX612+DX613)*Cadeirante/30*GG$4,IF(C611=3,IF(DU614+DW614=10,Fixo/30*GG$4+(DU611+DU612+DU613+DW611+DW612+DW613)*Percapita/30*GG$4+(DV614+DX614)*Cadeirante/30*GG$4,IF(DU614+DW614&lt;=9,(DU614+DW614)*Crechee/30*GG$4)+(DV614+DX614)*Cadeirante/30*GG$4+(DU611+DU612+DU613+DW611+DW612+DW613)*Percapita/30*GG$4)+IF(DU614+DW614&gt;=11,Fixo/30*GG$4+(DU614+DW614-10)*Crechee/30*GG$4,0),IF(C611=2,IF(DV611+DV612+DV613+DV614+DX611+DX612+DX613+DX614=1,Cadeirante/30*GG$4,IF(DV611+DV612+DV613+DV614+DX611+DX612+DX613+DX614=2,Fixo/30*GG$4,IF(DV611+DV612+DV613+DV614+DX611+DX612+DX613+DX614&gt;2,Fixo/30*GG$4+(DV611+DV612+DV613+DV614+DX611+DX612+DX613+DX614-2)*Cadeirante/30*GG$4)))+(DU611+DU612+DU613+DW611+DW612+DW613)*Percapita/30*GG$4+(DU614+DW614)*Crechee/30*GG$4,IF(C611=1,IF(DU611+DU612+DU613+DV611+DV612+DV613+DW611+DW612+DW613+DX611+DX612+DX613&lt;=15,(DU611+DU612+DU613+DW611+DW612+DW613)*Percapita/30*GG$4,IF(DU611+DU612+DU613+DV611+DV612+DV613+DW611+DW612+DW613+DX611+DX612+DX613&gt;=16,Fixo/30*GG$4+(DU611+DU612+DU613+DV611+DV612+DV613+DW611+DW612+DW613+DX611+DX612-16)*Percapita/30*GG$4))))))</f>
        <v>0</v>
      </c>
      <c r="GH611" s="177">
        <f>IF(C611=4,SUM(DY611+DY612+DY613+EA611+EA612+EA613)*Percapita/30*GH$4+(DZ611+DZ612+DZ613+EB611+EB612+EB613)*Cadeirante/30*GH$4,IF(C611=3,IF(DY614+EA614=10,Fixo/30*GH$4+(DY611+DY612+DY613+EA611+EA612+EA613)*Percapita/30*GH$4+(DZ614+EB614)*Cadeirante/30*GH$4,IF(DY614+EA614&lt;=9,(DY614+EA614)*Crechee/30*GH$4)+(DZ614+EB614)*Cadeirante/30*GH$4+(DY611+DY612+DY613+EA611+EA612+EA613)*Percapita/30*GH$4)+IF(DY614+EA614&gt;=11,Fixo/30*GH$4+(DY614+EA614-10)*Crechee/30*GH$4,0),IF(C611=2,IF(DZ611+DZ612+DZ613+DZ614+EB611+EB612+EB613+EB614=1,Cadeirante/30*GH$4,IF(DZ611+DZ612+DZ613+DZ614+EB611+EB612+EB613+EB614=2,Fixo/30*GH$4,IF(DZ611+DZ612+DZ613+DZ614+EB611+EB612+EB613+EB614&gt;2,Fixo/30*GH$4+(DZ611+DZ612+DZ613+DZ614+EB611+EB612+EB613+EB614-2)*Cadeirante/30*GH$4)))+(DY611+DY612+DY613+EA611+EA612+EA613)*Percapita/30*GH$4+(DY614+EA614)*Crechee/30*GH$4,IF(C611=1,IF(DY611+DY612+DY613+DZ611+DZ612+DZ613+EA611+EA612+EA613+EB611+EB612+EB613&lt;=15,(DY611+DY612+DY613+EA611+EA612+EA613)*Percapita/30*GH$4,IF(DY611+DY612+DY613+DZ611+DZ612+DZ613+EA611+EA612+EA613+EB611+EB612+EB613&gt;=16,Fixo/30*GH$4+(DY611+DY612+DY613+DZ611+DZ612+DZ613+EA611+EA612+EA613+EB611+EB612-16)*Percapita/30*GH$4))))))</f>
        <v>0</v>
      </c>
      <c r="GI611" s="177">
        <f>IF(C611=4,SUM(EC611+EC612+EC613+EE611+EE612+EE613)*Percapita/30*GI$4+(ED611+ED612+ED613+EF611+EF612+EF613)*Cadeirante/30*GI$4,IF(C611=3,IF(EC614+EE614=10,Fixo/30*GI$4+(EC611+EC612+EC613+EE611+EE612+EE613)*Percapita/30*GI$4+(ED614+EF614)*Cadeirante/30*GI$4,IF(EC614+EE614&lt;=9,(EC614+EE614)*Crechee/30*GI$4)+(ED614+EF614)*Cadeirante/30*GI$4+(EC611+EC612+EC613+EE611+EE612+EE613)*Percapita/30*GI$4)+IF(EC614+EE614&gt;=11,Fixo/30*GI$4+(EC614+EE614-10)*Crechee/30*GI$4,0),IF(C611=2,IF(ED611+ED612+ED613+ED614+EF611+EF612+EF613+EF614=1,Cadeirante/30*GI$4,IF(ED611+ED612+ED613+ED614+EF611+EF612+EF613+EF614=2,Fixo/30*GI$4,IF(ED611+ED612+ED613+ED614+EF611+EF612+EF613+EF614&gt;2,Fixo/30*GI$4+(ED611+ED612+ED613+ED614+EF611+EF612+EF613+EF614-2)*Cadeirante/30*GI$4)))+(EC611+EC612+EC613+EE611+EE612+EE613)*Percapita/30*GI$4+(EC614+EE614)*Crechee/30*GI$4,IF(C611=1,IF(EC611+EC612+EC613+ED611+ED612+ED613+EE611+EE612+EE613+EF611+EF612+EF613&lt;=15,(EC611+EC612+EC613+EE611+EE612+EE613)*Percapita/30*GI$4,IF(EC611+EC612+EC613+ED611+ED612+ED613+EE611+EE612+EE613+EF611+EF612+EF613&gt;=16,Fixo/30*GI$4+(EC611+EC612+EC613+ED611+ED612+ED613+EE611+EE612+EE613+EF611+EF612-16)*Percapita/30*GI$4))))))</f>
        <v>0</v>
      </c>
      <c r="GJ611" s="177">
        <f>IF(C611=4,SUM(EG611+EG612+EG613+EI611+EI612+EI613)*Percapita/30*GJ$4+(EH611+EH612+EH613+EJ611+EJ612+EJ613)*Cadeirante/30*GJ$4,IF(C611=3,IF(EG614+EI614=10,Fixo/30*GJ$4+(EG611+EG612+EG613+EI611+EI612+EI613)*Percapita/30*GJ$4+(EH614+EJ614)*Cadeirante/30*GJ$4,IF(EG614+EI614&lt;=9,(EG614+EI614)*Crechee/30*GJ$4)+(EH614+EJ614)*Cadeirante/30*GJ$4+(EG611+EG612+EG613+EI611+EI612+EI613)*Percapita/30*GJ$4)+IF(EG614+EI614&gt;=11,Fixo/30*GJ$4+(EG614+EI614-10)*Crechee/30*GJ$4,0),IF(C611=2,IF(EH611+EH612+EH613+EH614+EJ611+EJ612+EJ613+EJ614=1,Cadeirante/30*GJ$4,IF(EH611+EH612+EH613+EH614+EJ611+EJ612+EJ613+EJ614=2,Fixo/30*GJ$4,IF(EH611+EH612+EH613+EH614+EJ611+EJ612+EJ613+EJ614&gt;2,Fixo/30*GJ$4+(EH611+EH612+EH613+EH614+EJ611+EJ612+EJ613+EJ614-2)*Cadeirante/30*GJ$4)))+(EG611+EG612+EG613+EI611+EI612+EI613)*Percapita/30*GJ$4+(EG614+EI614)*Crechee/30*GJ$4,IF(C611=1,IF(EG611+EG612+EG613+EH611+EH612+EH613+EI611+EI612+EI613+EJ611+EJ612+EJ613&lt;=15,(EG611+EG612+EG613+EI611+EI612+EI613)*Percapita/30*GJ$4,IF(EG611+EG612+EG613+EH611+EH612+EH613+EI611+EI612+EI613+EJ611+EJ612+EJ613&gt;=16,Fixo/30*GJ$4+(EG611+EG612+EG613+EH611+EH612+EH613+EI611+EI612+EI613+EJ611+EJ612-16)*Percapita/30*GJ$4))))))</f>
        <v>0</v>
      </c>
      <c r="GK611" s="178"/>
      <c r="GL611" s="103">
        <f t="shared" si="678"/>
        <v>0</v>
      </c>
      <c r="GM611" s="124"/>
      <c r="GN611" s="104">
        <f>SUMIF(V611:V614,"&lt;0")*Cadeirante/30*GN$4+SUMIF(X611:X614,"&lt;0")*Cadeirante/30*GN$4</f>
        <v>0</v>
      </c>
      <c r="GO611" s="104">
        <f>SUMIF(Z611:Z614,"&lt;0")*Cadeirante/30*GO$4+SUMIF(AB611:AB614,"&lt;0")*Cadeirante/30*GO$4</f>
        <v>0</v>
      </c>
      <c r="GP611" s="104">
        <f>SUMIF(AD611:AD614,"&lt;0")*Cadeirante/30*GP$4+SUMIF(AF611:AF614,"&lt;0")*Cadeirante/30*GP$4</f>
        <v>0</v>
      </c>
      <c r="GQ611" s="104">
        <f>SUMIF(AH611:AH614,"&lt;0")*Cadeirante/30*GQ$4+SUMIF(AJ611:AJ614,"&lt;0")*Cadeirante/30*GQ$4</f>
        <v>0</v>
      </c>
      <c r="GR611" s="104">
        <f>SUMIF(AL611:AL614,"&lt;0")*Cadeirante/30*GR$4+SUMIF(AN611:AN614,"&lt;0")*Cadeirante/30*GR$4</f>
        <v>0</v>
      </c>
      <c r="GS611" s="104">
        <f>SUMIF(AP611:AP614,"&lt;0")*Cadeirante/30*GS$4+SUMIF(AR611:AR614,"&lt;0")*Cadeirante/30*GS$4</f>
        <v>0</v>
      </c>
      <c r="GT611" s="104">
        <f>SUMIF(AT611:AT614,"&lt;0")*Cadeirante/30*GT$4+SUMIF(AV611:AV614,"&lt;0")*Cadeirante/30*GT$4</f>
        <v>0</v>
      </c>
      <c r="GU611" s="104">
        <f>SUMIF(AX611:AX614,"&lt;0")*Cadeirante/30*GU$4+SUMIF(AZ611:AZ614,"&lt;0")*Cadeirante/30*GU$4</f>
        <v>0</v>
      </c>
      <c r="GV611" s="104">
        <f>SUMIF(BB611:BB614,"&lt;0")*Cadeirante/30*GV$4+SUMIF(BD611:BD614,"&lt;0")*Cadeirante/30*GV$4</f>
        <v>0</v>
      </c>
      <c r="GW611" s="104">
        <f>SUMIF(BF611:BF614,"&lt;0")*Cadeirante/30*GW$4+SUMIF(BH611:BH614,"&lt;0")*Cadeirante/30*GW$4</f>
        <v>0</v>
      </c>
      <c r="GX611" s="104">
        <f>SUMIF(BJ611:BJ614,"&lt;0")*Cadeirante/30*GX$4+SUMIF(BL611:BL614,"&lt;0")*Cadeirante/30*GX$4</f>
        <v>0</v>
      </c>
      <c r="GY611" s="104">
        <f>SUMIF(BN611:BN614,"&lt;0")*Cadeirante/30*GY$4+SUMIF(BP611:BP614,"&lt;0")*Cadeirante/30*GY$4</f>
        <v>0</v>
      </c>
      <c r="GZ611" s="104">
        <f>SUMIF(BR611:BR614,"&lt;0")*Cadeirante/30*GZ$4+SUMIF(BT611:BT614,"&lt;0")*Cadeirante/30*GZ$4</f>
        <v>0</v>
      </c>
      <c r="HA611" s="104">
        <f>SUMIF(BV611:BV614,"&lt;0")*Cadeirante/30*HA$4+SUMIF(BX611:BX614,"&lt;0")*Cadeirante/30*HA$4</f>
        <v>0</v>
      </c>
      <c r="HB611" s="104">
        <f>SUMIF(BZ611:BZ614,"&lt;0")*Cadeirante/30*HB$4+SUMIF(CB611:CB614,"&lt;0")*Cadeirante/30*HB$4</f>
        <v>0</v>
      </c>
      <c r="HC611" s="104">
        <f>SUMIF(CD611:CD614,"&lt;0")*Cadeirante/30*HC$4+SUMIF(CF611:CF614,"&lt;0")*Cadeirante/30*HC$4</f>
        <v>0</v>
      </c>
      <c r="HD611" s="104">
        <f>SUMIF(CH611:CH614,"&lt;0")*Cadeirante/30*HD$4+SUMIF(CJ611:CJ614,"&lt;0")*Cadeirante/30*HD$4</f>
        <v>0</v>
      </c>
      <c r="HE611" s="104">
        <f>SUMIF(CL611:CL614,"&lt;0")*Cadeirante/30*HE$4+SUMIF(CN611:CN614,"&lt;0")*Cadeirante/30*HE$4</f>
        <v>0</v>
      </c>
      <c r="HF611" s="104">
        <f>SUMIF(CP611:CP614,"&lt;0")*Cadeirante/30*HF$4+SUMIF(CR611:CR614,"&lt;0")*Cadeirante/30*HF$4</f>
        <v>0</v>
      </c>
      <c r="HG611" s="104">
        <f>SUMIF(CT611:CT614,"&lt;0")*Cadeirante/30*HG$4+SUMIF(CV611:CV614,"&lt;0")*Cadeirante/30*HG$4</f>
        <v>0</v>
      </c>
      <c r="HH611" s="104">
        <f>SUMIF(CX611:CX614,"&lt;0")*Cadeirante/30*HH$4+SUMIF(CZ611:CZ614,"&lt;0")*Cadeirante/30*HH$4</f>
        <v>0</v>
      </c>
      <c r="HI611" s="104">
        <f>SUMIF(DB611:DB614,"&lt;0")*Cadeirante/30*HI$4+SUMIF(DD611:DD614,"&lt;0")*Cadeirante/30*HI$4</f>
        <v>0</v>
      </c>
      <c r="HJ611" s="104">
        <f>SUMIF(DF611:DF614,"&lt;0")*Cadeirante/30*HJ$4+SUMIF(DH611:DH614,"&lt;0")*Cadeirante/30*HJ$4</f>
        <v>0</v>
      </c>
      <c r="HK611" s="104">
        <f>SUMIF(DJ611:DJ614,"&lt;0")*Cadeirante/30*HK$4+SUMIF(DL611:DL614,"&lt;0")*Cadeirante/30*HK$4</f>
        <v>0</v>
      </c>
      <c r="HL611" s="104">
        <f>SUMIF(DN611:DN614,"&lt;0")*Cadeirante/30*HL$4+SUMIF(DP611:DP614,"&lt;0")*Cadeirante/30*HL$4</f>
        <v>0</v>
      </c>
      <c r="HM611" s="104">
        <f>SUMIF(DR611:DR614,"&lt;0")*Cadeirante/30*HM$4+SUMIF(DT611:DT614,"&lt;0")*Cadeirante/30*HM$4</f>
        <v>0</v>
      </c>
      <c r="HN611" s="104">
        <f>SUMIF(DV611:DV614,"&lt;0")*Cadeirante/30*HN$4+SUMIF(DX611:DX614,"&lt;0")*Cadeirante/30*HN$4</f>
        <v>0</v>
      </c>
      <c r="HO611" s="104">
        <f>SUMIF(DZ611:DZ614,"&lt;0")*Cadeirante/30*HO$4+SUMIF(EB611:EB614,"&lt;0")*Cadeirante/30*HO$4</f>
        <v>0</v>
      </c>
      <c r="HP611" s="104">
        <f>SUMIF(ED611:ED614,"&lt;0")*Cadeirante/30*HP$4+SUMIF(EF611:EF614,"&lt;0")*Cadeirante/30*HP$4</f>
        <v>0</v>
      </c>
      <c r="HQ611" s="64"/>
      <c r="HR611" s="64"/>
      <c r="HS611" s="64"/>
      <c r="HT611" s="64"/>
      <c r="HU611" s="64"/>
      <c r="HV611" s="64"/>
      <c r="HW611" s="176">
        <v>17629.309999999998</v>
      </c>
      <c r="HX611" s="64"/>
      <c r="HY611" s="280">
        <f>IF(ISTEXT(EM611), VALUE(EM611), EM611)</f>
        <v>988.75699999999995</v>
      </c>
      <c r="HZ611" s="280">
        <f>IF(ISTEXT(EN611), VALUE(EN611), EN611)</f>
        <v>0</v>
      </c>
      <c r="IA611" s="280">
        <f>IF(ISTEXT(EO611), VALUE(EO611), EO611)</f>
        <v>0</v>
      </c>
      <c r="IB611" s="64" t="b">
        <f>HW611=FE611</f>
        <v>0</v>
      </c>
      <c r="IC611" s="64"/>
    </row>
    <row r="612" spans="1:237" s="106" customFormat="1" ht="22.5" customHeight="1" x14ac:dyDescent="0.25">
      <c r="A612" s="368" t="s">
        <v>3744</v>
      </c>
      <c r="B612" s="369" t="s">
        <v>3745</v>
      </c>
      <c r="C612" s="370" t="s">
        <v>3233</v>
      </c>
      <c r="D612" s="371" t="s">
        <v>3746</v>
      </c>
      <c r="E612" s="371" t="s">
        <v>3747</v>
      </c>
      <c r="F612" s="372" t="s">
        <v>3224</v>
      </c>
      <c r="G612" s="372" t="s">
        <v>3225</v>
      </c>
      <c r="H612" s="373" t="s">
        <v>1837</v>
      </c>
      <c r="I612" s="374" t="s">
        <v>3748</v>
      </c>
      <c r="J612" s="421" t="s">
        <v>3231</v>
      </c>
      <c r="K612" s="421" t="s">
        <v>3234</v>
      </c>
      <c r="L612" s="329">
        <f>CONTINUA!BV612</f>
        <v>32</v>
      </c>
      <c r="M612" s="329">
        <f>CONTINUA!BW612</f>
        <v>0</v>
      </c>
      <c r="N612" s="895"/>
      <c r="O612" s="896" t="s">
        <v>4054</v>
      </c>
      <c r="P612" s="897" t="s">
        <v>206</v>
      </c>
      <c r="Q612" s="400">
        <v>30</v>
      </c>
      <c r="R612" s="401"/>
      <c r="S612" s="400">
        <v>4</v>
      </c>
      <c r="T612" s="401"/>
      <c r="U612" s="400"/>
      <c r="V612" s="401"/>
      <c r="W612" s="400"/>
      <c r="X612" s="401"/>
      <c r="Y612" s="400"/>
      <c r="Z612" s="401"/>
      <c r="AA612" s="400"/>
      <c r="AB612" s="401"/>
      <c r="AC612" s="400"/>
      <c r="AD612" s="401"/>
      <c r="AE612" s="400"/>
      <c r="AF612" s="401"/>
      <c r="AG612" s="400"/>
      <c r="AH612" s="401"/>
      <c r="AI612" s="400"/>
      <c r="AJ612" s="401"/>
      <c r="AK612" s="400"/>
      <c r="AL612" s="401"/>
      <c r="AM612" s="400"/>
      <c r="AN612" s="401"/>
      <c r="AO612" s="400"/>
      <c r="AP612" s="401"/>
      <c r="AQ612" s="400"/>
      <c r="AR612" s="401"/>
      <c r="AS612" s="400"/>
      <c r="AT612" s="401"/>
      <c r="AU612" s="400"/>
      <c r="AV612" s="401"/>
      <c r="AW612" s="400"/>
      <c r="AX612" s="401"/>
      <c r="AY612" s="400"/>
      <c r="AZ612" s="401"/>
      <c r="BA612" s="400"/>
      <c r="BB612" s="401"/>
      <c r="BC612" s="400"/>
      <c r="BD612" s="401"/>
      <c r="BE612" s="400"/>
      <c r="BF612" s="401"/>
      <c r="BG612" s="400"/>
      <c r="BH612" s="401"/>
      <c r="BI612" s="400"/>
      <c r="BJ612" s="401"/>
      <c r="BK612" s="400"/>
      <c r="BL612" s="401"/>
      <c r="BM612" s="400"/>
      <c r="BN612" s="401"/>
      <c r="BO612" s="400"/>
      <c r="BP612" s="401"/>
      <c r="BQ612" s="400"/>
      <c r="BR612" s="401"/>
      <c r="BS612" s="400"/>
      <c r="BT612" s="401"/>
      <c r="BU612" s="400"/>
      <c r="BV612" s="401"/>
      <c r="BW612" s="400"/>
      <c r="BX612" s="401"/>
      <c r="BY612" s="400"/>
      <c r="BZ612" s="401"/>
      <c r="CA612" s="400"/>
      <c r="CB612" s="401"/>
      <c r="CC612" s="400"/>
      <c r="CD612" s="401"/>
      <c r="CE612" s="400"/>
      <c r="CF612" s="401"/>
      <c r="CG612" s="400"/>
      <c r="CH612" s="401"/>
      <c r="CI612" s="400"/>
      <c r="CJ612" s="401"/>
      <c r="CK612" s="400"/>
      <c r="CL612" s="401"/>
      <c r="CM612" s="400"/>
      <c r="CN612" s="401"/>
      <c r="CO612" s="400"/>
      <c r="CP612" s="401"/>
      <c r="CQ612" s="400"/>
      <c r="CR612" s="401"/>
      <c r="CS612" s="400"/>
      <c r="CT612" s="401"/>
      <c r="CU612" s="400"/>
      <c r="CV612" s="401"/>
      <c r="CW612" s="400"/>
      <c r="CX612" s="401"/>
      <c r="CY612" s="400"/>
      <c r="CZ612" s="401"/>
      <c r="DA612" s="400"/>
      <c r="DB612" s="401"/>
      <c r="DC612" s="400"/>
      <c r="DD612" s="401"/>
      <c r="DE612" s="400"/>
      <c r="DF612" s="401"/>
      <c r="DG612" s="400"/>
      <c r="DH612" s="401"/>
      <c r="DI612" s="400"/>
      <c r="DJ612" s="401"/>
      <c r="DK612" s="400"/>
      <c r="DL612" s="401"/>
      <c r="DM612" s="400"/>
      <c r="DN612" s="401"/>
      <c r="DO612" s="400"/>
      <c r="DP612" s="401"/>
      <c r="DQ612" s="400"/>
      <c r="DR612" s="401"/>
      <c r="DS612" s="400"/>
      <c r="DT612" s="401"/>
      <c r="DU612" s="400"/>
      <c r="DV612" s="401"/>
      <c r="DW612" s="400"/>
      <c r="DX612" s="401"/>
      <c r="DY612" s="400"/>
      <c r="DZ612" s="401"/>
      <c r="EA612" s="400"/>
      <c r="EB612" s="401"/>
      <c r="EC612" s="400"/>
      <c r="ED612" s="401"/>
      <c r="EE612" s="400"/>
      <c r="EF612" s="401"/>
      <c r="EG612" s="400"/>
      <c r="EH612" s="401"/>
      <c r="EI612" s="400"/>
      <c r="EJ612" s="447"/>
      <c r="EK612" s="511"/>
      <c r="EL612" s="514"/>
      <c r="EM612" s="448"/>
      <c r="EN612" s="344"/>
      <c r="EO612" s="345"/>
      <c r="EP612" s="171">
        <f t="shared" si="670"/>
        <v>30</v>
      </c>
      <c r="EQ612" s="171">
        <f t="shared" si="671"/>
        <v>0</v>
      </c>
      <c r="ER612" s="171">
        <f t="shared" si="672"/>
        <v>4</v>
      </c>
      <c r="ES612" s="171">
        <f t="shared" si="673"/>
        <v>0</v>
      </c>
      <c r="ET612" s="171">
        <f t="shared" si="674"/>
        <v>0</v>
      </c>
      <c r="EU612" s="171">
        <f t="shared" si="675"/>
        <v>0</v>
      </c>
      <c r="EV612" s="172">
        <f t="shared" si="676"/>
        <v>34</v>
      </c>
      <c r="EW612" s="173"/>
      <c r="EX612" s="248">
        <f t="shared" si="702"/>
        <v>0</v>
      </c>
      <c r="EY612" s="174">
        <f>(L612*regular)+(M612*Cadeirantee)</f>
        <v>308.48</v>
      </c>
      <c r="EZ612" s="249">
        <f>SUMIF(FG612:GJ612,"&gt;0")</f>
        <v>0</v>
      </c>
      <c r="FA612" s="249">
        <f>SUMIF(FG612:GJ612,"&lt;0")+SUMIF(GN612:HP612,"&lt;0")</f>
        <v>0</v>
      </c>
      <c r="FB612" s="174">
        <v>0</v>
      </c>
      <c r="FC612" s="126">
        <f>N612*km*'VALORES TABELA'!$B$13</f>
        <v>0</v>
      </c>
      <c r="FD612" s="250">
        <f t="shared" ref="FD612:FD615" si="703">GL612</f>
        <v>0</v>
      </c>
      <c r="FE612" s="105"/>
      <c r="FF612" s="119"/>
      <c r="FG612" s="119"/>
      <c r="FH612" s="119"/>
      <c r="FI612" s="119"/>
      <c r="FJ612" s="119"/>
      <c r="FK612" s="119"/>
      <c r="FL612" s="119"/>
      <c r="FM612" s="119"/>
      <c r="FN612" s="119"/>
      <c r="FO612" s="119"/>
      <c r="FP612" s="119"/>
      <c r="FQ612" s="119"/>
      <c r="FR612" s="119"/>
      <c r="FS612" s="119"/>
      <c r="FT612" s="119"/>
      <c r="FU612" s="119"/>
      <c r="FV612" s="119"/>
      <c r="FW612" s="119"/>
      <c r="FX612" s="119"/>
      <c r="FY612" s="119"/>
      <c r="FZ612" s="119"/>
      <c r="GA612" s="119"/>
      <c r="GB612" s="119"/>
      <c r="GC612" s="119"/>
      <c r="GD612" s="119"/>
      <c r="GE612" s="119"/>
      <c r="GF612" s="119"/>
      <c r="GG612" s="119"/>
      <c r="GH612" s="119"/>
      <c r="GI612" s="119"/>
      <c r="GJ612" s="119"/>
      <c r="GK612" s="251"/>
      <c r="GL612" s="103">
        <f t="shared" si="678"/>
        <v>0</v>
      </c>
      <c r="GM612" s="124"/>
      <c r="GN612" s="104"/>
      <c r="GO612" s="104"/>
      <c r="GP612" s="104"/>
      <c r="GQ612" s="104"/>
      <c r="GR612" s="104"/>
      <c r="GS612" s="104"/>
      <c r="GT612" s="104"/>
      <c r="GU612" s="104"/>
      <c r="GV612" s="104"/>
      <c r="GW612" s="104"/>
      <c r="GX612" s="104"/>
      <c r="GY612" s="104"/>
      <c r="GZ612" s="104"/>
      <c r="HA612" s="104"/>
      <c r="HB612" s="104"/>
      <c r="HC612" s="104"/>
      <c r="HD612" s="104"/>
      <c r="HE612" s="104"/>
      <c r="HF612" s="104"/>
      <c r="HG612" s="104"/>
      <c r="HH612" s="104"/>
      <c r="HI612" s="104"/>
      <c r="HJ612" s="104"/>
      <c r="HK612" s="104"/>
      <c r="HL612" s="104"/>
      <c r="HM612" s="104"/>
      <c r="HN612" s="104"/>
      <c r="HO612" s="104"/>
      <c r="HP612" s="104"/>
      <c r="HQ612" s="64"/>
      <c r="HR612" s="64"/>
      <c r="HS612" s="64"/>
      <c r="HT612" s="64"/>
      <c r="HU612" s="64"/>
      <c r="HV612" s="64"/>
      <c r="HW612" s="105"/>
      <c r="HX612" s="64"/>
      <c r="HY612" s="280">
        <f t="shared" ref="HY612:HY615" si="704">IF(ISTEXT(EM612), VALUE(EM612), EM612)</f>
        <v>0</v>
      </c>
      <c r="HZ612" s="280">
        <f t="shared" ref="HZ612:HZ615" si="705">IF(ISTEXT(EN612), VALUE(EN612), EN612)</f>
        <v>0</v>
      </c>
      <c r="IA612" s="280">
        <f t="shared" ref="IA612:IA615" si="706">IF(ISTEXT(EO612), VALUE(EO612), EO612)</f>
        <v>0</v>
      </c>
      <c r="IB612" s="64"/>
      <c r="IC612" s="64"/>
    </row>
    <row r="613" spans="1:237" s="106" customFormat="1" ht="22.5" customHeight="1" x14ac:dyDescent="0.25">
      <c r="A613" s="368" t="s">
        <v>3744</v>
      </c>
      <c r="B613" s="369" t="s">
        <v>3745</v>
      </c>
      <c r="C613" s="375" t="s">
        <v>3233</v>
      </c>
      <c r="D613" s="371" t="s">
        <v>3746</v>
      </c>
      <c r="E613" s="371" t="s">
        <v>3747</v>
      </c>
      <c r="F613" s="376" t="s">
        <v>3224</v>
      </c>
      <c r="G613" s="376" t="s">
        <v>3225</v>
      </c>
      <c r="H613" s="373" t="s">
        <v>1837</v>
      </c>
      <c r="I613" s="374" t="s">
        <v>3748</v>
      </c>
      <c r="J613" s="421" t="s">
        <v>3231</v>
      </c>
      <c r="K613" s="422" t="s">
        <v>3235</v>
      </c>
      <c r="L613" s="329">
        <f>CONTINUA!BV613</f>
        <v>0</v>
      </c>
      <c r="M613" s="329">
        <f>CONTINUA!BW613</f>
        <v>0</v>
      </c>
      <c r="N613" s="895"/>
      <c r="O613" s="896" t="s">
        <v>4054</v>
      </c>
      <c r="P613" s="897" t="s">
        <v>206</v>
      </c>
      <c r="Q613" s="400"/>
      <c r="R613" s="401"/>
      <c r="S613" s="400"/>
      <c r="T613" s="401"/>
      <c r="U613" s="400"/>
      <c r="V613" s="401"/>
      <c r="W613" s="400"/>
      <c r="X613" s="401"/>
      <c r="Y613" s="400"/>
      <c r="Z613" s="401"/>
      <c r="AA613" s="400"/>
      <c r="AB613" s="401"/>
      <c r="AC613" s="400"/>
      <c r="AD613" s="401"/>
      <c r="AE613" s="400"/>
      <c r="AF613" s="401"/>
      <c r="AG613" s="400"/>
      <c r="AH613" s="401"/>
      <c r="AI613" s="400"/>
      <c r="AJ613" s="401"/>
      <c r="AK613" s="400"/>
      <c r="AL613" s="401"/>
      <c r="AM613" s="400"/>
      <c r="AN613" s="401"/>
      <c r="AO613" s="400"/>
      <c r="AP613" s="401"/>
      <c r="AQ613" s="400"/>
      <c r="AR613" s="401"/>
      <c r="AS613" s="400"/>
      <c r="AT613" s="401"/>
      <c r="AU613" s="400"/>
      <c r="AV613" s="401"/>
      <c r="AW613" s="400"/>
      <c r="AX613" s="401"/>
      <c r="AY613" s="400"/>
      <c r="AZ613" s="401"/>
      <c r="BA613" s="400"/>
      <c r="BB613" s="401"/>
      <c r="BC613" s="400"/>
      <c r="BD613" s="401"/>
      <c r="BE613" s="400"/>
      <c r="BF613" s="401"/>
      <c r="BG613" s="400"/>
      <c r="BH613" s="401"/>
      <c r="BI613" s="400"/>
      <c r="BJ613" s="401"/>
      <c r="BK613" s="400"/>
      <c r="BL613" s="401"/>
      <c r="BM613" s="400"/>
      <c r="BN613" s="401"/>
      <c r="BO613" s="400"/>
      <c r="BP613" s="401"/>
      <c r="BQ613" s="400"/>
      <c r="BR613" s="401"/>
      <c r="BS613" s="400"/>
      <c r="BT613" s="401"/>
      <c r="BU613" s="400"/>
      <c r="BV613" s="401"/>
      <c r="BW613" s="400"/>
      <c r="BX613" s="401"/>
      <c r="BY613" s="400"/>
      <c r="BZ613" s="401"/>
      <c r="CA613" s="400"/>
      <c r="CB613" s="401"/>
      <c r="CC613" s="400"/>
      <c r="CD613" s="401"/>
      <c r="CE613" s="400"/>
      <c r="CF613" s="401"/>
      <c r="CG613" s="400"/>
      <c r="CH613" s="401"/>
      <c r="CI613" s="400"/>
      <c r="CJ613" s="401"/>
      <c r="CK613" s="400"/>
      <c r="CL613" s="401"/>
      <c r="CM613" s="400"/>
      <c r="CN613" s="401"/>
      <c r="CO613" s="400"/>
      <c r="CP613" s="401"/>
      <c r="CQ613" s="400"/>
      <c r="CR613" s="401"/>
      <c r="CS613" s="400"/>
      <c r="CT613" s="401"/>
      <c r="CU613" s="400"/>
      <c r="CV613" s="401"/>
      <c r="CW613" s="400"/>
      <c r="CX613" s="401"/>
      <c r="CY613" s="400"/>
      <c r="CZ613" s="401"/>
      <c r="DA613" s="400"/>
      <c r="DB613" s="401"/>
      <c r="DC613" s="400"/>
      <c r="DD613" s="401"/>
      <c r="DE613" s="400"/>
      <c r="DF613" s="401"/>
      <c r="DG613" s="400"/>
      <c r="DH613" s="401"/>
      <c r="DI613" s="400"/>
      <c r="DJ613" s="401"/>
      <c r="DK613" s="400"/>
      <c r="DL613" s="401"/>
      <c r="DM613" s="400"/>
      <c r="DN613" s="401"/>
      <c r="DO613" s="400"/>
      <c r="DP613" s="401"/>
      <c r="DQ613" s="400"/>
      <c r="DR613" s="401"/>
      <c r="DS613" s="400"/>
      <c r="DT613" s="401"/>
      <c r="DU613" s="400"/>
      <c r="DV613" s="401"/>
      <c r="DW613" s="400"/>
      <c r="DX613" s="401"/>
      <c r="DY613" s="400"/>
      <c r="DZ613" s="401"/>
      <c r="EA613" s="400"/>
      <c r="EB613" s="401"/>
      <c r="EC613" s="400"/>
      <c r="ED613" s="401"/>
      <c r="EE613" s="400"/>
      <c r="EF613" s="401"/>
      <c r="EG613" s="400"/>
      <c r="EH613" s="401"/>
      <c r="EI613" s="400"/>
      <c r="EJ613" s="447"/>
      <c r="EK613" s="511"/>
      <c r="EL613" s="514"/>
      <c r="EM613" s="448"/>
      <c r="EN613" s="344"/>
      <c r="EO613" s="345"/>
      <c r="EP613" s="171">
        <f t="shared" si="670"/>
        <v>0</v>
      </c>
      <c r="EQ613" s="171">
        <f t="shared" si="671"/>
        <v>0</v>
      </c>
      <c r="ER613" s="171">
        <f t="shared" si="672"/>
        <v>0</v>
      </c>
      <c r="ES613" s="171">
        <f t="shared" si="673"/>
        <v>0</v>
      </c>
      <c r="ET613" s="171">
        <f t="shared" si="674"/>
        <v>0</v>
      </c>
      <c r="EU613" s="171">
        <f t="shared" si="675"/>
        <v>0</v>
      </c>
      <c r="EV613" s="172">
        <f t="shared" si="676"/>
        <v>0</v>
      </c>
      <c r="EW613" s="125"/>
      <c r="EX613" s="248">
        <f t="shared" si="702"/>
        <v>0</v>
      </c>
      <c r="EY613" s="174">
        <f>(L613*regular)+(M613*Cadeirantee)</f>
        <v>0</v>
      </c>
      <c r="EZ613" s="249">
        <f>SUMIF(FG613:GJ613,"&gt;0")</f>
        <v>0</v>
      </c>
      <c r="FA613" s="249">
        <f>SUMIF(FG613:GJ613,"&lt;0")+SUMIF(GN613:HP613,"&lt;0")</f>
        <v>0</v>
      </c>
      <c r="FB613" s="174">
        <v>0</v>
      </c>
      <c r="FC613" s="126">
        <f>N613*km*'VALORES TABELA'!$B$13</f>
        <v>0</v>
      </c>
      <c r="FD613" s="250">
        <f t="shared" si="703"/>
        <v>0</v>
      </c>
      <c r="FE613" s="105"/>
      <c r="FF613" s="108"/>
      <c r="FG613" s="108"/>
      <c r="FH613" s="108"/>
      <c r="FI613" s="108"/>
      <c r="FJ613" s="108"/>
      <c r="FK613" s="108"/>
      <c r="FL613" s="108"/>
      <c r="FM613" s="108"/>
      <c r="FN613" s="108"/>
      <c r="FO613" s="108"/>
      <c r="FP613" s="108"/>
      <c r="FQ613" s="108"/>
      <c r="FR613" s="108"/>
      <c r="FS613" s="108"/>
      <c r="FT613" s="108"/>
      <c r="FU613" s="108"/>
      <c r="FV613" s="108"/>
      <c r="FW613" s="108"/>
      <c r="FX613" s="108"/>
      <c r="FY613" s="108"/>
      <c r="FZ613" s="108"/>
      <c r="GA613" s="108"/>
      <c r="GB613" s="108"/>
      <c r="GC613" s="108"/>
      <c r="GD613" s="108"/>
      <c r="GE613" s="108"/>
      <c r="GF613" s="108"/>
      <c r="GG613" s="108"/>
      <c r="GH613" s="108"/>
      <c r="GI613" s="108"/>
      <c r="GJ613" s="108"/>
      <c r="GK613" s="251"/>
      <c r="GL613" s="103">
        <f t="shared" si="678"/>
        <v>0</v>
      </c>
      <c r="GM613" s="124"/>
      <c r="GN613" s="104"/>
      <c r="GO613" s="104"/>
      <c r="GP613" s="104"/>
      <c r="GQ613" s="104"/>
      <c r="GR613" s="104"/>
      <c r="GS613" s="104"/>
      <c r="GT613" s="104"/>
      <c r="GU613" s="104"/>
      <c r="GV613" s="104"/>
      <c r="GW613" s="104"/>
      <c r="GX613" s="104"/>
      <c r="GY613" s="104"/>
      <c r="GZ613" s="104"/>
      <c r="HA613" s="104"/>
      <c r="HB613" s="104"/>
      <c r="HC613" s="104"/>
      <c r="HD613" s="104"/>
      <c r="HE613" s="104"/>
      <c r="HF613" s="104"/>
      <c r="HG613" s="104"/>
      <c r="HH613" s="104"/>
      <c r="HI613" s="104"/>
      <c r="HJ613" s="104"/>
      <c r="HK613" s="104"/>
      <c r="HL613" s="104"/>
      <c r="HM613" s="104"/>
      <c r="HN613" s="104"/>
      <c r="HO613" s="104"/>
      <c r="HP613" s="104"/>
      <c r="HQ613" s="64"/>
      <c r="HR613" s="64"/>
      <c r="HS613" s="64"/>
      <c r="HT613" s="64"/>
      <c r="HU613" s="64"/>
      <c r="HV613" s="64"/>
      <c r="HW613" s="105"/>
      <c r="HX613" s="64"/>
      <c r="HY613" s="280">
        <f t="shared" si="704"/>
        <v>0</v>
      </c>
      <c r="HZ613" s="280">
        <f t="shared" si="705"/>
        <v>0</v>
      </c>
      <c r="IA613" s="280">
        <f t="shared" si="706"/>
        <v>0</v>
      </c>
      <c r="IB613" s="64"/>
      <c r="IC613" s="64"/>
    </row>
    <row r="614" spans="1:237" s="106" customFormat="1" ht="22.5" customHeight="1" x14ac:dyDescent="0.25">
      <c r="A614" s="368" t="s">
        <v>3744</v>
      </c>
      <c r="B614" s="369" t="s">
        <v>3745</v>
      </c>
      <c r="C614" s="375" t="s">
        <v>3233</v>
      </c>
      <c r="D614" s="371" t="s">
        <v>3746</v>
      </c>
      <c r="E614" s="371" t="s">
        <v>3747</v>
      </c>
      <c r="F614" s="376" t="s">
        <v>3224</v>
      </c>
      <c r="G614" s="376" t="s">
        <v>3225</v>
      </c>
      <c r="H614" s="373" t="s">
        <v>1837</v>
      </c>
      <c r="I614" s="374" t="s">
        <v>3748</v>
      </c>
      <c r="J614" s="421" t="s">
        <v>3231</v>
      </c>
      <c r="K614" s="423" t="s">
        <v>3236</v>
      </c>
      <c r="L614" s="329">
        <f>CONTINUA!BV614</f>
        <v>0</v>
      </c>
      <c r="M614" s="329">
        <f>CONTINUA!BW614</f>
        <v>0</v>
      </c>
      <c r="N614" s="895"/>
      <c r="O614" s="896" t="s">
        <v>4054</v>
      </c>
      <c r="P614" s="897" t="s">
        <v>206</v>
      </c>
      <c r="Q614" s="400"/>
      <c r="R614" s="401"/>
      <c r="S614" s="400"/>
      <c r="T614" s="401"/>
      <c r="U614" s="400"/>
      <c r="V614" s="401"/>
      <c r="W614" s="400"/>
      <c r="X614" s="401"/>
      <c r="Y614" s="400"/>
      <c r="Z614" s="401"/>
      <c r="AA614" s="400"/>
      <c r="AB614" s="401"/>
      <c r="AC614" s="400"/>
      <c r="AD614" s="401"/>
      <c r="AE614" s="400"/>
      <c r="AF614" s="401"/>
      <c r="AG614" s="400"/>
      <c r="AH614" s="401"/>
      <c r="AI614" s="400"/>
      <c r="AJ614" s="401"/>
      <c r="AK614" s="400"/>
      <c r="AL614" s="401"/>
      <c r="AM614" s="400"/>
      <c r="AN614" s="401"/>
      <c r="AO614" s="400"/>
      <c r="AP614" s="401"/>
      <c r="AQ614" s="400"/>
      <c r="AR614" s="401"/>
      <c r="AS614" s="400"/>
      <c r="AT614" s="401"/>
      <c r="AU614" s="400"/>
      <c r="AV614" s="401"/>
      <c r="AW614" s="400"/>
      <c r="AX614" s="401"/>
      <c r="AY614" s="400"/>
      <c r="AZ614" s="401"/>
      <c r="BA614" s="400"/>
      <c r="BB614" s="401"/>
      <c r="BC614" s="400"/>
      <c r="BD614" s="401"/>
      <c r="BE614" s="400"/>
      <c r="BF614" s="401"/>
      <c r="BG614" s="400"/>
      <c r="BH614" s="401"/>
      <c r="BI614" s="400"/>
      <c r="BJ614" s="401"/>
      <c r="BK614" s="400"/>
      <c r="BL614" s="401"/>
      <c r="BM614" s="400"/>
      <c r="BN614" s="401"/>
      <c r="BO614" s="400"/>
      <c r="BP614" s="401"/>
      <c r="BQ614" s="400"/>
      <c r="BR614" s="401"/>
      <c r="BS614" s="400"/>
      <c r="BT614" s="401"/>
      <c r="BU614" s="400"/>
      <c r="BV614" s="401"/>
      <c r="BW614" s="400"/>
      <c r="BX614" s="401"/>
      <c r="BY614" s="400"/>
      <c r="BZ614" s="401"/>
      <c r="CA614" s="400"/>
      <c r="CB614" s="401"/>
      <c r="CC614" s="400"/>
      <c r="CD614" s="401"/>
      <c r="CE614" s="400"/>
      <c r="CF614" s="401"/>
      <c r="CG614" s="400"/>
      <c r="CH614" s="401"/>
      <c r="CI614" s="400"/>
      <c r="CJ614" s="401"/>
      <c r="CK614" s="400"/>
      <c r="CL614" s="401"/>
      <c r="CM614" s="400"/>
      <c r="CN614" s="401"/>
      <c r="CO614" s="400"/>
      <c r="CP614" s="401"/>
      <c r="CQ614" s="400"/>
      <c r="CR614" s="401"/>
      <c r="CS614" s="400"/>
      <c r="CT614" s="401"/>
      <c r="CU614" s="400"/>
      <c r="CV614" s="401"/>
      <c r="CW614" s="400"/>
      <c r="CX614" s="401"/>
      <c r="CY614" s="400"/>
      <c r="CZ614" s="401"/>
      <c r="DA614" s="400"/>
      <c r="DB614" s="401"/>
      <c r="DC614" s="400"/>
      <c r="DD614" s="401"/>
      <c r="DE614" s="400"/>
      <c r="DF614" s="401"/>
      <c r="DG614" s="400"/>
      <c r="DH614" s="401"/>
      <c r="DI614" s="400"/>
      <c r="DJ614" s="401"/>
      <c r="DK614" s="400"/>
      <c r="DL614" s="401"/>
      <c r="DM614" s="400"/>
      <c r="DN614" s="401"/>
      <c r="DO614" s="400"/>
      <c r="DP614" s="401"/>
      <c r="DQ614" s="400"/>
      <c r="DR614" s="401"/>
      <c r="DS614" s="400"/>
      <c r="DT614" s="401"/>
      <c r="DU614" s="400"/>
      <c r="DV614" s="401"/>
      <c r="DW614" s="400"/>
      <c r="DX614" s="401"/>
      <c r="DY614" s="400"/>
      <c r="DZ614" s="401"/>
      <c r="EA614" s="400"/>
      <c r="EB614" s="401"/>
      <c r="EC614" s="400"/>
      <c r="ED614" s="401"/>
      <c r="EE614" s="400"/>
      <c r="EF614" s="401"/>
      <c r="EG614" s="400"/>
      <c r="EH614" s="401"/>
      <c r="EI614" s="400"/>
      <c r="EJ614" s="447"/>
      <c r="EK614" s="511"/>
      <c r="EL614" s="514"/>
      <c r="EM614" s="448"/>
      <c r="EN614" s="344"/>
      <c r="EO614" s="345"/>
      <c r="EP614" s="171">
        <f t="shared" si="670"/>
        <v>0</v>
      </c>
      <c r="EQ614" s="171">
        <f t="shared" si="671"/>
        <v>0</v>
      </c>
      <c r="ER614" s="171">
        <f t="shared" si="672"/>
        <v>0</v>
      </c>
      <c r="ES614" s="171">
        <f t="shared" si="673"/>
        <v>0</v>
      </c>
      <c r="ET614" s="171">
        <f t="shared" si="674"/>
        <v>0</v>
      </c>
      <c r="EU614" s="171">
        <f t="shared" si="675"/>
        <v>0</v>
      </c>
      <c r="EV614" s="172">
        <f t="shared" si="676"/>
        <v>0</v>
      </c>
      <c r="EW614" s="127"/>
      <c r="EX614" s="248">
        <f t="shared" si="702"/>
        <v>0</v>
      </c>
      <c r="EY614" s="174">
        <f>(L614*regular)+(M614*Cadeirantee)</f>
        <v>0</v>
      </c>
      <c r="EZ614" s="249">
        <f>SUMIF(FG614:GJ614,"&gt;0")</f>
        <v>0</v>
      </c>
      <c r="FA614" s="249">
        <f>SUMIF(FG614:GJ614,"&lt;0")+SUMIF(GN614:HP614,"&lt;0")</f>
        <v>0</v>
      </c>
      <c r="FB614" s="174">
        <v>0</v>
      </c>
      <c r="FC614" s="126">
        <f>N614*km*'VALORES TABELA'!$B$13</f>
        <v>0</v>
      </c>
      <c r="FD614" s="250">
        <f t="shared" si="703"/>
        <v>0</v>
      </c>
      <c r="FE614" s="105"/>
      <c r="FF614" s="118"/>
      <c r="FG614" s="118"/>
      <c r="FH614" s="118"/>
      <c r="FI614" s="118"/>
      <c r="FJ614" s="118"/>
      <c r="FK614" s="118"/>
      <c r="FL614" s="118"/>
      <c r="FM614" s="118"/>
      <c r="FN614" s="118"/>
      <c r="FO614" s="118"/>
      <c r="FP614" s="118"/>
      <c r="FQ614" s="118"/>
      <c r="FR614" s="118"/>
      <c r="FS614" s="118"/>
      <c r="FT614" s="118"/>
      <c r="FU614" s="118"/>
      <c r="FV614" s="118"/>
      <c r="FW614" s="118"/>
      <c r="FX614" s="118"/>
      <c r="FY614" s="118"/>
      <c r="FZ614" s="118"/>
      <c r="GA614" s="118"/>
      <c r="GB614" s="118"/>
      <c r="GC614" s="118"/>
      <c r="GD614" s="118"/>
      <c r="GE614" s="118"/>
      <c r="GF614" s="118"/>
      <c r="GG614" s="118"/>
      <c r="GH614" s="118"/>
      <c r="GI614" s="118"/>
      <c r="GJ614" s="118"/>
      <c r="GK614" s="252"/>
      <c r="GL614" s="103">
        <f t="shared" si="678"/>
        <v>0</v>
      </c>
      <c r="GM614" s="124"/>
      <c r="GN614" s="104"/>
      <c r="GO614" s="104"/>
      <c r="GP614" s="104"/>
      <c r="GQ614" s="104"/>
      <c r="GR614" s="104"/>
      <c r="GS614" s="104"/>
      <c r="GT614" s="104"/>
      <c r="GU614" s="104"/>
      <c r="GV614" s="104"/>
      <c r="GW614" s="104"/>
      <c r="GX614" s="104"/>
      <c r="GY614" s="104"/>
      <c r="GZ614" s="104"/>
      <c r="HA614" s="104"/>
      <c r="HB614" s="104"/>
      <c r="HC614" s="104"/>
      <c r="HD614" s="104"/>
      <c r="HE614" s="104"/>
      <c r="HF614" s="104"/>
      <c r="HG614" s="104"/>
      <c r="HH614" s="104"/>
      <c r="HI614" s="104"/>
      <c r="HJ614" s="104"/>
      <c r="HK614" s="104"/>
      <c r="HL614" s="104"/>
      <c r="HM614" s="104"/>
      <c r="HN614" s="104"/>
      <c r="HO614" s="104"/>
      <c r="HP614" s="104"/>
      <c r="HQ614" s="64"/>
      <c r="HR614" s="65"/>
      <c r="HS614" s="65"/>
      <c r="HT614" s="65"/>
      <c r="HU614" s="65"/>
      <c r="HV614" s="65"/>
      <c r="HW614" s="105"/>
      <c r="HX614" s="65"/>
      <c r="HY614" s="280">
        <f t="shared" si="704"/>
        <v>0</v>
      </c>
      <c r="HZ614" s="280">
        <f t="shared" si="705"/>
        <v>0</v>
      </c>
      <c r="IA614" s="280">
        <f t="shared" si="706"/>
        <v>0</v>
      </c>
      <c r="IB614" s="65"/>
      <c r="IC614" s="65"/>
    </row>
    <row r="615" spans="1:237" s="106" customFormat="1" ht="22.5" customHeight="1" thickBot="1" x14ac:dyDescent="0.3">
      <c r="A615" s="377" t="s">
        <v>3744</v>
      </c>
      <c r="B615" s="378" t="s">
        <v>3745</v>
      </c>
      <c r="C615" s="379" t="s">
        <v>3233</v>
      </c>
      <c r="D615" s="380" t="s">
        <v>3746</v>
      </c>
      <c r="E615" s="380" t="s">
        <v>3747</v>
      </c>
      <c r="F615" s="381" t="s">
        <v>3224</v>
      </c>
      <c r="G615" s="381" t="s">
        <v>3225</v>
      </c>
      <c r="H615" s="382" t="s">
        <v>1837</v>
      </c>
      <c r="I615" s="383" t="s">
        <v>3748</v>
      </c>
      <c r="J615" s="421" t="s">
        <v>3231</v>
      </c>
      <c r="K615" s="424" t="s">
        <v>60</v>
      </c>
      <c r="L615" s="329">
        <f>CONTINUA!BV615</f>
        <v>0</v>
      </c>
      <c r="M615" s="329">
        <f>CONTINUA!BW615</f>
        <v>0</v>
      </c>
      <c r="N615" s="895"/>
      <c r="O615" s="896" t="s">
        <v>4054</v>
      </c>
      <c r="P615" s="897" t="s">
        <v>206</v>
      </c>
      <c r="Q615" s="400"/>
      <c r="R615" s="401"/>
      <c r="S615" s="400"/>
      <c r="T615" s="401"/>
      <c r="U615" s="400"/>
      <c r="V615" s="401"/>
      <c r="W615" s="400"/>
      <c r="X615" s="401"/>
      <c r="Y615" s="400"/>
      <c r="Z615" s="401"/>
      <c r="AA615" s="400"/>
      <c r="AB615" s="401"/>
      <c r="AC615" s="400"/>
      <c r="AD615" s="401"/>
      <c r="AE615" s="400"/>
      <c r="AF615" s="401"/>
      <c r="AG615" s="400"/>
      <c r="AH615" s="401"/>
      <c r="AI615" s="400"/>
      <c r="AJ615" s="401"/>
      <c r="AK615" s="400"/>
      <c r="AL615" s="401"/>
      <c r="AM615" s="400"/>
      <c r="AN615" s="401"/>
      <c r="AO615" s="400"/>
      <c r="AP615" s="401"/>
      <c r="AQ615" s="400"/>
      <c r="AR615" s="401"/>
      <c r="AS615" s="400"/>
      <c r="AT615" s="401"/>
      <c r="AU615" s="400"/>
      <c r="AV615" s="401"/>
      <c r="AW615" s="400"/>
      <c r="AX615" s="401"/>
      <c r="AY615" s="400"/>
      <c r="AZ615" s="401"/>
      <c r="BA615" s="400"/>
      <c r="BB615" s="401"/>
      <c r="BC615" s="400"/>
      <c r="BD615" s="401"/>
      <c r="BE615" s="400"/>
      <c r="BF615" s="401"/>
      <c r="BG615" s="400"/>
      <c r="BH615" s="401"/>
      <c r="BI615" s="400"/>
      <c r="BJ615" s="401"/>
      <c r="BK615" s="400"/>
      <c r="BL615" s="401"/>
      <c r="BM615" s="400"/>
      <c r="BN615" s="401"/>
      <c r="BO615" s="400"/>
      <c r="BP615" s="401"/>
      <c r="BQ615" s="400"/>
      <c r="BR615" s="401"/>
      <c r="BS615" s="400"/>
      <c r="BT615" s="401"/>
      <c r="BU615" s="400"/>
      <c r="BV615" s="401"/>
      <c r="BW615" s="400"/>
      <c r="BX615" s="401"/>
      <c r="BY615" s="400"/>
      <c r="BZ615" s="401"/>
      <c r="CA615" s="400"/>
      <c r="CB615" s="401"/>
      <c r="CC615" s="400"/>
      <c r="CD615" s="401"/>
      <c r="CE615" s="400"/>
      <c r="CF615" s="401"/>
      <c r="CG615" s="400"/>
      <c r="CH615" s="401"/>
      <c r="CI615" s="400"/>
      <c r="CJ615" s="401"/>
      <c r="CK615" s="400"/>
      <c r="CL615" s="401"/>
      <c r="CM615" s="400"/>
      <c r="CN615" s="401"/>
      <c r="CO615" s="400"/>
      <c r="CP615" s="401"/>
      <c r="CQ615" s="400"/>
      <c r="CR615" s="401"/>
      <c r="CS615" s="400"/>
      <c r="CT615" s="401"/>
      <c r="CU615" s="400"/>
      <c r="CV615" s="401"/>
      <c r="CW615" s="400"/>
      <c r="CX615" s="401"/>
      <c r="CY615" s="400"/>
      <c r="CZ615" s="401"/>
      <c r="DA615" s="400"/>
      <c r="DB615" s="401"/>
      <c r="DC615" s="400"/>
      <c r="DD615" s="401"/>
      <c r="DE615" s="400"/>
      <c r="DF615" s="401"/>
      <c r="DG615" s="400"/>
      <c r="DH615" s="401"/>
      <c r="DI615" s="400"/>
      <c r="DJ615" s="401"/>
      <c r="DK615" s="400"/>
      <c r="DL615" s="401"/>
      <c r="DM615" s="400"/>
      <c r="DN615" s="401"/>
      <c r="DO615" s="400"/>
      <c r="DP615" s="401"/>
      <c r="DQ615" s="400"/>
      <c r="DR615" s="401"/>
      <c r="DS615" s="400"/>
      <c r="DT615" s="401"/>
      <c r="DU615" s="400"/>
      <c r="DV615" s="401"/>
      <c r="DW615" s="400"/>
      <c r="DX615" s="401"/>
      <c r="DY615" s="400"/>
      <c r="DZ615" s="401"/>
      <c r="EA615" s="400"/>
      <c r="EB615" s="401"/>
      <c r="EC615" s="400"/>
      <c r="ED615" s="401"/>
      <c r="EE615" s="400"/>
      <c r="EF615" s="401"/>
      <c r="EG615" s="400"/>
      <c r="EH615" s="401"/>
      <c r="EI615" s="400"/>
      <c r="EJ615" s="447"/>
      <c r="EK615" s="512"/>
      <c r="EL615" s="515"/>
      <c r="EM615" s="450"/>
      <c r="EN615" s="348"/>
      <c r="EO615" s="348"/>
      <c r="EP615" s="179">
        <f t="shared" si="670"/>
        <v>0</v>
      </c>
      <c r="EQ615" s="179">
        <f t="shared" si="671"/>
        <v>0</v>
      </c>
      <c r="ER615" s="179">
        <f t="shared" si="672"/>
        <v>0</v>
      </c>
      <c r="ES615" s="179">
        <f t="shared" si="673"/>
        <v>0</v>
      </c>
      <c r="ET615" s="179">
        <f t="shared" si="674"/>
        <v>0</v>
      </c>
      <c r="EU615" s="179">
        <f t="shared" si="675"/>
        <v>0</v>
      </c>
      <c r="EV615" s="172">
        <f t="shared" si="676"/>
        <v>0</v>
      </c>
      <c r="EW615" s="253"/>
      <c r="EX615" s="254">
        <v>0</v>
      </c>
      <c r="EY615" s="180">
        <v>0</v>
      </c>
      <c r="EZ615" s="255">
        <v>0</v>
      </c>
      <c r="FA615" s="255">
        <v>0</v>
      </c>
      <c r="FB615" s="180">
        <f>SUM(FF615:GI615)/2</f>
        <v>0</v>
      </c>
      <c r="FC615" s="256">
        <f>N615*km*'VALORES TABELA'!$B$13</f>
        <v>0</v>
      </c>
      <c r="FD615" s="250">
        <f t="shared" si="703"/>
        <v>0</v>
      </c>
      <c r="FE615" s="257"/>
      <c r="FF615" s="181">
        <f>((Q615+S615)*Percapita)+((R615+T615)*Cadeirante)</f>
        <v>0</v>
      </c>
      <c r="FG615" s="181">
        <f>((U615+W615)*Percapita/30*FG$4)+((V615+X615)*Cadeirante/30*FG$4)</f>
        <v>0</v>
      </c>
      <c r="FH615" s="181">
        <f>((Y615+AA615)*Percapita/30*FH$4)+((Z615+AB615)*Cadeirante/30*FH$4)</f>
        <v>0</v>
      </c>
      <c r="FI615" s="181">
        <f>((AC615+AE615)*Percapita/30*FI$4)+((AD615+AF615)*Cadeirante/30*FI$4)</f>
        <v>0</v>
      </c>
      <c r="FJ615" s="181">
        <f>((AG615+AI615)*Percapita/30*FJ$4)+((AH615+AJ615)*Cadeirante/30*FJ$4)</f>
        <v>0</v>
      </c>
      <c r="FK615" s="181">
        <f>((AK615+AM615)*Percapita/30*FK$4)+((AL615+AN615)*Cadeirante/30*FK$4)</f>
        <v>0</v>
      </c>
      <c r="FL615" s="181">
        <f>((AO615+AQ615)*Percapita/30*FL$4)+((AP615+AR615)*Cadeirante/30*FL$4)</f>
        <v>0</v>
      </c>
      <c r="FM615" s="181">
        <f>((AS615+AU615)*Percapita/30*FM$4)+((AT615+AV615)*Cadeirante/30*FM$4)</f>
        <v>0</v>
      </c>
      <c r="FN615" s="181">
        <f>((AW615+AY615)*Percapita/30*FN$4)+((AX615+AZ615)*Cadeirante/30*FN$4)</f>
        <v>0</v>
      </c>
      <c r="FO615" s="181">
        <f>((BA615+BC615)*Percapita/30*FO$4)+((BB615+BD615)*Cadeirante/30*FO$4)</f>
        <v>0</v>
      </c>
      <c r="FP615" s="181">
        <f>((BE615+BG615)*Percapita/30*FP$4)+((BF615+BH615)*Cadeirante/30*FP$4)</f>
        <v>0</v>
      </c>
      <c r="FQ615" s="181">
        <f>((BI615+BK615)*Percapita/30*FQ$4)+((BJ615+BL615)*Cadeirante/30*FQ$4)</f>
        <v>0</v>
      </c>
      <c r="FR615" s="181">
        <f>((BM615+BO615)*Percapita/30*FR$4)+((BN615+BP615)*Cadeirante/30*FR$4)</f>
        <v>0</v>
      </c>
      <c r="FS615" s="181">
        <f>((BQ615+BS615)*Percapita/30*FS$4)+((BR615+BT615)*Cadeirante/30*FS$4)</f>
        <v>0</v>
      </c>
      <c r="FT615" s="181">
        <f>((BU615+BW615)*Percapita/30*FT$4)+((BV615+BX615)*Cadeirante/30*FT$4)</f>
        <v>0</v>
      </c>
      <c r="FU615" s="181">
        <f>((BY615+CA615)*Percapita/30*FU$4)+((BZ615+CB615)*Cadeirante/30*FU$4)</f>
        <v>0</v>
      </c>
      <c r="FV615" s="181">
        <f>((CC615+CE615)*Percapita/30*FV$4)+((CD615+CF615)*Cadeirante/30*FV$4)</f>
        <v>0</v>
      </c>
      <c r="FW615" s="181">
        <f>((CG615+CI615)*Percapita/30*FW$4)+((CI615+CK615)*Cadeirante/30*FW$4)</f>
        <v>0</v>
      </c>
      <c r="FX615" s="181">
        <f>((CK615+CM615)*Percapita/30*FX$4)+((CL615+CN615)*Cadeirante/30*FX$4)</f>
        <v>0</v>
      </c>
      <c r="FY615" s="181">
        <f>((CO615+CQ615)*Percapita/30*FY$4)+((CP615+CR615)*Cadeirante/30*FY$4)</f>
        <v>0</v>
      </c>
      <c r="FZ615" s="181">
        <f>((CS615+CU615)*Percapita/30*FZ$4)+((CT615+CV615)*Cadeirante/30*FZ$4)</f>
        <v>0</v>
      </c>
      <c r="GA615" s="181">
        <f>((CW615+CY615)*Percapita/30*GA$4)+((CX615+CZ615)*Cadeirante/30*GA$4)</f>
        <v>0</v>
      </c>
      <c r="GB615" s="181">
        <f>((DA615+DC615)*Percapita/30*GB$4)+((DB615+DD615)*Cadeirante/30*GB$4)</f>
        <v>0</v>
      </c>
      <c r="GC615" s="181">
        <f>((DE615+DG615)*Percapita/30*GC$4)+((DF615+DH615)*Cadeirante/30*GC$4)</f>
        <v>0</v>
      </c>
      <c r="GD615" s="181">
        <f>((DI615+DK615)*Percapita/30*GD$4)+((DJ615+DL615)*Cadeirante/30*GD$4)</f>
        <v>0</v>
      </c>
      <c r="GE615" s="181">
        <f>((DM615+DO615)*Percapita/30*GE$4)+((DN615+DP615)*Cadeirante/30*GE$4)</f>
        <v>0</v>
      </c>
      <c r="GF615" s="181">
        <f>((DQ615+DS615)*Percapita/30*GF$4)+((DR615+DT615)*Cadeirante/30*GF$4)</f>
        <v>0</v>
      </c>
      <c r="GG615" s="181">
        <f>((DU615+DW615)*Percapita/30*GG$4)+((DV615+DX615)*Cadeirante/30*GG$4)</f>
        <v>0</v>
      </c>
      <c r="GH615" s="181">
        <f>((DY615+EA615)*Percapita/30*GH$4)+((DZ615+EB615)*Cadeirante/30*GH$4)</f>
        <v>0</v>
      </c>
      <c r="GI615" s="181">
        <f>((EC615+EE615)*Percapita/30*GI$4)+((ED615+EF615)*Cadeirante/30*GI$4)</f>
        <v>0</v>
      </c>
      <c r="GJ615" s="181">
        <f>((EG615+EI615)*Percapita)+((EH615+EJ615)*Cadeirante)</f>
        <v>0</v>
      </c>
      <c r="GK615" s="258"/>
      <c r="GL615" s="103">
        <f t="shared" si="678"/>
        <v>0</v>
      </c>
      <c r="GM615" s="124"/>
      <c r="GN615" s="182"/>
      <c r="GO615" s="182"/>
      <c r="GP615" s="182"/>
      <c r="GQ615" s="182"/>
      <c r="GR615" s="182"/>
      <c r="GS615" s="182"/>
      <c r="GT615" s="182"/>
      <c r="GU615" s="182"/>
      <c r="GV615" s="182"/>
      <c r="GW615" s="182"/>
      <c r="GX615" s="182"/>
      <c r="GY615" s="182"/>
      <c r="GZ615" s="182"/>
      <c r="HA615" s="182"/>
      <c r="HB615" s="182"/>
      <c r="HC615" s="182"/>
      <c r="HD615" s="182"/>
      <c r="HE615" s="182"/>
      <c r="HF615" s="182"/>
      <c r="HG615" s="182"/>
      <c r="HH615" s="182"/>
      <c r="HI615" s="182"/>
      <c r="HJ615" s="182"/>
      <c r="HK615" s="182"/>
      <c r="HL615" s="182"/>
      <c r="HM615" s="182"/>
      <c r="HN615" s="182"/>
      <c r="HO615" s="182"/>
      <c r="HP615" s="259"/>
      <c r="HQ615" s="64"/>
      <c r="HW615" s="257"/>
      <c r="HY615" s="280">
        <f t="shared" si="704"/>
        <v>0</v>
      </c>
      <c r="HZ615" s="280">
        <f t="shared" si="705"/>
        <v>0</v>
      </c>
      <c r="IA615" s="280">
        <f t="shared" si="706"/>
        <v>0</v>
      </c>
    </row>
    <row r="616" spans="1:237" s="106" customFormat="1" ht="22.5" customHeight="1" x14ac:dyDescent="0.25">
      <c r="A616" t="s">
        <v>3749</v>
      </c>
      <c r="B616" s="522" t="s">
        <v>3750</v>
      </c>
      <c r="C616" s="523">
        <v>1</v>
      </c>
      <c r="D616" s="524" t="s">
        <v>3751</v>
      </c>
      <c r="E616" s="524" t="s">
        <v>3752</v>
      </c>
      <c r="F616" s="525" t="s">
        <v>3224</v>
      </c>
      <c r="G616" s="525" t="s">
        <v>3225</v>
      </c>
      <c r="H616" s="350" t="s">
        <v>1614</v>
      </c>
      <c r="I616" s="351" t="s">
        <v>3753</v>
      </c>
      <c r="J616" s="409" t="s">
        <v>3231</v>
      </c>
      <c r="K616" s="410" t="s">
        <v>3232</v>
      </c>
      <c r="L616" s="329">
        <f>CONTINUA!BV616</f>
        <v>0</v>
      </c>
      <c r="M616" s="329">
        <f>CONTINUA!BW616</f>
        <v>0</v>
      </c>
      <c r="N616" s="895"/>
      <c r="O616" s="896" t="s">
        <v>4055</v>
      </c>
      <c r="P616" s="897" t="s">
        <v>206</v>
      </c>
      <c r="Q616" s="400">
        <v>52</v>
      </c>
      <c r="R616" s="401"/>
      <c r="S616" s="400"/>
      <c r="T616" s="401"/>
      <c r="U616" s="400"/>
      <c r="V616" s="401"/>
      <c r="W616" s="400"/>
      <c r="X616" s="401"/>
      <c r="Y616" s="400"/>
      <c r="Z616" s="401"/>
      <c r="AA616" s="400"/>
      <c r="AB616" s="401"/>
      <c r="AC616" s="400"/>
      <c r="AD616" s="401"/>
      <c r="AE616" s="400"/>
      <c r="AF616" s="401"/>
      <c r="AG616" s="400"/>
      <c r="AH616" s="401"/>
      <c r="AI616" s="400"/>
      <c r="AJ616" s="401"/>
      <c r="AK616" s="400"/>
      <c r="AL616" s="401"/>
      <c r="AM616" s="400"/>
      <c r="AN616" s="401"/>
      <c r="AO616" s="400"/>
      <c r="AP616" s="401"/>
      <c r="AQ616" s="400"/>
      <c r="AR616" s="401"/>
      <c r="AS616" s="400"/>
      <c r="AT616" s="401"/>
      <c r="AU616" s="400"/>
      <c r="AV616" s="401"/>
      <c r="AW616" s="400"/>
      <c r="AX616" s="401"/>
      <c r="AY616" s="400"/>
      <c r="AZ616" s="401"/>
      <c r="BA616" s="400"/>
      <c r="BB616" s="401"/>
      <c r="BC616" s="400"/>
      <c r="BD616" s="401"/>
      <c r="BE616" s="400"/>
      <c r="BF616" s="401"/>
      <c r="BG616" s="400"/>
      <c r="BH616" s="401"/>
      <c r="BI616" s="400"/>
      <c r="BJ616" s="401"/>
      <c r="BK616" s="400"/>
      <c r="BL616" s="401"/>
      <c r="BM616" s="400"/>
      <c r="BN616" s="401"/>
      <c r="BO616" s="400"/>
      <c r="BP616" s="401"/>
      <c r="BQ616" s="400"/>
      <c r="BR616" s="401"/>
      <c r="BS616" s="400"/>
      <c r="BT616" s="401"/>
      <c r="BU616" s="400"/>
      <c r="BV616" s="401"/>
      <c r="BW616" s="400"/>
      <c r="BX616" s="401"/>
      <c r="BY616" s="400"/>
      <c r="BZ616" s="401"/>
      <c r="CA616" s="400"/>
      <c r="CB616" s="401"/>
      <c r="CC616" s="400"/>
      <c r="CD616" s="401"/>
      <c r="CE616" s="400"/>
      <c r="CF616" s="401"/>
      <c r="CG616" s="400"/>
      <c r="CH616" s="401"/>
      <c r="CI616" s="400"/>
      <c r="CJ616" s="401"/>
      <c r="CK616" s="400"/>
      <c r="CL616" s="401"/>
      <c r="CM616" s="400"/>
      <c r="CN616" s="401"/>
      <c r="CO616" s="400"/>
      <c r="CP616" s="401"/>
      <c r="CQ616" s="400"/>
      <c r="CR616" s="401"/>
      <c r="CS616" s="400"/>
      <c r="CT616" s="401"/>
      <c r="CU616" s="400"/>
      <c r="CV616" s="401"/>
      <c r="CW616" s="400"/>
      <c r="CX616" s="401"/>
      <c r="CY616" s="400"/>
      <c r="CZ616" s="401"/>
      <c r="DA616" s="400"/>
      <c r="DB616" s="401"/>
      <c r="DC616" s="400"/>
      <c r="DD616" s="401"/>
      <c r="DE616" s="400"/>
      <c r="DF616" s="401"/>
      <c r="DG616" s="400"/>
      <c r="DH616" s="401"/>
      <c r="DI616" s="400"/>
      <c r="DJ616" s="401"/>
      <c r="DK616" s="400"/>
      <c r="DL616" s="401"/>
      <c r="DM616" s="400"/>
      <c r="DN616" s="401"/>
      <c r="DO616" s="400"/>
      <c r="DP616" s="401"/>
      <c r="DQ616" s="400"/>
      <c r="DR616" s="401"/>
      <c r="DS616" s="400"/>
      <c r="DT616" s="401"/>
      <c r="DU616" s="400"/>
      <c r="DV616" s="401"/>
      <c r="DW616" s="400"/>
      <c r="DX616" s="401"/>
      <c r="DY616" s="400"/>
      <c r="DZ616" s="401"/>
      <c r="EA616" s="400"/>
      <c r="EB616" s="401"/>
      <c r="EC616" s="400"/>
      <c r="ED616" s="401"/>
      <c r="EE616" s="400"/>
      <c r="EF616" s="401"/>
      <c r="EG616" s="400"/>
      <c r="EH616" s="401"/>
      <c r="EI616" s="400"/>
      <c r="EJ616" s="447"/>
      <c r="EK616" s="510"/>
      <c r="EL616" s="513"/>
      <c r="EM616" s="520"/>
      <c r="EN616" s="520"/>
      <c r="EO616" s="520"/>
      <c r="EP616" s="171">
        <f t="shared" si="670"/>
        <v>52</v>
      </c>
      <c r="EQ616" s="171">
        <f t="shared" si="671"/>
        <v>0</v>
      </c>
      <c r="ER616" s="171">
        <f t="shared" si="672"/>
        <v>0</v>
      </c>
      <c r="ES616" s="171">
        <f t="shared" si="673"/>
        <v>0</v>
      </c>
      <c r="ET616" s="171">
        <f t="shared" si="674"/>
        <v>0</v>
      </c>
      <c r="EU616" s="171">
        <f t="shared" si="675"/>
        <v>0</v>
      </c>
      <c r="EV616" s="172">
        <f t="shared" si="676"/>
        <v>52</v>
      </c>
      <c r="EW616" s="367">
        <f>IF(C616=4,IF(MAX(Q616:EJ618)&gt;0,(Especiall/30*(IF(($G616-$F616)=($G$5-$F$5),30,IF(DAY($G616)=31,($G616-$F616),($G616-$F616)+1)))),0),0)</f>
        <v>0</v>
      </c>
      <c r="EX616" s="248">
        <f t="shared" ref="EX616:EX619" si="707">FF616</f>
        <v>21360.800000000003</v>
      </c>
      <c r="EY616" s="174">
        <f>(L616*regular)+(M616*Cadeirantee)</f>
        <v>0</v>
      </c>
      <c r="EZ616" s="249">
        <f>SUMIF(FG616:GJ616,"&gt;0")</f>
        <v>0</v>
      </c>
      <c r="FA616" s="249">
        <f>SUMIF(FG616:GJ616,"&lt;0")+SUMIF(GN616:HP616,"&lt;0")</f>
        <v>0</v>
      </c>
      <c r="FB616" s="174">
        <v>0</v>
      </c>
      <c r="FC616" s="175">
        <f>N616*km*'VALORES TABELA'!$B$13</f>
        <v>0</v>
      </c>
      <c r="FD616" s="250">
        <f>GL616</f>
        <v>0</v>
      </c>
      <c r="FE616" s="176">
        <f>(EW616+EW617+EW618+EW619+EX616+EX617+EX618+EX619+EY616+EY617+EY618+EY619+EY620+EZ616+EZ617+EZ618+EZ619+FA616+FA617+FA618+FA619+FC616+FC617+FC618+FC619+HY616-HZ616-IA616+FD616+FD617+FD618+FD619+FB620)</f>
        <v>21360.800000000003</v>
      </c>
      <c r="FF616" s="177">
        <f>IF(C616=4,SUM(Q616+Q617+Q618+S616+S617+S618)*Percapita/30*FF$4+(R616+R617+R618+T616+T617+T618)*Cadeirante/30*FF$4,IF(C616=3,IF(Q619+S619=10,Fixo/30*FF$4+(Q616+Q617+Q618+S616+S617+S618)*Percapita/30*FF$4+(R619+T619)*Cadeirante/30*FF$4,IF(Q619+S619&lt;=9,(Q619+S619)*Crechee/30*FF$4)+(R619+T619)*Cadeirante/30*FF$4+(Q616+Q617+Q618+S616+S617+S618)*Percapita/30*FF$4)+IF(Q619+S619&gt;=11,Fixo/30*FF$4+(Q619+S619-10)*Crechee/30*FF$4,0),IF(C616=2,IF(R616+R617+R618+R619+T616+T617+T618+T619=1,Cadeirante/30*FF$4,IF(R616+R617+R618+R619+T616+T617+T618+T619=2,Fixo/30*FF$4,IF(R616+R617+R618+R619+T616+T617+T618+T619&gt;2,Fixo/30*FF$4+(R616+R617+R618+R619+T616+T617+T618+T619-2)*Cadeirante/30*FF$4)))+(Q616+Q617+Q618+S616+S617+S618)*Percapita/30*FF$4+(Q619+S619)*Crechee/30*FF$4,IF(C616=1,IF(Q616+Q617+Q618+R616+R617+R618+S616+S617+S618+T616+T617+T618&lt;=15,(Q616+Q617+Q618+S616+S617+S618)*Percapita/30*FF$4,IF(Q616+Q617+Q618+R616+R617+R618+S616+S617+S618+T616+T617+T618&gt;=16,Fixo/30*FF$4+(Q616+Q617+Q618+R616+R617+R618+S616+S617+S618+T616+T617-16)*Percapita/30*FF$4))))))</f>
        <v>21360.800000000003</v>
      </c>
      <c r="FG616" s="177">
        <f>IF(C616=4,SUM(U616+U617+U618+W616+W617+W618)*Percapita/30*FG$4+(V616+V617+V618+X616+X617+X618)*Cadeirante/30*FG$4,IF(C616=3,IF(U619+W619=10,Fixo/30*FG$4+(U616+U617+U618+W616+W617+W618)*Percapita/30*FG$4+(V619+X619)*Cadeirante/30*FG$4,IF(U619+W619&lt;=9,(U619+W619)*Crechee/30*FG$4)+(V619+X619)*Cadeirante/30*FG$4+(U616+U617+U618+W616+W617+W618)*Percapita/30*FG$4)+IF(U619+W619&gt;=11,Fixo/30*FG$4+(U619+W619-10)*Crechee/30*FG$4,0),IF(C616=2,IF(V616+V617+V618+V619+X616+X617+X618+X619=1,Cadeirante/30*FG$4,IF(V616+V617+V618+V619+X616+X617+X618+X619=2,Fixo/30*FG$4,IF(V616+V617+V618+V619+X616+X617+X618+X619&gt;2,Fixo/30*FG$4+(V616+V617+V618+V619+X616+X617+X618+X619-2)*Cadeirante/30*FG$4)))+(U616+U617+U618+W616+W617+W618)*Percapita/30*FG$4+(U619+W619)*Crechee/30*FG$4,IF(C616=1,IF(U616+U617+U618+V616+V617+V618+W616+W617+W618+X616+X617+X618&lt;=15,(U616+U617+U618+W616+W617+W618)*Percapita/30*FG$4,IF(U616+U617+U618+V616+V617+V618+W616+W617+W618+X616+X617+X618&gt;=16,Fixo/30*FG$4+(U616+U617+U618+V616+V617+V618+W616+W617+W618+X616+X617-16)*Percapita/30*FG$4))))))</f>
        <v>0</v>
      </c>
      <c r="FH616" s="177">
        <f>IF(C616=4,SUM(Y616+Y617+Y618+AA616+AA617+AA618)*Percapita/30*FH$4+(Z616+Z617+Z618+AB616+AB617+AB618)*Cadeirante/30*FH$4,IF(C616=3,IF(Y619+AA619=10,Fixo/30*FH$4+(Y616+Y617+Y618+AA616+AA617+AA618)*Percapita/30*FH$4+(Z619+AB619)*Cadeirante/30*FH$4,IF(Y619+AA619&lt;=9,(Y619+AA619)*Crechee/30*FH$4)+(Z619+AB619)*Cadeirante/30*FH$4+(Y616+Y617+Y618+AA616+AA617+AA618)*Percapita/30*FH$4)+IF(Y619+AA619&gt;=11,Fixo/30*FH$4+(Y619+AA619-10)*Crechee/30*FH$4,0),IF(C616=2,IF(Z616+Z617+Z618+Z619+AB616+AB617+AB618+AB619=1,Cadeirante/30*FH$4,IF(Z616+Z617+Z618+Z619+AB616+AB617+AB618+AB619=2,Fixo/30*FH$4,IF(Z616+Z617+Z618+Z619+AB616+AB617+AB618+AB619&gt;2,Fixo/30*FH$4+(Z616+Z617+Z618+Z619+AB616+AB617+AB618+AB619-2)*Cadeirante/30*FH$4)))+(Y616+Y617+Y618+AA616+AA617+AA618)*Percapita/30*FH$4+(Y619+AA619)*Crechee/30*FH$4,IF(C616=1,IF(Y616+Y617+Y618+Z616+Z617+Z618+AA616+AA617+AA618+AB616+AB617+AB618&lt;=15,(Y616+Y617+Y618+AA616+AA617+AA618)*Percapita/30*FH$4,IF(Y616+Y617+Y618+Z616+Z617+Z618+AA616+AA617+AA618+AB616+AB617+AB618&gt;=16,Fixo/30*FH$4+(Y616+Y617+Y618+Z616+Z617+Z618+AA616+AA617+AA618+AB616+AB617-16)*Percapita/30*FH$4))))))</f>
        <v>0</v>
      </c>
      <c r="FI616" s="177">
        <f>IF(C616=4,SUM(AC616+AC617+AC618+AE616+AE617+AE618)*Percapita/30*FI$4+(AD616+AD617+AD618+AF616+AF617+AF618)*Cadeirante/30*FI$4,IF(C616=3,IF(AC619+AE619=10,Fixo/30*FI$4+(AC616+AC617+AC618+AE616+AE617+AE618)*Percapita/30*FI$4+(AD619+AF619)*Cadeirante/30*FI$4,IF(AC619+AE619&lt;=9,(AC619+AE619)*Crechee/30*FI$4)+(AD619+AF619)*Cadeirante/30*FI$4+(AC616+AC617+AC618+AE616+AE617+AE618)*Percapita/30*FI$4)+IF(AC619+AE619&gt;=11,Fixo/30*FI$4+(AC619+AE619-10)*Crechee/30*FI$4,0),IF(C616=2,IF(AD616+AD617+AD618+AD619+AF616+AF617+AF618+AF619=1,Cadeirante/30*FI$4,IF(AD616+AD617+AD618+AD619+AF616+AF617+AF618+AF619=2,Fixo/30*FI$4,IF(AD616+AD617+AD618+AD619+AF616+AF617+AF618+AF619&gt;2,Fixo/30*FI$4+(AD616+AD617+AD618+AD619+AF616+AF617+AF618+AF619-2)*Cadeirante/30*FI$4)))+(AC616+AC617+AC618+AE616+AE617+AE618)*Percapita/30*FI$4+(AC619+AE619)*Crechee/30*FI$4,IF(C616=1,IF(AC616+AC617+AC618+AD616+AD617+AD618+AE616+AE617+AE618+AF616+AF617+AF618&lt;=15,(AC616+AC617+AC618+AE616+AE617+AE618)*Percapita/30*FI$4,IF(AC616+AC617+AC618+AD616+AD617+AD618+AE616+AE617+AE618+AF616+AF617+AF618&gt;=16,Fixo/30*FI$4+(AC616+AC617+AC618+AD616+AD617+AD618+AE616+AE617+AE618+AF616+AF617-16)*Percapita/30*FI$4))))))</f>
        <v>0</v>
      </c>
      <c r="FJ616" s="177">
        <f>IF(C616=4,SUM(AG616+AG617+AG618+AI616+AI617+AI618)*Percapita/30*FJ$4+(AH616+AH617+AH618+AJ616+AJ617+AJ618)*Cadeirante/30*FJ$4,IF(C616=3,IF(AG619+AI619=10,Fixo/30*FJ$4+(AG616+AG617+AG618+AI616+AI617+AI618)*Percapita/30*FJ$4+(AH619+AJ619)*Cadeirante/30*FJ$4,IF(AG619+AI619&lt;=9,(AG619+AI619)*Crechee/30*FJ$4)+(AH619+AJ619)*Cadeirante/30*FJ$4+(AG616+AG617+AG618+AI616+AI617+AI618)*Percapita/30*FJ$4)+IF(AG619+AI619&gt;=11,Fixo/30*FJ$4+(AG619+AI619-10)*Crechee/30*FJ$4,0),IF(C616=2,IF(AH616+AH617+AH618+AH619+AJ616+AJ617+AJ618+AJ619=1,Cadeirante/30*FJ$4,IF(AH616+AH617+AH618+AH619+AJ616+AJ617+AJ618+AJ619=2,Fixo/30*FJ$4,IF(AH616+AH617+AH618+AH619+AJ616+AJ617+AJ618+AJ619&gt;2,Fixo/30*FJ$4+(AH616+AH617+AH618+AH619+AJ616+AJ617+AJ618+AJ619-2)*Cadeirante/30*FJ$4)))+(AG616+AG617+AG618+AI616+AI617+AI618)*Percapita/30*FJ$4+(AG619+AI619)*Crechee/30*FJ$4,IF(C616=1,IF(AG616+AG617+AG618+AH616+AH617+AH618+AI616+AI617+AI618+AJ616+AJ617+AJ618&lt;=15,(AG616+AG617+AG618+AI616+AI617+AI618)*Percapita/30*FJ$4,IF(AG616+AG617+AG618+AH616+AH617+AH618+AI616+AI617+AI618+AJ616+AJ617+AJ618&gt;=16,Fixo/30*FJ$4+(AG616+AG617+AG618+AH616+AH617+AH618+AI616+AI617+AI618+AJ616+AJ617-16)*Percapita/30*FJ$4))))))</f>
        <v>0</v>
      </c>
      <c r="FK616" s="177">
        <f>IF(C616=4,SUM(AK616+AK617+AK618+AM616+AM617+AM618)*Percapita/30*FK$4+(AL616+AL617+AL618+AN616+AN617+AN618)*Cadeirante/30*FK$4,IF(C616=3,IF(AK619+AM619=10,Fixo/30*FK$4+(AK616+AK617+AK618+AM616+AM617+AM618)*Percapita/30*FK$4+(AL619+AN619)*Cadeirante/30*FK$4,IF(AK619+AM619&lt;=9,(AK619+AM619)*Crechee/30*FK$4)+(AL619+AN619)*Cadeirante/30*FK$4+(AK616+AK617+AK618+AM616+AM617+AM618)*Percapita/30*FK$4)+IF(AK619+AM619&gt;=11,Fixo/30*FK$4+(AK619+AM619-10)*Crechee/30*FK$4,0),IF(C616=2,IF(AL616+AL617+AL618+AL619+AN616+AN617+AN618+AN619=1,Cadeirante/30*FK$4,IF(AL616+AL617+AL618+AL619+AN616+AN617+AN618+AN619=2,Fixo/30*FK$4,IF(AL616+AL617+AL618+AL619+AN616+AN617+AN618+AN619&gt;2,Fixo/30*FK$4+(AL616+AL617+AL618+AL619+AN616+AN617+AN618+AN619-2)*Cadeirante/30*FK$4)))+(AK616+AK617+AK618+AM616+AM617+AM618)*Percapita/30*FK$4+(AK619+AM619)*Crechee/30*FK$4,IF(C616=1,IF(AK616+AK617+AK618+AL616+AL617+AL618+AM616+AM617+AM618+AN616+AN617+AN618&lt;=15,(AK616+AK617+AK618+AM616+AM617+AM618)*Percapita/30*FK$4,IF(AK616+AK617+AK618+AL616+AL617+AL618+AM616+AM617+AM618+AN616+AN617+AN618&gt;=16,Fixo/30*FK$4+(AK616+AK617+AK618+AL616+AL617+AL618+AM616+AM617+AM618+AN616+AN617-16)*Percapita/30*FK$4))))))</f>
        <v>0</v>
      </c>
      <c r="FL616" s="177">
        <f>IF(C616=4,SUM(AO616+AO617+AO618+AQ616+AQ617+AQ618)*Percapita/30*FL$4+(AP616+AP617+AP618+AR616+AR617+AR618)*Cadeirante/30*FL$4,IF(C616=3,IF(AO619+AQ619=10,Fixo/30*FL$4+(AO616+AO617+AO618+AQ616+AQ617+AQ618)*Percapita/30*FL$4+(AP619+AR619)*Cadeirante/30*FL$4,IF(AO619+AQ619&lt;=9,(AO619+AQ619)*Crechee/30*FL$4)+(AP619+AR619)*Cadeirante/30*FL$4+(AO616+AO617+AO618+AQ616+AQ617+AQ618)*Percapita/30*FL$4)+IF(AO619+AQ619&gt;=11,Fixo/30*FL$4+(AO619+AQ619-10)*Crechee/30*FL$4,0),IF(C616=2,IF(AP616+AP617+AP618+AP619+AR616+AR617+AR618+AR619=1,Cadeirante/30*FL$4,IF(AP616+AP617+AP618+AP619+AR616+AR617+AR618+AR619=2,Fixo/30*FL$4,IF(AP616+AP617+AP618+AP619+AR616+AR617+AR618+AR619&gt;2,Fixo/30*FL$4+(AP616+AP617+AP618+AP619+AR616+AR617+AR618+AR619-2)*Cadeirante/30*FL$4)))+(AO616+AO617+AO618+AQ616+AQ617+AQ618)*Percapita/30*FL$4+(AO619+AQ619)*Crechee/30*FL$4,IF(C616=1,IF(AO616+AO617+AO618+AP616+AP617+AP618+AQ616+AQ617+AQ618+AR616+AR617+AR618&lt;=15,(AO616+AO617+AO618+AQ616+AQ617+AQ618)*Percapita/30*FL$4,IF(AO616+AO617+AO618+AP616+AP617+AP618+AQ616+AQ617+AQ618+AR616+AR617+AR618&gt;=16,Fixo/30*FL$4+(AO616+AO617+AO618+AP616+AP617+AP618+AQ616+AQ617+AQ618+AR616+AR617-16)*Percapita/30*FL$4))))))</f>
        <v>0</v>
      </c>
      <c r="FM616" s="177">
        <f>IF(C616=4,SUM(AS616+AS617+AS618+AU616+AU617+AU618)*Percapita/30*FM$4+(AT616+AT617+AT618+AV616+AV617+AV618)*Cadeirante/30*FM$4,IF(C616=3,IF(AS619+AU619=10,Fixo/30*FM$4+(AS616+AS617+AS618+AU616+AU617+AU618)*Percapita/30*FM$4+(AT619+AV619)*Cadeirante/30*FM$4,IF(AS619+AU619&lt;=9,(AS619+AU619)*Crechee/30*FM$4)+(AT619+AV619)*Cadeirante/30*FM$4+(AS616+AS617+AS618+AU616+AU617+AU618)*Percapita/30*FM$4)+IF(AS619+AU619&gt;=11,Fixo/30*FM$4+(AS619+AU619-10)*Crechee/30*FM$4,0),IF(C616=2,IF(AT616+AT617+AT618+AT619+AV616+AV617+AV618+AV619=1,Cadeirante/30*FM$4,IF(AT616+AT617+AT618+AT619+AV616+AV617+AV618+AV619=2,Fixo/30*FM$4,IF(AT616+AT617+AT618+AT619+AV616+AV617+AV618+AV619&gt;2,Fixo/30*FM$4+(AT616+AT617+AT618+AT619+AV616+AV617+AV618+AV619-2)*Cadeirante/30*FM$4)))+(AS616+AS617+AS618+AU616+AU617+AU618)*Percapita/30*FM$4+(AS619+AU619)*Crechee/30*FM$4,IF(C616=1,IF(AS616+AS617+AS618+AT616+AT617+AT618+AU616+AU617+AU618+AV616+AV617+AV618&lt;=15,(AS616+AS617+AS618+AU616+AU617+AU618)*Percapita/30*FM$4,IF(AS616+AS617+AS618+AT616+AT617+AT618+AU616+AU617+AU618+AV616+AV617+AV618&gt;=16,Fixo/30*FM$4+(AS616+AS617+AS618+AT616+AT617+AT618+AU616+AU617+AU618+AV616+AV617-16)*Percapita/30*FM$4))))))</f>
        <v>0</v>
      </c>
      <c r="FN616" s="177">
        <f>IF(C616=4,SUM(AW616+AW617+AW618+AY616+AY617+AY618)*Percapita/30*FN$4+(AX616+AX617+AX618+AZ616+AZ617+AZ618)*Cadeirante/30*FN$4,IF(C616=3,IF(AW619+AY619=10,Fixo/30*FN$4+(AW616+AW617+AW618+AY616+AY617+AY618)*Percapita/30*FN$4+(AX619+AZ619)*Cadeirante/30*FN$4,IF(AW619+AY619&lt;=9,(AW619+AY619)*Crechee/30*FN$4)+(AX619+AZ619)*Cadeirante/30*FN$4+(AW616+AW617+AW618+AY616+AY617+AY618)*Percapita/30*FN$4)+IF(AW619+AY619&gt;=11,Fixo/30*FN$4+(AW619+AY619-10)*Crechee/30*FN$4,0),IF(C616=2,IF(AX616+AX617+AX618+AX619+AZ616+AZ617+AZ618+AZ619=1,Cadeirante/30*FN$4,IF(AX616+AX617+AX618+AX619+AZ616+AZ617+AZ618+AZ619=2,Fixo/30*FN$4,IF(AX616+AX617+AX618+AX619+AZ616+AZ617+AZ618+AZ619&gt;2,Fixo/30*FN$4+(AX616+AX617+AX618+AX619+AZ616+AZ617+AZ618+AZ619-2)*Cadeirante/30*FN$4)))+(AW616+AW617+AW618+AY616+AY617+AY618)*Percapita/30*FN$4+(AW619+AY619)*Crechee/30*FN$4,IF(C616=1,IF(AW616+AW617+AW618+AX616+AX617+AX618+AY616+AY617+AY618+AZ616+AZ617+AZ618&lt;=15,(AW616+AW617+AW618+AY616+AY617+AY618)*Percapita/30*FN$4,IF(AW616+AW617+AW618+AX616+AX617+AX618+AY616+AY617+AY618+AZ616+AZ617+AZ618&gt;=16,Fixo/30*FN$4+(AW616+AW617+AW618+AX616+AX617+AX618+AY616+AY617+AY618+AZ616+AZ617-16)*Percapita/30*FN$4))))))</f>
        <v>0</v>
      </c>
      <c r="FO616" s="177">
        <f>IF(C616=4,SUM(BA616+BA617+BA618+BC616+BC617+BC618)*Percapita/30*FO$4+(BB616+BB617+BB618+BD616+BD617+BD618)*Cadeirante/30*FO$4,IF(C616=3,IF(BA619+BC619=10,Fixo/30*FO$4+(BA616+BA617+BA618+BC616+BC617+BC618)*Percapita/30*FO$4+(BB619+BD619)*Cadeirante/30*FO$4,IF(BA619+BC619&lt;=9,(BA619+BC619)*Crechee/30*FO$4)+(BB619+BD619)*Cadeirante/30*FO$4+(BA616+BA617+BA618+BC616+BC617+BC618)*Percapita/30*FO$4)+IF(BA619+BC619&gt;=11,Fixo/30*FO$4+(BA619+BC619-10)*Crechee/30*FO$4,0),IF(C616=2,IF(BB616+BB617+BB618+BB619+BD616+BD617+BD618+BD619=1,Cadeirante/30*FO$4,IF(BB616+BB617+BB618+BB619+BD616+BD617+BD618+BD619=2,Fixo/30*FO$4,IF(BB616+BB617+BB618+BB619+BD616+BD617+BD618+BD619&gt;2,Fixo/30*FO$4+(BB616+BB617+BB618+BB619+BD616+BD617+BD618+BD619-2)*Cadeirante/30*FO$4)))+(BA616+BA617+BA618+BC616+BC617+BC618)*Percapita/30*FO$4+(BA619+BC619)*Crechee/30*FO$4,IF(C616=1,IF(BA616+BA617+BA618+BB616+BB617+BB618+BC616+BC617+BC618+BD616+BD617+BD618&lt;=15,(BA616+BA617+BA618+BC616+BC617+BC618)*Percapita/30*FO$4,IF(BA616+BA617+BA618+BB616+BB617+BB618+BC616+BC617+BC618+BD616+BD617+BD618&gt;=16,Fixo/30*FO$4+(BA616+BA617+BA618+BB616+BB617+BB618+BC616+BC617+BC618+BD616+BD617-16)*Percapita/30*FO$4))))))</f>
        <v>0</v>
      </c>
      <c r="FP616" s="177">
        <f>IF(C616=4,SUM(BE616+BE617+BE618+BG616+BG617+BG618)*Percapita/30*FP$4+(BF616+BF617+BF618+BH616+BH617+BH618)*Cadeirante/30*FP$4,IF(C616=3,IF(BE619+BG619=10,Fixo/30*FP$4+(BE616+BE617+BE618+BG616+BG617+BG618)*Percapita/30*FP$4+(BF619+BH619)*Cadeirante/30*FP$4,IF(BE619+BG619&lt;=9,(BE619+BG619)*Crechee/30*FP$4)+(BF619+BH619)*Cadeirante/30*FP$4+(BE616+BE617+BE618+BG616+BG617+BG618)*Percapita/30*FP$4)+IF(BE619+BG619&gt;=11,Fixo/30*FP$4+(BE619+BG619-10)*Crechee/30*FP$4,0),IF(C616=2,IF(BF616+BF617+BF618+BF619+BH616+BH617+BH618+BH619=1,Cadeirante/30*FP$4,IF(BF616+BF617+BF618+BF619+BH616+BH617+BH618+BH619=2,Fixo/30*FP$4,IF(BF616+BF617+BF618+BF619+BH616+BH617+BH618+BH619&gt;2,Fixo/30*FP$4+(BF616+BF617+BF618+BF619+BH616+BH617+BH618+BH619-2)*Cadeirante/30*FP$4)))+(BE616+BE617+BE618+BG616+BG617+BG618)*Percapita/30*FP$4+(BE619+BG619)*Crechee/30*FP$4,IF(C616=1,IF(BE616+BE617+BE618+BF616+BF617+BF618+BG616+BG617+BG618+BH616+BH617+BH618&lt;=15,(BE616+BE617+BE618+BG616+BG617+BG618)*Percapita/30*FP$4,IF(BE616+BE617+BE618+BF616+BF617+BF618+BG616+BG617+BG618+BH616+BH617+BH618&gt;=16,Fixo/30*FP$4+(BE616+BE617+BE618+BF616+BF617+BF618+BG616+BG617+BG618+BH616+BH617-16)*Percapita/30*FP$4))))))</f>
        <v>0</v>
      </c>
      <c r="FQ616" s="177">
        <f>IF(C616=4,SUM(BI616+BI617+BI618+BK616+BK617+BK618)*Percapita/30*FQ$4+(BJ616+BJ617+BJ618+BL616+BL617+BL618)*Cadeirante/30*FQ$4,IF(C616=3,IF(BI619+BK619=10,Fixo/30*FQ$4+(BI616+BI617+BI618+BK616+BK617+BK618)*Percapita/30*FQ$4+(BJ619+BL619)*Cadeirante/30*FQ$4,IF(BI619+BK619&lt;=9,(BI619+BK619)*Crechee/30*FQ$4)+(BJ619+BL619)*Cadeirante/30*FQ$4+(BI616+BI617+BI618+BK616+BK617+BK618)*Percapita/30*FQ$4)+IF(BI619+BK619&gt;=11,Fixo/30*FQ$4+(BI619+BK619-10)*Crechee/30*FQ$4,0),IF(C616=2,IF(BJ616+BJ617+BJ618+BJ619+BL616+BL617+BL618+BL619=1,Cadeirante/30*FQ$4,IF(BJ616+BJ617+BJ618+BJ619+BL616+BL617+BL618+BL619=2,Fixo/30*FQ$4,IF(BJ616+BJ617+BJ618+BJ619+BL616+BL617+BL618+BL619&gt;2,Fixo/30*FQ$4+(BJ616+BJ617+BJ618+BJ619+BL616+BL617+BL618+BL619-2)*Cadeirante/30*FQ$4)))+(BI616+BI617+BI618+BK616+BK617+BK618)*Percapita/30*FQ$4+(BI619+BK619)*Crechee/30*FQ$4,IF(C616=1,IF(BI616+BI617+BI618+BJ616+BJ617+BJ618+BK616+BK617+BK618+BL616+BL617+BL618&lt;=15,(BI616+BI617+BI618+BK616+BK617+BK618)*Percapita/30*FQ$4,IF(BI616+BI617+BI618+BJ616+BJ617+BJ618+BK616+BK617+BK618+BL616+BL617+BL618&gt;=16,Fixo/30*FQ$4+(BI616+BI617+BI618+BJ616+BJ617+BJ618+BK616+BK617+BK618+BL616+BL617-16)*Percapita/30*FQ$4))))))</f>
        <v>0</v>
      </c>
      <c r="FR616" s="177">
        <f>IF(C616=4,SUM(BM616+BM617+BM618+BO616+BO617+BO618)*Percapita/30*FR$4+(BN616+BN617+BN618+BP616+BP617+BP618)*Cadeirante/30*FR$4,IF(C616=3,IF(BM619+BO619=10,Fixo/30*FR$4+(BM616+BM617+BM618+BO616+BO617+BO618)*Percapita/30*FR$4+(BN619+BP619)*Cadeirante/30*FR$4,IF(BM619+BO619&lt;=9,(BM619+BO619)*Crechee/30*FR$4)+(BN619+BP619)*Cadeirante/30*FR$4+(BM616+BM617+BM618+BO616+BO617+BO618)*Percapita/30*FR$4)+IF(BM619+BO619&gt;=11,Fixo/30*FR$4+(BM619+BO619-10)*Crechee/30*FR$4,0),IF(C616=2,IF(BN616+BN617+BN618+BN619+BP616+BP617+BP618+BP619=1,Cadeirante/30*FR$4,IF(BN616+BN617+BN618+BN619+BP616+BP617+BP618+BP619=2,Fixo/30*FR$4,IF(BN616+BN617+BN618+BN619+BP616+BP617+BP618+BP619&gt;2,Fixo/30*FR$4+(BN616+BN617+BN618+BN619+BP616+BP617+BP618+BP619-2)*Cadeirante/30*FR$4)))+(BM616+BM617+BM618+BO616+BO617+BO618)*Percapita/30*FR$4+(BM619+BO619)*Crechee/30*FR$4,IF(C616=1,IF(BM616+BM617+BM618+BN616+BN617+BN618+BO616+BO617+BO618+BP616+BP617+BP618&lt;=15,(BM616+BM617+BM618+BO616+BO617+BO618)*Percapita/30*FR$4,IF(BM616+BM617+BM618+BN616+BN617+BN618+BO616+BO617+BO618+BP616+BP617+BP618&gt;=16,Fixo/30*FR$4+(BM616+BM617+BM618+BN616+BN617+BN618+BO616+BO617+BO618+BP616+BP617-16)*Percapita/30*FR$4))))))</f>
        <v>0</v>
      </c>
      <c r="FS616" s="177">
        <f>IF(C616=4,SUM(BQ616+BQ617+BQ618+BS616+BS617+BS618)*Percapita/30*FS$4+(BR616+BR617+BR618+BT616+BT617+BT618)*Cadeirante/30*FS$4,IF(C616=3,IF(BQ619+BS619=10,Fixo/30*FS$4+(BQ616+BQ617+BQ618+BS616+BS617+BS618)*Percapita/30*FS$4+(BR619+BT619)*Cadeirante/30*FS$4,IF(BQ619+BS619&lt;=9,(BQ619+BS619)*Crechee/30*FS$4)+(BR619+BT619)*Cadeirante/30*FS$4+(BQ616+BQ617+BQ618+BS616+BS617+BS618)*Percapita/30*FS$4)+IF(BQ619+BS619&gt;=11,Fixo/30*FS$4+(BQ619+BS619-10)*Crechee/30*FS$4,0),IF(C616=2,IF(BR616+BR617+BR618+BR619+BT616+BT617+BT618+BT619=1,Cadeirante/30*FS$4,IF(BR616+BR617+BR618+BR619+BT616+BT617+BT618+BT619=2,Fixo/30*FS$4,IF(BR616+BR617+BR618+BR619+BT616+BT617+BT618+BT619&gt;2,Fixo/30*FS$4+(BR616+BR617+BR618+BR619+BT616+BT617+BT618+BT619-2)*Cadeirante/30*FS$4)))+(BQ616+BQ617+BQ618+BS616+BS617+BS618)*Percapita/30*FS$4+(BQ619+BS619)*Crechee/30*FS$4,IF(C616=1,IF(BQ616+BQ617+BQ618+BR616+BR617+BR618+BS616+BS617+BS618+BT616+BT617+BT618&lt;=15,(BQ616+BQ617+BQ618+BS616+BS617+BS618)*Percapita/30*FS$4,IF(BQ616+BQ617+BQ618+BR616+BR617+BR618+BS616+BS617+BS618+BT616+BT617+BT618&gt;=16,Fixo/30*FS$4+(BQ616+BQ617+BQ618+BR616+BR617+BR618+BS616+BS617+BS618+BT616+BT617-16)*Percapita/30*FS$4))))))</f>
        <v>0</v>
      </c>
      <c r="FT616" s="177">
        <f>IF(C616=4,SUM(BU616+BU617+BU618+BW616+BW617+BW618)*Percapita/30*FT$4+(BV616+BV617+BV618+BX616+BX617+BX618)*Cadeirante/30*FT$4,IF(C616=3,IF(BU619+BW619=10,Fixo/30*FT$4+(BU616+BU617+BU618+BW616+BW617+BW618)*Percapita/30*FT$4+(BV619+BX619)*Cadeirante/30*FT$4,IF(BU619+BW619&lt;=9,(BU619+BW619)*Crechee/30*FT$4)+(BV619+BX619)*Cadeirante/30*FT$4+(BU616+BU617+BU618+BW616+BW617+BW618)*Percapita/30*FT$4)+IF(BU619+BW619&gt;=11,Fixo/30*FT$4+(BU619+BW619-10)*Crechee/30*FT$4,0),IF(C616=2,IF(BV616+BV617+BV618+BV619+BX616+BX617+BX618+BX619=1,Cadeirante/30*FT$4,IF(BV616+BV617+BV618+BV619+BX616+BX617+BX618+BX619=2,Fixo/30*FT$4,IF(BV616+BV617+BV618+BV619+BX616+BX617+BX618+BX619&gt;2,Fixo/30*FT$4+(BV616+BV617+BV618+BV619+BX616+BX617+BX618+BX619-2)*Cadeirante/30*FT$4)))+(BU616+BU617+BU618+BW616+BW617+BW618)*Percapita/30*FT$4+(BU619+BW619)*Crechee/30*FT$4,IF(C616=1,IF(BU616+BU617+BU618+BV616+BV617+BV618+BW616+BW617+BW618+BX616+BX617+BX618&lt;=15,(BU616+BU617+BU618+BW616+BW617+BW618)*Percapita/30*FT$4,IF(BU616+BU617+BU618+BV616+BV617+BV618+BW616+BW617+BW618+BX616+BX617+BX618&gt;=16,Fixo/30*FT$4+(BU616+BU617+BU618+BV616+BV617+BV618+BW616+BW617+BW618+BX616+BX617-16)*Percapita/30*FT$4))))))</f>
        <v>0</v>
      </c>
      <c r="FU616" s="177">
        <f>IF(C616=4,SUM(BY616+BY617+BY618+CA616+CA617+CA618)*Percapita/30*FU$4+(BZ616+BZ617+BZ618+CB616+CB617+CB618)*Cadeirante/30*FU$4,IF(C616=3,IF(BY619+CA619=10,Fixo/30*FU$4+(BY616+BY617+BY618+CA616+CA617+CA618)*Percapita/30*FU$4+(BZ619+CB619)*Cadeirante/30*FU$4,IF(BY619+CA619&lt;=9,(BY619+CA619)*Crechee/30*FU$4)+(BZ619+CB619)*Cadeirante/30*FU$4+(BY616+BY617+BY618+CA616+CA617+CA618)*Percapita/30*FU$4)+IF(BY619+CA619&gt;=11,Fixo/30*FU$4+(BY619+CA619-10)*Crechee/30*FU$4,0),IF(C616=2,IF(BZ616+BZ617+BZ618+BZ619+CB616+CB617+CB618+CB619=1,Cadeirante/30*FU$4,IF(BZ616+BZ617+BZ618+BZ619+CB616+CB617+CB618+CB619=2,Fixo/30*FU$4,IF(BZ616+BZ617+BZ618+BZ619+CB616+CB617+CB618+CB619&gt;2,Fixo/30*FU$4+(BZ616+BZ617+BZ618+BZ619+CB616+CB617+CB618+CB619-2)*Cadeirante/30*FU$4)))+(BY616+BY617+BY618+CA616+CA617+CA618)*Percapita/30*FU$4+(BY619+CA619)*Crechee/30*FU$4,IF(C616=1,IF(BY616+BY617+BY618+BZ616+BZ617+BZ618+CA616+CA617+CA618+CB616+CB617+CB618&lt;=15,(BY616+BY617+BY618+CA616+CA617+CA618)*Percapita/30*FU$4,IF(BY616+BY617+BY618+BZ616+BZ617+BZ618+CA616+CA617+CA618+CB616+CB617+CB618&gt;=16,Fixo/30*FU$4+(BY616+BY617+BY618+BZ616+BZ617+BZ618+CA616+CA617+CA618+CB616+CB617-16)*Percapita/30*FU$4))))))</f>
        <v>0</v>
      </c>
      <c r="FV616" s="177">
        <f>IF(C616=4,SUM(CC616+CC617+CC618+CE616+CE617+CE618)*Percapita/30*FV$4+(CD616+CD617+CD618+CF616+CF617+CF618)*Cadeirante/30*FV$4,IF(C616=3,IF(CC619+CE619=10,Fixo/30*FV$4+(CC616+CC617+CC618+CE616+CE617+CE618)*Percapita/30*FV$4+(CD619+CF619)*Cadeirante/30*FV$4,IF(CC619+CE619&lt;=9,(CC619+CE619)*Crechee/30*FV$4)+(CD619+CF619)*Cadeirante/30*FV$4+(CC616+CC617+CC618+CE616+CE617+CE618)*Percapita/30*FV$4)+IF(CC619+CE619&gt;=11,Fixo/30*FV$4+(CC619+CE619-10)*Crechee/30*FV$4,0),IF(C616=2,IF(CD616+CD617+CD618+CD619+CF616+CF617+CF618+CF619=1,Cadeirante/30*FV$4,IF(CD616+CD617+CD618+CD619+CF616+CF617+CF618+CF619=2,Fixo/30*FV$4,IF(CD616+CD617+CD618+CD619+CF616+CF617+CF618+CF619&gt;2,Fixo/30*FV$4+(CD616+CD617+CD618+CD619+CF616+CF617+CF618+CF619-2)*Cadeirante/30*FV$4)))+(CC616+CC617+CC618+CE616+CE617+CE618)*Percapita/30*FV$4+(CC619+CE619)*Crechee/30*FV$4,IF(C616=1,IF(CC616+CC617+CC618+CD616+CD617+CD618+CE616+CE617+CE618+CF616+CF617+CF618&lt;=15,(CC616+CC617+CC618+CE616+CE617+CE618)*Percapita/30*FV$4,IF(CC616+CC617+CC618+CD616+CD617+CD618+CE616+CE617+CE618+CF616+CF617+CF618&gt;=16,Fixo/30*FV$4+(CC616+CC617+CC618+CD616+CD617+CD618+CE616+CE617+CE618+CF616+CF617-16)*Percapita/30*FV$4))))))</f>
        <v>0</v>
      </c>
      <c r="FW616" s="177">
        <f>IF(C616=4,SUM(CG616+CG617+CG618+CI616+CI617+CI618)*Percapita/30*FW$4+(CH616+CH617+CH618+CJ616+CJ617+CJ618)*Cadeirante/30*FW$4,IF(C616=3,IF(CG619+CI619=10,Fixo/30*FW$4+(CG616+CG617+CG618+CI616+CI617+CI618)*Percapita/30*FW$4+(CH619+CJ619)*Cadeirante/30*FW$4,IF(CG619+CI619&lt;=9,(CG619+CI619)*Crechee/30*FW$4)+(CH619+CJ619)*Cadeirante/30*FW$4+(CG616+CG617+CG618+CI616+CI617+CI618)*Percapita/30*FW$4)+IF(CG619+CI619&gt;=11,Fixo/30*FW$4+(CG619+CI619-10)*Crechee/30*FW$4,0),IF(C616=2,IF(CH616+CH617+CH618+CH619+CJ616+CJ617+CJ618+CJ619=1,Cadeirante/30*FW$4,IF(CH616+CH617+CH618+CH619+CJ616+CJ617+CJ618+CJ619=2,Fixo/30*FW$4,IF(CH616+CH617+CH618+CH619+CJ616+CJ617+CJ618+CJ619&gt;2,Fixo/30*FW$4+(CH616+CH617+CH618+CH619+CJ616+CJ617+CJ618+CJ619-2)*Cadeirante/30*FW$4)))+(CG616+CG617+CG618+CI616+CI617+CI618)*Percapita/30*FW$4+(CG619+CI619)*Crechee/30*FW$4,IF(C616=1,IF(CG616+CG617+CG618+CH616+CH617+CH618+CI616+CI617+CI618+CJ616+CJ617+CJ618&lt;=15,(CG616+CG617+CG618+CI616+CI617+CI618)*Percapita/30*FW$4,IF(CG616+CG617+CG618+CH616+CH617+CH618+CI616+CI617+CI618+CJ616+CJ617+CJ618&gt;=16,Fixo/30*FW$4+(CG616+CG617+CG618+CH616+CH617+CH618+CI616+CI617+CI618+CJ616+CJ617-16)*Percapita/30*FW$4))))))</f>
        <v>0</v>
      </c>
      <c r="FX616" s="177">
        <f>IF(C616=4,SUM(CK616+CK617+CK618+CM616+CM617+CM618)*Percapita/30*FX$4+(CL616+CL617+CL618+CN616+CN617+CN618)*Cadeirante/30*FX$4,IF(C616=3,IF(CK619+CM619=10,Fixo/30*FX$4+(CK616+CK617+CK618+CM616+CM617+CM618)*Percapita/30*FX$4+(CL619+CN619)*Cadeirante/30*FX$4,IF(CK619+CM619&lt;=9,(CK619+CM619)*Crechee/30*FX$4)+(CL619+CN619)*Cadeirante/30*FX$4+(CK616+CK617+CK618+CM616+CM617+CM618)*Percapita/30*FX$4)+IF(CK619+CM619&gt;=11,Fixo/30*FX$4+(CK619+CM619-10)*Crechee/30*FX$4,0),IF(C616=2,IF(CL616+CL617+CL618+CL619+CN616+CN617+CN618+CN619=1,Cadeirante/30*FX$4,IF(CL616+CL617+CL618+CL619+CN616+CN617+CN618+CN619=2,Fixo/30*FX$4,IF(CL616+CL617+CL618+CL619+CN616+CN617+CN618+CN619&gt;2,Fixo/30*FX$4+(CL616+CL617+CL618+CL619+CN616+CN617+CN618+CN619-2)*Cadeirante/30*FX$4)))+(CK616+CK617+CK618+CM616+CM617+CM618)*Percapita/30*FX$4+(CK619+CM619)*Crechee/30*FX$4,IF(C616=1,IF(CK616+CK617+CK618+CL616+CL617+CL618+CM616+CM617+CM618+CN616+CN617+CN618&lt;=15,(CK616+CK617+CK618+CM616+CM617+CM618)*Percapita/30*FX$4,IF(CK616+CK617+CK618+CL616+CL617+CL618+CM616+CM617+CM618+CN616+CN617+CN618&gt;=16,Fixo/30*FX$4+(CK616+CK617+CK618+CL616+CL617+CL618+CM616+CM617+CM618+CN616+CN617-16)*Percapita/30*FX$4))))))</f>
        <v>0</v>
      </c>
      <c r="FY616" s="177">
        <f>IF(C616=4,SUM(CO616+CO617+CO618+CQ616+CQ617+CQ618)*Percapita/30*FY$4+(CP616+CP617+CP618+CR616+CR617+CR618)*Cadeirante/30*FY$4,IF(C616=3,IF(CO619+CQ619=10,Fixo/30*FY$4+(CO616+CO617+CO618+CQ616+CQ617+CQ618)*Percapita/30*FY$4+(CP619+CR619)*Cadeirante/30*FY$4,IF(CO619+CQ619&lt;=9,(CO619+CQ619)*Crechee/30*FY$4)+(CP619+CR619)*Cadeirante/30*FY$4+(CO616+CO617+CO618+CQ616+CQ617+CQ618)*Percapita/30*FY$4)+IF(CO619+CQ619&gt;=11,Fixo/30*FY$4+(CO619+CQ619-10)*Crechee/30*FY$4,0),IF(C616=2,IF(CP616+CP617+CP618+CP619+CR616+CR617+CR618+CR619=1,Cadeirante/30*FY$4,IF(CP616+CP617+CP618+CP619+CR616+CR617+CR618+CR619=2,Fixo/30*FY$4,IF(CP616+CP617+CP618+CP619+CR616+CR617+CR618+CR619&gt;2,Fixo/30*FY$4+(CP616+CP617+CP618+CP619+CR616+CR617+CR618+CR619-2)*Cadeirante/30*FY$4)))+(CO616+CO617+CO618+CQ616+CQ617+CQ618)*Percapita/30*FY$4+(CO619+CQ619)*Crechee/30*FY$4,IF(C616=1,IF(CO616+CO617+CO618+CP616+CP617+CP618+CQ616+CQ617+CQ618+CR616+CR617+CR618&lt;=15,(CO616+CO617+CO618+CQ616+CQ617+CQ618)*Percapita/30*FY$4,IF(CO616+CO617+CO618+CP616+CP617+CP618+CQ616+CQ617+CQ618+CR616+CR617+CR618&gt;=16,Fixo/30*FY$4+(CO616+CO617+CO618+CP616+CP617+CP618+CQ616+CQ617+CQ618+CR616+CR617-16)*Percapita/30*FY$4))))))</f>
        <v>0</v>
      </c>
      <c r="FZ616" s="177">
        <f>IF(C616=4,SUM(CS616+CS617+CS618+CU616+CU617+CU618)*Percapita/30*FZ$4+(CT616+CT617+CT618+CV616+CV617+CV618)*Cadeirante/30*FZ$4,IF(C616=3,IF(CS619+CU619=10,Fixo/30*FZ$4+(CS616+CS617+CS618+CU616+CU617+CU618)*Percapita/30*FZ$4+(CT619+CV619)*Cadeirante/30*FZ$4,IF(CS619+CU619&lt;=9,(CS619+CU619)*Crechee/30*FZ$4)+(CT619+CV619)*Cadeirante/30*FZ$4+(CS616+CS617+CS618+CU616+CU617+CU618)*Percapita/30*FZ$4)+IF(CS619+CU619&gt;=11,Fixo/30*FZ$4+(CS619+CU619-10)*Crechee/30*FZ$4,0),IF(C616=2,IF(CT616+CT617+CT618+CT619+CV616+CV617+CV618+CV619=1,Cadeirante/30*FZ$4,IF(CT616+CT617+CT618+CT619+CV616+CV617+CV618+CV619=2,Fixo/30*FZ$4,IF(CT616+CT617+CT618+CT619+CV616+CV617+CV618+CV619&gt;2,Fixo/30*FZ$4+(CT616+CT617+CT618+CT619+CV616+CV617+CV618+CV619-2)*Cadeirante/30*FZ$4)))+(CS616+CS617+CS618+CU616+CU617+CU618)*Percapita/30*FZ$4+(CS619+CU619)*Crechee/30*FZ$4,IF(C616=1,IF(CS616+CS617+CS618+CT616+CT617+CT618+CU616+CU617+CU618+CV616+CV617+CV618&lt;=15,(CS616+CS617+CS618+CU616+CU617+CU618)*Percapita/30*FZ$4,IF(CS616+CS617+CS618+CT616+CT617+CT618+CU616+CU617+CU618+CV616+CV617+CV618&gt;=16,Fixo/30*FZ$4+(CS616+CS617+CS618+CT616+CT617+CT618+CU616+CU617+CU618+CV616+CV617-16)*Percapita/30*FZ$4))))))</f>
        <v>0</v>
      </c>
      <c r="GA616" s="177">
        <f>IF(C616=4,SUM(CW616+CW617+CW618+CY616+CY617+CY618)*Percapita/30*GA$4+(CX616+CX617+CX618+CZ616+CZ617+CZ618)*Cadeirante/30*GA$4,IF(C616=3,IF(CW619+CY619=10,Fixo/30*GA$4+(CW616+CW617+CW618+CY616+CY617+CY618)*Percapita/30*GA$4+(CX619+CZ619)*Cadeirante/30*GA$4,IF(CW619+CY619&lt;=9,(CW619+CY619)*Crechee/30*GA$4)+(CX619+CZ619)*Cadeirante/30*GA$4+(CW616+CW617+CW618+CY616+CY617+CY618)*Percapita/30*GA$4)+IF(CW619+CY619&gt;=11,Fixo/30*GA$4+(CW619+CY619-10)*Crechee/30*GA$4,0),IF(C616=2,IF(CX616+CX617+CX618+CX619+CZ616+CZ617+CZ618+CZ619=1,Cadeirante/30*GA$4,IF(CX616+CX617+CX618+CX619+CZ616+CZ617+CZ618+CZ619=2,Fixo/30*GA$4,IF(CX616+CX617+CX618+CX619+CZ616+CZ617+CZ618+CZ619&gt;2,Fixo/30*GA$4+(CX616+CX617+CX618+CX619+CZ616+CZ617+CZ618+CZ619-2)*Cadeirante/30*GA$4)))+(CW616+CW617+CW618+CY616+CY617+CY618)*Percapita/30*GA$4+(CW619+CY619)*Crechee/30*GA$4,IF(C616=1,IF(CW616+CW617+CW618+CX616+CX617+CX618+CY616+CY617+CY618+CZ616+CZ617+CZ618&lt;=15,(CW616+CW617+CW618+CY616+CY617+CY618)*Percapita/30*GA$4,IF(CW616+CW617+CW618+CX616+CX617+CX618+CY616+CY617+CY618+CZ616+CZ617+CZ618&gt;=16,Fixo/30*GA$4+(CW616+CW617+CW618+CX616+CX617+CX618+CY616+CY617+CY618+CZ616+CZ617-16)*Percapita/30*GA$4))))))</f>
        <v>0</v>
      </c>
      <c r="GB616" s="177">
        <f>IF(C616=4,SUM(DA616+DA617+DA618+DC616+DC617+DC618)*Percapita/30*GB$4+(DB616+DB617+DB618+DD616+DD617+DD618)*Cadeirante/30*GB$4,IF(C616=3,IF(DA619+DC619=10,Fixo/30*GB$4+(DA616+DA617+DA618+DC616+DC617+DC618)*Percapita/30*GB$4+(DB619+DD619)*Cadeirante/30*GB$4,IF(DA619+DC619&lt;=9,(DA619+DC619)*Crechee/30*GB$4)+(DB619+DD619)*Cadeirante/30*GB$4+(DA616+DA617+DA618+DC616+DC617+DC618)*Percapita/30*GB$4)+IF(DA619+DC619&gt;=11,Fixo/30*GB$4+(DA619+DC619-10)*Crechee/30*GB$4,0),IF(C616=2,IF(DB616+DB617+DB618+DB619+DD616+DD617+DD618+DD619=1,Cadeirante/30*GB$4,IF(DB616+DB617+DB618+DB619+DD616+DD617+DD618+DD619=2,Fixo/30*GB$4,IF(DB616+DB617+DB618+DB619+DD616+DD617+DD618+DD619&gt;2,Fixo/30*GB$4+(DB616+DB617+DB618+DB619+DD616+DD617+DD618+DD619-2)*Cadeirante/30*GB$4)))+(DA616+DA617+DA618+DC616+DC617+DC618)*Percapita/30*GB$4+(DA619+DC619)*Crechee/30*GB$4,IF(C616=1,IF(DA616+DA617+DA618+DB616+DB617+DB618+DC616+DC617+DC618+DD616+DD617+DD618&lt;=15,(DA616+DA617+DA618+DC616+DC617+DC618)*Percapita/30*GB$4,IF(DA616+DA617+DA618+DB616+DB617+DB618+DC616+DC617+DC618+DD616+DD617+DD618&gt;=16,Fixo/30*GB$4+(DA616+DA617+DA618+DB616+DB617+DB618+DC616+DC617+DC618+DD616+DD617-16)*Percapita/30*GB$4))))))</f>
        <v>0</v>
      </c>
      <c r="GC616" s="177">
        <f>IF(C616=4,SUM(DE616+DE617+DE618+DG616+DG617+DG618)*Percapita/30*GC$4+(DF616+DF617+DF618+DH616+DH617+DH618)*Cadeirante/30*GC$4,IF(C616=3,IF(DE619+DG619=10,Fixo/30*GC$4+(DE616+DE617+DE618+DG616+DG617+DG618)*Percapita/30*GC$4+(DF619+DH619)*Cadeirante/30*GC$4,IF(DE619+DG619&lt;=9,(DE619+DG619)*Crechee/30*GC$4)+(DF619+DH619)*Cadeirante/30*GC$4+(DE616+DE617+DE618+DG616+DG617+DG618)*Percapita/30*GC$4)+IF(DE619+DG619&gt;=11,Fixo/30*GC$4+(DE619+DG619-10)*Crechee/30*GC$4,0),IF(C616=2,IF(DF616+DF617+DF618+DF619+DH616+DH617+DH618+DH619=1,Cadeirante/30*GC$4,IF(DF616+DF617+DF618+DF619+DH616+DH617+DH618+DH619=2,Fixo/30*GC$4,IF(DF616+DF617+DF618+DF619+DH616+DH617+DH618+DH619&gt;2,Fixo/30*GC$4+(DF616+DF617+DF618+DF619+DH616+DH617+DH618+DH619-2)*Cadeirante/30*GC$4)))+(DE616+DE617+DE618+DG616+DG617+DG618)*Percapita/30*GC$4+(DE619+DG619)*Crechee/30*GC$4,IF(C616=1,IF(DE616+DE617+DE618+DF616+DF617+DF618+DG616+DG617+DG618+DH616+DH617+DH618&lt;=15,(DE616+DE617+DE618+DG616+DG617+DG618)*Percapita/30*GC$4,IF(DE616+DE617+DE618+DF616+DF617+DF618+DG616+DG617+DG618+DH616+DH617+DH618&gt;=16,Fixo/30*GC$4+(DE616+DE617+DE618+DF616+DF617+DF618+DG616+DG617+DG618+DH616+DH617-16)*Percapita/30*GC$4))))))</f>
        <v>0</v>
      </c>
      <c r="GD616" s="177">
        <f>IF(C616=4,SUM(DI616+DI617+DI618+DK616+DK617+DK618)*Percapita/30*GD$4+(DJ616+DJ617+DJ618+DL616+DL617+DL618)*Cadeirante/30*GD$4,IF(C616=3,IF(DI619+DK619=10,Fixo/30*GD$4+(DI616+DI617+DI618+DK616+DK617+DK618)*Percapita/30*GD$4+(DJ619+DL619)*Cadeirante/30*GD$4,IF(DI619+DK619&lt;=9,(DI619+DK619)*Crechee/30*GD$4)+(DJ619+DL619)*Cadeirante/30*GD$4+(DI616+DI617+DI618+DK616+DK617+DK618)*Percapita/30*GD$4)+IF(DI619+DK619&gt;=11,Fixo/30*GD$4+(DI619+DK619-10)*Crechee/30*GD$4,0),IF(C616=2,IF(DJ616+DJ617+DJ618+DJ619+DL616+DL617+DL618+DL619=1,Cadeirante/30*GD$4,IF(DJ616+DJ617+DJ618+DJ619+DL616+DL617+DL618+DL619=2,Fixo/30*GD$4,IF(DJ616+DJ617+DJ618+DJ619+DL616+DL617+DL618+DL619&gt;2,Fixo/30*GD$4+(DJ616+DJ617+DJ618+DJ619+DL616+DL617+DL618+DL619-2)*Cadeirante/30*GD$4)))+(DI616+DI617+DI618+DK616+DK617+DK618)*Percapita/30*GD$4+(DI619+DK619)*Crechee/30*GD$4,IF(C616=1,IF(DI616+DI617+DI618+DJ616+DJ617+DJ618+DK616+DK617+DK618+DL616+DL617+DL618&lt;=15,(DI616+DI617+DI618+DK616+DK617+DK618)*Percapita/30*GD$4,IF(DI616+DI617+DI618+DJ616+DJ617+DJ618+DK616+DK617+DK618+DL616+DL617+DL618&gt;=16,Fixo/30*GD$4+(DI616+DI617+DI618+DJ616+DJ617+DJ618+DK616+DK617+DK618+DL616+DL617-16)*Percapita/30*GD$4))))))</f>
        <v>0</v>
      </c>
      <c r="GE616" s="177">
        <f>IF(C616=4,SUM(DM616+DM617+DM618+DO616+DO617+DO618)*Percapita/30*GE$4+(DN616+DN617+DN618+DP616+DP617+DP618)*Cadeirante/30*GE$4,IF(C616=3,IF(DM619+DO619=10,Fixo/30*GE$4+(DM616+DM617+DM618+DO616+DO617+DO618)*Percapita/30*GE$4+(DN619+DP619)*Cadeirante/30*GE$4,IF(DM619+DO619&lt;=9,(DM619+DO619)*Crechee/30*GE$4)+(DN619+DP619)*Cadeirante/30*GE$4+(DM616+DM617+DM618+DO616+DO617+DO618)*Percapita/30*GE$4)+IF(DM619+DO619&gt;=11,Fixo/30*GE$4+(DM619+DO619-10)*Crechee/30*GE$4,0),IF(C616=2,IF(DN616+DN617+DN618+DN619+DP616+DP617+DP618+DP619=1,Cadeirante/30*GE$4,IF(DN616+DN617+DN618+DN619+DP616+DP617+DP618+DP619=2,Fixo/30*GE$4,IF(DN616+DN617+DN618+DN619+DP616+DP617+DP618+DP619&gt;2,Fixo/30*GE$4+(DN616+DN617+DN618+DN619+DP616+DP617+DP618+DP619-2)*Cadeirante/30*GE$4)))+(DM616+DM617+DM618+DO616+DO617+DO618)*Percapita/30*GE$4+(DM619+DO619)*Crechee/30*GE$4,IF(C616=1,IF(DM616+DM617+DM618+DN616+DN617+DN618+DO616+DO617+DO618+DP616+DP617+DP618&lt;=15,(DM616+DM617+DM618+DO616+DO617+DO618)*Percapita/30*GE$4,IF(DM616+DM617+DM618+DN616+DN617+DN618+DO616+DO617+DO618+DP616+DP617+DP618&gt;=16,Fixo/30*GE$4+(DM616+DM617+DM618+DN616+DN617+DN618+DO616+DO617+DO618+DP616+DP617-16)*Percapita/30*GE$4))))))</f>
        <v>0</v>
      </c>
      <c r="GF616" s="177">
        <f>IF(C616=4,SUM(DQ616+DQ617+DQ618+DS616+DS617+DS618)*Percapita/30*GF$4+(DR616+DR617+DR618+DT616+DT617+DT618)*Cadeirante/30*GF$4,IF(C616=3,IF(DQ619+DS619=10,Fixo/30*GF$4+(DQ616+DQ617+DQ618+DS616+DS617+DS618)*Percapita/30*GF$4+(DR619+DT619)*Cadeirante/30*GF$4,IF(DQ619+DS619&lt;=9,(DQ619+DS619)*Crechee/30*GF$4)+(DR619+DT619)*Cadeirante/30*GF$4+(DQ616+DQ617+DQ618+DS616+DS617+DS618)*Percapita/30*GF$4)+IF(DQ619+DS619&gt;=11,Fixo/30*GF$4+(DQ619+DS619-10)*Crechee/30*GF$4,0),IF(C616=2,IF(DR616+DR617+DR618+DR619+DT616+DT617+DT618+DT619=1,Cadeirante/30*GF$4,IF(DR616+DR617+DR618+DR619+DT616+DT617+DT618+DT619=2,Fixo/30*GF$4,IF(DR616+DR617+DR618+DR619+DT616+DT617+DT618+DT619&gt;2,Fixo/30*GF$4+(DR616+DR617+DR618+DR619+DT616+DT617+DT618+DT619-2)*Cadeirante/30*GF$4)))+(DQ616+DQ617+DQ618+DS616+DS617+DS618)*Percapita/30*GF$4+(DQ619+DS619)*Crechee/30*GF$4,IF(C616=1,IF(DQ616+DQ617+DQ618+DR616+DR617+DR618+DS616+DS617+DS618+DT616+DT617+DT618&lt;=15,(DQ616+DQ617+DQ618+DS616+DS617+DS618)*Percapita/30*GF$4,IF(DQ616+DQ617+DQ618+DR616+DR617+DR618+DS616+DS617+DS618+DT616+DT617+DT618&gt;=16,Fixo/30*GF$4+(DQ616+DQ617+DQ618+DR616+DR617+DR618+DS616+DS617+DS618+DT616+DT617-16)*Percapita/30*GF$4))))))</f>
        <v>0</v>
      </c>
      <c r="GG616" s="177">
        <f>IF(C616=4,SUM(DU616+DU617+DU618+DW616+DW617+DW618)*Percapita/30*GG$4+(DV616+DV617+DV618+DX616+DX617+DX618)*Cadeirante/30*GG$4,IF(C616=3,IF(DU619+DW619=10,Fixo/30*GG$4+(DU616+DU617+DU618+DW616+DW617+DW618)*Percapita/30*GG$4+(DV619+DX619)*Cadeirante/30*GG$4,IF(DU619+DW619&lt;=9,(DU619+DW619)*Crechee/30*GG$4)+(DV619+DX619)*Cadeirante/30*GG$4+(DU616+DU617+DU618+DW616+DW617+DW618)*Percapita/30*GG$4)+IF(DU619+DW619&gt;=11,Fixo/30*GG$4+(DU619+DW619-10)*Crechee/30*GG$4,0),IF(C616=2,IF(DV616+DV617+DV618+DV619+DX616+DX617+DX618+DX619=1,Cadeirante/30*GG$4,IF(DV616+DV617+DV618+DV619+DX616+DX617+DX618+DX619=2,Fixo/30*GG$4,IF(DV616+DV617+DV618+DV619+DX616+DX617+DX618+DX619&gt;2,Fixo/30*GG$4+(DV616+DV617+DV618+DV619+DX616+DX617+DX618+DX619-2)*Cadeirante/30*GG$4)))+(DU616+DU617+DU618+DW616+DW617+DW618)*Percapita/30*GG$4+(DU619+DW619)*Crechee/30*GG$4,IF(C616=1,IF(DU616+DU617+DU618+DV616+DV617+DV618+DW616+DW617+DW618+DX616+DX617+DX618&lt;=15,(DU616+DU617+DU618+DW616+DW617+DW618)*Percapita/30*GG$4,IF(DU616+DU617+DU618+DV616+DV617+DV618+DW616+DW617+DW618+DX616+DX617+DX618&gt;=16,Fixo/30*GG$4+(DU616+DU617+DU618+DV616+DV617+DV618+DW616+DW617+DW618+DX616+DX617-16)*Percapita/30*GG$4))))))</f>
        <v>0</v>
      </c>
      <c r="GH616" s="177">
        <f>IF(C616=4,SUM(DY616+DY617+DY618+EA616+EA617+EA618)*Percapita/30*GH$4+(DZ616+DZ617+DZ618+EB616+EB617+EB618)*Cadeirante/30*GH$4,IF(C616=3,IF(DY619+EA619=10,Fixo/30*GH$4+(DY616+DY617+DY618+EA616+EA617+EA618)*Percapita/30*GH$4+(DZ619+EB619)*Cadeirante/30*GH$4,IF(DY619+EA619&lt;=9,(DY619+EA619)*Crechee/30*GH$4)+(DZ619+EB619)*Cadeirante/30*GH$4+(DY616+DY617+DY618+EA616+EA617+EA618)*Percapita/30*GH$4)+IF(DY619+EA619&gt;=11,Fixo/30*GH$4+(DY619+EA619-10)*Crechee/30*GH$4,0),IF(C616=2,IF(DZ616+DZ617+DZ618+DZ619+EB616+EB617+EB618+EB619=1,Cadeirante/30*GH$4,IF(DZ616+DZ617+DZ618+DZ619+EB616+EB617+EB618+EB619=2,Fixo/30*GH$4,IF(DZ616+DZ617+DZ618+DZ619+EB616+EB617+EB618+EB619&gt;2,Fixo/30*GH$4+(DZ616+DZ617+DZ618+DZ619+EB616+EB617+EB618+EB619-2)*Cadeirante/30*GH$4)))+(DY616+DY617+DY618+EA616+EA617+EA618)*Percapita/30*GH$4+(DY619+EA619)*Crechee/30*GH$4,IF(C616=1,IF(DY616+DY617+DY618+DZ616+DZ617+DZ618+EA616+EA617+EA618+EB616+EB617+EB618&lt;=15,(DY616+DY617+DY618+EA616+EA617+EA618)*Percapita/30*GH$4,IF(DY616+DY617+DY618+DZ616+DZ617+DZ618+EA616+EA617+EA618+EB616+EB617+EB618&gt;=16,Fixo/30*GH$4+(DY616+DY617+DY618+DZ616+DZ617+DZ618+EA616+EA617+EA618+EB616+EB617-16)*Percapita/30*GH$4))))))</f>
        <v>0</v>
      </c>
      <c r="GI616" s="177">
        <f>IF(C616=4,SUM(EC616+EC617+EC618+EE616+EE617+EE618)*Percapita/30*GI$4+(ED616+ED617+ED618+EF616+EF617+EF618)*Cadeirante/30*GI$4,IF(C616=3,IF(EC619+EE619=10,Fixo/30*GI$4+(EC616+EC617+EC618+EE616+EE617+EE618)*Percapita/30*GI$4+(ED619+EF619)*Cadeirante/30*GI$4,IF(EC619+EE619&lt;=9,(EC619+EE619)*Crechee/30*GI$4)+(ED619+EF619)*Cadeirante/30*GI$4+(EC616+EC617+EC618+EE616+EE617+EE618)*Percapita/30*GI$4)+IF(EC619+EE619&gt;=11,Fixo/30*GI$4+(EC619+EE619-10)*Crechee/30*GI$4,0),IF(C616=2,IF(ED616+ED617+ED618+ED619+EF616+EF617+EF618+EF619=1,Cadeirante/30*GI$4,IF(ED616+ED617+ED618+ED619+EF616+EF617+EF618+EF619=2,Fixo/30*GI$4,IF(ED616+ED617+ED618+ED619+EF616+EF617+EF618+EF619&gt;2,Fixo/30*GI$4+(ED616+ED617+ED618+ED619+EF616+EF617+EF618+EF619-2)*Cadeirante/30*GI$4)))+(EC616+EC617+EC618+EE616+EE617+EE618)*Percapita/30*GI$4+(EC619+EE619)*Crechee/30*GI$4,IF(C616=1,IF(EC616+EC617+EC618+ED616+ED617+ED618+EE616+EE617+EE618+EF616+EF617+EF618&lt;=15,(EC616+EC617+EC618+EE616+EE617+EE618)*Percapita/30*GI$4,IF(EC616+EC617+EC618+ED616+ED617+ED618+EE616+EE617+EE618+EF616+EF617+EF618&gt;=16,Fixo/30*GI$4+(EC616+EC617+EC618+ED616+ED617+ED618+EE616+EE617+EE618+EF616+EF617-16)*Percapita/30*GI$4))))))</f>
        <v>0</v>
      </c>
      <c r="GJ616" s="177">
        <f>IF(C616=4,SUM(EG616+EG617+EG618+EI616+EI617+EI618)*Percapita/30*GJ$4+(EH616+EH617+EH618+EJ616+EJ617+EJ618)*Cadeirante/30*GJ$4,IF(C616=3,IF(EG619+EI619=10,Fixo/30*GJ$4+(EG616+EG617+EG618+EI616+EI617+EI618)*Percapita/30*GJ$4+(EH619+EJ619)*Cadeirante/30*GJ$4,IF(EG619+EI619&lt;=9,(EG619+EI619)*Crechee/30*GJ$4)+(EH619+EJ619)*Cadeirante/30*GJ$4+(EG616+EG617+EG618+EI616+EI617+EI618)*Percapita/30*GJ$4)+IF(EG619+EI619&gt;=11,Fixo/30*GJ$4+(EG619+EI619-10)*Crechee/30*GJ$4,0),IF(C616=2,IF(EH616+EH617+EH618+EH619+EJ616+EJ617+EJ618+EJ619=1,Cadeirante/30*GJ$4,IF(EH616+EH617+EH618+EH619+EJ616+EJ617+EJ618+EJ619=2,Fixo/30*GJ$4,IF(EH616+EH617+EH618+EH619+EJ616+EJ617+EJ618+EJ619&gt;2,Fixo/30*GJ$4+(EH616+EH617+EH618+EH619+EJ616+EJ617+EJ618+EJ619-2)*Cadeirante/30*GJ$4)))+(EG616+EG617+EG618+EI616+EI617+EI618)*Percapita/30*GJ$4+(EG619+EI619)*Crechee/30*GJ$4,IF(C616=1,IF(EG616+EG617+EG618+EH616+EH617+EH618+EI616+EI617+EI618+EJ616+EJ617+EJ618&lt;=15,(EG616+EG617+EG618+EI616+EI617+EI618)*Percapita/30*GJ$4,IF(EG616+EG617+EG618+EH616+EH617+EH618+EI616+EI617+EI618+EJ616+EJ617+EJ618&gt;=16,Fixo/30*GJ$4+(EG616+EG617+EG618+EH616+EH617+EH618+EI616+EI617+EI618+EJ616+EJ617-16)*Percapita/30*GJ$4))))))</f>
        <v>0</v>
      </c>
      <c r="GK616" s="178"/>
      <c r="GL616" s="103">
        <f t="shared" si="678"/>
        <v>0</v>
      </c>
      <c r="GM616" s="124"/>
      <c r="GN616" s="104">
        <f>SUMIF(V616:V619,"&lt;0")*Cadeirante/30*GN$4+SUMIF(X616:X619,"&lt;0")*Cadeirante/30*GN$4</f>
        <v>0</v>
      </c>
      <c r="GO616" s="104">
        <f>SUMIF(Z616:Z619,"&lt;0")*Cadeirante/30*GO$4+SUMIF(AB616:AB619,"&lt;0")*Cadeirante/30*GO$4</f>
        <v>0</v>
      </c>
      <c r="GP616" s="104">
        <f>SUMIF(AD616:AD619,"&lt;0")*Cadeirante/30*GP$4+SUMIF(AF616:AF619,"&lt;0")*Cadeirante/30*GP$4</f>
        <v>0</v>
      </c>
      <c r="GQ616" s="104">
        <f>SUMIF(AH616:AH619,"&lt;0")*Cadeirante/30*GQ$4+SUMIF(AJ616:AJ619,"&lt;0")*Cadeirante/30*GQ$4</f>
        <v>0</v>
      </c>
      <c r="GR616" s="104">
        <f>SUMIF(AL616:AL619,"&lt;0")*Cadeirante/30*GR$4+SUMIF(AN616:AN619,"&lt;0")*Cadeirante/30*GR$4</f>
        <v>0</v>
      </c>
      <c r="GS616" s="104">
        <f>SUMIF(AP616:AP619,"&lt;0")*Cadeirante/30*GS$4+SUMIF(AR616:AR619,"&lt;0")*Cadeirante/30*GS$4</f>
        <v>0</v>
      </c>
      <c r="GT616" s="104">
        <f>SUMIF(AT616:AT619,"&lt;0")*Cadeirante/30*GT$4+SUMIF(AV616:AV619,"&lt;0")*Cadeirante/30*GT$4</f>
        <v>0</v>
      </c>
      <c r="GU616" s="104">
        <f>SUMIF(AX616:AX619,"&lt;0")*Cadeirante/30*GU$4+SUMIF(AZ616:AZ619,"&lt;0")*Cadeirante/30*GU$4</f>
        <v>0</v>
      </c>
      <c r="GV616" s="104">
        <f>SUMIF(BB616:BB619,"&lt;0")*Cadeirante/30*GV$4+SUMIF(BD616:BD619,"&lt;0")*Cadeirante/30*GV$4</f>
        <v>0</v>
      </c>
      <c r="GW616" s="104">
        <f>SUMIF(BF616:BF619,"&lt;0")*Cadeirante/30*GW$4+SUMIF(BH616:BH619,"&lt;0")*Cadeirante/30*GW$4</f>
        <v>0</v>
      </c>
      <c r="GX616" s="104">
        <f>SUMIF(BJ616:BJ619,"&lt;0")*Cadeirante/30*GX$4+SUMIF(BL616:BL619,"&lt;0")*Cadeirante/30*GX$4</f>
        <v>0</v>
      </c>
      <c r="GY616" s="104">
        <f>SUMIF(BN616:BN619,"&lt;0")*Cadeirante/30*GY$4+SUMIF(BP616:BP619,"&lt;0")*Cadeirante/30*GY$4</f>
        <v>0</v>
      </c>
      <c r="GZ616" s="104">
        <f>SUMIF(BR616:BR619,"&lt;0")*Cadeirante/30*GZ$4+SUMIF(BT616:BT619,"&lt;0")*Cadeirante/30*GZ$4</f>
        <v>0</v>
      </c>
      <c r="HA616" s="104">
        <f>SUMIF(BV616:BV619,"&lt;0")*Cadeirante/30*HA$4+SUMIF(BX616:BX619,"&lt;0")*Cadeirante/30*HA$4</f>
        <v>0</v>
      </c>
      <c r="HB616" s="104">
        <f>SUMIF(BZ616:BZ619,"&lt;0")*Cadeirante/30*HB$4+SUMIF(CB616:CB619,"&lt;0")*Cadeirante/30*HB$4</f>
        <v>0</v>
      </c>
      <c r="HC616" s="104">
        <f>SUMIF(CD616:CD619,"&lt;0")*Cadeirante/30*HC$4+SUMIF(CF616:CF619,"&lt;0")*Cadeirante/30*HC$4</f>
        <v>0</v>
      </c>
      <c r="HD616" s="104">
        <f>SUMIF(CH616:CH619,"&lt;0")*Cadeirante/30*HD$4+SUMIF(CJ616:CJ619,"&lt;0")*Cadeirante/30*HD$4</f>
        <v>0</v>
      </c>
      <c r="HE616" s="104">
        <f>SUMIF(CL616:CL619,"&lt;0")*Cadeirante/30*HE$4+SUMIF(CN616:CN619,"&lt;0")*Cadeirante/30*HE$4</f>
        <v>0</v>
      </c>
      <c r="HF616" s="104">
        <f>SUMIF(CP616:CP619,"&lt;0")*Cadeirante/30*HF$4+SUMIF(CR616:CR619,"&lt;0")*Cadeirante/30*HF$4</f>
        <v>0</v>
      </c>
      <c r="HG616" s="104">
        <f>SUMIF(CT616:CT619,"&lt;0")*Cadeirante/30*HG$4+SUMIF(CV616:CV619,"&lt;0")*Cadeirante/30*HG$4</f>
        <v>0</v>
      </c>
      <c r="HH616" s="104">
        <f>SUMIF(CX616:CX619,"&lt;0")*Cadeirante/30*HH$4+SUMIF(CZ616:CZ619,"&lt;0")*Cadeirante/30*HH$4</f>
        <v>0</v>
      </c>
      <c r="HI616" s="104">
        <f>SUMIF(DB616:DB619,"&lt;0")*Cadeirante/30*HI$4+SUMIF(DD616:DD619,"&lt;0")*Cadeirante/30*HI$4</f>
        <v>0</v>
      </c>
      <c r="HJ616" s="104">
        <f>SUMIF(DF616:DF619,"&lt;0")*Cadeirante/30*HJ$4+SUMIF(DH616:DH619,"&lt;0")*Cadeirante/30*HJ$4</f>
        <v>0</v>
      </c>
      <c r="HK616" s="104">
        <f>SUMIF(DJ616:DJ619,"&lt;0")*Cadeirante/30*HK$4+SUMIF(DL616:DL619,"&lt;0")*Cadeirante/30*HK$4</f>
        <v>0</v>
      </c>
      <c r="HL616" s="104">
        <f>SUMIF(DN616:DN619,"&lt;0")*Cadeirante/30*HL$4+SUMIF(DP616:DP619,"&lt;0")*Cadeirante/30*HL$4</f>
        <v>0</v>
      </c>
      <c r="HM616" s="104">
        <f>SUMIF(DR616:DR619,"&lt;0")*Cadeirante/30*HM$4+SUMIF(DT616:DT619,"&lt;0")*Cadeirante/30*HM$4</f>
        <v>0</v>
      </c>
      <c r="HN616" s="104">
        <f>SUMIF(DV616:DV619,"&lt;0")*Cadeirante/30*HN$4+SUMIF(DX616:DX619,"&lt;0")*Cadeirante/30*HN$4</f>
        <v>0</v>
      </c>
      <c r="HO616" s="104">
        <f>SUMIF(DZ616:DZ619,"&lt;0")*Cadeirante/30*HO$4+SUMIF(EB616:EB619,"&lt;0")*Cadeirante/30*HO$4</f>
        <v>0</v>
      </c>
      <c r="HP616" s="104">
        <f>SUMIF(ED616:ED619,"&lt;0")*Cadeirante/30*HP$4+SUMIF(EF616:EF619,"&lt;0")*Cadeirante/30*HP$4</f>
        <v>0</v>
      </c>
      <c r="HQ616" s="64"/>
      <c r="HR616" s="64"/>
      <c r="HS616" s="64"/>
      <c r="HT616" s="64"/>
      <c r="HU616" s="64"/>
      <c r="HV616" s="64"/>
      <c r="HW616" s="176">
        <v>17629.309999999998</v>
      </c>
      <c r="HX616" s="64"/>
      <c r="HY616" s="280">
        <f>IF(ISTEXT(EM616), VALUE(EM616), EM616)</f>
        <v>0</v>
      </c>
      <c r="HZ616" s="280">
        <f>IF(ISTEXT(EN616), VALUE(EN616), EN616)</f>
        <v>0</v>
      </c>
      <c r="IA616" s="280">
        <f>IF(ISTEXT(EO616), VALUE(EO616), EO616)</f>
        <v>0</v>
      </c>
      <c r="IB616" s="64" t="b">
        <f>HW616=FE616</f>
        <v>0</v>
      </c>
      <c r="IC616" s="64"/>
    </row>
    <row r="617" spans="1:237" s="106" customFormat="1" ht="22.5" customHeight="1" x14ac:dyDescent="0.25">
      <c r="A617" s="368" t="s">
        <v>3749</v>
      </c>
      <c r="B617" s="369" t="s">
        <v>3750</v>
      </c>
      <c r="C617" s="370" t="s">
        <v>3233</v>
      </c>
      <c r="D617" s="371" t="s">
        <v>3751</v>
      </c>
      <c r="E617" s="371" t="s">
        <v>3752</v>
      </c>
      <c r="F617" s="372" t="s">
        <v>3224</v>
      </c>
      <c r="G617" s="372" t="s">
        <v>3225</v>
      </c>
      <c r="H617" s="373" t="s">
        <v>1614</v>
      </c>
      <c r="I617" s="374" t="s">
        <v>3753</v>
      </c>
      <c r="J617" s="421" t="s">
        <v>3231</v>
      </c>
      <c r="K617" s="421" t="s">
        <v>3234</v>
      </c>
      <c r="L617" s="329">
        <f>CONTINUA!BV617</f>
        <v>0</v>
      </c>
      <c r="M617" s="329">
        <f>CONTINUA!BW617</f>
        <v>0</v>
      </c>
      <c r="N617" s="895"/>
      <c r="O617" s="896" t="s">
        <v>4055</v>
      </c>
      <c r="P617" s="897" t="s">
        <v>206</v>
      </c>
      <c r="Q617" s="400"/>
      <c r="R617" s="401"/>
      <c r="S617" s="400"/>
      <c r="T617" s="401"/>
      <c r="U617" s="400"/>
      <c r="V617" s="401"/>
      <c r="W617" s="400"/>
      <c r="X617" s="401"/>
      <c r="Y617" s="400"/>
      <c r="Z617" s="401"/>
      <c r="AA617" s="400"/>
      <c r="AB617" s="401"/>
      <c r="AC617" s="400"/>
      <c r="AD617" s="401"/>
      <c r="AE617" s="400"/>
      <c r="AF617" s="401"/>
      <c r="AG617" s="400"/>
      <c r="AH617" s="401"/>
      <c r="AI617" s="400"/>
      <c r="AJ617" s="401"/>
      <c r="AK617" s="400"/>
      <c r="AL617" s="401"/>
      <c r="AM617" s="400"/>
      <c r="AN617" s="401"/>
      <c r="AO617" s="400"/>
      <c r="AP617" s="401"/>
      <c r="AQ617" s="400"/>
      <c r="AR617" s="401"/>
      <c r="AS617" s="400"/>
      <c r="AT617" s="401"/>
      <c r="AU617" s="400"/>
      <c r="AV617" s="401"/>
      <c r="AW617" s="400"/>
      <c r="AX617" s="401"/>
      <c r="AY617" s="400"/>
      <c r="AZ617" s="401"/>
      <c r="BA617" s="400"/>
      <c r="BB617" s="401"/>
      <c r="BC617" s="400"/>
      <c r="BD617" s="401"/>
      <c r="BE617" s="400"/>
      <c r="BF617" s="401"/>
      <c r="BG617" s="400"/>
      <c r="BH617" s="401"/>
      <c r="BI617" s="400"/>
      <c r="BJ617" s="401"/>
      <c r="BK617" s="400"/>
      <c r="BL617" s="401"/>
      <c r="BM617" s="400"/>
      <c r="BN617" s="401"/>
      <c r="BO617" s="400"/>
      <c r="BP617" s="401"/>
      <c r="BQ617" s="400"/>
      <c r="BR617" s="401"/>
      <c r="BS617" s="400"/>
      <c r="BT617" s="401"/>
      <c r="BU617" s="400"/>
      <c r="BV617" s="401"/>
      <c r="BW617" s="400"/>
      <c r="BX617" s="401"/>
      <c r="BY617" s="400"/>
      <c r="BZ617" s="401"/>
      <c r="CA617" s="400"/>
      <c r="CB617" s="401"/>
      <c r="CC617" s="400"/>
      <c r="CD617" s="401"/>
      <c r="CE617" s="400"/>
      <c r="CF617" s="401"/>
      <c r="CG617" s="400"/>
      <c r="CH617" s="401"/>
      <c r="CI617" s="400"/>
      <c r="CJ617" s="401"/>
      <c r="CK617" s="400"/>
      <c r="CL617" s="401"/>
      <c r="CM617" s="400"/>
      <c r="CN617" s="401"/>
      <c r="CO617" s="400"/>
      <c r="CP617" s="401"/>
      <c r="CQ617" s="400"/>
      <c r="CR617" s="401"/>
      <c r="CS617" s="400"/>
      <c r="CT617" s="401"/>
      <c r="CU617" s="400"/>
      <c r="CV617" s="401"/>
      <c r="CW617" s="400"/>
      <c r="CX617" s="401"/>
      <c r="CY617" s="400"/>
      <c r="CZ617" s="401"/>
      <c r="DA617" s="400"/>
      <c r="DB617" s="401"/>
      <c r="DC617" s="400"/>
      <c r="DD617" s="401"/>
      <c r="DE617" s="400"/>
      <c r="DF617" s="401"/>
      <c r="DG617" s="400"/>
      <c r="DH617" s="401"/>
      <c r="DI617" s="400"/>
      <c r="DJ617" s="401"/>
      <c r="DK617" s="400"/>
      <c r="DL617" s="401"/>
      <c r="DM617" s="400"/>
      <c r="DN617" s="401"/>
      <c r="DO617" s="400"/>
      <c r="DP617" s="401"/>
      <c r="DQ617" s="400"/>
      <c r="DR617" s="401"/>
      <c r="DS617" s="400"/>
      <c r="DT617" s="401"/>
      <c r="DU617" s="400"/>
      <c r="DV617" s="401"/>
      <c r="DW617" s="400"/>
      <c r="DX617" s="401"/>
      <c r="DY617" s="400"/>
      <c r="DZ617" s="401"/>
      <c r="EA617" s="400"/>
      <c r="EB617" s="401"/>
      <c r="EC617" s="400"/>
      <c r="ED617" s="401"/>
      <c r="EE617" s="400"/>
      <c r="EF617" s="401"/>
      <c r="EG617" s="400"/>
      <c r="EH617" s="401"/>
      <c r="EI617" s="400"/>
      <c r="EJ617" s="447"/>
      <c r="EK617" s="511"/>
      <c r="EL617" s="514"/>
      <c r="EM617" s="448"/>
      <c r="EN617" s="344"/>
      <c r="EO617" s="345"/>
      <c r="EP617" s="171">
        <f t="shared" si="670"/>
        <v>0</v>
      </c>
      <c r="EQ617" s="171">
        <f t="shared" si="671"/>
        <v>0</v>
      </c>
      <c r="ER617" s="171">
        <f t="shared" si="672"/>
        <v>0</v>
      </c>
      <c r="ES617" s="171">
        <f t="shared" si="673"/>
        <v>0</v>
      </c>
      <c r="ET617" s="171">
        <f t="shared" si="674"/>
        <v>0</v>
      </c>
      <c r="EU617" s="171">
        <f t="shared" si="675"/>
        <v>0</v>
      </c>
      <c r="EV617" s="172">
        <f t="shared" si="676"/>
        <v>0</v>
      </c>
      <c r="EW617" s="173"/>
      <c r="EX617" s="248">
        <f t="shared" si="707"/>
        <v>0</v>
      </c>
      <c r="EY617" s="174">
        <f>(L617*regular)+(M617*Cadeirantee)</f>
        <v>0</v>
      </c>
      <c r="EZ617" s="249">
        <f>SUMIF(FG617:GJ617,"&gt;0")</f>
        <v>0</v>
      </c>
      <c r="FA617" s="249">
        <f>SUMIF(FG617:GJ617,"&lt;0")+SUMIF(GN617:HP617,"&lt;0")</f>
        <v>0</v>
      </c>
      <c r="FB617" s="174">
        <v>0</v>
      </c>
      <c r="FC617" s="126">
        <f>N617*km*'VALORES TABELA'!$B$13</f>
        <v>0</v>
      </c>
      <c r="FD617" s="250">
        <f t="shared" ref="FD617:FD620" si="708">GL617</f>
        <v>0</v>
      </c>
      <c r="FE617" s="105"/>
      <c r="FF617" s="119"/>
      <c r="FG617" s="119"/>
      <c r="FH617" s="119"/>
      <c r="FI617" s="119"/>
      <c r="FJ617" s="119"/>
      <c r="FK617" s="119"/>
      <c r="FL617" s="119"/>
      <c r="FM617" s="119"/>
      <c r="FN617" s="119"/>
      <c r="FO617" s="119"/>
      <c r="FP617" s="119"/>
      <c r="FQ617" s="119"/>
      <c r="FR617" s="119"/>
      <c r="FS617" s="119"/>
      <c r="FT617" s="119"/>
      <c r="FU617" s="119"/>
      <c r="FV617" s="119"/>
      <c r="FW617" s="119"/>
      <c r="FX617" s="119"/>
      <c r="FY617" s="119"/>
      <c r="FZ617" s="119"/>
      <c r="GA617" s="119"/>
      <c r="GB617" s="119"/>
      <c r="GC617" s="119"/>
      <c r="GD617" s="119"/>
      <c r="GE617" s="119"/>
      <c r="GF617" s="119"/>
      <c r="GG617" s="119"/>
      <c r="GH617" s="119"/>
      <c r="GI617" s="119"/>
      <c r="GJ617" s="119"/>
      <c r="GK617" s="251"/>
      <c r="GL617" s="103">
        <f t="shared" si="678"/>
        <v>0</v>
      </c>
      <c r="GM617" s="124"/>
      <c r="GN617" s="104"/>
      <c r="GO617" s="104"/>
      <c r="GP617" s="104"/>
      <c r="GQ617" s="104"/>
      <c r="GR617" s="104"/>
      <c r="GS617" s="104"/>
      <c r="GT617" s="104"/>
      <c r="GU617" s="104"/>
      <c r="GV617" s="104"/>
      <c r="GW617" s="104"/>
      <c r="GX617" s="104"/>
      <c r="GY617" s="104"/>
      <c r="GZ617" s="104"/>
      <c r="HA617" s="104"/>
      <c r="HB617" s="104"/>
      <c r="HC617" s="104"/>
      <c r="HD617" s="104"/>
      <c r="HE617" s="104"/>
      <c r="HF617" s="104"/>
      <c r="HG617" s="104"/>
      <c r="HH617" s="104"/>
      <c r="HI617" s="104"/>
      <c r="HJ617" s="104"/>
      <c r="HK617" s="104"/>
      <c r="HL617" s="104"/>
      <c r="HM617" s="104"/>
      <c r="HN617" s="104"/>
      <c r="HO617" s="104"/>
      <c r="HP617" s="104"/>
      <c r="HQ617" s="64"/>
      <c r="HR617" s="64"/>
      <c r="HS617" s="64"/>
      <c r="HT617" s="64"/>
      <c r="HU617" s="64"/>
      <c r="HV617" s="64"/>
      <c r="HW617" s="105"/>
      <c r="HX617" s="64"/>
      <c r="HY617" s="280">
        <f t="shared" ref="HY617:HY620" si="709">IF(ISTEXT(EM617), VALUE(EM617), EM617)</f>
        <v>0</v>
      </c>
      <c r="HZ617" s="280">
        <f t="shared" ref="HZ617:HZ620" si="710">IF(ISTEXT(EN617), VALUE(EN617), EN617)</f>
        <v>0</v>
      </c>
      <c r="IA617" s="280">
        <f t="shared" ref="IA617:IA620" si="711">IF(ISTEXT(EO617), VALUE(EO617), EO617)</f>
        <v>0</v>
      </c>
      <c r="IB617" s="64"/>
      <c r="IC617" s="64"/>
    </row>
    <row r="618" spans="1:237" s="106" customFormat="1" ht="22.5" customHeight="1" x14ac:dyDescent="0.25">
      <c r="A618" s="368" t="s">
        <v>3749</v>
      </c>
      <c r="B618" s="369" t="s">
        <v>3750</v>
      </c>
      <c r="C618" s="375" t="s">
        <v>3233</v>
      </c>
      <c r="D618" s="371" t="s">
        <v>3751</v>
      </c>
      <c r="E618" s="371" t="s">
        <v>3752</v>
      </c>
      <c r="F618" s="376" t="s">
        <v>3224</v>
      </c>
      <c r="G618" s="376" t="s">
        <v>3225</v>
      </c>
      <c r="H618" s="373" t="s">
        <v>1614</v>
      </c>
      <c r="I618" s="374" t="s">
        <v>3753</v>
      </c>
      <c r="J618" s="421" t="s">
        <v>3231</v>
      </c>
      <c r="K618" s="422" t="s">
        <v>3235</v>
      </c>
      <c r="L618" s="329">
        <f>CONTINUA!BV618</f>
        <v>0</v>
      </c>
      <c r="M618" s="329">
        <f>CONTINUA!BW618</f>
        <v>0</v>
      </c>
      <c r="N618" s="895"/>
      <c r="O618" s="896" t="s">
        <v>4055</v>
      </c>
      <c r="P618" s="897" t="s">
        <v>206</v>
      </c>
      <c r="Q618" s="400"/>
      <c r="R618" s="401"/>
      <c r="S618" s="400"/>
      <c r="T618" s="401"/>
      <c r="U618" s="400"/>
      <c r="V618" s="401"/>
      <c r="W618" s="400"/>
      <c r="X618" s="401"/>
      <c r="Y618" s="400"/>
      <c r="Z618" s="401"/>
      <c r="AA618" s="400"/>
      <c r="AB618" s="401"/>
      <c r="AC618" s="400"/>
      <c r="AD618" s="401"/>
      <c r="AE618" s="400"/>
      <c r="AF618" s="401"/>
      <c r="AG618" s="400"/>
      <c r="AH618" s="401"/>
      <c r="AI618" s="400"/>
      <c r="AJ618" s="401"/>
      <c r="AK618" s="400"/>
      <c r="AL618" s="401"/>
      <c r="AM618" s="400"/>
      <c r="AN618" s="401"/>
      <c r="AO618" s="400"/>
      <c r="AP618" s="401"/>
      <c r="AQ618" s="400"/>
      <c r="AR618" s="401"/>
      <c r="AS618" s="400"/>
      <c r="AT618" s="401"/>
      <c r="AU618" s="400"/>
      <c r="AV618" s="401"/>
      <c r="AW618" s="400"/>
      <c r="AX618" s="401"/>
      <c r="AY618" s="400"/>
      <c r="AZ618" s="401"/>
      <c r="BA618" s="400"/>
      <c r="BB618" s="401"/>
      <c r="BC618" s="400"/>
      <c r="BD618" s="401"/>
      <c r="BE618" s="400"/>
      <c r="BF618" s="401"/>
      <c r="BG618" s="400"/>
      <c r="BH618" s="401"/>
      <c r="BI618" s="400"/>
      <c r="BJ618" s="401"/>
      <c r="BK618" s="400"/>
      <c r="BL618" s="401"/>
      <c r="BM618" s="400"/>
      <c r="BN618" s="401"/>
      <c r="BO618" s="400"/>
      <c r="BP618" s="401"/>
      <c r="BQ618" s="400"/>
      <c r="BR618" s="401"/>
      <c r="BS618" s="400"/>
      <c r="BT618" s="401"/>
      <c r="BU618" s="400"/>
      <c r="BV618" s="401"/>
      <c r="BW618" s="400"/>
      <c r="BX618" s="401"/>
      <c r="BY618" s="400"/>
      <c r="BZ618" s="401"/>
      <c r="CA618" s="400"/>
      <c r="CB618" s="401"/>
      <c r="CC618" s="400"/>
      <c r="CD618" s="401"/>
      <c r="CE618" s="400"/>
      <c r="CF618" s="401"/>
      <c r="CG618" s="400"/>
      <c r="CH618" s="401"/>
      <c r="CI618" s="400"/>
      <c r="CJ618" s="401"/>
      <c r="CK618" s="400"/>
      <c r="CL618" s="401"/>
      <c r="CM618" s="400"/>
      <c r="CN618" s="401"/>
      <c r="CO618" s="400"/>
      <c r="CP618" s="401"/>
      <c r="CQ618" s="400"/>
      <c r="CR618" s="401"/>
      <c r="CS618" s="400"/>
      <c r="CT618" s="401"/>
      <c r="CU618" s="400"/>
      <c r="CV618" s="401"/>
      <c r="CW618" s="400"/>
      <c r="CX618" s="401"/>
      <c r="CY618" s="400"/>
      <c r="CZ618" s="401"/>
      <c r="DA618" s="400"/>
      <c r="DB618" s="401"/>
      <c r="DC618" s="400"/>
      <c r="DD618" s="401"/>
      <c r="DE618" s="400"/>
      <c r="DF618" s="401"/>
      <c r="DG618" s="400"/>
      <c r="DH618" s="401"/>
      <c r="DI618" s="400"/>
      <c r="DJ618" s="401"/>
      <c r="DK618" s="400"/>
      <c r="DL618" s="401"/>
      <c r="DM618" s="400"/>
      <c r="DN618" s="401"/>
      <c r="DO618" s="400"/>
      <c r="DP618" s="401"/>
      <c r="DQ618" s="400"/>
      <c r="DR618" s="401"/>
      <c r="DS618" s="400"/>
      <c r="DT618" s="401"/>
      <c r="DU618" s="400"/>
      <c r="DV618" s="401"/>
      <c r="DW618" s="400"/>
      <c r="DX618" s="401"/>
      <c r="DY618" s="400"/>
      <c r="DZ618" s="401"/>
      <c r="EA618" s="400"/>
      <c r="EB618" s="401"/>
      <c r="EC618" s="400"/>
      <c r="ED618" s="401"/>
      <c r="EE618" s="400"/>
      <c r="EF618" s="401"/>
      <c r="EG618" s="400"/>
      <c r="EH618" s="401"/>
      <c r="EI618" s="400"/>
      <c r="EJ618" s="447"/>
      <c r="EK618" s="511"/>
      <c r="EL618" s="514"/>
      <c r="EM618" s="448"/>
      <c r="EN618" s="344"/>
      <c r="EO618" s="345"/>
      <c r="EP618" s="171">
        <f t="shared" si="670"/>
        <v>0</v>
      </c>
      <c r="EQ618" s="171">
        <f t="shared" si="671"/>
        <v>0</v>
      </c>
      <c r="ER618" s="171">
        <f t="shared" si="672"/>
        <v>0</v>
      </c>
      <c r="ES618" s="171">
        <f t="shared" si="673"/>
        <v>0</v>
      </c>
      <c r="ET618" s="171">
        <f t="shared" si="674"/>
        <v>0</v>
      </c>
      <c r="EU618" s="171">
        <f t="shared" si="675"/>
        <v>0</v>
      </c>
      <c r="EV618" s="172">
        <f t="shared" si="676"/>
        <v>0</v>
      </c>
      <c r="EW618" s="125"/>
      <c r="EX618" s="248">
        <f t="shared" si="707"/>
        <v>0</v>
      </c>
      <c r="EY618" s="174">
        <f>(L618*regular)+(M618*Cadeirantee)</f>
        <v>0</v>
      </c>
      <c r="EZ618" s="249">
        <f>SUMIF(FG618:GJ618,"&gt;0")</f>
        <v>0</v>
      </c>
      <c r="FA618" s="249">
        <f>SUMIF(FG618:GJ618,"&lt;0")+SUMIF(GN618:HP618,"&lt;0")</f>
        <v>0</v>
      </c>
      <c r="FB618" s="174">
        <v>0</v>
      </c>
      <c r="FC618" s="126">
        <f>N618*km*'VALORES TABELA'!$B$13</f>
        <v>0</v>
      </c>
      <c r="FD618" s="250">
        <f t="shared" si="708"/>
        <v>0</v>
      </c>
      <c r="FE618" s="105"/>
      <c r="FF618" s="108"/>
      <c r="FG618" s="108"/>
      <c r="FH618" s="108"/>
      <c r="FI618" s="108"/>
      <c r="FJ618" s="108"/>
      <c r="FK618" s="108"/>
      <c r="FL618" s="108"/>
      <c r="FM618" s="108"/>
      <c r="FN618" s="108"/>
      <c r="FO618" s="108"/>
      <c r="FP618" s="108"/>
      <c r="FQ618" s="108"/>
      <c r="FR618" s="108"/>
      <c r="FS618" s="108"/>
      <c r="FT618" s="108"/>
      <c r="FU618" s="108"/>
      <c r="FV618" s="108"/>
      <c r="FW618" s="108"/>
      <c r="FX618" s="108"/>
      <c r="FY618" s="108"/>
      <c r="FZ618" s="108"/>
      <c r="GA618" s="108"/>
      <c r="GB618" s="108"/>
      <c r="GC618" s="108"/>
      <c r="GD618" s="108"/>
      <c r="GE618" s="108"/>
      <c r="GF618" s="108"/>
      <c r="GG618" s="108"/>
      <c r="GH618" s="108"/>
      <c r="GI618" s="108"/>
      <c r="GJ618" s="108"/>
      <c r="GK618" s="251"/>
      <c r="GL618" s="103">
        <f t="shared" si="678"/>
        <v>0</v>
      </c>
      <c r="GM618" s="124"/>
      <c r="GN618" s="104"/>
      <c r="GO618" s="104"/>
      <c r="GP618" s="104"/>
      <c r="GQ618" s="104"/>
      <c r="GR618" s="104"/>
      <c r="GS618" s="104"/>
      <c r="GT618" s="104"/>
      <c r="GU618" s="104"/>
      <c r="GV618" s="104"/>
      <c r="GW618" s="104"/>
      <c r="GX618" s="104"/>
      <c r="GY618" s="104"/>
      <c r="GZ618" s="104"/>
      <c r="HA618" s="104"/>
      <c r="HB618" s="104"/>
      <c r="HC618" s="104"/>
      <c r="HD618" s="104"/>
      <c r="HE618" s="104"/>
      <c r="HF618" s="104"/>
      <c r="HG618" s="104"/>
      <c r="HH618" s="104"/>
      <c r="HI618" s="104"/>
      <c r="HJ618" s="104"/>
      <c r="HK618" s="104"/>
      <c r="HL618" s="104"/>
      <c r="HM618" s="104"/>
      <c r="HN618" s="104"/>
      <c r="HO618" s="104"/>
      <c r="HP618" s="104"/>
      <c r="HQ618" s="64"/>
      <c r="HR618" s="64"/>
      <c r="HS618" s="64"/>
      <c r="HT618" s="64"/>
      <c r="HU618" s="64"/>
      <c r="HV618" s="64"/>
      <c r="HW618" s="105"/>
      <c r="HX618" s="64"/>
      <c r="HY618" s="280">
        <f t="shared" si="709"/>
        <v>0</v>
      </c>
      <c r="HZ618" s="280">
        <f t="shared" si="710"/>
        <v>0</v>
      </c>
      <c r="IA618" s="280">
        <f t="shared" si="711"/>
        <v>0</v>
      </c>
      <c r="IB618" s="64"/>
      <c r="IC618" s="64"/>
    </row>
    <row r="619" spans="1:237" s="106" customFormat="1" ht="22.5" customHeight="1" x14ac:dyDescent="0.25">
      <c r="A619" s="368" t="s">
        <v>3749</v>
      </c>
      <c r="B619" s="369" t="s">
        <v>3750</v>
      </c>
      <c r="C619" s="375" t="s">
        <v>3233</v>
      </c>
      <c r="D619" s="371" t="s">
        <v>3751</v>
      </c>
      <c r="E619" s="371" t="s">
        <v>3752</v>
      </c>
      <c r="F619" s="376" t="s">
        <v>3224</v>
      </c>
      <c r="G619" s="376" t="s">
        <v>3225</v>
      </c>
      <c r="H619" s="373" t="s">
        <v>1614</v>
      </c>
      <c r="I619" s="374" t="s">
        <v>3753</v>
      </c>
      <c r="J619" s="421" t="s">
        <v>3231</v>
      </c>
      <c r="K619" s="423" t="s">
        <v>3236</v>
      </c>
      <c r="L619" s="329">
        <f>CONTINUA!BV619</f>
        <v>0</v>
      </c>
      <c r="M619" s="329">
        <f>CONTINUA!BW619</f>
        <v>0</v>
      </c>
      <c r="N619" s="895"/>
      <c r="O619" s="896" t="s">
        <v>4055</v>
      </c>
      <c r="P619" s="897" t="s">
        <v>206</v>
      </c>
      <c r="Q619" s="400"/>
      <c r="R619" s="401"/>
      <c r="S619" s="400"/>
      <c r="T619" s="401"/>
      <c r="U619" s="400"/>
      <c r="V619" s="401"/>
      <c r="W619" s="400"/>
      <c r="X619" s="401"/>
      <c r="Y619" s="400"/>
      <c r="Z619" s="401"/>
      <c r="AA619" s="400"/>
      <c r="AB619" s="401"/>
      <c r="AC619" s="400"/>
      <c r="AD619" s="401"/>
      <c r="AE619" s="400"/>
      <c r="AF619" s="401"/>
      <c r="AG619" s="400"/>
      <c r="AH619" s="401"/>
      <c r="AI619" s="400"/>
      <c r="AJ619" s="401"/>
      <c r="AK619" s="400"/>
      <c r="AL619" s="401"/>
      <c r="AM619" s="400"/>
      <c r="AN619" s="401"/>
      <c r="AO619" s="400"/>
      <c r="AP619" s="401"/>
      <c r="AQ619" s="400"/>
      <c r="AR619" s="401"/>
      <c r="AS619" s="400"/>
      <c r="AT619" s="401"/>
      <c r="AU619" s="400"/>
      <c r="AV619" s="401"/>
      <c r="AW619" s="400"/>
      <c r="AX619" s="401"/>
      <c r="AY619" s="400"/>
      <c r="AZ619" s="401"/>
      <c r="BA619" s="400"/>
      <c r="BB619" s="401"/>
      <c r="BC619" s="400"/>
      <c r="BD619" s="401"/>
      <c r="BE619" s="400"/>
      <c r="BF619" s="401"/>
      <c r="BG619" s="400"/>
      <c r="BH619" s="401"/>
      <c r="BI619" s="400"/>
      <c r="BJ619" s="401"/>
      <c r="BK619" s="400"/>
      <c r="BL619" s="401"/>
      <c r="BM619" s="400"/>
      <c r="BN619" s="401"/>
      <c r="BO619" s="400"/>
      <c r="BP619" s="401"/>
      <c r="BQ619" s="400"/>
      <c r="BR619" s="401"/>
      <c r="BS619" s="400"/>
      <c r="BT619" s="401"/>
      <c r="BU619" s="400"/>
      <c r="BV619" s="401"/>
      <c r="BW619" s="400"/>
      <c r="BX619" s="401"/>
      <c r="BY619" s="400"/>
      <c r="BZ619" s="401"/>
      <c r="CA619" s="400"/>
      <c r="CB619" s="401"/>
      <c r="CC619" s="400"/>
      <c r="CD619" s="401"/>
      <c r="CE619" s="400"/>
      <c r="CF619" s="401"/>
      <c r="CG619" s="400"/>
      <c r="CH619" s="401"/>
      <c r="CI619" s="400"/>
      <c r="CJ619" s="401"/>
      <c r="CK619" s="400"/>
      <c r="CL619" s="401"/>
      <c r="CM619" s="400"/>
      <c r="CN619" s="401"/>
      <c r="CO619" s="400"/>
      <c r="CP619" s="401"/>
      <c r="CQ619" s="400"/>
      <c r="CR619" s="401"/>
      <c r="CS619" s="400"/>
      <c r="CT619" s="401"/>
      <c r="CU619" s="400"/>
      <c r="CV619" s="401"/>
      <c r="CW619" s="400"/>
      <c r="CX619" s="401"/>
      <c r="CY619" s="400"/>
      <c r="CZ619" s="401"/>
      <c r="DA619" s="400"/>
      <c r="DB619" s="401"/>
      <c r="DC619" s="400"/>
      <c r="DD619" s="401"/>
      <c r="DE619" s="400"/>
      <c r="DF619" s="401"/>
      <c r="DG619" s="400"/>
      <c r="DH619" s="401"/>
      <c r="DI619" s="400"/>
      <c r="DJ619" s="401"/>
      <c r="DK619" s="400"/>
      <c r="DL619" s="401"/>
      <c r="DM619" s="400"/>
      <c r="DN619" s="401"/>
      <c r="DO619" s="400"/>
      <c r="DP619" s="401"/>
      <c r="DQ619" s="400"/>
      <c r="DR619" s="401"/>
      <c r="DS619" s="400"/>
      <c r="DT619" s="401"/>
      <c r="DU619" s="400"/>
      <c r="DV619" s="401"/>
      <c r="DW619" s="400"/>
      <c r="DX619" s="401"/>
      <c r="DY619" s="400"/>
      <c r="DZ619" s="401"/>
      <c r="EA619" s="400"/>
      <c r="EB619" s="401"/>
      <c r="EC619" s="400"/>
      <c r="ED619" s="401"/>
      <c r="EE619" s="400"/>
      <c r="EF619" s="401"/>
      <c r="EG619" s="400"/>
      <c r="EH619" s="401"/>
      <c r="EI619" s="400"/>
      <c r="EJ619" s="447"/>
      <c r="EK619" s="511"/>
      <c r="EL619" s="514"/>
      <c r="EM619" s="448"/>
      <c r="EN619" s="344"/>
      <c r="EO619" s="345"/>
      <c r="EP619" s="171">
        <f t="shared" si="670"/>
        <v>0</v>
      </c>
      <c r="EQ619" s="171">
        <f t="shared" si="671"/>
        <v>0</v>
      </c>
      <c r="ER619" s="171">
        <f t="shared" si="672"/>
        <v>0</v>
      </c>
      <c r="ES619" s="171">
        <f t="shared" si="673"/>
        <v>0</v>
      </c>
      <c r="ET619" s="171">
        <f t="shared" si="674"/>
        <v>0</v>
      </c>
      <c r="EU619" s="171">
        <f t="shared" si="675"/>
        <v>0</v>
      </c>
      <c r="EV619" s="172">
        <f t="shared" si="676"/>
        <v>0</v>
      </c>
      <c r="EW619" s="127"/>
      <c r="EX619" s="248">
        <f t="shared" si="707"/>
        <v>0</v>
      </c>
      <c r="EY619" s="174">
        <f>(L619*regular)+(M619*Cadeirantee)</f>
        <v>0</v>
      </c>
      <c r="EZ619" s="249">
        <f>SUMIF(FG619:GJ619,"&gt;0")</f>
        <v>0</v>
      </c>
      <c r="FA619" s="249">
        <f>SUMIF(FG619:GJ619,"&lt;0")+SUMIF(GN619:HP619,"&lt;0")</f>
        <v>0</v>
      </c>
      <c r="FB619" s="174">
        <v>0</v>
      </c>
      <c r="FC619" s="126">
        <f>N619*km*'VALORES TABELA'!$B$13</f>
        <v>0</v>
      </c>
      <c r="FD619" s="250">
        <f t="shared" si="708"/>
        <v>0</v>
      </c>
      <c r="FE619" s="105"/>
      <c r="FF619" s="118"/>
      <c r="FG619" s="118"/>
      <c r="FH619" s="118"/>
      <c r="FI619" s="118"/>
      <c r="FJ619" s="118"/>
      <c r="FK619" s="118"/>
      <c r="FL619" s="118"/>
      <c r="FM619" s="118"/>
      <c r="FN619" s="118"/>
      <c r="FO619" s="118"/>
      <c r="FP619" s="118"/>
      <c r="FQ619" s="118"/>
      <c r="FR619" s="118"/>
      <c r="FS619" s="118"/>
      <c r="FT619" s="118"/>
      <c r="FU619" s="118"/>
      <c r="FV619" s="118"/>
      <c r="FW619" s="118"/>
      <c r="FX619" s="118"/>
      <c r="FY619" s="118"/>
      <c r="FZ619" s="118"/>
      <c r="GA619" s="118"/>
      <c r="GB619" s="118"/>
      <c r="GC619" s="118"/>
      <c r="GD619" s="118"/>
      <c r="GE619" s="118"/>
      <c r="GF619" s="118"/>
      <c r="GG619" s="118"/>
      <c r="GH619" s="118"/>
      <c r="GI619" s="118"/>
      <c r="GJ619" s="118"/>
      <c r="GK619" s="252"/>
      <c r="GL619" s="103">
        <f t="shared" si="678"/>
        <v>0</v>
      </c>
      <c r="GM619" s="124"/>
      <c r="GN619" s="104"/>
      <c r="GO619" s="104"/>
      <c r="GP619" s="104"/>
      <c r="GQ619" s="104"/>
      <c r="GR619" s="104"/>
      <c r="GS619" s="104"/>
      <c r="GT619" s="104"/>
      <c r="GU619" s="104"/>
      <c r="GV619" s="104"/>
      <c r="GW619" s="104"/>
      <c r="GX619" s="104"/>
      <c r="GY619" s="104"/>
      <c r="GZ619" s="104"/>
      <c r="HA619" s="104"/>
      <c r="HB619" s="104"/>
      <c r="HC619" s="104"/>
      <c r="HD619" s="104"/>
      <c r="HE619" s="104"/>
      <c r="HF619" s="104"/>
      <c r="HG619" s="104"/>
      <c r="HH619" s="104"/>
      <c r="HI619" s="104"/>
      <c r="HJ619" s="104"/>
      <c r="HK619" s="104"/>
      <c r="HL619" s="104"/>
      <c r="HM619" s="104"/>
      <c r="HN619" s="104"/>
      <c r="HO619" s="104"/>
      <c r="HP619" s="104"/>
      <c r="HQ619" s="64"/>
      <c r="HR619" s="65"/>
      <c r="HS619" s="65"/>
      <c r="HT619" s="65"/>
      <c r="HU619" s="65"/>
      <c r="HV619" s="65"/>
      <c r="HW619" s="105"/>
      <c r="HX619" s="65"/>
      <c r="HY619" s="280">
        <f t="shared" si="709"/>
        <v>0</v>
      </c>
      <c r="HZ619" s="280">
        <f t="shared" si="710"/>
        <v>0</v>
      </c>
      <c r="IA619" s="280">
        <f t="shared" si="711"/>
        <v>0</v>
      </c>
      <c r="IB619" s="65"/>
      <c r="IC619" s="65"/>
    </row>
    <row r="620" spans="1:237" s="106" customFormat="1" ht="22.5" customHeight="1" thickBot="1" x14ac:dyDescent="0.3">
      <c r="A620" s="377" t="s">
        <v>3749</v>
      </c>
      <c r="B620" s="378" t="s">
        <v>3750</v>
      </c>
      <c r="C620" s="379" t="s">
        <v>3233</v>
      </c>
      <c r="D620" s="380" t="s">
        <v>3751</v>
      </c>
      <c r="E620" s="380" t="s">
        <v>3752</v>
      </c>
      <c r="F620" s="381" t="s">
        <v>3224</v>
      </c>
      <c r="G620" s="381" t="s">
        <v>3225</v>
      </c>
      <c r="H620" s="382" t="s">
        <v>1614</v>
      </c>
      <c r="I620" s="383" t="s">
        <v>3753</v>
      </c>
      <c r="J620" s="421" t="s">
        <v>3231</v>
      </c>
      <c r="K620" s="424" t="s">
        <v>60</v>
      </c>
      <c r="L620" s="329">
        <f>CONTINUA!BV620</f>
        <v>0</v>
      </c>
      <c r="M620" s="329">
        <f>CONTINUA!BW620</f>
        <v>0</v>
      </c>
      <c r="N620" s="895"/>
      <c r="O620" s="896" t="s">
        <v>4055</v>
      </c>
      <c r="P620" s="897" t="s">
        <v>206</v>
      </c>
      <c r="Q620" s="400"/>
      <c r="R620" s="401"/>
      <c r="S620" s="400"/>
      <c r="T620" s="401"/>
      <c r="U620" s="400"/>
      <c r="V620" s="401"/>
      <c r="W620" s="400"/>
      <c r="X620" s="401"/>
      <c r="Y620" s="400"/>
      <c r="Z620" s="401"/>
      <c r="AA620" s="400"/>
      <c r="AB620" s="401"/>
      <c r="AC620" s="400"/>
      <c r="AD620" s="401"/>
      <c r="AE620" s="400"/>
      <c r="AF620" s="401"/>
      <c r="AG620" s="400"/>
      <c r="AH620" s="401"/>
      <c r="AI620" s="400"/>
      <c r="AJ620" s="401"/>
      <c r="AK620" s="400"/>
      <c r="AL620" s="401"/>
      <c r="AM620" s="400"/>
      <c r="AN620" s="401"/>
      <c r="AO620" s="400"/>
      <c r="AP620" s="401"/>
      <c r="AQ620" s="400"/>
      <c r="AR620" s="401"/>
      <c r="AS620" s="400"/>
      <c r="AT620" s="401"/>
      <c r="AU620" s="400"/>
      <c r="AV620" s="401"/>
      <c r="AW620" s="400"/>
      <c r="AX620" s="401"/>
      <c r="AY620" s="400"/>
      <c r="AZ620" s="401"/>
      <c r="BA620" s="400"/>
      <c r="BB620" s="401"/>
      <c r="BC620" s="400"/>
      <c r="BD620" s="401"/>
      <c r="BE620" s="400"/>
      <c r="BF620" s="401"/>
      <c r="BG620" s="400"/>
      <c r="BH620" s="401"/>
      <c r="BI620" s="400"/>
      <c r="BJ620" s="401"/>
      <c r="BK620" s="400"/>
      <c r="BL620" s="401"/>
      <c r="BM620" s="400"/>
      <c r="BN620" s="401"/>
      <c r="BO620" s="400"/>
      <c r="BP620" s="401"/>
      <c r="BQ620" s="400"/>
      <c r="BR620" s="401"/>
      <c r="BS620" s="400"/>
      <c r="BT620" s="401"/>
      <c r="BU620" s="400"/>
      <c r="BV620" s="401"/>
      <c r="BW620" s="400"/>
      <c r="BX620" s="401"/>
      <c r="BY620" s="400"/>
      <c r="BZ620" s="401"/>
      <c r="CA620" s="400"/>
      <c r="CB620" s="401"/>
      <c r="CC620" s="400"/>
      <c r="CD620" s="401"/>
      <c r="CE620" s="400"/>
      <c r="CF620" s="401"/>
      <c r="CG620" s="400"/>
      <c r="CH620" s="401"/>
      <c r="CI620" s="400"/>
      <c r="CJ620" s="401"/>
      <c r="CK620" s="400"/>
      <c r="CL620" s="401"/>
      <c r="CM620" s="400"/>
      <c r="CN620" s="401"/>
      <c r="CO620" s="400"/>
      <c r="CP620" s="401"/>
      <c r="CQ620" s="400"/>
      <c r="CR620" s="401"/>
      <c r="CS620" s="400"/>
      <c r="CT620" s="401"/>
      <c r="CU620" s="400"/>
      <c r="CV620" s="401"/>
      <c r="CW620" s="400"/>
      <c r="CX620" s="401"/>
      <c r="CY620" s="400"/>
      <c r="CZ620" s="401"/>
      <c r="DA620" s="400"/>
      <c r="DB620" s="401"/>
      <c r="DC620" s="400"/>
      <c r="DD620" s="401"/>
      <c r="DE620" s="400"/>
      <c r="DF620" s="401"/>
      <c r="DG620" s="400"/>
      <c r="DH620" s="401"/>
      <c r="DI620" s="400"/>
      <c r="DJ620" s="401"/>
      <c r="DK620" s="400"/>
      <c r="DL620" s="401"/>
      <c r="DM620" s="400"/>
      <c r="DN620" s="401"/>
      <c r="DO620" s="400"/>
      <c r="DP620" s="401"/>
      <c r="DQ620" s="400"/>
      <c r="DR620" s="401"/>
      <c r="DS620" s="400"/>
      <c r="DT620" s="401"/>
      <c r="DU620" s="400"/>
      <c r="DV620" s="401"/>
      <c r="DW620" s="400"/>
      <c r="DX620" s="401"/>
      <c r="DY620" s="400"/>
      <c r="DZ620" s="401"/>
      <c r="EA620" s="400"/>
      <c r="EB620" s="401"/>
      <c r="EC620" s="400"/>
      <c r="ED620" s="401"/>
      <c r="EE620" s="400"/>
      <c r="EF620" s="401"/>
      <c r="EG620" s="400"/>
      <c r="EH620" s="401"/>
      <c r="EI620" s="400"/>
      <c r="EJ620" s="447"/>
      <c r="EK620" s="512"/>
      <c r="EL620" s="515"/>
      <c r="EM620" s="450"/>
      <c r="EN620" s="348"/>
      <c r="EO620" s="348"/>
      <c r="EP620" s="179">
        <f t="shared" si="670"/>
        <v>0</v>
      </c>
      <c r="EQ620" s="179">
        <f t="shared" si="671"/>
        <v>0</v>
      </c>
      <c r="ER620" s="179">
        <f t="shared" si="672"/>
        <v>0</v>
      </c>
      <c r="ES620" s="179">
        <f t="shared" si="673"/>
        <v>0</v>
      </c>
      <c r="ET620" s="179">
        <f t="shared" si="674"/>
        <v>0</v>
      </c>
      <c r="EU620" s="179">
        <f t="shared" si="675"/>
        <v>0</v>
      </c>
      <c r="EV620" s="172">
        <f t="shared" si="676"/>
        <v>0</v>
      </c>
      <c r="EW620" s="253"/>
      <c r="EX620" s="254">
        <v>0</v>
      </c>
      <c r="EY620" s="180">
        <v>0</v>
      </c>
      <c r="EZ620" s="255">
        <v>0</v>
      </c>
      <c r="FA620" s="255">
        <v>0</v>
      </c>
      <c r="FB620" s="180">
        <f>SUM(FF620:GI620)/2</f>
        <v>0</v>
      </c>
      <c r="FC620" s="256">
        <f>N620*km*'VALORES TABELA'!$B$13</f>
        <v>0</v>
      </c>
      <c r="FD620" s="250">
        <f t="shared" si="708"/>
        <v>0</v>
      </c>
      <c r="FE620" s="257"/>
      <c r="FF620" s="181">
        <f>((Q620+S620)*Percapita)+((R620+T620)*Cadeirante)</f>
        <v>0</v>
      </c>
      <c r="FG620" s="181">
        <f>((U620+W620)*Percapita/30*FG$4)+((V620+X620)*Cadeirante/30*FG$4)</f>
        <v>0</v>
      </c>
      <c r="FH620" s="181">
        <f>((Y620+AA620)*Percapita/30*FH$4)+((Z620+AB620)*Cadeirante/30*FH$4)</f>
        <v>0</v>
      </c>
      <c r="FI620" s="181">
        <f>((AC620+AE620)*Percapita/30*FI$4)+((AD620+AF620)*Cadeirante/30*FI$4)</f>
        <v>0</v>
      </c>
      <c r="FJ620" s="181">
        <f>((AG620+AI620)*Percapita/30*FJ$4)+((AH620+AJ620)*Cadeirante/30*FJ$4)</f>
        <v>0</v>
      </c>
      <c r="FK620" s="181">
        <f>((AK620+AM620)*Percapita/30*FK$4)+((AL620+AN620)*Cadeirante/30*FK$4)</f>
        <v>0</v>
      </c>
      <c r="FL620" s="181">
        <f>((AO620+AQ620)*Percapita/30*FL$4)+((AP620+AR620)*Cadeirante/30*FL$4)</f>
        <v>0</v>
      </c>
      <c r="FM620" s="181">
        <f>((AS620+AU620)*Percapita/30*FM$4)+((AT620+AV620)*Cadeirante/30*FM$4)</f>
        <v>0</v>
      </c>
      <c r="FN620" s="181">
        <f>((AW620+AY620)*Percapita/30*FN$4)+((AX620+AZ620)*Cadeirante/30*FN$4)</f>
        <v>0</v>
      </c>
      <c r="FO620" s="181">
        <f>((BA620+BC620)*Percapita/30*FO$4)+((BB620+BD620)*Cadeirante/30*FO$4)</f>
        <v>0</v>
      </c>
      <c r="FP620" s="181">
        <f>((BE620+BG620)*Percapita/30*FP$4)+((BF620+BH620)*Cadeirante/30*FP$4)</f>
        <v>0</v>
      </c>
      <c r="FQ620" s="181">
        <f>((BI620+BK620)*Percapita/30*FQ$4)+((BJ620+BL620)*Cadeirante/30*FQ$4)</f>
        <v>0</v>
      </c>
      <c r="FR620" s="181">
        <f>((BM620+BO620)*Percapita/30*FR$4)+((BN620+BP620)*Cadeirante/30*FR$4)</f>
        <v>0</v>
      </c>
      <c r="FS620" s="181">
        <f>((BQ620+BS620)*Percapita/30*FS$4)+((BR620+BT620)*Cadeirante/30*FS$4)</f>
        <v>0</v>
      </c>
      <c r="FT620" s="181">
        <f>((BU620+BW620)*Percapita/30*FT$4)+((BV620+BX620)*Cadeirante/30*FT$4)</f>
        <v>0</v>
      </c>
      <c r="FU620" s="181">
        <f>((BY620+CA620)*Percapita/30*FU$4)+((BZ620+CB620)*Cadeirante/30*FU$4)</f>
        <v>0</v>
      </c>
      <c r="FV620" s="181">
        <f>((CC620+CE620)*Percapita/30*FV$4)+((CD620+CF620)*Cadeirante/30*FV$4)</f>
        <v>0</v>
      </c>
      <c r="FW620" s="181">
        <f>((CG620+CI620)*Percapita/30*FW$4)+((CI620+CK620)*Cadeirante/30*FW$4)</f>
        <v>0</v>
      </c>
      <c r="FX620" s="181">
        <f>((CK620+CM620)*Percapita/30*FX$4)+((CL620+CN620)*Cadeirante/30*FX$4)</f>
        <v>0</v>
      </c>
      <c r="FY620" s="181">
        <f>((CO620+CQ620)*Percapita/30*FY$4)+((CP620+CR620)*Cadeirante/30*FY$4)</f>
        <v>0</v>
      </c>
      <c r="FZ620" s="181">
        <f>((CS620+CU620)*Percapita/30*FZ$4)+((CT620+CV620)*Cadeirante/30*FZ$4)</f>
        <v>0</v>
      </c>
      <c r="GA620" s="181">
        <f>((CW620+CY620)*Percapita/30*GA$4)+((CX620+CZ620)*Cadeirante/30*GA$4)</f>
        <v>0</v>
      </c>
      <c r="GB620" s="181">
        <f>((DA620+DC620)*Percapita/30*GB$4)+((DB620+DD620)*Cadeirante/30*GB$4)</f>
        <v>0</v>
      </c>
      <c r="GC620" s="181">
        <f>((DE620+DG620)*Percapita/30*GC$4)+((DF620+DH620)*Cadeirante/30*GC$4)</f>
        <v>0</v>
      </c>
      <c r="GD620" s="181">
        <f>((DI620+DK620)*Percapita/30*GD$4)+((DJ620+DL620)*Cadeirante/30*GD$4)</f>
        <v>0</v>
      </c>
      <c r="GE620" s="181">
        <f>((DM620+DO620)*Percapita/30*GE$4)+((DN620+DP620)*Cadeirante/30*GE$4)</f>
        <v>0</v>
      </c>
      <c r="GF620" s="181">
        <f>((DQ620+DS620)*Percapita/30*GF$4)+((DR620+DT620)*Cadeirante/30*GF$4)</f>
        <v>0</v>
      </c>
      <c r="GG620" s="181">
        <f>((DU620+DW620)*Percapita/30*GG$4)+((DV620+DX620)*Cadeirante/30*GG$4)</f>
        <v>0</v>
      </c>
      <c r="GH620" s="181">
        <f>((DY620+EA620)*Percapita/30*GH$4)+((DZ620+EB620)*Cadeirante/30*GH$4)</f>
        <v>0</v>
      </c>
      <c r="GI620" s="181">
        <f>((EC620+EE620)*Percapita/30*GI$4)+((ED620+EF620)*Cadeirante/30*GI$4)</f>
        <v>0</v>
      </c>
      <c r="GJ620" s="181">
        <f>((EG620+EI620)*Percapita)+((EH620+EJ620)*Cadeirante)</f>
        <v>0</v>
      </c>
      <c r="GK620" s="258"/>
      <c r="GL620" s="103">
        <f t="shared" si="678"/>
        <v>0</v>
      </c>
      <c r="GM620" s="124"/>
      <c r="GN620" s="182"/>
      <c r="GO620" s="182"/>
      <c r="GP620" s="182"/>
      <c r="GQ620" s="182"/>
      <c r="GR620" s="182"/>
      <c r="GS620" s="182"/>
      <c r="GT620" s="182"/>
      <c r="GU620" s="182"/>
      <c r="GV620" s="182"/>
      <c r="GW620" s="182"/>
      <c r="GX620" s="182"/>
      <c r="GY620" s="182"/>
      <c r="GZ620" s="182"/>
      <c r="HA620" s="182"/>
      <c r="HB620" s="182"/>
      <c r="HC620" s="182"/>
      <c r="HD620" s="182"/>
      <c r="HE620" s="182"/>
      <c r="HF620" s="182"/>
      <c r="HG620" s="182"/>
      <c r="HH620" s="182"/>
      <c r="HI620" s="182"/>
      <c r="HJ620" s="182"/>
      <c r="HK620" s="182"/>
      <c r="HL620" s="182"/>
      <c r="HM620" s="182"/>
      <c r="HN620" s="182"/>
      <c r="HO620" s="182"/>
      <c r="HP620" s="259"/>
      <c r="HQ620" s="64"/>
      <c r="HW620" s="257"/>
      <c r="HY620" s="280">
        <f t="shared" si="709"/>
        <v>0</v>
      </c>
      <c r="HZ620" s="280">
        <f t="shared" si="710"/>
        <v>0</v>
      </c>
      <c r="IA620" s="280">
        <f t="shared" si="711"/>
        <v>0</v>
      </c>
    </row>
    <row r="621" spans="1:237" s="106" customFormat="1" ht="22.5" customHeight="1" x14ac:dyDescent="0.25">
      <c r="A621" t="s">
        <v>3754</v>
      </c>
      <c r="B621" s="522" t="s">
        <v>3755</v>
      </c>
      <c r="C621" s="523">
        <v>1</v>
      </c>
      <c r="D621" s="524" t="s">
        <v>3751</v>
      </c>
      <c r="E621" s="524" t="s">
        <v>3756</v>
      </c>
      <c r="F621" s="525" t="s">
        <v>3224</v>
      </c>
      <c r="G621" s="525" t="s">
        <v>3225</v>
      </c>
      <c r="H621" s="350" t="s">
        <v>1614</v>
      </c>
      <c r="I621" s="351" t="s">
        <v>3757</v>
      </c>
      <c r="J621" s="409" t="s">
        <v>3231</v>
      </c>
      <c r="K621" s="410" t="s">
        <v>3232</v>
      </c>
      <c r="L621" s="329">
        <f>CONTINUA!BV621</f>
        <v>0</v>
      </c>
      <c r="M621" s="329">
        <f>CONTINUA!BW621</f>
        <v>0</v>
      </c>
      <c r="N621" s="895"/>
      <c r="O621" s="896" t="s">
        <v>4055</v>
      </c>
      <c r="P621" s="897" t="s">
        <v>206</v>
      </c>
      <c r="Q621" s="400">
        <v>43</v>
      </c>
      <c r="R621" s="401"/>
      <c r="S621" s="400"/>
      <c r="T621" s="401"/>
      <c r="U621" s="400"/>
      <c r="V621" s="401"/>
      <c r="W621" s="400"/>
      <c r="X621" s="401"/>
      <c r="Y621" s="400"/>
      <c r="Z621" s="401"/>
      <c r="AA621" s="400"/>
      <c r="AB621" s="401"/>
      <c r="AC621" s="400"/>
      <c r="AD621" s="401"/>
      <c r="AE621" s="400"/>
      <c r="AF621" s="401"/>
      <c r="AG621" s="400"/>
      <c r="AH621" s="401"/>
      <c r="AI621" s="400"/>
      <c r="AJ621" s="401"/>
      <c r="AK621" s="400"/>
      <c r="AL621" s="401"/>
      <c r="AM621" s="400"/>
      <c r="AN621" s="401"/>
      <c r="AO621" s="400"/>
      <c r="AP621" s="401"/>
      <c r="AQ621" s="400"/>
      <c r="AR621" s="401"/>
      <c r="AS621" s="400"/>
      <c r="AT621" s="401"/>
      <c r="AU621" s="400"/>
      <c r="AV621" s="401"/>
      <c r="AW621" s="400"/>
      <c r="AX621" s="401"/>
      <c r="AY621" s="400"/>
      <c r="AZ621" s="401"/>
      <c r="BA621" s="400"/>
      <c r="BB621" s="401"/>
      <c r="BC621" s="400"/>
      <c r="BD621" s="401"/>
      <c r="BE621" s="400"/>
      <c r="BF621" s="401"/>
      <c r="BG621" s="400"/>
      <c r="BH621" s="401"/>
      <c r="BI621" s="400"/>
      <c r="BJ621" s="401"/>
      <c r="BK621" s="400"/>
      <c r="BL621" s="401"/>
      <c r="BM621" s="400"/>
      <c r="BN621" s="401"/>
      <c r="BO621" s="400"/>
      <c r="BP621" s="401"/>
      <c r="BQ621" s="400"/>
      <c r="BR621" s="401"/>
      <c r="BS621" s="400"/>
      <c r="BT621" s="401"/>
      <c r="BU621" s="400"/>
      <c r="BV621" s="401"/>
      <c r="BW621" s="400"/>
      <c r="BX621" s="401"/>
      <c r="BY621" s="400"/>
      <c r="BZ621" s="401"/>
      <c r="CA621" s="400"/>
      <c r="CB621" s="401"/>
      <c r="CC621" s="400"/>
      <c r="CD621" s="401"/>
      <c r="CE621" s="400"/>
      <c r="CF621" s="401"/>
      <c r="CG621" s="400"/>
      <c r="CH621" s="401"/>
      <c r="CI621" s="400"/>
      <c r="CJ621" s="401"/>
      <c r="CK621" s="400"/>
      <c r="CL621" s="401"/>
      <c r="CM621" s="400"/>
      <c r="CN621" s="401"/>
      <c r="CO621" s="400"/>
      <c r="CP621" s="401"/>
      <c r="CQ621" s="400"/>
      <c r="CR621" s="401"/>
      <c r="CS621" s="400"/>
      <c r="CT621" s="401"/>
      <c r="CU621" s="400"/>
      <c r="CV621" s="401"/>
      <c r="CW621" s="400"/>
      <c r="CX621" s="401"/>
      <c r="CY621" s="400"/>
      <c r="CZ621" s="401"/>
      <c r="DA621" s="400"/>
      <c r="DB621" s="401"/>
      <c r="DC621" s="400"/>
      <c r="DD621" s="401"/>
      <c r="DE621" s="400"/>
      <c r="DF621" s="401"/>
      <c r="DG621" s="400"/>
      <c r="DH621" s="401"/>
      <c r="DI621" s="400"/>
      <c r="DJ621" s="401"/>
      <c r="DK621" s="400"/>
      <c r="DL621" s="401"/>
      <c r="DM621" s="400"/>
      <c r="DN621" s="401"/>
      <c r="DO621" s="400"/>
      <c r="DP621" s="401"/>
      <c r="DQ621" s="400"/>
      <c r="DR621" s="401"/>
      <c r="DS621" s="400"/>
      <c r="DT621" s="401"/>
      <c r="DU621" s="400"/>
      <c r="DV621" s="401"/>
      <c r="DW621" s="400"/>
      <c r="DX621" s="401"/>
      <c r="DY621" s="400"/>
      <c r="DZ621" s="401"/>
      <c r="EA621" s="400"/>
      <c r="EB621" s="401"/>
      <c r="EC621" s="400"/>
      <c r="ED621" s="401"/>
      <c r="EE621" s="400"/>
      <c r="EF621" s="401"/>
      <c r="EG621" s="400"/>
      <c r="EH621" s="401"/>
      <c r="EI621" s="400"/>
      <c r="EJ621" s="447"/>
      <c r="EK621" s="510"/>
      <c r="EL621" s="513" t="s">
        <v>4022</v>
      </c>
      <c r="EM621" s="520">
        <v>1553.761</v>
      </c>
      <c r="EN621" s="520"/>
      <c r="EO621" s="520"/>
      <c r="EP621" s="171">
        <f t="shared" si="670"/>
        <v>43</v>
      </c>
      <c r="EQ621" s="171">
        <f t="shared" si="671"/>
        <v>0</v>
      </c>
      <c r="ER621" s="171">
        <f t="shared" si="672"/>
        <v>0</v>
      </c>
      <c r="ES621" s="171">
        <f t="shared" si="673"/>
        <v>0</v>
      </c>
      <c r="ET621" s="171">
        <f t="shared" si="674"/>
        <v>0</v>
      </c>
      <c r="EU621" s="171">
        <f t="shared" si="675"/>
        <v>0</v>
      </c>
      <c r="EV621" s="172">
        <f t="shared" si="676"/>
        <v>43</v>
      </c>
      <c r="EW621" s="367">
        <f>IF(C621=4,IF(MAX(Q621:EJ623)&gt;0,(Especiall/30*(IF(($G621-$F621)=($G$5-$F$5),30,IF(DAY($G621)=31,($G621-$F621),($G621-$F621)+1)))),0),0)</f>
        <v>0</v>
      </c>
      <c r="EX621" s="248">
        <f t="shared" ref="EX621:EX624" si="712">FF621</f>
        <v>30606.320000000003</v>
      </c>
      <c r="EY621" s="174">
        <f>(L621*regular)+(M621*Cadeirantee)</f>
        <v>0</v>
      </c>
      <c r="EZ621" s="249">
        <f>SUMIF(FG621:GJ621,"&gt;0")</f>
        <v>0</v>
      </c>
      <c r="FA621" s="249">
        <f>SUMIF(FG621:GJ621,"&lt;0")+SUMIF(GN621:HP621,"&lt;0")</f>
        <v>0</v>
      </c>
      <c r="FB621" s="174">
        <v>0</v>
      </c>
      <c r="FC621" s="175">
        <f>N621*km*'VALORES TABELA'!$B$13</f>
        <v>0</v>
      </c>
      <c r="FD621" s="250">
        <f>GL621</f>
        <v>0</v>
      </c>
      <c r="FE621" s="176">
        <f>(EW621+EW622+EW623+EW624+EX621+EX622+EX623+EX624+EY621+EY622+EY623+EY624+EY625+EZ621+EZ622+EZ623+EZ624+FA621+FA622+FA623+FA624+FC621+FC622+FC623+FC624+HY621-HZ621-IA621+FD621+FD622+FD623+FD624+FB625)</f>
        <v>32372.161000000004</v>
      </c>
      <c r="FF621" s="177">
        <f>IF(C621=4,SUM(Q621+Q622+Q623+S621+S622+S623)*Percapita/30*FF$4+(R621+R622+R623+T621+T622+T623)*Cadeirante/30*FF$4,IF(C621=3,IF(Q624+S624=10,Fixo/30*FF$4+(Q621+Q622+Q623+S621+S622+S623)*Percapita/30*FF$4+(R624+T624)*Cadeirante/30*FF$4,IF(Q624+S624&lt;=9,(Q624+S624)*Crechee/30*FF$4)+(R624+T624)*Cadeirante/30*FF$4+(Q621+Q622+Q623+S621+S622+S623)*Percapita/30*FF$4)+IF(Q624+S624&gt;=11,Fixo/30*FF$4+(Q624+S624-10)*Crechee/30*FF$4,0),IF(C621=2,IF(R621+R622+R623+R624+T621+T622+T623+T624=1,Cadeirante/30*FF$4,IF(R621+R622+R623+R624+T621+T622+T623+T624=2,Fixo/30*FF$4,IF(R621+R622+R623+R624+T621+T622+T623+T624&gt;2,Fixo/30*FF$4+(R621+R622+R623+R624+T621+T622+T623+T624-2)*Cadeirante/30*FF$4)))+(Q621+Q622+Q623+S621+S622+S623)*Percapita/30*FF$4+(Q624+S624)*Crechee/30*FF$4,IF(C621=1,IF(Q621+Q622+Q623+R621+R622+R623+S621+S622+S623+T621+T622+T623&lt;=15,(Q621+Q622+Q623+S621+S622+S623)*Percapita/30*FF$4,IF(Q621+Q622+Q623+R621+R622+R623+S621+S622+S623+T621+T622+T623&gt;=16,Fixo/30*FF$4+(Q621+Q622+Q623+R621+R622+R623+S621+S622+S623+T621+T622-16)*Percapita/30*FF$4))))))</f>
        <v>30606.320000000003</v>
      </c>
      <c r="FG621" s="177">
        <f>IF(C621=4,SUM(U621+U622+U623+W621+W622+W623)*Percapita/30*FG$4+(V621+V622+V623+X621+X622+X623)*Cadeirante/30*FG$4,IF(C621=3,IF(U624+W624=10,Fixo/30*FG$4+(U621+U622+U623+W621+W622+W623)*Percapita/30*FG$4+(V624+X624)*Cadeirante/30*FG$4,IF(U624+W624&lt;=9,(U624+W624)*Crechee/30*FG$4)+(V624+X624)*Cadeirante/30*FG$4+(U621+U622+U623+W621+W622+W623)*Percapita/30*FG$4)+IF(U624+W624&gt;=11,Fixo/30*FG$4+(U624+W624-10)*Crechee/30*FG$4,0),IF(C621=2,IF(V621+V622+V623+V624+X621+X622+X623+X624=1,Cadeirante/30*FG$4,IF(V621+V622+V623+V624+X621+X622+X623+X624=2,Fixo/30*FG$4,IF(V621+V622+V623+V624+X621+X622+X623+X624&gt;2,Fixo/30*FG$4+(V621+V622+V623+V624+X621+X622+X623+X624-2)*Cadeirante/30*FG$4)))+(U621+U622+U623+W621+W622+W623)*Percapita/30*FG$4+(U624+W624)*Crechee/30*FG$4,IF(C621=1,IF(U621+U622+U623+V621+V622+V623+W621+W622+W623+X621+X622+X623&lt;=15,(U621+U622+U623+W621+W622+W623)*Percapita/30*FG$4,IF(U621+U622+U623+V621+V622+V623+W621+W622+W623+X621+X622+X623&gt;=16,Fixo/30*FG$4+(U621+U622+U623+V621+V622+V623+W621+W622+W623+X621+X622-16)*Percapita/30*FG$4))))))</f>
        <v>0</v>
      </c>
      <c r="FH621" s="177">
        <f>IF(C621=4,SUM(Y621+Y622+Y623+AA621+AA622+AA623)*Percapita/30*FH$4+(Z621+Z622+Z623+AB621+AB622+AB623)*Cadeirante/30*FH$4,IF(C621=3,IF(Y624+AA624=10,Fixo/30*FH$4+(Y621+Y622+Y623+AA621+AA622+AA623)*Percapita/30*FH$4+(Z624+AB624)*Cadeirante/30*FH$4,IF(Y624+AA624&lt;=9,(Y624+AA624)*Crechee/30*FH$4)+(Z624+AB624)*Cadeirante/30*FH$4+(Y621+Y622+Y623+AA621+AA622+AA623)*Percapita/30*FH$4)+IF(Y624+AA624&gt;=11,Fixo/30*FH$4+(Y624+AA624-10)*Crechee/30*FH$4,0),IF(C621=2,IF(Z621+Z622+Z623+Z624+AB621+AB622+AB623+AB624=1,Cadeirante/30*FH$4,IF(Z621+Z622+Z623+Z624+AB621+AB622+AB623+AB624=2,Fixo/30*FH$4,IF(Z621+Z622+Z623+Z624+AB621+AB622+AB623+AB624&gt;2,Fixo/30*FH$4+(Z621+Z622+Z623+Z624+AB621+AB622+AB623+AB624-2)*Cadeirante/30*FH$4)))+(Y621+Y622+Y623+AA621+AA622+AA623)*Percapita/30*FH$4+(Y624+AA624)*Crechee/30*FH$4,IF(C621=1,IF(Y621+Y622+Y623+Z621+Z622+Z623+AA621+AA622+AA623+AB621+AB622+AB623&lt;=15,(Y621+Y622+Y623+AA621+AA622+AA623)*Percapita/30*FH$4,IF(Y621+Y622+Y623+Z621+Z622+Z623+AA621+AA622+AA623+AB621+AB622+AB623&gt;=16,Fixo/30*FH$4+(Y621+Y622+Y623+Z621+Z622+Z623+AA621+AA622+AA623+AB621+AB622-16)*Percapita/30*FH$4))))))</f>
        <v>0</v>
      </c>
      <c r="FI621" s="177">
        <f>IF(C621=4,SUM(AC621+AC622+AC623+AE621+AE622+AE623)*Percapita/30*FI$4+(AD621+AD622+AD623+AF621+AF622+AF623)*Cadeirante/30*FI$4,IF(C621=3,IF(AC624+AE624=10,Fixo/30*FI$4+(AC621+AC622+AC623+AE621+AE622+AE623)*Percapita/30*FI$4+(AD624+AF624)*Cadeirante/30*FI$4,IF(AC624+AE624&lt;=9,(AC624+AE624)*Crechee/30*FI$4)+(AD624+AF624)*Cadeirante/30*FI$4+(AC621+AC622+AC623+AE621+AE622+AE623)*Percapita/30*FI$4)+IF(AC624+AE624&gt;=11,Fixo/30*FI$4+(AC624+AE624-10)*Crechee/30*FI$4,0),IF(C621=2,IF(AD621+AD622+AD623+AD624+AF621+AF622+AF623+AF624=1,Cadeirante/30*FI$4,IF(AD621+AD622+AD623+AD624+AF621+AF622+AF623+AF624=2,Fixo/30*FI$4,IF(AD621+AD622+AD623+AD624+AF621+AF622+AF623+AF624&gt;2,Fixo/30*FI$4+(AD621+AD622+AD623+AD624+AF621+AF622+AF623+AF624-2)*Cadeirante/30*FI$4)))+(AC621+AC622+AC623+AE621+AE622+AE623)*Percapita/30*FI$4+(AC624+AE624)*Crechee/30*FI$4,IF(C621=1,IF(AC621+AC622+AC623+AD621+AD622+AD623+AE621+AE622+AE623+AF621+AF622+AF623&lt;=15,(AC621+AC622+AC623+AE621+AE622+AE623)*Percapita/30*FI$4,IF(AC621+AC622+AC623+AD621+AD622+AD623+AE621+AE622+AE623+AF621+AF622+AF623&gt;=16,Fixo/30*FI$4+(AC621+AC622+AC623+AD621+AD622+AD623+AE621+AE622+AE623+AF621+AF622-16)*Percapita/30*FI$4))))))</f>
        <v>0</v>
      </c>
      <c r="FJ621" s="177">
        <f>IF(C621=4,SUM(AG621+AG622+AG623+AI621+AI622+AI623)*Percapita/30*FJ$4+(AH621+AH622+AH623+AJ621+AJ622+AJ623)*Cadeirante/30*FJ$4,IF(C621=3,IF(AG624+AI624=10,Fixo/30*FJ$4+(AG621+AG622+AG623+AI621+AI622+AI623)*Percapita/30*FJ$4+(AH624+AJ624)*Cadeirante/30*FJ$4,IF(AG624+AI624&lt;=9,(AG624+AI624)*Crechee/30*FJ$4)+(AH624+AJ624)*Cadeirante/30*FJ$4+(AG621+AG622+AG623+AI621+AI622+AI623)*Percapita/30*FJ$4)+IF(AG624+AI624&gt;=11,Fixo/30*FJ$4+(AG624+AI624-10)*Crechee/30*FJ$4,0),IF(C621=2,IF(AH621+AH622+AH623+AH624+AJ621+AJ622+AJ623+AJ624=1,Cadeirante/30*FJ$4,IF(AH621+AH622+AH623+AH624+AJ621+AJ622+AJ623+AJ624=2,Fixo/30*FJ$4,IF(AH621+AH622+AH623+AH624+AJ621+AJ622+AJ623+AJ624&gt;2,Fixo/30*FJ$4+(AH621+AH622+AH623+AH624+AJ621+AJ622+AJ623+AJ624-2)*Cadeirante/30*FJ$4)))+(AG621+AG622+AG623+AI621+AI622+AI623)*Percapita/30*FJ$4+(AG624+AI624)*Crechee/30*FJ$4,IF(C621=1,IF(AG621+AG622+AG623+AH621+AH622+AH623+AI621+AI622+AI623+AJ621+AJ622+AJ623&lt;=15,(AG621+AG622+AG623+AI621+AI622+AI623)*Percapita/30*FJ$4,IF(AG621+AG622+AG623+AH621+AH622+AH623+AI621+AI622+AI623+AJ621+AJ622+AJ623&gt;=16,Fixo/30*FJ$4+(AG621+AG622+AG623+AH621+AH622+AH623+AI621+AI622+AI623+AJ621+AJ622-16)*Percapita/30*FJ$4))))))</f>
        <v>0</v>
      </c>
      <c r="FK621" s="177">
        <f>IF(C621=4,SUM(AK621+AK622+AK623+AM621+AM622+AM623)*Percapita/30*FK$4+(AL621+AL622+AL623+AN621+AN622+AN623)*Cadeirante/30*FK$4,IF(C621=3,IF(AK624+AM624=10,Fixo/30*FK$4+(AK621+AK622+AK623+AM621+AM622+AM623)*Percapita/30*FK$4+(AL624+AN624)*Cadeirante/30*FK$4,IF(AK624+AM624&lt;=9,(AK624+AM624)*Crechee/30*FK$4)+(AL624+AN624)*Cadeirante/30*FK$4+(AK621+AK622+AK623+AM621+AM622+AM623)*Percapita/30*FK$4)+IF(AK624+AM624&gt;=11,Fixo/30*FK$4+(AK624+AM624-10)*Crechee/30*FK$4,0),IF(C621=2,IF(AL621+AL622+AL623+AL624+AN621+AN622+AN623+AN624=1,Cadeirante/30*FK$4,IF(AL621+AL622+AL623+AL624+AN621+AN622+AN623+AN624=2,Fixo/30*FK$4,IF(AL621+AL622+AL623+AL624+AN621+AN622+AN623+AN624&gt;2,Fixo/30*FK$4+(AL621+AL622+AL623+AL624+AN621+AN622+AN623+AN624-2)*Cadeirante/30*FK$4)))+(AK621+AK622+AK623+AM621+AM622+AM623)*Percapita/30*FK$4+(AK624+AM624)*Crechee/30*FK$4,IF(C621=1,IF(AK621+AK622+AK623+AL621+AL622+AL623+AM621+AM622+AM623+AN621+AN622+AN623&lt;=15,(AK621+AK622+AK623+AM621+AM622+AM623)*Percapita/30*FK$4,IF(AK621+AK622+AK623+AL621+AL622+AL623+AM621+AM622+AM623+AN621+AN622+AN623&gt;=16,Fixo/30*FK$4+(AK621+AK622+AK623+AL621+AL622+AL623+AM621+AM622+AM623+AN621+AN622-16)*Percapita/30*FK$4))))))</f>
        <v>0</v>
      </c>
      <c r="FL621" s="177">
        <f>IF(C621=4,SUM(AO621+AO622+AO623+AQ621+AQ622+AQ623)*Percapita/30*FL$4+(AP621+AP622+AP623+AR621+AR622+AR623)*Cadeirante/30*FL$4,IF(C621=3,IF(AO624+AQ624=10,Fixo/30*FL$4+(AO621+AO622+AO623+AQ621+AQ622+AQ623)*Percapita/30*FL$4+(AP624+AR624)*Cadeirante/30*FL$4,IF(AO624+AQ624&lt;=9,(AO624+AQ624)*Crechee/30*FL$4)+(AP624+AR624)*Cadeirante/30*FL$4+(AO621+AO622+AO623+AQ621+AQ622+AQ623)*Percapita/30*FL$4)+IF(AO624+AQ624&gt;=11,Fixo/30*FL$4+(AO624+AQ624-10)*Crechee/30*FL$4,0),IF(C621=2,IF(AP621+AP622+AP623+AP624+AR621+AR622+AR623+AR624=1,Cadeirante/30*FL$4,IF(AP621+AP622+AP623+AP624+AR621+AR622+AR623+AR624=2,Fixo/30*FL$4,IF(AP621+AP622+AP623+AP624+AR621+AR622+AR623+AR624&gt;2,Fixo/30*FL$4+(AP621+AP622+AP623+AP624+AR621+AR622+AR623+AR624-2)*Cadeirante/30*FL$4)))+(AO621+AO622+AO623+AQ621+AQ622+AQ623)*Percapita/30*FL$4+(AO624+AQ624)*Crechee/30*FL$4,IF(C621=1,IF(AO621+AO622+AO623+AP621+AP622+AP623+AQ621+AQ622+AQ623+AR621+AR622+AR623&lt;=15,(AO621+AO622+AO623+AQ621+AQ622+AQ623)*Percapita/30*FL$4,IF(AO621+AO622+AO623+AP621+AP622+AP623+AQ621+AQ622+AQ623+AR621+AR622+AR623&gt;=16,Fixo/30*FL$4+(AO621+AO622+AO623+AP621+AP622+AP623+AQ621+AQ622+AQ623+AR621+AR622-16)*Percapita/30*FL$4))))))</f>
        <v>0</v>
      </c>
      <c r="FM621" s="177">
        <f>IF(C621=4,SUM(AS621+AS622+AS623+AU621+AU622+AU623)*Percapita/30*FM$4+(AT621+AT622+AT623+AV621+AV622+AV623)*Cadeirante/30*FM$4,IF(C621=3,IF(AS624+AU624=10,Fixo/30*FM$4+(AS621+AS622+AS623+AU621+AU622+AU623)*Percapita/30*FM$4+(AT624+AV624)*Cadeirante/30*FM$4,IF(AS624+AU624&lt;=9,(AS624+AU624)*Crechee/30*FM$4)+(AT624+AV624)*Cadeirante/30*FM$4+(AS621+AS622+AS623+AU621+AU622+AU623)*Percapita/30*FM$4)+IF(AS624+AU624&gt;=11,Fixo/30*FM$4+(AS624+AU624-10)*Crechee/30*FM$4,0),IF(C621=2,IF(AT621+AT622+AT623+AT624+AV621+AV622+AV623+AV624=1,Cadeirante/30*FM$4,IF(AT621+AT622+AT623+AT624+AV621+AV622+AV623+AV624=2,Fixo/30*FM$4,IF(AT621+AT622+AT623+AT624+AV621+AV622+AV623+AV624&gt;2,Fixo/30*FM$4+(AT621+AT622+AT623+AT624+AV621+AV622+AV623+AV624-2)*Cadeirante/30*FM$4)))+(AS621+AS622+AS623+AU621+AU622+AU623)*Percapita/30*FM$4+(AS624+AU624)*Crechee/30*FM$4,IF(C621=1,IF(AS621+AS622+AS623+AT621+AT622+AT623+AU621+AU622+AU623+AV621+AV622+AV623&lt;=15,(AS621+AS622+AS623+AU621+AU622+AU623)*Percapita/30*FM$4,IF(AS621+AS622+AS623+AT621+AT622+AT623+AU621+AU622+AU623+AV621+AV622+AV623&gt;=16,Fixo/30*FM$4+(AS621+AS622+AS623+AT621+AT622+AT623+AU621+AU622+AU623+AV621+AV622-16)*Percapita/30*FM$4))))))</f>
        <v>0</v>
      </c>
      <c r="FN621" s="177">
        <f>IF(C621=4,SUM(AW621+AW622+AW623+AY621+AY622+AY623)*Percapita/30*FN$4+(AX621+AX622+AX623+AZ621+AZ622+AZ623)*Cadeirante/30*FN$4,IF(C621=3,IF(AW624+AY624=10,Fixo/30*FN$4+(AW621+AW622+AW623+AY621+AY622+AY623)*Percapita/30*FN$4+(AX624+AZ624)*Cadeirante/30*FN$4,IF(AW624+AY624&lt;=9,(AW624+AY624)*Crechee/30*FN$4)+(AX624+AZ624)*Cadeirante/30*FN$4+(AW621+AW622+AW623+AY621+AY622+AY623)*Percapita/30*FN$4)+IF(AW624+AY624&gt;=11,Fixo/30*FN$4+(AW624+AY624-10)*Crechee/30*FN$4,0),IF(C621=2,IF(AX621+AX622+AX623+AX624+AZ621+AZ622+AZ623+AZ624=1,Cadeirante/30*FN$4,IF(AX621+AX622+AX623+AX624+AZ621+AZ622+AZ623+AZ624=2,Fixo/30*FN$4,IF(AX621+AX622+AX623+AX624+AZ621+AZ622+AZ623+AZ624&gt;2,Fixo/30*FN$4+(AX621+AX622+AX623+AX624+AZ621+AZ622+AZ623+AZ624-2)*Cadeirante/30*FN$4)))+(AW621+AW622+AW623+AY621+AY622+AY623)*Percapita/30*FN$4+(AW624+AY624)*Crechee/30*FN$4,IF(C621=1,IF(AW621+AW622+AW623+AX621+AX622+AX623+AY621+AY622+AY623+AZ621+AZ622+AZ623&lt;=15,(AW621+AW622+AW623+AY621+AY622+AY623)*Percapita/30*FN$4,IF(AW621+AW622+AW623+AX621+AX622+AX623+AY621+AY622+AY623+AZ621+AZ622+AZ623&gt;=16,Fixo/30*FN$4+(AW621+AW622+AW623+AX621+AX622+AX623+AY621+AY622+AY623+AZ621+AZ622-16)*Percapita/30*FN$4))))))</f>
        <v>0</v>
      </c>
      <c r="FO621" s="177">
        <f>IF(C621=4,SUM(BA621+BA622+BA623+BC621+BC622+BC623)*Percapita/30*FO$4+(BB621+BB622+BB623+BD621+BD622+BD623)*Cadeirante/30*FO$4,IF(C621=3,IF(BA624+BC624=10,Fixo/30*FO$4+(BA621+BA622+BA623+BC621+BC622+BC623)*Percapita/30*FO$4+(BB624+BD624)*Cadeirante/30*FO$4,IF(BA624+BC624&lt;=9,(BA624+BC624)*Crechee/30*FO$4)+(BB624+BD624)*Cadeirante/30*FO$4+(BA621+BA622+BA623+BC621+BC622+BC623)*Percapita/30*FO$4)+IF(BA624+BC624&gt;=11,Fixo/30*FO$4+(BA624+BC624-10)*Crechee/30*FO$4,0),IF(C621=2,IF(BB621+BB622+BB623+BB624+BD621+BD622+BD623+BD624=1,Cadeirante/30*FO$4,IF(BB621+BB622+BB623+BB624+BD621+BD622+BD623+BD624=2,Fixo/30*FO$4,IF(BB621+BB622+BB623+BB624+BD621+BD622+BD623+BD624&gt;2,Fixo/30*FO$4+(BB621+BB622+BB623+BB624+BD621+BD622+BD623+BD624-2)*Cadeirante/30*FO$4)))+(BA621+BA622+BA623+BC621+BC622+BC623)*Percapita/30*FO$4+(BA624+BC624)*Crechee/30*FO$4,IF(C621=1,IF(BA621+BA622+BA623+BB621+BB622+BB623+BC621+BC622+BC623+BD621+BD622+BD623&lt;=15,(BA621+BA622+BA623+BC621+BC622+BC623)*Percapita/30*FO$4,IF(BA621+BA622+BA623+BB621+BB622+BB623+BC621+BC622+BC623+BD621+BD622+BD623&gt;=16,Fixo/30*FO$4+(BA621+BA622+BA623+BB621+BB622+BB623+BC621+BC622+BC623+BD621+BD622-16)*Percapita/30*FO$4))))))</f>
        <v>0</v>
      </c>
      <c r="FP621" s="177">
        <f>IF(C621=4,SUM(BE621+BE622+BE623+BG621+BG622+BG623)*Percapita/30*FP$4+(BF621+BF622+BF623+BH621+BH622+BH623)*Cadeirante/30*FP$4,IF(C621=3,IF(BE624+BG624=10,Fixo/30*FP$4+(BE621+BE622+BE623+BG621+BG622+BG623)*Percapita/30*FP$4+(BF624+BH624)*Cadeirante/30*FP$4,IF(BE624+BG624&lt;=9,(BE624+BG624)*Crechee/30*FP$4)+(BF624+BH624)*Cadeirante/30*FP$4+(BE621+BE622+BE623+BG621+BG622+BG623)*Percapita/30*FP$4)+IF(BE624+BG624&gt;=11,Fixo/30*FP$4+(BE624+BG624-10)*Crechee/30*FP$4,0),IF(C621=2,IF(BF621+BF622+BF623+BF624+BH621+BH622+BH623+BH624=1,Cadeirante/30*FP$4,IF(BF621+BF622+BF623+BF624+BH621+BH622+BH623+BH624=2,Fixo/30*FP$4,IF(BF621+BF622+BF623+BF624+BH621+BH622+BH623+BH624&gt;2,Fixo/30*FP$4+(BF621+BF622+BF623+BF624+BH621+BH622+BH623+BH624-2)*Cadeirante/30*FP$4)))+(BE621+BE622+BE623+BG621+BG622+BG623)*Percapita/30*FP$4+(BE624+BG624)*Crechee/30*FP$4,IF(C621=1,IF(BE621+BE622+BE623+BF621+BF622+BF623+BG621+BG622+BG623+BH621+BH622+BH623&lt;=15,(BE621+BE622+BE623+BG621+BG622+BG623)*Percapita/30*FP$4,IF(BE621+BE622+BE623+BF621+BF622+BF623+BG621+BG622+BG623+BH621+BH622+BH623&gt;=16,Fixo/30*FP$4+(BE621+BE622+BE623+BF621+BF622+BF623+BG621+BG622+BG623+BH621+BH622-16)*Percapita/30*FP$4))))))</f>
        <v>0</v>
      </c>
      <c r="FQ621" s="177">
        <f>IF(C621=4,SUM(BI621+BI622+BI623+BK621+BK622+BK623)*Percapita/30*FQ$4+(BJ621+BJ622+BJ623+BL621+BL622+BL623)*Cadeirante/30*FQ$4,IF(C621=3,IF(BI624+BK624=10,Fixo/30*FQ$4+(BI621+BI622+BI623+BK621+BK622+BK623)*Percapita/30*FQ$4+(BJ624+BL624)*Cadeirante/30*FQ$4,IF(BI624+BK624&lt;=9,(BI624+BK624)*Crechee/30*FQ$4)+(BJ624+BL624)*Cadeirante/30*FQ$4+(BI621+BI622+BI623+BK621+BK622+BK623)*Percapita/30*FQ$4)+IF(BI624+BK624&gt;=11,Fixo/30*FQ$4+(BI624+BK624-10)*Crechee/30*FQ$4,0),IF(C621=2,IF(BJ621+BJ622+BJ623+BJ624+BL621+BL622+BL623+BL624=1,Cadeirante/30*FQ$4,IF(BJ621+BJ622+BJ623+BJ624+BL621+BL622+BL623+BL624=2,Fixo/30*FQ$4,IF(BJ621+BJ622+BJ623+BJ624+BL621+BL622+BL623+BL624&gt;2,Fixo/30*FQ$4+(BJ621+BJ622+BJ623+BJ624+BL621+BL622+BL623+BL624-2)*Cadeirante/30*FQ$4)))+(BI621+BI622+BI623+BK621+BK622+BK623)*Percapita/30*FQ$4+(BI624+BK624)*Crechee/30*FQ$4,IF(C621=1,IF(BI621+BI622+BI623+BJ621+BJ622+BJ623+BK621+BK622+BK623+BL621+BL622+BL623&lt;=15,(BI621+BI622+BI623+BK621+BK622+BK623)*Percapita/30*FQ$4,IF(BI621+BI622+BI623+BJ621+BJ622+BJ623+BK621+BK622+BK623+BL621+BL622+BL623&gt;=16,Fixo/30*FQ$4+(BI621+BI622+BI623+BJ621+BJ622+BJ623+BK621+BK622+BK623+BL621+BL622-16)*Percapita/30*FQ$4))))))</f>
        <v>0</v>
      </c>
      <c r="FR621" s="177">
        <f>IF(C621=4,SUM(BM621+BM622+BM623+BO621+BO622+BO623)*Percapita/30*FR$4+(BN621+BN622+BN623+BP621+BP622+BP623)*Cadeirante/30*FR$4,IF(C621=3,IF(BM624+BO624=10,Fixo/30*FR$4+(BM621+BM622+BM623+BO621+BO622+BO623)*Percapita/30*FR$4+(BN624+BP624)*Cadeirante/30*FR$4,IF(BM624+BO624&lt;=9,(BM624+BO624)*Crechee/30*FR$4)+(BN624+BP624)*Cadeirante/30*FR$4+(BM621+BM622+BM623+BO621+BO622+BO623)*Percapita/30*FR$4)+IF(BM624+BO624&gt;=11,Fixo/30*FR$4+(BM624+BO624-10)*Crechee/30*FR$4,0),IF(C621=2,IF(BN621+BN622+BN623+BN624+BP621+BP622+BP623+BP624=1,Cadeirante/30*FR$4,IF(BN621+BN622+BN623+BN624+BP621+BP622+BP623+BP624=2,Fixo/30*FR$4,IF(BN621+BN622+BN623+BN624+BP621+BP622+BP623+BP624&gt;2,Fixo/30*FR$4+(BN621+BN622+BN623+BN624+BP621+BP622+BP623+BP624-2)*Cadeirante/30*FR$4)))+(BM621+BM622+BM623+BO621+BO622+BO623)*Percapita/30*FR$4+(BM624+BO624)*Crechee/30*FR$4,IF(C621=1,IF(BM621+BM622+BM623+BN621+BN622+BN623+BO621+BO622+BO623+BP621+BP622+BP623&lt;=15,(BM621+BM622+BM623+BO621+BO622+BO623)*Percapita/30*FR$4,IF(BM621+BM622+BM623+BN621+BN622+BN623+BO621+BO622+BO623+BP621+BP622+BP623&gt;=16,Fixo/30*FR$4+(BM621+BM622+BM623+BN621+BN622+BN623+BO621+BO622+BO623+BP621+BP622-16)*Percapita/30*FR$4))))))</f>
        <v>0</v>
      </c>
      <c r="FS621" s="177">
        <f>IF(C621=4,SUM(BQ621+BQ622+BQ623+BS621+BS622+BS623)*Percapita/30*FS$4+(BR621+BR622+BR623+BT621+BT622+BT623)*Cadeirante/30*FS$4,IF(C621=3,IF(BQ624+BS624=10,Fixo/30*FS$4+(BQ621+BQ622+BQ623+BS621+BS622+BS623)*Percapita/30*FS$4+(BR624+BT624)*Cadeirante/30*FS$4,IF(BQ624+BS624&lt;=9,(BQ624+BS624)*Crechee/30*FS$4)+(BR624+BT624)*Cadeirante/30*FS$4+(BQ621+BQ622+BQ623+BS621+BS622+BS623)*Percapita/30*FS$4)+IF(BQ624+BS624&gt;=11,Fixo/30*FS$4+(BQ624+BS624-10)*Crechee/30*FS$4,0),IF(C621=2,IF(BR621+BR622+BR623+BR624+BT621+BT622+BT623+BT624=1,Cadeirante/30*FS$4,IF(BR621+BR622+BR623+BR624+BT621+BT622+BT623+BT624=2,Fixo/30*FS$4,IF(BR621+BR622+BR623+BR624+BT621+BT622+BT623+BT624&gt;2,Fixo/30*FS$4+(BR621+BR622+BR623+BR624+BT621+BT622+BT623+BT624-2)*Cadeirante/30*FS$4)))+(BQ621+BQ622+BQ623+BS621+BS622+BS623)*Percapita/30*FS$4+(BQ624+BS624)*Crechee/30*FS$4,IF(C621=1,IF(BQ621+BQ622+BQ623+BR621+BR622+BR623+BS621+BS622+BS623+BT621+BT622+BT623&lt;=15,(BQ621+BQ622+BQ623+BS621+BS622+BS623)*Percapita/30*FS$4,IF(BQ621+BQ622+BQ623+BR621+BR622+BR623+BS621+BS622+BS623+BT621+BT622+BT623&gt;=16,Fixo/30*FS$4+(BQ621+BQ622+BQ623+BR621+BR622+BR623+BS621+BS622+BS623+BT621+BT622-16)*Percapita/30*FS$4))))))</f>
        <v>0</v>
      </c>
      <c r="FT621" s="177">
        <f>IF(C621=4,SUM(BU621+BU622+BU623+BW621+BW622+BW623)*Percapita/30*FT$4+(BV621+BV622+BV623+BX621+BX622+BX623)*Cadeirante/30*FT$4,IF(C621=3,IF(BU624+BW624=10,Fixo/30*FT$4+(BU621+BU622+BU623+BW621+BW622+BW623)*Percapita/30*FT$4+(BV624+BX624)*Cadeirante/30*FT$4,IF(BU624+BW624&lt;=9,(BU624+BW624)*Crechee/30*FT$4)+(BV624+BX624)*Cadeirante/30*FT$4+(BU621+BU622+BU623+BW621+BW622+BW623)*Percapita/30*FT$4)+IF(BU624+BW624&gt;=11,Fixo/30*FT$4+(BU624+BW624-10)*Crechee/30*FT$4,0),IF(C621=2,IF(BV621+BV622+BV623+BV624+BX621+BX622+BX623+BX624=1,Cadeirante/30*FT$4,IF(BV621+BV622+BV623+BV624+BX621+BX622+BX623+BX624=2,Fixo/30*FT$4,IF(BV621+BV622+BV623+BV624+BX621+BX622+BX623+BX624&gt;2,Fixo/30*FT$4+(BV621+BV622+BV623+BV624+BX621+BX622+BX623+BX624-2)*Cadeirante/30*FT$4)))+(BU621+BU622+BU623+BW621+BW622+BW623)*Percapita/30*FT$4+(BU624+BW624)*Crechee/30*FT$4,IF(C621=1,IF(BU621+BU622+BU623+BV621+BV622+BV623+BW621+BW622+BW623+BX621+BX622+BX623&lt;=15,(BU621+BU622+BU623+BW621+BW622+BW623)*Percapita/30*FT$4,IF(BU621+BU622+BU623+BV621+BV622+BV623+BW621+BW622+BW623+BX621+BX622+BX623&gt;=16,Fixo/30*FT$4+(BU621+BU622+BU623+BV621+BV622+BV623+BW621+BW622+BW623+BX621+BX622-16)*Percapita/30*FT$4))))))</f>
        <v>0</v>
      </c>
      <c r="FU621" s="177">
        <f>IF(C621=4,SUM(BY621+BY622+BY623+CA621+CA622+CA623)*Percapita/30*FU$4+(BZ621+BZ622+BZ623+CB621+CB622+CB623)*Cadeirante/30*FU$4,IF(C621=3,IF(BY624+CA624=10,Fixo/30*FU$4+(BY621+BY622+BY623+CA621+CA622+CA623)*Percapita/30*FU$4+(BZ624+CB624)*Cadeirante/30*FU$4,IF(BY624+CA624&lt;=9,(BY624+CA624)*Crechee/30*FU$4)+(BZ624+CB624)*Cadeirante/30*FU$4+(BY621+BY622+BY623+CA621+CA622+CA623)*Percapita/30*FU$4)+IF(BY624+CA624&gt;=11,Fixo/30*FU$4+(BY624+CA624-10)*Crechee/30*FU$4,0),IF(C621=2,IF(BZ621+BZ622+BZ623+BZ624+CB621+CB622+CB623+CB624=1,Cadeirante/30*FU$4,IF(BZ621+BZ622+BZ623+BZ624+CB621+CB622+CB623+CB624=2,Fixo/30*FU$4,IF(BZ621+BZ622+BZ623+BZ624+CB621+CB622+CB623+CB624&gt;2,Fixo/30*FU$4+(BZ621+BZ622+BZ623+BZ624+CB621+CB622+CB623+CB624-2)*Cadeirante/30*FU$4)))+(BY621+BY622+BY623+CA621+CA622+CA623)*Percapita/30*FU$4+(BY624+CA624)*Crechee/30*FU$4,IF(C621=1,IF(BY621+BY622+BY623+BZ621+BZ622+BZ623+CA621+CA622+CA623+CB621+CB622+CB623&lt;=15,(BY621+BY622+BY623+CA621+CA622+CA623)*Percapita/30*FU$4,IF(BY621+BY622+BY623+BZ621+BZ622+BZ623+CA621+CA622+CA623+CB621+CB622+CB623&gt;=16,Fixo/30*FU$4+(BY621+BY622+BY623+BZ621+BZ622+BZ623+CA621+CA622+CA623+CB621+CB622-16)*Percapita/30*FU$4))))))</f>
        <v>0</v>
      </c>
      <c r="FV621" s="177">
        <f>IF(C621=4,SUM(CC621+CC622+CC623+CE621+CE622+CE623)*Percapita/30*FV$4+(CD621+CD622+CD623+CF621+CF622+CF623)*Cadeirante/30*FV$4,IF(C621=3,IF(CC624+CE624=10,Fixo/30*FV$4+(CC621+CC622+CC623+CE621+CE622+CE623)*Percapita/30*FV$4+(CD624+CF624)*Cadeirante/30*FV$4,IF(CC624+CE624&lt;=9,(CC624+CE624)*Crechee/30*FV$4)+(CD624+CF624)*Cadeirante/30*FV$4+(CC621+CC622+CC623+CE621+CE622+CE623)*Percapita/30*FV$4)+IF(CC624+CE624&gt;=11,Fixo/30*FV$4+(CC624+CE624-10)*Crechee/30*FV$4,0),IF(C621=2,IF(CD621+CD622+CD623+CD624+CF621+CF622+CF623+CF624=1,Cadeirante/30*FV$4,IF(CD621+CD622+CD623+CD624+CF621+CF622+CF623+CF624=2,Fixo/30*FV$4,IF(CD621+CD622+CD623+CD624+CF621+CF622+CF623+CF624&gt;2,Fixo/30*FV$4+(CD621+CD622+CD623+CD624+CF621+CF622+CF623+CF624-2)*Cadeirante/30*FV$4)))+(CC621+CC622+CC623+CE621+CE622+CE623)*Percapita/30*FV$4+(CC624+CE624)*Crechee/30*FV$4,IF(C621=1,IF(CC621+CC622+CC623+CD621+CD622+CD623+CE621+CE622+CE623+CF621+CF622+CF623&lt;=15,(CC621+CC622+CC623+CE621+CE622+CE623)*Percapita/30*FV$4,IF(CC621+CC622+CC623+CD621+CD622+CD623+CE621+CE622+CE623+CF621+CF622+CF623&gt;=16,Fixo/30*FV$4+(CC621+CC622+CC623+CD621+CD622+CD623+CE621+CE622+CE623+CF621+CF622-16)*Percapita/30*FV$4))))))</f>
        <v>0</v>
      </c>
      <c r="FW621" s="177">
        <f>IF(C621=4,SUM(CG621+CG622+CG623+CI621+CI622+CI623)*Percapita/30*FW$4+(CH621+CH622+CH623+CJ621+CJ622+CJ623)*Cadeirante/30*FW$4,IF(C621=3,IF(CG624+CI624=10,Fixo/30*FW$4+(CG621+CG622+CG623+CI621+CI622+CI623)*Percapita/30*FW$4+(CH624+CJ624)*Cadeirante/30*FW$4,IF(CG624+CI624&lt;=9,(CG624+CI624)*Crechee/30*FW$4)+(CH624+CJ624)*Cadeirante/30*FW$4+(CG621+CG622+CG623+CI621+CI622+CI623)*Percapita/30*FW$4)+IF(CG624+CI624&gt;=11,Fixo/30*FW$4+(CG624+CI624-10)*Crechee/30*FW$4,0),IF(C621=2,IF(CH621+CH622+CH623+CH624+CJ621+CJ622+CJ623+CJ624=1,Cadeirante/30*FW$4,IF(CH621+CH622+CH623+CH624+CJ621+CJ622+CJ623+CJ624=2,Fixo/30*FW$4,IF(CH621+CH622+CH623+CH624+CJ621+CJ622+CJ623+CJ624&gt;2,Fixo/30*FW$4+(CH621+CH622+CH623+CH624+CJ621+CJ622+CJ623+CJ624-2)*Cadeirante/30*FW$4)))+(CG621+CG622+CG623+CI621+CI622+CI623)*Percapita/30*FW$4+(CG624+CI624)*Crechee/30*FW$4,IF(C621=1,IF(CG621+CG622+CG623+CH621+CH622+CH623+CI621+CI622+CI623+CJ621+CJ622+CJ623&lt;=15,(CG621+CG622+CG623+CI621+CI622+CI623)*Percapita/30*FW$4,IF(CG621+CG622+CG623+CH621+CH622+CH623+CI621+CI622+CI623+CJ621+CJ622+CJ623&gt;=16,Fixo/30*FW$4+(CG621+CG622+CG623+CH621+CH622+CH623+CI621+CI622+CI623+CJ621+CJ622-16)*Percapita/30*FW$4))))))</f>
        <v>0</v>
      </c>
      <c r="FX621" s="177">
        <f>IF(C621=4,SUM(CK621+CK622+CK623+CM621+CM622+CM623)*Percapita/30*FX$4+(CL621+CL622+CL623+CN621+CN622+CN623)*Cadeirante/30*FX$4,IF(C621=3,IF(CK624+CM624=10,Fixo/30*FX$4+(CK621+CK622+CK623+CM621+CM622+CM623)*Percapita/30*FX$4+(CL624+CN624)*Cadeirante/30*FX$4,IF(CK624+CM624&lt;=9,(CK624+CM624)*Crechee/30*FX$4)+(CL624+CN624)*Cadeirante/30*FX$4+(CK621+CK622+CK623+CM621+CM622+CM623)*Percapita/30*FX$4)+IF(CK624+CM624&gt;=11,Fixo/30*FX$4+(CK624+CM624-10)*Crechee/30*FX$4,0),IF(C621=2,IF(CL621+CL622+CL623+CL624+CN621+CN622+CN623+CN624=1,Cadeirante/30*FX$4,IF(CL621+CL622+CL623+CL624+CN621+CN622+CN623+CN624=2,Fixo/30*FX$4,IF(CL621+CL622+CL623+CL624+CN621+CN622+CN623+CN624&gt;2,Fixo/30*FX$4+(CL621+CL622+CL623+CL624+CN621+CN622+CN623+CN624-2)*Cadeirante/30*FX$4)))+(CK621+CK622+CK623+CM621+CM622+CM623)*Percapita/30*FX$4+(CK624+CM624)*Crechee/30*FX$4,IF(C621=1,IF(CK621+CK622+CK623+CL621+CL622+CL623+CM621+CM622+CM623+CN621+CN622+CN623&lt;=15,(CK621+CK622+CK623+CM621+CM622+CM623)*Percapita/30*FX$4,IF(CK621+CK622+CK623+CL621+CL622+CL623+CM621+CM622+CM623+CN621+CN622+CN623&gt;=16,Fixo/30*FX$4+(CK621+CK622+CK623+CL621+CL622+CL623+CM621+CM622+CM623+CN621+CN622-16)*Percapita/30*FX$4))))))</f>
        <v>0</v>
      </c>
      <c r="FY621" s="177">
        <f>IF(C621=4,SUM(CO621+CO622+CO623+CQ621+CQ622+CQ623)*Percapita/30*FY$4+(CP621+CP622+CP623+CR621+CR622+CR623)*Cadeirante/30*FY$4,IF(C621=3,IF(CO624+CQ624=10,Fixo/30*FY$4+(CO621+CO622+CO623+CQ621+CQ622+CQ623)*Percapita/30*FY$4+(CP624+CR624)*Cadeirante/30*FY$4,IF(CO624+CQ624&lt;=9,(CO624+CQ624)*Crechee/30*FY$4)+(CP624+CR624)*Cadeirante/30*FY$4+(CO621+CO622+CO623+CQ621+CQ622+CQ623)*Percapita/30*FY$4)+IF(CO624+CQ624&gt;=11,Fixo/30*FY$4+(CO624+CQ624-10)*Crechee/30*FY$4,0),IF(C621=2,IF(CP621+CP622+CP623+CP624+CR621+CR622+CR623+CR624=1,Cadeirante/30*FY$4,IF(CP621+CP622+CP623+CP624+CR621+CR622+CR623+CR624=2,Fixo/30*FY$4,IF(CP621+CP622+CP623+CP624+CR621+CR622+CR623+CR624&gt;2,Fixo/30*FY$4+(CP621+CP622+CP623+CP624+CR621+CR622+CR623+CR624-2)*Cadeirante/30*FY$4)))+(CO621+CO622+CO623+CQ621+CQ622+CQ623)*Percapita/30*FY$4+(CO624+CQ624)*Crechee/30*FY$4,IF(C621=1,IF(CO621+CO622+CO623+CP621+CP622+CP623+CQ621+CQ622+CQ623+CR621+CR622+CR623&lt;=15,(CO621+CO622+CO623+CQ621+CQ622+CQ623)*Percapita/30*FY$4,IF(CO621+CO622+CO623+CP621+CP622+CP623+CQ621+CQ622+CQ623+CR621+CR622+CR623&gt;=16,Fixo/30*FY$4+(CO621+CO622+CO623+CP621+CP622+CP623+CQ621+CQ622+CQ623+CR621+CR622-16)*Percapita/30*FY$4))))))</f>
        <v>0</v>
      </c>
      <c r="FZ621" s="177">
        <f>IF(C621=4,SUM(CS621+CS622+CS623+CU621+CU622+CU623)*Percapita/30*FZ$4+(CT621+CT622+CT623+CV621+CV622+CV623)*Cadeirante/30*FZ$4,IF(C621=3,IF(CS624+CU624=10,Fixo/30*FZ$4+(CS621+CS622+CS623+CU621+CU622+CU623)*Percapita/30*FZ$4+(CT624+CV624)*Cadeirante/30*FZ$4,IF(CS624+CU624&lt;=9,(CS624+CU624)*Crechee/30*FZ$4)+(CT624+CV624)*Cadeirante/30*FZ$4+(CS621+CS622+CS623+CU621+CU622+CU623)*Percapita/30*FZ$4)+IF(CS624+CU624&gt;=11,Fixo/30*FZ$4+(CS624+CU624-10)*Crechee/30*FZ$4,0),IF(C621=2,IF(CT621+CT622+CT623+CT624+CV621+CV622+CV623+CV624=1,Cadeirante/30*FZ$4,IF(CT621+CT622+CT623+CT624+CV621+CV622+CV623+CV624=2,Fixo/30*FZ$4,IF(CT621+CT622+CT623+CT624+CV621+CV622+CV623+CV624&gt;2,Fixo/30*FZ$4+(CT621+CT622+CT623+CT624+CV621+CV622+CV623+CV624-2)*Cadeirante/30*FZ$4)))+(CS621+CS622+CS623+CU621+CU622+CU623)*Percapita/30*FZ$4+(CS624+CU624)*Crechee/30*FZ$4,IF(C621=1,IF(CS621+CS622+CS623+CT621+CT622+CT623+CU621+CU622+CU623+CV621+CV622+CV623&lt;=15,(CS621+CS622+CS623+CU621+CU622+CU623)*Percapita/30*FZ$4,IF(CS621+CS622+CS623+CT621+CT622+CT623+CU621+CU622+CU623+CV621+CV622+CV623&gt;=16,Fixo/30*FZ$4+(CS621+CS622+CS623+CT621+CT622+CT623+CU621+CU622+CU623+CV621+CV622-16)*Percapita/30*FZ$4))))))</f>
        <v>0</v>
      </c>
      <c r="GA621" s="177">
        <f>IF(C621=4,SUM(CW621+CW622+CW623+CY621+CY622+CY623)*Percapita/30*GA$4+(CX621+CX622+CX623+CZ621+CZ622+CZ623)*Cadeirante/30*GA$4,IF(C621=3,IF(CW624+CY624=10,Fixo/30*GA$4+(CW621+CW622+CW623+CY621+CY622+CY623)*Percapita/30*GA$4+(CX624+CZ624)*Cadeirante/30*GA$4,IF(CW624+CY624&lt;=9,(CW624+CY624)*Crechee/30*GA$4)+(CX624+CZ624)*Cadeirante/30*GA$4+(CW621+CW622+CW623+CY621+CY622+CY623)*Percapita/30*GA$4)+IF(CW624+CY624&gt;=11,Fixo/30*GA$4+(CW624+CY624-10)*Crechee/30*GA$4,0),IF(C621=2,IF(CX621+CX622+CX623+CX624+CZ621+CZ622+CZ623+CZ624=1,Cadeirante/30*GA$4,IF(CX621+CX622+CX623+CX624+CZ621+CZ622+CZ623+CZ624=2,Fixo/30*GA$4,IF(CX621+CX622+CX623+CX624+CZ621+CZ622+CZ623+CZ624&gt;2,Fixo/30*GA$4+(CX621+CX622+CX623+CX624+CZ621+CZ622+CZ623+CZ624-2)*Cadeirante/30*GA$4)))+(CW621+CW622+CW623+CY621+CY622+CY623)*Percapita/30*GA$4+(CW624+CY624)*Crechee/30*GA$4,IF(C621=1,IF(CW621+CW622+CW623+CX621+CX622+CX623+CY621+CY622+CY623+CZ621+CZ622+CZ623&lt;=15,(CW621+CW622+CW623+CY621+CY622+CY623)*Percapita/30*GA$4,IF(CW621+CW622+CW623+CX621+CX622+CX623+CY621+CY622+CY623+CZ621+CZ622+CZ623&gt;=16,Fixo/30*GA$4+(CW621+CW622+CW623+CX621+CX622+CX623+CY621+CY622+CY623+CZ621+CZ622-16)*Percapita/30*GA$4))))))</f>
        <v>0</v>
      </c>
      <c r="GB621" s="177">
        <f>IF(C621=4,SUM(DA621+DA622+DA623+DC621+DC622+DC623)*Percapita/30*GB$4+(DB621+DB622+DB623+DD621+DD622+DD623)*Cadeirante/30*GB$4,IF(C621=3,IF(DA624+DC624=10,Fixo/30*GB$4+(DA621+DA622+DA623+DC621+DC622+DC623)*Percapita/30*GB$4+(DB624+DD624)*Cadeirante/30*GB$4,IF(DA624+DC624&lt;=9,(DA624+DC624)*Crechee/30*GB$4)+(DB624+DD624)*Cadeirante/30*GB$4+(DA621+DA622+DA623+DC621+DC622+DC623)*Percapita/30*GB$4)+IF(DA624+DC624&gt;=11,Fixo/30*GB$4+(DA624+DC624-10)*Crechee/30*GB$4,0),IF(C621=2,IF(DB621+DB622+DB623+DB624+DD621+DD622+DD623+DD624=1,Cadeirante/30*GB$4,IF(DB621+DB622+DB623+DB624+DD621+DD622+DD623+DD624=2,Fixo/30*GB$4,IF(DB621+DB622+DB623+DB624+DD621+DD622+DD623+DD624&gt;2,Fixo/30*GB$4+(DB621+DB622+DB623+DB624+DD621+DD622+DD623+DD624-2)*Cadeirante/30*GB$4)))+(DA621+DA622+DA623+DC621+DC622+DC623)*Percapita/30*GB$4+(DA624+DC624)*Crechee/30*GB$4,IF(C621=1,IF(DA621+DA622+DA623+DB621+DB622+DB623+DC621+DC622+DC623+DD621+DD622+DD623&lt;=15,(DA621+DA622+DA623+DC621+DC622+DC623)*Percapita/30*GB$4,IF(DA621+DA622+DA623+DB621+DB622+DB623+DC621+DC622+DC623+DD621+DD622+DD623&gt;=16,Fixo/30*GB$4+(DA621+DA622+DA623+DB621+DB622+DB623+DC621+DC622+DC623+DD621+DD622-16)*Percapita/30*GB$4))))))</f>
        <v>0</v>
      </c>
      <c r="GC621" s="177">
        <f>IF(C621=4,SUM(DE621+DE622+DE623+DG621+DG622+DG623)*Percapita/30*GC$4+(DF621+DF622+DF623+DH621+DH622+DH623)*Cadeirante/30*GC$4,IF(C621=3,IF(DE624+DG624=10,Fixo/30*GC$4+(DE621+DE622+DE623+DG621+DG622+DG623)*Percapita/30*GC$4+(DF624+DH624)*Cadeirante/30*GC$4,IF(DE624+DG624&lt;=9,(DE624+DG624)*Crechee/30*GC$4)+(DF624+DH624)*Cadeirante/30*GC$4+(DE621+DE622+DE623+DG621+DG622+DG623)*Percapita/30*GC$4)+IF(DE624+DG624&gt;=11,Fixo/30*GC$4+(DE624+DG624-10)*Crechee/30*GC$4,0),IF(C621=2,IF(DF621+DF622+DF623+DF624+DH621+DH622+DH623+DH624=1,Cadeirante/30*GC$4,IF(DF621+DF622+DF623+DF624+DH621+DH622+DH623+DH624=2,Fixo/30*GC$4,IF(DF621+DF622+DF623+DF624+DH621+DH622+DH623+DH624&gt;2,Fixo/30*GC$4+(DF621+DF622+DF623+DF624+DH621+DH622+DH623+DH624-2)*Cadeirante/30*GC$4)))+(DE621+DE622+DE623+DG621+DG622+DG623)*Percapita/30*GC$4+(DE624+DG624)*Crechee/30*GC$4,IF(C621=1,IF(DE621+DE622+DE623+DF621+DF622+DF623+DG621+DG622+DG623+DH621+DH622+DH623&lt;=15,(DE621+DE622+DE623+DG621+DG622+DG623)*Percapita/30*GC$4,IF(DE621+DE622+DE623+DF621+DF622+DF623+DG621+DG622+DG623+DH621+DH622+DH623&gt;=16,Fixo/30*GC$4+(DE621+DE622+DE623+DF621+DF622+DF623+DG621+DG622+DG623+DH621+DH622-16)*Percapita/30*GC$4))))))</f>
        <v>0</v>
      </c>
      <c r="GD621" s="177">
        <f>IF(C621=4,SUM(DI621+DI622+DI623+DK621+DK622+DK623)*Percapita/30*GD$4+(DJ621+DJ622+DJ623+DL621+DL622+DL623)*Cadeirante/30*GD$4,IF(C621=3,IF(DI624+DK624=10,Fixo/30*GD$4+(DI621+DI622+DI623+DK621+DK622+DK623)*Percapita/30*GD$4+(DJ624+DL624)*Cadeirante/30*GD$4,IF(DI624+DK624&lt;=9,(DI624+DK624)*Crechee/30*GD$4)+(DJ624+DL624)*Cadeirante/30*GD$4+(DI621+DI622+DI623+DK621+DK622+DK623)*Percapita/30*GD$4)+IF(DI624+DK624&gt;=11,Fixo/30*GD$4+(DI624+DK624-10)*Crechee/30*GD$4,0),IF(C621=2,IF(DJ621+DJ622+DJ623+DJ624+DL621+DL622+DL623+DL624=1,Cadeirante/30*GD$4,IF(DJ621+DJ622+DJ623+DJ624+DL621+DL622+DL623+DL624=2,Fixo/30*GD$4,IF(DJ621+DJ622+DJ623+DJ624+DL621+DL622+DL623+DL624&gt;2,Fixo/30*GD$4+(DJ621+DJ622+DJ623+DJ624+DL621+DL622+DL623+DL624-2)*Cadeirante/30*GD$4)))+(DI621+DI622+DI623+DK621+DK622+DK623)*Percapita/30*GD$4+(DI624+DK624)*Crechee/30*GD$4,IF(C621=1,IF(DI621+DI622+DI623+DJ621+DJ622+DJ623+DK621+DK622+DK623+DL621+DL622+DL623&lt;=15,(DI621+DI622+DI623+DK621+DK622+DK623)*Percapita/30*GD$4,IF(DI621+DI622+DI623+DJ621+DJ622+DJ623+DK621+DK622+DK623+DL621+DL622+DL623&gt;=16,Fixo/30*GD$4+(DI621+DI622+DI623+DJ621+DJ622+DJ623+DK621+DK622+DK623+DL621+DL622-16)*Percapita/30*GD$4))))))</f>
        <v>0</v>
      </c>
      <c r="GE621" s="177">
        <f>IF(C621=4,SUM(DM621+DM622+DM623+DO621+DO622+DO623)*Percapita/30*GE$4+(DN621+DN622+DN623+DP621+DP622+DP623)*Cadeirante/30*GE$4,IF(C621=3,IF(DM624+DO624=10,Fixo/30*GE$4+(DM621+DM622+DM623+DO621+DO622+DO623)*Percapita/30*GE$4+(DN624+DP624)*Cadeirante/30*GE$4,IF(DM624+DO624&lt;=9,(DM624+DO624)*Crechee/30*GE$4)+(DN624+DP624)*Cadeirante/30*GE$4+(DM621+DM622+DM623+DO621+DO622+DO623)*Percapita/30*GE$4)+IF(DM624+DO624&gt;=11,Fixo/30*GE$4+(DM624+DO624-10)*Crechee/30*GE$4,0),IF(C621=2,IF(DN621+DN622+DN623+DN624+DP621+DP622+DP623+DP624=1,Cadeirante/30*GE$4,IF(DN621+DN622+DN623+DN624+DP621+DP622+DP623+DP624=2,Fixo/30*GE$4,IF(DN621+DN622+DN623+DN624+DP621+DP622+DP623+DP624&gt;2,Fixo/30*GE$4+(DN621+DN622+DN623+DN624+DP621+DP622+DP623+DP624-2)*Cadeirante/30*GE$4)))+(DM621+DM622+DM623+DO621+DO622+DO623)*Percapita/30*GE$4+(DM624+DO624)*Crechee/30*GE$4,IF(C621=1,IF(DM621+DM622+DM623+DN621+DN622+DN623+DO621+DO622+DO623+DP621+DP622+DP623&lt;=15,(DM621+DM622+DM623+DO621+DO622+DO623)*Percapita/30*GE$4,IF(DM621+DM622+DM623+DN621+DN622+DN623+DO621+DO622+DO623+DP621+DP622+DP623&gt;=16,Fixo/30*GE$4+(DM621+DM622+DM623+DN621+DN622+DN623+DO621+DO622+DO623+DP621+DP622-16)*Percapita/30*GE$4))))))</f>
        <v>0</v>
      </c>
      <c r="GF621" s="177">
        <f>IF(C621=4,SUM(DQ621+DQ622+DQ623+DS621+DS622+DS623)*Percapita/30*GF$4+(DR621+DR622+DR623+DT621+DT622+DT623)*Cadeirante/30*GF$4,IF(C621=3,IF(DQ624+DS624=10,Fixo/30*GF$4+(DQ621+DQ622+DQ623+DS621+DS622+DS623)*Percapita/30*GF$4+(DR624+DT624)*Cadeirante/30*GF$4,IF(DQ624+DS624&lt;=9,(DQ624+DS624)*Crechee/30*GF$4)+(DR624+DT624)*Cadeirante/30*GF$4+(DQ621+DQ622+DQ623+DS621+DS622+DS623)*Percapita/30*GF$4)+IF(DQ624+DS624&gt;=11,Fixo/30*GF$4+(DQ624+DS624-10)*Crechee/30*GF$4,0),IF(C621=2,IF(DR621+DR622+DR623+DR624+DT621+DT622+DT623+DT624=1,Cadeirante/30*GF$4,IF(DR621+DR622+DR623+DR624+DT621+DT622+DT623+DT624=2,Fixo/30*GF$4,IF(DR621+DR622+DR623+DR624+DT621+DT622+DT623+DT624&gt;2,Fixo/30*GF$4+(DR621+DR622+DR623+DR624+DT621+DT622+DT623+DT624-2)*Cadeirante/30*GF$4)))+(DQ621+DQ622+DQ623+DS621+DS622+DS623)*Percapita/30*GF$4+(DQ624+DS624)*Crechee/30*GF$4,IF(C621=1,IF(DQ621+DQ622+DQ623+DR621+DR622+DR623+DS621+DS622+DS623+DT621+DT622+DT623&lt;=15,(DQ621+DQ622+DQ623+DS621+DS622+DS623)*Percapita/30*GF$4,IF(DQ621+DQ622+DQ623+DR621+DR622+DR623+DS621+DS622+DS623+DT621+DT622+DT623&gt;=16,Fixo/30*GF$4+(DQ621+DQ622+DQ623+DR621+DR622+DR623+DS621+DS622+DS623+DT621+DT622-16)*Percapita/30*GF$4))))))</f>
        <v>0</v>
      </c>
      <c r="GG621" s="177">
        <f>IF(C621=4,SUM(DU621+DU622+DU623+DW621+DW622+DW623)*Percapita/30*GG$4+(DV621+DV622+DV623+DX621+DX622+DX623)*Cadeirante/30*GG$4,IF(C621=3,IF(DU624+DW624=10,Fixo/30*GG$4+(DU621+DU622+DU623+DW621+DW622+DW623)*Percapita/30*GG$4+(DV624+DX624)*Cadeirante/30*GG$4,IF(DU624+DW624&lt;=9,(DU624+DW624)*Crechee/30*GG$4)+(DV624+DX624)*Cadeirante/30*GG$4+(DU621+DU622+DU623+DW621+DW622+DW623)*Percapita/30*GG$4)+IF(DU624+DW624&gt;=11,Fixo/30*GG$4+(DU624+DW624-10)*Crechee/30*GG$4,0),IF(C621=2,IF(DV621+DV622+DV623+DV624+DX621+DX622+DX623+DX624=1,Cadeirante/30*GG$4,IF(DV621+DV622+DV623+DV624+DX621+DX622+DX623+DX624=2,Fixo/30*GG$4,IF(DV621+DV622+DV623+DV624+DX621+DX622+DX623+DX624&gt;2,Fixo/30*GG$4+(DV621+DV622+DV623+DV624+DX621+DX622+DX623+DX624-2)*Cadeirante/30*GG$4)))+(DU621+DU622+DU623+DW621+DW622+DW623)*Percapita/30*GG$4+(DU624+DW624)*Crechee/30*GG$4,IF(C621=1,IF(DU621+DU622+DU623+DV621+DV622+DV623+DW621+DW622+DW623+DX621+DX622+DX623&lt;=15,(DU621+DU622+DU623+DW621+DW622+DW623)*Percapita/30*GG$4,IF(DU621+DU622+DU623+DV621+DV622+DV623+DW621+DW622+DW623+DX621+DX622+DX623&gt;=16,Fixo/30*GG$4+(DU621+DU622+DU623+DV621+DV622+DV623+DW621+DW622+DW623+DX621+DX622-16)*Percapita/30*GG$4))))))</f>
        <v>0</v>
      </c>
      <c r="GH621" s="177">
        <f>IF(C621=4,SUM(DY621+DY622+DY623+EA621+EA622+EA623)*Percapita/30*GH$4+(DZ621+DZ622+DZ623+EB621+EB622+EB623)*Cadeirante/30*GH$4,IF(C621=3,IF(DY624+EA624=10,Fixo/30*GH$4+(DY621+DY622+DY623+EA621+EA622+EA623)*Percapita/30*GH$4+(DZ624+EB624)*Cadeirante/30*GH$4,IF(DY624+EA624&lt;=9,(DY624+EA624)*Crechee/30*GH$4)+(DZ624+EB624)*Cadeirante/30*GH$4+(DY621+DY622+DY623+EA621+EA622+EA623)*Percapita/30*GH$4)+IF(DY624+EA624&gt;=11,Fixo/30*GH$4+(DY624+EA624-10)*Crechee/30*GH$4,0),IF(C621=2,IF(DZ621+DZ622+DZ623+DZ624+EB621+EB622+EB623+EB624=1,Cadeirante/30*GH$4,IF(DZ621+DZ622+DZ623+DZ624+EB621+EB622+EB623+EB624=2,Fixo/30*GH$4,IF(DZ621+DZ622+DZ623+DZ624+EB621+EB622+EB623+EB624&gt;2,Fixo/30*GH$4+(DZ621+DZ622+DZ623+DZ624+EB621+EB622+EB623+EB624-2)*Cadeirante/30*GH$4)))+(DY621+DY622+DY623+EA621+EA622+EA623)*Percapita/30*GH$4+(DY624+EA624)*Crechee/30*GH$4,IF(C621=1,IF(DY621+DY622+DY623+DZ621+DZ622+DZ623+EA621+EA622+EA623+EB621+EB622+EB623&lt;=15,(DY621+DY622+DY623+EA621+EA622+EA623)*Percapita/30*GH$4,IF(DY621+DY622+DY623+DZ621+DZ622+DZ623+EA621+EA622+EA623+EB621+EB622+EB623&gt;=16,Fixo/30*GH$4+(DY621+DY622+DY623+DZ621+DZ622+DZ623+EA621+EA622+EA623+EB621+EB622-16)*Percapita/30*GH$4))))))</f>
        <v>0</v>
      </c>
      <c r="GI621" s="177">
        <f>IF(C621=4,SUM(EC621+EC622+EC623+EE621+EE622+EE623)*Percapita/30*GI$4+(ED621+ED622+ED623+EF621+EF622+EF623)*Cadeirante/30*GI$4,IF(C621=3,IF(EC624+EE624=10,Fixo/30*GI$4+(EC621+EC622+EC623+EE621+EE622+EE623)*Percapita/30*GI$4+(ED624+EF624)*Cadeirante/30*GI$4,IF(EC624+EE624&lt;=9,(EC624+EE624)*Crechee/30*GI$4)+(ED624+EF624)*Cadeirante/30*GI$4+(EC621+EC622+EC623+EE621+EE622+EE623)*Percapita/30*GI$4)+IF(EC624+EE624&gt;=11,Fixo/30*GI$4+(EC624+EE624-10)*Crechee/30*GI$4,0),IF(C621=2,IF(ED621+ED622+ED623+ED624+EF621+EF622+EF623+EF624=1,Cadeirante/30*GI$4,IF(ED621+ED622+ED623+ED624+EF621+EF622+EF623+EF624=2,Fixo/30*GI$4,IF(ED621+ED622+ED623+ED624+EF621+EF622+EF623+EF624&gt;2,Fixo/30*GI$4+(ED621+ED622+ED623+ED624+EF621+EF622+EF623+EF624-2)*Cadeirante/30*GI$4)))+(EC621+EC622+EC623+EE621+EE622+EE623)*Percapita/30*GI$4+(EC624+EE624)*Crechee/30*GI$4,IF(C621=1,IF(EC621+EC622+EC623+ED621+ED622+ED623+EE621+EE622+EE623+EF621+EF622+EF623&lt;=15,(EC621+EC622+EC623+EE621+EE622+EE623)*Percapita/30*GI$4,IF(EC621+EC622+EC623+ED621+ED622+ED623+EE621+EE622+EE623+EF621+EF622+EF623&gt;=16,Fixo/30*GI$4+(EC621+EC622+EC623+ED621+ED622+ED623+EE621+EE622+EE623+EF621+EF622-16)*Percapita/30*GI$4))))))</f>
        <v>0</v>
      </c>
      <c r="GJ621" s="177">
        <f>IF(C621=4,SUM(EG621+EG622+EG623+EI621+EI622+EI623)*Percapita/30*GJ$4+(EH621+EH622+EH623+EJ621+EJ622+EJ623)*Cadeirante/30*GJ$4,IF(C621=3,IF(EG624+EI624=10,Fixo/30*GJ$4+(EG621+EG622+EG623+EI621+EI622+EI623)*Percapita/30*GJ$4+(EH624+EJ624)*Cadeirante/30*GJ$4,IF(EG624+EI624&lt;=9,(EG624+EI624)*Crechee/30*GJ$4)+(EH624+EJ624)*Cadeirante/30*GJ$4+(EG621+EG622+EG623+EI621+EI622+EI623)*Percapita/30*GJ$4)+IF(EG624+EI624&gt;=11,Fixo/30*GJ$4+(EG624+EI624-10)*Crechee/30*GJ$4,0),IF(C621=2,IF(EH621+EH622+EH623+EH624+EJ621+EJ622+EJ623+EJ624=1,Cadeirante/30*GJ$4,IF(EH621+EH622+EH623+EH624+EJ621+EJ622+EJ623+EJ624=2,Fixo/30*GJ$4,IF(EH621+EH622+EH623+EH624+EJ621+EJ622+EJ623+EJ624&gt;2,Fixo/30*GJ$4+(EH621+EH622+EH623+EH624+EJ621+EJ622+EJ623+EJ624-2)*Cadeirante/30*GJ$4)))+(EG621+EG622+EG623+EI621+EI622+EI623)*Percapita/30*GJ$4+(EG624+EI624)*Crechee/30*GJ$4,IF(C621=1,IF(EG621+EG622+EG623+EH621+EH622+EH623+EI621+EI622+EI623+EJ621+EJ622+EJ623&lt;=15,(EG621+EG622+EG623+EI621+EI622+EI623)*Percapita/30*GJ$4,IF(EG621+EG622+EG623+EH621+EH622+EH623+EI621+EI622+EI623+EJ621+EJ622+EJ623&gt;=16,Fixo/30*GJ$4+(EG621+EG622+EG623+EH621+EH622+EH623+EI621+EI622+EI623+EJ621+EJ622-16)*Percapita/30*GJ$4))))))</f>
        <v>0</v>
      </c>
      <c r="GK621" s="178"/>
      <c r="GL621" s="103">
        <f t="shared" si="678"/>
        <v>0</v>
      </c>
      <c r="GM621" s="124"/>
      <c r="GN621" s="104">
        <f>SUMIF(V621:V624,"&lt;0")*Cadeirante/30*GN$4+SUMIF(X621:X624,"&lt;0")*Cadeirante/30*GN$4</f>
        <v>0</v>
      </c>
      <c r="GO621" s="104">
        <f>SUMIF(Z621:Z624,"&lt;0")*Cadeirante/30*GO$4+SUMIF(AB621:AB624,"&lt;0")*Cadeirante/30*GO$4</f>
        <v>0</v>
      </c>
      <c r="GP621" s="104">
        <f>SUMIF(AD621:AD624,"&lt;0")*Cadeirante/30*GP$4+SUMIF(AF621:AF624,"&lt;0")*Cadeirante/30*GP$4</f>
        <v>0</v>
      </c>
      <c r="GQ621" s="104">
        <f>SUMIF(AH621:AH624,"&lt;0")*Cadeirante/30*GQ$4+SUMIF(AJ621:AJ624,"&lt;0")*Cadeirante/30*GQ$4</f>
        <v>0</v>
      </c>
      <c r="GR621" s="104">
        <f>SUMIF(AL621:AL624,"&lt;0")*Cadeirante/30*GR$4+SUMIF(AN621:AN624,"&lt;0")*Cadeirante/30*GR$4</f>
        <v>0</v>
      </c>
      <c r="GS621" s="104">
        <f>SUMIF(AP621:AP624,"&lt;0")*Cadeirante/30*GS$4+SUMIF(AR621:AR624,"&lt;0")*Cadeirante/30*GS$4</f>
        <v>0</v>
      </c>
      <c r="GT621" s="104">
        <f>SUMIF(AT621:AT624,"&lt;0")*Cadeirante/30*GT$4+SUMIF(AV621:AV624,"&lt;0")*Cadeirante/30*GT$4</f>
        <v>0</v>
      </c>
      <c r="GU621" s="104">
        <f>SUMIF(AX621:AX624,"&lt;0")*Cadeirante/30*GU$4+SUMIF(AZ621:AZ624,"&lt;0")*Cadeirante/30*GU$4</f>
        <v>0</v>
      </c>
      <c r="GV621" s="104">
        <f>SUMIF(BB621:BB624,"&lt;0")*Cadeirante/30*GV$4+SUMIF(BD621:BD624,"&lt;0")*Cadeirante/30*GV$4</f>
        <v>0</v>
      </c>
      <c r="GW621" s="104">
        <f>SUMIF(BF621:BF624,"&lt;0")*Cadeirante/30*GW$4+SUMIF(BH621:BH624,"&lt;0")*Cadeirante/30*GW$4</f>
        <v>0</v>
      </c>
      <c r="GX621" s="104">
        <f>SUMIF(BJ621:BJ624,"&lt;0")*Cadeirante/30*GX$4+SUMIF(BL621:BL624,"&lt;0")*Cadeirante/30*GX$4</f>
        <v>0</v>
      </c>
      <c r="GY621" s="104">
        <f>SUMIF(BN621:BN624,"&lt;0")*Cadeirante/30*GY$4+SUMIF(BP621:BP624,"&lt;0")*Cadeirante/30*GY$4</f>
        <v>0</v>
      </c>
      <c r="GZ621" s="104">
        <f>SUMIF(BR621:BR624,"&lt;0")*Cadeirante/30*GZ$4+SUMIF(BT621:BT624,"&lt;0")*Cadeirante/30*GZ$4</f>
        <v>0</v>
      </c>
      <c r="HA621" s="104">
        <f>SUMIF(BV621:BV624,"&lt;0")*Cadeirante/30*HA$4+SUMIF(BX621:BX624,"&lt;0")*Cadeirante/30*HA$4</f>
        <v>0</v>
      </c>
      <c r="HB621" s="104">
        <f>SUMIF(BZ621:BZ624,"&lt;0")*Cadeirante/30*HB$4+SUMIF(CB621:CB624,"&lt;0")*Cadeirante/30*HB$4</f>
        <v>0</v>
      </c>
      <c r="HC621" s="104">
        <f>SUMIF(CD621:CD624,"&lt;0")*Cadeirante/30*HC$4+SUMIF(CF621:CF624,"&lt;0")*Cadeirante/30*HC$4</f>
        <v>0</v>
      </c>
      <c r="HD621" s="104">
        <f>SUMIF(CH621:CH624,"&lt;0")*Cadeirante/30*HD$4+SUMIF(CJ621:CJ624,"&lt;0")*Cadeirante/30*HD$4</f>
        <v>0</v>
      </c>
      <c r="HE621" s="104">
        <f>SUMIF(CL621:CL624,"&lt;0")*Cadeirante/30*HE$4+SUMIF(CN621:CN624,"&lt;0")*Cadeirante/30*HE$4</f>
        <v>0</v>
      </c>
      <c r="HF621" s="104">
        <f>SUMIF(CP621:CP624,"&lt;0")*Cadeirante/30*HF$4+SUMIF(CR621:CR624,"&lt;0")*Cadeirante/30*HF$4</f>
        <v>0</v>
      </c>
      <c r="HG621" s="104">
        <f>SUMIF(CT621:CT624,"&lt;0")*Cadeirante/30*HG$4+SUMIF(CV621:CV624,"&lt;0")*Cadeirante/30*HG$4</f>
        <v>0</v>
      </c>
      <c r="HH621" s="104">
        <f>SUMIF(CX621:CX624,"&lt;0")*Cadeirante/30*HH$4+SUMIF(CZ621:CZ624,"&lt;0")*Cadeirante/30*HH$4</f>
        <v>0</v>
      </c>
      <c r="HI621" s="104">
        <f>SUMIF(DB621:DB624,"&lt;0")*Cadeirante/30*HI$4+SUMIF(DD621:DD624,"&lt;0")*Cadeirante/30*HI$4</f>
        <v>0</v>
      </c>
      <c r="HJ621" s="104">
        <f>SUMIF(DF621:DF624,"&lt;0")*Cadeirante/30*HJ$4+SUMIF(DH621:DH624,"&lt;0")*Cadeirante/30*HJ$4</f>
        <v>0</v>
      </c>
      <c r="HK621" s="104">
        <f>SUMIF(DJ621:DJ624,"&lt;0")*Cadeirante/30*HK$4+SUMIF(DL621:DL624,"&lt;0")*Cadeirante/30*HK$4</f>
        <v>0</v>
      </c>
      <c r="HL621" s="104">
        <f>SUMIF(DN621:DN624,"&lt;0")*Cadeirante/30*HL$4+SUMIF(DP621:DP624,"&lt;0")*Cadeirante/30*HL$4</f>
        <v>0</v>
      </c>
      <c r="HM621" s="104">
        <f>SUMIF(DR621:DR624,"&lt;0")*Cadeirante/30*HM$4+SUMIF(DT621:DT624,"&lt;0")*Cadeirante/30*HM$4</f>
        <v>0</v>
      </c>
      <c r="HN621" s="104">
        <f>SUMIF(DV621:DV624,"&lt;0")*Cadeirante/30*HN$4+SUMIF(DX621:DX624,"&lt;0")*Cadeirante/30*HN$4</f>
        <v>0</v>
      </c>
      <c r="HO621" s="104">
        <f>SUMIF(DZ621:DZ624,"&lt;0")*Cadeirante/30*HO$4+SUMIF(EB621:EB624,"&lt;0")*Cadeirante/30*HO$4</f>
        <v>0</v>
      </c>
      <c r="HP621" s="104">
        <f>SUMIF(ED621:ED624,"&lt;0")*Cadeirante/30*HP$4+SUMIF(EF621:EF624,"&lt;0")*Cadeirante/30*HP$4</f>
        <v>0</v>
      </c>
      <c r="HQ621" s="64"/>
      <c r="HR621" s="64"/>
      <c r="HS621" s="64"/>
      <c r="HT621" s="64"/>
      <c r="HU621" s="64"/>
      <c r="HV621" s="64"/>
      <c r="HW621" s="176">
        <v>17629.309999999998</v>
      </c>
      <c r="HX621" s="64"/>
      <c r="HY621" s="280">
        <f>IF(ISTEXT(EM621), VALUE(EM621), EM621)</f>
        <v>1553.761</v>
      </c>
      <c r="HZ621" s="280">
        <f>IF(ISTEXT(EN621), VALUE(EN621), EN621)</f>
        <v>0</v>
      </c>
      <c r="IA621" s="280">
        <f>IF(ISTEXT(EO621), VALUE(EO621), EO621)</f>
        <v>0</v>
      </c>
      <c r="IB621" s="64" t="b">
        <f>HW621=FE621</f>
        <v>0</v>
      </c>
      <c r="IC621" s="64"/>
    </row>
    <row r="622" spans="1:237" s="106" customFormat="1" ht="22.5" customHeight="1" x14ac:dyDescent="0.25">
      <c r="A622" s="368" t="s">
        <v>3754</v>
      </c>
      <c r="B622" s="369" t="s">
        <v>3755</v>
      </c>
      <c r="C622" s="370" t="s">
        <v>3233</v>
      </c>
      <c r="D622" s="371" t="s">
        <v>3751</v>
      </c>
      <c r="E622" s="371" t="s">
        <v>3756</v>
      </c>
      <c r="F622" s="372" t="s">
        <v>3224</v>
      </c>
      <c r="G622" s="372" t="s">
        <v>3225</v>
      </c>
      <c r="H622" s="373" t="s">
        <v>1614</v>
      </c>
      <c r="I622" s="374" t="s">
        <v>3757</v>
      </c>
      <c r="J622" s="421" t="s">
        <v>3231</v>
      </c>
      <c r="K622" s="421" t="s">
        <v>3234</v>
      </c>
      <c r="L622" s="329">
        <f>CONTINUA!BV622</f>
        <v>22</v>
      </c>
      <c r="M622" s="329">
        <f>CONTINUA!BW622</f>
        <v>0</v>
      </c>
      <c r="N622" s="895"/>
      <c r="O622" s="896" t="s">
        <v>4055</v>
      </c>
      <c r="P622" s="897" t="s">
        <v>206</v>
      </c>
      <c r="Q622" s="400">
        <v>33</v>
      </c>
      <c r="R622" s="401"/>
      <c r="S622" s="400"/>
      <c r="T622" s="401"/>
      <c r="U622" s="400"/>
      <c r="V622" s="401"/>
      <c r="W622" s="400"/>
      <c r="X622" s="401"/>
      <c r="Y622" s="400"/>
      <c r="Z622" s="401"/>
      <c r="AA622" s="400"/>
      <c r="AB622" s="401"/>
      <c r="AC622" s="400"/>
      <c r="AD622" s="401"/>
      <c r="AE622" s="400"/>
      <c r="AF622" s="401"/>
      <c r="AG622" s="400"/>
      <c r="AH622" s="401"/>
      <c r="AI622" s="400"/>
      <c r="AJ622" s="401"/>
      <c r="AK622" s="400"/>
      <c r="AL622" s="401"/>
      <c r="AM622" s="400"/>
      <c r="AN622" s="401"/>
      <c r="AO622" s="400"/>
      <c r="AP622" s="401"/>
      <c r="AQ622" s="400"/>
      <c r="AR622" s="401"/>
      <c r="AS622" s="400"/>
      <c r="AT622" s="401"/>
      <c r="AU622" s="400"/>
      <c r="AV622" s="401"/>
      <c r="AW622" s="400"/>
      <c r="AX622" s="401"/>
      <c r="AY622" s="400"/>
      <c r="AZ622" s="401"/>
      <c r="BA622" s="400"/>
      <c r="BB622" s="401"/>
      <c r="BC622" s="400"/>
      <c r="BD622" s="401"/>
      <c r="BE622" s="400"/>
      <c r="BF622" s="401"/>
      <c r="BG622" s="400"/>
      <c r="BH622" s="401"/>
      <c r="BI622" s="400"/>
      <c r="BJ622" s="401"/>
      <c r="BK622" s="400"/>
      <c r="BL622" s="401"/>
      <c r="BM622" s="400"/>
      <c r="BN622" s="401"/>
      <c r="BO622" s="400"/>
      <c r="BP622" s="401"/>
      <c r="BQ622" s="400"/>
      <c r="BR622" s="401"/>
      <c r="BS622" s="400"/>
      <c r="BT622" s="401"/>
      <c r="BU622" s="400"/>
      <c r="BV622" s="401"/>
      <c r="BW622" s="400"/>
      <c r="BX622" s="401"/>
      <c r="BY622" s="400"/>
      <c r="BZ622" s="401"/>
      <c r="CA622" s="400"/>
      <c r="CB622" s="401"/>
      <c r="CC622" s="400"/>
      <c r="CD622" s="401"/>
      <c r="CE622" s="400"/>
      <c r="CF622" s="401"/>
      <c r="CG622" s="400"/>
      <c r="CH622" s="401"/>
      <c r="CI622" s="400"/>
      <c r="CJ622" s="401"/>
      <c r="CK622" s="400"/>
      <c r="CL622" s="401"/>
      <c r="CM622" s="400"/>
      <c r="CN622" s="401"/>
      <c r="CO622" s="400"/>
      <c r="CP622" s="401"/>
      <c r="CQ622" s="400"/>
      <c r="CR622" s="401"/>
      <c r="CS622" s="400"/>
      <c r="CT622" s="401"/>
      <c r="CU622" s="400"/>
      <c r="CV622" s="401"/>
      <c r="CW622" s="400"/>
      <c r="CX622" s="401"/>
      <c r="CY622" s="400"/>
      <c r="CZ622" s="401"/>
      <c r="DA622" s="400"/>
      <c r="DB622" s="401"/>
      <c r="DC622" s="400"/>
      <c r="DD622" s="401"/>
      <c r="DE622" s="400"/>
      <c r="DF622" s="401"/>
      <c r="DG622" s="400"/>
      <c r="DH622" s="401"/>
      <c r="DI622" s="400"/>
      <c r="DJ622" s="401"/>
      <c r="DK622" s="400"/>
      <c r="DL622" s="401"/>
      <c r="DM622" s="400"/>
      <c r="DN622" s="401"/>
      <c r="DO622" s="400"/>
      <c r="DP622" s="401"/>
      <c r="DQ622" s="400"/>
      <c r="DR622" s="401"/>
      <c r="DS622" s="400"/>
      <c r="DT622" s="401"/>
      <c r="DU622" s="400"/>
      <c r="DV622" s="401"/>
      <c r="DW622" s="400"/>
      <c r="DX622" s="401"/>
      <c r="DY622" s="400"/>
      <c r="DZ622" s="401"/>
      <c r="EA622" s="400"/>
      <c r="EB622" s="401"/>
      <c r="EC622" s="400"/>
      <c r="ED622" s="401"/>
      <c r="EE622" s="400"/>
      <c r="EF622" s="401"/>
      <c r="EG622" s="400"/>
      <c r="EH622" s="401"/>
      <c r="EI622" s="400"/>
      <c r="EJ622" s="447"/>
      <c r="EK622" s="511"/>
      <c r="EL622" s="514"/>
      <c r="EM622" s="448"/>
      <c r="EN622" s="344"/>
      <c r="EO622" s="345"/>
      <c r="EP622" s="171">
        <f t="shared" si="670"/>
        <v>33</v>
      </c>
      <c r="EQ622" s="171">
        <f t="shared" si="671"/>
        <v>0</v>
      </c>
      <c r="ER622" s="171">
        <f t="shared" si="672"/>
        <v>0</v>
      </c>
      <c r="ES622" s="171">
        <f t="shared" si="673"/>
        <v>0</v>
      </c>
      <c r="ET622" s="171">
        <f t="shared" si="674"/>
        <v>0</v>
      </c>
      <c r="EU622" s="171">
        <f t="shared" si="675"/>
        <v>0</v>
      </c>
      <c r="EV622" s="172">
        <f t="shared" si="676"/>
        <v>33</v>
      </c>
      <c r="EW622" s="173"/>
      <c r="EX622" s="248">
        <f t="shared" si="712"/>
        <v>0</v>
      </c>
      <c r="EY622" s="174">
        <f>(L622*regular)+(M622*Cadeirantee)</f>
        <v>212.08</v>
      </c>
      <c r="EZ622" s="249">
        <f>SUMIF(FG622:GJ622,"&gt;0")</f>
        <v>0</v>
      </c>
      <c r="FA622" s="249">
        <f>SUMIF(FG622:GJ622,"&lt;0")+SUMIF(GN622:HP622,"&lt;0")</f>
        <v>0</v>
      </c>
      <c r="FB622" s="174">
        <v>0</v>
      </c>
      <c r="FC622" s="126">
        <f>N622*km*'VALORES TABELA'!$B$13</f>
        <v>0</v>
      </c>
      <c r="FD622" s="250">
        <f t="shared" ref="FD622:FD625" si="713">GL622</f>
        <v>0</v>
      </c>
      <c r="FE622" s="105"/>
      <c r="FF622" s="119"/>
      <c r="FG622" s="119"/>
      <c r="FH622" s="119"/>
      <c r="FI622" s="119"/>
      <c r="FJ622" s="119"/>
      <c r="FK622" s="119"/>
      <c r="FL622" s="119"/>
      <c r="FM622" s="119"/>
      <c r="FN622" s="119"/>
      <c r="FO622" s="119"/>
      <c r="FP622" s="119"/>
      <c r="FQ622" s="119"/>
      <c r="FR622" s="119"/>
      <c r="FS622" s="119"/>
      <c r="FT622" s="119"/>
      <c r="FU622" s="119"/>
      <c r="FV622" s="119"/>
      <c r="FW622" s="119"/>
      <c r="FX622" s="119"/>
      <c r="FY622" s="119"/>
      <c r="FZ622" s="119"/>
      <c r="GA622" s="119"/>
      <c r="GB622" s="119"/>
      <c r="GC622" s="119"/>
      <c r="GD622" s="119"/>
      <c r="GE622" s="119"/>
      <c r="GF622" s="119"/>
      <c r="GG622" s="119"/>
      <c r="GH622" s="119"/>
      <c r="GI622" s="119"/>
      <c r="GJ622" s="119"/>
      <c r="GK622" s="251"/>
      <c r="GL622" s="103">
        <f t="shared" si="678"/>
        <v>0</v>
      </c>
      <c r="GM622" s="124"/>
      <c r="GN622" s="104"/>
      <c r="GO622" s="104"/>
      <c r="GP622" s="104"/>
      <c r="GQ622" s="104"/>
      <c r="GR622" s="104"/>
      <c r="GS622" s="104"/>
      <c r="GT622" s="104"/>
      <c r="GU622" s="104"/>
      <c r="GV622" s="104"/>
      <c r="GW622" s="104"/>
      <c r="GX622" s="104"/>
      <c r="GY622" s="104"/>
      <c r="GZ622" s="104"/>
      <c r="HA622" s="104"/>
      <c r="HB622" s="104"/>
      <c r="HC622" s="104"/>
      <c r="HD622" s="104"/>
      <c r="HE622" s="104"/>
      <c r="HF622" s="104"/>
      <c r="HG622" s="104"/>
      <c r="HH622" s="104"/>
      <c r="HI622" s="104"/>
      <c r="HJ622" s="104"/>
      <c r="HK622" s="104"/>
      <c r="HL622" s="104"/>
      <c r="HM622" s="104"/>
      <c r="HN622" s="104"/>
      <c r="HO622" s="104"/>
      <c r="HP622" s="104"/>
      <c r="HQ622" s="64"/>
      <c r="HR622" s="64"/>
      <c r="HS622" s="64"/>
      <c r="HT622" s="64"/>
      <c r="HU622" s="64"/>
      <c r="HV622" s="64"/>
      <c r="HW622" s="105"/>
      <c r="HX622" s="64"/>
      <c r="HY622" s="280">
        <f t="shared" ref="HY622:HY625" si="714">IF(ISTEXT(EM622), VALUE(EM622), EM622)</f>
        <v>0</v>
      </c>
      <c r="HZ622" s="280">
        <f t="shared" ref="HZ622:HZ625" si="715">IF(ISTEXT(EN622), VALUE(EN622), EN622)</f>
        <v>0</v>
      </c>
      <c r="IA622" s="280">
        <f t="shared" ref="IA622:IA625" si="716">IF(ISTEXT(EO622), VALUE(EO622), EO622)</f>
        <v>0</v>
      </c>
      <c r="IB622" s="64"/>
      <c r="IC622" s="64"/>
    </row>
    <row r="623" spans="1:237" s="106" customFormat="1" ht="22.5" customHeight="1" x14ac:dyDescent="0.25">
      <c r="A623" s="368" t="s">
        <v>3754</v>
      </c>
      <c r="B623" s="369" t="s">
        <v>3755</v>
      </c>
      <c r="C623" s="375" t="s">
        <v>3233</v>
      </c>
      <c r="D623" s="371" t="s">
        <v>3751</v>
      </c>
      <c r="E623" s="371" t="s">
        <v>3756</v>
      </c>
      <c r="F623" s="376" t="s">
        <v>3224</v>
      </c>
      <c r="G623" s="376" t="s">
        <v>3225</v>
      </c>
      <c r="H623" s="373" t="s">
        <v>1614</v>
      </c>
      <c r="I623" s="374" t="s">
        <v>3757</v>
      </c>
      <c r="J623" s="421" t="s">
        <v>3231</v>
      </c>
      <c r="K623" s="422" t="s">
        <v>3235</v>
      </c>
      <c r="L623" s="329">
        <f>CONTINUA!BV623</f>
        <v>0</v>
      </c>
      <c r="M623" s="329">
        <f>CONTINUA!BW623</f>
        <v>0</v>
      </c>
      <c r="N623" s="895"/>
      <c r="O623" s="896" t="s">
        <v>4055</v>
      </c>
      <c r="P623" s="897" t="s">
        <v>206</v>
      </c>
      <c r="Q623" s="400"/>
      <c r="R623" s="401"/>
      <c r="S623" s="400"/>
      <c r="T623" s="401"/>
      <c r="U623" s="400"/>
      <c r="V623" s="401"/>
      <c r="W623" s="400"/>
      <c r="X623" s="401"/>
      <c r="Y623" s="400"/>
      <c r="Z623" s="401"/>
      <c r="AA623" s="400"/>
      <c r="AB623" s="401"/>
      <c r="AC623" s="400"/>
      <c r="AD623" s="401"/>
      <c r="AE623" s="400"/>
      <c r="AF623" s="401"/>
      <c r="AG623" s="400"/>
      <c r="AH623" s="401"/>
      <c r="AI623" s="400"/>
      <c r="AJ623" s="401"/>
      <c r="AK623" s="400"/>
      <c r="AL623" s="401"/>
      <c r="AM623" s="400"/>
      <c r="AN623" s="401"/>
      <c r="AO623" s="400"/>
      <c r="AP623" s="401"/>
      <c r="AQ623" s="400"/>
      <c r="AR623" s="401"/>
      <c r="AS623" s="400"/>
      <c r="AT623" s="401"/>
      <c r="AU623" s="400"/>
      <c r="AV623" s="401"/>
      <c r="AW623" s="400"/>
      <c r="AX623" s="401"/>
      <c r="AY623" s="400"/>
      <c r="AZ623" s="401"/>
      <c r="BA623" s="400"/>
      <c r="BB623" s="401"/>
      <c r="BC623" s="400"/>
      <c r="BD623" s="401"/>
      <c r="BE623" s="400"/>
      <c r="BF623" s="401"/>
      <c r="BG623" s="400"/>
      <c r="BH623" s="401"/>
      <c r="BI623" s="400"/>
      <c r="BJ623" s="401"/>
      <c r="BK623" s="400"/>
      <c r="BL623" s="401"/>
      <c r="BM623" s="400"/>
      <c r="BN623" s="401"/>
      <c r="BO623" s="400"/>
      <c r="BP623" s="401"/>
      <c r="BQ623" s="400"/>
      <c r="BR623" s="401"/>
      <c r="BS623" s="400"/>
      <c r="BT623" s="401"/>
      <c r="BU623" s="400"/>
      <c r="BV623" s="401"/>
      <c r="BW623" s="400"/>
      <c r="BX623" s="401"/>
      <c r="BY623" s="400"/>
      <c r="BZ623" s="401"/>
      <c r="CA623" s="400"/>
      <c r="CB623" s="401"/>
      <c r="CC623" s="400"/>
      <c r="CD623" s="401"/>
      <c r="CE623" s="400"/>
      <c r="CF623" s="401"/>
      <c r="CG623" s="400"/>
      <c r="CH623" s="401"/>
      <c r="CI623" s="400"/>
      <c r="CJ623" s="401"/>
      <c r="CK623" s="400"/>
      <c r="CL623" s="401"/>
      <c r="CM623" s="400"/>
      <c r="CN623" s="401"/>
      <c r="CO623" s="400"/>
      <c r="CP623" s="401"/>
      <c r="CQ623" s="400"/>
      <c r="CR623" s="401"/>
      <c r="CS623" s="400"/>
      <c r="CT623" s="401"/>
      <c r="CU623" s="400"/>
      <c r="CV623" s="401"/>
      <c r="CW623" s="400"/>
      <c r="CX623" s="401"/>
      <c r="CY623" s="400"/>
      <c r="CZ623" s="401"/>
      <c r="DA623" s="400"/>
      <c r="DB623" s="401"/>
      <c r="DC623" s="400"/>
      <c r="DD623" s="401"/>
      <c r="DE623" s="400"/>
      <c r="DF623" s="401"/>
      <c r="DG623" s="400"/>
      <c r="DH623" s="401"/>
      <c r="DI623" s="400"/>
      <c r="DJ623" s="401"/>
      <c r="DK623" s="400"/>
      <c r="DL623" s="401"/>
      <c r="DM623" s="400"/>
      <c r="DN623" s="401"/>
      <c r="DO623" s="400"/>
      <c r="DP623" s="401"/>
      <c r="DQ623" s="400"/>
      <c r="DR623" s="401"/>
      <c r="DS623" s="400"/>
      <c r="DT623" s="401"/>
      <c r="DU623" s="400"/>
      <c r="DV623" s="401"/>
      <c r="DW623" s="400"/>
      <c r="DX623" s="401"/>
      <c r="DY623" s="400"/>
      <c r="DZ623" s="401"/>
      <c r="EA623" s="400"/>
      <c r="EB623" s="401"/>
      <c r="EC623" s="400"/>
      <c r="ED623" s="401"/>
      <c r="EE623" s="400"/>
      <c r="EF623" s="401"/>
      <c r="EG623" s="400"/>
      <c r="EH623" s="401"/>
      <c r="EI623" s="400"/>
      <c r="EJ623" s="447"/>
      <c r="EK623" s="511"/>
      <c r="EL623" s="514"/>
      <c r="EM623" s="448"/>
      <c r="EN623" s="344"/>
      <c r="EO623" s="345"/>
      <c r="EP623" s="171">
        <f t="shared" si="670"/>
        <v>0</v>
      </c>
      <c r="EQ623" s="171">
        <f t="shared" si="671"/>
        <v>0</v>
      </c>
      <c r="ER623" s="171">
        <f t="shared" si="672"/>
        <v>0</v>
      </c>
      <c r="ES623" s="171">
        <f t="shared" si="673"/>
        <v>0</v>
      </c>
      <c r="ET623" s="171">
        <f t="shared" si="674"/>
        <v>0</v>
      </c>
      <c r="EU623" s="171">
        <f t="shared" si="675"/>
        <v>0</v>
      </c>
      <c r="EV623" s="172">
        <f t="shared" si="676"/>
        <v>0</v>
      </c>
      <c r="EW623" s="125"/>
      <c r="EX623" s="248">
        <f t="shared" si="712"/>
        <v>0</v>
      </c>
      <c r="EY623" s="174">
        <f>(L623*regular)+(M623*Cadeirantee)</f>
        <v>0</v>
      </c>
      <c r="EZ623" s="249">
        <f>SUMIF(FG623:GJ623,"&gt;0")</f>
        <v>0</v>
      </c>
      <c r="FA623" s="249">
        <f>SUMIF(FG623:GJ623,"&lt;0")+SUMIF(GN623:HP623,"&lt;0")</f>
        <v>0</v>
      </c>
      <c r="FB623" s="174">
        <v>0</v>
      </c>
      <c r="FC623" s="126">
        <f>N623*km*'VALORES TABELA'!$B$13</f>
        <v>0</v>
      </c>
      <c r="FD623" s="250">
        <f t="shared" si="713"/>
        <v>0</v>
      </c>
      <c r="FE623" s="105"/>
      <c r="FF623" s="108"/>
      <c r="FG623" s="108"/>
      <c r="FH623" s="108"/>
      <c r="FI623" s="108"/>
      <c r="FJ623" s="108"/>
      <c r="FK623" s="108"/>
      <c r="FL623" s="108"/>
      <c r="FM623" s="108"/>
      <c r="FN623" s="108"/>
      <c r="FO623" s="108"/>
      <c r="FP623" s="108"/>
      <c r="FQ623" s="108"/>
      <c r="FR623" s="108"/>
      <c r="FS623" s="108"/>
      <c r="FT623" s="108"/>
      <c r="FU623" s="108"/>
      <c r="FV623" s="108"/>
      <c r="FW623" s="108"/>
      <c r="FX623" s="108"/>
      <c r="FY623" s="108"/>
      <c r="FZ623" s="108"/>
      <c r="GA623" s="108"/>
      <c r="GB623" s="108"/>
      <c r="GC623" s="108"/>
      <c r="GD623" s="108"/>
      <c r="GE623" s="108"/>
      <c r="GF623" s="108"/>
      <c r="GG623" s="108"/>
      <c r="GH623" s="108"/>
      <c r="GI623" s="108"/>
      <c r="GJ623" s="108"/>
      <c r="GK623" s="251"/>
      <c r="GL623" s="103">
        <f t="shared" si="678"/>
        <v>0</v>
      </c>
      <c r="GM623" s="124"/>
      <c r="GN623" s="104"/>
      <c r="GO623" s="104"/>
      <c r="GP623" s="104"/>
      <c r="GQ623" s="104"/>
      <c r="GR623" s="104"/>
      <c r="GS623" s="104"/>
      <c r="GT623" s="104"/>
      <c r="GU623" s="104"/>
      <c r="GV623" s="104"/>
      <c r="GW623" s="104"/>
      <c r="GX623" s="104"/>
      <c r="GY623" s="104"/>
      <c r="GZ623" s="104"/>
      <c r="HA623" s="104"/>
      <c r="HB623" s="104"/>
      <c r="HC623" s="104"/>
      <c r="HD623" s="104"/>
      <c r="HE623" s="104"/>
      <c r="HF623" s="104"/>
      <c r="HG623" s="104"/>
      <c r="HH623" s="104"/>
      <c r="HI623" s="104"/>
      <c r="HJ623" s="104"/>
      <c r="HK623" s="104"/>
      <c r="HL623" s="104"/>
      <c r="HM623" s="104"/>
      <c r="HN623" s="104"/>
      <c r="HO623" s="104"/>
      <c r="HP623" s="104"/>
      <c r="HQ623" s="64"/>
      <c r="HR623" s="64"/>
      <c r="HS623" s="64"/>
      <c r="HT623" s="64"/>
      <c r="HU623" s="64"/>
      <c r="HV623" s="64"/>
      <c r="HW623" s="105"/>
      <c r="HX623" s="64"/>
      <c r="HY623" s="280">
        <f t="shared" si="714"/>
        <v>0</v>
      </c>
      <c r="HZ623" s="280">
        <f t="shared" si="715"/>
        <v>0</v>
      </c>
      <c r="IA623" s="280">
        <f t="shared" si="716"/>
        <v>0</v>
      </c>
      <c r="IB623" s="64"/>
      <c r="IC623" s="64"/>
    </row>
    <row r="624" spans="1:237" s="106" customFormat="1" ht="22.5" customHeight="1" x14ac:dyDescent="0.25">
      <c r="A624" s="368" t="s">
        <v>3754</v>
      </c>
      <c r="B624" s="369" t="s">
        <v>3755</v>
      </c>
      <c r="C624" s="375" t="s">
        <v>3233</v>
      </c>
      <c r="D624" s="371" t="s">
        <v>3751</v>
      </c>
      <c r="E624" s="371" t="s">
        <v>3756</v>
      </c>
      <c r="F624" s="376" t="s">
        <v>3224</v>
      </c>
      <c r="G624" s="376" t="s">
        <v>3225</v>
      </c>
      <c r="H624" s="373" t="s">
        <v>1614</v>
      </c>
      <c r="I624" s="374" t="s">
        <v>3757</v>
      </c>
      <c r="J624" s="421" t="s">
        <v>3231</v>
      </c>
      <c r="K624" s="423" t="s">
        <v>3236</v>
      </c>
      <c r="L624" s="329">
        <f>CONTINUA!BV624</f>
        <v>0</v>
      </c>
      <c r="M624" s="329">
        <f>CONTINUA!BW624</f>
        <v>0</v>
      </c>
      <c r="N624" s="895"/>
      <c r="O624" s="896" t="s">
        <v>4055</v>
      </c>
      <c r="P624" s="897" t="s">
        <v>206</v>
      </c>
      <c r="Q624" s="400"/>
      <c r="R624" s="401"/>
      <c r="S624" s="400"/>
      <c r="T624" s="401"/>
      <c r="U624" s="400"/>
      <c r="V624" s="401"/>
      <c r="W624" s="400"/>
      <c r="X624" s="401"/>
      <c r="Y624" s="400"/>
      <c r="Z624" s="401"/>
      <c r="AA624" s="400"/>
      <c r="AB624" s="401"/>
      <c r="AC624" s="400"/>
      <c r="AD624" s="401"/>
      <c r="AE624" s="400"/>
      <c r="AF624" s="401"/>
      <c r="AG624" s="400"/>
      <c r="AH624" s="401"/>
      <c r="AI624" s="400"/>
      <c r="AJ624" s="401"/>
      <c r="AK624" s="400"/>
      <c r="AL624" s="401"/>
      <c r="AM624" s="400"/>
      <c r="AN624" s="401"/>
      <c r="AO624" s="400"/>
      <c r="AP624" s="401"/>
      <c r="AQ624" s="400"/>
      <c r="AR624" s="401"/>
      <c r="AS624" s="400"/>
      <c r="AT624" s="401"/>
      <c r="AU624" s="400"/>
      <c r="AV624" s="401"/>
      <c r="AW624" s="400"/>
      <c r="AX624" s="401"/>
      <c r="AY624" s="400"/>
      <c r="AZ624" s="401"/>
      <c r="BA624" s="400"/>
      <c r="BB624" s="401"/>
      <c r="BC624" s="400"/>
      <c r="BD624" s="401"/>
      <c r="BE624" s="400"/>
      <c r="BF624" s="401"/>
      <c r="BG624" s="400"/>
      <c r="BH624" s="401"/>
      <c r="BI624" s="400"/>
      <c r="BJ624" s="401"/>
      <c r="BK624" s="400"/>
      <c r="BL624" s="401"/>
      <c r="BM624" s="400"/>
      <c r="BN624" s="401"/>
      <c r="BO624" s="400"/>
      <c r="BP624" s="401"/>
      <c r="BQ624" s="400"/>
      <c r="BR624" s="401"/>
      <c r="BS624" s="400"/>
      <c r="BT624" s="401"/>
      <c r="BU624" s="400"/>
      <c r="BV624" s="401"/>
      <c r="BW624" s="400"/>
      <c r="BX624" s="401"/>
      <c r="BY624" s="400"/>
      <c r="BZ624" s="401"/>
      <c r="CA624" s="400"/>
      <c r="CB624" s="401"/>
      <c r="CC624" s="400"/>
      <c r="CD624" s="401"/>
      <c r="CE624" s="400"/>
      <c r="CF624" s="401"/>
      <c r="CG624" s="400"/>
      <c r="CH624" s="401"/>
      <c r="CI624" s="400"/>
      <c r="CJ624" s="401"/>
      <c r="CK624" s="400"/>
      <c r="CL624" s="401"/>
      <c r="CM624" s="400"/>
      <c r="CN624" s="401"/>
      <c r="CO624" s="400"/>
      <c r="CP624" s="401"/>
      <c r="CQ624" s="400"/>
      <c r="CR624" s="401"/>
      <c r="CS624" s="400"/>
      <c r="CT624" s="401"/>
      <c r="CU624" s="400"/>
      <c r="CV624" s="401"/>
      <c r="CW624" s="400"/>
      <c r="CX624" s="401"/>
      <c r="CY624" s="400"/>
      <c r="CZ624" s="401"/>
      <c r="DA624" s="400"/>
      <c r="DB624" s="401"/>
      <c r="DC624" s="400"/>
      <c r="DD624" s="401"/>
      <c r="DE624" s="400"/>
      <c r="DF624" s="401"/>
      <c r="DG624" s="400"/>
      <c r="DH624" s="401"/>
      <c r="DI624" s="400"/>
      <c r="DJ624" s="401"/>
      <c r="DK624" s="400"/>
      <c r="DL624" s="401"/>
      <c r="DM624" s="400"/>
      <c r="DN624" s="401"/>
      <c r="DO624" s="400"/>
      <c r="DP624" s="401"/>
      <c r="DQ624" s="400"/>
      <c r="DR624" s="401"/>
      <c r="DS624" s="400"/>
      <c r="DT624" s="401"/>
      <c r="DU624" s="400"/>
      <c r="DV624" s="401"/>
      <c r="DW624" s="400"/>
      <c r="DX624" s="401"/>
      <c r="DY624" s="400"/>
      <c r="DZ624" s="401"/>
      <c r="EA624" s="400"/>
      <c r="EB624" s="401"/>
      <c r="EC624" s="400"/>
      <c r="ED624" s="401"/>
      <c r="EE624" s="400"/>
      <c r="EF624" s="401"/>
      <c r="EG624" s="400"/>
      <c r="EH624" s="401"/>
      <c r="EI624" s="400"/>
      <c r="EJ624" s="447"/>
      <c r="EK624" s="511"/>
      <c r="EL624" s="514"/>
      <c r="EM624" s="448"/>
      <c r="EN624" s="344"/>
      <c r="EO624" s="345"/>
      <c r="EP624" s="171">
        <f t="shared" si="670"/>
        <v>0</v>
      </c>
      <c r="EQ624" s="171">
        <f t="shared" si="671"/>
        <v>0</v>
      </c>
      <c r="ER624" s="171">
        <f t="shared" si="672"/>
        <v>0</v>
      </c>
      <c r="ES624" s="171">
        <f t="shared" si="673"/>
        <v>0</v>
      </c>
      <c r="ET624" s="171">
        <f t="shared" si="674"/>
        <v>0</v>
      </c>
      <c r="EU624" s="171">
        <f t="shared" si="675"/>
        <v>0</v>
      </c>
      <c r="EV624" s="172">
        <f t="shared" si="676"/>
        <v>0</v>
      </c>
      <c r="EW624" s="127"/>
      <c r="EX624" s="248">
        <f t="shared" si="712"/>
        <v>0</v>
      </c>
      <c r="EY624" s="174">
        <f>(L624*regular)+(M624*Cadeirantee)</f>
        <v>0</v>
      </c>
      <c r="EZ624" s="249">
        <f>SUMIF(FG624:GJ624,"&gt;0")</f>
        <v>0</v>
      </c>
      <c r="FA624" s="249">
        <f>SUMIF(FG624:GJ624,"&lt;0")+SUMIF(GN624:HP624,"&lt;0")</f>
        <v>0</v>
      </c>
      <c r="FB624" s="174">
        <v>0</v>
      </c>
      <c r="FC624" s="126">
        <f>N624*km*'VALORES TABELA'!$B$13</f>
        <v>0</v>
      </c>
      <c r="FD624" s="250">
        <f t="shared" si="713"/>
        <v>0</v>
      </c>
      <c r="FE624" s="105"/>
      <c r="FF624" s="118"/>
      <c r="FG624" s="118"/>
      <c r="FH624" s="118"/>
      <c r="FI624" s="118"/>
      <c r="FJ624" s="118"/>
      <c r="FK624" s="118"/>
      <c r="FL624" s="118"/>
      <c r="FM624" s="118"/>
      <c r="FN624" s="118"/>
      <c r="FO624" s="118"/>
      <c r="FP624" s="118"/>
      <c r="FQ624" s="118"/>
      <c r="FR624" s="118"/>
      <c r="FS624" s="118"/>
      <c r="FT624" s="118"/>
      <c r="FU624" s="118"/>
      <c r="FV624" s="118"/>
      <c r="FW624" s="118"/>
      <c r="FX624" s="118"/>
      <c r="FY624" s="118"/>
      <c r="FZ624" s="118"/>
      <c r="GA624" s="118"/>
      <c r="GB624" s="118"/>
      <c r="GC624" s="118"/>
      <c r="GD624" s="118"/>
      <c r="GE624" s="118"/>
      <c r="GF624" s="118"/>
      <c r="GG624" s="118"/>
      <c r="GH624" s="118"/>
      <c r="GI624" s="118"/>
      <c r="GJ624" s="118"/>
      <c r="GK624" s="252"/>
      <c r="GL624" s="103">
        <f t="shared" si="678"/>
        <v>0</v>
      </c>
      <c r="GM624" s="124"/>
      <c r="GN624" s="104"/>
      <c r="GO624" s="104"/>
      <c r="GP624" s="104"/>
      <c r="GQ624" s="104"/>
      <c r="GR624" s="104"/>
      <c r="GS624" s="104"/>
      <c r="GT624" s="104"/>
      <c r="GU624" s="104"/>
      <c r="GV624" s="104"/>
      <c r="GW624" s="104"/>
      <c r="GX624" s="104"/>
      <c r="GY624" s="104"/>
      <c r="GZ624" s="104"/>
      <c r="HA624" s="104"/>
      <c r="HB624" s="104"/>
      <c r="HC624" s="104"/>
      <c r="HD624" s="104"/>
      <c r="HE624" s="104"/>
      <c r="HF624" s="104"/>
      <c r="HG624" s="104"/>
      <c r="HH624" s="104"/>
      <c r="HI624" s="104"/>
      <c r="HJ624" s="104"/>
      <c r="HK624" s="104"/>
      <c r="HL624" s="104"/>
      <c r="HM624" s="104"/>
      <c r="HN624" s="104"/>
      <c r="HO624" s="104"/>
      <c r="HP624" s="104"/>
      <c r="HQ624" s="64"/>
      <c r="HR624" s="65"/>
      <c r="HS624" s="65"/>
      <c r="HT624" s="65"/>
      <c r="HU624" s="65"/>
      <c r="HV624" s="65"/>
      <c r="HW624" s="105"/>
      <c r="HX624" s="65"/>
      <c r="HY624" s="280">
        <f t="shared" si="714"/>
        <v>0</v>
      </c>
      <c r="HZ624" s="280">
        <f t="shared" si="715"/>
        <v>0</v>
      </c>
      <c r="IA624" s="280">
        <f t="shared" si="716"/>
        <v>0</v>
      </c>
      <c r="IB624" s="65"/>
      <c r="IC624" s="65"/>
    </row>
    <row r="625" spans="1:237" s="106" customFormat="1" ht="22.5" customHeight="1" thickBot="1" x14ac:dyDescent="0.3">
      <c r="A625" s="377" t="s">
        <v>3754</v>
      </c>
      <c r="B625" s="378" t="s">
        <v>3755</v>
      </c>
      <c r="C625" s="379" t="s">
        <v>3233</v>
      </c>
      <c r="D625" s="380" t="s">
        <v>3751</v>
      </c>
      <c r="E625" s="380" t="s">
        <v>3756</v>
      </c>
      <c r="F625" s="381" t="s">
        <v>3224</v>
      </c>
      <c r="G625" s="381" t="s">
        <v>3225</v>
      </c>
      <c r="H625" s="382" t="s">
        <v>1614</v>
      </c>
      <c r="I625" s="383" t="s">
        <v>3757</v>
      </c>
      <c r="J625" s="421" t="s">
        <v>3231</v>
      </c>
      <c r="K625" s="424" t="s">
        <v>60</v>
      </c>
      <c r="L625" s="329">
        <f>CONTINUA!BV625</f>
        <v>0</v>
      </c>
      <c r="M625" s="329">
        <f>CONTINUA!BW625</f>
        <v>0</v>
      </c>
      <c r="N625" s="895"/>
      <c r="O625" s="896" t="s">
        <v>4055</v>
      </c>
      <c r="P625" s="897" t="s">
        <v>206</v>
      </c>
      <c r="Q625" s="400"/>
      <c r="R625" s="401"/>
      <c r="S625" s="400"/>
      <c r="T625" s="401"/>
      <c r="U625" s="400"/>
      <c r="V625" s="401"/>
      <c r="W625" s="400"/>
      <c r="X625" s="401"/>
      <c r="Y625" s="400"/>
      <c r="Z625" s="401"/>
      <c r="AA625" s="400"/>
      <c r="AB625" s="401"/>
      <c r="AC625" s="400"/>
      <c r="AD625" s="401"/>
      <c r="AE625" s="400"/>
      <c r="AF625" s="401"/>
      <c r="AG625" s="400"/>
      <c r="AH625" s="401"/>
      <c r="AI625" s="400"/>
      <c r="AJ625" s="401"/>
      <c r="AK625" s="400"/>
      <c r="AL625" s="401"/>
      <c r="AM625" s="400"/>
      <c r="AN625" s="401"/>
      <c r="AO625" s="400"/>
      <c r="AP625" s="401"/>
      <c r="AQ625" s="400"/>
      <c r="AR625" s="401"/>
      <c r="AS625" s="400"/>
      <c r="AT625" s="401"/>
      <c r="AU625" s="400"/>
      <c r="AV625" s="401"/>
      <c r="AW625" s="400"/>
      <c r="AX625" s="401"/>
      <c r="AY625" s="400"/>
      <c r="AZ625" s="401"/>
      <c r="BA625" s="400"/>
      <c r="BB625" s="401"/>
      <c r="BC625" s="400"/>
      <c r="BD625" s="401"/>
      <c r="BE625" s="400"/>
      <c r="BF625" s="401"/>
      <c r="BG625" s="400"/>
      <c r="BH625" s="401"/>
      <c r="BI625" s="400"/>
      <c r="BJ625" s="401"/>
      <c r="BK625" s="400"/>
      <c r="BL625" s="401"/>
      <c r="BM625" s="400"/>
      <c r="BN625" s="401"/>
      <c r="BO625" s="400"/>
      <c r="BP625" s="401"/>
      <c r="BQ625" s="400"/>
      <c r="BR625" s="401"/>
      <c r="BS625" s="400"/>
      <c r="BT625" s="401"/>
      <c r="BU625" s="400"/>
      <c r="BV625" s="401"/>
      <c r="BW625" s="400"/>
      <c r="BX625" s="401"/>
      <c r="BY625" s="400"/>
      <c r="BZ625" s="401"/>
      <c r="CA625" s="400"/>
      <c r="CB625" s="401"/>
      <c r="CC625" s="400"/>
      <c r="CD625" s="401"/>
      <c r="CE625" s="400"/>
      <c r="CF625" s="401"/>
      <c r="CG625" s="400"/>
      <c r="CH625" s="401"/>
      <c r="CI625" s="400"/>
      <c r="CJ625" s="401"/>
      <c r="CK625" s="400"/>
      <c r="CL625" s="401"/>
      <c r="CM625" s="400"/>
      <c r="CN625" s="401"/>
      <c r="CO625" s="400"/>
      <c r="CP625" s="401"/>
      <c r="CQ625" s="400"/>
      <c r="CR625" s="401"/>
      <c r="CS625" s="400"/>
      <c r="CT625" s="401"/>
      <c r="CU625" s="400"/>
      <c r="CV625" s="401"/>
      <c r="CW625" s="400"/>
      <c r="CX625" s="401"/>
      <c r="CY625" s="400"/>
      <c r="CZ625" s="401"/>
      <c r="DA625" s="400"/>
      <c r="DB625" s="401"/>
      <c r="DC625" s="400"/>
      <c r="DD625" s="401"/>
      <c r="DE625" s="400"/>
      <c r="DF625" s="401"/>
      <c r="DG625" s="400"/>
      <c r="DH625" s="401"/>
      <c r="DI625" s="400"/>
      <c r="DJ625" s="401"/>
      <c r="DK625" s="400"/>
      <c r="DL625" s="401"/>
      <c r="DM625" s="400"/>
      <c r="DN625" s="401"/>
      <c r="DO625" s="400"/>
      <c r="DP625" s="401"/>
      <c r="DQ625" s="400"/>
      <c r="DR625" s="401"/>
      <c r="DS625" s="400"/>
      <c r="DT625" s="401"/>
      <c r="DU625" s="400"/>
      <c r="DV625" s="401"/>
      <c r="DW625" s="400"/>
      <c r="DX625" s="401"/>
      <c r="DY625" s="400"/>
      <c r="DZ625" s="401"/>
      <c r="EA625" s="400"/>
      <c r="EB625" s="401"/>
      <c r="EC625" s="400"/>
      <c r="ED625" s="401"/>
      <c r="EE625" s="400"/>
      <c r="EF625" s="401"/>
      <c r="EG625" s="400"/>
      <c r="EH625" s="401"/>
      <c r="EI625" s="400"/>
      <c r="EJ625" s="447"/>
      <c r="EK625" s="512"/>
      <c r="EL625" s="515"/>
      <c r="EM625" s="450"/>
      <c r="EN625" s="348"/>
      <c r="EO625" s="348"/>
      <c r="EP625" s="179">
        <f t="shared" si="670"/>
        <v>0</v>
      </c>
      <c r="EQ625" s="179">
        <f t="shared" si="671"/>
        <v>0</v>
      </c>
      <c r="ER625" s="179">
        <f t="shared" si="672"/>
        <v>0</v>
      </c>
      <c r="ES625" s="179">
        <f t="shared" si="673"/>
        <v>0</v>
      </c>
      <c r="ET625" s="179">
        <f t="shared" si="674"/>
        <v>0</v>
      </c>
      <c r="EU625" s="179">
        <f t="shared" si="675"/>
        <v>0</v>
      </c>
      <c r="EV625" s="172">
        <f t="shared" si="676"/>
        <v>0</v>
      </c>
      <c r="EW625" s="253"/>
      <c r="EX625" s="254">
        <v>0</v>
      </c>
      <c r="EY625" s="180">
        <v>0</v>
      </c>
      <c r="EZ625" s="255">
        <v>0</v>
      </c>
      <c r="FA625" s="255">
        <v>0</v>
      </c>
      <c r="FB625" s="180">
        <f>SUM(FF625:GI625)/2</f>
        <v>0</v>
      </c>
      <c r="FC625" s="256">
        <f>N625*km*'VALORES TABELA'!$B$13</f>
        <v>0</v>
      </c>
      <c r="FD625" s="250">
        <f t="shared" si="713"/>
        <v>0</v>
      </c>
      <c r="FE625" s="257"/>
      <c r="FF625" s="181">
        <f>((Q625+S625)*Percapita)+((R625+T625)*Cadeirante)</f>
        <v>0</v>
      </c>
      <c r="FG625" s="181">
        <f>((U625+W625)*Percapita/30*FG$4)+((V625+X625)*Cadeirante/30*FG$4)</f>
        <v>0</v>
      </c>
      <c r="FH625" s="181">
        <f>((Y625+AA625)*Percapita/30*FH$4)+((Z625+AB625)*Cadeirante/30*FH$4)</f>
        <v>0</v>
      </c>
      <c r="FI625" s="181">
        <f>((AC625+AE625)*Percapita/30*FI$4)+((AD625+AF625)*Cadeirante/30*FI$4)</f>
        <v>0</v>
      </c>
      <c r="FJ625" s="181">
        <f>((AG625+AI625)*Percapita/30*FJ$4)+((AH625+AJ625)*Cadeirante/30*FJ$4)</f>
        <v>0</v>
      </c>
      <c r="FK625" s="181">
        <f>((AK625+AM625)*Percapita/30*FK$4)+((AL625+AN625)*Cadeirante/30*FK$4)</f>
        <v>0</v>
      </c>
      <c r="FL625" s="181">
        <f>((AO625+AQ625)*Percapita/30*FL$4)+((AP625+AR625)*Cadeirante/30*FL$4)</f>
        <v>0</v>
      </c>
      <c r="FM625" s="181">
        <f>((AS625+AU625)*Percapita/30*FM$4)+((AT625+AV625)*Cadeirante/30*FM$4)</f>
        <v>0</v>
      </c>
      <c r="FN625" s="181">
        <f>((AW625+AY625)*Percapita/30*FN$4)+((AX625+AZ625)*Cadeirante/30*FN$4)</f>
        <v>0</v>
      </c>
      <c r="FO625" s="181">
        <f>((BA625+BC625)*Percapita/30*FO$4)+((BB625+BD625)*Cadeirante/30*FO$4)</f>
        <v>0</v>
      </c>
      <c r="FP625" s="181">
        <f>((BE625+BG625)*Percapita/30*FP$4)+((BF625+BH625)*Cadeirante/30*FP$4)</f>
        <v>0</v>
      </c>
      <c r="FQ625" s="181">
        <f>((BI625+BK625)*Percapita/30*FQ$4)+((BJ625+BL625)*Cadeirante/30*FQ$4)</f>
        <v>0</v>
      </c>
      <c r="FR625" s="181">
        <f>((BM625+BO625)*Percapita/30*FR$4)+((BN625+BP625)*Cadeirante/30*FR$4)</f>
        <v>0</v>
      </c>
      <c r="FS625" s="181">
        <f>((BQ625+BS625)*Percapita/30*FS$4)+((BR625+BT625)*Cadeirante/30*FS$4)</f>
        <v>0</v>
      </c>
      <c r="FT625" s="181">
        <f>((BU625+BW625)*Percapita/30*FT$4)+((BV625+BX625)*Cadeirante/30*FT$4)</f>
        <v>0</v>
      </c>
      <c r="FU625" s="181">
        <f>((BY625+CA625)*Percapita/30*FU$4)+((BZ625+CB625)*Cadeirante/30*FU$4)</f>
        <v>0</v>
      </c>
      <c r="FV625" s="181">
        <f>((CC625+CE625)*Percapita/30*FV$4)+((CD625+CF625)*Cadeirante/30*FV$4)</f>
        <v>0</v>
      </c>
      <c r="FW625" s="181">
        <f>((CG625+CI625)*Percapita/30*FW$4)+((CI625+CK625)*Cadeirante/30*FW$4)</f>
        <v>0</v>
      </c>
      <c r="FX625" s="181">
        <f>((CK625+CM625)*Percapita/30*FX$4)+((CL625+CN625)*Cadeirante/30*FX$4)</f>
        <v>0</v>
      </c>
      <c r="FY625" s="181">
        <f>((CO625+CQ625)*Percapita/30*FY$4)+((CP625+CR625)*Cadeirante/30*FY$4)</f>
        <v>0</v>
      </c>
      <c r="FZ625" s="181">
        <f>((CS625+CU625)*Percapita/30*FZ$4)+((CT625+CV625)*Cadeirante/30*FZ$4)</f>
        <v>0</v>
      </c>
      <c r="GA625" s="181">
        <f>((CW625+CY625)*Percapita/30*GA$4)+((CX625+CZ625)*Cadeirante/30*GA$4)</f>
        <v>0</v>
      </c>
      <c r="GB625" s="181">
        <f>((DA625+DC625)*Percapita/30*GB$4)+((DB625+DD625)*Cadeirante/30*GB$4)</f>
        <v>0</v>
      </c>
      <c r="GC625" s="181">
        <f>((DE625+DG625)*Percapita/30*GC$4)+((DF625+DH625)*Cadeirante/30*GC$4)</f>
        <v>0</v>
      </c>
      <c r="GD625" s="181">
        <f>((DI625+DK625)*Percapita/30*GD$4)+((DJ625+DL625)*Cadeirante/30*GD$4)</f>
        <v>0</v>
      </c>
      <c r="GE625" s="181">
        <f>((DM625+DO625)*Percapita/30*GE$4)+((DN625+DP625)*Cadeirante/30*GE$4)</f>
        <v>0</v>
      </c>
      <c r="GF625" s="181">
        <f>((DQ625+DS625)*Percapita/30*GF$4)+((DR625+DT625)*Cadeirante/30*GF$4)</f>
        <v>0</v>
      </c>
      <c r="GG625" s="181">
        <f>((DU625+DW625)*Percapita/30*GG$4)+((DV625+DX625)*Cadeirante/30*GG$4)</f>
        <v>0</v>
      </c>
      <c r="GH625" s="181">
        <f>((DY625+EA625)*Percapita/30*GH$4)+((DZ625+EB625)*Cadeirante/30*GH$4)</f>
        <v>0</v>
      </c>
      <c r="GI625" s="181">
        <f>((EC625+EE625)*Percapita/30*GI$4)+((ED625+EF625)*Cadeirante/30*GI$4)</f>
        <v>0</v>
      </c>
      <c r="GJ625" s="181">
        <f>((EG625+EI625)*Percapita)+((EH625+EJ625)*Cadeirante)</f>
        <v>0</v>
      </c>
      <c r="GK625" s="258"/>
      <c r="GL625" s="103">
        <f t="shared" si="678"/>
        <v>0</v>
      </c>
      <c r="GM625" s="124"/>
      <c r="GN625" s="182"/>
      <c r="GO625" s="182"/>
      <c r="GP625" s="182"/>
      <c r="GQ625" s="182"/>
      <c r="GR625" s="182"/>
      <c r="GS625" s="182"/>
      <c r="GT625" s="182"/>
      <c r="GU625" s="182"/>
      <c r="GV625" s="182"/>
      <c r="GW625" s="182"/>
      <c r="GX625" s="182"/>
      <c r="GY625" s="182"/>
      <c r="GZ625" s="182"/>
      <c r="HA625" s="182"/>
      <c r="HB625" s="182"/>
      <c r="HC625" s="182"/>
      <c r="HD625" s="182"/>
      <c r="HE625" s="182"/>
      <c r="HF625" s="182"/>
      <c r="HG625" s="182"/>
      <c r="HH625" s="182"/>
      <c r="HI625" s="182"/>
      <c r="HJ625" s="182"/>
      <c r="HK625" s="182"/>
      <c r="HL625" s="182"/>
      <c r="HM625" s="182"/>
      <c r="HN625" s="182"/>
      <c r="HO625" s="182"/>
      <c r="HP625" s="259"/>
      <c r="HQ625" s="64"/>
      <c r="HW625" s="257"/>
      <c r="HY625" s="280">
        <f t="shared" si="714"/>
        <v>0</v>
      </c>
      <c r="HZ625" s="280">
        <f t="shared" si="715"/>
        <v>0</v>
      </c>
      <c r="IA625" s="280">
        <f t="shared" si="716"/>
        <v>0</v>
      </c>
    </row>
    <row r="626" spans="1:237" s="106" customFormat="1" ht="22.5" customHeight="1" x14ac:dyDescent="0.25">
      <c r="A626" t="s">
        <v>3758</v>
      </c>
      <c r="B626" s="522" t="s">
        <v>3759</v>
      </c>
      <c r="C626" s="523">
        <v>1</v>
      </c>
      <c r="D626" s="524" t="s">
        <v>3760</v>
      </c>
      <c r="E626" s="524" t="s">
        <v>3761</v>
      </c>
      <c r="F626" s="525" t="s">
        <v>3224</v>
      </c>
      <c r="G626" s="525" t="s">
        <v>3225</v>
      </c>
      <c r="H626" s="350" t="s">
        <v>3762</v>
      </c>
      <c r="I626" s="351" t="s">
        <v>1792</v>
      </c>
      <c r="J626" s="409" t="s">
        <v>3231</v>
      </c>
      <c r="K626" s="410" t="s">
        <v>3232</v>
      </c>
      <c r="L626" s="329">
        <f>CONTINUA!BV626</f>
        <v>0</v>
      </c>
      <c r="M626" s="329">
        <f>CONTINUA!BW626</f>
        <v>0</v>
      </c>
      <c r="N626" s="895"/>
      <c r="O626" s="896" t="s">
        <v>4056</v>
      </c>
      <c r="P626" s="897" t="s">
        <v>206</v>
      </c>
      <c r="Q626" s="400">
        <v>21</v>
      </c>
      <c r="R626" s="401"/>
      <c r="S626" s="400"/>
      <c r="T626" s="401"/>
      <c r="U626" s="400"/>
      <c r="V626" s="401"/>
      <c r="W626" s="400"/>
      <c r="X626" s="401"/>
      <c r="Y626" s="400"/>
      <c r="Z626" s="401"/>
      <c r="AA626" s="400"/>
      <c r="AB626" s="401"/>
      <c r="AC626" s="400"/>
      <c r="AD626" s="401"/>
      <c r="AE626" s="400"/>
      <c r="AF626" s="401"/>
      <c r="AG626" s="400"/>
      <c r="AH626" s="401"/>
      <c r="AI626" s="400"/>
      <c r="AJ626" s="401"/>
      <c r="AK626" s="400"/>
      <c r="AL626" s="401"/>
      <c r="AM626" s="400"/>
      <c r="AN626" s="401"/>
      <c r="AO626" s="400"/>
      <c r="AP626" s="401"/>
      <c r="AQ626" s="400"/>
      <c r="AR626" s="401"/>
      <c r="AS626" s="400"/>
      <c r="AT626" s="401"/>
      <c r="AU626" s="400"/>
      <c r="AV626" s="401"/>
      <c r="AW626" s="400"/>
      <c r="AX626" s="401"/>
      <c r="AY626" s="400"/>
      <c r="AZ626" s="401"/>
      <c r="BA626" s="400"/>
      <c r="BB626" s="401"/>
      <c r="BC626" s="400"/>
      <c r="BD626" s="401"/>
      <c r="BE626" s="400"/>
      <c r="BF626" s="401"/>
      <c r="BG626" s="400"/>
      <c r="BH626" s="401"/>
      <c r="BI626" s="400"/>
      <c r="BJ626" s="401"/>
      <c r="BK626" s="400"/>
      <c r="BL626" s="401"/>
      <c r="BM626" s="400"/>
      <c r="BN626" s="401"/>
      <c r="BO626" s="400"/>
      <c r="BP626" s="401"/>
      <c r="BQ626" s="400"/>
      <c r="BR626" s="401"/>
      <c r="BS626" s="400"/>
      <c r="BT626" s="401"/>
      <c r="BU626" s="400"/>
      <c r="BV626" s="401"/>
      <c r="BW626" s="400"/>
      <c r="BX626" s="401"/>
      <c r="BY626" s="400"/>
      <c r="BZ626" s="401"/>
      <c r="CA626" s="400"/>
      <c r="CB626" s="401"/>
      <c r="CC626" s="400"/>
      <c r="CD626" s="401"/>
      <c r="CE626" s="400"/>
      <c r="CF626" s="401"/>
      <c r="CG626" s="400"/>
      <c r="CH626" s="401"/>
      <c r="CI626" s="400"/>
      <c r="CJ626" s="401"/>
      <c r="CK626" s="400"/>
      <c r="CL626" s="401"/>
      <c r="CM626" s="400"/>
      <c r="CN626" s="401"/>
      <c r="CO626" s="400"/>
      <c r="CP626" s="401"/>
      <c r="CQ626" s="400"/>
      <c r="CR626" s="401"/>
      <c r="CS626" s="400"/>
      <c r="CT626" s="401"/>
      <c r="CU626" s="400"/>
      <c r="CV626" s="401"/>
      <c r="CW626" s="400"/>
      <c r="CX626" s="401"/>
      <c r="CY626" s="400"/>
      <c r="CZ626" s="401"/>
      <c r="DA626" s="400"/>
      <c r="DB626" s="401"/>
      <c r="DC626" s="400"/>
      <c r="DD626" s="401"/>
      <c r="DE626" s="400"/>
      <c r="DF626" s="401"/>
      <c r="DG626" s="400"/>
      <c r="DH626" s="401"/>
      <c r="DI626" s="400"/>
      <c r="DJ626" s="401"/>
      <c r="DK626" s="400"/>
      <c r="DL626" s="401"/>
      <c r="DM626" s="400"/>
      <c r="DN626" s="401"/>
      <c r="DO626" s="400"/>
      <c r="DP626" s="401"/>
      <c r="DQ626" s="400"/>
      <c r="DR626" s="401"/>
      <c r="DS626" s="400"/>
      <c r="DT626" s="401"/>
      <c r="DU626" s="400"/>
      <c r="DV626" s="401"/>
      <c r="DW626" s="400"/>
      <c r="DX626" s="401"/>
      <c r="DY626" s="400"/>
      <c r="DZ626" s="401"/>
      <c r="EA626" s="400"/>
      <c r="EB626" s="401"/>
      <c r="EC626" s="400"/>
      <c r="ED626" s="401"/>
      <c r="EE626" s="400"/>
      <c r="EF626" s="401"/>
      <c r="EG626" s="400"/>
      <c r="EH626" s="401"/>
      <c r="EI626" s="400"/>
      <c r="EJ626" s="447"/>
      <c r="EK626" s="510"/>
      <c r="EL626" s="513" t="s">
        <v>4022</v>
      </c>
      <c r="EM626" s="520">
        <v>706.255</v>
      </c>
      <c r="EN626" s="520"/>
      <c r="EO626" s="520"/>
      <c r="EP626" s="171">
        <f t="shared" si="670"/>
        <v>21</v>
      </c>
      <c r="EQ626" s="171">
        <f t="shared" si="671"/>
        <v>0</v>
      </c>
      <c r="ER626" s="171">
        <f t="shared" si="672"/>
        <v>0</v>
      </c>
      <c r="ES626" s="171">
        <f t="shared" si="673"/>
        <v>0</v>
      </c>
      <c r="ET626" s="171">
        <f t="shared" si="674"/>
        <v>0</v>
      </c>
      <c r="EU626" s="171">
        <f t="shared" si="675"/>
        <v>0</v>
      </c>
      <c r="EV626" s="172">
        <f t="shared" si="676"/>
        <v>21</v>
      </c>
      <c r="EW626" s="367">
        <f>IF(C626=4,IF(MAX(Q626:EJ628)&gt;0,(Especiall/30*(IF(($G626-$F626)=($G$5-$F$5),30,IF(DAY($G626)=31,($G626-$F626),($G626-$F626)+1)))),0),0)</f>
        <v>0</v>
      </c>
      <c r="EX626" s="248">
        <f t="shared" ref="EX626:EX629" si="717">FF626</f>
        <v>24057.41</v>
      </c>
      <c r="EY626" s="174">
        <f>(L626*regular)+(M626*Cadeirantee)</f>
        <v>0</v>
      </c>
      <c r="EZ626" s="249">
        <f>SUMIF(FG626:GJ626,"&gt;0")</f>
        <v>0</v>
      </c>
      <c r="FA626" s="249">
        <f>SUMIF(FG626:GJ626,"&lt;0")+SUMIF(GN626:HP626,"&lt;0")</f>
        <v>0</v>
      </c>
      <c r="FB626" s="174">
        <v>0</v>
      </c>
      <c r="FC626" s="175">
        <f>N626*km*'VALORES TABELA'!$B$13</f>
        <v>0</v>
      </c>
      <c r="FD626" s="250">
        <f>GL626</f>
        <v>0</v>
      </c>
      <c r="FE626" s="176">
        <f>(EW626+EW627+EW628+EW629+EX626+EX627+EX628+EX629+EY626+EY627+EY628+EY629+EY630+EZ626+EZ627+EZ628+EZ629+FA626+FA627+FA628+FA629+FC626+FC627+FC628+FC629+HY626-HZ626-IA626+FD626+FD627+FD628+FD629+FB630)</f>
        <v>25043.225000000002</v>
      </c>
      <c r="FF626" s="177">
        <f>IF(C626=4,SUM(Q626+Q627+Q628+S626+S627+S628)*Percapita/30*FF$4+(R626+R627+R628+T626+T627+T628)*Cadeirante/30*FF$4,IF(C626=3,IF(Q629+S629=10,Fixo/30*FF$4+(Q626+Q627+Q628+S626+S627+S628)*Percapita/30*FF$4+(R629+T629)*Cadeirante/30*FF$4,IF(Q629+S629&lt;=9,(Q629+S629)*Crechee/30*FF$4)+(R629+T629)*Cadeirante/30*FF$4+(Q626+Q627+Q628+S626+S627+S628)*Percapita/30*FF$4)+IF(Q629+S629&gt;=11,Fixo/30*FF$4+(Q629+S629-10)*Crechee/30*FF$4,0),IF(C626=2,IF(R626+R627+R628+R629+T626+T627+T628+T629=1,Cadeirante/30*FF$4,IF(R626+R627+R628+R629+T626+T627+T628+T629=2,Fixo/30*FF$4,IF(R626+R627+R628+R629+T626+T627+T628+T629&gt;2,Fixo/30*FF$4+(R626+R627+R628+R629+T626+T627+T628+T629-2)*Cadeirante/30*FF$4)))+(Q626+Q627+Q628+S626+S627+S628)*Percapita/30*FF$4+(Q629+S629)*Crechee/30*FF$4,IF(C626=1,IF(Q626+Q627+Q628+R626+R627+R628+S626+S627+S628+T626+T627+T628&lt;=15,(Q626+Q627+Q628+S626+S627+S628)*Percapita/30*FF$4,IF(Q626+Q627+Q628+R626+R627+R628+S626+S627+S628+T626+T627+T628&gt;=16,Fixo/30*FF$4+(Q626+Q627+Q628+R626+R627+R628+S626+S627+S628+T626+T627-16)*Percapita/30*FF$4))))))</f>
        <v>24057.41</v>
      </c>
      <c r="FG626" s="177">
        <f>IF(C626=4,SUM(U626+U627+U628+W626+W627+W628)*Percapita/30*FG$4+(V626+V627+V628+X626+X627+X628)*Cadeirante/30*FG$4,IF(C626=3,IF(U629+W629=10,Fixo/30*FG$4+(U626+U627+U628+W626+W627+W628)*Percapita/30*FG$4+(V629+X629)*Cadeirante/30*FG$4,IF(U629+W629&lt;=9,(U629+W629)*Crechee/30*FG$4)+(V629+X629)*Cadeirante/30*FG$4+(U626+U627+U628+W626+W627+W628)*Percapita/30*FG$4)+IF(U629+W629&gt;=11,Fixo/30*FG$4+(U629+W629-10)*Crechee/30*FG$4,0),IF(C626=2,IF(V626+V627+V628+V629+X626+X627+X628+X629=1,Cadeirante/30*FG$4,IF(V626+V627+V628+V629+X626+X627+X628+X629=2,Fixo/30*FG$4,IF(V626+V627+V628+V629+X626+X627+X628+X629&gt;2,Fixo/30*FG$4+(V626+V627+V628+V629+X626+X627+X628+X629-2)*Cadeirante/30*FG$4)))+(U626+U627+U628+W626+W627+W628)*Percapita/30*FG$4+(U629+W629)*Crechee/30*FG$4,IF(C626=1,IF(U626+U627+U628+V626+V627+V628+W626+W627+W628+X626+X627+X628&lt;=15,(U626+U627+U628+W626+W627+W628)*Percapita/30*FG$4,IF(U626+U627+U628+V626+V627+V628+W626+W627+W628+X626+X627+X628&gt;=16,Fixo/30*FG$4+(U626+U627+U628+V626+V627+V628+W626+W627+W628+X626+X627-16)*Percapita/30*FG$4))))))</f>
        <v>0</v>
      </c>
      <c r="FH626" s="177">
        <f>IF(C626=4,SUM(Y626+Y627+Y628+AA626+AA627+AA628)*Percapita/30*FH$4+(Z626+Z627+Z628+AB626+AB627+AB628)*Cadeirante/30*FH$4,IF(C626=3,IF(Y629+AA629=10,Fixo/30*FH$4+(Y626+Y627+Y628+AA626+AA627+AA628)*Percapita/30*FH$4+(Z629+AB629)*Cadeirante/30*FH$4,IF(Y629+AA629&lt;=9,(Y629+AA629)*Crechee/30*FH$4)+(Z629+AB629)*Cadeirante/30*FH$4+(Y626+Y627+Y628+AA626+AA627+AA628)*Percapita/30*FH$4)+IF(Y629+AA629&gt;=11,Fixo/30*FH$4+(Y629+AA629-10)*Crechee/30*FH$4,0),IF(C626=2,IF(Z626+Z627+Z628+Z629+AB626+AB627+AB628+AB629=1,Cadeirante/30*FH$4,IF(Z626+Z627+Z628+Z629+AB626+AB627+AB628+AB629=2,Fixo/30*FH$4,IF(Z626+Z627+Z628+Z629+AB626+AB627+AB628+AB629&gt;2,Fixo/30*FH$4+(Z626+Z627+Z628+Z629+AB626+AB627+AB628+AB629-2)*Cadeirante/30*FH$4)))+(Y626+Y627+Y628+AA626+AA627+AA628)*Percapita/30*FH$4+(Y629+AA629)*Crechee/30*FH$4,IF(C626=1,IF(Y626+Y627+Y628+Z626+Z627+Z628+AA626+AA627+AA628+AB626+AB627+AB628&lt;=15,(Y626+Y627+Y628+AA626+AA627+AA628)*Percapita/30*FH$4,IF(Y626+Y627+Y628+Z626+Z627+Z628+AA626+AA627+AA628+AB626+AB627+AB628&gt;=16,Fixo/30*FH$4+(Y626+Y627+Y628+Z626+Z627+Z628+AA626+AA627+AA628+AB626+AB627-16)*Percapita/30*FH$4))))))</f>
        <v>0</v>
      </c>
      <c r="FI626" s="177">
        <f>IF(C626=4,SUM(AC626+AC627+AC628+AE626+AE627+AE628)*Percapita/30*FI$4+(AD626+AD627+AD628+AF626+AF627+AF628)*Cadeirante/30*FI$4,IF(C626=3,IF(AC629+AE629=10,Fixo/30*FI$4+(AC626+AC627+AC628+AE626+AE627+AE628)*Percapita/30*FI$4+(AD629+AF629)*Cadeirante/30*FI$4,IF(AC629+AE629&lt;=9,(AC629+AE629)*Crechee/30*FI$4)+(AD629+AF629)*Cadeirante/30*FI$4+(AC626+AC627+AC628+AE626+AE627+AE628)*Percapita/30*FI$4)+IF(AC629+AE629&gt;=11,Fixo/30*FI$4+(AC629+AE629-10)*Crechee/30*FI$4,0),IF(C626=2,IF(AD626+AD627+AD628+AD629+AF626+AF627+AF628+AF629=1,Cadeirante/30*FI$4,IF(AD626+AD627+AD628+AD629+AF626+AF627+AF628+AF629=2,Fixo/30*FI$4,IF(AD626+AD627+AD628+AD629+AF626+AF627+AF628+AF629&gt;2,Fixo/30*FI$4+(AD626+AD627+AD628+AD629+AF626+AF627+AF628+AF629-2)*Cadeirante/30*FI$4)))+(AC626+AC627+AC628+AE626+AE627+AE628)*Percapita/30*FI$4+(AC629+AE629)*Crechee/30*FI$4,IF(C626=1,IF(AC626+AC627+AC628+AD626+AD627+AD628+AE626+AE627+AE628+AF626+AF627+AF628&lt;=15,(AC626+AC627+AC628+AE626+AE627+AE628)*Percapita/30*FI$4,IF(AC626+AC627+AC628+AD626+AD627+AD628+AE626+AE627+AE628+AF626+AF627+AF628&gt;=16,Fixo/30*FI$4+(AC626+AC627+AC628+AD626+AD627+AD628+AE626+AE627+AE628+AF626+AF627-16)*Percapita/30*FI$4))))))</f>
        <v>0</v>
      </c>
      <c r="FJ626" s="177">
        <f>IF(C626=4,SUM(AG626+AG627+AG628+AI626+AI627+AI628)*Percapita/30*FJ$4+(AH626+AH627+AH628+AJ626+AJ627+AJ628)*Cadeirante/30*FJ$4,IF(C626=3,IF(AG629+AI629=10,Fixo/30*FJ$4+(AG626+AG627+AG628+AI626+AI627+AI628)*Percapita/30*FJ$4+(AH629+AJ629)*Cadeirante/30*FJ$4,IF(AG629+AI629&lt;=9,(AG629+AI629)*Crechee/30*FJ$4)+(AH629+AJ629)*Cadeirante/30*FJ$4+(AG626+AG627+AG628+AI626+AI627+AI628)*Percapita/30*FJ$4)+IF(AG629+AI629&gt;=11,Fixo/30*FJ$4+(AG629+AI629-10)*Crechee/30*FJ$4,0),IF(C626=2,IF(AH626+AH627+AH628+AH629+AJ626+AJ627+AJ628+AJ629=1,Cadeirante/30*FJ$4,IF(AH626+AH627+AH628+AH629+AJ626+AJ627+AJ628+AJ629=2,Fixo/30*FJ$4,IF(AH626+AH627+AH628+AH629+AJ626+AJ627+AJ628+AJ629&gt;2,Fixo/30*FJ$4+(AH626+AH627+AH628+AH629+AJ626+AJ627+AJ628+AJ629-2)*Cadeirante/30*FJ$4)))+(AG626+AG627+AG628+AI626+AI627+AI628)*Percapita/30*FJ$4+(AG629+AI629)*Crechee/30*FJ$4,IF(C626=1,IF(AG626+AG627+AG628+AH626+AH627+AH628+AI626+AI627+AI628+AJ626+AJ627+AJ628&lt;=15,(AG626+AG627+AG628+AI626+AI627+AI628)*Percapita/30*FJ$4,IF(AG626+AG627+AG628+AH626+AH627+AH628+AI626+AI627+AI628+AJ626+AJ627+AJ628&gt;=16,Fixo/30*FJ$4+(AG626+AG627+AG628+AH626+AH627+AH628+AI626+AI627+AI628+AJ626+AJ627-16)*Percapita/30*FJ$4))))))</f>
        <v>0</v>
      </c>
      <c r="FK626" s="177">
        <f>IF(C626=4,SUM(AK626+AK627+AK628+AM626+AM627+AM628)*Percapita/30*FK$4+(AL626+AL627+AL628+AN626+AN627+AN628)*Cadeirante/30*FK$4,IF(C626=3,IF(AK629+AM629=10,Fixo/30*FK$4+(AK626+AK627+AK628+AM626+AM627+AM628)*Percapita/30*FK$4+(AL629+AN629)*Cadeirante/30*FK$4,IF(AK629+AM629&lt;=9,(AK629+AM629)*Crechee/30*FK$4)+(AL629+AN629)*Cadeirante/30*FK$4+(AK626+AK627+AK628+AM626+AM627+AM628)*Percapita/30*FK$4)+IF(AK629+AM629&gt;=11,Fixo/30*FK$4+(AK629+AM629-10)*Crechee/30*FK$4,0),IF(C626=2,IF(AL626+AL627+AL628+AL629+AN626+AN627+AN628+AN629=1,Cadeirante/30*FK$4,IF(AL626+AL627+AL628+AL629+AN626+AN627+AN628+AN629=2,Fixo/30*FK$4,IF(AL626+AL627+AL628+AL629+AN626+AN627+AN628+AN629&gt;2,Fixo/30*FK$4+(AL626+AL627+AL628+AL629+AN626+AN627+AN628+AN629-2)*Cadeirante/30*FK$4)))+(AK626+AK627+AK628+AM626+AM627+AM628)*Percapita/30*FK$4+(AK629+AM629)*Crechee/30*FK$4,IF(C626=1,IF(AK626+AK627+AK628+AL626+AL627+AL628+AM626+AM627+AM628+AN626+AN627+AN628&lt;=15,(AK626+AK627+AK628+AM626+AM627+AM628)*Percapita/30*FK$4,IF(AK626+AK627+AK628+AL626+AL627+AL628+AM626+AM627+AM628+AN626+AN627+AN628&gt;=16,Fixo/30*FK$4+(AK626+AK627+AK628+AL626+AL627+AL628+AM626+AM627+AM628+AN626+AN627-16)*Percapita/30*FK$4))))))</f>
        <v>0</v>
      </c>
      <c r="FL626" s="177">
        <f>IF(C626=4,SUM(AO626+AO627+AO628+AQ626+AQ627+AQ628)*Percapita/30*FL$4+(AP626+AP627+AP628+AR626+AR627+AR628)*Cadeirante/30*FL$4,IF(C626=3,IF(AO629+AQ629=10,Fixo/30*FL$4+(AO626+AO627+AO628+AQ626+AQ627+AQ628)*Percapita/30*FL$4+(AP629+AR629)*Cadeirante/30*FL$4,IF(AO629+AQ629&lt;=9,(AO629+AQ629)*Crechee/30*FL$4)+(AP629+AR629)*Cadeirante/30*FL$4+(AO626+AO627+AO628+AQ626+AQ627+AQ628)*Percapita/30*FL$4)+IF(AO629+AQ629&gt;=11,Fixo/30*FL$4+(AO629+AQ629-10)*Crechee/30*FL$4,0),IF(C626=2,IF(AP626+AP627+AP628+AP629+AR626+AR627+AR628+AR629=1,Cadeirante/30*FL$4,IF(AP626+AP627+AP628+AP629+AR626+AR627+AR628+AR629=2,Fixo/30*FL$4,IF(AP626+AP627+AP628+AP629+AR626+AR627+AR628+AR629&gt;2,Fixo/30*FL$4+(AP626+AP627+AP628+AP629+AR626+AR627+AR628+AR629-2)*Cadeirante/30*FL$4)))+(AO626+AO627+AO628+AQ626+AQ627+AQ628)*Percapita/30*FL$4+(AO629+AQ629)*Crechee/30*FL$4,IF(C626=1,IF(AO626+AO627+AO628+AP626+AP627+AP628+AQ626+AQ627+AQ628+AR626+AR627+AR628&lt;=15,(AO626+AO627+AO628+AQ626+AQ627+AQ628)*Percapita/30*FL$4,IF(AO626+AO627+AO628+AP626+AP627+AP628+AQ626+AQ627+AQ628+AR626+AR627+AR628&gt;=16,Fixo/30*FL$4+(AO626+AO627+AO628+AP626+AP627+AP628+AQ626+AQ627+AQ628+AR626+AR627-16)*Percapita/30*FL$4))))))</f>
        <v>0</v>
      </c>
      <c r="FM626" s="177">
        <f>IF(C626=4,SUM(AS626+AS627+AS628+AU626+AU627+AU628)*Percapita/30*FM$4+(AT626+AT627+AT628+AV626+AV627+AV628)*Cadeirante/30*FM$4,IF(C626=3,IF(AS629+AU629=10,Fixo/30*FM$4+(AS626+AS627+AS628+AU626+AU627+AU628)*Percapita/30*FM$4+(AT629+AV629)*Cadeirante/30*FM$4,IF(AS629+AU629&lt;=9,(AS629+AU629)*Crechee/30*FM$4)+(AT629+AV629)*Cadeirante/30*FM$4+(AS626+AS627+AS628+AU626+AU627+AU628)*Percapita/30*FM$4)+IF(AS629+AU629&gt;=11,Fixo/30*FM$4+(AS629+AU629-10)*Crechee/30*FM$4,0),IF(C626=2,IF(AT626+AT627+AT628+AT629+AV626+AV627+AV628+AV629=1,Cadeirante/30*FM$4,IF(AT626+AT627+AT628+AT629+AV626+AV627+AV628+AV629=2,Fixo/30*FM$4,IF(AT626+AT627+AT628+AT629+AV626+AV627+AV628+AV629&gt;2,Fixo/30*FM$4+(AT626+AT627+AT628+AT629+AV626+AV627+AV628+AV629-2)*Cadeirante/30*FM$4)))+(AS626+AS627+AS628+AU626+AU627+AU628)*Percapita/30*FM$4+(AS629+AU629)*Crechee/30*FM$4,IF(C626=1,IF(AS626+AS627+AS628+AT626+AT627+AT628+AU626+AU627+AU628+AV626+AV627+AV628&lt;=15,(AS626+AS627+AS628+AU626+AU627+AU628)*Percapita/30*FM$4,IF(AS626+AS627+AS628+AT626+AT627+AT628+AU626+AU627+AU628+AV626+AV627+AV628&gt;=16,Fixo/30*FM$4+(AS626+AS627+AS628+AT626+AT627+AT628+AU626+AU627+AU628+AV626+AV627-16)*Percapita/30*FM$4))))))</f>
        <v>0</v>
      </c>
      <c r="FN626" s="177">
        <f>IF(C626=4,SUM(AW626+AW627+AW628+AY626+AY627+AY628)*Percapita/30*FN$4+(AX626+AX627+AX628+AZ626+AZ627+AZ628)*Cadeirante/30*FN$4,IF(C626=3,IF(AW629+AY629=10,Fixo/30*FN$4+(AW626+AW627+AW628+AY626+AY627+AY628)*Percapita/30*FN$4+(AX629+AZ629)*Cadeirante/30*FN$4,IF(AW629+AY629&lt;=9,(AW629+AY629)*Crechee/30*FN$4)+(AX629+AZ629)*Cadeirante/30*FN$4+(AW626+AW627+AW628+AY626+AY627+AY628)*Percapita/30*FN$4)+IF(AW629+AY629&gt;=11,Fixo/30*FN$4+(AW629+AY629-10)*Crechee/30*FN$4,0),IF(C626=2,IF(AX626+AX627+AX628+AX629+AZ626+AZ627+AZ628+AZ629=1,Cadeirante/30*FN$4,IF(AX626+AX627+AX628+AX629+AZ626+AZ627+AZ628+AZ629=2,Fixo/30*FN$4,IF(AX626+AX627+AX628+AX629+AZ626+AZ627+AZ628+AZ629&gt;2,Fixo/30*FN$4+(AX626+AX627+AX628+AX629+AZ626+AZ627+AZ628+AZ629-2)*Cadeirante/30*FN$4)))+(AW626+AW627+AW628+AY626+AY627+AY628)*Percapita/30*FN$4+(AW629+AY629)*Crechee/30*FN$4,IF(C626=1,IF(AW626+AW627+AW628+AX626+AX627+AX628+AY626+AY627+AY628+AZ626+AZ627+AZ628&lt;=15,(AW626+AW627+AW628+AY626+AY627+AY628)*Percapita/30*FN$4,IF(AW626+AW627+AW628+AX626+AX627+AX628+AY626+AY627+AY628+AZ626+AZ627+AZ628&gt;=16,Fixo/30*FN$4+(AW626+AW627+AW628+AX626+AX627+AX628+AY626+AY627+AY628+AZ626+AZ627-16)*Percapita/30*FN$4))))))</f>
        <v>0</v>
      </c>
      <c r="FO626" s="177">
        <f>IF(C626=4,SUM(BA626+BA627+BA628+BC626+BC627+BC628)*Percapita/30*FO$4+(BB626+BB627+BB628+BD626+BD627+BD628)*Cadeirante/30*FO$4,IF(C626=3,IF(BA629+BC629=10,Fixo/30*FO$4+(BA626+BA627+BA628+BC626+BC627+BC628)*Percapita/30*FO$4+(BB629+BD629)*Cadeirante/30*FO$4,IF(BA629+BC629&lt;=9,(BA629+BC629)*Crechee/30*FO$4)+(BB629+BD629)*Cadeirante/30*FO$4+(BA626+BA627+BA628+BC626+BC627+BC628)*Percapita/30*FO$4)+IF(BA629+BC629&gt;=11,Fixo/30*FO$4+(BA629+BC629-10)*Crechee/30*FO$4,0),IF(C626=2,IF(BB626+BB627+BB628+BB629+BD626+BD627+BD628+BD629=1,Cadeirante/30*FO$4,IF(BB626+BB627+BB628+BB629+BD626+BD627+BD628+BD629=2,Fixo/30*FO$4,IF(BB626+BB627+BB628+BB629+BD626+BD627+BD628+BD629&gt;2,Fixo/30*FO$4+(BB626+BB627+BB628+BB629+BD626+BD627+BD628+BD629-2)*Cadeirante/30*FO$4)))+(BA626+BA627+BA628+BC626+BC627+BC628)*Percapita/30*FO$4+(BA629+BC629)*Crechee/30*FO$4,IF(C626=1,IF(BA626+BA627+BA628+BB626+BB627+BB628+BC626+BC627+BC628+BD626+BD627+BD628&lt;=15,(BA626+BA627+BA628+BC626+BC627+BC628)*Percapita/30*FO$4,IF(BA626+BA627+BA628+BB626+BB627+BB628+BC626+BC627+BC628+BD626+BD627+BD628&gt;=16,Fixo/30*FO$4+(BA626+BA627+BA628+BB626+BB627+BB628+BC626+BC627+BC628+BD626+BD627-16)*Percapita/30*FO$4))))))</f>
        <v>0</v>
      </c>
      <c r="FP626" s="177">
        <f>IF(C626=4,SUM(BE626+BE627+BE628+BG626+BG627+BG628)*Percapita/30*FP$4+(BF626+BF627+BF628+BH626+BH627+BH628)*Cadeirante/30*FP$4,IF(C626=3,IF(BE629+BG629=10,Fixo/30*FP$4+(BE626+BE627+BE628+BG626+BG627+BG628)*Percapita/30*FP$4+(BF629+BH629)*Cadeirante/30*FP$4,IF(BE629+BG629&lt;=9,(BE629+BG629)*Crechee/30*FP$4)+(BF629+BH629)*Cadeirante/30*FP$4+(BE626+BE627+BE628+BG626+BG627+BG628)*Percapita/30*FP$4)+IF(BE629+BG629&gt;=11,Fixo/30*FP$4+(BE629+BG629-10)*Crechee/30*FP$4,0),IF(C626=2,IF(BF626+BF627+BF628+BF629+BH626+BH627+BH628+BH629=1,Cadeirante/30*FP$4,IF(BF626+BF627+BF628+BF629+BH626+BH627+BH628+BH629=2,Fixo/30*FP$4,IF(BF626+BF627+BF628+BF629+BH626+BH627+BH628+BH629&gt;2,Fixo/30*FP$4+(BF626+BF627+BF628+BF629+BH626+BH627+BH628+BH629-2)*Cadeirante/30*FP$4)))+(BE626+BE627+BE628+BG626+BG627+BG628)*Percapita/30*FP$4+(BE629+BG629)*Crechee/30*FP$4,IF(C626=1,IF(BE626+BE627+BE628+BF626+BF627+BF628+BG626+BG627+BG628+BH626+BH627+BH628&lt;=15,(BE626+BE627+BE628+BG626+BG627+BG628)*Percapita/30*FP$4,IF(BE626+BE627+BE628+BF626+BF627+BF628+BG626+BG627+BG628+BH626+BH627+BH628&gt;=16,Fixo/30*FP$4+(BE626+BE627+BE628+BF626+BF627+BF628+BG626+BG627+BG628+BH626+BH627-16)*Percapita/30*FP$4))))))</f>
        <v>0</v>
      </c>
      <c r="FQ626" s="177">
        <f>IF(C626=4,SUM(BI626+BI627+BI628+BK626+BK627+BK628)*Percapita/30*FQ$4+(BJ626+BJ627+BJ628+BL626+BL627+BL628)*Cadeirante/30*FQ$4,IF(C626=3,IF(BI629+BK629=10,Fixo/30*FQ$4+(BI626+BI627+BI628+BK626+BK627+BK628)*Percapita/30*FQ$4+(BJ629+BL629)*Cadeirante/30*FQ$4,IF(BI629+BK629&lt;=9,(BI629+BK629)*Crechee/30*FQ$4)+(BJ629+BL629)*Cadeirante/30*FQ$4+(BI626+BI627+BI628+BK626+BK627+BK628)*Percapita/30*FQ$4)+IF(BI629+BK629&gt;=11,Fixo/30*FQ$4+(BI629+BK629-10)*Crechee/30*FQ$4,0),IF(C626=2,IF(BJ626+BJ627+BJ628+BJ629+BL626+BL627+BL628+BL629=1,Cadeirante/30*FQ$4,IF(BJ626+BJ627+BJ628+BJ629+BL626+BL627+BL628+BL629=2,Fixo/30*FQ$4,IF(BJ626+BJ627+BJ628+BJ629+BL626+BL627+BL628+BL629&gt;2,Fixo/30*FQ$4+(BJ626+BJ627+BJ628+BJ629+BL626+BL627+BL628+BL629-2)*Cadeirante/30*FQ$4)))+(BI626+BI627+BI628+BK626+BK627+BK628)*Percapita/30*FQ$4+(BI629+BK629)*Crechee/30*FQ$4,IF(C626=1,IF(BI626+BI627+BI628+BJ626+BJ627+BJ628+BK626+BK627+BK628+BL626+BL627+BL628&lt;=15,(BI626+BI627+BI628+BK626+BK627+BK628)*Percapita/30*FQ$4,IF(BI626+BI627+BI628+BJ626+BJ627+BJ628+BK626+BK627+BK628+BL626+BL627+BL628&gt;=16,Fixo/30*FQ$4+(BI626+BI627+BI628+BJ626+BJ627+BJ628+BK626+BK627+BK628+BL626+BL627-16)*Percapita/30*FQ$4))))))</f>
        <v>0</v>
      </c>
      <c r="FR626" s="177">
        <f>IF(C626=4,SUM(BM626+BM627+BM628+BO626+BO627+BO628)*Percapita/30*FR$4+(BN626+BN627+BN628+BP626+BP627+BP628)*Cadeirante/30*FR$4,IF(C626=3,IF(BM629+BO629=10,Fixo/30*FR$4+(BM626+BM627+BM628+BO626+BO627+BO628)*Percapita/30*FR$4+(BN629+BP629)*Cadeirante/30*FR$4,IF(BM629+BO629&lt;=9,(BM629+BO629)*Crechee/30*FR$4)+(BN629+BP629)*Cadeirante/30*FR$4+(BM626+BM627+BM628+BO626+BO627+BO628)*Percapita/30*FR$4)+IF(BM629+BO629&gt;=11,Fixo/30*FR$4+(BM629+BO629-10)*Crechee/30*FR$4,0),IF(C626=2,IF(BN626+BN627+BN628+BN629+BP626+BP627+BP628+BP629=1,Cadeirante/30*FR$4,IF(BN626+BN627+BN628+BN629+BP626+BP627+BP628+BP629=2,Fixo/30*FR$4,IF(BN626+BN627+BN628+BN629+BP626+BP627+BP628+BP629&gt;2,Fixo/30*FR$4+(BN626+BN627+BN628+BN629+BP626+BP627+BP628+BP629-2)*Cadeirante/30*FR$4)))+(BM626+BM627+BM628+BO626+BO627+BO628)*Percapita/30*FR$4+(BM629+BO629)*Crechee/30*FR$4,IF(C626=1,IF(BM626+BM627+BM628+BN626+BN627+BN628+BO626+BO627+BO628+BP626+BP627+BP628&lt;=15,(BM626+BM627+BM628+BO626+BO627+BO628)*Percapita/30*FR$4,IF(BM626+BM627+BM628+BN626+BN627+BN628+BO626+BO627+BO628+BP626+BP627+BP628&gt;=16,Fixo/30*FR$4+(BM626+BM627+BM628+BN626+BN627+BN628+BO626+BO627+BO628+BP626+BP627-16)*Percapita/30*FR$4))))))</f>
        <v>0</v>
      </c>
      <c r="FS626" s="177">
        <f>IF(C626=4,SUM(BQ626+BQ627+BQ628+BS626+BS627+BS628)*Percapita/30*FS$4+(BR626+BR627+BR628+BT626+BT627+BT628)*Cadeirante/30*FS$4,IF(C626=3,IF(BQ629+BS629=10,Fixo/30*FS$4+(BQ626+BQ627+BQ628+BS626+BS627+BS628)*Percapita/30*FS$4+(BR629+BT629)*Cadeirante/30*FS$4,IF(BQ629+BS629&lt;=9,(BQ629+BS629)*Crechee/30*FS$4)+(BR629+BT629)*Cadeirante/30*FS$4+(BQ626+BQ627+BQ628+BS626+BS627+BS628)*Percapita/30*FS$4)+IF(BQ629+BS629&gt;=11,Fixo/30*FS$4+(BQ629+BS629-10)*Crechee/30*FS$4,0),IF(C626=2,IF(BR626+BR627+BR628+BR629+BT626+BT627+BT628+BT629=1,Cadeirante/30*FS$4,IF(BR626+BR627+BR628+BR629+BT626+BT627+BT628+BT629=2,Fixo/30*FS$4,IF(BR626+BR627+BR628+BR629+BT626+BT627+BT628+BT629&gt;2,Fixo/30*FS$4+(BR626+BR627+BR628+BR629+BT626+BT627+BT628+BT629-2)*Cadeirante/30*FS$4)))+(BQ626+BQ627+BQ628+BS626+BS627+BS628)*Percapita/30*FS$4+(BQ629+BS629)*Crechee/30*FS$4,IF(C626=1,IF(BQ626+BQ627+BQ628+BR626+BR627+BR628+BS626+BS627+BS628+BT626+BT627+BT628&lt;=15,(BQ626+BQ627+BQ628+BS626+BS627+BS628)*Percapita/30*FS$4,IF(BQ626+BQ627+BQ628+BR626+BR627+BR628+BS626+BS627+BS628+BT626+BT627+BT628&gt;=16,Fixo/30*FS$4+(BQ626+BQ627+BQ628+BR626+BR627+BR628+BS626+BS627+BS628+BT626+BT627-16)*Percapita/30*FS$4))))))</f>
        <v>0</v>
      </c>
      <c r="FT626" s="177">
        <f>IF(C626=4,SUM(BU626+BU627+BU628+BW626+BW627+BW628)*Percapita/30*FT$4+(BV626+BV627+BV628+BX626+BX627+BX628)*Cadeirante/30*FT$4,IF(C626=3,IF(BU629+BW629=10,Fixo/30*FT$4+(BU626+BU627+BU628+BW626+BW627+BW628)*Percapita/30*FT$4+(BV629+BX629)*Cadeirante/30*FT$4,IF(BU629+BW629&lt;=9,(BU629+BW629)*Crechee/30*FT$4)+(BV629+BX629)*Cadeirante/30*FT$4+(BU626+BU627+BU628+BW626+BW627+BW628)*Percapita/30*FT$4)+IF(BU629+BW629&gt;=11,Fixo/30*FT$4+(BU629+BW629-10)*Crechee/30*FT$4,0),IF(C626=2,IF(BV626+BV627+BV628+BV629+BX626+BX627+BX628+BX629=1,Cadeirante/30*FT$4,IF(BV626+BV627+BV628+BV629+BX626+BX627+BX628+BX629=2,Fixo/30*FT$4,IF(BV626+BV627+BV628+BV629+BX626+BX627+BX628+BX629&gt;2,Fixo/30*FT$4+(BV626+BV627+BV628+BV629+BX626+BX627+BX628+BX629-2)*Cadeirante/30*FT$4)))+(BU626+BU627+BU628+BW626+BW627+BW628)*Percapita/30*FT$4+(BU629+BW629)*Crechee/30*FT$4,IF(C626=1,IF(BU626+BU627+BU628+BV626+BV627+BV628+BW626+BW627+BW628+BX626+BX627+BX628&lt;=15,(BU626+BU627+BU628+BW626+BW627+BW628)*Percapita/30*FT$4,IF(BU626+BU627+BU628+BV626+BV627+BV628+BW626+BW627+BW628+BX626+BX627+BX628&gt;=16,Fixo/30*FT$4+(BU626+BU627+BU628+BV626+BV627+BV628+BW626+BW627+BW628+BX626+BX627-16)*Percapita/30*FT$4))))))</f>
        <v>0</v>
      </c>
      <c r="FU626" s="177">
        <f>IF(C626=4,SUM(BY626+BY627+BY628+CA626+CA627+CA628)*Percapita/30*FU$4+(BZ626+BZ627+BZ628+CB626+CB627+CB628)*Cadeirante/30*FU$4,IF(C626=3,IF(BY629+CA629=10,Fixo/30*FU$4+(BY626+BY627+BY628+CA626+CA627+CA628)*Percapita/30*FU$4+(BZ629+CB629)*Cadeirante/30*FU$4,IF(BY629+CA629&lt;=9,(BY629+CA629)*Crechee/30*FU$4)+(BZ629+CB629)*Cadeirante/30*FU$4+(BY626+BY627+BY628+CA626+CA627+CA628)*Percapita/30*FU$4)+IF(BY629+CA629&gt;=11,Fixo/30*FU$4+(BY629+CA629-10)*Crechee/30*FU$4,0),IF(C626=2,IF(BZ626+BZ627+BZ628+BZ629+CB626+CB627+CB628+CB629=1,Cadeirante/30*FU$4,IF(BZ626+BZ627+BZ628+BZ629+CB626+CB627+CB628+CB629=2,Fixo/30*FU$4,IF(BZ626+BZ627+BZ628+BZ629+CB626+CB627+CB628+CB629&gt;2,Fixo/30*FU$4+(BZ626+BZ627+BZ628+BZ629+CB626+CB627+CB628+CB629-2)*Cadeirante/30*FU$4)))+(BY626+BY627+BY628+CA626+CA627+CA628)*Percapita/30*FU$4+(BY629+CA629)*Crechee/30*FU$4,IF(C626=1,IF(BY626+BY627+BY628+BZ626+BZ627+BZ628+CA626+CA627+CA628+CB626+CB627+CB628&lt;=15,(BY626+BY627+BY628+CA626+CA627+CA628)*Percapita/30*FU$4,IF(BY626+BY627+BY628+BZ626+BZ627+BZ628+CA626+CA627+CA628+CB626+CB627+CB628&gt;=16,Fixo/30*FU$4+(BY626+BY627+BY628+BZ626+BZ627+BZ628+CA626+CA627+CA628+CB626+CB627-16)*Percapita/30*FU$4))))))</f>
        <v>0</v>
      </c>
      <c r="FV626" s="177">
        <f>IF(C626=4,SUM(CC626+CC627+CC628+CE626+CE627+CE628)*Percapita/30*FV$4+(CD626+CD627+CD628+CF626+CF627+CF628)*Cadeirante/30*FV$4,IF(C626=3,IF(CC629+CE629=10,Fixo/30*FV$4+(CC626+CC627+CC628+CE626+CE627+CE628)*Percapita/30*FV$4+(CD629+CF629)*Cadeirante/30*FV$4,IF(CC629+CE629&lt;=9,(CC629+CE629)*Crechee/30*FV$4)+(CD629+CF629)*Cadeirante/30*FV$4+(CC626+CC627+CC628+CE626+CE627+CE628)*Percapita/30*FV$4)+IF(CC629+CE629&gt;=11,Fixo/30*FV$4+(CC629+CE629-10)*Crechee/30*FV$4,0),IF(C626=2,IF(CD626+CD627+CD628+CD629+CF626+CF627+CF628+CF629=1,Cadeirante/30*FV$4,IF(CD626+CD627+CD628+CD629+CF626+CF627+CF628+CF629=2,Fixo/30*FV$4,IF(CD626+CD627+CD628+CD629+CF626+CF627+CF628+CF629&gt;2,Fixo/30*FV$4+(CD626+CD627+CD628+CD629+CF626+CF627+CF628+CF629-2)*Cadeirante/30*FV$4)))+(CC626+CC627+CC628+CE626+CE627+CE628)*Percapita/30*FV$4+(CC629+CE629)*Crechee/30*FV$4,IF(C626=1,IF(CC626+CC627+CC628+CD626+CD627+CD628+CE626+CE627+CE628+CF626+CF627+CF628&lt;=15,(CC626+CC627+CC628+CE626+CE627+CE628)*Percapita/30*FV$4,IF(CC626+CC627+CC628+CD626+CD627+CD628+CE626+CE627+CE628+CF626+CF627+CF628&gt;=16,Fixo/30*FV$4+(CC626+CC627+CC628+CD626+CD627+CD628+CE626+CE627+CE628+CF626+CF627-16)*Percapita/30*FV$4))))))</f>
        <v>0</v>
      </c>
      <c r="FW626" s="177">
        <f>IF(C626=4,SUM(CG626+CG627+CG628+CI626+CI627+CI628)*Percapita/30*FW$4+(CH626+CH627+CH628+CJ626+CJ627+CJ628)*Cadeirante/30*FW$4,IF(C626=3,IF(CG629+CI629=10,Fixo/30*FW$4+(CG626+CG627+CG628+CI626+CI627+CI628)*Percapita/30*FW$4+(CH629+CJ629)*Cadeirante/30*FW$4,IF(CG629+CI629&lt;=9,(CG629+CI629)*Crechee/30*FW$4)+(CH629+CJ629)*Cadeirante/30*FW$4+(CG626+CG627+CG628+CI626+CI627+CI628)*Percapita/30*FW$4)+IF(CG629+CI629&gt;=11,Fixo/30*FW$4+(CG629+CI629-10)*Crechee/30*FW$4,0),IF(C626=2,IF(CH626+CH627+CH628+CH629+CJ626+CJ627+CJ628+CJ629=1,Cadeirante/30*FW$4,IF(CH626+CH627+CH628+CH629+CJ626+CJ627+CJ628+CJ629=2,Fixo/30*FW$4,IF(CH626+CH627+CH628+CH629+CJ626+CJ627+CJ628+CJ629&gt;2,Fixo/30*FW$4+(CH626+CH627+CH628+CH629+CJ626+CJ627+CJ628+CJ629-2)*Cadeirante/30*FW$4)))+(CG626+CG627+CG628+CI626+CI627+CI628)*Percapita/30*FW$4+(CG629+CI629)*Crechee/30*FW$4,IF(C626=1,IF(CG626+CG627+CG628+CH626+CH627+CH628+CI626+CI627+CI628+CJ626+CJ627+CJ628&lt;=15,(CG626+CG627+CG628+CI626+CI627+CI628)*Percapita/30*FW$4,IF(CG626+CG627+CG628+CH626+CH627+CH628+CI626+CI627+CI628+CJ626+CJ627+CJ628&gt;=16,Fixo/30*FW$4+(CG626+CG627+CG628+CH626+CH627+CH628+CI626+CI627+CI628+CJ626+CJ627-16)*Percapita/30*FW$4))))))</f>
        <v>0</v>
      </c>
      <c r="FX626" s="177">
        <f>IF(C626=4,SUM(CK626+CK627+CK628+CM626+CM627+CM628)*Percapita/30*FX$4+(CL626+CL627+CL628+CN626+CN627+CN628)*Cadeirante/30*FX$4,IF(C626=3,IF(CK629+CM629=10,Fixo/30*FX$4+(CK626+CK627+CK628+CM626+CM627+CM628)*Percapita/30*FX$4+(CL629+CN629)*Cadeirante/30*FX$4,IF(CK629+CM629&lt;=9,(CK629+CM629)*Crechee/30*FX$4)+(CL629+CN629)*Cadeirante/30*FX$4+(CK626+CK627+CK628+CM626+CM627+CM628)*Percapita/30*FX$4)+IF(CK629+CM629&gt;=11,Fixo/30*FX$4+(CK629+CM629-10)*Crechee/30*FX$4,0),IF(C626=2,IF(CL626+CL627+CL628+CL629+CN626+CN627+CN628+CN629=1,Cadeirante/30*FX$4,IF(CL626+CL627+CL628+CL629+CN626+CN627+CN628+CN629=2,Fixo/30*FX$4,IF(CL626+CL627+CL628+CL629+CN626+CN627+CN628+CN629&gt;2,Fixo/30*FX$4+(CL626+CL627+CL628+CL629+CN626+CN627+CN628+CN629-2)*Cadeirante/30*FX$4)))+(CK626+CK627+CK628+CM626+CM627+CM628)*Percapita/30*FX$4+(CK629+CM629)*Crechee/30*FX$4,IF(C626=1,IF(CK626+CK627+CK628+CL626+CL627+CL628+CM626+CM627+CM628+CN626+CN627+CN628&lt;=15,(CK626+CK627+CK628+CM626+CM627+CM628)*Percapita/30*FX$4,IF(CK626+CK627+CK628+CL626+CL627+CL628+CM626+CM627+CM628+CN626+CN627+CN628&gt;=16,Fixo/30*FX$4+(CK626+CK627+CK628+CL626+CL627+CL628+CM626+CM627+CM628+CN626+CN627-16)*Percapita/30*FX$4))))))</f>
        <v>0</v>
      </c>
      <c r="FY626" s="177">
        <f>IF(C626=4,SUM(CO626+CO627+CO628+CQ626+CQ627+CQ628)*Percapita/30*FY$4+(CP626+CP627+CP628+CR626+CR627+CR628)*Cadeirante/30*FY$4,IF(C626=3,IF(CO629+CQ629=10,Fixo/30*FY$4+(CO626+CO627+CO628+CQ626+CQ627+CQ628)*Percapita/30*FY$4+(CP629+CR629)*Cadeirante/30*FY$4,IF(CO629+CQ629&lt;=9,(CO629+CQ629)*Crechee/30*FY$4)+(CP629+CR629)*Cadeirante/30*FY$4+(CO626+CO627+CO628+CQ626+CQ627+CQ628)*Percapita/30*FY$4)+IF(CO629+CQ629&gt;=11,Fixo/30*FY$4+(CO629+CQ629-10)*Crechee/30*FY$4,0),IF(C626=2,IF(CP626+CP627+CP628+CP629+CR626+CR627+CR628+CR629=1,Cadeirante/30*FY$4,IF(CP626+CP627+CP628+CP629+CR626+CR627+CR628+CR629=2,Fixo/30*FY$4,IF(CP626+CP627+CP628+CP629+CR626+CR627+CR628+CR629&gt;2,Fixo/30*FY$4+(CP626+CP627+CP628+CP629+CR626+CR627+CR628+CR629-2)*Cadeirante/30*FY$4)))+(CO626+CO627+CO628+CQ626+CQ627+CQ628)*Percapita/30*FY$4+(CO629+CQ629)*Crechee/30*FY$4,IF(C626=1,IF(CO626+CO627+CO628+CP626+CP627+CP628+CQ626+CQ627+CQ628+CR626+CR627+CR628&lt;=15,(CO626+CO627+CO628+CQ626+CQ627+CQ628)*Percapita/30*FY$4,IF(CO626+CO627+CO628+CP626+CP627+CP628+CQ626+CQ627+CQ628+CR626+CR627+CR628&gt;=16,Fixo/30*FY$4+(CO626+CO627+CO628+CP626+CP627+CP628+CQ626+CQ627+CQ628+CR626+CR627-16)*Percapita/30*FY$4))))))</f>
        <v>0</v>
      </c>
      <c r="FZ626" s="177">
        <f>IF(C626=4,SUM(CS626+CS627+CS628+CU626+CU627+CU628)*Percapita/30*FZ$4+(CT626+CT627+CT628+CV626+CV627+CV628)*Cadeirante/30*FZ$4,IF(C626=3,IF(CS629+CU629=10,Fixo/30*FZ$4+(CS626+CS627+CS628+CU626+CU627+CU628)*Percapita/30*FZ$4+(CT629+CV629)*Cadeirante/30*FZ$4,IF(CS629+CU629&lt;=9,(CS629+CU629)*Crechee/30*FZ$4)+(CT629+CV629)*Cadeirante/30*FZ$4+(CS626+CS627+CS628+CU626+CU627+CU628)*Percapita/30*FZ$4)+IF(CS629+CU629&gt;=11,Fixo/30*FZ$4+(CS629+CU629-10)*Crechee/30*FZ$4,0),IF(C626=2,IF(CT626+CT627+CT628+CT629+CV626+CV627+CV628+CV629=1,Cadeirante/30*FZ$4,IF(CT626+CT627+CT628+CT629+CV626+CV627+CV628+CV629=2,Fixo/30*FZ$4,IF(CT626+CT627+CT628+CT629+CV626+CV627+CV628+CV629&gt;2,Fixo/30*FZ$4+(CT626+CT627+CT628+CT629+CV626+CV627+CV628+CV629-2)*Cadeirante/30*FZ$4)))+(CS626+CS627+CS628+CU626+CU627+CU628)*Percapita/30*FZ$4+(CS629+CU629)*Crechee/30*FZ$4,IF(C626=1,IF(CS626+CS627+CS628+CT626+CT627+CT628+CU626+CU627+CU628+CV626+CV627+CV628&lt;=15,(CS626+CS627+CS628+CU626+CU627+CU628)*Percapita/30*FZ$4,IF(CS626+CS627+CS628+CT626+CT627+CT628+CU626+CU627+CU628+CV626+CV627+CV628&gt;=16,Fixo/30*FZ$4+(CS626+CS627+CS628+CT626+CT627+CT628+CU626+CU627+CU628+CV626+CV627-16)*Percapita/30*FZ$4))))))</f>
        <v>0</v>
      </c>
      <c r="GA626" s="177">
        <f>IF(C626=4,SUM(CW626+CW627+CW628+CY626+CY627+CY628)*Percapita/30*GA$4+(CX626+CX627+CX628+CZ626+CZ627+CZ628)*Cadeirante/30*GA$4,IF(C626=3,IF(CW629+CY629=10,Fixo/30*GA$4+(CW626+CW627+CW628+CY626+CY627+CY628)*Percapita/30*GA$4+(CX629+CZ629)*Cadeirante/30*GA$4,IF(CW629+CY629&lt;=9,(CW629+CY629)*Crechee/30*GA$4)+(CX629+CZ629)*Cadeirante/30*GA$4+(CW626+CW627+CW628+CY626+CY627+CY628)*Percapita/30*GA$4)+IF(CW629+CY629&gt;=11,Fixo/30*GA$4+(CW629+CY629-10)*Crechee/30*GA$4,0),IF(C626=2,IF(CX626+CX627+CX628+CX629+CZ626+CZ627+CZ628+CZ629=1,Cadeirante/30*GA$4,IF(CX626+CX627+CX628+CX629+CZ626+CZ627+CZ628+CZ629=2,Fixo/30*GA$4,IF(CX626+CX627+CX628+CX629+CZ626+CZ627+CZ628+CZ629&gt;2,Fixo/30*GA$4+(CX626+CX627+CX628+CX629+CZ626+CZ627+CZ628+CZ629-2)*Cadeirante/30*GA$4)))+(CW626+CW627+CW628+CY626+CY627+CY628)*Percapita/30*GA$4+(CW629+CY629)*Crechee/30*GA$4,IF(C626=1,IF(CW626+CW627+CW628+CX626+CX627+CX628+CY626+CY627+CY628+CZ626+CZ627+CZ628&lt;=15,(CW626+CW627+CW628+CY626+CY627+CY628)*Percapita/30*GA$4,IF(CW626+CW627+CW628+CX626+CX627+CX628+CY626+CY627+CY628+CZ626+CZ627+CZ628&gt;=16,Fixo/30*GA$4+(CW626+CW627+CW628+CX626+CX627+CX628+CY626+CY627+CY628+CZ626+CZ627-16)*Percapita/30*GA$4))))))</f>
        <v>0</v>
      </c>
      <c r="GB626" s="177">
        <f>IF(C626=4,SUM(DA626+DA627+DA628+DC626+DC627+DC628)*Percapita/30*GB$4+(DB626+DB627+DB628+DD626+DD627+DD628)*Cadeirante/30*GB$4,IF(C626=3,IF(DA629+DC629=10,Fixo/30*GB$4+(DA626+DA627+DA628+DC626+DC627+DC628)*Percapita/30*GB$4+(DB629+DD629)*Cadeirante/30*GB$4,IF(DA629+DC629&lt;=9,(DA629+DC629)*Crechee/30*GB$4)+(DB629+DD629)*Cadeirante/30*GB$4+(DA626+DA627+DA628+DC626+DC627+DC628)*Percapita/30*GB$4)+IF(DA629+DC629&gt;=11,Fixo/30*GB$4+(DA629+DC629-10)*Crechee/30*GB$4,0),IF(C626=2,IF(DB626+DB627+DB628+DB629+DD626+DD627+DD628+DD629=1,Cadeirante/30*GB$4,IF(DB626+DB627+DB628+DB629+DD626+DD627+DD628+DD629=2,Fixo/30*GB$4,IF(DB626+DB627+DB628+DB629+DD626+DD627+DD628+DD629&gt;2,Fixo/30*GB$4+(DB626+DB627+DB628+DB629+DD626+DD627+DD628+DD629-2)*Cadeirante/30*GB$4)))+(DA626+DA627+DA628+DC626+DC627+DC628)*Percapita/30*GB$4+(DA629+DC629)*Crechee/30*GB$4,IF(C626=1,IF(DA626+DA627+DA628+DB626+DB627+DB628+DC626+DC627+DC628+DD626+DD627+DD628&lt;=15,(DA626+DA627+DA628+DC626+DC627+DC628)*Percapita/30*GB$4,IF(DA626+DA627+DA628+DB626+DB627+DB628+DC626+DC627+DC628+DD626+DD627+DD628&gt;=16,Fixo/30*GB$4+(DA626+DA627+DA628+DB626+DB627+DB628+DC626+DC627+DC628+DD626+DD627-16)*Percapita/30*GB$4))))))</f>
        <v>0</v>
      </c>
      <c r="GC626" s="177">
        <f>IF(C626=4,SUM(DE626+DE627+DE628+DG626+DG627+DG628)*Percapita/30*GC$4+(DF626+DF627+DF628+DH626+DH627+DH628)*Cadeirante/30*GC$4,IF(C626=3,IF(DE629+DG629=10,Fixo/30*GC$4+(DE626+DE627+DE628+DG626+DG627+DG628)*Percapita/30*GC$4+(DF629+DH629)*Cadeirante/30*GC$4,IF(DE629+DG629&lt;=9,(DE629+DG629)*Crechee/30*GC$4)+(DF629+DH629)*Cadeirante/30*GC$4+(DE626+DE627+DE628+DG626+DG627+DG628)*Percapita/30*GC$4)+IF(DE629+DG629&gt;=11,Fixo/30*GC$4+(DE629+DG629-10)*Crechee/30*GC$4,0),IF(C626=2,IF(DF626+DF627+DF628+DF629+DH626+DH627+DH628+DH629=1,Cadeirante/30*GC$4,IF(DF626+DF627+DF628+DF629+DH626+DH627+DH628+DH629=2,Fixo/30*GC$4,IF(DF626+DF627+DF628+DF629+DH626+DH627+DH628+DH629&gt;2,Fixo/30*GC$4+(DF626+DF627+DF628+DF629+DH626+DH627+DH628+DH629-2)*Cadeirante/30*GC$4)))+(DE626+DE627+DE628+DG626+DG627+DG628)*Percapita/30*GC$4+(DE629+DG629)*Crechee/30*GC$4,IF(C626=1,IF(DE626+DE627+DE628+DF626+DF627+DF628+DG626+DG627+DG628+DH626+DH627+DH628&lt;=15,(DE626+DE627+DE628+DG626+DG627+DG628)*Percapita/30*GC$4,IF(DE626+DE627+DE628+DF626+DF627+DF628+DG626+DG627+DG628+DH626+DH627+DH628&gt;=16,Fixo/30*GC$4+(DE626+DE627+DE628+DF626+DF627+DF628+DG626+DG627+DG628+DH626+DH627-16)*Percapita/30*GC$4))))))</f>
        <v>0</v>
      </c>
      <c r="GD626" s="177">
        <f>IF(C626=4,SUM(DI626+DI627+DI628+DK626+DK627+DK628)*Percapita/30*GD$4+(DJ626+DJ627+DJ628+DL626+DL627+DL628)*Cadeirante/30*GD$4,IF(C626=3,IF(DI629+DK629=10,Fixo/30*GD$4+(DI626+DI627+DI628+DK626+DK627+DK628)*Percapita/30*GD$4+(DJ629+DL629)*Cadeirante/30*GD$4,IF(DI629+DK629&lt;=9,(DI629+DK629)*Crechee/30*GD$4)+(DJ629+DL629)*Cadeirante/30*GD$4+(DI626+DI627+DI628+DK626+DK627+DK628)*Percapita/30*GD$4)+IF(DI629+DK629&gt;=11,Fixo/30*GD$4+(DI629+DK629-10)*Crechee/30*GD$4,0),IF(C626=2,IF(DJ626+DJ627+DJ628+DJ629+DL626+DL627+DL628+DL629=1,Cadeirante/30*GD$4,IF(DJ626+DJ627+DJ628+DJ629+DL626+DL627+DL628+DL629=2,Fixo/30*GD$4,IF(DJ626+DJ627+DJ628+DJ629+DL626+DL627+DL628+DL629&gt;2,Fixo/30*GD$4+(DJ626+DJ627+DJ628+DJ629+DL626+DL627+DL628+DL629-2)*Cadeirante/30*GD$4)))+(DI626+DI627+DI628+DK626+DK627+DK628)*Percapita/30*GD$4+(DI629+DK629)*Crechee/30*GD$4,IF(C626=1,IF(DI626+DI627+DI628+DJ626+DJ627+DJ628+DK626+DK627+DK628+DL626+DL627+DL628&lt;=15,(DI626+DI627+DI628+DK626+DK627+DK628)*Percapita/30*GD$4,IF(DI626+DI627+DI628+DJ626+DJ627+DJ628+DK626+DK627+DK628+DL626+DL627+DL628&gt;=16,Fixo/30*GD$4+(DI626+DI627+DI628+DJ626+DJ627+DJ628+DK626+DK627+DK628+DL626+DL627-16)*Percapita/30*GD$4))))))</f>
        <v>0</v>
      </c>
      <c r="GE626" s="177">
        <f>IF(C626=4,SUM(DM626+DM627+DM628+DO626+DO627+DO628)*Percapita/30*GE$4+(DN626+DN627+DN628+DP626+DP627+DP628)*Cadeirante/30*GE$4,IF(C626=3,IF(DM629+DO629=10,Fixo/30*GE$4+(DM626+DM627+DM628+DO626+DO627+DO628)*Percapita/30*GE$4+(DN629+DP629)*Cadeirante/30*GE$4,IF(DM629+DO629&lt;=9,(DM629+DO629)*Crechee/30*GE$4)+(DN629+DP629)*Cadeirante/30*GE$4+(DM626+DM627+DM628+DO626+DO627+DO628)*Percapita/30*GE$4)+IF(DM629+DO629&gt;=11,Fixo/30*GE$4+(DM629+DO629-10)*Crechee/30*GE$4,0),IF(C626=2,IF(DN626+DN627+DN628+DN629+DP626+DP627+DP628+DP629=1,Cadeirante/30*GE$4,IF(DN626+DN627+DN628+DN629+DP626+DP627+DP628+DP629=2,Fixo/30*GE$4,IF(DN626+DN627+DN628+DN629+DP626+DP627+DP628+DP629&gt;2,Fixo/30*GE$4+(DN626+DN627+DN628+DN629+DP626+DP627+DP628+DP629-2)*Cadeirante/30*GE$4)))+(DM626+DM627+DM628+DO626+DO627+DO628)*Percapita/30*GE$4+(DM629+DO629)*Crechee/30*GE$4,IF(C626=1,IF(DM626+DM627+DM628+DN626+DN627+DN628+DO626+DO627+DO628+DP626+DP627+DP628&lt;=15,(DM626+DM627+DM628+DO626+DO627+DO628)*Percapita/30*GE$4,IF(DM626+DM627+DM628+DN626+DN627+DN628+DO626+DO627+DO628+DP626+DP627+DP628&gt;=16,Fixo/30*GE$4+(DM626+DM627+DM628+DN626+DN627+DN628+DO626+DO627+DO628+DP626+DP627-16)*Percapita/30*GE$4))))))</f>
        <v>0</v>
      </c>
      <c r="GF626" s="177">
        <f>IF(C626=4,SUM(DQ626+DQ627+DQ628+DS626+DS627+DS628)*Percapita/30*GF$4+(DR626+DR627+DR628+DT626+DT627+DT628)*Cadeirante/30*GF$4,IF(C626=3,IF(DQ629+DS629=10,Fixo/30*GF$4+(DQ626+DQ627+DQ628+DS626+DS627+DS628)*Percapita/30*GF$4+(DR629+DT629)*Cadeirante/30*GF$4,IF(DQ629+DS629&lt;=9,(DQ629+DS629)*Crechee/30*GF$4)+(DR629+DT629)*Cadeirante/30*GF$4+(DQ626+DQ627+DQ628+DS626+DS627+DS628)*Percapita/30*GF$4)+IF(DQ629+DS629&gt;=11,Fixo/30*GF$4+(DQ629+DS629-10)*Crechee/30*GF$4,0),IF(C626=2,IF(DR626+DR627+DR628+DR629+DT626+DT627+DT628+DT629=1,Cadeirante/30*GF$4,IF(DR626+DR627+DR628+DR629+DT626+DT627+DT628+DT629=2,Fixo/30*GF$4,IF(DR626+DR627+DR628+DR629+DT626+DT627+DT628+DT629&gt;2,Fixo/30*GF$4+(DR626+DR627+DR628+DR629+DT626+DT627+DT628+DT629-2)*Cadeirante/30*GF$4)))+(DQ626+DQ627+DQ628+DS626+DS627+DS628)*Percapita/30*GF$4+(DQ629+DS629)*Crechee/30*GF$4,IF(C626=1,IF(DQ626+DQ627+DQ628+DR626+DR627+DR628+DS626+DS627+DS628+DT626+DT627+DT628&lt;=15,(DQ626+DQ627+DQ628+DS626+DS627+DS628)*Percapita/30*GF$4,IF(DQ626+DQ627+DQ628+DR626+DR627+DR628+DS626+DS627+DS628+DT626+DT627+DT628&gt;=16,Fixo/30*GF$4+(DQ626+DQ627+DQ628+DR626+DR627+DR628+DS626+DS627+DS628+DT626+DT627-16)*Percapita/30*GF$4))))))</f>
        <v>0</v>
      </c>
      <c r="GG626" s="177">
        <f>IF(C626=4,SUM(DU626+DU627+DU628+DW626+DW627+DW628)*Percapita/30*GG$4+(DV626+DV627+DV628+DX626+DX627+DX628)*Cadeirante/30*GG$4,IF(C626=3,IF(DU629+DW629=10,Fixo/30*GG$4+(DU626+DU627+DU628+DW626+DW627+DW628)*Percapita/30*GG$4+(DV629+DX629)*Cadeirante/30*GG$4,IF(DU629+DW629&lt;=9,(DU629+DW629)*Crechee/30*GG$4)+(DV629+DX629)*Cadeirante/30*GG$4+(DU626+DU627+DU628+DW626+DW627+DW628)*Percapita/30*GG$4)+IF(DU629+DW629&gt;=11,Fixo/30*GG$4+(DU629+DW629-10)*Crechee/30*GG$4,0),IF(C626=2,IF(DV626+DV627+DV628+DV629+DX626+DX627+DX628+DX629=1,Cadeirante/30*GG$4,IF(DV626+DV627+DV628+DV629+DX626+DX627+DX628+DX629=2,Fixo/30*GG$4,IF(DV626+DV627+DV628+DV629+DX626+DX627+DX628+DX629&gt;2,Fixo/30*GG$4+(DV626+DV627+DV628+DV629+DX626+DX627+DX628+DX629-2)*Cadeirante/30*GG$4)))+(DU626+DU627+DU628+DW626+DW627+DW628)*Percapita/30*GG$4+(DU629+DW629)*Crechee/30*GG$4,IF(C626=1,IF(DU626+DU627+DU628+DV626+DV627+DV628+DW626+DW627+DW628+DX626+DX627+DX628&lt;=15,(DU626+DU627+DU628+DW626+DW627+DW628)*Percapita/30*GG$4,IF(DU626+DU627+DU628+DV626+DV627+DV628+DW626+DW627+DW628+DX626+DX627+DX628&gt;=16,Fixo/30*GG$4+(DU626+DU627+DU628+DV626+DV627+DV628+DW626+DW627+DW628+DX626+DX627-16)*Percapita/30*GG$4))))))</f>
        <v>0</v>
      </c>
      <c r="GH626" s="177">
        <f>IF(C626=4,SUM(DY626+DY627+DY628+EA626+EA627+EA628)*Percapita/30*GH$4+(DZ626+DZ627+DZ628+EB626+EB627+EB628)*Cadeirante/30*GH$4,IF(C626=3,IF(DY629+EA629=10,Fixo/30*GH$4+(DY626+DY627+DY628+EA626+EA627+EA628)*Percapita/30*GH$4+(DZ629+EB629)*Cadeirante/30*GH$4,IF(DY629+EA629&lt;=9,(DY629+EA629)*Crechee/30*GH$4)+(DZ629+EB629)*Cadeirante/30*GH$4+(DY626+DY627+DY628+EA626+EA627+EA628)*Percapita/30*GH$4)+IF(DY629+EA629&gt;=11,Fixo/30*GH$4+(DY629+EA629-10)*Crechee/30*GH$4,0),IF(C626=2,IF(DZ626+DZ627+DZ628+DZ629+EB626+EB627+EB628+EB629=1,Cadeirante/30*GH$4,IF(DZ626+DZ627+DZ628+DZ629+EB626+EB627+EB628+EB629=2,Fixo/30*GH$4,IF(DZ626+DZ627+DZ628+DZ629+EB626+EB627+EB628+EB629&gt;2,Fixo/30*GH$4+(DZ626+DZ627+DZ628+DZ629+EB626+EB627+EB628+EB629-2)*Cadeirante/30*GH$4)))+(DY626+DY627+DY628+EA626+EA627+EA628)*Percapita/30*GH$4+(DY629+EA629)*Crechee/30*GH$4,IF(C626=1,IF(DY626+DY627+DY628+DZ626+DZ627+DZ628+EA626+EA627+EA628+EB626+EB627+EB628&lt;=15,(DY626+DY627+DY628+EA626+EA627+EA628)*Percapita/30*GH$4,IF(DY626+DY627+DY628+DZ626+DZ627+DZ628+EA626+EA627+EA628+EB626+EB627+EB628&gt;=16,Fixo/30*GH$4+(DY626+DY627+DY628+DZ626+DZ627+DZ628+EA626+EA627+EA628+EB626+EB627-16)*Percapita/30*GH$4))))))</f>
        <v>0</v>
      </c>
      <c r="GI626" s="177">
        <f>IF(C626=4,SUM(EC626+EC627+EC628+EE626+EE627+EE628)*Percapita/30*GI$4+(ED626+ED627+ED628+EF626+EF627+EF628)*Cadeirante/30*GI$4,IF(C626=3,IF(EC629+EE629=10,Fixo/30*GI$4+(EC626+EC627+EC628+EE626+EE627+EE628)*Percapita/30*GI$4+(ED629+EF629)*Cadeirante/30*GI$4,IF(EC629+EE629&lt;=9,(EC629+EE629)*Crechee/30*GI$4)+(ED629+EF629)*Cadeirante/30*GI$4+(EC626+EC627+EC628+EE626+EE627+EE628)*Percapita/30*GI$4)+IF(EC629+EE629&gt;=11,Fixo/30*GI$4+(EC629+EE629-10)*Crechee/30*GI$4,0),IF(C626=2,IF(ED626+ED627+ED628+ED629+EF626+EF627+EF628+EF629=1,Cadeirante/30*GI$4,IF(ED626+ED627+ED628+ED629+EF626+EF627+EF628+EF629=2,Fixo/30*GI$4,IF(ED626+ED627+ED628+ED629+EF626+EF627+EF628+EF629&gt;2,Fixo/30*GI$4+(ED626+ED627+ED628+ED629+EF626+EF627+EF628+EF629-2)*Cadeirante/30*GI$4)))+(EC626+EC627+EC628+EE626+EE627+EE628)*Percapita/30*GI$4+(EC629+EE629)*Crechee/30*GI$4,IF(C626=1,IF(EC626+EC627+EC628+ED626+ED627+ED628+EE626+EE627+EE628+EF626+EF627+EF628&lt;=15,(EC626+EC627+EC628+EE626+EE627+EE628)*Percapita/30*GI$4,IF(EC626+EC627+EC628+ED626+ED627+ED628+EE626+EE627+EE628+EF626+EF627+EF628&gt;=16,Fixo/30*GI$4+(EC626+EC627+EC628+ED626+ED627+ED628+EE626+EE627+EE628+EF626+EF627-16)*Percapita/30*GI$4))))))</f>
        <v>0</v>
      </c>
      <c r="GJ626" s="177">
        <f>IF(C626=4,SUM(EG626+EG627+EG628+EI626+EI627+EI628)*Percapita/30*GJ$4+(EH626+EH627+EH628+EJ626+EJ627+EJ628)*Cadeirante/30*GJ$4,IF(C626=3,IF(EG629+EI629=10,Fixo/30*GJ$4+(EG626+EG627+EG628+EI626+EI627+EI628)*Percapita/30*GJ$4+(EH629+EJ629)*Cadeirante/30*GJ$4,IF(EG629+EI629&lt;=9,(EG629+EI629)*Crechee/30*GJ$4)+(EH629+EJ629)*Cadeirante/30*GJ$4+(EG626+EG627+EG628+EI626+EI627+EI628)*Percapita/30*GJ$4)+IF(EG629+EI629&gt;=11,Fixo/30*GJ$4+(EG629+EI629-10)*Crechee/30*GJ$4,0),IF(C626=2,IF(EH626+EH627+EH628+EH629+EJ626+EJ627+EJ628+EJ629=1,Cadeirante/30*GJ$4,IF(EH626+EH627+EH628+EH629+EJ626+EJ627+EJ628+EJ629=2,Fixo/30*GJ$4,IF(EH626+EH627+EH628+EH629+EJ626+EJ627+EJ628+EJ629&gt;2,Fixo/30*GJ$4+(EH626+EH627+EH628+EH629+EJ626+EJ627+EJ628+EJ629-2)*Cadeirante/30*GJ$4)))+(EG626+EG627+EG628+EI626+EI627+EI628)*Percapita/30*GJ$4+(EG629+EI629)*Crechee/30*GJ$4,IF(C626=1,IF(EG626+EG627+EG628+EH626+EH627+EH628+EI626+EI627+EI628+EJ626+EJ627+EJ628&lt;=15,(EG626+EG627+EG628+EI626+EI627+EI628)*Percapita/30*GJ$4,IF(EG626+EG627+EG628+EH626+EH627+EH628+EI626+EI627+EI628+EJ626+EJ627+EJ628&gt;=16,Fixo/30*GJ$4+(EG626+EG627+EG628+EH626+EH627+EH628+EI626+EI627+EI628+EJ626+EJ627-16)*Percapita/30*GJ$4))))))</f>
        <v>0</v>
      </c>
      <c r="GK626" s="178"/>
      <c r="GL626" s="103">
        <f t="shared" si="678"/>
        <v>0</v>
      </c>
      <c r="GM626" s="124"/>
      <c r="GN626" s="104">
        <f>SUMIF(V626:V629,"&lt;0")*Cadeirante/30*GN$4+SUMIF(X626:X629,"&lt;0")*Cadeirante/30*GN$4</f>
        <v>0</v>
      </c>
      <c r="GO626" s="104">
        <f>SUMIF(Z626:Z629,"&lt;0")*Cadeirante/30*GO$4+SUMIF(AB626:AB629,"&lt;0")*Cadeirante/30*GO$4</f>
        <v>0</v>
      </c>
      <c r="GP626" s="104">
        <f>SUMIF(AD626:AD629,"&lt;0")*Cadeirante/30*GP$4+SUMIF(AF626:AF629,"&lt;0")*Cadeirante/30*GP$4</f>
        <v>0</v>
      </c>
      <c r="GQ626" s="104">
        <f>SUMIF(AH626:AH629,"&lt;0")*Cadeirante/30*GQ$4+SUMIF(AJ626:AJ629,"&lt;0")*Cadeirante/30*GQ$4</f>
        <v>0</v>
      </c>
      <c r="GR626" s="104">
        <f>SUMIF(AL626:AL629,"&lt;0")*Cadeirante/30*GR$4+SUMIF(AN626:AN629,"&lt;0")*Cadeirante/30*GR$4</f>
        <v>0</v>
      </c>
      <c r="GS626" s="104">
        <f>SUMIF(AP626:AP629,"&lt;0")*Cadeirante/30*GS$4+SUMIF(AR626:AR629,"&lt;0")*Cadeirante/30*GS$4</f>
        <v>0</v>
      </c>
      <c r="GT626" s="104">
        <f>SUMIF(AT626:AT629,"&lt;0")*Cadeirante/30*GT$4+SUMIF(AV626:AV629,"&lt;0")*Cadeirante/30*GT$4</f>
        <v>0</v>
      </c>
      <c r="GU626" s="104">
        <f>SUMIF(AX626:AX629,"&lt;0")*Cadeirante/30*GU$4+SUMIF(AZ626:AZ629,"&lt;0")*Cadeirante/30*GU$4</f>
        <v>0</v>
      </c>
      <c r="GV626" s="104">
        <f>SUMIF(BB626:BB629,"&lt;0")*Cadeirante/30*GV$4+SUMIF(BD626:BD629,"&lt;0")*Cadeirante/30*GV$4</f>
        <v>0</v>
      </c>
      <c r="GW626" s="104">
        <f>SUMIF(BF626:BF629,"&lt;0")*Cadeirante/30*GW$4+SUMIF(BH626:BH629,"&lt;0")*Cadeirante/30*GW$4</f>
        <v>0</v>
      </c>
      <c r="GX626" s="104">
        <f>SUMIF(BJ626:BJ629,"&lt;0")*Cadeirante/30*GX$4+SUMIF(BL626:BL629,"&lt;0")*Cadeirante/30*GX$4</f>
        <v>0</v>
      </c>
      <c r="GY626" s="104">
        <f>SUMIF(BN626:BN629,"&lt;0")*Cadeirante/30*GY$4+SUMIF(BP626:BP629,"&lt;0")*Cadeirante/30*GY$4</f>
        <v>0</v>
      </c>
      <c r="GZ626" s="104">
        <f>SUMIF(BR626:BR629,"&lt;0")*Cadeirante/30*GZ$4+SUMIF(BT626:BT629,"&lt;0")*Cadeirante/30*GZ$4</f>
        <v>0</v>
      </c>
      <c r="HA626" s="104">
        <f>SUMIF(BV626:BV629,"&lt;0")*Cadeirante/30*HA$4+SUMIF(BX626:BX629,"&lt;0")*Cadeirante/30*HA$4</f>
        <v>0</v>
      </c>
      <c r="HB626" s="104">
        <f>SUMIF(BZ626:BZ629,"&lt;0")*Cadeirante/30*HB$4+SUMIF(CB626:CB629,"&lt;0")*Cadeirante/30*HB$4</f>
        <v>0</v>
      </c>
      <c r="HC626" s="104">
        <f>SUMIF(CD626:CD629,"&lt;0")*Cadeirante/30*HC$4+SUMIF(CF626:CF629,"&lt;0")*Cadeirante/30*HC$4</f>
        <v>0</v>
      </c>
      <c r="HD626" s="104">
        <f>SUMIF(CH626:CH629,"&lt;0")*Cadeirante/30*HD$4+SUMIF(CJ626:CJ629,"&lt;0")*Cadeirante/30*HD$4</f>
        <v>0</v>
      </c>
      <c r="HE626" s="104">
        <f>SUMIF(CL626:CL629,"&lt;0")*Cadeirante/30*HE$4+SUMIF(CN626:CN629,"&lt;0")*Cadeirante/30*HE$4</f>
        <v>0</v>
      </c>
      <c r="HF626" s="104">
        <f>SUMIF(CP626:CP629,"&lt;0")*Cadeirante/30*HF$4+SUMIF(CR626:CR629,"&lt;0")*Cadeirante/30*HF$4</f>
        <v>0</v>
      </c>
      <c r="HG626" s="104">
        <f>SUMIF(CT626:CT629,"&lt;0")*Cadeirante/30*HG$4+SUMIF(CV626:CV629,"&lt;0")*Cadeirante/30*HG$4</f>
        <v>0</v>
      </c>
      <c r="HH626" s="104">
        <f>SUMIF(CX626:CX629,"&lt;0")*Cadeirante/30*HH$4+SUMIF(CZ626:CZ629,"&lt;0")*Cadeirante/30*HH$4</f>
        <v>0</v>
      </c>
      <c r="HI626" s="104">
        <f>SUMIF(DB626:DB629,"&lt;0")*Cadeirante/30*HI$4+SUMIF(DD626:DD629,"&lt;0")*Cadeirante/30*HI$4</f>
        <v>0</v>
      </c>
      <c r="HJ626" s="104">
        <f>SUMIF(DF626:DF629,"&lt;0")*Cadeirante/30*HJ$4+SUMIF(DH626:DH629,"&lt;0")*Cadeirante/30*HJ$4</f>
        <v>0</v>
      </c>
      <c r="HK626" s="104">
        <f>SUMIF(DJ626:DJ629,"&lt;0")*Cadeirante/30*HK$4+SUMIF(DL626:DL629,"&lt;0")*Cadeirante/30*HK$4</f>
        <v>0</v>
      </c>
      <c r="HL626" s="104">
        <f>SUMIF(DN626:DN629,"&lt;0")*Cadeirante/30*HL$4+SUMIF(DP626:DP629,"&lt;0")*Cadeirante/30*HL$4</f>
        <v>0</v>
      </c>
      <c r="HM626" s="104">
        <f>SUMIF(DR626:DR629,"&lt;0")*Cadeirante/30*HM$4+SUMIF(DT626:DT629,"&lt;0")*Cadeirante/30*HM$4</f>
        <v>0</v>
      </c>
      <c r="HN626" s="104">
        <f>SUMIF(DV626:DV629,"&lt;0")*Cadeirante/30*HN$4+SUMIF(DX626:DX629,"&lt;0")*Cadeirante/30*HN$4</f>
        <v>0</v>
      </c>
      <c r="HO626" s="104">
        <f>SUMIF(DZ626:DZ629,"&lt;0")*Cadeirante/30*HO$4+SUMIF(EB626:EB629,"&lt;0")*Cadeirante/30*HO$4</f>
        <v>0</v>
      </c>
      <c r="HP626" s="104">
        <f>SUMIF(ED626:ED629,"&lt;0")*Cadeirante/30*HP$4+SUMIF(EF626:EF629,"&lt;0")*Cadeirante/30*HP$4</f>
        <v>0</v>
      </c>
      <c r="HQ626" s="64"/>
      <c r="HR626" s="64"/>
      <c r="HS626" s="64"/>
      <c r="HT626" s="64"/>
      <c r="HU626" s="64"/>
      <c r="HV626" s="64"/>
      <c r="HW626" s="176">
        <v>17629.309999999998</v>
      </c>
      <c r="HX626" s="64"/>
      <c r="HY626" s="280">
        <f>IF(ISTEXT(EM626), VALUE(EM626), EM626)</f>
        <v>706.255</v>
      </c>
      <c r="HZ626" s="280">
        <f>IF(ISTEXT(EN626), VALUE(EN626), EN626)</f>
        <v>0</v>
      </c>
      <c r="IA626" s="280">
        <f>IF(ISTEXT(EO626), VALUE(EO626), EO626)</f>
        <v>0</v>
      </c>
      <c r="IB626" s="64" t="b">
        <f>HW626=FE626</f>
        <v>0</v>
      </c>
      <c r="IC626" s="64"/>
    </row>
    <row r="627" spans="1:237" s="106" customFormat="1" ht="22.5" customHeight="1" x14ac:dyDescent="0.25">
      <c r="A627" s="368" t="s">
        <v>3758</v>
      </c>
      <c r="B627" s="369" t="s">
        <v>3759</v>
      </c>
      <c r="C627" s="370" t="s">
        <v>3233</v>
      </c>
      <c r="D627" s="371" t="s">
        <v>3760</v>
      </c>
      <c r="E627" s="371" t="s">
        <v>3761</v>
      </c>
      <c r="F627" s="372" t="s">
        <v>3224</v>
      </c>
      <c r="G627" s="372" t="s">
        <v>3225</v>
      </c>
      <c r="H627" s="373" t="s">
        <v>3762</v>
      </c>
      <c r="I627" s="374" t="s">
        <v>1792</v>
      </c>
      <c r="J627" s="421" t="s">
        <v>3231</v>
      </c>
      <c r="K627" s="421" t="s">
        <v>3234</v>
      </c>
      <c r="L627" s="329">
        <f>CONTINUA!BV627</f>
        <v>29</v>
      </c>
      <c r="M627" s="329">
        <f>CONTINUA!BW627</f>
        <v>0</v>
      </c>
      <c r="N627" s="895"/>
      <c r="O627" s="896" t="s">
        <v>4056</v>
      </c>
      <c r="P627" s="897" t="s">
        <v>206</v>
      </c>
      <c r="Q627" s="400">
        <v>32</v>
      </c>
      <c r="R627" s="401"/>
      <c r="S627" s="400">
        <v>4</v>
      </c>
      <c r="T627" s="401"/>
      <c r="U627" s="400"/>
      <c r="V627" s="401"/>
      <c r="W627" s="400"/>
      <c r="X627" s="401"/>
      <c r="Y627" s="400"/>
      <c r="Z627" s="401"/>
      <c r="AA627" s="400"/>
      <c r="AB627" s="401"/>
      <c r="AC627" s="400"/>
      <c r="AD627" s="401"/>
      <c r="AE627" s="400"/>
      <c r="AF627" s="401"/>
      <c r="AG627" s="400"/>
      <c r="AH627" s="401"/>
      <c r="AI627" s="400"/>
      <c r="AJ627" s="401"/>
      <c r="AK627" s="400"/>
      <c r="AL627" s="401"/>
      <c r="AM627" s="400"/>
      <c r="AN627" s="401"/>
      <c r="AO627" s="400"/>
      <c r="AP627" s="401"/>
      <c r="AQ627" s="400"/>
      <c r="AR627" s="401"/>
      <c r="AS627" s="400"/>
      <c r="AT627" s="401"/>
      <c r="AU627" s="400"/>
      <c r="AV627" s="401"/>
      <c r="AW627" s="400"/>
      <c r="AX627" s="401"/>
      <c r="AY627" s="400"/>
      <c r="AZ627" s="401"/>
      <c r="BA627" s="400"/>
      <c r="BB627" s="401"/>
      <c r="BC627" s="400"/>
      <c r="BD627" s="401"/>
      <c r="BE627" s="400"/>
      <c r="BF627" s="401"/>
      <c r="BG627" s="400"/>
      <c r="BH627" s="401"/>
      <c r="BI627" s="400"/>
      <c r="BJ627" s="401"/>
      <c r="BK627" s="400"/>
      <c r="BL627" s="401"/>
      <c r="BM627" s="400"/>
      <c r="BN627" s="401"/>
      <c r="BO627" s="400"/>
      <c r="BP627" s="401"/>
      <c r="BQ627" s="400"/>
      <c r="BR627" s="401"/>
      <c r="BS627" s="400"/>
      <c r="BT627" s="401"/>
      <c r="BU627" s="400"/>
      <c r="BV627" s="401"/>
      <c r="BW627" s="400"/>
      <c r="BX627" s="401"/>
      <c r="BY627" s="400"/>
      <c r="BZ627" s="401"/>
      <c r="CA627" s="400"/>
      <c r="CB627" s="401"/>
      <c r="CC627" s="400"/>
      <c r="CD627" s="401"/>
      <c r="CE627" s="400"/>
      <c r="CF627" s="401"/>
      <c r="CG627" s="400"/>
      <c r="CH627" s="401"/>
      <c r="CI627" s="400"/>
      <c r="CJ627" s="401"/>
      <c r="CK627" s="400"/>
      <c r="CL627" s="401"/>
      <c r="CM627" s="400"/>
      <c r="CN627" s="401"/>
      <c r="CO627" s="400"/>
      <c r="CP627" s="401"/>
      <c r="CQ627" s="400"/>
      <c r="CR627" s="401"/>
      <c r="CS627" s="400"/>
      <c r="CT627" s="401"/>
      <c r="CU627" s="400"/>
      <c r="CV627" s="401"/>
      <c r="CW627" s="400"/>
      <c r="CX627" s="401"/>
      <c r="CY627" s="400"/>
      <c r="CZ627" s="401"/>
      <c r="DA627" s="400"/>
      <c r="DB627" s="401"/>
      <c r="DC627" s="400"/>
      <c r="DD627" s="401"/>
      <c r="DE627" s="400"/>
      <c r="DF627" s="401"/>
      <c r="DG627" s="400"/>
      <c r="DH627" s="401"/>
      <c r="DI627" s="400"/>
      <c r="DJ627" s="401"/>
      <c r="DK627" s="400"/>
      <c r="DL627" s="401"/>
      <c r="DM627" s="400"/>
      <c r="DN627" s="401"/>
      <c r="DO627" s="400"/>
      <c r="DP627" s="401"/>
      <c r="DQ627" s="400"/>
      <c r="DR627" s="401"/>
      <c r="DS627" s="400"/>
      <c r="DT627" s="401"/>
      <c r="DU627" s="400"/>
      <c r="DV627" s="401"/>
      <c r="DW627" s="400"/>
      <c r="DX627" s="401"/>
      <c r="DY627" s="400"/>
      <c r="DZ627" s="401"/>
      <c r="EA627" s="400"/>
      <c r="EB627" s="401"/>
      <c r="EC627" s="400"/>
      <c r="ED627" s="401"/>
      <c r="EE627" s="400"/>
      <c r="EF627" s="401"/>
      <c r="EG627" s="400"/>
      <c r="EH627" s="401"/>
      <c r="EI627" s="400"/>
      <c r="EJ627" s="447"/>
      <c r="EK627" s="511"/>
      <c r="EL627" s="514"/>
      <c r="EM627" s="448"/>
      <c r="EN627" s="344"/>
      <c r="EO627" s="345"/>
      <c r="EP627" s="171">
        <f t="shared" si="670"/>
        <v>32</v>
      </c>
      <c r="EQ627" s="171">
        <f t="shared" si="671"/>
        <v>0</v>
      </c>
      <c r="ER627" s="171">
        <f t="shared" si="672"/>
        <v>4</v>
      </c>
      <c r="ES627" s="171">
        <f t="shared" si="673"/>
        <v>0</v>
      </c>
      <c r="ET627" s="171">
        <f t="shared" si="674"/>
        <v>0</v>
      </c>
      <c r="EU627" s="171">
        <f t="shared" si="675"/>
        <v>0</v>
      </c>
      <c r="EV627" s="172">
        <f t="shared" si="676"/>
        <v>36</v>
      </c>
      <c r="EW627" s="173"/>
      <c r="EX627" s="248">
        <f t="shared" si="717"/>
        <v>0</v>
      </c>
      <c r="EY627" s="174">
        <f>(L627*regular)+(M627*Cadeirantee)</f>
        <v>279.56</v>
      </c>
      <c r="EZ627" s="249">
        <f>SUMIF(FG627:GJ627,"&gt;0")</f>
        <v>0</v>
      </c>
      <c r="FA627" s="249">
        <f>SUMIF(FG627:GJ627,"&lt;0")+SUMIF(GN627:HP627,"&lt;0")</f>
        <v>0</v>
      </c>
      <c r="FB627" s="174">
        <v>0</v>
      </c>
      <c r="FC627" s="126">
        <f>N627*km*'VALORES TABELA'!$B$13</f>
        <v>0</v>
      </c>
      <c r="FD627" s="250">
        <f t="shared" ref="FD627:FD630" si="718">GL627</f>
        <v>0</v>
      </c>
      <c r="FE627" s="105"/>
      <c r="FF627" s="119"/>
      <c r="FG627" s="119"/>
      <c r="FH627" s="119"/>
      <c r="FI627" s="119"/>
      <c r="FJ627" s="119"/>
      <c r="FK627" s="119"/>
      <c r="FL627" s="119"/>
      <c r="FM627" s="119"/>
      <c r="FN627" s="119"/>
      <c r="FO627" s="119"/>
      <c r="FP627" s="119"/>
      <c r="FQ627" s="119"/>
      <c r="FR627" s="119"/>
      <c r="FS627" s="119"/>
      <c r="FT627" s="119"/>
      <c r="FU627" s="119"/>
      <c r="FV627" s="119"/>
      <c r="FW627" s="119"/>
      <c r="FX627" s="119"/>
      <c r="FY627" s="119"/>
      <c r="FZ627" s="119"/>
      <c r="GA627" s="119"/>
      <c r="GB627" s="119"/>
      <c r="GC627" s="119"/>
      <c r="GD627" s="119"/>
      <c r="GE627" s="119"/>
      <c r="GF627" s="119"/>
      <c r="GG627" s="119"/>
      <c r="GH627" s="119"/>
      <c r="GI627" s="119"/>
      <c r="GJ627" s="119"/>
      <c r="GK627" s="251"/>
      <c r="GL627" s="103">
        <f t="shared" si="678"/>
        <v>0</v>
      </c>
      <c r="GM627" s="124"/>
      <c r="GN627" s="104"/>
      <c r="GO627" s="104"/>
      <c r="GP627" s="104"/>
      <c r="GQ627" s="104"/>
      <c r="GR627" s="104"/>
      <c r="GS627" s="104"/>
      <c r="GT627" s="104"/>
      <c r="GU627" s="104"/>
      <c r="GV627" s="104"/>
      <c r="GW627" s="104"/>
      <c r="GX627" s="104"/>
      <c r="GY627" s="104"/>
      <c r="GZ627" s="104"/>
      <c r="HA627" s="104"/>
      <c r="HB627" s="104"/>
      <c r="HC627" s="104"/>
      <c r="HD627" s="104"/>
      <c r="HE627" s="104"/>
      <c r="HF627" s="104"/>
      <c r="HG627" s="104"/>
      <c r="HH627" s="104"/>
      <c r="HI627" s="104"/>
      <c r="HJ627" s="104"/>
      <c r="HK627" s="104"/>
      <c r="HL627" s="104"/>
      <c r="HM627" s="104"/>
      <c r="HN627" s="104"/>
      <c r="HO627" s="104"/>
      <c r="HP627" s="104"/>
      <c r="HQ627" s="64"/>
      <c r="HR627" s="64"/>
      <c r="HS627" s="64"/>
      <c r="HT627" s="64"/>
      <c r="HU627" s="64"/>
      <c r="HV627" s="64"/>
      <c r="HW627" s="105"/>
      <c r="HX627" s="64"/>
      <c r="HY627" s="280">
        <f t="shared" ref="HY627:HY630" si="719">IF(ISTEXT(EM627), VALUE(EM627), EM627)</f>
        <v>0</v>
      </c>
      <c r="HZ627" s="280">
        <f t="shared" ref="HZ627:HZ630" si="720">IF(ISTEXT(EN627), VALUE(EN627), EN627)</f>
        <v>0</v>
      </c>
      <c r="IA627" s="280">
        <f t="shared" ref="IA627:IA630" si="721">IF(ISTEXT(EO627), VALUE(EO627), EO627)</f>
        <v>0</v>
      </c>
      <c r="IB627" s="64"/>
      <c r="IC627" s="64"/>
    </row>
    <row r="628" spans="1:237" s="106" customFormat="1" ht="22.5" customHeight="1" x14ac:dyDescent="0.25">
      <c r="A628" s="368" t="s">
        <v>3758</v>
      </c>
      <c r="B628" s="369" t="s">
        <v>3759</v>
      </c>
      <c r="C628" s="375" t="s">
        <v>3233</v>
      </c>
      <c r="D628" s="371" t="s">
        <v>3760</v>
      </c>
      <c r="E628" s="371" t="s">
        <v>3761</v>
      </c>
      <c r="F628" s="376" t="s">
        <v>3224</v>
      </c>
      <c r="G628" s="376" t="s">
        <v>3225</v>
      </c>
      <c r="H628" s="373" t="s">
        <v>3762</v>
      </c>
      <c r="I628" s="374" t="s">
        <v>1792</v>
      </c>
      <c r="J628" s="421" t="s">
        <v>3231</v>
      </c>
      <c r="K628" s="422" t="s">
        <v>3235</v>
      </c>
      <c r="L628" s="329">
        <f>CONTINUA!BV628</f>
        <v>0</v>
      </c>
      <c r="M628" s="329">
        <f>CONTINUA!BW628</f>
        <v>0</v>
      </c>
      <c r="N628" s="895"/>
      <c r="O628" s="896" t="s">
        <v>4056</v>
      </c>
      <c r="P628" s="897" t="s">
        <v>206</v>
      </c>
      <c r="Q628" s="400">
        <v>2</v>
      </c>
      <c r="R628" s="401"/>
      <c r="S628" s="400"/>
      <c r="T628" s="401"/>
      <c r="U628" s="400"/>
      <c r="V628" s="401"/>
      <c r="W628" s="400"/>
      <c r="X628" s="401"/>
      <c r="Y628" s="400"/>
      <c r="Z628" s="401"/>
      <c r="AA628" s="400"/>
      <c r="AB628" s="401"/>
      <c r="AC628" s="400"/>
      <c r="AD628" s="401"/>
      <c r="AE628" s="400"/>
      <c r="AF628" s="401"/>
      <c r="AG628" s="400"/>
      <c r="AH628" s="401"/>
      <c r="AI628" s="400"/>
      <c r="AJ628" s="401"/>
      <c r="AK628" s="400"/>
      <c r="AL628" s="401"/>
      <c r="AM628" s="400"/>
      <c r="AN628" s="401"/>
      <c r="AO628" s="400"/>
      <c r="AP628" s="401"/>
      <c r="AQ628" s="400"/>
      <c r="AR628" s="401"/>
      <c r="AS628" s="400"/>
      <c r="AT628" s="401"/>
      <c r="AU628" s="400"/>
      <c r="AV628" s="401"/>
      <c r="AW628" s="400"/>
      <c r="AX628" s="401"/>
      <c r="AY628" s="400"/>
      <c r="AZ628" s="401"/>
      <c r="BA628" s="400"/>
      <c r="BB628" s="401"/>
      <c r="BC628" s="400"/>
      <c r="BD628" s="401"/>
      <c r="BE628" s="400"/>
      <c r="BF628" s="401"/>
      <c r="BG628" s="400"/>
      <c r="BH628" s="401"/>
      <c r="BI628" s="400"/>
      <c r="BJ628" s="401"/>
      <c r="BK628" s="400"/>
      <c r="BL628" s="401"/>
      <c r="BM628" s="400"/>
      <c r="BN628" s="401"/>
      <c r="BO628" s="400"/>
      <c r="BP628" s="401"/>
      <c r="BQ628" s="400"/>
      <c r="BR628" s="401"/>
      <c r="BS628" s="400"/>
      <c r="BT628" s="401"/>
      <c r="BU628" s="400"/>
      <c r="BV628" s="401"/>
      <c r="BW628" s="400"/>
      <c r="BX628" s="401"/>
      <c r="BY628" s="400"/>
      <c r="BZ628" s="401"/>
      <c r="CA628" s="400"/>
      <c r="CB628" s="401"/>
      <c r="CC628" s="400"/>
      <c r="CD628" s="401"/>
      <c r="CE628" s="400"/>
      <c r="CF628" s="401"/>
      <c r="CG628" s="400"/>
      <c r="CH628" s="401"/>
      <c r="CI628" s="400"/>
      <c r="CJ628" s="401"/>
      <c r="CK628" s="400"/>
      <c r="CL628" s="401"/>
      <c r="CM628" s="400"/>
      <c r="CN628" s="401"/>
      <c r="CO628" s="400"/>
      <c r="CP628" s="401"/>
      <c r="CQ628" s="400"/>
      <c r="CR628" s="401"/>
      <c r="CS628" s="400"/>
      <c r="CT628" s="401"/>
      <c r="CU628" s="400"/>
      <c r="CV628" s="401"/>
      <c r="CW628" s="400"/>
      <c r="CX628" s="401"/>
      <c r="CY628" s="400"/>
      <c r="CZ628" s="401"/>
      <c r="DA628" s="400"/>
      <c r="DB628" s="401"/>
      <c r="DC628" s="400"/>
      <c r="DD628" s="401"/>
      <c r="DE628" s="400"/>
      <c r="DF628" s="401"/>
      <c r="DG628" s="400"/>
      <c r="DH628" s="401"/>
      <c r="DI628" s="400"/>
      <c r="DJ628" s="401"/>
      <c r="DK628" s="400"/>
      <c r="DL628" s="401"/>
      <c r="DM628" s="400"/>
      <c r="DN628" s="401"/>
      <c r="DO628" s="400"/>
      <c r="DP628" s="401"/>
      <c r="DQ628" s="400"/>
      <c r="DR628" s="401"/>
      <c r="DS628" s="400"/>
      <c r="DT628" s="401"/>
      <c r="DU628" s="400"/>
      <c r="DV628" s="401"/>
      <c r="DW628" s="400"/>
      <c r="DX628" s="401"/>
      <c r="DY628" s="400"/>
      <c r="DZ628" s="401"/>
      <c r="EA628" s="400"/>
      <c r="EB628" s="401"/>
      <c r="EC628" s="400"/>
      <c r="ED628" s="401"/>
      <c r="EE628" s="400"/>
      <c r="EF628" s="401"/>
      <c r="EG628" s="400"/>
      <c r="EH628" s="401"/>
      <c r="EI628" s="400"/>
      <c r="EJ628" s="447"/>
      <c r="EK628" s="511"/>
      <c r="EL628" s="514"/>
      <c r="EM628" s="448"/>
      <c r="EN628" s="344"/>
      <c r="EO628" s="345"/>
      <c r="EP628" s="171">
        <f t="shared" si="670"/>
        <v>2</v>
      </c>
      <c r="EQ628" s="171">
        <f t="shared" si="671"/>
        <v>0</v>
      </c>
      <c r="ER628" s="171">
        <f t="shared" si="672"/>
        <v>0</v>
      </c>
      <c r="ES628" s="171">
        <f t="shared" si="673"/>
        <v>0</v>
      </c>
      <c r="ET628" s="171">
        <f t="shared" si="674"/>
        <v>0</v>
      </c>
      <c r="EU628" s="171">
        <f t="shared" si="675"/>
        <v>0</v>
      </c>
      <c r="EV628" s="172">
        <f t="shared" si="676"/>
        <v>2</v>
      </c>
      <c r="EW628" s="125"/>
      <c r="EX628" s="248">
        <f t="shared" si="717"/>
        <v>0</v>
      </c>
      <c r="EY628" s="174">
        <f>(L628*regular)+(M628*Cadeirantee)</f>
        <v>0</v>
      </c>
      <c r="EZ628" s="249">
        <f>SUMIF(FG628:GJ628,"&gt;0")</f>
        <v>0</v>
      </c>
      <c r="FA628" s="249">
        <f>SUMIF(FG628:GJ628,"&lt;0")+SUMIF(GN628:HP628,"&lt;0")</f>
        <v>0</v>
      </c>
      <c r="FB628" s="174">
        <v>0</v>
      </c>
      <c r="FC628" s="126">
        <f>N628*km*'VALORES TABELA'!$B$13</f>
        <v>0</v>
      </c>
      <c r="FD628" s="250">
        <f t="shared" si="718"/>
        <v>0</v>
      </c>
      <c r="FE628" s="105"/>
      <c r="FF628" s="108"/>
      <c r="FG628" s="108"/>
      <c r="FH628" s="108"/>
      <c r="FI628" s="108"/>
      <c r="FJ628" s="108"/>
      <c r="FK628" s="108"/>
      <c r="FL628" s="108"/>
      <c r="FM628" s="108"/>
      <c r="FN628" s="108"/>
      <c r="FO628" s="108"/>
      <c r="FP628" s="108"/>
      <c r="FQ628" s="108"/>
      <c r="FR628" s="108"/>
      <c r="FS628" s="108"/>
      <c r="FT628" s="108"/>
      <c r="FU628" s="108"/>
      <c r="FV628" s="108"/>
      <c r="FW628" s="108"/>
      <c r="FX628" s="108"/>
      <c r="FY628" s="108"/>
      <c r="FZ628" s="108"/>
      <c r="GA628" s="108"/>
      <c r="GB628" s="108"/>
      <c r="GC628" s="108"/>
      <c r="GD628" s="108"/>
      <c r="GE628" s="108"/>
      <c r="GF628" s="108"/>
      <c r="GG628" s="108"/>
      <c r="GH628" s="108"/>
      <c r="GI628" s="108"/>
      <c r="GJ628" s="108"/>
      <c r="GK628" s="251"/>
      <c r="GL628" s="103">
        <f t="shared" si="678"/>
        <v>0</v>
      </c>
      <c r="GM628" s="124"/>
      <c r="GN628" s="104"/>
      <c r="GO628" s="104"/>
      <c r="GP628" s="104"/>
      <c r="GQ628" s="104"/>
      <c r="GR628" s="104"/>
      <c r="GS628" s="104"/>
      <c r="GT628" s="104"/>
      <c r="GU628" s="104"/>
      <c r="GV628" s="104"/>
      <c r="GW628" s="104"/>
      <c r="GX628" s="104"/>
      <c r="GY628" s="104"/>
      <c r="GZ628" s="104"/>
      <c r="HA628" s="104"/>
      <c r="HB628" s="104"/>
      <c r="HC628" s="104"/>
      <c r="HD628" s="104"/>
      <c r="HE628" s="104"/>
      <c r="HF628" s="104"/>
      <c r="HG628" s="104"/>
      <c r="HH628" s="104"/>
      <c r="HI628" s="104"/>
      <c r="HJ628" s="104"/>
      <c r="HK628" s="104"/>
      <c r="HL628" s="104"/>
      <c r="HM628" s="104"/>
      <c r="HN628" s="104"/>
      <c r="HO628" s="104"/>
      <c r="HP628" s="104"/>
      <c r="HQ628" s="64"/>
      <c r="HR628" s="64"/>
      <c r="HS628" s="64"/>
      <c r="HT628" s="64"/>
      <c r="HU628" s="64"/>
      <c r="HV628" s="64"/>
      <c r="HW628" s="105"/>
      <c r="HX628" s="64"/>
      <c r="HY628" s="280">
        <f t="shared" si="719"/>
        <v>0</v>
      </c>
      <c r="HZ628" s="280">
        <f t="shared" si="720"/>
        <v>0</v>
      </c>
      <c r="IA628" s="280">
        <f t="shared" si="721"/>
        <v>0</v>
      </c>
      <c r="IB628" s="64"/>
      <c r="IC628" s="64"/>
    </row>
    <row r="629" spans="1:237" s="106" customFormat="1" ht="22.5" customHeight="1" x14ac:dyDescent="0.25">
      <c r="A629" s="368" t="s">
        <v>3758</v>
      </c>
      <c r="B629" s="369" t="s">
        <v>3759</v>
      </c>
      <c r="C629" s="375" t="s">
        <v>3233</v>
      </c>
      <c r="D629" s="371" t="s">
        <v>3760</v>
      </c>
      <c r="E629" s="371" t="s">
        <v>3761</v>
      </c>
      <c r="F629" s="376" t="s">
        <v>3224</v>
      </c>
      <c r="G629" s="376" t="s">
        <v>3225</v>
      </c>
      <c r="H629" s="373" t="s">
        <v>3762</v>
      </c>
      <c r="I629" s="374" t="s">
        <v>1792</v>
      </c>
      <c r="J629" s="421" t="s">
        <v>3231</v>
      </c>
      <c r="K629" s="423" t="s">
        <v>3236</v>
      </c>
      <c r="L629" s="329">
        <f>CONTINUA!BV629</f>
        <v>0</v>
      </c>
      <c r="M629" s="329">
        <f>CONTINUA!BW629</f>
        <v>0</v>
      </c>
      <c r="N629" s="895"/>
      <c r="O629" s="896" t="s">
        <v>4056</v>
      </c>
      <c r="P629" s="897" t="s">
        <v>206</v>
      </c>
      <c r="Q629" s="400"/>
      <c r="R629" s="401"/>
      <c r="S629" s="400"/>
      <c r="T629" s="401"/>
      <c r="U629" s="400"/>
      <c r="V629" s="401"/>
      <c r="W629" s="400"/>
      <c r="X629" s="401"/>
      <c r="Y629" s="400"/>
      <c r="Z629" s="401"/>
      <c r="AA629" s="400"/>
      <c r="AB629" s="401"/>
      <c r="AC629" s="400"/>
      <c r="AD629" s="401"/>
      <c r="AE629" s="400"/>
      <c r="AF629" s="401"/>
      <c r="AG629" s="400"/>
      <c r="AH629" s="401"/>
      <c r="AI629" s="400"/>
      <c r="AJ629" s="401"/>
      <c r="AK629" s="400"/>
      <c r="AL629" s="401"/>
      <c r="AM629" s="400"/>
      <c r="AN629" s="401"/>
      <c r="AO629" s="400"/>
      <c r="AP629" s="401"/>
      <c r="AQ629" s="400"/>
      <c r="AR629" s="401"/>
      <c r="AS629" s="400"/>
      <c r="AT629" s="401"/>
      <c r="AU629" s="400"/>
      <c r="AV629" s="401"/>
      <c r="AW629" s="400"/>
      <c r="AX629" s="401"/>
      <c r="AY629" s="400"/>
      <c r="AZ629" s="401"/>
      <c r="BA629" s="400"/>
      <c r="BB629" s="401"/>
      <c r="BC629" s="400"/>
      <c r="BD629" s="401"/>
      <c r="BE629" s="400"/>
      <c r="BF629" s="401"/>
      <c r="BG629" s="400"/>
      <c r="BH629" s="401"/>
      <c r="BI629" s="400"/>
      <c r="BJ629" s="401"/>
      <c r="BK629" s="400"/>
      <c r="BL629" s="401"/>
      <c r="BM629" s="400"/>
      <c r="BN629" s="401"/>
      <c r="BO629" s="400"/>
      <c r="BP629" s="401"/>
      <c r="BQ629" s="400"/>
      <c r="BR629" s="401"/>
      <c r="BS629" s="400"/>
      <c r="BT629" s="401"/>
      <c r="BU629" s="400"/>
      <c r="BV629" s="401"/>
      <c r="BW629" s="400"/>
      <c r="BX629" s="401"/>
      <c r="BY629" s="400"/>
      <c r="BZ629" s="401"/>
      <c r="CA629" s="400"/>
      <c r="CB629" s="401"/>
      <c r="CC629" s="400"/>
      <c r="CD629" s="401"/>
      <c r="CE629" s="400"/>
      <c r="CF629" s="401"/>
      <c r="CG629" s="400"/>
      <c r="CH629" s="401"/>
      <c r="CI629" s="400"/>
      <c r="CJ629" s="401"/>
      <c r="CK629" s="400"/>
      <c r="CL629" s="401"/>
      <c r="CM629" s="400"/>
      <c r="CN629" s="401"/>
      <c r="CO629" s="400"/>
      <c r="CP629" s="401"/>
      <c r="CQ629" s="400"/>
      <c r="CR629" s="401"/>
      <c r="CS629" s="400"/>
      <c r="CT629" s="401"/>
      <c r="CU629" s="400"/>
      <c r="CV629" s="401"/>
      <c r="CW629" s="400"/>
      <c r="CX629" s="401"/>
      <c r="CY629" s="400"/>
      <c r="CZ629" s="401"/>
      <c r="DA629" s="400"/>
      <c r="DB629" s="401"/>
      <c r="DC629" s="400"/>
      <c r="DD629" s="401"/>
      <c r="DE629" s="400"/>
      <c r="DF629" s="401"/>
      <c r="DG629" s="400"/>
      <c r="DH629" s="401"/>
      <c r="DI629" s="400"/>
      <c r="DJ629" s="401"/>
      <c r="DK629" s="400"/>
      <c r="DL629" s="401"/>
      <c r="DM629" s="400"/>
      <c r="DN629" s="401"/>
      <c r="DO629" s="400"/>
      <c r="DP629" s="401"/>
      <c r="DQ629" s="400"/>
      <c r="DR629" s="401"/>
      <c r="DS629" s="400"/>
      <c r="DT629" s="401"/>
      <c r="DU629" s="400"/>
      <c r="DV629" s="401"/>
      <c r="DW629" s="400"/>
      <c r="DX629" s="401"/>
      <c r="DY629" s="400"/>
      <c r="DZ629" s="401"/>
      <c r="EA629" s="400"/>
      <c r="EB629" s="401"/>
      <c r="EC629" s="400"/>
      <c r="ED629" s="401"/>
      <c r="EE629" s="400"/>
      <c r="EF629" s="401"/>
      <c r="EG629" s="400"/>
      <c r="EH629" s="401"/>
      <c r="EI629" s="400"/>
      <c r="EJ629" s="447"/>
      <c r="EK629" s="511"/>
      <c r="EL629" s="514"/>
      <c r="EM629" s="448"/>
      <c r="EN629" s="344"/>
      <c r="EO629" s="345"/>
      <c r="EP629" s="171">
        <f t="shared" si="670"/>
        <v>0</v>
      </c>
      <c r="EQ629" s="171">
        <f t="shared" si="671"/>
        <v>0</v>
      </c>
      <c r="ER629" s="171">
        <f t="shared" si="672"/>
        <v>0</v>
      </c>
      <c r="ES629" s="171">
        <f t="shared" si="673"/>
        <v>0</v>
      </c>
      <c r="ET629" s="171">
        <f t="shared" si="674"/>
        <v>0</v>
      </c>
      <c r="EU629" s="171">
        <f t="shared" si="675"/>
        <v>0</v>
      </c>
      <c r="EV629" s="172">
        <f t="shared" si="676"/>
        <v>0</v>
      </c>
      <c r="EW629" s="127"/>
      <c r="EX629" s="248">
        <f t="shared" si="717"/>
        <v>0</v>
      </c>
      <c r="EY629" s="174">
        <f>(L629*regular)+(M629*Cadeirantee)</f>
        <v>0</v>
      </c>
      <c r="EZ629" s="249">
        <f>SUMIF(FG629:GJ629,"&gt;0")</f>
        <v>0</v>
      </c>
      <c r="FA629" s="249">
        <f>SUMIF(FG629:GJ629,"&lt;0")+SUMIF(GN629:HP629,"&lt;0")</f>
        <v>0</v>
      </c>
      <c r="FB629" s="174">
        <v>0</v>
      </c>
      <c r="FC629" s="126">
        <f>N629*km*'VALORES TABELA'!$B$13</f>
        <v>0</v>
      </c>
      <c r="FD629" s="250">
        <f t="shared" si="718"/>
        <v>0</v>
      </c>
      <c r="FE629" s="105"/>
      <c r="FF629" s="118"/>
      <c r="FG629" s="118"/>
      <c r="FH629" s="118"/>
      <c r="FI629" s="118"/>
      <c r="FJ629" s="118"/>
      <c r="FK629" s="118"/>
      <c r="FL629" s="118"/>
      <c r="FM629" s="118"/>
      <c r="FN629" s="118"/>
      <c r="FO629" s="118"/>
      <c r="FP629" s="118"/>
      <c r="FQ629" s="118"/>
      <c r="FR629" s="118"/>
      <c r="FS629" s="118"/>
      <c r="FT629" s="118"/>
      <c r="FU629" s="118"/>
      <c r="FV629" s="118"/>
      <c r="FW629" s="118"/>
      <c r="FX629" s="118"/>
      <c r="FY629" s="118"/>
      <c r="FZ629" s="118"/>
      <c r="GA629" s="118"/>
      <c r="GB629" s="118"/>
      <c r="GC629" s="118"/>
      <c r="GD629" s="118"/>
      <c r="GE629" s="118"/>
      <c r="GF629" s="118"/>
      <c r="GG629" s="118"/>
      <c r="GH629" s="118"/>
      <c r="GI629" s="118"/>
      <c r="GJ629" s="118"/>
      <c r="GK629" s="252"/>
      <c r="GL629" s="103">
        <f t="shared" si="678"/>
        <v>0</v>
      </c>
      <c r="GM629" s="124"/>
      <c r="GN629" s="104"/>
      <c r="GO629" s="104"/>
      <c r="GP629" s="104"/>
      <c r="GQ629" s="104"/>
      <c r="GR629" s="104"/>
      <c r="GS629" s="104"/>
      <c r="GT629" s="104"/>
      <c r="GU629" s="104"/>
      <c r="GV629" s="104"/>
      <c r="GW629" s="104"/>
      <c r="GX629" s="104"/>
      <c r="GY629" s="104"/>
      <c r="GZ629" s="104"/>
      <c r="HA629" s="104"/>
      <c r="HB629" s="104"/>
      <c r="HC629" s="104"/>
      <c r="HD629" s="104"/>
      <c r="HE629" s="104"/>
      <c r="HF629" s="104"/>
      <c r="HG629" s="104"/>
      <c r="HH629" s="104"/>
      <c r="HI629" s="104"/>
      <c r="HJ629" s="104"/>
      <c r="HK629" s="104"/>
      <c r="HL629" s="104"/>
      <c r="HM629" s="104"/>
      <c r="HN629" s="104"/>
      <c r="HO629" s="104"/>
      <c r="HP629" s="104"/>
      <c r="HQ629" s="64"/>
      <c r="HR629" s="65"/>
      <c r="HS629" s="65"/>
      <c r="HT629" s="65"/>
      <c r="HU629" s="65"/>
      <c r="HV629" s="65"/>
      <c r="HW629" s="105"/>
      <c r="HX629" s="65"/>
      <c r="HY629" s="280">
        <f t="shared" si="719"/>
        <v>0</v>
      </c>
      <c r="HZ629" s="280">
        <f t="shared" si="720"/>
        <v>0</v>
      </c>
      <c r="IA629" s="280">
        <f t="shared" si="721"/>
        <v>0</v>
      </c>
      <c r="IB629" s="65"/>
      <c r="IC629" s="65"/>
    </row>
    <row r="630" spans="1:237" s="106" customFormat="1" ht="22.5" customHeight="1" thickBot="1" x14ac:dyDescent="0.3">
      <c r="A630" s="377" t="s">
        <v>3758</v>
      </c>
      <c r="B630" s="378" t="s">
        <v>3759</v>
      </c>
      <c r="C630" s="379" t="s">
        <v>3233</v>
      </c>
      <c r="D630" s="380" t="s">
        <v>3760</v>
      </c>
      <c r="E630" s="380" t="s">
        <v>3761</v>
      </c>
      <c r="F630" s="381" t="s">
        <v>3224</v>
      </c>
      <c r="G630" s="381" t="s">
        <v>3225</v>
      </c>
      <c r="H630" s="382" t="s">
        <v>3762</v>
      </c>
      <c r="I630" s="383" t="s">
        <v>1792</v>
      </c>
      <c r="J630" s="421" t="s">
        <v>3231</v>
      </c>
      <c r="K630" s="424" t="s">
        <v>60</v>
      </c>
      <c r="L630" s="329">
        <f>CONTINUA!BV630</f>
        <v>0</v>
      </c>
      <c r="M630" s="329">
        <f>CONTINUA!BW630</f>
        <v>0</v>
      </c>
      <c r="N630" s="895"/>
      <c r="O630" s="896" t="s">
        <v>4056</v>
      </c>
      <c r="P630" s="897" t="s">
        <v>206</v>
      </c>
      <c r="Q630" s="400"/>
      <c r="R630" s="401"/>
      <c r="S630" s="400"/>
      <c r="T630" s="401"/>
      <c r="U630" s="400"/>
      <c r="V630" s="401"/>
      <c r="W630" s="400"/>
      <c r="X630" s="401"/>
      <c r="Y630" s="400"/>
      <c r="Z630" s="401"/>
      <c r="AA630" s="400"/>
      <c r="AB630" s="401"/>
      <c r="AC630" s="400"/>
      <c r="AD630" s="401"/>
      <c r="AE630" s="400"/>
      <c r="AF630" s="401"/>
      <c r="AG630" s="400"/>
      <c r="AH630" s="401"/>
      <c r="AI630" s="400"/>
      <c r="AJ630" s="401"/>
      <c r="AK630" s="400"/>
      <c r="AL630" s="401"/>
      <c r="AM630" s="400"/>
      <c r="AN630" s="401"/>
      <c r="AO630" s="400"/>
      <c r="AP630" s="401"/>
      <c r="AQ630" s="400"/>
      <c r="AR630" s="401"/>
      <c r="AS630" s="400"/>
      <c r="AT630" s="401"/>
      <c r="AU630" s="400"/>
      <c r="AV630" s="401"/>
      <c r="AW630" s="400"/>
      <c r="AX630" s="401"/>
      <c r="AY630" s="400"/>
      <c r="AZ630" s="401"/>
      <c r="BA630" s="400"/>
      <c r="BB630" s="401"/>
      <c r="BC630" s="400"/>
      <c r="BD630" s="401"/>
      <c r="BE630" s="400"/>
      <c r="BF630" s="401"/>
      <c r="BG630" s="400"/>
      <c r="BH630" s="401"/>
      <c r="BI630" s="400"/>
      <c r="BJ630" s="401"/>
      <c r="BK630" s="400"/>
      <c r="BL630" s="401"/>
      <c r="BM630" s="400"/>
      <c r="BN630" s="401"/>
      <c r="BO630" s="400"/>
      <c r="BP630" s="401"/>
      <c r="BQ630" s="400"/>
      <c r="BR630" s="401"/>
      <c r="BS630" s="400"/>
      <c r="BT630" s="401"/>
      <c r="BU630" s="400"/>
      <c r="BV630" s="401"/>
      <c r="BW630" s="400"/>
      <c r="BX630" s="401"/>
      <c r="BY630" s="400"/>
      <c r="BZ630" s="401"/>
      <c r="CA630" s="400"/>
      <c r="CB630" s="401"/>
      <c r="CC630" s="400"/>
      <c r="CD630" s="401"/>
      <c r="CE630" s="400"/>
      <c r="CF630" s="401"/>
      <c r="CG630" s="400"/>
      <c r="CH630" s="401"/>
      <c r="CI630" s="400"/>
      <c r="CJ630" s="401"/>
      <c r="CK630" s="400"/>
      <c r="CL630" s="401"/>
      <c r="CM630" s="400"/>
      <c r="CN630" s="401"/>
      <c r="CO630" s="400"/>
      <c r="CP630" s="401"/>
      <c r="CQ630" s="400"/>
      <c r="CR630" s="401"/>
      <c r="CS630" s="400"/>
      <c r="CT630" s="401"/>
      <c r="CU630" s="400"/>
      <c r="CV630" s="401"/>
      <c r="CW630" s="400"/>
      <c r="CX630" s="401"/>
      <c r="CY630" s="400"/>
      <c r="CZ630" s="401"/>
      <c r="DA630" s="400"/>
      <c r="DB630" s="401"/>
      <c r="DC630" s="400"/>
      <c r="DD630" s="401"/>
      <c r="DE630" s="400"/>
      <c r="DF630" s="401"/>
      <c r="DG630" s="400"/>
      <c r="DH630" s="401"/>
      <c r="DI630" s="400"/>
      <c r="DJ630" s="401"/>
      <c r="DK630" s="400"/>
      <c r="DL630" s="401"/>
      <c r="DM630" s="400"/>
      <c r="DN630" s="401"/>
      <c r="DO630" s="400"/>
      <c r="DP630" s="401"/>
      <c r="DQ630" s="400"/>
      <c r="DR630" s="401"/>
      <c r="DS630" s="400"/>
      <c r="DT630" s="401"/>
      <c r="DU630" s="400"/>
      <c r="DV630" s="401"/>
      <c r="DW630" s="400"/>
      <c r="DX630" s="401"/>
      <c r="DY630" s="400"/>
      <c r="DZ630" s="401"/>
      <c r="EA630" s="400"/>
      <c r="EB630" s="401"/>
      <c r="EC630" s="400"/>
      <c r="ED630" s="401"/>
      <c r="EE630" s="400"/>
      <c r="EF630" s="401"/>
      <c r="EG630" s="400"/>
      <c r="EH630" s="401"/>
      <c r="EI630" s="400"/>
      <c r="EJ630" s="447"/>
      <c r="EK630" s="512"/>
      <c r="EL630" s="515"/>
      <c r="EM630" s="450"/>
      <c r="EN630" s="348"/>
      <c r="EO630" s="348"/>
      <c r="EP630" s="179">
        <f t="shared" si="670"/>
        <v>0</v>
      </c>
      <c r="EQ630" s="179">
        <f t="shared" si="671"/>
        <v>0</v>
      </c>
      <c r="ER630" s="179">
        <f t="shared" si="672"/>
        <v>0</v>
      </c>
      <c r="ES630" s="179">
        <f t="shared" si="673"/>
        <v>0</v>
      </c>
      <c r="ET630" s="179">
        <f t="shared" si="674"/>
        <v>0</v>
      </c>
      <c r="EU630" s="179">
        <f t="shared" si="675"/>
        <v>0</v>
      </c>
      <c r="EV630" s="172">
        <f t="shared" si="676"/>
        <v>0</v>
      </c>
      <c r="EW630" s="253"/>
      <c r="EX630" s="254">
        <v>0</v>
      </c>
      <c r="EY630" s="180">
        <v>0</v>
      </c>
      <c r="EZ630" s="255">
        <v>0</v>
      </c>
      <c r="FA630" s="255">
        <v>0</v>
      </c>
      <c r="FB630" s="180">
        <f>SUM(FF630:GI630)/2</f>
        <v>0</v>
      </c>
      <c r="FC630" s="256">
        <f>N630*km*'VALORES TABELA'!$B$13</f>
        <v>0</v>
      </c>
      <c r="FD630" s="250">
        <f t="shared" si="718"/>
        <v>0</v>
      </c>
      <c r="FE630" s="257"/>
      <c r="FF630" s="181">
        <f>((Q630+S630)*Percapita)+((R630+T630)*Cadeirante)</f>
        <v>0</v>
      </c>
      <c r="FG630" s="181">
        <f>((U630+W630)*Percapita/30*FG$4)+((V630+X630)*Cadeirante/30*FG$4)</f>
        <v>0</v>
      </c>
      <c r="FH630" s="181">
        <f>((Y630+AA630)*Percapita/30*FH$4)+((Z630+AB630)*Cadeirante/30*FH$4)</f>
        <v>0</v>
      </c>
      <c r="FI630" s="181">
        <f>((AC630+AE630)*Percapita/30*FI$4)+((AD630+AF630)*Cadeirante/30*FI$4)</f>
        <v>0</v>
      </c>
      <c r="FJ630" s="181">
        <f>((AG630+AI630)*Percapita/30*FJ$4)+((AH630+AJ630)*Cadeirante/30*FJ$4)</f>
        <v>0</v>
      </c>
      <c r="FK630" s="181">
        <f>((AK630+AM630)*Percapita/30*FK$4)+((AL630+AN630)*Cadeirante/30*FK$4)</f>
        <v>0</v>
      </c>
      <c r="FL630" s="181">
        <f>((AO630+AQ630)*Percapita/30*FL$4)+((AP630+AR630)*Cadeirante/30*FL$4)</f>
        <v>0</v>
      </c>
      <c r="FM630" s="181">
        <f>((AS630+AU630)*Percapita/30*FM$4)+((AT630+AV630)*Cadeirante/30*FM$4)</f>
        <v>0</v>
      </c>
      <c r="FN630" s="181">
        <f>((AW630+AY630)*Percapita/30*FN$4)+((AX630+AZ630)*Cadeirante/30*FN$4)</f>
        <v>0</v>
      </c>
      <c r="FO630" s="181">
        <f>((BA630+BC630)*Percapita/30*FO$4)+((BB630+BD630)*Cadeirante/30*FO$4)</f>
        <v>0</v>
      </c>
      <c r="FP630" s="181">
        <f>((BE630+BG630)*Percapita/30*FP$4)+((BF630+BH630)*Cadeirante/30*FP$4)</f>
        <v>0</v>
      </c>
      <c r="FQ630" s="181">
        <f>((BI630+BK630)*Percapita/30*FQ$4)+((BJ630+BL630)*Cadeirante/30*FQ$4)</f>
        <v>0</v>
      </c>
      <c r="FR630" s="181">
        <f>((BM630+BO630)*Percapita/30*FR$4)+((BN630+BP630)*Cadeirante/30*FR$4)</f>
        <v>0</v>
      </c>
      <c r="FS630" s="181">
        <f>((BQ630+BS630)*Percapita/30*FS$4)+((BR630+BT630)*Cadeirante/30*FS$4)</f>
        <v>0</v>
      </c>
      <c r="FT630" s="181">
        <f>((BU630+BW630)*Percapita/30*FT$4)+((BV630+BX630)*Cadeirante/30*FT$4)</f>
        <v>0</v>
      </c>
      <c r="FU630" s="181">
        <f>((BY630+CA630)*Percapita/30*FU$4)+((BZ630+CB630)*Cadeirante/30*FU$4)</f>
        <v>0</v>
      </c>
      <c r="FV630" s="181">
        <f>((CC630+CE630)*Percapita/30*FV$4)+((CD630+CF630)*Cadeirante/30*FV$4)</f>
        <v>0</v>
      </c>
      <c r="FW630" s="181">
        <f>((CG630+CI630)*Percapita/30*FW$4)+((CI630+CK630)*Cadeirante/30*FW$4)</f>
        <v>0</v>
      </c>
      <c r="FX630" s="181">
        <f>((CK630+CM630)*Percapita/30*FX$4)+((CL630+CN630)*Cadeirante/30*FX$4)</f>
        <v>0</v>
      </c>
      <c r="FY630" s="181">
        <f>((CO630+CQ630)*Percapita/30*FY$4)+((CP630+CR630)*Cadeirante/30*FY$4)</f>
        <v>0</v>
      </c>
      <c r="FZ630" s="181">
        <f>((CS630+CU630)*Percapita/30*FZ$4)+((CT630+CV630)*Cadeirante/30*FZ$4)</f>
        <v>0</v>
      </c>
      <c r="GA630" s="181">
        <f>((CW630+CY630)*Percapita/30*GA$4)+((CX630+CZ630)*Cadeirante/30*GA$4)</f>
        <v>0</v>
      </c>
      <c r="GB630" s="181">
        <f>((DA630+DC630)*Percapita/30*GB$4)+((DB630+DD630)*Cadeirante/30*GB$4)</f>
        <v>0</v>
      </c>
      <c r="GC630" s="181">
        <f>((DE630+DG630)*Percapita/30*GC$4)+((DF630+DH630)*Cadeirante/30*GC$4)</f>
        <v>0</v>
      </c>
      <c r="GD630" s="181">
        <f>((DI630+DK630)*Percapita/30*GD$4)+((DJ630+DL630)*Cadeirante/30*GD$4)</f>
        <v>0</v>
      </c>
      <c r="GE630" s="181">
        <f>((DM630+DO630)*Percapita/30*GE$4)+((DN630+DP630)*Cadeirante/30*GE$4)</f>
        <v>0</v>
      </c>
      <c r="GF630" s="181">
        <f>((DQ630+DS630)*Percapita/30*GF$4)+((DR630+DT630)*Cadeirante/30*GF$4)</f>
        <v>0</v>
      </c>
      <c r="GG630" s="181">
        <f>((DU630+DW630)*Percapita/30*GG$4)+((DV630+DX630)*Cadeirante/30*GG$4)</f>
        <v>0</v>
      </c>
      <c r="GH630" s="181">
        <f>((DY630+EA630)*Percapita/30*GH$4)+((DZ630+EB630)*Cadeirante/30*GH$4)</f>
        <v>0</v>
      </c>
      <c r="GI630" s="181">
        <f>((EC630+EE630)*Percapita/30*GI$4)+((ED630+EF630)*Cadeirante/30*GI$4)</f>
        <v>0</v>
      </c>
      <c r="GJ630" s="181">
        <f>((EG630+EI630)*Percapita)+((EH630+EJ630)*Cadeirante)</f>
        <v>0</v>
      </c>
      <c r="GK630" s="258"/>
      <c r="GL630" s="103">
        <f t="shared" si="678"/>
        <v>0</v>
      </c>
      <c r="GM630" s="124"/>
      <c r="GN630" s="182"/>
      <c r="GO630" s="182"/>
      <c r="GP630" s="182"/>
      <c r="GQ630" s="182"/>
      <c r="GR630" s="182"/>
      <c r="GS630" s="182"/>
      <c r="GT630" s="182"/>
      <c r="GU630" s="182"/>
      <c r="GV630" s="182"/>
      <c r="GW630" s="182"/>
      <c r="GX630" s="182"/>
      <c r="GY630" s="182"/>
      <c r="GZ630" s="182"/>
      <c r="HA630" s="182"/>
      <c r="HB630" s="182"/>
      <c r="HC630" s="182"/>
      <c r="HD630" s="182"/>
      <c r="HE630" s="182"/>
      <c r="HF630" s="182"/>
      <c r="HG630" s="182"/>
      <c r="HH630" s="182"/>
      <c r="HI630" s="182"/>
      <c r="HJ630" s="182"/>
      <c r="HK630" s="182"/>
      <c r="HL630" s="182"/>
      <c r="HM630" s="182"/>
      <c r="HN630" s="182"/>
      <c r="HO630" s="182"/>
      <c r="HP630" s="259"/>
      <c r="HQ630" s="64"/>
      <c r="HW630" s="257"/>
      <c r="HY630" s="280">
        <f t="shared" si="719"/>
        <v>0</v>
      </c>
      <c r="HZ630" s="280">
        <f t="shared" si="720"/>
        <v>0</v>
      </c>
      <c r="IA630" s="280">
        <f t="shared" si="721"/>
        <v>0</v>
      </c>
    </row>
    <row r="631" spans="1:237" s="106" customFormat="1" ht="22.5" customHeight="1" x14ac:dyDescent="0.25">
      <c r="A631" t="s">
        <v>3763</v>
      </c>
      <c r="B631" s="522" t="s">
        <v>3764</v>
      </c>
      <c r="C631" s="523">
        <v>3</v>
      </c>
      <c r="D631" s="524" t="s">
        <v>3765</v>
      </c>
      <c r="E631" s="524" t="s">
        <v>3766</v>
      </c>
      <c r="F631" s="525" t="s">
        <v>3224</v>
      </c>
      <c r="G631" s="525" t="s">
        <v>3225</v>
      </c>
      <c r="H631" s="350" t="s">
        <v>431</v>
      </c>
      <c r="I631" s="351" t="s">
        <v>3767</v>
      </c>
      <c r="J631" s="409" t="s">
        <v>3300</v>
      </c>
      <c r="K631" s="410" t="s">
        <v>3232</v>
      </c>
      <c r="L631" s="329">
        <f>CONTINUA!BV631</f>
        <v>0</v>
      </c>
      <c r="M631" s="329">
        <f>CONTINUA!BW631</f>
        <v>0</v>
      </c>
      <c r="N631" s="895"/>
      <c r="O631" s="896" t="s">
        <v>4057</v>
      </c>
      <c r="P631" s="897" t="s">
        <v>206</v>
      </c>
      <c r="Q631" s="400"/>
      <c r="R631" s="401"/>
      <c r="S631" s="400"/>
      <c r="T631" s="401"/>
      <c r="U631" s="400"/>
      <c r="V631" s="401"/>
      <c r="W631" s="400"/>
      <c r="X631" s="401"/>
      <c r="Y631" s="400"/>
      <c r="Z631" s="401"/>
      <c r="AA631" s="400"/>
      <c r="AB631" s="401"/>
      <c r="AC631" s="400"/>
      <c r="AD631" s="401"/>
      <c r="AE631" s="400"/>
      <c r="AF631" s="401"/>
      <c r="AG631" s="400"/>
      <c r="AH631" s="401"/>
      <c r="AI631" s="400"/>
      <c r="AJ631" s="401"/>
      <c r="AK631" s="400"/>
      <c r="AL631" s="401"/>
      <c r="AM631" s="400"/>
      <c r="AN631" s="401"/>
      <c r="AO631" s="400"/>
      <c r="AP631" s="401"/>
      <c r="AQ631" s="400"/>
      <c r="AR631" s="401"/>
      <c r="AS631" s="400"/>
      <c r="AT631" s="401"/>
      <c r="AU631" s="400"/>
      <c r="AV631" s="401"/>
      <c r="AW631" s="400"/>
      <c r="AX631" s="401"/>
      <c r="AY631" s="400"/>
      <c r="AZ631" s="401"/>
      <c r="BA631" s="400"/>
      <c r="BB631" s="401"/>
      <c r="BC631" s="400"/>
      <c r="BD631" s="401"/>
      <c r="BE631" s="400"/>
      <c r="BF631" s="401"/>
      <c r="BG631" s="400"/>
      <c r="BH631" s="401"/>
      <c r="BI631" s="400"/>
      <c r="BJ631" s="401"/>
      <c r="BK631" s="400"/>
      <c r="BL631" s="401"/>
      <c r="BM631" s="400"/>
      <c r="BN631" s="401"/>
      <c r="BO631" s="400"/>
      <c r="BP631" s="401"/>
      <c r="BQ631" s="400"/>
      <c r="BR631" s="401"/>
      <c r="BS631" s="400"/>
      <c r="BT631" s="401"/>
      <c r="BU631" s="400"/>
      <c r="BV631" s="401"/>
      <c r="BW631" s="400"/>
      <c r="BX631" s="401"/>
      <c r="BY631" s="400"/>
      <c r="BZ631" s="401"/>
      <c r="CA631" s="400"/>
      <c r="CB631" s="401"/>
      <c r="CC631" s="400"/>
      <c r="CD631" s="401"/>
      <c r="CE631" s="400"/>
      <c r="CF631" s="401"/>
      <c r="CG631" s="400"/>
      <c r="CH631" s="401"/>
      <c r="CI631" s="400"/>
      <c r="CJ631" s="401"/>
      <c r="CK631" s="400"/>
      <c r="CL631" s="401"/>
      <c r="CM631" s="400"/>
      <c r="CN631" s="401"/>
      <c r="CO631" s="400"/>
      <c r="CP631" s="401"/>
      <c r="CQ631" s="400"/>
      <c r="CR631" s="401"/>
      <c r="CS631" s="400"/>
      <c r="CT631" s="401"/>
      <c r="CU631" s="400"/>
      <c r="CV631" s="401"/>
      <c r="CW631" s="400"/>
      <c r="CX631" s="401"/>
      <c r="CY631" s="400"/>
      <c r="CZ631" s="401"/>
      <c r="DA631" s="400"/>
      <c r="DB631" s="401"/>
      <c r="DC631" s="400"/>
      <c r="DD631" s="401"/>
      <c r="DE631" s="400"/>
      <c r="DF631" s="401"/>
      <c r="DG631" s="400"/>
      <c r="DH631" s="401"/>
      <c r="DI631" s="400"/>
      <c r="DJ631" s="401"/>
      <c r="DK631" s="400"/>
      <c r="DL631" s="401"/>
      <c r="DM631" s="400"/>
      <c r="DN631" s="401"/>
      <c r="DO631" s="400"/>
      <c r="DP631" s="401"/>
      <c r="DQ631" s="400"/>
      <c r="DR631" s="401"/>
      <c r="DS631" s="400"/>
      <c r="DT631" s="401"/>
      <c r="DU631" s="400"/>
      <c r="DV631" s="401"/>
      <c r="DW631" s="400"/>
      <c r="DX631" s="401"/>
      <c r="DY631" s="400"/>
      <c r="DZ631" s="401"/>
      <c r="EA631" s="400"/>
      <c r="EB631" s="401"/>
      <c r="EC631" s="400"/>
      <c r="ED631" s="401"/>
      <c r="EE631" s="400"/>
      <c r="EF631" s="401"/>
      <c r="EG631" s="400"/>
      <c r="EH631" s="401"/>
      <c r="EI631" s="400"/>
      <c r="EJ631" s="447"/>
      <c r="EK631" s="510"/>
      <c r="EL631" s="513"/>
      <c r="EM631" s="520"/>
      <c r="EN631" s="520"/>
      <c r="EO631" s="520"/>
      <c r="EP631" s="171">
        <f t="shared" si="670"/>
        <v>0</v>
      </c>
      <c r="EQ631" s="171">
        <f t="shared" si="671"/>
        <v>0</v>
      </c>
      <c r="ER631" s="171">
        <f t="shared" si="672"/>
        <v>0</v>
      </c>
      <c r="ES631" s="171">
        <f t="shared" si="673"/>
        <v>0</v>
      </c>
      <c r="ET631" s="171">
        <f t="shared" si="674"/>
        <v>0</v>
      </c>
      <c r="EU631" s="171">
        <f t="shared" si="675"/>
        <v>0</v>
      </c>
      <c r="EV631" s="172">
        <f t="shared" si="676"/>
        <v>0</v>
      </c>
      <c r="EW631" s="367">
        <f>IF(C631=4,IF(MAX(Q631:EJ633)&gt;0,(Especiall/30*(IF(($G631-$F631)=($G$5-$F$5),30,IF(DAY($G631)=31,($G631-$F631),($G631-$F631)+1)))),0),0)</f>
        <v>0</v>
      </c>
      <c r="EX631" s="248">
        <f t="shared" ref="EX631:EX634" si="722">FF631</f>
        <v>13703.92</v>
      </c>
      <c r="EY631" s="174">
        <f>(L631*regular)+(M631*Cadeirantee)</f>
        <v>0</v>
      </c>
      <c r="EZ631" s="249">
        <f>SUMIF(FG631:GJ631,"&gt;0")</f>
        <v>0</v>
      </c>
      <c r="FA631" s="249">
        <f>SUMIF(FG631:GJ631,"&lt;0")+SUMIF(GN631:HP631,"&lt;0")</f>
        <v>0</v>
      </c>
      <c r="FB631" s="174">
        <v>0</v>
      </c>
      <c r="FC631" s="175">
        <f>N631*km*'VALORES TABELA'!$B$13</f>
        <v>0</v>
      </c>
      <c r="FD631" s="250">
        <f>GL631</f>
        <v>0</v>
      </c>
      <c r="FE631" s="176">
        <f>(EW631+EW632+EW633+EW634+EX631+EX632+EX633+EX634+EY631+EY632+EY633+EY634+EY635+EZ631+EZ632+EZ633+EZ634+FA631+FA632+FA633+FA634+FC631+FC632+FC633+FC634+HY631-HZ631-IA631+FD631+FD632+FD633+FD634+FB635)</f>
        <v>13703.92</v>
      </c>
      <c r="FF631" s="177">
        <f>IF(C631=4,SUM(Q631+Q632+Q633+S631+S632+S633)*Percapita/30*FF$4+(R631+R632+R633+T631+T632+T633)*Cadeirante/30*FF$4,IF(C631=3,IF(Q634+S634=10,Fixo/30*FF$4+(Q631+Q632+Q633+S631+S632+S633)*Percapita/30*FF$4+(R634+T634)*Cadeirante/30*FF$4,IF(Q634+S634&lt;=9,(Q634+S634)*Crechee/30*FF$4)+(R634+T634)*Cadeirante/30*FF$4+(Q631+Q632+Q633+S631+S632+S633)*Percapita/30*FF$4)+IF(Q634+S634&gt;=11,Fixo/30*FF$4+(Q634+S634-10)*Crechee/30*FF$4,0),IF(C631=2,IF(R631+R632+R633+R634+T631+T632+T633+T634=1,Cadeirante/30*FF$4,IF(R631+R632+R633+R634+T631+T632+T633+T634=2,Fixo/30*FF$4,IF(R631+R632+R633+R634+T631+T632+T633+T634&gt;2,Fixo/30*FF$4+(R631+R632+R633+R634+T631+T632+T633+T634-2)*Cadeirante/30*FF$4)))+(Q631+Q632+Q633+S631+S632+S633)*Percapita/30*FF$4+(Q634+S634)*Crechee/30*FF$4,IF(C631=1,IF(Q631+Q632+Q633+R631+R632+R633+S631+S632+S633+T631+T632+T633&lt;=15,(Q631+Q632+Q633+S631+S632+S633)*Percapita/30*FF$4,IF(Q631+Q632+Q633+R631+R632+R633+S631+S632+S633+T631+T632+T633&gt;=16,Fixo/30*FF$4+(Q631+Q632+Q633+R631+R632+R633+S631+S632+S633+T631+T632-16)*Percapita/30*FF$4))))))</f>
        <v>13703.92</v>
      </c>
      <c r="FG631" s="177">
        <f>IF(C631=4,SUM(U631+U632+U633+W631+W632+W633)*Percapita/30*FG$4+(V631+V632+V633+X631+X632+X633)*Cadeirante/30*FG$4,IF(C631=3,IF(U634+W634=10,Fixo/30*FG$4+(U631+U632+U633+W631+W632+W633)*Percapita/30*FG$4+(V634+X634)*Cadeirante/30*FG$4,IF(U634+W634&lt;=9,(U634+W634)*Crechee/30*FG$4)+(V634+X634)*Cadeirante/30*FG$4+(U631+U632+U633+W631+W632+W633)*Percapita/30*FG$4)+IF(U634+W634&gt;=11,Fixo/30*FG$4+(U634+W634-10)*Crechee/30*FG$4,0),IF(C631=2,IF(V631+V632+V633+V634+X631+X632+X633+X634=1,Cadeirante/30*FG$4,IF(V631+V632+V633+V634+X631+X632+X633+X634=2,Fixo/30*FG$4,IF(V631+V632+V633+V634+X631+X632+X633+X634&gt;2,Fixo/30*FG$4+(V631+V632+V633+V634+X631+X632+X633+X634-2)*Cadeirante/30*FG$4)))+(U631+U632+U633+W631+W632+W633)*Percapita/30*FG$4+(U634+W634)*Crechee/30*FG$4,IF(C631=1,IF(U631+U632+U633+V631+V632+V633+W631+W632+W633+X631+X632+X633&lt;=15,(U631+U632+U633+W631+W632+W633)*Percapita/30*FG$4,IF(U631+U632+U633+V631+V632+V633+W631+W632+W633+X631+X632+X633&gt;=16,Fixo/30*FG$4+(U631+U632+U633+V631+V632+V633+W631+W632+W633+X631+X632-16)*Percapita/30*FG$4))))))</f>
        <v>0</v>
      </c>
      <c r="FH631" s="177">
        <f>IF(C631=4,SUM(Y631+Y632+Y633+AA631+AA632+AA633)*Percapita/30*FH$4+(Z631+Z632+Z633+AB631+AB632+AB633)*Cadeirante/30*FH$4,IF(C631=3,IF(Y634+AA634=10,Fixo/30*FH$4+(Y631+Y632+Y633+AA631+AA632+AA633)*Percapita/30*FH$4+(Z634+AB634)*Cadeirante/30*FH$4,IF(Y634+AA634&lt;=9,(Y634+AA634)*Crechee/30*FH$4)+(Z634+AB634)*Cadeirante/30*FH$4+(Y631+Y632+Y633+AA631+AA632+AA633)*Percapita/30*FH$4)+IF(Y634+AA634&gt;=11,Fixo/30*FH$4+(Y634+AA634-10)*Crechee/30*FH$4,0),IF(C631=2,IF(Z631+Z632+Z633+Z634+AB631+AB632+AB633+AB634=1,Cadeirante/30*FH$4,IF(Z631+Z632+Z633+Z634+AB631+AB632+AB633+AB634=2,Fixo/30*FH$4,IF(Z631+Z632+Z633+Z634+AB631+AB632+AB633+AB634&gt;2,Fixo/30*FH$4+(Z631+Z632+Z633+Z634+AB631+AB632+AB633+AB634-2)*Cadeirante/30*FH$4)))+(Y631+Y632+Y633+AA631+AA632+AA633)*Percapita/30*FH$4+(Y634+AA634)*Crechee/30*FH$4,IF(C631=1,IF(Y631+Y632+Y633+Z631+Z632+Z633+AA631+AA632+AA633+AB631+AB632+AB633&lt;=15,(Y631+Y632+Y633+AA631+AA632+AA633)*Percapita/30*FH$4,IF(Y631+Y632+Y633+Z631+Z632+Z633+AA631+AA632+AA633+AB631+AB632+AB633&gt;=16,Fixo/30*FH$4+(Y631+Y632+Y633+Z631+Z632+Z633+AA631+AA632+AA633+AB631+AB632-16)*Percapita/30*FH$4))))))</f>
        <v>0</v>
      </c>
      <c r="FI631" s="177">
        <f>IF(C631=4,SUM(AC631+AC632+AC633+AE631+AE632+AE633)*Percapita/30*FI$4+(AD631+AD632+AD633+AF631+AF632+AF633)*Cadeirante/30*FI$4,IF(C631=3,IF(AC634+AE634=10,Fixo/30*FI$4+(AC631+AC632+AC633+AE631+AE632+AE633)*Percapita/30*FI$4+(AD634+AF634)*Cadeirante/30*FI$4,IF(AC634+AE634&lt;=9,(AC634+AE634)*Crechee/30*FI$4)+(AD634+AF634)*Cadeirante/30*FI$4+(AC631+AC632+AC633+AE631+AE632+AE633)*Percapita/30*FI$4)+IF(AC634+AE634&gt;=11,Fixo/30*FI$4+(AC634+AE634-10)*Crechee/30*FI$4,0),IF(C631=2,IF(AD631+AD632+AD633+AD634+AF631+AF632+AF633+AF634=1,Cadeirante/30*FI$4,IF(AD631+AD632+AD633+AD634+AF631+AF632+AF633+AF634=2,Fixo/30*FI$4,IF(AD631+AD632+AD633+AD634+AF631+AF632+AF633+AF634&gt;2,Fixo/30*FI$4+(AD631+AD632+AD633+AD634+AF631+AF632+AF633+AF634-2)*Cadeirante/30*FI$4)))+(AC631+AC632+AC633+AE631+AE632+AE633)*Percapita/30*FI$4+(AC634+AE634)*Crechee/30*FI$4,IF(C631=1,IF(AC631+AC632+AC633+AD631+AD632+AD633+AE631+AE632+AE633+AF631+AF632+AF633&lt;=15,(AC631+AC632+AC633+AE631+AE632+AE633)*Percapita/30*FI$4,IF(AC631+AC632+AC633+AD631+AD632+AD633+AE631+AE632+AE633+AF631+AF632+AF633&gt;=16,Fixo/30*FI$4+(AC631+AC632+AC633+AD631+AD632+AD633+AE631+AE632+AE633+AF631+AF632-16)*Percapita/30*FI$4))))))</f>
        <v>0</v>
      </c>
      <c r="FJ631" s="177">
        <f>IF(C631=4,SUM(AG631+AG632+AG633+AI631+AI632+AI633)*Percapita/30*FJ$4+(AH631+AH632+AH633+AJ631+AJ632+AJ633)*Cadeirante/30*FJ$4,IF(C631=3,IF(AG634+AI634=10,Fixo/30*FJ$4+(AG631+AG632+AG633+AI631+AI632+AI633)*Percapita/30*FJ$4+(AH634+AJ634)*Cadeirante/30*FJ$4,IF(AG634+AI634&lt;=9,(AG634+AI634)*Crechee/30*FJ$4)+(AH634+AJ634)*Cadeirante/30*FJ$4+(AG631+AG632+AG633+AI631+AI632+AI633)*Percapita/30*FJ$4)+IF(AG634+AI634&gt;=11,Fixo/30*FJ$4+(AG634+AI634-10)*Crechee/30*FJ$4,0),IF(C631=2,IF(AH631+AH632+AH633+AH634+AJ631+AJ632+AJ633+AJ634=1,Cadeirante/30*FJ$4,IF(AH631+AH632+AH633+AH634+AJ631+AJ632+AJ633+AJ634=2,Fixo/30*FJ$4,IF(AH631+AH632+AH633+AH634+AJ631+AJ632+AJ633+AJ634&gt;2,Fixo/30*FJ$4+(AH631+AH632+AH633+AH634+AJ631+AJ632+AJ633+AJ634-2)*Cadeirante/30*FJ$4)))+(AG631+AG632+AG633+AI631+AI632+AI633)*Percapita/30*FJ$4+(AG634+AI634)*Crechee/30*FJ$4,IF(C631=1,IF(AG631+AG632+AG633+AH631+AH632+AH633+AI631+AI632+AI633+AJ631+AJ632+AJ633&lt;=15,(AG631+AG632+AG633+AI631+AI632+AI633)*Percapita/30*FJ$4,IF(AG631+AG632+AG633+AH631+AH632+AH633+AI631+AI632+AI633+AJ631+AJ632+AJ633&gt;=16,Fixo/30*FJ$4+(AG631+AG632+AG633+AH631+AH632+AH633+AI631+AI632+AI633+AJ631+AJ632-16)*Percapita/30*FJ$4))))))</f>
        <v>0</v>
      </c>
      <c r="FK631" s="177">
        <f>IF(C631=4,SUM(AK631+AK632+AK633+AM631+AM632+AM633)*Percapita/30*FK$4+(AL631+AL632+AL633+AN631+AN632+AN633)*Cadeirante/30*FK$4,IF(C631=3,IF(AK634+AM634=10,Fixo/30*FK$4+(AK631+AK632+AK633+AM631+AM632+AM633)*Percapita/30*FK$4+(AL634+AN634)*Cadeirante/30*FK$4,IF(AK634+AM634&lt;=9,(AK634+AM634)*Crechee/30*FK$4)+(AL634+AN634)*Cadeirante/30*FK$4+(AK631+AK632+AK633+AM631+AM632+AM633)*Percapita/30*FK$4)+IF(AK634+AM634&gt;=11,Fixo/30*FK$4+(AK634+AM634-10)*Crechee/30*FK$4,0),IF(C631=2,IF(AL631+AL632+AL633+AL634+AN631+AN632+AN633+AN634=1,Cadeirante/30*FK$4,IF(AL631+AL632+AL633+AL634+AN631+AN632+AN633+AN634=2,Fixo/30*FK$4,IF(AL631+AL632+AL633+AL634+AN631+AN632+AN633+AN634&gt;2,Fixo/30*FK$4+(AL631+AL632+AL633+AL634+AN631+AN632+AN633+AN634-2)*Cadeirante/30*FK$4)))+(AK631+AK632+AK633+AM631+AM632+AM633)*Percapita/30*FK$4+(AK634+AM634)*Crechee/30*FK$4,IF(C631=1,IF(AK631+AK632+AK633+AL631+AL632+AL633+AM631+AM632+AM633+AN631+AN632+AN633&lt;=15,(AK631+AK632+AK633+AM631+AM632+AM633)*Percapita/30*FK$4,IF(AK631+AK632+AK633+AL631+AL632+AL633+AM631+AM632+AM633+AN631+AN632+AN633&gt;=16,Fixo/30*FK$4+(AK631+AK632+AK633+AL631+AL632+AL633+AM631+AM632+AM633+AN631+AN632-16)*Percapita/30*FK$4))))))</f>
        <v>0</v>
      </c>
      <c r="FL631" s="177">
        <f>IF(C631=4,SUM(AO631+AO632+AO633+AQ631+AQ632+AQ633)*Percapita/30*FL$4+(AP631+AP632+AP633+AR631+AR632+AR633)*Cadeirante/30*FL$4,IF(C631=3,IF(AO634+AQ634=10,Fixo/30*FL$4+(AO631+AO632+AO633+AQ631+AQ632+AQ633)*Percapita/30*FL$4+(AP634+AR634)*Cadeirante/30*FL$4,IF(AO634+AQ634&lt;=9,(AO634+AQ634)*Crechee/30*FL$4)+(AP634+AR634)*Cadeirante/30*FL$4+(AO631+AO632+AO633+AQ631+AQ632+AQ633)*Percapita/30*FL$4)+IF(AO634+AQ634&gt;=11,Fixo/30*FL$4+(AO634+AQ634-10)*Crechee/30*FL$4,0),IF(C631=2,IF(AP631+AP632+AP633+AP634+AR631+AR632+AR633+AR634=1,Cadeirante/30*FL$4,IF(AP631+AP632+AP633+AP634+AR631+AR632+AR633+AR634=2,Fixo/30*FL$4,IF(AP631+AP632+AP633+AP634+AR631+AR632+AR633+AR634&gt;2,Fixo/30*FL$4+(AP631+AP632+AP633+AP634+AR631+AR632+AR633+AR634-2)*Cadeirante/30*FL$4)))+(AO631+AO632+AO633+AQ631+AQ632+AQ633)*Percapita/30*FL$4+(AO634+AQ634)*Crechee/30*FL$4,IF(C631=1,IF(AO631+AO632+AO633+AP631+AP632+AP633+AQ631+AQ632+AQ633+AR631+AR632+AR633&lt;=15,(AO631+AO632+AO633+AQ631+AQ632+AQ633)*Percapita/30*FL$4,IF(AO631+AO632+AO633+AP631+AP632+AP633+AQ631+AQ632+AQ633+AR631+AR632+AR633&gt;=16,Fixo/30*FL$4+(AO631+AO632+AO633+AP631+AP632+AP633+AQ631+AQ632+AQ633+AR631+AR632-16)*Percapita/30*FL$4))))))</f>
        <v>0</v>
      </c>
      <c r="FM631" s="177">
        <f>IF(C631=4,SUM(AS631+AS632+AS633+AU631+AU632+AU633)*Percapita/30*FM$4+(AT631+AT632+AT633+AV631+AV632+AV633)*Cadeirante/30*FM$4,IF(C631=3,IF(AS634+AU634=10,Fixo/30*FM$4+(AS631+AS632+AS633+AU631+AU632+AU633)*Percapita/30*FM$4+(AT634+AV634)*Cadeirante/30*FM$4,IF(AS634+AU634&lt;=9,(AS634+AU634)*Crechee/30*FM$4)+(AT634+AV634)*Cadeirante/30*FM$4+(AS631+AS632+AS633+AU631+AU632+AU633)*Percapita/30*FM$4)+IF(AS634+AU634&gt;=11,Fixo/30*FM$4+(AS634+AU634-10)*Crechee/30*FM$4,0),IF(C631=2,IF(AT631+AT632+AT633+AT634+AV631+AV632+AV633+AV634=1,Cadeirante/30*FM$4,IF(AT631+AT632+AT633+AT634+AV631+AV632+AV633+AV634=2,Fixo/30*FM$4,IF(AT631+AT632+AT633+AT634+AV631+AV632+AV633+AV634&gt;2,Fixo/30*FM$4+(AT631+AT632+AT633+AT634+AV631+AV632+AV633+AV634-2)*Cadeirante/30*FM$4)))+(AS631+AS632+AS633+AU631+AU632+AU633)*Percapita/30*FM$4+(AS634+AU634)*Crechee/30*FM$4,IF(C631=1,IF(AS631+AS632+AS633+AT631+AT632+AT633+AU631+AU632+AU633+AV631+AV632+AV633&lt;=15,(AS631+AS632+AS633+AU631+AU632+AU633)*Percapita/30*FM$4,IF(AS631+AS632+AS633+AT631+AT632+AT633+AU631+AU632+AU633+AV631+AV632+AV633&gt;=16,Fixo/30*FM$4+(AS631+AS632+AS633+AT631+AT632+AT633+AU631+AU632+AU633+AV631+AV632-16)*Percapita/30*FM$4))))))</f>
        <v>0</v>
      </c>
      <c r="FN631" s="177">
        <f>IF(C631=4,SUM(AW631+AW632+AW633+AY631+AY632+AY633)*Percapita/30*FN$4+(AX631+AX632+AX633+AZ631+AZ632+AZ633)*Cadeirante/30*FN$4,IF(C631=3,IF(AW634+AY634=10,Fixo/30*FN$4+(AW631+AW632+AW633+AY631+AY632+AY633)*Percapita/30*FN$4+(AX634+AZ634)*Cadeirante/30*FN$4,IF(AW634+AY634&lt;=9,(AW634+AY634)*Crechee/30*FN$4)+(AX634+AZ634)*Cadeirante/30*FN$4+(AW631+AW632+AW633+AY631+AY632+AY633)*Percapita/30*FN$4)+IF(AW634+AY634&gt;=11,Fixo/30*FN$4+(AW634+AY634-10)*Crechee/30*FN$4,0),IF(C631=2,IF(AX631+AX632+AX633+AX634+AZ631+AZ632+AZ633+AZ634=1,Cadeirante/30*FN$4,IF(AX631+AX632+AX633+AX634+AZ631+AZ632+AZ633+AZ634=2,Fixo/30*FN$4,IF(AX631+AX632+AX633+AX634+AZ631+AZ632+AZ633+AZ634&gt;2,Fixo/30*FN$4+(AX631+AX632+AX633+AX634+AZ631+AZ632+AZ633+AZ634-2)*Cadeirante/30*FN$4)))+(AW631+AW632+AW633+AY631+AY632+AY633)*Percapita/30*FN$4+(AW634+AY634)*Crechee/30*FN$4,IF(C631=1,IF(AW631+AW632+AW633+AX631+AX632+AX633+AY631+AY632+AY633+AZ631+AZ632+AZ633&lt;=15,(AW631+AW632+AW633+AY631+AY632+AY633)*Percapita/30*FN$4,IF(AW631+AW632+AW633+AX631+AX632+AX633+AY631+AY632+AY633+AZ631+AZ632+AZ633&gt;=16,Fixo/30*FN$4+(AW631+AW632+AW633+AX631+AX632+AX633+AY631+AY632+AY633+AZ631+AZ632-16)*Percapita/30*FN$4))))))</f>
        <v>0</v>
      </c>
      <c r="FO631" s="177">
        <f>IF(C631=4,SUM(BA631+BA632+BA633+BC631+BC632+BC633)*Percapita/30*FO$4+(BB631+BB632+BB633+BD631+BD632+BD633)*Cadeirante/30*FO$4,IF(C631=3,IF(BA634+BC634=10,Fixo/30*FO$4+(BA631+BA632+BA633+BC631+BC632+BC633)*Percapita/30*FO$4+(BB634+BD634)*Cadeirante/30*FO$4,IF(BA634+BC634&lt;=9,(BA634+BC634)*Crechee/30*FO$4)+(BB634+BD634)*Cadeirante/30*FO$4+(BA631+BA632+BA633+BC631+BC632+BC633)*Percapita/30*FO$4)+IF(BA634+BC634&gt;=11,Fixo/30*FO$4+(BA634+BC634-10)*Crechee/30*FO$4,0),IF(C631=2,IF(BB631+BB632+BB633+BB634+BD631+BD632+BD633+BD634=1,Cadeirante/30*FO$4,IF(BB631+BB632+BB633+BB634+BD631+BD632+BD633+BD634=2,Fixo/30*FO$4,IF(BB631+BB632+BB633+BB634+BD631+BD632+BD633+BD634&gt;2,Fixo/30*FO$4+(BB631+BB632+BB633+BB634+BD631+BD632+BD633+BD634-2)*Cadeirante/30*FO$4)))+(BA631+BA632+BA633+BC631+BC632+BC633)*Percapita/30*FO$4+(BA634+BC634)*Crechee/30*FO$4,IF(C631=1,IF(BA631+BA632+BA633+BB631+BB632+BB633+BC631+BC632+BC633+BD631+BD632+BD633&lt;=15,(BA631+BA632+BA633+BC631+BC632+BC633)*Percapita/30*FO$4,IF(BA631+BA632+BA633+BB631+BB632+BB633+BC631+BC632+BC633+BD631+BD632+BD633&gt;=16,Fixo/30*FO$4+(BA631+BA632+BA633+BB631+BB632+BB633+BC631+BC632+BC633+BD631+BD632-16)*Percapita/30*FO$4))))))</f>
        <v>0</v>
      </c>
      <c r="FP631" s="177">
        <f>IF(C631=4,SUM(BE631+BE632+BE633+BG631+BG632+BG633)*Percapita/30*FP$4+(BF631+BF632+BF633+BH631+BH632+BH633)*Cadeirante/30*FP$4,IF(C631=3,IF(BE634+BG634=10,Fixo/30*FP$4+(BE631+BE632+BE633+BG631+BG632+BG633)*Percapita/30*FP$4+(BF634+BH634)*Cadeirante/30*FP$4,IF(BE634+BG634&lt;=9,(BE634+BG634)*Crechee/30*FP$4)+(BF634+BH634)*Cadeirante/30*FP$4+(BE631+BE632+BE633+BG631+BG632+BG633)*Percapita/30*FP$4)+IF(BE634+BG634&gt;=11,Fixo/30*FP$4+(BE634+BG634-10)*Crechee/30*FP$4,0),IF(C631=2,IF(BF631+BF632+BF633+BF634+BH631+BH632+BH633+BH634=1,Cadeirante/30*FP$4,IF(BF631+BF632+BF633+BF634+BH631+BH632+BH633+BH634=2,Fixo/30*FP$4,IF(BF631+BF632+BF633+BF634+BH631+BH632+BH633+BH634&gt;2,Fixo/30*FP$4+(BF631+BF632+BF633+BF634+BH631+BH632+BH633+BH634-2)*Cadeirante/30*FP$4)))+(BE631+BE632+BE633+BG631+BG632+BG633)*Percapita/30*FP$4+(BE634+BG634)*Crechee/30*FP$4,IF(C631=1,IF(BE631+BE632+BE633+BF631+BF632+BF633+BG631+BG632+BG633+BH631+BH632+BH633&lt;=15,(BE631+BE632+BE633+BG631+BG632+BG633)*Percapita/30*FP$4,IF(BE631+BE632+BE633+BF631+BF632+BF633+BG631+BG632+BG633+BH631+BH632+BH633&gt;=16,Fixo/30*FP$4+(BE631+BE632+BE633+BF631+BF632+BF633+BG631+BG632+BG633+BH631+BH632-16)*Percapita/30*FP$4))))))</f>
        <v>0</v>
      </c>
      <c r="FQ631" s="177">
        <f>IF(C631=4,SUM(BI631+BI632+BI633+BK631+BK632+BK633)*Percapita/30*FQ$4+(BJ631+BJ632+BJ633+BL631+BL632+BL633)*Cadeirante/30*FQ$4,IF(C631=3,IF(BI634+BK634=10,Fixo/30*FQ$4+(BI631+BI632+BI633+BK631+BK632+BK633)*Percapita/30*FQ$4+(BJ634+BL634)*Cadeirante/30*FQ$4,IF(BI634+BK634&lt;=9,(BI634+BK634)*Crechee/30*FQ$4)+(BJ634+BL634)*Cadeirante/30*FQ$4+(BI631+BI632+BI633+BK631+BK632+BK633)*Percapita/30*FQ$4)+IF(BI634+BK634&gt;=11,Fixo/30*FQ$4+(BI634+BK634-10)*Crechee/30*FQ$4,0),IF(C631=2,IF(BJ631+BJ632+BJ633+BJ634+BL631+BL632+BL633+BL634=1,Cadeirante/30*FQ$4,IF(BJ631+BJ632+BJ633+BJ634+BL631+BL632+BL633+BL634=2,Fixo/30*FQ$4,IF(BJ631+BJ632+BJ633+BJ634+BL631+BL632+BL633+BL634&gt;2,Fixo/30*FQ$4+(BJ631+BJ632+BJ633+BJ634+BL631+BL632+BL633+BL634-2)*Cadeirante/30*FQ$4)))+(BI631+BI632+BI633+BK631+BK632+BK633)*Percapita/30*FQ$4+(BI634+BK634)*Crechee/30*FQ$4,IF(C631=1,IF(BI631+BI632+BI633+BJ631+BJ632+BJ633+BK631+BK632+BK633+BL631+BL632+BL633&lt;=15,(BI631+BI632+BI633+BK631+BK632+BK633)*Percapita/30*FQ$4,IF(BI631+BI632+BI633+BJ631+BJ632+BJ633+BK631+BK632+BK633+BL631+BL632+BL633&gt;=16,Fixo/30*FQ$4+(BI631+BI632+BI633+BJ631+BJ632+BJ633+BK631+BK632+BK633+BL631+BL632-16)*Percapita/30*FQ$4))))))</f>
        <v>0</v>
      </c>
      <c r="FR631" s="177">
        <f>IF(C631=4,SUM(BM631+BM632+BM633+BO631+BO632+BO633)*Percapita/30*FR$4+(BN631+BN632+BN633+BP631+BP632+BP633)*Cadeirante/30*FR$4,IF(C631=3,IF(BM634+BO634=10,Fixo/30*FR$4+(BM631+BM632+BM633+BO631+BO632+BO633)*Percapita/30*FR$4+(BN634+BP634)*Cadeirante/30*FR$4,IF(BM634+BO634&lt;=9,(BM634+BO634)*Crechee/30*FR$4)+(BN634+BP634)*Cadeirante/30*FR$4+(BM631+BM632+BM633+BO631+BO632+BO633)*Percapita/30*FR$4)+IF(BM634+BO634&gt;=11,Fixo/30*FR$4+(BM634+BO634-10)*Crechee/30*FR$4,0),IF(C631=2,IF(BN631+BN632+BN633+BN634+BP631+BP632+BP633+BP634=1,Cadeirante/30*FR$4,IF(BN631+BN632+BN633+BN634+BP631+BP632+BP633+BP634=2,Fixo/30*FR$4,IF(BN631+BN632+BN633+BN634+BP631+BP632+BP633+BP634&gt;2,Fixo/30*FR$4+(BN631+BN632+BN633+BN634+BP631+BP632+BP633+BP634-2)*Cadeirante/30*FR$4)))+(BM631+BM632+BM633+BO631+BO632+BO633)*Percapita/30*FR$4+(BM634+BO634)*Crechee/30*FR$4,IF(C631=1,IF(BM631+BM632+BM633+BN631+BN632+BN633+BO631+BO632+BO633+BP631+BP632+BP633&lt;=15,(BM631+BM632+BM633+BO631+BO632+BO633)*Percapita/30*FR$4,IF(BM631+BM632+BM633+BN631+BN632+BN633+BO631+BO632+BO633+BP631+BP632+BP633&gt;=16,Fixo/30*FR$4+(BM631+BM632+BM633+BN631+BN632+BN633+BO631+BO632+BO633+BP631+BP632-16)*Percapita/30*FR$4))))))</f>
        <v>0</v>
      </c>
      <c r="FS631" s="177">
        <f>IF(C631=4,SUM(BQ631+BQ632+BQ633+BS631+BS632+BS633)*Percapita/30*FS$4+(BR631+BR632+BR633+BT631+BT632+BT633)*Cadeirante/30*FS$4,IF(C631=3,IF(BQ634+BS634=10,Fixo/30*FS$4+(BQ631+BQ632+BQ633+BS631+BS632+BS633)*Percapita/30*FS$4+(BR634+BT634)*Cadeirante/30*FS$4,IF(BQ634+BS634&lt;=9,(BQ634+BS634)*Crechee/30*FS$4)+(BR634+BT634)*Cadeirante/30*FS$4+(BQ631+BQ632+BQ633+BS631+BS632+BS633)*Percapita/30*FS$4)+IF(BQ634+BS634&gt;=11,Fixo/30*FS$4+(BQ634+BS634-10)*Crechee/30*FS$4,0),IF(C631=2,IF(BR631+BR632+BR633+BR634+BT631+BT632+BT633+BT634=1,Cadeirante/30*FS$4,IF(BR631+BR632+BR633+BR634+BT631+BT632+BT633+BT634=2,Fixo/30*FS$4,IF(BR631+BR632+BR633+BR634+BT631+BT632+BT633+BT634&gt;2,Fixo/30*FS$4+(BR631+BR632+BR633+BR634+BT631+BT632+BT633+BT634-2)*Cadeirante/30*FS$4)))+(BQ631+BQ632+BQ633+BS631+BS632+BS633)*Percapita/30*FS$4+(BQ634+BS634)*Crechee/30*FS$4,IF(C631=1,IF(BQ631+BQ632+BQ633+BR631+BR632+BR633+BS631+BS632+BS633+BT631+BT632+BT633&lt;=15,(BQ631+BQ632+BQ633+BS631+BS632+BS633)*Percapita/30*FS$4,IF(BQ631+BQ632+BQ633+BR631+BR632+BR633+BS631+BS632+BS633+BT631+BT632+BT633&gt;=16,Fixo/30*FS$4+(BQ631+BQ632+BQ633+BR631+BR632+BR633+BS631+BS632+BS633+BT631+BT632-16)*Percapita/30*FS$4))))))</f>
        <v>0</v>
      </c>
      <c r="FT631" s="177">
        <f>IF(C631=4,SUM(BU631+BU632+BU633+BW631+BW632+BW633)*Percapita/30*FT$4+(BV631+BV632+BV633+BX631+BX632+BX633)*Cadeirante/30*FT$4,IF(C631=3,IF(BU634+BW634=10,Fixo/30*FT$4+(BU631+BU632+BU633+BW631+BW632+BW633)*Percapita/30*FT$4+(BV634+BX634)*Cadeirante/30*FT$4,IF(BU634+BW634&lt;=9,(BU634+BW634)*Crechee/30*FT$4)+(BV634+BX634)*Cadeirante/30*FT$4+(BU631+BU632+BU633+BW631+BW632+BW633)*Percapita/30*FT$4)+IF(BU634+BW634&gt;=11,Fixo/30*FT$4+(BU634+BW634-10)*Crechee/30*FT$4,0),IF(C631=2,IF(BV631+BV632+BV633+BV634+BX631+BX632+BX633+BX634=1,Cadeirante/30*FT$4,IF(BV631+BV632+BV633+BV634+BX631+BX632+BX633+BX634=2,Fixo/30*FT$4,IF(BV631+BV632+BV633+BV634+BX631+BX632+BX633+BX634&gt;2,Fixo/30*FT$4+(BV631+BV632+BV633+BV634+BX631+BX632+BX633+BX634-2)*Cadeirante/30*FT$4)))+(BU631+BU632+BU633+BW631+BW632+BW633)*Percapita/30*FT$4+(BU634+BW634)*Crechee/30*FT$4,IF(C631=1,IF(BU631+BU632+BU633+BV631+BV632+BV633+BW631+BW632+BW633+BX631+BX632+BX633&lt;=15,(BU631+BU632+BU633+BW631+BW632+BW633)*Percapita/30*FT$4,IF(BU631+BU632+BU633+BV631+BV632+BV633+BW631+BW632+BW633+BX631+BX632+BX633&gt;=16,Fixo/30*FT$4+(BU631+BU632+BU633+BV631+BV632+BV633+BW631+BW632+BW633+BX631+BX632-16)*Percapita/30*FT$4))))))</f>
        <v>0</v>
      </c>
      <c r="FU631" s="177">
        <f>IF(C631=4,SUM(BY631+BY632+BY633+CA631+CA632+CA633)*Percapita/30*FU$4+(BZ631+BZ632+BZ633+CB631+CB632+CB633)*Cadeirante/30*FU$4,IF(C631=3,IF(BY634+CA634=10,Fixo/30*FU$4+(BY631+BY632+BY633+CA631+CA632+CA633)*Percapita/30*FU$4+(BZ634+CB634)*Cadeirante/30*FU$4,IF(BY634+CA634&lt;=9,(BY634+CA634)*Crechee/30*FU$4)+(BZ634+CB634)*Cadeirante/30*FU$4+(BY631+BY632+BY633+CA631+CA632+CA633)*Percapita/30*FU$4)+IF(BY634+CA634&gt;=11,Fixo/30*FU$4+(BY634+CA634-10)*Crechee/30*FU$4,0),IF(C631=2,IF(BZ631+BZ632+BZ633+BZ634+CB631+CB632+CB633+CB634=1,Cadeirante/30*FU$4,IF(BZ631+BZ632+BZ633+BZ634+CB631+CB632+CB633+CB634=2,Fixo/30*FU$4,IF(BZ631+BZ632+BZ633+BZ634+CB631+CB632+CB633+CB634&gt;2,Fixo/30*FU$4+(BZ631+BZ632+BZ633+BZ634+CB631+CB632+CB633+CB634-2)*Cadeirante/30*FU$4)))+(BY631+BY632+BY633+CA631+CA632+CA633)*Percapita/30*FU$4+(BY634+CA634)*Crechee/30*FU$4,IF(C631=1,IF(BY631+BY632+BY633+BZ631+BZ632+BZ633+CA631+CA632+CA633+CB631+CB632+CB633&lt;=15,(BY631+BY632+BY633+CA631+CA632+CA633)*Percapita/30*FU$4,IF(BY631+BY632+BY633+BZ631+BZ632+BZ633+CA631+CA632+CA633+CB631+CB632+CB633&gt;=16,Fixo/30*FU$4+(BY631+BY632+BY633+BZ631+BZ632+BZ633+CA631+CA632+CA633+CB631+CB632-16)*Percapita/30*FU$4))))))</f>
        <v>0</v>
      </c>
      <c r="FV631" s="177">
        <f>IF(C631=4,SUM(CC631+CC632+CC633+CE631+CE632+CE633)*Percapita/30*FV$4+(CD631+CD632+CD633+CF631+CF632+CF633)*Cadeirante/30*FV$4,IF(C631=3,IF(CC634+CE634=10,Fixo/30*FV$4+(CC631+CC632+CC633+CE631+CE632+CE633)*Percapita/30*FV$4+(CD634+CF634)*Cadeirante/30*FV$4,IF(CC634+CE634&lt;=9,(CC634+CE634)*Crechee/30*FV$4)+(CD634+CF634)*Cadeirante/30*FV$4+(CC631+CC632+CC633+CE631+CE632+CE633)*Percapita/30*FV$4)+IF(CC634+CE634&gt;=11,Fixo/30*FV$4+(CC634+CE634-10)*Crechee/30*FV$4,0),IF(C631=2,IF(CD631+CD632+CD633+CD634+CF631+CF632+CF633+CF634=1,Cadeirante/30*FV$4,IF(CD631+CD632+CD633+CD634+CF631+CF632+CF633+CF634=2,Fixo/30*FV$4,IF(CD631+CD632+CD633+CD634+CF631+CF632+CF633+CF634&gt;2,Fixo/30*FV$4+(CD631+CD632+CD633+CD634+CF631+CF632+CF633+CF634-2)*Cadeirante/30*FV$4)))+(CC631+CC632+CC633+CE631+CE632+CE633)*Percapita/30*FV$4+(CC634+CE634)*Crechee/30*FV$4,IF(C631=1,IF(CC631+CC632+CC633+CD631+CD632+CD633+CE631+CE632+CE633+CF631+CF632+CF633&lt;=15,(CC631+CC632+CC633+CE631+CE632+CE633)*Percapita/30*FV$4,IF(CC631+CC632+CC633+CD631+CD632+CD633+CE631+CE632+CE633+CF631+CF632+CF633&gt;=16,Fixo/30*FV$4+(CC631+CC632+CC633+CD631+CD632+CD633+CE631+CE632+CE633+CF631+CF632-16)*Percapita/30*FV$4))))))</f>
        <v>0</v>
      </c>
      <c r="FW631" s="177">
        <f>IF(C631=4,SUM(CG631+CG632+CG633+CI631+CI632+CI633)*Percapita/30*FW$4+(CH631+CH632+CH633+CJ631+CJ632+CJ633)*Cadeirante/30*FW$4,IF(C631=3,IF(CG634+CI634=10,Fixo/30*FW$4+(CG631+CG632+CG633+CI631+CI632+CI633)*Percapita/30*FW$4+(CH634+CJ634)*Cadeirante/30*FW$4,IF(CG634+CI634&lt;=9,(CG634+CI634)*Crechee/30*FW$4)+(CH634+CJ634)*Cadeirante/30*FW$4+(CG631+CG632+CG633+CI631+CI632+CI633)*Percapita/30*FW$4)+IF(CG634+CI634&gt;=11,Fixo/30*FW$4+(CG634+CI634-10)*Crechee/30*FW$4,0),IF(C631=2,IF(CH631+CH632+CH633+CH634+CJ631+CJ632+CJ633+CJ634=1,Cadeirante/30*FW$4,IF(CH631+CH632+CH633+CH634+CJ631+CJ632+CJ633+CJ634=2,Fixo/30*FW$4,IF(CH631+CH632+CH633+CH634+CJ631+CJ632+CJ633+CJ634&gt;2,Fixo/30*FW$4+(CH631+CH632+CH633+CH634+CJ631+CJ632+CJ633+CJ634-2)*Cadeirante/30*FW$4)))+(CG631+CG632+CG633+CI631+CI632+CI633)*Percapita/30*FW$4+(CG634+CI634)*Crechee/30*FW$4,IF(C631=1,IF(CG631+CG632+CG633+CH631+CH632+CH633+CI631+CI632+CI633+CJ631+CJ632+CJ633&lt;=15,(CG631+CG632+CG633+CI631+CI632+CI633)*Percapita/30*FW$4,IF(CG631+CG632+CG633+CH631+CH632+CH633+CI631+CI632+CI633+CJ631+CJ632+CJ633&gt;=16,Fixo/30*FW$4+(CG631+CG632+CG633+CH631+CH632+CH633+CI631+CI632+CI633+CJ631+CJ632-16)*Percapita/30*FW$4))))))</f>
        <v>0</v>
      </c>
      <c r="FX631" s="177">
        <f>IF(C631=4,SUM(CK631+CK632+CK633+CM631+CM632+CM633)*Percapita/30*FX$4+(CL631+CL632+CL633+CN631+CN632+CN633)*Cadeirante/30*FX$4,IF(C631=3,IF(CK634+CM634=10,Fixo/30*FX$4+(CK631+CK632+CK633+CM631+CM632+CM633)*Percapita/30*FX$4+(CL634+CN634)*Cadeirante/30*FX$4,IF(CK634+CM634&lt;=9,(CK634+CM634)*Crechee/30*FX$4)+(CL634+CN634)*Cadeirante/30*FX$4+(CK631+CK632+CK633+CM631+CM632+CM633)*Percapita/30*FX$4)+IF(CK634+CM634&gt;=11,Fixo/30*FX$4+(CK634+CM634-10)*Crechee/30*FX$4,0),IF(C631=2,IF(CL631+CL632+CL633+CL634+CN631+CN632+CN633+CN634=1,Cadeirante/30*FX$4,IF(CL631+CL632+CL633+CL634+CN631+CN632+CN633+CN634=2,Fixo/30*FX$4,IF(CL631+CL632+CL633+CL634+CN631+CN632+CN633+CN634&gt;2,Fixo/30*FX$4+(CL631+CL632+CL633+CL634+CN631+CN632+CN633+CN634-2)*Cadeirante/30*FX$4)))+(CK631+CK632+CK633+CM631+CM632+CM633)*Percapita/30*FX$4+(CK634+CM634)*Crechee/30*FX$4,IF(C631=1,IF(CK631+CK632+CK633+CL631+CL632+CL633+CM631+CM632+CM633+CN631+CN632+CN633&lt;=15,(CK631+CK632+CK633+CM631+CM632+CM633)*Percapita/30*FX$4,IF(CK631+CK632+CK633+CL631+CL632+CL633+CM631+CM632+CM633+CN631+CN632+CN633&gt;=16,Fixo/30*FX$4+(CK631+CK632+CK633+CL631+CL632+CL633+CM631+CM632+CM633+CN631+CN632-16)*Percapita/30*FX$4))))))</f>
        <v>0</v>
      </c>
      <c r="FY631" s="177">
        <f>IF(C631=4,SUM(CO631+CO632+CO633+CQ631+CQ632+CQ633)*Percapita/30*FY$4+(CP631+CP632+CP633+CR631+CR632+CR633)*Cadeirante/30*FY$4,IF(C631=3,IF(CO634+CQ634=10,Fixo/30*FY$4+(CO631+CO632+CO633+CQ631+CQ632+CQ633)*Percapita/30*FY$4+(CP634+CR634)*Cadeirante/30*FY$4,IF(CO634+CQ634&lt;=9,(CO634+CQ634)*Crechee/30*FY$4)+(CP634+CR634)*Cadeirante/30*FY$4+(CO631+CO632+CO633+CQ631+CQ632+CQ633)*Percapita/30*FY$4)+IF(CO634+CQ634&gt;=11,Fixo/30*FY$4+(CO634+CQ634-10)*Crechee/30*FY$4,0),IF(C631=2,IF(CP631+CP632+CP633+CP634+CR631+CR632+CR633+CR634=1,Cadeirante/30*FY$4,IF(CP631+CP632+CP633+CP634+CR631+CR632+CR633+CR634=2,Fixo/30*FY$4,IF(CP631+CP632+CP633+CP634+CR631+CR632+CR633+CR634&gt;2,Fixo/30*FY$4+(CP631+CP632+CP633+CP634+CR631+CR632+CR633+CR634-2)*Cadeirante/30*FY$4)))+(CO631+CO632+CO633+CQ631+CQ632+CQ633)*Percapita/30*FY$4+(CO634+CQ634)*Crechee/30*FY$4,IF(C631=1,IF(CO631+CO632+CO633+CP631+CP632+CP633+CQ631+CQ632+CQ633+CR631+CR632+CR633&lt;=15,(CO631+CO632+CO633+CQ631+CQ632+CQ633)*Percapita/30*FY$4,IF(CO631+CO632+CO633+CP631+CP632+CP633+CQ631+CQ632+CQ633+CR631+CR632+CR633&gt;=16,Fixo/30*FY$4+(CO631+CO632+CO633+CP631+CP632+CP633+CQ631+CQ632+CQ633+CR631+CR632-16)*Percapita/30*FY$4))))))</f>
        <v>0</v>
      </c>
      <c r="FZ631" s="177">
        <f>IF(C631=4,SUM(CS631+CS632+CS633+CU631+CU632+CU633)*Percapita/30*FZ$4+(CT631+CT632+CT633+CV631+CV632+CV633)*Cadeirante/30*FZ$4,IF(C631=3,IF(CS634+CU634=10,Fixo/30*FZ$4+(CS631+CS632+CS633+CU631+CU632+CU633)*Percapita/30*FZ$4+(CT634+CV634)*Cadeirante/30*FZ$4,IF(CS634+CU634&lt;=9,(CS634+CU634)*Crechee/30*FZ$4)+(CT634+CV634)*Cadeirante/30*FZ$4+(CS631+CS632+CS633+CU631+CU632+CU633)*Percapita/30*FZ$4)+IF(CS634+CU634&gt;=11,Fixo/30*FZ$4+(CS634+CU634-10)*Crechee/30*FZ$4,0),IF(C631=2,IF(CT631+CT632+CT633+CT634+CV631+CV632+CV633+CV634=1,Cadeirante/30*FZ$4,IF(CT631+CT632+CT633+CT634+CV631+CV632+CV633+CV634=2,Fixo/30*FZ$4,IF(CT631+CT632+CT633+CT634+CV631+CV632+CV633+CV634&gt;2,Fixo/30*FZ$4+(CT631+CT632+CT633+CT634+CV631+CV632+CV633+CV634-2)*Cadeirante/30*FZ$4)))+(CS631+CS632+CS633+CU631+CU632+CU633)*Percapita/30*FZ$4+(CS634+CU634)*Crechee/30*FZ$4,IF(C631=1,IF(CS631+CS632+CS633+CT631+CT632+CT633+CU631+CU632+CU633+CV631+CV632+CV633&lt;=15,(CS631+CS632+CS633+CU631+CU632+CU633)*Percapita/30*FZ$4,IF(CS631+CS632+CS633+CT631+CT632+CT633+CU631+CU632+CU633+CV631+CV632+CV633&gt;=16,Fixo/30*FZ$4+(CS631+CS632+CS633+CT631+CT632+CT633+CU631+CU632+CU633+CV631+CV632-16)*Percapita/30*FZ$4))))))</f>
        <v>0</v>
      </c>
      <c r="GA631" s="177">
        <f>IF(C631=4,SUM(CW631+CW632+CW633+CY631+CY632+CY633)*Percapita/30*GA$4+(CX631+CX632+CX633+CZ631+CZ632+CZ633)*Cadeirante/30*GA$4,IF(C631=3,IF(CW634+CY634=10,Fixo/30*GA$4+(CW631+CW632+CW633+CY631+CY632+CY633)*Percapita/30*GA$4+(CX634+CZ634)*Cadeirante/30*GA$4,IF(CW634+CY634&lt;=9,(CW634+CY634)*Crechee/30*GA$4)+(CX634+CZ634)*Cadeirante/30*GA$4+(CW631+CW632+CW633+CY631+CY632+CY633)*Percapita/30*GA$4)+IF(CW634+CY634&gt;=11,Fixo/30*GA$4+(CW634+CY634-10)*Crechee/30*GA$4,0),IF(C631=2,IF(CX631+CX632+CX633+CX634+CZ631+CZ632+CZ633+CZ634=1,Cadeirante/30*GA$4,IF(CX631+CX632+CX633+CX634+CZ631+CZ632+CZ633+CZ634=2,Fixo/30*GA$4,IF(CX631+CX632+CX633+CX634+CZ631+CZ632+CZ633+CZ634&gt;2,Fixo/30*GA$4+(CX631+CX632+CX633+CX634+CZ631+CZ632+CZ633+CZ634-2)*Cadeirante/30*GA$4)))+(CW631+CW632+CW633+CY631+CY632+CY633)*Percapita/30*GA$4+(CW634+CY634)*Crechee/30*GA$4,IF(C631=1,IF(CW631+CW632+CW633+CX631+CX632+CX633+CY631+CY632+CY633+CZ631+CZ632+CZ633&lt;=15,(CW631+CW632+CW633+CY631+CY632+CY633)*Percapita/30*GA$4,IF(CW631+CW632+CW633+CX631+CX632+CX633+CY631+CY632+CY633+CZ631+CZ632+CZ633&gt;=16,Fixo/30*GA$4+(CW631+CW632+CW633+CX631+CX632+CX633+CY631+CY632+CY633+CZ631+CZ632-16)*Percapita/30*GA$4))))))</f>
        <v>0</v>
      </c>
      <c r="GB631" s="177">
        <f>IF(C631=4,SUM(DA631+DA632+DA633+DC631+DC632+DC633)*Percapita/30*GB$4+(DB631+DB632+DB633+DD631+DD632+DD633)*Cadeirante/30*GB$4,IF(C631=3,IF(DA634+DC634=10,Fixo/30*GB$4+(DA631+DA632+DA633+DC631+DC632+DC633)*Percapita/30*GB$4+(DB634+DD634)*Cadeirante/30*GB$4,IF(DA634+DC634&lt;=9,(DA634+DC634)*Crechee/30*GB$4)+(DB634+DD634)*Cadeirante/30*GB$4+(DA631+DA632+DA633+DC631+DC632+DC633)*Percapita/30*GB$4)+IF(DA634+DC634&gt;=11,Fixo/30*GB$4+(DA634+DC634-10)*Crechee/30*GB$4,0),IF(C631=2,IF(DB631+DB632+DB633+DB634+DD631+DD632+DD633+DD634=1,Cadeirante/30*GB$4,IF(DB631+DB632+DB633+DB634+DD631+DD632+DD633+DD634=2,Fixo/30*GB$4,IF(DB631+DB632+DB633+DB634+DD631+DD632+DD633+DD634&gt;2,Fixo/30*GB$4+(DB631+DB632+DB633+DB634+DD631+DD632+DD633+DD634-2)*Cadeirante/30*GB$4)))+(DA631+DA632+DA633+DC631+DC632+DC633)*Percapita/30*GB$4+(DA634+DC634)*Crechee/30*GB$4,IF(C631=1,IF(DA631+DA632+DA633+DB631+DB632+DB633+DC631+DC632+DC633+DD631+DD632+DD633&lt;=15,(DA631+DA632+DA633+DC631+DC632+DC633)*Percapita/30*GB$4,IF(DA631+DA632+DA633+DB631+DB632+DB633+DC631+DC632+DC633+DD631+DD632+DD633&gt;=16,Fixo/30*GB$4+(DA631+DA632+DA633+DB631+DB632+DB633+DC631+DC632+DC633+DD631+DD632-16)*Percapita/30*GB$4))))))</f>
        <v>0</v>
      </c>
      <c r="GC631" s="177">
        <f>IF(C631=4,SUM(DE631+DE632+DE633+DG631+DG632+DG633)*Percapita/30*GC$4+(DF631+DF632+DF633+DH631+DH632+DH633)*Cadeirante/30*GC$4,IF(C631=3,IF(DE634+DG634=10,Fixo/30*GC$4+(DE631+DE632+DE633+DG631+DG632+DG633)*Percapita/30*GC$4+(DF634+DH634)*Cadeirante/30*GC$4,IF(DE634+DG634&lt;=9,(DE634+DG634)*Crechee/30*GC$4)+(DF634+DH634)*Cadeirante/30*GC$4+(DE631+DE632+DE633+DG631+DG632+DG633)*Percapita/30*GC$4)+IF(DE634+DG634&gt;=11,Fixo/30*GC$4+(DE634+DG634-10)*Crechee/30*GC$4,0),IF(C631=2,IF(DF631+DF632+DF633+DF634+DH631+DH632+DH633+DH634=1,Cadeirante/30*GC$4,IF(DF631+DF632+DF633+DF634+DH631+DH632+DH633+DH634=2,Fixo/30*GC$4,IF(DF631+DF632+DF633+DF634+DH631+DH632+DH633+DH634&gt;2,Fixo/30*GC$4+(DF631+DF632+DF633+DF634+DH631+DH632+DH633+DH634-2)*Cadeirante/30*GC$4)))+(DE631+DE632+DE633+DG631+DG632+DG633)*Percapita/30*GC$4+(DE634+DG634)*Crechee/30*GC$4,IF(C631=1,IF(DE631+DE632+DE633+DF631+DF632+DF633+DG631+DG632+DG633+DH631+DH632+DH633&lt;=15,(DE631+DE632+DE633+DG631+DG632+DG633)*Percapita/30*GC$4,IF(DE631+DE632+DE633+DF631+DF632+DF633+DG631+DG632+DG633+DH631+DH632+DH633&gt;=16,Fixo/30*GC$4+(DE631+DE632+DE633+DF631+DF632+DF633+DG631+DG632+DG633+DH631+DH632-16)*Percapita/30*GC$4))))))</f>
        <v>0</v>
      </c>
      <c r="GD631" s="177">
        <f>IF(C631=4,SUM(DI631+DI632+DI633+DK631+DK632+DK633)*Percapita/30*GD$4+(DJ631+DJ632+DJ633+DL631+DL632+DL633)*Cadeirante/30*GD$4,IF(C631=3,IF(DI634+DK634=10,Fixo/30*GD$4+(DI631+DI632+DI633+DK631+DK632+DK633)*Percapita/30*GD$4+(DJ634+DL634)*Cadeirante/30*GD$4,IF(DI634+DK634&lt;=9,(DI634+DK634)*Crechee/30*GD$4)+(DJ634+DL634)*Cadeirante/30*GD$4+(DI631+DI632+DI633+DK631+DK632+DK633)*Percapita/30*GD$4)+IF(DI634+DK634&gt;=11,Fixo/30*GD$4+(DI634+DK634-10)*Crechee/30*GD$4,0),IF(C631=2,IF(DJ631+DJ632+DJ633+DJ634+DL631+DL632+DL633+DL634=1,Cadeirante/30*GD$4,IF(DJ631+DJ632+DJ633+DJ634+DL631+DL632+DL633+DL634=2,Fixo/30*GD$4,IF(DJ631+DJ632+DJ633+DJ634+DL631+DL632+DL633+DL634&gt;2,Fixo/30*GD$4+(DJ631+DJ632+DJ633+DJ634+DL631+DL632+DL633+DL634-2)*Cadeirante/30*GD$4)))+(DI631+DI632+DI633+DK631+DK632+DK633)*Percapita/30*GD$4+(DI634+DK634)*Crechee/30*GD$4,IF(C631=1,IF(DI631+DI632+DI633+DJ631+DJ632+DJ633+DK631+DK632+DK633+DL631+DL632+DL633&lt;=15,(DI631+DI632+DI633+DK631+DK632+DK633)*Percapita/30*GD$4,IF(DI631+DI632+DI633+DJ631+DJ632+DJ633+DK631+DK632+DK633+DL631+DL632+DL633&gt;=16,Fixo/30*GD$4+(DI631+DI632+DI633+DJ631+DJ632+DJ633+DK631+DK632+DK633+DL631+DL632-16)*Percapita/30*GD$4))))))</f>
        <v>0</v>
      </c>
      <c r="GE631" s="177">
        <f>IF(C631=4,SUM(DM631+DM632+DM633+DO631+DO632+DO633)*Percapita/30*GE$4+(DN631+DN632+DN633+DP631+DP632+DP633)*Cadeirante/30*GE$4,IF(C631=3,IF(DM634+DO634=10,Fixo/30*GE$4+(DM631+DM632+DM633+DO631+DO632+DO633)*Percapita/30*GE$4+(DN634+DP634)*Cadeirante/30*GE$4,IF(DM634+DO634&lt;=9,(DM634+DO634)*Crechee/30*GE$4)+(DN634+DP634)*Cadeirante/30*GE$4+(DM631+DM632+DM633+DO631+DO632+DO633)*Percapita/30*GE$4)+IF(DM634+DO634&gt;=11,Fixo/30*GE$4+(DM634+DO634-10)*Crechee/30*GE$4,0),IF(C631=2,IF(DN631+DN632+DN633+DN634+DP631+DP632+DP633+DP634=1,Cadeirante/30*GE$4,IF(DN631+DN632+DN633+DN634+DP631+DP632+DP633+DP634=2,Fixo/30*GE$4,IF(DN631+DN632+DN633+DN634+DP631+DP632+DP633+DP634&gt;2,Fixo/30*GE$4+(DN631+DN632+DN633+DN634+DP631+DP632+DP633+DP634-2)*Cadeirante/30*GE$4)))+(DM631+DM632+DM633+DO631+DO632+DO633)*Percapita/30*GE$4+(DM634+DO634)*Crechee/30*GE$4,IF(C631=1,IF(DM631+DM632+DM633+DN631+DN632+DN633+DO631+DO632+DO633+DP631+DP632+DP633&lt;=15,(DM631+DM632+DM633+DO631+DO632+DO633)*Percapita/30*GE$4,IF(DM631+DM632+DM633+DN631+DN632+DN633+DO631+DO632+DO633+DP631+DP632+DP633&gt;=16,Fixo/30*GE$4+(DM631+DM632+DM633+DN631+DN632+DN633+DO631+DO632+DO633+DP631+DP632-16)*Percapita/30*GE$4))))))</f>
        <v>0</v>
      </c>
      <c r="GF631" s="177">
        <f>IF(C631=4,SUM(DQ631+DQ632+DQ633+DS631+DS632+DS633)*Percapita/30*GF$4+(DR631+DR632+DR633+DT631+DT632+DT633)*Cadeirante/30*GF$4,IF(C631=3,IF(DQ634+DS634=10,Fixo/30*GF$4+(DQ631+DQ632+DQ633+DS631+DS632+DS633)*Percapita/30*GF$4+(DR634+DT634)*Cadeirante/30*GF$4,IF(DQ634+DS634&lt;=9,(DQ634+DS634)*Crechee/30*GF$4)+(DR634+DT634)*Cadeirante/30*GF$4+(DQ631+DQ632+DQ633+DS631+DS632+DS633)*Percapita/30*GF$4)+IF(DQ634+DS634&gt;=11,Fixo/30*GF$4+(DQ634+DS634-10)*Crechee/30*GF$4,0),IF(C631=2,IF(DR631+DR632+DR633+DR634+DT631+DT632+DT633+DT634=1,Cadeirante/30*GF$4,IF(DR631+DR632+DR633+DR634+DT631+DT632+DT633+DT634=2,Fixo/30*GF$4,IF(DR631+DR632+DR633+DR634+DT631+DT632+DT633+DT634&gt;2,Fixo/30*GF$4+(DR631+DR632+DR633+DR634+DT631+DT632+DT633+DT634-2)*Cadeirante/30*GF$4)))+(DQ631+DQ632+DQ633+DS631+DS632+DS633)*Percapita/30*GF$4+(DQ634+DS634)*Crechee/30*GF$4,IF(C631=1,IF(DQ631+DQ632+DQ633+DR631+DR632+DR633+DS631+DS632+DS633+DT631+DT632+DT633&lt;=15,(DQ631+DQ632+DQ633+DS631+DS632+DS633)*Percapita/30*GF$4,IF(DQ631+DQ632+DQ633+DR631+DR632+DR633+DS631+DS632+DS633+DT631+DT632+DT633&gt;=16,Fixo/30*GF$4+(DQ631+DQ632+DQ633+DR631+DR632+DR633+DS631+DS632+DS633+DT631+DT632-16)*Percapita/30*GF$4))))))</f>
        <v>0</v>
      </c>
      <c r="GG631" s="177">
        <f>IF(C631=4,SUM(DU631+DU632+DU633+DW631+DW632+DW633)*Percapita/30*GG$4+(DV631+DV632+DV633+DX631+DX632+DX633)*Cadeirante/30*GG$4,IF(C631=3,IF(DU634+DW634=10,Fixo/30*GG$4+(DU631+DU632+DU633+DW631+DW632+DW633)*Percapita/30*GG$4+(DV634+DX634)*Cadeirante/30*GG$4,IF(DU634+DW634&lt;=9,(DU634+DW634)*Crechee/30*GG$4)+(DV634+DX634)*Cadeirante/30*GG$4+(DU631+DU632+DU633+DW631+DW632+DW633)*Percapita/30*GG$4)+IF(DU634+DW634&gt;=11,Fixo/30*GG$4+(DU634+DW634-10)*Crechee/30*GG$4,0),IF(C631=2,IF(DV631+DV632+DV633+DV634+DX631+DX632+DX633+DX634=1,Cadeirante/30*GG$4,IF(DV631+DV632+DV633+DV634+DX631+DX632+DX633+DX634=2,Fixo/30*GG$4,IF(DV631+DV632+DV633+DV634+DX631+DX632+DX633+DX634&gt;2,Fixo/30*GG$4+(DV631+DV632+DV633+DV634+DX631+DX632+DX633+DX634-2)*Cadeirante/30*GG$4)))+(DU631+DU632+DU633+DW631+DW632+DW633)*Percapita/30*GG$4+(DU634+DW634)*Crechee/30*GG$4,IF(C631=1,IF(DU631+DU632+DU633+DV631+DV632+DV633+DW631+DW632+DW633+DX631+DX632+DX633&lt;=15,(DU631+DU632+DU633+DW631+DW632+DW633)*Percapita/30*GG$4,IF(DU631+DU632+DU633+DV631+DV632+DV633+DW631+DW632+DW633+DX631+DX632+DX633&gt;=16,Fixo/30*GG$4+(DU631+DU632+DU633+DV631+DV632+DV633+DW631+DW632+DW633+DX631+DX632-16)*Percapita/30*GG$4))))))</f>
        <v>0</v>
      </c>
      <c r="GH631" s="177">
        <f>IF(C631=4,SUM(DY631+DY632+DY633+EA631+EA632+EA633)*Percapita/30*GH$4+(DZ631+DZ632+DZ633+EB631+EB632+EB633)*Cadeirante/30*GH$4,IF(C631=3,IF(DY634+EA634=10,Fixo/30*GH$4+(DY631+DY632+DY633+EA631+EA632+EA633)*Percapita/30*GH$4+(DZ634+EB634)*Cadeirante/30*GH$4,IF(DY634+EA634&lt;=9,(DY634+EA634)*Crechee/30*GH$4)+(DZ634+EB634)*Cadeirante/30*GH$4+(DY631+DY632+DY633+EA631+EA632+EA633)*Percapita/30*GH$4)+IF(DY634+EA634&gt;=11,Fixo/30*GH$4+(DY634+EA634-10)*Crechee/30*GH$4,0),IF(C631=2,IF(DZ631+DZ632+DZ633+DZ634+EB631+EB632+EB633+EB634=1,Cadeirante/30*GH$4,IF(DZ631+DZ632+DZ633+DZ634+EB631+EB632+EB633+EB634=2,Fixo/30*GH$4,IF(DZ631+DZ632+DZ633+DZ634+EB631+EB632+EB633+EB634&gt;2,Fixo/30*GH$4+(DZ631+DZ632+DZ633+DZ634+EB631+EB632+EB633+EB634-2)*Cadeirante/30*GH$4)))+(DY631+DY632+DY633+EA631+EA632+EA633)*Percapita/30*GH$4+(DY634+EA634)*Crechee/30*GH$4,IF(C631=1,IF(DY631+DY632+DY633+DZ631+DZ632+DZ633+EA631+EA632+EA633+EB631+EB632+EB633&lt;=15,(DY631+DY632+DY633+EA631+EA632+EA633)*Percapita/30*GH$4,IF(DY631+DY632+DY633+DZ631+DZ632+DZ633+EA631+EA632+EA633+EB631+EB632+EB633&gt;=16,Fixo/30*GH$4+(DY631+DY632+DY633+DZ631+DZ632+DZ633+EA631+EA632+EA633+EB631+EB632-16)*Percapita/30*GH$4))))))</f>
        <v>0</v>
      </c>
      <c r="GI631" s="177">
        <f>IF(C631=4,SUM(EC631+EC632+EC633+EE631+EE632+EE633)*Percapita/30*GI$4+(ED631+ED632+ED633+EF631+EF632+EF633)*Cadeirante/30*GI$4,IF(C631=3,IF(EC634+EE634=10,Fixo/30*GI$4+(EC631+EC632+EC633+EE631+EE632+EE633)*Percapita/30*GI$4+(ED634+EF634)*Cadeirante/30*GI$4,IF(EC634+EE634&lt;=9,(EC634+EE634)*Crechee/30*GI$4)+(ED634+EF634)*Cadeirante/30*GI$4+(EC631+EC632+EC633+EE631+EE632+EE633)*Percapita/30*GI$4)+IF(EC634+EE634&gt;=11,Fixo/30*GI$4+(EC634+EE634-10)*Crechee/30*GI$4,0),IF(C631=2,IF(ED631+ED632+ED633+ED634+EF631+EF632+EF633+EF634=1,Cadeirante/30*GI$4,IF(ED631+ED632+ED633+ED634+EF631+EF632+EF633+EF634=2,Fixo/30*GI$4,IF(ED631+ED632+ED633+ED634+EF631+EF632+EF633+EF634&gt;2,Fixo/30*GI$4+(ED631+ED632+ED633+ED634+EF631+EF632+EF633+EF634-2)*Cadeirante/30*GI$4)))+(EC631+EC632+EC633+EE631+EE632+EE633)*Percapita/30*GI$4+(EC634+EE634)*Crechee/30*GI$4,IF(C631=1,IF(EC631+EC632+EC633+ED631+ED632+ED633+EE631+EE632+EE633+EF631+EF632+EF633&lt;=15,(EC631+EC632+EC633+EE631+EE632+EE633)*Percapita/30*GI$4,IF(EC631+EC632+EC633+ED631+ED632+ED633+EE631+EE632+EE633+EF631+EF632+EF633&gt;=16,Fixo/30*GI$4+(EC631+EC632+EC633+ED631+ED632+ED633+EE631+EE632+EE633+EF631+EF632-16)*Percapita/30*GI$4))))))</f>
        <v>0</v>
      </c>
      <c r="GJ631" s="177">
        <f>IF(C631=4,SUM(EG631+EG632+EG633+EI631+EI632+EI633)*Percapita/30*GJ$4+(EH631+EH632+EH633+EJ631+EJ632+EJ633)*Cadeirante/30*GJ$4,IF(C631=3,IF(EG634+EI634=10,Fixo/30*GJ$4+(EG631+EG632+EG633+EI631+EI632+EI633)*Percapita/30*GJ$4+(EH634+EJ634)*Cadeirante/30*GJ$4,IF(EG634+EI634&lt;=9,(EG634+EI634)*Crechee/30*GJ$4)+(EH634+EJ634)*Cadeirante/30*GJ$4+(EG631+EG632+EG633+EI631+EI632+EI633)*Percapita/30*GJ$4)+IF(EG634+EI634&gt;=11,Fixo/30*GJ$4+(EG634+EI634-10)*Crechee/30*GJ$4,0),IF(C631=2,IF(EH631+EH632+EH633+EH634+EJ631+EJ632+EJ633+EJ634=1,Cadeirante/30*GJ$4,IF(EH631+EH632+EH633+EH634+EJ631+EJ632+EJ633+EJ634=2,Fixo/30*GJ$4,IF(EH631+EH632+EH633+EH634+EJ631+EJ632+EJ633+EJ634&gt;2,Fixo/30*GJ$4+(EH631+EH632+EH633+EH634+EJ631+EJ632+EJ633+EJ634-2)*Cadeirante/30*GJ$4)))+(EG631+EG632+EG633+EI631+EI632+EI633)*Percapita/30*GJ$4+(EG634+EI634)*Crechee/30*GJ$4,IF(C631=1,IF(EG631+EG632+EG633+EH631+EH632+EH633+EI631+EI632+EI633+EJ631+EJ632+EJ633&lt;=15,(EG631+EG632+EG633+EI631+EI632+EI633)*Percapita/30*GJ$4,IF(EG631+EG632+EG633+EH631+EH632+EH633+EI631+EI632+EI633+EJ631+EJ632+EJ633&gt;=16,Fixo/30*GJ$4+(EG631+EG632+EG633+EH631+EH632+EH633+EI631+EI632+EI633+EJ631+EJ632-16)*Percapita/30*GJ$4))))))</f>
        <v>0</v>
      </c>
      <c r="GK631" s="178"/>
      <c r="GL631" s="103">
        <f t="shared" si="678"/>
        <v>0</v>
      </c>
      <c r="GM631" s="124"/>
      <c r="GN631" s="104">
        <f>SUMIF(V631:V634,"&lt;0")*Cadeirante/30*GN$4+SUMIF(X631:X634,"&lt;0")*Cadeirante/30*GN$4</f>
        <v>0</v>
      </c>
      <c r="GO631" s="104">
        <f>SUMIF(Z631:Z634,"&lt;0")*Cadeirante/30*GO$4+SUMIF(AB631:AB634,"&lt;0")*Cadeirante/30*GO$4</f>
        <v>0</v>
      </c>
      <c r="GP631" s="104">
        <f>SUMIF(AD631:AD634,"&lt;0")*Cadeirante/30*GP$4+SUMIF(AF631:AF634,"&lt;0")*Cadeirante/30*GP$4</f>
        <v>0</v>
      </c>
      <c r="GQ631" s="104">
        <f>SUMIF(AH631:AH634,"&lt;0")*Cadeirante/30*GQ$4+SUMIF(AJ631:AJ634,"&lt;0")*Cadeirante/30*GQ$4</f>
        <v>0</v>
      </c>
      <c r="GR631" s="104">
        <f>SUMIF(AL631:AL634,"&lt;0")*Cadeirante/30*GR$4+SUMIF(AN631:AN634,"&lt;0")*Cadeirante/30*GR$4</f>
        <v>0</v>
      </c>
      <c r="GS631" s="104">
        <f>SUMIF(AP631:AP634,"&lt;0")*Cadeirante/30*GS$4+SUMIF(AR631:AR634,"&lt;0")*Cadeirante/30*GS$4</f>
        <v>0</v>
      </c>
      <c r="GT631" s="104">
        <f>SUMIF(AT631:AT634,"&lt;0")*Cadeirante/30*GT$4+SUMIF(AV631:AV634,"&lt;0")*Cadeirante/30*GT$4</f>
        <v>0</v>
      </c>
      <c r="GU631" s="104">
        <f>SUMIF(AX631:AX634,"&lt;0")*Cadeirante/30*GU$4+SUMIF(AZ631:AZ634,"&lt;0")*Cadeirante/30*GU$4</f>
        <v>0</v>
      </c>
      <c r="GV631" s="104">
        <f>SUMIF(BB631:BB634,"&lt;0")*Cadeirante/30*GV$4+SUMIF(BD631:BD634,"&lt;0")*Cadeirante/30*GV$4</f>
        <v>0</v>
      </c>
      <c r="GW631" s="104">
        <f>SUMIF(BF631:BF634,"&lt;0")*Cadeirante/30*GW$4+SUMIF(BH631:BH634,"&lt;0")*Cadeirante/30*GW$4</f>
        <v>0</v>
      </c>
      <c r="GX631" s="104">
        <f>SUMIF(BJ631:BJ634,"&lt;0")*Cadeirante/30*GX$4+SUMIF(BL631:BL634,"&lt;0")*Cadeirante/30*GX$4</f>
        <v>0</v>
      </c>
      <c r="GY631" s="104">
        <f>SUMIF(BN631:BN634,"&lt;0")*Cadeirante/30*GY$4+SUMIF(BP631:BP634,"&lt;0")*Cadeirante/30*GY$4</f>
        <v>0</v>
      </c>
      <c r="GZ631" s="104">
        <f>SUMIF(BR631:BR634,"&lt;0")*Cadeirante/30*GZ$4+SUMIF(BT631:BT634,"&lt;0")*Cadeirante/30*GZ$4</f>
        <v>0</v>
      </c>
      <c r="HA631" s="104">
        <f>SUMIF(BV631:BV634,"&lt;0")*Cadeirante/30*HA$4+SUMIF(BX631:BX634,"&lt;0")*Cadeirante/30*HA$4</f>
        <v>0</v>
      </c>
      <c r="HB631" s="104">
        <f>SUMIF(BZ631:BZ634,"&lt;0")*Cadeirante/30*HB$4+SUMIF(CB631:CB634,"&lt;0")*Cadeirante/30*HB$4</f>
        <v>0</v>
      </c>
      <c r="HC631" s="104">
        <f>SUMIF(CD631:CD634,"&lt;0")*Cadeirante/30*HC$4+SUMIF(CF631:CF634,"&lt;0")*Cadeirante/30*HC$4</f>
        <v>0</v>
      </c>
      <c r="HD631" s="104">
        <f>SUMIF(CH631:CH634,"&lt;0")*Cadeirante/30*HD$4+SUMIF(CJ631:CJ634,"&lt;0")*Cadeirante/30*HD$4</f>
        <v>0</v>
      </c>
      <c r="HE631" s="104">
        <f>SUMIF(CL631:CL634,"&lt;0")*Cadeirante/30*HE$4+SUMIF(CN631:CN634,"&lt;0")*Cadeirante/30*HE$4</f>
        <v>0</v>
      </c>
      <c r="HF631" s="104">
        <f>SUMIF(CP631:CP634,"&lt;0")*Cadeirante/30*HF$4+SUMIF(CR631:CR634,"&lt;0")*Cadeirante/30*HF$4</f>
        <v>0</v>
      </c>
      <c r="HG631" s="104">
        <f>SUMIF(CT631:CT634,"&lt;0")*Cadeirante/30*HG$4+SUMIF(CV631:CV634,"&lt;0")*Cadeirante/30*HG$4</f>
        <v>0</v>
      </c>
      <c r="HH631" s="104">
        <f>SUMIF(CX631:CX634,"&lt;0")*Cadeirante/30*HH$4+SUMIF(CZ631:CZ634,"&lt;0")*Cadeirante/30*HH$4</f>
        <v>0</v>
      </c>
      <c r="HI631" s="104">
        <f>SUMIF(DB631:DB634,"&lt;0")*Cadeirante/30*HI$4+SUMIF(DD631:DD634,"&lt;0")*Cadeirante/30*HI$4</f>
        <v>0</v>
      </c>
      <c r="HJ631" s="104">
        <f>SUMIF(DF631:DF634,"&lt;0")*Cadeirante/30*HJ$4+SUMIF(DH631:DH634,"&lt;0")*Cadeirante/30*HJ$4</f>
        <v>0</v>
      </c>
      <c r="HK631" s="104">
        <f>SUMIF(DJ631:DJ634,"&lt;0")*Cadeirante/30*HK$4+SUMIF(DL631:DL634,"&lt;0")*Cadeirante/30*HK$4</f>
        <v>0</v>
      </c>
      <c r="HL631" s="104">
        <f>SUMIF(DN631:DN634,"&lt;0")*Cadeirante/30*HL$4+SUMIF(DP631:DP634,"&lt;0")*Cadeirante/30*HL$4</f>
        <v>0</v>
      </c>
      <c r="HM631" s="104">
        <f>SUMIF(DR631:DR634,"&lt;0")*Cadeirante/30*HM$4+SUMIF(DT631:DT634,"&lt;0")*Cadeirante/30*HM$4</f>
        <v>0</v>
      </c>
      <c r="HN631" s="104">
        <f>SUMIF(DV631:DV634,"&lt;0")*Cadeirante/30*HN$4+SUMIF(DX631:DX634,"&lt;0")*Cadeirante/30*HN$4</f>
        <v>0</v>
      </c>
      <c r="HO631" s="104">
        <f>SUMIF(DZ631:DZ634,"&lt;0")*Cadeirante/30*HO$4+SUMIF(EB631:EB634,"&lt;0")*Cadeirante/30*HO$4</f>
        <v>0</v>
      </c>
      <c r="HP631" s="104">
        <f>SUMIF(ED631:ED634,"&lt;0")*Cadeirante/30*HP$4+SUMIF(EF631:EF634,"&lt;0")*Cadeirante/30*HP$4</f>
        <v>0</v>
      </c>
      <c r="HQ631" s="64"/>
      <c r="HR631" s="64"/>
      <c r="HS631" s="64"/>
      <c r="HT631" s="64"/>
      <c r="HU631" s="64"/>
      <c r="HV631" s="64"/>
      <c r="HW631" s="176">
        <v>17629.309999999998</v>
      </c>
      <c r="HX631" s="64"/>
      <c r="HY631" s="280">
        <f>IF(ISTEXT(EM631), VALUE(EM631), EM631)</f>
        <v>0</v>
      </c>
      <c r="HZ631" s="280">
        <f>IF(ISTEXT(EN631), VALUE(EN631), EN631)</f>
        <v>0</v>
      </c>
      <c r="IA631" s="280">
        <f>IF(ISTEXT(EO631), VALUE(EO631), EO631)</f>
        <v>0</v>
      </c>
      <c r="IB631" s="64" t="b">
        <f>HW631=FE631</f>
        <v>0</v>
      </c>
      <c r="IC631" s="64"/>
    </row>
    <row r="632" spans="1:237" s="106" customFormat="1" ht="22.5" customHeight="1" x14ac:dyDescent="0.25">
      <c r="A632" s="368" t="s">
        <v>3763</v>
      </c>
      <c r="B632" s="369" t="s">
        <v>3764</v>
      </c>
      <c r="C632" s="370" t="s">
        <v>3301</v>
      </c>
      <c r="D632" s="371" t="s">
        <v>3765</v>
      </c>
      <c r="E632" s="371" t="s">
        <v>3766</v>
      </c>
      <c r="F632" s="372" t="s">
        <v>3224</v>
      </c>
      <c r="G632" s="372" t="s">
        <v>3225</v>
      </c>
      <c r="H632" s="373" t="s">
        <v>431</v>
      </c>
      <c r="I632" s="374" t="s">
        <v>3767</v>
      </c>
      <c r="J632" s="421" t="s">
        <v>3300</v>
      </c>
      <c r="K632" s="421" t="s">
        <v>3234</v>
      </c>
      <c r="L632" s="329">
        <f>CONTINUA!BV632</f>
        <v>0</v>
      </c>
      <c r="M632" s="329">
        <f>CONTINUA!BW632</f>
        <v>0</v>
      </c>
      <c r="N632" s="895"/>
      <c r="O632" s="896" t="s">
        <v>4057</v>
      </c>
      <c r="P632" s="897" t="s">
        <v>206</v>
      </c>
      <c r="Q632" s="400"/>
      <c r="R632" s="401"/>
      <c r="S632" s="400"/>
      <c r="T632" s="401"/>
      <c r="U632" s="400"/>
      <c r="V632" s="401"/>
      <c r="W632" s="400"/>
      <c r="X632" s="401"/>
      <c r="Y632" s="400"/>
      <c r="Z632" s="401"/>
      <c r="AA632" s="400"/>
      <c r="AB632" s="401"/>
      <c r="AC632" s="400"/>
      <c r="AD632" s="401"/>
      <c r="AE632" s="400"/>
      <c r="AF632" s="401"/>
      <c r="AG632" s="400"/>
      <c r="AH632" s="401"/>
      <c r="AI632" s="400"/>
      <c r="AJ632" s="401"/>
      <c r="AK632" s="400"/>
      <c r="AL632" s="401"/>
      <c r="AM632" s="400"/>
      <c r="AN632" s="401"/>
      <c r="AO632" s="400"/>
      <c r="AP632" s="401"/>
      <c r="AQ632" s="400"/>
      <c r="AR632" s="401"/>
      <c r="AS632" s="400"/>
      <c r="AT632" s="401"/>
      <c r="AU632" s="400"/>
      <c r="AV632" s="401"/>
      <c r="AW632" s="400"/>
      <c r="AX632" s="401"/>
      <c r="AY632" s="400"/>
      <c r="AZ632" s="401"/>
      <c r="BA632" s="400"/>
      <c r="BB632" s="401"/>
      <c r="BC632" s="400"/>
      <c r="BD632" s="401"/>
      <c r="BE632" s="400"/>
      <c r="BF632" s="401"/>
      <c r="BG632" s="400"/>
      <c r="BH632" s="401"/>
      <c r="BI632" s="400"/>
      <c r="BJ632" s="401"/>
      <c r="BK632" s="400"/>
      <c r="BL632" s="401"/>
      <c r="BM632" s="400"/>
      <c r="BN632" s="401"/>
      <c r="BO632" s="400"/>
      <c r="BP632" s="401"/>
      <c r="BQ632" s="400"/>
      <c r="BR632" s="401"/>
      <c r="BS632" s="400"/>
      <c r="BT632" s="401"/>
      <c r="BU632" s="400"/>
      <c r="BV632" s="401"/>
      <c r="BW632" s="400"/>
      <c r="BX632" s="401"/>
      <c r="BY632" s="400"/>
      <c r="BZ632" s="401"/>
      <c r="CA632" s="400"/>
      <c r="CB632" s="401"/>
      <c r="CC632" s="400"/>
      <c r="CD632" s="401"/>
      <c r="CE632" s="400"/>
      <c r="CF632" s="401"/>
      <c r="CG632" s="400"/>
      <c r="CH632" s="401"/>
      <c r="CI632" s="400"/>
      <c r="CJ632" s="401"/>
      <c r="CK632" s="400"/>
      <c r="CL632" s="401"/>
      <c r="CM632" s="400"/>
      <c r="CN632" s="401"/>
      <c r="CO632" s="400"/>
      <c r="CP632" s="401"/>
      <c r="CQ632" s="400"/>
      <c r="CR632" s="401"/>
      <c r="CS632" s="400"/>
      <c r="CT632" s="401"/>
      <c r="CU632" s="400"/>
      <c r="CV632" s="401"/>
      <c r="CW632" s="400"/>
      <c r="CX632" s="401"/>
      <c r="CY632" s="400"/>
      <c r="CZ632" s="401"/>
      <c r="DA632" s="400"/>
      <c r="DB632" s="401"/>
      <c r="DC632" s="400"/>
      <c r="DD632" s="401"/>
      <c r="DE632" s="400"/>
      <c r="DF632" s="401"/>
      <c r="DG632" s="400"/>
      <c r="DH632" s="401"/>
      <c r="DI632" s="400"/>
      <c r="DJ632" s="401"/>
      <c r="DK632" s="400"/>
      <c r="DL632" s="401"/>
      <c r="DM632" s="400"/>
      <c r="DN632" s="401"/>
      <c r="DO632" s="400"/>
      <c r="DP632" s="401"/>
      <c r="DQ632" s="400"/>
      <c r="DR632" s="401"/>
      <c r="DS632" s="400"/>
      <c r="DT632" s="401"/>
      <c r="DU632" s="400"/>
      <c r="DV632" s="401"/>
      <c r="DW632" s="400"/>
      <c r="DX632" s="401"/>
      <c r="DY632" s="400"/>
      <c r="DZ632" s="401"/>
      <c r="EA632" s="400"/>
      <c r="EB632" s="401"/>
      <c r="EC632" s="400"/>
      <c r="ED632" s="401"/>
      <c r="EE632" s="400"/>
      <c r="EF632" s="401"/>
      <c r="EG632" s="400"/>
      <c r="EH632" s="401"/>
      <c r="EI632" s="400"/>
      <c r="EJ632" s="447"/>
      <c r="EK632" s="511"/>
      <c r="EL632" s="514"/>
      <c r="EM632" s="448"/>
      <c r="EN632" s="344"/>
      <c r="EO632" s="345"/>
      <c r="EP632" s="171">
        <f t="shared" si="670"/>
        <v>0</v>
      </c>
      <c r="EQ632" s="171">
        <f t="shared" si="671"/>
        <v>0</v>
      </c>
      <c r="ER632" s="171">
        <f t="shared" si="672"/>
        <v>0</v>
      </c>
      <c r="ES632" s="171">
        <f t="shared" si="673"/>
        <v>0</v>
      </c>
      <c r="ET632" s="171">
        <f t="shared" si="674"/>
        <v>0</v>
      </c>
      <c r="EU632" s="171">
        <f t="shared" si="675"/>
        <v>0</v>
      </c>
      <c r="EV632" s="172">
        <f t="shared" si="676"/>
        <v>0</v>
      </c>
      <c r="EW632" s="173"/>
      <c r="EX632" s="248">
        <f t="shared" si="722"/>
        <v>0</v>
      </c>
      <c r="EY632" s="174">
        <f>(L632*regular)+(M632*Cadeirantee)</f>
        <v>0</v>
      </c>
      <c r="EZ632" s="249">
        <f>SUMIF(FG632:GJ632,"&gt;0")</f>
        <v>0</v>
      </c>
      <c r="FA632" s="249">
        <f>SUMIF(FG632:GJ632,"&lt;0")+SUMIF(GN632:HP632,"&lt;0")</f>
        <v>0</v>
      </c>
      <c r="FB632" s="174">
        <v>0</v>
      </c>
      <c r="FC632" s="126">
        <f>N632*km*'VALORES TABELA'!$B$13</f>
        <v>0</v>
      </c>
      <c r="FD632" s="250">
        <f t="shared" ref="FD632:FD635" si="723">GL632</f>
        <v>0</v>
      </c>
      <c r="FE632" s="105"/>
      <c r="FF632" s="119"/>
      <c r="FG632" s="119"/>
      <c r="FH632" s="119"/>
      <c r="FI632" s="119"/>
      <c r="FJ632" s="119"/>
      <c r="FK632" s="119"/>
      <c r="FL632" s="119"/>
      <c r="FM632" s="119"/>
      <c r="FN632" s="119"/>
      <c r="FO632" s="119"/>
      <c r="FP632" s="119"/>
      <c r="FQ632" s="119"/>
      <c r="FR632" s="119"/>
      <c r="FS632" s="119"/>
      <c r="FT632" s="119"/>
      <c r="FU632" s="119"/>
      <c r="FV632" s="119"/>
      <c r="FW632" s="119"/>
      <c r="FX632" s="119"/>
      <c r="FY632" s="119"/>
      <c r="FZ632" s="119"/>
      <c r="GA632" s="119"/>
      <c r="GB632" s="119"/>
      <c r="GC632" s="119"/>
      <c r="GD632" s="119"/>
      <c r="GE632" s="119"/>
      <c r="GF632" s="119"/>
      <c r="GG632" s="119"/>
      <c r="GH632" s="119"/>
      <c r="GI632" s="119"/>
      <c r="GJ632" s="119"/>
      <c r="GK632" s="251"/>
      <c r="GL632" s="103">
        <f t="shared" si="678"/>
        <v>0</v>
      </c>
      <c r="GM632" s="124"/>
      <c r="GN632" s="104"/>
      <c r="GO632" s="104"/>
      <c r="GP632" s="104"/>
      <c r="GQ632" s="104"/>
      <c r="GR632" s="104"/>
      <c r="GS632" s="104"/>
      <c r="GT632" s="104"/>
      <c r="GU632" s="104"/>
      <c r="GV632" s="104"/>
      <c r="GW632" s="104"/>
      <c r="GX632" s="104"/>
      <c r="GY632" s="104"/>
      <c r="GZ632" s="104"/>
      <c r="HA632" s="104"/>
      <c r="HB632" s="104"/>
      <c r="HC632" s="104"/>
      <c r="HD632" s="104"/>
      <c r="HE632" s="104"/>
      <c r="HF632" s="104"/>
      <c r="HG632" s="104"/>
      <c r="HH632" s="104"/>
      <c r="HI632" s="104"/>
      <c r="HJ632" s="104"/>
      <c r="HK632" s="104"/>
      <c r="HL632" s="104"/>
      <c r="HM632" s="104"/>
      <c r="HN632" s="104"/>
      <c r="HO632" s="104"/>
      <c r="HP632" s="104"/>
      <c r="HQ632" s="64"/>
      <c r="HR632" s="64"/>
      <c r="HS632" s="64"/>
      <c r="HT632" s="64"/>
      <c r="HU632" s="64"/>
      <c r="HV632" s="64"/>
      <c r="HW632" s="105"/>
      <c r="HX632" s="64"/>
      <c r="HY632" s="280">
        <f t="shared" ref="HY632:HY635" si="724">IF(ISTEXT(EM632), VALUE(EM632), EM632)</f>
        <v>0</v>
      </c>
      <c r="HZ632" s="280">
        <f t="shared" ref="HZ632:HZ635" si="725">IF(ISTEXT(EN632), VALUE(EN632), EN632)</f>
        <v>0</v>
      </c>
      <c r="IA632" s="280">
        <f t="shared" ref="IA632:IA635" si="726">IF(ISTEXT(EO632), VALUE(EO632), EO632)</f>
        <v>0</v>
      </c>
      <c r="IB632" s="64"/>
      <c r="IC632" s="64"/>
    </row>
    <row r="633" spans="1:237" s="106" customFormat="1" ht="22.5" customHeight="1" x14ac:dyDescent="0.25">
      <c r="A633" s="368" t="s">
        <v>3763</v>
      </c>
      <c r="B633" s="369" t="s">
        <v>3764</v>
      </c>
      <c r="C633" s="375" t="s">
        <v>3301</v>
      </c>
      <c r="D633" s="371" t="s">
        <v>3765</v>
      </c>
      <c r="E633" s="371" t="s">
        <v>3766</v>
      </c>
      <c r="F633" s="376" t="s">
        <v>3224</v>
      </c>
      <c r="G633" s="376" t="s">
        <v>3225</v>
      </c>
      <c r="H633" s="373" t="s">
        <v>431</v>
      </c>
      <c r="I633" s="374" t="s">
        <v>3767</v>
      </c>
      <c r="J633" s="421" t="s">
        <v>3300</v>
      </c>
      <c r="K633" s="422" t="s">
        <v>3235</v>
      </c>
      <c r="L633" s="329">
        <f>CONTINUA!BV633</f>
        <v>0</v>
      </c>
      <c r="M633" s="329">
        <f>CONTINUA!BW633</f>
        <v>0</v>
      </c>
      <c r="N633" s="895"/>
      <c r="O633" s="896" t="s">
        <v>4057</v>
      </c>
      <c r="P633" s="897" t="s">
        <v>206</v>
      </c>
      <c r="Q633" s="400"/>
      <c r="R633" s="401"/>
      <c r="S633" s="400"/>
      <c r="T633" s="401"/>
      <c r="U633" s="400"/>
      <c r="V633" s="401"/>
      <c r="W633" s="400"/>
      <c r="X633" s="401"/>
      <c r="Y633" s="400"/>
      <c r="Z633" s="401"/>
      <c r="AA633" s="400"/>
      <c r="AB633" s="401"/>
      <c r="AC633" s="400"/>
      <c r="AD633" s="401"/>
      <c r="AE633" s="400"/>
      <c r="AF633" s="401"/>
      <c r="AG633" s="400"/>
      <c r="AH633" s="401"/>
      <c r="AI633" s="400"/>
      <c r="AJ633" s="401"/>
      <c r="AK633" s="400"/>
      <c r="AL633" s="401"/>
      <c r="AM633" s="400"/>
      <c r="AN633" s="401"/>
      <c r="AO633" s="400"/>
      <c r="AP633" s="401"/>
      <c r="AQ633" s="400"/>
      <c r="AR633" s="401"/>
      <c r="AS633" s="400"/>
      <c r="AT633" s="401"/>
      <c r="AU633" s="400"/>
      <c r="AV633" s="401"/>
      <c r="AW633" s="400"/>
      <c r="AX633" s="401"/>
      <c r="AY633" s="400"/>
      <c r="AZ633" s="401"/>
      <c r="BA633" s="400"/>
      <c r="BB633" s="401"/>
      <c r="BC633" s="400"/>
      <c r="BD633" s="401"/>
      <c r="BE633" s="400"/>
      <c r="BF633" s="401"/>
      <c r="BG633" s="400"/>
      <c r="BH633" s="401"/>
      <c r="BI633" s="400"/>
      <c r="BJ633" s="401"/>
      <c r="BK633" s="400"/>
      <c r="BL633" s="401"/>
      <c r="BM633" s="400"/>
      <c r="BN633" s="401"/>
      <c r="BO633" s="400"/>
      <c r="BP633" s="401"/>
      <c r="BQ633" s="400"/>
      <c r="BR633" s="401"/>
      <c r="BS633" s="400"/>
      <c r="BT633" s="401"/>
      <c r="BU633" s="400"/>
      <c r="BV633" s="401"/>
      <c r="BW633" s="400"/>
      <c r="BX633" s="401"/>
      <c r="BY633" s="400"/>
      <c r="BZ633" s="401"/>
      <c r="CA633" s="400"/>
      <c r="CB633" s="401"/>
      <c r="CC633" s="400"/>
      <c r="CD633" s="401"/>
      <c r="CE633" s="400"/>
      <c r="CF633" s="401"/>
      <c r="CG633" s="400"/>
      <c r="CH633" s="401"/>
      <c r="CI633" s="400"/>
      <c r="CJ633" s="401"/>
      <c r="CK633" s="400"/>
      <c r="CL633" s="401"/>
      <c r="CM633" s="400"/>
      <c r="CN633" s="401"/>
      <c r="CO633" s="400"/>
      <c r="CP633" s="401"/>
      <c r="CQ633" s="400"/>
      <c r="CR633" s="401"/>
      <c r="CS633" s="400"/>
      <c r="CT633" s="401"/>
      <c r="CU633" s="400"/>
      <c r="CV633" s="401"/>
      <c r="CW633" s="400"/>
      <c r="CX633" s="401"/>
      <c r="CY633" s="400"/>
      <c r="CZ633" s="401"/>
      <c r="DA633" s="400"/>
      <c r="DB633" s="401"/>
      <c r="DC633" s="400"/>
      <c r="DD633" s="401"/>
      <c r="DE633" s="400"/>
      <c r="DF633" s="401"/>
      <c r="DG633" s="400"/>
      <c r="DH633" s="401"/>
      <c r="DI633" s="400"/>
      <c r="DJ633" s="401"/>
      <c r="DK633" s="400"/>
      <c r="DL633" s="401"/>
      <c r="DM633" s="400"/>
      <c r="DN633" s="401"/>
      <c r="DO633" s="400"/>
      <c r="DP633" s="401"/>
      <c r="DQ633" s="400"/>
      <c r="DR633" s="401"/>
      <c r="DS633" s="400"/>
      <c r="DT633" s="401"/>
      <c r="DU633" s="400"/>
      <c r="DV633" s="401"/>
      <c r="DW633" s="400"/>
      <c r="DX633" s="401"/>
      <c r="DY633" s="400"/>
      <c r="DZ633" s="401"/>
      <c r="EA633" s="400"/>
      <c r="EB633" s="401"/>
      <c r="EC633" s="400"/>
      <c r="ED633" s="401"/>
      <c r="EE633" s="400"/>
      <c r="EF633" s="401"/>
      <c r="EG633" s="400"/>
      <c r="EH633" s="401"/>
      <c r="EI633" s="400"/>
      <c r="EJ633" s="447"/>
      <c r="EK633" s="511"/>
      <c r="EL633" s="514"/>
      <c r="EM633" s="448"/>
      <c r="EN633" s="344"/>
      <c r="EO633" s="345"/>
      <c r="EP633" s="171">
        <f t="shared" si="670"/>
        <v>0</v>
      </c>
      <c r="EQ633" s="171">
        <f t="shared" si="671"/>
        <v>0</v>
      </c>
      <c r="ER633" s="171">
        <f t="shared" si="672"/>
        <v>0</v>
      </c>
      <c r="ES633" s="171">
        <f t="shared" si="673"/>
        <v>0</v>
      </c>
      <c r="ET633" s="171">
        <f t="shared" si="674"/>
        <v>0</v>
      </c>
      <c r="EU633" s="171">
        <f t="shared" si="675"/>
        <v>0</v>
      </c>
      <c r="EV633" s="172">
        <f t="shared" si="676"/>
        <v>0</v>
      </c>
      <c r="EW633" s="125"/>
      <c r="EX633" s="248">
        <f t="shared" si="722"/>
        <v>0</v>
      </c>
      <c r="EY633" s="174">
        <f>(L633*regular)+(M633*Cadeirantee)</f>
        <v>0</v>
      </c>
      <c r="EZ633" s="249">
        <f>SUMIF(FG633:GJ633,"&gt;0")</f>
        <v>0</v>
      </c>
      <c r="FA633" s="249">
        <f>SUMIF(FG633:GJ633,"&lt;0")+SUMIF(GN633:HP633,"&lt;0")</f>
        <v>0</v>
      </c>
      <c r="FB633" s="174">
        <v>0</v>
      </c>
      <c r="FC633" s="126">
        <f>N633*km*'VALORES TABELA'!$B$13</f>
        <v>0</v>
      </c>
      <c r="FD633" s="250">
        <f t="shared" si="723"/>
        <v>0</v>
      </c>
      <c r="FE633" s="105"/>
      <c r="FF633" s="108"/>
      <c r="FG633" s="108"/>
      <c r="FH633" s="108"/>
      <c r="FI633" s="108"/>
      <c r="FJ633" s="108"/>
      <c r="FK633" s="108"/>
      <c r="FL633" s="108"/>
      <c r="FM633" s="108"/>
      <c r="FN633" s="108"/>
      <c r="FO633" s="108"/>
      <c r="FP633" s="108"/>
      <c r="FQ633" s="108"/>
      <c r="FR633" s="108"/>
      <c r="FS633" s="108"/>
      <c r="FT633" s="108"/>
      <c r="FU633" s="108"/>
      <c r="FV633" s="108"/>
      <c r="FW633" s="108"/>
      <c r="FX633" s="108"/>
      <c r="FY633" s="108"/>
      <c r="FZ633" s="108"/>
      <c r="GA633" s="108"/>
      <c r="GB633" s="108"/>
      <c r="GC633" s="108"/>
      <c r="GD633" s="108"/>
      <c r="GE633" s="108"/>
      <c r="GF633" s="108"/>
      <c r="GG633" s="108"/>
      <c r="GH633" s="108"/>
      <c r="GI633" s="108"/>
      <c r="GJ633" s="108"/>
      <c r="GK633" s="251"/>
      <c r="GL633" s="103">
        <f t="shared" si="678"/>
        <v>0</v>
      </c>
      <c r="GM633" s="124"/>
      <c r="GN633" s="104"/>
      <c r="GO633" s="104"/>
      <c r="GP633" s="104"/>
      <c r="GQ633" s="104"/>
      <c r="GR633" s="104"/>
      <c r="GS633" s="104"/>
      <c r="GT633" s="104"/>
      <c r="GU633" s="104"/>
      <c r="GV633" s="104"/>
      <c r="GW633" s="104"/>
      <c r="GX633" s="104"/>
      <c r="GY633" s="104"/>
      <c r="GZ633" s="104"/>
      <c r="HA633" s="104"/>
      <c r="HB633" s="104"/>
      <c r="HC633" s="104"/>
      <c r="HD633" s="104"/>
      <c r="HE633" s="104"/>
      <c r="HF633" s="104"/>
      <c r="HG633" s="104"/>
      <c r="HH633" s="104"/>
      <c r="HI633" s="104"/>
      <c r="HJ633" s="104"/>
      <c r="HK633" s="104"/>
      <c r="HL633" s="104"/>
      <c r="HM633" s="104"/>
      <c r="HN633" s="104"/>
      <c r="HO633" s="104"/>
      <c r="HP633" s="104"/>
      <c r="HQ633" s="64"/>
      <c r="HR633" s="64"/>
      <c r="HS633" s="64"/>
      <c r="HT633" s="64"/>
      <c r="HU633" s="64"/>
      <c r="HV633" s="64"/>
      <c r="HW633" s="105"/>
      <c r="HX633" s="64"/>
      <c r="HY633" s="280">
        <f t="shared" si="724"/>
        <v>0</v>
      </c>
      <c r="HZ633" s="280">
        <f t="shared" si="725"/>
        <v>0</v>
      </c>
      <c r="IA633" s="280">
        <f t="shared" si="726"/>
        <v>0</v>
      </c>
      <c r="IB633" s="64"/>
      <c r="IC633" s="64"/>
    </row>
    <row r="634" spans="1:237" s="106" customFormat="1" ht="22.5" customHeight="1" x14ac:dyDescent="0.25">
      <c r="A634" s="368" t="s">
        <v>3763</v>
      </c>
      <c r="B634" s="369" t="s">
        <v>3764</v>
      </c>
      <c r="C634" s="375" t="s">
        <v>3301</v>
      </c>
      <c r="D634" s="371" t="s">
        <v>3765</v>
      </c>
      <c r="E634" s="371" t="s">
        <v>3766</v>
      </c>
      <c r="F634" s="376" t="s">
        <v>3224</v>
      </c>
      <c r="G634" s="376" t="s">
        <v>3225</v>
      </c>
      <c r="H634" s="373" t="s">
        <v>431</v>
      </c>
      <c r="I634" s="374" t="s">
        <v>3767</v>
      </c>
      <c r="J634" s="421" t="s">
        <v>3300</v>
      </c>
      <c r="K634" s="423" t="s">
        <v>3236</v>
      </c>
      <c r="L634" s="329">
        <f>CONTINUA!BV634</f>
        <v>0</v>
      </c>
      <c r="M634" s="329">
        <f>CONTINUA!BW634</f>
        <v>0</v>
      </c>
      <c r="N634" s="895"/>
      <c r="O634" s="896" t="s">
        <v>4057</v>
      </c>
      <c r="P634" s="897" t="s">
        <v>206</v>
      </c>
      <c r="Q634" s="400">
        <v>20</v>
      </c>
      <c r="R634" s="401"/>
      <c r="S634" s="400"/>
      <c r="T634" s="401"/>
      <c r="U634" s="400"/>
      <c r="V634" s="401"/>
      <c r="W634" s="400"/>
      <c r="X634" s="401"/>
      <c r="Y634" s="400"/>
      <c r="Z634" s="401"/>
      <c r="AA634" s="400"/>
      <c r="AB634" s="401"/>
      <c r="AC634" s="400"/>
      <c r="AD634" s="401"/>
      <c r="AE634" s="400"/>
      <c r="AF634" s="401"/>
      <c r="AG634" s="400"/>
      <c r="AH634" s="401"/>
      <c r="AI634" s="400"/>
      <c r="AJ634" s="401"/>
      <c r="AK634" s="400"/>
      <c r="AL634" s="401"/>
      <c r="AM634" s="400"/>
      <c r="AN634" s="401"/>
      <c r="AO634" s="400"/>
      <c r="AP634" s="401"/>
      <c r="AQ634" s="400"/>
      <c r="AR634" s="401"/>
      <c r="AS634" s="400"/>
      <c r="AT634" s="401"/>
      <c r="AU634" s="400"/>
      <c r="AV634" s="401"/>
      <c r="AW634" s="400"/>
      <c r="AX634" s="401"/>
      <c r="AY634" s="400"/>
      <c r="AZ634" s="401"/>
      <c r="BA634" s="400"/>
      <c r="BB634" s="401"/>
      <c r="BC634" s="400"/>
      <c r="BD634" s="401"/>
      <c r="BE634" s="400"/>
      <c r="BF634" s="401"/>
      <c r="BG634" s="400"/>
      <c r="BH634" s="401"/>
      <c r="BI634" s="400"/>
      <c r="BJ634" s="401"/>
      <c r="BK634" s="400"/>
      <c r="BL634" s="401"/>
      <c r="BM634" s="400"/>
      <c r="BN634" s="401"/>
      <c r="BO634" s="400"/>
      <c r="BP634" s="401"/>
      <c r="BQ634" s="400"/>
      <c r="BR634" s="401"/>
      <c r="BS634" s="400"/>
      <c r="BT634" s="401"/>
      <c r="BU634" s="400"/>
      <c r="BV634" s="401"/>
      <c r="BW634" s="400"/>
      <c r="BX634" s="401"/>
      <c r="BY634" s="400"/>
      <c r="BZ634" s="401"/>
      <c r="CA634" s="400"/>
      <c r="CB634" s="401"/>
      <c r="CC634" s="400"/>
      <c r="CD634" s="401"/>
      <c r="CE634" s="400"/>
      <c r="CF634" s="401"/>
      <c r="CG634" s="400"/>
      <c r="CH634" s="401"/>
      <c r="CI634" s="400"/>
      <c r="CJ634" s="401"/>
      <c r="CK634" s="400"/>
      <c r="CL634" s="401"/>
      <c r="CM634" s="400"/>
      <c r="CN634" s="401"/>
      <c r="CO634" s="400"/>
      <c r="CP634" s="401"/>
      <c r="CQ634" s="400"/>
      <c r="CR634" s="401"/>
      <c r="CS634" s="400"/>
      <c r="CT634" s="401"/>
      <c r="CU634" s="400"/>
      <c r="CV634" s="401"/>
      <c r="CW634" s="400"/>
      <c r="CX634" s="401"/>
      <c r="CY634" s="400"/>
      <c r="CZ634" s="401"/>
      <c r="DA634" s="400"/>
      <c r="DB634" s="401"/>
      <c r="DC634" s="400"/>
      <c r="DD634" s="401"/>
      <c r="DE634" s="400"/>
      <c r="DF634" s="401"/>
      <c r="DG634" s="400"/>
      <c r="DH634" s="401"/>
      <c r="DI634" s="400"/>
      <c r="DJ634" s="401"/>
      <c r="DK634" s="400"/>
      <c r="DL634" s="401"/>
      <c r="DM634" s="400"/>
      <c r="DN634" s="401"/>
      <c r="DO634" s="400"/>
      <c r="DP634" s="401"/>
      <c r="DQ634" s="400"/>
      <c r="DR634" s="401"/>
      <c r="DS634" s="400"/>
      <c r="DT634" s="401"/>
      <c r="DU634" s="400"/>
      <c r="DV634" s="401"/>
      <c r="DW634" s="400"/>
      <c r="DX634" s="401"/>
      <c r="DY634" s="400"/>
      <c r="DZ634" s="401"/>
      <c r="EA634" s="400"/>
      <c r="EB634" s="401"/>
      <c r="EC634" s="400"/>
      <c r="ED634" s="401"/>
      <c r="EE634" s="400"/>
      <c r="EF634" s="401"/>
      <c r="EG634" s="400"/>
      <c r="EH634" s="401"/>
      <c r="EI634" s="400"/>
      <c r="EJ634" s="447"/>
      <c r="EK634" s="511"/>
      <c r="EL634" s="514"/>
      <c r="EM634" s="448"/>
      <c r="EN634" s="344"/>
      <c r="EO634" s="345"/>
      <c r="EP634" s="171">
        <f t="shared" si="670"/>
        <v>20</v>
      </c>
      <c r="EQ634" s="171">
        <f t="shared" si="671"/>
        <v>0</v>
      </c>
      <c r="ER634" s="171">
        <f t="shared" si="672"/>
        <v>0</v>
      </c>
      <c r="ES634" s="171">
        <f t="shared" si="673"/>
        <v>0</v>
      </c>
      <c r="ET634" s="171">
        <f t="shared" si="674"/>
        <v>0</v>
      </c>
      <c r="EU634" s="171">
        <f t="shared" si="675"/>
        <v>0</v>
      </c>
      <c r="EV634" s="172">
        <f t="shared" si="676"/>
        <v>20</v>
      </c>
      <c r="EW634" s="127"/>
      <c r="EX634" s="248">
        <f t="shared" si="722"/>
        <v>0</v>
      </c>
      <c r="EY634" s="174">
        <f>(L634*regular)+(M634*Cadeirantee)</f>
        <v>0</v>
      </c>
      <c r="EZ634" s="249">
        <f>SUMIF(FG634:GJ634,"&gt;0")</f>
        <v>0</v>
      </c>
      <c r="FA634" s="249">
        <f>SUMIF(FG634:GJ634,"&lt;0")+SUMIF(GN634:HP634,"&lt;0")</f>
        <v>0</v>
      </c>
      <c r="FB634" s="174">
        <v>0</v>
      </c>
      <c r="FC634" s="126">
        <f>N634*km*'VALORES TABELA'!$B$13</f>
        <v>0</v>
      </c>
      <c r="FD634" s="250">
        <f t="shared" si="723"/>
        <v>0</v>
      </c>
      <c r="FE634" s="105"/>
      <c r="FF634" s="118"/>
      <c r="FG634" s="118"/>
      <c r="FH634" s="118"/>
      <c r="FI634" s="118"/>
      <c r="FJ634" s="118"/>
      <c r="FK634" s="118"/>
      <c r="FL634" s="118"/>
      <c r="FM634" s="118"/>
      <c r="FN634" s="118"/>
      <c r="FO634" s="118"/>
      <c r="FP634" s="118"/>
      <c r="FQ634" s="118"/>
      <c r="FR634" s="118"/>
      <c r="FS634" s="118"/>
      <c r="FT634" s="118"/>
      <c r="FU634" s="118"/>
      <c r="FV634" s="118"/>
      <c r="FW634" s="118"/>
      <c r="FX634" s="118"/>
      <c r="FY634" s="118"/>
      <c r="FZ634" s="118"/>
      <c r="GA634" s="118"/>
      <c r="GB634" s="118"/>
      <c r="GC634" s="118"/>
      <c r="GD634" s="118"/>
      <c r="GE634" s="118"/>
      <c r="GF634" s="118"/>
      <c r="GG634" s="118"/>
      <c r="GH634" s="118"/>
      <c r="GI634" s="118"/>
      <c r="GJ634" s="118"/>
      <c r="GK634" s="252"/>
      <c r="GL634" s="103">
        <f t="shared" si="678"/>
        <v>0</v>
      </c>
      <c r="GM634" s="124"/>
      <c r="GN634" s="104"/>
      <c r="GO634" s="104"/>
      <c r="GP634" s="104"/>
      <c r="GQ634" s="104"/>
      <c r="GR634" s="104"/>
      <c r="GS634" s="104"/>
      <c r="GT634" s="104"/>
      <c r="GU634" s="104"/>
      <c r="GV634" s="104"/>
      <c r="GW634" s="104"/>
      <c r="GX634" s="104"/>
      <c r="GY634" s="104"/>
      <c r="GZ634" s="104"/>
      <c r="HA634" s="104"/>
      <c r="HB634" s="104"/>
      <c r="HC634" s="104"/>
      <c r="HD634" s="104"/>
      <c r="HE634" s="104"/>
      <c r="HF634" s="104"/>
      <c r="HG634" s="104"/>
      <c r="HH634" s="104"/>
      <c r="HI634" s="104"/>
      <c r="HJ634" s="104"/>
      <c r="HK634" s="104"/>
      <c r="HL634" s="104"/>
      <c r="HM634" s="104"/>
      <c r="HN634" s="104"/>
      <c r="HO634" s="104"/>
      <c r="HP634" s="104"/>
      <c r="HQ634" s="64"/>
      <c r="HR634" s="65"/>
      <c r="HS634" s="65"/>
      <c r="HT634" s="65"/>
      <c r="HU634" s="65"/>
      <c r="HV634" s="65"/>
      <c r="HW634" s="105"/>
      <c r="HX634" s="65"/>
      <c r="HY634" s="280">
        <f t="shared" si="724"/>
        <v>0</v>
      </c>
      <c r="HZ634" s="280">
        <f t="shared" si="725"/>
        <v>0</v>
      </c>
      <c r="IA634" s="280">
        <f t="shared" si="726"/>
        <v>0</v>
      </c>
      <c r="IB634" s="65"/>
      <c r="IC634" s="65"/>
    </row>
    <row r="635" spans="1:237" s="106" customFormat="1" ht="22.5" customHeight="1" thickBot="1" x14ac:dyDescent="0.3">
      <c r="A635" s="377" t="s">
        <v>3763</v>
      </c>
      <c r="B635" s="378" t="s">
        <v>3764</v>
      </c>
      <c r="C635" s="379" t="s">
        <v>3301</v>
      </c>
      <c r="D635" s="380" t="s">
        <v>3765</v>
      </c>
      <c r="E635" s="380" t="s">
        <v>3766</v>
      </c>
      <c r="F635" s="381" t="s">
        <v>3224</v>
      </c>
      <c r="G635" s="381" t="s">
        <v>3225</v>
      </c>
      <c r="H635" s="382" t="s">
        <v>431</v>
      </c>
      <c r="I635" s="383" t="s">
        <v>3767</v>
      </c>
      <c r="J635" s="421" t="s">
        <v>3300</v>
      </c>
      <c r="K635" s="424" t="s">
        <v>60</v>
      </c>
      <c r="L635" s="329">
        <f>CONTINUA!BV635</f>
        <v>0</v>
      </c>
      <c r="M635" s="329">
        <f>CONTINUA!BW635</f>
        <v>0</v>
      </c>
      <c r="N635" s="895"/>
      <c r="O635" s="896" t="s">
        <v>4057</v>
      </c>
      <c r="P635" s="897" t="s">
        <v>206</v>
      </c>
      <c r="Q635" s="400"/>
      <c r="R635" s="401"/>
      <c r="S635" s="400"/>
      <c r="T635" s="401"/>
      <c r="U635" s="400"/>
      <c r="V635" s="401"/>
      <c r="W635" s="400"/>
      <c r="X635" s="401"/>
      <c r="Y635" s="400"/>
      <c r="Z635" s="401"/>
      <c r="AA635" s="400"/>
      <c r="AB635" s="401"/>
      <c r="AC635" s="400"/>
      <c r="AD635" s="401"/>
      <c r="AE635" s="400"/>
      <c r="AF635" s="401"/>
      <c r="AG635" s="400"/>
      <c r="AH635" s="401"/>
      <c r="AI635" s="400"/>
      <c r="AJ635" s="401"/>
      <c r="AK635" s="400"/>
      <c r="AL635" s="401"/>
      <c r="AM635" s="400"/>
      <c r="AN635" s="401"/>
      <c r="AO635" s="400"/>
      <c r="AP635" s="401"/>
      <c r="AQ635" s="400"/>
      <c r="AR635" s="401"/>
      <c r="AS635" s="400"/>
      <c r="AT635" s="401"/>
      <c r="AU635" s="400"/>
      <c r="AV635" s="401"/>
      <c r="AW635" s="400"/>
      <c r="AX635" s="401"/>
      <c r="AY635" s="400"/>
      <c r="AZ635" s="401"/>
      <c r="BA635" s="400"/>
      <c r="BB635" s="401"/>
      <c r="BC635" s="400"/>
      <c r="BD635" s="401"/>
      <c r="BE635" s="400"/>
      <c r="BF635" s="401"/>
      <c r="BG635" s="400"/>
      <c r="BH635" s="401"/>
      <c r="BI635" s="400"/>
      <c r="BJ635" s="401"/>
      <c r="BK635" s="400"/>
      <c r="BL635" s="401"/>
      <c r="BM635" s="400"/>
      <c r="BN635" s="401"/>
      <c r="BO635" s="400"/>
      <c r="BP635" s="401"/>
      <c r="BQ635" s="400"/>
      <c r="BR635" s="401"/>
      <c r="BS635" s="400"/>
      <c r="BT635" s="401"/>
      <c r="BU635" s="400"/>
      <c r="BV635" s="401"/>
      <c r="BW635" s="400"/>
      <c r="BX635" s="401"/>
      <c r="BY635" s="400"/>
      <c r="BZ635" s="401"/>
      <c r="CA635" s="400"/>
      <c r="CB635" s="401"/>
      <c r="CC635" s="400"/>
      <c r="CD635" s="401"/>
      <c r="CE635" s="400"/>
      <c r="CF635" s="401"/>
      <c r="CG635" s="400"/>
      <c r="CH635" s="401"/>
      <c r="CI635" s="400"/>
      <c r="CJ635" s="401"/>
      <c r="CK635" s="400"/>
      <c r="CL635" s="401"/>
      <c r="CM635" s="400"/>
      <c r="CN635" s="401"/>
      <c r="CO635" s="400"/>
      <c r="CP635" s="401"/>
      <c r="CQ635" s="400"/>
      <c r="CR635" s="401"/>
      <c r="CS635" s="400"/>
      <c r="CT635" s="401"/>
      <c r="CU635" s="400"/>
      <c r="CV635" s="401"/>
      <c r="CW635" s="400"/>
      <c r="CX635" s="401"/>
      <c r="CY635" s="400"/>
      <c r="CZ635" s="401"/>
      <c r="DA635" s="400"/>
      <c r="DB635" s="401"/>
      <c r="DC635" s="400"/>
      <c r="DD635" s="401"/>
      <c r="DE635" s="400"/>
      <c r="DF635" s="401"/>
      <c r="DG635" s="400"/>
      <c r="DH635" s="401"/>
      <c r="DI635" s="400"/>
      <c r="DJ635" s="401"/>
      <c r="DK635" s="400"/>
      <c r="DL635" s="401"/>
      <c r="DM635" s="400"/>
      <c r="DN635" s="401"/>
      <c r="DO635" s="400"/>
      <c r="DP635" s="401"/>
      <c r="DQ635" s="400"/>
      <c r="DR635" s="401"/>
      <c r="DS635" s="400"/>
      <c r="DT635" s="401"/>
      <c r="DU635" s="400"/>
      <c r="DV635" s="401"/>
      <c r="DW635" s="400"/>
      <c r="DX635" s="401"/>
      <c r="DY635" s="400"/>
      <c r="DZ635" s="401"/>
      <c r="EA635" s="400"/>
      <c r="EB635" s="401"/>
      <c r="EC635" s="400"/>
      <c r="ED635" s="401"/>
      <c r="EE635" s="400"/>
      <c r="EF635" s="401"/>
      <c r="EG635" s="400"/>
      <c r="EH635" s="401"/>
      <c r="EI635" s="400"/>
      <c r="EJ635" s="447"/>
      <c r="EK635" s="512"/>
      <c r="EL635" s="515"/>
      <c r="EM635" s="450"/>
      <c r="EN635" s="348"/>
      <c r="EO635" s="348"/>
      <c r="EP635" s="179">
        <f t="shared" si="670"/>
        <v>0</v>
      </c>
      <c r="EQ635" s="179">
        <f t="shared" si="671"/>
        <v>0</v>
      </c>
      <c r="ER635" s="179">
        <f t="shared" si="672"/>
        <v>0</v>
      </c>
      <c r="ES635" s="179">
        <f t="shared" si="673"/>
        <v>0</v>
      </c>
      <c r="ET635" s="179">
        <f t="shared" si="674"/>
        <v>0</v>
      </c>
      <c r="EU635" s="179">
        <f t="shared" si="675"/>
        <v>0</v>
      </c>
      <c r="EV635" s="172">
        <f t="shared" si="676"/>
        <v>0</v>
      </c>
      <c r="EW635" s="253"/>
      <c r="EX635" s="254">
        <v>0</v>
      </c>
      <c r="EY635" s="180">
        <v>0</v>
      </c>
      <c r="EZ635" s="255">
        <v>0</v>
      </c>
      <c r="FA635" s="255">
        <v>0</v>
      </c>
      <c r="FB635" s="180">
        <f>SUM(FF635:GI635)/2</f>
        <v>0</v>
      </c>
      <c r="FC635" s="256">
        <f>N635*km*'VALORES TABELA'!$B$13</f>
        <v>0</v>
      </c>
      <c r="FD635" s="250">
        <f t="shared" si="723"/>
        <v>0</v>
      </c>
      <c r="FE635" s="257"/>
      <c r="FF635" s="181">
        <f>((Q635+S635)*Percapita)+((R635+T635)*Cadeirante)</f>
        <v>0</v>
      </c>
      <c r="FG635" s="181">
        <f>((U635+W635)*Percapita/30*FG$4)+((V635+X635)*Cadeirante/30*FG$4)</f>
        <v>0</v>
      </c>
      <c r="FH635" s="181">
        <f>((Y635+AA635)*Percapita/30*FH$4)+((Z635+AB635)*Cadeirante/30*FH$4)</f>
        <v>0</v>
      </c>
      <c r="FI635" s="181">
        <f>((AC635+AE635)*Percapita/30*FI$4)+((AD635+AF635)*Cadeirante/30*FI$4)</f>
        <v>0</v>
      </c>
      <c r="FJ635" s="181">
        <f>((AG635+AI635)*Percapita/30*FJ$4)+((AH635+AJ635)*Cadeirante/30*FJ$4)</f>
        <v>0</v>
      </c>
      <c r="FK635" s="181">
        <f>((AK635+AM635)*Percapita/30*FK$4)+((AL635+AN635)*Cadeirante/30*FK$4)</f>
        <v>0</v>
      </c>
      <c r="FL635" s="181">
        <f>((AO635+AQ635)*Percapita/30*FL$4)+((AP635+AR635)*Cadeirante/30*FL$4)</f>
        <v>0</v>
      </c>
      <c r="FM635" s="181">
        <f>((AS635+AU635)*Percapita/30*FM$4)+((AT635+AV635)*Cadeirante/30*FM$4)</f>
        <v>0</v>
      </c>
      <c r="FN635" s="181">
        <f>((AW635+AY635)*Percapita/30*FN$4)+((AX635+AZ635)*Cadeirante/30*FN$4)</f>
        <v>0</v>
      </c>
      <c r="FO635" s="181">
        <f>((BA635+BC635)*Percapita/30*FO$4)+((BB635+BD635)*Cadeirante/30*FO$4)</f>
        <v>0</v>
      </c>
      <c r="FP635" s="181">
        <f>((BE635+BG635)*Percapita/30*FP$4)+((BF635+BH635)*Cadeirante/30*FP$4)</f>
        <v>0</v>
      </c>
      <c r="FQ635" s="181">
        <f>((BI635+BK635)*Percapita/30*FQ$4)+((BJ635+BL635)*Cadeirante/30*FQ$4)</f>
        <v>0</v>
      </c>
      <c r="FR635" s="181">
        <f>((BM635+BO635)*Percapita/30*FR$4)+((BN635+BP635)*Cadeirante/30*FR$4)</f>
        <v>0</v>
      </c>
      <c r="FS635" s="181">
        <f>((BQ635+BS635)*Percapita/30*FS$4)+((BR635+BT635)*Cadeirante/30*FS$4)</f>
        <v>0</v>
      </c>
      <c r="FT635" s="181">
        <f>((BU635+BW635)*Percapita/30*FT$4)+((BV635+BX635)*Cadeirante/30*FT$4)</f>
        <v>0</v>
      </c>
      <c r="FU635" s="181">
        <f>((BY635+CA635)*Percapita/30*FU$4)+((BZ635+CB635)*Cadeirante/30*FU$4)</f>
        <v>0</v>
      </c>
      <c r="FV635" s="181">
        <f>((CC635+CE635)*Percapita/30*FV$4)+((CD635+CF635)*Cadeirante/30*FV$4)</f>
        <v>0</v>
      </c>
      <c r="FW635" s="181">
        <f>((CG635+CI635)*Percapita/30*FW$4)+((CI635+CK635)*Cadeirante/30*FW$4)</f>
        <v>0</v>
      </c>
      <c r="FX635" s="181">
        <f>((CK635+CM635)*Percapita/30*FX$4)+((CL635+CN635)*Cadeirante/30*FX$4)</f>
        <v>0</v>
      </c>
      <c r="FY635" s="181">
        <f>((CO635+CQ635)*Percapita/30*FY$4)+((CP635+CR635)*Cadeirante/30*FY$4)</f>
        <v>0</v>
      </c>
      <c r="FZ635" s="181">
        <f>((CS635+CU635)*Percapita/30*FZ$4)+((CT635+CV635)*Cadeirante/30*FZ$4)</f>
        <v>0</v>
      </c>
      <c r="GA635" s="181">
        <f>((CW635+CY635)*Percapita/30*GA$4)+((CX635+CZ635)*Cadeirante/30*GA$4)</f>
        <v>0</v>
      </c>
      <c r="GB635" s="181">
        <f>((DA635+DC635)*Percapita/30*GB$4)+((DB635+DD635)*Cadeirante/30*GB$4)</f>
        <v>0</v>
      </c>
      <c r="GC635" s="181">
        <f>((DE635+DG635)*Percapita/30*GC$4)+((DF635+DH635)*Cadeirante/30*GC$4)</f>
        <v>0</v>
      </c>
      <c r="GD635" s="181">
        <f>((DI635+DK635)*Percapita/30*GD$4)+((DJ635+DL635)*Cadeirante/30*GD$4)</f>
        <v>0</v>
      </c>
      <c r="GE635" s="181">
        <f>((DM635+DO635)*Percapita/30*GE$4)+((DN635+DP635)*Cadeirante/30*GE$4)</f>
        <v>0</v>
      </c>
      <c r="GF635" s="181">
        <f>((DQ635+DS635)*Percapita/30*GF$4)+((DR635+DT635)*Cadeirante/30*GF$4)</f>
        <v>0</v>
      </c>
      <c r="GG635" s="181">
        <f>((DU635+DW635)*Percapita/30*GG$4)+((DV635+DX635)*Cadeirante/30*GG$4)</f>
        <v>0</v>
      </c>
      <c r="GH635" s="181">
        <f>((DY635+EA635)*Percapita/30*GH$4)+((DZ635+EB635)*Cadeirante/30*GH$4)</f>
        <v>0</v>
      </c>
      <c r="GI635" s="181">
        <f>((EC635+EE635)*Percapita/30*GI$4)+((ED635+EF635)*Cadeirante/30*GI$4)</f>
        <v>0</v>
      </c>
      <c r="GJ635" s="181">
        <f>((EG635+EI635)*Percapita)+((EH635+EJ635)*Cadeirante)</f>
        <v>0</v>
      </c>
      <c r="GK635" s="258"/>
      <c r="GL635" s="103">
        <f t="shared" si="678"/>
        <v>0</v>
      </c>
      <c r="GM635" s="124"/>
      <c r="GN635" s="182"/>
      <c r="GO635" s="182"/>
      <c r="GP635" s="182"/>
      <c r="GQ635" s="182"/>
      <c r="GR635" s="182"/>
      <c r="GS635" s="182"/>
      <c r="GT635" s="182"/>
      <c r="GU635" s="182"/>
      <c r="GV635" s="182"/>
      <c r="GW635" s="182"/>
      <c r="GX635" s="182"/>
      <c r="GY635" s="182"/>
      <c r="GZ635" s="182"/>
      <c r="HA635" s="182"/>
      <c r="HB635" s="182"/>
      <c r="HC635" s="182"/>
      <c r="HD635" s="182"/>
      <c r="HE635" s="182"/>
      <c r="HF635" s="182"/>
      <c r="HG635" s="182"/>
      <c r="HH635" s="182"/>
      <c r="HI635" s="182"/>
      <c r="HJ635" s="182"/>
      <c r="HK635" s="182"/>
      <c r="HL635" s="182"/>
      <c r="HM635" s="182"/>
      <c r="HN635" s="182"/>
      <c r="HO635" s="182"/>
      <c r="HP635" s="259"/>
      <c r="HQ635" s="64"/>
      <c r="HW635" s="257"/>
      <c r="HY635" s="280">
        <f t="shared" si="724"/>
        <v>0</v>
      </c>
      <c r="HZ635" s="280">
        <f t="shared" si="725"/>
        <v>0</v>
      </c>
      <c r="IA635" s="280">
        <f t="shared" si="726"/>
        <v>0</v>
      </c>
    </row>
    <row r="636" spans="1:237" s="106" customFormat="1" ht="22.5" customHeight="1" x14ac:dyDescent="0.25">
      <c r="A636" t="s">
        <v>3768</v>
      </c>
      <c r="B636" s="522" t="s">
        <v>3769</v>
      </c>
      <c r="C636" s="523">
        <v>3</v>
      </c>
      <c r="D636" s="524" t="s">
        <v>3765</v>
      </c>
      <c r="E636" s="524" t="s">
        <v>3770</v>
      </c>
      <c r="F636" s="525" t="s">
        <v>3224</v>
      </c>
      <c r="G636" s="525" t="s">
        <v>3225</v>
      </c>
      <c r="H636" s="350" t="s">
        <v>431</v>
      </c>
      <c r="I636" s="351" t="s">
        <v>3771</v>
      </c>
      <c r="J636" s="409" t="s">
        <v>3300</v>
      </c>
      <c r="K636" s="410" t="s">
        <v>3232</v>
      </c>
      <c r="L636" s="329">
        <f>CONTINUA!BV636</f>
        <v>0</v>
      </c>
      <c r="M636" s="329">
        <f>CONTINUA!BW636</f>
        <v>0</v>
      </c>
      <c r="N636" s="895"/>
      <c r="O636" s="896" t="s">
        <v>4057</v>
      </c>
      <c r="P636" s="897" t="s">
        <v>206</v>
      </c>
      <c r="Q636" s="400"/>
      <c r="R636" s="401"/>
      <c r="S636" s="400"/>
      <c r="T636" s="401"/>
      <c r="U636" s="400"/>
      <c r="V636" s="401"/>
      <c r="W636" s="400"/>
      <c r="X636" s="401"/>
      <c r="Y636" s="400"/>
      <c r="Z636" s="401"/>
      <c r="AA636" s="400"/>
      <c r="AB636" s="401"/>
      <c r="AC636" s="400"/>
      <c r="AD636" s="401"/>
      <c r="AE636" s="400"/>
      <c r="AF636" s="401"/>
      <c r="AG636" s="400"/>
      <c r="AH636" s="401"/>
      <c r="AI636" s="400"/>
      <c r="AJ636" s="401"/>
      <c r="AK636" s="400"/>
      <c r="AL636" s="401"/>
      <c r="AM636" s="400"/>
      <c r="AN636" s="401"/>
      <c r="AO636" s="400"/>
      <c r="AP636" s="401"/>
      <c r="AQ636" s="400"/>
      <c r="AR636" s="401"/>
      <c r="AS636" s="400"/>
      <c r="AT636" s="401"/>
      <c r="AU636" s="400"/>
      <c r="AV636" s="401"/>
      <c r="AW636" s="400"/>
      <c r="AX636" s="401"/>
      <c r="AY636" s="400"/>
      <c r="AZ636" s="401"/>
      <c r="BA636" s="400"/>
      <c r="BB636" s="401"/>
      <c r="BC636" s="400"/>
      <c r="BD636" s="401"/>
      <c r="BE636" s="400"/>
      <c r="BF636" s="401"/>
      <c r="BG636" s="400"/>
      <c r="BH636" s="401"/>
      <c r="BI636" s="400"/>
      <c r="BJ636" s="401"/>
      <c r="BK636" s="400"/>
      <c r="BL636" s="401"/>
      <c r="BM636" s="400"/>
      <c r="BN636" s="401"/>
      <c r="BO636" s="400"/>
      <c r="BP636" s="401"/>
      <c r="BQ636" s="400"/>
      <c r="BR636" s="401"/>
      <c r="BS636" s="400"/>
      <c r="BT636" s="401"/>
      <c r="BU636" s="400"/>
      <c r="BV636" s="401"/>
      <c r="BW636" s="400"/>
      <c r="BX636" s="401"/>
      <c r="BY636" s="400"/>
      <c r="BZ636" s="401"/>
      <c r="CA636" s="400"/>
      <c r="CB636" s="401"/>
      <c r="CC636" s="400"/>
      <c r="CD636" s="401"/>
      <c r="CE636" s="400"/>
      <c r="CF636" s="401"/>
      <c r="CG636" s="400"/>
      <c r="CH636" s="401"/>
      <c r="CI636" s="400"/>
      <c r="CJ636" s="401"/>
      <c r="CK636" s="400"/>
      <c r="CL636" s="401"/>
      <c r="CM636" s="400"/>
      <c r="CN636" s="401"/>
      <c r="CO636" s="400"/>
      <c r="CP636" s="401"/>
      <c r="CQ636" s="400"/>
      <c r="CR636" s="401"/>
      <c r="CS636" s="400"/>
      <c r="CT636" s="401"/>
      <c r="CU636" s="400"/>
      <c r="CV636" s="401"/>
      <c r="CW636" s="400"/>
      <c r="CX636" s="401"/>
      <c r="CY636" s="400"/>
      <c r="CZ636" s="401"/>
      <c r="DA636" s="400"/>
      <c r="DB636" s="401"/>
      <c r="DC636" s="400"/>
      <c r="DD636" s="401"/>
      <c r="DE636" s="400"/>
      <c r="DF636" s="401"/>
      <c r="DG636" s="400"/>
      <c r="DH636" s="401"/>
      <c r="DI636" s="400"/>
      <c r="DJ636" s="401"/>
      <c r="DK636" s="400"/>
      <c r="DL636" s="401"/>
      <c r="DM636" s="400"/>
      <c r="DN636" s="401"/>
      <c r="DO636" s="400"/>
      <c r="DP636" s="401"/>
      <c r="DQ636" s="400"/>
      <c r="DR636" s="401"/>
      <c r="DS636" s="400"/>
      <c r="DT636" s="401"/>
      <c r="DU636" s="400"/>
      <c r="DV636" s="401"/>
      <c r="DW636" s="400"/>
      <c r="DX636" s="401"/>
      <c r="DY636" s="400"/>
      <c r="DZ636" s="401"/>
      <c r="EA636" s="400"/>
      <c r="EB636" s="401"/>
      <c r="EC636" s="400"/>
      <c r="ED636" s="401"/>
      <c r="EE636" s="400"/>
      <c r="EF636" s="401"/>
      <c r="EG636" s="400"/>
      <c r="EH636" s="401"/>
      <c r="EI636" s="400"/>
      <c r="EJ636" s="447"/>
      <c r="EK636" s="510"/>
      <c r="EL636" s="513"/>
      <c r="EM636" s="520"/>
      <c r="EN636" s="520"/>
      <c r="EO636" s="520"/>
      <c r="EP636" s="171">
        <f t="shared" si="670"/>
        <v>0</v>
      </c>
      <c r="EQ636" s="171">
        <f t="shared" si="671"/>
        <v>0</v>
      </c>
      <c r="ER636" s="171">
        <f t="shared" si="672"/>
        <v>0</v>
      </c>
      <c r="ES636" s="171">
        <f t="shared" si="673"/>
        <v>0</v>
      </c>
      <c r="ET636" s="171">
        <f t="shared" si="674"/>
        <v>0</v>
      </c>
      <c r="EU636" s="171">
        <f t="shared" si="675"/>
        <v>0</v>
      </c>
      <c r="EV636" s="172">
        <f t="shared" si="676"/>
        <v>0</v>
      </c>
      <c r="EW636" s="367">
        <f>IF(C636=4,IF(MAX(Q636:EJ638)&gt;0,(Especiall/30*(IF(($G636-$F636)=($G$5-$F$5),30,IF(DAY($G636)=31,($G636-$F636),($G636-$F636)+1)))),0),0)</f>
        <v>0</v>
      </c>
      <c r="EX636" s="248">
        <f t="shared" ref="EX636:EX639" si="727">FF636</f>
        <v>16188.48</v>
      </c>
      <c r="EY636" s="174">
        <f>(L636*regular)+(M636*Cadeirantee)</f>
        <v>0</v>
      </c>
      <c r="EZ636" s="249">
        <f>SUMIF(FG636:GJ636,"&gt;0")</f>
        <v>0</v>
      </c>
      <c r="FA636" s="249">
        <f>SUMIF(FG636:GJ636,"&lt;0")+SUMIF(GN636:HP636,"&lt;0")</f>
        <v>0</v>
      </c>
      <c r="FB636" s="174">
        <v>0</v>
      </c>
      <c r="FC636" s="175">
        <f>N636*km*'VALORES TABELA'!$B$13</f>
        <v>0</v>
      </c>
      <c r="FD636" s="250">
        <f>GL636</f>
        <v>0</v>
      </c>
      <c r="FE636" s="176">
        <f>(EW636+EW637+EW638+EW639+EX636+EX637+EX638+EX639+EY636+EY637+EY638+EY639+EY640+EZ636+EZ637+EZ638+EZ639+FA636+FA637+FA638+FA639+FC636+FC637+FC638+FC639+HY636-HZ636-IA636+FD636+FD637+FD638+FD639+FB640)</f>
        <v>16188.48</v>
      </c>
      <c r="FF636" s="177">
        <f>IF(C636=4,SUM(Q636+Q637+Q638+S636+S637+S638)*Percapita/30*FF$4+(R636+R637+R638+T636+T637+T638)*Cadeirante/30*FF$4,IF(C636=3,IF(Q639+S639=10,Fixo/30*FF$4+(Q636+Q637+Q638+S636+S637+S638)*Percapita/30*FF$4+(R639+T639)*Cadeirante/30*FF$4,IF(Q639+S639&lt;=9,(Q639+S639)*Crechee/30*FF$4)+(R639+T639)*Cadeirante/30*FF$4+(Q636+Q637+Q638+S636+S637+S638)*Percapita/30*FF$4)+IF(Q639+S639&gt;=11,Fixo/30*FF$4+(Q639+S639-10)*Crechee/30*FF$4,0),IF(C636=2,IF(R636+R637+R638+R639+T636+T637+T638+T639=1,Cadeirante/30*FF$4,IF(R636+R637+R638+R639+T636+T637+T638+T639=2,Fixo/30*FF$4,IF(R636+R637+R638+R639+T636+T637+T638+T639&gt;2,Fixo/30*FF$4+(R636+R637+R638+R639+T636+T637+T638+T639-2)*Cadeirante/30*FF$4)))+(Q636+Q637+Q638+S636+S637+S638)*Percapita/30*FF$4+(Q639+S639)*Crechee/30*FF$4,IF(C636=1,IF(Q636+Q637+Q638+R636+R637+R638+S636+S637+S638+T636+T637+T638&lt;=15,(Q636+Q637+Q638+S636+S637+S638)*Percapita/30*FF$4,IF(Q636+Q637+Q638+R636+R637+R638+S636+S637+S638+T636+T637+T638&gt;=16,Fixo/30*FF$4+(Q636+Q637+Q638+R636+R637+R638+S636+S637+S638+T636+T637-16)*Percapita/30*FF$4))))))</f>
        <v>16188.48</v>
      </c>
      <c r="FG636" s="177">
        <f>IF(C636=4,SUM(U636+U637+U638+W636+W637+W638)*Percapita/30*FG$4+(V636+V637+V638+X636+X637+X638)*Cadeirante/30*FG$4,IF(C636=3,IF(U639+W639=10,Fixo/30*FG$4+(U636+U637+U638+W636+W637+W638)*Percapita/30*FG$4+(V639+X639)*Cadeirante/30*FG$4,IF(U639+W639&lt;=9,(U639+W639)*Crechee/30*FG$4)+(V639+X639)*Cadeirante/30*FG$4+(U636+U637+U638+W636+W637+W638)*Percapita/30*FG$4)+IF(U639+W639&gt;=11,Fixo/30*FG$4+(U639+W639-10)*Crechee/30*FG$4,0),IF(C636=2,IF(V636+V637+V638+V639+X636+X637+X638+X639=1,Cadeirante/30*FG$4,IF(V636+V637+V638+V639+X636+X637+X638+X639=2,Fixo/30*FG$4,IF(V636+V637+V638+V639+X636+X637+X638+X639&gt;2,Fixo/30*FG$4+(V636+V637+V638+V639+X636+X637+X638+X639-2)*Cadeirante/30*FG$4)))+(U636+U637+U638+W636+W637+W638)*Percapita/30*FG$4+(U639+W639)*Crechee/30*FG$4,IF(C636=1,IF(U636+U637+U638+V636+V637+V638+W636+W637+W638+X636+X637+X638&lt;=15,(U636+U637+U638+W636+W637+W638)*Percapita/30*FG$4,IF(U636+U637+U638+V636+V637+V638+W636+W637+W638+X636+X637+X638&gt;=16,Fixo/30*FG$4+(U636+U637+U638+V636+V637+V638+W636+W637+W638+X636+X637-16)*Percapita/30*FG$4))))))</f>
        <v>0</v>
      </c>
      <c r="FH636" s="177">
        <f>IF(C636=4,SUM(Y636+Y637+Y638+AA636+AA637+AA638)*Percapita/30*FH$4+(Z636+Z637+Z638+AB636+AB637+AB638)*Cadeirante/30*FH$4,IF(C636=3,IF(Y639+AA639=10,Fixo/30*FH$4+(Y636+Y637+Y638+AA636+AA637+AA638)*Percapita/30*FH$4+(Z639+AB639)*Cadeirante/30*FH$4,IF(Y639+AA639&lt;=9,(Y639+AA639)*Crechee/30*FH$4)+(Z639+AB639)*Cadeirante/30*FH$4+(Y636+Y637+Y638+AA636+AA637+AA638)*Percapita/30*FH$4)+IF(Y639+AA639&gt;=11,Fixo/30*FH$4+(Y639+AA639-10)*Crechee/30*FH$4,0),IF(C636=2,IF(Z636+Z637+Z638+Z639+AB636+AB637+AB638+AB639=1,Cadeirante/30*FH$4,IF(Z636+Z637+Z638+Z639+AB636+AB637+AB638+AB639=2,Fixo/30*FH$4,IF(Z636+Z637+Z638+Z639+AB636+AB637+AB638+AB639&gt;2,Fixo/30*FH$4+(Z636+Z637+Z638+Z639+AB636+AB637+AB638+AB639-2)*Cadeirante/30*FH$4)))+(Y636+Y637+Y638+AA636+AA637+AA638)*Percapita/30*FH$4+(Y639+AA639)*Crechee/30*FH$4,IF(C636=1,IF(Y636+Y637+Y638+Z636+Z637+Z638+AA636+AA637+AA638+AB636+AB637+AB638&lt;=15,(Y636+Y637+Y638+AA636+AA637+AA638)*Percapita/30*FH$4,IF(Y636+Y637+Y638+Z636+Z637+Z638+AA636+AA637+AA638+AB636+AB637+AB638&gt;=16,Fixo/30*FH$4+(Y636+Y637+Y638+Z636+Z637+Z638+AA636+AA637+AA638+AB636+AB637-16)*Percapita/30*FH$4))))))</f>
        <v>0</v>
      </c>
      <c r="FI636" s="177">
        <f>IF(C636=4,SUM(AC636+AC637+AC638+AE636+AE637+AE638)*Percapita/30*FI$4+(AD636+AD637+AD638+AF636+AF637+AF638)*Cadeirante/30*FI$4,IF(C636=3,IF(AC639+AE639=10,Fixo/30*FI$4+(AC636+AC637+AC638+AE636+AE637+AE638)*Percapita/30*FI$4+(AD639+AF639)*Cadeirante/30*FI$4,IF(AC639+AE639&lt;=9,(AC639+AE639)*Crechee/30*FI$4)+(AD639+AF639)*Cadeirante/30*FI$4+(AC636+AC637+AC638+AE636+AE637+AE638)*Percapita/30*FI$4)+IF(AC639+AE639&gt;=11,Fixo/30*FI$4+(AC639+AE639-10)*Crechee/30*FI$4,0),IF(C636=2,IF(AD636+AD637+AD638+AD639+AF636+AF637+AF638+AF639=1,Cadeirante/30*FI$4,IF(AD636+AD637+AD638+AD639+AF636+AF637+AF638+AF639=2,Fixo/30*FI$4,IF(AD636+AD637+AD638+AD639+AF636+AF637+AF638+AF639&gt;2,Fixo/30*FI$4+(AD636+AD637+AD638+AD639+AF636+AF637+AF638+AF639-2)*Cadeirante/30*FI$4)))+(AC636+AC637+AC638+AE636+AE637+AE638)*Percapita/30*FI$4+(AC639+AE639)*Crechee/30*FI$4,IF(C636=1,IF(AC636+AC637+AC638+AD636+AD637+AD638+AE636+AE637+AE638+AF636+AF637+AF638&lt;=15,(AC636+AC637+AC638+AE636+AE637+AE638)*Percapita/30*FI$4,IF(AC636+AC637+AC638+AD636+AD637+AD638+AE636+AE637+AE638+AF636+AF637+AF638&gt;=16,Fixo/30*FI$4+(AC636+AC637+AC638+AD636+AD637+AD638+AE636+AE637+AE638+AF636+AF637-16)*Percapita/30*FI$4))))))</f>
        <v>0</v>
      </c>
      <c r="FJ636" s="177">
        <f>IF(C636=4,SUM(AG636+AG637+AG638+AI636+AI637+AI638)*Percapita/30*FJ$4+(AH636+AH637+AH638+AJ636+AJ637+AJ638)*Cadeirante/30*FJ$4,IF(C636=3,IF(AG639+AI639=10,Fixo/30*FJ$4+(AG636+AG637+AG638+AI636+AI637+AI638)*Percapita/30*FJ$4+(AH639+AJ639)*Cadeirante/30*FJ$4,IF(AG639+AI639&lt;=9,(AG639+AI639)*Crechee/30*FJ$4)+(AH639+AJ639)*Cadeirante/30*FJ$4+(AG636+AG637+AG638+AI636+AI637+AI638)*Percapita/30*FJ$4)+IF(AG639+AI639&gt;=11,Fixo/30*FJ$4+(AG639+AI639-10)*Crechee/30*FJ$4,0),IF(C636=2,IF(AH636+AH637+AH638+AH639+AJ636+AJ637+AJ638+AJ639=1,Cadeirante/30*FJ$4,IF(AH636+AH637+AH638+AH639+AJ636+AJ637+AJ638+AJ639=2,Fixo/30*FJ$4,IF(AH636+AH637+AH638+AH639+AJ636+AJ637+AJ638+AJ639&gt;2,Fixo/30*FJ$4+(AH636+AH637+AH638+AH639+AJ636+AJ637+AJ638+AJ639-2)*Cadeirante/30*FJ$4)))+(AG636+AG637+AG638+AI636+AI637+AI638)*Percapita/30*FJ$4+(AG639+AI639)*Crechee/30*FJ$4,IF(C636=1,IF(AG636+AG637+AG638+AH636+AH637+AH638+AI636+AI637+AI638+AJ636+AJ637+AJ638&lt;=15,(AG636+AG637+AG638+AI636+AI637+AI638)*Percapita/30*FJ$4,IF(AG636+AG637+AG638+AH636+AH637+AH638+AI636+AI637+AI638+AJ636+AJ637+AJ638&gt;=16,Fixo/30*FJ$4+(AG636+AG637+AG638+AH636+AH637+AH638+AI636+AI637+AI638+AJ636+AJ637-16)*Percapita/30*FJ$4))))))</f>
        <v>0</v>
      </c>
      <c r="FK636" s="177">
        <f>IF(C636=4,SUM(AK636+AK637+AK638+AM636+AM637+AM638)*Percapita/30*FK$4+(AL636+AL637+AL638+AN636+AN637+AN638)*Cadeirante/30*FK$4,IF(C636=3,IF(AK639+AM639=10,Fixo/30*FK$4+(AK636+AK637+AK638+AM636+AM637+AM638)*Percapita/30*FK$4+(AL639+AN639)*Cadeirante/30*FK$4,IF(AK639+AM639&lt;=9,(AK639+AM639)*Crechee/30*FK$4)+(AL639+AN639)*Cadeirante/30*FK$4+(AK636+AK637+AK638+AM636+AM637+AM638)*Percapita/30*FK$4)+IF(AK639+AM639&gt;=11,Fixo/30*FK$4+(AK639+AM639-10)*Crechee/30*FK$4,0),IF(C636=2,IF(AL636+AL637+AL638+AL639+AN636+AN637+AN638+AN639=1,Cadeirante/30*FK$4,IF(AL636+AL637+AL638+AL639+AN636+AN637+AN638+AN639=2,Fixo/30*FK$4,IF(AL636+AL637+AL638+AL639+AN636+AN637+AN638+AN639&gt;2,Fixo/30*FK$4+(AL636+AL637+AL638+AL639+AN636+AN637+AN638+AN639-2)*Cadeirante/30*FK$4)))+(AK636+AK637+AK638+AM636+AM637+AM638)*Percapita/30*FK$4+(AK639+AM639)*Crechee/30*FK$4,IF(C636=1,IF(AK636+AK637+AK638+AL636+AL637+AL638+AM636+AM637+AM638+AN636+AN637+AN638&lt;=15,(AK636+AK637+AK638+AM636+AM637+AM638)*Percapita/30*FK$4,IF(AK636+AK637+AK638+AL636+AL637+AL638+AM636+AM637+AM638+AN636+AN637+AN638&gt;=16,Fixo/30*FK$4+(AK636+AK637+AK638+AL636+AL637+AL638+AM636+AM637+AM638+AN636+AN637-16)*Percapita/30*FK$4))))))</f>
        <v>0</v>
      </c>
      <c r="FL636" s="177">
        <f>IF(C636=4,SUM(AO636+AO637+AO638+AQ636+AQ637+AQ638)*Percapita/30*FL$4+(AP636+AP637+AP638+AR636+AR637+AR638)*Cadeirante/30*FL$4,IF(C636=3,IF(AO639+AQ639=10,Fixo/30*FL$4+(AO636+AO637+AO638+AQ636+AQ637+AQ638)*Percapita/30*FL$4+(AP639+AR639)*Cadeirante/30*FL$4,IF(AO639+AQ639&lt;=9,(AO639+AQ639)*Crechee/30*FL$4)+(AP639+AR639)*Cadeirante/30*FL$4+(AO636+AO637+AO638+AQ636+AQ637+AQ638)*Percapita/30*FL$4)+IF(AO639+AQ639&gt;=11,Fixo/30*FL$4+(AO639+AQ639-10)*Crechee/30*FL$4,0),IF(C636=2,IF(AP636+AP637+AP638+AP639+AR636+AR637+AR638+AR639=1,Cadeirante/30*FL$4,IF(AP636+AP637+AP638+AP639+AR636+AR637+AR638+AR639=2,Fixo/30*FL$4,IF(AP636+AP637+AP638+AP639+AR636+AR637+AR638+AR639&gt;2,Fixo/30*FL$4+(AP636+AP637+AP638+AP639+AR636+AR637+AR638+AR639-2)*Cadeirante/30*FL$4)))+(AO636+AO637+AO638+AQ636+AQ637+AQ638)*Percapita/30*FL$4+(AO639+AQ639)*Crechee/30*FL$4,IF(C636=1,IF(AO636+AO637+AO638+AP636+AP637+AP638+AQ636+AQ637+AQ638+AR636+AR637+AR638&lt;=15,(AO636+AO637+AO638+AQ636+AQ637+AQ638)*Percapita/30*FL$4,IF(AO636+AO637+AO638+AP636+AP637+AP638+AQ636+AQ637+AQ638+AR636+AR637+AR638&gt;=16,Fixo/30*FL$4+(AO636+AO637+AO638+AP636+AP637+AP638+AQ636+AQ637+AQ638+AR636+AR637-16)*Percapita/30*FL$4))))))</f>
        <v>0</v>
      </c>
      <c r="FM636" s="177">
        <f>IF(C636=4,SUM(AS636+AS637+AS638+AU636+AU637+AU638)*Percapita/30*FM$4+(AT636+AT637+AT638+AV636+AV637+AV638)*Cadeirante/30*FM$4,IF(C636=3,IF(AS639+AU639=10,Fixo/30*FM$4+(AS636+AS637+AS638+AU636+AU637+AU638)*Percapita/30*FM$4+(AT639+AV639)*Cadeirante/30*FM$4,IF(AS639+AU639&lt;=9,(AS639+AU639)*Crechee/30*FM$4)+(AT639+AV639)*Cadeirante/30*FM$4+(AS636+AS637+AS638+AU636+AU637+AU638)*Percapita/30*FM$4)+IF(AS639+AU639&gt;=11,Fixo/30*FM$4+(AS639+AU639-10)*Crechee/30*FM$4,0),IF(C636=2,IF(AT636+AT637+AT638+AT639+AV636+AV637+AV638+AV639=1,Cadeirante/30*FM$4,IF(AT636+AT637+AT638+AT639+AV636+AV637+AV638+AV639=2,Fixo/30*FM$4,IF(AT636+AT637+AT638+AT639+AV636+AV637+AV638+AV639&gt;2,Fixo/30*FM$4+(AT636+AT637+AT638+AT639+AV636+AV637+AV638+AV639-2)*Cadeirante/30*FM$4)))+(AS636+AS637+AS638+AU636+AU637+AU638)*Percapita/30*FM$4+(AS639+AU639)*Crechee/30*FM$4,IF(C636=1,IF(AS636+AS637+AS638+AT636+AT637+AT638+AU636+AU637+AU638+AV636+AV637+AV638&lt;=15,(AS636+AS637+AS638+AU636+AU637+AU638)*Percapita/30*FM$4,IF(AS636+AS637+AS638+AT636+AT637+AT638+AU636+AU637+AU638+AV636+AV637+AV638&gt;=16,Fixo/30*FM$4+(AS636+AS637+AS638+AT636+AT637+AT638+AU636+AU637+AU638+AV636+AV637-16)*Percapita/30*FM$4))))))</f>
        <v>0</v>
      </c>
      <c r="FN636" s="177">
        <f>IF(C636=4,SUM(AW636+AW637+AW638+AY636+AY637+AY638)*Percapita/30*FN$4+(AX636+AX637+AX638+AZ636+AZ637+AZ638)*Cadeirante/30*FN$4,IF(C636=3,IF(AW639+AY639=10,Fixo/30*FN$4+(AW636+AW637+AW638+AY636+AY637+AY638)*Percapita/30*FN$4+(AX639+AZ639)*Cadeirante/30*FN$4,IF(AW639+AY639&lt;=9,(AW639+AY639)*Crechee/30*FN$4)+(AX639+AZ639)*Cadeirante/30*FN$4+(AW636+AW637+AW638+AY636+AY637+AY638)*Percapita/30*FN$4)+IF(AW639+AY639&gt;=11,Fixo/30*FN$4+(AW639+AY639-10)*Crechee/30*FN$4,0),IF(C636=2,IF(AX636+AX637+AX638+AX639+AZ636+AZ637+AZ638+AZ639=1,Cadeirante/30*FN$4,IF(AX636+AX637+AX638+AX639+AZ636+AZ637+AZ638+AZ639=2,Fixo/30*FN$4,IF(AX636+AX637+AX638+AX639+AZ636+AZ637+AZ638+AZ639&gt;2,Fixo/30*FN$4+(AX636+AX637+AX638+AX639+AZ636+AZ637+AZ638+AZ639-2)*Cadeirante/30*FN$4)))+(AW636+AW637+AW638+AY636+AY637+AY638)*Percapita/30*FN$4+(AW639+AY639)*Crechee/30*FN$4,IF(C636=1,IF(AW636+AW637+AW638+AX636+AX637+AX638+AY636+AY637+AY638+AZ636+AZ637+AZ638&lt;=15,(AW636+AW637+AW638+AY636+AY637+AY638)*Percapita/30*FN$4,IF(AW636+AW637+AW638+AX636+AX637+AX638+AY636+AY637+AY638+AZ636+AZ637+AZ638&gt;=16,Fixo/30*FN$4+(AW636+AW637+AW638+AX636+AX637+AX638+AY636+AY637+AY638+AZ636+AZ637-16)*Percapita/30*FN$4))))))</f>
        <v>0</v>
      </c>
      <c r="FO636" s="177">
        <f>IF(C636=4,SUM(BA636+BA637+BA638+BC636+BC637+BC638)*Percapita/30*FO$4+(BB636+BB637+BB638+BD636+BD637+BD638)*Cadeirante/30*FO$4,IF(C636=3,IF(BA639+BC639=10,Fixo/30*FO$4+(BA636+BA637+BA638+BC636+BC637+BC638)*Percapita/30*FO$4+(BB639+BD639)*Cadeirante/30*FO$4,IF(BA639+BC639&lt;=9,(BA639+BC639)*Crechee/30*FO$4)+(BB639+BD639)*Cadeirante/30*FO$4+(BA636+BA637+BA638+BC636+BC637+BC638)*Percapita/30*FO$4)+IF(BA639+BC639&gt;=11,Fixo/30*FO$4+(BA639+BC639-10)*Crechee/30*FO$4,0),IF(C636=2,IF(BB636+BB637+BB638+BB639+BD636+BD637+BD638+BD639=1,Cadeirante/30*FO$4,IF(BB636+BB637+BB638+BB639+BD636+BD637+BD638+BD639=2,Fixo/30*FO$4,IF(BB636+BB637+BB638+BB639+BD636+BD637+BD638+BD639&gt;2,Fixo/30*FO$4+(BB636+BB637+BB638+BB639+BD636+BD637+BD638+BD639-2)*Cadeirante/30*FO$4)))+(BA636+BA637+BA638+BC636+BC637+BC638)*Percapita/30*FO$4+(BA639+BC639)*Crechee/30*FO$4,IF(C636=1,IF(BA636+BA637+BA638+BB636+BB637+BB638+BC636+BC637+BC638+BD636+BD637+BD638&lt;=15,(BA636+BA637+BA638+BC636+BC637+BC638)*Percapita/30*FO$4,IF(BA636+BA637+BA638+BB636+BB637+BB638+BC636+BC637+BC638+BD636+BD637+BD638&gt;=16,Fixo/30*FO$4+(BA636+BA637+BA638+BB636+BB637+BB638+BC636+BC637+BC638+BD636+BD637-16)*Percapita/30*FO$4))))))</f>
        <v>0</v>
      </c>
      <c r="FP636" s="177">
        <f>IF(C636=4,SUM(BE636+BE637+BE638+BG636+BG637+BG638)*Percapita/30*FP$4+(BF636+BF637+BF638+BH636+BH637+BH638)*Cadeirante/30*FP$4,IF(C636=3,IF(BE639+BG639=10,Fixo/30*FP$4+(BE636+BE637+BE638+BG636+BG637+BG638)*Percapita/30*FP$4+(BF639+BH639)*Cadeirante/30*FP$4,IF(BE639+BG639&lt;=9,(BE639+BG639)*Crechee/30*FP$4)+(BF639+BH639)*Cadeirante/30*FP$4+(BE636+BE637+BE638+BG636+BG637+BG638)*Percapita/30*FP$4)+IF(BE639+BG639&gt;=11,Fixo/30*FP$4+(BE639+BG639-10)*Crechee/30*FP$4,0),IF(C636=2,IF(BF636+BF637+BF638+BF639+BH636+BH637+BH638+BH639=1,Cadeirante/30*FP$4,IF(BF636+BF637+BF638+BF639+BH636+BH637+BH638+BH639=2,Fixo/30*FP$4,IF(BF636+BF637+BF638+BF639+BH636+BH637+BH638+BH639&gt;2,Fixo/30*FP$4+(BF636+BF637+BF638+BF639+BH636+BH637+BH638+BH639-2)*Cadeirante/30*FP$4)))+(BE636+BE637+BE638+BG636+BG637+BG638)*Percapita/30*FP$4+(BE639+BG639)*Crechee/30*FP$4,IF(C636=1,IF(BE636+BE637+BE638+BF636+BF637+BF638+BG636+BG637+BG638+BH636+BH637+BH638&lt;=15,(BE636+BE637+BE638+BG636+BG637+BG638)*Percapita/30*FP$4,IF(BE636+BE637+BE638+BF636+BF637+BF638+BG636+BG637+BG638+BH636+BH637+BH638&gt;=16,Fixo/30*FP$4+(BE636+BE637+BE638+BF636+BF637+BF638+BG636+BG637+BG638+BH636+BH637-16)*Percapita/30*FP$4))))))</f>
        <v>0</v>
      </c>
      <c r="FQ636" s="177">
        <f>IF(C636=4,SUM(BI636+BI637+BI638+BK636+BK637+BK638)*Percapita/30*FQ$4+(BJ636+BJ637+BJ638+BL636+BL637+BL638)*Cadeirante/30*FQ$4,IF(C636=3,IF(BI639+BK639=10,Fixo/30*FQ$4+(BI636+BI637+BI638+BK636+BK637+BK638)*Percapita/30*FQ$4+(BJ639+BL639)*Cadeirante/30*FQ$4,IF(BI639+BK639&lt;=9,(BI639+BK639)*Crechee/30*FQ$4)+(BJ639+BL639)*Cadeirante/30*FQ$4+(BI636+BI637+BI638+BK636+BK637+BK638)*Percapita/30*FQ$4)+IF(BI639+BK639&gt;=11,Fixo/30*FQ$4+(BI639+BK639-10)*Crechee/30*FQ$4,0),IF(C636=2,IF(BJ636+BJ637+BJ638+BJ639+BL636+BL637+BL638+BL639=1,Cadeirante/30*FQ$4,IF(BJ636+BJ637+BJ638+BJ639+BL636+BL637+BL638+BL639=2,Fixo/30*FQ$4,IF(BJ636+BJ637+BJ638+BJ639+BL636+BL637+BL638+BL639&gt;2,Fixo/30*FQ$4+(BJ636+BJ637+BJ638+BJ639+BL636+BL637+BL638+BL639-2)*Cadeirante/30*FQ$4)))+(BI636+BI637+BI638+BK636+BK637+BK638)*Percapita/30*FQ$4+(BI639+BK639)*Crechee/30*FQ$4,IF(C636=1,IF(BI636+BI637+BI638+BJ636+BJ637+BJ638+BK636+BK637+BK638+BL636+BL637+BL638&lt;=15,(BI636+BI637+BI638+BK636+BK637+BK638)*Percapita/30*FQ$4,IF(BI636+BI637+BI638+BJ636+BJ637+BJ638+BK636+BK637+BK638+BL636+BL637+BL638&gt;=16,Fixo/30*FQ$4+(BI636+BI637+BI638+BJ636+BJ637+BJ638+BK636+BK637+BK638+BL636+BL637-16)*Percapita/30*FQ$4))))))</f>
        <v>0</v>
      </c>
      <c r="FR636" s="177">
        <f>IF(C636=4,SUM(BM636+BM637+BM638+BO636+BO637+BO638)*Percapita/30*FR$4+(BN636+BN637+BN638+BP636+BP637+BP638)*Cadeirante/30*FR$4,IF(C636=3,IF(BM639+BO639=10,Fixo/30*FR$4+(BM636+BM637+BM638+BO636+BO637+BO638)*Percapita/30*FR$4+(BN639+BP639)*Cadeirante/30*FR$4,IF(BM639+BO639&lt;=9,(BM639+BO639)*Crechee/30*FR$4)+(BN639+BP639)*Cadeirante/30*FR$4+(BM636+BM637+BM638+BO636+BO637+BO638)*Percapita/30*FR$4)+IF(BM639+BO639&gt;=11,Fixo/30*FR$4+(BM639+BO639-10)*Crechee/30*FR$4,0),IF(C636=2,IF(BN636+BN637+BN638+BN639+BP636+BP637+BP638+BP639=1,Cadeirante/30*FR$4,IF(BN636+BN637+BN638+BN639+BP636+BP637+BP638+BP639=2,Fixo/30*FR$4,IF(BN636+BN637+BN638+BN639+BP636+BP637+BP638+BP639&gt;2,Fixo/30*FR$4+(BN636+BN637+BN638+BN639+BP636+BP637+BP638+BP639-2)*Cadeirante/30*FR$4)))+(BM636+BM637+BM638+BO636+BO637+BO638)*Percapita/30*FR$4+(BM639+BO639)*Crechee/30*FR$4,IF(C636=1,IF(BM636+BM637+BM638+BN636+BN637+BN638+BO636+BO637+BO638+BP636+BP637+BP638&lt;=15,(BM636+BM637+BM638+BO636+BO637+BO638)*Percapita/30*FR$4,IF(BM636+BM637+BM638+BN636+BN637+BN638+BO636+BO637+BO638+BP636+BP637+BP638&gt;=16,Fixo/30*FR$4+(BM636+BM637+BM638+BN636+BN637+BN638+BO636+BO637+BO638+BP636+BP637-16)*Percapita/30*FR$4))))))</f>
        <v>0</v>
      </c>
      <c r="FS636" s="177">
        <f>IF(C636=4,SUM(BQ636+BQ637+BQ638+BS636+BS637+BS638)*Percapita/30*FS$4+(BR636+BR637+BR638+BT636+BT637+BT638)*Cadeirante/30*FS$4,IF(C636=3,IF(BQ639+BS639=10,Fixo/30*FS$4+(BQ636+BQ637+BQ638+BS636+BS637+BS638)*Percapita/30*FS$4+(BR639+BT639)*Cadeirante/30*FS$4,IF(BQ639+BS639&lt;=9,(BQ639+BS639)*Crechee/30*FS$4)+(BR639+BT639)*Cadeirante/30*FS$4+(BQ636+BQ637+BQ638+BS636+BS637+BS638)*Percapita/30*FS$4)+IF(BQ639+BS639&gt;=11,Fixo/30*FS$4+(BQ639+BS639-10)*Crechee/30*FS$4,0),IF(C636=2,IF(BR636+BR637+BR638+BR639+BT636+BT637+BT638+BT639=1,Cadeirante/30*FS$4,IF(BR636+BR637+BR638+BR639+BT636+BT637+BT638+BT639=2,Fixo/30*FS$4,IF(BR636+BR637+BR638+BR639+BT636+BT637+BT638+BT639&gt;2,Fixo/30*FS$4+(BR636+BR637+BR638+BR639+BT636+BT637+BT638+BT639-2)*Cadeirante/30*FS$4)))+(BQ636+BQ637+BQ638+BS636+BS637+BS638)*Percapita/30*FS$4+(BQ639+BS639)*Crechee/30*FS$4,IF(C636=1,IF(BQ636+BQ637+BQ638+BR636+BR637+BR638+BS636+BS637+BS638+BT636+BT637+BT638&lt;=15,(BQ636+BQ637+BQ638+BS636+BS637+BS638)*Percapita/30*FS$4,IF(BQ636+BQ637+BQ638+BR636+BR637+BR638+BS636+BS637+BS638+BT636+BT637+BT638&gt;=16,Fixo/30*FS$4+(BQ636+BQ637+BQ638+BR636+BR637+BR638+BS636+BS637+BS638+BT636+BT637-16)*Percapita/30*FS$4))))))</f>
        <v>0</v>
      </c>
      <c r="FT636" s="177">
        <f>IF(C636=4,SUM(BU636+BU637+BU638+BW636+BW637+BW638)*Percapita/30*FT$4+(BV636+BV637+BV638+BX636+BX637+BX638)*Cadeirante/30*FT$4,IF(C636=3,IF(BU639+BW639=10,Fixo/30*FT$4+(BU636+BU637+BU638+BW636+BW637+BW638)*Percapita/30*FT$4+(BV639+BX639)*Cadeirante/30*FT$4,IF(BU639+BW639&lt;=9,(BU639+BW639)*Crechee/30*FT$4)+(BV639+BX639)*Cadeirante/30*FT$4+(BU636+BU637+BU638+BW636+BW637+BW638)*Percapita/30*FT$4)+IF(BU639+BW639&gt;=11,Fixo/30*FT$4+(BU639+BW639-10)*Crechee/30*FT$4,0),IF(C636=2,IF(BV636+BV637+BV638+BV639+BX636+BX637+BX638+BX639=1,Cadeirante/30*FT$4,IF(BV636+BV637+BV638+BV639+BX636+BX637+BX638+BX639=2,Fixo/30*FT$4,IF(BV636+BV637+BV638+BV639+BX636+BX637+BX638+BX639&gt;2,Fixo/30*FT$4+(BV636+BV637+BV638+BV639+BX636+BX637+BX638+BX639-2)*Cadeirante/30*FT$4)))+(BU636+BU637+BU638+BW636+BW637+BW638)*Percapita/30*FT$4+(BU639+BW639)*Crechee/30*FT$4,IF(C636=1,IF(BU636+BU637+BU638+BV636+BV637+BV638+BW636+BW637+BW638+BX636+BX637+BX638&lt;=15,(BU636+BU637+BU638+BW636+BW637+BW638)*Percapita/30*FT$4,IF(BU636+BU637+BU638+BV636+BV637+BV638+BW636+BW637+BW638+BX636+BX637+BX638&gt;=16,Fixo/30*FT$4+(BU636+BU637+BU638+BV636+BV637+BV638+BW636+BW637+BW638+BX636+BX637-16)*Percapita/30*FT$4))))))</f>
        <v>0</v>
      </c>
      <c r="FU636" s="177">
        <f>IF(C636=4,SUM(BY636+BY637+BY638+CA636+CA637+CA638)*Percapita/30*FU$4+(BZ636+BZ637+BZ638+CB636+CB637+CB638)*Cadeirante/30*FU$4,IF(C636=3,IF(BY639+CA639=10,Fixo/30*FU$4+(BY636+BY637+BY638+CA636+CA637+CA638)*Percapita/30*FU$4+(BZ639+CB639)*Cadeirante/30*FU$4,IF(BY639+CA639&lt;=9,(BY639+CA639)*Crechee/30*FU$4)+(BZ639+CB639)*Cadeirante/30*FU$4+(BY636+BY637+BY638+CA636+CA637+CA638)*Percapita/30*FU$4)+IF(BY639+CA639&gt;=11,Fixo/30*FU$4+(BY639+CA639-10)*Crechee/30*FU$4,0),IF(C636=2,IF(BZ636+BZ637+BZ638+BZ639+CB636+CB637+CB638+CB639=1,Cadeirante/30*FU$4,IF(BZ636+BZ637+BZ638+BZ639+CB636+CB637+CB638+CB639=2,Fixo/30*FU$4,IF(BZ636+BZ637+BZ638+BZ639+CB636+CB637+CB638+CB639&gt;2,Fixo/30*FU$4+(BZ636+BZ637+BZ638+BZ639+CB636+CB637+CB638+CB639-2)*Cadeirante/30*FU$4)))+(BY636+BY637+BY638+CA636+CA637+CA638)*Percapita/30*FU$4+(BY639+CA639)*Crechee/30*FU$4,IF(C636=1,IF(BY636+BY637+BY638+BZ636+BZ637+BZ638+CA636+CA637+CA638+CB636+CB637+CB638&lt;=15,(BY636+BY637+BY638+CA636+CA637+CA638)*Percapita/30*FU$4,IF(BY636+BY637+BY638+BZ636+BZ637+BZ638+CA636+CA637+CA638+CB636+CB637+CB638&gt;=16,Fixo/30*FU$4+(BY636+BY637+BY638+BZ636+BZ637+BZ638+CA636+CA637+CA638+CB636+CB637-16)*Percapita/30*FU$4))))))</f>
        <v>0</v>
      </c>
      <c r="FV636" s="177">
        <f>IF(C636=4,SUM(CC636+CC637+CC638+CE636+CE637+CE638)*Percapita/30*FV$4+(CD636+CD637+CD638+CF636+CF637+CF638)*Cadeirante/30*FV$4,IF(C636=3,IF(CC639+CE639=10,Fixo/30*FV$4+(CC636+CC637+CC638+CE636+CE637+CE638)*Percapita/30*FV$4+(CD639+CF639)*Cadeirante/30*FV$4,IF(CC639+CE639&lt;=9,(CC639+CE639)*Crechee/30*FV$4)+(CD639+CF639)*Cadeirante/30*FV$4+(CC636+CC637+CC638+CE636+CE637+CE638)*Percapita/30*FV$4)+IF(CC639+CE639&gt;=11,Fixo/30*FV$4+(CC639+CE639-10)*Crechee/30*FV$4,0),IF(C636=2,IF(CD636+CD637+CD638+CD639+CF636+CF637+CF638+CF639=1,Cadeirante/30*FV$4,IF(CD636+CD637+CD638+CD639+CF636+CF637+CF638+CF639=2,Fixo/30*FV$4,IF(CD636+CD637+CD638+CD639+CF636+CF637+CF638+CF639&gt;2,Fixo/30*FV$4+(CD636+CD637+CD638+CD639+CF636+CF637+CF638+CF639-2)*Cadeirante/30*FV$4)))+(CC636+CC637+CC638+CE636+CE637+CE638)*Percapita/30*FV$4+(CC639+CE639)*Crechee/30*FV$4,IF(C636=1,IF(CC636+CC637+CC638+CD636+CD637+CD638+CE636+CE637+CE638+CF636+CF637+CF638&lt;=15,(CC636+CC637+CC638+CE636+CE637+CE638)*Percapita/30*FV$4,IF(CC636+CC637+CC638+CD636+CD637+CD638+CE636+CE637+CE638+CF636+CF637+CF638&gt;=16,Fixo/30*FV$4+(CC636+CC637+CC638+CD636+CD637+CD638+CE636+CE637+CE638+CF636+CF637-16)*Percapita/30*FV$4))))))</f>
        <v>0</v>
      </c>
      <c r="FW636" s="177">
        <f>IF(C636=4,SUM(CG636+CG637+CG638+CI636+CI637+CI638)*Percapita/30*FW$4+(CH636+CH637+CH638+CJ636+CJ637+CJ638)*Cadeirante/30*FW$4,IF(C636=3,IF(CG639+CI639=10,Fixo/30*FW$4+(CG636+CG637+CG638+CI636+CI637+CI638)*Percapita/30*FW$4+(CH639+CJ639)*Cadeirante/30*FW$4,IF(CG639+CI639&lt;=9,(CG639+CI639)*Crechee/30*FW$4)+(CH639+CJ639)*Cadeirante/30*FW$4+(CG636+CG637+CG638+CI636+CI637+CI638)*Percapita/30*FW$4)+IF(CG639+CI639&gt;=11,Fixo/30*FW$4+(CG639+CI639-10)*Crechee/30*FW$4,0),IF(C636=2,IF(CH636+CH637+CH638+CH639+CJ636+CJ637+CJ638+CJ639=1,Cadeirante/30*FW$4,IF(CH636+CH637+CH638+CH639+CJ636+CJ637+CJ638+CJ639=2,Fixo/30*FW$4,IF(CH636+CH637+CH638+CH639+CJ636+CJ637+CJ638+CJ639&gt;2,Fixo/30*FW$4+(CH636+CH637+CH638+CH639+CJ636+CJ637+CJ638+CJ639-2)*Cadeirante/30*FW$4)))+(CG636+CG637+CG638+CI636+CI637+CI638)*Percapita/30*FW$4+(CG639+CI639)*Crechee/30*FW$4,IF(C636=1,IF(CG636+CG637+CG638+CH636+CH637+CH638+CI636+CI637+CI638+CJ636+CJ637+CJ638&lt;=15,(CG636+CG637+CG638+CI636+CI637+CI638)*Percapita/30*FW$4,IF(CG636+CG637+CG638+CH636+CH637+CH638+CI636+CI637+CI638+CJ636+CJ637+CJ638&gt;=16,Fixo/30*FW$4+(CG636+CG637+CG638+CH636+CH637+CH638+CI636+CI637+CI638+CJ636+CJ637-16)*Percapita/30*FW$4))))))</f>
        <v>0</v>
      </c>
      <c r="FX636" s="177">
        <f>IF(C636=4,SUM(CK636+CK637+CK638+CM636+CM637+CM638)*Percapita/30*FX$4+(CL636+CL637+CL638+CN636+CN637+CN638)*Cadeirante/30*FX$4,IF(C636=3,IF(CK639+CM639=10,Fixo/30*FX$4+(CK636+CK637+CK638+CM636+CM637+CM638)*Percapita/30*FX$4+(CL639+CN639)*Cadeirante/30*FX$4,IF(CK639+CM639&lt;=9,(CK639+CM639)*Crechee/30*FX$4)+(CL639+CN639)*Cadeirante/30*FX$4+(CK636+CK637+CK638+CM636+CM637+CM638)*Percapita/30*FX$4)+IF(CK639+CM639&gt;=11,Fixo/30*FX$4+(CK639+CM639-10)*Crechee/30*FX$4,0),IF(C636=2,IF(CL636+CL637+CL638+CL639+CN636+CN637+CN638+CN639=1,Cadeirante/30*FX$4,IF(CL636+CL637+CL638+CL639+CN636+CN637+CN638+CN639=2,Fixo/30*FX$4,IF(CL636+CL637+CL638+CL639+CN636+CN637+CN638+CN639&gt;2,Fixo/30*FX$4+(CL636+CL637+CL638+CL639+CN636+CN637+CN638+CN639-2)*Cadeirante/30*FX$4)))+(CK636+CK637+CK638+CM636+CM637+CM638)*Percapita/30*FX$4+(CK639+CM639)*Crechee/30*FX$4,IF(C636=1,IF(CK636+CK637+CK638+CL636+CL637+CL638+CM636+CM637+CM638+CN636+CN637+CN638&lt;=15,(CK636+CK637+CK638+CM636+CM637+CM638)*Percapita/30*FX$4,IF(CK636+CK637+CK638+CL636+CL637+CL638+CM636+CM637+CM638+CN636+CN637+CN638&gt;=16,Fixo/30*FX$4+(CK636+CK637+CK638+CL636+CL637+CL638+CM636+CM637+CM638+CN636+CN637-16)*Percapita/30*FX$4))))))</f>
        <v>0</v>
      </c>
      <c r="FY636" s="177">
        <f>IF(C636=4,SUM(CO636+CO637+CO638+CQ636+CQ637+CQ638)*Percapita/30*FY$4+(CP636+CP637+CP638+CR636+CR637+CR638)*Cadeirante/30*FY$4,IF(C636=3,IF(CO639+CQ639=10,Fixo/30*FY$4+(CO636+CO637+CO638+CQ636+CQ637+CQ638)*Percapita/30*FY$4+(CP639+CR639)*Cadeirante/30*FY$4,IF(CO639+CQ639&lt;=9,(CO639+CQ639)*Crechee/30*FY$4)+(CP639+CR639)*Cadeirante/30*FY$4+(CO636+CO637+CO638+CQ636+CQ637+CQ638)*Percapita/30*FY$4)+IF(CO639+CQ639&gt;=11,Fixo/30*FY$4+(CO639+CQ639-10)*Crechee/30*FY$4,0),IF(C636=2,IF(CP636+CP637+CP638+CP639+CR636+CR637+CR638+CR639=1,Cadeirante/30*FY$4,IF(CP636+CP637+CP638+CP639+CR636+CR637+CR638+CR639=2,Fixo/30*FY$4,IF(CP636+CP637+CP638+CP639+CR636+CR637+CR638+CR639&gt;2,Fixo/30*FY$4+(CP636+CP637+CP638+CP639+CR636+CR637+CR638+CR639-2)*Cadeirante/30*FY$4)))+(CO636+CO637+CO638+CQ636+CQ637+CQ638)*Percapita/30*FY$4+(CO639+CQ639)*Crechee/30*FY$4,IF(C636=1,IF(CO636+CO637+CO638+CP636+CP637+CP638+CQ636+CQ637+CQ638+CR636+CR637+CR638&lt;=15,(CO636+CO637+CO638+CQ636+CQ637+CQ638)*Percapita/30*FY$4,IF(CO636+CO637+CO638+CP636+CP637+CP638+CQ636+CQ637+CQ638+CR636+CR637+CR638&gt;=16,Fixo/30*FY$4+(CO636+CO637+CO638+CP636+CP637+CP638+CQ636+CQ637+CQ638+CR636+CR637-16)*Percapita/30*FY$4))))))</f>
        <v>0</v>
      </c>
      <c r="FZ636" s="177">
        <f>IF(C636=4,SUM(CS636+CS637+CS638+CU636+CU637+CU638)*Percapita/30*FZ$4+(CT636+CT637+CT638+CV636+CV637+CV638)*Cadeirante/30*FZ$4,IF(C636=3,IF(CS639+CU639=10,Fixo/30*FZ$4+(CS636+CS637+CS638+CU636+CU637+CU638)*Percapita/30*FZ$4+(CT639+CV639)*Cadeirante/30*FZ$4,IF(CS639+CU639&lt;=9,(CS639+CU639)*Crechee/30*FZ$4)+(CT639+CV639)*Cadeirante/30*FZ$4+(CS636+CS637+CS638+CU636+CU637+CU638)*Percapita/30*FZ$4)+IF(CS639+CU639&gt;=11,Fixo/30*FZ$4+(CS639+CU639-10)*Crechee/30*FZ$4,0),IF(C636=2,IF(CT636+CT637+CT638+CT639+CV636+CV637+CV638+CV639=1,Cadeirante/30*FZ$4,IF(CT636+CT637+CT638+CT639+CV636+CV637+CV638+CV639=2,Fixo/30*FZ$4,IF(CT636+CT637+CT638+CT639+CV636+CV637+CV638+CV639&gt;2,Fixo/30*FZ$4+(CT636+CT637+CT638+CT639+CV636+CV637+CV638+CV639-2)*Cadeirante/30*FZ$4)))+(CS636+CS637+CS638+CU636+CU637+CU638)*Percapita/30*FZ$4+(CS639+CU639)*Crechee/30*FZ$4,IF(C636=1,IF(CS636+CS637+CS638+CT636+CT637+CT638+CU636+CU637+CU638+CV636+CV637+CV638&lt;=15,(CS636+CS637+CS638+CU636+CU637+CU638)*Percapita/30*FZ$4,IF(CS636+CS637+CS638+CT636+CT637+CT638+CU636+CU637+CU638+CV636+CV637+CV638&gt;=16,Fixo/30*FZ$4+(CS636+CS637+CS638+CT636+CT637+CT638+CU636+CU637+CU638+CV636+CV637-16)*Percapita/30*FZ$4))))))</f>
        <v>0</v>
      </c>
      <c r="GA636" s="177">
        <f>IF(C636=4,SUM(CW636+CW637+CW638+CY636+CY637+CY638)*Percapita/30*GA$4+(CX636+CX637+CX638+CZ636+CZ637+CZ638)*Cadeirante/30*GA$4,IF(C636=3,IF(CW639+CY639=10,Fixo/30*GA$4+(CW636+CW637+CW638+CY636+CY637+CY638)*Percapita/30*GA$4+(CX639+CZ639)*Cadeirante/30*GA$4,IF(CW639+CY639&lt;=9,(CW639+CY639)*Crechee/30*GA$4)+(CX639+CZ639)*Cadeirante/30*GA$4+(CW636+CW637+CW638+CY636+CY637+CY638)*Percapita/30*GA$4)+IF(CW639+CY639&gt;=11,Fixo/30*GA$4+(CW639+CY639-10)*Crechee/30*GA$4,0),IF(C636=2,IF(CX636+CX637+CX638+CX639+CZ636+CZ637+CZ638+CZ639=1,Cadeirante/30*GA$4,IF(CX636+CX637+CX638+CX639+CZ636+CZ637+CZ638+CZ639=2,Fixo/30*GA$4,IF(CX636+CX637+CX638+CX639+CZ636+CZ637+CZ638+CZ639&gt;2,Fixo/30*GA$4+(CX636+CX637+CX638+CX639+CZ636+CZ637+CZ638+CZ639-2)*Cadeirante/30*GA$4)))+(CW636+CW637+CW638+CY636+CY637+CY638)*Percapita/30*GA$4+(CW639+CY639)*Crechee/30*GA$4,IF(C636=1,IF(CW636+CW637+CW638+CX636+CX637+CX638+CY636+CY637+CY638+CZ636+CZ637+CZ638&lt;=15,(CW636+CW637+CW638+CY636+CY637+CY638)*Percapita/30*GA$4,IF(CW636+CW637+CW638+CX636+CX637+CX638+CY636+CY637+CY638+CZ636+CZ637+CZ638&gt;=16,Fixo/30*GA$4+(CW636+CW637+CW638+CX636+CX637+CX638+CY636+CY637+CY638+CZ636+CZ637-16)*Percapita/30*GA$4))))))</f>
        <v>0</v>
      </c>
      <c r="GB636" s="177">
        <f>IF(C636=4,SUM(DA636+DA637+DA638+DC636+DC637+DC638)*Percapita/30*GB$4+(DB636+DB637+DB638+DD636+DD637+DD638)*Cadeirante/30*GB$4,IF(C636=3,IF(DA639+DC639=10,Fixo/30*GB$4+(DA636+DA637+DA638+DC636+DC637+DC638)*Percapita/30*GB$4+(DB639+DD639)*Cadeirante/30*GB$4,IF(DA639+DC639&lt;=9,(DA639+DC639)*Crechee/30*GB$4)+(DB639+DD639)*Cadeirante/30*GB$4+(DA636+DA637+DA638+DC636+DC637+DC638)*Percapita/30*GB$4)+IF(DA639+DC639&gt;=11,Fixo/30*GB$4+(DA639+DC639-10)*Crechee/30*GB$4,0),IF(C636=2,IF(DB636+DB637+DB638+DB639+DD636+DD637+DD638+DD639=1,Cadeirante/30*GB$4,IF(DB636+DB637+DB638+DB639+DD636+DD637+DD638+DD639=2,Fixo/30*GB$4,IF(DB636+DB637+DB638+DB639+DD636+DD637+DD638+DD639&gt;2,Fixo/30*GB$4+(DB636+DB637+DB638+DB639+DD636+DD637+DD638+DD639-2)*Cadeirante/30*GB$4)))+(DA636+DA637+DA638+DC636+DC637+DC638)*Percapita/30*GB$4+(DA639+DC639)*Crechee/30*GB$4,IF(C636=1,IF(DA636+DA637+DA638+DB636+DB637+DB638+DC636+DC637+DC638+DD636+DD637+DD638&lt;=15,(DA636+DA637+DA638+DC636+DC637+DC638)*Percapita/30*GB$4,IF(DA636+DA637+DA638+DB636+DB637+DB638+DC636+DC637+DC638+DD636+DD637+DD638&gt;=16,Fixo/30*GB$4+(DA636+DA637+DA638+DB636+DB637+DB638+DC636+DC637+DC638+DD636+DD637-16)*Percapita/30*GB$4))))))</f>
        <v>0</v>
      </c>
      <c r="GC636" s="177">
        <f>IF(C636=4,SUM(DE636+DE637+DE638+DG636+DG637+DG638)*Percapita/30*GC$4+(DF636+DF637+DF638+DH636+DH637+DH638)*Cadeirante/30*GC$4,IF(C636=3,IF(DE639+DG639=10,Fixo/30*GC$4+(DE636+DE637+DE638+DG636+DG637+DG638)*Percapita/30*GC$4+(DF639+DH639)*Cadeirante/30*GC$4,IF(DE639+DG639&lt;=9,(DE639+DG639)*Crechee/30*GC$4)+(DF639+DH639)*Cadeirante/30*GC$4+(DE636+DE637+DE638+DG636+DG637+DG638)*Percapita/30*GC$4)+IF(DE639+DG639&gt;=11,Fixo/30*GC$4+(DE639+DG639-10)*Crechee/30*GC$4,0),IF(C636=2,IF(DF636+DF637+DF638+DF639+DH636+DH637+DH638+DH639=1,Cadeirante/30*GC$4,IF(DF636+DF637+DF638+DF639+DH636+DH637+DH638+DH639=2,Fixo/30*GC$4,IF(DF636+DF637+DF638+DF639+DH636+DH637+DH638+DH639&gt;2,Fixo/30*GC$4+(DF636+DF637+DF638+DF639+DH636+DH637+DH638+DH639-2)*Cadeirante/30*GC$4)))+(DE636+DE637+DE638+DG636+DG637+DG638)*Percapita/30*GC$4+(DE639+DG639)*Crechee/30*GC$4,IF(C636=1,IF(DE636+DE637+DE638+DF636+DF637+DF638+DG636+DG637+DG638+DH636+DH637+DH638&lt;=15,(DE636+DE637+DE638+DG636+DG637+DG638)*Percapita/30*GC$4,IF(DE636+DE637+DE638+DF636+DF637+DF638+DG636+DG637+DG638+DH636+DH637+DH638&gt;=16,Fixo/30*GC$4+(DE636+DE637+DE638+DF636+DF637+DF638+DG636+DG637+DG638+DH636+DH637-16)*Percapita/30*GC$4))))))</f>
        <v>0</v>
      </c>
      <c r="GD636" s="177">
        <f>IF(C636=4,SUM(DI636+DI637+DI638+DK636+DK637+DK638)*Percapita/30*GD$4+(DJ636+DJ637+DJ638+DL636+DL637+DL638)*Cadeirante/30*GD$4,IF(C636=3,IF(DI639+DK639=10,Fixo/30*GD$4+(DI636+DI637+DI638+DK636+DK637+DK638)*Percapita/30*GD$4+(DJ639+DL639)*Cadeirante/30*GD$4,IF(DI639+DK639&lt;=9,(DI639+DK639)*Crechee/30*GD$4)+(DJ639+DL639)*Cadeirante/30*GD$4+(DI636+DI637+DI638+DK636+DK637+DK638)*Percapita/30*GD$4)+IF(DI639+DK639&gt;=11,Fixo/30*GD$4+(DI639+DK639-10)*Crechee/30*GD$4,0),IF(C636=2,IF(DJ636+DJ637+DJ638+DJ639+DL636+DL637+DL638+DL639=1,Cadeirante/30*GD$4,IF(DJ636+DJ637+DJ638+DJ639+DL636+DL637+DL638+DL639=2,Fixo/30*GD$4,IF(DJ636+DJ637+DJ638+DJ639+DL636+DL637+DL638+DL639&gt;2,Fixo/30*GD$4+(DJ636+DJ637+DJ638+DJ639+DL636+DL637+DL638+DL639-2)*Cadeirante/30*GD$4)))+(DI636+DI637+DI638+DK636+DK637+DK638)*Percapita/30*GD$4+(DI639+DK639)*Crechee/30*GD$4,IF(C636=1,IF(DI636+DI637+DI638+DJ636+DJ637+DJ638+DK636+DK637+DK638+DL636+DL637+DL638&lt;=15,(DI636+DI637+DI638+DK636+DK637+DK638)*Percapita/30*GD$4,IF(DI636+DI637+DI638+DJ636+DJ637+DJ638+DK636+DK637+DK638+DL636+DL637+DL638&gt;=16,Fixo/30*GD$4+(DI636+DI637+DI638+DJ636+DJ637+DJ638+DK636+DK637+DK638+DL636+DL637-16)*Percapita/30*GD$4))))))</f>
        <v>0</v>
      </c>
      <c r="GE636" s="177">
        <f>IF(C636=4,SUM(DM636+DM637+DM638+DO636+DO637+DO638)*Percapita/30*GE$4+(DN636+DN637+DN638+DP636+DP637+DP638)*Cadeirante/30*GE$4,IF(C636=3,IF(DM639+DO639=10,Fixo/30*GE$4+(DM636+DM637+DM638+DO636+DO637+DO638)*Percapita/30*GE$4+(DN639+DP639)*Cadeirante/30*GE$4,IF(DM639+DO639&lt;=9,(DM639+DO639)*Crechee/30*GE$4)+(DN639+DP639)*Cadeirante/30*GE$4+(DM636+DM637+DM638+DO636+DO637+DO638)*Percapita/30*GE$4)+IF(DM639+DO639&gt;=11,Fixo/30*GE$4+(DM639+DO639-10)*Crechee/30*GE$4,0),IF(C636=2,IF(DN636+DN637+DN638+DN639+DP636+DP637+DP638+DP639=1,Cadeirante/30*GE$4,IF(DN636+DN637+DN638+DN639+DP636+DP637+DP638+DP639=2,Fixo/30*GE$4,IF(DN636+DN637+DN638+DN639+DP636+DP637+DP638+DP639&gt;2,Fixo/30*GE$4+(DN636+DN637+DN638+DN639+DP636+DP637+DP638+DP639-2)*Cadeirante/30*GE$4)))+(DM636+DM637+DM638+DO636+DO637+DO638)*Percapita/30*GE$4+(DM639+DO639)*Crechee/30*GE$4,IF(C636=1,IF(DM636+DM637+DM638+DN636+DN637+DN638+DO636+DO637+DO638+DP636+DP637+DP638&lt;=15,(DM636+DM637+DM638+DO636+DO637+DO638)*Percapita/30*GE$4,IF(DM636+DM637+DM638+DN636+DN637+DN638+DO636+DO637+DO638+DP636+DP637+DP638&gt;=16,Fixo/30*GE$4+(DM636+DM637+DM638+DN636+DN637+DN638+DO636+DO637+DO638+DP636+DP637-16)*Percapita/30*GE$4))))))</f>
        <v>0</v>
      </c>
      <c r="GF636" s="177">
        <f>IF(C636=4,SUM(DQ636+DQ637+DQ638+DS636+DS637+DS638)*Percapita/30*GF$4+(DR636+DR637+DR638+DT636+DT637+DT638)*Cadeirante/30*GF$4,IF(C636=3,IF(DQ639+DS639=10,Fixo/30*GF$4+(DQ636+DQ637+DQ638+DS636+DS637+DS638)*Percapita/30*GF$4+(DR639+DT639)*Cadeirante/30*GF$4,IF(DQ639+DS639&lt;=9,(DQ639+DS639)*Crechee/30*GF$4)+(DR639+DT639)*Cadeirante/30*GF$4+(DQ636+DQ637+DQ638+DS636+DS637+DS638)*Percapita/30*GF$4)+IF(DQ639+DS639&gt;=11,Fixo/30*GF$4+(DQ639+DS639-10)*Crechee/30*GF$4,0),IF(C636=2,IF(DR636+DR637+DR638+DR639+DT636+DT637+DT638+DT639=1,Cadeirante/30*GF$4,IF(DR636+DR637+DR638+DR639+DT636+DT637+DT638+DT639=2,Fixo/30*GF$4,IF(DR636+DR637+DR638+DR639+DT636+DT637+DT638+DT639&gt;2,Fixo/30*GF$4+(DR636+DR637+DR638+DR639+DT636+DT637+DT638+DT639-2)*Cadeirante/30*GF$4)))+(DQ636+DQ637+DQ638+DS636+DS637+DS638)*Percapita/30*GF$4+(DQ639+DS639)*Crechee/30*GF$4,IF(C636=1,IF(DQ636+DQ637+DQ638+DR636+DR637+DR638+DS636+DS637+DS638+DT636+DT637+DT638&lt;=15,(DQ636+DQ637+DQ638+DS636+DS637+DS638)*Percapita/30*GF$4,IF(DQ636+DQ637+DQ638+DR636+DR637+DR638+DS636+DS637+DS638+DT636+DT637+DT638&gt;=16,Fixo/30*GF$4+(DQ636+DQ637+DQ638+DR636+DR637+DR638+DS636+DS637+DS638+DT636+DT637-16)*Percapita/30*GF$4))))))</f>
        <v>0</v>
      </c>
      <c r="GG636" s="177">
        <f>IF(C636=4,SUM(DU636+DU637+DU638+DW636+DW637+DW638)*Percapita/30*GG$4+(DV636+DV637+DV638+DX636+DX637+DX638)*Cadeirante/30*GG$4,IF(C636=3,IF(DU639+DW639=10,Fixo/30*GG$4+(DU636+DU637+DU638+DW636+DW637+DW638)*Percapita/30*GG$4+(DV639+DX639)*Cadeirante/30*GG$4,IF(DU639+DW639&lt;=9,(DU639+DW639)*Crechee/30*GG$4)+(DV639+DX639)*Cadeirante/30*GG$4+(DU636+DU637+DU638+DW636+DW637+DW638)*Percapita/30*GG$4)+IF(DU639+DW639&gt;=11,Fixo/30*GG$4+(DU639+DW639-10)*Crechee/30*GG$4,0),IF(C636=2,IF(DV636+DV637+DV638+DV639+DX636+DX637+DX638+DX639=1,Cadeirante/30*GG$4,IF(DV636+DV637+DV638+DV639+DX636+DX637+DX638+DX639=2,Fixo/30*GG$4,IF(DV636+DV637+DV638+DV639+DX636+DX637+DX638+DX639&gt;2,Fixo/30*GG$4+(DV636+DV637+DV638+DV639+DX636+DX637+DX638+DX639-2)*Cadeirante/30*GG$4)))+(DU636+DU637+DU638+DW636+DW637+DW638)*Percapita/30*GG$4+(DU639+DW639)*Crechee/30*GG$4,IF(C636=1,IF(DU636+DU637+DU638+DV636+DV637+DV638+DW636+DW637+DW638+DX636+DX637+DX638&lt;=15,(DU636+DU637+DU638+DW636+DW637+DW638)*Percapita/30*GG$4,IF(DU636+DU637+DU638+DV636+DV637+DV638+DW636+DW637+DW638+DX636+DX637+DX638&gt;=16,Fixo/30*GG$4+(DU636+DU637+DU638+DV636+DV637+DV638+DW636+DW637+DW638+DX636+DX637-16)*Percapita/30*GG$4))))))</f>
        <v>0</v>
      </c>
      <c r="GH636" s="177">
        <f>IF(C636=4,SUM(DY636+DY637+DY638+EA636+EA637+EA638)*Percapita/30*GH$4+(DZ636+DZ637+DZ638+EB636+EB637+EB638)*Cadeirante/30*GH$4,IF(C636=3,IF(DY639+EA639=10,Fixo/30*GH$4+(DY636+DY637+DY638+EA636+EA637+EA638)*Percapita/30*GH$4+(DZ639+EB639)*Cadeirante/30*GH$4,IF(DY639+EA639&lt;=9,(DY639+EA639)*Crechee/30*GH$4)+(DZ639+EB639)*Cadeirante/30*GH$4+(DY636+DY637+DY638+EA636+EA637+EA638)*Percapita/30*GH$4)+IF(DY639+EA639&gt;=11,Fixo/30*GH$4+(DY639+EA639-10)*Crechee/30*GH$4,0),IF(C636=2,IF(DZ636+DZ637+DZ638+DZ639+EB636+EB637+EB638+EB639=1,Cadeirante/30*GH$4,IF(DZ636+DZ637+DZ638+DZ639+EB636+EB637+EB638+EB639=2,Fixo/30*GH$4,IF(DZ636+DZ637+DZ638+DZ639+EB636+EB637+EB638+EB639&gt;2,Fixo/30*GH$4+(DZ636+DZ637+DZ638+DZ639+EB636+EB637+EB638+EB639-2)*Cadeirante/30*GH$4)))+(DY636+DY637+DY638+EA636+EA637+EA638)*Percapita/30*GH$4+(DY639+EA639)*Crechee/30*GH$4,IF(C636=1,IF(DY636+DY637+DY638+DZ636+DZ637+DZ638+EA636+EA637+EA638+EB636+EB637+EB638&lt;=15,(DY636+DY637+DY638+EA636+EA637+EA638)*Percapita/30*GH$4,IF(DY636+DY637+DY638+DZ636+DZ637+DZ638+EA636+EA637+EA638+EB636+EB637+EB638&gt;=16,Fixo/30*GH$4+(DY636+DY637+DY638+DZ636+DZ637+DZ638+EA636+EA637+EA638+EB636+EB637-16)*Percapita/30*GH$4))))))</f>
        <v>0</v>
      </c>
      <c r="GI636" s="177">
        <f>IF(C636=4,SUM(EC636+EC637+EC638+EE636+EE637+EE638)*Percapita/30*GI$4+(ED636+ED637+ED638+EF636+EF637+EF638)*Cadeirante/30*GI$4,IF(C636=3,IF(EC639+EE639=10,Fixo/30*GI$4+(EC636+EC637+EC638+EE636+EE637+EE638)*Percapita/30*GI$4+(ED639+EF639)*Cadeirante/30*GI$4,IF(EC639+EE639&lt;=9,(EC639+EE639)*Crechee/30*GI$4)+(ED639+EF639)*Cadeirante/30*GI$4+(EC636+EC637+EC638+EE636+EE637+EE638)*Percapita/30*GI$4)+IF(EC639+EE639&gt;=11,Fixo/30*GI$4+(EC639+EE639-10)*Crechee/30*GI$4,0),IF(C636=2,IF(ED636+ED637+ED638+ED639+EF636+EF637+EF638+EF639=1,Cadeirante/30*GI$4,IF(ED636+ED637+ED638+ED639+EF636+EF637+EF638+EF639=2,Fixo/30*GI$4,IF(ED636+ED637+ED638+ED639+EF636+EF637+EF638+EF639&gt;2,Fixo/30*GI$4+(ED636+ED637+ED638+ED639+EF636+EF637+EF638+EF639-2)*Cadeirante/30*GI$4)))+(EC636+EC637+EC638+EE636+EE637+EE638)*Percapita/30*GI$4+(EC639+EE639)*Crechee/30*GI$4,IF(C636=1,IF(EC636+EC637+EC638+ED636+ED637+ED638+EE636+EE637+EE638+EF636+EF637+EF638&lt;=15,(EC636+EC637+EC638+EE636+EE637+EE638)*Percapita/30*GI$4,IF(EC636+EC637+EC638+ED636+ED637+ED638+EE636+EE637+EE638+EF636+EF637+EF638&gt;=16,Fixo/30*GI$4+(EC636+EC637+EC638+ED636+ED637+ED638+EE636+EE637+EE638+EF636+EF637-16)*Percapita/30*GI$4))))))</f>
        <v>0</v>
      </c>
      <c r="GJ636" s="177">
        <f>IF(C636=4,SUM(EG636+EG637+EG638+EI636+EI637+EI638)*Percapita/30*GJ$4+(EH636+EH637+EH638+EJ636+EJ637+EJ638)*Cadeirante/30*GJ$4,IF(C636=3,IF(EG639+EI639=10,Fixo/30*GJ$4+(EG636+EG637+EG638+EI636+EI637+EI638)*Percapita/30*GJ$4+(EH639+EJ639)*Cadeirante/30*GJ$4,IF(EG639+EI639&lt;=9,(EG639+EI639)*Crechee/30*GJ$4)+(EH639+EJ639)*Cadeirante/30*GJ$4+(EG636+EG637+EG638+EI636+EI637+EI638)*Percapita/30*GJ$4)+IF(EG639+EI639&gt;=11,Fixo/30*GJ$4+(EG639+EI639-10)*Crechee/30*GJ$4,0),IF(C636=2,IF(EH636+EH637+EH638+EH639+EJ636+EJ637+EJ638+EJ639=1,Cadeirante/30*GJ$4,IF(EH636+EH637+EH638+EH639+EJ636+EJ637+EJ638+EJ639=2,Fixo/30*GJ$4,IF(EH636+EH637+EH638+EH639+EJ636+EJ637+EJ638+EJ639&gt;2,Fixo/30*GJ$4+(EH636+EH637+EH638+EH639+EJ636+EJ637+EJ638+EJ639-2)*Cadeirante/30*GJ$4)))+(EG636+EG637+EG638+EI636+EI637+EI638)*Percapita/30*GJ$4+(EG639+EI639)*Crechee/30*GJ$4,IF(C636=1,IF(EG636+EG637+EG638+EH636+EH637+EH638+EI636+EI637+EI638+EJ636+EJ637+EJ638&lt;=15,(EG636+EG637+EG638+EI636+EI637+EI638)*Percapita/30*GJ$4,IF(EG636+EG637+EG638+EH636+EH637+EH638+EI636+EI637+EI638+EJ636+EJ637+EJ638&gt;=16,Fixo/30*GJ$4+(EG636+EG637+EG638+EH636+EH637+EH638+EI636+EI637+EI638+EJ636+EJ637-16)*Percapita/30*GJ$4))))))</f>
        <v>0</v>
      </c>
      <c r="GK636" s="178"/>
      <c r="GL636" s="103">
        <f t="shared" si="678"/>
        <v>0</v>
      </c>
      <c r="GM636" s="124"/>
      <c r="GN636" s="104">
        <f>SUMIF(V636:V639,"&lt;0")*Cadeirante/30*GN$4+SUMIF(X636:X639,"&lt;0")*Cadeirante/30*GN$4</f>
        <v>0</v>
      </c>
      <c r="GO636" s="104">
        <f>SUMIF(Z636:Z639,"&lt;0")*Cadeirante/30*GO$4+SUMIF(AB636:AB639,"&lt;0")*Cadeirante/30*GO$4</f>
        <v>0</v>
      </c>
      <c r="GP636" s="104">
        <f>SUMIF(AD636:AD639,"&lt;0")*Cadeirante/30*GP$4+SUMIF(AF636:AF639,"&lt;0")*Cadeirante/30*GP$4</f>
        <v>0</v>
      </c>
      <c r="GQ636" s="104">
        <f>SUMIF(AH636:AH639,"&lt;0")*Cadeirante/30*GQ$4+SUMIF(AJ636:AJ639,"&lt;0")*Cadeirante/30*GQ$4</f>
        <v>0</v>
      </c>
      <c r="GR636" s="104">
        <f>SUMIF(AL636:AL639,"&lt;0")*Cadeirante/30*GR$4+SUMIF(AN636:AN639,"&lt;0")*Cadeirante/30*GR$4</f>
        <v>0</v>
      </c>
      <c r="GS636" s="104">
        <f>SUMIF(AP636:AP639,"&lt;0")*Cadeirante/30*GS$4+SUMIF(AR636:AR639,"&lt;0")*Cadeirante/30*GS$4</f>
        <v>0</v>
      </c>
      <c r="GT636" s="104">
        <f>SUMIF(AT636:AT639,"&lt;0")*Cadeirante/30*GT$4+SUMIF(AV636:AV639,"&lt;0")*Cadeirante/30*GT$4</f>
        <v>0</v>
      </c>
      <c r="GU636" s="104">
        <f>SUMIF(AX636:AX639,"&lt;0")*Cadeirante/30*GU$4+SUMIF(AZ636:AZ639,"&lt;0")*Cadeirante/30*GU$4</f>
        <v>0</v>
      </c>
      <c r="GV636" s="104">
        <f>SUMIF(BB636:BB639,"&lt;0")*Cadeirante/30*GV$4+SUMIF(BD636:BD639,"&lt;0")*Cadeirante/30*GV$4</f>
        <v>0</v>
      </c>
      <c r="GW636" s="104">
        <f>SUMIF(BF636:BF639,"&lt;0")*Cadeirante/30*GW$4+SUMIF(BH636:BH639,"&lt;0")*Cadeirante/30*GW$4</f>
        <v>0</v>
      </c>
      <c r="GX636" s="104">
        <f>SUMIF(BJ636:BJ639,"&lt;0")*Cadeirante/30*GX$4+SUMIF(BL636:BL639,"&lt;0")*Cadeirante/30*GX$4</f>
        <v>0</v>
      </c>
      <c r="GY636" s="104">
        <f>SUMIF(BN636:BN639,"&lt;0")*Cadeirante/30*GY$4+SUMIF(BP636:BP639,"&lt;0")*Cadeirante/30*GY$4</f>
        <v>0</v>
      </c>
      <c r="GZ636" s="104">
        <f>SUMIF(BR636:BR639,"&lt;0")*Cadeirante/30*GZ$4+SUMIF(BT636:BT639,"&lt;0")*Cadeirante/30*GZ$4</f>
        <v>0</v>
      </c>
      <c r="HA636" s="104">
        <f>SUMIF(BV636:BV639,"&lt;0")*Cadeirante/30*HA$4+SUMIF(BX636:BX639,"&lt;0")*Cadeirante/30*HA$4</f>
        <v>0</v>
      </c>
      <c r="HB636" s="104">
        <f>SUMIF(BZ636:BZ639,"&lt;0")*Cadeirante/30*HB$4+SUMIF(CB636:CB639,"&lt;0")*Cadeirante/30*HB$4</f>
        <v>0</v>
      </c>
      <c r="HC636" s="104">
        <f>SUMIF(CD636:CD639,"&lt;0")*Cadeirante/30*HC$4+SUMIF(CF636:CF639,"&lt;0")*Cadeirante/30*HC$4</f>
        <v>0</v>
      </c>
      <c r="HD636" s="104">
        <f>SUMIF(CH636:CH639,"&lt;0")*Cadeirante/30*HD$4+SUMIF(CJ636:CJ639,"&lt;0")*Cadeirante/30*HD$4</f>
        <v>0</v>
      </c>
      <c r="HE636" s="104">
        <f>SUMIF(CL636:CL639,"&lt;0")*Cadeirante/30*HE$4+SUMIF(CN636:CN639,"&lt;0")*Cadeirante/30*HE$4</f>
        <v>0</v>
      </c>
      <c r="HF636" s="104">
        <f>SUMIF(CP636:CP639,"&lt;0")*Cadeirante/30*HF$4+SUMIF(CR636:CR639,"&lt;0")*Cadeirante/30*HF$4</f>
        <v>0</v>
      </c>
      <c r="HG636" s="104">
        <f>SUMIF(CT636:CT639,"&lt;0")*Cadeirante/30*HG$4+SUMIF(CV636:CV639,"&lt;0")*Cadeirante/30*HG$4</f>
        <v>0</v>
      </c>
      <c r="HH636" s="104">
        <f>SUMIF(CX636:CX639,"&lt;0")*Cadeirante/30*HH$4+SUMIF(CZ636:CZ639,"&lt;0")*Cadeirante/30*HH$4</f>
        <v>0</v>
      </c>
      <c r="HI636" s="104">
        <f>SUMIF(DB636:DB639,"&lt;0")*Cadeirante/30*HI$4+SUMIF(DD636:DD639,"&lt;0")*Cadeirante/30*HI$4</f>
        <v>0</v>
      </c>
      <c r="HJ636" s="104">
        <f>SUMIF(DF636:DF639,"&lt;0")*Cadeirante/30*HJ$4+SUMIF(DH636:DH639,"&lt;0")*Cadeirante/30*HJ$4</f>
        <v>0</v>
      </c>
      <c r="HK636" s="104">
        <f>SUMIF(DJ636:DJ639,"&lt;0")*Cadeirante/30*HK$4+SUMIF(DL636:DL639,"&lt;0")*Cadeirante/30*HK$4</f>
        <v>0</v>
      </c>
      <c r="HL636" s="104">
        <f>SUMIF(DN636:DN639,"&lt;0")*Cadeirante/30*HL$4+SUMIF(DP636:DP639,"&lt;0")*Cadeirante/30*HL$4</f>
        <v>0</v>
      </c>
      <c r="HM636" s="104">
        <f>SUMIF(DR636:DR639,"&lt;0")*Cadeirante/30*HM$4+SUMIF(DT636:DT639,"&lt;0")*Cadeirante/30*HM$4</f>
        <v>0</v>
      </c>
      <c r="HN636" s="104">
        <f>SUMIF(DV636:DV639,"&lt;0")*Cadeirante/30*HN$4+SUMIF(DX636:DX639,"&lt;0")*Cadeirante/30*HN$4</f>
        <v>0</v>
      </c>
      <c r="HO636" s="104">
        <f>SUMIF(DZ636:DZ639,"&lt;0")*Cadeirante/30*HO$4+SUMIF(EB636:EB639,"&lt;0")*Cadeirante/30*HO$4</f>
        <v>0</v>
      </c>
      <c r="HP636" s="104">
        <f>SUMIF(ED636:ED639,"&lt;0")*Cadeirante/30*HP$4+SUMIF(EF636:EF639,"&lt;0")*Cadeirante/30*HP$4</f>
        <v>0</v>
      </c>
      <c r="HQ636" s="64"/>
      <c r="HR636" s="64"/>
      <c r="HS636" s="64"/>
      <c r="HT636" s="64"/>
      <c r="HU636" s="64"/>
      <c r="HV636" s="64"/>
      <c r="HW636" s="176">
        <v>17629.309999999998</v>
      </c>
      <c r="HX636" s="64"/>
      <c r="HY636" s="280">
        <f>IF(ISTEXT(EM636), VALUE(EM636), EM636)</f>
        <v>0</v>
      </c>
      <c r="HZ636" s="280">
        <f>IF(ISTEXT(EN636), VALUE(EN636), EN636)</f>
        <v>0</v>
      </c>
      <c r="IA636" s="280">
        <f>IF(ISTEXT(EO636), VALUE(EO636), EO636)</f>
        <v>0</v>
      </c>
      <c r="IB636" s="64" t="b">
        <f>HW636=FE636</f>
        <v>0</v>
      </c>
      <c r="IC636" s="64"/>
    </row>
    <row r="637" spans="1:237" s="106" customFormat="1" ht="22.5" customHeight="1" x14ac:dyDescent="0.25">
      <c r="A637" s="368" t="s">
        <v>3768</v>
      </c>
      <c r="B637" s="369" t="s">
        <v>3769</v>
      </c>
      <c r="C637" s="370" t="s">
        <v>3301</v>
      </c>
      <c r="D637" s="371" t="s">
        <v>3765</v>
      </c>
      <c r="E637" s="371" t="s">
        <v>3770</v>
      </c>
      <c r="F637" s="372" t="s">
        <v>3224</v>
      </c>
      <c r="G637" s="372" t="s">
        <v>3225</v>
      </c>
      <c r="H637" s="373" t="s">
        <v>431</v>
      </c>
      <c r="I637" s="374" t="s">
        <v>3771</v>
      </c>
      <c r="J637" s="421" t="s">
        <v>3300</v>
      </c>
      <c r="K637" s="421" t="s">
        <v>3234</v>
      </c>
      <c r="L637" s="329">
        <f>CONTINUA!BV637</f>
        <v>0</v>
      </c>
      <c r="M637" s="329">
        <f>CONTINUA!BW637</f>
        <v>0</v>
      </c>
      <c r="N637" s="895"/>
      <c r="O637" s="896" t="s">
        <v>4057</v>
      </c>
      <c r="P637" s="897" t="s">
        <v>206</v>
      </c>
      <c r="Q637" s="400"/>
      <c r="R637" s="401"/>
      <c r="S637" s="400"/>
      <c r="T637" s="401"/>
      <c r="U637" s="400"/>
      <c r="V637" s="401"/>
      <c r="W637" s="400"/>
      <c r="X637" s="401"/>
      <c r="Y637" s="400"/>
      <c r="Z637" s="401"/>
      <c r="AA637" s="400"/>
      <c r="AB637" s="401"/>
      <c r="AC637" s="400"/>
      <c r="AD637" s="401"/>
      <c r="AE637" s="400"/>
      <c r="AF637" s="401"/>
      <c r="AG637" s="400"/>
      <c r="AH637" s="401"/>
      <c r="AI637" s="400"/>
      <c r="AJ637" s="401"/>
      <c r="AK637" s="400"/>
      <c r="AL637" s="401"/>
      <c r="AM637" s="400"/>
      <c r="AN637" s="401"/>
      <c r="AO637" s="400"/>
      <c r="AP637" s="401"/>
      <c r="AQ637" s="400"/>
      <c r="AR637" s="401"/>
      <c r="AS637" s="400"/>
      <c r="AT637" s="401"/>
      <c r="AU637" s="400"/>
      <c r="AV637" s="401"/>
      <c r="AW637" s="400"/>
      <c r="AX637" s="401"/>
      <c r="AY637" s="400"/>
      <c r="AZ637" s="401"/>
      <c r="BA637" s="400"/>
      <c r="BB637" s="401"/>
      <c r="BC637" s="400"/>
      <c r="BD637" s="401"/>
      <c r="BE637" s="400"/>
      <c r="BF637" s="401"/>
      <c r="BG637" s="400"/>
      <c r="BH637" s="401"/>
      <c r="BI637" s="400"/>
      <c r="BJ637" s="401"/>
      <c r="BK637" s="400"/>
      <c r="BL637" s="401"/>
      <c r="BM637" s="400"/>
      <c r="BN637" s="401"/>
      <c r="BO637" s="400"/>
      <c r="BP637" s="401"/>
      <c r="BQ637" s="400"/>
      <c r="BR637" s="401"/>
      <c r="BS637" s="400"/>
      <c r="BT637" s="401"/>
      <c r="BU637" s="400"/>
      <c r="BV637" s="401"/>
      <c r="BW637" s="400"/>
      <c r="BX637" s="401"/>
      <c r="BY637" s="400"/>
      <c r="BZ637" s="401"/>
      <c r="CA637" s="400"/>
      <c r="CB637" s="401"/>
      <c r="CC637" s="400"/>
      <c r="CD637" s="401"/>
      <c r="CE637" s="400"/>
      <c r="CF637" s="401"/>
      <c r="CG637" s="400"/>
      <c r="CH637" s="401"/>
      <c r="CI637" s="400"/>
      <c r="CJ637" s="401"/>
      <c r="CK637" s="400"/>
      <c r="CL637" s="401"/>
      <c r="CM637" s="400"/>
      <c r="CN637" s="401"/>
      <c r="CO637" s="400"/>
      <c r="CP637" s="401"/>
      <c r="CQ637" s="400"/>
      <c r="CR637" s="401"/>
      <c r="CS637" s="400"/>
      <c r="CT637" s="401"/>
      <c r="CU637" s="400"/>
      <c r="CV637" s="401"/>
      <c r="CW637" s="400"/>
      <c r="CX637" s="401"/>
      <c r="CY637" s="400"/>
      <c r="CZ637" s="401"/>
      <c r="DA637" s="400"/>
      <c r="DB637" s="401"/>
      <c r="DC637" s="400"/>
      <c r="DD637" s="401"/>
      <c r="DE637" s="400"/>
      <c r="DF637" s="401"/>
      <c r="DG637" s="400"/>
      <c r="DH637" s="401"/>
      <c r="DI637" s="400"/>
      <c r="DJ637" s="401"/>
      <c r="DK637" s="400"/>
      <c r="DL637" s="401"/>
      <c r="DM637" s="400"/>
      <c r="DN637" s="401"/>
      <c r="DO637" s="400"/>
      <c r="DP637" s="401"/>
      <c r="DQ637" s="400"/>
      <c r="DR637" s="401"/>
      <c r="DS637" s="400"/>
      <c r="DT637" s="401"/>
      <c r="DU637" s="400"/>
      <c r="DV637" s="401"/>
      <c r="DW637" s="400"/>
      <c r="DX637" s="401"/>
      <c r="DY637" s="400"/>
      <c r="DZ637" s="401"/>
      <c r="EA637" s="400"/>
      <c r="EB637" s="401"/>
      <c r="EC637" s="400"/>
      <c r="ED637" s="401"/>
      <c r="EE637" s="400"/>
      <c r="EF637" s="401"/>
      <c r="EG637" s="400"/>
      <c r="EH637" s="401"/>
      <c r="EI637" s="400"/>
      <c r="EJ637" s="447"/>
      <c r="EK637" s="511"/>
      <c r="EL637" s="514"/>
      <c r="EM637" s="448"/>
      <c r="EN637" s="344"/>
      <c r="EO637" s="345"/>
      <c r="EP637" s="171">
        <f t="shared" si="670"/>
        <v>0</v>
      </c>
      <c r="EQ637" s="171">
        <f t="shared" si="671"/>
        <v>0</v>
      </c>
      <c r="ER637" s="171">
        <f t="shared" si="672"/>
        <v>0</v>
      </c>
      <c r="ES637" s="171">
        <f t="shared" si="673"/>
        <v>0</v>
      </c>
      <c r="ET637" s="171">
        <f t="shared" si="674"/>
        <v>0</v>
      </c>
      <c r="EU637" s="171">
        <f t="shared" si="675"/>
        <v>0</v>
      </c>
      <c r="EV637" s="172">
        <f t="shared" si="676"/>
        <v>0</v>
      </c>
      <c r="EW637" s="173"/>
      <c r="EX637" s="248">
        <f t="shared" si="727"/>
        <v>0</v>
      </c>
      <c r="EY637" s="174">
        <f>(L637*regular)+(M637*Cadeirantee)</f>
        <v>0</v>
      </c>
      <c r="EZ637" s="249">
        <f>SUMIF(FG637:GJ637,"&gt;0")</f>
        <v>0</v>
      </c>
      <c r="FA637" s="249">
        <f>SUMIF(FG637:GJ637,"&lt;0")+SUMIF(GN637:HP637,"&lt;0")</f>
        <v>0</v>
      </c>
      <c r="FB637" s="174">
        <v>0</v>
      </c>
      <c r="FC637" s="126">
        <f>N637*km*'VALORES TABELA'!$B$13</f>
        <v>0</v>
      </c>
      <c r="FD637" s="250">
        <f t="shared" ref="FD637:FD640" si="728">GL637</f>
        <v>0</v>
      </c>
      <c r="FE637" s="105"/>
      <c r="FF637" s="119"/>
      <c r="FG637" s="119"/>
      <c r="FH637" s="119"/>
      <c r="FI637" s="119"/>
      <c r="FJ637" s="119"/>
      <c r="FK637" s="119"/>
      <c r="FL637" s="119"/>
      <c r="FM637" s="119"/>
      <c r="FN637" s="119"/>
      <c r="FO637" s="119"/>
      <c r="FP637" s="119"/>
      <c r="FQ637" s="119"/>
      <c r="FR637" s="119"/>
      <c r="FS637" s="119"/>
      <c r="FT637" s="119"/>
      <c r="FU637" s="119"/>
      <c r="FV637" s="119"/>
      <c r="FW637" s="119"/>
      <c r="FX637" s="119"/>
      <c r="FY637" s="119"/>
      <c r="FZ637" s="119"/>
      <c r="GA637" s="119"/>
      <c r="GB637" s="119"/>
      <c r="GC637" s="119"/>
      <c r="GD637" s="119"/>
      <c r="GE637" s="119"/>
      <c r="GF637" s="119"/>
      <c r="GG637" s="119"/>
      <c r="GH637" s="119"/>
      <c r="GI637" s="119"/>
      <c r="GJ637" s="119"/>
      <c r="GK637" s="251"/>
      <c r="GL637" s="103">
        <f t="shared" si="678"/>
        <v>0</v>
      </c>
      <c r="GM637" s="124"/>
      <c r="GN637" s="104"/>
      <c r="GO637" s="104"/>
      <c r="GP637" s="104"/>
      <c r="GQ637" s="104"/>
      <c r="GR637" s="104"/>
      <c r="GS637" s="104"/>
      <c r="GT637" s="104"/>
      <c r="GU637" s="104"/>
      <c r="GV637" s="104"/>
      <c r="GW637" s="104"/>
      <c r="GX637" s="104"/>
      <c r="GY637" s="104"/>
      <c r="GZ637" s="104"/>
      <c r="HA637" s="104"/>
      <c r="HB637" s="104"/>
      <c r="HC637" s="104"/>
      <c r="HD637" s="104"/>
      <c r="HE637" s="104"/>
      <c r="HF637" s="104"/>
      <c r="HG637" s="104"/>
      <c r="HH637" s="104"/>
      <c r="HI637" s="104"/>
      <c r="HJ637" s="104"/>
      <c r="HK637" s="104"/>
      <c r="HL637" s="104"/>
      <c r="HM637" s="104"/>
      <c r="HN637" s="104"/>
      <c r="HO637" s="104"/>
      <c r="HP637" s="104"/>
      <c r="HQ637" s="64"/>
      <c r="HR637" s="64"/>
      <c r="HS637" s="64"/>
      <c r="HT637" s="64"/>
      <c r="HU637" s="64"/>
      <c r="HV637" s="64"/>
      <c r="HW637" s="105"/>
      <c r="HX637" s="64"/>
      <c r="HY637" s="280">
        <f t="shared" ref="HY637:HY640" si="729">IF(ISTEXT(EM637), VALUE(EM637), EM637)</f>
        <v>0</v>
      </c>
      <c r="HZ637" s="280">
        <f t="shared" ref="HZ637:HZ640" si="730">IF(ISTEXT(EN637), VALUE(EN637), EN637)</f>
        <v>0</v>
      </c>
      <c r="IA637" s="280">
        <f t="shared" ref="IA637:IA640" si="731">IF(ISTEXT(EO637), VALUE(EO637), EO637)</f>
        <v>0</v>
      </c>
      <c r="IB637" s="64"/>
      <c r="IC637" s="64"/>
    </row>
    <row r="638" spans="1:237" s="106" customFormat="1" ht="22.5" customHeight="1" x14ac:dyDescent="0.25">
      <c r="A638" s="368" t="s">
        <v>3768</v>
      </c>
      <c r="B638" s="369" t="s">
        <v>3769</v>
      </c>
      <c r="C638" s="375" t="s">
        <v>3301</v>
      </c>
      <c r="D638" s="371" t="s">
        <v>3765</v>
      </c>
      <c r="E638" s="371" t="s">
        <v>3770</v>
      </c>
      <c r="F638" s="376" t="s">
        <v>3224</v>
      </c>
      <c r="G638" s="376" t="s">
        <v>3225</v>
      </c>
      <c r="H638" s="373" t="s">
        <v>431</v>
      </c>
      <c r="I638" s="374" t="s">
        <v>3771</v>
      </c>
      <c r="J638" s="421" t="s">
        <v>3300</v>
      </c>
      <c r="K638" s="422" t="s">
        <v>3235</v>
      </c>
      <c r="L638" s="329">
        <f>CONTINUA!BV638</f>
        <v>0</v>
      </c>
      <c r="M638" s="329">
        <f>CONTINUA!BW638</f>
        <v>0</v>
      </c>
      <c r="N638" s="895"/>
      <c r="O638" s="896" t="s">
        <v>4057</v>
      </c>
      <c r="P638" s="897" t="s">
        <v>206</v>
      </c>
      <c r="Q638" s="400"/>
      <c r="R638" s="401"/>
      <c r="S638" s="400"/>
      <c r="T638" s="401"/>
      <c r="U638" s="400"/>
      <c r="V638" s="401"/>
      <c r="W638" s="400"/>
      <c r="X638" s="401"/>
      <c r="Y638" s="400"/>
      <c r="Z638" s="401"/>
      <c r="AA638" s="400"/>
      <c r="AB638" s="401"/>
      <c r="AC638" s="400"/>
      <c r="AD638" s="401"/>
      <c r="AE638" s="400"/>
      <c r="AF638" s="401"/>
      <c r="AG638" s="400"/>
      <c r="AH638" s="401"/>
      <c r="AI638" s="400"/>
      <c r="AJ638" s="401"/>
      <c r="AK638" s="400"/>
      <c r="AL638" s="401"/>
      <c r="AM638" s="400"/>
      <c r="AN638" s="401"/>
      <c r="AO638" s="400"/>
      <c r="AP638" s="401"/>
      <c r="AQ638" s="400"/>
      <c r="AR638" s="401"/>
      <c r="AS638" s="400"/>
      <c r="AT638" s="401"/>
      <c r="AU638" s="400"/>
      <c r="AV638" s="401"/>
      <c r="AW638" s="400"/>
      <c r="AX638" s="401"/>
      <c r="AY638" s="400"/>
      <c r="AZ638" s="401"/>
      <c r="BA638" s="400"/>
      <c r="BB638" s="401"/>
      <c r="BC638" s="400"/>
      <c r="BD638" s="401"/>
      <c r="BE638" s="400"/>
      <c r="BF638" s="401"/>
      <c r="BG638" s="400"/>
      <c r="BH638" s="401"/>
      <c r="BI638" s="400"/>
      <c r="BJ638" s="401"/>
      <c r="BK638" s="400"/>
      <c r="BL638" s="401"/>
      <c r="BM638" s="400"/>
      <c r="BN638" s="401"/>
      <c r="BO638" s="400"/>
      <c r="BP638" s="401"/>
      <c r="BQ638" s="400"/>
      <c r="BR638" s="401"/>
      <c r="BS638" s="400"/>
      <c r="BT638" s="401"/>
      <c r="BU638" s="400"/>
      <c r="BV638" s="401"/>
      <c r="BW638" s="400"/>
      <c r="BX638" s="401"/>
      <c r="BY638" s="400"/>
      <c r="BZ638" s="401"/>
      <c r="CA638" s="400"/>
      <c r="CB638" s="401"/>
      <c r="CC638" s="400"/>
      <c r="CD638" s="401"/>
      <c r="CE638" s="400"/>
      <c r="CF638" s="401"/>
      <c r="CG638" s="400"/>
      <c r="CH638" s="401"/>
      <c r="CI638" s="400"/>
      <c r="CJ638" s="401"/>
      <c r="CK638" s="400"/>
      <c r="CL638" s="401"/>
      <c r="CM638" s="400"/>
      <c r="CN638" s="401"/>
      <c r="CO638" s="400"/>
      <c r="CP638" s="401"/>
      <c r="CQ638" s="400"/>
      <c r="CR638" s="401"/>
      <c r="CS638" s="400"/>
      <c r="CT638" s="401"/>
      <c r="CU638" s="400"/>
      <c r="CV638" s="401"/>
      <c r="CW638" s="400"/>
      <c r="CX638" s="401"/>
      <c r="CY638" s="400"/>
      <c r="CZ638" s="401"/>
      <c r="DA638" s="400"/>
      <c r="DB638" s="401"/>
      <c r="DC638" s="400"/>
      <c r="DD638" s="401"/>
      <c r="DE638" s="400"/>
      <c r="DF638" s="401"/>
      <c r="DG638" s="400"/>
      <c r="DH638" s="401"/>
      <c r="DI638" s="400"/>
      <c r="DJ638" s="401"/>
      <c r="DK638" s="400"/>
      <c r="DL638" s="401"/>
      <c r="DM638" s="400"/>
      <c r="DN638" s="401"/>
      <c r="DO638" s="400"/>
      <c r="DP638" s="401"/>
      <c r="DQ638" s="400"/>
      <c r="DR638" s="401"/>
      <c r="DS638" s="400"/>
      <c r="DT638" s="401"/>
      <c r="DU638" s="400"/>
      <c r="DV638" s="401"/>
      <c r="DW638" s="400"/>
      <c r="DX638" s="401"/>
      <c r="DY638" s="400"/>
      <c r="DZ638" s="401"/>
      <c r="EA638" s="400"/>
      <c r="EB638" s="401"/>
      <c r="EC638" s="400"/>
      <c r="ED638" s="401"/>
      <c r="EE638" s="400"/>
      <c r="EF638" s="401"/>
      <c r="EG638" s="400"/>
      <c r="EH638" s="401"/>
      <c r="EI638" s="400"/>
      <c r="EJ638" s="447"/>
      <c r="EK638" s="511"/>
      <c r="EL638" s="514"/>
      <c r="EM638" s="448"/>
      <c r="EN638" s="344"/>
      <c r="EO638" s="345"/>
      <c r="EP638" s="171">
        <f t="shared" si="670"/>
        <v>0</v>
      </c>
      <c r="EQ638" s="171">
        <f t="shared" si="671"/>
        <v>0</v>
      </c>
      <c r="ER638" s="171">
        <f t="shared" si="672"/>
        <v>0</v>
      </c>
      <c r="ES638" s="171">
        <f t="shared" si="673"/>
        <v>0</v>
      </c>
      <c r="ET638" s="171">
        <f t="shared" si="674"/>
        <v>0</v>
      </c>
      <c r="EU638" s="171">
        <f t="shared" si="675"/>
        <v>0</v>
      </c>
      <c r="EV638" s="172">
        <f t="shared" si="676"/>
        <v>0</v>
      </c>
      <c r="EW638" s="125"/>
      <c r="EX638" s="248">
        <f t="shared" si="727"/>
        <v>0</v>
      </c>
      <c r="EY638" s="174">
        <f>(L638*regular)+(M638*Cadeirantee)</f>
        <v>0</v>
      </c>
      <c r="EZ638" s="249">
        <f>SUMIF(FG638:GJ638,"&gt;0")</f>
        <v>0</v>
      </c>
      <c r="FA638" s="249">
        <f>SUMIF(FG638:GJ638,"&lt;0")+SUMIF(GN638:HP638,"&lt;0")</f>
        <v>0</v>
      </c>
      <c r="FB638" s="174">
        <v>0</v>
      </c>
      <c r="FC638" s="126">
        <f>N638*km*'VALORES TABELA'!$B$13</f>
        <v>0</v>
      </c>
      <c r="FD638" s="250">
        <f t="shared" si="728"/>
        <v>0</v>
      </c>
      <c r="FE638" s="105"/>
      <c r="FF638" s="108"/>
      <c r="FG638" s="108"/>
      <c r="FH638" s="108"/>
      <c r="FI638" s="108"/>
      <c r="FJ638" s="108"/>
      <c r="FK638" s="108"/>
      <c r="FL638" s="108"/>
      <c r="FM638" s="108"/>
      <c r="FN638" s="108"/>
      <c r="FO638" s="108"/>
      <c r="FP638" s="108"/>
      <c r="FQ638" s="108"/>
      <c r="FR638" s="108"/>
      <c r="FS638" s="108"/>
      <c r="FT638" s="108"/>
      <c r="FU638" s="108"/>
      <c r="FV638" s="108"/>
      <c r="FW638" s="108"/>
      <c r="FX638" s="108"/>
      <c r="FY638" s="108"/>
      <c r="FZ638" s="108"/>
      <c r="GA638" s="108"/>
      <c r="GB638" s="108"/>
      <c r="GC638" s="108"/>
      <c r="GD638" s="108"/>
      <c r="GE638" s="108"/>
      <c r="GF638" s="108"/>
      <c r="GG638" s="108"/>
      <c r="GH638" s="108"/>
      <c r="GI638" s="108"/>
      <c r="GJ638" s="108"/>
      <c r="GK638" s="251"/>
      <c r="GL638" s="103">
        <f t="shared" si="678"/>
        <v>0</v>
      </c>
      <c r="GM638" s="124"/>
      <c r="GN638" s="104"/>
      <c r="GO638" s="104"/>
      <c r="GP638" s="104"/>
      <c r="GQ638" s="104"/>
      <c r="GR638" s="104"/>
      <c r="GS638" s="104"/>
      <c r="GT638" s="104"/>
      <c r="GU638" s="104"/>
      <c r="GV638" s="104"/>
      <c r="GW638" s="104"/>
      <c r="GX638" s="104"/>
      <c r="GY638" s="104"/>
      <c r="GZ638" s="104"/>
      <c r="HA638" s="104"/>
      <c r="HB638" s="104"/>
      <c r="HC638" s="104"/>
      <c r="HD638" s="104"/>
      <c r="HE638" s="104"/>
      <c r="HF638" s="104"/>
      <c r="HG638" s="104"/>
      <c r="HH638" s="104"/>
      <c r="HI638" s="104"/>
      <c r="HJ638" s="104"/>
      <c r="HK638" s="104"/>
      <c r="HL638" s="104"/>
      <c r="HM638" s="104"/>
      <c r="HN638" s="104"/>
      <c r="HO638" s="104"/>
      <c r="HP638" s="104"/>
      <c r="HQ638" s="64"/>
      <c r="HR638" s="64"/>
      <c r="HS638" s="64"/>
      <c r="HT638" s="64"/>
      <c r="HU638" s="64"/>
      <c r="HV638" s="64"/>
      <c r="HW638" s="105"/>
      <c r="HX638" s="64"/>
      <c r="HY638" s="280">
        <f t="shared" si="729"/>
        <v>0</v>
      </c>
      <c r="HZ638" s="280">
        <f t="shared" si="730"/>
        <v>0</v>
      </c>
      <c r="IA638" s="280">
        <f t="shared" si="731"/>
        <v>0</v>
      </c>
      <c r="IB638" s="64"/>
      <c r="IC638" s="64"/>
    </row>
    <row r="639" spans="1:237" s="106" customFormat="1" ht="22.5" customHeight="1" x14ac:dyDescent="0.25">
      <c r="A639" s="368" t="s">
        <v>3768</v>
      </c>
      <c r="B639" s="369" t="s">
        <v>3769</v>
      </c>
      <c r="C639" s="375" t="s">
        <v>3301</v>
      </c>
      <c r="D639" s="371" t="s">
        <v>3765</v>
      </c>
      <c r="E639" s="371" t="s">
        <v>3770</v>
      </c>
      <c r="F639" s="376" t="s">
        <v>3224</v>
      </c>
      <c r="G639" s="376" t="s">
        <v>3225</v>
      </c>
      <c r="H639" s="373" t="s">
        <v>431</v>
      </c>
      <c r="I639" s="374" t="s">
        <v>3771</v>
      </c>
      <c r="J639" s="421" t="s">
        <v>3300</v>
      </c>
      <c r="K639" s="423" t="s">
        <v>3236</v>
      </c>
      <c r="L639" s="329">
        <f>CONTINUA!BV639</f>
        <v>0</v>
      </c>
      <c r="M639" s="329">
        <f>CONTINUA!BW639</f>
        <v>0</v>
      </c>
      <c r="N639" s="895"/>
      <c r="O639" s="896" t="s">
        <v>4057</v>
      </c>
      <c r="P639" s="897" t="s">
        <v>206</v>
      </c>
      <c r="Q639" s="400">
        <v>24</v>
      </c>
      <c r="R639" s="401"/>
      <c r="S639" s="400"/>
      <c r="T639" s="401"/>
      <c r="U639" s="400"/>
      <c r="V639" s="401"/>
      <c r="W639" s="400"/>
      <c r="X639" s="401"/>
      <c r="Y639" s="400"/>
      <c r="Z639" s="401"/>
      <c r="AA639" s="400"/>
      <c r="AB639" s="401"/>
      <c r="AC639" s="400"/>
      <c r="AD639" s="401"/>
      <c r="AE639" s="400"/>
      <c r="AF639" s="401"/>
      <c r="AG639" s="400"/>
      <c r="AH639" s="401"/>
      <c r="AI639" s="400"/>
      <c r="AJ639" s="401"/>
      <c r="AK639" s="400"/>
      <c r="AL639" s="401"/>
      <c r="AM639" s="400"/>
      <c r="AN639" s="401"/>
      <c r="AO639" s="400"/>
      <c r="AP639" s="401"/>
      <c r="AQ639" s="400"/>
      <c r="AR639" s="401"/>
      <c r="AS639" s="400"/>
      <c r="AT639" s="401"/>
      <c r="AU639" s="400"/>
      <c r="AV639" s="401"/>
      <c r="AW639" s="400"/>
      <c r="AX639" s="401"/>
      <c r="AY639" s="400"/>
      <c r="AZ639" s="401"/>
      <c r="BA639" s="400"/>
      <c r="BB639" s="401"/>
      <c r="BC639" s="400"/>
      <c r="BD639" s="401"/>
      <c r="BE639" s="400"/>
      <c r="BF639" s="401"/>
      <c r="BG639" s="400"/>
      <c r="BH639" s="401"/>
      <c r="BI639" s="400"/>
      <c r="BJ639" s="401"/>
      <c r="BK639" s="400"/>
      <c r="BL639" s="401"/>
      <c r="BM639" s="400"/>
      <c r="BN639" s="401"/>
      <c r="BO639" s="400"/>
      <c r="BP639" s="401"/>
      <c r="BQ639" s="400"/>
      <c r="BR639" s="401"/>
      <c r="BS639" s="400"/>
      <c r="BT639" s="401"/>
      <c r="BU639" s="400"/>
      <c r="BV639" s="401"/>
      <c r="BW639" s="400"/>
      <c r="BX639" s="401"/>
      <c r="BY639" s="400"/>
      <c r="BZ639" s="401"/>
      <c r="CA639" s="400"/>
      <c r="CB639" s="401"/>
      <c r="CC639" s="400"/>
      <c r="CD639" s="401"/>
      <c r="CE639" s="400"/>
      <c r="CF639" s="401"/>
      <c r="CG639" s="400"/>
      <c r="CH639" s="401"/>
      <c r="CI639" s="400"/>
      <c r="CJ639" s="401"/>
      <c r="CK639" s="400"/>
      <c r="CL639" s="401"/>
      <c r="CM639" s="400"/>
      <c r="CN639" s="401"/>
      <c r="CO639" s="400"/>
      <c r="CP639" s="401"/>
      <c r="CQ639" s="400"/>
      <c r="CR639" s="401"/>
      <c r="CS639" s="400"/>
      <c r="CT639" s="401"/>
      <c r="CU639" s="400"/>
      <c r="CV639" s="401"/>
      <c r="CW639" s="400"/>
      <c r="CX639" s="401"/>
      <c r="CY639" s="400"/>
      <c r="CZ639" s="401"/>
      <c r="DA639" s="400"/>
      <c r="DB639" s="401"/>
      <c r="DC639" s="400"/>
      <c r="DD639" s="401"/>
      <c r="DE639" s="400"/>
      <c r="DF639" s="401"/>
      <c r="DG639" s="400"/>
      <c r="DH639" s="401"/>
      <c r="DI639" s="400"/>
      <c r="DJ639" s="401"/>
      <c r="DK639" s="400"/>
      <c r="DL639" s="401"/>
      <c r="DM639" s="400"/>
      <c r="DN639" s="401"/>
      <c r="DO639" s="400"/>
      <c r="DP639" s="401"/>
      <c r="DQ639" s="400"/>
      <c r="DR639" s="401"/>
      <c r="DS639" s="400"/>
      <c r="DT639" s="401"/>
      <c r="DU639" s="400"/>
      <c r="DV639" s="401"/>
      <c r="DW639" s="400"/>
      <c r="DX639" s="401"/>
      <c r="DY639" s="400"/>
      <c r="DZ639" s="401"/>
      <c r="EA639" s="400"/>
      <c r="EB639" s="401"/>
      <c r="EC639" s="400"/>
      <c r="ED639" s="401"/>
      <c r="EE639" s="400"/>
      <c r="EF639" s="401"/>
      <c r="EG639" s="400"/>
      <c r="EH639" s="401"/>
      <c r="EI639" s="400"/>
      <c r="EJ639" s="447"/>
      <c r="EK639" s="511"/>
      <c r="EL639" s="514"/>
      <c r="EM639" s="448"/>
      <c r="EN639" s="344"/>
      <c r="EO639" s="345"/>
      <c r="EP639" s="171">
        <f t="shared" si="670"/>
        <v>24</v>
      </c>
      <c r="EQ639" s="171">
        <f t="shared" si="671"/>
        <v>0</v>
      </c>
      <c r="ER639" s="171">
        <f t="shared" si="672"/>
        <v>0</v>
      </c>
      <c r="ES639" s="171">
        <f t="shared" si="673"/>
        <v>0</v>
      </c>
      <c r="ET639" s="171">
        <f t="shared" si="674"/>
        <v>0</v>
      </c>
      <c r="EU639" s="171">
        <f t="shared" si="675"/>
        <v>0</v>
      </c>
      <c r="EV639" s="172">
        <f t="shared" si="676"/>
        <v>24</v>
      </c>
      <c r="EW639" s="127"/>
      <c r="EX639" s="248">
        <f t="shared" si="727"/>
        <v>0</v>
      </c>
      <c r="EY639" s="174">
        <f>(L639*regular)+(M639*Cadeirantee)</f>
        <v>0</v>
      </c>
      <c r="EZ639" s="249">
        <f>SUMIF(FG639:GJ639,"&gt;0")</f>
        <v>0</v>
      </c>
      <c r="FA639" s="249">
        <f>SUMIF(FG639:GJ639,"&lt;0")+SUMIF(GN639:HP639,"&lt;0")</f>
        <v>0</v>
      </c>
      <c r="FB639" s="174">
        <v>0</v>
      </c>
      <c r="FC639" s="126">
        <f>N639*km*'VALORES TABELA'!$B$13</f>
        <v>0</v>
      </c>
      <c r="FD639" s="250">
        <f t="shared" si="728"/>
        <v>0</v>
      </c>
      <c r="FE639" s="105"/>
      <c r="FF639" s="118"/>
      <c r="FG639" s="118"/>
      <c r="FH639" s="118"/>
      <c r="FI639" s="118"/>
      <c r="FJ639" s="118"/>
      <c r="FK639" s="118"/>
      <c r="FL639" s="118"/>
      <c r="FM639" s="118"/>
      <c r="FN639" s="118"/>
      <c r="FO639" s="118"/>
      <c r="FP639" s="118"/>
      <c r="FQ639" s="118"/>
      <c r="FR639" s="118"/>
      <c r="FS639" s="118"/>
      <c r="FT639" s="118"/>
      <c r="FU639" s="118"/>
      <c r="FV639" s="118"/>
      <c r="FW639" s="118"/>
      <c r="FX639" s="118"/>
      <c r="FY639" s="118"/>
      <c r="FZ639" s="118"/>
      <c r="GA639" s="118"/>
      <c r="GB639" s="118"/>
      <c r="GC639" s="118"/>
      <c r="GD639" s="118"/>
      <c r="GE639" s="118"/>
      <c r="GF639" s="118"/>
      <c r="GG639" s="118"/>
      <c r="GH639" s="118"/>
      <c r="GI639" s="118"/>
      <c r="GJ639" s="118"/>
      <c r="GK639" s="252"/>
      <c r="GL639" s="103">
        <f t="shared" si="678"/>
        <v>0</v>
      </c>
      <c r="GM639" s="124"/>
      <c r="GN639" s="104"/>
      <c r="GO639" s="104"/>
      <c r="GP639" s="104"/>
      <c r="GQ639" s="104"/>
      <c r="GR639" s="104"/>
      <c r="GS639" s="104"/>
      <c r="GT639" s="104"/>
      <c r="GU639" s="104"/>
      <c r="GV639" s="104"/>
      <c r="GW639" s="104"/>
      <c r="GX639" s="104"/>
      <c r="GY639" s="104"/>
      <c r="GZ639" s="104"/>
      <c r="HA639" s="104"/>
      <c r="HB639" s="104"/>
      <c r="HC639" s="104"/>
      <c r="HD639" s="104"/>
      <c r="HE639" s="104"/>
      <c r="HF639" s="104"/>
      <c r="HG639" s="104"/>
      <c r="HH639" s="104"/>
      <c r="HI639" s="104"/>
      <c r="HJ639" s="104"/>
      <c r="HK639" s="104"/>
      <c r="HL639" s="104"/>
      <c r="HM639" s="104"/>
      <c r="HN639" s="104"/>
      <c r="HO639" s="104"/>
      <c r="HP639" s="104"/>
      <c r="HQ639" s="64"/>
      <c r="HR639" s="65"/>
      <c r="HS639" s="65"/>
      <c r="HT639" s="65"/>
      <c r="HU639" s="65"/>
      <c r="HV639" s="65"/>
      <c r="HW639" s="105"/>
      <c r="HX639" s="65"/>
      <c r="HY639" s="280">
        <f t="shared" si="729"/>
        <v>0</v>
      </c>
      <c r="HZ639" s="280">
        <f t="shared" si="730"/>
        <v>0</v>
      </c>
      <c r="IA639" s="280">
        <f t="shared" si="731"/>
        <v>0</v>
      </c>
      <c r="IB639" s="65"/>
      <c r="IC639" s="65"/>
    </row>
    <row r="640" spans="1:237" s="106" customFormat="1" ht="22.5" customHeight="1" thickBot="1" x14ac:dyDescent="0.3">
      <c r="A640" s="377" t="s">
        <v>3768</v>
      </c>
      <c r="B640" s="378" t="s">
        <v>3769</v>
      </c>
      <c r="C640" s="379" t="s">
        <v>3301</v>
      </c>
      <c r="D640" s="380" t="s">
        <v>3765</v>
      </c>
      <c r="E640" s="380" t="s">
        <v>3770</v>
      </c>
      <c r="F640" s="381" t="s">
        <v>3224</v>
      </c>
      <c r="G640" s="381" t="s">
        <v>3225</v>
      </c>
      <c r="H640" s="382" t="s">
        <v>431</v>
      </c>
      <c r="I640" s="383" t="s">
        <v>3771</v>
      </c>
      <c r="J640" s="421" t="s">
        <v>3300</v>
      </c>
      <c r="K640" s="424" t="s">
        <v>60</v>
      </c>
      <c r="L640" s="329">
        <f>CONTINUA!BV640</f>
        <v>0</v>
      </c>
      <c r="M640" s="329">
        <f>CONTINUA!BW640</f>
        <v>0</v>
      </c>
      <c r="N640" s="895"/>
      <c r="O640" s="896" t="s">
        <v>4057</v>
      </c>
      <c r="P640" s="897" t="s">
        <v>206</v>
      </c>
      <c r="Q640" s="400"/>
      <c r="R640" s="401"/>
      <c r="S640" s="400"/>
      <c r="T640" s="401"/>
      <c r="U640" s="400"/>
      <c r="V640" s="401"/>
      <c r="W640" s="400"/>
      <c r="X640" s="401"/>
      <c r="Y640" s="400"/>
      <c r="Z640" s="401"/>
      <c r="AA640" s="400"/>
      <c r="AB640" s="401"/>
      <c r="AC640" s="400"/>
      <c r="AD640" s="401"/>
      <c r="AE640" s="400"/>
      <c r="AF640" s="401"/>
      <c r="AG640" s="400"/>
      <c r="AH640" s="401"/>
      <c r="AI640" s="400"/>
      <c r="AJ640" s="401"/>
      <c r="AK640" s="400"/>
      <c r="AL640" s="401"/>
      <c r="AM640" s="400"/>
      <c r="AN640" s="401"/>
      <c r="AO640" s="400"/>
      <c r="AP640" s="401"/>
      <c r="AQ640" s="400"/>
      <c r="AR640" s="401"/>
      <c r="AS640" s="400"/>
      <c r="AT640" s="401"/>
      <c r="AU640" s="400"/>
      <c r="AV640" s="401"/>
      <c r="AW640" s="400"/>
      <c r="AX640" s="401"/>
      <c r="AY640" s="400"/>
      <c r="AZ640" s="401"/>
      <c r="BA640" s="400"/>
      <c r="BB640" s="401"/>
      <c r="BC640" s="400"/>
      <c r="BD640" s="401"/>
      <c r="BE640" s="400"/>
      <c r="BF640" s="401"/>
      <c r="BG640" s="400"/>
      <c r="BH640" s="401"/>
      <c r="BI640" s="400"/>
      <c r="BJ640" s="401"/>
      <c r="BK640" s="400"/>
      <c r="BL640" s="401"/>
      <c r="BM640" s="400"/>
      <c r="BN640" s="401"/>
      <c r="BO640" s="400"/>
      <c r="BP640" s="401"/>
      <c r="BQ640" s="400"/>
      <c r="BR640" s="401"/>
      <c r="BS640" s="400"/>
      <c r="BT640" s="401"/>
      <c r="BU640" s="400"/>
      <c r="BV640" s="401"/>
      <c r="BW640" s="400"/>
      <c r="BX640" s="401"/>
      <c r="BY640" s="400"/>
      <c r="BZ640" s="401"/>
      <c r="CA640" s="400"/>
      <c r="CB640" s="401"/>
      <c r="CC640" s="400"/>
      <c r="CD640" s="401"/>
      <c r="CE640" s="400"/>
      <c r="CF640" s="401"/>
      <c r="CG640" s="400"/>
      <c r="CH640" s="401"/>
      <c r="CI640" s="400"/>
      <c r="CJ640" s="401"/>
      <c r="CK640" s="400"/>
      <c r="CL640" s="401"/>
      <c r="CM640" s="400"/>
      <c r="CN640" s="401"/>
      <c r="CO640" s="400"/>
      <c r="CP640" s="401"/>
      <c r="CQ640" s="400"/>
      <c r="CR640" s="401"/>
      <c r="CS640" s="400"/>
      <c r="CT640" s="401"/>
      <c r="CU640" s="400"/>
      <c r="CV640" s="401"/>
      <c r="CW640" s="400"/>
      <c r="CX640" s="401"/>
      <c r="CY640" s="400"/>
      <c r="CZ640" s="401"/>
      <c r="DA640" s="400"/>
      <c r="DB640" s="401"/>
      <c r="DC640" s="400"/>
      <c r="DD640" s="401"/>
      <c r="DE640" s="400"/>
      <c r="DF640" s="401"/>
      <c r="DG640" s="400"/>
      <c r="DH640" s="401"/>
      <c r="DI640" s="400"/>
      <c r="DJ640" s="401"/>
      <c r="DK640" s="400"/>
      <c r="DL640" s="401"/>
      <c r="DM640" s="400"/>
      <c r="DN640" s="401"/>
      <c r="DO640" s="400"/>
      <c r="DP640" s="401"/>
      <c r="DQ640" s="400"/>
      <c r="DR640" s="401"/>
      <c r="DS640" s="400"/>
      <c r="DT640" s="401"/>
      <c r="DU640" s="400"/>
      <c r="DV640" s="401"/>
      <c r="DW640" s="400"/>
      <c r="DX640" s="401"/>
      <c r="DY640" s="400"/>
      <c r="DZ640" s="401"/>
      <c r="EA640" s="400"/>
      <c r="EB640" s="401"/>
      <c r="EC640" s="400"/>
      <c r="ED640" s="401"/>
      <c r="EE640" s="400"/>
      <c r="EF640" s="401"/>
      <c r="EG640" s="400"/>
      <c r="EH640" s="401"/>
      <c r="EI640" s="400"/>
      <c r="EJ640" s="447"/>
      <c r="EK640" s="512"/>
      <c r="EL640" s="515"/>
      <c r="EM640" s="450"/>
      <c r="EN640" s="348"/>
      <c r="EO640" s="348"/>
      <c r="EP640" s="179">
        <f t="shared" si="670"/>
        <v>0</v>
      </c>
      <c r="EQ640" s="179">
        <f t="shared" si="671"/>
        <v>0</v>
      </c>
      <c r="ER640" s="179">
        <f t="shared" si="672"/>
        <v>0</v>
      </c>
      <c r="ES640" s="179">
        <f t="shared" si="673"/>
        <v>0</v>
      </c>
      <c r="ET640" s="179">
        <f t="shared" si="674"/>
        <v>0</v>
      </c>
      <c r="EU640" s="179">
        <f t="shared" si="675"/>
        <v>0</v>
      </c>
      <c r="EV640" s="172">
        <f t="shared" si="676"/>
        <v>0</v>
      </c>
      <c r="EW640" s="253"/>
      <c r="EX640" s="254">
        <v>0</v>
      </c>
      <c r="EY640" s="180">
        <v>0</v>
      </c>
      <c r="EZ640" s="255">
        <v>0</v>
      </c>
      <c r="FA640" s="255">
        <v>0</v>
      </c>
      <c r="FB640" s="180">
        <f>SUM(FF640:GI640)/2</f>
        <v>0</v>
      </c>
      <c r="FC640" s="256">
        <f>N640*km*'VALORES TABELA'!$B$13</f>
        <v>0</v>
      </c>
      <c r="FD640" s="250">
        <f t="shared" si="728"/>
        <v>0</v>
      </c>
      <c r="FE640" s="257"/>
      <c r="FF640" s="181">
        <f>((Q640+S640)*Percapita)+((R640+T640)*Cadeirante)</f>
        <v>0</v>
      </c>
      <c r="FG640" s="181">
        <f>((U640+W640)*Percapita/30*FG$4)+((V640+X640)*Cadeirante/30*FG$4)</f>
        <v>0</v>
      </c>
      <c r="FH640" s="181">
        <f>((Y640+AA640)*Percapita/30*FH$4)+((Z640+AB640)*Cadeirante/30*FH$4)</f>
        <v>0</v>
      </c>
      <c r="FI640" s="181">
        <f>((AC640+AE640)*Percapita/30*FI$4)+((AD640+AF640)*Cadeirante/30*FI$4)</f>
        <v>0</v>
      </c>
      <c r="FJ640" s="181">
        <f>((AG640+AI640)*Percapita/30*FJ$4)+((AH640+AJ640)*Cadeirante/30*FJ$4)</f>
        <v>0</v>
      </c>
      <c r="FK640" s="181">
        <f>((AK640+AM640)*Percapita/30*FK$4)+((AL640+AN640)*Cadeirante/30*FK$4)</f>
        <v>0</v>
      </c>
      <c r="FL640" s="181">
        <f>((AO640+AQ640)*Percapita/30*FL$4)+((AP640+AR640)*Cadeirante/30*FL$4)</f>
        <v>0</v>
      </c>
      <c r="FM640" s="181">
        <f>((AS640+AU640)*Percapita/30*FM$4)+((AT640+AV640)*Cadeirante/30*FM$4)</f>
        <v>0</v>
      </c>
      <c r="FN640" s="181">
        <f>((AW640+AY640)*Percapita/30*FN$4)+((AX640+AZ640)*Cadeirante/30*FN$4)</f>
        <v>0</v>
      </c>
      <c r="FO640" s="181">
        <f>((BA640+BC640)*Percapita/30*FO$4)+((BB640+BD640)*Cadeirante/30*FO$4)</f>
        <v>0</v>
      </c>
      <c r="FP640" s="181">
        <f>((BE640+BG640)*Percapita/30*FP$4)+((BF640+BH640)*Cadeirante/30*FP$4)</f>
        <v>0</v>
      </c>
      <c r="FQ640" s="181">
        <f>((BI640+BK640)*Percapita/30*FQ$4)+((BJ640+BL640)*Cadeirante/30*FQ$4)</f>
        <v>0</v>
      </c>
      <c r="FR640" s="181">
        <f>((BM640+BO640)*Percapita/30*FR$4)+((BN640+BP640)*Cadeirante/30*FR$4)</f>
        <v>0</v>
      </c>
      <c r="FS640" s="181">
        <f>((BQ640+BS640)*Percapita/30*FS$4)+((BR640+BT640)*Cadeirante/30*FS$4)</f>
        <v>0</v>
      </c>
      <c r="FT640" s="181">
        <f>((BU640+BW640)*Percapita/30*FT$4)+((BV640+BX640)*Cadeirante/30*FT$4)</f>
        <v>0</v>
      </c>
      <c r="FU640" s="181">
        <f>((BY640+CA640)*Percapita/30*FU$4)+((BZ640+CB640)*Cadeirante/30*FU$4)</f>
        <v>0</v>
      </c>
      <c r="FV640" s="181">
        <f>((CC640+CE640)*Percapita/30*FV$4)+((CD640+CF640)*Cadeirante/30*FV$4)</f>
        <v>0</v>
      </c>
      <c r="FW640" s="181">
        <f>((CG640+CI640)*Percapita/30*FW$4)+((CI640+CK640)*Cadeirante/30*FW$4)</f>
        <v>0</v>
      </c>
      <c r="FX640" s="181">
        <f>((CK640+CM640)*Percapita/30*FX$4)+((CL640+CN640)*Cadeirante/30*FX$4)</f>
        <v>0</v>
      </c>
      <c r="FY640" s="181">
        <f>((CO640+CQ640)*Percapita/30*FY$4)+((CP640+CR640)*Cadeirante/30*FY$4)</f>
        <v>0</v>
      </c>
      <c r="FZ640" s="181">
        <f>((CS640+CU640)*Percapita/30*FZ$4)+((CT640+CV640)*Cadeirante/30*FZ$4)</f>
        <v>0</v>
      </c>
      <c r="GA640" s="181">
        <f>((CW640+CY640)*Percapita/30*GA$4)+((CX640+CZ640)*Cadeirante/30*GA$4)</f>
        <v>0</v>
      </c>
      <c r="GB640" s="181">
        <f>((DA640+DC640)*Percapita/30*GB$4)+((DB640+DD640)*Cadeirante/30*GB$4)</f>
        <v>0</v>
      </c>
      <c r="GC640" s="181">
        <f>((DE640+DG640)*Percapita/30*GC$4)+((DF640+DH640)*Cadeirante/30*GC$4)</f>
        <v>0</v>
      </c>
      <c r="GD640" s="181">
        <f>((DI640+DK640)*Percapita/30*GD$4)+((DJ640+DL640)*Cadeirante/30*GD$4)</f>
        <v>0</v>
      </c>
      <c r="GE640" s="181">
        <f>((DM640+DO640)*Percapita/30*GE$4)+((DN640+DP640)*Cadeirante/30*GE$4)</f>
        <v>0</v>
      </c>
      <c r="GF640" s="181">
        <f>((DQ640+DS640)*Percapita/30*GF$4)+((DR640+DT640)*Cadeirante/30*GF$4)</f>
        <v>0</v>
      </c>
      <c r="GG640" s="181">
        <f>((DU640+DW640)*Percapita/30*GG$4)+((DV640+DX640)*Cadeirante/30*GG$4)</f>
        <v>0</v>
      </c>
      <c r="GH640" s="181">
        <f>((DY640+EA640)*Percapita/30*GH$4)+((DZ640+EB640)*Cadeirante/30*GH$4)</f>
        <v>0</v>
      </c>
      <c r="GI640" s="181">
        <f>((EC640+EE640)*Percapita/30*GI$4)+((ED640+EF640)*Cadeirante/30*GI$4)</f>
        <v>0</v>
      </c>
      <c r="GJ640" s="181">
        <f>((EG640+EI640)*Percapita)+((EH640+EJ640)*Cadeirante)</f>
        <v>0</v>
      </c>
      <c r="GK640" s="258"/>
      <c r="GL640" s="103">
        <f t="shared" si="678"/>
        <v>0</v>
      </c>
      <c r="GM640" s="124"/>
      <c r="GN640" s="182"/>
      <c r="GO640" s="182"/>
      <c r="GP640" s="182"/>
      <c r="GQ640" s="182"/>
      <c r="GR640" s="182"/>
      <c r="GS640" s="182"/>
      <c r="GT640" s="182"/>
      <c r="GU640" s="182"/>
      <c r="GV640" s="182"/>
      <c r="GW640" s="182"/>
      <c r="GX640" s="182"/>
      <c r="GY640" s="182"/>
      <c r="GZ640" s="182"/>
      <c r="HA640" s="182"/>
      <c r="HB640" s="182"/>
      <c r="HC640" s="182"/>
      <c r="HD640" s="182"/>
      <c r="HE640" s="182"/>
      <c r="HF640" s="182"/>
      <c r="HG640" s="182"/>
      <c r="HH640" s="182"/>
      <c r="HI640" s="182"/>
      <c r="HJ640" s="182"/>
      <c r="HK640" s="182"/>
      <c r="HL640" s="182"/>
      <c r="HM640" s="182"/>
      <c r="HN640" s="182"/>
      <c r="HO640" s="182"/>
      <c r="HP640" s="259"/>
      <c r="HQ640" s="64"/>
      <c r="HW640" s="257"/>
      <c r="HY640" s="280">
        <f t="shared" si="729"/>
        <v>0</v>
      </c>
      <c r="HZ640" s="280">
        <f t="shared" si="730"/>
        <v>0</v>
      </c>
      <c r="IA640" s="280">
        <f t="shared" si="731"/>
        <v>0</v>
      </c>
    </row>
    <row r="641" spans="1:237" s="106" customFormat="1" ht="22.5" customHeight="1" x14ac:dyDescent="0.25">
      <c r="A641" t="s">
        <v>3772</v>
      </c>
      <c r="B641" s="522" t="s">
        <v>3773</v>
      </c>
      <c r="C641" s="523">
        <v>3</v>
      </c>
      <c r="D641" s="524" t="s">
        <v>3765</v>
      </c>
      <c r="E641" s="524" t="s">
        <v>3774</v>
      </c>
      <c r="F641" s="525" t="s">
        <v>3224</v>
      </c>
      <c r="G641" s="525" t="s">
        <v>3225</v>
      </c>
      <c r="H641" s="350" t="s">
        <v>431</v>
      </c>
      <c r="I641" s="351" t="s">
        <v>3775</v>
      </c>
      <c r="J641" s="409" t="s">
        <v>3300</v>
      </c>
      <c r="K641" s="410" t="s">
        <v>3232</v>
      </c>
      <c r="L641" s="329">
        <f>CONTINUA!BV641</f>
        <v>0</v>
      </c>
      <c r="M641" s="329">
        <f>CONTINUA!BW641</f>
        <v>0</v>
      </c>
      <c r="N641" s="895"/>
      <c r="O641" s="896" t="s">
        <v>4057</v>
      </c>
      <c r="P641" s="897" t="s">
        <v>206</v>
      </c>
      <c r="Q641" s="400"/>
      <c r="R641" s="401"/>
      <c r="S641" s="400"/>
      <c r="T641" s="401"/>
      <c r="U641" s="400"/>
      <c r="V641" s="401"/>
      <c r="W641" s="400"/>
      <c r="X641" s="401"/>
      <c r="Y641" s="400"/>
      <c r="Z641" s="401"/>
      <c r="AA641" s="400"/>
      <c r="AB641" s="401"/>
      <c r="AC641" s="400"/>
      <c r="AD641" s="401"/>
      <c r="AE641" s="400"/>
      <c r="AF641" s="401"/>
      <c r="AG641" s="400"/>
      <c r="AH641" s="401"/>
      <c r="AI641" s="400"/>
      <c r="AJ641" s="401"/>
      <c r="AK641" s="400"/>
      <c r="AL641" s="401"/>
      <c r="AM641" s="400"/>
      <c r="AN641" s="401"/>
      <c r="AO641" s="400"/>
      <c r="AP641" s="401"/>
      <c r="AQ641" s="400"/>
      <c r="AR641" s="401"/>
      <c r="AS641" s="400"/>
      <c r="AT641" s="401"/>
      <c r="AU641" s="400"/>
      <c r="AV641" s="401"/>
      <c r="AW641" s="400"/>
      <c r="AX641" s="401"/>
      <c r="AY641" s="400"/>
      <c r="AZ641" s="401"/>
      <c r="BA641" s="400"/>
      <c r="BB641" s="401"/>
      <c r="BC641" s="400"/>
      <c r="BD641" s="401"/>
      <c r="BE641" s="400"/>
      <c r="BF641" s="401"/>
      <c r="BG641" s="400"/>
      <c r="BH641" s="401"/>
      <c r="BI641" s="400"/>
      <c r="BJ641" s="401"/>
      <c r="BK641" s="400"/>
      <c r="BL641" s="401"/>
      <c r="BM641" s="400"/>
      <c r="BN641" s="401"/>
      <c r="BO641" s="400"/>
      <c r="BP641" s="401"/>
      <c r="BQ641" s="400"/>
      <c r="BR641" s="401"/>
      <c r="BS641" s="400"/>
      <c r="BT641" s="401"/>
      <c r="BU641" s="400"/>
      <c r="BV641" s="401"/>
      <c r="BW641" s="400"/>
      <c r="BX641" s="401"/>
      <c r="BY641" s="400"/>
      <c r="BZ641" s="401"/>
      <c r="CA641" s="400"/>
      <c r="CB641" s="401"/>
      <c r="CC641" s="400"/>
      <c r="CD641" s="401"/>
      <c r="CE641" s="400"/>
      <c r="CF641" s="401"/>
      <c r="CG641" s="400"/>
      <c r="CH641" s="401"/>
      <c r="CI641" s="400"/>
      <c r="CJ641" s="401"/>
      <c r="CK641" s="400"/>
      <c r="CL641" s="401"/>
      <c r="CM641" s="400"/>
      <c r="CN641" s="401"/>
      <c r="CO641" s="400"/>
      <c r="CP641" s="401"/>
      <c r="CQ641" s="400"/>
      <c r="CR641" s="401"/>
      <c r="CS641" s="400"/>
      <c r="CT641" s="401"/>
      <c r="CU641" s="400"/>
      <c r="CV641" s="401"/>
      <c r="CW641" s="400"/>
      <c r="CX641" s="401"/>
      <c r="CY641" s="400"/>
      <c r="CZ641" s="401"/>
      <c r="DA641" s="400"/>
      <c r="DB641" s="401"/>
      <c r="DC641" s="400"/>
      <c r="DD641" s="401"/>
      <c r="DE641" s="400"/>
      <c r="DF641" s="401"/>
      <c r="DG641" s="400"/>
      <c r="DH641" s="401"/>
      <c r="DI641" s="400"/>
      <c r="DJ641" s="401"/>
      <c r="DK641" s="400"/>
      <c r="DL641" s="401"/>
      <c r="DM641" s="400"/>
      <c r="DN641" s="401"/>
      <c r="DO641" s="400"/>
      <c r="DP641" s="401"/>
      <c r="DQ641" s="400"/>
      <c r="DR641" s="401"/>
      <c r="DS641" s="400"/>
      <c r="DT641" s="401"/>
      <c r="DU641" s="400"/>
      <c r="DV641" s="401"/>
      <c r="DW641" s="400"/>
      <c r="DX641" s="401"/>
      <c r="DY641" s="400"/>
      <c r="DZ641" s="401"/>
      <c r="EA641" s="400"/>
      <c r="EB641" s="401"/>
      <c r="EC641" s="400"/>
      <c r="ED641" s="401"/>
      <c r="EE641" s="400"/>
      <c r="EF641" s="401"/>
      <c r="EG641" s="400"/>
      <c r="EH641" s="401"/>
      <c r="EI641" s="400"/>
      <c r="EJ641" s="447"/>
      <c r="EK641" s="510"/>
      <c r="EL641" s="513"/>
      <c r="EM641" s="520"/>
      <c r="EN641" s="520"/>
      <c r="EO641" s="520"/>
      <c r="EP641" s="171">
        <f t="shared" si="670"/>
        <v>0</v>
      </c>
      <c r="EQ641" s="171">
        <f t="shared" si="671"/>
        <v>0</v>
      </c>
      <c r="ER641" s="171">
        <f t="shared" si="672"/>
        <v>0</v>
      </c>
      <c r="ES641" s="171">
        <f t="shared" si="673"/>
        <v>0</v>
      </c>
      <c r="ET641" s="171">
        <f t="shared" si="674"/>
        <v>0</v>
      </c>
      <c r="EU641" s="171">
        <f t="shared" si="675"/>
        <v>0</v>
      </c>
      <c r="EV641" s="172">
        <f t="shared" si="676"/>
        <v>0</v>
      </c>
      <c r="EW641" s="367">
        <f>IF(C641=4,IF(MAX(Q641:EJ643)&gt;0,(Especiall/30*(IF(($G641-$F641)=($G$5-$F$5),30,IF(DAY($G641)=31,($G641-$F641),($G641-$F641)+1)))),0),0)</f>
        <v>0</v>
      </c>
      <c r="EX641" s="248">
        <f t="shared" ref="EX641:EX644" si="732">FF641</f>
        <v>14946.2</v>
      </c>
      <c r="EY641" s="174">
        <f>(L641*regular)+(M641*Cadeirantee)</f>
        <v>0</v>
      </c>
      <c r="EZ641" s="249">
        <f>SUMIF(FG641:GJ641,"&gt;0")</f>
        <v>0</v>
      </c>
      <c r="FA641" s="249">
        <f>SUMIF(FG641:GJ641,"&lt;0")+SUMIF(GN641:HP641,"&lt;0")</f>
        <v>0</v>
      </c>
      <c r="FB641" s="174">
        <v>0</v>
      </c>
      <c r="FC641" s="175">
        <f>N641*km*'VALORES TABELA'!$B$13</f>
        <v>0</v>
      </c>
      <c r="FD641" s="250">
        <f>GL641</f>
        <v>0</v>
      </c>
      <c r="FE641" s="176">
        <f>(EW641+EW642+EW643+EW644+EX641+EX642+EX643+EX644+EY641+EY642+EY643+EY644+EY645+EZ641+EZ642+EZ643+EZ644+FA641+FA642+FA643+FA644+FC641+FC642+FC643+FC644+HY641-HZ641-IA641+FD641+FD642+FD643+FD644+FB645)</f>
        <v>14946.2</v>
      </c>
      <c r="FF641" s="177">
        <f>IF(C641=4,SUM(Q641+Q642+Q643+S641+S642+S643)*Percapita/30*FF$4+(R641+R642+R643+T641+T642+T643)*Cadeirante/30*FF$4,IF(C641=3,IF(Q644+S644=10,Fixo/30*FF$4+(Q641+Q642+Q643+S641+S642+S643)*Percapita/30*FF$4+(R644+T644)*Cadeirante/30*FF$4,IF(Q644+S644&lt;=9,(Q644+S644)*Crechee/30*FF$4)+(R644+T644)*Cadeirante/30*FF$4+(Q641+Q642+Q643+S641+S642+S643)*Percapita/30*FF$4)+IF(Q644+S644&gt;=11,Fixo/30*FF$4+(Q644+S644-10)*Crechee/30*FF$4,0),IF(C641=2,IF(R641+R642+R643+R644+T641+T642+T643+T644=1,Cadeirante/30*FF$4,IF(R641+R642+R643+R644+T641+T642+T643+T644=2,Fixo/30*FF$4,IF(R641+R642+R643+R644+T641+T642+T643+T644&gt;2,Fixo/30*FF$4+(R641+R642+R643+R644+T641+T642+T643+T644-2)*Cadeirante/30*FF$4)))+(Q641+Q642+Q643+S641+S642+S643)*Percapita/30*FF$4+(Q644+S644)*Crechee/30*FF$4,IF(C641=1,IF(Q641+Q642+Q643+R641+R642+R643+S641+S642+S643+T641+T642+T643&lt;=15,(Q641+Q642+Q643+S641+S642+S643)*Percapita/30*FF$4,IF(Q641+Q642+Q643+R641+R642+R643+S641+S642+S643+T641+T642+T643&gt;=16,Fixo/30*FF$4+(Q641+Q642+Q643+R641+R642+R643+S641+S642+S643+T641+T642-16)*Percapita/30*FF$4))))))</f>
        <v>14946.2</v>
      </c>
      <c r="FG641" s="177">
        <f>IF(C641=4,SUM(U641+U642+U643+W641+W642+W643)*Percapita/30*FG$4+(V641+V642+V643+X641+X642+X643)*Cadeirante/30*FG$4,IF(C641=3,IF(U644+W644=10,Fixo/30*FG$4+(U641+U642+U643+W641+W642+W643)*Percapita/30*FG$4+(V644+X644)*Cadeirante/30*FG$4,IF(U644+W644&lt;=9,(U644+W644)*Crechee/30*FG$4)+(V644+X644)*Cadeirante/30*FG$4+(U641+U642+U643+W641+W642+W643)*Percapita/30*FG$4)+IF(U644+W644&gt;=11,Fixo/30*FG$4+(U644+W644-10)*Crechee/30*FG$4,0),IF(C641=2,IF(V641+V642+V643+V644+X641+X642+X643+X644=1,Cadeirante/30*FG$4,IF(V641+V642+V643+V644+X641+X642+X643+X644=2,Fixo/30*FG$4,IF(V641+V642+V643+V644+X641+X642+X643+X644&gt;2,Fixo/30*FG$4+(V641+V642+V643+V644+X641+X642+X643+X644-2)*Cadeirante/30*FG$4)))+(U641+U642+U643+W641+W642+W643)*Percapita/30*FG$4+(U644+W644)*Crechee/30*FG$4,IF(C641=1,IF(U641+U642+U643+V641+V642+V643+W641+W642+W643+X641+X642+X643&lt;=15,(U641+U642+U643+W641+W642+W643)*Percapita/30*FG$4,IF(U641+U642+U643+V641+V642+V643+W641+W642+W643+X641+X642+X643&gt;=16,Fixo/30*FG$4+(U641+U642+U643+V641+V642+V643+W641+W642+W643+X641+X642-16)*Percapita/30*FG$4))))))</f>
        <v>0</v>
      </c>
      <c r="FH641" s="177">
        <f>IF(C641=4,SUM(Y641+Y642+Y643+AA641+AA642+AA643)*Percapita/30*FH$4+(Z641+Z642+Z643+AB641+AB642+AB643)*Cadeirante/30*FH$4,IF(C641=3,IF(Y644+AA644=10,Fixo/30*FH$4+(Y641+Y642+Y643+AA641+AA642+AA643)*Percapita/30*FH$4+(Z644+AB644)*Cadeirante/30*FH$4,IF(Y644+AA644&lt;=9,(Y644+AA644)*Crechee/30*FH$4)+(Z644+AB644)*Cadeirante/30*FH$4+(Y641+Y642+Y643+AA641+AA642+AA643)*Percapita/30*FH$4)+IF(Y644+AA644&gt;=11,Fixo/30*FH$4+(Y644+AA644-10)*Crechee/30*FH$4,0),IF(C641=2,IF(Z641+Z642+Z643+Z644+AB641+AB642+AB643+AB644=1,Cadeirante/30*FH$4,IF(Z641+Z642+Z643+Z644+AB641+AB642+AB643+AB644=2,Fixo/30*FH$4,IF(Z641+Z642+Z643+Z644+AB641+AB642+AB643+AB644&gt;2,Fixo/30*FH$4+(Z641+Z642+Z643+Z644+AB641+AB642+AB643+AB644-2)*Cadeirante/30*FH$4)))+(Y641+Y642+Y643+AA641+AA642+AA643)*Percapita/30*FH$4+(Y644+AA644)*Crechee/30*FH$4,IF(C641=1,IF(Y641+Y642+Y643+Z641+Z642+Z643+AA641+AA642+AA643+AB641+AB642+AB643&lt;=15,(Y641+Y642+Y643+AA641+AA642+AA643)*Percapita/30*FH$4,IF(Y641+Y642+Y643+Z641+Z642+Z643+AA641+AA642+AA643+AB641+AB642+AB643&gt;=16,Fixo/30*FH$4+(Y641+Y642+Y643+Z641+Z642+Z643+AA641+AA642+AA643+AB641+AB642-16)*Percapita/30*FH$4))))))</f>
        <v>0</v>
      </c>
      <c r="FI641" s="177">
        <f>IF(C641=4,SUM(AC641+AC642+AC643+AE641+AE642+AE643)*Percapita/30*FI$4+(AD641+AD642+AD643+AF641+AF642+AF643)*Cadeirante/30*FI$4,IF(C641=3,IF(AC644+AE644=10,Fixo/30*FI$4+(AC641+AC642+AC643+AE641+AE642+AE643)*Percapita/30*FI$4+(AD644+AF644)*Cadeirante/30*FI$4,IF(AC644+AE644&lt;=9,(AC644+AE644)*Crechee/30*FI$4)+(AD644+AF644)*Cadeirante/30*FI$4+(AC641+AC642+AC643+AE641+AE642+AE643)*Percapita/30*FI$4)+IF(AC644+AE644&gt;=11,Fixo/30*FI$4+(AC644+AE644-10)*Crechee/30*FI$4,0),IF(C641=2,IF(AD641+AD642+AD643+AD644+AF641+AF642+AF643+AF644=1,Cadeirante/30*FI$4,IF(AD641+AD642+AD643+AD644+AF641+AF642+AF643+AF644=2,Fixo/30*FI$4,IF(AD641+AD642+AD643+AD644+AF641+AF642+AF643+AF644&gt;2,Fixo/30*FI$4+(AD641+AD642+AD643+AD644+AF641+AF642+AF643+AF644-2)*Cadeirante/30*FI$4)))+(AC641+AC642+AC643+AE641+AE642+AE643)*Percapita/30*FI$4+(AC644+AE644)*Crechee/30*FI$4,IF(C641=1,IF(AC641+AC642+AC643+AD641+AD642+AD643+AE641+AE642+AE643+AF641+AF642+AF643&lt;=15,(AC641+AC642+AC643+AE641+AE642+AE643)*Percapita/30*FI$4,IF(AC641+AC642+AC643+AD641+AD642+AD643+AE641+AE642+AE643+AF641+AF642+AF643&gt;=16,Fixo/30*FI$4+(AC641+AC642+AC643+AD641+AD642+AD643+AE641+AE642+AE643+AF641+AF642-16)*Percapita/30*FI$4))))))</f>
        <v>0</v>
      </c>
      <c r="FJ641" s="177">
        <f>IF(C641=4,SUM(AG641+AG642+AG643+AI641+AI642+AI643)*Percapita/30*FJ$4+(AH641+AH642+AH643+AJ641+AJ642+AJ643)*Cadeirante/30*FJ$4,IF(C641=3,IF(AG644+AI644=10,Fixo/30*FJ$4+(AG641+AG642+AG643+AI641+AI642+AI643)*Percapita/30*FJ$4+(AH644+AJ644)*Cadeirante/30*FJ$4,IF(AG644+AI644&lt;=9,(AG644+AI644)*Crechee/30*FJ$4)+(AH644+AJ644)*Cadeirante/30*FJ$4+(AG641+AG642+AG643+AI641+AI642+AI643)*Percapita/30*FJ$4)+IF(AG644+AI644&gt;=11,Fixo/30*FJ$4+(AG644+AI644-10)*Crechee/30*FJ$4,0),IF(C641=2,IF(AH641+AH642+AH643+AH644+AJ641+AJ642+AJ643+AJ644=1,Cadeirante/30*FJ$4,IF(AH641+AH642+AH643+AH644+AJ641+AJ642+AJ643+AJ644=2,Fixo/30*FJ$4,IF(AH641+AH642+AH643+AH644+AJ641+AJ642+AJ643+AJ644&gt;2,Fixo/30*FJ$4+(AH641+AH642+AH643+AH644+AJ641+AJ642+AJ643+AJ644-2)*Cadeirante/30*FJ$4)))+(AG641+AG642+AG643+AI641+AI642+AI643)*Percapita/30*FJ$4+(AG644+AI644)*Crechee/30*FJ$4,IF(C641=1,IF(AG641+AG642+AG643+AH641+AH642+AH643+AI641+AI642+AI643+AJ641+AJ642+AJ643&lt;=15,(AG641+AG642+AG643+AI641+AI642+AI643)*Percapita/30*FJ$4,IF(AG641+AG642+AG643+AH641+AH642+AH643+AI641+AI642+AI643+AJ641+AJ642+AJ643&gt;=16,Fixo/30*FJ$4+(AG641+AG642+AG643+AH641+AH642+AH643+AI641+AI642+AI643+AJ641+AJ642-16)*Percapita/30*FJ$4))))))</f>
        <v>0</v>
      </c>
      <c r="FK641" s="177">
        <f>IF(C641=4,SUM(AK641+AK642+AK643+AM641+AM642+AM643)*Percapita/30*FK$4+(AL641+AL642+AL643+AN641+AN642+AN643)*Cadeirante/30*FK$4,IF(C641=3,IF(AK644+AM644=10,Fixo/30*FK$4+(AK641+AK642+AK643+AM641+AM642+AM643)*Percapita/30*FK$4+(AL644+AN644)*Cadeirante/30*FK$4,IF(AK644+AM644&lt;=9,(AK644+AM644)*Crechee/30*FK$4)+(AL644+AN644)*Cadeirante/30*FK$4+(AK641+AK642+AK643+AM641+AM642+AM643)*Percapita/30*FK$4)+IF(AK644+AM644&gt;=11,Fixo/30*FK$4+(AK644+AM644-10)*Crechee/30*FK$4,0),IF(C641=2,IF(AL641+AL642+AL643+AL644+AN641+AN642+AN643+AN644=1,Cadeirante/30*FK$4,IF(AL641+AL642+AL643+AL644+AN641+AN642+AN643+AN644=2,Fixo/30*FK$4,IF(AL641+AL642+AL643+AL644+AN641+AN642+AN643+AN644&gt;2,Fixo/30*FK$4+(AL641+AL642+AL643+AL644+AN641+AN642+AN643+AN644-2)*Cadeirante/30*FK$4)))+(AK641+AK642+AK643+AM641+AM642+AM643)*Percapita/30*FK$4+(AK644+AM644)*Crechee/30*FK$4,IF(C641=1,IF(AK641+AK642+AK643+AL641+AL642+AL643+AM641+AM642+AM643+AN641+AN642+AN643&lt;=15,(AK641+AK642+AK643+AM641+AM642+AM643)*Percapita/30*FK$4,IF(AK641+AK642+AK643+AL641+AL642+AL643+AM641+AM642+AM643+AN641+AN642+AN643&gt;=16,Fixo/30*FK$4+(AK641+AK642+AK643+AL641+AL642+AL643+AM641+AM642+AM643+AN641+AN642-16)*Percapita/30*FK$4))))))</f>
        <v>0</v>
      </c>
      <c r="FL641" s="177">
        <f>IF(C641=4,SUM(AO641+AO642+AO643+AQ641+AQ642+AQ643)*Percapita/30*FL$4+(AP641+AP642+AP643+AR641+AR642+AR643)*Cadeirante/30*FL$4,IF(C641=3,IF(AO644+AQ644=10,Fixo/30*FL$4+(AO641+AO642+AO643+AQ641+AQ642+AQ643)*Percapita/30*FL$4+(AP644+AR644)*Cadeirante/30*FL$4,IF(AO644+AQ644&lt;=9,(AO644+AQ644)*Crechee/30*FL$4)+(AP644+AR644)*Cadeirante/30*FL$4+(AO641+AO642+AO643+AQ641+AQ642+AQ643)*Percapita/30*FL$4)+IF(AO644+AQ644&gt;=11,Fixo/30*FL$4+(AO644+AQ644-10)*Crechee/30*FL$4,0),IF(C641=2,IF(AP641+AP642+AP643+AP644+AR641+AR642+AR643+AR644=1,Cadeirante/30*FL$4,IF(AP641+AP642+AP643+AP644+AR641+AR642+AR643+AR644=2,Fixo/30*FL$4,IF(AP641+AP642+AP643+AP644+AR641+AR642+AR643+AR644&gt;2,Fixo/30*FL$4+(AP641+AP642+AP643+AP644+AR641+AR642+AR643+AR644-2)*Cadeirante/30*FL$4)))+(AO641+AO642+AO643+AQ641+AQ642+AQ643)*Percapita/30*FL$4+(AO644+AQ644)*Crechee/30*FL$4,IF(C641=1,IF(AO641+AO642+AO643+AP641+AP642+AP643+AQ641+AQ642+AQ643+AR641+AR642+AR643&lt;=15,(AO641+AO642+AO643+AQ641+AQ642+AQ643)*Percapita/30*FL$4,IF(AO641+AO642+AO643+AP641+AP642+AP643+AQ641+AQ642+AQ643+AR641+AR642+AR643&gt;=16,Fixo/30*FL$4+(AO641+AO642+AO643+AP641+AP642+AP643+AQ641+AQ642+AQ643+AR641+AR642-16)*Percapita/30*FL$4))))))</f>
        <v>0</v>
      </c>
      <c r="FM641" s="177">
        <f>IF(C641=4,SUM(AS641+AS642+AS643+AU641+AU642+AU643)*Percapita/30*FM$4+(AT641+AT642+AT643+AV641+AV642+AV643)*Cadeirante/30*FM$4,IF(C641=3,IF(AS644+AU644=10,Fixo/30*FM$4+(AS641+AS642+AS643+AU641+AU642+AU643)*Percapita/30*FM$4+(AT644+AV644)*Cadeirante/30*FM$4,IF(AS644+AU644&lt;=9,(AS644+AU644)*Crechee/30*FM$4)+(AT644+AV644)*Cadeirante/30*FM$4+(AS641+AS642+AS643+AU641+AU642+AU643)*Percapita/30*FM$4)+IF(AS644+AU644&gt;=11,Fixo/30*FM$4+(AS644+AU644-10)*Crechee/30*FM$4,0),IF(C641=2,IF(AT641+AT642+AT643+AT644+AV641+AV642+AV643+AV644=1,Cadeirante/30*FM$4,IF(AT641+AT642+AT643+AT644+AV641+AV642+AV643+AV644=2,Fixo/30*FM$4,IF(AT641+AT642+AT643+AT644+AV641+AV642+AV643+AV644&gt;2,Fixo/30*FM$4+(AT641+AT642+AT643+AT644+AV641+AV642+AV643+AV644-2)*Cadeirante/30*FM$4)))+(AS641+AS642+AS643+AU641+AU642+AU643)*Percapita/30*FM$4+(AS644+AU644)*Crechee/30*FM$4,IF(C641=1,IF(AS641+AS642+AS643+AT641+AT642+AT643+AU641+AU642+AU643+AV641+AV642+AV643&lt;=15,(AS641+AS642+AS643+AU641+AU642+AU643)*Percapita/30*FM$4,IF(AS641+AS642+AS643+AT641+AT642+AT643+AU641+AU642+AU643+AV641+AV642+AV643&gt;=16,Fixo/30*FM$4+(AS641+AS642+AS643+AT641+AT642+AT643+AU641+AU642+AU643+AV641+AV642-16)*Percapita/30*FM$4))))))</f>
        <v>0</v>
      </c>
      <c r="FN641" s="177">
        <f>IF(C641=4,SUM(AW641+AW642+AW643+AY641+AY642+AY643)*Percapita/30*FN$4+(AX641+AX642+AX643+AZ641+AZ642+AZ643)*Cadeirante/30*FN$4,IF(C641=3,IF(AW644+AY644=10,Fixo/30*FN$4+(AW641+AW642+AW643+AY641+AY642+AY643)*Percapita/30*FN$4+(AX644+AZ644)*Cadeirante/30*FN$4,IF(AW644+AY644&lt;=9,(AW644+AY644)*Crechee/30*FN$4)+(AX644+AZ644)*Cadeirante/30*FN$4+(AW641+AW642+AW643+AY641+AY642+AY643)*Percapita/30*FN$4)+IF(AW644+AY644&gt;=11,Fixo/30*FN$4+(AW644+AY644-10)*Crechee/30*FN$4,0),IF(C641=2,IF(AX641+AX642+AX643+AX644+AZ641+AZ642+AZ643+AZ644=1,Cadeirante/30*FN$4,IF(AX641+AX642+AX643+AX644+AZ641+AZ642+AZ643+AZ644=2,Fixo/30*FN$4,IF(AX641+AX642+AX643+AX644+AZ641+AZ642+AZ643+AZ644&gt;2,Fixo/30*FN$4+(AX641+AX642+AX643+AX644+AZ641+AZ642+AZ643+AZ644-2)*Cadeirante/30*FN$4)))+(AW641+AW642+AW643+AY641+AY642+AY643)*Percapita/30*FN$4+(AW644+AY644)*Crechee/30*FN$4,IF(C641=1,IF(AW641+AW642+AW643+AX641+AX642+AX643+AY641+AY642+AY643+AZ641+AZ642+AZ643&lt;=15,(AW641+AW642+AW643+AY641+AY642+AY643)*Percapita/30*FN$4,IF(AW641+AW642+AW643+AX641+AX642+AX643+AY641+AY642+AY643+AZ641+AZ642+AZ643&gt;=16,Fixo/30*FN$4+(AW641+AW642+AW643+AX641+AX642+AX643+AY641+AY642+AY643+AZ641+AZ642-16)*Percapita/30*FN$4))))))</f>
        <v>0</v>
      </c>
      <c r="FO641" s="177">
        <f>IF(C641=4,SUM(BA641+BA642+BA643+BC641+BC642+BC643)*Percapita/30*FO$4+(BB641+BB642+BB643+BD641+BD642+BD643)*Cadeirante/30*FO$4,IF(C641=3,IF(BA644+BC644=10,Fixo/30*FO$4+(BA641+BA642+BA643+BC641+BC642+BC643)*Percapita/30*FO$4+(BB644+BD644)*Cadeirante/30*FO$4,IF(BA644+BC644&lt;=9,(BA644+BC644)*Crechee/30*FO$4)+(BB644+BD644)*Cadeirante/30*FO$4+(BA641+BA642+BA643+BC641+BC642+BC643)*Percapita/30*FO$4)+IF(BA644+BC644&gt;=11,Fixo/30*FO$4+(BA644+BC644-10)*Crechee/30*FO$4,0),IF(C641=2,IF(BB641+BB642+BB643+BB644+BD641+BD642+BD643+BD644=1,Cadeirante/30*FO$4,IF(BB641+BB642+BB643+BB644+BD641+BD642+BD643+BD644=2,Fixo/30*FO$4,IF(BB641+BB642+BB643+BB644+BD641+BD642+BD643+BD644&gt;2,Fixo/30*FO$4+(BB641+BB642+BB643+BB644+BD641+BD642+BD643+BD644-2)*Cadeirante/30*FO$4)))+(BA641+BA642+BA643+BC641+BC642+BC643)*Percapita/30*FO$4+(BA644+BC644)*Crechee/30*FO$4,IF(C641=1,IF(BA641+BA642+BA643+BB641+BB642+BB643+BC641+BC642+BC643+BD641+BD642+BD643&lt;=15,(BA641+BA642+BA643+BC641+BC642+BC643)*Percapita/30*FO$4,IF(BA641+BA642+BA643+BB641+BB642+BB643+BC641+BC642+BC643+BD641+BD642+BD643&gt;=16,Fixo/30*FO$4+(BA641+BA642+BA643+BB641+BB642+BB643+BC641+BC642+BC643+BD641+BD642-16)*Percapita/30*FO$4))))))</f>
        <v>0</v>
      </c>
      <c r="FP641" s="177">
        <f>IF(C641=4,SUM(BE641+BE642+BE643+BG641+BG642+BG643)*Percapita/30*FP$4+(BF641+BF642+BF643+BH641+BH642+BH643)*Cadeirante/30*FP$4,IF(C641=3,IF(BE644+BG644=10,Fixo/30*FP$4+(BE641+BE642+BE643+BG641+BG642+BG643)*Percapita/30*FP$4+(BF644+BH644)*Cadeirante/30*FP$4,IF(BE644+BG644&lt;=9,(BE644+BG644)*Crechee/30*FP$4)+(BF644+BH644)*Cadeirante/30*FP$4+(BE641+BE642+BE643+BG641+BG642+BG643)*Percapita/30*FP$4)+IF(BE644+BG644&gt;=11,Fixo/30*FP$4+(BE644+BG644-10)*Crechee/30*FP$4,0),IF(C641=2,IF(BF641+BF642+BF643+BF644+BH641+BH642+BH643+BH644=1,Cadeirante/30*FP$4,IF(BF641+BF642+BF643+BF644+BH641+BH642+BH643+BH644=2,Fixo/30*FP$4,IF(BF641+BF642+BF643+BF644+BH641+BH642+BH643+BH644&gt;2,Fixo/30*FP$4+(BF641+BF642+BF643+BF644+BH641+BH642+BH643+BH644-2)*Cadeirante/30*FP$4)))+(BE641+BE642+BE643+BG641+BG642+BG643)*Percapita/30*FP$4+(BE644+BG644)*Crechee/30*FP$4,IF(C641=1,IF(BE641+BE642+BE643+BF641+BF642+BF643+BG641+BG642+BG643+BH641+BH642+BH643&lt;=15,(BE641+BE642+BE643+BG641+BG642+BG643)*Percapita/30*FP$4,IF(BE641+BE642+BE643+BF641+BF642+BF643+BG641+BG642+BG643+BH641+BH642+BH643&gt;=16,Fixo/30*FP$4+(BE641+BE642+BE643+BF641+BF642+BF643+BG641+BG642+BG643+BH641+BH642-16)*Percapita/30*FP$4))))))</f>
        <v>0</v>
      </c>
      <c r="FQ641" s="177">
        <f>IF(C641=4,SUM(BI641+BI642+BI643+BK641+BK642+BK643)*Percapita/30*FQ$4+(BJ641+BJ642+BJ643+BL641+BL642+BL643)*Cadeirante/30*FQ$4,IF(C641=3,IF(BI644+BK644=10,Fixo/30*FQ$4+(BI641+BI642+BI643+BK641+BK642+BK643)*Percapita/30*FQ$4+(BJ644+BL644)*Cadeirante/30*FQ$4,IF(BI644+BK644&lt;=9,(BI644+BK644)*Crechee/30*FQ$4)+(BJ644+BL644)*Cadeirante/30*FQ$4+(BI641+BI642+BI643+BK641+BK642+BK643)*Percapita/30*FQ$4)+IF(BI644+BK644&gt;=11,Fixo/30*FQ$4+(BI644+BK644-10)*Crechee/30*FQ$4,0),IF(C641=2,IF(BJ641+BJ642+BJ643+BJ644+BL641+BL642+BL643+BL644=1,Cadeirante/30*FQ$4,IF(BJ641+BJ642+BJ643+BJ644+BL641+BL642+BL643+BL644=2,Fixo/30*FQ$4,IF(BJ641+BJ642+BJ643+BJ644+BL641+BL642+BL643+BL644&gt;2,Fixo/30*FQ$4+(BJ641+BJ642+BJ643+BJ644+BL641+BL642+BL643+BL644-2)*Cadeirante/30*FQ$4)))+(BI641+BI642+BI643+BK641+BK642+BK643)*Percapita/30*FQ$4+(BI644+BK644)*Crechee/30*FQ$4,IF(C641=1,IF(BI641+BI642+BI643+BJ641+BJ642+BJ643+BK641+BK642+BK643+BL641+BL642+BL643&lt;=15,(BI641+BI642+BI643+BK641+BK642+BK643)*Percapita/30*FQ$4,IF(BI641+BI642+BI643+BJ641+BJ642+BJ643+BK641+BK642+BK643+BL641+BL642+BL643&gt;=16,Fixo/30*FQ$4+(BI641+BI642+BI643+BJ641+BJ642+BJ643+BK641+BK642+BK643+BL641+BL642-16)*Percapita/30*FQ$4))))))</f>
        <v>0</v>
      </c>
      <c r="FR641" s="177">
        <f>IF(C641=4,SUM(BM641+BM642+BM643+BO641+BO642+BO643)*Percapita/30*FR$4+(BN641+BN642+BN643+BP641+BP642+BP643)*Cadeirante/30*FR$4,IF(C641=3,IF(BM644+BO644=10,Fixo/30*FR$4+(BM641+BM642+BM643+BO641+BO642+BO643)*Percapita/30*FR$4+(BN644+BP644)*Cadeirante/30*FR$4,IF(BM644+BO644&lt;=9,(BM644+BO644)*Crechee/30*FR$4)+(BN644+BP644)*Cadeirante/30*FR$4+(BM641+BM642+BM643+BO641+BO642+BO643)*Percapita/30*FR$4)+IF(BM644+BO644&gt;=11,Fixo/30*FR$4+(BM644+BO644-10)*Crechee/30*FR$4,0),IF(C641=2,IF(BN641+BN642+BN643+BN644+BP641+BP642+BP643+BP644=1,Cadeirante/30*FR$4,IF(BN641+BN642+BN643+BN644+BP641+BP642+BP643+BP644=2,Fixo/30*FR$4,IF(BN641+BN642+BN643+BN644+BP641+BP642+BP643+BP644&gt;2,Fixo/30*FR$4+(BN641+BN642+BN643+BN644+BP641+BP642+BP643+BP644-2)*Cadeirante/30*FR$4)))+(BM641+BM642+BM643+BO641+BO642+BO643)*Percapita/30*FR$4+(BM644+BO644)*Crechee/30*FR$4,IF(C641=1,IF(BM641+BM642+BM643+BN641+BN642+BN643+BO641+BO642+BO643+BP641+BP642+BP643&lt;=15,(BM641+BM642+BM643+BO641+BO642+BO643)*Percapita/30*FR$4,IF(BM641+BM642+BM643+BN641+BN642+BN643+BO641+BO642+BO643+BP641+BP642+BP643&gt;=16,Fixo/30*FR$4+(BM641+BM642+BM643+BN641+BN642+BN643+BO641+BO642+BO643+BP641+BP642-16)*Percapita/30*FR$4))))))</f>
        <v>0</v>
      </c>
      <c r="FS641" s="177">
        <f>IF(C641=4,SUM(BQ641+BQ642+BQ643+BS641+BS642+BS643)*Percapita/30*FS$4+(BR641+BR642+BR643+BT641+BT642+BT643)*Cadeirante/30*FS$4,IF(C641=3,IF(BQ644+BS644=10,Fixo/30*FS$4+(BQ641+BQ642+BQ643+BS641+BS642+BS643)*Percapita/30*FS$4+(BR644+BT644)*Cadeirante/30*FS$4,IF(BQ644+BS644&lt;=9,(BQ644+BS644)*Crechee/30*FS$4)+(BR644+BT644)*Cadeirante/30*FS$4+(BQ641+BQ642+BQ643+BS641+BS642+BS643)*Percapita/30*FS$4)+IF(BQ644+BS644&gt;=11,Fixo/30*FS$4+(BQ644+BS644-10)*Crechee/30*FS$4,0),IF(C641=2,IF(BR641+BR642+BR643+BR644+BT641+BT642+BT643+BT644=1,Cadeirante/30*FS$4,IF(BR641+BR642+BR643+BR644+BT641+BT642+BT643+BT644=2,Fixo/30*FS$4,IF(BR641+BR642+BR643+BR644+BT641+BT642+BT643+BT644&gt;2,Fixo/30*FS$4+(BR641+BR642+BR643+BR644+BT641+BT642+BT643+BT644-2)*Cadeirante/30*FS$4)))+(BQ641+BQ642+BQ643+BS641+BS642+BS643)*Percapita/30*FS$4+(BQ644+BS644)*Crechee/30*FS$4,IF(C641=1,IF(BQ641+BQ642+BQ643+BR641+BR642+BR643+BS641+BS642+BS643+BT641+BT642+BT643&lt;=15,(BQ641+BQ642+BQ643+BS641+BS642+BS643)*Percapita/30*FS$4,IF(BQ641+BQ642+BQ643+BR641+BR642+BR643+BS641+BS642+BS643+BT641+BT642+BT643&gt;=16,Fixo/30*FS$4+(BQ641+BQ642+BQ643+BR641+BR642+BR643+BS641+BS642+BS643+BT641+BT642-16)*Percapita/30*FS$4))))))</f>
        <v>0</v>
      </c>
      <c r="FT641" s="177">
        <f>IF(C641=4,SUM(BU641+BU642+BU643+BW641+BW642+BW643)*Percapita/30*FT$4+(BV641+BV642+BV643+BX641+BX642+BX643)*Cadeirante/30*FT$4,IF(C641=3,IF(BU644+BW644=10,Fixo/30*FT$4+(BU641+BU642+BU643+BW641+BW642+BW643)*Percapita/30*FT$4+(BV644+BX644)*Cadeirante/30*FT$4,IF(BU644+BW644&lt;=9,(BU644+BW644)*Crechee/30*FT$4)+(BV644+BX644)*Cadeirante/30*FT$4+(BU641+BU642+BU643+BW641+BW642+BW643)*Percapita/30*FT$4)+IF(BU644+BW644&gt;=11,Fixo/30*FT$4+(BU644+BW644-10)*Crechee/30*FT$4,0),IF(C641=2,IF(BV641+BV642+BV643+BV644+BX641+BX642+BX643+BX644=1,Cadeirante/30*FT$4,IF(BV641+BV642+BV643+BV644+BX641+BX642+BX643+BX644=2,Fixo/30*FT$4,IF(BV641+BV642+BV643+BV644+BX641+BX642+BX643+BX644&gt;2,Fixo/30*FT$4+(BV641+BV642+BV643+BV644+BX641+BX642+BX643+BX644-2)*Cadeirante/30*FT$4)))+(BU641+BU642+BU643+BW641+BW642+BW643)*Percapita/30*FT$4+(BU644+BW644)*Crechee/30*FT$4,IF(C641=1,IF(BU641+BU642+BU643+BV641+BV642+BV643+BW641+BW642+BW643+BX641+BX642+BX643&lt;=15,(BU641+BU642+BU643+BW641+BW642+BW643)*Percapita/30*FT$4,IF(BU641+BU642+BU643+BV641+BV642+BV643+BW641+BW642+BW643+BX641+BX642+BX643&gt;=16,Fixo/30*FT$4+(BU641+BU642+BU643+BV641+BV642+BV643+BW641+BW642+BW643+BX641+BX642-16)*Percapita/30*FT$4))))))</f>
        <v>0</v>
      </c>
      <c r="FU641" s="177">
        <f>IF(C641=4,SUM(BY641+BY642+BY643+CA641+CA642+CA643)*Percapita/30*FU$4+(BZ641+BZ642+BZ643+CB641+CB642+CB643)*Cadeirante/30*FU$4,IF(C641=3,IF(BY644+CA644=10,Fixo/30*FU$4+(BY641+BY642+BY643+CA641+CA642+CA643)*Percapita/30*FU$4+(BZ644+CB644)*Cadeirante/30*FU$4,IF(BY644+CA644&lt;=9,(BY644+CA644)*Crechee/30*FU$4)+(BZ644+CB644)*Cadeirante/30*FU$4+(BY641+BY642+BY643+CA641+CA642+CA643)*Percapita/30*FU$4)+IF(BY644+CA644&gt;=11,Fixo/30*FU$4+(BY644+CA644-10)*Crechee/30*FU$4,0),IF(C641=2,IF(BZ641+BZ642+BZ643+BZ644+CB641+CB642+CB643+CB644=1,Cadeirante/30*FU$4,IF(BZ641+BZ642+BZ643+BZ644+CB641+CB642+CB643+CB644=2,Fixo/30*FU$4,IF(BZ641+BZ642+BZ643+BZ644+CB641+CB642+CB643+CB644&gt;2,Fixo/30*FU$4+(BZ641+BZ642+BZ643+BZ644+CB641+CB642+CB643+CB644-2)*Cadeirante/30*FU$4)))+(BY641+BY642+BY643+CA641+CA642+CA643)*Percapita/30*FU$4+(BY644+CA644)*Crechee/30*FU$4,IF(C641=1,IF(BY641+BY642+BY643+BZ641+BZ642+BZ643+CA641+CA642+CA643+CB641+CB642+CB643&lt;=15,(BY641+BY642+BY643+CA641+CA642+CA643)*Percapita/30*FU$4,IF(BY641+BY642+BY643+BZ641+BZ642+BZ643+CA641+CA642+CA643+CB641+CB642+CB643&gt;=16,Fixo/30*FU$4+(BY641+BY642+BY643+BZ641+BZ642+BZ643+CA641+CA642+CA643+CB641+CB642-16)*Percapita/30*FU$4))))))</f>
        <v>0</v>
      </c>
      <c r="FV641" s="177">
        <f>IF(C641=4,SUM(CC641+CC642+CC643+CE641+CE642+CE643)*Percapita/30*FV$4+(CD641+CD642+CD643+CF641+CF642+CF643)*Cadeirante/30*FV$4,IF(C641=3,IF(CC644+CE644=10,Fixo/30*FV$4+(CC641+CC642+CC643+CE641+CE642+CE643)*Percapita/30*FV$4+(CD644+CF644)*Cadeirante/30*FV$4,IF(CC644+CE644&lt;=9,(CC644+CE644)*Crechee/30*FV$4)+(CD644+CF644)*Cadeirante/30*FV$4+(CC641+CC642+CC643+CE641+CE642+CE643)*Percapita/30*FV$4)+IF(CC644+CE644&gt;=11,Fixo/30*FV$4+(CC644+CE644-10)*Crechee/30*FV$4,0),IF(C641=2,IF(CD641+CD642+CD643+CD644+CF641+CF642+CF643+CF644=1,Cadeirante/30*FV$4,IF(CD641+CD642+CD643+CD644+CF641+CF642+CF643+CF644=2,Fixo/30*FV$4,IF(CD641+CD642+CD643+CD644+CF641+CF642+CF643+CF644&gt;2,Fixo/30*FV$4+(CD641+CD642+CD643+CD644+CF641+CF642+CF643+CF644-2)*Cadeirante/30*FV$4)))+(CC641+CC642+CC643+CE641+CE642+CE643)*Percapita/30*FV$4+(CC644+CE644)*Crechee/30*FV$4,IF(C641=1,IF(CC641+CC642+CC643+CD641+CD642+CD643+CE641+CE642+CE643+CF641+CF642+CF643&lt;=15,(CC641+CC642+CC643+CE641+CE642+CE643)*Percapita/30*FV$4,IF(CC641+CC642+CC643+CD641+CD642+CD643+CE641+CE642+CE643+CF641+CF642+CF643&gt;=16,Fixo/30*FV$4+(CC641+CC642+CC643+CD641+CD642+CD643+CE641+CE642+CE643+CF641+CF642-16)*Percapita/30*FV$4))))))</f>
        <v>0</v>
      </c>
      <c r="FW641" s="177">
        <f>IF(C641=4,SUM(CG641+CG642+CG643+CI641+CI642+CI643)*Percapita/30*FW$4+(CH641+CH642+CH643+CJ641+CJ642+CJ643)*Cadeirante/30*FW$4,IF(C641=3,IF(CG644+CI644=10,Fixo/30*FW$4+(CG641+CG642+CG643+CI641+CI642+CI643)*Percapita/30*FW$4+(CH644+CJ644)*Cadeirante/30*FW$4,IF(CG644+CI644&lt;=9,(CG644+CI644)*Crechee/30*FW$4)+(CH644+CJ644)*Cadeirante/30*FW$4+(CG641+CG642+CG643+CI641+CI642+CI643)*Percapita/30*FW$4)+IF(CG644+CI644&gt;=11,Fixo/30*FW$4+(CG644+CI644-10)*Crechee/30*FW$4,0),IF(C641=2,IF(CH641+CH642+CH643+CH644+CJ641+CJ642+CJ643+CJ644=1,Cadeirante/30*FW$4,IF(CH641+CH642+CH643+CH644+CJ641+CJ642+CJ643+CJ644=2,Fixo/30*FW$4,IF(CH641+CH642+CH643+CH644+CJ641+CJ642+CJ643+CJ644&gt;2,Fixo/30*FW$4+(CH641+CH642+CH643+CH644+CJ641+CJ642+CJ643+CJ644-2)*Cadeirante/30*FW$4)))+(CG641+CG642+CG643+CI641+CI642+CI643)*Percapita/30*FW$4+(CG644+CI644)*Crechee/30*FW$4,IF(C641=1,IF(CG641+CG642+CG643+CH641+CH642+CH643+CI641+CI642+CI643+CJ641+CJ642+CJ643&lt;=15,(CG641+CG642+CG643+CI641+CI642+CI643)*Percapita/30*FW$4,IF(CG641+CG642+CG643+CH641+CH642+CH643+CI641+CI642+CI643+CJ641+CJ642+CJ643&gt;=16,Fixo/30*FW$4+(CG641+CG642+CG643+CH641+CH642+CH643+CI641+CI642+CI643+CJ641+CJ642-16)*Percapita/30*FW$4))))))</f>
        <v>0</v>
      </c>
      <c r="FX641" s="177">
        <f>IF(C641=4,SUM(CK641+CK642+CK643+CM641+CM642+CM643)*Percapita/30*FX$4+(CL641+CL642+CL643+CN641+CN642+CN643)*Cadeirante/30*FX$4,IF(C641=3,IF(CK644+CM644=10,Fixo/30*FX$4+(CK641+CK642+CK643+CM641+CM642+CM643)*Percapita/30*FX$4+(CL644+CN644)*Cadeirante/30*FX$4,IF(CK644+CM644&lt;=9,(CK644+CM644)*Crechee/30*FX$4)+(CL644+CN644)*Cadeirante/30*FX$4+(CK641+CK642+CK643+CM641+CM642+CM643)*Percapita/30*FX$4)+IF(CK644+CM644&gt;=11,Fixo/30*FX$4+(CK644+CM644-10)*Crechee/30*FX$4,0),IF(C641=2,IF(CL641+CL642+CL643+CL644+CN641+CN642+CN643+CN644=1,Cadeirante/30*FX$4,IF(CL641+CL642+CL643+CL644+CN641+CN642+CN643+CN644=2,Fixo/30*FX$4,IF(CL641+CL642+CL643+CL644+CN641+CN642+CN643+CN644&gt;2,Fixo/30*FX$4+(CL641+CL642+CL643+CL644+CN641+CN642+CN643+CN644-2)*Cadeirante/30*FX$4)))+(CK641+CK642+CK643+CM641+CM642+CM643)*Percapita/30*FX$4+(CK644+CM644)*Crechee/30*FX$4,IF(C641=1,IF(CK641+CK642+CK643+CL641+CL642+CL643+CM641+CM642+CM643+CN641+CN642+CN643&lt;=15,(CK641+CK642+CK643+CM641+CM642+CM643)*Percapita/30*FX$4,IF(CK641+CK642+CK643+CL641+CL642+CL643+CM641+CM642+CM643+CN641+CN642+CN643&gt;=16,Fixo/30*FX$4+(CK641+CK642+CK643+CL641+CL642+CL643+CM641+CM642+CM643+CN641+CN642-16)*Percapita/30*FX$4))))))</f>
        <v>0</v>
      </c>
      <c r="FY641" s="177">
        <f>IF(C641=4,SUM(CO641+CO642+CO643+CQ641+CQ642+CQ643)*Percapita/30*FY$4+(CP641+CP642+CP643+CR641+CR642+CR643)*Cadeirante/30*FY$4,IF(C641=3,IF(CO644+CQ644=10,Fixo/30*FY$4+(CO641+CO642+CO643+CQ641+CQ642+CQ643)*Percapita/30*FY$4+(CP644+CR644)*Cadeirante/30*FY$4,IF(CO644+CQ644&lt;=9,(CO644+CQ644)*Crechee/30*FY$4)+(CP644+CR644)*Cadeirante/30*FY$4+(CO641+CO642+CO643+CQ641+CQ642+CQ643)*Percapita/30*FY$4)+IF(CO644+CQ644&gt;=11,Fixo/30*FY$4+(CO644+CQ644-10)*Crechee/30*FY$4,0),IF(C641=2,IF(CP641+CP642+CP643+CP644+CR641+CR642+CR643+CR644=1,Cadeirante/30*FY$4,IF(CP641+CP642+CP643+CP644+CR641+CR642+CR643+CR644=2,Fixo/30*FY$4,IF(CP641+CP642+CP643+CP644+CR641+CR642+CR643+CR644&gt;2,Fixo/30*FY$4+(CP641+CP642+CP643+CP644+CR641+CR642+CR643+CR644-2)*Cadeirante/30*FY$4)))+(CO641+CO642+CO643+CQ641+CQ642+CQ643)*Percapita/30*FY$4+(CO644+CQ644)*Crechee/30*FY$4,IF(C641=1,IF(CO641+CO642+CO643+CP641+CP642+CP643+CQ641+CQ642+CQ643+CR641+CR642+CR643&lt;=15,(CO641+CO642+CO643+CQ641+CQ642+CQ643)*Percapita/30*FY$4,IF(CO641+CO642+CO643+CP641+CP642+CP643+CQ641+CQ642+CQ643+CR641+CR642+CR643&gt;=16,Fixo/30*FY$4+(CO641+CO642+CO643+CP641+CP642+CP643+CQ641+CQ642+CQ643+CR641+CR642-16)*Percapita/30*FY$4))))))</f>
        <v>0</v>
      </c>
      <c r="FZ641" s="177">
        <f>IF(C641=4,SUM(CS641+CS642+CS643+CU641+CU642+CU643)*Percapita/30*FZ$4+(CT641+CT642+CT643+CV641+CV642+CV643)*Cadeirante/30*FZ$4,IF(C641=3,IF(CS644+CU644=10,Fixo/30*FZ$4+(CS641+CS642+CS643+CU641+CU642+CU643)*Percapita/30*FZ$4+(CT644+CV644)*Cadeirante/30*FZ$4,IF(CS644+CU644&lt;=9,(CS644+CU644)*Crechee/30*FZ$4)+(CT644+CV644)*Cadeirante/30*FZ$4+(CS641+CS642+CS643+CU641+CU642+CU643)*Percapita/30*FZ$4)+IF(CS644+CU644&gt;=11,Fixo/30*FZ$4+(CS644+CU644-10)*Crechee/30*FZ$4,0),IF(C641=2,IF(CT641+CT642+CT643+CT644+CV641+CV642+CV643+CV644=1,Cadeirante/30*FZ$4,IF(CT641+CT642+CT643+CT644+CV641+CV642+CV643+CV644=2,Fixo/30*FZ$4,IF(CT641+CT642+CT643+CT644+CV641+CV642+CV643+CV644&gt;2,Fixo/30*FZ$4+(CT641+CT642+CT643+CT644+CV641+CV642+CV643+CV644-2)*Cadeirante/30*FZ$4)))+(CS641+CS642+CS643+CU641+CU642+CU643)*Percapita/30*FZ$4+(CS644+CU644)*Crechee/30*FZ$4,IF(C641=1,IF(CS641+CS642+CS643+CT641+CT642+CT643+CU641+CU642+CU643+CV641+CV642+CV643&lt;=15,(CS641+CS642+CS643+CU641+CU642+CU643)*Percapita/30*FZ$4,IF(CS641+CS642+CS643+CT641+CT642+CT643+CU641+CU642+CU643+CV641+CV642+CV643&gt;=16,Fixo/30*FZ$4+(CS641+CS642+CS643+CT641+CT642+CT643+CU641+CU642+CU643+CV641+CV642-16)*Percapita/30*FZ$4))))))</f>
        <v>0</v>
      </c>
      <c r="GA641" s="177">
        <f>IF(C641=4,SUM(CW641+CW642+CW643+CY641+CY642+CY643)*Percapita/30*GA$4+(CX641+CX642+CX643+CZ641+CZ642+CZ643)*Cadeirante/30*GA$4,IF(C641=3,IF(CW644+CY644=10,Fixo/30*GA$4+(CW641+CW642+CW643+CY641+CY642+CY643)*Percapita/30*GA$4+(CX644+CZ644)*Cadeirante/30*GA$4,IF(CW644+CY644&lt;=9,(CW644+CY644)*Crechee/30*GA$4)+(CX644+CZ644)*Cadeirante/30*GA$4+(CW641+CW642+CW643+CY641+CY642+CY643)*Percapita/30*GA$4)+IF(CW644+CY644&gt;=11,Fixo/30*GA$4+(CW644+CY644-10)*Crechee/30*GA$4,0),IF(C641=2,IF(CX641+CX642+CX643+CX644+CZ641+CZ642+CZ643+CZ644=1,Cadeirante/30*GA$4,IF(CX641+CX642+CX643+CX644+CZ641+CZ642+CZ643+CZ644=2,Fixo/30*GA$4,IF(CX641+CX642+CX643+CX644+CZ641+CZ642+CZ643+CZ644&gt;2,Fixo/30*GA$4+(CX641+CX642+CX643+CX644+CZ641+CZ642+CZ643+CZ644-2)*Cadeirante/30*GA$4)))+(CW641+CW642+CW643+CY641+CY642+CY643)*Percapita/30*GA$4+(CW644+CY644)*Crechee/30*GA$4,IF(C641=1,IF(CW641+CW642+CW643+CX641+CX642+CX643+CY641+CY642+CY643+CZ641+CZ642+CZ643&lt;=15,(CW641+CW642+CW643+CY641+CY642+CY643)*Percapita/30*GA$4,IF(CW641+CW642+CW643+CX641+CX642+CX643+CY641+CY642+CY643+CZ641+CZ642+CZ643&gt;=16,Fixo/30*GA$4+(CW641+CW642+CW643+CX641+CX642+CX643+CY641+CY642+CY643+CZ641+CZ642-16)*Percapita/30*GA$4))))))</f>
        <v>0</v>
      </c>
      <c r="GB641" s="177">
        <f>IF(C641=4,SUM(DA641+DA642+DA643+DC641+DC642+DC643)*Percapita/30*GB$4+(DB641+DB642+DB643+DD641+DD642+DD643)*Cadeirante/30*GB$4,IF(C641=3,IF(DA644+DC644=10,Fixo/30*GB$4+(DA641+DA642+DA643+DC641+DC642+DC643)*Percapita/30*GB$4+(DB644+DD644)*Cadeirante/30*GB$4,IF(DA644+DC644&lt;=9,(DA644+DC644)*Crechee/30*GB$4)+(DB644+DD644)*Cadeirante/30*GB$4+(DA641+DA642+DA643+DC641+DC642+DC643)*Percapita/30*GB$4)+IF(DA644+DC644&gt;=11,Fixo/30*GB$4+(DA644+DC644-10)*Crechee/30*GB$4,0),IF(C641=2,IF(DB641+DB642+DB643+DB644+DD641+DD642+DD643+DD644=1,Cadeirante/30*GB$4,IF(DB641+DB642+DB643+DB644+DD641+DD642+DD643+DD644=2,Fixo/30*GB$4,IF(DB641+DB642+DB643+DB644+DD641+DD642+DD643+DD644&gt;2,Fixo/30*GB$4+(DB641+DB642+DB643+DB644+DD641+DD642+DD643+DD644-2)*Cadeirante/30*GB$4)))+(DA641+DA642+DA643+DC641+DC642+DC643)*Percapita/30*GB$4+(DA644+DC644)*Crechee/30*GB$4,IF(C641=1,IF(DA641+DA642+DA643+DB641+DB642+DB643+DC641+DC642+DC643+DD641+DD642+DD643&lt;=15,(DA641+DA642+DA643+DC641+DC642+DC643)*Percapita/30*GB$4,IF(DA641+DA642+DA643+DB641+DB642+DB643+DC641+DC642+DC643+DD641+DD642+DD643&gt;=16,Fixo/30*GB$4+(DA641+DA642+DA643+DB641+DB642+DB643+DC641+DC642+DC643+DD641+DD642-16)*Percapita/30*GB$4))))))</f>
        <v>0</v>
      </c>
      <c r="GC641" s="177">
        <f>IF(C641=4,SUM(DE641+DE642+DE643+DG641+DG642+DG643)*Percapita/30*GC$4+(DF641+DF642+DF643+DH641+DH642+DH643)*Cadeirante/30*GC$4,IF(C641=3,IF(DE644+DG644=10,Fixo/30*GC$4+(DE641+DE642+DE643+DG641+DG642+DG643)*Percapita/30*GC$4+(DF644+DH644)*Cadeirante/30*GC$4,IF(DE644+DG644&lt;=9,(DE644+DG644)*Crechee/30*GC$4)+(DF644+DH644)*Cadeirante/30*GC$4+(DE641+DE642+DE643+DG641+DG642+DG643)*Percapita/30*GC$4)+IF(DE644+DG644&gt;=11,Fixo/30*GC$4+(DE644+DG644-10)*Crechee/30*GC$4,0),IF(C641=2,IF(DF641+DF642+DF643+DF644+DH641+DH642+DH643+DH644=1,Cadeirante/30*GC$4,IF(DF641+DF642+DF643+DF644+DH641+DH642+DH643+DH644=2,Fixo/30*GC$4,IF(DF641+DF642+DF643+DF644+DH641+DH642+DH643+DH644&gt;2,Fixo/30*GC$4+(DF641+DF642+DF643+DF644+DH641+DH642+DH643+DH644-2)*Cadeirante/30*GC$4)))+(DE641+DE642+DE643+DG641+DG642+DG643)*Percapita/30*GC$4+(DE644+DG644)*Crechee/30*GC$4,IF(C641=1,IF(DE641+DE642+DE643+DF641+DF642+DF643+DG641+DG642+DG643+DH641+DH642+DH643&lt;=15,(DE641+DE642+DE643+DG641+DG642+DG643)*Percapita/30*GC$4,IF(DE641+DE642+DE643+DF641+DF642+DF643+DG641+DG642+DG643+DH641+DH642+DH643&gt;=16,Fixo/30*GC$4+(DE641+DE642+DE643+DF641+DF642+DF643+DG641+DG642+DG643+DH641+DH642-16)*Percapita/30*GC$4))))))</f>
        <v>0</v>
      </c>
      <c r="GD641" s="177">
        <f>IF(C641=4,SUM(DI641+DI642+DI643+DK641+DK642+DK643)*Percapita/30*GD$4+(DJ641+DJ642+DJ643+DL641+DL642+DL643)*Cadeirante/30*GD$4,IF(C641=3,IF(DI644+DK644=10,Fixo/30*GD$4+(DI641+DI642+DI643+DK641+DK642+DK643)*Percapita/30*GD$4+(DJ644+DL644)*Cadeirante/30*GD$4,IF(DI644+DK644&lt;=9,(DI644+DK644)*Crechee/30*GD$4)+(DJ644+DL644)*Cadeirante/30*GD$4+(DI641+DI642+DI643+DK641+DK642+DK643)*Percapita/30*GD$4)+IF(DI644+DK644&gt;=11,Fixo/30*GD$4+(DI644+DK644-10)*Crechee/30*GD$4,0),IF(C641=2,IF(DJ641+DJ642+DJ643+DJ644+DL641+DL642+DL643+DL644=1,Cadeirante/30*GD$4,IF(DJ641+DJ642+DJ643+DJ644+DL641+DL642+DL643+DL644=2,Fixo/30*GD$4,IF(DJ641+DJ642+DJ643+DJ644+DL641+DL642+DL643+DL644&gt;2,Fixo/30*GD$4+(DJ641+DJ642+DJ643+DJ644+DL641+DL642+DL643+DL644-2)*Cadeirante/30*GD$4)))+(DI641+DI642+DI643+DK641+DK642+DK643)*Percapita/30*GD$4+(DI644+DK644)*Crechee/30*GD$4,IF(C641=1,IF(DI641+DI642+DI643+DJ641+DJ642+DJ643+DK641+DK642+DK643+DL641+DL642+DL643&lt;=15,(DI641+DI642+DI643+DK641+DK642+DK643)*Percapita/30*GD$4,IF(DI641+DI642+DI643+DJ641+DJ642+DJ643+DK641+DK642+DK643+DL641+DL642+DL643&gt;=16,Fixo/30*GD$4+(DI641+DI642+DI643+DJ641+DJ642+DJ643+DK641+DK642+DK643+DL641+DL642-16)*Percapita/30*GD$4))))))</f>
        <v>0</v>
      </c>
      <c r="GE641" s="177">
        <f>IF(C641=4,SUM(DM641+DM642+DM643+DO641+DO642+DO643)*Percapita/30*GE$4+(DN641+DN642+DN643+DP641+DP642+DP643)*Cadeirante/30*GE$4,IF(C641=3,IF(DM644+DO644=10,Fixo/30*GE$4+(DM641+DM642+DM643+DO641+DO642+DO643)*Percapita/30*GE$4+(DN644+DP644)*Cadeirante/30*GE$4,IF(DM644+DO644&lt;=9,(DM644+DO644)*Crechee/30*GE$4)+(DN644+DP644)*Cadeirante/30*GE$4+(DM641+DM642+DM643+DO641+DO642+DO643)*Percapita/30*GE$4)+IF(DM644+DO644&gt;=11,Fixo/30*GE$4+(DM644+DO644-10)*Crechee/30*GE$4,0),IF(C641=2,IF(DN641+DN642+DN643+DN644+DP641+DP642+DP643+DP644=1,Cadeirante/30*GE$4,IF(DN641+DN642+DN643+DN644+DP641+DP642+DP643+DP644=2,Fixo/30*GE$4,IF(DN641+DN642+DN643+DN644+DP641+DP642+DP643+DP644&gt;2,Fixo/30*GE$4+(DN641+DN642+DN643+DN644+DP641+DP642+DP643+DP644-2)*Cadeirante/30*GE$4)))+(DM641+DM642+DM643+DO641+DO642+DO643)*Percapita/30*GE$4+(DM644+DO644)*Crechee/30*GE$4,IF(C641=1,IF(DM641+DM642+DM643+DN641+DN642+DN643+DO641+DO642+DO643+DP641+DP642+DP643&lt;=15,(DM641+DM642+DM643+DO641+DO642+DO643)*Percapita/30*GE$4,IF(DM641+DM642+DM643+DN641+DN642+DN643+DO641+DO642+DO643+DP641+DP642+DP643&gt;=16,Fixo/30*GE$4+(DM641+DM642+DM643+DN641+DN642+DN643+DO641+DO642+DO643+DP641+DP642-16)*Percapita/30*GE$4))))))</f>
        <v>0</v>
      </c>
      <c r="GF641" s="177">
        <f>IF(C641=4,SUM(DQ641+DQ642+DQ643+DS641+DS642+DS643)*Percapita/30*GF$4+(DR641+DR642+DR643+DT641+DT642+DT643)*Cadeirante/30*GF$4,IF(C641=3,IF(DQ644+DS644=10,Fixo/30*GF$4+(DQ641+DQ642+DQ643+DS641+DS642+DS643)*Percapita/30*GF$4+(DR644+DT644)*Cadeirante/30*GF$4,IF(DQ644+DS644&lt;=9,(DQ644+DS644)*Crechee/30*GF$4)+(DR644+DT644)*Cadeirante/30*GF$4+(DQ641+DQ642+DQ643+DS641+DS642+DS643)*Percapita/30*GF$4)+IF(DQ644+DS644&gt;=11,Fixo/30*GF$4+(DQ644+DS644-10)*Crechee/30*GF$4,0),IF(C641=2,IF(DR641+DR642+DR643+DR644+DT641+DT642+DT643+DT644=1,Cadeirante/30*GF$4,IF(DR641+DR642+DR643+DR644+DT641+DT642+DT643+DT644=2,Fixo/30*GF$4,IF(DR641+DR642+DR643+DR644+DT641+DT642+DT643+DT644&gt;2,Fixo/30*GF$4+(DR641+DR642+DR643+DR644+DT641+DT642+DT643+DT644-2)*Cadeirante/30*GF$4)))+(DQ641+DQ642+DQ643+DS641+DS642+DS643)*Percapita/30*GF$4+(DQ644+DS644)*Crechee/30*GF$4,IF(C641=1,IF(DQ641+DQ642+DQ643+DR641+DR642+DR643+DS641+DS642+DS643+DT641+DT642+DT643&lt;=15,(DQ641+DQ642+DQ643+DS641+DS642+DS643)*Percapita/30*GF$4,IF(DQ641+DQ642+DQ643+DR641+DR642+DR643+DS641+DS642+DS643+DT641+DT642+DT643&gt;=16,Fixo/30*GF$4+(DQ641+DQ642+DQ643+DR641+DR642+DR643+DS641+DS642+DS643+DT641+DT642-16)*Percapita/30*GF$4))))))</f>
        <v>0</v>
      </c>
      <c r="GG641" s="177">
        <f>IF(C641=4,SUM(DU641+DU642+DU643+DW641+DW642+DW643)*Percapita/30*GG$4+(DV641+DV642+DV643+DX641+DX642+DX643)*Cadeirante/30*GG$4,IF(C641=3,IF(DU644+DW644=10,Fixo/30*GG$4+(DU641+DU642+DU643+DW641+DW642+DW643)*Percapita/30*GG$4+(DV644+DX644)*Cadeirante/30*GG$4,IF(DU644+DW644&lt;=9,(DU644+DW644)*Crechee/30*GG$4)+(DV644+DX644)*Cadeirante/30*GG$4+(DU641+DU642+DU643+DW641+DW642+DW643)*Percapita/30*GG$4)+IF(DU644+DW644&gt;=11,Fixo/30*GG$4+(DU644+DW644-10)*Crechee/30*GG$4,0),IF(C641=2,IF(DV641+DV642+DV643+DV644+DX641+DX642+DX643+DX644=1,Cadeirante/30*GG$4,IF(DV641+DV642+DV643+DV644+DX641+DX642+DX643+DX644=2,Fixo/30*GG$4,IF(DV641+DV642+DV643+DV644+DX641+DX642+DX643+DX644&gt;2,Fixo/30*GG$4+(DV641+DV642+DV643+DV644+DX641+DX642+DX643+DX644-2)*Cadeirante/30*GG$4)))+(DU641+DU642+DU643+DW641+DW642+DW643)*Percapita/30*GG$4+(DU644+DW644)*Crechee/30*GG$4,IF(C641=1,IF(DU641+DU642+DU643+DV641+DV642+DV643+DW641+DW642+DW643+DX641+DX642+DX643&lt;=15,(DU641+DU642+DU643+DW641+DW642+DW643)*Percapita/30*GG$4,IF(DU641+DU642+DU643+DV641+DV642+DV643+DW641+DW642+DW643+DX641+DX642+DX643&gt;=16,Fixo/30*GG$4+(DU641+DU642+DU643+DV641+DV642+DV643+DW641+DW642+DW643+DX641+DX642-16)*Percapita/30*GG$4))))))</f>
        <v>0</v>
      </c>
      <c r="GH641" s="177">
        <f>IF(C641=4,SUM(DY641+DY642+DY643+EA641+EA642+EA643)*Percapita/30*GH$4+(DZ641+DZ642+DZ643+EB641+EB642+EB643)*Cadeirante/30*GH$4,IF(C641=3,IF(DY644+EA644=10,Fixo/30*GH$4+(DY641+DY642+DY643+EA641+EA642+EA643)*Percapita/30*GH$4+(DZ644+EB644)*Cadeirante/30*GH$4,IF(DY644+EA644&lt;=9,(DY644+EA644)*Crechee/30*GH$4)+(DZ644+EB644)*Cadeirante/30*GH$4+(DY641+DY642+DY643+EA641+EA642+EA643)*Percapita/30*GH$4)+IF(DY644+EA644&gt;=11,Fixo/30*GH$4+(DY644+EA644-10)*Crechee/30*GH$4,0),IF(C641=2,IF(DZ641+DZ642+DZ643+DZ644+EB641+EB642+EB643+EB644=1,Cadeirante/30*GH$4,IF(DZ641+DZ642+DZ643+DZ644+EB641+EB642+EB643+EB644=2,Fixo/30*GH$4,IF(DZ641+DZ642+DZ643+DZ644+EB641+EB642+EB643+EB644&gt;2,Fixo/30*GH$4+(DZ641+DZ642+DZ643+DZ644+EB641+EB642+EB643+EB644-2)*Cadeirante/30*GH$4)))+(DY641+DY642+DY643+EA641+EA642+EA643)*Percapita/30*GH$4+(DY644+EA644)*Crechee/30*GH$4,IF(C641=1,IF(DY641+DY642+DY643+DZ641+DZ642+DZ643+EA641+EA642+EA643+EB641+EB642+EB643&lt;=15,(DY641+DY642+DY643+EA641+EA642+EA643)*Percapita/30*GH$4,IF(DY641+DY642+DY643+DZ641+DZ642+DZ643+EA641+EA642+EA643+EB641+EB642+EB643&gt;=16,Fixo/30*GH$4+(DY641+DY642+DY643+DZ641+DZ642+DZ643+EA641+EA642+EA643+EB641+EB642-16)*Percapita/30*GH$4))))))</f>
        <v>0</v>
      </c>
      <c r="GI641" s="177">
        <f>IF(C641=4,SUM(EC641+EC642+EC643+EE641+EE642+EE643)*Percapita/30*GI$4+(ED641+ED642+ED643+EF641+EF642+EF643)*Cadeirante/30*GI$4,IF(C641=3,IF(EC644+EE644=10,Fixo/30*GI$4+(EC641+EC642+EC643+EE641+EE642+EE643)*Percapita/30*GI$4+(ED644+EF644)*Cadeirante/30*GI$4,IF(EC644+EE644&lt;=9,(EC644+EE644)*Crechee/30*GI$4)+(ED644+EF644)*Cadeirante/30*GI$4+(EC641+EC642+EC643+EE641+EE642+EE643)*Percapita/30*GI$4)+IF(EC644+EE644&gt;=11,Fixo/30*GI$4+(EC644+EE644-10)*Crechee/30*GI$4,0),IF(C641=2,IF(ED641+ED642+ED643+ED644+EF641+EF642+EF643+EF644=1,Cadeirante/30*GI$4,IF(ED641+ED642+ED643+ED644+EF641+EF642+EF643+EF644=2,Fixo/30*GI$4,IF(ED641+ED642+ED643+ED644+EF641+EF642+EF643+EF644&gt;2,Fixo/30*GI$4+(ED641+ED642+ED643+ED644+EF641+EF642+EF643+EF644-2)*Cadeirante/30*GI$4)))+(EC641+EC642+EC643+EE641+EE642+EE643)*Percapita/30*GI$4+(EC644+EE644)*Crechee/30*GI$4,IF(C641=1,IF(EC641+EC642+EC643+ED641+ED642+ED643+EE641+EE642+EE643+EF641+EF642+EF643&lt;=15,(EC641+EC642+EC643+EE641+EE642+EE643)*Percapita/30*GI$4,IF(EC641+EC642+EC643+ED641+ED642+ED643+EE641+EE642+EE643+EF641+EF642+EF643&gt;=16,Fixo/30*GI$4+(EC641+EC642+EC643+ED641+ED642+ED643+EE641+EE642+EE643+EF641+EF642-16)*Percapita/30*GI$4))))))</f>
        <v>0</v>
      </c>
      <c r="GJ641" s="177">
        <f>IF(C641=4,SUM(EG641+EG642+EG643+EI641+EI642+EI643)*Percapita/30*GJ$4+(EH641+EH642+EH643+EJ641+EJ642+EJ643)*Cadeirante/30*GJ$4,IF(C641=3,IF(EG644+EI644=10,Fixo/30*GJ$4+(EG641+EG642+EG643+EI641+EI642+EI643)*Percapita/30*GJ$4+(EH644+EJ644)*Cadeirante/30*GJ$4,IF(EG644+EI644&lt;=9,(EG644+EI644)*Crechee/30*GJ$4)+(EH644+EJ644)*Cadeirante/30*GJ$4+(EG641+EG642+EG643+EI641+EI642+EI643)*Percapita/30*GJ$4)+IF(EG644+EI644&gt;=11,Fixo/30*GJ$4+(EG644+EI644-10)*Crechee/30*GJ$4,0),IF(C641=2,IF(EH641+EH642+EH643+EH644+EJ641+EJ642+EJ643+EJ644=1,Cadeirante/30*GJ$4,IF(EH641+EH642+EH643+EH644+EJ641+EJ642+EJ643+EJ644=2,Fixo/30*GJ$4,IF(EH641+EH642+EH643+EH644+EJ641+EJ642+EJ643+EJ644&gt;2,Fixo/30*GJ$4+(EH641+EH642+EH643+EH644+EJ641+EJ642+EJ643+EJ644-2)*Cadeirante/30*GJ$4)))+(EG641+EG642+EG643+EI641+EI642+EI643)*Percapita/30*GJ$4+(EG644+EI644)*Crechee/30*GJ$4,IF(C641=1,IF(EG641+EG642+EG643+EH641+EH642+EH643+EI641+EI642+EI643+EJ641+EJ642+EJ643&lt;=15,(EG641+EG642+EG643+EI641+EI642+EI643)*Percapita/30*GJ$4,IF(EG641+EG642+EG643+EH641+EH642+EH643+EI641+EI642+EI643+EJ641+EJ642+EJ643&gt;=16,Fixo/30*GJ$4+(EG641+EG642+EG643+EH641+EH642+EH643+EI641+EI642+EI643+EJ641+EJ642-16)*Percapita/30*GJ$4))))))</f>
        <v>0</v>
      </c>
      <c r="GK641" s="178"/>
      <c r="GL641" s="103">
        <f t="shared" si="678"/>
        <v>0</v>
      </c>
      <c r="GM641" s="124"/>
      <c r="GN641" s="104">
        <f>SUMIF(V641:V644,"&lt;0")*Cadeirante/30*GN$4+SUMIF(X641:X644,"&lt;0")*Cadeirante/30*GN$4</f>
        <v>0</v>
      </c>
      <c r="GO641" s="104">
        <f>SUMIF(Z641:Z644,"&lt;0")*Cadeirante/30*GO$4+SUMIF(AB641:AB644,"&lt;0")*Cadeirante/30*GO$4</f>
        <v>0</v>
      </c>
      <c r="GP641" s="104">
        <f>SUMIF(AD641:AD644,"&lt;0")*Cadeirante/30*GP$4+SUMIF(AF641:AF644,"&lt;0")*Cadeirante/30*GP$4</f>
        <v>0</v>
      </c>
      <c r="GQ641" s="104">
        <f>SUMIF(AH641:AH644,"&lt;0")*Cadeirante/30*GQ$4+SUMIF(AJ641:AJ644,"&lt;0")*Cadeirante/30*GQ$4</f>
        <v>0</v>
      </c>
      <c r="GR641" s="104">
        <f>SUMIF(AL641:AL644,"&lt;0")*Cadeirante/30*GR$4+SUMIF(AN641:AN644,"&lt;0")*Cadeirante/30*GR$4</f>
        <v>0</v>
      </c>
      <c r="GS641" s="104">
        <f>SUMIF(AP641:AP644,"&lt;0")*Cadeirante/30*GS$4+SUMIF(AR641:AR644,"&lt;0")*Cadeirante/30*GS$4</f>
        <v>0</v>
      </c>
      <c r="GT641" s="104">
        <f>SUMIF(AT641:AT644,"&lt;0")*Cadeirante/30*GT$4+SUMIF(AV641:AV644,"&lt;0")*Cadeirante/30*GT$4</f>
        <v>0</v>
      </c>
      <c r="GU641" s="104">
        <f>SUMIF(AX641:AX644,"&lt;0")*Cadeirante/30*GU$4+SUMIF(AZ641:AZ644,"&lt;0")*Cadeirante/30*GU$4</f>
        <v>0</v>
      </c>
      <c r="GV641" s="104">
        <f>SUMIF(BB641:BB644,"&lt;0")*Cadeirante/30*GV$4+SUMIF(BD641:BD644,"&lt;0")*Cadeirante/30*GV$4</f>
        <v>0</v>
      </c>
      <c r="GW641" s="104">
        <f>SUMIF(BF641:BF644,"&lt;0")*Cadeirante/30*GW$4+SUMIF(BH641:BH644,"&lt;0")*Cadeirante/30*GW$4</f>
        <v>0</v>
      </c>
      <c r="GX641" s="104">
        <f>SUMIF(BJ641:BJ644,"&lt;0")*Cadeirante/30*GX$4+SUMIF(BL641:BL644,"&lt;0")*Cadeirante/30*GX$4</f>
        <v>0</v>
      </c>
      <c r="GY641" s="104">
        <f>SUMIF(BN641:BN644,"&lt;0")*Cadeirante/30*GY$4+SUMIF(BP641:BP644,"&lt;0")*Cadeirante/30*GY$4</f>
        <v>0</v>
      </c>
      <c r="GZ641" s="104">
        <f>SUMIF(BR641:BR644,"&lt;0")*Cadeirante/30*GZ$4+SUMIF(BT641:BT644,"&lt;0")*Cadeirante/30*GZ$4</f>
        <v>0</v>
      </c>
      <c r="HA641" s="104">
        <f>SUMIF(BV641:BV644,"&lt;0")*Cadeirante/30*HA$4+SUMIF(BX641:BX644,"&lt;0")*Cadeirante/30*HA$4</f>
        <v>0</v>
      </c>
      <c r="HB641" s="104">
        <f>SUMIF(BZ641:BZ644,"&lt;0")*Cadeirante/30*HB$4+SUMIF(CB641:CB644,"&lt;0")*Cadeirante/30*HB$4</f>
        <v>0</v>
      </c>
      <c r="HC641" s="104">
        <f>SUMIF(CD641:CD644,"&lt;0")*Cadeirante/30*HC$4+SUMIF(CF641:CF644,"&lt;0")*Cadeirante/30*HC$4</f>
        <v>0</v>
      </c>
      <c r="HD641" s="104">
        <f>SUMIF(CH641:CH644,"&lt;0")*Cadeirante/30*HD$4+SUMIF(CJ641:CJ644,"&lt;0")*Cadeirante/30*HD$4</f>
        <v>0</v>
      </c>
      <c r="HE641" s="104">
        <f>SUMIF(CL641:CL644,"&lt;0")*Cadeirante/30*HE$4+SUMIF(CN641:CN644,"&lt;0")*Cadeirante/30*HE$4</f>
        <v>0</v>
      </c>
      <c r="HF641" s="104">
        <f>SUMIF(CP641:CP644,"&lt;0")*Cadeirante/30*HF$4+SUMIF(CR641:CR644,"&lt;0")*Cadeirante/30*HF$4</f>
        <v>0</v>
      </c>
      <c r="HG641" s="104">
        <f>SUMIF(CT641:CT644,"&lt;0")*Cadeirante/30*HG$4+SUMIF(CV641:CV644,"&lt;0")*Cadeirante/30*HG$4</f>
        <v>0</v>
      </c>
      <c r="HH641" s="104">
        <f>SUMIF(CX641:CX644,"&lt;0")*Cadeirante/30*HH$4+SUMIF(CZ641:CZ644,"&lt;0")*Cadeirante/30*HH$4</f>
        <v>0</v>
      </c>
      <c r="HI641" s="104">
        <f>SUMIF(DB641:DB644,"&lt;0")*Cadeirante/30*HI$4+SUMIF(DD641:DD644,"&lt;0")*Cadeirante/30*HI$4</f>
        <v>0</v>
      </c>
      <c r="HJ641" s="104">
        <f>SUMIF(DF641:DF644,"&lt;0")*Cadeirante/30*HJ$4+SUMIF(DH641:DH644,"&lt;0")*Cadeirante/30*HJ$4</f>
        <v>0</v>
      </c>
      <c r="HK641" s="104">
        <f>SUMIF(DJ641:DJ644,"&lt;0")*Cadeirante/30*HK$4+SUMIF(DL641:DL644,"&lt;0")*Cadeirante/30*HK$4</f>
        <v>0</v>
      </c>
      <c r="HL641" s="104">
        <f>SUMIF(DN641:DN644,"&lt;0")*Cadeirante/30*HL$4+SUMIF(DP641:DP644,"&lt;0")*Cadeirante/30*HL$4</f>
        <v>0</v>
      </c>
      <c r="HM641" s="104">
        <f>SUMIF(DR641:DR644,"&lt;0")*Cadeirante/30*HM$4+SUMIF(DT641:DT644,"&lt;0")*Cadeirante/30*HM$4</f>
        <v>0</v>
      </c>
      <c r="HN641" s="104">
        <f>SUMIF(DV641:DV644,"&lt;0")*Cadeirante/30*HN$4+SUMIF(DX641:DX644,"&lt;0")*Cadeirante/30*HN$4</f>
        <v>0</v>
      </c>
      <c r="HO641" s="104">
        <f>SUMIF(DZ641:DZ644,"&lt;0")*Cadeirante/30*HO$4+SUMIF(EB641:EB644,"&lt;0")*Cadeirante/30*HO$4</f>
        <v>0</v>
      </c>
      <c r="HP641" s="104">
        <f>SUMIF(ED641:ED644,"&lt;0")*Cadeirante/30*HP$4+SUMIF(EF641:EF644,"&lt;0")*Cadeirante/30*HP$4</f>
        <v>0</v>
      </c>
      <c r="HQ641" s="64"/>
      <c r="HR641" s="64"/>
      <c r="HS641" s="64"/>
      <c r="HT641" s="64"/>
      <c r="HU641" s="64"/>
      <c r="HV641" s="64"/>
      <c r="HW641" s="176">
        <v>17629.309999999998</v>
      </c>
      <c r="HX641" s="64"/>
      <c r="HY641" s="280">
        <f>IF(ISTEXT(EM641), VALUE(EM641), EM641)</f>
        <v>0</v>
      </c>
      <c r="HZ641" s="280">
        <f>IF(ISTEXT(EN641), VALUE(EN641), EN641)</f>
        <v>0</v>
      </c>
      <c r="IA641" s="280">
        <f>IF(ISTEXT(EO641), VALUE(EO641), EO641)</f>
        <v>0</v>
      </c>
      <c r="IB641" s="64" t="b">
        <f>HW641=FE641</f>
        <v>0</v>
      </c>
      <c r="IC641" s="64"/>
    </row>
    <row r="642" spans="1:237" s="106" customFormat="1" ht="22.5" customHeight="1" x14ac:dyDescent="0.25">
      <c r="A642" s="368" t="s">
        <v>3772</v>
      </c>
      <c r="B642" s="369" t="s">
        <v>3773</v>
      </c>
      <c r="C642" s="370" t="s">
        <v>3301</v>
      </c>
      <c r="D642" s="371" t="s">
        <v>3765</v>
      </c>
      <c r="E642" s="371" t="s">
        <v>3774</v>
      </c>
      <c r="F642" s="372" t="s">
        <v>3224</v>
      </c>
      <c r="G642" s="372" t="s">
        <v>3225</v>
      </c>
      <c r="H642" s="373" t="s">
        <v>431</v>
      </c>
      <c r="I642" s="374" t="s">
        <v>3775</v>
      </c>
      <c r="J642" s="421" t="s">
        <v>3300</v>
      </c>
      <c r="K642" s="421" t="s">
        <v>3234</v>
      </c>
      <c r="L642" s="329">
        <f>CONTINUA!BV642</f>
        <v>0</v>
      </c>
      <c r="M642" s="329">
        <f>CONTINUA!BW642</f>
        <v>0</v>
      </c>
      <c r="N642" s="895"/>
      <c r="O642" s="896" t="s">
        <v>4057</v>
      </c>
      <c r="P642" s="897" t="s">
        <v>206</v>
      </c>
      <c r="Q642" s="400"/>
      <c r="R642" s="401"/>
      <c r="S642" s="400"/>
      <c r="T642" s="401"/>
      <c r="U642" s="400"/>
      <c r="V642" s="401"/>
      <c r="W642" s="400"/>
      <c r="X642" s="401"/>
      <c r="Y642" s="400"/>
      <c r="Z642" s="401"/>
      <c r="AA642" s="400"/>
      <c r="AB642" s="401"/>
      <c r="AC642" s="400"/>
      <c r="AD642" s="401"/>
      <c r="AE642" s="400"/>
      <c r="AF642" s="401"/>
      <c r="AG642" s="400"/>
      <c r="AH642" s="401"/>
      <c r="AI642" s="400"/>
      <c r="AJ642" s="401"/>
      <c r="AK642" s="400"/>
      <c r="AL642" s="401"/>
      <c r="AM642" s="400"/>
      <c r="AN642" s="401"/>
      <c r="AO642" s="400"/>
      <c r="AP642" s="401"/>
      <c r="AQ642" s="400"/>
      <c r="AR642" s="401"/>
      <c r="AS642" s="400"/>
      <c r="AT642" s="401"/>
      <c r="AU642" s="400"/>
      <c r="AV642" s="401"/>
      <c r="AW642" s="400"/>
      <c r="AX642" s="401"/>
      <c r="AY642" s="400"/>
      <c r="AZ642" s="401"/>
      <c r="BA642" s="400"/>
      <c r="BB642" s="401"/>
      <c r="BC642" s="400"/>
      <c r="BD642" s="401"/>
      <c r="BE642" s="400"/>
      <c r="BF642" s="401"/>
      <c r="BG642" s="400"/>
      <c r="BH642" s="401"/>
      <c r="BI642" s="400"/>
      <c r="BJ642" s="401"/>
      <c r="BK642" s="400"/>
      <c r="BL642" s="401"/>
      <c r="BM642" s="400"/>
      <c r="BN642" s="401"/>
      <c r="BO642" s="400"/>
      <c r="BP642" s="401"/>
      <c r="BQ642" s="400"/>
      <c r="BR642" s="401"/>
      <c r="BS642" s="400"/>
      <c r="BT642" s="401"/>
      <c r="BU642" s="400"/>
      <c r="BV642" s="401"/>
      <c r="BW642" s="400"/>
      <c r="BX642" s="401"/>
      <c r="BY642" s="400"/>
      <c r="BZ642" s="401"/>
      <c r="CA642" s="400"/>
      <c r="CB642" s="401"/>
      <c r="CC642" s="400"/>
      <c r="CD642" s="401"/>
      <c r="CE642" s="400"/>
      <c r="CF642" s="401"/>
      <c r="CG642" s="400"/>
      <c r="CH642" s="401"/>
      <c r="CI642" s="400"/>
      <c r="CJ642" s="401"/>
      <c r="CK642" s="400"/>
      <c r="CL642" s="401"/>
      <c r="CM642" s="400"/>
      <c r="CN642" s="401"/>
      <c r="CO642" s="400"/>
      <c r="CP642" s="401"/>
      <c r="CQ642" s="400"/>
      <c r="CR642" s="401"/>
      <c r="CS642" s="400"/>
      <c r="CT642" s="401"/>
      <c r="CU642" s="400"/>
      <c r="CV642" s="401"/>
      <c r="CW642" s="400"/>
      <c r="CX642" s="401"/>
      <c r="CY642" s="400"/>
      <c r="CZ642" s="401"/>
      <c r="DA642" s="400"/>
      <c r="DB642" s="401"/>
      <c r="DC642" s="400"/>
      <c r="DD642" s="401"/>
      <c r="DE642" s="400"/>
      <c r="DF642" s="401"/>
      <c r="DG642" s="400"/>
      <c r="DH642" s="401"/>
      <c r="DI642" s="400"/>
      <c r="DJ642" s="401"/>
      <c r="DK642" s="400"/>
      <c r="DL642" s="401"/>
      <c r="DM642" s="400"/>
      <c r="DN642" s="401"/>
      <c r="DO642" s="400"/>
      <c r="DP642" s="401"/>
      <c r="DQ642" s="400"/>
      <c r="DR642" s="401"/>
      <c r="DS642" s="400"/>
      <c r="DT642" s="401"/>
      <c r="DU642" s="400"/>
      <c r="DV642" s="401"/>
      <c r="DW642" s="400"/>
      <c r="DX642" s="401"/>
      <c r="DY642" s="400"/>
      <c r="DZ642" s="401"/>
      <c r="EA642" s="400"/>
      <c r="EB642" s="401"/>
      <c r="EC642" s="400"/>
      <c r="ED642" s="401"/>
      <c r="EE642" s="400"/>
      <c r="EF642" s="401"/>
      <c r="EG642" s="400"/>
      <c r="EH642" s="401"/>
      <c r="EI642" s="400"/>
      <c r="EJ642" s="447"/>
      <c r="EK642" s="511"/>
      <c r="EL642" s="514"/>
      <c r="EM642" s="448"/>
      <c r="EN642" s="344"/>
      <c r="EO642" s="345"/>
      <c r="EP642" s="171">
        <f t="shared" si="670"/>
        <v>0</v>
      </c>
      <c r="EQ642" s="171">
        <f t="shared" si="671"/>
        <v>0</v>
      </c>
      <c r="ER642" s="171">
        <f t="shared" si="672"/>
        <v>0</v>
      </c>
      <c r="ES642" s="171">
        <f t="shared" si="673"/>
        <v>0</v>
      </c>
      <c r="ET642" s="171">
        <f t="shared" si="674"/>
        <v>0</v>
      </c>
      <c r="EU642" s="171">
        <f t="shared" si="675"/>
        <v>0</v>
      </c>
      <c r="EV642" s="172">
        <f t="shared" si="676"/>
        <v>0</v>
      </c>
      <c r="EW642" s="173"/>
      <c r="EX642" s="248">
        <f t="shared" si="732"/>
        <v>0</v>
      </c>
      <c r="EY642" s="174">
        <f>(L642*regular)+(M642*Cadeirantee)</f>
        <v>0</v>
      </c>
      <c r="EZ642" s="249">
        <f>SUMIF(FG642:GJ642,"&gt;0")</f>
        <v>0</v>
      </c>
      <c r="FA642" s="249">
        <f>SUMIF(FG642:GJ642,"&lt;0")+SUMIF(GN642:HP642,"&lt;0")</f>
        <v>0</v>
      </c>
      <c r="FB642" s="174">
        <v>0</v>
      </c>
      <c r="FC642" s="126">
        <f>N642*km*'VALORES TABELA'!$B$13</f>
        <v>0</v>
      </c>
      <c r="FD642" s="250">
        <f t="shared" ref="FD642:FD645" si="733">GL642</f>
        <v>0</v>
      </c>
      <c r="FE642" s="105"/>
      <c r="FF642" s="119"/>
      <c r="FG642" s="119"/>
      <c r="FH642" s="119"/>
      <c r="FI642" s="119"/>
      <c r="FJ642" s="119"/>
      <c r="FK642" s="119"/>
      <c r="FL642" s="119"/>
      <c r="FM642" s="119"/>
      <c r="FN642" s="119"/>
      <c r="FO642" s="119"/>
      <c r="FP642" s="119"/>
      <c r="FQ642" s="119"/>
      <c r="FR642" s="119"/>
      <c r="FS642" s="119"/>
      <c r="FT642" s="119"/>
      <c r="FU642" s="119"/>
      <c r="FV642" s="119"/>
      <c r="FW642" s="119"/>
      <c r="FX642" s="119"/>
      <c r="FY642" s="119"/>
      <c r="FZ642" s="119"/>
      <c r="GA642" s="119"/>
      <c r="GB642" s="119"/>
      <c r="GC642" s="119"/>
      <c r="GD642" s="119"/>
      <c r="GE642" s="119"/>
      <c r="GF642" s="119"/>
      <c r="GG642" s="119"/>
      <c r="GH642" s="119"/>
      <c r="GI642" s="119"/>
      <c r="GJ642" s="119"/>
      <c r="GK642" s="251"/>
      <c r="GL642" s="103">
        <f t="shared" si="678"/>
        <v>0</v>
      </c>
      <c r="GM642" s="124"/>
      <c r="GN642" s="104"/>
      <c r="GO642" s="104"/>
      <c r="GP642" s="104"/>
      <c r="GQ642" s="104"/>
      <c r="GR642" s="104"/>
      <c r="GS642" s="104"/>
      <c r="GT642" s="104"/>
      <c r="GU642" s="104"/>
      <c r="GV642" s="104"/>
      <c r="GW642" s="104"/>
      <c r="GX642" s="104"/>
      <c r="GY642" s="104"/>
      <c r="GZ642" s="104"/>
      <c r="HA642" s="104"/>
      <c r="HB642" s="104"/>
      <c r="HC642" s="104"/>
      <c r="HD642" s="104"/>
      <c r="HE642" s="104"/>
      <c r="HF642" s="104"/>
      <c r="HG642" s="104"/>
      <c r="HH642" s="104"/>
      <c r="HI642" s="104"/>
      <c r="HJ642" s="104"/>
      <c r="HK642" s="104"/>
      <c r="HL642" s="104"/>
      <c r="HM642" s="104"/>
      <c r="HN642" s="104"/>
      <c r="HO642" s="104"/>
      <c r="HP642" s="104"/>
      <c r="HQ642" s="64"/>
      <c r="HR642" s="64"/>
      <c r="HS642" s="64"/>
      <c r="HT642" s="64"/>
      <c r="HU642" s="64"/>
      <c r="HV642" s="64"/>
      <c r="HW642" s="105"/>
      <c r="HX642" s="64"/>
      <c r="HY642" s="280">
        <f t="shared" ref="HY642:HY645" si="734">IF(ISTEXT(EM642), VALUE(EM642), EM642)</f>
        <v>0</v>
      </c>
      <c r="HZ642" s="280">
        <f t="shared" ref="HZ642:HZ645" si="735">IF(ISTEXT(EN642), VALUE(EN642), EN642)</f>
        <v>0</v>
      </c>
      <c r="IA642" s="280">
        <f t="shared" ref="IA642:IA645" si="736">IF(ISTEXT(EO642), VALUE(EO642), EO642)</f>
        <v>0</v>
      </c>
      <c r="IB642" s="64"/>
      <c r="IC642" s="64"/>
    </row>
    <row r="643" spans="1:237" s="106" customFormat="1" ht="22.5" customHeight="1" x14ac:dyDescent="0.25">
      <c r="A643" s="368" t="s">
        <v>3772</v>
      </c>
      <c r="B643" s="369" t="s">
        <v>3773</v>
      </c>
      <c r="C643" s="375" t="s">
        <v>3301</v>
      </c>
      <c r="D643" s="371" t="s">
        <v>3765</v>
      </c>
      <c r="E643" s="371" t="s">
        <v>3774</v>
      </c>
      <c r="F643" s="376" t="s">
        <v>3224</v>
      </c>
      <c r="G643" s="376" t="s">
        <v>3225</v>
      </c>
      <c r="H643" s="373" t="s">
        <v>431</v>
      </c>
      <c r="I643" s="374" t="s">
        <v>3775</v>
      </c>
      <c r="J643" s="421" t="s">
        <v>3300</v>
      </c>
      <c r="K643" s="422" t="s">
        <v>3235</v>
      </c>
      <c r="L643" s="329">
        <f>CONTINUA!BV643</f>
        <v>0</v>
      </c>
      <c r="M643" s="329">
        <f>CONTINUA!BW643</f>
        <v>0</v>
      </c>
      <c r="N643" s="895"/>
      <c r="O643" s="896" t="s">
        <v>4057</v>
      </c>
      <c r="P643" s="897" t="s">
        <v>206</v>
      </c>
      <c r="Q643" s="400"/>
      <c r="R643" s="401"/>
      <c r="S643" s="400"/>
      <c r="T643" s="401"/>
      <c r="U643" s="400"/>
      <c r="V643" s="401"/>
      <c r="W643" s="400"/>
      <c r="X643" s="401"/>
      <c r="Y643" s="400"/>
      <c r="Z643" s="401"/>
      <c r="AA643" s="400"/>
      <c r="AB643" s="401"/>
      <c r="AC643" s="400"/>
      <c r="AD643" s="401"/>
      <c r="AE643" s="400"/>
      <c r="AF643" s="401"/>
      <c r="AG643" s="400"/>
      <c r="AH643" s="401"/>
      <c r="AI643" s="400"/>
      <c r="AJ643" s="401"/>
      <c r="AK643" s="400"/>
      <c r="AL643" s="401"/>
      <c r="AM643" s="400"/>
      <c r="AN643" s="401"/>
      <c r="AO643" s="400"/>
      <c r="AP643" s="401"/>
      <c r="AQ643" s="400"/>
      <c r="AR643" s="401"/>
      <c r="AS643" s="400"/>
      <c r="AT643" s="401"/>
      <c r="AU643" s="400"/>
      <c r="AV643" s="401"/>
      <c r="AW643" s="400"/>
      <c r="AX643" s="401"/>
      <c r="AY643" s="400"/>
      <c r="AZ643" s="401"/>
      <c r="BA643" s="400"/>
      <c r="BB643" s="401"/>
      <c r="BC643" s="400"/>
      <c r="BD643" s="401"/>
      <c r="BE643" s="400"/>
      <c r="BF643" s="401"/>
      <c r="BG643" s="400"/>
      <c r="BH643" s="401"/>
      <c r="BI643" s="400"/>
      <c r="BJ643" s="401"/>
      <c r="BK643" s="400"/>
      <c r="BL643" s="401"/>
      <c r="BM643" s="400"/>
      <c r="BN643" s="401"/>
      <c r="BO643" s="400"/>
      <c r="BP643" s="401"/>
      <c r="BQ643" s="400"/>
      <c r="BR643" s="401"/>
      <c r="BS643" s="400"/>
      <c r="BT643" s="401"/>
      <c r="BU643" s="400"/>
      <c r="BV643" s="401"/>
      <c r="BW643" s="400"/>
      <c r="BX643" s="401"/>
      <c r="BY643" s="400"/>
      <c r="BZ643" s="401"/>
      <c r="CA643" s="400"/>
      <c r="CB643" s="401"/>
      <c r="CC643" s="400"/>
      <c r="CD643" s="401"/>
      <c r="CE643" s="400"/>
      <c r="CF643" s="401"/>
      <c r="CG643" s="400"/>
      <c r="CH643" s="401"/>
      <c r="CI643" s="400"/>
      <c r="CJ643" s="401"/>
      <c r="CK643" s="400"/>
      <c r="CL643" s="401"/>
      <c r="CM643" s="400"/>
      <c r="CN643" s="401"/>
      <c r="CO643" s="400"/>
      <c r="CP643" s="401"/>
      <c r="CQ643" s="400"/>
      <c r="CR643" s="401"/>
      <c r="CS643" s="400"/>
      <c r="CT643" s="401"/>
      <c r="CU643" s="400"/>
      <c r="CV643" s="401"/>
      <c r="CW643" s="400"/>
      <c r="CX643" s="401"/>
      <c r="CY643" s="400"/>
      <c r="CZ643" s="401"/>
      <c r="DA643" s="400"/>
      <c r="DB643" s="401"/>
      <c r="DC643" s="400"/>
      <c r="DD643" s="401"/>
      <c r="DE643" s="400"/>
      <c r="DF643" s="401"/>
      <c r="DG643" s="400"/>
      <c r="DH643" s="401"/>
      <c r="DI643" s="400"/>
      <c r="DJ643" s="401"/>
      <c r="DK643" s="400"/>
      <c r="DL643" s="401"/>
      <c r="DM643" s="400"/>
      <c r="DN643" s="401"/>
      <c r="DO643" s="400"/>
      <c r="DP643" s="401"/>
      <c r="DQ643" s="400"/>
      <c r="DR643" s="401"/>
      <c r="DS643" s="400"/>
      <c r="DT643" s="401"/>
      <c r="DU643" s="400"/>
      <c r="DV643" s="401"/>
      <c r="DW643" s="400"/>
      <c r="DX643" s="401"/>
      <c r="DY643" s="400"/>
      <c r="DZ643" s="401"/>
      <c r="EA643" s="400"/>
      <c r="EB643" s="401"/>
      <c r="EC643" s="400"/>
      <c r="ED643" s="401"/>
      <c r="EE643" s="400"/>
      <c r="EF643" s="401"/>
      <c r="EG643" s="400"/>
      <c r="EH643" s="401"/>
      <c r="EI643" s="400"/>
      <c r="EJ643" s="447"/>
      <c r="EK643" s="511"/>
      <c r="EL643" s="514"/>
      <c r="EM643" s="448"/>
      <c r="EN643" s="344"/>
      <c r="EO643" s="345"/>
      <c r="EP643" s="171">
        <f t="shared" si="670"/>
        <v>0</v>
      </c>
      <c r="EQ643" s="171">
        <f t="shared" si="671"/>
        <v>0</v>
      </c>
      <c r="ER643" s="171">
        <f t="shared" si="672"/>
        <v>0</v>
      </c>
      <c r="ES643" s="171">
        <f t="shared" si="673"/>
        <v>0</v>
      </c>
      <c r="ET643" s="171">
        <f t="shared" si="674"/>
        <v>0</v>
      </c>
      <c r="EU643" s="171">
        <f t="shared" si="675"/>
        <v>0</v>
      </c>
      <c r="EV643" s="172">
        <f t="shared" si="676"/>
        <v>0</v>
      </c>
      <c r="EW643" s="125"/>
      <c r="EX643" s="248">
        <f t="shared" si="732"/>
        <v>0</v>
      </c>
      <c r="EY643" s="174">
        <f>(L643*regular)+(M643*Cadeirantee)</f>
        <v>0</v>
      </c>
      <c r="EZ643" s="249">
        <f>SUMIF(FG643:GJ643,"&gt;0")</f>
        <v>0</v>
      </c>
      <c r="FA643" s="249">
        <f>SUMIF(FG643:GJ643,"&lt;0")+SUMIF(GN643:HP643,"&lt;0")</f>
        <v>0</v>
      </c>
      <c r="FB643" s="174">
        <v>0</v>
      </c>
      <c r="FC643" s="126">
        <f>N643*km*'VALORES TABELA'!$B$13</f>
        <v>0</v>
      </c>
      <c r="FD643" s="250">
        <f t="shared" si="733"/>
        <v>0</v>
      </c>
      <c r="FE643" s="105"/>
      <c r="FF643" s="108"/>
      <c r="FG643" s="108"/>
      <c r="FH643" s="108"/>
      <c r="FI643" s="108"/>
      <c r="FJ643" s="108"/>
      <c r="FK643" s="108"/>
      <c r="FL643" s="108"/>
      <c r="FM643" s="108"/>
      <c r="FN643" s="108"/>
      <c r="FO643" s="108"/>
      <c r="FP643" s="108"/>
      <c r="FQ643" s="108"/>
      <c r="FR643" s="108"/>
      <c r="FS643" s="108"/>
      <c r="FT643" s="108"/>
      <c r="FU643" s="108"/>
      <c r="FV643" s="108"/>
      <c r="FW643" s="108"/>
      <c r="FX643" s="108"/>
      <c r="FY643" s="108"/>
      <c r="FZ643" s="108"/>
      <c r="GA643" s="108"/>
      <c r="GB643" s="108"/>
      <c r="GC643" s="108"/>
      <c r="GD643" s="108"/>
      <c r="GE643" s="108"/>
      <c r="GF643" s="108"/>
      <c r="GG643" s="108"/>
      <c r="GH643" s="108"/>
      <c r="GI643" s="108"/>
      <c r="GJ643" s="108"/>
      <c r="GK643" s="251"/>
      <c r="GL643" s="103">
        <f t="shared" si="678"/>
        <v>0</v>
      </c>
      <c r="GM643" s="124"/>
      <c r="GN643" s="104"/>
      <c r="GO643" s="104"/>
      <c r="GP643" s="104"/>
      <c r="GQ643" s="104"/>
      <c r="GR643" s="104"/>
      <c r="GS643" s="104"/>
      <c r="GT643" s="104"/>
      <c r="GU643" s="104"/>
      <c r="GV643" s="104"/>
      <c r="GW643" s="104"/>
      <c r="GX643" s="104"/>
      <c r="GY643" s="104"/>
      <c r="GZ643" s="104"/>
      <c r="HA643" s="104"/>
      <c r="HB643" s="104"/>
      <c r="HC643" s="104"/>
      <c r="HD643" s="104"/>
      <c r="HE643" s="104"/>
      <c r="HF643" s="104"/>
      <c r="HG643" s="104"/>
      <c r="HH643" s="104"/>
      <c r="HI643" s="104"/>
      <c r="HJ643" s="104"/>
      <c r="HK643" s="104"/>
      <c r="HL643" s="104"/>
      <c r="HM643" s="104"/>
      <c r="HN643" s="104"/>
      <c r="HO643" s="104"/>
      <c r="HP643" s="104"/>
      <c r="HQ643" s="64"/>
      <c r="HR643" s="64"/>
      <c r="HS643" s="64"/>
      <c r="HT643" s="64"/>
      <c r="HU643" s="64"/>
      <c r="HV643" s="64"/>
      <c r="HW643" s="105"/>
      <c r="HX643" s="64"/>
      <c r="HY643" s="280">
        <f t="shared" si="734"/>
        <v>0</v>
      </c>
      <c r="HZ643" s="280">
        <f t="shared" si="735"/>
        <v>0</v>
      </c>
      <c r="IA643" s="280">
        <f t="shared" si="736"/>
        <v>0</v>
      </c>
      <c r="IB643" s="64"/>
      <c r="IC643" s="64"/>
    </row>
    <row r="644" spans="1:237" s="106" customFormat="1" ht="22.5" customHeight="1" x14ac:dyDescent="0.25">
      <c r="A644" s="368" t="s">
        <v>3772</v>
      </c>
      <c r="B644" s="369" t="s">
        <v>3773</v>
      </c>
      <c r="C644" s="375" t="s">
        <v>3301</v>
      </c>
      <c r="D644" s="371" t="s">
        <v>3765</v>
      </c>
      <c r="E644" s="371" t="s">
        <v>3774</v>
      </c>
      <c r="F644" s="376" t="s">
        <v>3224</v>
      </c>
      <c r="G644" s="376" t="s">
        <v>3225</v>
      </c>
      <c r="H644" s="373" t="s">
        <v>431</v>
      </c>
      <c r="I644" s="374" t="s">
        <v>3775</v>
      </c>
      <c r="J644" s="421" t="s">
        <v>3300</v>
      </c>
      <c r="K644" s="423" t="s">
        <v>3236</v>
      </c>
      <c r="L644" s="329">
        <f>CONTINUA!BV644</f>
        <v>0</v>
      </c>
      <c r="M644" s="329">
        <f>CONTINUA!BW644</f>
        <v>0</v>
      </c>
      <c r="N644" s="895"/>
      <c r="O644" s="896" t="s">
        <v>4057</v>
      </c>
      <c r="P644" s="897" t="s">
        <v>206</v>
      </c>
      <c r="Q644" s="400">
        <v>22</v>
      </c>
      <c r="R644" s="401"/>
      <c r="S644" s="400"/>
      <c r="T644" s="401"/>
      <c r="U644" s="400"/>
      <c r="V644" s="401"/>
      <c r="W644" s="400"/>
      <c r="X644" s="401"/>
      <c r="Y644" s="400"/>
      <c r="Z644" s="401"/>
      <c r="AA644" s="400"/>
      <c r="AB644" s="401"/>
      <c r="AC644" s="400"/>
      <c r="AD644" s="401"/>
      <c r="AE644" s="400"/>
      <c r="AF644" s="401"/>
      <c r="AG644" s="400"/>
      <c r="AH644" s="401"/>
      <c r="AI644" s="400"/>
      <c r="AJ644" s="401"/>
      <c r="AK644" s="400"/>
      <c r="AL644" s="401"/>
      <c r="AM644" s="400"/>
      <c r="AN644" s="401"/>
      <c r="AO644" s="400"/>
      <c r="AP644" s="401"/>
      <c r="AQ644" s="400"/>
      <c r="AR644" s="401"/>
      <c r="AS644" s="400"/>
      <c r="AT644" s="401"/>
      <c r="AU644" s="400"/>
      <c r="AV644" s="401"/>
      <c r="AW644" s="400"/>
      <c r="AX644" s="401"/>
      <c r="AY644" s="400"/>
      <c r="AZ644" s="401"/>
      <c r="BA644" s="400"/>
      <c r="BB644" s="401"/>
      <c r="BC644" s="400"/>
      <c r="BD644" s="401"/>
      <c r="BE644" s="400"/>
      <c r="BF644" s="401"/>
      <c r="BG644" s="400"/>
      <c r="BH644" s="401"/>
      <c r="BI644" s="400"/>
      <c r="BJ644" s="401"/>
      <c r="BK644" s="400"/>
      <c r="BL644" s="401"/>
      <c r="BM644" s="400"/>
      <c r="BN644" s="401"/>
      <c r="BO644" s="400"/>
      <c r="BP644" s="401"/>
      <c r="BQ644" s="400"/>
      <c r="BR644" s="401"/>
      <c r="BS644" s="400"/>
      <c r="BT644" s="401"/>
      <c r="BU644" s="400"/>
      <c r="BV644" s="401"/>
      <c r="BW644" s="400"/>
      <c r="BX644" s="401"/>
      <c r="BY644" s="400"/>
      <c r="BZ644" s="401"/>
      <c r="CA644" s="400"/>
      <c r="CB644" s="401"/>
      <c r="CC644" s="400"/>
      <c r="CD644" s="401"/>
      <c r="CE644" s="400"/>
      <c r="CF644" s="401"/>
      <c r="CG644" s="400"/>
      <c r="CH644" s="401"/>
      <c r="CI644" s="400"/>
      <c r="CJ644" s="401"/>
      <c r="CK644" s="400"/>
      <c r="CL644" s="401"/>
      <c r="CM644" s="400"/>
      <c r="CN644" s="401"/>
      <c r="CO644" s="400"/>
      <c r="CP644" s="401"/>
      <c r="CQ644" s="400"/>
      <c r="CR644" s="401"/>
      <c r="CS644" s="400"/>
      <c r="CT644" s="401"/>
      <c r="CU644" s="400"/>
      <c r="CV644" s="401"/>
      <c r="CW644" s="400"/>
      <c r="CX644" s="401"/>
      <c r="CY644" s="400"/>
      <c r="CZ644" s="401"/>
      <c r="DA644" s="400"/>
      <c r="DB644" s="401"/>
      <c r="DC644" s="400"/>
      <c r="DD644" s="401"/>
      <c r="DE644" s="400"/>
      <c r="DF644" s="401"/>
      <c r="DG644" s="400"/>
      <c r="DH644" s="401"/>
      <c r="DI644" s="400"/>
      <c r="DJ644" s="401"/>
      <c r="DK644" s="400"/>
      <c r="DL644" s="401"/>
      <c r="DM644" s="400"/>
      <c r="DN644" s="401"/>
      <c r="DO644" s="400"/>
      <c r="DP644" s="401"/>
      <c r="DQ644" s="400"/>
      <c r="DR644" s="401"/>
      <c r="DS644" s="400"/>
      <c r="DT644" s="401"/>
      <c r="DU644" s="400"/>
      <c r="DV644" s="401"/>
      <c r="DW644" s="400"/>
      <c r="DX644" s="401"/>
      <c r="DY644" s="400"/>
      <c r="DZ644" s="401"/>
      <c r="EA644" s="400"/>
      <c r="EB644" s="401"/>
      <c r="EC644" s="400"/>
      <c r="ED644" s="401"/>
      <c r="EE644" s="400"/>
      <c r="EF644" s="401"/>
      <c r="EG644" s="400"/>
      <c r="EH644" s="401"/>
      <c r="EI644" s="400"/>
      <c r="EJ644" s="447"/>
      <c r="EK644" s="511"/>
      <c r="EL644" s="514"/>
      <c r="EM644" s="448"/>
      <c r="EN644" s="344"/>
      <c r="EO644" s="345"/>
      <c r="EP644" s="171">
        <f t="shared" si="670"/>
        <v>22</v>
      </c>
      <c r="EQ644" s="171">
        <f t="shared" si="671"/>
        <v>0</v>
      </c>
      <c r="ER644" s="171">
        <f t="shared" si="672"/>
        <v>0</v>
      </c>
      <c r="ES644" s="171">
        <f t="shared" si="673"/>
        <v>0</v>
      </c>
      <c r="ET644" s="171">
        <f t="shared" si="674"/>
        <v>0</v>
      </c>
      <c r="EU644" s="171">
        <f t="shared" si="675"/>
        <v>0</v>
      </c>
      <c r="EV644" s="172">
        <f t="shared" si="676"/>
        <v>22</v>
      </c>
      <c r="EW644" s="127"/>
      <c r="EX644" s="248">
        <f t="shared" si="732"/>
        <v>0</v>
      </c>
      <c r="EY644" s="174">
        <f>(L644*regular)+(M644*Cadeirantee)</f>
        <v>0</v>
      </c>
      <c r="EZ644" s="249">
        <f>SUMIF(FG644:GJ644,"&gt;0")</f>
        <v>0</v>
      </c>
      <c r="FA644" s="249">
        <f>SUMIF(FG644:GJ644,"&lt;0")+SUMIF(GN644:HP644,"&lt;0")</f>
        <v>0</v>
      </c>
      <c r="FB644" s="174">
        <v>0</v>
      </c>
      <c r="FC644" s="126">
        <f>N644*km*'VALORES TABELA'!$B$13</f>
        <v>0</v>
      </c>
      <c r="FD644" s="250">
        <f t="shared" si="733"/>
        <v>0</v>
      </c>
      <c r="FE644" s="105"/>
      <c r="FF644" s="118"/>
      <c r="FG644" s="118"/>
      <c r="FH644" s="118"/>
      <c r="FI644" s="118"/>
      <c r="FJ644" s="118"/>
      <c r="FK644" s="118"/>
      <c r="FL644" s="118"/>
      <c r="FM644" s="118"/>
      <c r="FN644" s="118"/>
      <c r="FO644" s="118"/>
      <c r="FP644" s="118"/>
      <c r="FQ644" s="118"/>
      <c r="FR644" s="118"/>
      <c r="FS644" s="118"/>
      <c r="FT644" s="118"/>
      <c r="FU644" s="118"/>
      <c r="FV644" s="118"/>
      <c r="FW644" s="118"/>
      <c r="FX644" s="118"/>
      <c r="FY644" s="118"/>
      <c r="FZ644" s="118"/>
      <c r="GA644" s="118"/>
      <c r="GB644" s="118"/>
      <c r="GC644" s="118"/>
      <c r="GD644" s="118"/>
      <c r="GE644" s="118"/>
      <c r="GF644" s="118"/>
      <c r="GG644" s="118"/>
      <c r="GH644" s="118"/>
      <c r="GI644" s="118"/>
      <c r="GJ644" s="118"/>
      <c r="GK644" s="252"/>
      <c r="GL644" s="103">
        <f t="shared" si="678"/>
        <v>0</v>
      </c>
      <c r="GM644" s="124"/>
      <c r="GN644" s="104"/>
      <c r="GO644" s="104"/>
      <c r="GP644" s="104"/>
      <c r="GQ644" s="104"/>
      <c r="GR644" s="104"/>
      <c r="GS644" s="104"/>
      <c r="GT644" s="104"/>
      <c r="GU644" s="104"/>
      <c r="GV644" s="104"/>
      <c r="GW644" s="104"/>
      <c r="GX644" s="104"/>
      <c r="GY644" s="104"/>
      <c r="GZ644" s="104"/>
      <c r="HA644" s="104"/>
      <c r="HB644" s="104"/>
      <c r="HC644" s="104"/>
      <c r="HD644" s="104"/>
      <c r="HE644" s="104"/>
      <c r="HF644" s="104"/>
      <c r="HG644" s="104"/>
      <c r="HH644" s="104"/>
      <c r="HI644" s="104"/>
      <c r="HJ644" s="104"/>
      <c r="HK644" s="104"/>
      <c r="HL644" s="104"/>
      <c r="HM644" s="104"/>
      <c r="HN644" s="104"/>
      <c r="HO644" s="104"/>
      <c r="HP644" s="104"/>
      <c r="HQ644" s="64"/>
      <c r="HR644" s="65"/>
      <c r="HS644" s="65"/>
      <c r="HT644" s="65"/>
      <c r="HU644" s="65"/>
      <c r="HV644" s="65"/>
      <c r="HW644" s="105"/>
      <c r="HX644" s="65"/>
      <c r="HY644" s="280">
        <f t="shared" si="734"/>
        <v>0</v>
      </c>
      <c r="HZ644" s="280">
        <f t="shared" si="735"/>
        <v>0</v>
      </c>
      <c r="IA644" s="280">
        <f t="shared" si="736"/>
        <v>0</v>
      </c>
      <c r="IB644" s="65"/>
      <c r="IC644" s="65"/>
    </row>
    <row r="645" spans="1:237" s="106" customFormat="1" ht="22.5" customHeight="1" thickBot="1" x14ac:dyDescent="0.3">
      <c r="A645" s="377" t="s">
        <v>3772</v>
      </c>
      <c r="B645" s="378" t="s">
        <v>3773</v>
      </c>
      <c r="C645" s="379" t="s">
        <v>3301</v>
      </c>
      <c r="D645" s="380" t="s">
        <v>3765</v>
      </c>
      <c r="E645" s="380" t="s">
        <v>3774</v>
      </c>
      <c r="F645" s="381" t="s">
        <v>3224</v>
      </c>
      <c r="G645" s="381" t="s">
        <v>3225</v>
      </c>
      <c r="H645" s="382" t="s">
        <v>431</v>
      </c>
      <c r="I645" s="383" t="s">
        <v>3775</v>
      </c>
      <c r="J645" s="421" t="s">
        <v>3300</v>
      </c>
      <c r="K645" s="424" t="s">
        <v>60</v>
      </c>
      <c r="L645" s="329">
        <f>CONTINUA!BV645</f>
        <v>0</v>
      </c>
      <c r="M645" s="329">
        <f>CONTINUA!BW645</f>
        <v>0</v>
      </c>
      <c r="N645" s="895"/>
      <c r="O645" s="896" t="s">
        <v>4057</v>
      </c>
      <c r="P645" s="897" t="s">
        <v>206</v>
      </c>
      <c r="Q645" s="400"/>
      <c r="R645" s="401"/>
      <c r="S645" s="400"/>
      <c r="T645" s="401"/>
      <c r="U645" s="400"/>
      <c r="V645" s="401"/>
      <c r="W645" s="400"/>
      <c r="X645" s="401"/>
      <c r="Y645" s="400"/>
      <c r="Z645" s="401"/>
      <c r="AA645" s="400"/>
      <c r="AB645" s="401"/>
      <c r="AC645" s="400"/>
      <c r="AD645" s="401"/>
      <c r="AE645" s="400"/>
      <c r="AF645" s="401"/>
      <c r="AG645" s="400"/>
      <c r="AH645" s="401"/>
      <c r="AI645" s="400"/>
      <c r="AJ645" s="401"/>
      <c r="AK645" s="400"/>
      <c r="AL645" s="401"/>
      <c r="AM645" s="400"/>
      <c r="AN645" s="401"/>
      <c r="AO645" s="400"/>
      <c r="AP645" s="401"/>
      <c r="AQ645" s="400"/>
      <c r="AR645" s="401"/>
      <c r="AS645" s="400"/>
      <c r="AT645" s="401"/>
      <c r="AU645" s="400"/>
      <c r="AV645" s="401"/>
      <c r="AW645" s="400"/>
      <c r="AX645" s="401"/>
      <c r="AY645" s="400"/>
      <c r="AZ645" s="401"/>
      <c r="BA645" s="400"/>
      <c r="BB645" s="401"/>
      <c r="BC645" s="400"/>
      <c r="BD645" s="401"/>
      <c r="BE645" s="400"/>
      <c r="BF645" s="401"/>
      <c r="BG645" s="400"/>
      <c r="BH645" s="401"/>
      <c r="BI645" s="400"/>
      <c r="BJ645" s="401"/>
      <c r="BK645" s="400"/>
      <c r="BL645" s="401"/>
      <c r="BM645" s="400"/>
      <c r="BN645" s="401"/>
      <c r="BO645" s="400"/>
      <c r="BP645" s="401"/>
      <c r="BQ645" s="400"/>
      <c r="BR645" s="401"/>
      <c r="BS645" s="400"/>
      <c r="BT645" s="401"/>
      <c r="BU645" s="400"/>
      <c r="BV645" s="401"/>
      <c r="BW645" s="400"/>
      <c r="BX645" s="401"/>
      <c r="BY645" s="400"/>
      <c r="BZ645" s="401"/>
      <c r="CA645" s="400"/>
      <c r="CB645" s="401"/>
      <c r="CC645" s="400"/>
      <c r="CD645" s="401"/>
      <c r="CE645" s="400"/>
      <c r="CF645" s="401"/>
      <c r="CG645" s="400"/>
      <c r="CH645" s="401"/>
      <c r="CI645" s="400"/>
      <c r="CJ645" s="401"/>
      <c r="CK645" s="400"/>
      <c r="CL645" s="401"/>
      <c r="CM645" s="400"/>
      <c r="CN645" s="401"/>
      <c r="CO645" s="400"/>
      <c r="CP645" s="401"/>
      <c r="CQ645" s="400"/>
      <c r="CR645" s="401"/>
      <c r="CS645" s="400"/>
      <c r="CT645" s="401"/>
      <c r="CU645" s="400"/>
      <c r="CV645" s="401"/>
      <c r="CW645" s="400"/>
      <c r="CX645" s="401"/>
      <c r="CY645" s="400"/>
      <c r="CZ645" s="401"/>
      <c r="DA645" s="400"/>
      <c r="DB645" s="401"/>
      <c r="DC645" s="400"/>
      <c r="DD645" s="401"/>
      <c r="DE645" s="400"/>
      <c r="DF645" s="401"/>
      <c r="DG645" s="400"/>
      <c r="DH645" s="401"/>
      <c r="DI645" s="400"/>
      <c r="DJ645" s="401"/>
      <c r="DK645" s="400"/>
      <c r="DL645" s="401"/>
      <c r="DM645" s="400"/>
      <c r="DN645" s="401"/>
      <c r="DO645" s="400"/>
      <c r="DP645" s="401"/>
      <c r="DQ645" s="400"/>
      <c r="DR645" s="401"/>
      <c r="DS645" s="400"/>
      <c r="DT645" s="401"/>
      <c r="DU645" s="400"/>
      <c r="DV645" s="401"/>
      <c r="DW645" s="400"/>
      <c r="DX645" s="401"/>
      <c r="DY645" s="400"/>
      <c r="DZ645" s="401"/>
      <c r="EA645" s="400"/>
      <c r="EB645" s="401"/>
      <c r="EC645" s="400"/>
      <c r="ED645" s="401"/>
      <c r="EE645" s="400"/>
      <c r="EF645" s="401"/>
      <c r="EG645" s="400"/>
      <c r="EH645" s="401"/>
      <c r="EI645" s="400"/>
      <c r="EJ645" s="447"/>
      <c r="EK645" s="512"/>
      <c r="EL645" s="515"/>
      <c r="EM645" s="450"/>
      <c r="EN645" s="348"/>
      <c r="EO645" s="348"/>
      <c r="EP645" s="179">
        <f t="shared" si="670"/>
        <v>0</v>
      </c>
      <c r="EQ645" s="179">
        <f t="shared" si="671"/>
        <v>0</v>
      </c>
      <c r="ER645" s="179">
        <f t="shared" si="672"/>
        <v>0</v>
      </c>
      <c r="ES645" s="179">
        <f t="shared" si="673"/>
        <v>0</v>
      </c>
      <c r="ET645" s="179">
        <f t="shared" si="674"/>
        <v>0</v>
      </c>
      <c r="EU645" s="179">
        <f t="shared" si="675"/>
        <v>0</v>
      </c>
      <c r="EV645" s="172">
        <f t="shared" si="676"/>
        <v>0</v>
      </c>
      <c r="EW645" s="253"/>
      <c r="EX645" s="254">
        <v>0</v>
      </c>
      <c r="EY645" s="180">
        <v>0</v>
      </c>
      <c r="EZ645" s="255">
        <v>0</v>
      </c>
      <c r="FA645" s="255">
        <v>0</v>
      </c>
      <c r="FB645" s="180">
        <f>SUM(FF645:GI645)/2</f>
        <v>0</v>
      </c>
      <c r="FC645" s="256">
        <f>N645*km*'VALORES TABELA'!$B$13</f>
        <v>0</v>
      </c>
      <c r="FD645" s="250">
        <f t="shared" si="733"/>
        <v>0</v>
      </c>
      <c r="FE645" s="257"/>
      <c r="FF645" s="181">
        <f>((Q645+S645)*Percapita)+((R645+T645)*Cadeirante)</f>
        <v>0</v>
      </c>
      <c r="FG645" s="181">
        <f>((U645+W645)*Percapita/30*FG$4)+((V645+X645)*Cadeirante/30*FG$4)</f>
        <v>0</v>
      </c>
      <c r="FH645" s="181">
        <f>((Y645+AA645)*Percapita/30*FH$4)+((Z645+AB645)*Cadeirante/30*FH$4)</f>
        <v>0</v>
      </c>
      <c r="FI645" s="181">
        <f>((AC645+AE645)*Percapita/30*FI$4)+((AD645+AF645)*Cadeirante/30*FI$4)</f>
        <v>0</v>
      </c>
      <c r="FJ645" s="181">
        <f>((AG645+AI645)*Percapita/30*FJ$4)+((AH645+AJ645)*Cadeirante/30*FJ$4)</f>
        <v>0</v>
      </c>
      <c r="FK645" s="181">
        <f>((AK645+AM645)*Percapita/30*FK$4)+((AL645+AN645)*Cadeirante/30*FK$4)</f>
        <v>0</v>
      </c>
      <c r="FL645" s="181">
        <f>((AO645+AQ645)*Percapita/30*FL$4)+((AP645+AR645)*Cadeirante/30*FL$4)</f>
        <v>0</v>
      </c>
      <c r="FM645" s="181">
        <f>((AS645+AU645)*Percapita/30*FM$4)+((AT645+AV645)*Cadeirante/30*FM$4)</f>
        <v>0</v>
      </c>
      <c r="FN645" s="181">
        <f>((AW645+AY645)*Percapita/30*FN$4)+((AX645+AZ645)*Cadeirante/30*FN$4)</f>
        <v>0</v>
      </c>
      <c r="FO645" s="181">
        <f>((BA645+BC645)*Percapita/30*FO$4)+((BB645+BD645)*Cadeirante/30*FO$4)</f>
        <v>0</v>
      </c>
      <c r="FP645" s="181">
        <f>((BE645+BG645)*Percapita/30*FP$4)+((BF645+BH645)*Cadeirante/30*FP$4)</f>
        <v>0</v>
      </c>
      <c r="FQ645" s="181">
        <f>((BI645+BK645)*Percapita/30*FQ$4)+((BJ645+BL645)*Cadeirante/30*FQ$4)</f>
        <v>0</v>
      </c>
      <c r="FR645" s="181">
        <f>((BM645+BO645)*Percapita/30*FR$4)+((BN645+BP645)*Cadeirante/30*FR$4)</f>
        <v>0</v>
      </c>
      <c r="FS645" s="181">
        <f>((BQ645+BS645)*Percapita/30*FS$4)+((BR645+BT645)*Cadeirante/30*FS$4)</f>
        <v>0</v>
      </c>
      <c r="FT645" s="181">
        <f>((BU645+BW645)*Percapita/30*FT$4)+((BV645+BX645)*Cadeirante/30*FT$4)</f>
        <v>0</v>
      </c>
      <c r="FU645" s="181">
        <f>((BY645+CA645)*Percapita/30*FU$4)+((BZ645+CB645)*Cadeirante/30*FU$4)</f>
        <v>0</v>
      </c>
      <c r="FV645" s="181">
        <f>((CC645+CE645)*Percapita/30*FV$4)+((CD645+CF645)*Cadeirante/30*FV$4)</f>
        <v>0</v>
      </c>
      <c r="FW645" s="181">
        <f>((CG645+CI645)*Percapita/30*FW$4)+((CI645+CK645)*Cadeirante/30*FW$4)</f>
        <v>0</v>
      </c>
      <c r="FX645" s="181">
        <f>((CK645+CM645)*Percapita/30*FX$4)+((CL645+CN645)*Cadeirante/30*FX$4)</f>
        <v>0</v>
      </c>
      <c r="FY645" s="181">
        <f>((CO645+CQ645)*Percapita/30*FY$4)+((CP645+CR645)*Cadeirante/30*FY$4)</f>
        <v>0</v>
      </c>
      <c r="FZ645" s="181">
        <f>((CS645+CU645)*Percapita/30*FZ$4)+((CT645+CV645)*Cadeirante/30*FZ$4)</f>
        <v>0</v>
      </c>
      <c r="GA645" s="181">
        <f>((CW645+CY645)*Percapita/30*GA$4)+((CX645+CZ645)*Cadeirante/30*GA$4)</f>
        <v>0</v>
      </c>
      <c r="GB645" s="181">
        <f>((DA645+DC645)*Percapita/30*GB$4)+((DB645+DD645)*Cadeirante/30*GB$4)</f>
        <v>0</v>
      </c>
      <c r="GC645" s="181">
        <f>((DE645+DG645)*Percapita/30*GC$4)+((DF645+DH645)*Cadeirante/30*GC$4)</f>
        <v>0</v>
      </c>
      <c r="GD645" s="181">
        <f>((DI645+DK645)*Percapita/30*GD$4)+((DJ645+DL645)*Cadeirante/30*GD$4)</f>
        <v>0</v>
      </c>
      <c r="GE645" s="181">
        <f>((DM645+DO645)*Percapita/30*GE$4)+((DN645+DP645)*Cadeirante/30*GE$4)</f>
        <v>0</v>
      </c>
      <c r="GF645" s="181">
        <f>((DQ645+DS645)*Percapita/30*GF$4)+((DR645+DT645)*Cadeirante/30*GF$4)</f>
        <v>0</v>
      </c>
      <c r="GG645" s="181">
        <f>((DU645+DW645)*Percapita/30*GG$4)+((DV645+DX645)*Cadeirante/30*GG$4)</f>
        <v>0</v>
      </c>
      <c r="GH645" s="181">
        <f>((DY645+EA645)*Percapita/30*GH$4)+((DZ645+EB645)*Cadeirante/30*GH$4)</f>
        <v>0</v>
      </c>
      <c r="GI645" s="181">
        <f>((EC645+EE645)*Percapita/30*GI$4)+((ED645+EF645)*Cadeirante/30*GI$4)</f>
        <v>0</v>
      </c>
      <c r="GJ645" s="181">
        <f>((EG645+EI645)*Percapita)+((EH645+EJ645)*Cadeirante)</f>
        <v>0</v>
      </c>
      <c r="GK645" s="258"/>
      <c r="GL645" s="103">
        <f t="shared" si="678"/>
        <v>0</v>
      </c>
      <c r="GM645" s="124"/>
      <c r="GN645" s="182"/>
      <c r="GO645" s="182"/>
      <c r="GP645" s="182"/>
      <c r="GQ645" s="182"/>
      <c r="GR645" s="182"/>
      <c r="GS645" s="182"/>
      <c r="GT645" s="182"/>
      <c r="GU645" s="182"/>
      <c r="GV645" s="182"/>
      <c r="GW645" s="182"/>
      <c r="GX645" s="182"/>
      <c r="GY645" s="182"/>
      <c r="GZ645" s="182"/>
      <c r="HA645" s="182"/>
      <c r="HB645" s="182"/>
      <c r="HC645" s="182"/>
      <c r="HD645" s="182"/>
      <c r="HE645" s="182"/>
      <c r="HF645" s="182"/>
      <c r="HG645" s="182"/>
      <c r="HH645" s="182"/>
      <c r="HI645" s="182"/>
      <c r="HJ645" s="182"/>
      <c r="HK645" s="182"/>
      <c r="HL645" s="182"/>
      <c r="HM645" s="182"/>
      <c r="HN645" s="182"/>
      <c r="HO645" s="182"/>
      <c r="HP645" s="259"/>
      <c r="HQ645" s="64"/>
      <c r="HW645" s="257"/>
      <c r="HY645" s="280">
        <f t="shared" si="734"/>
        <v>0</v>
      </c>
      <c r="HZ645" s="280">
        <f t="shared" si="735"/>
        <v>0</v>
      </c>
      <c r="IA645" s="280">
        <f t="shared" si="736"/>
        <v>0</v>
      </c>
    </row>
    <row r="646" spans="1:237" s="106" customFormat="1" ht="22.5" customHeight="1" x14ac:dyDescent="0.25">
      <c r="A646" t="s">
        <v>3776</v>
      </c>
      <c r="B646" s="522" t="s">
        <v>3777</v>
      </c>
      <c r="C646" s="523">
        <v>3</v>
      </c>
      <c r="D646" s="524" t="s">
        <v>3778</v>
      </c>
      <c r="E646" s="524" t="s">
        <v>3779</v>
      </c>
      <c r="F646" s="525" t="s">
        <v>3224</v>
      </c>
      <c r="G646" s="525" t="s">
        <v>3225</v>
      </c>
      <c r="H646" s="350" t="s">
        <v>431</v>
      </c>
      <c r="I646" s="351" t="s">
        <v>3780</v>
      </c>
      <c r="J646" s="409" t="s">
        <v>3300</v>
      </c>
      <c r="K646" s="410" t="s">
        <v>3232</v>
      </c>
      <c r="L646" s="329">
        <f>CONTINUA!BV646</f>
        <v>0</v>
      </c>
      <c r="M646" s="329">
        <f>CONTINUA!BW646</f>
        <v>0</v>
      </c>
      <c r="N646" s="895"/>
      <c r="O646" s="896" t="s">
        <v>4058</v>
      </c>
      <c r="P646" s="897" t="s">
        <v>206</v>
      </c>
      <c r="Q646" s="400"/>
      <c r="R646" s="401"/>
      <c r="S646" s="400"/>
      <c r="T646" s="401"/>
      <c r="U646" s="400"/>
      <c r="V646" s="401"/>
      <c r="W646" s="400"/>
      <c r="X646" s="401"/>
      <c r="Y646" s="400"/>
      <c r="Z646" s="401"/>
      <c r="AA646" s="400"/>
      <c r="AB646" s="401"/>
      <c r="AC646" s="400"/>
      <c r="AD646" s="401"/>
      <c r="AE646" s="400"/>
      <c r="AF646" s="401"/>
      <c r="AG646" s="400"/>
      <c r="AH646" s="401"/>
      <c r="AI646" s="400"/>
      <c r="AJ646" s="401"/>
      <c r="AK646" s="400"/>
      <c r="AL646" s="401"/>
      <c r="AM646" s="400"/>
      <c r="AN646" s="401"/>
      <c r="AO646" s="400"/>
      <c r="AP646" s="401"/>
      <c r="AQ646" s="400"/>
      <c r="AR646" s="401"/>
      <c r="AS646" s="400"/>
      <c r="AT646" s="401"/>
      <c r="AU646" s="400"/>
      <c r="AV646" s="401"/>
      <c r="AW646" s="400"/>
      <c r="AX646" s="401"/>
      <c r="AY646" s="400"/>
      <c r="AZ646" s="401"/>
      <c r="BA646" s="400"/>
      <c r="BB646" s="401"/>
      <c r="BC646" s="400"/>
      <c r="BD646" s="401"/>
      <c r="BE646" s="400"/>
      <c r="BF646" s="401"/>
      <c r="BG646" s="400"/>
      <c r="BH646" s="401"/>
      <c r="BI646" s="400"/>
      <c r="BJ646" s="401"/>
      <c r="BK646" s="400"/>
      <c r="BL646" s="401"/>
      <c r="BM646" s="400"/>
      <c r="BN646" s="401"/>
      <c r="BO646" s="400"/>
      <c r="BP646" s="401"/>
      <c r="BQ646" s="400"/>
      <c r="BR646" s="401"/>
      <c r="BS646" s="400"/>
      <c r="BT646" s="401"/>
      <c r="BU646" s="400"/>
      <c r="BV646" s="401"/>
      <c r="BW646" s="400"/>
      <c r="BX646" s="401"/>
      <c r="BY646" s="400"/>
      <c r="BZ646" s="401"/>
      <c r="CA646" s="400"/>
      <c r="CB646" s="401"/>
      <c r="CC646" s="400"/>
      <c r="CD646" s="401"/>
      <c r="CE646" s="400"/>
      <c r="CF646" s="401"/>
      <c r="CG646" s="400"/>
      <c r="CH646" s="401"/>
      <c r="CI646" s="400"/>
      <c r="CJ646" s="401"/>
      <c r="CK646" s="400"/>
      <c r="CL646" s="401"/>
      <c r="CM646" s="400"/>
      <c r="CN646" s="401"/>
      <c r="CO646" s="400"/>
      <c r="CP646" s="401"/>
      <c r="CQ646" s="400"/>
      <c r="CR646" s="401"/>
      <c r="CS646" s="400"/>
      <c r="CT646" s="401"/>
      <c r="CU646" s="400"/>
      <c r="CV646" s="401"/>
      <c r="CW646" s="400"/>
      <c r="CX646" s="401"/>
      <c r="CY646" s="400"/>
      <c r="CZ646" s="401"/>
      <c r="DA646" s="400"/>
      <c r="DB646" s="401"/>
      <c r="DC646" s="400"/>
      <c r="DD646" s="401"/>
      <c r="DE646" s="400"/>
      <c r="DF646" s="401"/>
      <c r="DG646" s="400"/>
      <c r="DH646" s="401"/>
      <c r="DI646" s="400"/>
      <c r="DJ646" s="401"/>
      <c r="DK646" s="400"/>
      <c r="DL646" s="401"/>
      <c r="DM646" s="400"/>
      <c r="DN646" s="401"/>
      <c r="DO646" s="400"/>
      <c r="DP646" s="401"/>
      <c r="DQ646" s="400"/>
      <c r="DR646" s="401"/>
      <c r="DS646" s="400"/>
      <c r="DT646" s="401"/>
      <c r="DU646" s="400"/>
      <c r="DV646" s="401"/>
      <c r="DW646" s="400"/>
      <c r="DX646" s="401"/>
      <c r="DY646" s="400"/>
      <c r="DZ646" s="401"/>
      <c r="EA646" s="400"/>
      <c r="EB646" s="401"/>
      <c r="EC646" s="400"/>
      <c r="ED646" s="401"/>
      <c r="EE646" s="400"/>
      <c r="EF646" s="401"/>
      <c r="EG646" s="400"/>
      <c r="EH646" s="401"/>
      <c r="EI646" s="400"/>
      <c r="EJ646" s="447"/>
      <c r="EK646" s="510"/>
      <c r="EL646" s="513"/>
      <c r="EM646" s="520"/>
      <c r="EN646" s="520"/>
      <c r="EO646" s="520"/>
      <c r="EP646" s="171">
        <f t="shared" si="670"/>
        <v>0</v>
      </c>
      <c r="EQ646" s="171">
        <f t="shared" si="671"/>
        <v>0</v>
      </c>
      <c r="ER646" s="171">
        <f t="shared" si="672"/>
        <v>0</v>
      </c>
      <c r="ES646" s="171">
        <f t="shared" si="673"/>
        <v>0</v>
      </c>
      <c r="ET646" s="171">
        <f t="shared" si="674"/>
        <v>0</v>
      </c>
      <c r="EU646" s="171">
        <f t="shared" si="675"/>
        <v>0</v>
      </c>
      <c r="EV646" s="172">
        <f t="shared" si="676"/>
        <v>0</v>
      </c>
      <c r="EW646" s="367">
        <f>IF(C646=4,IF(MAX(Q646:EJ648)&gt;0,(Especiall/30*(IF(($G646-$F646)=($G$5-$F$5),30,IF(DAY($G646)=31,($G646-$F646),($G646-$F646)+1)))),0),0)</f>
        <v>0</v>
      </c>
      <c r="EX646" s="248">
        <f t="shared" ref="EX646:EX649" si="737">FF646</f>
        <v>14946.2</v>
      </c>
      <c r="EY646" s="174">
        <f>(L646*regular)+(M646*Cadeirantee)</f>
        <v>0</v>
      </c>
      <c r="EZ646" s="249">
        <f>SUMIF(FG646:GJ646,"&gt;0")</f>
        <v>0</v>
      </c>
      <c r="FA646" s="249">
        <f>SUMIF(FG646:GJ646,"&lt;0")+SUMIF(GN646:HP646,"&lt;0")</f>
        <v>0</v>
      </c>
      <c r="FB646" s="174">
        <v>0</v>
      </c>
      <c r="FC646" s="175">
        <f>N646*km*'VALORES TABELA'!$B$13</f>
        <v>0</v>
      </c>
      <c r="FD646" s="250">
        <f>GL646</f>
        <v>0</v>
      </c>
      <c r="FE646" s="176">
        <f>(EW646+EW647+EW648+EW649+EX646+EX647+EX648+EX649+EY646+EY647+EY648+EY649+EY650+EZ646+EZ647+EZ648+EZ649+FA646+FA647+FA648+FA649+FC646+FC647+FC648+FC649+HY646-HZ646-IA646+FD646+FD647+FD648+FD649+FB650)</f>
        <v>14946.2</v>
      </c>
      <c r="FF646" s="177">
        <f>IF(C646=4,SUM(Q646+Q647+Q648+S646+S647+S648)*Percapita/30*FF$4+(R646+R647+R648+T646+T647+T648)*Cadeirante/30*FF$4,IF(C646=3,IF(Q649+S649=10,Fixo/30*FF$4+(Q646+Q647+Q648+S646+S647+S648)*Percapita/30*FF$4+(R649+T649)*Cadeirante/30*FF$4,IF(Q649+S649&lt;=9,(Q649+S649)*Crechee/30*FF$4)+(R649+T649)*Cadeirante/30*FF$4+(Q646+Q647+Q648+S646+S647+S648)*Percapita/30*FF$4)+IF(Q649+S649&gt;=11,Fixo/30*FF$4+(Q649+S649-10)*Crechee/30*FF$4,0),IF(C646=2,IF(R646+R647+R648+R649+T646+T647+T648+T649=1,Cadeirante/30*FF$4,IF(R646+R647+R648+R649+T646+T647+T648+T649=2,Fixo/30*FF$4,IF(R646+R647+R648+R649+T646+T647+T648+T649&gt;2,Fixo/30*FF$4+(R646+R647+R648+R649+T646+T647+T648+T649-2)*Cadeirante/30*FF$4)))+(Q646+Q647+Q648+S646+S647+S648)*Percapita/30*FF$4+(Q649+S649)*Crechee/30*FF$4,IF(C646=1,IF(Q646+Q647+Q648+R646+R647+R648+S646+S647+S648+T646+T647+T648&lt;=15,(Q646+Q647+Q648+S646+S647+S648)*Percapita/30*FF$4,IF(Q646+Q647+Q648+R646+R647+R648+S646+S647+S648+T646+T647+T648&gt;=16,Fixo/30*FF$4+(Q646+Q647+Q648+R646+R647+R648+S646+S647+S648+T646+T647-16)*Percapita/30*FF$4))))))</f>
        <v>14946.2</v>
      </c>
      <c r="FG646" s="177">
        <f>IF(C646=4,SUM(U646+U647+U648+W646+W647+W648)*Percapita/30*FG$4+(V646+V647+V648+X646+X647+X648)*Cadeirante/30*FG$4,IF(C646=3,IF(U649+W649=10,Fixo/30*FG$4+(U646+U647+U648+W646+W647+W648)*Percapita/30*FG$4+(V649+X649)*Cadeirante/30*FG$4,IF(U649+W649&lt;=9,(U649+W649)*Crechee/30*FG$4)+(V649+X649)*Cadeirante/30*FG$4+(U646+U647+U648+W646+W647+W648)*Percapita/30*FG$4)+IF(U649+W649&gt;=11,Fixo/30*FG$4+(U649+W649-10)*Crechee/30*FG$4,0),IF(C646=2,IF(V646+V647+V648+V649+X646+X647+X648+X649=1,Cadeirante/30*FG$4,IF(V646+V647+V648+V649+X646+X647+X648+X649=2,Fixo/30*FG$4,IF(V646+V647+V648+V649+X646+X647+X648+X649&gt;2,Fixo/30*FG$4+(V646+V647+V648+V649+X646+X647+X648+X649-2)*Cadeirante/30*FG$4)))+(U646+U647+U648+W646+W647+W648)*Percapita/30*FG$4+(U649+W649)*Crechee/30*FG$4,IF(C646=1,IF(U646+U647+U648+V646+V647+V648+W646+W647+W648+X646+X647+X648&lt;=15,(U646+U647+U648+W646+W647+W648)*Percapita/30*FG$4,IF(U646+U647+U648+V646+V647+V648+W646+W647+W648+X646+X647+X648&gt;=16,Fixo/30*FG$4+(U646+U647+U648+V646+V647+V648+W646+W647+W648+X646+X647-16)*Percapita/30*FG$4))))))</f>
        <v>0</v>
      </c>
      <c r="FH646" s="177">
        <f>IF(C646=4,SUM(Y646+Y647+Y648+AA646+AA647+AA648)*Percapita/30*FH$4+(Z646+Z647+Z648+AB646+AB647+AB648)*Cadeirante/30*FH$4,IF(C646=3,IF(Y649+AA649=10,Fixo/30*FH$4+(Y646+Y647+Y648+AA646+AA647+AA648)*Percapita/30*FH$4+(Z649+AB649)*Cadeirante/30*FH$4,IF(Y649+AA649&lt;=9,(Y649+AA649)*Crechee/30*FH$4)+(Z649+AB649)*Cadeirante/30*FH$4+(Y646+Y647+Y648+AA646+AA647+AA648)*Percapita/30*FH$4)+IF(Y649+AA649&gt;=11,Fixo/30*FH$4+(Y649+AA649-10)*Crechee/30*FH$4,0),IF(C646=2,IF(Z646+Z647+Z648+Z649+AB646+AB647+AB648+AB649=1,Cadeirante/30*FH$4,IF(Z646+Z647+Z648+Z649+AB646+AB647+AB648+AB649=2,Fixo/30*FH$4,IF(Z646+Z647+Z648+Z649+AB646+AB647+AB648+AB649&gt;2,Fixo/30*FH$4+(Z646+Z647+Z648+Z649+AB646+AB647+AB648+AB649-2)*Cadeirante/30*FH$4)))+(Y646+Y647+Y648+AA646+AA647+AA648)*Percapita/30*FH$4+(Y649+AA649)*Crechee/30*FH$4,IF(C646=1,IF(Y646+Y647+Y648+Z646+Z647+Z648+AA646+AA647+AA648+AB646+AB647+AB648&lt;=15,(Y646+Y647+Y648+AA646+AA647+AA648)*Percapita/30*FH$4,IF(Y646+Y647+Y648+Z646+Z647+Z648+AA646+AA647+AA648+AB646+AB647+AB648&gt;=16,Fixo/30*FH$4+(Y646+Y647+Y648+Z646+Z647+Z648+AA646+AA647+AA648+AB646+AB647-16)*Percapita/30*FH$4))))))</f>
        <v>0</v>
      </c>
      <c r="FI646" s="177">
        <f>IF(C646=4,SUM(AC646+AC647+AC648+AE646+AE647+AE648)*Percapita/30*FI$4+(AD646+AD647+AD648+AF646+AF647+AF648)*Cadeirante/30*FI$4,IF(C646=3,IF(AC649+AE649=10,Fixo/30*FI$4+(AC646+AC647+AC648+AE646+AE647+AE648)*Percapita/30*FI$4+(AD649+AF649)*Cadeirante/30*FI$4,IF(AC649+AE649&lt;=9,(AC649+AE649)*Crechee/30*FI$4)+(AD649+AF649)*Cadeirante/30*FI$4+(AC646+AC647+AC648+AE646+AE647+AE648)*Percapita/30*FI$4)+IF(AC649+AE649&gt;=11,Fixo/30*FI$4+(AC649+AE649-10)*Crechee/30*FI$4,0),IF(C646=2,IF(AD646+AD647+AD648+AD649+AF646+AF647+AF648+AF649=1,Cadeirante/30*FI$4,IF(AD646+AD647+AD648+AD649+AF646+AF647+AF648+AF649=2,Fixo/30*FI$4,IF(AD646+AD647+AD648+AD649+AF646+AF647+AF648+AF649&gt;2,Fixo/30*FI$4+(AD646+AD647+AD648+AD649+AF646+AF647+AF648+AF649-2)*Cadeirante/30*FI$4)))+(AC646+AC647+AC648+AE646+AE647+AE648)*Percapita/30*FI$4+(AC649+AE649)*Crechee/30*FI$4,IF(C646=1,IF(AC646+AC647+AC648+AD646+AD647+AD648+AE646+AE647+AE648+AF646+AF647+AF648&lt;=15,(AC646+AC647+AC648+AE646+AE647+AE648)*Percapita/30*FI$4,IF(AC646+AC647+AC648+AD646+AD647+AD648+AE646+AE647+AE648+AF646+AF647+AF648&gt;=16,Fixo/30*FI$4+(AC646+AC647+AC648+AD646+AD647+AD648+AE646+AE647+AE648+AF646+AF647-16)*Percapita/30*FI$4))))))</f>
        <v>0</v>
      </c>
      <c r="FJ646" s="177">
        <f>IF(C646=4,SUM(AG646+AG647+AG648+AI646+AI647+AI648)*Percapita/30*FJ$4+(AH646+AH647+AH648+AJ646+AJ647+AJ648)*Cadeirante/30*FJ$4,IF(C646=3,IF(AG649+AI649=10,Fixo/30*FJ$4+(AG646+AG647+AG648+AI646+AI647+AI648)*Percapita/30*FJ$4+(AH649+AJ649)*Cadeirante/30*FJ$4,IF(AG649+AI649&lt;=9,(AG649+AI649)*Crechee/30*FJ$4)+(AH649+AJ649)*Cadeirante/30*FJ$4+(AG646+AG647+AG648+AI646+AI647+AI648)*Percapita/30*FJ$4)+IF(AG649+AI649&gt;=11,Fixo/30*FJ$4+(AG649+AI649-10)*Crechee/30*FJ$4,0),IF(C646=2,IF(AH646+AH647+AH648+AH649+AJ646+AJ647+AJ648+AJ649=1,Cadeirante/30*FJ$4,IF(AH646+AH647+AH648+AH649+AJ646+AJ647+AJ648+AJ649=2,Fixo/30*FJ$4,IF(AH646+AH647+AH648+AH649+AJ646+AJ647+AJ648+AJ649&gt;2,Fixo/30*FJ$4+(AH646+AH647+AH648+AH649+AJ646+AJ647+AJ648+AJ649-2)*Cadeirante/30*FJ$4)))+(AG646+AG647+AG648+AI646+AI647+AI648)*Percapita/30*FJ$4+(AG649+AI649)*Crechee/30*FJ$4,IF(C646=1,IF(AG646+AG647+AG648+AH646+AH647+AH648+AI646+AI647+AI648+AJ646+AJ647+AJ648&lt;=15,(AG646+AG647+AG648+AI646+AI647+AI648)*Percapita/30*FJ$4,IF(AG646+AG647+AG648+AH646+AH647+AH648+AI646+AI647+AI648+AJ646+AJ647+AJ648&gt;=16,Fixo/30*FJ$4+(AG646+AG647+AG648+AH646+AH647+AH648+AI646+AI647+AI648+AJ646+AJ647-16)*Percapita/30*FJ$4))))))</f>
        <v>0</v>
      </c>
      <c r="FK646" s="177">
        <f>IF(C646=4,SUM(AK646+AK647+AK648+AM646+AM647+AM648)*Percapita/30*FK$4+(AL646+AL647+AL648+AN646+AN647+AN648)*Cadeirante/30*FK$4,IF(C646=3,IF(AK649+AM649=10,Fixo/30*FK$4+(AK646+AK647+AK648+AM646+AM647+AM648)*Percapita/30*FK$4+(AL649+AN649)*Cadeirante/30*FK$4,IF(AK649+AM649&lt;=9,(AK649+AM649)*Crechee/30*FK$4)+(AL649+AN649)*Cadeirante/30*FK$4+(AK646+AK647+AK648+AM646+AM647+AM648)*Percapita/30*FK$4)+IF(AK649+AM649&gt;=11,Fixo/30*FK$4+(AK649+AM649-10)*Crechee/30*FK$4,0),IF(C646=2,IF(AL646+AL647+AL648+AL649+AN646+AN647+AN648+AN649=1,Cadeirante/30*FK$4,IF(AL646+AL647+AL648+AL649+AN646+AN647+AN648+AN649=2,Fixo/30*FK$4,IF(AL646+AL647+AL648+AL649+AN646+AN647+AN648+AN649&gt;2,Fixo/30*FK$4+(AL646+AL647+AL648+AL649+AN646+AN647+AN648+AN649-2)*Cadeirante/30*FK$4)))+(AK646+AK647+AK648+AM646+AM647+AM648)*Percapita/30*FK$4+(AK649+AM649)*Crechee/30*FK$4,IF(C646=1,IF(AK646+AK647+AK648+AL646+AL647+AL648+AM646+AM647+AM648+AN646+AN647+AN648&lt;=15,(AK646+AK647+AK648+AM646+AM647+AM648)*Percapita/30*FK$4,IF(AK646+AK647+AK648+AL646+AL647+AL648+AM646+AM647+AM648+AN646+AN647+AN648&gt;=16,Fixo/30*FK$4+(AK646+AK647+AK648+AL646+AL647+AL648+AM646+AM647+AM648+AN646+AN647-16)*Percapita/30*FK$4))))))</f>
        <v>0</v>
      </c>
      <c r="FL646" s="177">
        <f>IF(C646=4,SUM(AO646+AO647+AO648+AQ646+AQ647+AQ648)*Percapita/30*FL$4+(AP646+AP647+AP648+AR646+AR647+AR648)*Cadeirante/30*FL$4,IF(C646=3,IF(AO649+AQ649=10,Fixo/30*FL$4+(AO646+AO647+AO648+AQ646+AQ647+AQ648)*Percapita/30*FL$4+(AP649+AR649)*Cadeirante/30*FL$4,IF(AO649+AQ649&lt;=9,(AO649+AQ649)*Crechee/30*FL$4)+(AP649+AR649)*Cadeirante/30*FL$4+(AO646+AO647+AO648+AQ646+AQ647+AQ648)*Percapita/30*FL$4)+IF(AO649+AQ649&gt;=11,Fixo/30*FL$4+(AO649+AQ649-10)*Crechee/30*FL$4,0),IF(C646=2,IF(AP646+AP647+AP648+AP649+AR646+AR647+AR648+AR649=1,Cadeirante/30*FL$4,IF(AP646+AP647+AP648+AP649+AR646+AR647+AR648+AR649=2,Fixo/30*FL$4,IF(AP646+AP647+AP648+AP649+AR646+AR647+AR648+AR649&gt;2,Fixo/30*FL$4+(AP646+AP647+AP648+AP649+AR646+AR647+AR648+AR649-2)*Cadeirante/30*FL$4)))+(AO646+AO647+AO648+AQ646+AQ647+AQ648)*Percapita/30*FL$4+(AO649+AQ649)*Crechee/30*FL$4,IF(C646=1,IF(AO646+AO647+AO648+AP646+AP647+AP648+AQ646+AQ647+AQ648+AR646+AR647+AR648&lt;=15,(AO646+AO647+AO648+AQ646+AQ647+AQ648)*Percapita/30*FL$4,IF(AO646+AO647+AO648+AP646+AP647+AP648+AQ646+AQ647+AQ648+AR646+AR647+AR648&gt;=16,Fixo/30*FL$4+(AO646+AO647+AO648+AP646+AP647+AP648+AQ646+AQ647+AQ648+AR646+AR647-16)*Percapita/30*FL$4))))))</f>
        <v>0</v>
      </c>
      <c r="FM646" s="177">
        <f>IF(C646=4,SUM(AS646+AS647+AS648+AU646+AU647+AU648)*Percapita/30*FM$4+(AT646+AT647+AT648+AV646+AV647+AV648)*Cadeirante/30*FM$4,IF(C646=3,IF(AS649+AU649=10,Fixo/30*FM$4+(AS646+AS647+AS648+AU646+AU647+AU648)*Percapita/30*FM$4+(AT649+AV649)*Cadeirante/30*FM$4,IF(AS649+AU649&lt;=9,(AS649+AU649)*Crechee/30*FM$4)+(AT649+AV649)*Cadeirante/30*FM$4+(AS646+AS647+AS648+AU646+AU647+AU648)*Percapita/30*FM$4)+IF(AS649+AU649&gt;=11,Fixo/30*FM$4+(AS649+AU649-10)*Crechee/30*FM$4,0),IF(C646=2,IF(AT646+AT647+AT648+AT649+AV646+AV647+AV648+AV649=1,Cadeirante/30*FM$4,IF(AT646+AT647+AT648+AT649+AV646+AV647+AV648+AV649=2,Fixo/30*FM$4,IF(AT646+AT647+AT648+AT649+AV646+AV647+AV648+AV649&gt;2,Fixo/30*FM$4+(AT646+AT647+AT648+AT649+AV646+AV647+AV648+AV649-2)*Cadeirante/30*FM$4)))+(AS646+AS647+AS648+AU646+AU647+AU648)*Percapita/30*FM$4+(AS649+AU649)*Crechee/30*FM$4,IF(C646=1,IF(AS646+AS647+AS648+AT646+AT647+AT648+AU646+AU647+AU648+AV646+AV647+AV648&lt;=15,(AS646+AS647+AS648+AU646+AU647+AU648)*Percapita/30*FM$4,IF(AS646+AS647+AS648+AT646+AT647+AT648+AU646+AU647+AU648+AV646+AV647+AV648&gt;=16,Fixo/30*FM$4+(AS646+AS647+AS648+AT646+AT647+AT648+AU646+AU647+AU648+AV646+AV647-16)*Percapita/30*FM$4))))))</f>
        <v>0</v>
      </c>
      <c r="FN646" s="177">
        <f>IF(C646=4,SUM(AW646+AW647+AW648+AY646+AY647+AY648)*Percapita/30*FN$4+(AX646+AX647+AX648+AZ646+AZ647+AZ648)*Cadeirante/30*FN$4,IF(C646=3,IF(AW649+AY649=10,Fixo/30*FN$4+(AW646+AW647+AW648+AY646+AY647+AY648)*Percapita/30*FN$4+(AX649+AZ649)*Cadeirante/30*FN$4,IF(AW649+AY649&lt;=9,(AW649+AY649)*Crechee/30*FN$4)+(AX649+AZ649)*Cadeirante/30*FN$4+(AW646+AW647+AW648+AY646+AY647+AY648)*Percapita/30*FN$4)+IF(AW649+AY649&gt;=11,Fixo/30*FN$4+(AW649+AY649-10)*Crechee/30*FN$4,0),IF(C646=2,IF(AX646+AX647+AX648+AX649+AZ646+AZ647+AZ648+AZ649=1,Cadeirante/30*FN$4,IF(AX646+AX647+AX648+AX649+AZ646+AZ647+AZ648+AZ649=2,Fixo/30*FN$4,IF(AX646+AX647+AX648+AX649+AZ646+AZ647+AZ648+AZ649&gt;2,Fixo/30*FN$4+(AX646+AX647+AX648+AX649+AZ646+AZ647+AZ648+AZ649-2)*Cadeirante/30*FN$4)))+(AW646+AW647+AW648+AY646+AY647+AY648)*Percapita/30*FN$4+(AW649+AY649)*Crechee/30*FN$4,IF(C646=1,IF(AW646+AW647+AW648+AX646+AX647+AX648+AY646+AY647+AY648+AZ646+AZ647+AZ648&lt;=15,(AW646+AW647+AW648+AY646+AY647+AY648)*Percapita/30*FN$4,IF(AW646+AW647+AW648+AX646+AX647+AX648+AY646+AY647+AY648+AZ646+AZ647+AZ648&gt;=16,Fixo/30*FN$4+(AW646+AW647+AW648+AX646+AX647+AX648+AY646+AY647+AY648+AZ646+AZ647-16)*Percapita/30*FN$4))))))</f>
        <v>0</v>
      </c>
      <c r="FO646" s="177">
        <f>IF(C646=4,SUM(BA646+BA647+BA648+BC646+BC647+BC648)*Percapita/30*FO$4+(BB646+BB647+BB648+BD646+BD647+BD648)*Cadeirante/30*FO$4,IF(C646=3,IF(BA649+BC649=10,Fixo/30*FO$4+(BA646+BA647+BA648+BC646+BC647+BC648)*Percapita/30*FO$4+(BB649+BD649)*Cadeirante/30*FO$4,IF(BA649+BC649&lt;=9,(BA649+BC649)*Crechee/30*FO$4)+(BB649+BD649)*Cadeirante/30*FO$4+(BA646+BA647+BA648+BC646+BC647+BC648)*Percapita/30*FO$4)+IF(BA649+BC649&gt;=11,Fixo/30*FO$4+(BA649+BC649-10)*Crechee/30*FO$4,0),IF(C646=2,IF(BB646+BB647+BB648+BB649+BD646+BD647+BD648+BD649=1,Cadeirante/30*FO$4,IF(BB646+BB647+BB648+BB649+BD646+BD647+BD648+BD649=2,Fixo/30*FO$4,IF(BB646+BB647+BB648+BB649+BD646+BD647+BD648+BD649&gt;2,Fixo/30*FO$4+(BB646+BB647+BB648+BB649+BD646+BD647+BD648+BD649-2)*Cadeirante/30*FO$4)))+(BA646+BA647+BA648+BC646+BC647+BC648)*Percapita/30*FO$4+(BA649+BC649)*Crechee/30*FO$4,IF(C646=1,IF(BA646+BA647+BA648+BB646+BB647+BB648+BC646+BC647+BC648+BD646+BD647+BD648&lt;=15,(BA646+BA647+BA648+BC646+BC647+BC648)*Percapita/30*FO$4,IF(BA646+BA647+BA648+BB646+BB647+BB648+BC646+BC647+BC648+BD646+BD647+BD648&gt;=16,Fixo/30*FO$4+(BA646+BA647+BA648+BB646+BB647+BB648+BC646+BC647+BC648+BD646+BD647-16)*Percapita/30*FO$4))))))</f>
        <v>0</v>
      </c>
      <c r="FP646" s="177">
        <f>IF(C646=4,SUM(BE646+BE647+BE648+BG646+BG647+BG648)*Percapita/30*FP$4+(BF646+BF647+BF648+BH646+BH647+BH648)*Cadeirante/30*FP$4,IF(C646=3,IF(BE649+BG649=10,Fixo/30*FP$4+(BE646+BE647+BE648+BG646+BG647+BG648)*Percapita/30*FP$4+(BF649+BH649)*Cadeirante/30*FP$4,IF(BE649+BG649&lt;=9,(BE649+BG649)*Crechee/30*FP$4)+(BF649+BH649)*Cadeirante/30*FP$4+(BE646+BE647+BE648+BG646+BG647+BG648)*Percapita/30*FP$4)+IF(BE649+BG649&gt;=11,Fixo/30*FP$4+(BE649+BG649-10)*Crechee/30*FP$4,0),IF(C646=2,IF(BF646+BF647+BF648+BF649+BH646+BH647+BH648+BH649=1,Cadeirante/30*FP$4,IF(BF646+BF647+BF648+BF649+BH646+BH647+BH648+BH649=2,Fixo/30*FP$4,IF(BF646+BF647+BF648+BF649+BH646+BH647+BH648+BH649&gt;2,Fixo/30*FP$4+(BF646+BF647+BF648+BF649+BH646+BH647+BH648+BH649-2)*Cadeirante/30*FP$4)))+(BE646+BE647+BE648+BG646+BG647+BG648)*Percapita/30*FP$4+(BE649+BG649)*Crechee/30*FP$4,IF(C646=1,IF(BE646+BE647+BE648+BF646+BF647+BF648+BG646+BG647+BG648+BH646+BH647+BH648&lt;=15,(BE646+BE647+BE648+BG646+BG647+BG648)*Percapita/30*FP$4,IF(BE646+BE647+BE648+BF646+BF647+BF648+BG646+BG647+BG648+BH646+BH647+BH648&gt;=16,Fixo/30*FP$4+(BE646+BE647+BE648+BF646+BF647+BF648+BG646+BG647+BG648+BH646+BH647-16)*Percapita/30*FP$4))))))</f>
        <v>0</v>
      </c>
      <c r="FQ646" s="177">
        <f>IF(C646=4,SUM(BI646+BI647+BI648+BK646+BK647+BK648)*Percapita/30*FQ$4+(BJ646+BJ647+BJ648+BL646+BL647+BL648)*Cadeirante/30*FQ$4,IF(C646=3,IF(BI649+BK649=10,Fixo/30*FQ$4+(BI646+BI647+BI648+BK646+BK647+BK648)*Percapita/30*FQ$4+(BJ649+BL649)*Cadeirante/30*FQ$4,IF(BI649+BK649&lt;=9,(BI649+BK649)*Crechee/30*FQ$4)+(BJ649+BL649)*Cadeirante/30*FQ$4+(BI646+BI647+BI648+BK646+BK647+BK648)*Percapita/30*FQ$4)+IF(BI649+BK649&gt;=11,Fixo/30*FQ$4+(BI649+BK649-10)*Crechee/30*FQ$4,0),IF(C646=2,IF(BJ646+BJ647+BJ648+BJ649+BL646+BL647+BL648+BL649=1,Cadeirante/30*FQ$4,IF(BJ646+BJ647+BJ648+BJ649+BL646+BL647+BL648+BL649=2,Fixo/30*FQ$4,IF(BJ646+BJ647+BJ648+BJ649+BL646+BL647+BL648+BL649&gt;2,Fixo/30*FQ$4+(BJ646+BJ647+BJ648+BJ649+BL646+BL647+BL648+BL649-2)*Cadeirante/30*FQ$4)))+(BI646+BI647+BI648+BK646+BK647+BK648)*Percapita/30*FQ$4+(BI649+BK649)*Crechee/30*FQ$4,IF(C646=1,IF(BI646+BI647+BI648+BJ646+BJ647+BJ648+BK646+BK647+BK648+BL646+BL647+BL648&lt;=15,(BI646+BI647+BI648+BK646+BK647+BK648)*Percapita/30*FQ$4,IF(BI646+BI647+BI648+BJ646+BJ647+BJ648+BK646+BK647+BK648+BL646+BL647+BL648&gt;=16,Fixo/30*FQ$4+(BI646+BI647+BI648+BJ646+BJ647+BJ648+BK646+BK647+BK648+BL646+BL647-16)*Percapita/30*FQ$4))))))</f>
        <v>0</v>
      </c>
      <c r="FR646" s="177">
        <f>IF(C646=4,SUM(BM646+BM647+BM648+BO646+BO647+BO648)*Percapita/30*FR$4+(BN646+BN647+BN648+BP646+BP647+BP648)*Cadeirante/30*FR$4,IF(C646=3,IF(BM649+BO649=10,Fixo/30*FR$4+(BM646+BM647+BM648+BO646+BO647+BO648)*Percapita/30*FR$4+(BN649+BP649)*Cadeirante/30*FR$4,IF(BM649+BO649&lt;=9,(BM649+BO649)*Crechee/30*FR$4)+(BN649+BP649)*Cadeirante/30*FR$4+(BM646+BM647+BM648+BO646+BO647+BO648)*Percapita/30*FR$4)+IF(BM649+BO649&gt;=11,Fixo/30*FR$4+(BM649+BO649-10)*Crechee/30*FR$4,0),IF(C646=2,IF(BN646+BN647+BN648+BN649+BP646+BP647+BP648+BP649=1,Cadeirante/30*FR$4,IF(BN646+BN647+BN648+BN649+BP646+BP647+BP648+BP649=2,Fixo/30*FR$4,IF(BN646+BN647+BN648+BN649+BP646+BP647+BP648+BP649&gt;2,Fixo/30*FR$4+(BN646+BN647+BN648+BN649+BP646+BP647+BP648+BP649-2)*Cadeirante/30*FR$4)))+(BM646+BM647+BM648+BO646+BO647+BO648)*Percapita/30*FR$4+(BM649+BO649)*Crechee/30*FR$4,IF(C646=1,IF(BM646+BM647+BM648+BN646+BN647+BN648+BO646+BO647+BO648+BP646+BP647+BP648&lt;=15,(BM646+BM647+BM648+BO646+BO647+BO648)*Percapita/30*FR$4,IF(BM646+BM647+BM648+BN646+BN647+BN648+BO646+BO647+BO648+BP646+BP647+BP648&gt;=16,Fixo/30*FR$4+(BM646+BM647+BM648+BN646+BN647+BN648+BO646+BO647+BO648+BP646+BP647-16)*Percapita/30*FR$4))))))</f>
        <v>0</v>
      </c>
      <c r="FS646" s="177">
        <f>IF(C646=4,SUM(BQ646+BQ647+BQ648+BS646+BS647+BS648)*Percapita/30*FS$4+(BR646+BR647+BR648+BT646+BT647+BT648)*Cadeirante/30*FS$4,IF(C646=3,IF(BQ649+BS649=10,Fixo/30*FS$4+(BQ646+BQ647+BQ648+BS646+BS647+BS648)*Percapita/30*FS$4+(BR649+BT649)*Cadeirante/30*FS$4,IF(BQ649+BS649&lt;=9,(BQ649+BS649)*Crechee/30*FS$4)+(BR649+BT649)*Cadeirante/30*FS$4+(BQ646+BQ647+BQ648+BS646+BS647+BS648)*Percapita/30*FS$4)+IF(BQ649+BS649&gt;=11,Fixo/30*FS$4+(BQ649+BS649-10)*Crechee/30*FS$4,0),IF(C646=2,IF(BR646+BR647+BR648+BR649+BT646+BT647+BT648+BT649=1,Cadeirante/30*FS$4,IF(BR646+BR647+BR648+BR649+BT646+BT647+BT648+BT649=2,Fixo/30*FS$4,IF(BR646+BR647+BR648+BR649+BT646+BT647+BT648+BT649&gt;2,Fixo/30*FS$4+(BR646+BR647+BR648+BR649+BT646+BT647+BT648+BT649-2)*Cadeirante/30*FS$4)))+(BQ646+BQ647+BQ648+BS646+BS647+BS648)*Percapita/30*FS$4+(BQ649+BS649)*Crechee/30*FS$4,IF(C646=1,IF(BQ646+BQ647+BQ648+BR646+BR647+BR648+BS646+BS647+BS648+BT646+BT647+BT648&lt;=15,(BQ646+BQ647+BQ648+BS646+BS647+BS648)*Percapita/30*FS$4,IF(BQ646+BQ647+BQ648+BR646+BR647+BR648+BS646+BS647+BS648+BT646+BT647+BT648&gt;=16,Fixo/30*FS$4+(BQ646+BQ647+BQ648+BR646+BR647+BR648+BS646+BS647+BS648+BT646+BT647-16)*Percapita/30*FS$4))))))</f>
        <v>0</v>
      </c>
      <c r="FT646" s="177">
        <f>IF(C646=4,SUM(BU646+BU647+BU648+BW646+BW647+BW648)*Percapita/30*FT$4+(BV646+BV647+BV648+BX646+BX647+BX648)*Cadeirante/30*FT$4,IF(C646=3,IF(BU649+BW649=10,Fixo/30*FT$4+(BU646+BU647+BU648+BW646+BW647+BW648)*Percapita/30*FT$4+(BV649+BX649)*Cadeirante/30*FT$4,IF(BU649+BW649&lt;=9,(BU649+BW649)*Crechee/30*FT$4)+(BV649+BX649)*Cadeirante/30*FT$4+(BU646+BU647+BU648+BW646+BW647+BW648)*Percapita/30*FT$4)+IF(BU649+BW649&gt;=11,Fixo/30*FT$4+(BU649+BW649-10)*Crechee/30*FT$4,0),IF(C646=2,IF(BV646+BV647+BV648+BV649+BX646+BX647+BX648+BX649=1,Cadeirante/30*FT$4,IF(BV646+BV647+BV648+BV649+BX646+BX647+BX648+BX649=2,Fixo/30*FT$4,IF(BV646+BV647+BV648+BV649+BX646+BX647+BX648+BX649&gt;2,Fixo/30*FT$4+(BV646+BV647+BV648+BV649+BX646+BX647+BX648+BX649-2)*Cadeirante/30*FT$4)))+(BU646+BU647+BU648+BW646+BW647+BW648)*Percapita/30*FT$4+(BU649+BW649)*Crechee/30*FT$4,IF(C646=1,IF(BU646+BU647+BU648+BV646+BV647+BV648+BW646+BW647+BW648+BX646+BX647+BX648&lt;=15,(BU646+BU647+BU648+BW646+BW647+BW648)*Percapita/30*FT$4,IF(BU646+BU647+BU648+BV646+BV647+BV648+BW646+BW647+BW648+BX646+BX647+BX648&gt;=16,Fixo/30*FT$4+(BU646+BU647+BU648+BV646+BV647+BV648+BW646+BW647+BW648+BX646+BX647-16)*Percapita/30*FT$4))))))</f>
        <v>0</v>
      </c>
      <c r="FU646" s="177">
        <f>IF(C646=4,SUM(BY646+BY647+BY648+CA646+CA647+CA648)*Percapita/30*FU$4+(BZ646+BZ647+BZ648+CB646+CB647+CB648)*Cadeirante/30*FU$4,IF(C646=3,IF(BY649+CA649=10,Fixo/30*FU$4+(BY646+BY647+BY648+CA646+CA647+CA648)*Percapita/30*FU$4+(BZ649+CB649)*Cadeirante/30*FU$4,IF(BY649+CA649&lt;=9,(BY649+CA649)*Crechee/30*FU$4)+(BZ649+CB649)*Cadeirante/30*FU$4+(BY646+BY647+BY648+CA646+CA647+CA648)*Percapita/30*FU$4)+IF(BY649+CA649&gt;=11,Fixo/30*FU$4+(BY649+CA649-10)*Crechee/30*FU$4,0),IF(C646=2,IF(BZ646+BZ647+BZ648+BZ649+CB646+CB647+CB648+CB649=1,Cadeirante/30*FU$4,IF(BZ646+BZ647+BZ648+BZ649+CB646+CB647+CB648+CB649=2,Fixo/30*FU$4,IF(BZ646+BZ647+BZ648+BZ649+CB646+CB647+CB648+CB649&gt;2,Fixo/30*FU$4+(BZ646+BZ647+BZ648+BZ649+CB646+CB647+CB648+CB649-2)*Cadeirante/30*FU$4)))+(BY646+BY647+BY648+CA646+CA647+CA648)*Percapita/30*FU$4+(BY649+CA649)*Crechee/30*FU$4,IF(C646=1,IF(BY646+BY647+BY648+BZ646+BZ647+BZ648+CA646+CA647+CA648+CB646+CB647+CB648&lt;=15,(BY646+BY647+BY648+CA646+CA647+CA648)*Percapita/30*FU$4,IF(BY646+BY647+BY648+BZ646+BZ647+BZ648+CA646+CA647+CA648+CB646+CB647+CB648&gt;=16,Fixo/30*FU$4+(BY646+BY647+BY648+BZ646+BZ647+BZ648+CA646+CA647+CA648+CB646+CB647-16)*Percapita/30*FU$4))))))</f>
        <v>0</v>
      </c>
      <c r="FV646" s="177">
        <f>IF(C646=4,SUM(CC646+CC647+CC648+CE646+CE647+CE648)*Percapita/30*FV$4+(CD646+CD647+CD648+CF646+CF647+CF648)*Cadeirante/30*FV$4,IF(C646=3,IF(CC649+CE649=10,Fixo/30*FV$4+(CC646+CC647+CC648+CE646+CE647+CE648)*Percapita/30*FV$4+(CD649+CF649)*Cadeirante/30*FV$4,IF(CC649+CE649&lt;=9,(CC649+CE649)*Crechee/30*FV$4)+(CD649+CF649)*Cadeirante/30*FV$4+(CC646+CC647+CC648+CE646+CE647+CE648)*Percapita/30*FV$4)+IF(CC649+CE649&gt;=11,Fixo/30*FV$4+(CC649+CE649-10)*Crechee/30*FV$4,0),IF(C646=2,IF(CD646+CD647+CD648+CD649+CF646+CF647+CF648+CF649=1,Cadeirante/30*FV$4,IF(CD646+CD647+CD648+CD649+CF646+CF647+CF648+CF649=2,Fixo/30*FV$4,IF(CD646+CD647+CD648+CD649+CF646+CF647+CF648+CF649&gt;2,Fixo/30*FV$4+(CD646+CD647+CD648+CD649+CF646+CF647+CF648+CF649-2)*Cadeirante/30*FV$4)))+(CC646+CC647+CC648+CE646+CE647+CE648)*Percapita/30*FV$4+(CC649+CE649)*Crechee/30*FV$4,IF(C646=1,IF(CC646+CC647+CC648+CD646+CD647+CD648+CE646+CE647+CE648+CF646+CF647+CF648&lt;=15,(CC646+CC647+CC648+CE646+CE647+CE648)*Percapita/30*FV$4,IF(CC646+CC647+CC648+CD646+CD647+CD648+CE646+CE647+CE648+CF646+CF647+CF648&gt;=16,Fixo/30*FV$4+(CC646+CC647+CC648+CD646+CD647+CD648+CE646+CE647+CE648+CF646+CF647-16)*Percapita/30*FV$4))))))</f>
        <v>0</v>
      </c>
      <c r="FW646" s="177">
        <f>IF(C646=4,SUM(CG646+CG647+CG648+CI646+CI647+CI648)*Percapita/30*FW$4+(CH646+CH647+CH648+CJ646+CJ647+CJ648)*Cadeirante/30*FW$4,IF(C646=3,IF(CG649+CI649=10,Fixo/30*FW$4+(CG646+CG647+CG648+CI646+CI647+CI648)*Percapita/30*FW$4+(CH649+CJ649)*Cadeirante/30*FW$4,IF(CG649+CI649&lt;=9,(CG649+CI649)*Crechee/30*FW$4)+(CH649+CJ649)*Cadeirante/30*FW$4+(CG646+CG647+CG648+CI646+CI647+CI648)*Percapita/30*FW$4)+IF(CG649+CI649&gt;=11,Fixo/30*FW$4+(CG649+CI649-10)*Crechee/30*FW$4,0),IF(C646=2,IF(CH646+CH647+CH648+CH649+CJ646+CJ647+CJ648+CJ649=1,Cadeirante/30*FW$4,IF(CH646+CH647+CH648+CH649+CJ646+CJ647+CJ648+CJ649=2,Fixo/30*FW$4,IF(CH646+CH647+CH648+CH649+CJ646+CJ647+CJ648+CJ649&gt;2,Fixo/30*FW$4+(CH646+CH647+CH648+CH649+CJ646+CJ647+CJ648+CJ649-2)*Cadeirante/30*FW$4)))+(CG646+CG647+CG648+CI646+CI647+CI648)*Percapita/30*FW$4+(CG649+CI649)*Crechee/30*FW$4,IF(C646=1,IF(CG646+CG647+CG648+CH646+CH647+CH648+CI646+CI647+CI648+CJ646+CJ647+CJ648&lt;=15,(CG646+CG647+CG648+CI646+CI647+CI648)*Percapita/30*FW$4,IF(CG646+CG647+CG648+CH646+CH647+CH648+CI646+CI647+CI648+CJ646+CJ647+CJ648&gt;=16,Fixo/30*FW$4+(CG646+CG647+CG648+CH646+CH647+CH648+CI646+CI647+CI648+CJ646+CJ647-16)*Percapita/30*FW$4))))))</f>
        <v>0</v>
      </c>
      <c r="FX646" s="177">
        <f>IF(C646=4,SUM(CK646+CK647+CK648+CM646+CM647+CM648)*Percapita/30*FX$4+(CL646+CL647+CL648+CN646+CN647+CN648)*Cadeirante/30*FX$4,IF(C646=3,IF(CK649+CM649=10,Fixo/30*FX$4+(CK646+CK647+CK648+CM646+CM647+CM648)*Percapita/30*FX$4+(CL649+CN649)*Cadeirante/30*FX$4,IF(CK649+CM649&lt;=9,(CK649+CM649)*Crechee/30*FX$4)+(CL649+CN649)*Cadeirante/30*FX$4+(CK646+CK647+CK648+CM646+CM647+CM648)*Percapita/30*FX$4)+IF(CK649+CM649&gt;=11,Fixo/30*FX$4+(CK649+CM649-10)*Crechee/30*FX$4,0),IF(C646=2,IF(CL646+CL647+CL648+CL649+CN646+CN647+CN648+CN649=1,Cadeirante/30*FX$4,IF(CL646+CL647+CL648+CL649+CN646+CN647+CN648+CN649=2,Fixo/30*FX$4,IF(CL646+CL647+CL648+CL649+CN646+CN647+CN648+CN649&gt;2,Fixo/30*FX$4+(CL646+CL647+CL648+CL649+CN646+CN647+CN648+CN649-2)*Cadeirante/30*FX$4)))+(CK646+CK647+CK648+CM646+CM647+CM648)*Percapita/30*FX$4+(CK649+CM649)*Crechee/30*FX$4,IF(C646=1,IF(CK646+CK647+CK648+CL646+CL647+CL648+CM646+CM647+CM648+CN646+CN647+CN648&lt;=15,(CK646+CK647+CK648+CM646+CM647+CM648)*Percapita/30*FX$4,IF(CK646+CK647+CK648+CL646+CL647+CL648+CM646+CM647+CM648+CN646+CN647+CN648&gt;=16,Fixo/30*FX$4+(CK646+CK647+CK648+CL646+CL647+CL648+CM646+CM647+CM648+CN646+CN647-16)*Percapita/30*FX$4))))))</f>
        <v>0</v>
      </c>
      <c r="FY646" s="177">
        <f>IF(C646=4,SUM(CO646+CO647+CO648+CQ646+CQ647+CQ648)*Percapita/30*FY$4+(CP646+CP647+CP648+CR646+CR647+CR648)*Cadeirante/30*FY$4,IF(C646=3,IF(CO649+CQ649=10,Fixo/30*FY$4+(CO646+CO647+CO648+CQ646+CQ647+CQ648)*Percapita/30*FY$4+(CP649+CR649)*Cadeirante/30*FY$4,IF(CO649+CQ649&lt;=9,(CO649+CQ649)*Crechee/30*FY$4)+(CP649+CR649)*Cadeirante/30*FY$4+(CO646+CO647+CO648+CQ646+CQ647+CQ648)*Percapita/30*FY$4)+IF(CO649+CQ649&gt;=11,Fixo/30*FY$4+(CO649+CQ649-10)*Crechee/30*FY$4,0),IF(C646=2,IF(CP646+CP647+CP648+CP649+CR646+CR647+CR648+CR649=1,Cadeirante/30*FY$4,IF(CP646+CP647+CP648+CP649+CR646+CR647+CR648+CR649=2,Fixo/30*FY$4,IF(CP646+CP647+CP648+CP649+CR646+CR647+CR648+CR649&gt;2,Fixo/30*FY$4+(CP646+CP647+CP648+CP649+CR646+CR647+CR648+CR649-2)*Cadeirante/30*FY$4)))+(CO646+CO647+CO648+CQ646+CQ647+CQ648)*Percapita/30*FY$4+(CO649+CQ649)*Crechee/30*FY$4,IF(C646=1,IF(CO646+CO647+CO648+CP646+CP647+CP648+CQ646+CQ647+CQ648+CR646+CR647+CR648&lt;=15,(CO646+CO647+CO648+CQ646+CQ647+CQ648)*Percapita/30*FY$4,IF(CO646+CO647+CO648+CP646+CP647+CP648+CQ646+CQ647+CQ648+CR646+CR647+CR648&gt;=16,Fixo/30*FY$4+(CO646+CO647+CO648+CP646+CP647+CP648+CQ646+CQ647+CQ648+CR646+CR647-16)*Percapita/30*FY$4))))))</f>
        <v>0</v>
      </c>
      <c r="FZ646" s="177">
        <f>IF(C646=4,SUM(CS646+CS647+CS648+CU646+CU647+CU648)*Percapita/30*FZ$4+(CT646+CT647+CT648+CV646+CV647+CV648)*Cadeirante/30*FZ$4,IF(C646=3,IF(CS649+CU649=10,Fixo/30*FZ$4+(CS646+CS647+CS648+CU646+CU647+CU648)*Percapita/30*FZ$4+(CT649+CV649)*Cadeirante/30*FZ$4,IF(CS649+CU649&lt;=9,(CS649+CU649)*Crechee/30*FZ$4)+(CT649+CV649)*Cadeirante/30*FZ$4+(CS646+CS647+CS648+CU646+CU647+CU648)*Percapita/30*FZ$4)+IF(CS649+CU649&gt;=11,Fixo/30*FZ$4+(CS649+CU649-10)*Crechee/30*FZ$4,0),IF(C646=2,IF(CT646+CT647+CT648+CT649+CV646+CV647+CV648+CV649=1,Cadeirante/30*FZ$4,IF(CT646+CT647+CT648+CT649+CV646+CV647+CV648+CV649=2,Fixo/30*FZ$4,IF(CT646+CT647+CT648+CT649+CV646+CV647+CV648+CV649&gt;2,Fixo/30*FZ$4+(CT646+CT647+CT648+CT649+CV646+CV647+CV648+CV649-2)*Cadeirante/30*FZ$4)))+(CS646+CS647+CS648+CU646+CU647+CU648)*Percapita/30*FZ$4+(CS649+CU649)*Crechee/30*FZ$4,IF(C646=1,IF(CS646+CS647+CS648+CT646+CT647+CT648+CU646+CU647+CU648+CV646+CV647+CV648&lt;=15,(CS646+CS647+CS648+CU646+CU647+CU648)*Percapita/30*FZ$4,IF(CS646+CS647+CS648+CT646+CT647+CT648+CU646+CU647+CU648+CV646+CV647+CV648&gt;=16,Fixo/30*FZ$4+(CS646+CS647+CS648+CT646+CT647+CT648+CU646+CU647+CU648+CV646+CV647-16)*Percapita/30*FZ$4))))))</f>
        <v>0</v>
      </c>
      <c r="GA646" s="177">
        <f>IF(C646=4,SUM(CW646+CW647+CW648+CY646+CY647+CY648)*Percapita/30*GA$4+(CX646+CX647+CX648+CZ646+CZ647+CZ648)*Cadeirante/30*GA$4,IF(C646=3,IF(CW649+CY649=10,Fixo/30*GA$4+(CW646+CW647+CW648+CY646+CY647+CY648)*Percapita/30*GA$4+(CX649+CZ649)*Cadeirante/30*GA$4,IF(CW649+CY649&lt;=9,(CW649+CY649)*Crechee/30*GA$4)+(CX649+CZ649)*Cadeirante/30*GA$4+(CW646+CW647+CW648+CY646+CY647+CY648)*Percapita/30*GA$4)+IF(CW649+CY649&gt;=11,Fixo/30*GA$4+(CW649+CY649-10)*Crechee/30*GA$4,0),IF(C646=2,IF(CX646+CX647+CX648+CX649+CZ646+CZ647+CZ648+CZ649=1,Cadeirante/30*GA$4,IF(CX646+CX647+CX648+CX649+CZ646+CZ647+CZ648+CZ649=2,Fixo/30*GA$4,IF(CX646+CX647+CX648+CX649+CZ646+CZ647+CZ648+CZ649&gt;2,Fixo/30*GA$4+(CX646+CX647+CX648+CX649+CZ646+CZ647+CZ648+CZ649-2)*Cadeirante/30*GA$4)))+(CW646+CW647+CW648+CY646+CY647+CY648)*Percapita/30*GA$4+(CW649+CY649)*Crechee/30*GA$4,IF(C646=1,IF(CW646+CW647+CW648+CX646+CX647+CX648+CY646+CY647+CY648+CZ646+CZ647+CZ648&lt;=15,(CW646+CW647+CW648+CY646+CY647+CY648)*Percapita/30*GA$4,IF(CW646+CW647+CW648+CX646+CX647+CX648+CY646+CY647+CY648+CZ646+CZ647+CZ648&gt;=16,Fixo/30*GA$4+(CW646+CW647+CW648+CX646+CX647+CX648+CY646+CY647+CY648+CZ646+CZ647-16)*Percapita/30*GA$4))))))</f>
        <v>0</v>
      </c>
      <c r="GB646" s="177">
        <f>IF(C646=4,SUM(DA646+DA647+DA648+DC646+DC647+DC648)*Percapita/30*GB$4+(DB646+DB647+DB648+DD646+DD647+DD648)*Cadeirante/30*GB$4,IF(C646=3,IF(DA649+DC649=10,Fixo/30*GB$4+(DA646+DA647+DA648+DC646+DC647+DC648)*Percapita/30*GB$4+(DB649+DD649)*Cadeirante/30*GB$4,IF(DA649+DC649&lt;=9,(DA649+DC649)*Crechee/30*GB$4)+(DB649+DD649)*Cadeirante/30*GB$4+(DA646+DA647+DA648+DC646+DC647+DC648)*Percapita/30*GB$4)+IF(DA649+DC649&gt;=11,Fixo/30*GB$4+(DA649+DC649-10)*Crechee/30*GB$4,0),IF(C646=2,IF(DB646+DB647+DB648+DB649+DD646+DD647+DD648+DD649=1,Cadeirante/30*GB$4,IF(DB646+DB647+DB648+DB649+DD646+DD647+DD648+DD649=2,Fixo/30*GB$4,IF(DB646+DB647+DB648+DB649+DD646+DD647+DD648+DD649&gt;2,Fixo/30*GB$4+(DB646+DB647+DB648+DB649+DD646+DD647+DD648+DD649-2)*Cadeirante/30*GB$4)))+(DA646+DA647+DA648+DC646+DC647+DC648)*Percapita/30*GB$4+(DA649+DC649)*Crechee/30*GB$4,IF(C646=1,IF(DA646+DA647+DA648+DB646+DB647+DB648+DC646+DC647+DC648+DD646+DD647+DD648&lt;=15,(DA646+DA647+DA648+DC646+DC647+DC648)*Percapita/30*GB$4,IF(DA646+DA647+DA648+DB646+DB647+DB648+DC646+DC647+DC648+DD646+DD647+DD648&gt;=16,Fixo/30*GB$4+(DA646+DA647+DA648+DB646+DB647+DB648+DC646+DC647+DC648+DD646+DD647-16)*Percapita/30*GB$4))))))</f>
        <v>0</v>
      </c>
      <c r="GC646" s="177">
        <f>IF(C646=4,SUM(DE646+DE647+DE648+DG646+DG647+DG648)*Percapita/30*GC$4+(DF646+DF647+DF648+DH646+DH647+DH648)*Cadeirante/30*GC$4,IF(C646=3,IF(DE649+DG649=10,Fixo/30*GC$4+(DE646+DE647+DE648+DG646+DG647+DG648)*Percapita/30*GC$4+(DF649+DH649)*Cadeirante/30*GC$4,IF(DE649+DG649&lt;=9,(DE649+DG649)*Crechee/30*GC$4)+(DF649+DH649)*Cadeirante/30*GC$4+(DE646+DE647+DE648+DG646+DG647+DG648)*Percapita/30*GC$4)+IF(DE649+DG649&gt;=11,Fixo/30*GC$4+(DE649+DG649-10)*Crechee/30*GC$4,0),IF(C646=2,IF(DF646+DF647+DF648+DF649+DH646+DH647+DH648+DH649=1,Cadeirante/30*GC$4,IF(DF646+DF647+DF648+DF649+DH646+DH647+DH648+DH649=2,Fixo/30*GC$4,IF(DF646+DF647+DF648+DF649+DH646+DH647+DH648+DH649&gt;2,Fixo/30*GC$4+(DF646+DF647+DF648+DF649+DH646+DH647+DH648+DH649-2)*Cadeirante/30*GC$4)))+(DE646+DE647+DE648+DG646+DG647+DG648)*Percapita/30*GC$4+(DE649+DG649)*Crechee/30*GC$4,IF(C646=1,IF(DE646+DE647+DE648+DF646+DF647+DF648+DG646+DG647+DG648+DH646+DH647+DH648&lt;=15,(DE646+DE647+DE648+DG646+DG647+DG648)*Percapita/30*GC$4,IF(DE646+DE647+DE648+DF646+DF647+DF648+DG646+DG647+DG648+DH646+DH647+DH648&gt;=16,Fixo/30*GC$4+(DE646+DE647+DE648+DF646+DF647+DF648+DG646+DG647+DG648+DH646+DH647-16)*Percapita/30*GC$4))))))</f>
        <v>0</v>
      </c>
      <c r="GD646" s="177">
        <f>IF(C646=4,SUM(DI646+DI647+DI648+DK646+DK647+DK648)*Percapita/30*GD$4+(DJ646+DJ647+DJ648+DL646+DL647+DL648)*Cadeirante/30*GD$4,IF(C646=3,IF(DI649+DK649=10,Fixo/30*GD$4+(DI646+DI647+DI648+DK646+DK647+DK648)*Percapita/30*GD$4+(DJ649+DL649)*Cadeirante/30*GD$4,IF(DI649+DK649&lt;=9,(DI649+DK649)*Crechee/30*GD$4)+(DJ649+DL649)*Cadeirante/30*GD$4+(DI646+DI647+DI648+DK646+DK647+DK648)*Percapita/30*GD$4)+IF(DI649+DK649&gt;=11,Fixo/30*GD$4+(DI649+DK649-10)*Crechee/30*GD$4,0),IF(C646=2,IF(DJ646+DJ647+DJ648+DJ649+DL646+DL647+DL648+DL649=1,Cadeirante/30*GD$4,IF(DJ646+DJ647+DJ648+DJ649+DL646+DL647+DL648+DL649=2,Fixo/30*GD$4,IF(DJ646+DJ647+DJ648+DJ649+DL646+DL647+DL648+DL649&gt;2,Fixo/30*GD$4+(DJ646+DJ647+DJ648+DJ649+DL646+DL647+DL648+DL649-2)*Cadeirante/30*GD$4)))+(DI646+DI647+DI648+DK646+DK647+DK648)*Percapita/30*GD$4+(DI649+DK649)*Crechee/30*GD$4,IF(C646=1,IF(DI646+DI647+DI648+DJ646+DJ647+DJ648+DK646+DK647+DK648+DL646+DL647+DL648&lt;=15,(DI646+DI647+DI648+DK646+DK647+DK648)*Percapita/30*GD$4,IF(DI646+DI647+DI648+DJ646+DJ647+DJ648+DK646+DK647+DK648+DL646+DL647+DL648&gt;=16,Fixo/30*GD$4+(DI646+DI647+DI648+DJ646+DJ647+DJ648+DK646+DK647+DK648+DL646+DL647-16)*Percapita/30*GD$4))))))</f>
        <v>0</v>
      </c>
      <c r="GE646" s="177">
        <f>IF(C646=4,SUM(DM646+DM647+DM648+DO646+DO647+DO648)*Percapita/30*GE$4+(DN646+DN647+DN648+DP646+DP647+DP648)*Cadeirante/30*GE$4,IF(C646=3,IF(DM649+DO649=10,Fixo/30*GE$4+(DM646+DM647+DM648+DO646+DO647+DO648)*Percapita/30*GE$4+(DN649+DP649)*Cadeirante/30*GE$4,IF(DM649+DO649&lt;=9,(DM649+DO649)*Crechee/30*GE$4)+(DN649+DP649)*Cadeirante/30*GE$4+(DM646+DM647+DM648+DO646+DO647+DO648)*Percapita/30*GE$4)+IF(DM649+DO649&gt;=11,Fixo/30*GE$4+(DM649+DO649-10)*Crechee/30*GE$4,0),IF(C646=2,IF(DN646+DN647+DN648+DN649+DP646+DP647+DP648+DP649=1,Cadeirante/30*GE$4,IF(DN646+DN647+DN648+DN649+DP646+DP647+DP648+DP649=2,Fixo/30*GE$4,IF(DN646+DN647+DN648+DN649+DP646+DP647+DP648+DP649&gt;2,Fixo/30*GE$4+(DN646+DN647+DN648+DN649+DP646+DP647+DP648+DP649-2)*Cadeirante/30*GE$4)))+(DM646+DM647+DM648+DO646+DO647+DO648)*Percapita/30*GE$4+(DM649+DO649)*Crechee/30*GE$4,IF(C646=1,IF(DM646+DM647+DM648+DN646+DN647+DN648+DO646+DO647+DO648+DP646+DP647+DP648&lt;=15,(DM646+DM647+DM648+DO646+DO647+DO648)*Percapita/30*GE$4,IF(DM646+DM647+DM648+DN646+DN647+DN648+DO646+DO647+DO648+DP646+DP647+DP648&gt;=16,Fixo/30*GE$4+(DM646+DM647+DM648+DN646+DN647+DN648+DO646+DO647+DO648+DP646+DP647-16)*Percapita/30*GE$4))))))</f>
        <v>0</v>
      </c>
      <c r="GF646" s="177">
        <f>IF(C646=4,SUM(DQ646+DQ647+DQ648+DS646+DS647+DS648)*Percapita/30*GF$4+(DR646+DR647+DR648+DT646+DT647+DT648)*Cadeirante/30*GF$4,IF(C646=3,IF(DQ649+DS649=10,Fixo/30*GF$4+(DQ646+DQ647+DQ648+DS646+DS647+DS648)*Percapita/30*GF$4+(DR649+DT649)*Cadeirante/30*GF$4,IF(DQ649+DS649&lt;=9,(DQ649+DS649)*Crechee/30*GF$4)+(DR649+DT649)*Cadeirante/30*GF$4+(DQ646+DQ647+DQ648+DS646+DS647+DS648)*Percapita/30*GF$4)+IF(DQ649+DS649&gt;=11,Fixo/30*GF$4+(DQ649+DS649-10)*Crechee/30*GF$4,0),IF(C646=2,IF(DR646+DR647+DR648+DR649+DT646+DT647+DT648+DT649=1,Cadeirante/30*GF$4,IF(DR646+DR647+DR648+DR649+DT646+DT647+DT648+DT649=2,Fixo/30*GF$4,IF(DR646+DR647+DR648+DR649+DT646+DT647+DT648+DT649&gt;2,Fixo/30*GF$4+(DR646+DR647+DR648+DR649+DT646+DT647+DT648+DT649-2)*Cadeirante/30*GF$4)))+(DQ646+DQ647+DQ648+DS646+DS647+DS648)*Percapita/30*GF$4+(DQ649+DS649)*Crechee/30*GF$4,IF(C646=1,IF(DQ646+DQ647+DQ648+DR646+DR647+DR648+DS646+DS647+DS648+DT646+DT647+DT648&lt;=15,(DQ646+DQ647+DQ648+DS646+DS647+DS648)*Percapita/30*GF$4,IF(DQ646+DQ647+DQ648+DR646+DR647+DR648+DS646+DS647+DS648+DT646+DT647+DT648&gt;=16,Fixo/30*GF$4+(DQ646+DQ647+DQ648+DR646+DR647+DR648+DS646+DS647+DS648+DT646+DT647-16)*Percapita/30*GF$4))))))</f>
        <v>0</v>
      </c>
      <c r="GG646" s="177">
        <f>IF(C646=4,SUM(DU646+DU647+DU648+DW646+DW647+DW648)*Percapita/30*GG$4+(DV646+DV647+DV648+DX646+DX647+DX648)*Cadeirante/30*GG$4,IF(C646=3,IF(DU649+DW649=10,Fixo/30*GG$4+(DU646+DU647+DU648+DW646+DW647+DW648)*Percapita/30*GG$4+(DV649+DX649)*Cadeirante/30*GG$4,IF(DU649+DW649&lt;=9,(DU649+DW649)*Crechee/30*GG$4)+(DV649+DX649)*Cadeirante/30*GG$4+(DU646+DU647+DU648+DW646+DW647+DW648)*Percapita/30*GG$4)+IF(DU649+DW649&gt;=11,Fixo/30*GG$4+(DU649+DW649-10)*Crechee/30*GG$4,0),IF(C646=2,IF(DV646+DV647+DV648+DV649+DX646+DX647+DX648+DX649=1,Cadeirante/30*GG$4,IF(DV646+DV647+DV648+DV649+DX646+DX647+DX648+DX649=2,Fixo/30*GG$4,IF(DV646+DV647+DV648+DV649+DX646+DX647+DX648+DX649&gt;2,Fixo/30*GG$4+(DV646+DV647+DV648+DV649+DX646+DX647+DX648+DX649-2)*Cadeirante/30*GG$4)))+(DU646+DU647+DU648+DW646+DW647+DW648)*Percapita/30*GG$4+(DU649+DW649)*Crechee/30*GG$4,IF(C646=1,IF(DU646+DU647+DU648+DV646+DV647+DV648+DW646+DW647+DW648+DX646+DX647+DX648&lt;=15,(DU646+DU647+DU648+DW646+DW647+DW648)*Percapita/30*GG$4,IF(DU646+DU647+DU648+DV646+DV647+DV648+DW646+DW647+DW648+DX646+DX647+DX648&gt;=16,Fixo/30*GG$4+(DU646+DU647+DU648+DV646+DV647+DV648+DW646+DW647+DW648+DX646+DX647-16)*Percapita/30*GG$4))))))</f>
        <v>0</v>
      </c>
      <c r="GH646" s="177">
        <f>IF(C646=4,SUM(DY646+DY647+DY648+EA646+EA647+EA648)*Percapita/30*GH$4+(DZ646+DZ647+DZ648+EB646+EB647+EB648)*Cadeirante/30*GH$4,IF(C646=3,IF(DY649+EA649=10,Fixo/30*GH$4+(DY646+DY647+DY648+EA646+EA647+EA648)*Percapita/30*GH$4+(DZ649+EB649)*Cadeirante/30*GH$4,IF(DY649+EA649&lt;=9,(DY649+EA649)*Crechee/30*GH$4)+(DZ649+EB649)*Cadeirante/30*GH$4+(DY646+DY647+DY648+EA646+EA647+EA648)*Percapita/30*GH$4)+IF(DY649+EA649&gt;=11,Fixo/30*GH$4+(DY649+EA649-10)*Crechee/30*GH$4,0),IF(C646=2,IF(DZ646+DZ647+DZ648+DZ649+EB646+EB647+EB648+EB649=1,Cadeirante/30*GH$4,IF(DZ646+DZ647+DZ648+DZ649+EB646+EB647+EB648+EB649=2,Fixo/30*GH$4,IF(DZ646+DZ647+DZ648+DZ649+EB646+EB647+EB648+EB649&gt;2,Fixo/30*GH$4+(DZ646+DZ647+DZ648+DZ649+EB646+EB647+EB648+EB649-2)*Cadeirante/30*GH$4)))+(DY646+DY647+DY648+EA646+EA647+EA648)*Percapita/30*GH$4+(DY649+EA649)*Crechee/30*GH$4,IF(C646=1,IF(DY646+DY647+DY648+DZ646+DZ647+DZ648+EA646+EA647+EA648+EB646+EB647+EB648&lt;=15,(DY646+DY647+DY648+EA646+EA647+EA648)*Percapita/30*GH$4,IF(DY646+DY647+DY648+DZ646+DZ647+DZ648+EA646+EA647+EA648+EB646+EB647+EB648&gt;=16,Fixo/30*GH$4+(DY646+DY647+DY648+DZ646+DZ647+DZ648+EA646+EA647+EA648+EB646+EB647-16)*Percapita/30*GH$4))))))</f>
        <v>0</v>
      </c>
      <c r="GI646" s="177">
        <f>IF(C646=4,SUM(EC646+EC647+EC648+EE646+EE647+EE648)*Percapita/30*GI$4+(ED646+ED647+ED648+EF646+EF647+EF648)*Cadeirante/30*GI$4,IF(C646=3,IF(EC649+EE649=10,Fixo/30*GI$4+(EC646+EC647+EC648+EE646+EE647+EE648)*Percapita/30*GI$4+(ED649+EF649)*Cadeirante/30*GI$4,IF(EC649+EE649&lt;=9,(EC649+EE649)*Crechee/30*GI$4)+(ED649+EF649)*Cadeirante/30*GI$4+(EC646+EC647+EC648+EE646+EE647+EE648)*Percapita/30*GI$4)+IF(EC649+EE649&gt;=11,Fixo/30*GI$4+(EC649+EE649-10)*Crechee/30*GI$4,0),IF(C646=2,IF(ED646+ED647+ED648+ED649+EF646+EF647+EF648+EF649=1,Cadeirante/30*GI$4,IF(ED646+ED647+ED648+ED649+EF646+EF647+EF648+EF649=2,Fixo/30*GI$4,IF(ED646+ED647+ED648+ED649+EF646+EF647+EF648+EF649&gt;2,Fixo/30*GI$4+(ED646+ED647+ED648+ED649+EF646+EF647+EF648+EF649-2)*Cadeirante/30*GI$4)))+(EC646+EC647+EC648+EE646+EE647+EE648)*Percapita/30*GI$4+(EC649+EE649)*Crechee/30*GI$4,IF(C646=1,IF(EC646+EC647+EC648+ED646+ED647+ED648+EE646+EE647+EE648+EF646+EF647+EF648&lt;=15,(EC646+EC647+EC648+EE646+EE647+EE648)*Percapita/30*GI$4,IF(EC646+EC647+EC648+ED646+ED647+ED648+EE646+EE647+EE648+EF646+EF647+EF648&gt;=16,Fixo/30*GI$4+(EC646+EC647+EC648+ED646+ED647+ED648+EE646+EE647+EE648+EF646+EF647-16)*Percapita/30*GI$4))))))</f>
        <v>0</v>
      </c>
      <c r="GJ646" s="177">
        <f>IF(C646=4,SUM(EG646+EG647+EG648+EI646+EI647+EI648)*Percapita/30*GJ$4+(EH646+EH647+EH648+EJ646+EJ647+EJ648)*Cadeirante/30*GJ$4,IF(C646=3,IF(EG649+EI649=10,Fixo/30*GJ$4+(EG646+EG647+EG648+EI646+EI647+EI648)*Percapita/30*GJ$4+(EH649+EJ649)*Cadeirante/30*GJ$4,IF(EG649+EI649&lt;=9,(EG649+EI649)*Crechee/30*GJ$4)+(EH649+EJ649)*Cadeirante/30*GJ$4+(EG646+EG647+EG648+EI646+EI647+EI648)*Percapita/30*GJ$4)+IF(EG649+EI649&gt;=11,Fixo/30*GJ$4+(EG649+EI649-10)*Crechee/30*GJ$4,0),IF(C646=2,IF(EH646+EH647+EH648+EH649+EJ646+EJ647+EJ648+EJ649=1,Cadeirante/30*GJ$4,IF(EH646+EH647+EH648+EH649+EJ646+EJ647+EJ648+EJ649=2,Fixo/30*GJ$4,IF(EH646+EH647+EH648+EH649+EJ646+EJ647+EJ648+EJ649&gt;2,Fixo/30*GJ$4+(EH646+EH647+EH648+EH649+EJ646+EJ647+EJ648+EJ649-2)*Cadeirante/30*GJ$4)))+(EG646+EG647+EG648+EI646+EI647+EI648)*Percapita/30*GJ$4+(EG649+EI649)*Crechee/30*GJ$4,IF(C646=1,IF(EG646+EG647+EG648+EH646+EH647+EH648+EI646+EI647+EI648+EJ646+EJ647+EJ648&lt;=15,(EG646+EG647+EG648+EI646+EI647+EI648)*Percapita/30*GJ$4,IF(EG646+EG647+EG648+EH646+EH647+EH648+EI646+EI647+EI648+EJ646+EJ647+EJ648&gt;=16,Fixo/30*GJ$4+(EG646+EG647+EG648+EH646+EH647+EH648+EI646+EI647+EI648+EJ646+EJ647-16)*Percapita/30*GJ$4))))))</f>
        <v>0</v>
      </c>
      <c r="GK646" s="178"/>
      <c r="GL646" s="103">
        <f t="shared" si="678"/>
        <v>0</v>
      </c>
      <c r="GM646" s="124"/>
      <c r="GN646" s="104">
        <f>SUMIF(V646:V649,"&lt;0")*Cadeirante/30*GN$4+SUMIF(X646:X649,"&lt;0")*Cadeirante/30*GN$4</f>
        <v>0</v>
      </c>
      <c r="GO646" s="104">
        <f>SUMIF(Z646:Z649,"&lt;0")*Cadeirante/30*GO$4+SUMIF(AB646:AB649,"&lt;0")*Cadeirante/30*GO$4</f>
        <v>0</v>
      </c>
      <c r="GP646" s="104">
        <f>SUMIF(AD646:AD649,"&lt;0")*Cadeirante/30*GP$4+SUMIF(AF646:AF649,"&lt;0")*Cadeirante/30*GP$4</f>
        <v>0</v>
      </c>
      <c r="GQ646" s="104">
        <f>SUMIF(AH646:AH649,"&lt;0")*Cadeirante/30*GQ$4+SUMIF(AJ646:AJ649,"&lt;0")*Cadeirante/30*GQ$4</f>
        <v>0</v>
      </c>
      <c r="GR646" s="104">
        <f>SUMIF(AL646:AL649,"&lt;0")*Cadeirante/30*GR$4+SUMIF(AN646:AN649,"&lt;0")*Cadeirante/30*GR$4</f>
        <v>0</v>
      </c>
      <c r="GS646" s="104">
        <f>SUMIF(AP646:AP649,"&lt;0")*Cadeirante/30*GS$4+SUMIF(AR646:AR649,"&lt;0")*Cadeirante/30*GS$4</f>
        <v>0</v>
      </c>
      <c r="GT646" s="104">
        <f>SUMIF(AT646:AT649,"&lt;0")*Cadeirante/30*GT$4+SUMIF(AV646:AV649,"&lt;0")*Cadeirante/30*GT$4</f>
        <v>0</v>
      </c>
      <c r="GU646" s="104">
        <f>SUMIF(AX646:AX649,"&lt;0")*Cadeirante/30*GU$4+SUMIF(AZ646:AZ649,"&lt;0")*Cadeirante/30*GU$4</f>
        <v>0</v>
      </c>
      <c r="GV646" s="104">
        <f>SUMIF(BB646:BB649,"&lt;0")*Cadeirante/30*GV$4+SUMIF(BD646:BD649,"&lt;0")*Cadeirante/30*GV$4</f>
        <v>0</v>
      </c>
      <c r="GW646" s="104">
        <f>SUMIF(BF646:BF649,"&lt;0")*Cadeirante/30*GW$4+SUMIF(BH646:BH649,"&lt;0")*Cadeirante/30*GW$4</f>
        <v>0</v>
      </c>
      <c r="GX646" s="104">
        <f>SUMIF(BJ646:BJ649,"&lt;0")*Cadeirante/30*GX$4+SUMIF(BL646:BL649,"&lt;0")*Cadeirante/30*GX$4</f>
        <v>0</v>
      </c>
      <c r="GY646" s="104">
        <f>SUMIF(BN646:BN649,"&lt;0")*Cadeirante/30*GY$4+SUMIF(BP646:BP649,"&lt;0")*Cadeirante/30*GY$4</f>
        <v>0</v>
      </c>
      <c r="GZ646" s="104">
        <f>SUMIF(BR646:BR649,"&lt;0")*Cadeirante/30*GZ$4+SUMIF(BT646:BT649,"&lt;0")*Cadeirante/30*GZ$4</f>
        <v>0</v>
      </c>
      <c r="HA646" s="104">
        <f>SUMIF(BV646:BV649,"&lt;0")*Cadeirante/30*HA$4+SUMIF(BX646:BX649,"&lt;0")*Cadeirante/30*HA$4</f>
        <v>0</v>
      </c>
      <c r="HB646" s="104">
        <f>SUMIF(BZ646:BZ649,"&lt;0")*Cadeirante/30*HB$4+SUMIF(CB646:CB649,"&lt;0")*Cadeirante/30*HB$4</f>
        <v>0</v>
      </c>
      <c r="HC646" s="104">
        <f>SUMIF(CD646:CD649,"&lt;0")*Cadeirante/30*HC$4+SUMIF(CF646:CF649,"&lt;0")*Cadeirante/30*HC$4</f>
        <v>0</v>
      </c>
      <c r="HD646" s="104">
        <f>SUMIF(CH646:CH649,"&lt;0")*Cadeirante/30*HD$4+SUMIF(CJ646:CJ649,"&lt;0")*Cadeirante/30*HD$4</f>
        <v>0</v>
      </c>
      <c r="HE646" s="104">
        <f>SUMIF(CL646:CL649,"&lt;0")*Cadeirante/30*HE$4+SUMIF(CN646:CN649,"&lt;0")*Cadeirante/30*HE$4</f>
        <v>0</v>
      </c>
      <c r="HF646" s="104">
        <f>SUMIF(CP646:CP649,"&lt;0")*Cadeirante/30*HF$4+SUMIF(CR646:CR649,"&lt;0")*Cadeirante/30*HF$4</f>
        <v>0</v>
      </c>
      <c r="HG646" s="104">
        <f>SUMIF(CT646:CT649,"&lt;0")*Cadeirante/30*HG$4+SUMIF(CV646:CV649,"&lt;0")*Cadeirante/30*HG$4</f>
        <v>0</v>
      </c>
      <c r="HH646" s="104">
        <f>SUMIF(CX646:CX649,"&lt;0")*Cadeirante/30*HH$4+SUMIF(CZ646:CZ649,"&lt;0")*Cadeirante/30*HH$4</f>
        <v>0</v>
      </c>
      <c r="HI646" s="104">
        <f>SUMIF(DB646:DB649,"&lt;0")*Cadeirante/30*HI$4+SUMIF(DD646:DD649,"&lt;0")*Cadeirante/30*HI$4</f>
        <v>0</v>
      </c>
      <c r="HJ646" s="104">
        <f>SUMIF(DF646:DF649,"&lt;0")*Cadeirante/30*HJ$4+SUMIF(DH646:DH649,"&lt;0")*Cadeirante/30*HJ$4</f>
        <v>0</v>
      </c>
      <c r="HK646" s="104">
        <f>SUMIF(DJ646:DJ649,"&lt;0")*Cadeirante/30*HK$4+SUMIF(DL646:DL649,"&lt;0")*Cadeirante/30*HK$4</f>
        <v>0</v>
      </c>
      <c r="HL646" s="104">
        <f>SUMIF(DN646:DN649,"&lt;0")*Cadeirante/30*HL$4+SUMIF(DP646:DP649,"&lt;0")*Cadeirante/30*HL$4</f>
        <v>0</v>
      </c>
      <c r="HM646" s="104">
        <f>SUMIF(DR646:DR649,"&lt;0")*Cadeirante/30*HM$4+SUMIF(DT646:DT649,"&lt;0")*Cadeirante/30*HM$4</f>
        <v>0</v>
      </c>
      <c r="HN646" s="104">
        <f>SUMIF(DV646:DV649,"&lt;0")*Cadeirante/30*HN$4+SUMIF(DX646:DX649,"&lt;0")*Cadeirante/30*HN$4</f>
        <v>0</v>
      </c>
      <c r="HO646" s="104">
        <f>SUMIF(DZ646:DZ649,"&lt;0")*Cadeirante/30*HO$4+SUMIF(EB646:EB649,"&lt;0")*Cadeirante/30*HO$4</f>
        <v>0</v>
      </c>
      <c r="HP646" s="104">
        <f>SUMIF(ED646:ED649,"&lt;0")*Cadeirante/30*HP$4+SUMIF(EF646:EF649,"&lt;0")*Cadeirante/30*HP$4</f>
        <v>0</v>
      </c>
      <c r="HQ646" s="64"/>
      <c r="HR646" s="64"/>
      <c r="HS646" s="64"/>
      <c r="HT646" s="64"/>
      <c r="HU646" s="64"/>
      <c r="HV646" s="64"/>
      <c r="HW646" s="176">
        <v>17629.309999999998</v>
      </c>
      <c r="HX646" s="64"/>
      <c r="HY646" s="280">
        <f>IF(ISTEXT(EM646), VALUE(EM646), EM646)</f>
        <v>0</v>
      </c>
      <c r="HZ646" s="280">
        <f>IF(ISTEXT(EN646), VALUE(EN646), EN646)</f>
        <v>0</v>
      </c>
      <c r="IA646" s="280">
        <f>IF(ISTEXT(EO646), VALUE(EO646), EO646)</f>
        <v>0</v>
      </c>
      <c r="IB646" s="64" t="b">
        <f>HW646=FE646</f>
        <v>0</v>
      </c>
      <c r="IC646" s="64"/>
    </row>
    <row r="647" spans="1:237" s="106" customFormat="1" ht="22.5" customHeight="1" x14ac:dyDescent="0.25">
      <c r="A647" s="368" t="s">
        <v>3776</v>
      </c>
      <c r="B647" s="369" t="s">
        <v>3777</v>
      </c>
      <c r="C647" s="370" t="s">
        <v>3301</v>
      </c>
      <c r="D647" s="371" t="s">
        <v>3778</v>
      </c>
      <c r="E647" s="371" t="s">
        <v>3779</v>
      </c>
      <c r="F647" s="372" t="s">
        <v>3224</v>
      </c>
      <c r="G647" s="372" t="s">
        <v>3225</v>
      </c>
      <c r="H647" s="373" t="s">
        <v>431</v>
      </c>
      <c r="I647" s="374" t="s">
        <v>3780</v>
      </c>
      <c r="J647" s="421" t="s">
        <v>3300</v>
      </c>
      <c r="K647" s="421" t="s">
        <v>3234</v>
      </c>
      <c r="L647" s="329">
        <f>CONTINUA!BV647</f>
        <v>0</v>
      </c>
      <c r="M647" s="329">
        <f>CONTINUA!BW647</f>
        <v>0</v>
      </c>
      <c r="N647" s="895"/>
      <c r="O647" s="896" t="s">
        <v>4058</v>
      </c>
      <c r="P647" s="897" t="s">
        <v>206</v>
      </c>
      <c r="Q647" s="400"/>
      <c r="R647" s="401"/>
      <c r="S647" s="400"/>
      <c r="T647" s="401"/>
      <c r="U647" s="400"/>
      <c r="V647" s="401"/>
      <c r="W647" s="400"/>
      <c r="X647" s="401"/>
      <c r="Y647" s="400"/>
      <c r="Z647" s="401"/>
      <c r="AA647" s="400"/>
      <c r="AB647" s="401"/>
      <c r="AC647" s="400"/>
      <c r="AD647" s="401"/>
      <c r="AE647" s="400"/>
      <c r="AF647" s="401"/>
      <c r="AG647" s="400"/>
      <c r="AH647" s="401"/>
      <c r="AI647" s="400"/>
      <c r="AJ647" s="401"/>
      <c r="AK647" s="400"/>
      <c r="AL647" s="401"/>
      <c r="AM647" s="400"/>
      <c r="AN647" s="401"/>
      <c r="AO647" s="400"/>
      <c r="AP647" s="401"/>
      <c r="AQ647" s="400"/>
      <c r="AR647" s="401"/>
      <c r="AS647" s="400"/>
      <c r="AT647" s="401"/>
      <c r="AU647" s="400"/>
      <c r="AV647" s="401"/>
      <c r="AW647" s="400"/>
      <c r="AX647" s="401"/>
      <c r="AY647" s="400"/>
      <c r="AZ647" s="401"/>
      <c r="BA647" s="400"/>
      <c r="BB647" s="401"/>
      <c r="BC647" s="400"/>
      <c r="BD647" s="401"/>
      <c r="BE647" s="400"/>
      <c r="BF647" s="401"/>
      <c r="BG647" s="400"/>
      <c r="BH647" s="401"/>
      <c r="BI647" s="400"/>
      <c r="BJ647" s="401"/>
      <c r="BK647" s="400"/>
      <c r="BL647" s="401"/>
      <c r="BM647" s="400"/>
      <c r="BN647" s="401"/>
      <c r="BO647" s="400"/>
      <c r="BP647" s="401"/>
      <c r="BQ647" s="400"/>
      <c r="BR647" s="401"/>
      <c r="BS647" s="400"/>
      <c r="BT647" s="401"/>
      <c r="BU647" s="400"/>
      <c r="BV647" s="401"/>
      <c r="BW647" s="400"/>
      <c r="BX647" s="401"/>
      <c r="BY647" s="400"/>
      <c r="BZ647" s="401"/>
      <c r="CA647" s="400"/>
      <c r="CB647" s="401"/>
      <c r="CC647" s="400"/>
      <c r="CD647" s="401"/>
      <c r="CE647" s="400"/>
      <c r="CF647" s="401"/>
      <c r="CG647" s="400"/>
      <c r="CH647" s="401"/>
      <c r="CI647" s="400"/>
      <c r="CJ647" s="401"/>
      <c r="CK647" s="400"/>
      <c r="CL647" s="401"/>
      <c r="CM647" s="400"/>
      <c r="CN647" s="401"/>
      <c r="CO647" s="400"/>
      <c r="CP647" s="401"/>
      <c r="CQ647" s="400"/>
      <c r="CR647" s="401"/>
      <c r="CS647" s="400"/>
      <c r="CT647" s="401"/>
      <c r="CU647" s="400"/>
      <c r="CV647" s="401"/>
      <c r="CW647" s="400"/>
      <c r="CX647" s="401"/>
      <c r="CY647" s="400"/>
      <c r="CZ647" s="401"/>
      <c r="DA647" s="400"/>
      <c r="DB647" s="401"/>
      <c r="DC647" s="400"/>
      <c r="DD647" s="401"/>
      <c r="DE647" s="400"/>
      <c r="DF647" s="401"/>
      <c r="DG647" s="400"/>
      <c r="DH647" s="401"/>
      <c r="DI647" s="400"/>
      <c r="DJ647" s="401"/>
      <c r="DK647" s="400"/>
      <c r="DL647" s="401"/>
      <c r="DM647" s="400"/>
      <c r="DN647" s="401"/>
      <c r="DO647" s="400"/>
      <c r="DP647" s="401"/>
      <c r="DQ647" s="400"/>
      <c r="DR647" s="401"/>
      <c r="DS647" s="400"/>
      <c r="DT647" s="401"/>
      <c r="DU647" s="400"/>
      <c r="DV647" s="401"/>
      <c r="DW647" s="400"/>
      <c r="DX647" s="401"/>
      <c r="DY647" s="400"/>
      <c r="DZ647" s="401"/>
      <c r="EA647" s="400"/>
      <c r="EB647" s="401"/>
      <c r="EC647" s="400"/>
      <c r="ED647" s="401"/>
      <c r="EE647" s="400"/>
      <c r="EF647" s="401"/>
      <c r="EG647" s="400"/>
      <c r="EH647" s="401"/>
      <c r="EI647" s="400"/>
      <c r="EJ647" s="447"/>
      <c r="EK647" s="511"/>
      <c r="EL647" s="514"/>
      <c r="EM647" s="448"/>
      <c r="EN647" s="344"/>
      <c r="EO647" s="345"/>
      <c r="EP647" s="171">
        <f t="shared" si="670"/>
        <v>0</v>
      </c>
      <c r="EQ647" s="171">
        <f t="shared" si="671"/>
        <v>0</v>
      </c>
      <c r="ER647" s="171">
        <f t="shared" si="672"/>
        <v>0</v>
      </c>
      <c r="ES647" s="171">
        <f t="shared" si="673"/>
        <v>0</v>
      </c>
      <c r="ET647" s="171">
        <f t="shared" si="674"/>
        <v>0</v>
      </c>
      <c r="EU647" s="171">
        <f t="shared" si="675"/>
        <v>0</v>
      </c>
      <c r="EV647" s="172">
        <f t="shared" si="676"/>
        <v>0</v>
      </c>
      <c r="EW647" s="173"/>
      <c r="EX647" s="248">
        <f t="shared" si="737"/>
        <v>0</v>
      </c>
      <c r="EY647" s="174">
        <f>(L647*regular)+(M647*Cadeirantee)</f>
        <v>0</v>
      </c>
      <c r="EZ647" s="249">
        <f>SUMIF(FG647:GJ647,"&gt;0")</f>
        <v>0</v>
      </c>
      <c r="FA647" s="249">
        <f>SUMIF(FG647:GJ647,"&lt;0")+SUMIF(GN647:HP647,"&lt;0")</f>
        <v>0</v>
      </c>
      <c r="FB647" s="174">
        <v>0</v>
      </c>
      <c r="FC647" s="126">
        <f>N647*km*'VALORES TABELA'!$B$13</f>
        <v>0</v>
      </c>
      <c r="FD647" s="250">
        <f t="shared" ref="FD647:FD650" si="738">GL647</f>
        <v>0</v>
      </c>
      <c r="FE647" s="105"/>
      <c r="FF647" s="119"/>
      <c r="FG647" s="119"/>
      <c r="FH647" s="119"/>
      <c r="FI647" s="119"/>
      <c r="FJ647" s="119"/>
      <c r="FK647" s="119"/>
      <c r="FL647" s="119"/>
      <c r="FM647" s="119"/>
      <c r="FN647" s="119"/>
      <c r="FO647" s="119"/>
      <c r="FP647" s="119"/>
      <c r="FQ647" s="119"/>
      <c r="FR647" s="119"/>
      <c r="FS647" s="119"/>
      <c r="FT647" s="119"/>
      <c r="FU647" s="119"/>
      <c r="FV647" s="119"/>
      <c r="FW647" s="119"/>
      <c r="FX647" s="119"/>
      <c r="FY647" s="119"/>
      <c r="FZ647" s="119"/>
      <c r="GA647" s="119"/>
      <c r="GB647" s="119"/>
      <c r="GC647" s="119"/>
      <c r="GD647" s="119"/>
      <c r="GE647" s="119"/>
      <c r="GF647" s="119"/>
      <c r="GG647" s="119"/>
      <c r="GH647" s="119"/>
      <c r="GI647" s="119"/>
      <c r="GJ647" s="119"/>
      <c r="GK647" s="251"/>
      <c r="GL647" s="103">
        <f t="shared" si="678"/>
        <v>0</v>
      </c>
      <c r="GM647" s="124"/>
      <c r="GN647" s="104"/>
      <c r="GO647" s="104"/>
      <c r="GP647" s="104"/>
      <c r="GQ647" s="104"/>
      <c r="GR647" s="104"/>
      <c r="GS647" s="104"/>
      <c r="GT647" s="104"/>
      <c r="GU647" s="104"/>
      <c r="GV647" s="104"/>
      <c r="GW647" s="104"/>
      <c r="GX647" s="104"/>
      <c r="GY647" s="104"/>
      <c r="GZ647" s="104"/>
      <c r="HA647" s="104"/>
      <c r="HB647" s="104"/>
      <c r="HC647" s="104"/>
      <c r="HD647" s="104"/>
      <c r="HE647" s="104"/>
      <c r="HF647" s="104"/>
      <c r="HG647" s="104"/>
      <c r="HH647" s="104"/>
      <c r="HI647" s="104"/>
      <c r="HJ647" s="104"/>
      <c r="HK647" s="104"/>
      <c r="HL647" s="104"/>
      <c r="HM647" s="104"/>
      <c r="HN647" s="104"/>
      <c r="HO647" s="104"/>
      <c r="HP647" s="104"/>
      <c r="HQ647" s="64"/>
      <c r="HR647" s="64"/>
      <c r="HS647" s="64"/>
      <c r="HT647" s="64"/>
      <c r="HU647" s="64"/>
      <c r="HV647" s="64"/>
      <c r="HW647" s="105"/>
      <c r="HX647" s="64"/>
      <c r="HY647" s="280">
        <f t="shared" ref="HY647:HY650" si="739">IF(ISTEXT(EM647), VALUE(EM647), EM647)</f>
        <v>0</v>
      </c>
      <c r="HZ647" s="280">
        <f t="shared" ref="HZ647:HZ650" si="740">IF(ISTEXT(EN647), VALUE(EN647), EN647)</f>
        <v>0</v>
      </c>
      <c r="IA647" s="280">
        <f t="shared" ref="IA647:IA650" si="741">IF(ISTEXT(EO647), VALUE(EO647), EO647)</f>
        <v>0</v>
      </c>
      <c r="IB647" s="64"/>
      <c r="IC647" s="64"/>
    </row>
    <row r="648" spans="1:237" s="106" customFormat="1" ht="22.5" customHeight="1" x14ac:dyDescent="0.25">
      <c r="A648" s="368" t="s">
        <v>3776</v>
      </c>
      <c r="B648" s="369" t="s">
        <v>3777</v>
      </c>
      <c r="C648" s="375" t="s">
        <v>3301</v>
      </c>
      <c r="D648" s="371" t="s">
        <v>3778</v>
      </c>
      <c r="E648" s="371" t="s">
        <v>3779</v>
      </c>
      <c r="F648" s="376" t="s">
        <v>3224</v>
      </c>
      <c r="G648" s="376" t="s">
        <v>3225</v>
      </c>
      <c r="H648" s="373" t="s">
        <v>431</v>
      </c>
      <c r="I648" s="374" t="s">
        <v>3780</v>
      </c>
      <c r="J648" s="421" t="s">
        <v>3300</v>
      </c>
      <c r="K648" s="422" t="s">
        <v>3235</v>
      </c>
      <c r="L648" s="329">
        <f>CONTINUA!BV648</f>
        <v>0</v>
      </c>
      <c r="M648" s="329">
        <f>CONTINUA!BW648</f>
        <v>0</v>
      </c>
      <c r="N648" s="895"/>
      <c r="O648" s="896" t="s">
        <v>4058</v>
      </c>
      <c r="P648" s="897" t="s">
        <v>206</v>
      </c>
      <c r="Q648" s="400"/>
      <c r="R648" s="401"/>
      <c r="S648" s="400"/>
      <c r="T648" s="401"/>
      <c r="U648" s="400"/>
      <c r="V648" s="401"/>
      <c r="W648" s="400"/>
      <c r="X648" s="401"/>
      <c r="Y648" s="400"/>
      <c r="Z648" s="401"/>
      <c r="AA648" s="400"/>
      <c r="AB648" s="401"/>
      <c r="AC648" s="400"/>
      <c r="AD648" s="401"/>
      <c r="AE648" s="400"/>
      <c r="AF648" s="401"/>
      <c r="AG648" s="400"/>
      <c r="AH648" s="401"/>
      <c r="AI648" s="400"/>
      <c r="AJ648" s="401"/>
      <c r="AK648" s="400"/>
      <c r="AL648" s="401"/>
      <c r="AM648" s="400"/>
      <c r="AN648" s="401"/>
      <c r="AO648" s="400"/>
      <c r="AP648" s="401"/>
      <c r="AQ648" s="400"/>
      <c r="AR648" s="401"/>
      <c r="AS648" s="400"/>
      <c r="AT648" s="401"/>
      <c r="AU648" s="400"/>
      <c r="AV648" s="401"/>
      <c r="AW648" s="400"/>
      <c r="AX648" s="401"/>
      <c r="AY648" s="400"/>
      <c r="AZ648" s="401"/>
      <c r="BA648" s="400"/>
      <c r="BB648" s="401"/>
      <c r="BC648" s="400"/>
      <c r="BD648" s="401"/>
      <c r="BE648" s="400"/>
      <c r="BF648" s="401"/>
      <c r="BG648" s="400"/>
      <c r="BH648" s="401"/>
      <c r="BI648" s="400"/>
      <c r="BJ648" s="401"/>
      <c r="BK648" s="400"/>
      <c r="BL648" s="401"/>
      <c r="BM648" s="400"/>
      <c r="BN648" s="401"/>
      <c r="BO648" s="400"/>
      <c r="BP648" s="401"/>
      <c r="BQ648" s="400"/>
      <c r="BR648" s="401"/>
      <c r="BS648" s="400"/>
      <c r="BT648" s="401"/>
      <c r="BU648" s="400"/>
      <c r="BV648" s="401"/>
      <c r="BW648" s="400"/>
      <c r="BX648" s="401"/>
      <c r="BY648" s="400"/>
      <c r="BZ648" s="401"/>
      <c r="CA648" s="400"/>
      <c r="CB648" s="401"/>
      <c r="CC648" s="400"/>
      <c r="CD648" s="401"/>
      <c r="CE648" s="400"/>
      <c r="CF648" s="401"/>
      <c r="CG648" s="400"/>
      <c r="CH648" s="401"/>
      <c r="CI648" s="400"/>
      <c r="CJ648" s="401"/>
      <c r="CK648" s="400"/>
      <c r="CL648" s="401"/>
      <c r="CM648" s="400"/>
      <c r="CN648" s="401"/>
      <c r="CO648" s="400"/>
      <c r="CP648" s="401"/>
      <c r="CQ648" s="400"/>
      <c r="CR648" s="401"/>
      <c r="CS648" s="400"/>
      <c r="CT648" s="401"/>
      <c r="CU648" s="400"/>
      <c r="CV648" s="401"/>
      <c r="CW648" s="400"/>
      <c r="CX648" s="401"/>
      <c r="CY648" s="400"/>
      <c r="CZ648" s="401"/>
      <c r="DA648" s="400"/>
      <c r="DB648" s="401"/>
      <c r="DC648" s="400"/>
      <c r="DD648" s="401"/>
      <c r="DE648" s="400"/>
      <c r="DF648" s="401"/>
      <c r="DG648" s="400"/>
      <c r="DH648" s="401"/>
      <c r="DI648" s="400"/>
      <c r="DJ648" s="401"/>
      <c r="DK648" s="400"/>
      <c r="DL648" s="401"/>
      <c r="DM648" s="400"/>
      <c r="DN648" s="401"/>
      <c r="DO648" s="400"/>
      <c r="DP648" s="401"/>
      <c r="DQ648" s="400"/>
      <c r="DR648" s="401"/>
      <c r="DS648" s="400"/>
      <c r="DT648" s="401"/>
      <c r="DU648" s="400"/>
      <c r="DV648" s="401"/>
      <c r="DW648" s="400"/>
      <c r="DX648" s="401"/>
      <c r="DY648" s="400"/>
      <c r="DZ648" s="401"/>
      <c r="EA648" s="400"/>
      <c r="EB648" s="401"/>
      <c r="EC648" s="400"/>
      <c r="ED648" s="401"/>
      <c r="EE648" s="400"/>
      <c r="EF648" s="401"/>
      <c r="EG648" s="400"/>
      <c r="EH648" s="401"/>
      <c r="EI648" s="400"/>
      <c r="EJ648" s="447"/>
      <c r="EK648" s="511"/>
      <c r="EL648" s="514"/>
      <c r="EM648" s="448"/>
      <c r="EN648" s="344"/>
      <c r="EO648" s="345"/>
      <c r="EP648" s="171">
        <f t="shared" si="670"/>
        <v>0</v>
      </c>
      <c r="EQ648" s="171">
        <f t="shared" si="671"/>
        <v>0</v>
      </c>
      <c r="ER648" s="171">
        <f t="shared" si="672"/>
        <v>0</v>
      </c>
      <c r="ES648" s="171">
        <f t="shared" si="673"/>
        <v>0</v>
      </c>
      <c r="ET648" s="171">
        <f t="shared" si="674"/>
        <v>0</v>
      </c>
      <c r="EU648" s="171">
        <f t="shared" si="675"/>
        <v>0</v>
      </c>
      <c r="EV648" s="172">
        <f t="shared" si="676"/>
        <v>0</v>
      </c>
      <c r="EW648" s="125"/>
      <c r="EX648" s="248">
        <f t="shared" si="737"/>
        <v>0</v>
      </c>
      <c r="EY648" s="174">
        <f>(L648*regular)+(M648*Cadeirantee)</f>
        <v>0</v>
      </c>
      <c r="EZ648" s="249">
        <f>SUMIF(FG648:GJ648,"&gt;0")</f>
        <v>0</v>
      </c>
      <c r="FA648" s="249">
        <f>SUMIF(FG648:GJ648,"&lt;0")+SUMIF(GN648:HP648,"&lt;0")</f>
        <v>0</v>
      </c>
      <c r="FB648" s="174">
        <v>0</v>
      </c>
      <c r="FC648" s="126">
        <f>N648*km*'VALORES TABELA'!$B$13</f>
        <v>0</v>
      </c>
      <c r="FD648" s="250">
        <f t="shared" si="738"/>
        <v>0</v>
      </c>
      <c r="FE648" s="105"/>
      <c r="FF648" s="108"/>
      <c r="FG648" s="108"/>
      <c r="FH648" s="108"/>
      <c r="FI648" s="108"/>
      <c r="FJ648" s="108"/>
      <c r="FK648" s="108"/>
      <c r="FL648" s="108"/>
      <c r="FM648" s="108"/>
      <c r="FN648" s="108"/>
      <c r="FO648" s="108"/>
      <c r="FP648" s="108"/>
      <c r="FQ648" s="108"/>
      <c r="FR648" s="108"/>
      <c r="FS648" s="108"/>
      <c r="FT648" s="108"/>
      <c r="FU648" s="108"/>
      <c r="FV648" s="108"/>
      <c r="FW648" s="108"/>
      <c r="FX648" s="108"/>
      <c r="FY648" s="108"/>
      <c r="FZ648" s="108"/>
      <c r="GA648" s="108"/>
      <c r="GB648" s="108"/>
      <c r="GC648" s="108"/>
      <c r="GD648" s="108"/>
      <c r="GE648" s="108"/>
      <c r="GF648" s="108"/>
      <c r="GG648" s="108"/>
      <c r="GH648" s="108"/>
      <c r="GI648" s="108"/>
      <c r="GJ648" s="108"/>
      <c r="GK648" s="251"/>
      <c r="GL648" s="103">
        <f t="shared" si="678"/>
        <v>0</v>
      </c>
      <c r="GM648" s="124"/>
      <c r="GN648" s="104"/>
      <c r="GO648" s="104"/>
      <c r="GP648" s="104"/>
      <c r="GQ648" s="104"/>
      <c r="GR648" s="104"/>
      <c r="GS648" s="104"/>
      <c r="GT648" s="104"/>
      <c r="GU648" s="104"/>
      <c r="GV648" s="104"/>
      <c r="GW648" s="104"/>
      <c r="GX648" s="104"/>
      <c r="GY648" s="104"/>
      <c r="GZ648" s="104"/>
      <c r="HA648" s="104"/>
      <c r="HB648" s="104"/>
      <c r="HC648" s="104"/>
      <c r="HD648" s="104"/>
      <c r="HE648" s="104"/>
      <c r="HF648" s="104"/>
      <c r="HG648" s="104"/>
      <c r="HH648" s="104"/>
      <c r="HI648" s="104"/>
      <c r="HJ648" s="104"/>
      <c r="HK648" s="104"/>
      <c r="HL648" s="104"/>
      <c r="HM648" s="104"/>
      <c r="HN648" s="104"/>
      <c r="HO648" s="104"/>
      <c r="HP648" s="104"/>
      <c r="HQ648" s="64"/>
      <c r="HR648" s="64"/>
      <c r="HS648" s="64"/>
      <c r="HT648" s="64"/>
      <c r="HU648" s="64"/>
      <c r="HV648" s="64"/>
      <c r="HW648" s="105"/>
      <c r="HX648" s="64"/>
      <c r="HY648" s="280">
        <f t="shared" si="739"/>
        <v>0</v>
      </c>
      <c r="HZ648" s="280">
        <f t="shared" si="740"/>
        <v>0</v>
      </c>
      <c r="IA648" s="280">
        <f t="shared" si="741"/>
        <v>0</v>
      </c>
      <c r="IB648" s="64"/>
      <c r="IC648" s="64"/>
    </row>
    <row r="649" spans="1:237" s="106" customFormat="1" ht="22.5" customHeight="1" x14ac:dyDescent="0.25">
      <c r="A649" s="368" t="s">
        <v>3776</v>
      </c>
      <c r="B649" s="369" t="s">
        <v>3777</v>
      </c>
      <c r="C649" s="375" t="s">
        <v>3301</v>
      </c>
      <c r="D649" s="371" t="s">
        <v>3778</v>
      </c>
      <c r="E649" s="371" t="s">
        <v>3779</v>
      </c>
      <c r="F649" s="376" t="s">
        <v>3224</v>
      </c>
      <c r="G649" s="376" t="s">
        <v>3225</v>
      </c>
      <c r="H649" s="373" t="s">
        <v>431</v>
      </c>
      <c r="I649" s="374" t="s">
        <v>3780</v>
      </c>
      <c r="J649" s="421" t="s">
        <v>3300</v>
      </c>
      <c r="K649" s="423" t="s">
        <v>3236</v>
      </c>
      <c r="L649" s="329">
        <f>CONTINUA!BV649</f>
        <v>0</v>
      </c>
      <c r="M649" s="329">
        <f>CONTINUA!BW649</f>
        <v>0</v>
      </c>
      <c r="N649" s="895"/>
      <c r="O649" s="896" t="s">
        <v>4058</v>
      </c>
      <c r="P649" s="897" t="s">
        <v>206</v>
      </c>
      <c r="Q649" s="400">
        <v>22</v>
      </c>
      <c r="R649" s="401"/>
      <c r="S649" s="400"/>
      <c r="T649" s="401"/>
      <c r="U649" s="400"/>
      <c r="V649" s="401"/>
      <c r="W649" s="400"/>
      <c r="X649" s="401"/>
      <c r="Y649" s="400"/>
      <c r="Z649" s="401"/>
      <c r="AA649" s="400"/>
      <c r="AB649" s="401"/>
      <c r="AC649" s="400"/>
      <c r="AD649" s="401"/>
      <c r="AE649" s="400"/>
      <c r="AF649" s="401"/>
      <c r="AG649" s="400"/>
      <c r="AH649" s="401"/>
      <c r="AI649" s="400"/>
      <c r="AJ649" s="401"/>
      <c r="AK649" s="400"/>
      <c r="AL649" s="401"/>
      <c r="AM649" s="400"/>
      <c r="AN649" s="401"/>
      <c r="AO649" s="400"/>
      <c r="AP649" s="401"/>
      <c r="AQ649" s="400"/>
      <c r="AR649" s="401"/>
      <c r="AS649" s="400"/>
      <c r="AT649" s="401"/>
      <c r="AU649" s="400"/>
      <c r="AV649" s="401"/>
      <c r="AW649" s="400"/>
      <c r="AX649" s="401"/>
      <c r="AY649" s="400"/>
      <c r="AZ649" s="401"/>
      <c r="BA649" s="400"/>
      <c r="BB649" s="401"/>
      <c r="BC649" s="400"/>
      <c r="BD649" s="401"/>
      <c r="BE649" s="400"/>
      <c r="BF649" s="401"/>
      <c r="BG649" s="400"/>
      <c r="BH649" s="401"/>
      <c r="BI649" s="400"/>
      <c r="BJ649" s="401"/>
      <c r="BK649" s="400"/>
      <c r="BL649" s="401"/>
      <c r="BM649" s="400"/>
      <c r="BN649" s="401"/>
      <c r="BO649" s="400"/>
      <c r="BP649" s="401"/>
      <c r="BQ649" s="400"/>
      <c r="BR649" s="401"/>
      <c r="BS649" s="400"/>
      <c r="BT649" s="401"/>
      <c r="BU649" s="400"/>
      <c r="BV649" s="401"/>
      <c r="BW649" s="400"/>
      <c r="BX649" s="401"/>
      <c r="BY649" s="400"/>
      <c r="BZ649" s="401"/>
      <c r="CA649" s="400"/>
      <c r="CB649" s="401"/>
      <c r="CC649" s="400"/>
      <c r="CD649" s="401"/>
      <c r="CE649" s="400"/>
      <c r="CF649" s="401"/>
      <c r="CG649" s="400"/>
      <c r="CH649" s="401"/>
      <c r="CI649" s="400"/>
      <c r="CJ649" s="401"/>
      <c r="CK649" s="400"/>
      <c r="CL649" s="401"/>
      <c r="CM649" s="400"/>
      <c r="CN649" s="401"/>
      <c r="CO649" s="400"/>
      <c r="CP649" s="401"/>
      <c r="CQ649" s="400"/>
      <c r="CR649" s="401"/>
      <c r="CS649" s="400"/>
      <c r="CT649" s="401"/>
      <c r="CU649" s="400"/>
      <c r="CV649" s="401"/>
      <c r="CW649" s="400"/>
      <c r="CX649" s="401"/>
      <c r="CY649" s="400"/>
      <c r="CZ649" s="401"/>
      <c r="DA649" s="400"/>
      <c r="DB649" s="401"/>
      <c r="DC649" s="400"/>
      <c r="DD649" s="401"/>
      <c r="DE649" s="400"/>
      <c r="DF649" s="401"/>
      <c r="DG649" s="400"/>
      <c r="DH649" s="401"/>
      <c r="DI649" s="400"/>
      <c r="DJ649" s="401"/>
      <c r="DK649" s="400"/>
      <c r="DL649" s="401"/>
      <c r="DM649" s="400"/>
      <c r="DN649" s="401"/>
      <c r="DO649" s="400"/>
      <c r="DP649" s="401"/>
      <c r="DQ649" s="400"/>
      <c r="DR649" s="401"/>
      <c r="DS649" s="400"/>
      <c r="DT649" s="401"/>
      <c r="DU649" s="400"/>
      <c r="DV649" s="401"/>
      <c r="DW649" s="400"/>
      <c r="DX649" s="401"/>
      <c r="DY649" s="400"/>
      <c r="DZ649" s="401"/>
      <c r="EA649" s="400"/>
      <c r="EB649" s="401"/>
      <c r="EC649" s="400"/>
      <c r="ED649" s="401"/>
      <c r="EE649" s="400"/>
      <c r="EF649" s="401"/>
      <c r="EG649" s="400"/>
      <c r="EH649" s="401"/>
      <c r="EI649" s="400"/>
      <c r="EJ649" s="447"/>
      <c r="EK649" s="511"/>
      <c r="EL649" s="514"/>
      <c r="EM649" s="448"/>
      <c r="EN649" s="344"/>
      <c r="EO649" s="345"/>
      <c r="EP649" s="171">
        <f t="shared" si="670"/>
        <v>22</v>
      </c>
      <c r="EQ649" s="171">
        <f t="shared" si="671"/>
        <v>0</v>
      </c>
      <c r="ER649" s="171">
        <f t="shared" si="672"/>
        <v>0</v>
      </c>
      <c r="ES649" s="171">
        <f t="shared" si="673"/>
        <v>0</v>
      </c>
      <c r="ET649" s="171">
        <f t="shared" si="674"/>
        <v>0</v>
      </c>
      <c r="EU649" s="171">
        <f t="shared" si="675"/>
        <v>0</v>
      </c>
      <c r="EV649" s="172">
        <f t="shared" si="676"/>
        <v>22</v>
      </c>
      <c r="EW649" s="127"/>
      <c r="EX649" s="248">
        <f t="shared" si="737"/>
        <v>0</v>
      </c>
      <c r="EY649" s="174">
        <f>(L649*regular)+(M649*Cadeirantee)</f>
        <v>0</v>
      </c>
      <c r="EZ649" s="249">
        <f>SUMIF(FG649:GJ649,"&gt;0")</f>
        <v>0</v>
      </c>
      <c r="FA649" s="249">
        <f>SUMIF(FG649:GJ649,"&lt;0")+SUMIF(GN649:HP649,"&lt;0")</f>
        <v>0</v>
      </c>
      <c r="FB649" s="174">
        <v>0</v>
      </c>
      <c r="FC649" s="126">
        <f>N649*km*'VALORES TABELA'!$B$13</f>
        <v>0</v>
      </c>
      <c r="FD649" s="250">
        <f t="shared" si="738"/>
        <v>0</v>
      </c>
      <c r="FE649" s="105"/>
      <c r="FF649" s="118"/>
      <c r="FG649" s="118"/>
      <c r="FH649" s="118"/>
      <c r="FI649" s="118"/>
      <c r="FJ649" s="118"/>
      <c r="FK649" s="118"/>
      <c r="FL649" s="118"/>
      <c r="FM649" s="118"/>
      <c r="FN649" s="118"/>
      <c r="FO649" s="118"/>
      <c r="FP649" s="118"/>
      <c r="FQ649" s="118"/>
      <c r="FR649" s="118"/>
      <c r="FS649" s="118"/>
      <c r="FT649" s="118"/>
      <c r="FU649" s="118"/>
      <c r="FV649" s="118"/>
      <c r="FW649" s="118"/>
      <c r="FX649" s="118"/>
      <c r="FY649" s="118"/>
      <c r="FZ649" s="118"/>
      <c r="GA649" s="118"/>
      <c r="GB649" s="118"/>
      <c r="GC649" s="118"/>
      <c r="GD649" s="118"/>
      <c r="GE649" s="118"/>
      <c r="GF649" s="118"/>
      <c r="GG649" s="118"/>
      <c r="GH649" s="118"/>
      <c r="GI649" s="118"/>
      <c r="GJ649" s="118"/>
      <c r="GK649" s="252"/>
      <c r="GL649" s="103">
        <f t="shared" si="678"/>
        <v>0</v>
      </c>
      <c r="GM649" s="124"/>
      <c r="GN649" s="104"/>
      <c r="GO649" s="104"/>
      <c r="GP649" s="104"/>
      <c r="GQ649" s="104"/>
      <c r="GR649" s="104"/>
      <c r="GS649" s="104"/>
      <c r="GT649" s="104"/>
      <c r="GU649" s="104"/>
      <c r="GV649" s="104"/>
      <c r="GW649" s="104"/>
      <c r="GX649" s="104"/>
      <c r="GY649" s="104"/>
      <c r="GZ649" s="104"/>
      <c r="HA649" s="104"/>
      <c r="HB649" s="104"/>
      <c r="HC649" s="104"/>
      <c r="HD649" s="104"/>
      <c r="HE649" s="104"/>
      <c r="HF649" s="104"/>
      <c r="HG649" s="104"/>
      <c r="HH649" s="104"/>
      <c r="HI649" s="104"/>
      <c r="HJ649" s="104"/>
      <c r="HK649" s="104"/>
      <c r="HL649" s="104"/>
      <c r="HM649" s="104"/>
      <c r="HN649" s="104"/>
      <c r="HO649" s="104"/>
      <c r="HP649" s="104"/>
      <c r="HQ649" s="64"/>
      <c r="HR649" s="65"/>
      <c r="HS649" s="65"/>
      <c r="HT649" s="65"/>
      <c r="HU649" s="65"/>
      <c r="HV649" s="65"/>
      <c r="HW649" s="105"/>
      <c r="HX649" s="65"/>
      <c r="HY649" s="280">
        <f t="shared" si="739"/>
        <v>0</v>
      </c>
      <c r="HZ649" s="280">
        <f t="shared" si="740"/>
        <v>0</v>
      </c>
      <c r="IA649" s="280">
        <f t="shared" si="741"/>
        <v>0</v>
      </c>
      <c r="IB649" s="65"/>
      <c r="IC649" s="65"/>
    </row>
    <row r="650" spans="1:237" s="106" customFormat="1" ht="22.5" customHeight="1" thickBot="1" x14ac:dyDescent="0.3">
      <c r="A650" s="377" t="s">
        <v>3776</v>
      </c>
      <c r="B650" s="378" t="s">
        <v>3777</v>
      </c>
      <c r="C650" s="379" t="s">
        <v>3301</v>
      </c>
      <c r="D650" s="380" t="s">
        <v>3778</v>
      </c>
      <c r="E650" s="380" t="s">
        <v>3779</v>
      </c>
      <c r="F650" s="381" t="s">
        <v>3224</v>
      </c>
      <c r="G650" s="381" t="s">
        <v>3225</v>
      </c>
      <c r="H650" s="382" t="s">
        <v>431</v>
      </c>
      <c r="I650" s="383" t="s">
        <v>3780</v>
      </c>
      <c r="J650" s="421" t="s">
        <v>3300</v>
      </c>
      <c r="K650" s="424" t="s">
        <v>60</v>
      </c>
      <c r="L650" s="329">
        <f>CONTINUA!BV650</f>
        <v>0</v>
      </c>
      <c r="M650" s="329">
        <f>CONTINUA!BW650</f>
        <v>0</v>
      </c>
      <c r="N650" s="895"/>
      <c r="O650" s="896" t="s">
        <v>4058</v>
      </c>
      <c r="P650" s="897" t="s">
        <v>206</v>
      </c>
      <c r="Q650" s="400"/>
      <c r="R650" s="401"/>
      <c r="S650" s="400"/>
      <c r="T650" s="401"/>
      <c r="U650" s="400"/>
      <c r="V650" s="401"/>
      <c r="W650" s="400"/>
      <c r="X650" s="401"/>
      <c r="Y650" s="400"/>
      <c r="Z650" s="401"/>
      <c r="AA650" s="400"/>
      <c r="AB650" s="401"/>
      <c r="AC650" s="400"/>
      <c r="AD650" s="401"/>
      <c r="AE650" s="400"/>
      <c r="AF650" s="401"/>
      <c r="AG650" s="400"/>
      <c r="AH650" s="401"/>
      <c r="AI650" s="400"/>
      <c r="AJ650" s="401"/>
      <c r="AK650" s="400"/>
      <c r="AL650" s="401"/>
      <c r="AM650" s="400"/>
      <c r="AN650" s="401"/>
      <c r="AO650" s="400"/>
      <c r="AP650" s="401"/>
      <c r="AQ650" s="400"/>
      <c r="AR650" s="401"/>
      <c r="AS650" s="400"/>
      <c r="AT650" s="401"/>
      <c r="AU650" s="400"/>
      <c r="AV650" s="401"/>
      <c r="AW650" s="400"/>
      <c r="AX650" s="401"/>
      <c r="AY650" s="400"/>
      <c r="AZ650" s="401"/>
      <c r="BA650" s="400"/>
      <c r="BB650" s="401"/>
      <c r="BC650" s="400"/>
      <c r="BD650" s="401"/>
      <c r="BE650" s="400"/>
      <c r="BF650" s="401"/>
      <c r="BG650" s="400"/>
      <c r="BH650" s="401"/>
      <c r="BI650" s="400"/>
      <c r="BJ650" s="401"/>
      <c r="BK650" s="400"/>
      <c r="BL650" s="401"/>
      <c r="BM650" s="400"/>
      <c r="BN650" s="401"/>
      <c r="BO650" s="400"/>
      <c r="BP650" s="401"/>
      <c r="BQ650" s="400"/>
      <c r="BR650" s="401"/>
      <c r="BS650" s="400"/>
      <c r="BT650" s="401"/>
      <c r="BU650" s="400"/>
      <c r="BV650" s="401"/>
      <c r="BW650" s="400"/>
      <c r="BX650" s="401"/>
      <c r="BY650" s="400"/>
      <c r="BZ650" s="401"/>
      <c r="CA650" s="400"/>
      <c r="CB650" s="401"/>
      <c r="CC650" s="400"/>
      <c r="CD650" s="401"/>
      <c r="CE650" s="400"/>
      <c r="CF650" s="401"/>
      <c r="CG650" s="400"/>
      <c r="CH650" s="401"/>
      <c r="CI650" s="400"/>
      <c r="CJ650" s="401"/>
      <c r="CK650" s="400"/>
      <c r="CL650" s="401"/>
      <c r="CM650" s="400"/>
      <c r="CN650" s="401"/>
      <c r="CO650" s="400"/>
      <c r="CP650" s="401"/>
      <c r="CQ650" s="400"/>
      <c r="CR650" s="401"/>
      <c r="CS650" s="400"/>
      <c r="CT650" s="401"/>
      <c r="CU650" s="400"/>
      <c r="CV650" s="401"/>
      <c r="CW650" s="400"/>
      <c r="CX650" s="401"/>
      <c r="CY650" s="400"/>
      <c r="CZ650" s="401"/>
      <c r="DA650" s="400"/>
      <c r="DB650" s="401"/>
      <c r="DC650" s="400"/>
      <c r="DD650" s="401"/>
      <c r="DE650" s="400"/>
      <c r="DF650" s="401"/>
      <c r="DG650" s="400"/>
      <c r="DH650" s="401"/>
      <c r="DI650" s="400"/>
      <c r="DJ650" s="401"/>
      <c r="DK650" s="400"/>
      <c r="DL650" s="401"/>
      <c r="DM650" s="400"/>
      <c r="DN650" s="401"/>
      <c r="DO650" s="400"/>
      <c r="DP650" s="401"/>
      <c r="DQ650" s="400"/>
      <c r="DR650" s="401"/>
      <c r="DS650" s="400"/>
      <c r="DT650" s="401"/>
      <c r="DU650" s="400"/>
      <c r="DV650" s="401"/>
      <c r="DW650" s="400"/>
      <c r="DX650" s="401"/>
      <c r="DY650" s="400"/>
      <c r="DZ650" s="401"/>
      <c r="EA650" s="400"/>
      <c r="EB650" s="401"/>
      <c r="EC650" s="400"/>
      <c r="ED650" s="401"/>
      <c r="EE650" s="400"/>
      <c r="EF650" s="401"/>
      <c r="EG650" s="400"/>
      <c r="EH650" s="401"/>
      <c r="EI650" s="400"/>
      <c r="EJ650" s="447"/>
      <c r="EK650" s="512"/>
      <c r="EL650" s="515"/>
      <c r="EM650" s="450"/>
      <c r="EN650" s="348"/>
      <c r="EO650" s="348"/>
      <c r="EP650" s="179">
        <f t="shared" si="670"/>
        <v>0</v>
      </c>
      <c r="EQ650" s="179">
        <f t="shared" si="671"/>
        <v>0</v>
      </c>
      <c r="ER650" s="179">
        <f t="shared" si="672"/>
        <v>0</v>
      </c>
      <c r="ES650" s="179">
        <f t="shared" si="673"/>
        <v>0</v>
      </c>
      <c r="ET650" s="179">
        <f t="shared" si="674"/>
        <v>0</v>
      </c>
      <c r="EU650" s="179">
        <f t="shared" si="675"/>
        <v>0</v>
      </c>
      <c r="EV650" s="172">
        <f t="shared" si="676"/>
        <v>0</v>
      </c>
      <c r="EW650" s="253"/>
      <c r="EX650" s="254">
        <v>0</v>
      </c>
      <c r="EY650" s="180">
        <v>0</v>
      </c>
      <c r="EZ650" s="255">
        <v>0</v>
      </c>
      <c r="FA650" s="255">
        <v>0</v>
      </c>
      <c r="FB650" s="180">
        <f>SUM(FF650:GI650)/2</f>
        <v>0</v>
      </c>
      <c r="FC650" s="256">
        <f>N650*km*'VALORES TABELA'!$B$13</f>
        <v>0</v>
      </c>
      <c r="FD650" s="250">
        <f t="shared" si="738"/>
        <v>0</v>
      </c>
      <c r="FE650" s="257"/>
      <c r="FF650" s="181">
        <f>((Q650+S650)*Percapita)+((R650+T650)*Cadeirante)</f>
        <v>0</v>
      </c>
      <c r="FG650" s="181">
        <f>((U650+W650)*Percapita/30*FG$4)+((V650+X650)*Cadeirante/30*FG$4)</f>
        <v>0</v>
      </c>
      <c r="FH650" s="181">
        <f>((Y650+AA650)*Percapita/30*FH$4)+((Z650+AB650)*Cadeirante/30*FH$4)</f>
        <v>0</v>
      </c>
      <c r="FI650" s="181">
        <f>((AC650+AE650)*Percapita/30*FI$4)+((AD650+AF650)*Cadeirante/30*FI$4)</f>
        <v>0</v>
      </c>
      <c r="FJ650" s="181">
        <f>((AG650+AI650)*Percapita/30*FJ$4)+((AH650+AJ650)*Cadeirante/30*FJ$4)</f>
        <v>0</v>
      </c>
      <c r="FK650" s="181">
        <f>((AK650+AM650)*Percapita/30*FK$4)+((AL650+AN650)*Cadeirante/30*FK$4)</f>
        <v>0</v>
      </c>
      <c r="FL650" s="181">
        <f>((AO650+AQ650)*Percapita/30*FL$4)+((AP650+AR650)*Cadeirante/30*FL$4)</f>
        <v>0</v>
      </c>
      <c r="FM650" s="181">
        <f>((AS650+AU650)*Percapita/30*FM$4)+((AT650+AV650)*Cadeirante/30*FM$4)</f>
        <v>0</v>
      </c>
      <c r="FN650" s="181">
        <f>((AW650+AY650)*Percapita/30*FN$4)+((AX650+AZ650)*Cadeirante/30*FN$4)</f>
        <v>0</v>
      </c>
      <c r="FO650" s="181">
        <f>((BA650+BC650)*Percapita/30*FO$4)+((BB650+BD650)*Cadeirante/30*FO$4)</f>
        <v>0</v>
      </c>
      <c r="FP650" s="181">
        <f>((BE650+BG650)*Percapita/30*FP$4)+((BF650+BH650)*Cadeirante/30*FP$4)</f>
        <v>0</v>
      </c>
      <c r="FQ650" s="181">
        <f>((BI650+BK650)*Percapita/30*FQ$4)+((BJ650+BL650)*Cadeirante/30*FQ$4)</f>
        <v>0</v>
      </c>
      <c r="FR650" s="181">
        <f>((BM650+BO650)*Percapita/30*FR$4)+((BN650+BP650)*Cadeirante/30*FR$4)</f>
        <v>0</v>
      </c>
      <c r="FS650" s="181">
        <f>((BQ650+BS650)*Percapita/30*FS$4)+((BR650+BT650)*Cadeirante/30*FS$4)</f>
        <v>0</v>
      </c>
      <c r="FT650" s="181">
        <f>((BU650+BW650)*Percapita/30*FT$4)+((BV650+BX650)*Cadeirante/30*FT$4)</f>
        <v>0</v>
      </c>
      <c r="FU650" s="181">
        <f>((BY650+CA650)*Percapita/30*FU$4)+((BZ650+CB650)*Cadeirante/30*FU$4)</f>
        <v>0</v>
      </c>
      <c r="FV650" s="181">
        <f>((CC650+CE650)*Percapita/30*FV$4)+((CD650+CF650)*Cadeirante/30*FV$4)</f>
        <v>0</v>
      </c>
      <c r="FW650" s="181">
        <f>((CG650+CI650)*Percapita/30*FW$4)+((CI650+CK650)*Cadeirante/30*FW$4)</f>
        <v>0</v>
      </c>
      <c r="FX650" s="181">
        <f>((CK650+CM650)*Percapita/30*FX$4)+((CL650+CN650)*Cadeirante/30*FX$4)</f>
        <v>0</v>
      </c>
      <c r="FY650" s="181">
        <f>((CO650+CQ650)*Percapita/30*FY$4)+((CP650+CR650)*Cadeirante/30*FY$4)</f>
        <v>0</v>
      </c>
      <c r="FZ650" s="181">
        <f>((CS650+CU650)*Percapita/30*FZ$4)+((CT650+CV650)*Cadeirante/30*FZ$4)</f>
        <v>0</v>
      </c>
      <c r="GA650" s="181">
        <f>((CW650+CY650)*Percapita/30*GA$4)+((CX650+CZ650)*Cadeirante/30*GA$4)</f>
        <v>0</v>
      </c>
      <c r="GB650" s="181">
        <f>((DA650+DC650)*Percapita/30*GB$4)+((DB650+DD650)*Cadeirante/30*GB$4)</f>
        <v>0</v>
      </c>
      <c r="GC650" s="181">
        <f>((DE650+DG650)*Percapita/30*GC$4)+((DF650+DH650)*Cadeirante/30*GC$4)</f>
        <v>0</v>
      </c>
      <c r="GD650" s="181">
        <f>((DI650+DK650)*Percapita/30*GD$4)+((DJ650+DL650)*Cadeirante/30*GD$4)</f>
        <v>0</v>
      </c>
      <c r="GE650" s="181">
        <f>((DM650+DO650)*Percapita/30*GE$4)+((DN650+DP650)*Cadeirante/30*GE$4)</f>
        <v>0</v>
      </c>
      <c r="GF650" s="181">
        <f>((DQ650+DS650)*Percapita/30*GF$4)+((DR650+DT650)*Cadeirante/30*GF$4)</f>
        <v>0</v>
      </c>
      <c r="GG650" s="181">
        <f>((DU650+DW650)*Percapita/30*GG$4)+((DV650+DX650)*Cadeirante/30*GG$4)</f>
        <v>0</v>
      </c>
      <c r="GH650" s="181">
        <f>((DY650+EA650)*Percapita/30*GH$4)+((DZ650+EB650)*Cadeirante/30*GH$4)</f>
        <v>0</v>
      </c>
      <c r="GI650" s="181">
        <f>((EC650+EE650)*Percapita/30*GI$4)+((ED650+EF650)*Cadeirante/30*GI$4)</f>
        <v>0</v>
      </c>
      <c r="GJ650" s="181">
        <f>((EG650+EI650)*Percapita)+((EH650+EJ650)*Cadeirante)</f>
        <v>0</v>
      </c>
      <c r="GK650" s="258"/>
      <c r="GL650" s="103">
        <f t="shared" si="678"/>
        <v>0</v>
      </c>
      <c r="GM650" s="124"/>
      <c r="GN650" s="182"/>
      <c r="GO650" s="182"/>
      <c r="GP650" s="182"/>
      <c r="GQ650" s="182"/>
      <c r="GR650" s="182"/>
      <c r="GS650" s="182"/>
      <c r="GT650" s="182"/>
      <c r="GU650" s="182"/>
      <c r="GV650" s="182"/>
      <c r="GW650" s="182"/>
      <c r="GX650" s="182"/>
      <c r="GY650" s="182"/>
      <c r="GZ650" s="182"/>
      <c r="HA650" s="182"/>
      <c r="HB650" s="182"/>
      <c r="HC650" s="182"/>
      <c r="HD650" s="182"/>
      <c r="HE650" s="182"/>
      <c r="HF650" s="182"/>
      <c r="HG650" s="182"/>
      <c r="HH650" s="182"/>
      <c r="HI650" s="182"/>
      <c r="HJ650" s="182"/>
      <c r="HK650" s="182"/>
      <c r="HL650" s="182"/>
      <c r="HM650" s="182"/>
      <c r="HN650" s="182"/>
      <c r="HO650" s="182"/>
      <c r="HP650" s="259"/>
      <c r="HQ650" s="64"/>
      <c r="HW650" s="257"/>
      <c r="HY650" s="280">
        <f t="shared" si="739"/>
        <v>0</v>
      </c>
      <c r="HZ650" s="280">
        <f t="shared" si="740"/>
        <v>0</v>
      </c>
      <c r="IA650" s="280">
        <f t="shared" si="741"/>
        <v>0</v>
      </c>
    </row>
    <row r="651" spans="1:237" s="106" customFormat="1" ht="22.5" customHeight="1" x14ac:dyDescent="0.25">
      <c r="A651" t="s">
        <v>3781</v>
      </c>
      <c r="B651" s="522" t="s">
        <v>3782</v>
      </c>
      <c r="C651" s="523">
        <v>2</v>
      </c>
      <c r="D651" s="524" t="s">
        <v>3765</v>
      </c>
      <c r="E651" s="524" t="s">
        <v>3783</v>
      </c>
      <c r="F651" s="525" t="s">
        <v>3224</v>
      </c>
      <c r="G651" s="525" t="s">
        <v>3225</v>
      </c>
      <c r="H651" s="350" t="s">
        <v>431</v>
      </c>
      <c r="I651" s="351" t="s">
        <v>3784</v>
      </c>
      <c r="J651" s="409" t="s">
        <v>3268</v>
      </c>
      <c r="K651" s="410" t="s">
        <v>3232</v>
      </c>
      <c r="L651" s="329">
        <f>CONTINUA!BV651</f>
        <v>0</v>
      </c>
      <c r="M651" s="329">
        <f>CONTINUA!BW651</f>
        <v>0</v>
      </c>
      <c r="N651" s="895"/>
      <c r="O651" s="896" t="s">
        <v>4057</v>
      </c>
      <c r="P651" s="897" t="s">
        <v>206</v>
      </c>
      <c r="Q651" s="400">
        <v>14</v>
      </c>
      <c r="R651" s="401">
        <v>1</v>
      </c>
      <c r="S651" s="400"/>
      <c r="T651" s="401"/>
      <c r="U651" s="400"/>
      <c r="V651" s="401"/>
      <c r="W651" s="400"/>
      <c r="X651" s="401"/>
      <c r="Y651" s="400"/>
      <c r="Z651" s="401"/>
      <c r="AA651" s="400"/>
      <c r="AB651" s="401"/>
      <c r="AC651" s="400"/>
      <c r="AD651" s="401"/>
      <c r="AE651" s="400"/>
      <c r="AF651" s="401"/>
      <c r="AG651" s="400"/>
      <c r="AH651" s="401"/>
      <c r="AI651" s="400"/>
      <c r="AJ651" s="401"/>
      <c r="AK651" s="400"/>
      <c r="AL651" s="401"/>
      <c r="AM651" s="400"/>
      <c r="AN651" s="401"/>
      <c r="AO651" s="400"/>
      <c r="AP651" s="401"/>
      <c r="AQ651" s="400"/>
      <c r="AR651" s="401"/>
      <c r="AS651" s="400"/>
      <c r="AT651" s="401"/>
      <c r="AU651" s="400"/>
      <c r="AV651" s="401"/>
      <c r="AW651" s="400"/>
      <c r="AX651" s="401"/>
      <c r="AY651" s="400"/>
      <c r="AZ651" s="401"/>
      <c r="BA651" s="400"/>
      <c r="BB651" s="401"/>
      <c r="BC651" s="400"/>
      <c r="BD651" s="401"/>
      <c r="BE651" s="400"/>
      <c r="BF651" s="401"/>
      <c r="BG651" s="400"/>
      <c r="BH651" s="401"/>
      <c r="BI651" s="400"/>
      <c r="BJ651" s="401"/>
      <c r="BK651" s="400"/>
      <c r="BL651" s="401"/>
      <c r="BM651" s="400"/>
      <c r="BN651" s="401"/>
      <c r="BO651" s="400"/>
      <c r="BP651" s="401"/>
      <c r="BQ651" s="400"/>
      <c r="BR651" s="401"/>
      <c r="BS651" s="400"/>
      <c r="BT651" s="401"/>
      <c r="BU651" s="400"/>
      <c r="BV651" s="401"/>
      <c r="BW651" s="400"/>
      <c r="BX651" s="401"/>
      <c r="BY651" s="400"/>
      <c r="BZ651" s="401"/>
      <c r="CA651" s="400"/>
      <c r="CB651" s="401"/>
      <c r="CC651" s="400"/>
      <c r="CD651" s="401"/>
      <c r="CE651" s="400"/>
      <c r="CF651" s="401"/>
      <c r="CG651" s="400"/>
      <c r="CH651" s="401"/>
      <c r="CI651" s="400"/>
      <c r="CJ651" s="401"/>
      <c r="CK651" s="400"/>
      <c r="CL651" s="401"/>
      <c r="CM651" s="400"/>
      <c r="CN651" s="401"/>
      <c r="CO651" s="400"/>
      <c r="CP651" s="401"/>
      <c r="CQ651" s="400"/>
      <c r="CR651" s="401"/>
      <c r="CS651" s="400"/>
      <c r="CT651" s="401"/>
      <c r="CU651" s="400"/>
      <c r="CV651" s="401"/>
      <c r="CW651" s="400"/>
      <c r="CX651" s="401"/>
      <c r="CY651" s="400"/>
      <c r="CZ651" s="401"/>
      <c r="DA651" s="400"/>
      <c r="DB651" s="401"/>
      <c r="DC651" s="400"/>
      <c r="DD651" s="401"/>
      <c r="DE651" s="400"/>
      <c r="DF651" s="401"/>
      <c r="DG651" s="400"/>
      <c r="DH651" s="401"/>
      <c r="DI651" s="400"/>
      <c r="DJ651" s="401"/>
      <c r="DK651" s="400"/>
      <c r="DL651" s="401"/>
      <c r="DM651" s="400"/>
      <c r="DN651" s="401"/>
      <c r="DO651" s="400"/>
      <c r="DP651" s="401"/>
      <c r="DQ651" s="400"/>
      <c r="DR651" s="401"/>
      <c r="DS651" s="400"/>
      <c r="DT651" s="401"/>
      <c r="DU651" s="400"/>
      <c r="DV651" s="401"/>
      <c r="DW651" s="400"/>
      <c r="DX651" s="401"/>
      <c r="DY651" s="400"/>
      <c r="DZ651" s="401"/>
      <c r="EA651" s="400"/>
      <c r="EB651" s="401"/>
      <c r="EC651" s="400"/>
      <c r="ED651" s="401"/>
      <c r="EE651" s="400"/>
      <c r="EF651" s="401"/>
      <c r="EG651" s="400"/>
      <c r="EH651" s="401"/>
      <c r="EI651" s="400"/>
      <c r="EJ651" s="447"/>
      <c r="EK651" s="510"/>
      <c r="EL651" s="513" t="s">
        <v>4022</v>
      </c>
      <c r="EM651" s="520">
        <v>1314.3423333333301</v>
      </c>
      <c r="EN651" s="520"/>
      <c r="EO651" s="520"/>
      <c r="EP651" s="171">
        <f t="shared" ref="EP651:EP714" si="742">Q651</f>
        <v>14</v>
      </c>
      <c r="EQ651" s="171">
        <f t="shared" ref="EQ651:EQ714" si="743">U651+Y651+AC651+AG651+AK651+AO651+AS651+AW651+BA651+BE651+BI651+BM651+BQ651+BU651+BY651+CC651+CG651+CK651+CO651+CS651+CW651+DA651+DE651+DI651+DM651+DQ651+DU651+DY651+EC651+EG651</f>
        <v>0</v>
      </c>
      <c r="ER651" s="171">
        <f t="shared" ref="ER651:ER714" si="744">S651+W651+AA651+AE651+AI651+AM651+AQ651+AU651+AY651+BC651+BG651+BK651+BO651+BS651+BW651+CA651+CE651+CI651+CM651+CQ651+CU651+CY651+DC651+DG651+DK651+DO651+DS651+DW651+EA651+EE651+EI651</f>
        <v>0</v>
      </c>
      <c r="ES651" s="171">
        <f t="shared" ref="ES651:ES714" si="745">R651</f>
        <v>1</v>
      </c>
      <c r="ET651" s="171">
        <f t="shared" ref="ET651:ET714" si="746">V651+Z651+AD651+AH651+AL651+AP651+AT651+AX651+BB651+BF651+BJ651+BN651+BR651+BV651+BZ651+CD651+CH651+CL651+CP651+CT651+CX651+DB651+DF651+DJ651+DN651+DR651+DV651+DZ651+ED651+EH651</f>
        <v>0</v>
      </c>
      <c r="EU651" s="171">
        <f t="shared" ref="EU651:EU714" si="747">T651+X651+AB651+AF651+AJ651+AN651+AR651+AV651+AZ651+BD651+BH651+BL651+BP651+BT651+BX651+CB651+CF651+CJ651+CN651+CR651+CV651+CZ651+DD651+DH651+DL651+DP651+DT651+DX651+EB651+EF651+EJ651</f>
        <v>0</v>
      </c>
      <c r="EV651" s="172">
        <f t="shared" ref="EV651:EV714" si="748">EP651+EQ651+ES651+ET651+ER651+EU651</f>
        <v>15</v>
      </c>
      <c r="EW651" s="367">
        <f>IF(C651=4,IF(MAX(Q651:EJ653)&gt;0,(Especiall/30*(IF(($G651-$F651)=($G$5-$F$5),30,IF(DAY($G651)=31,($G651-$F651),($G651-$F651)+1)))),0),0)</f>
        <v>0</v>
      </c>
      <c r="EX651" s="248">
        <f t="shared" ref="EX651:EX654" si="749">FF651</f>
        <v>26068.33</v>
      </c>
      <c r="EY651" s="174">
        <f>(L651*regular)+(M651*Cadeirantee)</f>
        <v>0</v>
      </c>
      <c r="EZ651" s="249">
        <f>SUMIF(FG651:GJ651,"&gt;0")</f>
        <v>0</v>
      </c>
      <c r="FA651" s="249">
        <f>SUMIF(FG651:GJ651,"&lt;0")+SUMIF(GN651:HP651,"&lt;0")</f>
        <v>0</v>
      </c>
      <c r="FB651" s="174">
        <v>0</v>
      </c>
      <c r="FC651" s="175">
        <f>N651*km*'VALORES TABELA'!$B$13</f>
        <v>0</v>
      </c>
      <c r="FD651" s="250">
        <f>GL651</f>
        <v>0</v>
      </c>
      <c r="FE651" s="176">
        <f>(EW651+EW652+EW653+EW654+EX651+EX652+EX653+EX654+EY651+EY652+EY653+EY654+EY655+EZ651+EZ652+EZ653+EZ654+FA651+FA652+FA653+FA654+FC651+FC652+FC653+FC654+HY651-HZ651-IA651+FD651+FD652+FD653+FD654+FB655)</f>
        <v>27382.672333333332</v>
      </c>
      <c r="FF651" s="177">
        <f>IF(C651=4,SUM(Q651+Q652+Q653+S651+S652+S653)*Percapita/30*FF$4+(R651+R652+R653+T651+T652+T653)*Cadeirante/30*FF$4,IF(C651=3,IF(Q654+S654=10,Fixo/30*FF$4+(Q651+Q652+Q653+S651+S652+S653)*Percapita/30*FF$4+(R654+T654)*Cadeirante/30*FF$4,IF(Q654+S654&lt;=9,(Q654+S654)*Crechee/30*FF$4)+(R654+T654)*Cadeirante/30*FF$4+(Q651+Q652+Q653+S651+S652+S653)*Percapita/30*FF$4)+IF(Q654+S654&gt;=11,Fixo/30*FF$4+(Q654+S654-10)*Crechee/30*FF$4,0),IF(C651=2,IF(R651+R652+R653+R654+T651+T652+T653+T654=1,Cadeirante/30*FF$4,IF(R651+R652+R653+R654+T651+T652+T653+T654=2,Fixo/30*FF$4,IF(R651+R652+R653+R654+T651+T652+T653+T654&gt;2,Fixo/30*FF$4+(R651+R652+R653+R654+T651+T652+T653+T654-2)*Cadeirante/30*FF$4)))+(Q651+Q652+Q653+S651+S652+S653)*Percapita/30*FF$4+(Q654+S654)*Crechee/30*FF$4,IF(C651=1,IF(Q651+Q652+Q653+R651+R652+R653+S651+S652+S653+T651+T652+T653&lt;=15,(Q651+Q652+Q653+S651+S652+S653)*Percapita/30*FF$4,IF(Q651+Q652+Q653+R651+R652+R653+S651+S652+S653+T651+T652+T653&gt;=16,Fixo/30*FF$4+(Q651+Q652+Q653+R651+R652+R653+S651+S652+S653+T651+T652-16)*Percapita/30*FF$4))))))</f>
        <v>26068.33</v>
      </c>
      <c r="FG651" s="177">
        <f>IF(C651=4,SUM(U651+U652+U653+W651+W652+W653)*Percapita/30*FG$4+(V651+V652+V653+X651+X652+X653)*Cadeirante/30*FG$4,IF(C651=3,IF(U654+W654=10,Fixo/30*FG$4+(U651+U652+U653+W651+W652+W653)*Percapita/30*FG$4+(V654+X654)*Cadeirante/30*FG$4,IF(U654+W654&lt;=9,(U654+W654)*Crechee/30*FG$4)+(V654+X654)*Cadeirante/30*FG$4+(U651+U652+U653+W651+W652+W653)*Percapita/30*FG$4)+IF(U654+W654&gt;=11,Fixo/30*FG$4+(U654+W654-10)*Crechee/30*FG$4,0),IF(C651=2,IF(V651+V652+V653+V654+X651+X652+X653+X654=1,Cadeirante/30*FG$4,IF(V651+V652+V653+V654+X651+X652+X653+X654=2,Fixo/30*FG$4,IF(V651+V652+V653+V654+X651+X652+X653+X654&gt;2,Fixo/30*FG$4+(V651+V652+V653+V654+X651+X652+X653+X654-2)*Cadeirante/30*FG$4)))+(U651+U652+U653+W651+W652+W653)*Percapita/30*FG$4+(U654+W654)*Crechee/30*FG$4,IF(C651=1,IF(U651+U652+U653+V651+V652+V653+W651+W652+W653+X651+X652+X653&lt;=15,(U651+U652+U653+W651+W652+W653)*Percapita/30*FG$4,IF(U651+U652+U653+V651+V652+V653+W651+W652+W653+X651+X652+X653&gt;=16,Fixo/30*FG$4+(U651+U652+U653+V651+V652+V653+W651+W652+W653+X651+X652-16)*Percapita/30*FG$4))))))</f>
        <v>0</v>
      </c>
      <c r="FH651" s="177">
        <f>IF(C651=4,SUM(Y651+Y652+Y653+AA651+AA652+AA653)*Percapita/30*FH$4+(Z651+Z652+Z653+AB651+AB652+AB653)*Cadeirante/30*FH$4,IF(C651=3,IF(Y654+AA654=10,Fixo/30*FH$4+(Y651+Y652+Y653+AA651+AA652+AA653)*Percapita/30*FH$4+(Z654+AB654)*Cadeirante/30*FH$4,IF(Y654+AA654&lt;=9,(Y654+AA654)*Crechee/30*FH$4)+(Z654+AB654)*Cadeirante/30*FH$4+(Y651+Y652+Y653+AA651+AA652+AA653)*Percapita/30*FH$4)+IF(Y654+AA654&gt;=11,Fixo/30*FH$4+(Y654+AA654-10)*Crechee/30*FH$4,0),IF(C651=2,IF(Z651+Z652+Z653+Z654+AB651+AB652+AB653+AB654=1,Cadeirante/30*FH$4,IF(Z651+Z652+Z653+Z654+AB651+AB652+AB653+AB654=2,Fixo/30*FH$4,IF(Z651+Z652+Z653+Z654+AB651+AB652+AB653+AB654&gt;2,Fixo/30*FH$4+(Z651+Z652+Z653+Z654+AB651+AB652+AB653+AB654-2)*Cadeirante/30*FH$4)))+(Y651+Y652+Y653+AA651+AA652+AA653)*Percapita/30*FH$4+(Y654+AA654)*Crechee/30*FH$4,IF(C651=1,IF(Y651+Y652+Y653+Z651+Z652+Z653+AA651+AA652+AA653+AB651+AB652+AB653&lt;=15,(Y651+Y652+Y653+AA651+AA652+AA653)*Percapita/30*FH$4,IF(Y651+Y652+Y653+Z651+Z652+Z653+AA651+AA652+AA653+AB651+AB652+AB653&gt;=16,Fixo/30*FH$4+(Y651+Y652+Y653+Z651+Z652+Z653+AA651+AA652+AA653+AB651+AB652-16)*Percapita/30*FH$4))))))</f>
        <v>0</v>
      </c>
      <c r="FI651" s="177">
        <f>IF(C651=4,SUM(AC651+AC652+AC653+AE651+AE652+AE653)*Percapita/30*FI$4+(AD651+AD652+AD653+AF651+AF652+AF653)*Cadeirante/30*FI$4,IF(C651=3,IF(AC654+AE654=10,Fixo/30*FI$4+(AC651+AC652+AC653+AE651+AE652+AE653)*Percapita/30*FI$4+(AD654+AF654)*Cadeirante/30*FI$4,IF(AC654+AE654&lt;=9,(AC654+AE654)*Crechee/30*FI$4)+(AD654+AF654)*Cadeirante/30*FI$4+(AC651+AC652+AC653+AE651+AE652+AE653)*Percapita/30*FI$4)+IF(AC654+AE654&gt;=11,Fixo/30*FI$4+(AC654+AE654-10)*Crechee/30*FI$4,0),IF(C651=2,IF(AD651+AD652+AD653+AD654+AF651+AF652+AF653+AF654=1,Cadeirante/30*FI$4,IF(AD651+AD652+AD653+AD654+AF651+AF652+AF653+AF654=2,Fixo/30*FI$4,IF(AD651+AD652+AD653+AD654+AF651+AF652+AF653+AF654&gt;2,Fixo/30*FI$4+(AD651+AD652+AD653+AD654+AF651+AF652+AF653+AF654-2)*Cadeirante/30*FI$4)))+(AC651+AC652+AC653+AE651+AE652+AE653)*Percapita/30*FI$4+(AC654+AE654)*Crechee/30*FI$4,IF(C651=1,IF(AC651+AC652+AC653+AD651+AD652+AD653+AE651+AE652+AE653+AF651+AF652+AF653&lt;=15,(AC651+AC652+AC653+AE651+AE652+AE653)*Percapita/30*FI$4,IF(AC651+AC652+AC653+AD651+AD652+AD653+AE651+AE652+AE653+AF651+AF652+AF653&gt;=16,Fixo/30*FI$4+(AC651+AC652+AC653+AD651+AD652+AD653+AE651+AE652+AE653+AF651+AF652-16)*Percapita/30*FI$4))))))</f>
        <v>0</v>
      </c>
      <c r="FJ651" s="177">
        <f>IF(C651=4,SUM(AG651+AG652+AG653+AI651+AI652+AI653)*Percapita/30*FJ$4+(AH651+AH652+AH653+AJ651+AJ652+AJ653)*Cadeirante/30*FJ$4,IF(C651=3,IF(AG654+AI654=10,Fixo/30*FJ$4+(AG651+AG652+AG653+AI651+AI652+AI653)*Percapita/30*FJ$4+(AH654+AJ654)*Cadeirante/30*FJ$4,IF(AG654+AI654&lt;=9,(AG654+AI654)*Crechee/30*FJ$4)+(AH654+AJ654)*Cadeirante/30*FJ$4+(AG651+AG652+AG653+AI651+AI652+AI653)*Percapita/30*FJ$4)+IF(AG654+AI654&gt;=11,Fixo/30*FJ$4+(AG654+AI654-10)*Crechee/30*FJ$4,0),IF(C651=2,IF(AH651+AH652+AH653+AH654+AJ651+AJ652+AJ653+AJ654=1,Cadeirante/30*FJ$4,IF(AH651+AH652+AH653+AH654+AJ651+AJ652+AJ653+AJ654=2,Fixo/30*FJ$4,IF(AH651+AH652+AH653+AH654+AJ651+AJ652+AJ653+AJ654&gt;2,Fixo/30*FJ$4+(AH651+AH652+AH653+AH654+AJ651+AJ652+AJ653+AJ654-2)*Cadeirante/30*FJ$4)))+(AG651+AG652+AG653+AI651+AI652+AI653)*Percapita/30*FJ$4+(AG654+AI654)*Crechee/30*FJ$4,IF(C651=1,IF(AG651+AG652+AG653+AH651+AH652+AH653+AI651+AI652+AI653+AJ651+AJ652+AJ653&lt;=15,(AG651+AG652+AG653+AI651+AI652+AI653)*Percapita/30*FJ$4,IF(AG651+AG652+AG653+AH651+AH652+AH653+AI651+AI652+AI653+AJ651+AJ652+AJ653&gt;=16,Fixo/30*FJ$4+(AG651+AG652+AG653+AH651+AH652+AH653+AI651+AI652+AI653+AJ651+AJ652-16)*Percapita/30*FJ$4))))))</f>
        <v>0</v>
      </c>
      <c r="FK651" s="177">
        <f>IF(C651=4,SUM(AK651+AK652+AK653+AM651+AM652+AM653)*Percapita/30*FK$4+(AL651+AL652+AL653+AN651+AN652+AN653)*Cadeirante/30*FK$4,IF(C651=3,IF(AK654+AM654=10,Fixo/30*FK$4+(AK651+AK652+AK653+AM651+AM652+AM653)*Percapita/30*FK$4+(AL654+AN654)*Cadeirante/30*FK$4,IF(AK654+AM654&lt;=9,(AK654+AM654)*Crechee/30*FK$4)+(AL654+AN654)*Cadeirante/30*FK$4+(AK651+AK652+AK653+AM651+AM652+AM653)*Percapita/30*FK$4)+IF(AK654+AM654&gt;=11,Fixo/30*FK$4+(AK654+AM654-10)*Crechee/30*FK$4,0),IF(C651=2,IF(AL651+AL652+AL653+AL654+AN651+AN652+AN653+AN654=1,Cadeirante/30*FK$4,IF(AL651+AL652+AL653+AL654+AN651+AN652+AN653+AN654=2,Fixo/30*FK$4,IF(AL651+AL652+AL653+AL654+AN651+AN652+AN653+AN654&gt;2,Fixo/30*FK$4+(AL651+AL652+AL653+AL654+AN651+AN652+AN653+AN654-2)*Cadeirante/30*FK$4)))+(AK651+AK652+AK653+AM651+AM652+AM653)*Percapita/30*FK$4+(AK654+AM654)*Crechee/30*FK$4,IF(C651=1,IF(AK651+AK652+AK653+AL651+AL652+AL653+AM651+AM652+AM653+AN651+AN652+AN653&lt;=15,(AK651+AK652+AK653+AM651+AM652+AM653)*Percapita/30*FK$4,IF(AK651+AK652+AK653+AL651+AL652+AL653+AM651+AM652+AM653+AN651+AN652+AN653&gt;=16,Fixo/30*FK$4+(AK651+AK652+AK653+AL651+AL652+AL653+AM651+AM652+AM653+AN651+AN652-16)*Percapita/30*FK$4))))))</f>
        <v>0</v>
      </c>
      <c r="FL651" s="177">
        <f>IF(C651=4,SUM(AO651+AO652+AO653+AQ651+AQ652+AQ653)*Percapita/30*FL$4+(AP651+AP652+AP653+AR651+AR652+AR653)*Cadeirante/30*FL$4,IF(C651=3,IF(AO654+AQ654=10,Fixo/30*FL$4+(AO651+AO652+AO653+AQ651+AQ652+AQ653)*Percapita/30*FL$4+(AP654+AR654)*Cadeirante/30*FL$4,IF(AO654+AQ654&lt;=9,(AO654+AQ654)*Crechee/30*FL$4)+(AP654+AR654)*Cadeirante/30*FL$4+(AO651+AO652+AO653+AQ651+AQ652+AQ653)*Percapita/30*FL$4)+IF(AO654+AQ654&gt;=11,Fixo/30*FL$4+(AO654+AQ654-10)*Crechee/30*FL$4,0),IF(C651=2,IF(AP651+AP652+AP653+AP654+AR651+AR652+AR653+AR654=1,Cadeirante/30*FL$4,IF(AP651+AP652+AP653+AP654+AR651+AR652+AR653+AR654=2,Fixo/30*FL$4,IF(AP651+AP652+AP653+AP654+AR651+AR652+AR653+AR654&gt;2,Fixo/30*FL$4+(AP651+AP652+AP653+AP654+AR651+AR652+AR653+AR654-2)*Cadeirante/30*FL$4)))+(AO651+AO652+AO653+AQ651+AQ652+AQ653)*Percapita/30*FL$4+(AO654+AQ654)*Crechee/30*FL$4,IF(C651=1,IF(AO651+AO652+AO653+AP651+AP652+AP653+AQ651+AQ652+AQ653+AR651+AR652+AR653&lt;=15,(AO651+AO652+AO653+AQ651+AQ652+AQ653)*Percapita/30*FL$4,IF(AO651+AO652+AO653+AP651+AP652+AP653+AQ651+AQ652+AQ653+AR651+AR652+AR653&gt;=16,Fixo/30*FL$4+(AO651+AO652+AO653+AP651+AP652+AP653+AQ651+AQ652+AQ653+AR651+AR652-16)*Percapita/30*FL$4))))))</f>
        <v>0</v>
      </c>
      <c r="FM651" s="177">
        <f>IF(C651=4,SUM(AS651+AS652+AS653+AU651+AU652+AU653)*Percapita/30*FM$4+(AT651+AT652+AT653+AV651+AV652+AV653)*Cadeirante/30*FM$4,IF(C651=3,IF(AS654+AU654=10,Fixo/30*FM$4+(AS651+AS652+AS653+AU651+AU652+AU653)*Percapita/30*FM$4+(AT654+AV654)*Cadeirante/30*FM$4,IF(AS654+AU654&lt;=9,(AS654+AU654)*Crechee/30*FM$4)+(AT654+AV654)*Cadeirante/30*FM$4+(AS651+AS652+AS653+AU651+AU652+AU653)*Percapita/30*FM$4)+IF(AS654+AU654&gt;=11,Fixo/30*FM$4+(AS654+AU654-10)*Crechee/30*FM$4,0),IF(C651=2,IF(AT651+AT652+AT653+AT654+AV651+AV652+AV653+AV654=1,Cadeirante/30*FM$4,IF(AT651+AT652+AT653+AT654+AV651+AV652+AV653+AV654=2,Fixo/30*FM$4,IF(AT651+AT652+AT653+AT654+AV651+AV652+AV653+AV654&gt;2,Fixo/30*FM$4+(AT651+AT652+AT653+AT654+AV651+AV652+AV653+AV654-2)*Cadeirante/30*FM$4)))+(AS651+AS652+AS653+AU651+AU652+AU653)*Percapita/30*FM$4+(AS654+AU654)*Crechee/30*FM$4,IF(C651=1,IF(AS651+AS652+AS653+AT651+AT652+AT653+AU651+AU652+AU653+AV651+AV652+AV653&lt;=15,(AS651+AS652+AS653+AU651+AU652+AU653)*Percapita/30*FM$4,IF(AS651+AS652+AS653+AT651+AT652+AT653+AU651+AU652+AU653+AV651+AV652+AV653&gt;=16,Fixo/30*FM$4+(AS651+AS652+AS653+AT651+AT652+AT653+AU651+AU652+AU653+AV651+AV652-16)*Percapita/30*FM$4))))))</f>
        <v>0</v>
      </c>
      <c r="FN651" s="177">
        <f>IF(C651=4,SUM(AW651+AW652+AW653+AY651+AY652+AY653)*Percapita/30*FN$4+(AX651+AX652+AX653+AZ651+AZ652+AZ653)*Cadeirante/30*FN$4,IF(C651=3,IF(AW654+AY654=10,Fixo/30*FN$4+(AW651+AW652+AW653+AY651+AY652+AY653)*Percapita/30*FN$4+(AX654+AZ654)*Cadeirante/30*FN$4,IF(AW654+AY654&lt;=9,(AW654+AY654)*Crechee/30*FN$4)+(AX654+AZ654)*Cadeirante/30*FN$4+(AW651+AW652+AW653+AY651+AY652+AY653)*Percapita/30*FN$4)+IF(AW654+AY654&gt;=11,Fixo/30*FN$4+(AW654+AY654-10)*Crechee/30*FN$4,0),IF(C651=2,IF(AX651+AX652+AX653+AX654+AZ651+AZ652+AZ653+AZ654=1,Cadeirante/30*FN$4,IF(AX651+AX652+AX653+AX654+AZ651+AZ652+AZ653+AZ654=2,Fixo/30*FN$4,IF(AX651+AX652+AX653+AX654+AZ651+AZ652+AZ653+AZ654&gt;2,Fixo/30*FN$4+(AX651+AX652+AX653+AX654+AZ651+AZ652+AZ653+AZ654-2)*Cadeirante/30*FN$4)))+(AW651+AW652+AW653+AY651+AY652+AY653)*Percapita/30*FN$4+(AW654+AY654)*Crechee/30*FN$4,IF(C651=1,IF(AW651+AW652+AW653+AX651+AX652+AX653+AY651+AY652+AY653+AZ651+AZ652+AZ653&lt;=15,(AW651+AW652+AW653+AY651+AY652+AY653)*Percapita/30*FN$4,IF(AW651+AW652+AW653+AX651+AX652+AX653+AY651+AY652+AY653+AZ651+AZ652+AZ653&gt;=16,Fixo/30*FN$4+(AW651+AW652+AW653+AX651+AX652+AX653+AY651+AY652+AY653+AZ651+AZ652-16)*Percapita/30*FN$4))))))</f>
        <v>0</v>
      </c>
      <c r="FO651" s="177">
        <f>IF(C651=4,SUM(BA651+BA652+BA653+BC651+BC652+BC653)*Percapita/30*FO$4+(BB651+BB652+BB653+BD651+BD652+BD653)*Cadeirante/30*FO$4,IF(C651=3,IF(BA654+BC654=10,Fixo/30*FO$4+(BA651+BA652+BA653+BC651+BC652+BC653)*Percapita/30*FO$4+(BB654+BD654)*Cadeirante/30*FO$4,IF(BA654+BC654&lt;=9,(BA654+BC654)*Crechee/30*FO$4)+(BB654+BD654)*Cadeirante/30*FO$4+(BA651+BA652+BA653+BC651+BC652+BC653)*Percapita/30*FO$4)+IF(BA654+BC654&gt;=11,Fixo/30*FO$4+(BA654+BC654-10)*Crechee/30*FO$4,0),IF(C651=2,IF(BB651+BB652+BB653+BB654+BD651+BD652+BD653+BD654=1,Cadeirante/30*FO$4,IF(BB651+BB652+BB653+BB654+BD651+BD652+BD653+BD654=2,Fixo/30*FO$4,IF(BB651+BB652+BB653+BB654+BD651+BD652+BD653+BD654&gt;2,Fixo/30*FO$4+(BB651+BB652+BB653+BB654+BD651+BD652+BD653+BD654-2)*Cadeirante/30*FO$4)))+(BA651+BA652+BA653+BC651+BC652+BC653)*Percapita/30*FO$4+(BA654+BC654)*Crechee/30*FO$4,IF(C651=1,IF(BA651+BA652+BA653+BB651+BB652+BB653+BC651+BC652+BC653+BD651+BD652+BD653&lt;=15,(BA651+BA652+BA653+BC651+BC652+BC653)*Percapita/30*FO$4,IF(BA651+BA652+BA653+BB651+BB652+BB653+BC651+BC652+BC653+BD651+BD652+BD653&gt;=16,Fixo/30*FO$4+(BA651+BA652+BA653+BB651+BB652+BB653+BC651+BC652+BC653+BD651+BD652-16)*Percapita/30*FO$4))))))</f>
        <v>0</v>
      </c>
      <c r="FP651" s="177">
        <f>IF(C651=4,SUM(BE651+BE652+BE653+BG651+BG652+BG653)*Percapita/30*FP$4+(BF651+BF652+BF653+BH651+BH652+BH653)*Cadeirante/30*FP$4,IF(C651=3,IF(BE654+BG654=10,Fixo/30*FP$4+(BE651+BE652+BE653+BG651+BG652+BG653)*Percapita/30*FP$4+(BF654+BH654)*Cadeirante/30*FP$4,IF(BE654+BG654&lt;=9,(BE654+BG654)*Crechee/30*FP$4)+(BF654+BH654)*Cadeirante/30*FP$4+(BE651+BE652+BE653+BG651+BG652+BG653)*Percapita/30*FP$4)+IF(BE654+BG654&gt;=11,Fixo/30*FP$4+(BE654+BG654-10)*Crechee/30*FP$4,0),IF(C651=2,IF(BF651+BF652+BF653+BF654+BH651+BH652+BH653+BH654=1,Cadeirante/30*FP$4,IF(BF651+BF652+BF653+BF654+BH651+BH652+BH653+BH654=2,Fixo/30*FP$4,IF(BF651+BF652+BF653+BF654+BH651+BH652+BH653+BH654&gt;2,Fixo/30*FP$4+(BF651+BF652+BF653+BF654+BH651+BH652+BH653+BH654-2)*Cadeirante/30*FP$4)))+(BE651+BE652+BE653+BG651+BG652+BG653)*Percapita/30*FP$4+(BE654+BG654)*Crechee/30*FP$4,IF(C651=1,IF(BE651+BE652+BE653+BF651+BF652+BF653+BG651+BG652+BG653+BH651+BH652+BH653&lt;=15,(BE651+BE652+BE653+BG651+BG652+BG653)*Percapita/30*FP$4,IF(BE651+BE652+BE653+BF651+BF652+BF653+BG651+BG652+BG653+BH651+BH652+BH653&gt;=16,Fixo/30*FP$4+(BE651+BE652+BE653+BF651+BF652+BF653+BG651+BG652+BG653+BH651+BH652-16)*Percapita/30*FP$4))))))</f>
        <v>0</v>
      </c>
      <c r="FQ651" s="177">
        <f>IF(C651=4,SUM(BI651+BI652+BI653+BK651+BK652+BK653)*Percapita/30*FQ$4+(BJ651+BJ652+BJ653+BL651+BL652+BL653)*Cadeirante/30*FQ$4,IF(C651=3,IF(BI654+BK654=10,Fixo/30*FQ$4+(BI651+BI652+BI653+BK651+BK652+BK653)*Percapita/30*FQ$4+(BJ654+BL654)*Cadeirante/30*FQ$4,IF(BI654+BK654&lt;=9,(BI654+BK654)*Crechee/30*FQ$4)+(BJ654+BL654)*Cadeirante/30*FQ$4+(BI651+BI652+BI653+BK651+BK652+BK653)*Percapita/30*FQ$4)+IF(BI654+BK654&gt;=11,Fixo/30*FQ$4+(BI654+BK654-10)*Crechee/30*FQ$4,0),IF(C651=2,IF(BJ651+BJ652+BJ653+BJ654+BL651+BL652+BL653+BL654=1,Cadeirante/30*FQ$4,IF(BJ651+BJ652+BJ653+BJ654+BL651+BL652+BL653+BL654=2,Fixo/30*FQ$4,IF(BJ651+BJ652+BJ653+BJ654+BL651+BL652+BL653+BL654&gt;2,Fixo/30*FQ$4+(BJ651+BJ652+BJ653+BJ654+BL651+BL652+BL653+BL654-2)*Cadeirante/30*FQ$4)))+(BI651+BI652+BI653+BK651+BK652+BK653)*Percapita/30*FQ$4+(BI654+BK654)*Crechee/30*FQ$4,IF(C651=1,IF(BI651+BI652+BI653+BJ651+BJ652+BJ653+BK651+BK652+BK653+BL651+BL652+BL653&lt;=15,(BI651+BI652+BI653+BK651+BK652+BK653)*Percapita/30*FQ$4,IF(BI651+BI652+BI653+BJ651+BJ652+BJ653+BK651+BK652+BK653+BL651+BL652+BL653&gt;=16,Fixo/30*FQ$4+(BI651+BI652+BI653+BJ651+BJ652+BJ653+BK651+BK652+BK653+BL651+BL652-16)*Percapita/30*FQ$4))))))</f>
        <v>0</v>
      </c>
      <c r="FR651" s="177">
        <f>IF(C651=4,SUM(BM651+BM652+BM653+BO651+BO652+BO653)*Percapita/30*FR$4+(BN651+BN652+BN653+BP651+BP652+BP653)*Cadeirante/30*FR$4,IF(C651=3,IF(BM654+BO654=10,Fixo/30*FR$4+(BM651+BM652+BM653+BO651+BO652+BO653)*Percapita/30*FR$4+(BN654+BP654)*Cadeirante/30*FR$4,IF(BM654+BO654&lt;=9,(BM654+BO654)*Crechee/30*FR$4)+(BN654+BP654)*Cadeirante/30*FR$4+(BM651+BM652+BM653+BO651+BO652+BO653)*Percapita/30*FR$4)+IF(BM654+BO654&gt;=11,Fixo/30*FR$4+(BM654+BO654-10)*Crechee/30*FR$4,0),IF(C651=2,IF(BN651+BN652+BN653+BN654+BP651+BP652+BP653+BP654=1,Cadeirante/30*FR$4,IF(BN651+BN652+BN653+BN654+BP651+BP652+BP653+BP654=2,Fixo/30*FR$4,IF(BN651+BN652+BN653+BN654+BP651+BP652+BP653+BP654&gt;2,Fixo/30*FR$4+(BN651+BN652+BN653+BN654+BP651+BP652+BP653+BP654-2)*Cadeirante/30*FR$4)))+(BM651+BM652+BM653+BO651+BO652+BO653)*Percapita/30*FR$4+(BM654+BO654)*Crechee/30*FR$4,IF(C651=1,IF(BM651+BM652+BM653+BN651+BN652+BN653+BO651+BO652+BO653+BP651+BP652+BP653&lt;=15,(BM651+BM652+BM653+BO651+BO652+BO653)*Percapita/30*FR$4,IF(BM651+BM652+BM653+BN651+BN652+BN653+BO651+BO652+BO653+BP651+BP652+BP653&gt;=16,Fixo/30*FR$4+(BM651+BM652+BM653+BN651+BN652+BN653+BO651+BO652+BO653+BP651+BP652-16)*Percapita/30*FR$4))))))</f>
        <v>0</v>
      </c>
      <c r="FS651" s="177">
        <f>IF(C651=4,SUM(BQ651+BQ652+BQ653+BS651+BS652+BS653)*Percapita/30*FS$4+(BR651+BR652+BR653+BT651+BT652+BT653)*Cadeirante/30*FS$4,IF(C651=3,IF(BQ654+BS654=10,Fixo/30*FS$4+(BQ651+BQ652+BQ653+BS651+BS652+BS653)*Percapita/30*FS$4+(BR654+BT654)*Cadeirante/30*FS$4,IF(BQ654+BS654&lt;=9,(BQ654+BS654)*Crechee/30*FS$4)+(BR654+BT654)*Cadeirante/30*FS$4+(BQ651+BQ652+BQ653+BS651+BS652+BS653)*Percapita/30*FS$4)+IF(BQ654+BS654&gt;=11,Fixo/30*FS$4+(BQ654+BS654-10)*Crechee/30*FS$4,0),IF(C651=2,IF(BR651+BR652+BR653+BR654+BT651+BT652+BT653+BT654=1,Cadeirante/30*FS$4,IF(BR651+BR652+BR653+BR654+BT651+BT652+BT653+BT654=2,Fixo/30*FS$4,IF(BR651+BR652+BR653+BR654+BT651+BT652+BT653+BT654&gt;2,Fixo/30*FS$4+(BR651+BR652+BR653+BR654+BT651+BT652+BT653+BT654-2)*Cadeirante/30*FS$4)))+(BQ651+BQ652+BQ653+BS651+BS652+BS653)*Percapita/30*FS$4+(BQ654+BS654)*Crechee/30*FS$4,IF(C651=1,IF(BQ651+BQ652+BQ653+BR651+BR652+BR653+BS651+BS652+BS653+BT651+BT652+BT653&lt;=15,(BQ651+BQ652+BQ653+BS651+BS652+BS653)*Percapita/30*FS$4,IF(BQ651+BQ652+BQ653+BR651+BR652+BR653+BS651+BS652+BS653+BT651+BT652+BT653&gt;=16,Fixo/30*FS$4+(BQ651+BQ652+BQ653+BR651+BR652+BR653+BS651+BS652+BS653+BT651+BT652-16)*Percapita/30*FS$4))))))</f>
        <v>0</v>
      </c>
      <c r="FT651" s="177">
        <f>IF(C651=4,SUM(BU651+BU652+BU653+BW651+BW652+BW653)*Percapita/30*FT$4+(BV651+BV652+BV653+BX651+BX652+BX653)*Cadeirante/30*FT$4,IF(C651=3,IF(BU654+BW654=10,Fixo/30*FT$4+(BU651+BU652+BU653+BW651+BW652+BW653)*Percapita/30*FT$4+(BV654+BX654)*Cadeirante/30*FT$4,IF(BU654+BW654&lt;=9,(BU654+BW654)*Crechee/30*FT$4)+(BV654+BX654)*Cadeirante/30*FT$4+(BU651+BU652+BU653+BW651+BW652+BW653)*Percapita/30*FT$4)+IF(BU654+BW654&gt;=11,Fixo/30*FT$4+(BU654+BW654-10)*Crechee/30*FT$4,0),IF(C651=2,IF(BV651+BV652+BV653+BV654+BX651+BX652+BX653+BX654=1,Cadeirante/30*FT$4,IF(BV651+BV652+BV653+BV654+BX651+BX652+BX653+BX654=2,Fixo/30*FT$4,IF(BV651+BV652+BV653+BV654+BX651+BX652+BX653+BX654&gt;2,Fixo/30*FT$4+(BV651+BV652+BV653+BV654+BX651+BX652+BX653+BX654-2)*Cadeirante/30*FT$4)))+(BU651+BU652+BU653+BW651+BW652+BW653)*Percapita/30*FT$4+(BU654+BW654)*Crechee/30*FT$4,IF(C651=1,IF(BU651+BU652+BU653+BV651+BV652+BV653+BW651+BW652+BW653+BX651+BX652+BX653&lt;=15,(BU651+BU652+BU653+BW651+BW652+BW653)*Percapita/30*FT$4,IF(BU651+BU652+BU653+BV651+BV652+BV653+BW651+BW652+BW653+BX651+BX652+BX653&gt;=16,Fixo/30*FT$4+(BU651+BU652+BU653+BV651+BV652+BV653+BW651+BW652+BW653+BX651+BX652-16)*Percapita/30*FT$4))))))</f>
        <v>0</v>
      </c>
      <c r="FU651" s="177">
        <f>IF(C651=4,SUM(BY651+BY652+BY653+CA651+CA652+CA653)*Percapita/30*FU$4+(BZ651+BZ652+BZ653+CB651+CB652+CB653)*Cadeirante/30*FU$4,IF(C651=3,IF(BY654+CA654=10,Fixo/30*FU$4+(BY651+BY652+BY653+CA651+CA652+CA653)*Percapita/30*FU$4+(BZ654+CB654)*Cadeirante/30*FU$4,IF(BY654+CA654&lt;=9,(BY654+CA654)*Crechee/30*FU$4)+(BZ654+CB654)*Cadeirante/30*FU$4+(BY651+BY652+BY653+CA651+CA652+CA653)*Percapita/30*FU$4)+IF(BY654+CA654&gt;=11,Fixo/30*FU$4+(BY654+CA654-10)*Crechee/30*FU$4,0),IF(C651=2,IF(BZ651+BZ652+BZ653+BZ654+CB651+CB652+CB653+CB654=1,Cadeirante/30*FU$4,IF(BZ651+BZ652+BZ653+BZ654+CB651+CB652+CB653+CB654=2,Fixo/30*FU$4,IF(BZ651+BZ652+BZ653+BZ654+CB651+CB652+CB653+CB654&gt;2,Fixo/30*FU$4+(BZ651+BZ652+BZ653+BZ654+CB651+CB652+CB653+CB654-2)*Cadeirante/30*FU$4)))+(BY651+BY652+BY653+CA651+CA652+CA653)*Percapita/30*FU$4+(BY654+CA654)*Crechee/30*FU$4,IF(C651=1,IF(BY651+BY652+BY653+BZ651+BZ652+BZ653+CA651+CA652+CA653+CB651+CB652+CB653&lt;=15,(BY651+BY652+BY653+CA651+CA652+CA653)*Percapita/30*FU$4,IF(BY651+BY652+BY653+BZ651+BZ652+BZ653+CA651+CA652+CA653+CB651+CB652+CB653&gt;=16,Fixo/30*FU$4+(BY651+BY652+BY653+BZ651+BZ652+BZ653+CA651+CA652+CA653+CB651+CB652-16)*Percapita/30*FU$4))))))</f>
        <v>0</v>
      </c>
      <c r="FV651" s="177">
        <f>IF(C651=4,SUM(CC651+CC652+CC653+CE651+CE652+CE653)*Percapita/30*FV$4+(CD651+CD652+CD653+CF651+CF652+CF653)*Cadeirante/30*FV$4,IF(C651=3,IF(CC654+CE654=10,Fixo/30*FV$4+(CC651+CC652+CC653+CE651+CE652+CE653)*Percapita/30*FV$4+(CD654+CF654)*Cadeirante/30*FV$4,IF(CC654+CE654&lt;=9,(CC654+CE654)*Crechee/30*FV$4)+(CD654+CF654)*Cadeirante/30*FV$4+(CC651+CC652+CC653+CE651+CE652+CE653)*Percapita/30*FV$4)+IF(CC654+CE654&gt;=11,Fixo/30*FV$4+(CC654+CE654-10)*Crechee/30*FV$4,0),IF(C651=2,IF(CD651+CD652+CD653+CD654+CF651+CF652+CF653+CF654=1,Cadeirante/30*FV$4,IF(CD651+CD652+CD653+CD654+CF651+CF652+CF653+CF654=2,Fixo/30*FV$4,IF(CD651+CD652+CD653+CD654+CF651+CF652+CF653+CF654&gt;2,Fixo/30*FV$4+(CD651+CD652+CD653+CD654+CF651+CF652+CF653+CF654-2)*Cadeirante/30*FV$4)))+(CC651+CC652+CC653+CE651+CE652+CE653)*Percapita/30*FV$4+(CC654+CE654)*Crechee/30*FV$4,IF(C651=1,IF(CC651+CC652+CC653+CD651+CD652+CD653+CE651+CE652+CE653+CF651+CF652+CF653&lt;=15,(CC651+CC652+CC653+CE651+CE652+CE653)*Percapita/30*FV$4,IF(CC651+CC652+CC653+CD651+CD652+CD653+CE651+CE652+CE653+CF651+CF652+CF653&gt;=16,Fixo/30*FV$4+(CC651+CC652+CC653+CD651+CD652+CD653+CE651+CE652+CE653+CF651+CF652-16)*Percapita/30*FV$4))))))</f>
        <v>0</v>
      </c>
      <c r="FW651" s="177">
        <f>IF(C651=4,SUM(CG651+CG652+CG653+CI651+CI652+CI653)*Percapita/30*FW$4+(CH651+CH652+CH653+CJ651+CJ652+CJ653)*Cadeirante/30*FW$4,IF(C651=3,IF(CG654+CI654=10,Fixo/30*FW$4+(CG651+CG652+CG653+CI651+CI652+CI653)*Percapita/30*FW$4+(CH654+CJ654)*Cadeirante/30*FW$4,IF(CG654+CI654&lt;=9,(CG654+CI654)*Crechee/30*FW$4)+(CH654+CJ654)*Cadeirante/30*FW$4+(CG651+CG652+CG653+CI651+CI652+CI653)*Percapita/30*FW$4)+IF(CG654+CI654&gt;=11,Fixo/30*FW$4+(CG654+CI654-10)*Crechee/30*FW$4,0),IF(C651=2,IF(CH651+CH652+CH653+CH654+CJ651+CJ652+CJ653+CJ654=1,Cadeirante/30*FW$4,IF(CH651+CH652+CH653+CH654+CJ651+CJ652+CJ653+CJ654=2,Fixo/30*FW$4,IF(CH651+CH652+CH653+CH654+CJ651+CJ652+CJ653+CJ654&gt;2,Fixo/30*FW$4+(CH651+CH652+CH653+CH654+CJ651+CJ652+CJ653+CJ654-2)*Cadeirante/30*FW$4)))+(CG651+CG652+CG653+CI651+CI652+CI653)*Percapita/30*FW$4+(CG654+CI654)*Crechee/30*FW$4,IF(C651=1,IF(CG651+CG652+CG653+CH651+CH652+CH653+CI651+CI652+CI653+CJ651+CJ652+CJ653&lt;=15,(CG651+CG652+CG653+CI651+CI652+CI653)*Percapita/30*FW$4,IF(CG651+CG652+CG653+CH651+CH652+CH653+CI651+CI652+CI653+CJ651+CJ652+CJ653&gt;=16,Fixo/30*FW$4+(CG651+CG652+CG653+CH651+CH652+CH653+CI651+CI652+CI653+CJ651+CJ652-16)*Percapita/30*FW$4))))))</f>
        <v>0</v>
      </c>
      <c r="FX651" s="177">
        <f>IF(C651=4,SUM(CK651+CK652+CK653+CM651+CM652+CM653)*Percapita/30*FX$4+(CL651+CL652+CL653+CN651+CN652+CN653)*Cadeirante/30*FX$4,IF(C651=3,IF(CK654+CM654=10,Fixo/30*FX$4+(CK651+CK652+CK653+CM651+CM652+CM653)*Percapita/30*FX$4+(CL654+CN654)*Cadeirante/30*FX$4,IF(CK654+CM654&lt;=9,(CK654+CM654)*Crechee/30*FX$4)+(CL654+CN654)*Cadeirante/30*FX$4+(CK651+CK652+CK653+CM651+CM652+CM653)*Percapita/30*FX$4)+IF(CK654+CM654&gt;=11,Fixo/30*FX$4+(CK654+CM654-10)*Crechee/30*FX$4,0),IF(C651=2,IF(CL651+CL652+CL653+CL654+CN651+CN652+CN653+CN654=1,Cadeirante/30*FX$4,IF(CL651+CL652+CL653+CL654+CN651+CN652+CN653+CN654=2,Fixo/30*FX$4,IF(CL651+CL652+CL653+CL654+CN651+CN652+CN653+CN654&gt;2,Fixo/30*FX$4+(CL651+CL652+CL653+CL654+CN651+CN652+CN653+CN654-2)*Cadeirante/30*FX$4)))+(CK651+CK652+CK653+CM651+CM652+CM653)*Percapita/30*FX$4+(CK654+CM654)*Crechee/30*FX$4,IF(C651=1,IF(CK651+CK652+CK653+CL651+CL652+CL653+CM651+CM652+CM653+CN651+CN652+CN653&lt;=15,(CK651+CK652+CK653+CM651+CM652+CM653)*Percapita/30*FX$4,IF(CK651+CK652+CK653+CL651+CL652+CL653+CM651+CM652+CM653+CN651+CN652+CN653&gt;=16,Fixo/30*FX$4+(CK651+CK652+CK653+CL651+CL652+CL653+CM651+CM652+CM653+CN651+CN652-16)*Percapita/30*FX$4))))))</f>
        <v>0</v>
      </c>
      <c r="FY651" s="177">
        <f>IF(C651=4,SUM(CO651+CO652+CO653+CQ651+CQ652+CQ653)*Percapita/30*FY$4+(CP651+CP652+CP653+CR651+CR652+CR653)*Cadeirante/30*FY$4,IF(C651=3,IF(CO654+CQ654=10,Fixo/30*FY$4+(CO651+CO652+CO653+CQ651+CQ652+CQ653)*Percapita/30*FY$4+(CP654+CR654)*Cadeirante/30*FY$4,IF(CO654+CQ654&lt;=9,(CO654+CQ654)*Crechee/30*FY$4)+(CP654+CR654)*Cadeirante/30*FY$4+(CO651+CO652+CO653+CQ651+CQ652+CQ653)*Percapita/30*FY$4)+IF(CO654+CQ654&gt;=11,Fixo/30*FY$4+(CO654+CQ654-10)*Crechee/30*FY$4,0),IF(C651=2,IF(CP651+CP652+CP653+CP654+CR651+CR652+CR653+CR654=1,Cadeirante/30*FY$4,IF(CP651+CP652+CP653+CP654+CR651+CR652+CR653+CR654=2,Fixo/30*FY$4,IF(CP651+CP652+CP653+CP654+CR651+CR652+CR653+CR654&gt;2,Fixo/30*FY$4+(CP651+CP652+CP653+CP654+CR651+CR652+CR653+CR654-2)*Cadeirante/30*FY$4)))+(CO651+CO652+CO653+CQ651+CQ652+CQ653)*Percapita/30*FY$4+(CO654+CQ654)*Crechee/30*FY$4,IF(C651=1,IF(CO651+CO652+CO653+CP651+CP652+CP653+CQ651+CQ652+CQ653+CR651+CR652+CR653&lt;=15,(CO651+CO652+CO653+CQ651+CQ652+CQ653)*Percapita/30*FY$4,IF(CO651+CO652+CO653+CP651+CP652+CP653+CQ651+CQ652+CQ653+CR651+CR652+CR653&gt;=16,Fixo/30*FY$4+(CO651+CO652+CO653+CP651+CP652+CP653+CQ651+CQ652+CQ653+CR651+CR652-16)*Percapita/30*FY$4))))))</f>
        <v>0</v>
      </c>
      <c r="FZ651" s="177">
        <f>IF(C651=4,SUM(CS651+CS652+CS653+CU651+CU652+CU653)*Percapita/30*FZ$4+(CT651+CT652+CT653+CV651+CV652+CV653)*Cadeirante/30*FZ$4,IF(C651=3,IF(CS654+CU654=10,Fixo/30*FZ$4+(CS651+CS652+CS653+CU651+CU652+CU653)*Percapita/30*FZ$4+(CT654+CV654)*Cadeirante/30*FZ$4,IF(CS654+CU654&lt;=9,(CS654+CU654)*Crechee/30*FZ$4)+(CT654+CV654)*Cadeirante/30*FZ$4+(CS651+CS652+CS653+CU651+CU652+CU653)*Percapita/30*FZ$4)+IF(CS654+CU654&gt;=11,Fixo/30*FZ$4+(CS654+CU654-10)*Crechee/30*FZ$4,0),IF(C651=2,IF(CT651+CT652+CT653+CT654+CV651+CV652+CV653+CV654=1,Cadeirante/30*FZ$4,IF(CT651+CT652+CT653+CT654+CV651+CV652+CV653+CV654=2,Fixo/30*FZ$4,IF(CT651+CT652+CT653+CT654+CV651+CV652+CV653+CV654&gt;2,Fixo/30*FZ$4+(CT651+CT652+CT653+CT654+CV651+CV652+CV653+CV654-2)*Cadeirante/30*FZ$4)))+(CS651+CS652+CS653+CU651+CU652+CU653)*Percapita/30*FZ$4+(CS654+CU654)*Crechee/30*FZ$4,IF(C651=1,IF(CS651+CS652+CS653+CT651+CT652+CT653+CU651+CU652+CU653+CV651+CV652+CV653&lt;=15,(CS651+CS652+CS653+CU651+CU652+CU653)*Percapita/30*FZ$4,IF(CS651+CS652+CS653+CT651+CT652+CT653+CU651+CU652+CU653+CV651+CV652+CV653&gt;=16,Fixo/30*FZ$4+(CS651+CS652+CS653+CT651+CT652+CT653+CU651+CU652+CU653+CV651+CV652-16)*Percapita/30*FZ$4))))))</f>
        <v>0</v>
      </c>
      <c r="GA651" s="177">
        <f>IF(C651=4,SUM(CW651+CW652+CW653+CY651+CY652+CY653)*Percapita/30*GA$4+(CX651+CX652+CX653+CZ651+CZ652+CZ653)*Cadeirante/30*GA$4,IF(C651=3,IF(CW654+CY654=10,Fixo/30*GA$4+(CW651+CW652+CW653+CY651+CY652+CY653)*Percapita/30*GA$4+(CX654+CZ654)*Cadeirante/30*GA$4,IF(CW654+CY654&lt;=9,(CW654+CY654)*Crechee/30*GA$4)+(CX654+CZ654)*Cadeirante/30*GA$4+(CW651+CW652+CW653+CY651+CY652+CY653)*Percapita/30*GA$4)+IF(CW654+CY654&gt;=11,Fixo/30*GA$4+(CW654+CY654-10)*Crechee/30*GA$4,0),IF(C651=2,IF(CX651+CX652+CX653+CX654+CZ651+CZ652+CZ653+CZ654=1,Cadeirante/30*GA$4,IF(CX651+CX652+CX653+CX654+CZ651+CZ652+CZ653+CZ654=2,Fixo/30*GA$4,IF(CX651+CX652+CX653+CX654+CZ651+CZ652+CZ653+CZ654&gt;2,Fixo/30*GA$4+(CX651+CX652+CX653+CX654+CZ651+CZ652+CZ653+CZ654-2)*Cadeirante/30*GA$4)))+(CW651+CW652+CW653+CY651+CY652+CY653)*Percapita/30*GA$4+(CW654+CY654)*Crechee/30*GA$4,IF(C651=1,IF(CW651+CW652+CW653+CX651+CX652+CX653+CY651+CY652+CY653+CZ651+CZ652+CZ653&lt;=15,(CW651+CW652+CW653+CY651+CY652+CY653)*Percapita/30*GA$4,IF(CW651+CW652+CW653+CX651+CX652+CX653+CY651+CY652+CY653+CZ651+CZ652+CZ653&gt;=16,Fixo/30*GA$4+(CW651+CW652+CW653+CX651+CX652+CX653+CY651+CY652+CY653+CZ651+CZ652-16)*Percapita/30*GA$4))))))</f>
        <v>0</v>
      </c>
      <c r="GB651" s="177">
        <f>IF(C651=4,SUM(DA651+DA652+DA653+DC651+DC652+DC653)*Percapita/30*GB$4+(DB651+DB652+DB653+DD651+DD652+DD653)*Cadeirante/30*GB$4,IF(C651=3,IF(DA654+DC654=10,Fixo/30*GB$4+(DA651+DA652+DA653+DC651+DC652+DC653)*Percapita/30*GB$4+(DB654+DD654)*Cadeirante/30*GB$4,IF(DA654+DC654&lt;=9,(DA654+DC654)*Crechee/30*GB$4)+(DB654+DD654)*Cadeirante/30*GB$4+(DA651+DA652+DA653+DC651+DC652+DC653)*Percapita/30*GB$4)+IF(DA654+DC654&gt;=11,Fixo/30*GB$4+(DA654+DC654-10)*Crechee/30*GB$4,0),IF(C651=2,IF(DB651+DB652+DB653+DB654+DD651+DD652+DD653+DD654=1,Cadeirante/30*GB$4,IF(DB651+DB652+DB653+DB654+DD651+DD652+DD653+DD654=2,Fixo/30*GB$4,IF(DB651+DB652+DB653+DB654+DD651+DD652+DD653+DD654&gt;2,Fixo/30*GB$4+(DB651+DB652+DB653+DB654+DD651+DD652+DD653+DD654-2)*Cadeirante/30*GB$4)))+(DA651+DA652+DA653+DC651+DC652+DC653)*Percapita/30*GB$4+(DA654+DC654)*Crechee/30*GB$4,IF(C651=1,IF(DA651+DA652+DA653+DB651+DB652+DB653+DC651+DC652+DC653+DD651+DD652+DD653&lt;=15,(DA651+DA652+DA653+DC651+DC652+DC653)*Percapita/30*GB$4,IF(DA651+DA652+DA653+DB651+DB652+DB653+DC651+DC652+DC653+DD651+DD652+DD653&gt;=16,Fixo/30*GB$4+(DA651+DA652+DA653+DB651+DB652+DB653+DC651+DC652+DC653+DD651+DD652-16)*Percapita/30*GB$4))))))</f>
        <v>0</v>
      </c>
      <c r="GC651" s="177">
        <f>IF(C651=4,SUM(DE651+DE652+DE653+DG651+DG652+DG653)*Percapita/30*GC$4+(DF651+DF652+DF653+DH651+DH652+DH653)*Cadeirante/30*GC$4,IF(C651=3,IF(DE654+DG654=10,Fixo/30*GC$4+(DE651+DE652+DE653+DG651+DG652+DG653)*Percapita/30*GC$4+(DF654+DH654)*Cadeirante/30*GC$4,IF(DE654+DG654&lt;=9,(DE654+DG654)*Crechee/30*GC$4)+(DF654+DH654)*Cadeirante/30*GC$4+(DE651+DE652+DE653+DG651+DG652+DG653)*Percapita/30*GC$4)+IF(DE654+DG654&gt;=11,Fixo/30*GC$4+(DE654+DG654-10)*Crechee/30*GC$4,0),IF(C651=2,IF(DF651+DF652+DF653+DF654+DH651+DH652+DH653+DH654=1,Cadeirante/30*GC$4,IF(DF651+DF652+DF653+DF654+DH651+DH652+DH653+DH654=2,Fixo/30*GC$4,IF(DF651+DF652+DF653+DF654+DH651+DH652+DH653+DH654&gt;2,Fixo/30*GC$4+(DF651+DF652+DF653+DF654+DH651+DH652+DH653+DH654-2)*Cadeirante/30*GC$4)))+(DE651+DE652+DE653+DG651+DG652+DG653)*Percapita/30*GC$4+(DE654+DG654)*Crechee/30*GC$4,IF(C651=1,IF(DE651+DE652+DE653+DF651+DF652+DF653+DG651+DG652+DG653+DH651+DH652+DH653&lt;=15,(DE651+DE652+DE653+DG651+DG652+DG653)*Percapita/30*GC$4,IF(DE651+DE652+DE653+DF651+DF652+DF653+DG651+DG652+DG653+DH651+DH652+DH653&gt;=16,Fixo/30*GC$4+(DE651+DE652+DE653+DF651+DF652+DF653+DG651+DG652+DG653+DH651+DH652-16)*Percapita/30*GC$4))))))</f>
        <v>0</v>
      </c>
      <c r="GD651" s="177">
        <f>IF(C651=4,SUM(DI651+DI652+DI653+DK651+DK652+DK653)*Percapita/30*GD$4+(DJ651+DJ652+DJ653+DL651+DL652+DL653)*Cadeirante/30*GD$4,IF(C651=3,IF(DI654+DK654=10,Fixo/30*GD$4+(DI651+DI652+DI653+DK651+DK652+DK653)*Percapita/30*GD$4+(DJ654+DL654)*Cadeirante/30*GD$4,IF(DI654+DK654&lt;=9,(DI654+DK654)*Crechee/30*GD$4)+(DJ654+DL654)*Cadeirante/30*GD$4+(DI651+DI652+DI653+DK651+DK652+DK653)*Percapita/30*GD$4)+IF(DI654+DK654&gt;=11,Fixo/30*GD$4+(DI654+DK654-10)*Crechee/30*GD$4,0),IF(C651=2,IF(DJ651+DJ652+DJ653+DJ654+DL651+DL652+DL653+DL654=1,Cadeirante/30*GD$4,IF(DJ651+DJ652+DJ653+DJ654+DL651+DL652+DL653+DL654=2,Fixo/30*GD$4,IF(DJ651+DJ652+DJ653+DJ654+DL651+DL652+DL653+DL654&gt;2,Fixo/30*GD$4+(DJ651+DJ652+DJ653+DJ654+DL651+DL652+DL653+DL654-2)*Cadeirante/30*GD$4)))+(DI651+DI652+DI653+DK651+DK652+DK653)*Percapita/30*GD$4+(DI654+DK654)*Crechee/30*GD$4,IF(C651=1,IF(DI651+DI652+DI653+DJ651+DJ652+DJ653+DK651+DK652+DK653+DL651+DL652+DL653&lt;=15,(DI651+DI652+DI653+DK651+DK652+DK653)*Percapita/30*GD$4,IF(DI651+DI652+DI653+DJ651+DJ652+DJ653+DK651+DK652+DK653+DL651+DL652+DL653&gt;=16,Fixo/30*GD$4+(DI651+DI652+DI653+DJ651+DJ652+DJ653+DK651+DK652+DK653+DL651+DL652-16)*Percapita/30*GD$4))))))</f>
        <v>0</v>
      </c>
      <c r="GE651" s="177">
        <f>IF(C651=4,SUM(DM651+DM652+DM653+DO651+DO652+DO653)*Percapita/30*GE$4+(DN651+DN652+DN653+DP651+DP652+DP653)*Cadeirante/30*GE$4,IF(C651=3,IF(DM654+DO654=10,Fixo/30*GE$4+(DM651+DM652+DM653+DO651+DO652+DO653)*Percapita/30*GE$4+(DN654+DP654)*Cadeirante/30*GE$4,IF(DM654+DO654&lt;=9,(DM654+DO654)*Crechee/30*GE$4)+(DN654+DP654)*Cadeirante/30*GE$4+(DM651+DM652+DM653+DO651+DO652+DO653)*Percapita/30*GE$4)+IF(DM654+DO654&gt;=11,Fixo/30*GE$4+(DM654+DO654-10)*Crechee/30*GE$4,0),IF(C651=2,IF(DN651+DN652+DN653+DN654+DP651+DP652+DP653+DP654=1,Cadeirante/30*GE$4,IF(DN651+DN652+DN653+DN654+DP651+DP652+DP653+DP654=2,Fixo/30*GE$4,IF(DN651+DN652+DN653+DN654+DP651+DP652+DP653+DP654&gt;2,Fixo/30*GE$4+(DN651+DN652+DN653+DN654+DP651+DP652+DP653+DP654-2)*Cadeirante/30*GE$4)))+(DM651+DM652+DM653+DO651+DO652+DO653)*Percapita/30*GE$4+(DM654+DO654)*Crechee/30*GE$4,IF(C651=1,IF(DM651+DM652+DM653+DN651+DN652+DN653+DO651+DO652+DO653+DP651+DP652+DP653&lt;=15,(DM651+DM652+DM653+DO651+DO652+DO653)*Percapita/30*GE$4,IF(DM651+DM652+DM653+DN651+DN652+DN653+DO651+DO652+DO653+DP651+DP652+DP653&gt;=16,Fixo/30*GE$4+(DM651+DM652+DM653+DN651+DN652+DN653+DO651+DO652+DO653+DP651+DP652-16)*Percapita/30*GE$4))))))</f>
        <v>0</v>
      </c>
      <c r="GF651" s="177">
        <f>IF(C651=4,SUM(DQ651+DQ652+DQ653+DS651+DS652+DS653)*Percapita/30*GF$4+(DR651+DR652+DR653+DT651+DT652+DT653)*Cadeirante/30*GF$4,IF(C651=3,IF(DQ654+DS654=10,Fixo/30*GF$4+(DQ651+DQ652+DQ653+DS651+DS652+DS653)*Percapita/30*GF$4+(DR654+DT654)*Cadeirante/30*GF$4,IF(DQ654+DS654&lt;=9,(DQ654+DS654)*Crechee/30*GF$4)+(DR654+DT654)*Cadeirante/30*GF$4+(DQ651+DQ652+DQ653+DS651+DS652+DS653)*Percapita/30*GF$4)+IF(DQ654+DS654&gt;=11,Fixo/30*GF$4+(DQ654+DS654-10)*Crechee/30*GF$4,0),IF(C651=2,IF(DR651+DR652+DR653+DR654+DT651+DT652+DT653+DT654=1,Cadeirante/30*GF$4,IF(DR651+DR652+DR653+DR654+DT651+DT652+DT653+DT654=2,Fixo/30*GF$4,IF(DR651+DR652+DR653+DR654+DT651+DT652+DT653+DT654&gt;2,Fixo/30*GF$4+(DR651+DR652+DR653+DR654+DT651+DT652+DT653+DT654-2)*Cadeirante/30*GF$4)))+(DQ651+DQ652+DQ653+DS651+DS652+DS653)*Percapita/30*GF$4+(DQ654+DS654)*Crechee/30*GF$4,IF(C651=1,IF(DQ651+DQ652+DQ653+DR651+DR652+DR653+DS651+DS652+DS653+DT651+DT652+DT653&lt;=15,(DQ651+DQ652+DQ653+DS651+DS652+DS653)*Percapita/30*GF$4,IF(DQ651+DQ652+DQ653+DR651+DR652+DR653+DS651+DS652+DS653+DT651+DT652+DT653&gt;=16,Fixo/30*GF$4+(DQ651+DQ652+DQ653+DR651+DR652+DR653+DS651+DS652+DS653+DT651+DT652-16)*Percapita/30*GF$4))))))</f>
        <v>0</v>
      </c>
      <c r="GG651" s="177">
        <f>IF(C651=4,SUM(DU651+DU652+DU653+DW651+DW652+DW653)*Percapita/30*GG$4+(DV651+DV652+DV653+DX651+DX652+DX653)*Cadeirante/30*GG$4,IF(C651=3,IF(DU654+DW654=10,Fixo/30*GG$4+(DU651+DU652+DU653+DW651+DW652+DW653)*Percapita/30*GG$4+(DV654+DX654)*Cadeirante/30*GG$4,IF(DU654+DW654&lt;=9,(DU654+DW654)*Crechee/30*GG$4)+(DV654+DX654)*Cadeirante/30*GG$4+(DU651+DU652+DU653+DW651+DW652+DW653)*Percapita/30*GG$4)+IF(DU654+DW654&gt;=11,Fixo/30*GG$4+(DU654+DW654-10)*Crechee/30*GG$4,0),IF(C651=2,IF(DV651+DV652+DV653+DV654+DX651+DX652+DX653+DX654=1,Cadeirante/30*GG$4,IF(DV651+DV652+DV653+DV654+DX651+DX652+DX653+DX654=2,Fixo/30*GG$4,IF(DV651+DV652+DV653+DV654+DX651+DX652+DX653+DX654&gt;2,Fixo/30*GG$4+(DV651+DV652+DV653+DV654+DX651+DX652+DX653+DX654-2)*Cadeirante/30*GG$4)))+(DU651+DU652+DU653+DW651+DW652+DW653)*Percapita/30*GG$4+(DU654+DW654)*Crechee/30*GG$4,IF(C651=1,IF(DU651+DU652+DU653+DV651+DV652+DV653+DW651+DW652+DW653+DX651+DX652+DX653&lt;=15,(DU651+DU652+DU653+DW651+DW652+DW653)*Percapita/30*GG$4,IF(DU651+DU652+DU653+DV651+DV652+DV653+DW651+DW652+DW653+DX651+DX652+DX653&gt;=16,Fixo/30*GG$4+(DU651+DU652+DU653+DV651+DV652+DV653+DW651+DW652+DW653+DX651+DX652-16)*Percapita/30*GG$4))))))</f>
        <v>0</v>
      </c>
      <c r="GH651" s="177">
        <f>IF(C651=4,SUM(DY651+DY652+DY653+EA651+EA652+EA653)*Percapita/30*GH$4+(DZ651+DZ652+DZ653+EB651+EB652+EB653)*Cadeirante/30*GH$4,IF(C651=3,IF(DY654+EA654=10,Fixo/30*GH$4+(DY651+DY652+DY653+EA651+EA652+EA653)*Percapita/30*GH$4+(DZ654+EB654)*Cadeirante/30*GH$4,IF(DY654+EA654&lt;=9,(DY654+EA654)*Crechee/30*GH$4)+(DZ654+EB654)*Cadeirante/30*GH$4+(DY651+DY652+DY653+EA651+EA652+EA653)*Percapita/30*GH$4)+IF(DY654+EA654&gt;=11,Fixo/30*GH$4+(DY654+EA654-10)*Crechee/30*GH$4,0),IF(C651=2,IF(DZ651+DZ652+DZ653+DZ654+EB651+EB652+EB653+EB654=1,Cadeirante/30*GH$4,IF(DZ651+DZ652+DZ653+DZ654+EB651+EB652+EB653+EB654=2,Fixo/30*GH$4,IF(DZ651+DZ652+DZ653+DZ654+EB651+EB652+EB653+EB654&gt;2,Fixo/30*GH$4+(DZ651+DZ652+DZ653+DZ654+EB651+EB652+EB653+EB654-2)*Cadeirante/30*GH$4)))+(DY651+DY652+DY653+EA651+EA652+EA653)*Percapita/30*GH$4+(DY654+EA654)*Crechee/30*GH$4,IF(C651=1,IF(DY651+DY652+DY653+DZ651+DZ652+DZ653+EA651+EA652+EA653+EB651+EB652+EB653&lt;=15,(DY651+DY652+DY653+EA651+EA652+EA653)*Percapita/30*GH$4,IF(DY651+DY652+DY653+DZ651+DZ652+DZ653+EA651+EA652+EA653+EB651+EB652+EB653&gt;=16,Fixo/30*GH$4+(DY651+DY652+DY653+DZ651+DZ652+DZ653+EA651+EA652+EA653+EB651+EB652-16)*Percapita/30*GH$4))))))</f>
        <v>0</v>
      </c>
      <c r="GI651" s="177">
        <f>IF(C651=4,SUM(EC651+EC652+EC653+EE651+EE652+EE653)*Percapita/30*GI$4+(ED651+ED652+ED653+EF651+EF652+EF653)*Cadeirante/30*GI$4,IF(C651=3,IF(EC654+EE654=10,Fixo/30*GI$4+(EC651+EC652+EC653+EE651+EE652+EE653)*Percapita/30*GI$4+(ED654+EF654)*Cadeirante/30*GI$4,IF(EC654+EE654&lt;=9,(EC654+EE654)*Crechee/30*GI$4)+(ED654+EF654)*Cadeirante/30*GI$4+(EC651+EC652+EC653+EE651+EE652+EE653)*Percapita/30*GI$4)+IF(EC654+EE654&gt;=11,Fixo/30*GI$4+(EC654+EE654-10)*Crechee/30*GI$4,0),IF(C651=2,IF(ED651+ED652+ED653+ED654+EF651+EF652+EF653+EF654=1,Cadeirante/30*GI$4,IF(ED651+ED652+ED653+ED654+EF651+EF652+EF653+EF654=2,Fixo/30*GI$4,IF(ED651+ED652+ED653+ED654+EF651+EF652+EF653+EF654&gt;2,Fixo/30*GI$4+(ED651+ED652+ED653+ED654+EF651+EF652+EF653+EF654-2)*Cadeirante/30*GI$4)))+(EC651+EC652+EC653+EE651+EE652+EE653)*Percapita/30*GI$4+(EC654+EE654)*Crechee/30*GI$4,IF(C651=1,IF(EC651+EC652+EC653+ED651+ED652+ED653+EE651+EE652+EE653+EF651+EF652+EF653&lt;=15,(EC651+EC652+EC653+EE651+EE652+EE653)*Percapita/30*GI$4,IF(EC651+EC652+EC653+ED651+ED652+ED653+EE651+EE652+EE653+EF651+EF652+EF653&gt;=16,Fixo/30*GI$4+(EC651+EC652+EC653+ED651+ED652+ED653+EE651+EE652+EE653+EF651+EF652-16)*Percapita/30*GI$4))))))</f>
        <v>0</v>
      </c>
      <c r="GJ651" s="177">
        <f>IF(C651=4,SUM(EG651+EG652+EG653+EI651+EI652+EI653)*Percapita/30*GJ$4+(EH651+EH652+EH653+EJ651+EJ652+EJ653)*Cadeirante/30*GJ$4,IF(C651=3,IF(EG654+EI654=10,Fixo/30*GJ$4+(EG651+EG652+EG653+EI651+EI652+EI653)*Percapita/30*GJ$4+(EH654+EJ654)*Cadeirante/30*GJ$4,IF(EG654+EI654&lt;=9,(EG654+EI654)*Crechee/30*GJ$4)+(EH654+EJ654)*Cadeirante/30*GJ$4+(EG651+EG652+EG653+EI651+EI652+EI653)*Percapita/30*GJ$4)+IF(EG654+EI654&gt;=11,Fixo/30*GJ$4+(EG654+EI654-10)*Crechee/30*GJ$4,0),IF(C651=2,IF(EH651+EH652+EH653+EH654+EJ651+EJ652+EJ653+EJ654=1,Cadeirante/30*GJ$4,IF(EH651+EH652+EH653+EH654+EJ651+EJ652+EJ653+EJ654=2,Fixo/30*GJ$4,IF(EH651+EH652+EH653+EH654+EJ651+EJ652+EJ653+EJ654&gt;2,Fixo/30*GJ$4+(EH651+EH652+EH653+EH654+EJ651+EJ652+EJ653+EJ654-2)*Cadeirante/30*GJ$4)))+(EG651+EG652+EG653+EI651+EI652+EI653)*Percapita/30*GJ$4+(EG654+EI654)*Crechee/30*GJ$4,IF(C651=1,IF(EG651+EG652+EG653+EH651+EH652+EH653+EI651+EI652+EI653+EJ651+EJ652+EJ653&lt;=15,(EG651+EG652+EG653+EI651+EI652+EI653)*Percapita/30*GJ$4,IF(EG651+EG652+EG653+EH651+EH652+EH653+EI651+EI652+EI653+EJ651+EJ652+EJ653&gt;=16,Fixo/30*GJ$4+(EG651+EG652+EG653+EH651+EH652+EH653+EI651+EI652+EI653+EJ651+EJ652-16)*Percapita/30*GJ$4))))))</f>
        <v>0</v>
      </c>
      <c r="GK651" s="178"/>
      <c r="GL651" s="103">
        <f t="shared" ref="GL651:GL714" si="750">IF(J651="ADAPTADO",T651*Cadeirante/30*GM651+S651*Percapita/30*GM651,IF(J651="NORMAL",(S651+T651)*Percapita/30*GM651,IF(J651="CRECHE",0)))*-1</f>
        <v>0</v>
      </c>
      <c r="GM651" s="124"/>
      <c r="GN651" s="104">
        <f>SUMIF(V651:V654,"&lt;0")*Cadeirante/30*GN$4+SUMIF(X651:X654,"&lt;0")*Cadeirante/30*GN$4</f>
        <v>0</v>
      </c>
      <c r="GO651" s="104">
        <f>SUMIF(Z651:Z654,"&lt;0")*Cadeirante/30*GO$4+SUMIF(AB651:AB654,"&lt;0")*Cadeirante/30*GO$4</f>
        <v>0</v>
      </c>
      <c r="GP651" s="104">
        <f>SUMIF(AD651:AD654,"&lt;0")*Cadeirante/30*GP$4+SUMIF(AF651:AF654,"&lt;0")*Cadeirante/30*GP$4</f>
        <v>0</v>
      </c>
      <c r="GQ651" s="104">
        <f>SUMIF(AH651:AH654,"&lt;0")*Cadeirante/30*GQ$4+SUMIF(AJ651:AJ654,"&lt;0")*Cadeirante/30*GQ$4</f>
        <v>0</v>
      </c>
      <c r="GR651" s="104">
        <f>SUMIF(AL651:AL654,"&lt;0")*Cadeirante/30*GR$4+SUMIF(AN651:AN654,"&lt;0")*Cadeirante/30*GR$4</f>
        <v>0</v>
      </c>
      <c r="GS651" s="104">
        <f>SUMIF(AP651:AP654,"&lt;0")*Cadeirante/30*GS$4+SUMIF(AR651:AR654,"&lt;0")*Cadeirante/30*GS$4</f>
        <v>0</v>
      </c>
      <c r="GT651" s="104">
        <f>SUMIF(AT651:AT654,"&lt;0")*Cadeirante/30*GT$4+SUMIF(AV651:AV654,"&lt;0")*Cadeirante/30*GT$4</f>
        <v>0</v>
      </c>
      <c r="GU651" s="104">
        <f>SUMIF(AX651:AX654,"&lt;0")*Cadeirante/30*GU$4+SUMIF(AZ651:AZ654,"&lt;0")*Cadeirante/30*GU$4</f>
        <v>0</v>
      </c>
      <c r="GV651" s="104">
        <f>SUMIF(BB651:BB654,"&lt;0")*Cadeirante/30*GV$4+SUMIF(BD651:BD654,"&lt;0")*Cadeirante/30*GV$4</f>
        <v>0</v>
      </c>
      <c r="GW651" s="104">
        <f>SUMIF(BF651:BF654,"&lt;0")*Cadeirante/30*GW$4+SUMIF(BH651:BH654,"&lt;0")*Cadeirante/30*GW$4</f>
        <v>0</v>
      </c>
      <c r="GX651" s="104">
        <f>SUMIF(BJ651:BJ654,"&lt;0")*Cadeirante/30*GX$4+SUMIF(BL651:BL654,"&lt;0")*Cadeirante/30*GX$4</f>
        <v>0</v>
      </c>
      <c r="GY651" s="104">
        <f>SUMIF(BN651:BN654,"&lt;0")*Cadeirante/30*GY$4+SUMIF(BP651:BP654,"&lt;0")*Cadeirante/30*GY$4</f>
        <v>0</v>
      </c>
      <c r="GZ651" s="104">
        <f>SUMIF(BR651:BR654,"&lt;0")*Cadeirante/30*GZ$4+SUMIF(BT651:BT654,"&lt;0")*Cadeirante/30*GZ$4</f>
        <v>0</v>
      </c>
      <c r="HA651" s="104">
        <f>SUMIF(BV651:BV654,"&lt;0")*Cadeirante/30*HA$4+SUMIF(BX651:BX654,"&lt;0")*Cadeirante/30*HA$4</f>
        <v>0</v>
      </c>
      <c r="HB651" s="104">
        <f>SUMIF(BZ651:BZ654,"&lt;0")*Cadeirante/30*HB$4+SUMIF(CB651:CB654,"&lt;0")*Cadeirante/30*HB$4</f>
        <v>0</v>
      </c>
      <c r="HC651" s="104">
        <f>SUMIF(CD651:CD654,"&lt;0")*Cadeirante/30*HC$4+SUMIF(CF651:CF654,"&lt;0")*Cadeirante/30*HC$4</f>
        <v>0</v>
      </c>
      <c r="HD651" s="104">
        <f>SUMIF(CH651:CH654,"&lt;0")*Cadeirante/30*HD$4+SUMIF(CJ651:CJ654,"&lt;0")*Cadeirante/30*HD$4</f>
        <v>0</v>
      </c>
      <c r="HE651" s="104">
        <f>SUMIF(CL651:CL654,"&lt;0")*Cadeirante/30*HE$4+SUMIF(CN651:CN654,"&lt;0")*Cadeirante/30*HE$4</f>
        <v>0</v>
      </c>
      <c r="HF651" s="104">
        <f>SUMIF(CP651:CP654,"&lt;0")*Cadeirante/30*HF$4+SUMIF(CR651:CR654,"&lt;0")*Cadeirante/30*HF$4</f>
        <v>0</v>
      </c>
      <c r="HG651" s="104">
        <f>SUMIF(CT651:CT654,"&lt;0")*Cadeirante/30*HG$4+SUMIF(CV651:CV654,"&lt;0")*Cadeirante/30*HG$4</f>
        <v>0</v>
      </c>
      <c r="HH651" s="104">
        <f>SUMIF(CX651:CX654,"&lt;0")*Cadeirante/30*HH$4+SUMIF(CZ651:CZ654,"&lt;0")*Cadeirante/30*HH$4</f>
        <v>0</v>
      </c>
      <c r="HI651" s="104">
        <f>SUMIF(DB651:DB654,"&lt;0")*Cadeirante/30*HI$4+SUMIF(DD651:DD654,"&lt;0")*Cadeirante/30*HI$4</f>
        <v>0</v>
      </c>
      <c r="HJ651" s="104">
        <f>SUMIF(DF651:DF654,"&lt;0")*Cadeirante/30*HJ$4+SUMIF(DH651:DH654,"&lt;0")*Cadeirante/30*HJ$4</f>
        <v>0</v>
      </c>
      <c r="HK651" s="104">
        <f>SUMIF(DJ651:DJ654,"&lt;0")*Cadeirante/30*HK$4+SUMIF(DL651:DL654,"&lt;0")*Cadeirante/30*HK$4</f>
        <v>0</v>
      </c>
      <c r="HL651" s="104">
        <f>SUMIF(DN651:DN654,"&lt;0")*Cadeirante/30*HL$4+SUMIF(DP651:DP654,"&lt;0")*Cadeirante/30*HL$4</f>
        <v>0</v>
      </c>
      <c r="HM651" s="104">
        <f>SUMIF(DR651:DR654,"&lt;0")*Cadeirante/30*HM$4+SUMIF(DT651:DT654,"&lt;0")*Cadeirante/30*HM$4</f>
        <v>0</v>
      </c>
      <c r="HN651" s="104">
        <f>SUMIF(DV651:DV654,"&lt;0")*Cadeirante/30*HN$4+SUMIF(DX651:DX654,"&lt;0")*Cadeirante/30*HN$4</f>
        <v>0</v>
      </c>
      <c r="HO651" s="104">
        <f>SUMIF(DZ651:DZ654,"&lt;0")*Cadeirante/30*HO$4+SUMIF(EB651:EB654,"&lt;0")*Cadeirante/30*HO$4</f>
        <v>0</v>
      </c>
      <c r="HP651" s="104">
        <f>SUMIF(ED651:ED654,"&lt;0")*Cadeirante/30*HP$4+SUMIF(EF651:EF654,"&lt;0")*Cadeirante/30*HP$4</f>
        <v>0</v>
      </c>
      <c r="HQ651" s="64"/>
      <c r="HR651" s="64"/>
      <c r="HS651" s="64"/>
      <c r="HT651" s="64"/>
      <c r="HU651" s="64"/>
      <c r="HV651" s="64"/>
      <c r="HW651" s="176">
        <v>17629.309999999998</v>
      </c>
      <c r="HX651" s="64"/>
      <c r="HY651" s="280">
        <f>IF(ISTEXT(EM651), VALUE(EM651), EM651)</f>
        <v>1314.3423333333301</v>
      </c>
      <c r="HZ651" s="280">
        <f>IF(ISTEXT(EN651), VALUE(EN651), EN651)</f>
        <v>0</v>
      </c>
      <c r="IA651" s="280">
        <f>IF(ISTEXT(EO651), VALUE(EO651), EO651)</f>
        <v>0</v>
      </c>
      <c r="IB651" s="64" t="b">
        <f>HW651=FE651</f>
        <v>0</v>
      </c>
      <c r="IC651" s="64"/>
    </row>
    <row r="652" spans="1:237" s="106" customFormat="1" ht="22.5" customHeight="1" x14ac:dyDescent="0.25">
      <c r="A652" s="368" t="s">
        <v>3781</v>
      </c>
      <c r="B652" s="369" t="s">
        <v>3782</v>
      </c>
      <c r="C652" s="370" t="s">
        <v>3233</v>
      </c>
      <c r="D652" s="371" t="s">
        <v>3765</v>
      </c>
      <c r="E652" s="371" t="s">
        <v>3783</v>
      </c>
      <c r="F652" s="372" t="s">
        <v>3224</v>
      </c>
      <c r="G652" s="372" t="s">
        <v>3225</v>
      </c>
      <c r="H652" s="373" t="s">
        <v>431</v>
      </c>
      <c r="I652" s="374" t="s">
        <v>3784</v>
      </c>
      <c r="J652" s="421" t="s">
        <v>3268</v>
      </c>
      <c r="K652" s="421" t="s">
        <v>3234</v>
      </c>
      <c r="L652" s="329">
        <f>CONTINUA!BV652</f>
        <v>0</v>
      </c>
      <c r="M652" s="329">
        <f>CONTINUA!BW652</f>
        <v>0</v>
      </c>
      <c r="N652" s="895"/>
      <c r="O652" s="896" t="s">
        <v>4057</v>
      </c>
      <c r="P652" s="897" t="s">
        <v>206</v>
      </c>
      <c r="Q652" s="400">
        <v>13</v>
      </c>
      <c r="R652" s="401">
        <v>3</v>
      </c>
      <c r="S652" s="400"/>
      <c r="T652" s="401">
        <v>2</v>
      </c>
      <c r="U652" s="400"/>
      <c r="V652" s="401"/>
      <c r="W652" s="400"/>
      <c r="X652" s="401"/>
      <c r="Y652" s="400"/>
      <c r="Z652" s="401"/>
      <c r="AA652" s="400"/>
      <c r="AB652" s="401"/>
      <c r="AC652" s="400"/>
      <c r="AD652" s="401"/>
      <c r="AE652" s="400"/>
      <c r="AF652" s="401"/>
      <c r="AG652" s="400"/>
      <c r="AH652" s="401"/>
      <c r="AI652" s="400"/>
      <c r="AJ652" s="401"/>
      <c r="AK652" s="400"/>
      <c r="AL652" s="401"/>
      <c r="AM652" s="400"/>
      <c r="AN652" s="401"/>
      <c r="AO652" s="400"/>
      <c r="AP652" s="401"/>
      <c r="AQ652" s="400"/>
      <c r="AR652" s="401"/>
      <c r="AS652" s="400"/>
      <c r="AT652" s="401"/>
      <c r="AU652" s="400"/>
      <c r="AV652" s="401"/>
      <c r="AW652" s="400"/>
      <c r="AX652" s="401"/>
      <c r="AY652" s="400"/>
      <c r="AZ652" s="401"/>
      <c r="BA652" s="400"/>
      <c r="BB652" s="401"/>
      <c r="BC652" s="400"/>
      <c r="BD652" s="401"/>
      <c r="BE652" s="400"/>
      <c r="BF652" s="401"/>
      <c r="BG652" s="400"/>
      <c r="BH652" s="401"/>
      <c r="BI652" s="400"/>
      <c r="BJ652" s="401"/>
      <c r="BK652" s="400"/>
      <c r="BL652" s="401"/>
      <c r="BM652" s="400"/>
      <c r="BN652" s="401"/>
      <c r="BO652" s="400"/>
      <c r="BP652" s="401"/>
      <c r="BQ652" s="400"/>
      <c r="BR652" s="401"/>
      <c r="BS652" s="400"/>
      <c r="BT652" s="401"/>
      <c r="BU652" s="400"/>
      <c r="BV652" s="401"/>
      <c r="BW652" s="400"/>
      <c r="BX652" s="401"/>
      <c r="BY652" s="400"/>
      <c r="BZ652" s="401"/>
      <c r="CA652" s="400"/>
      <c r="CB652" s="401"/>
      <c r="CC652" s="400"/>
      <c r="CD652" s="401"/>
      <c r="CE652" s="400"/>
      <c r="CF652" s="401"/>
      <c r="CG652" s="400"/>
      <c r="CH652" s="401"/>
      <c r="CI652" s="400"/>
      <c r="CJ652" s="401"/>
      <c r="CK652" s="400"/>
      <c r="CL652" s="401"/>
      <c r="CM652" s="400"/>
      <c r="CN652" s="401"/>
      <c r="CO652" s="400"/>
      <c r="CP652" s="401"/>
      <c r="CQ652" s="400"/>
      <c r="CR652" s="401"/>
      <c r="CS652" s="400"/>
      <c r="CT652" s="401"/>
      <c r="CU652" s="400"/>
      <c r="CV652" s="401"/>
      <c r="CW652" s="400"/>
      <c r="CX652" s="401"/>
      <c r="CY652" s="400"/>
      <c r="CZ652" s="401"/>
      <c r="DA652" s="400"/>
      <c r="DB652" s="401"/>
      <c r="DC652" s="400"/>
      <c r="DD652" s="401"/>
      <c r="DE652" s="400"/>
      <c r="DF652" s="401"/>
      <c r="DG652" s="400"/>
      <c r="DH652" s="401"/>
      <c r="DI652" s="400"/>
      <c r="DJ652" s="401"/>
      <c r="DK652" s="400"/>
      <c r="DL652" s="401"/>
      <c r="DM652" s="400"/>
      <c r="DN652" s="401"/>
      <c r="DO652" s="400"/>
      <c r="DP652" s="401"/>
      <c r="DQ652" s="400"/>
      <c r="DR652" s="401"/>
      <c r="DS652" s="400"/>
      <c r="DT652" s="401"/>
      <c r="DU652" s="400"/>
      <c r="DV652" s="401"/>
      <c r="DW652" s="400"/>
      <c r="DX652" s="401"/>
      <c r="DY652" s="400"/>
      <c r="DZ652" s="401"/>
      <c r="EA652" s="400"/>
      <c r="EB652" s="401"/>
      <c r="EC652" s="400"/>
      <c r="ED652" s="401"/>
      <c r="EE652" s="400"/>
      <c r="EF652" s="401"/>
      <c r="EG652" s="400"/>
      <c r="EH652" s="401"/>
      <c r="EI652" s="400"/>
      <c r="EJ652" s="447"/>
      <c r="EK652" s="511"/>
      <c r="EL652" s="514"/>
      <c r="EM652" s="448"/>
      <c r="EN652" s="344"/>
      <c r="EO652" s="345"/>
      <c r="EP652" s="171">
        <f t="shared" si="742"/>
        <v>13</v>
      </c>
      <c r="EQ652" s="171">
        <f t="shared" si="743"/>
        <v>0</v>
      </c>
      <c r="ER652" s="171">
        <f t="shared" si="744"/>
        <v>0</v>
      </c>
      <c r="ES652" s="171">
        <f t="shared" si="745"/>
        <v>3</v>
      </c>
      <c r="ET652" s="171">
        <f t="shared" si="746"/>
        <v>0</v>
      </c>
      <c r="EU652" s="171">
        <f t="shared" si="747"/>
        <v>2</v>
      </c>
      <c r="EV652" s="172">
        <f t="shared" si="748"/>
        <v>18</v>
      </c>
      <c r="EW652" s="173"/>
      <c r="EX652" s="248">
        <f t="shared" si="749"/>
        <v>0</v>
      </c>
      <c r="EY652" s="174">
        <f>(L652*regular)+(M652*Cadeirantee)</f>
        <v>0</v>
      </c>
      <c r="EZ652" s="249">
        <f>SUMIF(FG652:GJ652,"&gt;0")</f>
        <v>0</v>
      </c>
      <c r="FA652" s="249">
        <f>SUMIF(FG652:GJ652,"&lt;0")+SUMIF(GN652:HP652,"&lt;0")</f>
        <v>0</v>
      </c>
      <c r="FB652" s="174">
        <v>0</v>
      </c>
      <c r="FC652" s="126">
        <f>N652*km*'VALORES TABELA'!$B$13</f>
        <v>0</v>
      </c>
      <c r="FD652" s="250">
        <f t="shared" ref="FD652:FD655" si="751">GL652</f>
        <v>0</v>
      </c>
      <c r="FE652" s="105"/>
      <c r="FF652" s="119"/>
      <c r="FG652" s="119"/>
      <c r="FH652" s="119"/>
      <c r="FI652" s="119"/>
      <c r="FJ652" s="119"/>
      <c r="FK652" s="119"/>
      <c r="FL652" s="119"/>
      <c r="FM652" s="119"/>
      <c r="FN652" s="119"/>
      <c r="FO652" s="119"/>
      <c r="FP652" s="119"/>
      <c r="FQ652" s="119"/>
      <c r="FR652" s="119"/>
      <c r="FS652" s="119"/>
      <c r="FT652" s="119"/>
      <c r="FU652" s="119"/>
      <c r="FV652" s="119"/>
      <c r="FW652" s="119"/>
      <c r="FX652" s="119"/>
      <c r="FY652" s="119"/>
      <c r="FZ652" s="119"/>
      <c r="GA652" s="119"/>
      <c r="GB652" s="119"/>
      <c r="GC652" s="119"/>
      <c r="GD652" s="119"/>
      <c r="GE652" s="119"/>
      <c r="GF652" s="119"/>
      <c r="GG652" s="119"/>
      <c r="GH652" s="119"/>
      <c r="GI652" s="119"/>
      <c r="GJ652" s="119"/>
      <c r="GK652" s="251"/>
      <c r="GL652" s="103">
        <f t="shared" si="750"/>
        <v>0</v>
      </c>
      <c r="GM652" s="124"/>
      <c r="GN652" s="104"/>
      <c r="GO652" s="104"/>
      <c r="GP652" s="104"/>
      <c r="GQ652" s="104"/>
      <c r="GR652" s="104"/>
      <c r="GS652" s="104"/>
      <c r="GT652" s="104"/>
      <c r="GU652" s="104"/>
      <c r="GV652" s="104"/>
      <c r="GW652" s="104"/>
      <c r="GX652" s="104"/>
      <c r="GY652" s="104"/>
      <c r="GZ652" s="104"/>
      <c r="HA652" s="104"/>
      <c r="HB652" s="104"/>
      <c r="HC652" s="104"/>
      <c r="HD652" s="104"/>
      <c r="HE652" s="104"/>
      <c r="HF652" s="104"/>
      <c r="HG652" s="104"/>
      <c r="HH652" s="104"/>
      <c r="HI652" s="104"/>
      <c r="HJ652" s="104"/>
      <c r="HK652" s="104"/>
      <c r="HL652" s="104"/>
      <c r="HM652" s="104"/>
      <c r="HN652" s="104"/>
      <c r="HO652" s="104"/>
      <c r="HP652" s="104"/>
      <c r="HQ652" s="64"/>
      <c r="HR652" s="64"/>
      <c r="HS652" s="64"/>
      <c r="HT652" s="64"/>
      <c r="HU652" s="64"/>
      <c r="HV652" s="64"/>
      <c r="HW652" s="105"/>
      <c r="HX652" s="64"/>
      <c r="HY652" s="280">
        <f t="shared" ref="HY652:HY655" si="752">IF(ISTEXT(EM652), VALUE(EM652), EM652)</f>
        <v>0</v>
      </c>
      <c r="HZ652" s="280">
        <f t="shared" ref="HZ652:HZ655" si="753">IF(ISTEXT(EN652), VALUE(EN652), EN652)</f>
        <v>0</v>
      </c>
      <c r="IA652" s="280">
        <f t="shared" ref="IA652:IA655" si="754">IF(ISTEXT(EO652), VALUE(EO652), EO652)</f>
        <v>0</v>
      </c>
      <c r="IB652" s="64"/>
      <c r="IC652" s="64"/>
    </row>
    <row r="653" spans="1:237" s="106" customFormat="1" ht="22.5" customHeight="1" x14ac:dyDescent="0.25">
      <c r="A653" s="368" t="s">
        <v>3781</v>
      </c>
      <c r="B653" s="369" t="s">
        <v>3782</v>
      </c>
      <c r="C653" s="375" t="s">
        <v>3233</v>
      </c>
      <c r="D653" s="371" t="s">
        <v>3765</v>
      </c>
      <c r="E653" s="371" t="s">
        <v>3783</v>
      </c>
      <c r="F653" s="376" t="s">
        <v>3224</v>
      </c>
      <c r="G653" s="376" t="s">
        <v>3225</v>
      </c>
      <c r="H653" s="373" t="s">
        <v>431</v>
      </c>
      <c r="I653" s="374" t="s">
        <v>3784</v>
      </c>
      <c r="J653" s="421" t="s">
        <v>3268</v>
      </c>
      <c r="K653" s="422" t="s">
        <v>3235</v>
      </c>
      <c r="L653" s="329">
        <f>CONTINUA!BV653</f>
        <v>0</v>
      </c>
      <c r="M653" s="329">
        <f>CONTINUA!BW653</f>
        <v>0</v>
      </c>
      <c r="N653" s="895"/>
      <c r="O653" s="896" t="s">
        <v>4057</v>
      </c>
      <c r="P653" s="897" t="s">
        <v>206</v>
      </c>
      <c r="Q653" s="400"/>
      <c r="R653" s="401"/>
      <c r="S653" s="400"/>
      <c r="T653" s="401"/>
      <c r="U653" s="400"/>
      <c r="V653" s="401"/>
      <c r="W653" s="400"/>
      <c r="X653" s="401"/>
      <c r="Y653" s="400"/>
      <c r="Z653" s="401"/>
      <c r="AA653" s="400"/>
      <c r="AB653" s="401"/>
      <c r="AC653" s="400"/>
      <c r="AD653" s="401"/>
      <c r="AE653" s="400"/>
      <c r="AF653" s="401"/>
      <c r="AG653" s="400"/>
      <c r="AH653" s="401"/>
      <c r="AI653" s="400"/>
      <c r="AJ653" s="401"/>
      <c r="AK653" s="400"/>
      <c r="AL653" s="401"/>
      <c r="AM653" s="400"/>
      <c r="AN653" s="401"/>
      <c r="AO653" s="400"/>
      <c r="AP653" s="401"/>
      <c r="AQ653" s="400"/>
      <c r="AR653" s="401"/>
      <c r="AS653" s="400"/>
      <c r="AT653" s="401"/>
      <c r="AU653" s="400"/>
      <c r="AV653" s="401"/>
      <c r="AW653" s="400"/>
      <c r="AX653" s="401"/>
      <c r="AY653" s="400"/>
      <c r="AZ653" s="401"/>
      <c r="BA653" s="400"/>
      <c r="BB653" s="401"/>
      <c r="BC653" s="400"/>
      <c r="BD653" s="401"/>
      <c r="BE653" s="400"/>
      <c r="BF653" s="401"/>
      <c r="BG653" s="400"/>
      <c r="BH653" s="401"/>
      <c r="BI653" s="400"/>
      <c r="BJ653" s="401"/>
      <c r="BK653" s="400"/>
      <c r="BL653" s="401"/>
      <c r="BM653" s="400"/>
      <c r="BN653" s="401"/>
      <c r="BO653" s="400"/>
      <c r="BP653" s="401"/>
      <c r="BQ653" s="400"/>
      <c r="BR653" s="401"/>
      <c r="BS653" s="400"/>
      <c r="BT653" s="401"/>
      <c r="BU653" s="400"/>
      <c r="BV653" s="401"/>
      <c r="BW653" s="400"/>
      <c r="BX653" s="401"/>
      <c r="BY653" s="400"/>
      <c r="BZ653" s="401"/>
      <c r="CA653" s="400"/>
      <c r="CB653" s="401"/>
      <c r="CC653" s="400"/>
      <c r="CD653" s="401"/>
      <c r="CE653" s="400"/>
      <c r="CF653" s="401"/>
      <c r="CG653" s="400"/>
      <c r="CH653" s="401"/>
      <c r="CI653" s="400"/>
      <c r="CJ653" s="401"/>
      <c r="CK653" s="400"/>
      <c r="CL653" s="401"/>
      <c r="CM653" s="400"/>
      <c r="CN653" s="401"/>
      <c r="CO653" s="400"/>
      <c r="CP653" s="401"/>
      <c r="CQ653" s="400"/>
      <c r="CR653" s="401"/>
      <c r="CS653" s="400"/>
      <c r="CT653" s="401"/>
      <c r="CU653" s="400"/>
      <c r="CV653" s="401"/>
      <c r="CW653" s="400"/>
      <c r="CX653" s="401"/>
      <c r="CY653" s="400"/>
      <c r="CZ653" s="401"/>
      <c r="DA653" s="400"/>
      <c r="DB653" s="401"/>
      <c r="DC653" s="400"/>
      <c r="DD653" s="401"/>
      <c r="DE653" s="400"/>
      <c r="DF653" s="401"/>
      <c r="DG653" s="400"/>
      <c r="DH653" s="401"/>
      <c r="DI653" s="400"/>
      <c r="DJ653" s="401"/>
      <c r="DK653" s="400"/>
      <c r="DL653" s="401"/>
      <c r="DM653" s="400"/>
      <c r="DN653" s="401"/>
      <c r="DO653" s="400"/>
      <c r="DP653" s="401"/>
      <c r="DQ653" s="400"/>
      <c r="DR653" s="401"/>
      <c r="DS653" s="400"/>
      <c r="DT653" s="401"/>
      <c r="DU653" s="400"/>
      <c r="DV653" s="401"/>
      <c r="DW653" s="400"/>
      <c r="DX653" s="401"/>
      <c r="DY653" s="400"/>
      <c r="DZ653" s="401"/>
      <c r="EA653" s="400"/>
      <c r="EB653" s="401"/>
      <c r="EC653" s="400"/>
      <c r="ED653" s="401"/>
      <c r="EE653" s="400"/>
      <c r="EF653" s="401"/>
      <c r="EG653" s="400"/>
      <c r="EH653" s="401"/>
      <c r="EI653" s="400"/>
      <c r="EJ653" s="447"/>
      <c r="EK653" s="511"/>
      <c r="EL653" s="514"/>
      <c r="EM653" s="448"/>
      <c r="EN653" s="344"/>
      <c r="EO653" s="345"/>
      <c r="EP653" s="171">
        <f t="shared" si="742"/>
        <v>0</v>
      </c>
      <c r="EQ653" s="171">
        <f t="shared" si="743"/>
        <v>0</v>
      </c>
      <c r="ER653" s="171">
        <f t="shared" si="744"/>
        <v>0</v>
      </c>
      <c r="ES653" s="171">
        <f t="shared" si="745"/>
        <v>0</v>
      </c>
      <c r="ET653" s="171">
        <f t="shared" si="746"/>
        <v>0</v>
      </c>
      <c r="EU653" s="171">
        <f t="shared" si="747"/>
        <v>0</v>
      </c>
      <c r="EV653" s="172">
        <f t="shared" si="748"/>
        <v>0</v>
      </c>
      <c r="EW653" s="125"/>
      <c r="EX653" s="248">
        <f t="shared" si="749"/>
        <v>0</v>
      </c>
      <c r="EY653" s="174">
        <f>(L653*regular)+(M653*Cadeirantee)</f>
        <v>0</v>
      </c>
      <c r="EZ653" s="249">
        <f>SUMIF(FG653:GJ653,"&gt;0")</f>
        <v>0</v>
      </c>
      <c r="FA653" s="249">
        <f>SUMIF(FG653:GJ653,"&lt;0")+SUMIF(GN653:HP653,"&lt;0")</f>
        <v>0</v>
      </c>
      <c r="FB653" s="174">
        <v>0</v>
      </c>
      <c r="FC653" s="126">
        <f>N653*km*'VALORES TABELA'!$B$13</f>
        <v>0</v>
      </c>
      <c r="FD653" s="250">
        <f t="shared" si="751"/>
        <v>0</v>
      </c>
      <c r="FE653" s="105"/>
      <c r="FF653" s="108"/>
      <c r="FG653" s="108"/>
      <c r="FH653" s="108"/>
      <c r="FI653" s="108"/>
      <c r="FJ653" s="108"/>
      <c r="FK653" s="108"/>
      <c r="FL653" s="108"/>
      <c r="FM653" s="108"/>
      <c r="FN653" s="108"/>
      <c r="FO653" s="108"/>
      <c r="FP653" s="108"/>
      <c r="FQ653" s="108"/>
      <c r="FR653" s="108"/>
      <c r="FS653" s="108"/>
      <c r="FT653" s="108"/>
      <c r="FU653" s="108"/>
      <c r="FV653" s="108"/>
      <c r="FW653" s="108"/>
      <c r="FX653" s="108"/>
      <c r="FY653" s="108"/>
      <c r="FZ653" s="108"/>
      <c r="GA653" s="108"/>
      <c r="GB653" s="108"/>
      <c r="GC653" s="108"/>
      <c r="GD653" s="108"/>
      <c r="GE653" s="108"/>
      <c r="GF653" s="108"/>
      <c r="GG653" s="108"/>
      <c r="GH653" s="108"/>
      <c r="GI653" s="108"/>
      <c r="GJ653" s="108"/>
      <c r="GK653" s="251"/>
      <c r="GL653" s="103">
        <f t="shared" si="750"/>
        <v>0</v>
      </c>
      <c r="GM653" s="124"/>
      <c r="GN653" s="104"/>
      <c r="GO653" s="104"/>
      <c r="GP653" s="104"/>
      <c r="GQ653" s="104"/>
      <c r="GR653" s="104"/>
      <c r="GS653" s="104"/>
      <c r="GT653" s="104"/>
      <c r="GU653" s="104"/>
      <c r="GV653" s="104"/>
      <c r="GW653" s="104"/>
      <c r="GX653" s="104"/>
      <c r="GY653" s="104"/>
      <c r="GZ653" s="104"/>
      <c r="HA653" s="104"/>
      <c r="HB653" s="104"/>
      <c r="HC653" s="104"/>
      <c r="HD653" s="104"/>
      <c r="HE653" s="104"/>
      <c r="HF653" s="104"/>
      <c r="HG653" s="104"/>
      <c r="HH653" s="104"/>
      <c r="HI653" s="104"/>
      <c r="HJ653" s="104"/>
      <c r="HK653" s="104"/>
      <c r="HL653" s="104"/>
      <c r="HM653" s="104"/>
      <c r="HN653" s="104"/>
      <c r="HO653" s="104"/>
      <c r="HP653" s="104"/>
      <c r="HQ653" s="64"/>
      <c r="HR653" s="64"/>
      <c r="HS653" s="64"/>
      <c r="HT653" s="64"/>
      <c r="HU653" s="64"/>
      <c r="HV653" s="64"/>
      <c r="HW653" s="105"/>
      <c r="HX653" s="64"/>
      <c r="HY653" s="280">
        <f t="shared" si="752"/>
        <v>0</v>
      </c>
      <c r="HZ653" s="280">
        <f t="shared" si="753"/>
        <v>0</v>
      </c>
      <c r="IA653" s="280">
        <f t="shared" si="754"/>
        <v>0</v>
      </c>
      <c r="IB653" s="64"/>
      <c r="IC653" s="64"/>
    </row>
    <row r="654" spans="1:237" s="106" customFormat="1" ht="22.5" customHeight="1" x14ac:dyDescent="0.25">
      <c r="A654" s="368" t="s">
        <v>3781</v>
      </c>
      <c r="B654" s="369" t="s">
        <v>3782</v>
      </c>
      <c r="C654" s="375" t="s">
        <v>3233</v>
      </c>
      <c r="D654" s="371" t="s">
        <v>3765</v>
      </c>
      <c r="E654" s="371" t="s">
        <v>3783</v>
      </c>
      <c r="F654" s="376" t="s">
        <v>3224</v>
      </c>
      <c r="G654" s="376" t="s">
        <v>3225</v>
      </c>
      <c r="H654" s="373" t="s">
        <v>431</v>
      </c>
      <c r="I654" s="374" t="s">
        <v>3784</v>
      </c>
      <c r="J654" s="421" t="s">
        <v>3268</v>
      </c>
      <c r="K654" s="423" t="s">
        <v>3236</v>
      </c>
      <c r="L654" s="329">
        <f>CONTINUA!BV654</f>
        <v>0</v>
      </c>
      <c r="M654" s="329">
        <f>CONTINUA!BW654</f>
        <v>0</v>
      </c>
      <c r="N654" s="895"/>
      <c r="O654" s="896" t="s">
        <v>4057</v>
      </c>
      <c r="P654" s="897" t="s">
        <v>206</v>
      </c>
      <c r="Q654" s="400"/>
      <c r="R654" s="401"/>
      <c r="S654" s="400"/>
      <c r="T654" s="401"/>
      <c r="U654" s="400"/>
      <c r="V654" s="401"/>
      <c r="W654" s="400"/>
      <c r="X654" s="401"/>
      <c r="Y654" s="400"/>
      <c r="Z654" s="401"/>
      <c r="AA654" s="400"/>
      <c r="AB654" s="401"/>
      <c r="AC654" s="400"/>
      <c r="AD654" s="401"/>
      <c r="AE654" s="400"/>
      <c r="AF654" s="401"/>
      <c r="AG654" s="400"/>
      <c r="AH654" s="401"/>
      <c r="AI654" s="400"/>
      <c r="AJ654" s="401"/>
      <c r="AK654" s="400"/>
      <c r="AL654" s="401"/>
      <c r="AM654" s="400"/>
      <c r="AN654" s="401"/>
      <c r="AO654" s="400"/>
      <c r="AP654" s="401"/>
      <c r="AQ654" s="400"/>
      <c r="AR654" s="401"/>
      <c r="AS654" s="400"/>
      <c r="AT654" s="401"/>
      <c r="AU654" s="400"/>
      <c r="AV654" s="401"/>
      <c r="AW654" s="400"/>
      <c r="AX654" s="401"/>
      <c r="AY654" s="400"/>
      <c r="AZ654" s="401"/>
      <c r="BA654" s="400"/>
      <c r="BB654" s="401"/>
      <c r="BC654" s="400"/>
      <c r="BD654" s="401"/>
      <c r="BE654" s="400"/>
      <c r="BF654" s="401"/>
      <c r="BG654" s="400"/>
      <c r="BH654" s="401"/>
      <c r="BI654" s="400"/>
      <c r="BJ654" s="401"/>
      <c r="BK654" s="400"/>
      <c r="BL654" s="401"/>
      <c r="BM654" s="400"/>
      <c r="BN654" s="401"/>
      <c r="BO654" s="400"/>
      <c r="BP654" s="401"/>
      <c r="BQ654" s="400"/>
      <c r="BR654" s="401"/>
      <c r="BS654" s="400"/>
      <c r="BT654" s="401"/>
      <c r="BU654" s="400"/>
      <c r="BV654" s="401"/>
      <c r="BW654" s="400"/>
      <c r="BX654" s="401"/>
      <c r="BY654" s="400"/>
      <c r="BZ654" s="401"/>
      <c r="CA654" s="400"/>
      <c r="CB654" s="401"/>
      <c r="CC654" s="400"/>
      <c r="CD654" s="401"/>
      <c r="CE654" s="400"/>
      <c r="CF654" s="401"/>
      <c r="CG654" s="400"/>
      <c r="CH654" s="401"/>
      <c r="CI654" s="400"/>
      <c r="CJ654" s="401"/>
      <c r="CK654" s="400"/>
      <c r="CL654" s="401"/>
      <c r="CM654" s="400"/>
      <c r="CN654" s="401"/>
      <c r="CO654" s="400"/>
      <c r="CP654" s="401"/>
      <c r="CQ654" s="400"/>
      <c r="CR654" s="401"/>
      <c r="CS654" s="400"/>
      <c r="CT654" s="401"/>
      <c r="CU654" s="400"/>
      <c r="CV654" s="401"/>
      <c r="CW654" s="400"/>
      <c r="CX654" s="401"/>
      <c r="CY654" s="400"/>
      <c r="CZ654" s="401"/>
      <c r="DA654" s="400"/>
      <c r="DB654" s="401"/>
      <c r="DC654" s="400"/>
      <c r="DD654" s="401"/>
      <c r="DE654" s="400"/>
      <c r="DF654" s="401"/>
      <c r="DG654" s="400"/>
      <c r="DH654" s="401"/>
      <c r="DI654" s="400"/>
      <c r="DJ654" s="401"/>
      <c r="DK654" s="400"/>
      <c r="DL654" s="401"/>
      <c r="DM654" s="400"/>
      <c r="DN654" s="401"/>
      <c r="DO654" s="400"/>
      <c r="DP654" s="401"/>
      <c r="DQ654" s="400"/>
      <c r="DR654" s="401"/>
      <c r="DS654" s="400"/>
      <c r="DT654" s="401"/>
      <c r="DU654" s="400"/>
      <c r="DV654" s="401"/>
      <c r="DW654" s="400"/>
      <c r="DX654" s="401"/>
      <c r="DY654" s="400"/>
      <c r="DZ654" s="401"/>
      <c r="EA654" s="400"/>
      <c r="EB654" s="401"/>
      <c r="EC654" s="400"/>
      <c r="ED654" s="401"/>
      <c r="EE654" s="400"/>
      <c r="EF654" s="401"/>
      <c r="EG654" s="400"/>
      <c r="EH654" s="401"/>
      <c r="EI654" s="400"/>
      <c r="EJ654" s="447"/>
      <c r="EK654" s="511"/>
      <c r="EL654" s="514"/>
      <c r="EM654" s="448"/>
      <c r="EN654" s="344"/>
      <c r="EO654" s="345"/>
      <c r="EP654" s="171">
        <f t="shared" si="742"/>
        <v>0</v>
      </c>
      <c r="EQ654" s="171">
        <f t="shared" si="743"/>
        <v>0</v>
      </c>
      <c r="ER654" s="171">
        <f t="shared" si="744"/>
        <v>0</v>
      </c>
      <c r="ES654" s="171">
        <f t="shared" si="745"/>
        <v>0</v>
      </c>
      <c r="ET654" s="171">
        <f t="shared" si="746"/>
        <v>0</v>
      </c>
      <c r="EU654" s="171">
        <f t="shared" si="747"/>
        <v>0</v>
      </c>
      <c r="EV654" s="172">
        <f t="shared" si="748"/>
        <v>0</v>
      </c>
      <c r="EW654" s="127"/>
      <c r="EX654" s="248">
        <f t="shared" si="749"/>
        <v>0</v>
      </c>
      <c r="EY654" s="174">
        <f>(L654*regular)+(M654*Cadeirantee)</f>
        <v>0</v>
      </c>
      <c r="EZ654" s="249">
        <f>SUMIF(FG654:GJ654,"&gt;0")</f>
        <v>0</v>
      </c>
      <c r="FA654" s="249">
        <f>SUMIF(FG654:GJ654,"&lt;0")+SUMIF(GN654:HP654,"&lt;0")</f>
        <v>0</v>
      </c>
      <c r="FB654" s="174">
        <v>0</v>
      </c>
      <c r="FC654" s="126">
        <f>N654*km*'VALORES TABELA'!$B$13</f>
        <v>0</v>
      </c>
      <c r="FD654" s="250">
        <f t="shared" si="751"/>
        <v>0</v>
      </c>
      <c r="FE654" s="105"/>
      <c r="FF654" s="118"/>
      <c r="FG654" s="118"/>
      <c r="FH654" s="118"/>
      <c r="FI654" s="118"/>
      <c r="FJ654" s="118"/>
      <c r="FK654" s="118"/>
      <c r="FL654" s="118"/>
      <c r="FM654" s="118"/>
      <c r="FN654" s="118"/>
      <c r="FO654" s="118"/>
      <c r="FP654" s="118"/>
      <c r="FQ654" s="118"/>
      <c r="FR654" s="118"/>
      <c r="FS654" s="118"/>
      <c r="FT654" s="118"/>
      <c r="FU654" s="118"/>
      <c r="FV654" s="118"/>
      <c r="FW654" s="118"/>
      <c r="FX654" s="118"/>
      <c r="FY654" s="118"/>
      <c r="FZ654" s="118"/>
      <c r="GA654" s="118"/>
      <c r="GB654" s="118"/>
      <c r="GC654" s="118"/>
      <c r="GD654" s="118"/>
      <c r="GE654" s="118"/>
      <c r="GF654" s="118"/>
      <c r="GG654" s="118"/>
      <c r="GH654" s="118"/>
      <c r="GI654" s="118"/>
      <c r="GJ654" s="118"/>
      <c r="GK654" s="252"/>
      <c r="GL654" s="103">
        <f t="shared" si="750"/>
        <v>0</v>
      </c>
      <c r="GM654" s="124"/>
      <c r="GN654" s="104"/>
      <c r="GO654" s="104"/>
      <c r="GP654" s="104"/>
      <c r="GQ654" s="104"/>
      <c r="GR654" s="104"/>
      <c r="GS654" s="104"/>
      <c r="GT654" s="104"/>
      <c r="GU654" s="104"/>
      <c r="GV654" s="104"/>
      <c r="GW654" s="104"/>
      <c r="GX654" s="104"/>
      <c r="GY654" s="104"/>
      <c r="GZ654" s="104"/>
      <c r="HA654" s="104"/>
      <c r="HB654" s="104"/>
      <c r="HC654" s="104"/>
      <c r="HD654" s="104"/>
      <c r="HE654" s="104"/>
      <c r="HF654" s="104"/>
      <c r="HG654" s="104"/>
      <c r="HH654" s="104"/>
      <c r="HI654" s="104"/>
      <c r="HJ654" s="104"/>
      <c r="HK654" s="104"/>
      <c r="HL654" s="104"/>
      <c r="HM654" s="104"/>
      <c r="HN654" s="104"/>
      <c r="HO654" s="104"/>
      <c r="HP654" s="104"/>
      <c r="HQ654" s="64"/>
      <c r="HR654" s="65"/>
      <c r="HS654" s="65"/>
      <c r="HT654" s="65"/>
      <c r="HU654" s="65"/>
      <c r="HV654" s="65"/>
      <c r="HW654" s="105"/>
      <c r="HX654" s="65"/>
      <c r="HY654" s="280">
        <f t="shared" si="752"/>
        <v>0</v>
      </c>
      <c r="HZ654" s="280">
        <f t="shared" si="753"/>
        <v>0</v>
      </c>
      <c r="IA654" s="280">
        <f t="shared" si="754"/>
        <v>0</v>
      </c>
      <c r="IB654" s="65"/>
      <c r="IC654" s="65"/>
    </row>
    <row r="655" spans="1:237" s="106" customFormat="1" ht="22.5" customHeight="1" thickBot="1" x14ac:dyDescent="0.3">
      <c r="A655" s="377" t="s">
        <v>3781</v>
      </c>
      <c r="B655" s="378" t="s">
        <v>3782</v>
      </c>
      <c r="C655" s="379" t="s">
        <v>3233</v>
      </c>
      <c r="D655" s="380" t="s">
        <v>3765</v>
      </c>
      <c r="E655" s="380" t="s">
        <v>3783</v>
      </c>
      <c r="F655" s="381" t="s">
        <v>3224</v>
      </c>
      <c r="G655" s="381" t="s">
        <v>3225</v>
      </c>
      <c r="H655" s="382" t="s">
        <v>431</v>
      </c>
      <c r="I655" s="383" t="s">
        <v>3784</v>
      </c>
      <c r="J655" s="421" t="s">
        <v>3268</v>
      </c>
      <c r="K655" s="424" t="s">
        <v>60</v>
      </c>
      <c r="L655" s="329">
        <f>CONTINUA!BV655</f>
        <v>0</v>
      </c>
      <c r="M655" s="329">
        <f>CONTINUA!BW655</f>
        <v>0</v>
      </c>
      <c r="N655" s="895"/>
      <c r="O655" s="896" t="s">
        <v>4057</v>
      </c>
      <c r="P655" s="897" t="s">
        <v>206</v>
      </c>
      <c r="Q655" s="400"/>
      <c r="R655" s="401"/>
      <c r="S655" s="400"/>
      <c r="T655" s="401"/>
      <c r="U655" s="400"/>
      <c r="V655" s="401"/>
      <c r="W655" s="400"/>
      <c r="X655" s="401"/>
      <c r="Y655" s="400"/>
      <c r="Z655" s="401"/>
      <c r="AA655" s="400"/>
      <c r="AB655" s="401"/>
      <c r="AC655" s="400"/>
      <c r="AD655" s="401"/>
      <c r="AE655" s="400"/>
      <c r="AF655" s="401"/>
      <c r="AG655" s="400"/>
      <c r="AH655" s="401"/>
      <c r="AI655" s="400"/>
      <c r="AJ655" s="401"/>
      <c r="AK655" s="400"/>
      <c r="AL655" s="401"/>
      <c r="AM655" s="400"/>
      <c r="AN655" s="401"/>
      <c r="AO655" s="400"/>
      <c r="AP655" s="401"/>
      <c r="AQ655" s="400"/>
      <c r="AR655" s="401"/>
      <c r="AS655" s="400"/>
      <c r="AT655" s="401"/>
      <c r="AU655" s="400"/>
      <c r="AV655" s="401"/>
      <c r="AW655" s="400"/>
      <c r="AX655" s="401"/>
      <c r="AY655" s="400"/>
      <c r="AZ655" s="401"/>
      <c r="BA655" s="400"/>
      <c r="BB655" s="401"/>
      <c r="BC655" s="400"/>
      <c r="BD655" s="401"/>
      <c r="BE655" s="400"/>
      <c r="BF655" s="401"/>
      <c r="BG655" s="400"/>
      <c r="BH655" s="401"/>
      <c r="BI655" s="400"/>
      <c r="BJ655" s="401"/>
      <c r="BK655" s="400"/>
      <c r="BL655" s="401"/>
      <c r="BM655" s="400"/>
      <c r="BN655" s="401"/>
      <c r="BO655" s="400"/>
      <c r="BP655" s="401"/>
      <c r="BQ655" s="400"/>
      <c r="BR655" s="401"/>
      <c r="BS655" s="400"/>
      <c r="BT655" s="401"/>
      <c r="BU655" s="400"/>
      <c r="BV655" s="401"/>
      <c r="BW655" s="400"/>
      <c r="BX655" s="401"/>
      <c r="BY655" s="400"/>
      <c r="BZ655" s="401"/>
      <c r="CA655" s="400"/>
      <c r="CB655" s="401"/>
      <c r="CC655" s="400"/>
      <c r="CD655" s="401"/>
      <c r="CE655" s="400"/>
      <c r="CF655" s="401"/>
      <c r="CG655" s="400"/>
      <c r="CH655" s="401"/>
      <c r="CI655" s="400"/>
      <c r="CJ655" s="401"/>
      <c r="CK655" s="400"/>
      <c r="CL655" s="401"/>
      <c r="CM655" s="400"/>
      <c r="CN655" s="401"/>
      <c r="CO655" s="400"/>
      <c r="CP655" s="401"/>
      <c r="CQ655" s="400"/>
      <c r="CR655" s="401"/>
      <c r="CS655" s="400"/>
      <c r="CT655" s="401"/>
      <c r="CU655" s="400"/>
      <c r="CV655" s="401"/>
      <c r="CW655" s="400"/>
      <c r="CX655" s="401"/>
      <c r="CY655" s="400"/>
      <c r="CZ655" s="401"/>
      <c r="DA655" s="400"/>
      <c r="DB655" s="401"/>
      <c r="DC655" s="400"/>
      <c r="DD655" s="401"/>
      <c r="DE655" s="400"/>
      <c r="DF655" s="401"/>
      <c r="DG655" s="400"/>
      <c r="DH655" s="401"/>
      <c r="DI655" s="400"/>
      <c r="DJ655" s="401"/>
      <c r="DK655" s="400"/>
      <c r="DL655" s="401"/>
      <c r="DM655" s="400"/>
      <c r="DN655" s="401"/>
      <c r="DO655" s="400"/>
      <c r="DP655" s="401"/>
      <c r="DQ655" s="400"/>
      <c r="DR655" s="401"/>
      <c r="DS655" s="400"/>
      <c r="DT655" s="401"/>
      <c r="DU655" s="400"/>
      <c r="DV655" s="401"/>
      <c r="DW655" s="400"/>
      <c r="DX655" s="401"/>
      <c r="DY655" s="400"/>
      <c r="DZ655" s="401"/>
      <c r="EA655" s="400"/>
      <c r="EB655" s="401"/>
      <c r="EC655" s="400"/>
      <c r="ED655" s="401"/>
      <c r="EE655" s="400"/>
      <c r="EF655" s="401"/>
      <c r="EG655" s="400"/>
      <c r="EH655" s="401"/>
      <c r="EI655" s="400"/>
      <c r="EJ655" s="447"/>
      <c r="EK655" s="512"/>
      <c r="EL655" s="515"/>
      <c r="EM655" s="450"/>
      <c r="EN655" s="348"/>
      <c r="EO655" s="348"/>
      <c r="EP655" s="179">
        <f t="shared" si="742"/>
        <v>0</v>
      </c>
      <c r="EQ655" s="179">
        <f t="shared" si="743"/>
        <v>0</v>
      </c>
      <c r="ER655" s="179">
        <f t="shared" si="744"/>
        <v>0</v>
      </c>
      <c r="ES655" s="179">
        <f t="shared" si="745"/>
        <v>0</v>
      </c>
      <c r="ET655" s="179">
        <f t="shared" si="746"/>
        <v>0</v>
      </c>
      <c r="EU655" s="179">
        <f t="shared" si="747"/>
        <v>0</v>
      </c>
      <c r="EV655" s="172">
        <f t="shared" si="748"/>
        <v>0</v>
      </c>
      <c r="EW655" s="253"/>
      <c r="EX655" s="254">
        <v>0</v>
      </c>
      <c r="EY655" s="180">
        <v>0</v>
      </c>
      <c r="EZ655" s="255">
        <v>0</v>
      </c>
      <c r="FA655" s="255">
        <v>0</v>
      </c>
      <c r="FB655" s="180">
        <f>SUM(FF655:GI655)/2</f>
        <v>0</v>
      </c>
      <c r="FC655" s="256">
        <f>N655*km*'VALORES TABELA'!$B$13</f>
        <v>0</v>
      </c>
      <c r="FD655" s="250">
        <f t="shared" si="751"/>
        <v>0</v>
      </c>
      <c r="FE655" s="257"/>
      <c r="FF655" s="181">
        <f>((Q655+S655)*Percapita)+((R655+T655)*Cadeirante)</f>
        <v>0</v>
      </c>
      <c r="FG655" s="181">
        <f>((U655+W655)*Percapita/30*FG$4)+((V655+X655)*Cadeirante/30*FG$4)</f>
        <v>0</v>
      </c>
      <c r="FH655" s="181">
        <f>((Y655+AA655)*Percapita/30*FH$4)+((Z655+AB655)*Cadeirante/30*FH$4)</f>
        <v>0</v>
      </c>
      <c r="FI655" s="181">
        <f>((AC655+AE655)*Percapita/30*FI$4)+((AD655+AF655)*Cadeirante/30*FI$4)</f>
        <v>0</v>
      </c>
      <c r="FJ655" s="181">
        <f>((AG655+AI655)*Percapita/30*FJ$4)+((AH655+AJ655)*Cadeirante/30*FJ$4)</f>
        <v>0</v>
      </c>
      <c r="FK655" s="181">
        <f>((AK655+AM655)*Percapita/30*FK$4)+((AL655+AN655)*Cadeirante/30*FK$4)</f>
        <v>0</v>
      </c>
      <c r="FL655" s="181">
        <f>((AO655+AQ655)*Percapita/30*FL$4)+((AP655+AR655)*Cadeirante/30*FL$4)</f>
        <v>0</v>
      </c>
      <c r="FM655" s="181">
        <f>((AS655+AU655)*Percapita/30*FM$4)+((AT655+AV655)*Cadeirante/30*FM$4)</f>
        <v>0</v>
      </c>
      <c r="FN655" s="181">
        <f>((AW655+AY655)*Percapita/30*FN$4)+((AX655+AZ655)*Cadeirante/30*FN$4)</f>
        <v>0</v>
      </c>
      <c r="FO655" s="181">
        <f>((BA655+BC655)*Percapita/30*FO$4)+((BB655+BD655)*Cadeirante/30*FO$4)</f>
        <v>0</v>
      </c>
      <c r="FP655" s="181">
        <f>((BE655+BG655)*Percapita/30*FP$4)+((BF655+BH655)*Cadeirante/30*FP$4)</f>
        <v>0</v>
      </c>
      <c r="FQ655" s="181">
        <f>((BI655+BK655)*Percapita/30*FQ$4)+((BJ655+BL655)*Cadeirante/30*FQ$4)</f>
        <v>0</v>
      </c>
      <c r="FR655" s="181">
        <f>((BM655+BO655)*Percapita/30*FR$4)+((BN655+BP655)*Cadeirante/30*FR$4)</f>
        <v>0</v>
      </c>
      <c r="FS655" s="181">
        <f>((BQ655+BS655)*Percapita/30*FS$4)+((BR655+BT655)*Cadeirante/30*FS$4)</f>
        <v>0</v>
      </c>
      <c r="FT655" s="181">
        <f>((BU655+BW655)*Percapita/30*FT$4)+((BV655+BX655)*Cadeirante/30*FT$4)</f>
        <v>0</v>
      </c>
      <c r="FU655" s="181">
        <f>((BY655+CA655)*Percapita/30*FU$4)+((BZ655+CB655)*Cadeirante/30*FU$4)</f>
        <v>0</v>
      </c>
      <c r="FV655" s="181">
        <f>((CC655+CE655)*Percapita/30*FV$4)+((CD655+CF655)*Cadeirante/30*FV$4)</f>
        <v>0</v>
      </c>
      <c r="FW655" s="181">
        <f>((CG655+CI655)*Percapita/30*FW$4)+((CI655+CK655)*Cadeirante/30*FW$4)</f>
        <v>0</v>
      </c>
      <c r="FX655" s="181">
        <f>((CK655+CM655)*Percapita/30*FX$4)+((CL655+CN655)*Cadeirante/30*FX$4)</f>
        <v>0</v>
      </c>
      <c r="FY655" s="181">
        <f>((CO655+CQ655)*Percapita/30*FY$4)+((CP655+CR655)*Cadeirante/30*FY$4)</f>
        <v>0</v>
      </c>
      <c r="FZ655" s="181">
        <f>((CS655+CU655)*Percapita/30*FZ$4)+((CT655+CV655)*Cadeirante/30*FZ$4)</f>
        <v>0</v>
      </c>
      <c r="GA655" s="181">
        <f>((CW655+CY655)*Percapita/30*GA$4)+((CX655+CZ655)*Cadeirante/30*GA$4)</f>
        <v>0</v>
      </c>
      <c r="GB655" s="181">
        <f>((DA655+DC655)*Percapita/30*GB$4)+((DB655+DD655)*Cadeirante/30*GB$4)</f>
        <v>0</v>
      </c>
      <c r="GC655" s="181">
        <f>((DE655+DG655)*Percapita/30*GC$4)+((DF655+DH655)*Cadeirante/30*GC$4)</f>
        <v>0</v>
      </c>
      <c r="GD655" s="181">
        <f>((DI655+DK655)*Percapita/30*GD$4)+((DJ655+DL655)*Cadeirante/30*GD$4)</f>
        <v>0</v>
      </c>
      <c r="GE655" s="181">
        <f>((DM655+DO655)*Percapita/30*GE$4)+((DN655+DP655)*Cadeirante/30*GE$4)</f>
        <v>0</v>
      </c>
      <c r="GF655" s="181">
        <f>((DQ655+DS655)*Percapita/30*GF$4)+((DR655+DT655)*Cadeirante/30*GF$4)</f>
        <v>0</v>
      </c>
      <c r="GG655" s="181">
        <f>((DU655+DW655)*Percapita/30*GG$4)+((DV655+DX655)*Cadeirante/30*GG$4)</f>
        <v>0</v>
      </c>
      <c r="GH655" s="181">
        <f>((DY655+EA655)*Percapita/30*GH$4)+((DZ655+EB655)*Cadeirante/30*GH$4)</f>
        <v>0</v>
      </c>
      <c r="GI655" s="181">
        <f>((EC655+EE655)*Percapita/30*GI$4)+((ED655+EF655)*Cadeirante/30*GI$4)</f>
        <v>0</v>
      </c>
      <c r="GJ655" s="181">
        <f>((EG655+EI655)*Percapita)+((EH655+EJ655)*Cadeirante)</f>
        <v>0</v>
      </c>
      <c r="GK655" s="258"/>
      <c r="GL655" s="103">
        <f t="shared" si="750"/>
        <v>0</v>
      </c>
      <c r="GM655" s="124"/>
      <c r="GN655" s="182"/>
      <c r="GO655" s="182"/>
      <c r="GP655" s="182"/>
      <c r="GQ655" s="182"/>
      <c r="GR655" s="182"/>
      <c r="GS655" s="182"/>
      <c r="GT655" s="182"/>
      <c r="GU655" s="182"/>
      <c r="GV655" s="182"/>
      <c r="GW655" s="182"/>
      <c r="GX655" s="182"/>
      <c r="GY655" s="182"/>
      <c r="GZ655" s="182"/>
      <c r="HA655" s="182"/>
      <c r="HB655" s="182"/>
      <c r="HC655" s="182"/>
      <c r="HD655" s="182"/>
      <c r="HE655" s="182"/>
      <c r="HF655" s="182"/>
      <c r="HG655" s="182"/>
      <c r="HH655" s="182"/>
      <c r="HI655" s="182"/>
      <c r="HJ655" s="182"/>
      <c r="HK655" s="182"/>
      <c r="HL655" s="182"/>
      <c r="HM655" s="182"/>
      <c r="HN655" s="182"/>
      <c r="HO655" s="182"/>
      <c r="HP655" s="259"/>
      <c r="HQ655" s="64"/>
      <c r="HW655" s="257"/>
      <c r="HY655" s="280">
        <f t="shared" si="752"/>
        <v>0</v>
      </c>
      <c r="HZ655" s="280">
        <f t="shared" si="753"/>
        <v>0</v>
      </c>
      <c r="IA655" s="280">
        <f t="shared" si="754"/>
        <v>0</v>
      </c>
    </row>
    <row r="656" spans="1:237" s="106" customFormat="1" ht="22.5" customHeight="1" x14ac:dyDescent="0.25">
      <c r="A656" t="s">
        <v>3785</v>
      </c>
      <c r="B656" s="522" t="s">
        <v>3786</v>
      </c>
      <c r="C656" s="523">
        <v>4</v>
      </c>
      <c r="D656" s="524" t="s">
        <v>3787</v>
      </c>
      <c r="E656" s="524" t="s">
        <v>3788</v>
      </c>
      <c r="F656" s="525" t="s">
        <v>3224</v>
      </c>
      <c r="G656" s="525" t="s">
        <v>3225</v>
      </c>
      <c r="H656" s="350" t="s">
        <v>1839</v>
      </c>
      <c r="I656" s="351" t="s">
        <v>3789</v>
      </c>
      <c r="J656" s="409" t="s">
        <v>3231</v>
      </c>
      <c r="K656" s="410" t="s">
        <v>3232</v>
      </c>
      <c r="L656" s="329">
        <f>CONTINUA!BV656</f>
        <v>0</v>
      </c>
      <c r="M656" s="329">
        <f>CONTINUA!BW656</f>
        <v>0</v>
      </c>
      <c r="N656" s="895"/>
      <c r="O656" s="896" t="s">
        <v>4059</v>
      </c>
      <c r="P656" s="897" t="s">
        <v>206</v>
      </c>
      <c r="Q656" s="400"/>
      <c r="R656" s="401"/>
      <c r="S656" s="400"/>
      <c r="T656" s="401"/>
      <c r="U656" s="400"/>
      <c r="V656" s="401"/>
      <c r="W656" s="400"/>
      <c r="X656" s="401"/>
      <c r="Y656" s="400"/>
      <c r="Z656" s="401"/>
      <c r="AA656" s="400"/>
      <c r="AB656" s="401"/>
      <c r="AC656" s="400"/>
      <c r="AD656" s="401"/>
      <c r="AE656" s="400"/>
      <c r="AF656" s="401"/>
      <c r="AG656" s="400"/>
      <c r="AH656" s="401"/>
      <c r="AI656" s="400"/>
      <c r="AJ656" s="401"/>
      <c r="AK656" s="400"/>
      <c r="AL656" s="401"/>
      <c r="AM656" s="400"/>
      <c r="AN656" s="401"/>
      <c r="AO656" s="400"/>
      <c r="AP656" s="401"/>
      <c r="AQ656" s="400"/>
      <c r="AR656" s="401"/>
      <c r="AS656" s="400"/>
      <c r="AT656" s="401"/>
      <c r="AU656" s="400"/>
      <c r="AV656" s="401"/>
      <c r="AW656" s="400"/>
      <c r="AX656" s="401"/>
      <c r="AY656" s="400"/>
      <c r="AZ656" s="401"/>
      <c r="BA656" s="400"/>
      <c r="BB656" s="401"/>
      <c r="BC656" s="400"/>
      <c r="BD656" s="401"/>
      <c r="BE656" s="400"/>
      <c r="BF656" s="401"/>
      <c r="BG656" s="400"/>
      <c r="BH656" s="401"/>
      <c r="BI656" s="400"/>
      <c r="BJ656" s="401"/>
      <c r="BK656" s="400"/>
      <c r="BL656" s="401"/>
      <c r="BM656" s="400"/>
      <c r="BN656" s="401"/>
      <c r="BO656" s="400"/>
      <c r="BP656" s="401"/>
      <c r="BQ656" s="400"/>
      <c r="BR656" s="401"/>
      <c r="BS656" s="400"/>
      <c r="BT656" s="401"/>
      <c r="BU656" s="400"/>
      <c r="BV656" s="401"/>
      <c r="BW656" s="400"/>
      <c r="BX656" s="401"/>
      <c r="BY656" s="400"/>
      <c r="BZ656" s="401"/>
      <c r="CA656" s="400"/>
      <c r="CB656" s="401"/>
      <c r="CC656" s="400"/>
      <c r="CD656" s="401"/>
      <c r="CE656" s="400"/>
      <c r="CF656" s="401"/>
      <c r="CG656" s="400"/>
      <c r="CH656" s="401"/>
      <c r="CI656" s="400"/>
      <c r="CJ656" s="401"/>
      <c r="CK656" s="400"/>
      <c r="CL656" s="401"/>
      <c r="CM656" s="400"/>
      <c r="CN656" s="401"/>
      <c r="CO656" s="400"/>
      <c r="CP656" s="401"/>
      <c r="CQ656" s="400"/>
      <c r="CR656" s="401"/>
      <c r="CS656" s="400"/>
      <c r="CT656" s="401"/>
      <c r="CU656" s="400"/>
      <c r="CV656" s="401"/>
      <c r="CW656" s="400"/>
      <c r="CX656" s="401"/>
      <c r="CY656" s="400"/>
      <c r="CZ656" s="401"/>
      <c r="DA656" s="400"/>
      <c r="DB656" s="401"/>
      <c r="DC656" s="400"/>
      <c r="DD656" s="401"/>
      <c r="DE656" s="400"/>
      <c r="DF656" s="401"/>
      <c r="DG656" s="400"/>
      <c r="DH656" s="401"/>
      <c r="DI656" s="400"/>
      <c r="DJ656" s="401"/>
      <c r="DK656" s="400"/>
      <c r="DL656" s="401"/>
      <c r="DM656" s="400"/>
      <c r="DN656" s="401"/>
      <c r="DO656" s="400"/>
      <c r="DP656" s="401"/>
      <c r="DQ656" s="400"/>
      <c r="DR656" s="401"/>
      <c r="DS656" s="400"/>
      <c r="DT656" s="401"/>
      <c r="DU656" s="400"/>
      <c r="DV656" s="401"/>
      <c r="DW656" s="400"/>
      <c r="DX656" s="401"/>
      <c r="DY656" s="400"/>
      <c r="DZ656" s="401"/>
      <c r="EA656" s="400"/>
      <c r="EB656" s="401"/>
      <c r="EC656" s="400"/>
      <c r="ED656" s="401"/>
      <c r="EE656" s="400"/>
      <c r="EF656" s="401"/>
      <c r="EG656" s="400"/>
      <c r="EH656" s="401"/>
      <c r="EI656" s="400"/>
      <c r="EJ656" s="447"/>
      <c r="EK656" s="510"/>
      <c r="EL656" s="513"/>
      <c r="EM656" s="520"/>
      <c r="EN656" s="520"/>
      <c r="EO656" s="520"/>
      <c r="EP656" s="171">
        <f t="shared" si="742"/>
        <v>0</v>
      </c>
      <c r="EQ656" s="171">
        <f t="shared" si="743"/>
        <v>0</v>
      </c>
      <c r="ER656" s="171">
        <f t="shared" si="744"/>
        <v>0</v>
      </c>
      <c r="ES656" s="171">
        <f t="shared" si="745"/>
        <v>0</v>
      </c>
      <c r="ET656" s="171">
        <f t="shared" si="746"/>
        <v>0</v>
      </c>
      <c r="EU656" s="171">
        <f t="shared" si="747"/>
        <v>0</v>
      </c>
      <c r="EV656" s="172">
        <f t="shared" si="748"/>
        <v>0</v>
      </c>
      <c r="EW656" s="367">
        <f>IF(C656=4,IF(MAX(Q656:EJ658)&gt;0,(Especiall/30*(IF(($G656-$F656)=($G$5-$F$5),30,IF(DAY($G656)=31,($G656-$F656),($G656-$F656)+1)))),0),0)</f>
        <v>11465.63</v>
      </c>
      <c r="EX656" s="248">
        <f t="shared" ref="EX656:EX659" si="755">FF656</f>
        <v>1926.1499999999999</v>
      </c>
      <c r="EY656" s="174">
        <f>(L656*regular)+(M656*Cadeirantee)</f>
        <v>0</v>
      </c>
      <c r="EZ656" s="249">
        <f>SUMIF(FG656:GJ656,"&gt;0")</f>
        <v>0</v>
      </c>
      <c r="FA656" s="249">
        <f>SUMIF(FG656:GJ656,"&lt;0")+SUMIF(GN656:HP656,"&lt;0")</f>
        <v>0</v>
      </c>
      <c r="FB656" s="174">
        <v>0</v>
      </c>
      <c r="FC656" s="175">
        <f>N656*km*'VALORES TABELA'!$B$13</f>
        <v>0</v>
      </c>
      <c r="FD656" s="250">
        <f>GL656</f>
        <v>0</v>
      </c>
      <c r="FE656" s="176">
        <f>(EW656+EW657+EW658+EW659+EX656+EX657+EX658+EX659+EY656+EY657+EY658+EY659+EY660+EZ656+EZ657+EZ658+EZ659+FA656+FA657+FA658+FA659+FC656+FC657+FC658+FC659+HY656-HZ656-IA656+FD656+FD657+FD658+FD659+FB660)</f>
        <v>13391.779999999999</v>
      </c>
      <c r="FF656" s="177">
        <f>IF(C656=4,SUM(Q656+Q657+Q658+S656+S657+S658)*Percapita/30*FF$4+(R656+R657+R658+T656+T657+T658)*Cadeirante/30*FF$4,IF(C656=3,IF(Q659+S659=10,Fixo/30*FF$4+(Q656+Q657+Q658+S656+S657+S658)*Percapita/30*FF$4+(R659+T659)*Cadeirante/30*FF$4,IF(Q659+S659&lt;=9,(Q659+S659)*Crechee/30*FF$4)+(R659+T659)*Cadeirante/30*FF$4+(Q656+Q657+Q658+S656+S657+S658)*Percapita/30*FF$4)+IF(Q659+S659&gt;=11,Fixo/30*FF$4+(Q659+S659-10)*Crechee/30*FF$4,0),IF(C656=2,IF(R656+R657+R658+R659+T656+T657+T658+T659=1,Cadeirante/30*FF$4,IF(R656+R657+R658+R659+T656+T657+T658+T659=2,Fixo/30*FF$4,IF(R656+R657+R658+R659+T656+T657+T658+T659&gt;2,Fixo/30*FF$4+(R656+R657+R658+R659+T656+T657+T658+T659-2)*Cadeirante/30*FF$4)))+(Q656+Q657+Q658+S656+S657+S658)*Percapita/30*FF$4+(Q659+S659)*Crechee/30*FF$4,IF(C656=1,IF(Q656+Q657+Q658+R656+R657+R658+S656+S657+S658+T656+T657+T658&lt;=15,(Q656+Q657+Q658+S656+S657+S658)*Percapita/30*FF$4,IF(Q656+Q657+Q658+R656+R657+R658+S656+S657+S658+T656+T657+T658&gt;=16,Fixo/30*FF$4+(Q656+Q657+Q658+R656+R657+R658+S656+S657+S658+T656+T657-16)*Percapita/30*FF$4))))))</f>
        <v>1926.1499999999999</v>
      </c>
      <c r="FG656" s="177">
        <f>IF(C656=4,SUM(U656+U657+U658+W656+W657+W658)*Percapita/30*FG$4+(V656+V657+V658+X656+X657+X658)*Cadeirante/30*FG$4,IF(C656=3,IF(U659+W659=10,Fixo/30*FG$4+(U656+U657+U658+W656+W657+W658)*Percapita/30*FG$4+(V659+X659)*Cadeirante/30*FG$4,IF(U659+W659&lt;=9,(U659+W659)*Crechee/30*FG$4)+(V659+X659)*Cadeirante/30*FG$4+(U656+U657+U658+W656+W657+W658)*Percapita/30*FG$4)+IF(U659+W659&gt;=11,Fixo/30*FG$4+(U659+W659-10)*Crechee/30*FG$4,0),IF(C656=2,IF(V656+V657+V658+V659+X656+X657+X658+X659=1,Cadeirante/30*FG$4,IF(V656+V657+V658+V659+X656+X657+X658+X659=2,Fixo/30*FG$4,IF(V656+V657+V658+V659+X656+X657+X658+X659&gt;2,Fixo/30*FG$4+(V656+V657+V658+V659+X656+X657+X658+X659-2)*Cadeirante/30*FG$4)))+(U656+U657+U658+W656+W657+W658)*Percapita/30*FG$4+(U659+W659)*Crechee/30*FG$4,IF(C656=1,IF(U656+U657+U658+V656+V657+V658+W656+W657+W658+X656+X657+X658&lt;=15,(U656+U657+U658+W656+W657+W658)*Percapita/30*FG$4,IF(U656+U657+U658+V656+V657+V658+W656+W657+W658+X656+X657+X658&gt;=16,Fixo/30*FG$4+(U656+U657+U658+V656+V657+V658+W656+W657+W658+X656+X657-16)*Percapita/30*FG$4))))))</f>
        <v>0</v>
      </c>
      <c r="FH656" s="177">
        <f>IF(C656=4,SUM(Y656+Y657+Y658+AA656+AA657+AA658)*Percapita/30*FH$4+(Z656+Z657+Z658+AB656+AB657+AB658)*Cadeirante/30*FH$4,IF(C656=3,IF(Y659+AA659=10,Fixo/30*FH$4+(Y656+Y657+Y658+AA656+AA657+AA658)*Percapita/30*FH$4+(Z659+AB659)*Cadeirante/30*FH$4,IF(Y659+AA659&lt;=9,(Y659+AA659)*Crechee/30*FH$4)+(Z659+AB659)*Cadeirante/30*FH$4+(Y656+Y657+Y658+AA656+AA657+AA658)*Percapita/30*FH$4)+IF(Y659+AA659&gt;=11,Fixo/30*FH$4+(Y659+AA659-10)*Crechee/30*FH$4,0),IF(C656=2,IF(Z656+Z657+Z658+Z659+AB656+AB657+AB658+AB659=1,Cadeirante/30*FH$4,IF(Z656+Z657+Z658+Z659+AB656+AB657+AB658+AB659=2,Fixo/30*FH$4,IF(Z656+Z657+Z658+Z659+AB656+AB657+AB658+AB659&gt;2,Fixo/30*FH$4+(Z656+Z657+Z658+Z659+AB656+AB657+AB658+AB659-2)*Cadeirante/30*FH$4)))+(Y656+Y657+Y658+AA656+AA657+AA658)*Percapita/30*FH$4+(Y659+AA659)*Crechee/30*FH$4,IF(C656=1,IF(Y656+Y657+Y658+Z656+Z657+Z658+AA656+AA657+AA658+AB656+AB657+AB658&lt;=15,(Y656+Y657+Y658+AA656+AA657+AA658)*Percapita/30*FH$4,IF(Y656+Y657+Y658+Z656+Z657+Z658+AA656+AA657+AA658+AB656+AB657+AB658&gt;=16,Fixo/30*FH$4+(Y656+Y657+Y658+Z656+Z657+Z658+AA656+AA657+AA658+AB656+AB657-16)*Percapita/30*FH$4))))))</f>
        <v>0</v>
      </c>
      <c r="FI656" s="177">
        <f>IF(C656=4,SUM(AC656+AC657+AC658+AE656+AE657+AE658)*Percapita/30*FI$4+(AD656+AD657+AD658+AF656+AF657+AF658)*Cadeirante/30*FI$4,IF(C656=3,IF(AC659+AE659=10,Fixo/30*FI$4+(AC656+AC657+AC658+AE656+AE657+AE658)*Percapita/30*FI$4+(AD659+AF659)*Cadeirante/30*FI$4,IF(AC659+AE659&lt;=9,(AC659+AE659)*Crechee/30*FI$4)+(AD659+AF659)*Cadeirante/30*FI$4+(AC656+AC657+AC658+AE656+AE657+AE658)*Percapita/30*FI$4)+IF(AC659+AE659&gt;=11,Fixo/30*FI$4+(AC659+AE659-10)*Crechee/30*FI$4,0),IF(C656=2,IF(AD656+AD657+AD658+AD659+AF656+AF657+AF658+AF659=1,Cadeirante/30*FI$4,IF(AD656+AD657+AD658+AD659+AF656+AF657+AF658+AF659=2,Fixo/30*FI$4,IF(AD656+AD657+AD658+AD659+AF656+AF657+AF658+AF659&gt;2,Fixo/30*FI$4+(AD656+AD657+AD658+AD659+AF656+AF657+AF658+AF659-2)*Cadeirante/30*FI$4)))+(AC656+AC657+AC658+AE656+AE657+AE658)*Percapita/30*FI$4+(AC659+AE659)*Crechee/30*FI$4,IF(C656=1,IF(AC656+AC657+AC658+AD656+AD657+AD658+AE656+AE657+AE658+AF656+AF657+AF658&lt;=15,(AC656+AC657+AC658+AE656+AE657+AE658)*Percapita/30*FI$4,IF(AC656+AC657+AC658+AD656+AD657+AD658+AE656+AE657+AE658+AF656+AF657+AF658&gt;=16,Fixo/30*FI$4+(AC656+AC657+AC658+AD656+AD657+AD658+AE656+AE657+AE658+AF656+AF657-16)*Percapita/30*FI$4))))))</f>
        <v>0</v>
      </c>
      <c r="FJ656" s="177">
        <f>IF(C656=4,SUM(AG656+AG657+AG658+AI656+AI657+AI658)*Percapita/30*FJ$4+(AH656+AH657+AH658+AJ656+AJ657+AJ658)*Cadeirante/30*FJ$4,IF(C656=3,IF(AG659+AI659=10,Fixo/30*FJ$4+(AG656+AG657+AG658+AI656+AI657+AI658)*Percapita/30*FJ$4+(AH659+AJ659)*Cadeirante/30*FJ$4,IF(AG659+AI659&lt;=9,(AG659+AI659)*Crechee/30*FJ$4)+(AH659+AJ659)*Cadeirante/30*FJ$4+(AG656+AG657+AG658+AI656+AI657+AI658)*Percapita/30*FJ$4)+IF(AG659+AI659&gt;=11,Fixo/30*FJ$4+(AG659+AI659-10)*Crechee/30*FJ$4,0),IF(C656=2,IF(AH656+AH657+AH658+AH659+AJ656+AJ657+AJ658+AJ659=1,Cadeirante/30*FJ$4,IF(AH656+AH657+AH658+AH659+AJ656+AJ657+AJ658+AJ659=2,Fixo/30*FJ$4,IF(AH656+AH657+AH658+AH659+AJ656+AJ657+AJ658+AJ659&gt;2,Fixo/30*FJ$4+(AH656+AH657+AH658+AH659+AJ656+AJ657+AJ658+AJ659-2)*Cadeirante/30*FJ$4)))+(AG656+AG657+AG658+AI656+AI657+AI658)*Percapita/30*FJ$4+(AG659+AI659)*Crechee/30*FJ$4,IF(C656=1,IF(AG656+AG657+AG658+AH656+AH657+AH658+AI656+AI657+AI658+AJ656+AJ657+AJ658&lt;=15,(AG656+AG657+AG658+AI656+AI657+AI658)*Percapita/30*FJ$4,IF(AG656+AG657+AG658+AH656+AH657+AH658+AI656+AI657+AI658+AJ656+AJ657+AJ658&gt;=16,Fixo/30*FJ$4+(AG656+AG657+AG658+AH656+AH657+AH658+AI656+AI657+AI658+AJ656+AJ657-16)*Percapita/30*FJ$4))))))</f>
        <v>0</v>
      </c>
      <c r="FK656" s="177">
        <f>IF(C656=4,SUM(AK656+AK657+AK658+AM656+AM657+AM658)*Percapita/30*FK$4+(AL656+AL657+AL658+AN656+AN657+AN658)*Cadeirante/30*FK$4,IF(C656=3,IF(AK659+AM659=10,Fixo/30*FK$4+(AK656+AK657+AK658+AM656+AM657+AM658)*Percapita/30*FK$4+(AL659+AN659)*Cadeirante/30*FK$4,IF(AK659+AM659&lt;=9,(AK659+AM659)*Crechee/30*FK$4)+(AL659+AN659)*Cadeirante/30*FK$4+(AK656+AK657+AK658+AM656+AM657+AM658)*Percapita/30*FK$4)+IF(AK659+AM659&gt;=11,Fixo/30*FK$4+(AK659+AM659-10)*Crechee/30*FK$4,0),IF(C656=2,IF(AL656+AL657+AL658+AL659+AN656+AN657+AN658+AN659=1,Cadeirante/30*FK$4,IF(AL656+AL657+AL658+AL659+AN656+AN657+AN658+AN659=2,Fixo/30*FK$4,IF(AL656+AL657+AL658+AL659+AN656+AN657+AN658+AN659&gt;2,Fixo/30*FK$4+(AL656+AL657+AL658+AL659+AN656+AN657+AN658+AN659-2)*Cadeirante/30*FK$4)))+(AK656+AK657+AK658+AM656+AM657+AM658)*Percapita/30*FK$4+(AK659+AM659)*Crechee/30*FK$4,IF(C656=1,IF(AK656+AK657+AK658+AL656+AL657+AL658+AM656+AM657+AM658+AN656+AN657+AN658&lt;=15,(AK656+AK657+AK658+AM656+AM657+AM658)*Percapita/30*FK$4,IF(AK656+AK657+AK658+AL656+AL657+AL658+AM656+AM657+AM658+AN656+AN657+AN658&gt;=16,Fixo/30*FK$4+(AK656+AK657+AK658+AL656+AL657+AL658+AM656+AM657+AM658+AN656+AN657-16)*Percapita/30*FK$4))))))</f>
        <v>0</v>
      </c>
      <c r="FL656" s="177">
        <f>IF(C656=4,SUM(AO656+AO657+AO658+AQ656+AQ657+AQ658)*Percapita/30*FL$4+(AP656+AP657+AP658+AR656+AR657+AR658)*Cadeirante/30*FL$4,IF(C656=3,IF(AO659+AQ659=10,Fixo/30*FL$4+(AO656+AO657+AO658+AQ656+AQ657+AQ658)*Percapita/30*FL$4+(AP659+AR659)*Cadeirante/30*FL$4,IF(AO659+AQ659&lt;=9,(AO659+AQ659)*Crechee/30*FL$4)+(AP659+AR659)*Cadeirante/30*FL$4+(AO656+AO657+AO658+AQ656+AQ657+AQ658)*Percapita/30*FL$4)+IF(AO659+AQ659&gt;=11,Fixo/30*FL$4+(AO659+AQ659-10)*Crechee/30*FL$4,0),IF(C656=2,IF(AP656+AP657+AP658+AP659+AR656+AR657+AR658+AR659=1,Cadeirante/30*FL$4,IF(AP656+AP657+AP658+AP659+AR656+AR657+AR658+AR659=2,Fixo/30*FL$4,IF(AP656+AP657+AP658+AP659+AR656+AR657+AR658+AR659&gt;2,Fixo/30*FL$4+(AP656+AP657+AP658+AP659+AR656+AR657+AR658+AR659-2)*Cadeirante/30*FL$4)))+(AO656+AO657+AO658+AQ656+AQ657+AQ658)*Percapita/30*FL$4+(AO659+AQ659)*Crechee/30*FL$4,IF(C656=1,IF(AO656+AO657+AO658+AP656+AP657+AP658+AQ656+AQ657+AQ658+AR656+AR657+AR658&lt;=15,(AO656+AO657+AO658+AQ656+AQ657+AQ658)*Percapita/30*FL$4,IF(AO656+AO657+AO658+AP656+AP657+AP658+AQ656+AQ657+AQ658+AR656+AR657+AR658&gt;=16,Fixo/30*FL$4+(AO656+AO657+AO658+AP656+AP657+AP658+AQ656+AQ657+AQ658+AR656+AR657-16)*Percapita/30*FL$4))))))</f>
        <v>0</v>
      </c>
      <c r="FM656" s="177">
        <f>IF(C656=4,SUM(AS656+AS657+AS658+AU656+AU657+AU658)*Percapita/30*FM$4+(AT656+AT657+AT658+AV656+AV657+AV658)*Cadeirante/30*FM$4,IF(C656=3,IF(AS659+AU659=10,Fixo/30*FM$4+(AS656+AS657+AS658+AU656+AU657+AU658)*Percapita/30*FM$4+(AT659+AV659)*Cadeirante/30*FM$4,IF(AS659+AU659&lt;=9,(AS659+AU659)*Crechee/30*FM$4)+(AT659+AV659)*Cadeirante/30*FM$4+(AS656+AS657+AS658+AU656+AU657+AU658)*Percapita/30*FM$4)+IF(AS659+AU659&gt;=11,Fixo/30*FM$4+(AS659+AU659-10)*Crechee/30*FM$4,0),IF(C656=2,IF(AT656+AT657+AT658+AT659+AV656+AV657+AV658+AV659=1,Cadeirante/30*FM$4,IF(AT656+AT657+AT658+AT659+AV656+AV657+AV658+AV659=2,Fixo/30*FM$4,IF(AT656+AT657+AT658+AT659+AV656+AV657+AV658+AV659&gt;2,Fixo/30*FM$4+(AT656+AT657+AT658+AT659+AV656+AV657+AV658+AV659-2)*Cadeirante/30*FM$4)))+(AS656+AS657+AS658+AU656+AU657+AU658)*Percapita/30*FM$4+(AS659+AU659)*Crechee/30*FM$4,IF(C656=1,IF(AS656+AS657+AS658+AT656+AT657+AT658+AU656+AU657+AU658+AV656+AV657+AV658&lt;=15,(AS656+AS657+AS658+AU656+AU657+AU658)*Percapita/30*FM$4,IF(AS656+AS657+AS658+AT656+AT657+AT658+AU656+AU657+AU658+AV656+AV657+AV658&gt;=16,Fixo/30*FM$4+(AS656+AS657+AS658+AT656+AT657+AT658+AU656+AU657+AU658+AV656+AV657-16)*Percapita/30*FM$4))))))</f>
        <v>0</v>
      </c>
      <c r="FN656" s="177">
        <f>IF(C656=4,SUM(AW656+AW657+AW658+AY656+AY657+AY658)*Percapita/30*FN$4+(AX656+AX657+AX658+AZ656+AZ657+AZ658)*Cadeirante/30*FN$4,IF(C656=3,IF(AW659+AY659=10,Fixo/30*FN$4+(AW656+AW657+AW658+AY656+AY657+AY658)*Percapita/30*FN$4+(AX659+AZ659)*Cadeirante/30*FN$4,IF(AW659+AY659&lt;=9,(AW659+AY659)*Crechee/30*FN$4)+(AX659+AZ659)*Cadeirante/30*FN$4+(AW656+AW657+AW658+AY656+AY657+AY658)*Percapita/30*FN$4)+IF(AW659+AY659&gt;=11,Fixo/30*FN$4+(AW659+AY659-10)*Crechee/30*FN$4,0),IF(C656=2,IF(AX656+AX657+AX658+AX659+AZ656+AZ657+AZ658+AZ659=1,Cadeirante/30*FN$4,IF(AX656+AX657+AX658+AX659+AZ656+AZ657+AZ658+AZ659=2,Fixo/30*FN$4,IF(AX656+AX657+AX658+AX659+AZ656+AZ657+AZ658+AZ659&gt;2,Fixo/30*FN$4+(AX656+AX657+AX658+AX659+AZ656+AZ657+AZ658+AZ659-2)*Cadeirante/30*FN$4)))+(AW656+AW657+AW658+AY656+AY657+AY658)*Percapita/30*FN$4+(AW659+AY659)*Crechee/30*FN$4,IF(C656=1,IF(AW656+AW657+AW658+AX656+AX657+AX658+AY656+AY657+AY658+AZ656+AZ657+AZ658&lt;=15,(AW656+AW657+AW658+AY656+AY657+AY658)*Percapita/30*FN$4,IF(AW656+AW657+AW658+AX656+AX657+AX658+AY656+AY657+AY658+AZ656+AZ657+AZ658&gt;=16,Fixo/30*FN$4+(AW656+AW657+AW658+AX656+AX657+AX658+AY656+AY657+AY658+AZ656+AZ657-16)*Percapita/30*FN$4))))))</f>
        <v>0</v>
      </c>
      <c r="FO656" s="177">
        <f>IF(C656=4,SUM(BA656+BA657+BA658+BC656+BC657+BC658)*Percapita/30*FO$4+(BB656+BB657+BB658+BD656+BD657+BD658)*Cadeirante/30*FO$4,IF(C656=3,IF(BA659+BC659=10,Fixo/30*FO$4+(BA656+BA657+BA658+BC656+BC657+BC658)*Percapita/30*FO$4+(BB659+BD659)*Cadeirante/30*FO$4,IF(BA659+BC659&lt;=9,(BA659+BC659)*Crechee/30*FO$4)+(BB659+BD659)*Cadeirante/30*FO$4+(BA656+BA657+BA658+BC656+BC657+BC658)*Percapita/30*FO$4)+IF(BA659+BC659&gt;=11,Fixo/30*FO$4+(BA659+BC659-10)*Crechee/30*FO$4,0),IF(C656=2,IF(BB656+BB657+BB658+BB659+BD656+BD657+BD658+BD659=1,Cadeirante/30*FO$4,IF(BB656+BB657+BB658+BB659+BD656+BD657+BD658+BD659=2,Fixo/30*FO$4,IF(BB656+BB657+BB658+BB659+BD656+BD657+BD658+BD659&gt;2,Fixo/30*FO$4+(BB656+BB657+BB658+BB659+BD656+BD657+BD658+BD659-2)*Cadeirante/30*FO$4)))+(BA656+BA657+BA658+BC656+BC657+BC658)*Percapita/30*FO$4+(BA659+BC659)*Crechee/30*FO$4,IF(C656=1,IF(BA656+BA657+BA658+BB656+BB657+BB658+BC656+BC657+BC658+BD656+BD657+BD658&lt;=15,(BA656+BA657+BA658+BC656+BC657+BC658)*Percapita/30*FO$4,IF(BA656+BA657+BA658+BB656+BB657+BB658+BC656+BC657+BC658+BD656+BD657+BD658&gt;=16,Fixo/30*FO$4+(BA656+BA657+BA658+BB656+BB657+BB658+BC656+BC657+BC658+BD656+BD657-16)*Percapita/30*FO$4))))))</f>
        <v>0</v>
      </c>
      <c r="FP656" s="177">
        <f>IF(C656=4,SUM(BE656+BE657+BE658+BG656+BG657+BG658)*Percapita/30*FP$4+(BF656+BF657+BF658+BH656+BH657+BH658)*Cadeirante/30*FP$4,IF(C656=3,IF(BE659+BG659=10,Fixo/30*FP$4+(BE656+BE657+BE658+BG656+BG657+BG658)*Percapita/30*FP$4+(BF659+BH659)*Cadeirante/30*FP$4,IF(BE659+BG659&lt;=9,(BE659+BG659)*Crechee/30*FP$4)+(BF659+BH659)*Cadeirante/30*FP$4+(BE656+BE657+BE658+BG656+BG657+BG658)*Percapita/30*FP$4)+IF(BE659+BG659&gt;=11,Fixo/30*FP$4+(BE659+BG659-10)*Crechee/30*FP$4,0),IF(C656=2,IF(BF656+BF657+BF658+BF659+BH656+BH657+BH658+BH659=1,Cadeirante/30*FP$4,IF(BF656+BF657+BF658+BF659+BH656+BH657+BH658+BH659=2,Fixo/30*FP$4,IF(BF656+BF657+BF658+BF659+BH656+BH657+BH658+BH659&gt;2,Fixo/30*FP$4+(BF656+BF657+BF658+BF659+BH656+BH657+BH658+BH659-2)*Cadeirante/30*FP$4)))+(BE656+BE657+BE658+BG656+BG657+BG658)*Percapita/30*FP$4+(BE659+BG659)*Crechee/30*FP$4,IF(C656=1,IF(BE656+BE657+BE658+BF656+BF657+BF658+BG656+BG657+BG658+BH656+BH657+BH658&lt;=15,(BE656+BE657+BE658+BG656+BG657+BG658)*Percapita/30*FP$4,IF(BE656+BE657+BE658+BF656+BF657+BF658+BG656+BG657+BG658+BH656+BH657+BH658&gt;=16,Fixo/30*FP$4+(BE656+BE657+BE658+BF656+BF657+BF658+BG656+BG657+BG658+BH656+BH657-16)*Percapita/30*FP$4))))))</f>
        <v>0</v>
      </c>
      <c r="FQ656" s="177">
        <f>IF(C656=4,SUM(BI656+BI657+BI658+BK656+BK657+BK658)*Percapita/30*FQ$4+(BJ656+BJ657+BJ658+BL656+BL657+BL658)*Cadeirante/30*FQ$4,IF(C656=3,IF(BI659+BK659=10,Fixo/30*FQ$4+(BI656+BI657+BI658+BK656+BK657+BK658)*Percapita/30*FQ$4+(BJ659+BL659)*Cadeirante/30*FQ$4,IF(BI659+BK659&lt;=9,(BI659+BK659)*Crechee/30*FQ$4)+(BJ659+BL659)*Cadeirante/30*FQ$4+(BI656+BI657+BI658+BK656+BK657+BK658)*Percapita/30*FQ$4)+IF(BI659+BK659&gt;=11,Fixo/30*FQ$4+(BI659+BK659-10)*Crechee/30*FQ$4,0),IF(C656=2,IF(BJ656+BJ657+BJ658+BJ659+BL656+BL657+BL658+BL659=1,Cadeirante/30*FQ$4,IF(BJ656+BJ657+BJ658+BJ659+BL656+BL657+BL658+BL659=2,Fixo/30*FQ$4,IF(BJ656+BJ657+BJ658+BJ659+BL656+BL657+BL658+BL659&gt;2,Fixo/30*FQ$4+(BJ656+BJ657+BJ658+BJ659+BL656+BL657+BL658+BL659-2)*Cadeirante/30*FQ$4)))+(BI656+BI657+BI658+BK656+BK657+BK658)*Percapita/30*FQ$4+(BI659+BK659)*Crechee/30*FQ$4,IF(C656=1,IF(BI656+BI657+BI658+BJ656+BJ657+BJ658+BK656+BK657+BK658+BL656+BL657+BL658&lt;=15,(BI656+BI657+BI658+BK656+BK657+BK658)*Percapita/30*FQ$4,IF(BI656+BI657+BI658+BJ656+BJ657+BJ658+BK656+BK657+BK658+BL656+BL657+BL658&gt;=16,Fixo/30*FQ$4+(BI656+BI657+BI658+BJ656+BJ657+BJ658+BK656+BK657+BK658+BL656+BL657-16)*Percapita/30*FQ$4))))))</f>
        <v>0</v>
      </c>
      <c r="FR656" s="177">
        <f>IF(C656=4,SUM(BM656+BM657+BM658+BO656+BO657+BO658)*Percapita/30*FR$4+(BN656+BN657+BN658+BP656+BP657+BP658)*Cadeirante/30*FR$4,IF(C656=3,IF(BM659+BO659=10,Fixo/30*FR$4+(BM656+BM657+BM658+BO656+BO657+BO658)*Percapita/30*FR$4+(BN659+BP659)*Cadeirante/30*FR$4,IF(BM659+BO659&lt;=9,(BM659+BO659)*Crechee/30*FR$4)+(BN659+BP659)*Cadeirante/30*FR$4+(BM656+BM657+BM658+BO656+BO657+BO658)*Percapita/30*FR$4)+IF(BM659+BO659&gt;=11,Fixo/30*FR$4+(BM659+BO659-10)*Crechee/30*FR$4,0),IF(C656=2,IF(BN656+BN657+BN658+BN659+BP656+BP657+BP658+BP659=1,Cadeirante/30*FR$4,IF(BN656+BN657+BN658+BN659+BP656+BP657+BP658+BP659=2,Fixo/30*FR$4,IF(BN656+BN657+BN658+BN659+BP656+BP657+BP658+BP659&gt;2,Fixo/30*FR$4+(BN656+BN657+BN658+BN659+BP656+BP657+BP658+BP659-2)*Cadeirante/30*FR$4)))+(BM656+BM657+BM658+BO656+BO657+BO658)*Percapita/30*FR$4+(BM659+BO659)*Crechee/30*FR$4,IF(C656=1,IF(BM656+BM657+BM658+BN656+BN657+BN658+BO656+BO657+BO658+BP656+BP657+BP658&lt;=15,(BM656+BM657+BM658+BO656+BO657+BO658)*Percapita/30*FR$4,IF(BM656+BM657+BM658+BN656+BN657+BN658+BO656+BO657+BO658+BP656+BP657+BP658&gt;=16,Fixo/30*FR$4+(BM656+BM657+BM658+BN656+BN657+BN658+BO656+BO657+BO658+BP656+BP657-16)*Percapita/30*FR$4))))))</f>
        <v>0</v>
      </c>
      <c r="FS656" s="177">
        <f>IF(C656=4,SUM(BQ656+BQ657+BQ658+BS656+BS657+BS658)*Percapita/30*FS$4+(BR656+BR657+BR658+BT656+BT657+BT658)*Cadeirante/30*FS$4,IF(C656=3,IF(BQ659+BS659=10,Fixo/30*FS$4+(BQ656+BQ657+BQ658+BS656+BS657+BS658)*Percapita/30*FS$4+(BR659+BT659)*Cadeirante/30*FS$4,IF(BQ659+BS659&lt;=9,(BQ659+BS659)*Crechee/30*FS$4)+(BR659+BT659)*Cadeirante/30*FS$4+(BQ656+BQ657+BQ658+BS656+BS657+BS658)*Percapita/30*FS$4)+IF(BQ659+BS659&gt;=11,Fixo/30*FS$4+(BQ659+BS659-10)*Crechee/30*FS$4,0),IF(C656=2,IF(BR656+BR657+BR658+BR659+BT656+BT657+BT658+BT659=1,Cadeirante/30*FS$4,IF(BR656+BR657+BR658+BR659+BT656+BT657+BT658+BT659=2,Fixo/30*FS$4,IF(BR656+BR657+BR658+BR659+BT656+BT657+BT658+BT659&gt;2,Fixo/30*FS$4+(BR656+BR657+BR658+BR659+BT656+BT657+BT658+BT659-2)*Cadeirante/30*FS$4)))+(BQ656+BQ657+BQ658+BS656+BS657+BS658)*Percapita/30*FS$4+(BQ659+BS659)*Crechee/30*FS$4,IF(C656=1,IF(BQ656+BQ657+BQ658+BR656+BR657+BR658+BS656+BS657+BS658+BT656+BT657+BT658&lt;=15,(BQ656+BQ657+BQ658+BS656+BS657+BS658)*Percapita/30*FS$4,IF(BQ656+BQ657+BQ658+BR656+BR657+BR658+BS656+BS657+BS658+BT656+BT657+BT658&gt;=16,Fixo/30*FS$4+(BQ656+BQ657+BQ658+BR656+BR657+BR658+BS656+BS657+BS658+BT656+BT657-16)*Percapita/30*FS$4))))))</f>
        <v>0</v>
      </c>
      <c r="FT656" s="177">
        <f>IF(C656=4,SUM(BU656+BU657+BU658+BW656+BW657+BW658)*Percapita/30*FT$4+(BV656+BV657+BV658+BX656+BX657+BX658)*Cadeirante/30*FT$4,IF(C656=3,IF(BU659+BW659=10,Fixo/30*FT$4+(BU656+BU657+BU658+BW656+BW657+BW658)*Percapita/30*FT$4+(BV659+BX659)*Cadeirante/30*FT$4,IF(BU659+BW659&lt;=9,(BU659+BW659)*Crechee/30*FT$4)+(BV659+BX659)*Cadeirante/30*FT$4+(BU656+BU657+BU658+BW656+BW657+BW658)*Percapita/30*FT$4)+IF(BU659+BW659&gt;=11,Fixo/30*FT$4+(BU659+BW659-10)*Crechee/30*FT$4,0),IF(C656=2,IF(BV656+BV657+BV658+BV659+BX656+BX657+BX658+BX659=1,Cadeirante/30*FT$4,IF(BV656+BV657+BV658+BV659+BX656+BX657+BX658+BX659=2,Fixo/30*FT$4,IF(BV656+BV657+BV658+BV659+BX656+BX657+BX658+BX659&gt;2,Fixo/30*FT$4+(BV656+BV657+BV658+BV659+BX656+BX657+BX658+BX659-2)*Cadeirante/30*FT$4)))+(BU656+BU657+BU658+BW656+BW657+BW658)*Percapita/30*FT$4+(BU659+BW659)*Crechee/30*FT$4,IF(C656=1,IF(BU656+BU657+BU658+BV656+BV657+BV658+BW656+BW657+BW658+BX656+BX657+BX658&lt;=15,(BU656+BU657+BU658+BW656+BW657+BW658)*Percapita/30*FT$4,IF(BU656+BU657+BU658+BV656+BV657+BV658+BW656+BW657+BW658+BX656+BX657+BX658&gt;=16,Fixo/30*FT$4+(BU656+BU657+BU658+BV656+BV657+BV658+BW656+BW657+BW658+BX656+BX657-16)*Percapita/30*FT$4))))))</f>
        <v>0</v>
      </c>
      <c r="FU656" s="177">
        <f>IF(C656=4,SUM(BY656+BY657+BY658+CA656+CA657+CA658)*Percapita/30*FU$4+(BZ656+BZ657+BZ658+CB656+CB657+CB658)*Cadeirante/30*FU$4,IF(C656=3,IF(BY659+CA659=10,Fixo/30*FU$4+(BY656+BY657+BY658+CA656+CA657+CA658)*Percapita/30*FU$4+(BZ659+CB659)*Cadeirante/30*FU$4,IF(BY659+CA659&lt;=9,(BY659+CA659)*Crechee/30*FU$4)+(BZ659+CB659)*Cadeirante/30*FU$4+(BY656+BY657+BY658+CA656+CA657+CA658)*Percapita/30*FU$4)+IF(BY659+CA659&gt;=11,Fixo/30*FU$4+(BY659+CA659-10)*Crechee/30*FU$4,0),IF(C656=2,IF(BZ656+BZ657+BZ658+BZ659+CB656+CB657+CB658+CB659=1,Cadeirante/30*FU$4,IF(BZ656+BZ657+BZ658+BZ659+CB656+CB657+CB658+CB659=2,Fixo/30*FU$4,IF(BZ656+BZ657+BZ658+BZ659+CB656+CB657+CB658+CB659&gt;2,Fixo/30*FU$4+(BZ656+BZ657+BZ658+BZ659+CB656+CB657+CB658+CB659-2)*Cadeirante/30*FU$4)))+(BY656+BY657+BY658+CA656+CA657+CA658)*Percapita/30*FU$4+(BY659+CA659)*Crechee/30*FU$4,IF(C656=1,IF(BY656+BY657+BY658+BZ656+BZ657+BZ658+CA656+CA657+CA658+CB656+CB657+CB658&lt;=15,(BY656+BY657+BY658+CA656+CA657+CA658)*Percapita/30*FU$4,IF(BY656+BY657+BY658+BZ656+BZ657+BZ658+CA656+CA657+CA658+CB656+CB657+CB658&gt;=16,Fixo/30*FU$4+(BY656+BY657+BY658+BZ656+BZ657+BZ658+CA656+CA657+CA658+CB656+CB657-16)*Percapita/30*FU$4))))))</f>
        <v>0</v>
      </c>
      <c r="FV656" s="177">
        <f>IF(C656=4,SUM(CC656+CC657+CC658+CE656+CE657+CE658)*Percapita/30*FV$4+(CD656+CD657+CD658+CF656+CF657+CF658)*Cadeirante/30*FV$4,IF(C656=3,IF(CC659+CE659=10,Fixo/30*FV$4+(CC656+CC657+CC658+CE656+CE657+CE658)*Percapita/30*FV$4+(CD659+CF659)*Cadeirante/30*FV$4,IF(CC659+CE659&lt;=9,(CC659+CE659)*Crechee/30*FV$4)+(CD659+CF659)*Cadeirante/30*FV$4+(CC656+CC657+CC658+CE656+CE657+CE658)*Percapita/30*FV$4)+IF(CC659+CE659&gt;=11,Fixo/30*FV$4+(CC659+CE659-10)*Crechee/30*FV$4,0),IF(C656=2,IF(CD656+CD657+CD658+CD659+CF656+CF657+CF658+CF659=1,Cadeirante/30*FV$4,IF(CD656+CD657+CD658+CD659+CF656+CF657+CF658+CF659=2,Fixo/30*FV$4,IF(CD656+CD657+CD658+CD659+CF656+CF657+CF658+CF659&gt;2,Fixo/30*FV$4+(CD656+CD657+CD658+CD659+CF656+CF657+CF658+CF659-2)*Cadeirante/30*FV$4)))+(CC656+CC657+CC658+CE656+CE657+CE658)*Percapita/30*FV$4+(CC659+CE659)*Crechee/30*FV$4,IF(C656=1,IF(CC656+CC657+CC658+CD656+CD657+CD658+CE656+CE657+CE658+CF656+CF657+CF658&lt;=15,(CC656+CC657+CC658+CE656+CE657+CE658)*Percapita/30*FV$4,IF(CC656+CC657+CC658+CD656+CD657+CD658+CE656+CE657+CE658+CF656+CF657+CF658&gt;=16,Fixo/30*FV$4+(CC656+CC657+CC658+CD656+CD657+CD658+CE656+CE657+CE658+CF656+CF657-16)*Percapita/30*FV$4))))))</f>
        <v>0</v>
      </c>
      <c r="FW656" s="177">
        <f>IF(C656=4,SUM(CG656+CG657+CG658+CI656+CI657+CI658)*Percapita/30*FW$4+(CH656+CH657+CH658+CJ656+CJ657+CJ658)*Cadeirante/30*FW$4,IF(C656=3,IF(CG659+CI659=10,Fixo/30*FW$4+(CG656+CG657+CG658+CI656+CI657+CI658)*Percapita/30*FW$4+(CH659+CJ659)*Cadeirante/30*FW$4,IF(CG659+CI659&lt;=9,(CG659+CI659)*Crechee/30*FW$4)+(CH659+CJ659)*Cadeirante/30*FW$4+(CG656+CG657+CG658+CI656+CI657+CI658)*Percapita/30*FW$4)+IF(CG659+CI659&gt;=11,Fixo/30*FW$4+(CG659+CI659-10)*Crechee/30*FW$4,0),IF(C656=2,IF(CH656+CH657+CH658+CH659+CJ656+CJ657+CJ658+CJ659=1,Cadeirante/30*FW$4,IF(CH656+CH657+CH658+CH659+CJ656+CJ657+CJ658+CJ659=2,Fixo/30*FW$4,IF(CH656+CH657+CH658+CH659+CJ656+CJ657+CJ658+CJ659&gt;2,Fixo/30*FW$4+(CH656+CH657+CH658+CH659+CJ656+CJ657+CJ658+CJ659-2)*Cadeirante/30*FW$4)))+(CG656+CG657+CG658+CI656+CI657+CI658)*Percapita/30*FW$4+(CG659+CI659)*Crechee/30*FW$4,IF(C656=1,IF(CG656+CG657+CG658+CH656+CH657+CH658+CI656+CI657+CI658+CJ656+CJ657+CJ658&lt;=15,(CG656+CG657+CG658+CI656+CI657+CI658)*Percapita/30*FW$4,IF(CG656+CG657+CG658+CH656+CH657+CH658+CI656+CI657+CI658+CJ656+CJ657+CJ658&gt;=16,Fixo/30*FW$4+(CG656+CG657+CG658+CH656+CH657+CH658+CI656+CI657+CI658+CJ656+CJ657-16)*Percapita/30*FW$4))))))</f>
        <v>0</v>
      </c>
      <c r="FX656" s="177">
        <f>IF(C656=4,SUM(CK656+CK657+CK658+CM656+CM657+CM658)*Percapita/30*FX$4+(CL656+CL657+CL658+CN656+CN657+CN658)*Cadeirante/30*FX$4,IF(C656=3,IF(CK659+CM659=10,Fixo/30*FX$4+(CK656+CK657+CK658+CM656+CM657+CM658)*Percapita/30*FX$4+(CL659+CN659)*Cadeirante/30*FX$4,IF(CK659+CM659&lt;=9,(CK659+CM659)*Crechee/30*FX$4)+(CL659+CN659)*Cadeirante/30*FX$4+(CK656+CK657+CK658+CM656+CM657+CM658)*Percapita/30*FX$4)+IF(CK659+CM659&gt;=11,Fixo/30*FX$4+(CK659+CM659-10)*Crechee/30*FX$4,0),IF(C656=2,IF(CL656+CL657+CL658+CL659+CN656+CN657+CN658+CN659=1,Cadeirante/30*FX$4,IF(CL656+CL657+CL658+CL659+CN656+CN657+CN658+CN659=2,Fixo/30*FX$4,IF(CL656+CL657+CL658+CL659+CN656+CN657+CN658+CN659&gt;2,Fixo/30*FX$4+(CL656+CL657+CL658+CL659+CN656+CN657+CN658+CN659-2)*Cadeirante/30*FX$4)))+(CK656+CK657+CK658+CM656+CM657+CM658)*Percapita/30*FX$4+(CK659+CM659)*Crechee/30*FX$4,IF(C656=1,IF(CK656+CK657+CK658+CL656+CL657+CL658+CM656+CM657+CM658+CN656+CN657+CN658&lt;=15,(CK656+CK657+CK658+CM656+CM657+CM658)*Percapita/30*FX$4,IF(CK656+CK657+CK658+CL656+CL657+CL658+CM656+CM657+CM658+CN656+CN657+CN658&gt;=16,Fixo/30*FX$4+(CK656+CK657+CK658+CL656+CL657+CL658+CM656+CM657+CM658+CN656+CN657-16)*Percapita/30*FX$4))))))</f>
        <v>0</v>
      </c>
      <c r="FY656" s="177">
        <f>IF(C656=4,SUM(CO656+CO657+CO658+CQ656+CQ657+CQ658)*Percapita/30*FY$4+(CP656+CP657+CP658+CR656+CR657+CR658)*Cadeirante/30*FY$4,IF(C656=3,IF(CO659+CQ659=10,Fixo/30*FY$4+(CO656+CO657+CO658+CQ656+CQ657+CQ658)*Percapita/30*FY$4+(CP659+CR659)*Cadeirante/30*FY$4,IF(CO659+CQ659&lt;=9,(CO659+CQ659)*Crechee/30*FY$4)+(CP659+CR659)*Cadeirante/30*FY$4+(CO656+CO657+CO658+CQ656+CQ657+CQ658)*Percapita/30*FY$4)+IF(CO659+CQ659&gt;=11,Fixo/30*FY$4+(CO659+CQ659-10)*Crechee/30*FY$4,0),IF(C656=2,IF(CP656+CP657+CP658+CP659+CR656+CR657+CR658+CR659=1,Cadeirante/30*FY$4,IF(CP656+CP657+CP658+CP659+CR656+CR657+CR658+CR659=2,Fixo/30*FY$4,IF(CP656+CP657+CP658+CP659+CR656+CR657+CR658+CR659&gt;2,Fixo/30*FY$4+(CP656+CP657+CP658+CP659+CR656+CR657+CR658+CR659-2)*Cadeirante/30*FY$4)))+(CO656+CO657+CO658+CQ656+CQ657+CQ658)*Percapita/30*FY$4+(CO659+CQ659)*Crechee/30*FY$4,IF(C656=1,IF(CO656+CO657+CO658+CP656+CP657+CP658+CQ656+CQ657+CQ658+CR656+CR657+CR658&lt;=15,(CO656+CO657+CO658+CQ656+CQ657+CQ658)*Percapita/30*FY$4,IF(CO656+CO657+CO658+CP656+CP657+CP658+CQ656+CQ657+CQ658+CR656+CR657+CR658&gt;=16,Fixo/30*FY$4+(CO656+CO657+CO658+CP656+CP657+CP658+CQ656+CQ657+CQ658+CR656+CR657-16)*Percapita/30*FY$4))))))</f>
        <v>0</v>
      </c>
      <c r="FZ656" s="177">
        <f>IF(C656=4,SUM(CS656+CS657+CS658+CU656+CU657+CU658)*Percapita/30*FZ$4+(CT656+CT657+CT658+CV656+CV657+CV658)*Cadeirante/30*FZ$4,IF(C656=3,IF(CS659+CU659=10,Fixo/30*FZ$4+(CS656+CS657+CS658+CU656+CU657+CU658)*Percapita/30*FZ$4+(CT659+CV659)*Cadeirante/30*FZ$4,IF(CS659+CU659&lt;=9,(CS659+CU659)*Crechee/30*FZ$4)+(CT659+CV659)*Cadeirante/30*FZ$4+(CS656+CS657+CS658+CU656+CU657+CU658)*Percapita/30*FZ$4)+IF(CS659+CU659&gt;=11,Fixo/30*FZ$4+(CS659+CU659-10)*Crechee/30*FZ$4,0),IF(C656=2,IF(CT656+CT657+CT658+CT659+CV656+CV657+CV658+CV659=1,Cadeirante/30*FZ$4,IF(CT656+CT657+CT658+CT659+CV656+CV657+CV658+CV659=2,Fixo/30*FZ$4,IF(CT656+CT657+CT658+CT659+CV656+CV657+CV658+CV659&gt;2,Fixo/30*FZ$4+(CT656+CT657+CT658+CT659+CV656+CV657+CV658+CV659-2)*Cadeirante/30*FZ$4)))+(CS656+CS657+CS658+CU656+CU657+CU658)*Percapita/30*FZ$4+(CS659+CU659)*Crechee/30*FZ$4,IF(C656=1,IF(CS656+CS657+CS658+CT656+CT657+CT658+CU656+CU657+CU658+CV656+CV657+CV658&lt;=15,(CS656+CS657+CS658+CU656+CU657+CU658)*Percapita/30*FZ$4,IF(CS656+CS657+CS658+CT656+CT657+CT658+CU656+CU657+CU658+CV656+CV657+CV658&gt;=16,Fixo/30*FZ$4+(CS656+CS657+CS658+CT656+CT657+CT658+CU656+CU657+CU658+CV656+CV657-16)*Percapita/30*FZ$4))))))</f>
        <v>0</v>
      </c>
      <c r="GA656" s="177">
        <f>IF(C656=4,SUM(CW656+CW657+CW658+CY656+CY657+CY658)*Percapita/30*GA$4+(CX656+CX657+CX658+CZ656+CZ657+CZ658)*Cadeirante/30*GA$4,IF(C656=3,IF(CW659+CY659=10,Fixo/30*GA$4+(CW656+CW657+CW658+CY656+CY657+CY658)*Percapita/30*GA$4+(CX659+CZ659)*Cadeirante/30*GA$4,IF(CW659+CY659&lt;=9,(CW659+CY659)*Crechee/30*GA$4)+(CX659+CZ659)*Cadeirante/30*GA$4+(CW656+CW657+CW658+CY656+CY657+CY658)*Percapita/30*GA$4)+IF(CW659+CY659&gt;=11,Fixo/30*GA$4+(CW659+CY659-10)*Crechee/30*GA$4,0),IF(C656=2,IF(CX656+CX657+CX658+CX659+CZ656+CZ657+CZ658+CZ659=1,Cadeirante/30*GA$4,IF(CX656+CX657+CX658+CX659+CZ656+CZ657+CZ658+CZ659=2,Fixo/30*GA$4,IF(CX656+CX657+CX658+CX659+CZ656+CZ657+CZ658+CZ659&gt;2,Fixo/30*GA$4+(CX656+CX657+CX658+CX659+CZ656+CZ657+CZ658+CZ659-2)*Cadeirante/30*GA$4)))+(CW656+CW657+CW658+CY656+CY657+CY658)*Percapita/30*GA$4+(CW659+CY659)*Crechee/30*GA$4,IF(C656=1,IF(CW656+CW657+CW658+CX656+CX657+CX658+CY656+CY657+CY658+CZ656+CZ657+CZ658&lt;=15,(CW656+CW657+CW658+CY656+CY657+CY658)*Percapita/30*GA$4,IF(CW656+CW657+CW658+CX656+CX657+CX658+CY656+CY657+CY658+CZ656+CZ657+CZ658&gt;=16,Fixo/30*GA$4+(CW656+CW657+CW658+CX656+CX657+CX658+CY656+CY657+CY658+CZ656+CZ657-16)*Percapita/30*GA$4))))))</f>
        <v>0</v>
      </c>
      <c r="GB656" s="177">
        <f>IF(C656=4,SUM(DA656+DA657+DA658+DC656+DC657+DC658)*Percapita/30*GB$4+(DB656+DB657+DB658+DD656+DD657+DD658)*Cadeirante/30*GB$4,IF(C656=3,IF(DA659+DC659=10,Fixo/30*GB$4+(DA656+DA657+DA658+DC656+DC657+DC658)*Percapita/30*GB$4+(DB659+DD659)*Cadeirante/30*GB$4,IF(DA659+DC659&lt;=9,(DA659+DC659)*Crechee/30*GB$4)+(DB659+DD659)*Cadeirante/30*GB$4+(DA656+DA657+DA658+DC656+DC657+DC658)*Percapita/30*GB$4)+IF(DA659+DC659&gt;=11,Fixo/30*GB$4+(DA659+DC659-10)*Crechee/30*GB$4,0),IF(C656=2,IF(DB656+DB657+DB658+DB659+DD656+DD657+DD658+DD659=1,Cadeirante/30*GB$4,IF(DB656+DB657+DB658+DB659+DD656+DD657+DD658+DD659=2,Fixo/30*GB$4,IF(DB656+DB657+DB658+DB659+DD656+DD657+DD658+DD659&gt;2,Fixo/30*GB$4+(DB656+DB657+DB658+DB659+DD656+DD657+DD658+DD659-2)*Cadeirante/30*GB$4)))+(DA656+DA657+DA658+DC656+DC657+DC658)*Percapita/30*GB$4+(DA659+DC659)*Crechee/30*GB$4,IF(C656=1,IF(DA656+DA657+DA658+DB656+DB657+DB658+DC656+DC657+DC658+DD656+DD657+DD658&lt;=15,(DA656+DA657+DA658+DC656+DC657+DC658)*Percapita/30*GB$4,IF(DA656+DA657+DA658+DB656+DB657+DB658+DC656+DC657+DC658+DD656+DD657+DD658&gt;=16,Fixo/30*GB$4+(DA656+DA657+DA658+DB656+DB657+DB658+DC656+DC657+DC658+DD656+DD657-16)*Percapita/30*GB$4))))))</f>
        <v>0</v>
      </c>
      <c r="GC656" s="177">
        <f>IF(C656=4,SUM(DE656+DE657+DE658+DG656+DG657+DG658)*Percapita/30*GC$4+(DF656+DF657+DF658+DH656+DH657+DH658)*Cadeirante/30*GC$4,IF(C656=3,IF(DE659+DG659=10,Fixo/30*GC$4+(DE656+DE657+DE658+DG656+DG657+DG658)*Percapita/30*GC$4+(DF659+DH659)*Cadeirante/30*GC$4,IF(DE659+DG659&lt;=9,(DE659+DG659)*Crechee/30*GC$4)+(DF659+DH659)*Cadeirante/30*GC$4+(DE656+DE657+DE658+DG656+DG657+DG658)*Percapita/30*GC$4)+IF(DE659+DG659&gt;=11,Fixo/30*GC$4+(DE659+DG659-10)*Crechee/30*GC$4,0),IF(C656=2,IF(DF656+DF657+DF658+DF659+DH656+DH657+DH658+DH659=1,Cadeirante/30*GC$4,IF(DF656+DF657+DF658+DF659+DH656+DH657+DH658+DH659=2,Fixo/30*GC$4,IF(DF656+DF657+DF658+DF659+DH656+DH657+DH658+DH659&gt;2,Fixo/30*GC$4+(DF656+DF657+DF658+DF659+DH656+DH657+DH658+DH659-2)*Cadeirante/30*GC$4)))+(DE656+DE657+DE658+DG656+DG657+DG658)*Percapita/30*GC$4+(DE659+DG659)*Crechee/30*GC$4,IF(C656=1,IF(DE656+DE657+DE658+DF656+DF657+DF658+DG656+DG657+DG658+DH656+DH657+DH658&lt;=15,(DE656+DE657+DE658+DG656+DG657+DG658)*Percapita/30*GC$4,IF(DE656+DE657+DE658+DF656+DF657+DF658+DG656+DG657+DG658+DH656+DH657+DH658&gt;=16,Fixo/30*GC$4+(DE656+DE657+DE658+DF656+DF657+DF658+DG656+DG657+DG658+DH656+DH657-16)*Percapita/30*GC$4))))))</f>
        <v>0</v>
      </c>
      <c r="GD656" s="177">
        <f>IF(C656=4,SUM(DI656+DI657+DI658+DK656+DK657+DK658)*Percapita/30*GD$4+(DJ656+DJ657+DJ658+DL656+DL657+DL658)*Cadeirante/30*GD$4,IF(C656=3,IF(DI659+DK659=10,Fixo/30*GD$4+(DI656+DI657+DI658+DK656+DK657+DK658)*Percapita/30*GD$4+(DJ659+DL659)*Cadeirante/30*GD$4,IF(DI659+DK659&lt;=9,(DI659+DK659)*Crechee/30*GD$4)+(DJ659+DL659)*Cadeirante/30*GD$4+(DI656+DI657+DI658+DK656+DK657+DK658)*Percapita/30*GD$4)+IF(DI659+DK659&gt;=11,Fixo/30*GD$4+(DI659+DK659-10)*Crechee/30*GD$4,0),IF(C656=2,IF(DJ656+DJ657+DJ658+DJ659+DL656+DL657+DL658+DL659=1,Cadeirante/30*GD$4,IF(DJ656+DJ657+DJ658+DJ659+DL656+DL657+DL658+DL659=2,Fixo/30*GD$4,IF(DJ656+DJ657+DJ658+DJ659+DL656+DL657+DL658+DL659&gt;2,Fixo/30*GD$4+(DJ656+DJ657+DJ658+DJ659+DL656+DL657+DL658+DL659-2)*Cadeirante/30*GD$4)))+(DI656+DI657+DI658+DK656+DK657+DK658)*Percapita/30*GD$4+(DI659+DK659)*Crechee/30*GD$4,IF(C656=1,IF(DI656+DI657+DI658+DJ656+DJ657+DJ658+DK656+DK657+DK658+DL656+DL657+DL658&lt;=15,(DI656+DI657+DI658+DK656+DK657+DK658)*Percapita/30*GD$4,IF(DI656+DI657+DI658+DJ656+DJ657+DJ658+DK656+DK657+DK658+DL656+DL657+DL658&gt;=16,Fixo/30*GD$4+(DI656+DI657+DI658+DJ656+DJ657+DJ658+DK656+DK657+DK658+DL656+DL657-16)*Percapita/30*GD$4))))))</f>
        <v>0</v>
      </c>
      <c r="GE656" s="177">
        <f>IF(C656=4,SUM(DM656+DM657+DM658+DO656+DO657+DO658)*Percapita/30*GE$4+(DN656+DN657+DN658+DP656+DP657+DP658)*Cadeirante/30*GE$4,IF(C656=3,IF(DM659+DO659=10,Fixo/30*GE$4+(DM656+DM657+DM658+DO656+DO657+DO658)*Percapita/30*GE$4+(DN659+DP659)*Cadeirante/30*GE$4,IF(DM659+DO659&lt;=9,(DM659+DO659)*Crechee/30*GE$4)+(DN659+DP659)*Cadeirante/30*GE$4+(DM656+DM657+DM658+DO656+DO657+DO658)*Percapita/30*GE$4)+IF(DM659+DO659&gt;=11,Fixo/30*GE$4+(DM659+DO659-10)*Crechee/30*GE$4,0),IF(C656=2,IF(DN656+DN657+DN658+DN659+DP656+DP657+DP658+DP659=1,Cadeirante/30*GE$4,IF(DN656+DN657+DN658+DN659+DP656+DP657+DP658+DP659=2,Fixo/30*GE$4,IF(DN656+DN657+DN658+DN659+DP656+DP657+DP658+DP659&gt;2,Fixo/30*GE$4+(DN656+DN657+DN658+DN659+DP656+DP657+DP658+DP659-2)*Cadeirante/30*GE$4)))+(DM656+DM657+DM658+DO656+DO657+DO658)*Percapita/30*GE$4+(DM659+DO659)*Crechee/30*GE$4,IF(C656=1,IF(DM656+DM657+DM658+DN656+DN657+DN658+DO656+DO657+DO658+DP656+DP657+DP658&lt;=15,(DM656+DM657+DM658+DO656+DO657+DO658)*Percapita/30*GE$4,IF(DM656+DM657+DM658+DN656+DN657+DN658+DO656+DO657+DO658+DP656+DP657+DP658&gt;=16,Fixo/30*GE$4+(DM656+DM657+DM658+DN656+DN657+DN658+DO656+DO657+DO658+DP656+DP657-16)*Percapita/30*GE$4))))))</f>
        <v>0</v>
      </c>
      <c r="GF656" s="177">
        <f>IF(C656=4,SUM(DQ656+DQ657+DQ658+DS656+DS657+DS658)*Percapita/30*GF$4+(DR656+DR657+DR658+DT656+DT657+DT658)*Cadeirante/30*GF$4,IF(C656=3,IF(DQ659+DS659=10,Fixo/30*GF$4+(DQ656+DQ657+DQ658+DS656+DS657+DS658)*Percapita/30*GF$4+(DR659+DT659)*Cadeirante/30*GF$4,IF(DQ659+DS659&lt;=9,(DQ659+DS659)*Crechee/30*GF$4)+(DR659+DT659)*Cadeirante/30*GF$4+(DQ656+DQ657+DQ658+DS656+DS657+DS658)*Percapita/30*GF$4)+IF(DQ659+DS659&gt;=11,Fixo/30*GF$4+(DQ659+DS659-10)*Crechee/30*GF$4,0),IF(C656=2,IF(DR656+DR657+DR658+DR659+DT656+DT657+DT658+DT659=1,Cadeirante/30*GF$4,IF(DR656+DR657+DR658+DR659+DT656+DT657+DT658+DT659=2,Fixo/30*GF$4,IF(DR656+DR657+DR658+DR659+DT656+DT657+DT658+DT659&gt;2,Fixo/30*GF$4+(DR656+DR657+DR658+DR659+DT656+DT657+DT658+DT659-2)*Cadeirante/30*GF$4)))+(DQ656+DQ657+DQ658+DS656+DS657+DS658)*Percapita/30*GF$4+(DQ659+DS659)*Crechee/30*GF$4,IF(C656=1,IF(DQ656+DQ657+DQ658+DR656+DR657+DR658+DS656+DS657+DS658+DT656+DT657+DT658&lt;=15,(DQ656+DQ657+DQ658+DS656+DS657+DS658)*Percapita/30*GF$4,IF(DQ656+DQ657+DQ658+DR656+DR657+DR658+DS656+DS657+DS658+DT656+DT657+DT658&gt;=16,Fixo/30*GF$4+(DQ656+DQ657+DQ658+DR656+DR657+DR658+DS656+DS657+DS658+DT656+DT657-16)*Percapita/30*GF$4))))))</f>
        <v>0</v>
      </c>
      <c r="GG656" s="177">
        <f>IF(C656=4,SUM(DU656+DU657+DU658+DW656+DW657+DW658)*Percapita/30*GG$4+(DV656+DV657+DV658+DX656+DX657+DX658)*Cadeirante/30*GG$4,IF(C656=3,IF(DU659+DW659=10,Fixo/30*GG$4+(DU656+DU657+DU658+DW656+DW657+DW658)*Percapita/30*GG$4+(DV659+DX659)*Cadeirante/30*GG$4,IF(DU659+DW659&lt;=9,(DU659+DW659)*Crechee/30*GG$4)+(DV659+DX659)*Cadeirante/30*GG$4+(DU656+DU657+DU658+DW656+DW657+DW658)*Percapita/30*GG$4)+IF(DU659+DW659&gt;=11,Fixo/30*GG$4+(DU659+DW659-10)*Crechee/30*GG$4,0),IF(C656=2,IF(DV656+DV657+DV658+DV659+DX656+DX657+DX658+DX659=1,Cadeirante/30*GG$4,IF(DV656+DV657+DV658+DV659+DX656+DX657+DX658+DX659=2,Fixo/30*GG$4,IF(DV656+DV657+DV658+DV659+DX656+DX657+DX658+DX659&gt;2,Fixo/30*GG$4+(DV656+DV657+DV658+DV659+DX656+DX657+DX658+DX659-2)*Cadeirante/30*GG$4)))+(DU656+DU657+DU658+DW656+DW657+DW658)*Percapita/30*GG$4+(DU659+DW659)*Crechee/30*GG$4,IF(C656=1,IF(DU656+DU657+DU658+DV656+DV657+DV658+DW656+DW657+DW658+DX656+DX657+DX658&lt;=15,(DU656+DU657+DU658+DW656+DW657+DW658)*Percapita/30*GG$4,IF(DU656+DU657+DU658+DV656+DV657+DV658+DW656+DW657+DW658+DX656+DX657+DX658&gt;=16,Fixo/30*GG$4+(DU656+DU657+DU658+DV656+DV657+DV658+DW656+DW657+DW658+DX656+DX657-16)*Percapita/30*GG$4))))))</f>
        <v>0</v>
      </c>
      <c r="GH656" s="177">
        <f>IF(C656=4,SUM(DY656+DY657+DY658+EA656+EA657+EA658)*Percapita/30*GH$4+(DZ656+DZ657+DZ658+EB656+EB657+EB658)*Cadeirante/30*GH$4,IF(C656=3,IF(DY659+EA659=10,Fixo/30*GH$4+(DY656+DY657+DY658+EA656+EA657+EA658)*Percapita/30*GH$4+(DZ659+EB659)*Cadeirante/30*GH$4,IF(DY659+EA659&lt;=9,(DY659+EA659)*Crechee/30*GH$4)+(DZ659+EB659)*Cadeirante/30*GH$4+(DY656+DY657+DY658+EA656+EA657+EA658)*Percapita/30*GH$4)+IF(DY659+EA659&gt;=11,Fixo/30*GH$4+(DY659+EA659-10)*Crechee/30*GH$4,0),IF(C656=2,IF(DZ656+DZ657+DZ658+DZ659+EB656+EB657+EB658+EB659=1,Cadeirante/30*GH$4,IF(DZ656+DZ657+DZ658+DZ659+EB656+EB657+EB658+EB659=2,Fixo/30*GH$4,IF(DZ656+DZ657+DZ658+DZ659+EB656+EB657+EB658+EB659&gt;2,Fixo/30*GH$4+(DZ656+DZ657+DZ658+DZ659+EB656+EB657+EB658+EB659-2)*Cadeirante/30*GH$4)))+(DY656+DY657+DY658+EA656+EA657+EA658)*Percapita/30*GH$4+(DY659+EA659)*Crechee/30*GH$4,IF(C656=1,IF(DY656+DY657+DY658+DZ656+DZ657+DZ658+EA656+EA657+EA658+EB656+EB657+EB658&lt;=15,(DY656+DY657+DY658+EA656+EA657+EA658)*Percapita/30*GH$4,IF(DY656+DY657+DY658+DZ656+DZ657+DZ658+EA656+EA657+EA658+EB656+EB657+EB658&gt;=16,Fixo/30*GH$4+(DY656+DY657+DY658+DZ656+DZ657+DZ658+EA656+EA657+EA658+EB656+EB657-16)*Percapita/30*GH$4))))))</f>
        <v>0</v>
      </c>
      <c r="GI656" s="177">
        <f>IF(C656=4,SUM(EC656+EC657+EC658+EE656+EE657+EE658)*Percapita/30*GI$4+(ED656+ED657+ED658+EF656+EF657+EF658)*Cadeirante/30*GI$4,IF(C656=3,IF(EC659+EE659=10,Fixo/30*GI$4+(EC656+EC657+EC658+EE656+EE657+EE658)*Percapita/30*GI$4+(ED659+EF659)*Cadeirante/30*GI$4,IF(EC659+EE659&lt;=9,(EC659+EE659)*Crechee/30*GI$4)+(ED659+EF659)*Cadeirante/30*GI$4+(EC656+EC657+EC658+EE656+EE657+EE658)*Percapita/30*GI$4)+IF(EC659+EE659&gt;=11,Fixo/30*GI$4+(EC659+EE659-10)*Crechee/30*GI$4,0),IF(C656=2,IF(ED656+ED657+ED658+ED659+EF656+EF657+EF658+EF659=1,Cadeirante/30*GI$4,IF(ED656+ED657+ED658+ED659+EF656+EF657+EF658+EF659=2,Fixo/30*GI$4,IF(ED656+ED657+ED658+ED659+EF656+EF657+EF658+EF659&gt;2,Fixo/30*GI$4+(ED656+ED657+ED658+ED659+EF656+EF657+EF658+EF659-2)*Cadeirante/30*GI$4)))+(EC656+EC657+EC658+EE656+EE657+EE658)*Percapita/30*GI$4+(EC659+EE659)*Crechee/30*GI$4,IF(C656=1,IF(EC656+EC657+EC658+ED656+ED657+ED658+EE656+EE657+EE658+EF656+EF657+EF658&lt;=15,(EC656+EC657+EC658+EE656+EE657+EE658)*Percapita/30*GI$4,IF(EC656+EC657+EC658+ED656+ED657+ED658+EE656+EE657+EE658+EF656+EF657+EF658&gt;=16,Fixo/30*GI$4+(EC656+EC657+EC658+ED656+ED657+ED658+EE656+EE657+EE658+EF656+EF657-16)*Percapita/30*GI$4))))))</f>
        <v>0</v>
      </c>
      <c r="GJ656" s="177">
        <f>IF(C656=4,SUM(EG656+EG657+EG658+EI656+EI657+EI658)*Percapita/30*GJ$4+(EH656+EH657+EH658+EJ656+EJ657+EJ658)*Cadeirante/30*GJ$4,IF(C656=3,IF(EG659+EI659=10,Fixo/30*GJ$4+(EG656+EG657+EG658+EI656+EI657+EI658)*Percapita/30*GJ$4+(EH659+EJ659)*Cadeirante/30*GJ$4,IF(EG659+EI659&lt;=9,(EG659+EI659)*Crechee/30*GJ$4)+(EH659+EJ659)*Cadeirante/30*GJ$4+(EG656+EG657+EG658+EI656+EI657+EI658)*Percapita/30*GJ$4)+IF(EG659+EI659&gt;=11,Fixo/30*GJ$4+(EG659+EI659-10)*Crechee/30*GJ$4,0),IF(C656=2,IF(EH656+EH657+EH658+EH659+EJ656+EJ657+EJ658+EJ659=1,Cadeirante/30*GJ$4,IF(EH656+EH657+EH658+EH659+EJ656+EJ657+EJ658+EJ659=2,Fixo/30*GJ$4,IF(EH656+EH657+EH658+EH659+EJ656+EJ657+EJ658+EJ659&gt;2,Fixo/30*GJ$4+(EH656+EH657+EH658+EH659+EJ656+EJ657+EJ658+EJ659-2)*Cadeirante/30*GJ$4)))+(EG656+EG657+EG658+EI656+EI657+EI658)*Percapita/30*GJ$4+(EG659+EI659)*Crechee/30*GJ$4,IF(C656=1,IF(EG656+EG657+EG658+EH656+EH657+EH658+EI656+EI657+EI658+EJ656+EJ657+EJ658&lt;=15,(EG656+EG657+EG658+EI656+EI657+EI658)*Percapita/30*GJ$4,IF(EG656+EG657+EG658+EH656+EH657+EH658+EI656+EI657+EI658+EJ656+EJ657+EJ658&gt;=16,Fixo/30*GJ$4+(EG656+EG657+EG658+EH656+EH657+EH658+EI656+EI657+EI658+EJ656+EJ657-16)*Percapita/30*GJ$4))))))</f>
        <v>0</v>
      </c>
      <c r="GK656" s="178"/>
      <c r="GL656" s="103">
        <f t="shared" si="750"/>
        <v>0</v>
      </c>
      <c r="GM656" s="124"/>
      <c r="GN656" s="104">
        <f>SUMIF(V656:V659,"&lt;0")*Cadeirante/30*GN$4+SUMIF(X656:X659,"&lt;0")*Cadeirante/30*GN$4</f>
        <v>0</v>
      </c>
      <c r="GO656" s="104">
        <f>SUMIF(Z656:Z659,"&lt;0")*Cadeirante/30*GO$4+SUMIF(AB656:AB659,"&lt;0")*Cadeirante/30*GO$4</f>
        <v>0</v>
      </c>
      <c r="GP656" s="104">
        <f>SUMIF(AD656:AD659,"&lt;0")*Cadeirante/30*GP$4+SUMIF(AF656:AF659,"&lt;0")*Cadeirante/30*GP$4</f>
        <v>0</v>
      </c>
      <c r="GQ656" s="104">
        <f>SUMIF(AH656:AH659,"&lt;0")*Cadeirante/30*GQ$4+SUMIF(AJ656:AJ659,"&lt;0")*Cadeirante/30*GQ$4</f>
        <v>0</v>
      </c>
      <c r="GR656" s="104">
        <f>SUMIF(AL656:AL659,"&lt;0")*Cadeirante/30*GR$4+SUMIF(AN656:AN659,"&lt;0")*Cadeirante/30*GR$4</f>
        <v>0</v>
      </c>
      <c r="GS656" s="104">
        <f>SUMIF(AP656:AP659,"&lt;0")*Cadeirante/30*GS$4+SUMIF(AR656:AR659,"&lt;0")*Cadeirante/30*GS$4</f>
        <v>0</v>
      </c>
      <c r="GT656" s="104">
        <f>SUMIF(AT656:AT659,"&lt;0")*Cadeirante/30*GT$4+SUMIF(AV656:AV659,"&lt;0")*Cadeirante/30*GT$4</f>
        <v>0</v>
      </c>
      <c r="GU656" s="104">
        <f>SUMIF(AX656:AX659,"&lt;0")*Cadeirante/30*GU$4+SUMIF(AZ656:AZ659,"&lt;0")*Cadeirante/30*GU$4</f>
        <v>0</v>
      </c>
      <c r="GV656" s="104">
        <f>SUMIF(BB656:BB659,"&lt;0")*Cadeirante/30*GV$4+SUMIF(BD656:BD659,"&lt;0")*Cadeirante/30*GV$4</f>
        <v>0</v>
      </c>
      <c r="GW656" s="104">
        <f>SUMIF(BF656:BF659,"&lt;0")*Cadeirante/30*GW$4+SUMIF(BH656:BH659,"&lt;0")*Cadeirante/30*GW$4</f>
        <v>0</v>
      </c>
      <c r="GX656" s="104">
        <f>SUMIF(BJ656:BJ659,"&lt;0")*Cadeirante/30*GX$4+SUMIF(BL656:BL659,"&lt;0")*Cadeirante/30*GX$4</f>
        <v>0</v>
      </c>
      <c r="GY656" s="104">
        <f>SUMIF(BN656:BN659,"&lt;0")*Cadeirante/30*GY$4+SUMIF(BP656:BP659,"&lt;0")*Cadeirante/30*GY$4</f>
        <v>0</v>
      </c>
      <c r="GZ656" s="104">
        <f>SUMIF(BR656:BR659,"&lt;0")*Cadeirante/30*GZ$4+SUMIF(BT656:BT659,"&lt;0")*Cadeirante/30*GZ$4</f>
        <v>0</v>
      </c>
      <c r="HA656" s="104">
        <f>SUMIF(BV656:BV659,"&lt;0")*Cadeirante/30*HA$4+SUMIF(BX656:BX659,"&lt;0")*Cadeirante/30*HA$4</f>
        <v>0</v>
      </c>
      <c r="HB656" s="104">
        <f>SUMIF(BZ656:BZ659,"&lt;0")*Cadeirante/30*HB$4+SUMIF(CB656:CB659,"&lt;0")*Cadeirante/30*HB$4</f>
        <v>0</v>
      </c>
      <c r="HC656" s="104">
        <f>SUMIF(CD656:CD659,"&lt;0")*Cadeirante/30*HC$4+SUMIF(CF656:CF659,"&lt;0")*Cadeirante/30*HC$4</f>
        <v>0</v>
      </c>
      <c r="HD656" s="104">
        <f>SUMIF(CH656:CH659,"&lt;0")*Cadeirante/30*HD$4+SUMIF(CJ656:CJ659,"&lt;0")*Cadeirante/30*HD$4</f>
        <v>0</v>
      </c>
      <c r="HE656" s="104">
        <f>SUMIF(CL656:CL659,"&lt;0")*Cadeirante/30*HE$4+SUMIF(CN656:CN659,"&lt;0")*Cadeirante/30*HE$4</f>
        <v>0</v>
      </c>
      <c r="HF656" s="104">
        <f>SUMIF(CP656:CP659,"&lt;0")*Cadeirante/30*HF$4+SUMIF(CR656:CR659,"&lt;0")*Cadeirante/30*HF$4</f>
        <v>0</v>
      </c>
      <c r="HG656" s="104">
        <f>SUMIF(CT656:CT659,"&lt;0")*Cadeirante/30*HG$4+SUMIF(CV656:CV659,"&lt;0")*Cadeirante/30*HG$4</f>
        <v>0</v>
      </c>
      <c r="HH656" s="104">
        <f>SUMIF(CX656:CX659,"&lt;0")*Cadeirante/30*HH$4+SUMIF(CZ656:CZ659,"&lt;0")*Cadeirante/30*HH$4</f>
        <v>0</v>
      </c>
      <c r="HI656" s="104">
        <f>SUMIF(DB656:DB659,"&lt;0")*Cadeirante/30*HI$4+SUMIF(DD656:DD659,"&lt;0")*Cadeirante/30*HI$4</f>
        <v>0</v>
      </c>
      <c r="HJ656" s="104">
        <f>SUMIF(DF656:DF659,"&lt;0")*Cadeirante/30*HJ$4+SUMIF(DH656:DH659,"&lt;0")*Cadeirante/30*HJ$4</f>
        <v>0</v>
      </c>
      <c r="HK656" s="104">
        <f>SUMIF(DJ656:DJ659,"&lt;0")*Cadeirante/30*HK$4+SUMIF(DL656:DL659,"&lt;0")*Cadeirante/30*HK$4</f>
        <v>0</v>
      </c>
      <c r="HL656" s="104">
        <f>SUMIF(DN656:DN659,"&lt;0")*Cadeirante/30*HL$4+SUMIF(DP656:DP659,"&lt;0")*Cadeirante/30*HL$4</f>
        <v>0</v>
      </c>
      <c r="HM656" s="104">
        <f>SUMIF(DR656:DR659,"&lt;0")*Cadeirante/30*HM$4+SUMIF(DT656:DT659,"&lt;0")*Cadeirante/30*HM$4</f>
        <v>0</v>
      </c>
      <c r="HN656" s="104">
        <f>SUMIF(DV656:DV659,"&lt;0")*Cadeirante/30*HN$4+SUMIF(DX656:DX659,"&lt;0")*Cadeirante/30*HN$4</f>
        <v>0</v>
      </c>
      <c r="HO656" s="104">
        <f>SUMIF(DZ656:DZ659,"&lt;0")*Cadeirante/30*HO$4+SUMIF(EB656:EB659,"&lt;0")*Cadeirante/30*HO$4</f>
        <v>0</v>
      </c>
      <c r="HP656" s="104">
        <f>SUMIF(ED656:ED659,"&lt;0")*Cadeirante/30*HP$4+SUMIF(EF656:EF659,"&lt;0")*Cadeirante/30*HP$4</f>
        <v>0</v>
      </c>
      <c r="HQ656" s="64"/>
      <c r="HR656" s="64"/>
      <c r="HS656" s="64"/>
      <c r="HT656" s="64"/>
      <c r="HU656" s="64"/>
      <c r="HV656" s="64"/>
      <c r="HW656" s="176">
        <v>17629.309999999998</v>
      </c>
      <c r="HX656" s="64"/>
      <c r="HY656" s="280">
        <f>IF(ISTEXT(EM656), VALUE(EM656), EM656)</f>
        <v>0</v>
      </c>
      <c r="HZ656" s="280">
        <f>IF(ISTEXT(EN656), VALUE(EN656), EN656)</f>
        <v>0</v>
      </c>
      <c r="IA656" s="280">
        <f>IF(ISTEXT(EO656), VALUE(EO656), EO656)</f>
        <v>0</v>
      </c>
      <c r="IB656" s="64" t="b">
        <f>HW656=FE656</f>
        <v>0</v>
      </c>
      <c r="IC656" s="64"/>
    </row>
    <row r="657" spans="1:237" s="106" customFormat="1" ht="22.5" customHeight="1" x14ac:dyDescent="0.25">
      <c r="A657" s="368" t="s">
        <v>3785</v>
      </c>
      <c r="B657" s="369" t="s">
        <v>3786</v>
      </c>
      <c r="C657" s="370" t="s">
        <v>3262</v>
      </c>
      <c r="D657" s="371" t="s">
        <v>3787</v>
      </c>
      <c r="E657" s="371" t="s">
        <v>3788</v>
      </c>
      <c r="F657" s="372" t="s">
        <v>3224</v>
      </c>
      <c r="G657" s="372" t="s">
        <v>3225</v>
      </c>
      <c r="H657" s="373" t="s">
        <v>1839</v>
      </c>
      <c r="I657" s="374" t="s">
        <v>3789</v>
      </c>
      <c r="J657" s="421" t="s">
        <v>3231</v>
      </c>
      <c r="K657" s="421" t="s">
        <v>3234</v>
      </c>
      <c r="L657" s="329">
        <f>CONTINUA!BV657</f>
        <v>0</v>
      </c>
      <c r="M657" s="329">
        <f>CONTINUA!BW657</f>
        <v>0</v>
      </c>
      <c r="N657" s="895"/>
      <c r="O657" s="896" t="s">
        <v>4059</v>
      </c>
      <c r="P657" s="897" t="s">
        <v>206</v>
      </c>
      <c r="Q657" s="400"/>
      <c r="R657" s="401"/>
      <c r="S657" s="400"/>
      <c r="T657" s="401"/>
      <c r="U657" s="400"/>
      <c r="V657" s="401"/>
      <c r="W657" s="400"/>
      <c r="X657" s="401"/>
      <c r="Y657" s="400"/>
      <c r="Z657" s="401"/>
      <c r="AA657" s="400"/>
      <c r="AB657" s="401"/>
      <c r="AC657" s="400"/>
      <c r="AD657" s="401"/>
      <c r="AE657" s="400"/>
      <c r="AF657" s="401"/>
      <c r="AG657" s="400"/>
      <c r="AH657" s="401"/>
      <c r="AI657" s="400"/>
      <c r="AJ657" s="401"/>
      <c r="AK657" s="400"/>
      <c r="AL657" s="401"/>
      <c r="AM657" s="400"/>
      <c r="AN657" s="401"/>
      <c r="AO657" s="400"/>
      <c r="AP657" s="401"/>
      <c r="AQ657" s="400"/>
      <c r="AR657" s="401"/>
      <c r="AS657" s="400"/>
      <c r="AT657" s="401"/>
      <c r="AU657" s="400"/>
      <c r="AV657" s="401"/>
      <c r="AW657" s="400"/>
      <c r="AX657" s="401"/>
      <c r="AY657" s="400"/>
      <c r="AZ657" s="401"/>
      <c r="BA657" s="400"/>
      <c r="BB657" s="401"/>
      <c r="BC657" s="400"/>
      <c r="BD657" s="401"/>
      <c r="BE657" s="400"/>
      <c r="BF657" s="401"/>
      <c r="BG657" s="400"/>
      <c r="BH657" s="401"/>
      <c r="BI657" s="400"/>
      <c r="BJ657" s="401"/>
      <c r="BK657" s="400"/>
      <c r="BL657" s="401"/>
      <c r="BM657" s="400"/>
      <c r="BN657" s="401"/>
      <c r="BO657" s="400"/>
      <c r="BP657" s="401"/>
      <c r="BQ657" s="400"/>
      <c r="BR657" s="401"/>
      <c r="BS657" s="400"/>
      <c r="BT657" s="401"/>
      <c r="BU657" s="400"/>
      <c r="BV657" s="401"/>
      <c r="BW657" s="400"/>
      <c r="BX657" s="401"/>
      <c r="BY657" s="400"/>
      <c r="BZ657" s="401"/>
      <c r="CA657" s="400"/>
      <c r="CB657" s="401"/>
      <c r="CC657" s="400"/>
      <c r="CD657" s="401"/>
      <c r="CE657" s="400"/>
      <c r="CF657" s="401"/>
      <c r="CG657" s="400"/>
      <c r="CH657" s="401"/>
      <c r="CI657" s="400"/>
      <c r="CJ657" s="401"/>
      <c r="CK657" s="400"/>
      <c r="CL657" s="401"/>
      <c r="CM657" s="400"/>
      <c r="CN657" s="401"/>
      <c r="CO657" s="400"/>
      <c r="CP657" s="401"/>
      <c r="CQ657" s="400"/>
      <c r="CR657" s="401"/>
      <c r="CS657" s="400"/>
      <c r="CT657" s="401"/>
      <c r="CU657" s="400"/>
      <c r="CV657" s="401"/>
      <c r="CW657" s="400"/>
      <c r="CX657" s="401"/>
      <c r="CY657" s="400"/>
      <c r="CZ657" s="401"/>
      <c r="DA657" s="400"/>
      <c r="DB657" s="401"/>
      <c r="DC657" s="400"/>
      <c r="DD657" s="401"/>
      <c r="DE657" s="400"/>
      <c r="DF657" s="401"/>
      <c r="DG657" s="400"/>
      <c r="DH657" s="401"/>
      <c r="DI657" s="400"/>
      <c r="DJ657" s="401"/>
      <c r="DK657" s="400"/>
      <c r="DL657" s="401"/>
      <c r="DM657" s="400"/>
      <c r="DN657" s="401"/>
      <c r="DO657" s="400"/>
      <c r="DP657" s="401"/>
      <c r="DQ657" s="400"/>
      <c r="DR657" s="401"/>
      <c r="DS657" s="400"/>
      <c r="DT657" s="401"/>
      <c r="DU657" s="400"/>
      <c r="DV657" s="401"/>
      <c r="DW657" s="400"/>
      <c r="DX657" s="401"/>
      <c r="DY657" s="400"/>
      <c r="DZ657" s="401"/>
      <c r="EA657" s="400"/>
      <c r="EB657" s="401"/>
      <c r="EC657" s="400"/>
      <c r="ED657" s="401"/>
      <c r="EE657" s="400"/>
      <c r="EF657" s="401"/>
      <c r="EG657" s="400"/>
      <c r="EH657" s="401"/>
      <c r="EI657" s="400"/>
      <c r="EJ657" s="447"/>
      <c r="EK657" s="511"/>
      <c r="EL657" s="514"/>
      <c r="EM657" s="448"/>
      <c r="EN657" s="344"/>
      <c r="EO657" s="345"/>
      <c r="EP657" s="171">
        <f t="shared" si="742"/>
        <v>0</v>
      </c>
      <c r="EQ657" s="171">
        <f t="shared" si="743"/>
        <v>0</v>
      </c>
      <c r="ER657" s="171">
        <f t="shared" si="744"/>
        <v>0</v>
      </c>
      <c r="ES657" s="171">
        <f t="shared" si="745"/>
        <v>0</v>
      </c>
      <c r="ET657" s="171">
        <f t="shared" si="746"/>
        <v>0</v>
      </c>
      <c r="EU657" s="171">
        <f t="shared" si="747"/>
        <v>0</v>
      </c>
      <c r="EV657" s="172">
        <f t="shared" si="748"/>
        <v>0</v>
      </c>
      <c r="EW657" s="173"/>
      <c r="EX657" s="248">
        <f t="shared" si="755"/>
        <v>0</v>
      </c>
      <c r="EY657" s="174">
        <f>(L657*regular)+(M657*Cadeirantee)</f>
        <v>0</v>
      </c>
      <c r="EZ657" s="249">
        <f>SUMIF(FG657:GJ657,"&gt;0")</f>
        <v>0</v>
      </c>
      <c r="FA657" s="249">
        <f>SUMIF(FG657:GJ657,"&lt;0")+SUMIF(GN657:HP657,"&lt;0")</f>
        <v>0</v>
      </c>
      <c r="FB657" s="174">
        <v>0</v>
      </c>
      <c r="FC657" s="126">
        <f>N657*km*'VALORES TABELA'!$B$13</f>
        <v>0</v>
      </c>
      <c r="FD657" s="250">
        <f t="shared" ref="FD657:FD660" si="756">GL657</f>
        <v>0</v>
      </c>
      <c r="FE657" s="105"/>
      <c r="FF657" s="119"/>
      <c r="FG657" s="119"/>
      <c r="FH657" s="119"/>
      <c r="FI657" s="119"/>
      <c r="FJ657" s="119"/>
      <c r="FK657" s="119"/>
      <c r="FL657" s="119"/>
      <c r="FM657" s="119"/>
      <c r="FN657" s="119"/>
      <c r="FO657" s="119"/>
      <c r="FP657" s="119"/>
      <c r="FQ657" s="119"/>
      <c r="FR657" s="119"/>
      <c r="FS657" s="119"/>
      <c r="FT657" s="119"/>
      <c r="FU657" s="119"/>
      <c r="FV657" s="119"/>
      <c r="FW657" s="119"/>
      <c r="FX657" s="119"/>
      <c r="FY657" s="119"/>
      <c r="FZ657" s="119"/>
      <c r="GA657" s="119"/>
      <c r="GB657" s="119"/>
      <c r="GC657" s="119"/>
      <c r="GD657" s="119"/>
      <c r="GE657" s="119"/>
      <c r="GF657" s="119"/>
      <c r="GG657" s="119"/>
      <c r="GH657" s="119"/>
      <c r="GI657" s="119"/>
      <c r="GJ657" s="119"/>
      <c r="GK657" s="251"/>
      <c r="GL657" s="103">
        <f t="shared" si="750"/>
        <v>0</v>
      </c>
      <c r="GM657" s="124"/>
      <c r="GN657" s="104"/>
      <c r="GO657" s="104"/>
      <c r="GP657" s="104"/>
      <c r="GQ657" s="104"/>
      <c r="GR657" s="104"/>
      <c r="GS657" s="104"/>
      <c r="GT657" s="104"/>
      <c r="GU657" s="104"/>
      <c r="GV657" s="104"/>
      <c r="GW657" s="104"/>
      <c r="GX657" s="104"/>
      <c r="GY657" s="104"/>
      <c r="GZ657" s="104"/>
      <c r="HA657" s="104"/>
      <c r="HB657" s="104"/>
      <c r="HC657" s="104"/>
      <c r="HD657" s="104"/>
      <c r="HE657" s="104"/>
      <c r="HF657" s="104"/>
      <c r="HG657" s="104"/>
      <c r="HH657" s="104"/>
      <c r="HI657" s="104"/>
      <c r="HJ657" s="104"/>
      <c r="HK657" s="104"/>
      <c r="HL657" s="104"/>
      <c r="HM657" s="104"/>
      <c r="HN657" s="104"/>
      <c r="HO657" s="104"/>
      <c r="HP657" s="104"/>
      <c r="HQ657" s="64"/>
      <c r="HR657" s="64"/>
      <c r="HS657" s="64"/>
      <c r="HT657" s="64"/>
      <c r="HU657" s="64"/>
      <c r="HV657" s="64"/>
      <c r="HW657" s="105"/>
      <c r="HX657" s="64"/>
      <c r="HY657" s="280">
        <f t="shared" ref="HY657:HY660" si="757">IF(ISTEXT(EM657), VALUE(EM657), EM657)</f>
        <v>0</v>
      </c>
      <c r="HZ657" s="280">
        <f t="shared" ref="HZ657:HZ660" si="758">IF(ISTEXT(EN657), VALUE(EN657), EN657)</f>
        <v>0</v>
      </c>
      <c r="IA657" s="280">
        <f t="shared" ref="IA657:IA660" si="759">IF(ISTEXT(EO657), VALUE(EO657), EO657)</f>
        <v>0</v>
      </c>
      <c r="IB657" s="64"/>
      <c r="IC657" s="64"/>
    </row>
    <row r="658" spans="1:237" s="106" customFormat="1" ht="22.5" customHeight="1" x14ac:dyDescent="0.25">
      <c r="A658" s="368" t="s">
        <v>3785</v>
      </c>
      <c r="B658" s="369" t="s">
        <v>3786</v>
      </c>
      <c r="C658" s="375" t="s">
        <v>3262</v>
      </c>
      <c r="D658" s="371" t="s">
        <v>3787</v>
      </c>
      <c r="E658" s="371" t="s">
        <v>3788</v>
      </c>
      <c r="F658" s="376" t="s">
        <v>3224</v>
      </c>
      <c r="G658" s="376" t="s">
        <v>3225</v>
      </c>
      <c r="H658" s="373" t="s">
        <v>1839</v>
      </c>
      <c r="I658" s="374" t="s">
        <v>3789</v>
      </c>
      <c r="J658" s="421" t="s">
        <v>3231</v>
      </c>
      <c r="K658" s="422" t="s">
        <v>3235</v>
      </c>
      <c r="L658" s="329">
        <f>CONTINUA!BV658</f>
        <v>0</v>
      </c>
      <c r="M658" s="329">
        <f>CONTINUA!BW658</f>
        <v>0</v>
      </c>
      <c r="N658" s="895"/>
      <c r="O658" s="896" t="s">
        <v>4059</v>
      </c>
      <c r="P658" s="897" t="s">
        <v>206</v>
      </c>
      <c r="Q658" s="400">
        <v>5</v>
      </c>
      <c r="R658" s="401"/>
      <c r="S658" s="400"/>
      <c r="T658" s="401"/>
      <c r="U658" s="400"/>
      <c r="V658" s="401"/>
      <c r="W658" s="400"/>
      <c r="X658" s="401"/>
      <c r="Y658" s="400"/>
      <c r="Z658" s="401"/>
      <c r="AA658" s="400"/>
      <c r="AB658" s="401"/>
      <c r="AC658" s="400"/>
      <c r="AD658" s="401"/>
      <c r="AE658" s="400"/>
      <c r="AF658" s="401"/>
      <c r="AG658" s="400"/>
      <c r="AH658" s="401"/>
      <c r="AI658" s="400"/>
      <c r="AJ658" s="401"/>
      <c r="AK658" s="400"/>
      <c r="AL658" s="401"/>
      <c r="AM658" s="400"/>
      <c r="AN658" s="401"/>
      <c r="AO658" s="400"/>
      <c r="AP658" s="401"/>
      <c r="AQ658" s="400"/>
      <c r="AR658" s="401"/>
      <c r="AS658" s="400"/>
      <c r="AT658" s="401"/>
      <c r="AU658" s="400"/>
      <c r="AV658" s="401"/>
      <c r="AW658" s="400"/>
      <c r="AX658" s="401"/>
      <c r="AY658" s="400"/>
      <c r="AZ658" s="401"/>
      <c r="BA658" s="400"/>
      <c r="BB658" s="401"/>
      <c r="BC658" s="400"/>
      <c r="BD658" s="401"/>
      <c r="BE658" s="400"/>
      <c r="BF658" s="401"/>
      <c r="BG658" s="400"/>
      <c r="BH658" s="401"/>
      <c r="BI658" s="400"/>
      <c r="BJ658" s="401"/>
      <c r="BK658" s="400"/>
      <c r="BL658" s="401"/>
      <c r="BM658" s="400"/>
      <c r="BN658" s="401"/>
      <c r="BO658" s="400"/>
      <c r="BP658" s="401"/>
      <c r="BQ658" s="400"/>
      <c r="BR658" s="401"/>
      <c r="BS658" s="400"/>
      <c r="BT658" s="401"/>
      <c r="BU658" s="400"/>
      <c r="BV658" s="401"/>
      <c r="BW658" s="400"/>
      <c r="BX658" s="401"/>
      <c r="BY658" s="400"/>
      <c r="BZ658" s="401"/>
      <c r="CA658" s="400"/>
      <c r="CB658" s="401"/>
      <c r="CC658" s="400"/>
      <c r="CD658" s="401"/>
      <c r="CE658" s="400"/>
      <c r="CF658" s="401"/>
      <c r="CG658" s="400"/>
      <c r="CH658" s="401"/>
      <c r="CI658" s="400"/>
      <c r="CJ658" s="401"/>
      <c r="CK658" s="400"/>
      <c r="CL658" s="401"/>
      <c r="CM658" s="400"/>
      <c r="CN658" s="401"/>
      <c r="CO658" s="400"/>
      <c r="CP658" s="401"/>
      <c r="CQ658" s="400"/>
      <c r="CR658" s="401"/>
      <c r="CS658" s="400"/>
      <c r="CT658" s="401"/>
      <c r="CU658" s="400"/>
      <c r="CV658" s="401"/>
      <c r="CW658" s="400"/>
      <c r="CX658" s="401"/>
      <c r="CY658" s="400"/>
      <c r="CZ658" s="401"/>
      <c r="DA658" s="400"/>
      <c r="DB658" s="401"/>
      <c r="DC658" s="400"/>
      <c r="DD658" s="401"/>
      <c r="DE658" s="400"/>
      <c r="DF658" s="401"/>
      <c r="DG658" s="400"/>
      <c r="DH658" s="401"/>
      <c r="DI658" s="400"/>
      <c r="DJ658" s="401"/>
      <c r="DK658" s="400"/>
      <c r="DL658" s="401"/>
      <c r="DM658" s="400"/>
      <c r="DN658" s="401"/>
      <c r="DO658" s="400"/>
      <c r="DP658" s="401"/>
      <c r="DQ658" s="400"/>
      <c r="DR658" s="401"/>
      <c r="DS658" s="400"/>
      <c r="DT658" s="401"/>
      <c r="DU658" s="400"/>
      <c r="DV658" s="401"/>
      <c r="DW658" s="400"/>
      <c r="DX658" s="401"/>
      <c r="DY658" s="400"/>
      <c r="DZ658" s="401"/>
      <c r="EA658" s="400"/>
      <c r="EB658" s="401"/>
      <c r="EC658" s="400"/>
      <c r="ED658" s="401"/>
      <c r="EE658" s="400"/>
      <c r="EF658" s="401"/>
      <c r="EG658" s="400"/>
      <c r="EH658" s="401"/>
      <c r="EI658" s="400"/>
      <c r="EJ658" s="447"/>
      <c r="EK658" s="511"/>
      <c r="EL658" s="514"/>
      <c r="EM658" s="448"/>
      <c r="EN658" s="344"/>
      <c r="EO658" s="345"/>
      <c r="EP658" s="171">
        <f t="shared" si="742"/>
        <v>5</v>
      </c>
      <c r="EQ658" s="171">
        <f t="shared" si="743"/>
        <v>0</v>
      </c>
      <c r="ER658" s="171">
        <f t="shared" si="744"/>
        <v>0</v>
      </c>
      <c r="ES658" s="171">
        <f t="shared" si="745"/>
        <v>0</v>
      </c>
      <c r="ET658" s="171">
        <f t="shared" si="746"/>
        <v>0</v>
      </c>
      <c r="EU658" s="171">
        <f t="shared" si="747"/>
        <v>0</v>
      </c>
      <c r="EV658" s="172">
        <f t="shared" si="748"/>
        <v>5</v>
      </c>
      <c r="EW658" s="125"/>
      <c r="EX658" s="248">
        <f t="shared" si="755"/>
        <v>0</v>
      </c>
      <c r="EY658" s="174">
        <f>(L658*regular)+(M658*Cadeirantee)</f>
        <v>0</v>
      </c>
      <c r="EZ658" s="249">
        <f>SUMIF(FG658:GJ658,"&gt;0")</f>
        <v>0</v>
      </c>
      <c r="FA658" s="249">
        <f>SUMIF(FG658:GJ658,"&lt;0")+SUMIF(GN658:HP658,"&lt;0")</f>
        <v>0</v>
      </c>
      <c r="FB658" s="174">
        <v>0</v>
      </c>
      <c r="FC658" s="126">
        <f>N658*km*'VALORES TABELA'!$B$13</f>
        <v>0</v>
      </c>
      <c r="FD658" s="250">
        <f t="shared" si="756"/>
        <v>0</v>
      </c>
      <c r="FE658" s="105"/>
      <c r="FF658" s="108"/>
      <c r="FG658" s="108"/>
      <c r="FH658" s="108"/>
      <c r="FI658" s="108"/>
      <c r="FJ658" s="108"/>
      <c r="FK658" s="108"/>
      <c r="FL658" s="108"/>
      <c r="FM658" s="108"/>
      <c r="FN658" s="108"/>
      <c r="FO658" s="108"/>
      <c r="FP658" s="108"/>
      <c r="FQ658" s="108"/>
      <c r="FR658" s="108"/>
      <c r="FS658" s="108"/>
      <c r="FT658" s="108"/>
      <c r="FU658" s="108"/>
      <c r="FV658" s="108"/>
      <c r="FW658" s="108"/>
      <c r="FX658" s="108"/>
      <c r="FY658" s="108"/>
      <c r="FZ658" s="108"/>
      <c r="GA658" s="108"/>
      <c r="GB658" s="108"/>
      <c r="GC658" s="108"/>
      <c r="GD658" s="108"/>
      <c r="GE658" s="108"/>
      <c r="GF658" s="108"/>
      <c r="GG658" s="108"/>
      <c r="GH658" s="108"/>
      <c r="GI658" s="108"/>
      <c r="GJ658" s="108"/>
      <c r="GK658" s="251"/>
      <c r="GL658" s="103">
        <f t="shared" si="750"/>
        <v>0</v>
      </c>
      <c r="GM658" s="124"/>
      <c r="GN658" s="104"/>
      <c r="GO658" s="104"/>
      <c r="GP658" s="104"/>
      <c r="GQ658" s="104"/>
      <c r="GR658" s="104"/>
      <c r="GS658" s="104"/>
      <c r="GT658" s="104"/>
      <c r="GU658" s="104"/>
      <c r="GV658" s="104"/>
      <c r="GW658" s="104"/>
      <c r="GX658" s="104"/>
      <c r="GY658" s="104"/>
      <c r="GZ658" s="104"/>
      <c r="HA658" s="104"/>
      <c r="HB658" s="104"/>
      <c r="HC658" s="104"/>
      <c r="HD658" s="104"/>
      <c r="HE658" s="104"/>
      <c r="HF658" s="104"/>
      <c r="HG658" s="104"/>
      <c r="HH658" s="104"/>
      <c r="HI658" s="104"/>
      <c r="HJ658" s="104"/>
      <c r="HK658" s="104"/>
      <c r="HL658" s="104"/>
      <c r="HM658" s="104"/>
      <c r="HN658" s="104"/>
      <c r="HO658" s="104"/>
      <c r="HP658" s="104"/>
      <c r="HQ658" s="64"/>
      <c r="HR658" s="64"/>
      <c r="HS658" s="64"/>
      <c r="HT658" s="64"/>
      <c r="HU658" s="64"/>
      <c r="HV658" s="64"/>
      <c r="HW658" s="105"/>
      <c r="HX658" s="64"/>
      <c r="HY658" s="280">
        <f t="shared" si="757"/>
        <v>0</v>
      </c>
      <c r="HZ658" s="280">
        <f t="shared" si="758"/>
        <v>0</v>
      </c>
      <c r="IA658" s="280">
        <f t="shared" si="759"/>
        <v>0</v>
      </c>
      <c r="IB658" s="64"/>
      <c r="IC658" s="64"/>
    </row>
    <row r="659" spans="1:237" s="106" customFormat="1" ht="22.5" customHeight="1" x14ac:dyDescent="0.25">
      <c r="A659" s="368" t="s">
        <v>3785</v>
      </c>
      <c r="B659" s="369" t="s">
        <v>3786</v>
      </c>
      <c r="C659" s="375" t="s">
        <v>3262</v>
      </c>
      <c r="D659" s="371" t="s">
        <v>3787</v>
      </c>
      <c r="E659" s="371" t="s">
        <v>3788</v>
      </c>
      <c r="F659" s="376" t="s">
        <v>3224</v>
      </c>
      <c r="G659" s="376" t="s">
        <v>3225</v>
      </c>
      <c r="H659" s="373" t="s">
        <v>1839</v>
      </c>
      <c r="I659" s="374" t="s">
        <v>3789</v>
      </c>
      <c r="J659" s="421" t="s">
        <v>3231</v>
      </c>
      <c r="K659" s="423" t="s">
        <v>3236</v>
      </c>
      <c r="L659" s="329">
        <f>CONTINUA!BV659</f>
        <v>0</v>
      </c>
      <c r="M659" s="329">
        <f>CONTINUA!BW659</f>
        <v>0</v>
      </c>
      <c r="N659" s="895"/>
      <c r="O659" s="896" t="s">
        <v>4059</v>
      </c>
      <c r="P659" s="897" t="s">
        <v>206</v>
      </c>
      <c r="Q659" s="400"/>
      <c r="R659" s="401"/>
      <c r="S659" s="400"/>
      <c r="T659" s="401"/>
      <c r="U659" s="400"/>
      <c r="V659" s="401"/>
      <c r="W659" s="400"/>
      <c r="X659" s="401"/>
      <c r="Y659" s="400"/>
      <c r="Z659" s="401"/>
      <c r="AA659" s="400"/>
      <c r="AB659" s="401"/>
      <c r="AC659" s="400"/>
      <c r="AD659" s="401"/>
      <c r="AE659" s="400"/>
      <c r="AF659" s="401"/>
      <c r="AG659" s="400"/>
      <c r="AH659" s="401"/>
      <c r="AI659" s="400"/>
      <c r="AJ659" s="401"/>
      <c r="AK659" s="400"/>
      <c r="AL659" s="401"/>
      <c r="AM659" s="400"/>
      <c r="AN659" s="401"/>
      <c r="AO659" s="400"/>
      <c r="AP659" s="401"/>
      <c r="AQ659" s="400"/>
      <c r="AR659" s="401"/>
      <c r="AS659" s="400"/>
      <c r="AT659" s="401"/>
      <c r="AU659" s="400"/>
      <c r="AV659" s="401"/>
      <c r="AW659" s="400"/>
      <c r="AX659" s="401"/>
      <c r="AY659" s="400"/>
      <c r="AZ659" s="401"/>
      <c r="BA659" s="400"/>
      <c r="BB659" s="401"/>
      <c r="BC659" s="400"/>
      <c r="BD659" s="401"/>
      <c r="BE659" s="400"/>
      <c r="BF659" s="401"/>
      <c r="BG659" s="400"/>
      <c r="BH659" s="401"/>
      <c r="BI659" s="400"/>
      <c r="BJ659" s="401"/>
      <c r="BK659" s="400"/>
      <c r="BL659" s="401"/>
      <c r="BM659" s="400"/>
      <c r="BN659" s="401"/>
      <c r="BO659" s="400"/>
      <c r="BP659" s="401"/>
      <c r="BQ659" s="400"/>
      <c r="BR659" s="401"/>
      <c r="BS659" s="400"/>
      <c r="BT659" s="401"/>
      <c r="BU659" s="400"/>
      <c r="BV659" s="401"/>
      <c r="BW659" s="400"/>
      <c r="BX659" s="401"/>
      <c r="BY659" s="400"/>
      <c r="BZ659" s="401"/>
      <c r="CA659" s="400"/>
      <c r="CB659" s="401"/>
      <c r="CC659" s="400"/>
      <c r="CD659" s="401"/>
      <c r="CE659" s="400"/>
      <c r="CF659" s="401"/>
      <c r="CG659" s="400"/>
      <c r="CH659" s="401"/>
      <c r="CI659" s="400"/>
      <c r="CJ659" s="401"/>
      <c r="CK659" s="400"/>
      <c r="CL659" s="401"/>
      <c r="CM659" s="400"/>
      <c r="CN659" s="401"/>
      <c r="CO659" s="400"/>
      <c r="CP659" s="401"/>
      <c r="CQ659" s="400"/>
      <c r="CR659" s="401"/>
      <c r="CS659" s="400"/>
      <c r="CT659" s="401"/>
      <c r="CU659" s="400"/>
      <c r="CV659" s="401"/>
      <c r="CW659" s="400"/>
      <c r="CX659" s="401"/>
      <c r="CY659" s="400"/>
      <c r="CZ659" s="401"/>
      <c r="DA659" s="400"/>
      <c r="DB659" s="401"/>
      <c r="DC659" s="400"/>
      <c r="DD659" s="401"/>
      <c r="DE659" s="400"/>
      <c r="DF659" s="401"/>
      <c r="DG659" s="400"/>
      <c r="DH659" s="401"/>
      <c r="DI659" s="400"/>
      <c r="DJ659" s="401"/>
      <c r="DK659" s="400"/>
      <c r="DL659" s="401"/>
      <c r="DM659" s="400"/>
      <c r="DN659" s="401"/>
      <c r="DO659" s="400"/>
      <c r="DP659" s="401"/>
      <c r="DQ659" s="400"/>
      <c r="DR659" s="401"/>
      <c r="DS659" s="400"/>
      <c r="DT659" s="401"/>
      <c r="DU659" s="400"/>
      <c r="DV659" s="401"/>
      <c r="DW659" s="400"/>
      <c r="DX659" s="401"/>
      <c r="DY659" s="400"/>
      <c r="DZ659" s="401"/>
      <c r="EA659" s="400"/>
      <c r="EB659" s="401"/>
      <c r="EC659" s="400"/>
      <c r="ED659" s="401"/>
      <c r="EE659" s="400"/>
      <c r="EF659" s="401"/>
      <c r="EG659" s="400"/>
      <c r="EH659" s="401"/>
      <c r="EI659" s="400"/>
      <c r="EJ659" s="447"/>
      <c r="EK659" s="511"/>
      <c r="EL659" s="514"/>
      <c r="EM659" s="448"/>
      <c r="EN659" s="344"/>
      <c r="EO659" s="345"/>
      <c r="EP659" s="171">
        <f t="shared" si="742"/>
        <v>0</v>
      </c>
      <c r="EQ659" s="171">
        <f t="shared" si="743"/>
        <v>0</v>
      </c>
      <c r="ER659" s="171">
        <f t="shared" si="744"/>
        <v>0</v>
      </c>
      <c r="ES659" s="171">
        <f t="shared" si="745"/>
        <v>0</v>
      </c>
      <c r="ET659" s="171">
        <f t="shared" si="746"/>
        <v>0</v>
      </c>
      <c r="EU659" s="171">
        <f t="shared" si="747"/>
        <v>0</v>
      </c>
      <c r="EV659" s="172">
        <f t="shared" si="748"/>
        <v>0</v>
      </c>
      <c r="EW659" s="127"/>
      <c r="EX659" s="248">
        <f t="shared" si="755"/>
        <v>0</v>
      </c>
      <c r="EY659" s="174">
        <f>(L659*regular)+(M659*Cadeirantee)</f>
        <v>0</v>
      </c>
      <c r="EZ659" s="249">
        <f>SUMIF(FG659:GJ659,"&gt;0")</f>
        <v>0</v>
      </c>
      <c r="FA659" s="249">
        <f>SUMIF(FG659:GJ659,"&lt;0")+SUMIF(GN659:HP659,"&lt;0")</f>
        <v>0</v>
      </c>
      <c r="FB659" s="174">
        <v>0</v>
      </c>
      <c r="FC659" s="126">
        <f>N659*km*'VALORES TABELA'!$B$13</f>
        <v>0</v>
      </c>
      <c r="FD659" s="250">
        <f t="shared" si="756"/>
        <v>0</v>
      </c>
      <c r="FE659" s="105"/>
      <c r="FF659" s="118"/>
      <c r="FG659" s="118"/>
      <c r="FH659" s="118"/>
      <c r="FI659" s="118"/>
      <c r="FJ659" s="118"/>
      <c r="FK659" s="118"/>
      <c r="FL659" s="118"/>
      <c r="FM659" s="118"/>
      <c r="FN659" s="118"/>
      <c r="FO659" s="118"/>
      <c r="FP659" s="118"/>
      <c r="FQ659" s="118"/>
      <c r="FR659" s="118"/>
      <c r="FS659" s="118"/>
      <c r="FT659" s="118"/>
      <c r="FU659" s="118"/>
      <c r="FV659" s="118"/>
      <c r="FW659" s="118"/>
      <c r="FX659" s="118"/>
      <c r="FY659" s="118"/>
      <c r="FZ659" s="118"/>
      <c r="GA659" s="118"/>
      <c r="GB659" s="118"/>
      <c r="GC659" s="118"/>
      <c r="GD659" s="118"/>
      <c r="GE659" s="118"/>
      <c r="GF659" s="118"/>
      <c r="GG659" s="118"/>
      <c r="GH659" s="118"/>
      <c r="GI659" s="118"/>
      <c r="GJ659" s="118"/>
      <c r="GK659" s="252"/>
      <c r="GL659" s="103">
        <f t="shared" si="750"/>
        <v>0</v>
      </c>
      <c r="GM659" s="124"/>
      <c r="GN659" s="104"/>
      <c r="GO659" s="104"/>
      <c r="GP659" s="104"/>
      <c r="GQ659" s="104"/>
      <c r="GR659" s="104"/>
      <c r="GS659" s="104"/>
      <c r="GT659" s="104"/>
      <c r="GU659" s="104"/>
      <c r="GV659" s="104"/>
      <c r="GW659" s="104"/>
      <c r="GX659" s="104"/>
      <c r="GY659" s="104"/>
      <c r="GZ659" s="104"/>
      <c r="HA659" s="104"/>
      <c r="HB659" s="104"/>
      <c r="HC659" s="104"/>
      <c r="HD659" s="104"/>
      <c r="HE659" s="104"/>
      <c r="HF659" s="104"/>
      <c r="HG659" s="104"/>
      <c r="HH659" s="104"/>
      <c r="HI659" s="104"/>
      <c r="HJ659" s="104"/>
      <c r="HK659" s="104"/>
      <c r="HL659" s="104"/>
      <c r="HM659" s="104"/>
      <c r="HN659" s="104"/>
      <c r="HO659" s="104"/>
      <c r="HP659" s="104"/>
      <c r="HQ659" s="64"/>
      <c r="HR659" s="65"/>
      <c r="HS659" s="65"/>
      <c r="HT659" s="65"/>
      <c r="HU659" s="65"/>
      <c r="HV659" s="65"/>
      <c r="HW659" s="105"/>
      <c r="HX659" s="65"/>
      <c r="HY659" s="280">
        <f t="shared" si="757"/>
        <v>0</v>
      </c>
      <c r="HZ659" s="280">
        <f t="shared" si="758"/>
        <v>0</v>
      </c>
      <c r="IA659" s="280">
        <f t="shared" si="759"/>
        <v>0</v>
      </c>
      <c r="IB659" s="65"/>
      <c r="IC659" s="65"/>
    </row>
    <row r="660" spans="1:237" s="106" customFormat="1" ht="22.5" customHeight="1" thickBot="1" x14ac:dyDescent="0.3">
      <c r="A660" s="377" t="s">
        <v>3785</v>
      </c>
      <c r="B660" s="378" t="s">
        <v>3786</v>
      </c>
      <c r="C660" s="379" t="s">
        <v>3262</v>
      </c>
      <c r="D660" s="380" t="s">
        <v>3787</v>
      </c>
      <c r="E660" s="380" t="s">
        <v>3788</v>
      </c>
      <c r="F660" s="381" t="s">
        <v>3224</v>
      </c>
      <c r="G660" s="381" t="s">
        <v>3225</v>
      </c>
      <c r="H660" s="382" t="s">
        <v>1839</v>
      </c>
      <c r="I660" s="383" t="s">
        <v>3789</v>
      </c>
      <c r="J660" s="421" t="s">
        <v>3231</v>
      </c>
      <c r="K660" s="424" t="s">
        <v>60</v>
      </c>
      <c r="L660" s="329">
        <f>CONTINUA!BV660</f>
        <v>0</v>
      </c>
      <c r="M660" s="329">
        <f>CONTINUA!BW660</f>
        <v>0</v>
      </c>
      <c r="N660" s="895"/>
      <c r="O660" s="896" t="s">
        <v>4059</v>
      </c>
      <c r="P660" s="897" t="s">
        <v>206</v>
      </c>
      <c r="Q660" s="400"/>
      <c r="R660" s="401"/>
      <c r="S660" s="400"/>
      <c r="T660" s="401"/>
      <c r="U660" s="400"/>
      <c r="V660" s="401"/>
      <c r="W660" s="400"/>
      <c r="X660" s="401"/>
      <c r="Y660" s="400"/>
      <c r="Z660" s="401"/>
      <c r="AA660" s="400"/>
      <c r="AB660" s="401"/>
      <c r="AC660" s="400"/>
      <c r="AD660" s="401"/>
      <c r="AE660" s="400"/>
      <c r="AF660" s="401"/>
      <c r="AG660" s="400"/>
      <c r="AH660" s="401"/>
      <c r="AI660" s="400"/>
      <c r="AJ660" s="401"/>
      <c r="AK660" s="400"/>
      <c r="AL660" s="401"/>
      <c r="AM660" s="400"/>
      <c r="AN660" s="401"/>
      <c r="AO660" s="400"/>
      <c r="AP660" s="401"/>
      <c r="AQ660" s="400"/>
      <c r="AR660" s="401"/>
      <c r="AS660" s="400"/>
      <c r="AT660" s="401"/>
      <c r="AU660" s="400"/>
      <c r="AV660" s="401"/>
      <c r="AW660" s="400"/>
      <c r="AX660" s="401"/>
      <c r="AY660" s="400"/>
      <c r="AZ660" s="401"/>
      <c r="BA660" s="400"/>
      <c r="BB660" s="401"/>
      <c r="BC660" s="400"/>
      <c r="BD660" s="401"/>
      <c r="BE660" s="400"/>
      <c r="BF660" s="401"/>
      <c r="BG660" s="400"/>
      <c r="BH660" s="401"/>
      <c r="BI660" s="400"/>
      <c r="BJ660" s="401"/>
      <c r="BK660" s="400"/>
      <c r="BL660" s="401"/>
      <c r="BM660" s="400"/>
      <c r="BN660" s="401"/>
      <c r="BO660" s="400"/>
      <c r="BP660" s="401"/>
      <c r="BQ660" s="400"/>
      <c r="BR660" s="401"/>
      <c r="BS660" s="400"/>
      <c r="BT660" s="401"/>
      <c r="BU660" s="400"/>
      <c r="BV660" s="401"/>
      <c r="BW660" s="400"/>
      <c r="BX660" s="401"/>
      <c r="BY660" s="400"/>
      <c r="BZ660" s="401"/>
      <c r="CA660" s="400"/>
      <c r="CB660" s="401"/>
      <c r="CC660" s="400"/>
      <c r="CD660" s="401"/>
      <c r="CE660" s="400"/>
      <c r="CF660" s="401"/>
      <c r="CG660" s="400"/>
      <c r="CH660" s="401"/>
      <c r="CI660" s="400"/>
      <c r="CJ660" s="401"/>
      <c r="CK660" s="400"/>
      <c r="CL660" s="401"/>
      <c r="CM660" s="400"/>
      <c r="CN660" s="401"/>
      <c r="CO660" s="400"/>
      <c r="CP660" s="401"/>
      <c r="CQ660" s="400"/>
      <c r="CR660" s="401"/>
      <c r="CS660" s="400"/>
      <c r="CT660" s="401"/>
      <c r="CU660" s="400"/>
      <c r="CV660" s="401"/>
      <c r="CW660" s="400"/>
      <c r="CX660" s="401"/>
      <c r="CY660" s="400"/>
      <c r="CZ660" s="401"/>
      <c r="DA660" s="400"/>
      <c r="DB660" s="401"/>
      <c r="DC660" s="400"/>
      <c r="DD660" s="401"/>
      <c r="DE660" s="400"/>
      <c r="DF660" s="401"/>
      <c r="DG660" s="400"/>
      <c r="DH660" s="401"/>
      <c r="DI660" s="400"/>
      <c r="DJ660" s="401"/>
      <c r="DK660" s="400"/>
      <c r="DL660" s="401"/>
      <c r="DM660" s="400"/>
      <c r="DN660" s="401"/>
      <c r="DO660" s="400"/>
      <c r="DP660" s="401"/>
      <c r="DQ660" s="400"/>
      <c r="DR660" s="401"/>
      <c r="DS660" s="400"/>
      <c r="DT660" s="401"/>
      <c r="DU660" s="400"/>
      <c r="DV660" s="401"/>
      <c r="DW660" s="400"/>
      <c r="DX660" s="401"/>
      <c r="DY660" s="400"/>
      <c r="DZ660" s="401"/>
      <c r="EA660" s="400"/>
      <c r="EB660" s="401"/>
      <c r="EC660" s="400"/>
      <c r="ED660" s="401"/>
      <c r="EE660" s="400"/>
      <c r="EF660" s="401"/>
      <c r="EG660" s="400"/>
      <c r="EH660" s="401"/>
      <c r="EI660" s="400"/>
      <c r="EJ660" s="447"/>
      <c r="EK660" s="512"/>
      <c r="EL660" s="515"/>
      <c r="EM660" s="450"/>
      <c r="EN660" s="348"/>
      <c r="EO660" s="348"/>
      <c r="EP660" s="179">
        <f t="shared" si="742"/>
        <v>0</v>
      </c>
      <c r="EQ660" s="179">
        <f t="shared" si="743"/>
        <v>0</v>
      </c>
      <c r="ER660" s="179">
        <f t="shared" si="744"/>
        <v>0</v>
      </c>
      <c r="ES660" s="179">
        <f t="shared" si="745"/>
        <v>0</v>
      </c>
      <c r="ET660" s="179">
        <f t="shared" si="746"/>
        <v>0</v>
      </c>
      <c r="EU660" s="179">
        <f t="shared" si="747"/>
        <v>0</v>
      </c>
      <c r="EV660" s="172">
        <f t="shared" si="748"/>
        <v>0</v>
      </c>
      <c r="EW660" s="253"/>
      <c r="EX660" s="254">
        <v>0</v>
      </c>
      <c r="EY660" s="180">
        <v>0</v>
      </c>
      <c r="EZ660" s="255">
        <v>0</v>
      </c>
      <c r="FA660" s="255">
        <v>0</v>
      </c>
      <c r="FB660" s="180">
        <f>SUM(FF660:GI660)/2</f>
        <v>0</v>
      </c>
      <c r="FC660" s="256">
        <f>N660*km*'VALORES TABELA'!$B$13</f>
        <v>0</v>
      </c>
      <c r="FD660" s="250">
        <f t="shared" si="756"/>
        <v>0</v>
      </c>
      <c r="FE660" s="257"/>
      <c r="FF660" s="181">
        <f>((Q660+S660)*Percapita)+((R660+T660)*Cadeirante)</f>
        <v>0</v>
      </c>
      <c r="FG660" s="181">
        <f>((U660+W660)*Percapita/30*FG$4)+((V660+X660)*Cadeirante/30*FG$4)</f>
        <v>0</v>
      </c>
      <c r="FH660" s="181">
        <f>((Y660+AA660)*Percapita/30*FH$4)+((Z660+AB660)*Cadeirante/30*FH$4)</f>
        <v>0</v>
      </c>
      <c r="FI660" s="181">
        <f>((AC660+AE660)*Percapita/30*FI$4)+((AD660+AF660)*Cadeirante/30*FI$4)</f>
        <v>0</v>
      </c>
      <c r="FJ660" s="181">
        <f>((AG660+AI660)*Percapita/30*FJ$4)+((AH660+AJ660)*Cadeirante/30*FJ$4)</f>
        <v>0</v>
      </c>
      <c r="FK660" s="181">
        <f>((AK660+AM660)*Percapita/30*FK$4)+((AL660+AN660)*Cadeirante/30*FK$4)</f>
        <v>0</v>
      </c>
      <c r="FL660" s="181">
        <f>((AO660+AQ660)*Percapita/30*FL$4)+((AP660+AR660)*Cadeirante/30*FL$4)</f>
        <v>0</v>
      </c>
      <c r="FM660" s="181">
        <f>((AS660+AU660)*Percapita/30*FM$4)+((AT660+AV660)*Cadeirante/30*FM$4)</f>
        <v>0</v>
      </c>
      <c r="FN660" s="181">
        <f>((AW660+AY660)*Percapita/30*FN$4)+((AX660+AZ660)*Cadeirante/30*FN$4)</f>
        <v>0</v>
      </c>
      <c r="FO660" s="181">
        <f>((BA660+BC660)*Percapita/30*FO$4)+((BB660+BD660)*Cadeirante/30*FO$4)</f>
        <v>0</v>
      </c>
      <c r="FP660" s="181">
        <f>((BE660+BG660)*Percapita/30*FP$4)+((BF660+BH660)*Cadeirante/30*FP$4)</f>
        <v>0</v>
      </c>
      <c r="FQ660" s="181">
        <f>((BI660+BK660)*Percapita/30*FQ$4)+((BJ660+BL660)*Cadeirante/30*FQ$4)</f>
        <v>0</v>
      </c>
      <c r="FR660" s="181">
        <f>((BM660+BO660)*Percapita/30*FR$4)+((BN660+BP660)*Cadeirante/30*FR$4)</f>
        <v>0</v>
      </c>
      <c r="FS660" s="181">
        <f>((BQ660+BS660)*Percapita/30*FS$4)+((BR660+BT660)*Cadeirante/30*FS$4)</f>
        <v>0</v>
      </c>
      <c r="FT660" s="181">
        <f>((BU660+BW660)*Percapita/30*FT$4)+((BV660+BX660)*Cadeirante/30*FT$4)</f>
        <v>0</v>
      </c>
      <c r="FU660" s="181">
        <f>((BY660+CA660)*Percapita/30*FU$4)+((BZ660+CB660)*Cadeirante/30*FU$4)</f>
        <v>0</v>
      </c>
      <c r="FV660" s="181">
        <f>((CC660+CE660)*Percapita/30*FV$4)+((CD660+CF660)*Cadeirante/30*FV$4)</f>
        <v>0</v>
      </c>
      <c r="FW660" s="181">
        <f>((CG660+CI660)*Percapita/30*FW$4)+((CI660+CK660)*Cadeirante/30*FW$4)</f>
        <v>0</v>
      </c>
      <c r="FX660" s="181">
        <f>((CK660+CM660)*Percapita/30*FX$4)+((CL660+CN660)*Cadeirante/30*FX$4)</f>
        <v>0</v>
      </c>
      <c r="FY660" s="181">
        <f>((CO660+CQ660)*Percapita/30*FY$4)+((CP660+CR660)*Cadeirante/30*FY$4)</f>
        <v>0</v>
      </c>
      <c r="FZ660" s="181">
        <f>((CS660+CU660)*Percapita/30*FZ$4)+((CT660+CV660)*Cadeirante/30*FZ$4)</f>
        <v>0</v>
      </c>
      <c r="GA660" s="181">
        <f>((CW660+CY660)*Percapita/30*GA$4)+((CX660+CZ660)*Cadeirante/30*GA$4)</f>
        <v>0</v>
      </c>
      <c r="GB660" s="181">
        <f>((DA660+DC660)*Percapita/30*GB$4)+((DB660+DD660)*Cadeirante/30*GB$4)</f>
        <v>0</v>
      </c>
      <c r="GC660" s="181">
        <f>((DE660+DG660)*Percapita/30*GC$4)+((DF660+DH660)*Cadeirante/30*GC$4)</f>
        <v>0</v>
      </c>
      <c r="GD660" s="181">
        <f>((DI660+DK660)*Percapita/30*GD$4)+((DJ660+DL660)*Cadeirante/30*GD$4)</f>
        <v>0</v>
      </c>
      <c r="GE660" s="181">
        <f>((DM660+DO660)*Percapita/30*GE$4)+((DN660+DP660)*Cadeirante/30*GE$4)</f>
        <v>0</v>
      </c>
      <c r="GF660" s="181">
        <f>((DQ660+DS660)*Percapita/30*GF$4)+((DR660+DT660)*Cadeirante/30*GF$4)</f>
        <v>0</v>
      </c>
      <c r="GG660" s="181">
        <f>((DU660+DW660)*Percapita/30*GG$4)+((DV660+DX660)*Cadeirante/30*GG$4)</f>
        <v>0</v>
      </c>
      <c r="GH660" s="181">
        <f>((DY660+EA660)*Percapita/30*GH$4)+((DZ660+EB660)*Cadeirante/30*GH$4)</f>
        <v>0</v>
      </c>
      <c r="GI660" s="181">
        <f>((EC660+EE660)*Percapita/30*GI$4)+((ED660+EF660)*Cadeirante/30*GI$4)</f>
        <v>0</v>
      </c>
      <c r="GJ660" s="181">
        <f>((EG660+EI660)*Percapita)+((EH660+EJ660)*Cadeirante)</f>
        <v>0</v>
      </c>
      <c r="GK660" s="258"/>
      <c r="GL660" s="103">
        <f t="shared" si="750"/>
        <v>0</v>
      </c>
      <c r="GM660" s="124"/>
      <c r="GN660" s="182"/>
      <c r="GO660" s="182"/>
      <c r="GP660" s="182"/>
      <c r="GQ660" s="182"/>
      <c r="GR660" s="182"/>
      <c r="GS660" s="182"/>
      <c r="GT660" s="182"/>
      <c r="GU660" s="182"/>
      <c r="GV660" s="182"/>
      <c r="GW660" s="182"/>
      <c r="GX660" s="182"/>
      <c r="GY660" s="182"/>
      <c r="GZ660" s="182"/>
      <c r="HA660" s="182"/>
      <c r="HB660" s="182"/>
      <c r="HC660" s="182"/>
      <c r="HD660" s="182"/>
      <c r="HE660" s="182"/>
      <c r="HF660" s="182"/>
      <c r="HG660" s="182"/>
      <c r="HH660" s="182"/>
      <c r="HI660" s="182"/>
      <c r="HJ660" s="182"/>
      <c r="HK660" s="182"/>
      <c r="HL660" s="182"/>
      <c r="HM660" s="182"/>
      <c r="HN660" s="182"/>
      <c r="HO660" s="182"/>
      <c r="HP660" s="259"/>
      <c r="HQ660" s="64"/>
      <c r="HW660" s="257"/>
      <c r="HY660" s="280">
        <f t="shared" si="757"/>
        <v>0</v>
      </c>
      <c r="HZ660" s="280">
        <f t="shared" si="758"/>
        <v>0</v>
      </c>
      <c r="IA660" s="280">
        <f t="shared" si="759"/>
        <v>0</v>
      </c>
    </row>
    <row r="661" spans="1:237" s="106" customFormat="1" ht="22.5" customHeight="1" x14ac:dyDescent="0.25">
      <c r="A661" t="s">
        <v>3790</v>
      </c>
      <c r="B661" s="522" t="s">
        <v>3791</v>
      </c>
      <c r="C661" s="523">
        <v>1</v>
      </c>
      <c r="D661" s="524" t="s">
        <v>3787</v>
      </c>
      <c r="E661" s="524" t="s">
        <v>3792</v>
      </c>
      <c r="F661" s="525" t="s">
        <v>3224</v>
      </c>
      <c r="G661" s="525" t="s">
        <v>3225</v>
      </c>
      <c r="H661" s="350" t="s">
        <v>1839</v>
      </c>
      <c r="I661" s="351" t="s">
        <v>3793</v>
      </c>
      <c r="J661" s="409" t="s">
        <v>3231</v>
      </c>
      <c r="K661" s="410" t="s">
        <v>3232</v>
      </c>
      <c r="L661" s="329">
        <f>CONTINUA!BV661</f>
        <v>0</v>
      </c>
      <c r="M661" s="329">
        <f>CONTINUA!BW661</f>
        <v>0</v>
      </c>
      <c r="N661" s="895"/>
      <c r="O661" s="896" t="s">
        <v>4059</v>
      </c>
      <c r="P661" s="897" t="s">
        <v>206</v>
      </c>
      <c r="Q661" s="400">
        <v>20</v>
      </c>
      <c r="R661" s="401"/>
      <c r="S661" s="400"/>
      <c r="T661" s="401"/>
      <c r="U661" s="400"/>
      <c r="V661" s="401"/>
      <c r="W661" s="400"/>
      <c r="X661" s="401"/>
      <c r="Y661" s="400"/>
      <c r="Z661" s="401"/>
      <c r="AA661" s="400"/>
      <c r="AB661" s="401"/>
      <c r="AC661" s="400"/>
      <c r="AD661" s="401"/>
      <c r="AE661" s="400"/>
      <c r="AF661" s="401"/>
      <c r="AG661" s="400"/>
      <c r="AH661" s="401"/>
      <c r="AI661" s="400"/>
      <c r="AJ661" s="401"/>
      <c r="AK661" s="400"/>
      <c r="AL661" s="401"/>
      <c r="AM661" s="400"/>
      <c r="AN661" s="401"/>
      <c r="AO661" s="400"/>
      <c r="AP661" s="401"/>
      <c r="AQ661" s="400"/>
      <c r="AR661" s="401"/>
      <c r="AS661" s="400"/>
      <c r="AT661" s="401"/>
      <c r="AU661" s="400"/>
      <c r="AV661" s="401"/>
      <c r="AW661" s="400"/>
      <c r="AX661" s="401"/>
      <c r="AY661" s="400"/>
      <c r="AZ661" s="401"/>
      <c r="BA661" s="400"/>
      <c r="BB661" s="401"/>
      <c r="BC661" s="400"/>
      <c r="BD661" s="401"/>
      <c r="BE661" s="400"/>
      <c r="BF661" s="401"/>
      <c r="BG661" s="400"/>
      <c r="BH661" s="401"/>
      <c r="BI661" s="400"/>
      <c r="BJ661" s="401"/>
      <c r="BK661" s="400"/>
      <c r="BL661" s="401"/>
      <c r="BM661" s="400"/>
      <c r="BN661" s="401"/>
      <c r="BO661" s="400"/>
      <c r="BP661" s="401"/>
      <c r="BQ661" s="400"/>
      <c r="BR661" s="401"/>
      <c r="BS661" s="400"/>
      <c r="BT661" s="401"/>
      <c r="BU661" s="400"/>
      <c r="BV661" s="401"/>
      <c r="BW661" s="400"/>
      <c r="BX661" s="401"/>
      <c r="BY661" s="400"/>
      <c r="BZ661" s="401"/>
      <c r="CA661" s="400"/>
      <c r="CB661" s="401"/>
      <c r="CC661" s="400"/>
      <c r="CD661" s="401"/>
      <c r="CE661" s="400"/>
      <c r="CF661" s="401"/>
      <c r="CG661" s="400"/>
      <c r="CH661" s="401"/>
      <c r="CI661" s="400"/>
      <c r="CJ661" s="401"/>
      <c r="CK661" s="400"/>
      <c r="CL661" s="401"/>
      <c r="CM661" s="400"/>
      <c r="CN661" s="401"/>
      <c r="CO661" s="400"/>
      <c r="CP661" s="401"/>
      <c r="CQ661" s="400"/>
      <c r="CR661" s="401"/>
      <c r="CS661" s="400"/>
      <c r="CT661" s="401"/>
      <c r="CU661" s="400"/>
      <c r="CV661" s="401"/>
      <c r="CW661" s="400"/>
      <c r="CX661" s="401"/>
      <c r="CY661" s="400"/>
      <c r="CZ661" s="401"/>
      <c r="DA661" s="400"/>
      <c r="DB661" s="401"/>
      <c r="DC661" s="400"/>
      <c r="DD661" s="401"/>
      <c r="DE661" s="400"/>
      <c r="DF661" s="401"/>
      <c r="DG661" s="400"/>
      <c r="DH661" s="401"/>
      <c r="DI661" s="400"/>
      <c r="DJ661" s="401"/>
      <c r="DK661" s="400"/>
      <c r="DL661" s="401"/>
      <c r="DM661" s="400"/>
      <c r="DN661" s="401"/>
      <c r="DO661" s="400"/>
      <c r="DP661" s="401"/>
      <c r="DQ661" s="400"/>
      <c r="DR661" s="401"/>
      <c r="DS661" s="400"/>
      <c r="DT661" s="401"/>
      <c r="DU661" s="400"/>
      <c r="DV661" s="401"/>
      <c r="DW661" s="400"/>
      <c r="DX661" s="401"/>
      <c r="DY661" s="400"/>
      <c r="DZ661" s="401"/>
      <c r="EA661" s="400"/>
      <c r="EB661" s="401"/>
      <c r="EC661" s="400"/>
      <c r="ED661" s="401"/>
      <c r="EE661" s="400"/>
      <c r="EF661" s="401"/>
      <c r="EG661" s="400"/>
      <c r="EH661" s="401"/>
      <c r="EI661" s="400"/>
      <c r="EJ661" s="447"/>
      <c r="EK661" s="510"/>
      <c r="EL661" s="513"/>
      <c r="EM661" s="520"/>
      <c r="EN661" s="520"/>
      <c r="EO661" s="520"/>
      <c r="EP661" s="171">
        <f t="shared" si="742"/>
        <v>20</v>
      </c>
      <c r="EQ661" s="171">
        <f t="shared" si="743"/>
        <v>0</v>
      </c>
      <c r="ER661" s="171">
        <f t="shared" si="744"/>
        <v>0</v>
      </c>
      <c r="ES661" s="171">
        <f t="shared" si="745"/>
        <v>0</v>
      </c>
      <c r="ET661" s="171">
        <f t="shared" si="746"/>
        <v>0</v>
      </c>
      <c r="EU661" s="171">
        <f t="shared" si="747"/>
        <v>0</v>
      </c>
      <c r="EV661" s="172">
        <f t="shared" si="748"/>
        <v>20</v>
      </c>
      <c r="EW661" s="367">
        <f>IF(C661=4,IF(MAX(Q661:EJ663)&gt;0,(Especiall/30*(IF(($G661-$F661)=($G$5-$F$5),30,IF(DAY($G661)=31,($G661-$F661),($G661-$F661)+1)))),0),0)</f>
        <v>0</v>
      </c>
      <c r="EX661" s="248">
        <f t="shared" ref="EX661:EX664" si="760">FF661</f>
        <v>25983.56</v>
      </c>
      <c r="EY661" s="174">
        <f>(L661*regular)+(M661*Cadeirantee)</f>
        <v>0</v>
      </c>
      <c r="EZ661" s="249">
        <f>SUMIF(FG661:GJ661,"&gt;0")</f>
        <v>0</v>
      </c>
      <c r="FA661" s="249">
        <f>SUMIF(FG661:GJ661,"&lt;0")+SUMIF(GN661:HP661,"&lt;0")</f>
        <v>0</v>
      </c>
      <c r="FB661" s="174">
        <v>0</v>
      </c>
      <c r="FC661" s="175">
        <f>N661*km*'VALORES TABELA'!$B$13</f>
        <v>0</v>
      </c>
      <c r="FD661" s="250">
        <f>GL661</f>
        <v>0</v>
      </c>
      <c r="FE661" s="176">
        <f>(EW661+EW662+EW663+EW664+EX661+EX662+EX663+EX664+EY661+EY662+EY663+EY664+EY665+EZ661+EZ662+EZ663+EZ664+FA661+FA662+FA663+FA664+FC661+FC662+FC663+FC664+HY661-HZ661-IA661+FD661+FD662+FD663+FD664+FB665)</f>
        <v>25983.56</v>
      </c>
      <c r="FF661" s="177">
        <f>IF(C661=4,SUM(Q661+Q662+Q663+S661+S662+S663)*Percapita/30*FF$4+(R661+R662+R663+T661+T662+T663)*Cadeirante/30*FF$4,IF(C661=3,IF(Q664+S664=10,Fixo/30*FF$4+(Q661+Q662+Q663+S661+S662+S663)*Percapita/30*FF$4+(R664+T664)*Cadeirante/30*FF$4,IF(Q664+S664&lt;=9,(Q664+S664)*Crechee/30*FF$4)+(R664+T664)*Cadeirante/30*FF$4+(Q661+Q662+Q663+S661+S662+S663)*Percapita/30*FF$4)+IF(Q664+S664&gt;=11,Fixo/30*FF$4+(Q664+S664-10)*Crechee/30*FF$4,0),IF(C661=2,IF(R661+R662+R663+R664+T661+T662+T663+T664=1,Cadeirante/30*FF$4,IF(R661+R662+R663+R664+T661+T662+T663+T664=2,Fixo/30*FF$4,IF(R661+R662+R663+R664+T661+T662+T663+T664&gt;2,Fixo/30*FF$4+(R661+R662+R663+R664+T661+T662+T663+T664-2)*Cadeirante/30*FF$4)))+(Q661+Q662+Q663+S661+S662+S663)*Percapita/30*FF$4+(Q664+S664)*Crechee/30*FF$4,IF(C661=1,IF(Q661+Q662+Q663+R661+R662+R663+S661+S662+S663+T661+T662+T663&lt;=15,(Q661+Q662+Q663+S661+S662+S663)*Percapita/30*FF$4,IF(Q661+Q662+Q663+R661+R662+R663+S661+S662+S663+T661+T662+T663&gt;=16,Fixo/30*FF$4+(Q661+Q662+Q663+R661+R662+R663+S661+S662+S663+T661+T662-16)*Percapita/30*FF$4))))))</f>
        <v>25983.56</v>
      </c>
      <c r="FG661" s="177">
        <f>IF(C661=4,SUM(U661+U662+U663+W661+W662+W663)*Percapita/30*FG$4+(V661+V662+V663+X661+X662+X663)*Cadeirante/30*FG$4,IF(C661=3,IF(U664+W664=10,Fixo/30*FG$4+(U661+U662+U663+W661+W662+W663)*Percapita/30*FG$4+(V664+X664)*Cadeirante/30*FG$4,IF(U664+W664&lt;=9,(U664+W664)*Crechee/30*FG$4)+(V664+X664)*Cadeirante/30*FG$4+(U661+U662+U663+W661+W662+W663)*Percapita/30*FG$4)+IF(U664+W664&gt;=11,Fixo/30*FG$4+(U664+W664-10)*Crechee/30*FG$4,0),IF(C661=2,IF(V661+V662+V663+V664+X661+X662+X663+X664=1,Cadeirante/30*FG$4,IF(V661+V662+V663+V664+X661+X662+X663+X664=2,Fixo/30*FG$4,IF(V661+V662+V663+V664+X661+X662+X663+X664&gt;2,Fixo/30*FG$4+(V661+V662+V663+V664+X661+X662+X663+X664-2)*Cadeirante/30*FG$4)))+(U661+U662+U663+W661+W662+W663)*Percapita/30*FG$4+(U664+W664)*Crechee/30*FG$4,IF(C661=1,IF(U661+U662+U663+V661+V662+V663+W661+W662+W663+X661+X662+X663&lt;=15,(U661+U662+U663+W661+W662+W663)*Percapita/30*FG$4,IF(U661+U662+U663+V661+V662+V663+W661+W662+W663+X661+X662+X663&gt;=16,Fixo/30*FG$4+(U661+U662+U663+V661+V662+V663+W661+W662+W663+X661+X662-16)*Percapita/30*FG$4))))))</f>
        <v>0</v>
      </c>
      <c r="FH661" s="177">
        <f>IF(C661=4,SUM(Y661+Y662+Y663+AA661+AA662+AA663)*Percapita/30*FH$4+(Z661+Z662+Z663+AB661+AB662+AB663)*Cadeirante/30*FH$4,IF(C661=3,IF(Y664+AA664=10,Fixo/30*FH$4+(Y661+Y662+Y663+AA661+AA662+AA663)*Percapita/30*FH$4+(Z664+AB664)*Cadeirante/30*FH$4,IF(Y664+AA664&lt;=9,(Y664+AA664)*Crechee/30*FH$4)+(Z664+AB664)*Cadeirante/30*FH$4+(Y661+Y662+Y663+AA661+AA662+AA663)*Percapita/30*FH$4)+IF(Y664+AA664&gt;=11,Fixo/30*FH$4+(Y664+AA664-10)*Crechee/30*FH$4,0),IF(C661=2,IF(Z661+Z662+Z663+Z664+AB661+AB662+AB663+AB664=1,Cadeirante/30*FH$4,IF(Z661+Z662+Z663+Z664+AB661+AB662+AB663+AB664=2,Fixo/30*FH$4,IF(Z661+Z662+Z663+Z664+AB661+AB662+AB663+AB664&gt;2,Fixo/30*FH$4+(Z661+Z662+Z663+Z664+AB661+AB662+AB663+AB664-2)*Cadeirante/30*FH$4)))+(Y661+Y662+Y663+AA661+AA662+AA663)*Percapita/30*FH$4+(Y664+AA664)*Crechee/30*FH$4,IF(C661=1,IF(Y661+Y662+Y663+Z661+Z662+Z663+AA661+AA662+AA663+AB661+AB662+AB663&lt;=15,(Y661+Y662+Y663+AA661+AA662+AA663)*Percapita/30*FH$4,IF(Y661+Y662+Y663+Z661+Z662+Z663+AA661+AA662+AA663+AB661+AB662+AB663&gt;=16,Fixo/30*FH$4+(Y661+Y662+Y663+Z661+Z662+Z663+AA661+AA662+AA663+AB661+AB662-16)*Percapita/30*FH$4))))))</f>
        <v>0</v>
      </c>
      <c r="FI661" s="177">
        <f>IF(C661=4,SUM(AC661+AC662+AC663+AE661+AE662+AE663)*Percapita/30*FI$4+(AD661+AD662+AD663+AF661+AF662+AF663)*Cadeirante/30*FI$4,IF(C661=3,IF(AC664+AE664=10,Fixo/30*FI$4+(AC661+AC662+AC663+AE661+AE662+AE663)*Percapita/30*FI$4+(AD664+AF664)*Cadeirante/30*FI$4,IF(AC664+AE664&lt;=9,(AC664+AE664)*Crechee/30*FI$4)+(AD664+AF664)*Cadeirante/30*FI$4+(AC661+AC662+AC663+AE661+AE662+AE663)*Percapita/30*FI$4)+IF(AC664+AE664&gt;=11,Fixo/30*FI$4+(AC664+AE664-10)*Crechee/30*FI$4,0),IF(C661=2,IF(AD661+AD662+AD663+AD664+AF661+AF662+AF663+AF664=1,Cadeirante/30*FI$4,IF(AD661+AD662+AD663+AD664+AF661+AF662+AF663+AF664=2,Fixo/30*FI$4,IF(AD661+AD662+AD663+AD664+AF661+AF662+AF663+AF664&gt;2,Fixo/30*FI$4+(AD661+AD662+AD663+AD664+AF661+AF662+AF663+AF664-2)*Cadeirante/30*FI$4)))+(AC661+AC662+AC663+AE661+AE662+AE663)*Percapita/30*FI$4+(AC664+AE664)*Crechee/30*FI$4,IF(C661=1,IF(AC661+AC662+AC663+AD661+AD662+AD663+AE661+AE662+AE663+AF661+AF662+AF663&lt;=15,(AC661+AC662+AC663+AE661+AE662+AE663)*Percapita/30*FI$4,IF(AC661+AC662+AC663+AD661+AD662+AD663+AE661+AE662+AE663+AF661+AF662+AF663&gt;=16,Fixo/30*FI$4+(AC661+AC662+AC663+AD661+AD662+AD663+AE661+AE662+AE663+AF661+AF662-16)*Percapita/30*FI$4))))))</f>
        <v>0</v>
      </c>
      <c r="FJ661" s="177">
        <f>IF(C661=4,SUM(AG661+AG662+AG663+AI661+AI662+AI663)*Percapita/30*FJ$4+(AH661+AH662+AH663+AJ661+AJ662+AJ663)*Cadeirante/30*FJ$4,IF(C661=3,IF(AG664+AI664=10,Fixo/30*FJ$4+(AG661+AG662+AG663+AI661+AI662+AI663)*Percapita/30*FJ$4+(AH664+AJ664)*Cadeirante/30*FJ$4,IF(AG664+AI664&lt;=9,(AG664+AI664)*Crechee/30*FJ$4)+(AH664+AJ664)*Cadeirante/30*FJ$4+(AG661+AG662+AG663+AI661+AI662+AI663)*Percapita/30*FJ$4)+IF(AG664+AI664&gt;=11,Fixo/30*FJ$4+(AG664+AI664-10)*Crechee/30*FJ$4,0),IF(C661=2,IF(AH661+AH662+AH663+AH664+AJ661+AJ662+AJ663+AJ664=1,Cadeirante/30*FJ$4,IF(AH661+AH662+AH663+AH664+AJ661+AJ662+AJ663+AJ664=2,Fixo/30*FJ$4,IF(AH661+AH662+AH663+AH664+AJ661+AJ662+AJ663+AJ664&gt;2,Fixo/30*FJ$4+(AH661+AH662+AH663+AH664+AJ661+AJ662+AJ663+AJ664-2)*Cadeirante/30*FJ$4)))+(AG661+AG662+AG663+AI661+AI662+AI663)*Percapita/30*FJ$4+(AG664+AI664)*Crechee/30*FJ$4,IF(C661=1,IF(AG661+AG662+AG663+AH661+AH662+AH663+AI661+AI662+AI663+AJ661+AJ662+AJ663&lt;=15,(AG661+AG662+AG663+AI661+AI662+AI663)*Percapita/30*FJ$4,IF(AG661+AG662+AG663+AH661+AH662+AH663+AI661+AI662+AI663+AJ661+AJ662+AJ663&gt;=16,Fixo/30*FJ$4+(AG661+AG662+AG663+AH661+AH662+AH663+AI661+AI662+AI663+AJ661+AJ662-16)*Percapita/30*FJ$4))))))</f>
        <v>0</v>
      </c>
      <c r="FK661" s="177">
        <f>IF(C661=4,SUM(AK661+AK662+AK663+AM661+AM662+AM663)*Percapita/30*FK$4+(AL661+AL662+AL663+AN661+AN662+AN663)*Cadeirante/30*FK$4,IF(C661=3,IF(AK664+AM664=10,Fixo/30*FK$4+(AK661+AK662+AK663+AM661+AM662+AM663)*Percapita/30*FK$4+(AL664+AN664)*Cadeirante/30*FK$4,IF(AK664+AM664&lt;=9,(AK664+AM664)*Crechee/30*FK$4)+(AL664+AN664)*Cadeirante/30*FK$4+(AK661+AK662+AK663+AM661+AM662+AM663)*Percapita/30*FK$4)+IF(AK664+AM664&gt;=11,Fixo/30*FK$4+(AK664+AM664-10)*Crechee/30*FK$4,0),IF(C661=2,IF(AL661+AL662+AL663+AL664+AN661+AN662+AN663+AN664=1,Cadeirante/30*FK$4,IF(AL661+AL662+AL663+AL664+AN661+AN662+AN663+AN664=2,Fixo/30*FK$4,IF(AL661+AL662+AL663+AL664+AN661+AN662+AN663+AN664&gt;2,Fixo/30*FK$4+(AL661+AL662+AL663+AL664+AN661+AN662+AN663+AN664-2)*Cadeirante/30*FK$4)))+(AK661+AK662+AK663+AM661+AM662+AM663)*Percapita/30*FK$4+(AK664+AM664)*Crechee/30*FK$4,IF(C661=1,IF(AK661+AK662+AK663+AL661+AL662+AL663+AM661+AM662+AM663+AN661+AN662+AN663&lt;=15,(AK661+AK662+AK663+AM661+AM662+AM663)*Percapita/30*FK$4,IF(AK661+AK662+AK663+AL661+AL662+AL663+AM661+AM662+AM663+AN661+AN662+AN663&gt;=16,Fixo/30*FK$4+(AK661+AK662+AK663+AL661+AL662+AL663+AM661+AM662+AM663+AN661+AN662-16)*Percapita/30*FK$4))))))</f>
        <v>0</v>
      </c>
      <c r="FL661" s="177">
        <f>IF(C661=4,SUM(AO661+AO662+AO663+AQ661+AQ662+AQ663)*Percapita/30*FL$4+(AP661+AP662+AP663+AR661+AR662+AR663)*Cadeirante/30*FL$4,IF(C661=3,IF(AO664+AQ664=10,Fixo/30*FL$4+(AO661+AO662+AO663+AQ661+AQ662+AQ663)*Percapita/30*FL$4+(AP664+AR664)*Cadeirante/30*FL$4,IF(AO664+AQ664&lt;=9,(AO664+AQ664)*Crechee/30*FL$4)+(AP664+AR664)*Cadeirante/30*FL$4+(AO661+AO662+AO663+AQ661+AQ662+AQ663)*Percapita/30*FL$4)+IF(AO664+AQ664&gt;=11,Fixo/30*FL$4+(AO664+AQ664-10)*Crechee/30*FL$4,0),IF(C661=2,IF(AP661+AP662+AP663+AP664+AR661+AR662+AR663+AR664=1,Cadeirante/30*FL$4,IF(AP661+AP662+AP663+AP664+AR661+AR662+AR663+AR664=2,Fixo/30*FL$4,IF(AP661+AP662+AP663+AP664+AR661+AR662+AR663+AR664&gt;2,Fixo/30*FL$4+(AP661+AP662+AP663+AP664+AR661+AR662+AR663+AR664-2)*Cadeirante/30*FL$4)))+(AO661+AO662+AO663+AQ661+AQ662+AQ663)*Percapita/30*FL$4+(AO664+AQ664)*Crechee/30*FL$4,IF(C661=1,IF(AO661+AO662+AO663+AP661+AP662+AP663+AQ661+AQ662+AQ663+AR661+AR662+AR663&lt;=15,(AO661+AO662+AO663+AQ661+AQ662+AQ663)*Percapita/30*FL$4,IF(AO661+AO662+AO663+AP661+AP662+AP663+AQ661+AQ662+AQ663+AR661+AR662+AR663&gt;=16,Fixo/30*FL$4+(AO661+AO662+AO663+AP661+AP662+AP663+AQ661+AQ662+AQ663+AR661+AR662-16)*Percapita/30*FL$4))))))</f>
        <v>0</v>
      </c>
      <c r="FM661" s="177">
        <f>IF(C661=4,SUM(AS661+AS662+AS663+AU661+AU662+AU663)*Percapita/30*FM$4+(AT661+AT662+AT663+AV661+AV662+AV663)*Cadeirante/30*FM$4,IF(C661=3,IF(AS664+AU664=10,Fixo/30*FM$4+(AS661+AS662+AS663+AU661+AU662+AU663)*Percapita/30*FM$4+(AT664+AV664)*Cadeirante/30*FM$4,IF(AS664+AU664&lt;=9,(AS664+AU664)*Crechee/30*FM$4)+(AT664+AV664)*Cadeirante/30*FM$4+(AS661+AS662+AS663+AU661+AU662+AU663)*Percapita/30*FM$4)+IF(AS664+AU664&gt;=11,Fixo/30*FM$4+(AS664+AU664-10)*Crechee/30*FM$4,0),IF(C661=2,IF(AT661+AT662+AT663+AT664+AV661+AV662+AV663+AV664=1,Cadeirante/30*FM$4,IF(AT661+AT662+AT663+AT664+AV661+AV662+AV663+AV664=2,Fixo/30*FM$4,IF(AT661+AT662+AT663+AT664+AV661+AV662+AV663+AV664&gt;2,Fixo/30*FM$4+(AT661+AT662+AT663+AT664+AV661+AV662+AV663+AV664-2)*Cadeirante/30*FM$4)))+(AS661+AS662+AS663+AU661+AU662+AU663)*Percapita/30*FM$4+(AS664+AU664)*Crechee/30*FM$4,IF(C661=1,IF(AS661+AS662+AS663+AT661+AT662+AT663+AU661+AU662+AU663+AV661+AV662+AV663&lt;=15,(AS661+AS662+AS663+AU661+AU662+AU663)*Percapita/30*FM$4,IF(AS661+AS662+AS663+AT661+AT662+AT663+AU661+AU662+AU663+AV661+AV662+AV663&gt;=16,Fixo/30*FM$4+(AS661+AS662+AS663+AT661+AT662+AT663+AU661+AU662+AU663+AV661+AV662-16)*Percapita/30*FM$4))))))</f>
        <v>0</v>
      </c>
      <c r="FN661" s="177">
        <f>IF(C661=4,SUM(AW661+AW662+AW663+AY661+AY662+AY663)*Percapita/30*FN$4+(AX661+AX662+AX663+AZ661+AZ662+AZ663)*Cadeirante/30*FN$4,IF(C661=3,IF(AW664+AY664=10,Fixo/30*FN$4+(AW661+AW662+AW663+AY661+AY662+AY663)*Percapita/30*FN$4+(AX664+AZ664)*Cadeirante/30*FN$4,IF(AW664+AY664&lt;=9,(AW664+AY664)*Crechee/30*FN$4)+(AX664+AZ664)*Cadeirante/30*FN$4+(AW661+AW662+AW663+AY661+AY662+AY663)*Percapita/30*FN$4)+IF(AW664+AY664&gt;=11,Fixo/30*FN$4+(AW664+AY664-10)*Crechee/30*FN$4,0),IF(C661=2,IF(AX661+AX662+AX663+AX664+AZ661+AZ662+AZ663+AZ664=1,Cadeirante/30*FN$4,IF(AX661+AX662+AX663+AX664+AZ661+AZ662+AZ663+AZ664=2,Fixo/30*FN$4,IF(AX661+AX662+AX663+AX664+AZ661+AZ662+AZ663+AZ664&gt;2,Fixo/30*FN$4+(AX661+AX662+AX663+AX664+AZ661+AZ662+AZ663+AZ664-2)*Cadeirante/30*FN$4)))+(AW661+AW662+AW663+AY661+AY662+AY663)*Percapita/30*FN$4+(AW664+AY664)*Crechee/30*FN$4,IF(C661=1,IF(AW661+AW662+AW663+AX661+AX662+AX663+AY661+AY662+AY663+AZ661+AZ662+AZ663&lt;=15,(AW661+AW662+AW663+AY661+AY662+AY663)*Percapita/30*FN$4,IF(AW661+AW662+AW663+AX661+AX662+AX663+AY661+AY662+AY663+AZ661+AZ662+AZ663&gt;=16,Fixo/30*FN$4+(AW661+AW662+AW663+AX661+AX662+AX663+AY661+AY662+AY663+AZ661+AZ662-16)*Percapita/30*FN$4))))))</f>
        <v>0</v>
      </c>
      <c r="FO661" s="177">
        <f>IF(C661=4,SUM(BA661+BA662+BA663+BC661+BC662+BC663)*Percapita/30*FO$4+(BB661+BB662+BB663+BD661+BD662+BD663)*Cadeirante/30*FO$4,IF(C661=3,IF(BA664+BC664=10,Fixo/30*FO$4+(BA661+BA662+BA663+BC661+BC662+BC663)*Percapita/30*FO$4+(BB664+BD664)*Cadeirante/30*FO$4,IF(BA664+BC664&lt;=9,(BA664+BC664)*Crechee/30*FO$4)+(BB664+BD664)*Cadeirante/30*FO$4+(BA661+BA662+BA663+BC661+BC662+BC663)*Percapita/30*FO$4)+IF(BA664+BC664&gt;=11,Fixo/30*FO$4+(BA664+BC664-10)*Crechee/30*FO$4,0),IF(C661=2,IF(BB661+BB662+BB663+BB664+BD661+BD662+BD663+BD664=1,Cadeirante/30*FO$4,IF(BB661+BB662+BB663+BB664+BD661+BD662+BD663+BD664=2,Fixo/30*FO$4,IF(BB661+BB662+BB663+BB664+BD661+BD662+BD663+BD664&gt;2,Fixo/30*FO$4+(BB661+BB662+BB663+BB664+BD661+BD662+BD663+BD664-2)*Cadeirante/30*FO$4)))+(BA661+BA662+BA663+BC661+BC662+BC663)*Percapita/30*FO$4+(BA664+BC664)*Crechee/30*FO$4,IF(C661=1,IF(BA661+BA662+BA663+BB661+BB662+BB663+BC661+BC662+BC663+BD661+BD662+BD663&lt;=15,(BA661+BA662+BA663+BC661+BC662+BC663)*Percapita/30*FO$4,IF(BA661+BA662+BA663+BB661+BB662+BB663+BC661+BC662+BC663+BD661+BD662+BD663&gt;=16,Fixo/30*FO$4+(BA661+BA662+BA663+BB661+BB662+BB663+BC661+BC662+BC663+BD661+BD662-16)*Percapita/30*FO$4))))))</f>
        <v>0</v>
      </c>
      <c r="FP661" s="177">
        <f>IF(C661=4,SUM(BE661+BE662+BE663+BG661+BG662+BG663)*Percapita/30*FP$4+(BF661+BF662+BF663+BH661+BH662+BH663)*Cadeirante/30*FP$4,IF(C661=3,IF(BE664+BG664=10,Fixo/30*FP$4+(BE661+BE662+BE663+BG661+BG662+BG663)*Percapita/30*FP$4+(BF664+BH664)*Cadeirante/30*FP$4,IF(BE664+BG664&lt;=9,(BE664+BG664)*Crechee/30*FP$4)+(BF664+BH664)*Cadeirante/30*FP$4+(BE661+BE662+BE663+BG661+BG662+BG663)*Percapita/30*FP$4)+IF(BE664+BG664&gt;=11,Fixo/30*FP$4+(BE664+BG664-10)*Crechee/30*FP$4,0),IF(C661=2,IF(BF661+BF662+BF663+BF664+BH661+BH662+BH663+BH664=1,Cadeirante/30*FP$4,IF(BF661+BF662+BF663+BF664+BH661+BH662+BH663+BH664=2,Fixo/30*FP$4,IF(BF661+BF662+BF663+BF664+BH661+BH662+BH663+BH664&gt;2,Fixo/30*FP$4+(BF661+BF662+BF663+BF664+BH661+BH662+BH663+BH664-2)*Cadeirante/30*FP$4)))+(BE661+BE662+BE663+BG661+BG662+BG663)*Percapita/30*FP$4+(BE664+BG664)*Crechee/30*FP$4,IF(C661=1,IF(BE661+BE662+BE663+BF661+BF662+BF663+BG661+BG662+BG663+BH661+BH662+BH663&lt;=15,(BE661+BE662+BE663+BG661+BG662+BG663)*Percapita/30*FP$4,IF(BE661+BE662+BE663+BF661+BF662+BF663+BG661+BG662+BG663+BH661+BH662+BH663&gt;=16,Fixo/30*FP$4+(BE661+BE662+BE663+BF661+BF662+BF663+BG661+BG662+BG663+BH661+BH662-16)*Percapita/30*FP$4))))))</f>
        <v>0</v>
      </c>
      <c r="FQ661" s="177">
        <f>IF(C661=4,SUM(BI661+BI662+BI663+BK661+BK662+BK663)*Percapita/30*FQ$4+(BJ661+BJ662+BJ663+BL661+BL662+BL663)*Cadeirante/30*FQ$4,IF(C661=3,IF(BI664+BK664=10,Fixo/30*FQ$4+(BI661+BI662+BI663+BK661+BK662+BK663)*Percapita/30*FQ$4+(BJ664+BL664)*Cadeirante/30*FQ$4,IF(BI664+BK664&lt;=9,(BI664+BK664)*Crechee/30*FQ$4)+(BJ664+BL664)*Cadeirante/30*FQ$4+(BI661+BI662+BI663+BK661+BK662+BK663)*Percapita/30*FQ$4)+IF(BI664+BK664&gt;=11,Fixo/30*FQ$4+(BI664+BK664-10)*Crechee/30*FQ$4,0),IF(C661=2,IF(BJ661+BJ662+BJ663+BJ664+BL661+BL662+BL663+BL664=1,Cadeirante/30*FQ$4,IF(BJ661+BJ662+BJ663+BJ664+BL661+BL662+BL663+BL664=2,Fixo/30*FQ$4,IF(BJ661+BJ662+BJ663+BJ664+BL661+BL662+BL663+BL664&gt;2,Fixo/30*FQ$4+(BJ661+BJ662+BJ663+BJ664+BL661+BL662+BL663+BL664-2)*Cadeirante/30*FQ$4)))+(BI661+BI662+BI663+BK661+BK662+BK663)*Percapita/30*FQ$4+(BI664+BK664)*Crechee/30*FQ$4,IF(C661=1,IF(BI661+BI662+BI663+BJ661+BJ662+BJ663+BK661+BK662+BK663+BL661+BL662+BL663&lt;=15,(BI661+BI662+BI663+BK661+BK662+BK663)*Percapita/30*FQ$4,IF(BI661+BI662+BI663+BJ661+BJ662+BJ663+BK661+BK662+BK663+BL661+BL662+BL663&gt;=16,Fixo/30*FQ$4+(BI661+BI662+BI663+BJ661+BJ662+BJ663+BK661+BK662+BK663+BL661+BL662-16)*Percapita/30*FQ$4))))))</f>
        <v>0</v>
      </c>
      <c r="FR661" s="177">
        <f>IF(C661=4,SUM(BM661+BM662+BM663+BO661+BO662+BO663)*Percapita/30*FR$4+(BN661+BN662+BN663+BP661+BP662+BP663)*Cadeirante/30*FR$4,IF(C661=3,IF(BM664+BO664=10,Fixo/30*FR$4+(BM661+BM662+BM663+BO661+BO662+BO663)*Percapita/30*FR$4+(BN664+BP664)*Cadeirante/30*FR$4,IF(BM664+BO664&lt;=9,(BM664+BO664)*Crechee/30*FR$4)+(BN664+BP664)*Cadeirante/30*FR$4+(BM661+BM662+BM663+BO661+BO662+BO663)*Percapita/30*FR$4)+IF(BM664+BO664&gt;=11,Fixo/30*FR$4+(BM664+BO664-10)*Crechee/30*FR$4,0),IF(C661=2,IF(BN661+BN662+BN663+BN664+BP661+BP662+BP663+BP664=1,Cadeirante/30*FR$4,IF(BN661+BN662+BN663+BN664+BP661+BP662+BP663+BP664=2,Fixo/30*FR$4,IF(BN661+BN662+BN663+BN664+BP661+BP662+BP663+BP664&gt;2,Fixo/30*FR$4+(BN661+BN662+BN663+BN664+BP661+BP662+BP663+BP664-2)*Cadeirante/30*FR$4)))+(BM661+BM662+BM663+BO661+BO662+BO663)*Percapita/30*FR$4+(BM664+BO664)*Crechee/30*FR$4,IF(C661=1,IF(BM661+BM662+BM663+BN661+BN662+BN663+BO661+BO662+BO663+BP661+BP662+BP663&lt;=15,(BM661+BM662+BM663+BO661+BO662+BO663)*Percapita/30*FR$4,IF(BM661+BM662+BM663+BN661+BN662+BN663+BO661+BO662+BO663+BP661+BP662+BP663&gt;=16,Fixo/30*FR$4+(BM661+BM662+BM663+BN661+BN662+BN663+BO661+BO662+BO663+BP661+BP662-16)*Percapita/30*FR$4))))))</f>
        <v>0</v>
      </c>
      <c r="FS661" s="177">
        <f>IF(C661=4,SUM(BQ661+BQ662+BQ663+BS661+BS662+BS663)*Percapita/30*FS$4+(BR661+BR662+BR663+BT661+BT662+BT663)*Cadeirante/30*FS$4,IF(C661=3,IF(BQ664+BS664=10,Fixo/30*FS$4+(BQ661+BQ662+BQ663+BS661+BS662+BS663)*Percapita/30*FS$4+(BR664+BT664)*Cadeirante/30*FS$4,IF(BQ664+BS664&lt;=9,(BQ664+BS664)*Crechee/30*FS$4)+(BR664+BT664)*Cadeirante/30*FS$4+(BQ661+BQ662+BQ663+BS661+BS662+BS663)*Percapita/30*FS$4)+IF(BQ664+BS664&gt;=11,Fixo/30*FS$4+(BQ664+BS664-10)*Crechee/30*FS$4,0),IF(C661=2,IF(BR661+BR662+BR663+BR664+BT661+BT662+BT663+BT664=1,Cadeirante/30*FS$4,IF(BR661+BR662+BR663+BR664+BT661+BT662+BT663+BT664=2,Fixo/30*FS$4,IF(BR661+BR662+BR663+BR664+BT661+BT662+BT663+BT664&gt;2,Fixo/30*FS$4+(BR661+BR662+BR663+BR664+BT661+BT662+BT663+BT664-2)*Cadeirante/30*FS$4)))+(BQ661+BQ662+BQ663+BS661+BS662+BS663)*Percapita/30*FS$4+(BQ664+BS664)*Crechee/30*FS$4,IF(C661=1,IF(BQ661+BQ662+BQ663+BR661+BR662+BR663+BS661+BS662+BS663+BT661+BT662+BT663&lt;=15,(BQ661+BQ662+BQ663+BS661+BS662+BS663)*Percapita/30*FS$4,IF(BQ661+BQ662+BQ663+BR661+BR662+BR663+BS661+BS662+BS663+BT661+BT662+BT663&gt;=16,Fixo/30*FS$4+(BQ661+BQ662+BQ663+BR661+BR662+BR663+BS661+BS662+BS663+BT661+BT662-16)*Percapita/30*FS$4))))))</f>
        <v>0</v>
      </c>
      <c r="FT661" s="177">
        <f>IF(C661=4,SUM(BU661+BU662+BU663+BW661+BW662+BW663)*Percapita/30*FT$4+(BV661+BV662+BV663+BX661+BX662+BX663)*Cadeirante/30*FT$4,IF(C661=3,IF(BU664+BW664=10,Fixo/30*FT$4+(BU661+BU662+BU663+BW661+BW662+BW663)*Percapita/30*FT$4+(BV664+BX664)*Cadeirante/30*FT$4,IF(BU664+BW664&lt;=9,(BU664+BW664)*Crechee/30*FT$4)+(BV664+BX664)*Cadeirante/30*FT$4+(BU661+BU662+BU663+BW661+BW662+BW663)*Percapita/30*FT$4)+IF(BU664+BW664&gt;=11,Fixo/30*FT$4+(BU664+BW664-10)*Crechee/30*FT$4,0),IF(C661=2,IF(BV661+BV662+BV663+BV664+BX661+BX662+BX663+BX664=1,Cadeirante/30*FT$4,IF(BV661+BV662+BV663+BV664+BX661+BX662+BX663+BX664=2,Fixo/30*FT$4,IF(BV661+BV662+BV663+BV664+BX661+BX662+BX663+BX664&gt;2,Fixo/30*FT$4+(BV661+BV662+BV663+BV664+BX661+BX662+BX663+BX664-2)*Cadeirante/30*FT$4)))+(BU661+BU662+BU663+BW661+BW662+BW663)*Percapita/30*FT$4+(BU664+BW664)*Crechee/30*FT$4,IF(C661=1,IF(BU661+BU662+BU663+BV661+BV662+BV663+BW661+BW662+BW663+BX661+BX662+BX663&lt;=15,(BU661+BU662+BU663+BW661+BW662+BW663)*Percapita/30*FT$4,IF(BU661+BU662+BU663+BV661+BV662+BV663+BW661+BW662+BW663+BX661+BX662+BX663&gt;=16,Fixo/30*FT$4+(BU661+BU662+BU663+BV661+BV662+BV663+BW661+BW662+BW663+BX661+BX662-16)*Percapita/30*FT$4))))))</f>
        <v>0</v>
      </c>
      <c r="FU661" s="177">
        <f>IF(C661=4,SUM(BY661+BY662+BY663+CA661+CA662+CA663)*Percapita/30*FU$4+(BZ661+BZ662+BZ663+CB661+CB662+CB663)*Cadeirante/30*FU$4,IF(C661=3,IF(BY664+CA664=10,Fixo/30*FU$4+(BY661+BY662+BY663+CA661+CA662+CA663)*Percapita/30*FU$4+(BZ664+CB664)*Cadeirante/30*FU$4,IF(BY664+CA664&lt;=9,(BY664+CA664)*Crechee/30*FU$4)+(BZ664+CB664)*Cadeirante/30*FU$4+(BY661+BY662+BY663+CA661+CA662+CA663)*Percapita/30*FU$4)+IF(BY664+CA664&gt;=11,Fixo/30*FU$4+(BY664+CA664-10)*Crechee/30*FU$4,0),IF(C661=2,IF(BZ661+BZ662+BZ663+BZ664+CB661+CB662+CB663+CB664=1,Cadeirante/30*FU$4,IF(BZ661+BZ662+BZ663+BZ664+CB661+CB662+CB663+CB664=2,Fixo/30*FU$4,IF(BZ661+BZ662+BZ663+BZ664+CB661+CB662+CB663+CB664&gt;2,Fixo/30*FU$4+(BZ661+BZ662+BZ663+BZ664+CB661+CB662+CB663+CB664-2)*Cadeirante/30*FU$4)))+(BY661+BY662+BY663+CA661+CA662+CA663)*Percapita/30*FU$4+(BY664+CA664)*Crechee/30*FU$4,IF(C661=1,IF(BY661+BY662+BY663+BZ661+BZ662+BZ663+CA661+CA662+CA663+CB661+CB662+CB663&lt;=15,(BY661+BY662+BY663+CA661+CA662+CA663)*Percapita/30*FU$4,IF(BY661+BY662+BY663+BZ661+BZ662+BZ663+CA661+CA662+CA663+CB661+CB662+CB663&gt;=16,Fixo/30*FU$4+(BY661+BY662+BY663+BZ661+BZ662+BZ663+CA661+CA662+CA663+CB661+CB662-16)*Percapita/30*FU$4))))))</f>
        <v>0</v>
      </c>
      <c r="FV661" s="177">
        <f>IF(C661=4,SUM(CC661+CC662+CC663+CE661+CE662+CE663)*Percapita/30*FV$4+(CD661+CD662+CD663+CF661+CF662+CF663)*Cadeirante/30*FV$4,IF(C661=3,IF(CC664+CE664=10,Fixo/30*FV$4+(CC661+CC662+CC663+CE661+CE662+CE663)*Percapita/30*FV$4+(CD664+CF664)*Cadeirante/30*FV$4,IF(CC664+CE664&lt;=9,(CC664+CE664)*Crechee/30*FV$4)+(CD664+CF664)*Cadeirante/30*FV$4+(CC661+CC662+CC663+CE661+CE662+CE663)*Percapita/30*FV$4)+IF(CC664+CE664&gt;=11,Fixo/30*FV$4+(CC664+CE664-10)*Crechee/30*FV$4,0),IF(C661=2,IF(CD661+CD662+CD663+CD664+CF661+CF662+CF663+CF664=1,Cadeirante/30*FV$4,IF(CD661+CD662+CD663+CD664+CF661+CF662+CF663+CF664=2,Fixo/30*FV$4,IF(CD661+CD662+CD663+CD664+CF661+CF662+CF663+CF664&gt;2,Fixo/30*FV$4+(CD661+CD662+CD663+CD664+CF661+CF662+CF663+CF664-2)*Cadeirante/30*FV$4)))+(CC661+CC662+CC663+CE661+CE662+CE663)*Percapita/30*FV$4+(CC664+CE664)*Crechee/30*FV$4,IF(C661=1,IF(CC661+CC662+CC663+CD661+CD662+CD663+CE661+CE662+CE663+CF661+CF662+CF663&lt;=15,(CC661+CC662+CC663+CE661+CE662+CE663)*Percapita/30*FV$4,IF(CC661+CC662+CC663+CD661+CD662+CD663+CE661+CE662+CE663+CF661+CF662+CF663&gt;=16,Fixo/30*FV$4+(CC661+CC662+CC663+CD661+CD662+CD663+CE661+CE662+CE663+CF661+CF662-16)*Percapita/30*FV$4))))))</f>
        <v>0</v>
      </c>
      <c r="FW661" s="177">
        <f>IF(C661=4,SUM(CG661+CG662+CG663+CI661+CI662+CI663)*Percapita/30*FW$4+(CH661+CH662+CH663+CJ661+CJ662+CJ663)*Cadeirante/30*FW$4,IF(C661=3,IF(CG664+CI664=10,Fixo/30*FW$4+(CG661+CG662+CG663+CI661+CI662+CI663)*Percapita/30*FW$4+(CH664+CJ664)*Cadeirante/30*FW$4,IF(CG664+CI664&lt;=9,(CG664+CI664)*Crechee/30*FW$4)+(CH664+CJ664)*Cadeirante/30*FW$4+(CG661+CG662+CG663+CI661+CI662+CI663)*Percapita/30*FW$4)+IF(CG664+CI664&gt;=11,Fixo/30*FW$4+(CG664+CI664-10)*Crechee/30*FW$4,0),IF(C661=2,IF(CH661+CH662+CH663+CH664+CJ661+CJ662+CJ663+CJ664=1,Cadeirante/30*FW$4,IF(CH661+CH662+CH663+CH664+CJ661+CJ662+CJ663+CJ664=2,Fixo/30*FW$4,IF(CH661+CH662+CH663+CH664+CJ661+CJ662+CJ663+CJ664&gt;2,Fixo/30*FW$4+(CH661+CH662+CH663+CH664+CJ661+CJ662+CJ663+CJ664-2)*Cadeirante/30*FW$4)))+(CG661+CG662+CG663+CI661+CI662+CI663)*Percapita/30*FW$4+(CG664+CI664)*Crechee/30*FW$4,IF(C661=1,IF(CG661+CG662+CG663+CH661+CH662+CH663+CI661+CI662+CI663+CJ661+CJ662+CJ663&lt;=15,(CG661+CG662+CG663+CI661+CI662+CI663)*Percapita/30*FW$4,IF(CG661+CG662+CG663+CH661+CH662+CH663+CI661+CI662+CI663+CJ661+CJ662+CJ663&gt;=16,Fixo/30*FW$4+(CG661+CG662+CG663+CH661+CH662+CH663+CI661+CI662+CI663+CJ661+CJ662-16)*Percapita/30*FW$4))))))</f>
        <v>0</v>
      </c>
      <c r="FX661" s="177">
        <f>IF(C661=4,SUM(CK661+CK662+CK663+CM661+CM662+CM663)*Percapita/30*FX$4+(CL661+CL662+CL663+CN661+CN662+CN663)*Cadeirante/30*FX$4,IF(C661=3,IF(CK664+CM664=10,Fixo/30*FX$4+(CK661+CK662+CK663+CM661+CM662+CM663)*Percapita/30*FX$4+(CL664+CN664)*Cadeirante/30*FX$4,IF(CK664+CM664&lt;=9,(CK664+CM664)*Crechee/30*FX$4)+(CL664+CN664)*Cadeirante/30*FX$4+(CK661+CK662+CK663+CM661+CM662+CM663)*Percapita/30*FX$4)+IF(CK664+CM664&gt;=11,Fixo/30*FX$4+(CK664+CM664-10)*Crechee/30*FX$4,0),IF(C661=2,IF(CL661+CL662+CL663+CL664+CN661+CN662+CN663+CN664=1,Cadeirante/30*FX$4,IF(CL661+CL662+CL663+CL664+CN661+CN662+CN663+CN664=2,Fixo/30*FX$4,IF(CL661+CL662+CL663+CL664+CN661+CN662+CN663+CN664&gt;2,Fixo/30*FX$4+(CL661+CL662+CL663+CL664+CN661+CN662+CN663+CN664-2)*Cadeirante/30*FX$4)))+(CK661+CK662+CK663+CM661+CM662+CM663)*Percapita/30*FX$4+(CK664+CM664)*Crechee/30*FX$4,IF(C661=1,IF(CK661+CK662+CK663+CL661+CL662+CL663+CM661+CM662+CM663+CN661+CN662+CN663&lt;=15,(CK661+CK662+CK663+CM661+CM662+CM663)*Percapita/30*FX$4,IF(CK661+CK662+CK663+CL661+CL662+CL663+CM661+CM662+CM663+CN661+CN662+CN663&gt;=16,Fixo/30*FX$4+(CK661+CK662+CK663+CL661+CL662+CL663+CM661+CM662+CM663+CN661+CN662-16)*Percapita/30*FX$4))))))</f>
        <v>0</v>
      </c>
      <c r="FY661" s="177">
        <f>IF(C661=4,SUM(CO661+CO662+CO663+CQ661+CQ662+CQ663)*Percapita/30*FY$4+(CP661+CP662+CP663+CR661+CR662+CR663)*Cadeirante/30*FY$4,IF(C661=3,IF(CO664+CQ664=10,Fixo/30*FY$4+(CO661+CO662+CO663+CQ661+CQ662+CQ663)*Percapita/30*FY$4+(CP664+CR664)*Cadeirante/30*FY$4,IF(CO664+CQ664&lt;=9,(CO664+CQ664)*Crechee/30*FY$4)+(CP664+CR664)*Cadeirante/30*FY$4+(CO661+CO662+CO663+CQ661+CQ662+CQ663)*Percapita/30*FY$4)+IF(CO664+CQ664&gt;=11,Fixo/30*FY$4+(CO664+CQ664-10)*Crechee/30*FY$4,0),IF(C661=2,IF(CP661+CP662+CP663+CP664+CR661+CR662+CR663+CR664=1,Cadeirante/30*FY$4,IF(CP661+CP662+CP663+CP664+CR661+CR662+CR663+CR664=2,Fixo/30*FY$4,IF(CP661+CP662+CP663+CP664+CR661+CR662+CR663+CR664&gt;2,Fixo/30*FY$4+(CP661+CP662+CP663+CP664+CR661+CR662+CR663+CR664-2)*Cadeirante/30*FY$4)))+(CO661+CO662+CO663+CQ661+CQ662+CQ663)*Percapita/30*FY$4+(CO664+CQ664)*Crechee/30*FY$4,IF(C661=1,IF(CO661+CO662+CO663+CP661+CP662+CP663+CQ661+CQ662+CQ663+CR661+CR662+CR663&lt;=15,(CO661+CO662+CO663+CQ661+CQ662+CQ663)*Percapita/30*FY$4,IF(CO661+CO662+CO663+CP661+CP662+CP663+CQ661+CQ662+CQ663+CR661+CR662+CR663&gt;=16,Fixo/30*FY$4+(CO661+CO662+CO663+CP661+CP662+CP663+CQ661+CQ662+CQ663+CR661+CR662-16)*Percapita/30*FY$4))))))</f>
        <v>0</v>
      </c>
      <c r="FZ661" s="177">
        <f>IF(C661=4,SUM(CS661+CS662+CS663+CU661+CU662+CU663)*Percapita/30*FZ$4+(CT661+CT662+CT663+CV661+CV662+CV663)*Cadeirante/30*FZ$4,IF(C661=3,IF(CS664+CU664=10,Fixo/30*FZ$4+(CS661+CS662+CS663+CU661+CU662+CU663)*Percapita/30*FZ$4+(CT664+CV664)*Cadeirante/30*FZ$4,IF(CS664+CU664&lt;=9,(CS664+CU664)*Crechee/30*FZ$4)+(CT664+CV664)*Cadeirante/30*FZ$4+(CS661+CS662+CS663+CU661+CU662+CU663)*Percapita/30*FZ$4)+IF(CS664+CU664&gt;=11,Fixo/30*FZ$4+(CS664+CU664-10)*Crechee/30*FZ$4,0),IF(C661=2,IF(CT661+CT662+CT663+CT664+CV661+CV662+CV663+CV664=1,Cadeirante/30*FZ$4,IF(CT661+CT662+CT663+CT664+CV661+CV662+CV663+CV664=2,Fixo/30*FZ$4,IF(CT661+CT662+CT663+CT664+CV661+CV662+CV663+CV664&gt;2,Fixo/30*FZ$4+(CT661+CT662+CT663+CT664+CV661+CV662+CV663+CV664-2)*Cadeirante/30*FZ$4)))+(CS661+CS662+CS663+CU661+CU662+CU663)*Percapita/30*FZ$4+(CS664+CU664)*Crechee/30*FZ$4,IF(C661=1,IF(CS661+CS662+CS663+CT661+CT662+CT663+CU661+CU662+CU663+CV661+CV662+CV663&lt;=15,(CS661+CS662+CS663+CU661+CU662+CU663)*Percapita/30*FZ$4,IF(CS661+CS662+CS663+CT661+CT662+CT663+CU661+CU662+CU663+CV661+CV662+CV663&gt;=16,Fixo/30*FZ$4+(CS661+CS662+CS663+CT661+CT662+CT663+CU661+CU662+CU663+CV661+CV662-16)*Percapita/30*FZ$4))))))</f>
        <v>0</v>
      </c>
      <c r="GA661" s="177">
        <f>IF(C661=4,SUM(CW661+CW662+CW663+CY661+CY662+CY663)*Percapita/30*GA$4+(CX661+CX662+CX663+CZ661+CZ662+CZ663)*Cadeirante/30*GA$4,IF(C661=3,IF(CW664+CY664=10,Fixo/30*GA$4+(CW661+CW662+CW663+CY661+CY662+CY663)*Percapita/30*GA$4+(CX664+CZ664)*Cadeirante/30*GA$4,IF(CW664+CY664&lt;=9,(CW664+CY664)*Crechee/30*GA$4)+(CX664+CZ664)*Cadeirante/30*GA$4+(CW661+CW662+CW663+CY661+CY662+CY663)*Percapita/30*GA$4)+IF(CW664+CY664&gt;=11,Fixo/30*GA$4+(CW664+CY664-10)*Crechee/30*GA$4,0),IF(C661=2,IF(CX661+CX662+CX663+CX664+CZ661+CZ662+CZ663+CZ664=1,Cadeirante/30*GA$4,IF(CX661+CX662+CX663+CX664+CZ661+CZ662+CZ663+CZ664=2,Fixo/30*GA$4,IF(CX661+CX662+CX663+CX664+CZ661+CZ662+CZ663+CZ664&gt;2,Fixo/30*GA$4+(CX661+CX662+CX663+CX664+CZ661+CZ662+CZ663+CZ664-2)*Cadeirante/30*GA$4)))+(CW661+CW662+CW663+CY661+CY662+CY663)*Percapita/30*GA$4+(CW664+CY664)*Crechee/30*GA$4,IF(C661=1,IF(CW661+CW662+CW663+CX661+CX662+CX663+CY661+CY662+CY663+CZ661+CZ662+CZ663&lt;=15,(CW661+CW662+CW663+CY661+CY662+CY663)*Percapita/30*GA$4,IF(CW661+CW662+CW663+CX661+CX662+CX663+CY661+CY662+CY663+CZ661+CZ662+CZ663&gt;=16,Fixo/30*GA$4+(CW661+CW662+CW663+CX661+CX662+CX663+CY661+CY662+CY663+CZ661+CZ662-16)*Percapita/30*GA$4))))))</f>
        <v>0</v>
      </c>
      <c r="GB661" s="177">
        <f>IF(C661=4,SUM(DA661+DA662+DA663+DC661+DC662+DC663)*Percapita/30*GB$4+(DB661+DB662+DB663+DD661+DD662+DD663)*Cadeirante/30*GB$4,IF(C661=3,IF(DA664+DC664=10,Fixo/30*GB$4+(DA661+DA662+DA663+DC661+DC662+DC663)*Percapita/30*GB$4+(DB664+DD664)*Cadeirante/30*GB$4,IF(DA664+DC664&lt;=9,(DA664+DC664)*Crechee/30*GB$4)+(DB664+DD664)*Cadeirante/30*GB$4+(DA661+DA662+DA663+DC661+DC662+DC663)*Percapita/30*GB$4)+IF(DA664+DC664&gt;=11,Fixo/30*GB$4+(DA664+DC664-10)*Crechee/30*GB$4,0),IF(C661=2,IF(DB661+DB662+DB663+DB664+DD661+DD662+DD663+DD664=1,Cadeirante/30*GB$4,IF(DB661+DB662+DB663+DB664+DD661+DD662+DD663+DD664=2,Fixo/30*GB$4,IF(DB661+DB662+DB663+DB664+DD661+DD662+DD663+DD664&gt;2,Fixo/30*GB$4+(DB661+DB662+DB663+DB664+DD661+DD662+DD663+DD664-2)*Cadeirante/30*GB$4)))+(DA661+DA662+DA663+DC661+DC662+DC663)*Percapita/30*GB$4+(DA664+DC664)*Crechee/30*GB$4,IF(C661=1,IF(DA661+DA662+DA663+DB661+DB662+DB663+DC661+DC662+DC663+DD661+DD662+DD663&lt;=15,(DA661+DA662+DA663+DC661+DC662+DC663)*Percapita/30*GB$4,IF(DA661+DA662+DA663+DB661+DB662+DB663+DC661+DC662+DC663+DD661+DD662+DD663&gt;=16,Fixo/30*GB$4+(DA661+DA662+DA663+DB661+DB662+DB663+DC661+DC662+DC663+DD661+DD662-16)*Percapita/30*GB$4))))))</f>
        <v>0</v>
      </c>
      <c r="GC661" s="177">
        <f>IF(C661=4,SUM(DE661+DE662+DE663+DG661+DG662+DG663)*Percapita/30*GC$4+(DF661+DF662+DF663+DH661+DH662+DH663)*Cadeirante/30*GC$4,IF(C661=3,IF(DE664+DG664=10,Fixo/30*GC$4+(DE661+DE662+DE663+DG661+DG662+DG663)*Percapita/30*GC$4+(DF664+DH664)*Cadeirante/30*GC$4,IF(DE664+DG664&lt;=9,(DE664+DG664)*Crechee/30*GC$4)+(DF664+DH664)*Cadeirante/30*GC$4+(DE661+DE662+DE663+DG661+DG662+DG663)*Percapita/30*GC$4)+IF(DE664+DG664&gt;=11,Fixo/30*GC$4+(DE664+DG664-10)*Crechee/30*GC$4,0),IF(C661=2,IF(DF661+DF662+DF663+DF664+DH661+DH662+DH663+DH664=1,Cadeirante/30*GC$4,IF(DF661+DF662+DF663+DF664+DH661+DH662+DH663+DH664=2,Fixo/30*GC$4,IF(DF661+DF662+DF663+DF664+DH661+DH662+DH663+DH664&gt;2,Fixo/30*GC$4+(DF661+DF662+DF663+DF664+DH661+DH662+DH663+DH664-2)*Cadeirante/30*GC$4)))+(DE661+DE662+DE663+DG661+DG662+DG663)*Percapita/30*GC$4+(DE664+DG664)*Crechee/30*GC$4,IF(C661=1,IF(DE661+DE662+DE663+DF661+DF662+DF663+DG661+DG662+DG663+DH661+DH662+DH663&lt;=15,(DE661+DE662+DE663+DG661+DG662+DG663)*Percapita/30*GC$4,IF(DE661+DE662+DE663+DF661+DF662+DF663+DG661+DG662+DG663+DH661+DH662+DH663&gt;=16,Fixo/30*GC$4+(DE661+DE662+DE663+DF661+DF662+DF663+DG661+DG662+DG663+DH661+DH662-16)*Percapita/30*GC$4))))))</f>
        <v>0</v>
      </c>
      <c r="GD661" s="177">
        <f>IF(C661=4,SUM(DI661+DI662+DI663+DK661+DK662+DK663)*Percapita/30*GD$4+(DJ661+DJ662+DJ663+DL661+DL662+DL663)*Cadeirante/30*GD$4,IF(C661=3,IF(DI664+DK664=10,Fixo/30*GD$4+(DI661+DI662+DI663+DK661+DK662+DK663)*Percapita/30*GD$4+(DJ664+DL664)*Cadeirante/30*GD$4,IF(DI664+DK664&lt;=9,(DI664+DK664)*Crechee/30*GD$4)+(DJ664+DL664)*Cadeirante/30*GD$4+(DI661+DI662+DI663+DK661+DK662+DK663)*Percapita/30*GD$4)+IF(DI664+DK664&gt;=11,Fixo/30*GD$4+(DI664+DK664-10)*Crechee/30*GD$4,0),IF(C661=2,IF(DJ661+DJ662+DJ663+DJ664+DL661+DL662+DL663+DL664=1,Cadeirante/30*GD$4,IF(DJ661+DJ662+DJ663+DJ664+DL661+DL662+DL663+DL664=2,Fixo/30*GD$4,IF(DJ661+DJ662+DJ663+DJ664+DL661+DL662+DL663+DL664&gt;2,Fixo/30*GD$4+(DJ661+DJ662+DJ663+DJ664+DL661+DL662+DL663+DL664-2)*Cadeirante/30*GD$4)))+(DI661+DI662+DI663+DK661+DK662+DK663)*Percapita/30*GD$4+(DI664+DK664)*Crechee/30*GD$4,IF(C661=1,IF(DI661+DI662+DI663+DJ661+DJ662+DJ663+DK661+DK662+DK663+DL661+DL662+DL663&lt;=15,(DI661+DI662+DI663+DK661+DK662+DK663)*Percapita/30*GD$4,IF(DI661+DI662+DI663+DJ661+DJ662+DJ663+DK661+DK662+DK663+DL661+DL662+DL663&gt;=16,Fixo/30*GD$4+(DI661+DI662+DI663+DJ661+DJ662+DJ663+DK661+DK662+DK663+DL661+DL662-16)*Percapita/30*GD$4))))))</f>
        <v>0</v>
      </c>
      <c r="GE661" s="177">
        <f>IF(C661=4,SUM(DM661+DM662+DM663+DO661+DO662+DO663)*Percapita/30*GE$4+(DN661+DN662+DN663+DP661+DP662+DP663)*Cadeirante/30*GE$4,IF(C661=3,IF(DM664+DO664=10,Fixo/30*GE$4+(DM661+DM662+DM663+DO661+DO662+DO663)*Percapita/30*GE$4+(DN664+DP664)*Cadeirante/30*GE$4,IF(DM664+DO664&lt;=9,(DM664+DO664)*Crechee/30*GE$4)+(DN664+DP664)*Cadeirante/30*GE$4+(DM661+DM662+DM663+DO661+DO662+DO663)*Percapita/30*GE$4)+IF(DM664+DO664&gt;=11,Fixo/30*GE$4+(DM664+DO664-10)*Crechee/30*GE$4,0),IF(C661=2,IF(DN661+DN662+DN663+DN664+DP661+DP662+DP663+DP664=1,Cadeirante/30*GE$4,IF(DN661+DN662+DN663+DN664+DP661+DP662+DP663+DP664=2,Fixo/30*GE$4,IF(DN661+DN662+DN663+DN664+DP661+DP662+DP663+DP664&gt;2,Fixo/30*GE$4+(DN661+DN662+DN663+DN664+DP661+DP662+DP663+DP664-2)*Cadeirante/30*GE$4)))+(DM661+DM662+DM663+DO661+DO662+DO663)*Percapita/30*GE$4+(DM664+DO664)*Crechee/30*GE$4,IF(C661=1,IF(DM661+DM662+DM663+DN661+DN662+DN663+DO661+DO662+DO663+DP661+DP662+DP663&lt;=15,(DM661+DM662+DM663+DO661+DO662+DO663)*Percapita/30*GE$4,IF(DM661+DM662+DM663+DN661+DN662+DN663+DO661+DO662+DO663+DP661+DP662+DP663&gt;=16,Fixo/30*GE$4+(DM661+DM662+DM663+DN661+DN662+DN663+DO661+DO662+DO663+DP661+DP662-16)*Percapita/30*GE$4))))))</f>
        <v>0</v>
      </c>
      <c r="GF661" s="177">
        <f>IF(C661=4,SUM(DQ661+DQ662+DQ663+DS661+DS662+DS663)*Percapita/30*GF$4+(DR661+DR662+DR663+DT661+DT662+DT663)*Cadeirante/30*GF$4,IF(C661=3,IF(DQ664+DS664=10,Fixo/30*GF$4+(DQ661+DQ662+DQ663+DS661+DS662+DS663)*Percapita/30*GF$4+(DR664+DT664)*Cadeirante/30*GF$4,IF(DQ664+DS664&lt;=9,(DQ664+DS664)*Crechee/30*GF$4)+(DR664+DT664)*Cadeirante/30*GF$4+(DQ661+DQ662+DQ663+DS661+DS662+DS663)*Percapita/30*GF$4)+IF(DQ664+DS664&gt;=11,Fixo/30*GF$4+(DQ664+DS664-10)*Crechee/30*GF$4,0),IF(C661=2,IF(DR661+DR662+DR663+DR664+DT661+DT662+DT663+DT664=1,Cadeirante/30*GF$4,IF(DR661+DR662+DR663+DR664+DT661+DT662+DT663+DT664=2,Fixo/30*GF$4,IF(DR661+DR662+DR663+DR664+DT661+DT662+DT663+DT664&gt;2,Fixo/30*GF$4+(DR661+DR662+DR663+DR664+DT661+DT662+DT663+DT664-2)*Cadeirante/30*GF$4)))+(DQ661+DQ662+DQ663+DS661+DS662+DS663)*Percapita/30*GF$4+(DQ664+DS664)*Crechee/30*GF$4,IF(C661=1,IF(DQ661+DQ662+DQ663+DR661+DR662+DR663+DS661+DS662+DS663+DT661+DT662+DT663&lt;=15,(DQ661+DQ662+DQ663+DS661+DS662+DS663)*Percapita/30*GF$4,IF(DQ661+DQ662+DQ663+DR661+DR662+DR663+DS661+DS662+DS663+DT661+DT662+DT663&gt;=16,Fixo/30*GF$4+(DQ661+DQ662+DQ663+DR661+DR662+DR663+DS661+DS662+DS663+DT661+DT662-16)*Percapita/30*GF$4))))))</f>
        <v>0</v>
      </c>
      <c r="GG661" s="177">
        <f>IF(C661=4,SUM(DU661+DU662+DU663+DW661+DW662+DW663)*Percapita/30*GG$4+(DV661+DV662+DV663+DX661+DX662+DX663)*Cadeirante/30*GG$4,IF(C661=3,IF(DU664+DW664=10,Fixo/30*GG$4+(DU661+DU662+DU663+DW661+DW662+DW663)*Percapita/30*GG$4+(DV664+DX664)*Cadeirante/30*GG$4,IF(DU664+DW664&lt;=9,(DU664+DW664)*Crechee/30*GG$4)+(DV664+DX664)*Cadeirante/30*GG$4+(DU661+DU662+DU663+DW661+DW662+DW663)*Percapita/30*GG$4)+IF(DU664+DW664&gt;=11,Fixo/30*GG$4+(DU664+DW664-10)*Crechee/30*GG$4,0),IF(C661=2,IF(DV661+DV662+DV663+DV664+DX661+DX662+DX663+DX664=1,Cadeirante/30*GG$4,IF(DV661+DV662+DV663+DV664+DX661+DX662+DX663+DX664=2,Fixo/30*GG$4,IF(DV661+DV662+DV663+DV664+DX661+DX662+DX663+DX664&gt;2,Fixo/30*GG$4+(DV661+DV662+DV663+DV664+DX661+DX662+DX663+DX664-2)*Cadeirante/30*GG$4)))+(DU661+DU662+DU663+DW661+DW662+DW663)*Percapita/30*GG$4+(DU664+DW664)*Crechee/30*GG$4,IF(C661=1,IF(DU661+DU662+DU663+DV661+DV662+DV663+DW661+DW662+DW663+DX661+DX662+DX663&lt;=15,(DU661+DU662+DU663+DW661+DW662+DW663)*Percapita/30*GG$4,IF(DU661+DU662+DU663+DV661+DV662+DV663+DW661+DW662+DW663+DX661+DX662+DX663&gt;=16,Fixo/30*GG$4+(DU661+DU662+DU663+DV661+DV662+DV663+DW661+DW662+DW663+DX661+DX662-16)*Percapita/30*GG$4))))))</f>
        <v>0</v>
      </c>
      <c r="GH661" s="177">
        <f>IF(C661=4,SUM(DY661+DY662+DY663+EA661+EA662+EA663)*Percapita/30*GH$4+(DZ661+DZ662+DZ663+EB661+EB662+EB663)*Cadeirante/30*GH$4,IF(C661=3,IF(DY664+EA664=10,Fixo/30*GH$4+(DY661+DY662+DY663+EA661+EA662+EA663)*Percapita/30*GH$4+(DZ664+EB664)*Cadeirante/30*GH$4,IF(DY664+EA664&lt;=9,(DY664+EA664)*Crechee/30*GH$4)+(DZ664+EB664)*Cadeirante/30*GH$4+(DY661+DY662+DY663+EA661+EA662+EA663)*Percapita/30*GH$4)+IF(DY664+EA664&gt;=11,Fixo/30*GH$4+(DY664+EA664-10)*Crechee/30*GH$4,0),IF(C661=2,IF(DZ661+DZ662+DZ663+DZ664+EB661+EB662+EB663+EB664=1,Cadeirante/30*GH$4,IF(DZ661+DZ662+DZ663+DZ664+EB661+EB662+EB663+EB664=2,Fixo/30*GH$4,IF(DZ661+DZ662+DZ663+DZ664+EB661+EB662+EB663+EB664&gt;2,Fixo/30*GH$4+(DZ661+DZ662+DZ663+DZ664+EB661+EB662+EB663+EB664-2)*Cadeirante/30*GH$4)))+(DY661+DY662+DY663+EA661+EA662+EA663)*Percapita/30*GH$4+(DY664+EA664)*Crechee/30*GH$4,IF(C661=1,IF(DY661+DY662+DY663+DZ661+DZ662+DZ663+EA661+EA662+EA663+EB661+EB662+EB663&lt;=15,(DY661+DY662+DY663+EA661+EA662+EA663)*Percapita/30*GH$4,IF(DY661+DY662+DY663+DZ661+DZ662+DZ663+EA661+EA662+EA663+EB661+EB662+EB663&gt;=16,Fixo/30*GH$4+(DY661+DY662+DY663+DZ661+DZ662+DZ663+EA661+EA662+EA663+EB661+EB662-16)*Percapita/30*GH$4))))))</f>
        <v>0</v>
      </c>
      <c r="GI661" s="177">
        <f>IF(C661=4,SUM(EC661+EC662+EC663+EE661+EE662+EE663)*Percapita/30*GI$4+(ED661+ED662+ED663+EF661+EF662+EF663)*Cadeirante/30*GI$4,IF(C661=3,IF(EC664+EE664=10,Fixo/30*GI$4+(EC661+EC662+EC663+EE661+EE662+EE663)*Percapita/30*GI$4+(ED664+EF664)*Cadeirante/30*GI$4,IF(EC664+EE664&lt;=9,(EC664+EE664)*Crechee/30*GI$4)+(ED664+EF664)*Cadeirante/30*GI$4+(EC661+EC662+EC663+EE661+EE662+EE663)*Percapita/30*GI$4)+IF(EC664+EE664&gt;=11,Fixo/30*GI$4+(EC664+EE664-10)*Crechee/30*GI$4,0),IF(C661=2,IF(ED661+ED662+ED663+ED664+EF661+EF662+EF663+EF664=1,Cadeirante/30*GI$4,IF(ED661+ED662+ED663+ED664+EF661+EF662+EF663+EF664=2,Fixo/30*GI$4,IF(ED661+ED662+ED663+ED664+EF661+EF662+EF663+EF664&gt;2,Fixo/30*GI$4+(ED661+ED662+ED663+ED664+EF661+EF662+EF663+EF664-2)*Cadeirante/30*GI$4)))+(EC661+EC662+EC663+EE661+EE662+EE663)*Percapita/30*GI$4+(EC664+EE664)*Crechee/30*GI$4,IF(C661=1,IF(EC661+EC662+EC663+ED661+ED662+ED663+EE661+EE662+EE663+EF661+EF662+EF663&lt;=15,(EC661+EC662+EC663+EE661+EE662+EE663)*Percapita/30*GI$4,IF(EC661+EC662+EC663+ED661+ED662+ED663+EE661+EE662+EE663+EF661+EF662+EF663&gt;=16,Fixo/30*GI$4+(EC661+EC662+EC663+ED661+ED662+ED663+EE661+EE662+EE663+EF661+EF662-16)*Percapita/30*GI$4))))))</f>
        <v>0</v>
      </c>
      <c r="GJ661" s="177">
        <f>IF(C661=4,SUM(EG661+EG662+EG663+EI661+EI662+EI663)*Percapita/30*GJ$4+(EH661+EH662+EH663+EJ661+EJ662+EJ663)*Cadeirante/30*GJ$4,IF(C661=3,IF(EG664+EI664=10,Fixo/30*GJ$4+(EG661+EG662+EG663+EI661+EI662+EI663)*Percapita/30*GJ$4+(EH664+EJ664)*Cadeirante/30*GJ$4,IF(EG664+EI664&lt;=9,(EG664+EI664)*Crechee/30*GJ$4)+(EH664+EJ664)*Cadeirante/30*GJ$4+(EG661+EG662+EG663+EI661+EI662+EI663)*Percapita/30*GJ$4)+IF(EG664+EI664&gt;=11,Fixo/30*GJ$4+(EG664+EI664-10)*Crechee/30*GJ$4,0),IF(C661=2,IF(EH661+EH662+EH663+EH664+EJ661+EJ662+EJ663+EJ664=1,Cadeirante/30*GJ$4,IF(EH661+EH662+EH663+EH664+EJ661+EJ662+EJ663+EJ664=2,Fixo/30*GJ$4,IF(EH661+EH662+EH663+EH664+EJ661+EJ662+EJ663+EJ664&gt;2,Fixo/30*GJ$4+(EH661+EH662+EH663+EH664+EJ661+EJ662+EJ663+EJ664-2)*Cadeirante/30*GJ$4)))+(EG661+EG662+EG663+EI661+EI662+EI663)*Percapita/30*GJ$4+(EG664+EI664)*Crechee/30*GJ$4,IF(C661=1,IF(EG661+EG662+EG663+EH661+EH662+EH663+EI661+EI662+EI663+EJ661+EJ662+EJ663&lt;=15,(EG661+EG662+EG663+EI661+EI662+EI663)*Percapita/30*GJ$4,IF(EG661+EG662+EG663+EH661+EH662+EH663+EI661+EI662+EI663+EJ661+EJ662+EJ663&gt;=16,Fixo/30*GJ$4+(EG661+EG662+EG663+EH661+EH662+EH663+EI661+EI662+EI663+EJ661+EJ662-16)*Percapita/30*GJ$4))))))</f>
        <v>0</v>
      </c>
      <c r="GK661" s="178"/>
      <c r="GL661" s="103">
        <f t="shared" si="750"/>
        <v>0</v>
      </c>
      <c r="GM661" s="124"/>
      <c r="GN661" s="104">
        <f>SUMIF(V661:V664,"&lt;0")*Cadeirante/30*GN$4+SUMIF(X661:X664,"&lt;0")*Cadeirante/30*GN$4</f>
        <v>0</v>
      </c>
      <c r="GO661" s="104">
        <f>SUMIF(Z661:Z664,"&lt;0")*Cadeirante/30*GO$4+SUMIF(AB661:AB664,"&lt;0")*Cadeirante/30*GO$4</f>
        <v>0</v>
      </c>
      <c r="GP661" s="104">
        <f>SUMIF(AD661:AD664,"&lt;0")*Cadeirante/30*GP$4+SUMIF(AF661:AF664,"&lt;0")*Cadeirante/30*GP$4</f>
        <v>0</v>
      </c>
      <c r="GQ661" s="104">
        <f>SUMIF(AH661:AH664,"&lt;0")*Cadeirante/30*GQ$4+SUMIF(AJ661:AJ664,"&lt;0")*Cadeirante/30*GQ$4</f>
        <v>0</v>
      </c>
      <c r="GR661" s="104">
        <f>SUMIF(AL661:AL664,"&lt;0")*Cadeirante/30*GR$4+SUMIF(AN661:AN664,"&lt;0")*Cadeirante/30*GR$4</f>
        <v>0</v>
      </c>
      <c r="GS661" s="104">
        <f>SUMIF(AP661:AP664,"&lt;0")*Cadeirante/30*GS$4+SUMIF(AR661:AR664,"&lt;0")*Cadeirante/30*GS$4</f>
        <v>0</v>
      </c>
      <c r="GT661" s="104">
        <f>SUMIF(AT661:AT664,"&lt;0")*Cadeirante/30*GT$4+SUMIF(AV661:AV664,"&lt;0")*Cadeirante/30*GT$4</f>
        <v>0</v>
      </c>
      <c r="GU661" s="104">
        <f>SUMIF(AX661:AX664,"&lt;0")*Cadeirante/30*GU$4+SUMIF(AZ661:AZ664,"&lt;0")*Cadeirante/30*GU$4</f>
        <v>0</v>
      </c>
      <c r="GV661" s="104">
        <f>SUMIF(BB661:BB664,"&lt;0")*Cadeirante/30*GV$4+SUMIF(BD661:BD664,"&lt;0")*Cadeirante/30*GV$4</f>
        <v>0</v>
      </c>
      <c r="GW661" s="104">
        <f>SUMIF(BF661:BF664,"&lt;0")*Cadeirante/30*GW$4+SUMIF(BH661:BH664,"&lt;0")*Cadeirante/30*GW$4</f>
        <v>0</v>
      </c>
      <c r="GX661" s="104">
        <f>SUMIF(BJ661:BJ664,"&lt;0")*Cadeirante/30*GX$4+SUMIF(BL661:BL664,"&lt;0")*Cadeirante/30*GX$4</f>
        <v>0</v>
      </c>
      <c r="GY661" s="104">
        <f>SUMIF(BN661:BN664,"&lt;0")*Cadeirante/30*GY$4+SUMIF(BP661:BP664,"&lt;0")*Cadeirante/30*GY$4</f>
        <v>0</v>
      </c>
      <c r="GZ661" s="104">
        <f>SUMIF(BR661:BR664,"&lt;0")*Cadeirante/30*GZ$4+SUMIF(BT661:BT664,"&lt;0")*Cadeirante/30*GZ$4</f>
        <v>0</v>
      </c>
      <c r="HA661" s="104">
        <f>SUMIF(BV661:BV664,"&lt;0")*Cadeirante/30*HA$4+SUMIF(BX661:BX664,"&lt;0")*Cadeirante/30*HA$4</f>
        <v>0</v>
      </c>
      <c r="HB661" s="104">
        <f>SUMIF(BZ661:BZ664,"&lt;0")*Cadeirante/30*HB$4+SUMIF(CB661:CB664,"&lt;0")*Cadeirante/30*HB$4</f>
        <v>0</v>
      </c>
      <c r="HC661" s="104">
        <f>SUMIF(CD661:CD664,"&lt;0")*Cadeirante/30*HC$4+SUMIF(CF661:CF664,"&lt;0")*Cadeirante/30*HC$4</f>
        <v>0</v>
      </c>
      <c r="HD661" s="104">
        <f>SUMIF(CH661:CH664,"&lt;0")*Cadeirante/30*HD$4+SUMIF(CJ661:CJ664,"&lt;0")*Cadeirante/30*HD$4</f>
        <v>0</v>
      </c>
      <c r="HE661" s="104">
        <f>SUMIF(CL661:CL664,"&lt;0")*Cadeirante/30*HE$4+SUMIF(CN661:CN664,"&lt;0")*Cadeirante/30*HE$4</f>
        <v>0</v>
      </c>
      <c r="HF661" s="104">
        <f>SUMIF(CP661:CP664,"&lt;0")*Cadeirante/30*HF$4+SUMIF(CR661:CR664,"&lt;0")*Cadeirante/30*HF$4</f>
        <v>0</v>
      </c>
      <c r="HG661" s="104">
        <f>SUMIF(CT661:CT664,"&lt;0")*Cadeirante/30*HG$4+SUMIF(CV661:CV664,"&lt;0")*Cadeirante/30*HG$4</f>
        <v>0</v>
      </c>
      <c r="HH661" s="104">
        <f>SUMIF(CX661:CX664,"&lt;0")*Cadeirante/30*HH$4+SUMIF(CZ661:CZ664,"&lt;0")*Cadeirante/30*HH$4</f>
        <v>0</v>
      </c>
      <c r="HI661" s="104">
        <f>SUMIF(DB661:DB664,"&lt;0")*Cadeirante/30*HI$4+SUMIF(DD661:DD664,"&lt;0")*Cadeirante/30*HI$4</f>
        <v>0</v>
      </c>
      <c r="HJ661" s="104">
        <f>SUMIF(DF661:DF664,"&lt;0")*Cadeirante/30*HJ$4+SUMIF(DH661:DH664,"&lt;0")*Cadeirante/30*HJ$4</f>
        <v>0</v>
      </c>
      <c r="HK661" s="104">
        <f>SUMIF(DJ661:DJ664,"&lt;0")*Cadeirante/30*HK$4+SUMIF(DL661:DL664,"&lt;0")*Cadeirante/30*HK$4</f>
        <v>0</v>
      </c>
      <c r="HL661" s="104">
        <f>SUMIF(DN661:DN664,"&lt;0")*Cadeirante/30*HL$4+SUMIF(DP661:DP664,"&lt;0")*Cadeirante/30*HL$4</f>
        <v>0</v>
      </c>
      <c r="HM661" s="104">
        <f>SUMIF(DR661:DR664,"&lt;0")*Cadeirante/30*HM$4+SUMIF(DT661:DT664,"&lt;0")*Cadeirante/30*HM$4</f>
        <v>0</v>
      </c>
      <c r="HN661" s="104">
        <f>SUMIF(DV661:DV664,"&lt;0")*Cadeirante/30*HN$4+SUMIF(DX661:DX664,"&lt;0")*Cadeirante/30*HN$4</f>
        <v>0</v>
      </c>
      <c r="HO661" s="104">
        <f>SUMIF(DZ661:DZ664,"&lt;0")*Cadeirante/30*HO$4+SUMIF(EB661:EB664,"&lt;0")*Cadeirante/30*HO$4</f>
        <v>0</v>
      </c>
      <c r="HP661" s="104">
        <f>SUMIF(ED661:ED664,"&lt;0")*Cadeirante/30*HP$4+SUMIF(EF661:EF664,"&lt;0")*Cadeirante/30*HP$4</f>
        <v>0</v>
      </c>
      <c r="HQ661" s="64"/>
      <c r="HR661" s="64"/>
      <c r="HS661" s="64"/>
      <c r="HT661" s="64"/>
      <c r="HU661" s="64"/>
      <c r="HV661" s="64"/>
      <c r="HW661" s="176">
        <v>17629.309999999998</v>
      </c>
      <c r="HX661" s="64"/>
      <c r="HY661" s="280">
        <f>IF(ISTEXT(EM661), VALUE(EM661), EM661)</f>
        <v>0</v>
      </c>
      <c r="HZ661" s="280">
        <f>IF(ISTEXT(EN661), VALUE(EN661), EN661)</f>
        <v>0</v>
      </c>
      <c r="IA661" s="280">
        <f>IF(ISTEXT(EO661), VALUE(EO661), EO661)</f>
        <v>0</v>
      </c>
      <c r="IB661" s="64" t="b">
        <f>HW661=FE661</f>
        <v>0</v>
      </c>
      <c r="IC661" s="64"/>
    </row>
    <row r="662" spans="1:237" s="106" customFormat="1" ht="22.5" customHeight="1" x14ac:dyDescent="0.25">
      <c r="A662" s="368" t="s">
        <v>3790</v>
      </c>
      <c r="B662" s="369" t="s">
        <v>3791</v>
      </c>
      <c r="C662" s="370" t="s">
        <v>3233</v>
      </c>
      <c r="D662" s="371" t="s">
        <v>3787</v>
      </c>
      <c r="E662" s="371" t="s">
        <v>3792</v>
      </c>
      <c r="F662" s="372" t="s">
        <v>3224</v>
      </c>
      <c r="G662" s="372" t="s">
        <v>3225</v>
      </c>
      <c r="H662" s="373" t="s">
        <v>1839</v>
      </c>
      <c r="I662" s="374" t="s">
        <v>3793</v>
      </c>
      <c r="J662" s="421" t="s">
        <v>3231</v>
      </c>
      <c r="K662" s="421" t="s">
        <v>3234</v>
      </c>
      <c r="L662" s="329">
        <f>CONTINUA!BV662</f>
        <v>0</v>
      </c>
      <c r="M662" s="329">
        <f>CONTINUA!BW662</f>
        <v>0</v>
      </c>
      <c r="N662" s="895"/>
      <c r="O662" s="896" t="s">
        <v>4059</v>
      </c>
      <c r="P662" s="897" t="s">
        <v>206</v>
      </c>
      <c r="Q662" s="400">
        <v>44</v>
      </c>
      <c r="R662" s="401"/>
      <c r="S662" s="400"/>
      <c r="T662" s="401"/>
      <c r="U662" s="400"/>
      <c r="V662" s="401"/>
      <c r="W662" s="400"/>
      <c r="X662" s="401"/>
      <c r="Y662" s="400"/>
      <c r="Z662" s="401"/>
      <c r="AA662" s="400"/>
      <c r="AB662" s="401"/>
      <c r="AC662" s="400"/>
      <c r="AD662" s="401"/>
      <c r="AE662" s="400"/>
      <c r="AF662" s="401"/>
      <c r="AG662" s="400"/>
      <c r="AH662" s="401"/>
      <c r="AI662" s="400"/>
      <c r="AJ662" s="401"/>
      <c r="AK662" s="400"/>
      <c r="AL662" s="401"/>
      <c r="AM662" s="400"/>
      <c r="AN662" s="401"/>
      <c r="AO662" s="400"/>
      <c r="AP662" s="401"/>
      <c r="AQ662" s="400"/>
      <c r="AR662" s="401"/>
      <c r="AS662" s="400"/>
      <c r="AT662" s="401"/>
      <c r="AU662" s="400"/>
      <c r="AV662" s="401"/>
      <c r="AW662" s="400"/>
      <c r="AX662" s="401"/>
      <c r="AY662" s="400"/>
      <c r="AZ662" s="401"/>
      <c r="BA662" s="400"/>
      <c r="BB662" s="401"/>
      <c r="BC662" s="400"/>
      <c r="BD662" s="401"/>
      <c r="BE662" s="400"/>
      <c r="BF662" s="401"/>
      <c r="BG662" s="400"/>
      <c r="BH662" s="401"/>
      <c r="BI662" s="400"/>
      <c r="BJ662" s="401"/>
      <c r="BK662" s="400"/>
      <c r="BL662" s="401"/>
      <c r="BM662" s="400"/>
      <c r="BN662" s="401"/>
      <c r="BO662" s="400"/>
      <c r="BP662" s="401"/>
      <c r="BQ662" s="400"/>
      <c r="BR662" s="401"/>
      <c r="BS662" s="400"/>
      <c r="BT662" s="401"/>
      <c r="BU662" s="400"/>
      <c r="BV662" s="401"/>
      <c r="BW662" s="400"/>
      <c r="BX662" s="401"/>
      <c r="BY662" s="400"/>
      <c r="BZ662" s="401"/>
      <c r="CA662" s="400"/>
      <c r="CB662" s="401"/>
      <c r="CC662" s="400"/>
      <c r="CD662" s="401"/>
      <c r="CE662" s="400"/>
      <c r="CF662" s="401"/>
      <c r="CG662" s="400"/>
      <c r="CH662" s="401"/>
      <c r="CI662" s="400"/>
      <c r="CJ662" s="401"/>
      <c r="CK662" s="400"/>
      <c r="CL662" s="401"/>
      <c r="CM662" s="400"/>
      <c r="CN662" s="401"/>
      <c r="CO662" s="400"/>
      <c r="CP662" s="401"/>
      <c r="CQ662" s="400"/>
      <c r="CR662" s="401"/>
      <c r="CS662" s="400"/>
      <c r="CT662" s="401"/>
      <c r="CU662" s="400"/>
      <c r="CV662" s="401"/>
      <c r="CW662" s="400"/>
      <c r="CX662" s="401"/>
      <c r="CY662" s="400"/>
      <c r="CZ662" s="401"/>
      <c r="DA662" s="400"/>
      <c r="DB662" s="401"/>
      <c r="DC662" s="400"/>
      <c r="DD662" s="401"/>
      <c r="DE662" s="400"/>
      <c r="DF662" s="401"/>
      <c r="DG662" s="400"/>
      <c r="DH662" s="401"/>
      <c r="DI662" s="400"/>
      <c r="DJ662" s="401"/>
      <c r="DK662" s="400"/>
      <c r="DL662" s="401"/>
      <c r="DM662" s="400"/>
      <c r="DN662" s="401"/>
      <c r="DO662" s="400"/>
      <c r="DP662" s="401"/>
      <c r="DQ662" s="400"/>
      <c r="DR662" s="401"/>
      <c r="DS662" s="400"/>
      <c r="DT662" s="401"/>
      <c r="DU662" s="400"/>
      <c r="DV662" s="401"/>
      <c r="DW662" s="400"/>
      <c r="DX662" s="401"/>
      <c r="DY662" s="400"/>
      <c r="DZ662" s="401"/>
      <c r="EA662" s="400"/>
      <c r="EB662" s="401"/>
      <c r="EC662" s="400"/>
      <c r="ED662" s="401"/>
      <c r="EE662" s="400"/>
      <c r="EF662" s="401"/>
      <c r="EG662" s="400"/>
      <c r="EH662" s="401"/>
      <c r="EI662" s="400"/>
      <c r="EJ662" s="447"/>
      <c r="EK662" s="511"/>
      <c r="EL662" s="514"/>
      <c r="EM662" s="448"/>
      <c r="EN662" s="344"/>
      <c r="EO662" s="345"/>
      <c r="EP662" s="171">
        <f t="shared" si="742"/>
        <v>44</v>
      </c>
      <c r="EQ662" s="171">
        <f t="shared" si="743"/>
        <v>0</v>
      </c>
      <c r="ER662" s="171">
        <f t="shared" si="744"/>
        <v>0</v>
      </c>
      <c r="ES662" s="171">
        <f t="shared" si="745"/>
        <v>0</v>
      </c>
      <c r="ET662" s="171">
        <f t="shared" si="746"/>
        <v>0</v>
      </c>
      <c r="EU662" s="171">
        <f t="shared" si="747"/>
        <v>0</v>
      </c>
      <c r="EV662" s="172">
        <f t="shared" si="748"/>
        <v>44</v>
      </c>
      <c r="EW662" s="173"/>
      <c r="EX662" s="248">
        <f t="shared" si="760"/>
        <v>0</v>
      </c>
      <c r="EY662" s="174">
        <f>(L662*regular)+(M662*Cadeirantee)</f>
        <v>0</v>
      </c>
      <c r="EZ662" s="249">
        <f>SUMIF(FG662:GJ662,"&gt;0")</f>
        <v>0</v>
      </c>
      <c r="FA662" s="249">
        <f>SUMIF(FG662:GJ662,"&lt;0")+SUMIF(GN662:HP662,"&lt;0")</f>
        <v>0</v>
      </c>
      <c r="FB662" s="174">
        <v>0</v>
      </c>
      <c r="FC662" s="126">
        <f>N662*km*'VALORES TABELA'!$B$13</f>
        <v>0</v>
      </c>
      <c r="FD662" s="250">
        <f t="shared" ref="FD662:FD665" si="761">GL662</f>
        <v>0</v>
      </c>
      <c r="FE662" s="105"/>
      <c r="FF662" s="119"/>
      <c r="FG662" s="119"/>
      <c r="FH662" s="119"/>
      <c r="FI662" s="119"/>
      <c r="FJ662" s="119"/>
      <c r="FK662" s="119"/>
      <c r="FL662" s="119"/>
      <c r="FM662" s="119"/>
      <c r="FN662" s="119"/>
      <c r="FO662" s="119"/>
      <c r="FP662" s="119"/>
      <c r="FQ662" s="119"/>
      <c r="FR662" s="119"/>
      <c r="FS662" s="119"/>
      <c r="FT662" s="119"/>
      <c r="FU662" s="119"/>
      <c r="FV662" s="119"/>
      <c r="FW662" s="119"/>
      <c r="FX662" s="119"/>
      <c r="FY662" s="119"/>
      <c r="FZ662" s="119"/>
      <c r="GA662" s="119"/>
      <c r="GB662" s="119"/>
      <c r="GC662" s="119"/>
      <c r="GD662" s="119"/>
      <c r="GE662" s="119"/>
      <c r="GF662" s="119"/>
      <c r="GG662" s="119"/>
      <c r="GH662" s="119"/>
      <c r="GI662" s="119"/>
      <c r="GJ662" s="119"/>
      <c r="GK662" s="251"/>
      <c r="GL662" s="103">
        <f t="shared" si="750"/>
        <v>0</v>
      </c>
      <c r="GM662" s="124"/>
      <c r="GN662" s="104"/>
      <c r="GO662" s="104"/>
      <c r="GP662" s="104"/>
      <c r="GQ662" s="104"/>
      <c r="GR662" s="104"/>
      <c r="GS662" s="104"/>
      <c r="GT662" s="104"/>
      <c r="GU662" s="104"/>
      <c r="GV662" s="104"/>
      <c r="GW662" s="104"/>
      <c r="GX662" s="104"/>
      <c r="GY662" s="104"/>
      <c r="GZ662" s="104"/>
      <c r="HA662" s="104"/>
      <c r="HB662" s="104"/>
      <c r="HC662" s="104"/>
      <c r="HD662" s="104"/>
      <c r="HE662" s="104"/>
      <c r="HF662" s="104"/>
      <c r="HG662" s="104"/>
      <c r="HH662" s="104"/>
      <c r="HI662" s="104"/>
      <c r="HJ662" s="104"/>
      <c r="HK662" s="104"/>
      <c r="HL662" s="104"/>
      <c r="HM662" s="104"/>
      <c r="HN662" s="104"/>
      <c r="HO662" s="104"/>
      <c r="HP662" s="104"/>
      <c r="HQ662" s="64"/>
      <c r="HR662" s="64"/>
      <c r="HS662" s="64"/>
      <c r="HT662" s="64"/>
      <c r="HU662" s="64"/>
      <c r="HV662" s="64"/>
      <c r="HW662" s="105"/>
      <c r="HX662" s="64"/>
      <c r="HY662" s="280">
        <f t="shared" ref="HY662:HY665" si="762">IF(ISTEXT(EM662), VALUE(EM662), EM662)</f>
        <v>0</v>
      </c>
      <c r="HZ662" s="280">
        <f t="shared" ref="HZ662:HZ665" si="763">IF(ISTEXT(EN662), VALUE(EN662), EN662)</f>
        <v>0</v>
      </c>
      <c r="IA662" s="280">
        <f t="shared" ref="IA662:IA665" si="764">IF(ISTEXT(EO662), VALUE(EO662), EO662)</f>
        <v>0</v>
      </c>
      <c r="IB662" s="64"/>
      <c r="IC662" s="64"/>
    </row>
    <row r="663" spans="1:237" s="106" customFormat="1" ht="22.5" customHeight="1" x14ac:dyDescent="0.25">
      <c r="A663" s="368" t="s">
        <v>3790</v>
      </c>
      <c r="B663" s="369" t="s">
        <v>3791</v>
      </c>
      <c r="C663" s="375" t="s">
        <v>3233</v>
      </c>
      <c r="D663" s="371" t="s">
        <v>3787</v>
      </c>
      <c r="E663" s="371" t="s">
        <v>3792</v>
      </c>
      <c r="F663" s="376" t="s">
        <v>3224</v>
      </c>
      <c r="G663" s="376" t="s">
        <v>3225</v>
      </c>
      <c r="H663" s="373" t="s">
        <v>1839</v>
      </c>
      <c r="I663" s="374" t="s">
        <v>3793</v>
      </c>
      <c r="J663" s="421" t="s">
        <v>3231</v>
      </c>
      <c r="K663" s="422" t="s">
        <v>3235</v>
      </c>
      <c r="L663" s="329">
        <f>CONTINUA!BV663</f>
        <v>0</v>
      </c>
      <c r="M663" s="329">
        <f>CONTINUA!BW663</f>
        <v>0</v>
      </c>
      <c r="N663" s="895"/>
      <c r="O663" s="896" t="s">
        <v>4059</v>
      </c>
      <c r="P663" s="897" t="s">
        <v>206</v>
      </c>
      <c r="Q663" s="400"/>
      <c r="R663" s="401"/>
      <c r="S663" s="400"/>
      <c r="T663" s="401"/>
      <c r="U663" s="400"/>
      <c r="V663" s="401"/>
      <c r="W663" s="400"/>
      <c r="X663" s="401"/>
      <c r="Y663" s="400"/>
      <c r="Z663" s="401"/>
      <c r="AA663" s="400"/>
      <c r="AB663" s="401"/>
      <c r="AC663" s="400"/>
      <c r="AD663" s="401"/>
      <c r="AE663" s="400"/>
      <c r="AF663" s="401"/>
      <c r="AG663" s="400"/>
      <c r="AH663" s="401"/>
      <c r="AI663" s="400"/>
      <c r="AJ663" s="401"/>
      <c r="AK663" s="400"/>
      <c r="AL663" s="401"/>
      <c r="AM663" s="400"/>
      <c r="AN663" s="401"/>
      <c r="AO663" s="400"/>
      <c r="AP663" s="401"/>
      <c r="AQ663" s="400"/>
      <c r="AR663" s="401"/>
      <c r="AS663" s="400"/>
      <c r="AT663" s="401"/>
      <c r="AU663" s="400"/>
      <c r="AV663" s="401"/>
      <c r="AW663" s="400"/>
      <c r="AX663" s="401"/>
      <c r="AY663" s="400"/>
      <c r="AZ663" s="401"/>
      <c r="BA663" s="400"/>
      <c r="BB663" s="401"/>
      <c r="BC663" s="400"/>
      <c r="BD663" s="401"/>
      <c r="BE663" s="400"/>
      <c r="BF663" s="401"/>
      <c r="BG663" s="400"/>
      <c r="BH663" s="401"/>
      <c r="BI663" s="400"/>
      <c r="BJ663" s="401"/>
      <c r="BK663" s="400"/>
      <c r="BL663" s="401"/>
      <c r="BM663" s="400"/>
      <c r="BN663" s="401"/>
      <c r="BO663" s="400"/>
      <c r="BP663" s="401"/>
      <c r="BQ663" s="400"/>
      <c r="BR663" s="401"/>
      <c r="BS663" s="400"/>
      <c r="BT663" s="401"/>
      <c r="BU663" s="400"/>
      <c r="BV663" s="401"/>
      <c r="BW663" s="400"/>
      <c r="BX663" s="401"/>
      <c r="BY663" s="400"/>
      <c r="BZ663" s="401"/>
      <c r="CA663" s="400"/>
      <c r="CB663" s="401"/>
      <c r="CC663" s="400"/>
      <c r="CD663" s="401"/>
      <c r="CE663" s="400"/>
      <c r="CF663" s="401"/>
      <c r="CG663" s="400"/>
      <c r="CH663" s="401"/>
      <c r="CI663" s="400"/>
      <c r="CJ663" s="401"/>
      <c r="CK663" s="400"/>
      <c r="CL663" s="401"/>
      <c r="CM663" s="400"/>
      <c r="CN663" s="401"/>
      <c r="CO663" s="400"/>
      <c r="CP663" s="401"/>
      <c r="CQ663" s="400"/>
      <c r="CR663" s="401"/>
      <c r="CS663" s="400"/>
      <c r="CT663" s="401"/>
      <c r="CU663" s="400"/>
      <c r="CV663" s="401"/>
      <c r="CW663" s="400"/>
      <c r="CX663" s="401"/>
      <c r="CY663" s="400"/>
      <c r="CZ663" s="401"/>
      <c r="DA663" s="400"/>
      <c r="DB663" s="401"/>
      <c r="DC663" s="400"/>
      <c r="DD663" s="401"/>
      <c r="DE663" s="400"/>
      <c r="DF663" s="401"/>
      <c r="DG663" s="400"/>
      <c r="DH663" s="401"/>
      <c r="DI663" s="400"/>
      <c r="DJ663" s="401"/>
      <c r="DK663" s="400"/>
      <c r="DL663" s="401"/>
      <c r="DM663" s="400"/>
      <c r="DN663" s="401"/>
      <c r="DO663" s="400"/>
      <c r="DP663" s="401"/>
      <c r="DQ663" s="400"/>
      <c r="DR663" s="401"/>
      <c r="DS663" s="400"/>
      <c r="DT663" s="401"/>
      <c r="DU663" s="400"/>
      <c r="DV663" s="401"/>
      <c r="DW663" s="400"/>
      <c r="DX663" s="401"/>
      <c r="DY663" s="400"/>
      <c r="DZ663" s="401"/>
      <c r="EA663" s="400"/>
      <c r="EB663" s="401"/>
      <c r="EC663" s="400"/>
      <c r="ED663" s="401"/>
      <c r="EE663" s="400"/>
      <c r="EF663" s="401"/>
      <c r="EG663" s="400"/>
      <c r="EH663" s="401"/>
      <c r="EI663" s="400"/>
      <c r="EJ663" s="447"/>
      <c r="EK663" s="511"/>
      <c r="EL663" s="514"/>
      <c r="EM663" s="448"/>
      <c r="EN663" s="344"/>
      <c r="EO663" s="345"/>
      <c r="EP663" s="171">
        <f t="shared" si="742"/>
        <v>0</v>
      </c>
      <c r="EQ663" s="171">
        <f t="shared" si="743"/>
        <v>0</v>
      </c>
      <c r="ER663" s="171">
        <f t="shared" si="744"/>
        <v>0</v>
      </c>
      <c r="ES663" s="171">
        <f t="shared" si="745"/>
        <v>0</v>
      </c>
      <c r="ET663" s="171">
        <f t="shared" si="746"/>
        <v>0</v>
      </c>
      <c r="EU663" s="171">
        <f t="shared" si="747"/>
        <v>0</v>
      </c>
      <c r="EV663" s="172">
        <f t="shared" si="748"/>
        <v>0</v>
      </c>
      <c r="EW663" s="125"/>
      <c r="EX663" s="248">
        <f t="shared" si="760"/>
        <v>0</v>
      </c>
      <c r="EY663" s="174">
        <f>(L663*regular)+(M663*Cadeirantee)</f>
        <v>0</v>
      </c>
      <c r="EZ663" s="249">
        <f>SUMIF(FG663:GJ663,"&gt;0")</f>
        <v>0</v>
      </c>
      <c r="FA663" s="249">
        <f>SUMIF(FG663:GJ663,"&lt;0")+SUMIF(GN663:HP663,"&lt;0")</f>
        <v>0</v>
      </c>
      <c r="FB663" s="174">
        <v>0</v>
      </c>
      <c r="FC663" s="126">
        <f>N663*km*'VALORES TABELA'!$B$13</f>
        <v>0</v>
      </c>
      <c r="FD663" s="250">
        <f t="shared" si="761"/>
        <v>0</v>
      </c>
      <c r="FE663" s="105"/>
      <c r="FF663" s="108"/>
      <c r="FG663" s="108"/>
      <c r="FH663" s="108"/>
      <c r="FI663" s="108"/>
      <c r="FJ663" s="108"/>
      <c r="FK663" s="108"/>
      <c r="FL663" s="108"/>
      <c r="FM663" s="108"/>
      <c r="FN663" s="108"/>
      <c r="FO663" s="108"/>
      <c r="FP663" s="108"/>
      <c r="FQ663" s="108"/>
      <c r="FR663" s="108"/>
      <c r="FS663" s="108"/>
      <c r="FT663" s="108"/>
      <c r="FU663" s="108"/>
      <c r="FV663" s="108"/>
      <c r="FW663" s="108"/>
      <c r="FX663" s="108"/>
      <c r="FY663" s="108"/>
      <c r="FZ663" s="108"/>
      <c r="GA663" s="108"/>
      <c r="GB663" s="108"/>
      <c r="GC663" s="108"/>
      <c r="GD663" s="108"/>
      <c r="GE663" s="108"/>
      <c r="GF663" s="108"/>
      <c r="GG663" s="108"/>
      <c r="GH663" s="108"/>
      <c r="GI663" s="108"/>
      <c r="GJ663" s="108"/>
      <c r="GK663" s="251"/>
      <c r="GL663" s="103">
        <f t="shared" si="750"/>
        <v>0</v>
      </c>
      <c r="GM663" s="124"/>
      <c r="GN663" s="104"/>
      <c r="GO663" s="104"/>
      <c r="GP663" s="104"/>
      <c r="GQ663" s="104"/>
      <c r="GR663" s="104"/>
      <c r="GS663" s="104"/>
      <c r="GT663" s="104"/>
      <c r="GU663" s="104"/>
      <c r="GV663" s="104"/>
      <c r="GW663" s="104"/>
      <c r="GX663" s="104"/>
      <c r="GY663" s="104"/>
      <c r="GZ663" s="104"/>
      <c r="HA663" s="104"/>
      <c r="HB663" s="104"/>
      <c r="HC663" s="104"/>
      <c r="HD663" s="104"/>
      <c r="HE663" s="104"/>
      <c r="HF663" s="104"/>
      <c r="HG663" s="104"/>
      <c r="HH663" s="104"/>
      <c r="HI663" s="104"/>
      <c r="HJ663" s="104"/>
      <c r="HK663" s="104"/>
      <c r="HL663" s="104"/>
      <c r="HM663" s="104"/>
      <c r="HN663" s="104"/>
      <c r="HO663" s="104"/>
      <c r="HP663" s="104"/>
      <c r="HQ663" s="64"/>
      <c r="HR663" s="64"/>
      <c r="HS663" s="64"/>
      <c r="HT663" s="64"/>
      <c r="HU663" s="64"/>
      <c r="HV663" s="64"/>
      <c r="HW663" s="105"/>
      <c r="HX663" s="64"/>
      <c r="HY663" s="280">
        <f t="shared" si="762"/>
        <v>0</v>
      </c>
      <c r="HZ663" s="280">
        <f t="shared" si="763"/>
        <v>0</v>
      </c>
      <c r="IA663" s="280">
        <f t="shared" si="764"/>
        <v>0</v>
      </c>
      <c r="IB663" s="64"/>
      <c r="IC663" s="64"/>
    </row>
    <row r="664" spans="1:237" s="106" customFormat="1" ht="22.5" customHeight="1" x14ac:dyDescent="0.25">
      <c r="A664" s="368" t="s">
        <v>3790</v>
      </c>
      <c r="B664" s="369" t="s">
        <v>3791</v>
      </c>
      <c r="C664" s="375" t="s">
        <v>3233</v>
      </c>
      <c r="D664" s="371" t="s">
        <v>3787</v>
      </c>
      <c r="E664" s="371" t="s">
        <v>3792</v>
      </c>
      <c r="F664" s="376" t="s">
        <v>3224</v>
      </c>
      <c r="G664" s="376" t="s">
        <v>3225</v>
      </c>
      <c r="H664" s="373" t="s">
        <v>1839</v>
      </c>
      <c r="I664" s="374" t="s">
        <v>3793</v>
      </c>
      <c r="J664" s="421" t="s">
        <v>3231</v>
      </c>
      <c r="K664" s="423" t="s">
        <v>3236</v>
      </c>
      <c r="L664" s="329">
        <f>CONTINUA!BV664</f>
        <v>0</v>
      </c>
      <c r="M664" s="329">
        <f>CONTINUA!BW664</f>
        <v>0</v>
      </c>
      <c r="N664" s="895"/>
      <c r="O664" s="896" t="s">
        <v>4059</v>
      </c>
      <c r="P664" s="897" t="s">
        <v>206</v>
      </c>
      <c r="Q664" s="400"/>
      <c r="R664" s="401"/>
      <c r="S664" s="400"/>
      <c r="T664" s="401"/>
      <c r="U664" s="400"/>
      <c r="V664" s="401"/>
      <c r="W664" s="400"/>
      <c r="X664" s="401"/>
      <c r="Y664" s="400"/>
      <c r="Z664" s="401"/>
      <c r="AA664" s="400"/>
      <c r="AB664" s="401"/>
      <c r="AC664" s="400"/>
      <c r="AD664" s="401"/>
      <c r="AE664" s="400"/>
      <c r="AF664" s="401"/>
      <c r="AG664" s="400"/>
      <c r="AH664" s="401"/>
      <c r="AI664" s="400"/>
      <c r="AJ664" s="401"/>
      <c r="AK664" s="400"/>
      <c r="AL664" s="401"/>
      <c r="AM664" s="400"/>
      <c r="AN664" s="401"/>
      <c r="AO664" s="400"/>
      <c r="AP664" s="401"/>
      <c r="AQ664" s="400"/>
      <c r="AR664" s="401"/>
      <c r="AS664" s="400"/>
      <c r="AT664" s="401"/>
      <c r="AU664" s="400"/>
      <c r="AV664" s="401"/>
      <c r="AW664" s="400"/>
      <c r="AX664" s="401"/>
      <c r="AY664" s="400"/>
      <c r="AZ664" s="401"/>
      <c r="BA664" s="400"/>
      <c r="BB664" s="401"/>
      <c r="BC664" s="400"/>
      <c r="BD664" s="401"/>
      <c r="BE664" s="400"/>
      <c r="BF664" s="401"/>
      <c r="BG664" s="400"/>
      <c r="BH664" s="401"/>
      <c r="BI664" s="400"/>
      <c r="BJ664" s="401"/>
      <c r="BK664" s="400"/>
      <c r="BL664" s="401"/>
      <c r="BM664" s="400"/>
      <c r="BN664" s="401"/>
      <c r="BO664" s="400"/>
      <c r="BP664" s="401"/>
      <c r="BQ664" s="400"/>
      <c r="BR664" s="401"/>
      <c r="BS664" s="400"/>
      <c r="BT664" s="401"/>
      <c r="BU664" s="400"/>
      <c r="BV664" s="401"/>
      <c r="BW664" s="400"/>
      <c r="BX664" s="401"/>
      <c r="BY664" s="400"/>
      <c r="BZ664" s="401"/>
      <c r="CA664" s="400"/>
      <c r="CB664" s="401"/>
      <c r="CC664" s="400"/>
      <c r="CD664" s="401"/>
      <c r="CE664" s="400"/>
      <c r="CF664" s="401"/>
      <c r="CG664" s="400"/>
      <c r="CH664" s="401"/>
      <c r="CI664" s="400"/>
      <c r="CJ664" s="401"/>
      <c r="CK664" s="400"/>
      <c r="CL664" s="401"/>
      <c r="CM664" s="400"/>
      <c r="CN664" s="401"/>
      <c r="CO664" s="400"/>
      <c r="CP664" s="401"/>
      <c r="CQ664" s="400"/>
      <c r="CR664" s="401"/>
      <c r="CS664" s="400"/>
      <c r="CT664" s="401"/>
      <c r="CU664" s="400"/>
      <c r="CV664" s="401"/>
      <c r="CW664" s="400"/>
      <c r="CX664" s="401"/>
      <c r="CY664" s="400"/>
      <c r="CZ664" s="401"/>
      <c r="DA664" s="400"/>
      <c r="DB664" s="401"/>
      <c r="DC664" s="400"/>
      <c r="DD664" s="401"/>
      <c r="DE664" s="400"/>
      <c r="DF664" s="401"/>
      <c r="DG664" s="400"/>
      <c r="DH664" s="401"/>
      <c r="DI664" s="400"/>
      <c r="DJ664" s="401"/>
      <c r="DK664" s="400"/>
      <c r="DL664" s="401"/>
      <c r="DM664" s="400"/>
      <c r="DN664" s="401"/>
      <c r="DO664" s="400"/>
      <c r="DP664" s="401"/>
      <c r="DQ664" s="400"/>
      <c r="DR664" s="401"/>
      <c r="DS664" s="400"/>
      <c r="DT664" s="401"/>
      <c r="DU664" s="400"/>
      <c r="DV664" s="401"/>
      <c r="DW664" s="400"/>
      <c r="DX664" s="401"/>
      <c r="DY664" s="400"/>
      <c r="DZ664" s="401"/>
      <c r="EA664" s="400"/>
      <c r="EB664" s="401"/>
      <c r="EC664" s="400"/>
      <c r="ED664" s="401"/>
      <c r="EE664" s="400"/>
      <c r="EF664" s="401"/>
      <c r="EG664" s="400"/>
      <c r="EH664" s="401"/>
      <c r="EI664" s="400"/>
      <c r="EJ664" s="447"/>
      <c r="EK664" s="511"/>
      <c r="EL664" s="514"/>
      <c r="EM664" s="448"/>
      <c r="EN664" s="344"/>
      <c r="EO664" s="345"/>
      <c r="EP664" s="171">
        <f t="shared" si="742"/>
        <v>0</v>
      </c>
      <c r="EQ664" s="171">
        <f t="shared" si="743"/>
        <v>0</v>
      </c>
      <c r="ER664" s="171">
        <f t="shared" si="744"/>
        <v>0</v>
      </c>
      <c r="ES664" s="171">
        <f t="shared" si="745"/>
        <v>0</v>
      </c>
      <c r="ET664" s="171">
        <f t="shared" si="746"/>
        <v>0</v>
      </c>
      <c r="EU664" s="171">
        <f t="shared" si="747"/>
        <v>0</v>
      </c>
      <c r="EV664" s="172">
        <f t="shared" si="748"/>
        <v>0</v>
      </c>
      <c r="EW664" s="127"/>
      <c r="EX664" s="248">
        <f t="shared" si="760"/>
        <v>0</v>
      </c>
      <c r="EY664" s="174">
        <f>(L664*regular)+(M664*Cadeirantee)</f>
        <v>0</v>
      </c>
      <c r="EZ664" s="249">
        <f>SUMIF(FG664:GJ664,"&gt;0")</f>
        <v>0</v>
      </c>
      <c r="FA664" s="249">
        <f>SUMIF(FG664:GJ664,"&lt;0")+SUMIF(GN664:HP664,"&lt;0")</f>
        <v>0</v>
      </c>
      <c r="FB664" s="174">
        <v>0</v>
      </c>
      <c r="FC664" s="126">
        <f>N664*km*'VALORES TABELA'!$B$13</f>
        <v>0</v>
      </c>
      <c r="FD664" s="250">
        <f t="shared" si="761"/>
        <v>0</v>
      </c>
      <c r="FE664" s="105"/>
      <c r="FF664" s="118"/>
      <c r="FG664" s="118"/>
      <c r="FH664" s="118"/>
      <c r="FI664" s="118"/>
      <c r="FJ664" s="118"/>
      <c r="FK664" s="118"/>
      <c r="FL664" s="118"/>
      <c r="FM664" s="118"/>
      <c r="FN664" s="118"/>
      <c r="FO664" s="118"/>
      <c r="FP664" s="118"/>
      <c r="FQ664" s="118"/>
      <c r="FR664" s="118"/>
      <c r="FS664" s="118"/>
      <c r="FT664" s="118"/>
      <c r="FU664" s="118"/>
      <c r="FV664" s="118"/>
      <c r="FW664" s="118"/>
      <c r="FX664" s="118"/>
      <c r="FY664" s="118"/>
      <c r="FZ664" s="118"/>
      <c r="GA664" s="118"/>
      <c r="GB664" s="118"/>
      <c r="GC664" s="118"/>
      <c r="GD664" s="118"/>
      <c r="GE664" s="118"/>
      <c r="GF664" s="118"/>
      <c r="GG664" s="118"/>
      <c r="GH664" s="118"/>
      <c r="GI664" s="118"/>
      <c r="GJ664" s="118"/>
      <c r="GK664" s="252"/>
      <c r="GL664" s="103">
        <f t="shared" si="750"/>
        <v>0</v>
      </c>
      <c r="GM664" s="124"/>
      <c r="GN664" s="104"/>
      <c r="GO664" s="104"/>
      <c r="GP664" s="104"/>
      <c r="GQ664" s="104"/>
      <c r="GR664" s="104"/>
      <c r="GS664" s="104"/>
      <c r="GT664" s="104"/>
      <c r="GU664" s="104"/>
      <c r="GV664" s="104"/>
      <c r="GW664" s="104"/>
      <c r="GX664" s="104"/>
      <c r="GY664" s="104"/>
      <c r="GZ664" s="104"/>
      <c r="HA664" s="104"/>
      <c r="HB664" s="104"/>
      <c r="HC664" s="104"/>
      <c r="HD664" s="104"/>
      <c r="HE664" s="104"/>
      <c r="HF664" s="104"/>
      <c r="HG664" s="104"/>
      <c r="HH664" s="104"/>
      <c r="HI664" s="104"/>
      <c r="HJ664" s="104"/>
      <c r="HK664" s="104"/>
      <c r="HL664" s="104"/>
      <c r="HM664" s="104"/>
      <c r="HN664" s="104"/>
      <c r="HO664" s="104"/>
      <c r="HP664" s="104"/>
      <c r="HQ664" s="64"/>
      <c r="HR664" s="65"/>
      <c r="HS664" s="65"/>
      <c r="HT664" s="65"/>
      <c r="HU664" s="65"/>
      <c r="HV664" s="65"/>
      <c r="HW664" s="105"/>
      <c r="HX664" s="65"/>
      <c r="HY664" s="280">
        <f t="shared" si="762"/>
        <v>0</v>
      </c>
      <c r="HZ664" s="280">
        <f t="shared" si="763"/>
        <v>0</v>
      </c>
      <c r="IA664" s="280">
        <f t="shared" si="764"/>
        <v>0</v>
      </c>
      <c r="IB664" s="65"/>
      <c r="IC664" s="65"/>
    </row>
    <row r="665" spans="1:237" s="106" customFormat="1" ht="22.5" customHeight="1" thickBot="1" x14ac:dyDescent="0.3">
      <c r="A665" s="377" t="s">
        <v>3790</v>
      </c>
      <c r="B665" s="378" t="s">
        <v>3791</v>
      </c>
      <c r="C665" s="379" t="s">
        <v>3233</v>
      </c>
      <c r="D665" s="380" t="s">
        <v>3787</v>
      </c>
      <c r="E665" s="380" t="s">
        <v>3792</v>
      </c>
      <c r="F665" s="381" t="s">
        <v>3224</v>
      </c>
      <c r="G665" s="381" t="s">
        <v>3225</v>
      </c>
      <c r="H665" s="382" t="s">
        <v>1839</v>
      </c>
      <c r="I665" s="383" t="s">
        <v>3793</v>
      </c>
      <c r="J665" s="421" t="s">
        <v>3231</v>
      </c>
      <c r="K665" s="424" t="s">
        <v>60</v>
      </c>
      <c r="L665" s="329">
        <f>CONTINUA!BV665</f>
        <v>0</v>
      </c>
      <c r="M665" s="329">
        <f>CONTINUA!BW665</f>
        <v>0</v>
      </c>
      <c r="N665" s="895"/>
      <c r="O665" s="896" t="s">
        <v>4059</v>
      </c>
      <c r="P665" s="897" t="s">
        <v>206</v>
      </c>
      <c r="Q665" s="400"/>
      <c r="R665" s="401"/>
      <c r="S665" s="400"/>
      <c r="T665" s="401"/>
      <c r="U665" s="400"/>
      <c r="V665" s="401"/>
      <c r="W665" s="400"/>
      <c r="X665" s="401"/>
      <c r="Y665" s="400"/>
      <c r="Z665" s="401"/>
      <c r="AA665" s="400"/>
      <c r="AB665" s="401"/>
      <c r="AC665" s="400"/>
      <c r="AD665" s="401"/>
      <c r="AE665" s="400"/>
      <c r="AF665" s="401"/>
      <c r="AG665" s="400"/>
      <c r="AH665" s="401"/>
      <c r="AI665" s="400"/>
      <c r="AJ665" s="401"/>
      <c r="AK665" s="400"/>
      <c r="AL665" s="401"/>
      <c r="AM665" s="400"/>
      <c r="AN665" s="401"/>
      <c r="AO665" s="400"/>
      <c r="AP665" s="401"/>
      <c r="AQ665" s="400"/>
      <c r="AR665" s="401"/>
      <c r="AS665" s="400"/>
      <c r="AT665" s="401"/>
      <c r="AU665" s="400"/>
      <c r="AV665" s="401"/>
      <c r="AW665" s="400"/>
      <c r="AX665" s="401"/>
      <c r="AY665" s="400"/>
      <c r="AZ665" s="401"/>
      <c r="BA665" s="400"/>
      <c r="BB665" s="401"/>
      <c r="BC665" s="400"/>
      <c r="BD665" s="401"/>
      <c r="BE665" s="400"/>
      <c r="BF665" s="401"/>
      <c r="BG665" s="400"/>
      <c r="BH665" s="401"/>
      <c r="BI665" s="400"/>
      <c r="BJ665" s="401"/>
      <c r="BK665" s="400"/>
      <c r="BL665" s="401"/>
      <c r="BM665" s="400"/>
      <c r="BN665" s="401"/>
      <c r="BO665" s="400"/>
      <c r="BP665" s="401"/>
      <c r="BQ665" s="400"/>
      <c r="BR665" s="401"/>
      <c r="BS665" s="400"/>
      <c r="BT665" s="401"/>
      <c r="BU665" s="400"/>
      <c r="BV665" s="401"/>
      <c r="BW665" s="400"/>
      <c r="BX665" s="401"/>
      <c r="BY665" s="400"/>
      <c r="BZ665" s="401"/>
      <c r="CA665" s="400"/>
      <c r="CB665" s="401"/>
      <c r="CC665" s="400"/>
      <c r="CD665" s="401"/>
      <c r="CE665" s="400"/>
      <c r="CF665" s="401"/>
      <c r="CG665" s="400"/>
      <c r="CH665" s="401"/>
      <c r="CI665" s="400"/>
      <c r="CJ665" s="401"/>
      <c r="CK665" s="400"/>
      <c r="CL665" s="401"/>
      <c r="CM665" s="400"/>
      <c r="CN665" s="401"/>
      <c r="CO665" s="400"/>
      <c r="CP665" s="401"/>
      <c r="CQ665" s="400"/>
      <c r="CR665" s="401"/>
      <c r="CS665" s="400"/>
      <c r="CT665" s="401"/>
      <c r="CU665" s="400"/>
      <c r="CV665" s="401"/>
      <c r="CW665" s="400"/>
      <c r="CX665" s="401"/>
      <c r="CY665" s="400"/>
      <c r="CZ665" s="401"/>
      <c r="DA665" s="400"/>
      <c r="DB665" s="401"/>
      <c r="DC665" s="400"/>
      <c r="DD665" s="401"/>
      <c r="DE665" s="400"/>
      <c r="DF665" s="401"/>
      <c r="DG665" s="400"/>
      <c r="DH665" s="401"/>
      <c r="DI665" s="400"/>
      <c r="DJ665" s="401"/>
      <c r="DK665" s="400"/>
      <c r="DL665" s="401"/>
      <c r="DM665" s="400"/>
      <c r="DN665" s="401"/>
      <c r="DO665" s="400"/>
      <c r="DP665" s="401"/>
      <c r="DQ665" s="400"/>
      <c r="DR665" s="401"/>
      <c r="DS665" s="400"/>
      <c r="DT665" s="401"/>
      <c r="DU665" s="400"/>
      <c r="DV665" s="401"/>
      <c r="DW665" s="400"/>
      <c r="DX665" s="401"/>
      <c r="DY665" s="400"/>
      <c r="DZ665" s="401"/>
      <c r="EA665" s="400"/>
      <c r="EB665" s="401"/>
      <c r="EC665" s="400"/>
      <c r="ED665" s="401"/>
      <c r="EE665" s="400"/>
      <c r="EF665" s="401"/>
      <c r="EG665" s="400"/>
      <c r="EH665" s="401"/>
      <c r="EI665" s="400"/>
      <c r="EJ665" s="447"/>
      <c r="EK665" s="512"/>
      <c r="EL665" s="515"/>
      <c r="EM665" s="450"/>
      <c r="EN665" s="348"/>
      <c r="EO665" s="348"/>
      <c r="EP665" s="179">
        <f t="shared" si="742"/>
        <v>0</v>
      </c>
      <c r="EQ665" s="179">
        <f t="shared" si="743"/>
        <v>0</v>
      </c>
      <c r="ER665" s="179">
        <f t="shared" si="744"/>
        <v>0</v>
      </c>
      <c r="ES665" s="179">
        <f t="shared" si="745"/>
        <v>0</v>
      </c>
      <c r="ET665" s="179">
        <f t="shared" si="746"/>
        <v>0</v>
      </c>
      <c r="EU665" s="179">
        <f t="shared" si="747"/>
        <v>0</v>
      </c>
      <c r="EV665" s="172">
        <f t="shared" si="748"/>
        <v>0</v>
      </c>
      <c r="EW665" s="253"/>
      <c r="EX665" s="254">
        <v>0</v>
      </c>
      <c r="EY665" s="180">
        <v>0</v>
      </c>
      <c r="EZ665" s="255">
        <v>0</v>
      </c>
      <c r="FA665" s="255">
        <v>0</v>
      </c>
      <c r="FB665" s="180">
        <f>SUM(FF665:GI665)/2</f>
        <v>0</v>
      </c>
      <c r="FC665" s="256">
        <f>N665*km*'VALORES TABELA'!$B$13</f>
        <v>0</v>
      </c>
      <c r="FD665" s="250">
        <f t="shared" si="761"/>
        <v>0</v>
      </c>
      <c r="FE665" s="257"/>
      <c r="FF665" s="181">
        <f>((Q665+S665)*Percapita)+((R665+T665)*Cadeirante)</f>
        <v>0</v>
      </c>
      <c r="FG665" s="181">
        <f>((U665+W665)*Percapita/30*FG$4)+((V665+X665)*Cadeirante/30*FG$4)</f>
        <v>0</v>
      </c>
      <c r="FH665" s="181">
        <f>((Y665+AA665)*Percapita/30*FH$4)+((Z665+AB665)*Cadeirante/30*FH$4)</f>
        <v>0</v>
      </c>
      <c r="FI665" s="181">
        <f>((AC665+AE665)*Percapita/30*FI$4)+((AD665+AF665)*Cadeirante/30*FI$4)</f>
        <v>0</v>
      </c>
      <c r="FJ665" s="181">
        <f>((AG665+AI665)*Percapita/30*FJ$4)+((AH665+AJ665)*Cadeirante/30*FJ$4)</f>
        <v>0</v>
      </c>
      <c r="FK665" s="181">
        <f>((AK665+AM665)*Percapita/30*FK$4)+((AL665+AN665)*Cadeirante/30*FK$4)</f>
        <v>0</v>
      </c>
      <c r="FL665" s="181">
        <f>((AO665+AQ665)*Percapita/30*FL$4)+((AP665+AR665)*Cadeirante/30*FL$4)</f>
        <v>0</v>
      </c>
      <c r="FM665" s="181">
        <f>((AS665+AU665)*Percapita/30*FM$4)+((AT665+AV665)*Cadeirante/30*FM$4)</f>
        <v>0</v>
      </c>
      <c r="FN665" s="181">
        <f>((AW665+AY665)*Percapita/30*FN$4)+((AX665+AZ665)*Cadeirante/30*FN$4)</f>
        <v>0</v>
      </c>
      <c r="FO665" s="181">
        <f>((BA665+BC665)*Percapita/30*FO$4)+((BB665+BD665)*Cadeirante/30*FO$4)</f>
        <v>0</v>
      </c>
      <c r="FP665" s="181">
        <f>((BE665+BG665)*Percapita/30*FP$4)+((BF665+BH665)*Cadeirante/30*FP$4)</f>
        <v>0</v>
      </c>
      <c r="FQ665" s="181">
        <f>((BI665+BK665)*Percapita/30*FQ$4)+((BJ665+BL665)*Cadeirante/30*FQ$4)</f>
        <v>0</v>
      </c>
      <c r="FR665" s="181">
        <f>((BM665+BO665)*Percapita/30*FR$4)+((BN665+BP665)*Cadeirante/30*FR$4)</f>
        <v>0</v>
      </c>
      <c r="FS665" s="181">
        <f>((BQ665+BS665)*Percapita/30*FS$4)+((BR665+BT665)*Cadeirante/30*FS$4)</f>
        <v>0</v>
      </c>
      <c r="FT665" s="181">
        <f>((BU665+BW665)*Percapita/30*FT$4)+((BV665+BX665)*Cadeirante/30*FT$4)</f>
        <v>0</v>
      </c>
      <c r="FU665" s="181">
        <f>((BY665+CA665)*Percapita/30*FU$4)+((BZ665+CB665)*Cadeirante/30*FU$4)</f>
        <v>0</v>
      </c>
      <c r="FV665" s="181">
        <f>((CC665+CE665)*Percapita/30*FV$4)+((CD665+CF665)*Cadeirante/30*FV$4)</f>
        <v>0</v>
      </c>
      <c r="FW665" s="181">
        <f>((CG665+CI665)*Percapita/30*FW$4)+((CI665+CK665)*Cadeirante/30*FW$4)</f>
        <v>0</v>
      </c>
      <c r="FX665" s="181">
        <f>((CK665+CM665)*Percapita/30*FX$4)+((CL665+CN665)*Cadeirante/30*FX$4)</f>
        <v>0</v>
      </c>
      <c r="FY665" s="181">
        <f>((CO665+CQ665)*Percapita/30*FY$4)+((CP665+CR665)*Cadeirante/30*FY$4)</f>
        <v>0</v>
      </c>
      <c r="FZ665" s="181">
        <f>((CS665+CU665)*Percapita/30*FZ$4)+((CT665+CV665)*Cadeirante/30*FZ$4)</f>
        <v>0</v>
      </c>
      <c r="GA665" s="181">
        <f>((CW665+CY665)*Percapita/30*GA$4)+((CX665+CZ665)*Cadeirante/30*GA$4)</f>
        <v>0</v>
      </c>
      <c r="GB665" s="181">
        <f>((DA665+DC665)*Percapita/30*GB$4)+((DB665+DD665)*Cadeirante/30*GB$4)</f>
        <v>0</v>
      </c>
      <c r="GC665" s="181">
        <f>((DE665+DG665)*Percapita/30*GC$4)+((DF665+DH665)*Cadeirante/30*GC$4)</f>
        <v>0</v>
      </c>
      <c r="GD665" s="181">
        <f>((DI665+DK665)*Percapita/30*GD$4)+((DJ665+DL665)*Cadeirante/30*GD$4)</f>
        <v>0</v>
      </c>
      <c r="GE665" s="181">
        <f>((DM665+DO665)*Percapita/30*GE$4)+((DN665+DP665)*Cadeirante/30*GE$4)</f>
        <v>0</v>
      </c>
      <c r="GF665" s="181">
        <f>((DQ665+DS665)*Percapita/30*GF$4)+((DR665+DT665)*Cadeirante/30*GF$4)</f>
        <v>0</v>
      </c>
      <c r="GG665" s="181">
        <f>((DU665+DW665)*Percapita/30*GG$4)+((DV665+DX665)*Cadeirante/30*GG$4)</f>
        <v>0</v>
      </c>
      <c r="GH665" s="181">
        <f>((DY665+EA665)*Percapita/30*GH$4)+((DZ665+EB665)*Cadeirante/30*GH$4)</f>
        <v>0</v>
      </c>
      <c r="GI665" s="181">
        <f>((EC665+EE665)*Percapita/30*GI$4)+((ED665+EF665)*Cadeirante/30*GI$4)</f>
        <v>0</v>
      </c>
      <c r="GJ665" s="181">
        <f>((EG665+EI665)*Percapita)+((EH665+EJ665)*Cadeirante)</f>
        <v>0</v>
      </c>
      <c r="GK665" s="258"/>
      <c r="GL665" s="103">
        <f t="shared" si="750"/>
        <v>0</v>
      </c>
      <c r="GM665" s="124"/>
      <c r="GN665" s="182"/>
      <c r="GO665" s="182"/>
      <c r="GP665" s="182"/>
      <c r="GQ665" s="182"/>
      <c r="GR665" s="182"/>
      <c r="GS665" s="182"/>
      <c r="GT665" s="182"/>
      <c r="GU665" s="182"/>
      <c r="GV665" s="182"/>
      <c r="GW665" s="182"/>
      <c r="GX665" s="182"/>
      <c r="GY665" s="182"/>
      <c r="GZ665" s="182"/>
      <c r="HA665" s="182"/>
      <c r="HB665" s="182"/>
      <c r="HC665" s="182"/>
      <c r="HD665" s="182"/>
      <c r="HE665" s="182"/>
      <c r="HF665" s="182"/>
      <c r="HG665" s="182"/>
      <c r="HH665" s="182"/>
      <c r="HI665" s="182"/>
      <c r="HJ665" s="182"/>
      <c r="HK665" s="182"/>
      <c r="HL665" s="182"/>
      <c r="HM665" s="182"/>
      <c r="HN665" s="182"/>
      <c r="HO665" s="182"/>
      <c r="HP665" s="259"/>
      <c r="HQ665" s="64"/>
      <c r="HW665" s="257"/>
      <c r="HY665" s="280">
        <f t="shared" si="762"/>
        <v>0</v>
      </c>
      <c r="HZ665" s="280">
        <f t="shared" si="763"/>
        <v>0</v>
      </c>
      <c r="IA665" s="280">
        <f t="shared" si="764"/>
        <v>0</v>
      </c>
    </row>
    <row r="666" spans="1:237" s="106" customFormat="1" ht="22.5" customHeight="1" x14ac:dyDescent="0.25">
      <c r="A666" t="s">
        <v>3794</v>
      </c>
      <c r="B666" s="522" t="s">
        <v>3795</v>
      </c>
      <c r="C666" s="523">
        <v>3</v>
      </c>
      <c r="D666" s="524" t="s">
        <v>3796</v>
      </c>
      <c r="E666" s="524" t="s">
        <v>3797</v>
      </c>
      <c r="F666" s="525" t="s">
        <v>3224</v>
      </c>
      <c r="G666" s="525" t="s">
        <v>3225</v>
      </c>
      <c r="H666" s="350" t="s">
        <v>1841</v>
      </c>
      <c r="I666" s="351" t="s">
        <v>3798</v>
      </c>
      <c r="J666" s="409" t="s">
        <v>3300</v>
      </c>
      <c r="K666" s="410" t="s">
        <v>3232</v>
      </c>
      <c r="L666" s="329">
        <f>CONTINUA!BV666</f>
        <v>0</v>
      </c>
      <c r="M666" s="329">
        <f>CONTINUA!BW666</f>
        <v>0</v>
      </c>
      <c r="N666" s="895"/>
      <c r="O666" s="896" t="s">
        <v>4060</v>
      </c>
      <c r="P666" s="897" t="s">
        <v>206</v>
      </c>
      <c r="Q666" s="400"/>
      <c r="R666" s="401"/>
      <c r="S666" s="400"/>
      <c r="T666" s="401"/>
      <c r="U666" s="400"/>
      <c r="V666" s="401"/>
      <c r="W666" s="400"/>
      <c r="X666" s="401"/>
      <c r="Y666" s="400"/>
      <c r="Z666" s="401"/>
      <c r="AA666" s="400"/>
      <c r="AB666" s="401"/>
      <c r="AC666" s="400"/>
      <c r="AD666" s="401"/>
      <c r="AE666" s="400"/>
      <c r="AF666" s="401"/>
      <c r="AG666" s="400"/>
      <c r="AH666" s="401"/>
      <c r="AI666" s="400"/>
      <c r="AJ666" s="401"/>
      <c r="AK666" s="400"/>
      <c r="AL666" s="401"/>
      <c r="AM666" s="400"/>
      <c r="AN666" s="401"/>
      <c r="AO666" s="400"/>
      <c r="AP666" s="401"/>
      <c r="AQ666" s="400"/>
      <c r="AR666" s="401"/>
      <c r="AS666" s="400"/>
      <c r="AT666" s="401"/>
      <c r="AU666" s="400"/>
      <c r="AV666" s="401"/>
      <c r="AW666" s="400"/>
      <c r="AX666" s="401"/>
      <c r="AY666" s="400"/>
      <c r="AZ666" s="401"/>
      <c r="BA666" s="400"/>
      <c r="BB666" s="401"/>
      <c r="BC666" s="400"/>
      <c r="BD666" s="401"/>
      <c r="BE666" s="400"/>
      <c r="BF666" s="401"/>
      <c r="BG666" s="400"/>
      <c r="BH666" s="401"/>
      <c r="BI666" s="400"/>
      <c r="BJ666" s="401"/>
      <c r="BK666" s="400"/>
      <c r="BL666" s="401"/>
      <c r="BM666" s="400"/>
      <c r="BN666" s="401"/>
      <c r="BO666" s="400"/>
      <c r="BP666" s="401"/>
      <c r="BQ666" s="400"/>
      <c r="BR666" s="401"/>
      <c r="BS666" s="400"/>
      <c r="BT666" s="401"/>
      <c r="BU666" s="400"/>
      <c r="BV666" s="401"/>
      <c r="BW666" s="400"/>
      <c r="BX666" s="401"/>
      <c r="BY666" s="400"/>
      <c r="BZ666" s="401"/>
      <c r="CA666" s="400"/>
      <c r="CB666" s="401"/>
      <c r="CC666" s="400"/>
      <c r="CD666" s="401"/>
      <c r="CE666" s="400"/>
      <c r="CF666" s="401"/>
      <c r="CG666" s="400"/>
      <c r="CH666" s="401"/>
      <c r="CI666" s="400"/>
      <c r="CJ666" s="401"/>
      <c r="CK666" s="400"/>
      <c r="CL666" s="401"/>
      <c r="CM666" s="400"/>
      <c r="CN666" s="401"/>
      <c r="CO666" s="400"/>
      <c r="CP666" s="401"/>
      <c r="CQ666" s="400"/>
      <c r="CR666" s="401"/>
      <c r="CS666" s="400"/>
      <c r="CT666" s="401"/>
      <c r="CU666" s="400"/>
      <c r="CV666" s="401"/>
      <c r="CW666" s="400"/>
      <c r="CX666" s="401"/>
      <c r="CY666" s="400"/>
      <c r="CZ666" s="401"/>
      <c r="DA666" s="400"/>
      <c r="DB666" s="401"/>
      <c r="DC666" s="400"/>
      <c r="DD666" s="401"/>
      <c r="DE666" s="400"/>
      <c r="DF666" s="401"/>
      <c r="DG666" s="400"/>
      <c r="DH666" s="401"/>
      <c r="DI666" s="400"/>
      <c r="DJ666" s="401"/>
      <c r="DK666" s="400"/>
      <c r="DL666" s="401"/>
      <c r="DM666" s="400"/>
      <c r="DN666" s="401"/>
      <c r="DO666" s="400"/>
      <c r="DP666" s="401"/>
      <c r="DQ666" s="400"/>
      <c r="DR666" s="401"/>
      <c r="DS666" s="400"/>
      <c r="DT666" s="401"/>
      <c r="DU666" s="400"/>
      <c r="DV666" s="401"/>
      <c r="DW666" s="400"/>
      <c r="DX666" s="401"/>
      <c r="DY666" s="400"/>
      <c r="DZ666" s="401"/>
      <c r="EA666" s="400"/>
      <c r="EB666" s="401"/>
      <c r="EC666" s="400"/>
      <c r="ED666" s="401"/>
      <c r="EE666" s="400"/>
      <c r="EF666" s="401"/>
      <c r="EG666" s="400"/>
      <c r="EH666" s="401"/>
      <c r="EI666" s="400"/>
      <c r="EJ666" s="447"/>
      <c r="EK666" s="510"/>
      <c r="EL666" s="513"/>
      <c r="EM666" s="520"/>
      <c r="EN666" s="520"/>
      <c r="EO666" s="520"/>
      <c r="EP666" s="171">
        <f t="shared" si="742"/>
        <v>0</v>
      </c>
      <c r="EQ666" s="171">
        <f t="shared" si="743"/>
        <v>0</v>
      </c>
      <c r="ER666" s="171">
        <f t="shared" si="744"/>
        <v>0</v>
      </c>
      <c r="ES666" s="171">
        <f t="shared" si="745"/>
        <v>0</v>
      </c>
      <c r="ET666" s="171">
        <f t="shared" si="746"/>
        <v>0</v>
      </c>
      <c r="EU666" s="171">
        <f t="shared" si="747"/>
        <v>0</v>
      </c>
      <c r="EV666" s="172">
        <f t="shared" si="748"/>
        <v>0</v>
      </c>
      <c r="EW666" s="367">
        <f>IF(C666=4,IF(MAX(Q666:EJ668)&gt;0,(Especiall/30*(IF(($G666-$F666)=($G$5-$F$5),30,IF(DAY($G666)=31,($G666-$F666),($G666-$F666)+1)))),0),0)</f>
        <v>0</v>
      </c>
      <c r="EX666" s="248">
        <f t="shared" ref="EX666:EX669" si="765">FF666</f>
        <v>16188.48</v>
      </c>
      <c r="EY666" s="174">
        <f>(L666*regular)+(M666*Cadeirantee)</f>
        <v>0</v>
      </c>
      <c r="EZ666" s="249">
        <f>SUMIF(FG666:GJ666,"&gt;0")</f>
        <v>0</v>
      </c>
      <c r="FA666" s="249">
        <f>SUMIF(FG666:GJ666,"&lt;0")+SUMIF(GN666:HP666,"&lt;0")</f>
        <v>0</v>
      </c>
      <c r="FB666" s="174">
        <v>0</v>
      </c>
      <c r="FC666" s="175">
        <f>N666*km*'VALORES TABELA'!$B$13</f>
        <v>0</v>
      </c>
      <c r="FD666" s="250">
        <f>GL666</f>
        <v>0</v>
      </c>
      <c r="FE666" s="176">
        <f>(EW666+EW667+EW668+EW669+EX666+EX667+EX668+EX669+EY666+EY667+EY668+EY669+EY670+EZ666+EZ667+EZ668+EZ669+FA666+FA667+FA668+FA669+FC666+FC667+FC668+FC669+HY666-HZ666-IA666+FD666+FD667+FD668+FD669+FB670)</f>
        <v>16188.48</v>
      </c>
      <c r="FF666" s="177">
        <f>IF(C666=4,SUM(Q666+Q667+Q668+S666+S667+S668)*Percapita/30*FF$4+(R666+R667+R668+T666+T667+T668)*Cadeirante/30*FF$4,IF(C666=3,IF(Q669+S669=10,Fixo/30*FF$4+(Q666+Q667+Q668+S666+S667+S668)*Percapita/30*FF$4+(R669+T669)*Cadeirante/30*FF$4,IF(Q669+S669&lt;=9,(Q669+S669)*Crechee/30*FF$4)+(R669+T669)*Cadeirante/30*FF$4+(Q666+Q667+Q668+S666+S667+S668)*Percapita/30*FF$4)+IF(Q669+S669&gt;=11,Fixo/30*FF$4+(Q669+S669-10)*Crechee/30*FF$4,0),IF(C666=2,IF(R666+R667+R668+R669+T666+T667+T668+T669=1,Cadeirante/30*FF$4,IF(R666+R667+R668+R669+T666+T667+T668+T669=2,Fixo/30*FF$4,IF(R666+R667+R668+R669+T666+T667+T668+T669&gt;2,Fixo/30*FF$4+(R666+R667+R668+R669+T666+T667+T668+T669-2)*Cadeirante/30*FF$4)))+(Q666+Q667+Q668+S666+S667+S668)*Percapita/30*FF$4+(Q669+S669)*Crechee/30*FF$4,IF(C666=1,IF(Q666+Q667+Q668+R666+R667+R668+S666+S667+S668+T666+T667+T668&lt;=15,(Q666+Q667+Q668+S666+S667+S668)*Percapita/30*FF$4,IF(Q666+Q667+Q668+R666+R667+R668+S666+S667+S668+T666+T667+T668&gt;=16,Fixo/30*FF$4+(Q666+Q667+Q668+R666+R667+R668+S666+S667+S668+T666+T667-16)*Percapita/30*FF$4))))))</f>
        <v>16188.48</v>
      </c>
      <c r="FG666" s="177">
        <f>IF(C666=4,SUM(U666+U667+U668+W666+W667+W668)*Percapita/30*FG$4+(V666+V667+V668+X666+X667+X668)*Cadeirante/30*FG$4,IF(C666=3,IF(U669+W669=10,Fixo/30*FG$4+(U666+U667+U668+W666+W667+W668)*Percapita/30*FG$4+(V669+X669)*Cadeirante/30*FG$4,IF(U669+W669&lt;=9,(U669+W669)*Crechee/30*FG$4)+(V669+X669)*Cadeirante/30*FG$4+(U666+U667+U668+W666+W667+W668)*Percapita/30*FG$4)+IF(U669+W669&gt;=11,Fixo/30*FG$4+(U669+W669-10)*Crechee/30*FG$4,0),IF(C666=2,IF(V666+V667+V668+V669+X666+X667+X668+X669=1,Cadeirante/30*FG$4,IF(V666+V667+V668+V669+X666+X667+X668+X669=2,Fixo/30*FG$4,IF(V666+V667+V668+V669+X666+X667+X668+X669&gt;2,Fixo/30*FG$4+(V666+V667+V668+V669+X666+X667+X668+X669-2)*Cadeirante/30*FG$4)))+(U666+U667+U668+W666+W667+W668)*Percapita/30*FG$4+(U669+W669)*Crechee/30*FG$4,IF(C666=1,IF(U666+U667+U668+V666+V667+V668+W666+W667+W668+X666+X667+X668&lt;=15,(U666+U667+U668+W666+W667+W668)*Percapita/30*FG$4,IF(U666+U667+U668+V666+V667+V668+W666+W667+W668+X666+X667+X668&gt;=16,Fixo/30*FG$4+(U666+U667+U668+V666+V667+V668+W666+W667+W668+X666+X667-16)*Percapita/30*FG$4))))))</f>
        <v>0</v>
      </c>
      <c r="FH666" s="177">
        <f>IF(C666=4,SUM(Y666+Y667+Y668+AA666+AA667+AA668)*Percapita/30*FH$4+(Z666+Z667+Z668+AB666+AB667+AB668)*Cadeirante/30*FH$4,IF(C666=3,IF(Y669+AA669=10,Fixo/30*FH$4+(Y666+Y667+Y668+AA666+AA667+AA668)*Percapita/30*FH$4+(Z669+AB669)*Cadeirante/30*FH$4,IF(Y669+AA669&lt;=9,(Y669+AA669)*Crechee/30*FH$4)+(Z669+AB669)*Cadeirante/30*FH$4+(Y666+Y667+Y668+AA666+AA667+AA668)*Percapita/30*FH$4)+IF(Y669+AA669&gt;=11,Fixo/30*FH$4+(Y669+AA669-10)*Crechee/30*FH$4,0),IF(C666=2,IF(Z666+Z667+Z668+Z669+AB666+AB667+AB668+AB669=1,Cadeirante/30*FH$4,IF(Z666+Z667+Z668+Z669+AB666+AB667+AB668+AB669=2,Fixo/30*FH$4,IF(Z666+Z667+Z668+Z669+AB666+AB667+AB668+AB669&gt;2,Fixo/30*FH$4+(Z666+Z667+Z668+Z669+AB666+AB667+AB668+AB669-2)*Cadeirante/30*FH$4)))+(Y666+Y667+Y668+AA666+AA667+AA668)*Percapita/30*FH$4+(Y669+AA669)*Crechee/30*FH$4,IF(C666=1,IF(Y666+Y667+Y668+Z666+Z667+Z668+AA666+AA667+AA668+AB666+AB667+AB668&lt;=15,(Y666+Y667+Y668+AA666+AA667+AA668)*Percapita/30*FH$4,IF(Y666+Y667+Y668+Z666+Z667+Z668+AA666+AA667+AA668+AB666+AB667+AB668&gt;=16,Fixo/30*FH$4+(Y666+Y667+Y668+Z666+Z667+Z668+AA666+AA667+AA668+AB666+AB667-16)*Percapita/30*FH$4))))))</f>
        <v>0</v>
      </c>
      <c r="FI666" s="177">
        <f>IF(C666=4,SUM(AC666+AC667+AC668+AE666+AE667+AE668)*Percapita/30*FI$4+(AD666+AD667+AD668+AF666+AF667+AF668)*Cadeirante/30*FI$4,IF(C666=3,IF(AC669+AE669=10,Fixo/30*FI$4+(AC666+AC667+AC668+AE666+AE667+AE668)*Percapita/30*FI$4+(AD669+AF669)*Cadeirante/30*FI$4,IF(AC669+AE669&lt;=9,(AC669+AE669)*Crechee/30*FI$4)+(AD669+AF669)*Cadeirante/30*FI$4+(AC666+AC667+AC668+AE666+AE667+AE668)*Percapita/30*FI$4)+IF(AC669+AE669&gt;=11,Fixo/30*FI$4+(AC669+AE669-10)*Crechee/30*FI$4,0),IF(C666=2,IF(AD666+AD667+AD668+AD669+AF666+AF667+AF668+AF669=1,Cadeirante/30*FI$4,IF(AD666+AD667+AD668+AD669+AF666+AF667+AF668+AF669=2,Fixo/30*FI$4,IF(AD666+AD667+AD668+AD669+AF666+AF667+AF668+AF669&gt;2,Fixo/30*FI$4+(AD666+AD667+AD668+AD669+AF666+AF667+AF668+AF669-2)*Cadeirante/30*FI$4)))+(AC666+AC667+AC668+AE666+AE667+AE668)*Percapita/30*FI$4+(AC669+AE669)*Crechee/30*FI$4,IF(C666=1,IF(AC666+AC667+AC668+AD666+AD667+AD668+AE666+AE667+AE668+AF666+AF667+AF668&lt;=15,(AC666+AC667+AC668+AE666+AE667+AE668)*Percapita/30*FI$4,IF(AC666+AC667+AC668+AD666+AD667+AD668+AE666+AE667+AE668+AF666+AF667+AF668&gt;=16,Fixo/30*FI$4+(AC666+AC667+AC668+AD666+AD667+AD668+AE666+AE667+AE668+AF666+AF667-16)*Percapita/30*FI$4))))))</f>
        <v>0</v>
      </c>
      <c r="FJ666" s="177">
        <f>IF(C666=4,SUM(AG666+AG667+AG668+AI666+AI667+AI668)*Percapita/30*FJ$4+(AH666+AH667+AH668+AJ666+AJ667+AJ668)*Cadeirante/30*FJ$4,IF(C666=3,IF(AG669+AI669=10,Fixo/30*FJ$4+(AG666+AG667+AG668+AI666+AI667+AI668)*Percapita/30*FJ$4+(AH669+AJ669)*Cadeirante/30*FJ$4,IF(AG669+AI669&lt;=9,(AG669+AI669)*Crechee/30*FJ$4)+(AH669+AJ669)*Cadeirante/30*FJ$4+(AG666+AG667+AG668+AI666+AI667+AI668)*Percapita/30*FJ$4)+IF(AG669+AI669&gt;=11,Fixo/30*FJ$4+(AG669+AI669-10)*Crechee/30*FJ$4,0),IF(C666=2,IF(AH666+AH667+AH668+AH669+AJ666+AJ667+AJ668+AJ669=1,Cadeirante/30*FJ$4,IF(AH666+AH667+AH668+AH669+AJ666+AJ667+AJ668+AJ669=2,Fixo/30*FJ$4,IF(AH666+AH667+AH668+AH669+AJ666+AJ667+AJ668+AJ669&gt;2,Fixo/30*FJ$4+(AH666+AH667+AH668+AH669+AJ666+AJ667+AJ668+AJ669-2)*Cadeirante/30*FJ$4)))+(AG666+AG667+AG668+AI666+AI667+AI668)*Percapita/30*FJ$4+(AG669+AI669)*Crechee/30*FJ$4,IF(C666=1,IF(AG666+AG667+AG668+AH666+AH667+AH668+AI666+AI667+AI668+AJ666+AJ667+AJ668&lt;=15,(AG666+AG667+AG668+AI666+AI667+AI668)*Percapita/30*FJ$4,IF(AG666+AG667+AG668+AH666+AH667+AH668+AI666+AI667+AI668+AJ666+AJ667+AJ668&gt;=16,Fixo/30*FJ$4+(AG666+AG667+AG668+AH666+AH667+AH668+AI666+AI667+AI668+AJ666+AJ667-16)*Percapita/30*FJ$4))))))</f>
        <v>0</v>
      </c>
      <c r="FK666" s="177">
        <f>IF(C666=4,SUM(AK666+AK667+AK668+AM666+AM667+AM668)*Percapita/30*FK$4+(AL666+AL667+AL668+AN666+AN667+AN668)*Cadeirante/30*FK$4,IF(C666=3,IF(AK669+AM669=10,Fixo/30*FK$4+(AK666+AK667+AK668+AM666+AM667+AM668)*Percapita/30*FK$4+(AL669+AN669)*Cadeirante/30*FK$4,IF(AK669+AM669&lt;=9,(AK669+AM669)*Crechee/30*FK$4)+(AL669+AN669)*Cadeirante/30*FK$4+(AK666+AK667+AK668+AM666+AM667+AM668)*Percapita/30*FK$4)+IF(AK669+AM669&gt;=11,Fixo/30*FK$4+(AK669+AM669-10)*Crechee/30*FK$4,0),IF(C666=2,IF(AL666+AL667+AL668+AL669+AN666+AN667+AN668+AN669=1,Cadeirante/30*FK$4,IF(AL666+AL667+AL668+AL669+AN666+AN667+AN668+AN669=2,Fixo/30*FK$4,IF(AL666+AL667+AL668+AL669+AN666+AN667+AN668+AN669&gt;2,Fixo/30*FK$4+(AL666+AL667+AL668+AL669+AN666+AN667+AN668+AN669-2)*Cadeirante/30*FK$4)))+(AK666+AK667+AK668+AM666+AM667+AM668)*Percapita/30*FK$4+(AK669+AM669)*Crechee/30*FK$4,IF(C666=1,IF(AK666+AK667+AK668+AL666+AL667+AL668+AM666+AM667+AM668+AN666+AN667+AN668&lt;=15,(AK666+AK667+AK668+AM666+AM667+AM668)*Percapita/30*FK$4,IF(AK666+AK667+AK668+AL666+AL667+AL668+AM666+AM667+AM668+AN666+AN667+AN668&gt;=16,Fixo/30*FK$4+(AK666+AK667+AK668+AL666+AL667+AL668+AM666+AM667+AM668+AN666+AN667-16)*Percapita/30*FK$4))))))</f>
        <v>0</v>
      </c>
      <c r="FL666" s="177">
        <f>IF(C666=4,SUM(AO666+AO667+AO668+AQ666+AQ667+AQ668)*Percapita/30*FL$4+(AP666+AP667+AP668+AR666+AR667+AR668)*Cadeirante/30*FL$4,IF(C666=3,IF(AO669+AQ669=10,Fixo/30*FL$4+(AO666+AO667+AO668+AQ666+AQ667+AQ668)*Percapita/30*FL$4+(AP669+AR669)*Cadeirante/30*FL$4,IF(AO669+AQ669&lt;=9,(AO669+AQ669)*Crechee/30*FL$4)+(AP669+AR669)*Cadeirante/30*FL$4+(AO666+AO667+AO668+AQ666+AQ667+AQ668)*Percapita/30*FL$4)+IF(AO669+AQ669&gt;=11,Fixo/30*FL$4+(AO669+AQ669-10)*Crechee/30*FL$4,0),IF(C666=2,IF(AP666+AP667+AP668+AP669+AR666+AR667+AR668+AR669=1,Cadeirante/30*FL$4,IF(AP666+AP667+AP668+AP669+AR666+AR667+AR668+AR669=2,Fixo/30*FL$4,IF(AP666+AP667+AP668+AP669+AR666+AR667+AR668+AR669&gt;2,Fixo/30*FL$4+(AP666+AP667+AP668+AP669+AR666+AR667+AR668+AR669-2)*Cadeirante/30*FL$4)))+(AO666+AO667+AO668+AQ666+AQ667+AQ668)*Percapita/30*FL$4+(AO669+AQ669)*Crechee/30*FL$4,IF(C666=1,IF(AO666+AO667+AO668+AP666+AP667+AP668+AQ666+AQ667+AQ668+AR666+AR667+AR668&lt;=15,(AO666+AO667+AO668+AQ666+AQ667+AQ668)*Percapita/30*FL$4,IF(AO666+AO667+AO668+AP666+AP667+AP668+AQ666+AQ667+AQ668+AR666+AR667+AR668&gt;=16,Fixo/30*FL$4+(AO666+AO667+AO668+AP666+AP667+AP668+AQ666+AQ667+AQ668+AR666+AR667-16)*Percapita/30*FL$4))))))</f>
        <v>0</v>
      </c>
      <c r="FM666" s="177">
        <f>IF(C666=4,SUM(AS666+AS667+AS668+AU666+AU667+AU668)*Percapita/30*FM$4+(AT666+AT667+AT668+AV666+AV667+AV668)*Cadeirante/30*FM$4,IF(C666=3,IF(AS669+AU669=10,Fixo/30*FM$4+(AS666+AS667+AS668+AU666+AU667+AU668)*Percapita/30*FM$4+(AT669+AV669)*Cadeirante/30*FM$4,IF(AS669+AU669&lt;=9,(AS669+AU669)*Crechee/30*FM$4)+(AT669+AV669)*Cadeirante/30*FM$4+(AS666+AS667+AS668+AU666+AU667+AU668)*Percapita/30*FM$4)+IF(AS669+AU669&gt;=11,Fixo/30*FM$4+(AS669+AU669-10)*Crechee/30*FM$4,0),IF(C666=2,IF(AT666+AT667+AT668+AT669+AV666+AV667+AV668+AV669=1,Cadeirante/30*FM$4,IF(AT666+AT667+AT668+AT669+AV666+AV667+AV668+AV669=2,Fixo/30*FM$4,IF(AT666+AT667+AT668+AT669+AV666+AV667+AV668+AV669&gt;2,Fixo/30*FM$4+(AT666+AT667+AT668+AT669+AV666+AV667+AV668+AV669-2)*Cadeirante/30*FM$4)))+(AS666+AS667+AS668+AU666+AU667+AU668)*Percapita/30*FM$4+(AS669+AU669)*Crechee/30*FM$4,IF(C666=1,IF(AS666+AS667+AS668+AT666+AT667+AT668+AU666+AU667+AU668+AV666+AV667+AV668&lt;=15,(AS666+AS667+AS668+AU666+AU667+AU668)*Percapita/30*FM$4,IF(AS666+AS667+AS668+AT666+AT667+AT668+AU666+AU667+AU668+AV666+AV667+AV668&gt;=16,Fixo/30*FM$4+(AS666+AS667+AS668+AT666+AT667+AT668+AU666+AU667+AU668+AV666+AV667-16)*Percapita/30*FM$4))))))</f>
        <v>0</v>
      </c>
      <c r="FN666" s="177">
        <f>IF(C666=4,SUM(AW666+AW667+AW668+AY666+AY667+AY668)*Percapita/30*FN$4+(AX666+AX667+AX668+AZ666+AZ667+AZ668)*Cadeirante/30*FN$4,IF(C666=3,IF(AW669+AY669=10,Fixo/30*FN$4+(AW666+AW667+AW668+AY666+AY667+AY668)*Percapita/30*FN$4+(AX669+AZ669)*Cadeirante/30*FN$4,IF(AW669+AY669&lt;=9,(AW669+AY669)*Crechee/30*FN$4)+(AX669+AZ669)*Cadeirante/30*FN$4+(AW666+AW667+AW668+AY666+AY667+AY668)*Percapita/30*FN$4)+IF(AW669+AY669&gt;=11,Fixo/30*FN$4+(AW669+AY669-10)*Crechee/30*FN$4,0),IF(C666=2,IF(AX666+AX667+AX668+AX669+AZ666+AZ667+AZ668+AZ669=1,Cadeirante/30*FN$4,IF(AX666+AX667+AX668+AX669+AZ666+AZ667+AZ668+AZ669=2,Fixo/30*FN$4,IF(AX666+AX667+AX668+AX669+AZ666+AZ667+AZ668+AZ669&gt;2,Fixo/30*FN$4+(AX666+AX667+AX668+AX669+AZ666+AZ667+AZ668+AZ669-2)*Cadeirante/30*FN$4)))+(AW666+AW667+AW668+AY666+AY667+AY668)*Percapita/30*FN$4+(AW669+AY669)*Crechee/30*FN$4,IF(C666=1,IF(AW666+AW667+AW668+AX666+AX667+AX668+AY666+AY667+AY668+AZ666+AZ667+AZ668&lt;=15,(AW666+AW667+AW668+AY666+AY667+AY668)*Percapita/30*FN$4,IF(AW666+AW667+AW668+AX666+AX667+AX668+AY666+AY667+AY668+AZ666+AZ667+AZ668&gt;=16,Fixo/30*FN$4+(AW666+AW667+AW668+AX666+AX667+AX668+AY666+AY667+AY668+AZ666+AZ667-16)*Percapita/30*FN$4))))))</f>
        <v>0</v>
      </c>
      <c r="FO666" s="177">
        <f>IF(C666=4,SUM(BA666+BA667+BA668+BC666+BC667+BC668)*Percapita/30*FO$4+(BB666+BB667+BB668+BD666+BD667+BD668)*Cadeirante/30*FO$4,IF(C666=3,IF(BA669+BC669=10,Fixo/30*FO$4+(BA666+BA667+BA668+BC666+BC667+BC668)*Percapita/30*FO$4+(BB669+BD669)*Cadeirante/30*FO$4,IF(BA669+BC669&lt;=9,(BA669+BC669)*Crechee/30*FO$4)+(BB669+BD669)*Cadeirante/30*FO$4+(BA666+BA667+BA668+BC666+BC667+BC668)*Percapita/30*FO$4)+IF(BA669+BC669&gt;=11,Fixo/30*FO$4+(BA669+BC669-10)*Crechee/30*FO$4,0),IF(C666=2,IF(BB666+BB667+BB668+BB669+BD666+BD667+BD668+BD669=1,Cadeirante/30*FO$4,IF(BB666+BB667+BB668+BB669+BD666+BD667+BD668+BD669=2,Fixo/30*FO$4,IF(BB666+BB667+BB668+BB669+BD666+BD667+BD668+BD669&gt;2,Fixo/30*FO$4+(BB666+BB667+BB668+BB669+BD666+BD667+BD668+BD669-2)*Cadeirante/30*FO$4)))+(BA666+BA667+BA668+BC666+BC667+BC668)*Percapita/30*FO$4+(BA669+BC669)*Crechee/30*FO$4,IF(C666=1,IF(BA666+BA667+BA668+BB666+BB667+BB668+BC666+BC667+BC668+BD666+BD667+BD668&lt;=15,(BA666+BA667+BA668+BC666+BC667+BC668)*Percapita/30*FO$4,IF(BA666+BA667+BA668+BB666+BB667+BB668+BC666+BC667+BC668+BD666+BD667+BD668&gt;=16,Fixo/30*FO$4+(BA666+BA667+BA668+BB666+BB667+BB668+BC666+BC667+BC668+BD666+BD667-16)*Percapita/30*FO$4))))))</f>
        <v>0</v>
      </c>
      <c r="FP666" s="177">
        <f>IF(C666=4,SUM(BE666+BE667+BE668+BG666+BG667+BG668)*Percapita/30*FP$4+(BF666+BF667+BF668+BH666+BH667+BH668)*Cadeirante/30*FP$4,IF(C666=3,IF(BE669+BG669=10,Fixo/30*FP$4+(BE666+BE667+BE668+BG666+BG667+BG668)*Percapita/30*FP$4+(BF669+BH669)*Cadeirante/30*FP$4,IF(BE669+BG669&lt;=9,(BE669+BG669)*Crechee/30*FP$4)+(BF669+BH669)*Cadeirante/30*FP$4+(BE666+BE667+BE668+BG666+BG667+BG668)*Percapita/30*FP$4)+IF(BE669+BG669&gt;=11,Fixo/30*FP$4+(BE669+BG669-10)*Crechee/30*FP$4,0),IF(C666=2,IF(BF666+BF667+BF668+BF669+BH666+BH667+BH668+BH669=1,Cadeirante/30*FP$4,IF(BF666+BF667+BF668+BF669+BH666+BH667+BH668+BH669=2,Fixo/30*FP$4,IF(BF666+BF667+BF668+BF669+BH666+BH667+BH668+BH669&gt;2,Fixo/30*FP$4+(BF666+BF667+BF668+BF669+BH666+BH667+BH668+BH669-2)*Cadeirante/30*FP$4)))+(BE666+BE667+BE668+BG666+BG667+BG668)*Percapita/30*FP$4+(BE669+BG669)*Crechee/30*FP$4,IF(C666=1,IF(BE666+BE667+BE668+BF666+BF667+BF668+BG666+BG667+BG668+BH666+BH667+BH668&lt;=15,(BE666+BE667+BE668+BG666+BG667+BG668)*Percapita/30*FP$4,IF(BE666+BE667+BE668+BF666+BF667+BF668+BG666+BG667+BG668+BH666+BH667+BH668&gt;=16,Fixo/30*FP$4+(BE666+BE667+BE668+BF666+BF667+BF668+BG666+BG667+BG668+BH666+BH667-16)*Percapita/30*FP$4))))))</f>
        <v>0</v>
      </c>
      <c r="FQ666" s="177">
        <f>IF(C666=4,SUM(BI666+BI667+BI668+BK666+BK667+BK668)*Percapita/30*FQ$4+(BJ666+BJ667+BJ668+BL666+BL667+BL668)*Cadeirante/30*FQ$4,IF(C666=3,IF(BI669+BK669=10,Fixo/30*FQ$4+(BI666+BI667+BI668+BK666+BK667+BK668)*Percapita/30*FQ$4+(BJ669+BL669)*Cadeirante/30*FQ$4,IF(BI669+BK669&lt;=9,(BI669+BK669)*Crechee/30*FQ$4)+(BJ669+BL669)*Cadeirante/30*FQ$4+(BI666+BI667+BI668+BK666+BK667+BK668)*Percapita/30*FQ$4)+IF(BI669+BK669&gt;=11,Fixo/30*FQ$4+(BI669+BK669-10)*Crechee/30*FQ$4,0),IF(C666=2,IF(BJ666+BJ667+BJ668+BJ669+BL666+BL667+BL668+BL669=1,Cadeirante/30*FQ$4,IF(BJ666+BJ667+BJ668+BJ669+BL666+BL667+BL668+BL669=2,Fixo/30*FQ$4,IF(BJ666+BJ667+BJ668+BJ669+BL666+BL667+BL668+BL669&gt;2,Fixo/30*FQ$4+(BJ666+BJ667+BJ668+BJ669+BL666+BL667+BL668+BL669-2)*Cadeirante/30*FQ$4)))+(BI666+BI667+BI668+BK666+BK667+BK668)*Percapita/30*FQ$4+(BI669+BK669)*Crechee/30*FQ$4,IF(C666=1,IF(BI666+BI667+BI668+BJ666+BJ667+BJ668+BK666+BK667+BK668+BL666+BL667+BL668&lt;=15,(BI666+BI667+BI668+BK666+BK667+BK668)*Percapita/30*FQ$4,IF(BI666+BI667+BI668+BJ666+BJ667+BJ668+BK666+BK667+BK668+BL666+BL667+BL668&gt;=16,Fixo/30*FQ$4+(BI666+BI667+BI668+BJ666+BJ667+BJ668+BK666+BK667+BK668+BL666+BL667-16)*Percapita/30*FQ$4))))))</f>
        <v>0</v>
      </c>
      <c r="FR666" s="177">
        <f>IF(C666=4,SUM(BM666+BM667+BM668+BO666+BO667+BO668)*Percapita/30*FR$4+(BN666+BN667+BN668+BP666+BP667+BP668)*Cadeirante/30*FR$4,IF(C666=3,IF(BM669+BO669=10,Fixo/30*FR$4+(BM666+BM667+BM668+BO666+BO667+BO668)*Percapita/30*FR$4+(BN669+BP669)*Cadeirante/30*FR$4,IF(BM669+BO669&lt;=9,(BM669+BO669)*Crechee/30*FR$4)+(BN669+BP669)*Cadeirante/30*FR$4+(BM666+BM667+BM668+BO666+BO667+BO668)*Percapita/30*FR$4)+IF(BM669+BO669&gt;=11,Fixo/30*FR$4+(BM669+BO669-10)*Crechee/30*FR$4,0),IF(C666=2,IF(BN666+BN667+BN668+BN669+BP666+BP667+BP668+BP669=1,Cadeirante/30*FR$4,IF(BN666+BN667+BN668+BN669+BP666+BP667+BP668+BP669=2,Fixo/30*FR$4,IF(BN666+BN667+BN668+BN669+BP666+BP667+BP668+BP669&gt;2,Fixo/30*FR$4+(BN666+BN667+BN668+BN669+BP666+BP667+BP668+BP669-2)*Cadeirante/30*FR$4)))+(BM666+BM667+BM668+BO666+BO667+BO668)*Percapita/30*FR$4+(BM669+BO669)*Crechee/30*FR$4,IF(C666=1,IF(BM666+BM667+BM668+BN666+BN667+BN668+BO666+BO667+BO668+BP666+BP667+BP668&lt;=15,(BM666+BM667+BM668+BO666+BO667+BO668)*Percapita/30*FR$4,IF(BM666+BM667+BM668+BN666+BN667+BN668+BO666+BO667+BO668+BP666+BP667+BP668&gt;=16,Fixo/30*FR$4+(BM666+BM667+BM668+BN666+BN667+BN668+BO666+BO667+BO668+BP666+BP667-16)*Percapita/30*FR$4))))))</f>
        <v>0</v>
      </c>
      <c r="FS666" s="177">
        <f>IF(C666=4,SUM(BQ666+BQ667+BQ668+BS666+BS667+BS668)*Percapita/30*FS$4+(BR666+BR667+BR668+BT666+BT667+BT668)*Cadeirante/30*FS$4,IF(C666=3,IF(BQ669+BS669=10,Fixo/30*FS$4+(BQ666+BQ667+BQ668+BS666+BS667+BS668)*Percapita/30*FS$4+(BR669+BT669)*Cadeirante/30*FS$4,IF(BQ669+BS669&lt;=9,(BQ669+BS669)*Crechee/30*FS$4)+(BR669+BT669)*Cadeirante/30*FS$4+(BQ666+BQ667+BQ668+BS666+BS667+BS668)*Percapita/30*FS$4)+IF(BQ669+BS669&gt;=11,Fixo/30*FS$4+(BQ669+BS669-10)*Crechee/30*FS$4,0),IF(C666=2,IF(BR666+BR667+BR668+BR669+BT666+BT667+BT668+BT669=1,Cadeirante/30*FS$4,IF(BR666+BR667+BR668+BR669+BT666+BT667+BT668+BT669=2,Fixo/30*FS$4,IF(BR666+BR667+BR668+BR669+BT666+BT667+BT668+BT669&gt;2,Fixo/30*FS$4+(BR666+BR667+BR668+BR669+BT666+BT667+BT668+BT669-2)*Cadeirante/30*FS$4)))+(BQ666+BQ667+BQ668+BS666+BS667+BS668)*Percapita/30*FS$4+(BQ669+BS669)*Crechee/30*FS$4,IF(C666=1,IF(BQ666+BQ667+BQ668+BR666+BR667+BR668+BS666+BS667+BS668+BT666+BT667+BT668&lt;=15,(BQ666+BQ667+BQ668+BS666+BS667+BS668)*Percapita/30*FS$4,IF(BQ666+BQ667+BQ668+BR666+BR667+BR668+BS666+BS667+BS668+BT666+BT667+BT668&gt;=16,Fixo/30*FS$4+(BQ666+BQ667+BQ668+BR666+BR667+BR668+BS666+BS667+BS668+BT666+BT667-16)*Percapita/30*FS$4))))))</f>
        <v>0</v>
      </c>
      <c r="FT666" s="177">
        <f>IF(C666=4,SUM(BU666+BU667+BU668+BW666+BW667+BW668)*Percapita/30*FT$4+(BV666+BV667+BV668+BX666+BX667+BX668)*Cadeirante/30*FT$4,IF(C666=3,IF(BU669+BW669=10,Fixo/30*FT$4+(BU666+BU667+BU668+BW666+BW667+BW668)*Percapita/30*FT$4+(BV669+BX669)*Cadeirante/30*FT$4,IF(BU669+BW669&lt;=9,(BU669+BW669)*Crechee/30*FT$4)+(BV669+BX669)*Cadeirante/30*FT$4+(BU666+BU667+BU668+BW666+BW667+BW668)*Percapita/30*FT$4)+IF(BU669+BW669&gt;=11,Fixo/30*FT$4+(BU669+BW669-10)*Crechee/30*FT$4,0),IF(C666=2,IF(BV666+BV667+BV668+BV669+BX666+BX667+BX668+BX669=1,Cadeirante/30*FT$4,IF(BV666+BV667+BV668+BV669+BX666+BX667+BX668+BX669=2,Fixo/30*FT$4,IF(BV666+BV667+BV668+BV669+BX666+BX667+BX668+BX669&gt;2,Fixo/30*FT$4+(BV666+BV667+BV668+BV669+BX666+BX667+BX668+BX669-2)*Cadeirante/30*FT$4)))+(BU666+BU667+BU668+BW666+BW667+BW668)*Percapita/30*FT$4+(BU669+BW669)*Crechee/30*FT$4,IF(C666=1,IF(BU666+BU667+BU668+BV666+BV667+BV668+BW666+BW667+BW668+BX666+BX667+BX668&lt;=15,(BU666+BU667+BU668+BW666+BW667+BW668)*Percapita/30*FT$4,IF(BU666+BU667+BU668+BV666+BV667+BV668+BW666+BW667+BW668+BX666+BX667+BX668&gt;=16,Fixo/30*FT$4+(BU666+BU667+BU668+BV666+BV667+BV668+BW666+BW667+BW668+BX666+BX667-16)*Percapita/30*FT$4))))))</f>
        <v>0</v>
      </c>
      <c r="FU666" s="177">
        <f>IF(C666=4,SUM(BY666+BY667+BY668+CA666+CA667+CA668)*Percapita/30*FU$4+(BZ666+BZ667+BZ668+CB666+CB667+CB668)*Cadeirante/30*FU$4,IF(C666=3,IF(BY669+CA669=10,Fixo/30*FU$4+(BY666+BY667+BY668+CA666+CA667+CA668)*Percapita/30*FU$4+(BZ669+CB669)*Cadeirante/30*FU$4,IF(BY669+CA669&lt;=9,(BY669+CA669)*Crechee/30*FU$4)+(BZ669+CB669)*Cadeirante/30*FU$4+(BY666+BY667+BY668+CA666+CA667+CA668)*Percapita/30*FU$4)+IF(BY669+CA669&gt;=11,Fixo/30*FU$4+(BY669+CA669-10)*Crechee/30*FU$4,0),IF(C666=2,IF(BZ666+BZ667+BZ668+BZ669+CB666+CB667+CB668+CB669=1,Cadeirante/30*FU$4,IF(BZ666+BZ667+BZ668+BZ669+CB666+CB667+CB668+CB669=2,Fixo/30*FU$4,IF(BZ666+BZ667+BZ668+BZ669+CB666+CB667+CB668+CB669&gt;2,Fixo/30*FU$4+(BZ666+BZ667+BZ668+BZ669+CB666+CB667+CB668+CB669-2)*Cadeirante/30*FU$4)))+(BY666+BY667+BY668+CA666+CA667+CA668)*Percapita/30*FU$4+(BY669+CA669)*Crechee/30*FU$4,IF(C666=1,IF(BY666+BY667+BY668+BZ666+BZ667+BZ668+CA666+CA667+CA668+CB666+CB667+CB668&lt;=15,(BY666+BY667+BY668+CA666+CA667+CA668)*Percapita/30*FU$4,IF(BY666+BY667+BY668+BZ666+BZ667+BZ668+CA666+CA667+CA668+CB666+CB667+CB668&gt;=16,Fixo/30*FU$4+(BY666+BY667+BY668+BZ666+BZ667+BZ668+CA666+CA667+CA668+CB666+CB667-16)*Percapita/30*FU$4))))))</f>
        <v>0</v>
      </c>
      <c r="FV666" s="177">
        <f>IF(C666=4,SUM(CC666+CC667+CC668+CE666+CE667+CE668)*Percapita/30*FV$4+(CD666+CD667+CD668+CF666+CF667+CF668)*Cadeirante/30*FV$4,IF(C666=3,IF(CC669+CE669=10,Fixo/30*FV$4+(CC666+CC667+CC668+CE666+CE667+CE668)*Percapita/30*FV$4+(CD669+CF669)*Cadeirante/30*FV$4,IF(CC669+CE669&lt;=9,(CC669+CE669)*Crechee/30*FV$4)+(CD669+CF669)*Cadeirante/30*FV$4+(CC666+CC667+CC668+CE666+CE667+CE668)*Percapita/30*FV$4)+IF(CC669+CE669&gt;=11,Fixo/30*FV$4+(CC669+CE669-10)*Crechee/30*FV$4,0),IF(C666=2,IF(CD666+CD667+CD668+CD669+CF666+CF667+CF668+CF669=1,Cadeirante/30*FV$4,IF(CD666+CD667+CD668+CD669+CF666+CF667+CF668+CF669=2,Fixo/30*FV$4,IF(CD666+CD667+CD668+CD669+CF666+CF667+CF668+CF669&gt;2,Fixo/30*FV$4+(CD666+CD667+CD668+CD669+CF666+CF667+CF668+CF669-2)*Cadeirante/30*FV$4)))+(CC666+CC667+CC668+CE666+CE667+CE668)*Percapita/30*FV$4+(CC669+CE669)*Crechee/30*FV$4,IF(C666=1,IF(CC666+CC667+CC668+CD666+CD667+CD668+CE666+CE667+CE668+CF666+CF667+CF668&lt;=15,(CC666+CC667+CC668+CE666+CE667+CE668)*Percapita/30*FV$4,IF(CC666+CC667+CC668+CD666+CD667+CD668+CE666+CE667+CE668+CF666+CF667+CF668&gt;=16,Fixo/30*FV$4+(CC666+CC667+CC668+CD666+CD667+CD668+CE666+CE667+CE668+CF666+CF667-16)*Percapita/30*FV$4))))))</f>
        <v>0</v>
      </c>
      <c r="FW666" s="177">
        <f>IF(C666=4,SUM(CG666+CG667+CG668+CI666+CI667+CI668)*Percapita/30*FW$4+(CH666+CH667+CH668+CJ666+CJ667+CJ668)*Cadeirante/30*FW$4,IF(C666=3,IF(CG669+CI669=10,Fixo/30*FW$4+(CG666+CG667+CG668+CI666+CI667+CI668)*Percapita/30*FW$4+(CH669+CJ669)*Cadeirante/30*FW$4,IF(CG669+CI669&lt;=9,(CG669+CI669)*Crechee/30*FW$4)+(CH669+CJ669)*Cadeirante/30*FW$4+(CG666+CG667+CG668+CI666+CI667+CI668)*Percapita/30*FW$4)+IF(CG669+CI669&gt;=11,Fixo/30*FW$4+(CG669+CI669-10)*Crechee/30*FW$4,0),IF(C666=2,IF(CH666+CH667+CH668+CH669+CJ666+CJ667+CJ668+CJ669=1,Cadeirante/30*FW$4,IF(CH666+CH667+CH668+CH669+CJ666+CJ667+CJ668+CJ669=2,Fixo/30*FW$4,IF(CH666+CH667+CH668+CH669+CJ666+CJ667+CJ668+CJ669&gt;2,Fixo/30*FW$4+(CH666+CH667+CH668+CH669+CJ666+CJ667+CJ668+CJ669-2)*Cadeirante/30*FW$4)))+(CG666+CG667+CG668+CI666+CI667+CI668)*Percapita/30*FW$4+(CG669+CI669)*Crechee/30*FW$4,IF(C666=1,IF(CG666+CG667+CG668+CH666+CH667+CH668+CI666+CI667+CI668+CJ666+CJ667+CJ668&lt;=15,(CG666+CG667+CG668+CI666+CI667+CI668)*Percapita/30*FW$4,IF(CG666+CG667+CG668+CH666+CH667+CH668+CI666+CI667+CI668+CJ666+CJ667+CJ668&gt;=16,Fixo/30*FW$4+(CG666+CG667+CG668+CH666+CH667+CH668+CI666+CI667+CI668+CJ666+CJ667-16)*Percapita/30*FW$4))))))</f>
        <v>0</v>
      </c>
      <c r="FX666" s="177">
        <f>IF(C666=4,SUM(CK666+CK667+CK668+CM666+CM667+CM668)*Percapita/30*FX$4+(CL666+CL667+CL668+CN666+CN667+CN668)*Cadeirante/30*FX$4,IF(C666=3,IF(CK669+CM669=10,Fixo/30*FX$4+(CK666+CK667+CK668+CM666+CM667+CM668)*Percapita/30*FX$4+(CL669+CN669)*Cadeirante/30*FX$4,IF(CK669+CM669&lt;=9,(CK669+CM669)*Crechee/30*FX$4)+(CL669+CN669)*Cadeirante/30*FX$4+(CK666+CK667+CK668+CM666+CM667+CM668)*Percapita/30*FX$4)+IF(CK669+CM669&gt;=11,Fixo/30*FX$4+(CK669+CM669-10)*Crechee/30*FX$4,0),IF(C666=2,IF(CL666+CL667+CL668+CL669+CN666+CN667+CN668+CN669=1,Cadeirante/30*FX$4,IF(CL666+CL667+CL668+CL669+CN666+CN667+CN668+CN669=2,Fixo/30*FX$4,IF(CL666+CL667+CL668+CL669+CN666+CN667+CN668+CN669&gt;2,Fixo/30*FX$4+(CL666+CL667+CL668+CL669+CN666+CN667+CN668+CN669-2)*Cadeirante/30*FX$4)))+(CK666+CK667+CK668+CM666+CM667+CM668)*Percapita/30*FX$4+(CK669+CM669)*Crechee/30*FX$4,IF(C666=1,IF(CK666+CK667+CK668+CL666+CL667+CL668+CM666+CM667+CM668+CN666+CN667+CN668&lt;=15,(CK666+CK667+CK668+CM666+CM667+CM668)*Percapita/30*FX$4,IF(CK666+CK667+CK668+CL666+CL667+CL668+CM666+CM667+CM668+CN666+CN667+CN668&gt;=16,Fixo/30*FX$4+(CK666+CK667+CK668+CL666+CL667+CL668+CM666+CM667+CM668+CN666+CN667-16)*Percapita/30*FX$4))))))</f>
        <v>0</v>
      </c>
      <c r="FY666" s="177">
        <f>IF(C666=4,SUM(CO666+CO667+CO668+CQ666+CQ667+CQ668)*Percapita/30*FY$4+(CP666+CP667+CP668+CR666+CR667+CR668)*Cadeirante/30*FY$4,IF(C666=3,IF(CO669+CQ669=10,Fixo/30*FY$4+(CO666+CO667+CO668+CQ666+CQ667+CQ668)*Percapita/30*FY$4+(CP669+CR669)*Cadeirante/30*FY$4,IF(CO669+CQ669&lt;=9,(CO669+CQ669)*Crechee/30*FY$4)+(CP669+CR669)*Cadeirante/30*FY$4+(CO666+CO667+CO668+CQ666+CQ667+CQ668)*Percapita/30*FY$4)+IF(CO669+CQ669&gt;=11,Fixo/30*FY$4+(CO669+CQ669-10)*Crechee/30*FY$4,0),IF(C666=2,IF(CP666+CP667+CP668+CP669+CR666+CR667+CR668+CR669=1,Cadeirante/30*FY$4,IF(CP666+CP667+CP668+CP669+CR666+CR667+CR668+CR669=2,Fixo/30*FY$4,IF(CP666+CP667+CP668+CP669+CR666+CR667+CR668+CR669&gt;2,Fixo/30*FY$4+(CP666+CP667+CP668+CP669+CR666+CR667+CR668+CR669-2)*Cadeirante/30*FY$4)))+(CO666+CO667+CO668+CQ666+CQ667+CQ668)*Percapita/30*FY$4+(CO669+CQ669)*Crechee/30*FY$4,IF(C666=1,IF(CO666+CO667+CO668+CP666+CP667+CP668+CQ666+CQ667+CQ668+CR666+CR667+CR668&lt;=15,(CO666+CO667+CO668+CQ666+CQ667+CQ668)*Percapita/30*FY$4,IF(CO666+CO667+CO668+CP666+CP667+CP668+CQ666+CQ667+CQ668+CR666+CR667+CR668&gt;=16,Fixo/30*FY$4+(CO666+CO667+CO668+CP666+CP667+CP668+CQ666+CQ667+CQ668+CR666+CR667-16)*Percapita/30*FY$4))))))</f>
        <v>0</v>
      </c>
      <c r="FZ666" s="177">
        <f>IF(C666=4,SUM(CS666+CS667+CS668+CU666+CU667+CU668)*Percapita/30*FZ$4+(CT666+CT667+CT668+CV666+CV667+CV668)*Cadeirante/30*FZ$4,IF(C666=3,IF(CS669+CU669=10,Fixo/30*FZ$4+(CS666+CS667+CS668+CU666+CU667+CU668)*Percapita/30*FZ$4+(CT669+CV669)*Cadeirante/30*FZ$4,IF(CS669+CU669&lt;=9,(CS669+CU669)*Crechee/30*FZ$4)+(CT669+CV669)*Cadeirante/30*FZ$4+(CS666+CS667+CS668+CU666+CU667+CU668)*Percapita/30*FZ$4)+IF(CS669+CU669&gt;=11,Fixo/30*FZ$4+(CS669+CU669-10)*Crechee/30*FZ$4,0),IF(C666=2,IF(CT666+CT667+CT668+CT669+CV666+CV667+CV668+CV669=1,Cadeirante/30*FZ$4,IF(CT666+CT667+CT668+CT669+CV666+CV667+CV668+CV669=2,Fixo/30*FZ$4,IF(CT666+CT667+CT668+CT669+CV666+CV667+CV668+CV669&gt;2,Fixo/30*FZ$4+(CT666+CT667+CT668+CT669+CV666+CV667+CV668+CV669-2)*Cadeirante/30*FZ$4)))+(CS666+CS667+CS668+CU666+CU667+CU668)*Percapita/30*FZ$4+(CS669+CU669)*Crechee/30*FZ$4,IF(C666=1,IF(CS666+CS667+CS668+CT666+CT667+CT668+CU666+CU667+CU668+CV666+CV667+CV668&lt;=15,(CS666+CS667+CS668+CU666+CU667+CU668)*Percapita/30*FZ$4,IF(CS666+CS667+CS668+CT666+CT667+CT668+CU666+CU667+CU668+CV666+CV667+CV668&gt;=16,Fixo/30*FZ$4+(CS666+CS667+CS668+CT666+CT667+CT668+CU666+CU667+CU668+CV666+CV667-16)*Percapita/30*FZ$4))))))</f>
        <v>0</v>
      </c>
      <c r="GA666" s="177">
        <f>IF(C666=4,SUM(CW666+CW667+CW668+CY666+CY667+CY668)*Percapita/30*GA$4+(CX666+CX667+CX668+CZ666+CZ667+CZ668)*Cadeirante/30*GA$4,IF(C666=3,IF(CW669+CY669=10,Fixo/30*GA$4+(CW666+CW667+CW668+CY666+CY667+CY668)*Percapita/30*GA$4+(CX669+CZ669)*Cadeirante/30*GA$4,IF(CW669+CY669&lt;=9,(CW669+CY669)*Crechee/30*GA$4)+(CX669+CZ669)*Cadeirante/30*GA$4+(CW666+CW667+CW668+CY666+CY667+CY668)*Percapita/30*GA$4)+IF(CW669+CY669&gt;=11,Fixo/30*GA$4+(CW669+CY669-10)*Crechee/30*GA$4,0),IF(C666=2,IF(CX666+CX667+CX668+CX669+CZ666+CZ667+CZ668+CZ669=1,Cadeirante/30*GA$4,IF(CX666+CX667+CX668+CX669+CZ666+CZ667+CZ668+CZ669=2,Fixo/30*GA$4,IF(CX666+CX667+CX668+CX669+CZ666+CZ667+CZ668+CZ669&gt;2,Fixo/30*GA$4+(CX666+CX667+CX668+CX669+CZ666+CZ667+CZ668+CZ669-2)*Cadeirante/30*GA$4)))+(CW666+CW667+CW668+CY666+CY667+CY668)*Percapita/30*GA$4+(CW669+CY669)*Crechee/30*GA$4,IF(C666=1,IF(CW666+CW667+CW668+CX666+CX667+CX668+CY666+CY667+CY668+CZ666+CZ667+CZ668&lt;=15,(CW666+CW667+CW668+CY666+CY667+CY668)*Percapita/30*GA$4,IF(CW666+CW667+CW668+CX666+CX667+CX668+CY666+CY667+CY668+CZ666+CZ667+CZ668&gt;=16,Fixo/30*GA$4+(CW666+CW667+CW668+CX666+CX667+CX668+CY666+CY667+CY668+CZ666+CZ667-16)*Percapita/30*GA$4))))))</f>
        <v>0</v>
      </c>
      <c r="GB666" s="177">
        <f>IF(C666=4,SUM(DA666+DA667+DA668+DC666+DC667+DC668)*Percapita/30*GB$4+(DB666+DB667+DB668+DD666+DD667+DD668)*Cadeirante/30*GB$4,IF(C666=3,IF(DA669+DC669=10,Fixo/30*GB$4+(DA666+DA667+DA668+DC666+DC667+DC668)*Percapita/30*GB$4+(DB669+DD669)*Cadeirante/30*GB$4,IF(DA669+DC669&lt;=9,(DA669+DC669)*Crechee/30*GB$4)+(DB669+DD669)*Cadeirante/30*GB$4+(DA666+DA667+DA668+DC666+DC667+DC668)*Percapita/30*GB$4)+IF(DA669+DC669&gt;=11,Fixo/30*GB$4+(DA669+DC669-10)*Crechee/30*GB$4,0),IF(C666=2,IF(DB666+DB667+DB668+DB669+DD666+DD667+DD668+DD669=1,Cadeirante/30*GB$4,IF(DB666+DB667+DB668+DB669+DD666+DD667+DD668+DD669=2,Fixo/30*GB$4,IF(DB666+DB667+DB668+DB669+DD666+DD667+DD668+DD669&gt;2,Fixo/30*GB$4+(DB666+DB667+DB668+DB669+DD666+DD667+DD668+DD669-2)*Cadeirante/30*GB$4)))+(DA666+DA667+DA668+DC666+DC667+DC668)*Percapita/30*GB$4+(DA669+DC669)*Crechee/30*GB$4,IF(C666=1,IF(DA666+DA667+DA668+DB666+DB667+DB668+DC666+DC667+DC668+DD666+DD667+DD668&lt;=15,(DA666+DA667+DA668+DC666+DC667+DC668)*Percapita/30*GB$4,IF(DA666+DA667+DA668+DB666+DB667+DB668+DC666+DC667+DC668+DD666+DD667+DD668&gt;=16,Fixo/30*GB$4+(DA666+DA667+DA668+DB666+DB667+DB668+DC666+DC667+DC668+DD666+DD667-16)*Percapita/30*GB$4))))))</f>
        <v>0</v>
      </c>
      <c r="GC666" s="177">
        <f>IF(C666=4,SUM(DE666+DE667+DE668+DG666+DG667+DG668)*Percapita/30*GC$4+(DF666+DF667+DF668+DH666+DH667+DH668)*Cadeirante/30*GC$4,IF(C666=3,IF(DE669+DG669=10,Fixo/30*GC$4+(DE666+DE667+DE668+DG666+DG667+DG668)*Percapita/30*GC$4+(DF669+DH669)*Cadeirante/30*GC$4,IF(DE669+DG669&lt;=9,(DE669+DG669)*Crechee/30*GC$4)+(DF669+DH669)*Cadeirante/30*GC$4+(DE666+DE667+DE668+DG666+DG667+DG668)*Percapita/30*GC$4)+IF(DE669+DG669&gt;=11,Fixo/30*GC$4+(DE669+DG669-10)*Crechee/30*GC$4,0),IF(C666=2,IF(DF666+DF667+DF668+DF669+DH666+DH667+DH668+DH669=1,Cadeirante/30*GC$4,IF(DF666+DF667+DF668+DF669+DH666+DH667+DH668+DH669=2,Fixo/30*GC$4,IF(DF666+DF667+DF668+DF669+DH666+DH667+DH668+DH669&gt;2,Fixo/30*GC$4+(DF666+DF667+DF668+DF669+DH666+DH667+DH668+DH669-2)*Cadeirante/30*GC$4)))+(DE666+DE667+DE668+DG666+DG667+DG668)*Percapita/30*GC$4+(DE669+DG669)*Crechee/30*GC$4,IF(C666=1,IF(DE666+DE667+DE668+DF666+DF667+DF668+DG666+DG667+DG668+DH666+DH667+DH668&lt;=15,(DE666+DE667+DE668+DG666+DG667+DG668)*Percapita/30*GC$4,IF(DE666+DE667+DE668+DF666+DF667+DF668+DG666+DG667+DG668+DH666+DH667+DH668&gt;=16,Fixo/30*GC$4+(DE666+DE667+DE668+DF666+DF667+DF668+DG666+DG667+DG668+DH666+DH667-16)*Percapita/30*GC$4))))))</f>
        <v>0</v>
      </c>
      <c r="GD666" s="177">
        <f>IF(C666=4,SUM(DI666+DI667+DI668+DK666+DK667+DK668)*Percapita/30*GD$4+(DJ666+DJ667+DJ668+DL666+DL667+DL668)*Cadeirante/30*GD$4,IF(C666=3,IF(DI669+DK669=10,Fixo/30*GD$4+(DI666+DI667+DI668+DK666+DK667+DK668)*Percapita/30*GD$4+(DJ669+DL669)*Cadeirante/30*GD$4,IF(DI669+DK669&lt;=9,(DI669+DK669)*Crechee/30*GD$4)+(DJ669+DL669)*Cadeirante/30*GD$4+(DI666+DI667+DI668+DK666+DK667+DK668)*Percapita/30*GD$4)+IF(DI669+DK669&gt;=11,Fixo/30*GD$4+(DI669+DK669-10)*Crechee/30*GD$4,0),IF(C666=2,IF(DJ666+DJ667+DJ668+DJ669+DL666+DL667+DL668+DL669=1,Cadeirante/30*GD$4,IF(DJ666+DJ667+DJ668+DJ669+DL666+DL667+DL668+DL669=2,Fixo/30*GD$4,IF(DJ666+DJ667+DJ668+DJ669+DL666+DL667+DL668+DL669&gt;2,Fixo/30*GD$4+(DJ666+DJ667+DJ668+DJ669+DL666+DL667+DL668+DL669-2)*Cadeirante/30*GD$4)))+(DI666+DI667+DI668+DK666+DK667+DK668)*Percapita/30*GD$4+(DI669+DK669)*Crechee/30*GD$4,IF(C666=1,IF(DI666+DI667+DI668+DJ666+DJ667+DJ668+DK666+DK667+DK668+DL666+DL667+DL668&lt;=15,(DI666+DI667+DI668+DK666+DK667+DK668)*Percapita/30*GD$4,IF(DI666+DI667+DI668+DJ666+DJ667+DJ668+DK666+DK667+DK668+DL666+DL667+DL668&gt;=16,Fixo/30*GD$4+(DI666+DI667+DI668+DJ666+DJ667+DJ668+DK666+DK667+DK668+DL666+DL667-16)*Percapita/30*GD$4))))))</f>
        <v>0</v>
      </c>
      <c r="GE666" s="177">
        <f>IF(C666=4,SUM(DM666+DM667+DM668+DO666+DO667+DO668)*Percapita/30*GE$4+(DN666+DN667+DN668+DP666+DP667+DP668)*Cadeirante/30*GE$4,IF(C666=3,IF(DM669+DO669=10,Fixo/30*GE$4+(DM666+DM667+DM668+DO666+DO667+DO668)*Percapita/30*GE$4+(DN669+DP669)*Cadeirante/30*GE$4,IF(DM669+DO669&lt;=9,(DM669+DO669)*Crechee/30*GE$4)+(DN669+DP669)*Cadeirante/30*GE$4+(DM666+DM667+DM668+DO666+DO667+DO668)*Percapita/30*GE$4)+IF(DM669+DO669&gt;=11,Fixo/30*GE$4+(DM669+DO669-10)*Crechee/30*GE$4,0),IF(C666=2,IF(DN666+DN667+DN668+DN669+DP666+DP667+DP668+DP669=1,Cadeirante/30*GE$4,IF(DN666+DN667+DN668+DN669+DP666+DP667+DP668+DP669=2,Fixo/30*GE$4,IF(DN666+DN667+DN668+DN669+DP666+DP667+DP668+DP669&gt;2,Fixo/30*GE$4+(DN666+DN667+DN668+DN669+DP666+DP667+DP668+DP669-2)*Cadeirante/30*GE$4)))+(DM666+DM667+DM668+DO666+DO667+DO668)*Percapita/30*GE$4+(DM669+DO669)*Crechee/30*GE$4,IF(C666=1,IF(DM666+DM667+DM668+DN666+DN667+DN668+DO666+DO667+DO668+DP666+DP667+DP668&lt;=15,(DM666+DM667+DM668+DO666+DO667+DO668)*Percapita/30*GE$4,IF(DM666+DM667+DM668+DN666+DN667+DN668+DO666+DO667+DO668+DP666+DP667+DP668&gt;=16,Fixo/30*GE$4+(DM666+DM667+DM668+DN666+DN667+DN668+DO666+DO667+DO668+DP666+DP667-16)*Percapita/30*GE$4))))))</f>
        <v>0</v>
      </c>
      <c r="GF666" s="177">
        <f>IF(C666=4,SUM(DQ666+DQ667+DQ668+DS666+DS667+DS668)*Percapita/30*GF$4+(DR666+DR667+DR668+DT666+DT667+DT668)*Cadeirante/30*GF$4,IF(C666=3,IF(DQ669+DS669=10,Fixo/30*GF$4+(DQ666+DQ667+DQ668+DS666+DS667+DS668)*Percapita/30*GF$4+(DR669+DT669)*Cadeirante/30*GF$4,IF(DQ669+DS669&lt;=9,(DQ669+DS669)*Crechee/30*GF$4)+(DR669+DT669)*Cadeirante/30*GF$4+(DQ666+DQ667+DQ668+DS666+DS667+DS668)*Percapita/30*GF$4)+IF(DQ669+DS669&gt;=11,Fixo/30*GF$4+(DQ669+DS669-10)*Crechee/30*GF$4,0),IF(C666=2,IF(DR666+DR667+DR668+DR669+DT666+DT667+DT668+DT669=1,Cadeirante/30*GF$4,IF(DR666+DR667+DR668+DR669+DT666+DT667+DT668+DT669=2,Fixo/30*GF$4,IF(DR666+DR667+DR668+DR669+DT666+DT667+DT668+DT669&gt;2,Fixo/30*GF$4+(DR666+DR667+DR668+DR669+DT666+DT667+DT668+DT669-2)*Cadeirante/30*GF$4)))+(DQ666+DQ667+DQ668+DS666+DS667+DS668)*Percapita/30*GF$4+(DQ669+DS669)*Crechee/30*GF$4,IF(C666=1,IF(DQ666+DQ667+DQ668+DR666+DR667+DR668+DS666+DS667+DS668+DT666+DT667+DT668&lt;=15,(DQ666+DQ667+DQ668+DS666+DS667+DS668)*Percapita/30*GF$4,IF(DQ666+DQ667+DQ668+DR666+DR667+DR668+DS666+DS667+DS668+DT666+DT667+DT668&gt;=16,Fixo/30*GF$4+(DQ666+DQ667+DQ668+DR666+DR667+DR668+DS666+DS667+DS668+DT666+DT667-16)*Percapita/30*GF$4))))))</f>
        <v>0</v>
      </c>
      <c r="GG666" s="177">
        <f>IF(C666=4,SUM(DU666+DU667+DU668+DW666+DW667+DW668)*Percapita/30*GG$4+(DV666+DV667+DV668+DX666+DX667+DX668)*Cadeirante/30*GG$4,IF(C666=3,IF(DU669+DW669=10,Fixo/30*GG$4+(DU666+DU667+DU668+DW666+DW667+DW668)*Percapita/30*GG$4+(DV669+DX669)*Cadeirante/30*GG$4,IF(DU669+DW669&lt;=9,(DU669+DW669)*Crechee/30*GG$4)+(DV669+DX669)*Cadeirante/30*GG$4+(DU666+DU667+DU668+DW666+DW667+DW668)*Percapita/30*GG$4)+IF(DU669+DW669&gt;=11,Fixo/30*GG$4+(DU669+DW669-10)*Crechee/30*GG$4,0),IF(C666=2,IF(DV666+DV667+DV668+DV669+DX666+DX667+DX668+DX669=1,Cadeirante/30*GG$4,IF(DV666+DV667+DV668+DV669+DX666+DX667+DX668+DX669=2,Fixo/30*GG$4,IF(DV666+DV667+DV668+DV669+DX666+DX667+DX668+DX669&gt;2,Fixo/30*GG$4+(DV666+DV667+DV668+DV669+DX666+DX667+DX668+DX669-2)*Cadeirante/30*GG$4)))+(DU666+DU667+DU668+DW666+DW667+DW668)*Percapita/30*GG$4+(DU669+DW669)*Crechee/30*GG$4,IF(C666=1,IF(DU666+DU667+DU668+DV666+DV667+DV668+DW666+DW667+DW668+DX666+DX667+DX668&lt;=15,(DU666+DU667+DU668+DW666+DW667+DW668)*Percapita/30*GG$4,IF(DU666+DU667+DU668+DV666+DV667+DV668+DW666+DW667+DW668+DX666+DX667+DX668&gt;=16,Fixo/30*GG$4+(DU666+DU667+DU668+DV666+DV667+DV668+DW666+DW667+DW668+DX666+DX667-16)*Percapita/30*GG$4))))))</f>
        <v>0</v>
      </c>
      <c r="GH666" s="177">
        <f>IF(C666=4,SUM(DY666+DY667+DY668+EA666+EA667+EA668)*Percapita/30*GH$4+(DZ666+DZ667+DZ668+EB666+EB667+EB668)*Cadeirante/30*GH$4,IF(C666=3,IF(DY669+EA669=10,Fixo/30*GH$4+(DY666+DY667+DY668+EA666+EA667+EA668)*Percapita/30*GH$4+(DZ669+EB669)*Cadeirante/30*GH$4,IF(DY669+EA669&lt;=9,(DY669+EA669)*Crechee/30*GH$4)+(DZ669+EB669)*Cadeirante/30*GH$4+(DY666+DY667+DY668+EA666+EA667+EA668)*Percapita/30*GH$4)+IF(DY669+EA669&gt;=11,Fixo/30*GH$4+(DY669+EA669-10)*Crechee/30*GH$4,0),IF(C666=2,IF(DZ666+DZ667+DZ668+DZ669+EB666+EB667+EB668+EB669=1,Cadeirante/30*GH$4,IF(DZ666+DZ667+DZ668+DZ669+EB666+EB667+EB668+EB669=2,Fixo/30*GH$4,IF(DZ666+DZ667+DZ668+DZ669+EB666+EB667+EB668+EB669&gt;2,Fixo/30*GH$4+(DZ666+DZ667+DZ668+DZ669+EB666+EB667+EB668+EB669-2)*Cadeirante/30*GH$4)))+(DY666+DY667+DY668+EA666+EA667+EA668)*Percapita/30*GH$4+(DY669+EA669)*Crechee/30*GH$4,IF(C666=1,IF(DY666+DY667+DY668+DZ666+DZ667+DZ668+EA666+EA667+EA668+EB666+EB667+EB668&lt;=15,(DY666+DY667+DY668+EA666+EA667+EA668)*Percapita/30*GH$4,IF(DY666+DY667+DY668+DZ666+DZ667+DZ668+EA666+EA667+EA668+EB666+EB667+EB668&gt;=16,Fixo/30*GH$4+(DY666+DY667+DY668+DZ666+DZ667+DZ668+EA666+EA667+EA668+EB666+EB667-16)*Percapita/30*GH$4))))))</f>
        <v>0</v>
      </c>
      <c r="GI666" s="177">
        <f>IF(C666=4,SUM(EC666+EC667+EC668+EE666+EE667+EE668)*Percapita/30*GI$4+(ED666+ED667+ED668+EF666+EF667+EF668)*Cadeirante/30*GI$4,IF(C666=3,IF(EC669+EE669=10,Fixo/30*GI$4+(EC666+EC667+EC668+EE666+EE667+EE668)*Percapita/30*GI$4+(ED669+EF669)*Cadeirante/30*GI$4,IF(EC669+EE669&lt;=9,(EC669+EE669)*Crechee/30*GI$4)+(ED669+EF669)*Cadeirante/30*GI$4+(EC666+EC667+EC668+EE666+EE667+EE668)*Percapita/30*GI$4)+IF(EC669+EE669&gt;=11,Fixo/30*GI$4+(EC669+EE669-10)*Crechee/30*GI$4,0),IF(C666=2,IF(ED666+ED667+ED668+ED669+EF666+EF667+EF668+EF669=1,Cadeirante/30*GI$4,IF(ED666+ED667+ED668+ED669+EF666+EF667+EF668+EF669=2,Fixo/30*GI$4,IF(ED666+ED667+ED668+ED669+EF666+EF667+EF668+EF669&gt;2,Fixo/30*GI$4+(ED666+ED667+ED668+ED669+EF666+EF667+EF668+EF669-2)*Cadeirante/30*GI$4)))+(EC666+EC667+EC668+EE666+EE667+EE668)*Percapita/30*GI$4+(EC669+EE669)*Crechee/30*GI$4,IF(C666=1,IF(EC666+EC667+EC668+ED666+ED667+ED668+EE666+EE667+EE668+EF666+EF667+EF668&lt;=15,(EC666+EC667+EC668+EE666+EE667+EE668)*Percapita/30*GI$4,IF(EC666+EC667+EC668+ED666+ED667+ED668+EE666+EE667+EE668+EF666+EF667+EF668&gt;=16,Fixo/30*GI$4+(EC666+EC667+EC668+ED666+ED667+ED668+EE666+EE667+EE668+EF666+EF667-16)*Percapita/30*GI$4))))))</f>
        <v>0</v>
      </c>
      <c r="GJ666" s="177">
        <f>IF(C666=4,SUM(EG666+EG667+EG668+EI666+EI667+EI668)*Percapita/30*GJ$4+(EH666+EH667+EH668+EJ666+EJ667+EJ668)*Cadeirante/30*GJ$4,IF(C666=3,IF(EG669+EI669=10,Fixo/30*GJ$4+(EG666+EG667+EG668+EI666+EI667+EI668)*Percapita/30*GJ$4+(EH669+EJ669)*Cadeirante/30*GJ$4,IF(EG669+EI669&lt;=9,(EG669+EI669)*Crechee/30*GJ$4)+(EH669+EJ669)*Cadeirante/30*GJ$4+(EG666+EG667+EG668+EI666+EI667+EI668)*Percapita/30*GJ$4)+IF(EG669+EI669&gt;=11,Fixo/30*GJ$4+(EG669+EI669-10)*Crechee/30*GJ$4,0),IF(C666=2,IF(EH666+EH667+EH668+EH669+EJ666+EJ667+EJ668+EJ669=1,Cadeirante/30*GJ$4,IF(EH666+EH667+EH668+EH669+EJ666+EJ667+EJ668+EJ669=2,Fixo/30*GJ$4,IF(EH666+EH667+EH668+EH669+EJ666+EJ667+EJ668+EJ669&gt;2,Fixo/30*GJ$4+(EH666+EH667+EH668+EH669+EJ666+EJ667+EJ668+EJ669-2)*Cadeirante/30*GJ$4)))+(EG666+EG667+EG668+EI666+EI667+EI668)*Percapita/30*GJ$4+(EG669+EI669)*Crechee/30*GJ$4,IF(C666=1,IF(EG666+EG667+EG668+EH666+EH667+EH668+EI666+EI667+EI668+EJ666+EJ667+EJ668&lt;=15,(EG666+EG667+EG668+EI666+EI667+EI668)*Percapita/30*GJ$4,IF(EG666+EG667+EG668+EH666+EH667+EH668+EI666+EI667+EI668+EJ666+EJ667+EJ668&gt;=16,Fixo/30*GJ$4+(EG666+EG667+EG668+EH666+EH667+EH668+EI666+EI667+EI668+EJ666+EJ667-16)*Percapita/30*GJ$4))))))</f>
        <v>0</v>
      </c>
      <c r="GK666" s="178"/>
      <c r="GL666" s="103">
        <f t="shared" si="750"/>
        <v>0</v>
      </c>
      <c r="GM666" s="124"/>
      <c r="GN666" s="104">
        <f>SUMIF(V666:V669,"&lt;0")*Cadeirante/30*GN$4+SUMIF(X666:X669,"&lt;0")*Cadeirante/30*GN$4</f>
        <v>0</v>
      </c>
      <c r="GO666" s="104">
        <f>SUMIF(Z666:Z669,"&lt;0")*Cadeirante/30*GO$4+SUMIF(AB666:AB669,"&lt;0")*Cadeirante/30*GO$4</f>
        <v>0</v>
      </c>
      <c r="GP666" s="104">
        <f>SUMIF(AD666:AD669,"&lt;0")*Cadeirante/30*GP$4+SUMIF(AF666:AF669,"&lt;0")*Cadeirante/30*GP$4</f>
        <v>0</v>
      </c>
      <c r="GQ666" s="104">
        <f>SUMIF(AH666:AH669,"&lt;0")*Cadeirante/30*GQ$4+SUMIF(AJ666:AJ669,"&lt;0")*Cadeirante/30*GQ$4</f>
        <v>0</v>
      </c>
      <c r="GR666" s="104">
        <f>SUMIF(AL666:AL669,"&lt;0")*Cadeirante/30*GR$4+SUMIF(AN666:AN669,"&lt;0")*Cadeirante/30*GR$4</f>
        <v>0</v>
      </c>
      <c r="GS666" s="104">
        <f>SUMIF(AP666:AP669,"&lt;0")*Cadeirante/30*GS$4+SUMIF(AR666:AR669,"&lt;0")*Cadeirante/30*GS$4</f>
        <v>0</v>
      </c>
      <c r="GT666" s="104">
        <f>SUMIF(AT666:AT669,"&lt;0")*Cadeirante/30*GT$4+SUMIF(AV666:AV669,"&lt;0")*Cadeirante/30*GT$4</f>
        <v>0</v>
      </c>
      <c r="GU666" s="104">
        <f>SUMIF(AX666:AX669,"&lt;0")*Cadeirante/30*GU$4+SUMIF(AZ666:AZ669,"&lt;0")*Cadeirante/30*GU$4</f>
        <v>0</v>
      </c>
      <c r="GV666" s="104">
        <f>SUMIF(BB666:BB669,"&lt;0")*Cadeirante/30*GV$4+SUMIF(BD666:BD669,"&lt;0")*Cadeirante/30*GV$4</f>
        <v>0</v>
      </c>
      <c r="GW666" s="104">
        <f>SUMIF(BF666:BF669,"&lt;0")*Cadeirante/30*GW$4+SUMIF(BH666:BH669,"&lt;0")*Cadeirante/30*GW$4</f>
        <v>0</v>
      </c>
      <c r="GX666" s="104">
        <f>SUMIF(BJ666:BJ669,"&lt;0")*Cadeirante/30*GX$4+SUMIF(BL666:BL669,"&lt;0")*Cadeirante/30*GX$4</f>
        <v>0</v>
      </c>
      <c r="GY666" s="104">
        <f>SUMIF(BN666:BN669,"&lt;0")*Cadeirante/30*GY$4+SUMIF(BP666:BP669,"&lt;0")*Cadeirante/30*GY$4</f>
        <v>0</v>
      </c>
      <c r="GZ666" s="104">
        <f>SUMIF(BR666:BR669,"&lt;0")*Cadeirante/30*GZ$4+SUMIF(BT666:BT669,"&lt;0")*Cadeirante/30*GZ$4</f>
        <v>0</v>
      </c>
      <c r="HA666" s="104">
        <f>SUMIF(BV666:BV669,"&lt;0")*Cadeirante/30*HA$4+SUMIF(BX666:BX669,"&lt;0")*Cadeirante/30*HA$4</f>
        <v>0</v>
      </c>
      <c r="HB666" s="104">
        <f>SUMIF(BZ666:BZ669,"&lt;0")*Cadeirante/30*HB$4+SUMIF(CB666:CB669,"&lt;0")*Cadeirante/30*HB$4</f>
        <v>0</v>
      </c>
      <c r="HC666" s="104">
        <f>SUMIF(CD666:CD669,"&lt;0")*Cadeirante/30*HC$4+SUMIF(CF666:CF669,"&lt;0")*Cadeirante/30*HC$4</f>
        <v>0</v>
      </c>
      <c r="HD666" s="104">
        <f>SUMIF(CH666:CH669,"&lt;0")*Cadeirante/30*HD$4+SUMIF(CJ666:CJ669,"&lt;0")*Cadeirante/30*HD$4</f>
        <v>0</v>
      </c>
      <c r="HE666" s="104">
        <f>SUMIF(CL666:CL669,"&lt;0")*Cadeirante/30*HE$4+SUMIF(CN666:CN669,"&lt;0")*Cadeirante/30*HE$4</f>
        <v>0</v>
      </c>
      <c r="HF666" s="104">
        <f>SUMIF(CP666:CP669,"&lt;0")*Cadeirante/30*HF$4+SUMIF(CR666:CR669,"&lt;0")*Cadeirante/30*HF$4</f>
        <v>0</v>
      </c>
      <c r="HG666" s="104">
        <f>SUMIF(CT666:CT669,"&lt;0")*Cadeirante/30*HG$4+SUMIF(CV666:CV669,"&lt;0")*Cadeirante/30*HG$4</f>
        <v>0</v>
      </c>
      <c r="HH666" s="104">
        <f>SUMIF(CX666:CX669,"&lt;0")*Cadeirante/30*HH$4+SUMIF(CZ666:CZ669,"&lt;0")*Cadeirante/30*HH$4</f>
        <v>0</v>
      </c>
      <c r="HI666" s="104">
        <f>SUMIF(DB666:DB669,"&lt;0")*Cadeirante/30*HI$4+SUMIF(DD666:DD669,"&lt;0")*Cadeirante/30*HI$4</f>
        <v>0</v>
      </c>
      <c r="HJ666" s="104">
        <f>SUMIF(DF666:DF669,"&lt;0")*Cadeirante/30*HJ$4+SUMIF(DH666:DH669,"&lt;0")*Cadeirante/30*HJ$4</f>
        <v>0</v>
      </c>
      <c r="HK666" s="104">
        <f>SUMIF(DJ666:DJ669,"&lt;0")*Cadeirante/30*HK$4+SUMIF(DL666:DL669,"&lt;0")*Cadeirante/30*HK$4</f>
        <v>0</v>
      </c>
      <c r="HL666" s="104">
        <f>SUMIF(DN666:DN669,"&lt;0")*Cadeirante/30*HL$4+SUMIF(DP666:DP669,"&lt;0")*Cadeirante/30*HL$4</f>
        <v>0</v>
      </c>
      <c r="HM666" s="104">
        <f>SUMIF(DR666:DR669,"&lt;0")*Cadeirante/30*HM$4+SUMIF(DT666:DT669,"&lt;0")*Cadeirante/30*HM$4</f>
        <v>0</v>
      </c>
      <c r="HN666" s="104">
        <f>SUMIF(DV666:DV669,"&lt;0")*Cadeirante/30*HN$4+SUMIF(DX666:DX669,"&lt;0")*Cadeirante/30*HN$4</f>
        <v>0</v>
      </c>
      <c r="HO666" s="104">
        <f>SUMIF(DZ666:DZ669,"&lt;0")*Cadeirante/30*HO$4+SUMIF(EB666:EB669,"&lt;0")*Cadeirante/30*HO$4</f>
        <v>0</v>
      </c>
      <c r="HP666" s="104">
        <f>SUMIF(ED666:ED669,"&lt;0")*Cadeirante/30*HP$4+SUMIF(EF666:EF669,"&lt;0")*Cadeirante/30*HP$4</f>
        <v>0</v>
      </c>
      <c r="HQ666" s="64"/>
      <c r="HR666" s="64"/>
      <c r="HS666" s="64"/>
      <c r="HT666" s="64"/>
      <c r="HU666" s="64"/>
      <c r="HV666" s="64"/>
      <c r="HW666" s="176">
        <v>17629.309999999998</v>
      </c>
      <c r="HX666" s="64"/>
      <c r="HY666" s="280">
        <f>IF(ISTEXT(EM666), VALUE(EM666), EM666)</f>
        <v>0</v>
      </c>
      <c r="HZ666" s="280">
        <f>IF(ISTEXT(EN666), VALUE(EN666), EN666)</f>
        <v>0</v>
      </c>
      <c r="IA666" s="280">
        <f>IF(ISTEXT(EO666), VALUE(EO666), EO666)</f>
        <v>0</v>
      </c>
      <c r="IB666" s="64" t="b">
        <f>HW666=FE666</f>
        <v>0</v>
      </c>
      <c r="IC666" s="64"/>
    </row>
    <row r="667" spans="1:237" s="106" customFormat="1" ht="22.5" customHeight="1" x14ac:dyDescent="0.25">
      <c r="A667" s="368" t="s">
        <v>3794</v>
      </c>
      <c r="B667" s="369" t="s">
        <v>3795</v>
      </c>
      <c r="C667" s="370" t="s">
        <v>3301</v>
      </c>
      <c r="D667" s="371" t="s">
        <v>3796</v>
      </c>
      <c r="E667" s="371" t="s">
        <v>3797</v>
      </c>
      <c r="F667" s="372" t="s">
        <v>3224</v>
      </c>
      <c r="G667" s="372" t="s">
        <v>3225</v>
      </c>
      <c r="H667" s="373" t="s">
        <v>1841</v>
      </c>
      <c r="I667" s="374" t="s">
        <v>3798</v>
      </c>
      <c r="J667" s="421" t="s">
        <v>3300</v>
      </c>
      <c r="K667" s="421" t="s">
        <v>3234</v>
      </c>
      <c r="L667" s="329">
        <f>CONTINUA!BV667</f>
        <v>0</v>
      </c>
      <c r="M667" s="329">
        <f>CONTINUA!BW667</f>
        <v>0</v>
      </c>
      <c r="N667" s="895"/>
      <c r="O667" s="896" t="s">
        <v>4060</v>
      </c>
      <c r="P667" s="897" t="s">
        <v>206</v>
      </c>
      <c r="Q667" s="400"/>
      <c r="R667" s="401"/>
      <c r="S667" s="400"/>
      <c r="T667" s="401"/>
      <c r="U667" s="400"/>
      <c r="V667" s="401"/>
      <c r="W667" s="400"/>
      <c r="X667" s="401"/>
      <c r="Y667" s="400"/>
      <c r="Z667" s="401"/>
      <c r="AA667" s="400"/>
      <c r="AB667" s="401"/>
      <c r="AC667" s="400"/>
      <c r="AD667" s="401"/>
      <c r="AE667" s="400"/>
      <c r="AF667" s="401"/>
      <c r="AG667" s="400"/>
      <c r="AH667" s="401"/>
      <c r="AI667" s="400"/>
      <c r="AJ667" s="401"/>
      <c r="AK667" s="400"/>
      <c r="AL667" s="401"/>
      <c r="AM667" s="400"/>
      <c r="AN667" s="401"/>
      <c r="AO667" s="400"/>
      <c r="AP667" s="401"/>
      <c r="AQ667" s="400"/>
      <c r="AR667" s="401"/>
      <c r="AS667" s="400"/>
      <c r="AT667" s="401"/>
      <c r="AU667" s="400"/>
      <c r="AV667" s="401"/>
      <c r="AW667" s="400"/>
      <c r="AX667" s="401"/>
      <c r="AY667" s="400"/>
      <c r="AZ667" s="401"/>
      <c r="BA667" s="400"/>
      <c r="BB667" s="401"/>
      <c r="BC667" s="400"/>
      <c r="BD667" s="401"/>
      <c r="BE667" s="400"/>
      <c r="BF667" s="401"/>
      <c r="BG667" s="400"/>
      <c r="BH667" s="401"/>
      <c r="BI667" s="400"/>
      <c r="BJ667" s="401"/>
      <c r="BK667" s="400"/>
      <c r="BL667" s="401"/>
      <c r="BM667" s="400"/>
      <c r="BN667" s="401"/>
      <c r="BO667" s="400"/>
      <c r="BP667" s="401"/>
      <c r="BQ667" s="400"/>
      <c r="BR667" s="401"/>
      <c r="BS667" s="400"/>
      <c r="BT667" s="401"/>
      <c r="BU667" s="400"/>
      <c r="BV667" s="401"/>
      <c r="BW667" s="400"/>
      <c r="BX667" s="401"/>
      <c r="BY667" s="400"/>
      <c r="BZ667" s="401"/>
      <c r="CA667" s="400"/>
      <c r="CB667" s="401"/>
      <c r="CC667" s="400"/>
      <c r="CD667" s="401"/>
      <c r="CE667" s="400"/>
      <c r="CF667" s="401"/>
      <c r="CG667" s="400"/>
      <c r="CH667" s="401"/>
      <c r="CI667" s="400"/>
      <c r="CJ667" s="401"/>
      <c r="CK667" s="400"/>
      <c r="CL667" s="401"/>
      <c r="CM667" s="400"/>
      <c r="CN667" s="401"/>
      <c r="CO667" s="400"/>
      <c r="CP667" s="401"/>
      <c r="CQ667" s="400"/>
      <c r="CR667" s="401"/>
      <c r="CS667" s="400"/>
      <c r="CT667" s="401"/>
      <c r="CU667" s="400"/>
      <c r="CV667" s="401"/>
      <c r="CW667" s="400"/>
      <c r="CX667" s="401"/>
      <c r="CY667" s="400"/>
      <c r="CZ667" s="401"/>
      <c r="DA667" s="400"/>
      <c r="DB667" s="401"/>
      <c r="DC667" s="400"/>
      <c r="DD667" s="401"/>
      <c r="DE667" s="400"/>
      <c r="DF667" s="401"/>
      <c r="DG667" s="400"/>
      <c r="DH667" s="401"/>
      <c r="DI667" s="400"/>
      <c r="DJ667" s="401"/>
      <c r="DK667" s="400"/>
      <c r="DL667" s="401"/>
      <c r="DM667" s="400"/>
      <c r="DN667" s="401"/>
      <c r="DO667" s="400"/>
      <c r="DP667" s="401"/>
      <c r="DQ667" s="400"/>
      <c r="DR667" s="401"/>
      <c r="DS667" s="400"/>
      <c r="DT667" s="401"/>
      <c r="DU667" s="400"/>
      <c r="DV667" s="401"/>
      <c r="DW667" s="400"/>
      <c r="DX667" s="401"/>
      <c r="DY667" s="400"/>
      <c r="DZ667" s="401"/>
      <c r="EA667" s="400"/>
      <c r="EB667" s="401"/>
      <c r="EC667" s="400"/>
      <c r="ED667" s="401"/>
      <c r="EE667" s="400"/>
      <c r="EF667" s="401"/>
      <c r="EG667" s="400"/>
      <c r="EH667" s="401"/>
      <c r="EI667" s="400"/>
      <c r="EJ667" s="447"/>
      <c r="EK667" s="511"/>
      <c r="EL667" s="514"/>
      <c r="EM667" s="448"/>
      <c r="EN667" s="344"/>
      <c r="EO667" s="345"/>
      <c r="EP667" s="171">
        <f t="shared" si="742"/>
        <v>0</v>
      </c>
      <c r="EQ667" s="171">
        <f t="shared" si="743"/>
        <v>0</v>
      </c>
      <c r="ER667" s="171">
        <f t="shared" si="744"/>
        <v>0</v>
      </c>
      <c r="ES667" s="171">
        <f t="shared" si="745"/>
        <v>0</v>
      </c>
      <c r="ET667" s="171">
        <f t="shared" si="746"/>
        <v>0</v>
      </c>
      <c r="EU667" s="171">
        <f t="shared" si="747"/>
        <v>0</v>
      </c>
      <c r="EV667" s="172">
        <f t="shared" si="748"/>
        <v>0</v>
      </c>
      <c r="EW667" s="173"/>
      <c r="EX667" s="248">
        <f t="shared" si="765"/>
        <v>0</v>
      </c>
      <c r="EY667" s="174">
        <f>(L667*regular)+(M667*Cadeirantee)</f>
        <v>0</v>
      </c>
      <c r="EZ667" s="249">
        <f>SUMIF(FG667:GJ667,"&gt;0")</f>
        <v>0</v>
      </c>
      <c r="FA667" s="249">
        <f>SUMIF(FG667:GJ667,"&lt;0")+SUMIF(GN667:HP667,"&lt;0")</f>
        <v>0</v>
      </c>
      <c r="FB667" s="174">
        <v>0</v>
      </c>
      <c r="FC667" s="126">
        <f>N667*km*'VALORES TABELA'!$B$13</f>
        <v>0</v>
      </c>
      <c r="FD667" s="250">
        <f t="shared" ref="FD667:FD670" si="766">GL667</f>
        <v>0</v>
      </c>
      <c r="FE667" s="105"/>
      <c r="FF667" s="119"/>
      <c r="FG667" s="119"/>
      <c r="FH667" s="119"/>
      <c r="FI667" s="119"/>
      <c r="FJ667" s="119"/>
      <c r="FK667" s="119"/>
      <c r="FL667" s="119"/>
      <c r="FM667" s="119"/>
      <c r="FN667" s="119"/>
      <c r="FO667" s="119"/>
      <c r="FP667" s="119"/>
      <c r="FQ667" s="119"/>
      <c r="FR667" s="119"/>
      <c r="FS667" s="119"/>
      <c r="FT667" s="119"/>
      <c r="FU667" s="119"/>
      <c r="FV667" s="119"/>
      <c r="FW667" s="119"/>
      <c r="FX667" s="119"/>
      <c r="FY667" s="119"/>
      <c r="FZ667" s="119"/>
      <c r="GA667" s="119"/>
      <c r="GB667" s="119"/>
      <c r="GC667" s="119"/>
      <c r="GD667" s="119"/>
      <c r="GE667" s="119"/>
      <c r="GF667" s="119"/>
      <c r="GG667" s="119"/>
      <c r="GH667" s="119"/>
      <c r="GI667" s="119"/>
      <c r="GJ667" s="119"/>
      <c r="GK667" s="251"/>
      <c r="GL667" s="103">
        <f t="shared" si="750"/>
        <v>0</v>
      </c>
      <c r="GM667" s="124"/>
      <c r="GN667" s="104"/>
      <c r="GO667" s="104"/>
      <c r="GP667" s="104"/>
      <c r="GQ667" s="104"/>
      <c r="GR667" s="104"/>
      <c r="GS667" s="104"/>
      <c r="GT667" s="104"/>
      <c r="GU667" s="104"/>
      <c r="GV667" s="104"/>
      <c r="GW667" s="104"/>
      <c r="GX667" s="104"/>
      <c r="GY667" s="104"/>
      <c r="GZ667" s="104"/>
      <c r="HA667" s="104"/>
      <c r="HB667" s="104"/>
      <c r="HC667" s="104"/>
      <c r="HD667" s="104"/>
      <c r="HE667" s="104"/>
      <c r="HF667" s="104"/>
      <c r="HG667" s="104"/>
      <c r="HH667" s="104"/>
      <c r="HI667" s="104"/>
      <c r="HJ667" s="104"/>
      <c r="HK667" s="104"/>
      <c r="HL667" s="104"/>
      <c r="HM667" s="104"/>
      <c r="HN667" s="104"/>
      <c r="HO667" s="104"/>
      <c r="HP667" s="104"/>
      <c r="HQ667" s="64"/>
      <c r="HR667" s="64"/>
      <c r="HS667" s="64"/>
      <c r="HT667" s="64"/>
      <c r="HU667" s="64"/>
      <c r="HV667" s="64"/>
      <c r="HW667" s="105"/>
      <c r="HX667" s="64"/>
      <c r="HY667" s="280">
        <f t="shared" ref="HY667:HY670" si="767">IF(ISTEXT(EM667), VALUE(EM667), EM667)</f>
        <v>0</v>
      </c>
      <c r="HZ667" s="280">
        <f t="shared" ref="HZ667:HZ670" si="768">IF(ISTEXT(EN667), VALUE(EN667), EN667)</f>
        <v>0</v>
      </c>
      <c r="IA667" s="280">
        <f t="shared" ref="IA667:IA670" si="769">IF(ISTEXT(EO667), VALUE(EO667), EO667)</f>
        <v>0</v>
      </c>
      <c r="IB667" s="64"/>
      <c r="IC667" s="64"/>
    </row>
    <row r="668" spans="1:237" s="106" customFormat="1" ht="22.5" customHeight="1" x14ac:dyDescent="0.25">
      <c r="A668" s="368" t="s">
        <v>3794</v>
      </c>
      <c r="B668" s="369" t="s">
        <v>3795</v>
      </c>
      <c r="C668" s="375" t="s">
        <v>3301</v>
      </c>
      <c r="D668" s="371" t="s">
        <v>3796</v>
      </c>
      <c r="E668" s="371" t="s">
        <v>3797</v>
      </c>
      <c r="F668" s="376" t="s">
        <v>3224</v>
      </c>
      <c r="G668" s="376" t="s">
        <v>3225</v>
      </c>
      <c r="H668" s="373" t="s">
        <v>1841</v>
      </c>
      <c r="I668" s="374" t="s">
        <v>3798</v>
      </c>
      <c r="J668" s="421" t="s">
        <v>3300</v>
      </c>
      <c r="K668" s="422" t="s">
        <v>3235</v>
      </c>
      <c r="L668" s="329">
        <f>CONTINUA!BV668</f>
        <v>0</v>
      </c>
      <c r="M668" s="329">
        <f>CONTINUA!BW668</f>
        <v>0</v>
      </c>
      <c r="N668" s="895"/>
      <c r="O668" s="896" t="s">
        <v>4060</v>
      </c>
      <c r="P668" s="897" t="s">
        <v>206</v>
      </c>
      <c r="Q668" s="400"/>
      <c r="R668" s="401"/>
      <c r="S668" s="400"/>
      <c r="T668" s="401"/>
      <c r="U668" s="400"/>
      <c r="V668" s="401"/>
      <c r="W668" s="400"/>
      <c r="X668" s="401"/>
      <c r="Y668" s="400"/>
      <c r="Z668" s="401"/>
      <c r="AA668" s="400"/>
      <c r="AB668" s="401"/>
      <c r="AC668" s="400"/>
      <c r="AD668" s="401"/>
      <c r="AE668" s="400"/>
      <c r="AF668" s="401"/>
      <c r="AG668" s="400"/>
      <c r="AH668" s="401"/>
      <c r="AI668" s="400"/>
      <c r="AJ668" s="401"/>
      <c r="AK668" s="400"/>
      <c r="AL668" s="401"/>
      <c r="AM668" s="400"/>
      <c r="AN668" s="401"/>
      <c r="AO668" s="400"/>
      <c r="AP668" s="401"/>
      <c r="AQ668" s="400"/>
      <c r="AR668" s="401"/>
      <c r="AS668" s="400"/>
      <c r="AT668" s="401"/>
      <c r="AU668" s="400"/>
      <c r="AV668" s="401"/>
      <c r="AW668" s="400"/>
      <c r="AX668" s="401"/>
      <c r="AY668" s="400"/>
      <c r="AZ668" s="401"/>
      <c r="BA668" s="400"/>
      <c r="BB668" s="401"/>
      <c r="BC668" s="400"/>
      <c r="BD668" s="401"/>
      <c r="BE668" s="400"/>
      <c r="BF668" s="401"/>
      <c r="BG668" s="400"/>
      <c r="BH668" s="401"/>
      <c r="BI668" s="400"/>
      <c r="BJ668" s="401"/>
      <c r="BK668" s="400"/>
      <c r="BL668" s="401"/>
      <c r="BM668" s="400"/>
      <c r="BN668" s="401"/>
      <c r="BO668" s="400"/>
      <c r="BP668" s="401"/>
      <c r="BQ668" s="400"/>
      <c r="BR668" s="401"/>
      <c r="BS668" s="400"/>
      <c r="BT668" s="401"/>
      <c r="BU668" s="400"/>
      <c r="BV668" s="401"/>
      <c r="BW668" s="400"/>
      <c r="BX668" s="401"/>
      <c r="BY668" s="400"/>
      <c r="BZ668" s="401"/>
      <c r="CA668" s="400"/>
      <c r="CB668" s="401"/>
      <c r="CC668" s="400"/>
      <c r="CD668" s="401"/>
      <c r="CE668" s="400"/>
      <c r="CF668" s="401"/>
      <c r="CG668" s="400"/>
      <c r="CH668" s="401"/>
      <c r="CI668" s="400"/>
      <c r="CJ668" s="401"/>
      <c r="CK668" s="400"/>
      <c r="CL668" s="401"/>
      <c r="CM668" s="400"/>
      <c r="CN668" s="401"/>
      <c r="CO668" s="400"/>
      <c r="CP668" s="401"/>
      <c r="CQ668" s="400"/>
      <c r="CR668" s="401"/>
      <c r="CS668" s="400"/>
      <c r="CT668" s="401"/>
      <c r="CU668" s="400"/>
      <c r="CV668" s="401"/>
      <c r="CW668" s="400"/>
      <c r="CX668" s="401"/>
      <c r="CY668" s="400"/>
      <c r="CZ668" s="401"/>
      <c r="DA668" s="400"/>
      <c r="DB668" s="401"/>
      <c r="DC668" s="400"/>
      <c r="DD668" s="401"/>
      <c r="DE668" s="400"/>
      <c r="DF668" s="401"/>
      <c r="DG668" s="400"/>
      <c r="DH668" s="401"/>
      <c r="DI668" s="400"/>
      <c r="DJ668" s="401"/>
      <c r="DK668" s="400"/>
      <c r="DL668" s="401"/>
      <c r="DM668" s="400"/>
      <c r="DN668" s="401"/>
      <c r="DO668" s="400"/>
      <c r="DP668" s="401"/>
      <c r="DQ668" s="400"/>
      <c r="DR668" s="401"/>
      <c r="DS668" s="400"/>
      <c r="DT668" s="401"/>
      <c r="DU668" s="400"/>
      <c r="DV668" s="401"/>
      <c r="DW668" s="400"/>
      <c r="DX668" s="401"/>
      <c r="DY668" s="400"/>
      <c r="DZ668" s="401"/>
      <c r="EA668" s="400"/>
      <c r="EB668" s="401"/>
      <c r="EC668" s="400"/>
      <c r="ED668" s="401"/>
      <c r="EE668" s="400"/>
      <c r="EF668" s="401"/>
      <c r="EG668" s="400"/>
      <c r="EH668" s="401"/>
      <c r="EI668" s="400"/>
      <c r="EJ668" s="447"/>
      <c r="EK668" s="511"/>
      <c r="EL668" s="514"/>
      <c r="EM668" s="448"/>
      <c r="EN668" s="344"/>
      <c r="EO668" s="345"/>
      <c r="EP668" s="171">
        <f t="shared" si="742"/>
        <v>0</v>
      </c>
      <c r="EQ668" s="171">
        <f t="shared" si="743"/>
        <v>0</v>
      </c>
      <c r="ER668" s="171">
        <f t="shared" si="744"/>
        <v>0</v>
      </c>
      <c r="ES668" s="171">
        <f t="shared" si="745"/>
        <v>0</v>
      </c>
      <c r="ET668" s="171">
        <f t="shared" si="746"/>
        <v>0</v>
      </c>
      <c r="EU668" s="171">
        <f t="shared" si="747"/>
        <v>0</v>
      </c>
      <c r="EV668" s="172">
        <f t="shared" si="748"/>
        <v>0</v>
      </c>
      <c r="EW668" s="125"/>
      <c r="EX668" s="248">
        <f t="shared" si="765"/>
        <v>0</v>
      </c>
      <c r="EY668" s="174">
        <f>(L668*regular)+(M668*Cadeirantee)</f>
        <v>0</v>
      </c>
      <c r="EZ668" s="249">
        <f>SUMIF(FG668:GJ668,"&gt;0")</f>
        <v>0</v>
      </c>
      <c r="FA668" s="249">
        <f>SUMIF(FG668:GJ668,"&lt;0")+SUMIF(GN668:HP668,"&lt;0")</f>
        <v>0</v>
      </c>
      <c r="FB668" s="174">
        <v>0</v>
      </c>
      <c r="FC668" s="126">
        <f>N668*km*'VALORES TABELA'!$B$13</f>
        <v>0</v>
      </c>
      <c r="FD668" s="250">
        <f t="shared" si="766"/>
        <v>0</v>
      </c>
      <c r="FE668" s="105"/>
      <c r="FF668" s="108"/>
      <c r="FG668" s="108"/>
      <c r="FH668" s="108"/>
      <c r="FI668" s="108"/>
      <c r="FJ668" s="108"/>
      <c r="FK668" s="108"/>
      <c r="FL668" s="108"/>
      <c r="FM668" s="108"/>
      <c r="FN668" s="108"/>
      <c r="FO668" s="108"/>
      <c r="FP668" s="108"/>
      <c r="FQ668" s="108"/>
      <c r="FR668" s="108"/>
      <c r="FS668" s="108"/>
      <c r="FT668" s="108"/>
      <c r="FU668" s="108"/>
      <c r="FV668" s="108"/>
      <c r="FW668" s="108"/>
      <c r="FX668" s="108"/>
      <c r="FY668" s="108"/>
      <c r="FZ668" s="108"/>
      <c r="GA668" s="108"/>
      <c r="GB668" s="108"/>
      <c r="GC668" s="108"/>
      <c r="GD668" s="108"/>
      <c r="GE668" s="108"/>
      <c r="GF668" s="108"/>
      <c r="GG668" s="108"/>
      <c r="GH668" s="108"/>
      <c r="GI668" s="108"/>
      <c r="GJ668" s="108"/>
      <c r="GK668" s="251"/>
      <c r="GL668" s="103">
        <f t="shared" si="750"/>
        <v>0</v>
      </c>
      <c r="GM668" s="124"/>
      <c r="GN668" s="104"/>
      <c r="GO668" s="104"/>
      <c r="GP668" s="104"/>
      <c r="GQ668" s="104"/>
      <c r="GR668" s="104"/>
      <c r="GS668" s="104"/>
      <c r="GT668" s="104"/>
      <c r="GU668" s="104"/>
      <c r="GV668" s="104"/>
      <c r="GW668" s="104"/>
      <c r="GX668" s="104"/>
      <c r="GY668" s="104"/>
      <c r="GZ668" s="104"/>
      <c r="HA668" s="104"/>
      <c r="HB668" s="104"/>
      <c r="HC668" s="104"/>
      <c r="HD668" s="104"/>
      <c r="HE668" s="104"/>
      <c r="HF668" s="104"/>
      <c r="HG668" s="104"/>
      <c r="HH668" s="104"/>
      <c r="HI668" s="104"/>
      <c r="HJ668" s="104"/>
      <c r="HK668" s="104"/>
      <c r="HL668" s="104"/>
      <c r="HM668" s="104"/>
      <c r="HN668" s="104"/>
      <c r="HO668" s="104"/>
      <c r="HP668" s="104"/>
      <c r="HQ668" s="64"/>
      <c r="HR668" s="64"/>
      <c r="HS668" s="64"/>
      <c r="HT668" s="64"/>
      <c r="HU668" s="64"/>
      <c r="HV668" s="64"/>
      <c r="HW668" s="105"/>
      <c r="HX668" s="64"/>
      <c r="HY668" s="280">
        <f t="shared" si="767"/>
        <v>0</v>
      </c>
      <c r="HZ668" s="280">
        <f t="shared" si="768"/>
        <v>0</v>
      </c>
      <c r="IA668" s="280">
        <f t="shared" si="769"/>
        <v>0</v>
      </c>
      <c r="IB668" s="64"/>
      <c r="IC668" s="64"/>
    </row>
    <row r="669" spans="1:237" s="106" customFormat="1" ht="22.5" customHeight="1" x14ac:dyDescent="0.25">
      <c r="A669" s="368" t="s">
        <v>3794</v>
      </c>
      <c r="B669" s="369" t="s">
        <v>3795</v>
      </c>
      <c r="C669" s="375" t="s">
        <v>3301</v>
      </c>
      <c r="D669" s="371" t="s">
        <v>3796</v>
      </c>
      <c r="E669" s="371" t="s">
        <v>3797</v>
      </c>
      <c r="F669" s="376" t="s">
        <v>3224</v>
      </c>
      <c r="G669" s="376" t="s">
        <v>3225</v>
      </c>
      <c r="H669" s="373" t="s">
        <v>1841</v>
      </c>
      <c r="I669" s="374" t="s">
        <v>3798</v>
      </c>
      <c r="J669" s="421" t="s">
        <v>3300</v>
      </c>
      <c r="K669" s="423" t="s">
        <v>3236</v>
      </c>
      <c r="L669" s="329">
        <f>CONTINUA!BV669</f>
        <v>0</v>
      </c>
      <c r="M669" s="329">
        <f>CONTINUA!BW669</f>
        <v>0</v>
      </c>
      <c r="N669" s="895"/>
      <c r="O669" s="896" t="s">
        <v>4060</v>
      </c>
      <c r="P669" s="897" t="s">
        <v>206</v>
      </c>
      <c r="Q669" s="400">
        <v>24</v>
      </c>
      <c r="R669" s="401"/>
      <c r="S669" s="400"/>
      <c r="T669" s="401"/>
      <c r="U669" s="400"/>
      <c r="V669" s="401"/>
      <c r="W669" s="400"/>
      <c r="X669" s="401"/>
      <c r="Y669" s="400"/>
      <c r="Z669" s="401"/>
      <c r="AA669" s="400"/>
      <c r="AB669" s="401"/>
      <c r="AC669" s="400"/>
      <c r="AD669" s="401"/>
      <c r="AE669" s="400"/>
      <c r="AF669" s="401"/>
      <c r="AG669" s="400"/>
      <c r="AH669" s="401"/>
      <c r="AI669" s="400"/>
      <c r="AJ669" s="401"/>
      <c r="AK669" s="400"/>
      <c r="AL669" s="401"/>
      <c r="AM669" s="400"/>
      <c r="AN669" s="401"/>
      <c r="AO669" s="400"/>
      <c r="AP669" s="401"/>
      <c r="AQ669" s="400"/>
      <c r="AR669" s="401"/>
      <c r="AS669" s="400"/>
      <c r="AT669" s="401"/>
      <c r="AU669" s="400"/>
      <c r="AV669" s="401"/>
      <c r="AW669" s="400"/>
      <c r="AX669" s="401"/>
      <c r="AY669" s="400"/>
      <c r="AZ669" s="401"/>
      <c r="BA669" s="400"/>
      <c r="BB669" s="401"/>
      <c r="BC669" s="400"/>
      <c r="BD669" s="401"/>
      <c r="BE669" s="400"/>
      <c r="BF669" s="401"/>
      <c r="BG669" s="400"/>
      <c r="BH669" s="401"/>
      <c r="BI669" s="400"/>
      <c r="BJ669" s="401"/>
      <c r="BK669" s="400"/>
      <c r="BL669" s="401"/>
      <c r="BM669" s="400"/>
      <c r="BN669" s="401"/>
      <c r="BO669" s="400"/>
      <c r="BP669" s="401"/>
      <c r="BQ669" s="400"/>
      <c r="BR669" s="401"/>
      <c r="BS669" s="400"/>
      <c r="BT669" s="401"/>
      <c r="BU669" s="400"/>
      <c r="BV669" s="401"/>
      <c r="BW669" s="400"/>
      <c r="BX669" s="401"/>
      <c r="BY669" s="400"/>
      <c r="BZ669" s="401"/>
      <c r="CA669" s="400"/>
      <c r="CB669" s="401"/>
      <c r="CC669" s="400"/>
      <c r="CD669" s="401"/>
      <c r="CE669" s="400"/>
      <c r="CF669" s="401"/>
      <c r="CG669" s="400"/>
      <c r="CH669" s="401"/>
      <c r="CI669" s="400"/>
      <c r="CJ669" s="401"/>
      <c r="CK669" s="400"/>
      <c r="CL669" s="401"/>
      <c r="CM669" s="400"/>
      <c r="CN669" s="401"/>
      <c r="CO669" s="400"/>
      <c r="CP669" s="401"/>
      <c r="CQ669" s="400"/>
      <c r="CR669" s="401"/>
      <c r="CS669" s="400"/>
      <c r="CT669" s="401"/>
      <c r="CU669" s="400"/>
      <c r="CV669" s="401"/>
      <c r="CW669" s="400"/>
      <c r="CX669" s="401"/>
      <c r="CY669" s="400"/>
      <c r="CZ669" s="401"/>
      <c r="DA669" s="400"/>
      <c r="DB669" s="401"/>
      <c r="DC669" s="400"/>
      <c r="DD669" s="401"/>
      <c r="DE669" s="400"/>
      <c r="DF669" s="401"/>
      <c r="DG669" s="400"/>
      <c r="DH669" s="401"/>
      <c r="DI669" s="400"/>
      <c r="DJ669" s="401"/>
      <c r="DK669" s="400"/>
      <c r="DL669" s="401"/>
      <c r="DM669" s="400"/>
      <c r="DN669" s="401"/>
      <c r="DO669" s="400"/>
      <c r="DP669" s="401"/>
      <c r="DQ669" s="400"/>
      <c r="DR669" s="401"/>
      <c r="DS669" s="400"/>
      <c r="DT669" s="401"/>
      <c r="DU669" s="400"/>
      <c r="DV669" s="401"/>
      <c r="DW669" s="400"/>
      <c r="DX669" s="401"/>
      <c r="DY669" s="400"/>
      <c r="DZ669" s="401"/>
      <c r="EA669" s="400"/>
      <c r="EB669" s="401"/>
      <c r="EC669" s="400"/>
      <c r="ED669" s="401"/>
      <c r="EE669" s="400"/>
      <c r="EF669" s="401"/>
      <c r="EG669" s="400"/>
      <c r="EH669" s="401"/>
      <c r="EI669" s="400"/>
      <c r="EJ669" s="447"/>
      <c r="EK669" s="511"/>
      <c r="EL669" s="514"/>
      <c r="EM669" s="448"/>
      <c r="EN669" s="344"/>
      <c r="EO669" s="345"/>
      <c r="EP669" s="171">
        <f t="shared" si="742"/>
        <v>24</v>
      </c>
      <c r="EQ669" s="171">
        <f t="shared" si="743"/>
        <v>0</v>
      </c>
      <c r="ER669" s="171">
        <f t="shared" si="744"/>
        <v>0</v>
      </c>
      <c r="ES669" s="171">
        <f t="shared" si="745"/>
        <v>0</v>
      </c>
      <c r="ET669" s="171">
        <f t="shared" si="746"/>
        <v>0</v>
      </c>
      <c r="EU669" s="171">
        <f t="shared" si="747"/>
        <v>0</v>
      </c>
      <c r="EV669" s="172">
        <f t="shared" si="748"/>
        <v>24</v>
      </c>
      <c r="EW669" s="127"/>
      <c r="EX669" s="248">
        <f t="shared" si="765"/>
        <v>0</v>
      </c>
      <c r="EY669" s="174">
        <f>(L669*regular)+(M669*Cadeirantee)</f>
        <v>0</v>
      </c>
      <c r="EZ669" s="249">
        <f>SUMIF(FG669:GJ669,"&gt;0")</f>
        <v>0</v>
      </c>
      <c r="FA669" s="249">
        <f>SUMIF(FG669:GJ669,"&lt;0")+SUMIF(GN669:HP669,"&lt;0")</f>
        <v>0</v>
      </c>
      <c r="FB669" s="174">
        <v>0</v>
      </c>
      <c r="FC669" s="126">
        <f>N669*km*'VALORES TABELA'!$B$13</f>
        <v>0</v>
      </c>
      <c r="FD669" s="250">
        <f t="shared" si="766"/>
        <v>0</v>
      </c>
      <c r="FE669" s="105"/>
      <c r="FF669" s="118"/>
      <c r="FG669" s="118"/>
      <c r="FH669" s="118"/>
      <c r="FI669" s="118"/>
      <c r="FJ669" s="118"/>
      <c r="FK669" s="118"/>
      <c r="FL669" s="118"/>
      <c r="FM669" s="118"/>
      <c r="FN669" s="118"/>
      <c r="FO669" s="118"/>
      <c r="FP669" s="118"/>
      <c r="FQ669" s="118"/>
      <c r="FR669" s="118"/>
      <c r="FS669" s="118"/>
      <c r="FT669" s="118"/>
      <c r="FU669" s="118"/>
      <c r="FV669" s="118"/>
      <c r="FW669" s="118"/>
      <c r="FX669" s="118"/>
      <c r="FY669" s="118"/>
      <c r="FZ669" s="118"/>
      <c r="GA669" s="118"/>
      <c r="GB669" s="118"/>
      <c r="GC669" s="118"/>
      <c r="GD669" s="118"/>
      <c r="GE669" s="118"/>
      <c r="GF669" s="118"/>
      <c r="GG669" s="118"/>
      <c r="GH669" s="118"/>
      <c r="GI669" s="118"/>
      <c r="GJ669" s="118"/>
      <c r="GK669" s="252"/>
      <c r="GL669" s="103">
        <f t="shared" si="750"/>
        <v>0</v>
      </c>
      <c r="GM669" s="124"/>
      <c r="GN669" s="104"/>
      <c r="GO669" s="104"/>
      <c r="GP669" s="104"/>
      <c r="GQ669" s="104"/>
      <c r="GR669" s="104"/>
      <c r="GS669" s="104"/>
      <c r="GT669" s="104"/>
      <c r="GU669" s="104"/>
      <c r="GV669" s="104"/>
      <c r="GW669" s="104"/>
      <c r="GX669" s="104"/>
      <c r="GY669" s="104"/>
      <c r="GZ669" s="104"/>
      <c r="HA669" s="104"/>
      <c r="HB669" s="104"/>
      <c r="HC669" s="104"/>
      <c r="HD669" s="104"/>
      <c r="HE669" s="104"/>
      <c r="HF669" s="104"/>
      <c r="HG669" s="104"/>
      <c r="HH669" s="104"/>
      <c r="HI669" s="104"/>
      <c r="HJ669" s="104"/>
      <c r="HK669" s="104"/>
      <c r="HL669" s="104"/>
      <c r="HM669" s="104"/>
      <c r="HN669" s="104"/>
      <c r="HO669" s="104"/>
      <c r="HP669" s="104"/>
      <c r="HQ669" s="64"/>
      <c r="HR669" s="65"/>
      <c r="HS669" s="65"/>
      <c r="HT669" s="65"/>
      <c r="HU669" s="65"/>
      <c r="HV669" s="65"/>
      <c r="HW669" s="105"/>
      <c r="HX669" s="65"/>
      <c r="HY669" s="280">
        <f t="shared" si="767"/>
        <v>0</v>
      </c>
      <c r="HZ669" s="280">
        <f t="shared" si="768"/>
        <v>0</v>
      </c>
      <c r="IA669" s="280">
        <f t="shared" si="769"/>
        <v>0</v>
      </c>
      <c r="IB669" s="65"/>
      <c r="IC669" s="65"/>
    </row>
    <row r="670" spans="1:237" s="106" customFormat="1" ht="22.5" customHeight="1" thickBot="1" x14ac:dyDescent="0.3">
      <c r="A670" s="377" t="s">
        <v>3794</v>
      </c>
      <c r="B670" s="378" t="s">
        <v>3795</v>
      </c>
      <c r="C670" s="379" t="s">
        <v>3301</v>
      </c>
      <c r="D670" s="380" t="s">
        <v>3796</v>
      </c>
      <c r="E670" s="380" t="s">
        <v>3797</v>
      </c>
      <c r="F670" s="381" t="s">
        <v>3224</v>
      </c>
      <c r="G670" s="381" t="s">
        <v>3225</v>
      </c>
      <c r="H670" s="382" t="s">
        <v>1841</v>
      </c>
      <c r="I670" s="383" t="s">
        <v>3798</v>
      </c>
      <c r="J670" s="421" t="s">
        <v>3300</v>
      </c>
      <c r="K670" s="424" t="s">
        <v>60</v>
      </c>
      <c r="L670" s="329">
        <f>CONTINUA!BV670</f>
        <v>0</v>
      </c>
      <c r="M670" s="329">
        <f>CONTINUA!BW670</f>
        <v>0</v>
      </c>
      <c r="N670" s="895"/>
      <c r="O670" s="896" t="s">
        <v>4060</v>
      </c>
      <c r="P670" s="897" t="s">
        <v>206</v>
      </c>
      <c r="Q670" s="400"/>
      <c r="R670" s="401"/>
      <c r="S670" s="400"/>
      <c r="T670" s="401"/>
      <c r="U670" s="400"/>
      <c r="V670" s="401"/>
      <c r="W670" s="400"/>
      <c r="X670" s="401"/>
      <c r="Y670" s="400"/>
      <c r="Z670" s="401"/>
      <c r="AA670" s="400"/>
      <c r="AB670" s="401"/>
      <c r="AC670" s="400"/>
      <c r="AD670" s="401"/>
      <c r="AE670" s="400"/>
      <c r="AF670" s="401"/>
      <c r="AG670" s="400"/>
      <c r="AH670" s="401"/>
      <c r="AI670" s="400"/>
      <c r="AJ670" s="401"/>
      <c r="AK670" s="400"/>
      <c r="AL670" s="401"/>
      <c r="AM670" s="400"/>
      <c r="AN670" s="401"/>
      <c r="AO670" s="400"/>
      <c r="AP670" s="401"/>
      <c r="AQ670" s="400"/>
      <c r="AR670" s="401"/>
      <c r="AS670" s="400"/>
      <c r="AT670" s="401"/>
      <c r="AU670" s="400"/>
      <c r="AV670" s="401"/>
      <c r="AW670" s="400"/>
      <c r="AX670" s="401"/>
      <c r="AY670" s="400"/>
      <c r="AZ670" s="401"/>
      <c r="BA670" s="400"/>
      <c r="BB670" s="401"/>
      <c r="BC670" s="400"/>
      <c r="BD670" s="401"/>
      <c r="BE670" s="400"/>
      <c r="BF670" s="401"/>
      <c r="BG670" s="400"/>
      <c r="BH670" s="401"/>
      <c r="BI670" s="400"/>
      <c r="BJ670" s="401"/>
      <c r="BK670" s="400"/>
      <c r="BL670" s="401"/>
      <c r="BM670" s="400"/>
      <c r="BN670" s="401"/>
      <c r="BO670" s="400"/>
      <c r="BP670" s="401"/>
      <c r="BQ670" s="400"/>
      <c r="BR670" s="401"/>
      <c r="BS670" s="400"/>
      <c r="BT670" s="401"/>
      <c r="BU670" s="400"/>
      <c r="BV670" s="401"/>
      <c r="BW670" s="400"/>
      <c r="BX670" s="401"/>
      <c r="BY670" s="400"/>
      <c r="BZ670" s="401"/>
      <c r="CA670" s="400"/>
      <c r="CB670" s="401"/>
      <c r="CC670" s="400"/>
      <c r="CD670" s="401"/>
      <c r="CE670" s="400"/>
      <c r="CF670" s="401"/>
      <c r="CG670" s="400"/>
      <c r="CH670" s="401"/>
      <c r="CI670" s="400"/>
      <c r="CJ670" s="401"/>
      <c r="CK670" s="400"/>
      <c r="CL670" s="401"/>
      <c r="CM670" s="400"/>
      <c r="CN670" s="401"/>
      <c r="CO670" s="400"/>
      <c r="CP670" s="401"/>
      <c r="CQ670" s="400"/>
      <c r="CR670" s="401"/>
      <c r="CS670" s="400"/>
      <c r="CT670" s="401"/>
      <c r="CU670" s="400"/>
      <c r="CV670" s="401"/>
      <c r="CW670" s="400"/>
      <c r="CX670" s="401"/>
      <c r="CY670" s="400"/>
      <c r="CZ670" s="401"/>
      <c r="DA670" s="400"/>
      <c r="DB670" s="401"/>
      <c r="DC670" s="400"/>
      <c r="DD670" s="401"/>
      <c r="DE670" s="400"/>
      <c r="DF670" s="401"/>
      <c r="DG670" s="400"/>
      <c r="DH670" s="401"/>
      <c r="DI670" s="400"/>
      <c r="DJ670" s="401"/>
      <c r="DK670" s="400"/>
      <c r="DL670" s="401"/>
      <c r="DM670" s="400"/>
      <c r="DN670" s="401"/>
      <c r="DO670" s="400"/>
      <c r="DP670" s="401"/>
      <c r="DQ670" s="400"/>
      <c r="DR670" s="401"/>
      <c r="DS670" s="400"/>
      <c r="DT670" s="401"/>
      <c r="DU670" s="400"/>
      <c r="DV670" s="401"/>
      <c r="DW670" s="400"/>
      <c r="DX670" s="401"/>
      <c r="DY670" s="400"/>
      <c r="DZ670" s="401"/>
      <c r="EA670" s="400"/>
      <c r="EB670" s="401"/>
      <c r="EC670" s="400"/>
      <c r="ED670" s="401"/>
      <c r="EE670" s="400"/>
      <c r="EF670" s="401"/>
      <c r="EG670" s="400"/>
      <c r="EH670" s="401"/>
      <c r="EI670" s="400"/>
      <c r="EJ670" s="447"/>
      <c r="EK670" s="512"/>
      <c r="EL670" s="515"/>
      <c r="EM670" s="450"/>
      <c r="EN670" s="348"/>
      <c r="EO670" s="348"/>
      <c r="EP670" s="179">
        <f t="shared" si="742"/>
        <v>0</v>
      </c>
      <c r="EQ670" s="179">
        <f t="shared" si="743"/>
        <v>0</v>
      </c>
      <c r="ER670" s="179">
        <f t="shared" si="744"/>
        <v>0</v>
      </c>
      <c r="ES670" s="179">
        <f t="shared" si="745"/>
        <v>0</v>
      </c>
      <c r="ET670" s="179">
        <f t="shared" si="746"/>
        <v>0</v>
      </c>
      <c r="EU670" s="179">
        <f t="shared" si="747"/>
        <v>0</v>
      </c>
      <c r="EV670" s="172">
        <f t="shared" si="748"/>
        <v>0</v>
      </c>
      <c r="EW670" s="253"/>
      <c r="EX670" s="254">
        <v>0</v>
      </c>
      <c r="EY670" s="180">
        <v>0</v>
      </c>
      <c r="EZ670" s="255">
        <v>0</v>
      </c>
      <c r="FA670" s="255">
        <v>0</v>
      </c>
      <c r="FB670" s="180">
        <f>SUM(FF670:GI670)/2</f>
        <v>0</v>
      </c>
      <c r="FC670" s="256">
        <f>N670*km*'VALORES TABELA'!$B$13</f>
        <v>0</v>
      </c>
      <c r="FD670" s="250">
        <f t="shared" si="766"/>
        <v>0</v>
      </c>
      <c r="FE670" s="257"/>
      <c r="FF670" s="181">
        <f>((Q670+S670)*Percapita)+((R670+T670)*Cadeirante)</f>
        <v>0</v>
      </c>
      <c r="FG670" s="181">
        <f>((U670+W670)*Percapita/30*FG$4)+((V670+X670)*Cadeirante/30*FG$4)</f>
        <v>0</v>
      </c>
      <c r="FH670" s="181">
        <f>((Y670+AA670)*Percapita/30*FH$4)+((Z670+AB670)*Cadeirante/30*FH$4)</f>
        <v>0</v>
      </c>
      <c r="FI670" s="181">
        <f>((AC670+AE670)*Percapita/30*FI$4)+((AD670+AF670)*Cadeirante/30*FI$4)</f>
        <v>0</v>
      </c>
      <c r="FJ670" s="181">
        <f>((AG670+AI670)*Percapita/30*FJ$4)+((AH670+AJ670)*Cadeirante/30*FJ$4)</f>
        <v>0</v>
      </c>
      <c r="FK670" s="181">
        <f>((AK670+AM670)*Percapita/30*FK$4)+((AL670+AN670)*Cadeirante/30*FK$4)</f>
        <v>0</v>
      </c>
      <c r="FL670" s="181">
        <f>((AO670+AQ670)*Percapita/30*FL$4)+((AP670+AR670)*Cadeirante/30*FL$4)</f>
        <v>0</v>
      </c>
      <c r="FM670" s="181">
        <f>((AS670+AU670)*Percapita/30*FM$4)+((AT670+AV670)*Cadeirante/30*FM$4)</f>
        <v>0</v>
      </c>
      <c r="FN670" s="181">
        <f>((AW670+AY670)*Percapita/30*FN$4)+((AX670+AZ670)*Cadeirante/30*FN$4)</f>
        <v>0</v>
      </c>
      <c r="FO670" s="181">
        <f>((BA670+BC670)*Percapita/30*FO$4)+((BB670+BD670)*Cadeirante/30*FO$4)</f>
        <v>0</v>
      </c>
      <c r="FP670" s="181">
        <f>((BE670+BG670)*Percapita/30*FP$4)+((BF670+BH670)*Cadeirante/30*FP$4)</f>
        <v>0</v>
      </c>
      <c r="FQ670" s="181">
        <f>((BI670+BK670)*Percapita/30*FQ$4)+((BJ670+BL670)*Cadeirante/30*FQ$4)</f>
        <v>0</v>
      </c>
      <c r="FR670" s="181">
        <f>((BM670+BO670)*Percapita/30*FR$4)+((BN670+BP670)*Cadeirante/30*FR$4)</f>
        <v>0</v>
      </c>
      <c r="FS670" s="181">
        <f>((BQ670+BS670)*Percapita/30*FS$4)+((BR670+BT670)*Cadeirante/30*FS$4)</f>
        <v>0</v>
      </c>
      <c r="FT670" s="181">
        <f>((BU670+BW670)*Percapita/30*FT$4)+((BV670+BX670)*Cadeirante/30*FT$4)</f>
        <v>0</v>
      </c>
      <c r="FU670" s="181">
        <f>((BY670+CA670)*Percapita/30*FU$4)+((BZ670+CB670)*Cadeirante/30*FU$4)</f>
        <v>0</v>
      </c>
      <c r="FV670" s="181">
        <f>((CC670+CE670)*Percapita/30*FV$4)+((CD670+CF670)*Cadeirante/30*FV$4)</f>
        <v>0</v>
      </c>
      <c r="FW670" s="181">
        <f>((CG670+CI670)*Percapita/30*FW$4)+((CI670+CK670)*Cadeirante/30*FW$4)</f>
        <v>0</v>
      </c>
      <c r="FX670" s="181">
        <f>((CK670+CM670)*Percapita/30*FX$4)+((CL670+CN670)*Cadeirante/30*FX$4)</f>
        <v>0</v>
      </c>
      <c r="FY670" s="181">
        <f>((CO670+CQ670)*Percapita/30*FY$4)+((CP670+CR670)*Cadeirante/30*FY$4)</f>
        <v>0</v>
      </c>
      <c r="FZ670" s="181">
        <f>((CS670+CU670)*Percapita/30*FZ$4)+((CT670+CV670)*Cadeirante/30*FZ$4)</f>
        <v>0</v>
      </c>
      <c r="GA670" s="181">
        <f>((CW670+CY670)*Percapita/30*GA$4)+((CX670+CZ670)*Cadeirante/30*GA$4)</f>
        <v>0</v>
      </c>
      <c r="GB670" s="181">
        <f>((DA670+DC670)*Percapita/30*GB$4)+((DB670+DD670)*Cadeirante/30*GB$4)</f>
        <v>0</v>
      </c>
      <c r="GC670" s="181">
        <f>((DE670+DG670)*Percapita/30*GC$4)+((DF670+DH670)*Cadeirante/30*GC$4)</f>
        <v>0</v>
      </c>
      <c r="GD670" s="181">
        <f>((DI670+DK670)*Percapita/30*GD$4)+((DJ670+DL670)*Cadeirante/30*GD$4)</f>
        <v>0</v>
      </c>
      <c r="GE670" s="181">
        <f>((DM670+DO670)*Percapita/30*GE$4)+((DN670+DP670)*Cadeirante/30*GE$4)</f>
        <v>0</v>
      </c>
      <c r="GF670" s="181">
        <f>((DQ670+DS670)*Percapita/30*GF$4)+((DR670+DT670)*Cadeirante/30*GF$4)</f>
        <v>0</v>
      </c>
      <c r="GG670" s="181">
        <f>((DU670+DW670)*Percapita/30*GG$4)+((DV670+DX670)*Cadeirante/30*GG$4)</f>
        <v>0</v>
      </c>
      <c r="GH670" s="181">
        <f>((DY670+EA670)*Percapita/30*GH$4)+((DZ670+EB670)*Cadeirante/30*GH$4)</f>
        <v>0</v>
      </c>
      <c r="GI670" s="181">
        <f>((EC670+EE670)*Percapita/30*GI$4)+((ED670+EF670)*Cadeirante/30*GI$4)</f>
        <v>0</v>
      </c>
      <c r="GJ670" s="181">
        <f>((EG670+EI670)*Percapita)+((EH670+EJ670)*Cadeirante)</f>
        <v>0</v>
      </c>
      <c r="GK670" s="258"/>
      <c r="GL670" s="103">
        <f t="shared" si="750"/>
        <v>0</v>
      </c>
      <c r="GM670" s="124"/>
      <c r="GN670" s="182"/>
      <c r="GO670" s="182"/>
      <c r="GP670" s="182"/>
      <c r="GQ670" s="182"/>
      <c r="GR670" s="182"/>
      <c r="GS670" s="182"/>
      <c r="GT670" s="182"/>
      <c r="GU670" s="182"/>
      <c r="GV670" s="182"/>
      <c r="GW670" s="182"/>
      <c r="GX670" s="182"/>
      <c r="GY670" s="182"/>
      <c r="GZ670" s="182"/>
      <c r="HA670" s="182"/>
      <c r="HB670" s="182"/>
      <c r="HC670" s="182"/>
      <c r="HD670" s="182"/>
      <c r="HE670" s="182"/>
      <c r="HF670" s="182"/>
      <c r="HG670" s="182"/>
      <c r="HH670" s="182"/>
      <c r="HI670" s="182"/>
      <c r="HJ670" s="182"/>
      <c r="HK670" s="182"/>
      <c r="HL670" s="182"/>
      <c r="HM670" s="182"/>
      <c r="HN670" s="182"/>
      <c r="HO670" s="182"/>
      <c r="HP670" s="259"/>
      <c r="HQ670" s="64"/>
      <c r="HW670" s="257"/>
      <c r="HY670" s="280">
        <f t="shared" si="767"/>
        <v>0</v>
      </c>
      <c r="HZ670" s="280">
        <f t="shared" si="768"/>
        <v>0</v>
      </c>
      <c r="IA670" s="280">
        <f t="shared" si="769"/>
        <v>0</v>
      </c>
    </row>
    <row r="671" spans="1:237" s="106" customFormat="1" ht="22.5" customHeight="1" x14ac:dyDescent="0.25">
      <c r="A671" t="s">
        <v>3799</v>
      </c>
      <c r="B671" s="522" t="s">
        <v>3800</v>
      </c>
      <c r="C671" s="523">
        <v>1</v>
      </c>
      <c r="D671" s="524" t="s">
        <v>3801</v>
      </c>
      <c r="E671" s="524" t="s">
        <v>3802</v>
      </c>
      <c r="F671" s="525" t="s">
        <v>3224</v>
      </c>
      <c r="G671" s="525" t="s">
        <v>3225</v>
      </c>
      <c r="H671" s="350" t="s">
        <v>1843</v>
      </c>
      <c r="I671" s="351" t="s">
        <v>3803</v>
      </c>
      <c r="J671" s="409" t="s">
        <v>3231</v>
      </c>
      <c r="K671" s="410" t="s">
        <v>3232</v>
      </c>
      <c r="L671" s="329">
        <f>CONTINUA!BV671</f>
        <v>0</v>
      </c>
      <c r="M671" s="329">
        <f>CONTINUA!BW671</f>
        <v>0</v>
      </c>
      <c r="N671" s="895"/>
      <c r="O671" s="896" t="s">
        <v>4061</v>
      </c>
      <c r="P671" s="897" t="s">
        <v>206</v>
      </c>
      <c r="Q671" s="400">
        <v>7</v>
      </c>
      <c r="R671" s="401"/>
      <c r="S671" s="400"/>
      <c r="T671" s="401"/>
      <c r="U671" s="400"/>
      <c r="V671" s="401"/>
      <c r="W671" s="400"/>
      <c r="X671" s="401"/>
      <c r="Y671" s="400"/>
      <c r="Z671" s="401"/>
      <c r="AA671" s="400"/>
      <c r="AB671" s="401"/>
      <c r="AC671" s="400"/>
      <c r="AD671" s="401"/>
      <c r="AE671" s="400"/>
      <c r="AF671" s="401"/>
      <c r="AG671" s="400"/>
      <c r="AH671" s="401"/>
      <c r="AI671" s="400"/>
      <c r="AJ671" s="401"/>
      <c r="AK671" s="400"/>
      <c r="AL671" s="401"/>
      <c r="AM671" s="400"/>
      <c r="AN671" s="401"/>
      <c r="AO671" s="400"/>
      <c r="AP671" s="401"/>
      <c r="AQ671" s="400"/>
      <c r="AR671" s="401"/>
      <c r="AS671" s="400"/>
      <c r="AT671" s="401"/>
      <c r="AU671" s="400"/>
      <c r="AV671" s="401"/>
      <c r="AW671" s="400"/>
      <c r="AX671" s="401"/>
      <c r="AY671" s="400"/>
      <c r="AZ671" s="401"/>
      <c r="BA671" s="400"/>
      <c r="BB671" s="401"/>
      <c r="BC671" s="400"/>
      <c r="BD671" s="401"/>
      <c r="BE671" s="400"/>
      <c r="BF671" s="401"/>
      <c r="BG671" s="400"/>
      <c r="BH671" s="401"/>
      <c r="BI671" s="400"/>
      <c r="BJ671" s="401"/>
      <c r="BK671" s="400"/>
      <c r="BL671" s="401"/>
      <c r="BM671" s="400"/>
      <c r="BN671" s="401"/>
      <c r="BO671" s="400"/>
      <c r="BP671" s="401"/>
      <c r="BQ671" s="400"/>
      <c r="BR671" s="401"/>
      <c r="BS671" s="400"/>
      <c r="BT671" s="401"/>
      <c r="BU671" s="400"/>
      <c r="BV671" s="401"/>
      <c r="BW671" s="400"/>
      <c r="BX671" s="401"/>
      <c r="BY671" s="400"/>
      <c r="BZ671" s="401"/>
      <c r="CA671" s="400"/>
      <c r="CB671" s="401"/>
      <c r="CC671" s="400"/>
      <c r="CD671" s="401"/>
      <c r="CE671" s="400"/>
      <c r="CF671" s="401"/>
      <c r="CG671" s="400"/>
      <c r="CH671" s="401"/>
      <c r="CI671" s="400"/>
      <c r="CJ671" s="401"/>
      <c r="CK671" s="400"/>
      <c r="CL671" s="401"/>
      <c r="CM671" s="400"/>
      <c r="CN671" s="401"/>
      <c r="CO671" s="400"/>
      <c r="CP671" s="401"/>
      <c r="CQ671" s="400"/>
      <c r="CR671" s="401"/>
      <c r="CS671" s="400"/>
      <c r="CT671" s="401"/>
      <c r="CU671" s="400"/>
      <c r="CV671" s="401"/>
      <c r="CW671" s="400"/>
      <c r="CX671" s="401"/>
      <c r="CY671" s="400"/>
      <c r="CZ671" s="401"/>
      <c r="DA671" s="400"/>
      <c r="DB671" s="401"/>
      <c r="DC671" s="400"/>
      <c r="DD671" s="401"/>
      <c r="DE671" s="400"/>
      <c r="DF671" s="401"/>
      <c r="DG671" s="400"/>
      <c r="DH671" s="401"/>
      <c r="DI671" s="400"/>
      <c r="DJ671" s="401"/>
      <c r="DK671" s="400"/>
      <c r="DL671" s="401"/>
      <c r="DM671" s="400"/>
      <c r="DN671" s="401"/>
      <c r="DO671" s="400"/>
      <c r="DP671" s="401"/>
      <c r="DQ671" s="400"/>
      <c r="DR671" s="401"/>
      <c r="DS671" s="400"/>
      <c r="DT671" s="401"/>
      <c r="DU671" s="400"/>
      <c r="DV671" s="401"/>
      <c r="DW671" s="400"/>
      <c r="DX671" s="401"/>
      <c r="DY671" s="400"/>
      <c r="DZ671" s="401"/>
      <c r="EA671" s="400"/>
      <c r="EB671" s="401"/>
      <c r="EC671" s="400"/>
      <c r="ED671" s="401"/>
      <c r="EE671" s="400"/>
      <c r="EF671" s="401"/>
      <c r="EG671" s="400"/>
      <c r="EH671" s="401"/>
      <c r="EI671" s="400"/>
      <c r="EJ671" s="447"/>
      <c r="EK671" s="510"/>
      <c r="EL671" s="513"/>
      <c r="EM671" s="520"/>
      <c r="EN671" s="520"/>
      <c r="EO671" s="520"/>
      <c r="EP671" s="171">
        <f t="shared" si="742"/>
        <v>7</v>
      </c>
      <c r="EQ671" s="171">
        <f t="shared" si="743"/>
        <v>0</v>
      </c>
      <c r="ER671" s="171">
        <f t="shared" si="744"/>
        <v>0</v>
      </c>
      <c r="ES671" s="171">
        <f t="shared" si="745"/>
        <v>0</v>
      </c>
      <c r="ET671" s="171">
        <f t="shared" si="746"/>
        <v>0</v>
      </c>
      <c r="EU671" s="171">
        <f t="shared" si="747"/>
        <v>0</v>
      </c>
      <c r="EV671" s="172">
        <f t="shared" si="748"/>
        <v>7</v>
      </c>
      <c r="EW671" s="367">
        <f>IF(C671=4,IF(MAX(Q671:EJ673)&gt;0,(Especiall/30*(IF(($G671-$F671)=($G$5-$F$5),30,IF(DAY($G671)=31,($G671-$F671),($G671-$F671)+1)))),0),0)</f>
        <v>0</v>
      </c>
      <c r="EX671" s="248">
        <f t="shared" ref="EX671:EX674" si="770">FF671</f>
        <v>22901.72</v>
      </c>
      <c r="EY671" s="174">
        <f>(L671*regular)+(M671*Cadeirantee)</f>
        <v>0</v>
      </c>
      <c r="EZ671" s="249">
        <f>SUMIF(FG671:GJ671,"&gt;0")</f>
        <v>0</v>
      </c>
      <c r="FA671" s="249">
        <f>SUMIF(FG671:GJ671,"&lt;0")+SUMIF(GN671:HP671,"&lt;0")</f>
        <v>0</v>
      </c>
      <c r="FB671" s="174">
        <v>0</v>
      </c>
      <c r="FC671" s="175">
        <f>N671*km*'VALORES TABELA'!$B$13</f>
        <v>0</v>
      </c>
      <c r="FD671" s="250">
        <f>GL671</f>
        <v>0</v>
      </c>
      <c r="FE671" s="176">
        <f>(EW671+EW672+EW673+EW674+EX671+EX672+EX673+EX674+EY671+EY672+EY673+EY674+EY675+EZ671+EZ672+EZ673+EZ674+FA671+FA672+FA673+FA674+FC671+FC672+FC673+FC674+HY671-HZ671-IA671+FD671+FD672+FD673+FD674+FB675)</f>
        <v>22901.72</v>
      </c>
      <c r="FF671" s="177">
        <f>IF(C671=4,SUM(Q671+Q672+Q673+S671+S672+S673)*Percapita/30*FF$4+(R671+R672+R673+T671+T672+T673)*Cadeirante/30*FF$4,IF(C671=3,IF(Q674+S674=10,Fixo/30*FF$4+(Q671+Q672+Q673+S671+S672+S673)*Percapita/30*FF$4+(R674+T674)*Cadeirante/30*FF$4,IF(Q674+S674&lt;=9,(Q674+S674)*Crechee/30*FF$4)+(R674+T674)*Cadeirante/30*FF$4+(Q671+Q672+Q673+S671+S672+S673)*Percapita/30*FF$4)+IF(Q674+S674&gt;=11,Fixo/30*FF$4+(Q674+S674-10)*Crechee/30*FF$4,0),IF(C671=2,IF(R671+R672+R673+R674+T671+T672+T673+T674=1,Cadeirante/30*FF$4,IF(R671+R672+R673+R674+T671+T672+T673+T674=2,Fixo/30*FF$4,IF(R671+R672+R673+R674+T671+T672+T673+T674&gt;2,Fixo/30*FF$4+(R671+R672+R673+R674+T671+T672+T673+T674-2)*Cadeirante/30*FF$4)))+(Q671+Q672+Q673+S671+S672+S673)*Percapita/30*FF$4+(Q674+S674)*Crechee/30*FF$4,IF(C671=1,IF(Q671+Q672+Q673+R671+R672+R673+S671+S672+S673+T671+T672+T673&lt;=15,(Q671+Q672+Q673+S671+S672+S673)*Percapita/30*FF$4,IF(Q671+Q672+Q673+R671+R672+R673+S671+S672+S673+T671+T672+T673&gt;=16,Fixo/30*FF$4+(Q671+Q672+Q673+R671+R672+R673+S671+S672+S673+T671+T672-16)*Percapita/30*FF$4))))))</f>
        <v>22901.72</v>
      </c>
      <c r="FG671" s="177">
        <f>IF(C671=4,SUM(U671+U672+U673+W671+W672+W673)*Percapita/30*FG$4+(V671+V672+V673+X671+X672+X673)*Cadeirante/30*FG$4,IF(C671=3,IF(U674+W674=10,Fixo/30*FG$4+(U671+U672+U673+W671+W672+W673)*Percapita/30*FG$4+(V674+X674)*Cadeirante/30*FG$4,IF(U674+W674&lt;=9,(U674+W674)*Crechee/30*FG$4)+(V674+X674)*Cadeirante/30*FG$4+(U671+U672+U673+W671+W672+W673)*Percapita/30*FG$4)+IF(U674+W674&gt;=11,Fixo/30*FG$4+(U674+W674-10)*Crechee/30*FG$4,0),IF(C671=2,IF(V671+V672+V673+V674+X671+X672+X673+X674=1,Cadeirante/30*FG$4,IF(V671+V672+V673+V674+X671+X672+X673+X674=2,Fixo/30*FG$4,IF(V671+V672+V673+V674+X671+X672+X673+X674&gt;2,Fixo/30*FG$4+(V671+V672+V673+V674+X671+X672+X673+X674-2)*Cadeirante/30*FG$4)))+(U671+U672+U673+W671+W672+W673)*Percapita/30*FG$4+(U674+W674)*Crechee/30*FG$4,IF(C671=1,IF(U671+U672+U673+V671+V672+V673+W671+W672+W673+X671+X672+X673&lt;=15,(U671+U672+U673+W671+W672+W673)*Percapita/30*FG$4,IF(U671+U672+U673+V671+V672+V673+W671+W672+W673+X671+X672+X673&gt;=16,Fixo/30*FG$4+(U671+U672+U673+V671+V672+V673+W671+W672+W673+X671+X672-16)*Percapita/30*FG$4))))))</f>
        <v>0</v>
      </c>
      <c r="FH671" s="177">
        <f>IF(C671=4,SUM(Y671+Y672+Y673+AA671+AA672+AA673)*Percapita/30*FH$4+(Z671+Z672+Z673+AB671+AB672+AB673)*Cadeirante/30*FH$4,IF(C671=3,IF(Y674+AA674=10,Fixo/30*FH$4+(Y671+Y672+Y673+AA671+AA672+AA673)*Percapita/30*FH$4+(Z674+AB674)*Cadeirante/30*FH$4,IF(Y674+AA674&lt;=9,(Y674+AA674)*Crechee/30*FH$4)+(Z674+AB674)*Cadeirante/30*FH$4+(Y671+Y672+Y673+AA671+AA672+AA673)*Percapita/30*FH$4)+IF(Y674+AA674&gt;=11,Fixo/30*FH$4+(Y674+AA674-10)*Crechee/30*FH$4,0),IF(C671=2,IF(Z671+Z672+Z673+Z674+AB671+AB672+AB673+AB674=1,Cadeirante/30*FH$4,IF(Z671+Z672+Z673+Z674+AB671+AB672+AB673+AB674=2,Fixo/30*FH$4,IF(Z671+Z672+Z673+Z674+AB671+AB672+AB673+AB674&gt;2,Fixo/30*FH$4+(Z671+Z672+Z673+Z674+AB671+AB672+AB673+AB674-2)*Cadeirante/30*FH$4)))+(Y671+Y672+Y673+AA671+AA672+AA673)*Percapita/30*FH$4+(Y674+AA674)*Crechee/30*FH$4,IF(C671=1,IF(Y671+Y672+Y673+Z671+Z672+Z673+AA671+AA672+AA673+AB671+AB672+AB673&lt;=15,(Y671+Y672+Y673+AA671+AA672+AA673)*Percapita/30*FH$4,IF(Y671+Y672+Y673+Z671+Z672+Z673+AA671+AA672+AA673+AB671+AB672+AB673&gt;=16,Fixo/30*FH$4+(Y671+Y672+Y673+Z671+Z672+Z673+AA671+AA672+AA673+AB671+AB672-16)*Percapita/30*FH$4))))))</f>
        <v>0</v>
      </c>
      <c r="FI671" s="177">
        <f>IF(C671=4,SUM(AC671+AC672+AC673+AE671+AE672+AE673)*Percapita/30*FI$4+(AD671+AD672+AD673+AF671+AF672+AF673)*Cadeirante/30*FI$4,IF(C671=3,IF(AC674+AE674=10,Fixo/30*FI$4+(AC671+AC672+AC673+AE671+AE672+AE673)*Percapita/30*FI$4+(AD674+AF674)*Cadeirante/30*FI$4,IF(AC674+AE674&lt;=9,(AC674+AE674)*Crechee/30*FI$4)+(AD674+AF674)*Cadeirante/30*FI$4+(AC671+AC672+AC673+AE671+AE672+AE673)*Percapita/30*FI$4)+IF(AC674+AE674&gt;=11,Fixo/30*FI$4+(AC674+AE674-10)*Crechee/30*FI$4,0),IF(C671=2,IF(AD671+AD672+AD673+AD674+AF671+AF672+AF673+AF674=1,Cadeirante/30*FI$4,IF(AD671+AD672+AD673+AD674+AF671+AF672+AF673+AF674=2,Fixo/30*FI$4,IF(AD671+AD672+AD673+AD674+AF671+AF672+AF673+AF674&gt;2,Fixo/30*FI$4+(AD671+AD672+AD673+AD674+AF671+AF672+AF673+AF674-2)*Cadeirante/30*FI$4)))+(AC671+AC672+AC673+AE671+AE672+AE673)*Percapita/30*FI$4+(AC674+AE674)*Crechee/30*FI$4,IF(C671=1,IF(AC671+AC672+AC673+AD671+AD672+AD673+AE671+AE672+AE673+AF671+AF672+AF673&lt;=15,(AC671+AC672+AC673+AE671+AE672+AE673)*Percapita/30*FI$4,IF(AC671+AC672+AC673+AD671+AD672+AD673+AE671+AE672+AE673+AF671+AF672+AF673&gt;=16,Fixo/30*FI$4+(AC671+AC672+AC673+AD671+AD672+AD673+AE671+AE672+AE673+AF671+AF672-16)*Percapita/30*FI$4))))))</f>
        <v>0</v>
      </c>
      <c r="FJ671" s="177">
        <f>IF(C671=4,SUM(AG671+AG672+AG673+AI671+AI672+AI673)*Percapita/30*FJ$4+(AH671+AH672+AH673+AJ671+AJ672+AJ673)*Cadeirante/30*FJ$4,IF(C671=3,IF(AG674+AI674=10,Fixo/30*FJ$4+(AG671+AG672+AG673+AI671+AI672+AI673)*Percapita/30*FJ$4+(AH674+AJ674)*Cadeirante/30*FJ$4,IF(AG674+AI674&lt;=9,(AG674+AI674)*Crechee/30*FJ$4)+(AH674+AJ674)*Cadeirante/30*FJ$4+(AG671+AG672+AG673+AI671+AI672+AI673)*Percapita/30*FJ$4)+IF(AG674+AI674&gt;=11,Fixo/30*FJ$4+(AG674+AI674-10)*Crechee/30*FJ$4,0),IF(C671=2,IF(AH671+AH672+AH673+AH674+AJ671+AJ672+AJ673+AJ674=1,Cadeirante/30*FJ$4,IF(AH671+AH672+AH673+AH674+AJ671+AJ672+AJ673+AJ674=2,Fixo/30*FJ$4,IF(AH671+AH672+AH673+AH674+AJ671+AJ672+AJ673+AJ674&gt;2,Fixo/30*FJ$4+(AH671+AH672+AH673+AH674+AJ671+AJ672+AJ673+AJ674-2)*Cadeirante/30*FJ$4)))+(AG671+AG672+AG673+AI671+AI672+AI673)*Percapita/30*FJ$4+(AG674+AI674)*Crechee/30*FJ$4,IF(C671=1,IF(AG671+AG672+AG673+AH671+AH672+AH673+AI671+AI672+AI673+AJ671+AJ672+AJ673&lt;=15,(AG671+AG672+AG673+AI671+AI672+AI673)*Percapita/30*FJ$4,IF(AG671+AG672+AG673+AH671+AH672+AH673+AI671+AI672+AI673+AJ671+AJ672+AJ673&gt;=16,Fixo/30*FJ$4+(AG671+AG672+AG673+AH671+AH672+AH673+AI671+AI672+AI673+AJ671+AJ672-16)*Percapita/30*FJ$4))))))</f>
        <v>0</v>
      </c>
      <c r="FK671" s="177">
        <f>IF(C671=4,SUM(AK671+AK672+AK673+AM671+AM672+AM673)*Percapita/30*FK$4+(AL671+AL672+AL673+AN671+AN672+AN673)*Cadeirante/30*FK$4,IF(C671=3,IF(AK674+AM674=10,Fixo/30*FK$4+(AK671+AK672+AK673+AM671+AM672+AM673)*Percapita/30*FK$4+(AL674+AN674)*Cadeirante/30*FK$4,IF(AK674+AM674&lt;=9,(AK674+AM674)*Crechee/30*FK$4)+(AL674+AN674)*Cadeirante/30*FK$4+(AK671+AK672+AK673+AM671+AM672+AM673)*Percapita/30*FK$4)+IF(AK674+AM674&gt;=11,Fixo/30*FK$4+(AK674+AM674-10)*Crechee/30*FK$4,0),IF(C671=2,IF(AL671+AL672+AL673+AL674+AN671+AN672+AN673+AN674=1,Cadeirante/30*FK$4,IF(AL671+AL672+AL673+AL674+AN671+AN672+AN673+AN674=2,Fixo/30*FK$4,IF(AL671+AL672+AL673+AL674+AN671+AN672+AN673+AN674&gt;2,Fixo/30*FK$4+(AL671+AL672+AL673+AL674+AN671+AN672+AN673+AN674-2)*Cadeirante/30*FK$4)))+(AK671+AK672+AK673+AM671+AM672+AM673)*Percapita/30*FK$4+(AK674+AM674)*Crechee/30*FK$4,IF(C671=1,IF(AK671+AK672+AK673+AL671+AL672+AL673+AM671+AM672+AM673+AN671+AN672+AN673&lt;=15,(AK671+AK672+AK673+AM671+AM672+AM673)*Percapita/30*FK$4,IF(AK671+AK672+AK673+AL671+AL672+AL673+AM671+AM672+AM673+AN671+AN672+AN673&gt;=16,Fixo/30*FK$4+(AK671+AK672+AK673+AL671+AL672+AL673+AM671+AM672+AM673+AN671+AN672-16)*Percapita/30*FK$4))))))</f>
        <v>0</v>
      </c>
      <c r="FL671" s="177">
        <f>IF(C671=4,SUM(AO671+AO672+AO673+AQ671+AQ672+AQ673)*Percapita/30*FL$4+(AP671+AP672+AP673+AR671+AR672+AR673)*Cadeirante/30*FL$4,IF(C671=3,IF(AO674+AQ674=10,Fixo/30*FL$4+(AO671+AO672+AO673+AQ671+AQ672+AQ673)*Percapita/30*FL$4+(AP674+AR674)*Cadeirante/30*FL$4,IF(AO674+AQ674&lt;=9,(AO674+AQ674)*Crechee/30*FL$4)+(AP674+AR674)*Cadeirante/30*FL$4+(AO671+AO672+AO673+AQ671+AQ672+AQ673)*Percapita/30*FL$4)+IF(AO674+AQ674&gt;=11,Fixo/30*FL$4+(AO674+AQ674-10)*Crechee/30*FL$4,0),IF(C671=2,IF(AP671+AP672+AP673+AP674+AR671+AR672+AR673+AR674=1,Cadeirante/30*FL$4,IF(AP671+AP672+AP673+AP674+AR671+AR672+AR673+AR674=2,Fixo/30*FL$4,IF(AP671+AP672+AP673+AP674+AR671+AR672+AR673+AR674&gt;2,Fixo/30*FL$4+(AP671+AP672+AP673+AP674+AR671+AR672+AR673+AR674-2)*Cadeirante/30*FL$4)))+(AO671+AO672+AO673+AQ671+AQ672+AQ673)*Percapita/30*FL$4+(AO674+AQ674)*Crechee/30*FL$4,IF(C671=1,IF(AO671+AO672+AO673+AP671+AP672+AP673+AQ671+AQ672+AQ673+AR671+AR672+AR673&lt;=15,(AO671+AO672+AO673+AQ671+AQ672+AQ673)*Percapita/30*FL$4,IF(AO671+AO672+AO673+AP671+AP672+AP673+AQ671+AQ672+AQ673+AR671+AR672+AR673&gt;=16,Fixo/30*FL$4+(AO671+AO672+AO673+AP671+AP672+AP673+AQ671+AQ672+AQ673+AR671+AR672-16)*Percapita/30*FL$4))))))</f>
        <v>0</v>
      </c>
      <c r="FM671" s="177">
        <f>IF(C671=4,SUM(AS671+AS672+AS673+AU671+AU672+AU673)*Percapita/30*FM$4+(AT671+AT672+AT673+AV671+AV672+AV673)*Cadeirante/30*FM$4,IF(C671=3,IF(AS674+AU674=10,Fixo/30*FM$4+(AS671+AS672+AS673+AU671+AU672+AU673)*Percapita/30*FM$4+(AT674+AV674)*Cadeirante/30*FM$4,IF(AS674+AU674&lt;=9,(AS674+AU674)*Crechee/30*FM$4)+(AT674+AV674)*Cadeirante/30*FM$4+(AS671+AS672+AS673+AU671+AU672+AU673)*Percapita/30*FM$4)+IF(AS674+AU674&gt;=11,Fixo/30*FM$4+(AS674+AU674-10)*Crechee/30*FM$4,0),IF(C671=2,IF(AT671+AT672+AT673+AT674+AV671+AV672+AV673+AV674=1,Cadeirante/30*FM$4,IF(AT671+AT672+AT673+AT674+AV671+AV672+AV673+AV674=2,Fixo/30*FM$4,IF(AT671+AT672+AT673+AT674+AV671+AV672+AV673+AV674&gt;2,Fixo/30*FM$4+(AT671+AT672+AT673+AT674+AV671+AV672+AV673+AV674-2)*Cadeirante/30*FM$4)))+(AS671+AS672+AS673+AU671+AU672+AU673)*Percapita/30*FM$4+(AS674+AU674)*Crechee/30*FM$4,IF(C671=1,IF(AS671+AS672+AS673+AT671+AT672+AT673+AU671+AU672+AU673+AV671+AV672+AV673&lt;=15,(AS671+AS672+AS673+AU671+AU672+AU673)*Percapita/30*FM$4,IF(AS671+AS672+AS673+AT671+AT672+AT673+AU671+AU672+AU673+AV671+AV672+AV673&gt;=16,Fixo/30*FM$4+(AS671+AS672+AS673+AT671+AT672+AT673+AU671+AU672+AU673+AV671+AV672-16)*Percapita/30*FM$4))))))</f>
        <v>0</v>
      </c>
      <c r="FN671" s="177">
        <f>IF(C671=4,SUM(AW671+AW672+AW673+AY671+AY672+AY673)*Percapita/30*FN$4+(AX671+AX672+AX673+AZ671+AZ672+AZ673)*Cadeirante/30*FN$4,IF(C671=3,IF(AW674+AY674=10,Fixo/30*FN$4+(AW671+AW672+AW673+AY671+AY672+AY673)*Percapita/30*FN$4+(AX674+AZ674)*Cadeirante/30*FN$4,IF(AW674+AY674&lt;=9,(AW674+AY674)*Crechee/30*FN$4)+(AX674+AZ674)*Cadeirante/30*FN$4+(AW671+AW672+AW673+AY671+AY672+AY673)*Percapita/30*FN$4)+IF(AW674+AY674&gt;=11,Fixo/30*FN$4+(AW674+AY674-10)*Crechee/30*FN$4,0),IF(C671=2,IF(AX671+AX672+AX673+AX674+AZ671+AZ672+AZ673+AZ674=1,Cadeirante/30*FN$4,IF(AX671+AX672+AX673+AX674+AZ671+AZ672+AZ673+AZ674=2,Fixo/30*FN$4,IF(AX671+AX672+AX673+AX674+AZ671+AZ672+AZ673+AZ674&gt;2,Fixo/30*FN$4+(AX671+AX672+AX673+AX674+AZ671+AZ672+AZ673+AZ674-2)*Cadeirante/30*FN$4)))+(AW671+AW672+AW673+AY671+AY672+AY673)*Percapita/30*FN$4+(AW674+AY674)*Crechee/30*FN$4,IF(C671=1,IF(AW671+AW672+AW673+AX671+AX672+AX673+AY671+AY672+AY673+AZ671+AZ672+AZ673&lt;=15,(AW671+AW672+AW673+AY671+AY672+AY673)*Percapita/30*FN$4,IF(AW671+AW672+AW673+AX671+AX672+AX673+AY671+AY672+AY673+AZ671+AZ672+AZ673&gt;=16,Fixo/30*FN$4+(AW671+AW672+AW673+AX671+AX672+AX673+AY671+AY672+AY673+AZ671+AZ672-16)*Percapita/30*FN$4))))))</f>
        <v>0</v>
      </c>
      <c r="FO671" s="177">
        <f>IF(C671=4,SUM(BA671+BA672+BA673+BC671+BC672+BC673)*Percapita/30*FO$4+(BB671+BB672+BB673+BD671+BD672+BD673)*Cadeirante/30*FO$4,IF(C671=3,IF(BA674+BC674=10,Fixo/30*FO$4+(BA671+BA672+BA673+BC671+BC672+BC673)*Percapita/30*FO$4+(BB674+BD674)*Cadeirante/30*FO$4,IF(BA674+BC674&lt;=9,(BA674+BC674)*Crechee/30*FO$4)+(BB674+BD674)*Cadeirante/30*FO$4+(BA671+BA672+BA673+BC671+BC672+BC673)*Percapita/30*FO$4)+IF(BA674+BC674&gt;=11,Fixo/30*FO$4+(BA674+BC674-10)*Crechee/30*FO$4,0),IF(C671=2,IF(BB671+BB672+BB673+BB674+BD671+BD672+BD673+BD674=1,Cadeirante/30*FO$4,IF(BB671+BB672+BB673+BB674+BD671+BD672+BD673+BD674=2,Fixo/30*FO$4,IF(BB671+BB672+BB673+BB674+BD671+BD672+BD673+BD674&gt;2,Fixo/30*FO$4+(BB671+BB672+BB673+BB674+BD671+BD672+BD673+BD674-2)*Cadeirante/30*FO$4)))+(BA671+BA672+BA673+BC671+BC672+BC673)*Percapita/30*FO$4+(BA674+BC674)*Crechee/30*FO$4,IF(C671=1,IF(BA671+BA672+BA673+BB671+BB672+BB673+BC671+BC672+BC673+BD671+BD672+BD673&lt;=15,(BA671+BA672+BA673+BC671+BC672+BC673)*Percapita/30*FO$4,IF(BA671+BA672+BA673+BB671+BB672+BB673+BC671+BC672+BC673+BD671+BD672+BD673&gt;=16,Fixo/30*FO$4+(BA671+BA672+BA673+BB671+BB672+BB673+BC671+BC672+BC673+BD671+BD672-16)*Percapita/30*FO$4))))))</f>
        <v>0</v>
      </c>
      <c r="FP671" s="177">
        <f>IF(C671=4,SUM(BE671+BE672+BE673+BG671+BG672+BG673)*Percapita/30*FP$4+(BF671+BF672+BF673+BH671+BH672+BH673)*Cadeirante/30*FP$4,IF(C671=3,IF(BE674+BG674=10,Fixo/30*FP$4+(BE671+BE672+BE673+BG671+BG672+BG673)*Percapita/30*FP$4+(BF674+BH674)*Cadeirante/30*FP$4,IF(BE674+BG674&lt;=9,(BE674+BG674)*Crechee/30*FP$4)+(BF674+BH674)*Cadeirante/30*FP$4+(BE671+BE672+BE673+BG671+BG672+BG673)*Percapita/30*FP$4)+IF(BE674+BG674&gt;=11,Fixo/30*FP$4+(BE674+BG674-10)*Crechee/30*FP$4,0),IF(C671=2,IF(BF671+BF672+BF673+BF674+BH671+BH672+BH673+BH674=1,Cadeirante/30*FP$4,IF(BF671+BF672+BF673+BF674+BH671+BH672+BH673+BH674=2,Fixo/30*FP$4,IF(BF671+BF672+BF673+BF674+BH671+BH672+BH673+BH674&gt;2,Fixo/30*FP$4+(BF671+BF672+BF673+BF674+BH671+BH672+BH673+BH674-2)*Cadeirante/30*FP$4)))+(BE671+BE672+BE673+BG671+BG672+BG673)*Percapita/30*FP$4+(BE674+BG674)*Crechee/30*FP$4,IF(C671=1,IF(BE671+BE672+BE673+BF671+BF672+BF673+BG671+BG672+BG673+BH671+BH672+BH673&lt;=15,(BE671+BE672+BE673+BG671+BG672+BG673)*Percapita/30*FP$4,IF(BE671+BE672+BE673+BF671+BF672+BF673+BG671+BG672+BG673+BH671+BH672+BH673&gt;=16,Fixo/30*FP$4+(BE671+BE672+BE673+BF671+BF672+BF673+BG671+BG672+BG673+BH671+BH672-16)*Percapita/30*FP$4))))))</f>
        <v>0</v>
      </c>
      <c r="FQ671" s="177">
        <f>IF(C671=4,SUM(BI671+BI672+BI673+BK671+BK672+BK673)*Percapita/30*FQ$4+(BJ671+BJ672+BJ673+BL671+BL672+BL673)*Cadeirante/30*FQ$4,IF(C671=3,IF(BI674+BK674=10,Fixo/30*FQ$4+(BI671+BI672+BI673+BK671+BK672+BK673)*Percapita/30*FQ$4+(BJ674+BL674)*Cadeirante/30*FQ$4,IF(BI674+BK674&lt;=9,(BI674+BK674)*Crechee/30*FQ$4)+(BJ674+BL674)*Cadeirante/30*FQ$4+(BI671+BI672+BI673+BK671+BK672+BK673)*Percapita/30*FQ$4)+IF(BI674+BK674&gt;=11,Fixo/30*FQ$4+(BI674+BK674-10)*Crechee/30*FQ$4,0),IF(C671=2,IF(BJ671+BJ672+BJ673+BJ674+BL671+BL672+BL673+BL674=1,Cadeirante/30*FQ$4,IF(BJ671+BJ672+BJ673+BJ674+BL671+BL672+BL673+BL674=2,Fixo/30*FQ$4,IF(BJ671+BJ672+BJ673+BJ674+BL671+BL672+BL673+BL674&gt;2,Fixo/30*FQ$4+(BJ671+BJ672+BJ673+BJ674+BL671+BL672+BL673+BL674-2)*Cadeirante/30*FQ$4)))+(BI671+BI672+BI673+BK671+BK672+BK673)*Percapita/30*FQ$4+(BI674+BK674)*Crechee/30*FQ$4,IF(C671=1,IF(BI671+BI672+BI673+BJ671+BJ672+BJ673+BK671+BK672+BK673+BL671+BL672+BL673&lt;=15,(BI671+BI672+BI673+BK671+BK672+BK673)*Percapita/30*FQ$4,IF(BI671+BI672+BI673+BJ671+BJ672+BJ673+BK671+BK672+BK673+BL671+BL672+BL673&gt;=16,Fixo/30*FQ$4+(BI671+BI672+BI673+BJ671+BJ672+BJ673+BK671+BK672+BK673+BL671+BL672-16)*Percapita/30*FQ$4))))))</f>
        <v>0</v>
      </c>
      <c r="FR671" s="177">
        <f>IF(C671=4,SUM(BM671+BM672+BM673+BO671+BO672+BO673)*Percapita/30*FR$4+(BN671+BN672+BN673+BP671+BP672+BP673)*Cadeirante/30*FR$4,IF(C671=3,IF(BM674+BO674=10,Fixo/30*FR$4+(BM671+BM672+BM673+BO671+BO672+BO673)*Percapita/30*FR$4+(BN674+BP674)*Cadeirante/30*FR$4,IF(BM674+BO674&lt;=9,(BM674+BO674)*Crechee/30*FR$4)+(BN674+BP674)*Cadeirante/30*FR$4+(BM671+BM672+BM673+BO671+BO672+BO673)*Percapita/30*FR$4)+IF(BM674+BO674&gt;=11,Fixo/30*FR$4+(BM674+BO674-10)*Crechee/30*FR$4,0),IF(C671=2,IF(BN671+BN672+BN673+BN674+BP671+BP672+BP673+BP674=1,Cadeirante/30*FR$4,IF(BN671+BN672+BN673+BN674+BP671+BP672+BP673+BP674=2,Fixo/30*FR$4,IF(BN671+BN672+BN673+BN674+BP671+BP672+BP673+BP674&gt;2,Fixo/30*FR$4+(BN671+BN672+BN673+BN674+BP671+BP672+BP673+BP674-2)*Cadeirante/30*FR$4)))+(BM671+BM672+BM673+BO671+BO672+BO673)*Percapita/30*FR$4+(BM674+BO674)*Crechee/30*FR$4,IF(C671=1,IF(BM671+BM672+BM673+BN671+BN672+BN673+BO671+BO672+BO673+BP671+BP672+BP673&lt;=15,(BM671+BM672+BM673+BO671+BO672+BO673)*Percapita/30*FR$4,IF(BM671+BM672+BM673+BN671+BN672+BN673+BO671+BO672+BO673+BP671+BP672+BP673&gt;=16,Fixo/30*FR$4+(BM671+BM672+BM673+BN671+BN672+BN673+BO671+BO672+BO673+BP671+BP672-16)*Percapita/30*FR$4))))))</f>
        <v>0</v>
      </c>
      <c r="FS671" s="177">
        <f>IF(C671=4,SUM(BQ671+BQ672+BQ673+BS671+BS672+BS673)*Percapita/30*FS$4+(BR671+BR672+BR673+BT671+BT672+BT673)*Cadeirante/30*FS$4,IF(C671=3,IF(BQ674+BS674=10,Fixo/30*FS$4+(BQ671+BQ672+BQ673+BS671+BS672+BS673)*Percapita/30*FS$4+(BR674+BT674)*Cadeirante/30*FS$4,IF(BQ674+BS674&lt;=9,(BQ674+BS674)*Crechee/30*FS$4)+(BR674+BT674)*Cadeirante/30*FS$4+(BQ671+BQ672+BQ673+BS671+BS672+BS673)*Percapita/30*FS$4)+IF(BQ674+BS674&gt;=11,Fixo/30*FS$4+(BQ674+BS674-10)*Crechee/30*FS$4,0),IF(C671=2,IF(BR671+BR672+BR673+BR674+BT671+BT672+BT673+BT674=1,Cadeirante/30*FS$4,IF(BR671+BR672+BR673+BR674+BT671+BT672+BT673+BT674=2,Fixo/30*FS$4,IF(BR671+BR672+BR673+BR674+BT671+BT672+BT673+BT674&gt;2,Fixo/30*FS$4+(BR671+BR672+BR673+BR674+BT671+BT672+BT673+BT674-2)*Cadeirante/30*FS$4)))+(BQ671+BQ672+BQ673+BS671+BS672+BS673)*Percapita/30*FS$4+(BQ674+BS674)*Crechee/30*FS$4,IF(C671=1,IF(BQ671+BQ672+BQ673+BR671+BR672+BR673+BS671+BS672+BS673+BT671+BT672+BT673&lt;=15,(BQ671+BQ672+BQ673+BS671+BS672+BS673)*Percapita/30*FS$4,IF(BQ671+BQ672+BQ673+BR671+BR672+BR673+BS671+BS672+BS673+BT671+BT672+BT673&gt;=16,Fixo/30*FS$4+(BQ671+BQ672+BQ673+BR671+BR672+BR673+BS671+BS672+BS673+BT671+BT672-16)*Percapita/30*FS$4))))))</f>
        <v>0</v>
      </c>
      <c r="FT671" s="177">
        <f>IF(C671=4,SUM(BU671+BU672+BU673+BW671+BW672+BW673)*Percapita/30*FT$4+(BV671+BV672+BV673+BX671+BX672+BX673)*Cadeirante/30*FT$4,IF(C671=3,IF(BU674+BW674=10,Fixo/30*FT$4+(BU671+BU672+BU673+BW671+BW672+BW673)*Percapita/30*FT$4+(BV674+BX674)*Cadeirante/30*FT$4,IF(BU674+BW674&lt;=9,(BU674+BW674)*Crechee/30*FT$4)+(BV674+BX674)*Cadeirante/30*FT$4+(BU671+BU672+BU673+BW671+BW672+BW673)*Percapita/30*FT$4)+IF(BU674+BW674&gt;=11,Fixo/30*FT$4+(BU674+BW674-10)*Crechee/30*FT$4,0),IF(C671=2,IF(BV671+BV672+BV673+BV674+BX671+BX672+BX673+BX674=1,Cadeirante/30*FT$4,IF(BV671+BV672+BV673+BV674+BX671+BX672+BX673+BX674=2,Fixo/30*FT$4,IF(BV671+BV672+BV673+BV674+BX671+BX672+BX673+BX674&gt;2,Fixo/30*FT$4+(BV671+BV672+BV673+BV674+BX671+BX672+BX673+BX674-2)*Cadeirante/30*FT$4)))+(BU671+BU672+BU673+BW671+BW672+BW673)*Percapita/30*FT$4+(BU674+BW674)*Crechee/30*FT$4,IF(C671=1,IF(BU671+BU672+BU673+BV671+BV672+BV673+BW671+BW672+BW673+BX671+BX672+BX673&lt;=15,(BU671+BU672+BU673+BW671+BW672+BW673)*Percapita/30*FT$4,IF(BU671+BU672+BU673+BV671+BV672+BV673+BW671+BW672+BW673+BX671+BX672+BX673&gt;=16,Fixo/30*FT$4+(BU671+BU672+BU673+BV671+BV672+BV673+BW671+BW672+BW673+BX671+BX672-16)*Percapita/30*FT$4))))))</f>
        <v>0</v>
      </c>
      <c r="FU671" s="177">
        <f>IF(C671=4,SUM(BY671+BY672+BY673+CA671+CA672+CA673)*Percapita/30*FU$4+(BZ671+BZ672+BZ673+CB671+CB672+CB673)*Cadeirante/30*FU$4,IF(C671=3,IF(BY674+CA674=10,Fixo/30*FU$4+(BY671+BY672+BY673+CA671+CA672+CA673)*Percapita/30*FU$4+(BZ674+CB674)*Cadeirante/30*FU$4,IF(BY674+CA674&lt;=9,(BY674+CA674)*Crechee/30*FU$4)+(BZ674+CB674)*Cadeirante/30*FU$4+(BY671+BY672+BY673+CA671+CA672+CA673)*Percapita/30*FU$4)+IF(BY674+CA674&gt;=11,Fixo/30*FU$4+(BY674+CA674-10)*Crechee/30*FU$4,0),IF(C671=2,IF(BZ671+BZ672+BZ673+BZ674+CB671+CB672+CB673+CB674=1,Cadeirante/30*FU$4,IF(BZ671+BZ672+BZ673+BZ674+CB671+CB672+CB673+CB674=2,Fixo/30*FU$4,IF(BZ671+BZ672+BZ673+BZ674+CB671+CB672+CB673+CB674&gt;2,Fixo/30*FU$4+(BZ671+BZ672+BZ673+BZ674+CB671+CB672+CB673+CB674-2)*Cadeirante/30*FU$4)))+(BY671+BY672+BY673+CA671+CA672+CA673)*Percapita/30*FU$4+(BY674+CA674)*Crechee/30*FU$4,IF(C671=1,IF(BY671+BY672+BY673+BZ671+BZ672+BZ673+CA671+CA672+CA673+CB671+CB672+CB673&lt;=15,(BY671+BY672+BY673+CA671+CA672+CA673)*Percapita/30*FU$4,IF(BY671+BY672+BY673+BZ671+BZ672+BZ673+CA671+CA672+CA673+CB671+CB672+CB673&gt;=16,Fixo/30*FU$4+(BY671+BY672+BY673+BZ671+BZ672+BZ673+CA671+CA672+CA673+CB671+CB672-16)*Percapita/30*FU$4))))))</f>
        <v>0</v>
      </c>
      <c r="FV671" s="177">
        <f>IF(C671=4,SUM(CC671+CC672+CC673+CE671+CE672+CE673)*Percapita/30*FV$4+(CD671+CD672+CD673+CF671+CF672+CF673)*Cadeirante/30*FV$4,IF(C671=3,IF(CC674+CE674=10,Fixo/30*FV$4+(CC671+CC672+CC673+CE671+CE672+CE673)*Percapita/30*FV$4+(CD674+CF674)*Cadeirante/30*FV$4,IF(CC674+CE674&lt;=9,(CC674+CE674)*Crechee/30*FV$4)+(CD674+CF674)*Cadeirante/30*FV$4+(CC671+CC672+CC673+CE671+CE672+CE673)*Percapita/30*FV$4)+IF(CC674+CE674&gt;=11,Fixo/30*FV$4+(CC674+CE674-10)*Crechee/30*FV$4,0),IF(C671=2,IF(CD671+CD672+CD673+CD674+CF671+CF672+CF673+CF674=1,Cadeirante/30*FV$4,IF(CD671+CD672+CD673+CD674+CF671+CF672+CF673+CF674=2,Fixo/30*FV$4,IF(CD671+CD672+CD673+CD674+CF671+CF672+CF673+CF674&gt;2,Fixo/30*FV$4+(CD671+CD672+CD673+CD674+CF671+CF672+CF673+CF674-2)*Cadeirante/30*FV$4)))+(CC671+CC672+CC673+CE671+CE672+CE673)*Percapita/30*FV$4+(CC674+CE674)*Crechee/30*FV$4,IF(C671=1,IF(CC671+CC672+CC673+CD671+CD672+CD673+CE671+CE672+CE673+CF671+CF672+CF673&lt;=15,(CC671+CC672+CC673+CE671+CE672+CE673)*Percapita/30*FV$4,IF(CC671+CC672+CC673+CD671+CD672+CD673+CE671+CE672+CE673+CF671+CF672+CF673&gt;=16,Fixo/30*FV$4+(CC671+CC672+CC673+CD671+CD672+CD673+CE671+CE672+CE673+CF671+CF672-16)*Percapita/30*FV$4))))))</f>
        <v>0</v>
      </c>
      <c r="FW671" s="177">
        <f>IF(C671=4,SUM(CG671+CG672+CG673+CI671+CI672+CI673)*Percapita/30*FW$4+(CH671+CH672+CH673+CJ671+CJ672+CJ673)*Cadeirante/30*FW$4,IF(C671=3,IF(CG674+CI674=10,Fixo/30*FW$4+(CG671+CG672+CG673+CI671+CI672+CI673)*Percapita/30*FW$4+(CH674+CJ674)*Cadeirante/30*FW$4,IF(CG674+CI674&lt;=9,(CG674+CI674)*Crechee/30*FW$4)+(CH674+CJ674)*Cadeirante/30*FW$4+(CG671+CG672+CG673+CI671+CI672+CI673)*Percapita/30*FW$4)+IF(CG674+CI674&gt;=11,Fixo/30*FW$4+(CG674+CI674-10)*Crechee/30*FW$4,0),IF(C671=2,IF(CH671+CH672+CH673+CH674+CJ671+CJ672+CJ673+CJ674=1,Cadeirante/30*FW$4,IF(CH671+CH672+CH673+CH674+CJ671+CJ672+CJ673+CJ674=2,Fixo/30*FW$4,IF(CH671+CH672+CH673+CH674+CJ671+CJ672+CJ673+CJ674&gt;2,Fixo/30*FW$4+(CH671+CH672+CH673+CH674+CJ671+CJ672+CJ673+CJ674-2)*Cadeirante/30*FW$4)))+(CG671+CG672+CG673+CI671+CI672+CI673)*Percapita/30*FW$4+(CG674+CI674)*Crechee/30*FW$4,IF(C671=1,IF(CG671+CG672+CG673+CH671+CH672+CH673+CI671+CI672+CI673+CJ671+CJ672+CJ673&lt;=15,(CG671+CG672+CG673+CI671+CI672+CI673)*Percapita/30*FW$4,IF(CG671+CG672+CG673+CH671+CH672+CH673+CI671+CI672+CI673+CJ671+CJ672+CJ673&gt;=16,Fixo/30*FW$4+(CG671+CG672+CG673+CH671+CH672+CH673+CI671+CI672+CI673+CJ671+CJ672-16)*Percapita/30*FW$4))))))</f>
        <v>0</v>
      </c>
      <c r="FX671" s="177">
        <f>IF(C671=4,SUM(CK671+CK672+CK673+CM671+CM672+CM673)*Percapita/30*FX$4+(CL671+CL672+CL673+CN671+CN672+CN673)*Cadeirante/30*FX$4,IF(C671=3,IF(CK674+CM674=10,Fixo/30*FX$4+(CK671+CK672+CK673+CM671+CM672+CM673)*Percapita/30*FX$4+(CL674+CN674)*Cadeirante/30*FX$4,IF(CK674+CM674&lt;=9,(CK674+CM674)*Crechee/30*FX$4)+(CL674+CN674)*Cadeirante/30*FX$4+(CK671+CK672+CK673+CM671+CM672+CM673)*Percapita/30*FX$4)+IF(CK674+CM674&gt;=11,Fixo/30*FX$4+(CK674+CM674-10)*Crechee/30*FX$4,0),IF(C671=2,IF(CL671+CL672+CL673+CL674+CN671+CN672+CN673+CN674=1,Cadeirante/30*FX$4,IF(CL671+CL672+CL673+CL674+CN671+CN672+CN673+CN674=2,Fixo/30*FX$4,IF(CL671+CL672+CL673+CL674+CN671+CN672+CN673+CN674&gt;2,Fixo/30*FX$4+(CL671+CL672+CL673+CL674+CN671+CN672+CN673+CN674-2)*Cadeirante/30*FX$4)))+(CK671+CK672+CK673+CM671+CM672+CM673)*Percapita/30*FX$4+(CK674+CM674)*Crechee/30*FX$4,IF(C671=1,IF(CK671+CK672+CK673+CL671+CL672+CL673+CM671+CM672+CM673+CN671+CN672+CN673&lt;=15,(CK671+CK672+CK673+CM671+CM672+CM673)*Percapita/30*FX$4,IF(CK671+CK672+CK673+CL671+CL672+CL673+CM671+CM672+CM673+CN671+CN672+CN673&gt;=16,Fixo/30*FX$4+(CK671+CK672+CK673+CL671+CL672+CL673+CM671+CM672+CM673+CN671+CN672-16)*Percapita/30*FX$4))))))</f>
        <v>0</v>
      </c>
      <c r="FY671" s="177">
        <f>IF(C671=4,SUM(CO671+CO672+CO673+CQ671+CQ672+CQ673)*Percapita/30*FY$4+(CP671+CP672+CP673+CR671+CR672+CR673)*Cadeirante/30*FY$4,IF(C671=3,IF(CO674+CQ674=10,Fixo/30*FY$4+(CO671+CO672+CO673+CQ671+CQ672+CQ673)*Percapita/30*FY$4+(CP674+CR674)*Cadeirante/30*FY$4,IF(CO674+CQ674&lt;=9,(CO674+CQ674)*Crechee/30*FY$4)+(CP674+CR674)*Cadeirante/30*FY$4+(CO671+CO672+CO673+CQ671+CQ672+CQ673)*Percapita/30*FY$4)+IF(CO674+CQ674&gt;=11,Fixo/30*FY$4+(CO674+CQ674-10)*Crechee/30*FY$4,0),IF(C671=2,IF(CP671+CP672+CP673+CP674+CR671+CR672+CR673+CR674=1,Cadeirante/30*FY$4,IF(CP671+CP672+CP673+CP674+CR671+CR672+CR673+CR674=2,Fixo/30*FY$4,IF(CP671+CP672+CP673+CP674+CR671+CR672+CR673+CR674&gt;2,Fixo/30*FY$4+(CP671+CP672+CP673+CP674+CR671+CR672+CR673+CR674-2)*Cadeirante/30*FY$4)))+(CO671+CO672+CO673+CQ671+CQ672+CQ673)*Percapita/30*FY$4+(CO674+CQ674)*Crechee/30*FY$4,IF(C671=1,IF(CO671+CO672+CO673+CP671+CP672+CP673+CQ671+CQ672+CQ673+CR671+CR672+CR673&lt;=15,(CO671+CO672+CO673+CQ671+CQ672+CQ673)*Percapita/30*FY$4,IF(CO671+CO672+CO673+CP671+CP672+CP673+CQ671+CQ672+CQ673+CR671+CR672+CR673&gt;=16,Fixo/30*FY$4+(CO671+CO672+CO673+CP671+CP672+CP673+CQ671+CQ672+CQ673+CR671+CR672-16)*Percapita/30*FY$4))))))</f>
        <v>0</v>
      </c>
      <c r="FZ671" s="177">
        <f>IF(C671=4,SUM(CS671+CS672+CS673+CU671+CU672+CU673)*Percapita/30*FZ$4+(CT671+CT672+CT673+CV671+CV672+CV673)*Cadeirante/30*FZ$4,IF(C671=3,IF(CS674+CU674=10,Fixo/30*FZ$4+(CS671+CS672+CS673+CU671+CU672+CU673)*Percapita/30*FZ$4+(CT674+CV674)*Cadeirante/30*FZ$4,IF(CS674+CU674&lt;=9,(CS674+CU674)*Crechee/30*FZ$4)+(CT674+CV674)*Cadeirante/30*FZ$4+(CS671+CS672+CS673+CU671+CU672+CU673)*Percapita/30*FZ$4)+IF(CS674+CU674&gt;=11,Fixo/30*FZ$4+(CS674+CU674-10)*Crechee/30*FZ$4,0),IF(C671=2,IF(CT671+CT672+CT673+CT674+CV671+CV672+CV673+CV674=1,Cadeirante/30*FZ$4,IF(CT671+CT672+CT673+CT674+CV671+CV672+CV673+CV674=2,Fixo/30*FZ$4,IF(CT671+CT672+CT673+CT674+CV671+CV672+CV673+CV674&gt;2,Fixo/30*FZ$4+(CT671+CT672+CT673+CT674+CV671+CV672+CV673+CV674-2)*Cadeirante/30*FZ$4)))+(CS671+CS672+CS673+CU671+CU672+CU673)*Percapita/30*FZ$4+(CS674+CU674)*Crechee/30*FZ$4,IF(C671=1,IF(CS671+CS672+CS673+CT671+CT672+CT673+CU671+CU672+CU673+CV671+CV672+CV673&lt;=15,(CS671+CS672+CS673+CU671+CU672+CU673)*Percapita/30*FZ$4,IF(CS671+CS672+CS673+CT671+CT672+CT673+CU671+CU672+CU673+CV671+CV672+CV673&gt;=16,Fixo/30*FZ$4+(CS671+CS672+CS673+CT671+CT672+CT673+CU671+CU672+CU673+CV671+CV672-16)*Percapita/30*FZ$4))))))</f>
        <v>0</v>
      </c>
      <c r="GA671" s="177">
        <f>IF(C671=4,SUM(CW671+CW672+CW673+CY671+CY672+CY673)*Percapita/30*GA$4+(CX671+CX672+CX673+CZ671+CZ672+CZ673)*Cadeirante/30*GA$4,IF(C671=3,IF(CW674+CY674=10,Fixo/30*GA$4+(CW671+CW672+CW673+CY671+CY672+CY673)*Percapita/30*GA$4+(CX674+CZ674)*Cadeirante/30*GA$4,IF(CW674+CY674&lt;=9,(CW674+CY674)*Crechee/30*GA$4)+(CX674+CZ674)*Cadeirante/30*GA$4+(CW671+CW672+CW673+CY671+CY672+CY673)*Percapita/30*GA$4)+IF(CW674+CY674&gt;=11,Fixo/30*GA$4+(CW674+CY674-10)*Crechee/30*GA$4,0),IF(C671=2,IF(CX671+CX672+CX673+CX674+CZ671+CZ672+CZ673+CZ674=1,Cadeirante/30*GA$4,IF(CX671+CX672+CX673+CX674+CZ671+CZ672+CZ673+CZ674=2,Fixo/30*GA$4,IF(CX671+CX672+CX673+CX674+CZ671+CZ672+CZ673+CZ674&gt;2,Fixo/30*GA$4+(CX671+CX672+CX673+CX674+CZ671+CZ672+CZ673+CZ674-2)*Cadeirante/30*GA$4)))+(CW671+CW672+CW673+CY671+CY672+CY673)*Percapita/30*GA$4+(CW674+CY674)*Crechee/30*GA$4,IF(C671=1,IF(CW671+CW672+CW673+CX671+CX672+CX673+CY671+CY672+CY673+CZ671+CZ672+CZ673&lt;=15,(CW671+CW672+CW673+CY671+CY672+CY673)*Percapita/30*GA$4,IF(CW671+CW672+CW673+CX671+CX672+CX673+CY671+CY672+CY673+CZ671+CZ672+CZ673&gt;=16,Fixo/30*GA$4+(CW671+CW672+CW673+CX671+CX672+CX673+CY671+CY672+CY673+CZ671+CZ672-16)*Percapita/30*GA$4))))))</f>
        <v>0</v>
      </c>
      <c r="GB671" s="177">
        <f>IF(C671=4,SUM(DA671+DA672+DA673+DC671+DC672+DC673)*Percapita/30*GB$4+(DB671+DB672+DB673+DD671+DD672+DD673)*Cadeirante/30*GB$4,IF(C671=3,IF(DA674+DC674=10,Fixo/30*GB$4+(DA671+DA672+DA673+DC671+DC672+DC673)*Percapita/30*GB$4+(DB674+DD674)*Cadeirante/30*GB$4,IF(DA674+DC674&lt;=9,(DA674+DC674)*Crechee/30*GB$4)+(DB674+DD674)*Cadeirante/30*GB$4+(DA671+DA672+DA673+DC671+DC672+DC673)*Percapita/30*GB$4)+IF(DA674+DC674&gt;=11,Fixo/30*GB$4+(DA674+DC674-10)*Crechee/30*GB$4,0),IF(C671=2,IF(DB671+DB672+DB673+DB674+DD671+DD672+DD673+DD674=1,Cadeirante/30*GB$4,IF(DB671+DB672+DB673+DB674+DD671+DD672+DD673+DD674=2,Fixo/30*GB$4,IF(DB671+DB672+DB673+DB674+DD671+DD672+DD673+DD674&gt;2,Fixo/30*GB$4+(DB671+DB672+DB673+DB674+DD671+DD672+DD673+DD674-2)*Cadeirante/30*GB$4)))+(DA671+DA672+DA673+DC671+DC672+DC673)*Percapita/30*GB$4+(DA674+DC674)*Crechee/30*GB$4,IF(C671=1,IF(DA671+DA672+DA673+DB671+DB672+DB673+DC671+DC672+DC673+DD671+DD672+DD673&lt;=15,(DA671+DA672+DA673+DC671+DC672+DC673)*Percapita/30*GB$4,IF(DA671+DA672+DA673+DB671+DB672+DB673+DC671+DC672+DC673+DD671+DD672+DD673&gt;=16,Fixo/30*GB$4+(DA671+DA672+DA673+DB671+DB672+DB673+DC671+DC672+DC673+DD671+DD672-16)*Percapita/30*GB$4))))))</f>
        <v>0</v>
      </c>
      <c r="GC671" s="177">
        <f>IF(C671=4,SUM(DE671+DE672+DE673+DG671+DG672+DG673)*Percapita/30*GC$4+(DF671+DF672+DF673+DH671+DH672+DH673)*Cadeirante/30*GC$4,IF(C671=3,IF(DE674+DG674=10,Fixo/30*GC$4+(DE671+DE672+DE673+DG671+DG672+DG673)*Percapita/30*GC$4+(DF674+DH674)*Cadeirante/30*GC$4,IF(DE674+DG674&lt;=9,(DE674+DG674)*Crechee/30*GC$4)+(DF674+DH674)*Cadeirante/30*GC$4+(DE671+DE672+DE673+DG671+DG672+DG673)*Percapita/30*GC$4)+IF(DE674+DG674&gt;=11,Fixo/30*GC$4+(DE674+DG674-10)*Crechee/30*GC$4,0),IF(C671=2,IF(DF671+DF672+DF673+DF674+DH671+DH672+DH673+DH674=1,Cadeirante/30*GC$4,IF(DF671+DF672+DF673+DF674+DH671+DH672+DH673+DH674=2,Fixo/30*GC$4,IF(DF671+DF672+DF673+DF674+DH671+DH672+DH673+DH674&gt;2,Fixo/30*GC$4+(DF671+DF672+DF673+DF674+DH671+DH672+DH673+DH674-2)*Cadeirante/30*GC$4)))+(DE671+DE672+DE673+DG671+DG672+DG673)*Percapita/30*GC$4+(DE674+DG674)*Crechee/30*GC$4,IF(C671=1,IF(DE671+DE672+DE673+DF671+DF672+DF673+DG671+DG672+DG673+DH671+DH672+DH673&lt;=15,(DE671+DE672+DE673+DG671+DG672+DG673)*Percapita/30*GC$4,IF(DE671+DE672+DE673+DF671+DF672+DF673+DG671+DG672+DG673+DH671+DH672+DH673&gt;=16,Fixo/30*GC$4+(DE671+DE672+DE673+DF671+DF672+DF673+DG671+DG672+DG673+DH671+DH672-16)*Percapita/30*GC$4))))))</f>
        <v>0</v>
      </c>
      <c r="GD671" s="177">
        <f>IF(C671=4,SUM(DI671+DI672+DI673+DK671+DK672+DK673)*Percapita/30*GD$4+(DJ671+DJ672+DJ673+DL671+DL672+DL673)*Cadeirante/30*GD$4,IF(C671=3,IF(DI674+DK674=10,Fixo/30*GD$4+(DI671+DI672+DI673+DK671+DK672+DK673)*Percapita/30*GD$4+(DJ674+DL674)*Cadeirante/30*GD$4,IF(DI674+DK674&lt;=9,(DI674+DK674)*Crechee/30*GD$4)+(DJ674+DL674)*Cadeirante/30*GD$4+(DI671+DI672+DI673+DK671+DK672+DK673)*Percapita/30*GD$4)+IF(DI674+DK674&gt;=11,Fixo/30*GD$4+(DI674+DK674-10)*Crechee/30*GD$4,0),IF(C671=2,IF(DJ671+DJ672+DJ673+DJ674+DL671+DL672+DL673+DL674=1,Cadeirante/30*GD$4,IF(DJ671+DJ672+DJ673+DJ674+DL671+DL672+DL673+DL674=2,Fixo/30*GD$4,IF(DJ671+DJ672+DJ673+DJ674+DL671+DL672+DL673+DL674&gt;2,Fixo/30*GD$4+(DJ671+DJ672+DJ673+DJ674+DL671+DL672+DL673+DL674-2)*Cadeirante/30*GD$4)))+(DI671+DI672+DI673+DK671+DK672+DK673)*Percapita/30*GD$4+(DI674+DK674)*Crechee/30*GD$4,IF(C671=1,IF(DI671+DI672+DI673+DJ671+DJ672+DJ673+DK671+DK672+DK673+DL671+DL672+DL673&lt;=15,(DI671+DI672+DI673+DK671+DK672+DK673)*Percapita/30*GD$4,IF(DI671+DI672+DI673+DJ671+DJ672+DJ673+DK671+DK672+DK673+DL671+DL672+DL673&gt;=16,Fixo/30*GD$4+(DI671+DI672+DI673+DJ671+DJ672+DJ673+DK671+DK672+DK673+DL671+DL672-16)*Percapita/30*GD$4))))))</f>
        <v>0</v>
      </c>
      <c r="GE671" s="177">
        <f>IF(C671=4,SUM(DM671+DM672+DM673+DO671+DO672+DO673)*Percapita/30*GE$4+(DN671+DN672+DN673+DP671+DP672+DP673)*Cadeirante/30*GE$4,IF(C671=3,IF(DM674+DO674=10,Fixo/30*GE$4+(DM671+DM672+DM673+DO671+DO672+DO673)*Percapita/30*GE$4+(DN674+DP674)*Cadeirante/30*GE$4,IF(DM674+DO674&lt;=9,(DM674+DO674)*Crechee/30*GE$4)+(DN674+DP674)*Cadeirante/30*GE$4+(DM671+DM672+DM673+DO671+DO672+DO673)*Percapita/30*GE$4)+IF(DM674+DO674&gt;=11,Fixo/30*GE$4+(DM674+DO674-10)*Crechee/30*GE$4,0),IF(C671=2,IF(DN671+DN672+DN673+DN674+DP671+DP672+DP673+DP674=1,Cadeirante/30*GE$4,IF(DN671+DN672+DN673+DN674+DP671+DP672+DP673+DP674=2,Fixo/30*GE$4,IF(DN671+DN672+DN673+DN674+DP671+DP672+DP673+DP674&gt;2,Fixo/30*GE$4+(DN671+DN672+DN673+DN674+DP671+DP672+DP673+DP674-2)*Cadeirante/30*GE$4)))+(DM671+DM672+DM673+DO671+DO672+DO673)*Percapita/30*GE$4+(DM674+DO674)*Crechee/30*GE$4,IF(C671=1,IF(DM671+DM672+DM673+DN671+DN672+DN673+DO671+DO672+DO673+DP671+DP672+DP673&lt;=15,(DM671+DM672+DM673+DO671+DO672+DO673)*Percapita/30*GE$4,IF(DM671+DM672+DM673+DN671+DN672+DN673+DO671+DO672+DO673+DP671+DP672+DP673&gt;=16,Fixo/30*GE$4+(DM671+DM672+DM673+DN671+DN672+DN673+DO671+DO672+DO673+DP671+DP672-16)*Percapita/30*GE$4))))))</f>
        <v>0</v>
      </c>
      <c r="GF671" s="177">
        <f>IF(C671=4,SUM(DQ671+DQ672+DQ673+DS671+DS672+DS673)*Percapita/30*GF$4+(DR671+DR672+DR673+DT671+DT672+DT673)*Cadeirante/30*GF$4,IF(C671=3,IF(DQ674+DS674=10,Fixo/30*GF$4+(DQ671+DQ672+DQ673+DS671+DS672+DS673)*Percapita/30*GF$4+(DR674+DT674)*Cadeirante/30*GF$4,IF(DQ674+DS674&lt;=9,(DQ674+DS674)*Crechee/30*GF$4)+(DR674+DT674)*Cadeirante/30*GF$4+(DQ671+DQ672+DQ673+DS671+DS672+DS673)*Percapita/30*GF$4)+IF(DQ674+DS674&gt;=11,Fixo/30*GF$4+(DQ674+DS674-10)*Crechee/30*GF$4,0),IF(C671=2,IF(DR671+DR672+DR673+DR674+DT671+DT672+DT673+DT674=1,Cadeirante/30*GF$4,IF(DR671+DR672+DR673+DR674+DT671+DT672+DT673+DT674=2,Fixo/30*GF$4,IF(DR671+DR672+DR673+DR674+DT671+DT672+DT673+DT674&gt;2,Fixo/30*GF$4+(DR671+DR672+DR673+DR674+DT671+DT672+DT673+DT674-2)*Cadeirante/30*GF$4)))+(DQ671+DQ672+DQ673+DS671+DS672+DS673)*Percapita/30*GF$4+(DQ674+DS674)*Crechee/30*GF$4,IF(C671=1,IF(DQ671+DQ672+DQ673+DR671+DR672+DR673+DS671+DS672+DS673+DT671+DT672+DT673&lt;=15,(DQ671+DQ672+DQ673+DS671+DS672+DS673)*Percapita/30*GF$4,IF(DQ671+DQ672+DQ673+DR671+DR672+DR673+DS671+DS672+DS673+DT671+DT672+DT673&gt;=16,Fixo/30*GF$4+(DQ671+DQ672+DQ673+DR671+DR672+DR673+DS671+DS672+DS673+DT671+DT672-16)*Percapita/30*GF$4))))))</f>
        <v>0</v>
      </c>
      <c r="GG671" s="177">
        <f>IF(C671=4,SUM(DU671+DU672+DU673+DW671+DW672+DW673)*Percapita/30*GG$4+(DV671+DV672+DV673+DX671+DX672+DX673)*Cadeirante/30*GG$4,IF(C671=3,IF(DU674+DW674=10,Fixo/30*GG$4+(DU671+DU672+DU673+DW671+DW672+DW673)*Percapita/30*GG$4+(DV674+DX674)*Cadeirante/30*GG$4,IF(DU674+DW674&lt;=9,(DU674+DW674)*Crechee/30*GG$4)+(DV674+DX674)*Cadeirante/30*GG$4+(DU671+DU672+DU673+DW671+DW672+DW673)*Percapita/30*GG$4)+IF(DU674+DW674&gt;=11,Fixo/30*GG$4+(DU674+DW674-10)*Crechee/30*GG$4,0),IF(C671=2,IF(DV671+DV672+DV673+DV674+DX671+DX672+DX673+DX674=1,Cadeirante/30*GG$4,IF(DV671+DV672+DV673+DV674+DX671+DX672+DX673+DX674=2,Fixo/30*GG$4,IF(DV671+DV672+DV673+DV674+DX671+DX672+DX673+DX674&gt;2,Fixo/30*GG$4+(DV671+DV672+DV673+DV674+DX671+DX672+DX673+DX674-2)*Cadeirante/30*GG$4)))+(DU671+DU672+DU673+DW671+DW672+DW673)*Percapita/30*GG$4+(DU674+DW674)*Crechee/30*GG$4,IF(C671=1,IF(DU671+DU672+DU673+DV671+DV672+DV673+DW671+DW672+DW673+DX671+DX672+DX673&lt;=15,(DU671+DU672+DU673+DW671+DW672+DW673)*Percapita/30*GG$4,IF(DU671+DU672+DU673+DV671+DV672+DV673+DW671+DW672+DW673+DX671+DX672+DX673&gt;=16,Fixo/30*GG$4+(DU671+DU672+DU673+DV671+DV672+DV673+DW671+DW672+DW673+DX671+DX672-16)*Percapita/30*GG$4))))))</f>
        <v>0</v>
      </c>
      <c r="GH671" s="177">
        <f>IF(C671=4,SUM(DY671+DY672+DY673+EA671+EA672+EA673)*Percapita/30*GH$4+(DZ671+DZ672+DZ673+EB671+EB672+EB673)*Cadeirante/30*GH$4,IF(C671=3,IF(DY674+EA674=10,Fixo/30*GH$4+(DY671+DY672+DY673+EA671+EA672+EA673)*Percapita/30*GH$4+(DZ674+EB674)*Cadeirante/30*GH$4,IF(DY674+EA674&lt;=9,(DY674+EA674)*Crechee/30*GH$4)+(DZ674+EB674)*Cadeirante/30*GH$4+(DY671+DY672+DY673+EA671+EA672+EA673)*Percapita/30*GH$4)+IF(DY674+EA674&gt;=11,Fixo/30*GH$4+(DY674+EA674-10)*Crechee/30*GH$4,0),IF(C671=2,IF(DZ671+DZ672+DZ673+DZ674+EB671+EB672+EB673+EB674=1,Cadeirante/30*GH$4,IF(DZ671+DZ672+DZ673+DZ674+EB671+EB672+EB673+EB674=2,Fixo/30*GH$4,IF(DZ671+DZ672+DZ673+DZ674+EB671+EB672+EB673+EB674&gt;2,Fixo/30*GH$4+(DZ671+DZ672+DZ673+DZ674+EB671+EB672+EB673+EB674-2)*Cadeirante/30*GH$4)))+(DY671+DY672+DY673+EA671+EA672+EA673)*Percapita/30*GH$4+(DY674+EA674)*Crechee/30*GH$4,IF(C671=1,IF(DY671+DY672+DY673+DZ671+DZ672+DZ673+EA671+EA672+EA673+EB671+EB672+EB673&lt;=15,(DY671+DY672+DY673+EA671+EA672+EA673)*Percapita/30*GH$4,IF(DY671+DY672+DY673+DZ671+DZ672+DZ673+EA671+EA672+EA673+EB671+EB672+EB673&gt;=16,Fixo/30*GH$4+(DY671+DY672+DY673+DZ671+DZ672+DZ673+EA671+EA672+EA673+EB671+EB672-16)*Percapita/30*GH$4))))))</f>
        <v>0</v>
      </c>
      <c r="GI671" s="177">
        <f>IF(C671=4,SUM(EC671+EC672+EC673+EE671+EE672+EE673)*Percapita/30*GI$4+(ED671+ED672+ED673+EF671+EF672+EF673)*Cadeirante/30*GI$4,IF(C671=3,IF(EC674+EE674=10,Fixo/30*GI$4+(EC671+EC672+EC673+EE671+EE672+EE673)*Percapita/30*GI$4+(ED674+EF674)*Cadeirante/30*GI$4,IF(EC674+EE674&lt;=9,(EC674+EE674)*Crechee/30*GI$4)+(ED674+EF674)*Cadeirante/30*GI$4+(EC671+EC672+EC673+EE671+EE672+EE673)*Percapita/30*GI$4)+IF(EC674+EE674&gt;=11,Fixo/30*GI$4+(EC674+EE674-10)*Crechee/30*GI$4,0),IF(C671=2,IF(ED671+ED672+ED673+ED674+EF671+EF672+EF673+EF674=1,Cadeirante/30*GI$4,IF(ED671+ED672+ED673+ED674+EF671+EF672+EF673+EF674=2,Fixo/30*GI$4,IF(ED671+ED672+ED673+ED674+EF671+EF672+EF673+EF674&gt;2,Fixo/30*GI$4+(ED671+ED672+ED673+ED674+EF671+EF672+EF673+EF674-2)*Cadeirante/30*GI$4)))+(EC671+EC672+EC673+EE671+EE672+EE673)*Percapita/30*GI$4+(EC674+EE674)*Crechee/30*GI$4,IF(C671=1,IF(EC671+EC672+EC673+ED671+ED672+ED673+EE671+EE672+EE673+EF671+EF672+EF673&lt;=15,(EC671+EC672+EC673+EE671+EE672+EE673)*Percapita/30*GI$4,IF(EC671+EC672+EC673+ED671+ED672+ED673+EE671+EE672+EE673+EF671+EF672+EF673&gt;=16,Fixo/30*GI$4+(EC671+EC672+EC673+ED671+ED672+ED673+EE671+EE672+EE673+EF671+EF672-16)*Percapita/30*GI$4))))))</f>
        <v>0</v>
      </c>
      <c r="GJ671" s="177">
        <f>IF(C671=4,SUM(EG671+EG672+EG673+EI671+EI672+EI673)*Percapita/30*GJ$4+(EH671+EH672+EH673+EJ671+EJ672+EJ673)*Cadeirante/30*GJ$4,IF(C671=3,IF(EG674+EI674=10,Fixo/30*GJ$4+(EG671+EG672+EG673+EI671+EI672+EI673)*Percapita/30*GJ$4+(EH674+EJ674)*Cadeirante/30*GJ$4,IF(EG674+EI674&lt;=9,(EG674+EI674)*Crechee/30*GJ$4)+(EH674+EJ674)*Cadeirante/30*GJ$4+(EG671+EG672+EG673+EI671+EI672+EI673)*Percapita/30*GJ$4)+IF(EG674+EI674&gt;=11,Fixo/30*GJ$4+(EG674+EI674-10)*Crechee/30*GJ$4,0),IF(C671=2,IF(EH671+EH672+EH673+EH674+EJ671+EJ672+EJ673+EJ674=1,Cadeirante/30*GJ$4,IF(EH671+EH672+EH673+EH674+EJ671+EJ672+EJ673+EJ674=2,Fixo/30*GJ$4,IF(EH671+EH672+EH673+EH674+EJ671+EJ672+EJ673+EJ674&gt;2,Fixo/30*GJ$4+(EH671+EH672+EH673+EH674+EJ671+EJ672+EJ673+EJ674-2)*Cadeirante/30*GJ$4)))+(EG671+EG672+EG673+EI671+EI672+EI673)*Percapita/30*GJ$4+(EG674+EI674)*Crechee/30*GJ$4,IF(C671=1,IF(EG671+EG672+EG673+EH671+EH672+EH673+EI671+EI672+EI673+EJ671+EJ672+EJ673&lt;=15,(EG671+EG672+EG673+EI671+EI672+EI673)*Percapita/30*GJ$4,IF(EG671+EG672+EG673+EH671+EH672+EH673+EI671+EI672+EI673+EJ671+EJ672+EJ673&gt;=16,Fixo/30*GJ$4+(EG671+EG672+EG673+EH671+EH672+EH673+EI671+EI672+EI673+EJ671+EJ672-16)*Percapita/30*GJ$4))))))</f>
        <v>0</v>
      </c>
      <c r="GK671" s="178"/>
      <c r="GL671" s="103">
        <f t="shared" si="750"/>
        <v>0</v>
      </c>
      <c r="GM671" s="124"/>
      <c r="GN671" s="104">
        <f>SUMIF(V671:V674,"&lt;0")*Cadeirante/30*GN$4+SUMIF(X671:X674,"&lt;0")*Cadeirante/30*GN$4</f>
        <v>0</v>
      </c>
      <c r="GO671" s="104">
        <f>SUMIF(Z671:Z674,"&lt;0")*Cadeirante/30*GO$4+SUMIF(AB671:AB674,"&lt;0")*Cadeirante/30*GO$4</f>
        <v>0</v>
      </c>
      <c r="GP671" s="104">
        <f>SUMIF(AD671:AD674,"&lt;0")*Cadeirante/30*GP$4+SUMIF(AF671:AF674,"&lt;0")*Cadeirante/30*GP$4</f>
        <v>0</v>
      </c>
      <c r="GQ671" s="104">
        <f>SUMIF(AH671:AH674,"&lt;0")*Cadeirante/30*GQ$4+SUMIF(AJ671:AJ674,"&lt;0")*Cadeirante/30*GQ$4</f>
        <v>0</v>
      </c>
      <c r="GR671" s="104">
        <f>SUMIF(AL671:AL674,"&lt;0")*Cadeirante/30*GR$4+SUMIF(AN671:AN674,"&lt;0")*Cadeirante/30*GR$4</f>
        <v>0</v>
      </c>
      <c r="GS671" s="104">
        <f>SUMIF(AP671:AP674,"&lt;0")*Cadeirante/30*GS$4+SUMIF(AR671:AR674,"&lt;0")*Cadeirante/30*GS$4</f>
        <v>0</v>
      </c>
      <c r="GT671" s="104">
        <f>SUMIF(AT671:AT674,"&lt;0")*Cadeirante/30*GT$4+SUMIF(AV671:AV674,"&lt;0")*Cadeirante/30*GT$4</f>
        <v>0</v>
      </c>
      <c r="GU671" s="104">
        <f>SUMIF(AX671:AX674,"&lt;0")*Cadeirante/30*GU$4+SUMIF(AZ671:AZ674,"&lt;0")*Cadeirante/30*GU$4</f>
        <v>0</v>
      </c>
      <c r="GV671" s="104">
        <f>SUMIF(BB671:BB674,"&lt;0")*Cadeirante/30*GV$4+SUMIF(BD671:BD674,"&lt;0")*Cadeirante/30*GV$4</f>
        <v>0</v>
      </c>
      <c r="GW671" s="104">
        <f>SUMIF(BF671:BF674,"&lt;0")*Cadeirante/30*GW$4+SUMIF(BH671:BH674,"&lt;0")*Cadeirante/30*GW$4</f>
        <v>0</v>
      </c>
      <c r="GX671" s="104">
        <f>SUMIF(BJ671:BJ674,"&lt;0")*Cadeirante/30*GX$4+SUMIF(BL671:BL674,"&lt;0")*Cadeirante/30*GX$4</f>
        <v>0</v>
      </c>
      <c r="GY671" s="104">
        <f>SUMIF(BN671:BN674,"&lt;0")*Cadeirante/30*GY$4+SUMIF(BP671:BP674,"&lt;0")*Cadeirante/30*GY$4</f>
        <v>0</v>
      </c>
      <c r="GZ671" s="104">
        <f>SUMIF(BR671:BR674,"&lt;0")*Cadeirante/30*GZ$4+SUMIF(BT671:BT674,"&lt;0")*Cadeirante/30*GZ$4</f>
        <v>0</v>
      </c>
      <c r="HA671" s="104">
        <f>SUMIF(BV671:BV674,"&lt;0")*Cadeirante/30*HA$4+SUMIF(BX671:BX674,"&lt;0")*Cadeirante/30*HA$4</f>
        <v>0</v>
      </c>
      <c r="HB671" s="104">
        <f>SUMIF(BZ671:BZ674,"&lt;0")*Cadeirante/30*HB$4+SUMIF(CB671:CB674,"&lt;0")*Cadeirante/30*HB$4</f>
        <v>0</v>
      </c>
      <c r="HC671" s="104">
        <f>SUMIF(CD671:CD674,"&lt;0")*Cadeirante/30*HC$4+SUMIF(CF671:CF674,"&lt;0")*Cadeirante/30*HC$4</f>
        <v>0</v>
      </c>
      <c r="HD671" s="104">
        <f>SUMIF(CH671:CH674,"&lt;0")*Cadeirante/30*HD$4+SUMIF(CJ671:CJ674,"&lt;0")*Cadeirante/30*HD$4</f>
        <v>0</v>
      </c>
      <c r="HE671" s="104">
        <f>SUMIF(CL671:CL674,"&lt;0")*Cadeirante/30*HE$4+SUMIF(CN671:CN674,"&lt;0")*Cadeirante/30*HE$4</f>
        <v>0</v>
      </c>
      <c r="HF671" s="104">
        <f>SUMIF(CP671:CP674,"&lt;0")*Cadeirante/30*HF$4+SUMIF(CR671:CR674,"&lt;0")*Cadeirante/30*HF$4</f>
        <v>0</v>
      </c>
      <c r="HG671" s="104">
        <f>SUMIF(CT671:CT674,"&lt;0")*Cadeirante/30*HG$4+SUMIF(CV671:CV674,"&lt;0")*Cadeirante/30*HG$4</f>
        <v>0</v>
      </c>
      <c r="HH671" s="104">
        <f>SUMIF(CX671:CX674,"&lt;0")*Cadeirante/30*HH$4+SUMIF(CZ671:CZ674,"&lt;0")*Cadeirante/30*HH$4</f>
        <v>0</v>
      </c>
      <c r="HI671" s="104">
        <f>SUMIF(DB671:DB674,"&lt;0")*Cadeirante/30*HI$4+SUMIF(DD671:DD674,"&lt;0")*Cadeirante/30*HI$4</f>
        <v>0</v>
      </c>
      <c r="HJ671" s="104">
        <f>SUMIF(DF671:DF674,"&lt;0")*Cadeirante/30*HJ$4+SUMIF(DH671:DH674,"&lt;0")*Cadeirante/30*HJ$4</f>
        <v>0</v>
      </c>
      <c r="HK671" s="104">
        <f>SUMIF(DJ671:DJ674,"&lt;0")*Cadeirante/30*HK$4+SUMIF(DL671:DL674,"&lt;0")*Cadeirante/30*HK$4</f>
        <v>0</v>
      </c>
      <c r="HL671" s="104">
        <f>SUMIF(DN671:DN674,"&lt;0")*Cadeirante/30*HL$4+SUMIF(DP671:DP674,"&lt;0")*Cadeirante/30*HL$4</f>
        <v>0</v>
      </c>
      <c r="HM671" s="104">
        <f>SUMIF(DR671:DR674,"&lt;0")*Cadeirante/30*HM$4+SUMIF(DT671:DT674,"&lt;0")*Cadeirante/30*HM$4</f>
        <v>0</v>
      </c>
      <c r="HN671" s="104">
        <f>SUMIF(DV671:DV674,"&lt;0")*Cadeirante/30*HN$4+SUMIF(DX671:DX674,"&lt;0")*Cadeirante/30*HN$4</f>
        <v>0</v>
      </c>
      <c r="HO671" s="104">
        <f>SUMIF(DZ671:DZ674,"&lt;0")*Cadeirante/30*HO$4+SUMIF(EB671:EB674,"&lt;0")*Cadeirante/30*HO$4</f>
        <v>0</v>
      </c>
      <c r="HP671" s="104">
        <f>SUMIF(ED671:ED674,"&lt;0")*Cadeirante/30*HP$4+SUMIF(EF671:EF674,"&lt;0")*Cadeirante/30*HP$4</f>
        <v>0</v>
      </c>
      <c r="HQ671" s="64"/>
      <c r="HR671" s="64"/>
      <c r="HS671" s="64"/>
      <c r="HT671" s="64"/>
      <c r="HU671" s="64"/>
      <c r="HV671" s="64"/>
      <c r="HW671" s="176">
        <v>17629.309999999998</v>
      </c>
      <c r="HX671" s="64"/>
      <c r="HY671" s="280">
        <f>IF(ISTEXT(EM671), VALUE(EM671), EM671)</f>
        <v>0</v>
      </c>
      <c r="HZ671" s="280">
        <f>IF(ISTEXT(EN671), VALUE(EN671), EN671)</f>
        <v>0</v>
      </c>
      <c r="IA671" s="280">
        <f>IF(ISTEXT(EO671), VALUE(EO671), EO671)</f>
        <v>0</v>
      </c>
      <c r="IB671" s="64" t="b">
        <f>HW671=FE671</f>
        <v>0</v>
      </c>
      <c r="IC671" s="64"/>
    </row>
    <row r="672" spans="1:237" s="106" customFormat="1" ht="22.5" customHeight="1" x14ac:dyDescent="0.25">
      <c r="A672" s="368" t="s">
        <v>3799</v>
      </c>
      <c r="B672" s="369" t="s">
        <v>3800</v>
      </c>
      <c r="C672" s="370" t="s">
        <v>3233</v>
      </c>
      <c r="D672" s="371" t="s">
        <v>3801</v>
      </c>
      <c r="E672" s="371" t="s">
        <v>3802</v>
      </c>
      <c r="F672" s="372" t="s">
        <v>3224</v>
      </c>
      <c r="G672" s="372" t="s">
        <v>3225</v>
      </c>
      <c r="H672" s="373" t="s">
        <v>1843</v>
      </c>
      <c r="I672" s="374" t="s">
        <v>3803</v>
      </c>
      <c r="J672" s="421" t="s">
        <v>3231</v>
      </c>
      <c r="K672" s="421" t="s">
        <v>3234</v>
      </c>
      <c r="L672" s="329">
        <f>CONTINUA!BV672</f>
        <v>0</v>
      </c>
      <c r="M672" s="329">
        <f>CONTINUA!BW672</f>
        <v>0</v>
      </c>
      <c r="N672" s="895"/>
      <c r="O672" s="896" t="s">
        <v>4061</v>
      </c>
      <c r="P672" s="897" t="s">
        <v>206</v>
      </c>
      <c r="Q672" s="400">
        <v>47</v>
      </c>
      <c r="R672" s="401"/>
      <c r="S672" s="400">
        <v>2</v>
      </c>
      <c r="T672" s="401"/>
      <c r="U672" s="400"/>
      <c r="V672" s="401"/>
      <c r="W672" s="400"/>
      <c r="X672" s="401"/>
      <c r="Y672" s="400"/>
      <c r="Z672" s="401"/>
      <c r="AA672" s="400"/>
      <c r="AB672" s="401"/>
      <c r="AC672" s="400"/>
      <c r="AD672" s="401"/>
      <c r="AE672" s="400"/>
      <c r="AF672" s="401"/>
      <c r="AG672" s="400"/>
      <c r="AH672" s="401"/>
      <c r="AI672" s="400"/>
      <c r="AJ672" s="401"/>
      <c r="AK672" s="400"/>
      <c r="AL672" s="401"/>
      <c r="AM672" s="400"/>
      <c r="AN672" s="401"/>
      <c r="AO672" s="400"/>
      <c r="AP672" s="401"/>
      <c r="AQ672" s="400"/>
      <c r="AR672" s="401"/>
      <c r="AS672" s="400"/>
      <c r="AT672" s="401"/>
      <c r="AU672" s="400"/>
      <c r="AV672" s="401"/>
      <c r="AW672" s="400"/>
      <c r="AX672" s="401"/>
      <c r="AY672" s="400"/>
      <c r="AZ672" s="401"/>
      <c r="BA672" s="400"/>
      <c r="BB672" s="401"/>
      <c r="BC672" s="400"/>
      <c r="BD672" s="401"/>
      <c r="BE672" s="400"/>
      <c r="BF672" s="401"/>
      <c r="BG672" s="400"/>
      <c r="BH672" s="401"/>
      <c r="BI672" s="400"/>
      <c r="BJ672" s="401"/>
      <c r="BK672" s="400"/>
      <c r="BL672" s="401"/>
      <c r="BM672" s="400"/>
      <c r="BN672" s="401"/>
      <c r="BO672" s="400"/>
      <c r="BP672" s="401"/>
      <c r="BQ672" s="400"/>
      <c r="BR672" s="401"/>
      <c r="BS672" s="400"/>
      <c r="BT672" s="401"/>
      <c r="BU672" s="400"/>
      <c r="BV672" s="401"/>
      <c r="BW672" s="400"/>
      <c r="BX672" s="401"/>
      <c r="BY672" s="400"/>
      <c r="BZ672" s="401"/>
      <c r="CA672" s="400"/>
      <c r="CB672" s="401"/>
      <c r="CC672" s="400"/>
      <c r="CD672" s="401"/>
      <c r="CE672" s="400"/>
      <c r="CF672" s="401"/>
      <c r="CG672" s="400"/>
      <c r="CH672" s="401"/>
      <c r="CI672" s="400"/>
      <c r="CJ672" s="401"/>
      <c r="CK672" s="400"/>
      <c r="CL672" s="401"/>
      <c r="CM672" s="400"/>
      <c r="CN672" s="401"/>
      <c r="CO672" s="400"/>
      <c r="CP672" s="401"/>
      <c r="CQ672" s="400"/>
      <c r="CR672" s="401"/>
      <c r="CS672" s="400"/>
      <c r="CT672" s="401"/>
      <c r="CU672" s="400"/>
      <c r="CV672" s="401"/>
      <c r="CW672" s="400"/>
      <c r="CX672" s="401"/>
      <c r="CY672" s="400"/>
      <c r="CZ672" s="401"/>
      <c r="DA672" s="400"/>
      <c r="DB672" s="401"/>
      <c r="DC672" s="400"/>
      <c r="DD672" s="401"/>
      <c r="DE672" s="400"/>
      <c r="DF672" s="401"/>
      <c r="DG672" s="400"/>
      <c r="DH672" s="401"/>
      <c r="DI672" s="400"/>
      <c r="DJ672" s="401"/>
      <c r="DK672" s="400"/>
      <c r="DL672" s="401"/>
      <c r="DM672" s="400"/>
      <c r="DN672" s="401"/>
      <c r="DO672" s="400"/>
      <c r="DP672" s="401"/>
      <c r="DQ672" s="400"/>
      <c r="DR672" s="401"/>
      <c r="DS672" s="400"/>
      <c r="DT672" s="401"/>
      <c r="DU672" s="400"/>
      <c r="DV672" s="401"/>
      <c r="DW672" s="400"/>
      <c r="DX672" s="401"/>
      <c r="DY672" s="400"/>
      <c r="DZ672" s="401"/>
      <c r="EA672" s="400"/>
      <c r="EB672" s="401"/>
      <c r="EC672" s="400"/>
      <c r="ED672" s="401"/>
      <c r="EE672" s="400"/>
      <c r="EF672" s="401"/>
      <c r="EG672" s="400"/>
      <c r="EH672" s="401"/>
      <c r="EI672" s="400"/>
      <c r="EJ672" s="447"/>
      <c r="EK672" s="511"/>
      <c r="EL672" s="514"/>
      <c r="EM672" s="448"/>
      <c r="EN672" s="344"/>
      <c r="EO672" s="345"/>
      <c r="EP672" s="171">
        <f t="shared" si="742"/>
        <v>47</v>
      </c>
      <c r="EQ672" s="171">
        <f t="shared" si="743"/>
        <v>0</v>
      </c>
      <c r="ER672" s="171">
        <f t="shared" si="744"/>
        <v>2</v>
      </c>
      <c r="ES672" s="171">
        <f t="shared" si="745"/>
        <v>0</v>
      </c>
      <c r="ET672" s="171">
        <f t="shared" si="746"/>
        <v>0</v>
      </c>
      <c r="EU672" s="171">
        <f t="shared" si="747"/>
        <v>0</v>
      </c>
      <c r="EV672" s="172">
        <f t="shared" si="748"/>
        <v>49</v>
      </c>
      <c r="EW672" s="173"/>
      <c r="EX672" s="248">
        <f t="shared" si="770"/>
        <v>0</v>
      </c>
      <c r="EY672" s="174">
        <f>(L672*regular)+(M672*Cadeirantee)</f>
        <v>0</v>
      </c>
      <c r="EZ672" s="249">
        <f>SUMIF(FG672:GJ672,"&gt;0")</f>
        <v>0</v>
      </c>
      <c r="FA672" s="249">
        <f>SUMIF(FG672:GJ672,"&lt;0")+SUMIF(GN672:HP672,"&lt;0")</f>
        <v>0</v>
      </c>
      <c r="FB672" s="174">
        <v>0</v>
      </c>
      <c r="FC672" s="126">
        <f>N672*km*'VALORES TABELA'!$B$13</f>
        <v>0</v>
      </c>
      <c r="FD672" s="250">
        <f t="shared" ref="FD672:FD675" si="771">GL672</f>
        <v>0</v>
      </c>
      <c r="FE672" s="105"/>
      <c r="FF672" s="119"/>
      <c r="FG672" s="119"/>
      <c r="FH672" s="119"/>
      <c r="FI672" s="119"/>
      <c r="FJ672" s="119"/>
      <c r="FK672" s="119"/>
      <c r="FL672" s="119"/>
      <c r="FM672" s="119"/>
      <c r="FN672" s="119"/>
      <c r="FO672" s="119"/>
      <c r="FP672" s="119"/>
      <c r="FQ672" s="119"/>
      <c r="FR672" s="119"/>
      <c r="FS672" s="119"/>
      <c r="FT672" s="119"/>
      <c r="FU672" s="119"/>
      <c r="FV672" s="119"/>
      <c r="FW672" s="119"/>
      <c r="FX672" s="119"/>
      <c r="FY672" s="119"/>
      <c r="FZ672" s="119"/>
      <c r="GA672" s="119"/>
      <c r="GB672" s="119"/>
      <c r="GC672" s="119"/>
      <c r="GD672" s="119"/>
      <c r="GE672" s="119"/>
      <c r="GF672" s="119"/>
      <c r="GG672" s="119"/>
      <c r="GH672" s="119"/>
      <c r="GI672" s="119"/>
      <c r="GJ672" s="119"/>
      <c r="GK672" s="251"/>
      <c r="GL672" s="103">
        <f t="shared" si="750"/>
        <v>0</v>
      </c>
      <c r="GM672" s="124"/>
      <c r="GN672" s="104"/>
      <c r="GO672" s="104"/>
      <c r="GP672" s="104"/>
      <c r="GQ672" s="104"/>
      <c r="GR672" s="104"/>
      <c r="GS672" s="104"/>
      <c r="GT672" s="104"/>
      <c r="GU672" s="104"/>
      <c r="GV672" s="104"/>
      <c r="GW672" s="104"/>
      <c r="GX672" s="104"/>
      <c r="GY672" s="104"/>
      <c r="GZ672" s="104"/>
      <c r="HA672" s="104"/>
      <c r="HB672" s="104"/>
      <c r="HC672" s="104"/>
      <c r="HD672" s="104"/>
      <c r="HE672" s="104"/>
      <c r="HF672" s="104"/>
      <c r="HG672" s="104"/>
      <c r="HH672" s="104"/>
      <c r="HI672" s="104"/>
      <c r="HJ672" s="104"/>
      <c r="HK672" s="104"/>
      <c r="HL672" s="104"/>
      <c r="HM672" s="104"/>
      <c r="HN672" s="104"/>
      <c r="HO672" s="104"/>
      <c r="HP672" s="104"/>
      <c r="HQ672" s="64"/>
      <c r="HR672" s="64"/>
      <c r="HS672" s="64"/>
      <c r="HT672" s="64"/>
      <c r="HU672" s="64"/>
      <c r="HV672" s="64"/>
      <c r="HW672" s="105"/>
      <c r="HX672" s="64"/>
      <c r="HY672" s="280">
        <f t="shared" ref="HY672:HY675" si="772">IF(ISTEXT(EM672), VALUE(EM672), EM672)</f>
        <v>0</v>
      </c>
      <c r="HZ672" s="280">
        <f t="shared" ref="HZ672:HZ675" si="773">IF(ISTEXT(EN672), VALUE(EN672), EN672)</f>
        <v>0</v>
      </c>
      <c r="IA672" s="280">
        <f t="shared" ref="IA672:IA675" si="774">IF(ISTEXT(EO672), VALUE(EO672), EO672)</f>
        <v>0</v>
      </c>
      <c r="IB672" s="64"/>
      <c r="IC672" s="64"/>
    </row>
    <row r="673" spans="1:237" s="106" customFormat="1" ht="22.5" customHeight="1" x14ac:dyDescent="0.25">
      <c r="A673" s="368" t="s">
        <v>3799</v>
      </c>
      <c r="B673" s="369" t="s">
        <v>3800</v>
      </c>
      <c r="C673" s="375" t="s">
        <v>3233</v>
      </c>
      <c r="D673" s="371" t="s">
        <v>3801</v>
      </c>
      <c r="E673" s="371" t="s">
        <v>3802</v>
      </c>
      <c r="F673" s="376" t="s">
        <v>3224</v>
      </c>
      <c r="G673" s="376" t="s">
        <v>3225</v>
      </c>
      <c r="H673" s="373" t="s">
        <v>1843</v>
      </c>
      <c r="I673" s="374" t="s">
        <v>3803</v>
      </c>
      <c r="J673" s="421" t="s">
        <v>3231</v>
      </c>
      <c r="K673" s="422" t="s">
        <v>3235</v>
      </c>
      <c r="L673" s="329">
        <f>CONTINUA!BV673</f>
        <v>0</v>
      </c>
      <c r="M673" s="329">
        <f>CONTINUA!BW673</f>
        <v>0</v>
      </c>
      <c r="N673" s="895"/>
      <c r="O673" s="896" t="s">
        <v>4061</v>
      </c>
      <c r="P673" s="897" t="s">
        <v>206</v>
      </c>
      <c r="Q673" s="400"/>
      <c r="R673" s="401"/>
      <c r="S673" s="400"/>
      <c r="T673" s="401"/>
      <c r="U673" s="400"/>
      <c r="V673" s="401"/>
      <c r="W673" s="400"/>
      <c r="X673" s="401"/>
      <c r="Y673" s="400"/>
      <c r="Z673" s="401"/>
      <c r="AA673" s="400"/>
      <c r="AB673" s="401"/>
      <c r="AC673" s="400"/>
      <c r="AD673" s="401"/>
      <c r="AE673" s="400"/>
      <c r="AF673" s="401"/>
      <c r="AG673" s="400"/>
      <c r="AH673" s="401"/>
      <c r="AI673" s="400"/>
      <c r="AJ673" s="401"/>
      <c r="AK673" s="400"/>
      <c r="AL673" s="401"/>
      <c r="AM673" s="400"/>
      <c r="AN673" s="401"/>
      <c r="AO673" s="400"/>
      <c r="AP673" s="401"/>
      <c r="AQ673" s="400"/>
      <c r="AR673" s="401"/>
      <c r="AS673" s="400"/>
      <c r="AT673" s="401"/>
      <c r="AU673" s="400"/>
      <c r="AV673" s="401"/>
      <c r="AW673" s="400"/>
      <c r="AX673" s="401"/>
      <c r="AY673" s="400"/>
      <c r="AZ673" s="401"/>
      <c r="BA673" s="400"/>
      <c r="BB673" s="401"/>
      <c r="BC673" s="400"/>
      <c r="BD673" s="401"/>
      <c r="BE673" s="400"/>
      <c r="BF673" s="401"/>
      <c r="BG673" s="400"/>
      <c r="BH673" s="401"/>
      <c r="BI673" s="400"/>
      <c r="BJ673" s="401"/>
      <c r="BK673" s="400"/>
      <c r="BL673" s="401"/>
      <c r="BM673" s="400"/>
      <c r="BN673" s="401"/>
      <c r="BO673" s="400"/>
      <c r="BP673" s="401"/>
      <c r="BQ673" s="400"/>
      <c r="BR673" s="401"/>
      <c r="BS673" s="400"/>
      <c r="BT673" s="401"/>
      <c r="BU673" s="400"/>
      <c r="BV673" s="401"/>
      <c r="BW673" s="400"/>
      <c r="BX673" s="401"/>
      <c r="BY673" s="400"/>
      <c r="BZ673" s="401"/>
      <c r="CA673" s="400"/>
      <c r="CB673" s="401"/>
      <c r="CC673" s="400"/>
      <c r="CD673" s="401"/>
      <c r="CE673" s="400"/>
      <c r="CF673" s="401"/>
      <c r="CG673" s="400"/>
      <c r="CH673" s="401"/>
      <c r="CI673" s="400"/>
      <c r="CJ673" s="401"/>
      <c r="CK673" s="400"/>
      <c r="CL673" s="401"/>
      <c r="CM673" s="400"/>
      <c r="CN673" s="401"/>
      <c r="CO673" s="400"/>
      <c r="CP673" s="401"/>
      <c r="CQ673" s="400"/>
      <c r="CR673" s="401"/>
      <c r="CS673" s="400"/>
      <c r="CT673" s="401"/>
      <c r="CU673" s="400"/>
      <c r="CV673" s="401"/>
      <c r="CW673" s="400"/>
      <c r="CX673" s="401"/>
      <c r="CY673" s="400"/>
      <c r="CZ673" s="401"/>
      <c r="DA673" s="400"/>
      <c r="DB673" s="401"/>
      <c r="DC673" s="400"/>
      <c r="DD673" s="401"/>
      <c r="DE673" s="400"/>
      <c r="DF673" s="401"/>
      <c r="DG673" s="400"/>
      <c r="DH673" s="401"/>
      <c r="DI673" s="400"/>
      <c r="DJ673" s="401"/>
      <c r="DK673" s="400"/>
      <c r="DL673" s="401"/>
      <c r="DM673" s="400"/>
      <c r="DN673" s="401"/>
      <c r="DO673" s="400"/>
      <c r="DP673" s="401"/>
      <c r="DQ673" s="400"/>
      <c r="DR673" s="401"/>
      <c r="DS673" s="400"/>
      <c r="DT673" s="401"/>
      <c r="DU673" s="400"/>
      <c r="DV673" s="401"/>
      <c r="DW673" s="400"/>
      <c r="DX673" s="401"/>
      <c r="DY673" s="400"/>
      <c r="DZ673" s="401"/>
      <c r="EA673" s="400"/>
      <c r="EB673" s="401"/>
      <c r="EC673" s="400"/>
      <c r="ED673" s="401"/>
      <c r="EE673" s="400"/>
      <c r="EF673" s="401"/>
      <c r="EG673" s="400"/>
      <c r="EH673" s="401"/>
      <c r="EI673" s="400"/>
      <c r="EJ673" s="447"/>
      <c r="EK673" s="511"/>
      <c r="EL673" s="514"/>
      <c r="EM673" s="448"/>
      <c r="EN673" s="344"/>
      <c r="EO673" s="345"/>
      <c r="EP673" s="171">
        <f t="shared" si="742"/>
        <v>0</v>
      </c>
      <c r="EQ673" s="171">
        <f t="shared" si="743"/>
        <v>0</v>
      </c>
      <c r="ER673" s="171">
        <f t="shared" si="744"/>
        <v>0</v>
      </c>
      <c r="ES673" s="171">
        <f t="shared" si="745"/>
        <v>0</v>
      </c>
      <c r="ET673" s="171">
        <f t="shared" si="746"/>
        <v>0</v>
      </c>
      <c r="EU673" s="171">
        <f t="shared" si="747"/>
        <v>0</v>
      </c>
      <c r="EV673" s="172">
        <f t="shared" si="748"/>
        <v>0</v>
      </c>
      <c r="EW673" s="125"/>
      <c r="EX673" s="248">
        <f t="shared" si="770"/>
        <v>0</v>
      </c>
      <c r="EY673" s="174">
        <f>(L673*regular)+(M673*Cadeirantee)</f>
        <v>0</v>
      </c>
      <c r="EZ673" s="249">
        <f>SUMIF(FG673:GJ673,"&gt;0")</f>
        <v>0</v>
      </c>
      <c r="FA673" s="249">
        <f>SUMIF(FG673:GJ673,"&lt;0")+SUMIF(GN673:HP673,"&lt;0")</f>
        <v>0</v>
      </c>
      <c r="FB673" s="174">
        <v>0</v>
      </c>
      <c r="FC673" s="126">
        <f>N673*km*'VALORES TABELA'!$B$13</f>
        <v>0</v>
      </c>
      <c r="FD673" s="250">
        <f t="shared" si="771"/>
        <v>0</v>
      </c>
      <c r="FE673" s="105"/>
      <c r="FF673" s="108"/>
      <c r="FG673" s="108"/>
      <c r="FH673" s="108"/>
      <c r="FI673" s="108"/>
      <c r="FJ673" s="108"/>
      <c r="FK673" s="108"/>
      <c r="FL673" s="108"/>
      <c r="FM673" s="108"/>
      <c r="FN673" s="108"/>
      <c r="FO673" s="108"/>
      <c r="FP673" s="108"/>
      <c r="FQ673" s="108"/>
      <c r="FR673" s="108"/>
      <c r="FS673" s="108"/>
      <c r="FT673" s="108"/>
      <c r="FU673" s="108"/>
      <c r="FV673" s="108"/>
      <c r="FW673" s="108"/>
      <c r="FX673" s="108"/>
      <c r="FY673" s="108"/>
      <c r="FZ673" s="108"/>
      <c r="GA673" s="108"/>
      <c r="GB673" s="108"/>
      <c r="GC673" s="108"/>
      <c r="GD673" s="108"/>
      <c r="GE673" s="108"/>
      <c r="GF673" s="108"/>
      <c r="GG673" s="108"/>
      <c r="GH673" s="108"/>
      <c r="GI673" s="108"/>
      <c r="GJ673" s="108"/>
      <c r="GK673" s="251"/>
      <c r="GL673" s="103">
        <f t="shared" si="750"/>
        <v>0</v>
      </c>
      <c r="GM673" s="124"/>
      <c r="GN673" s="104"/>
      <c r="GO673" s="104"/>
      <c r="GP673" s="104"/>
      <c r="GQ673" s="104"/>
      <c r="GR673" s="104"/>
      <c r="GS673" s="104"/>
      <c r="GT673" s="104"/>
      <c r="GU673" s="104"/>
      <c r="GV673" s="104"/>
      <c r="GW673" s="104"/>
      <c r="GX673" s="104"/>
      <c r="GY673" s="104"/>
      <c r="GZ673" s="104"/>
      <c r="HA673" s="104"/>
      <c r="HB673" s="104"/>
      <c r="HC673" s="104"/>
      <c r="HD673" s="104"/>
      <c r="HE673" s="104"/>
      <c r="HF673" s="104"/>
      <c r="HG673" s="104"/>
      <c r="HH673" s="104"/>
      <c r="HI673" s="104"/>
      <c r="HJ673" s="104"/>
      <c r="HK673" s="104"/>
      <c r="HL673" s="104"/>
      <c r="HM673" s="104"/>
      <c r="HN673" s="104"/>
      <c r="HO673" s="104"/>
      <c r="HP673" s="104"/>
      <c r="HQ673" s="64"/>
      <c r="HR673" s="64"/>
      <c r="HS673" s="64"/>
      <c r="HT673" s="64"/>
      <c r="HU673" s="64"/>
      <c r="HV673" s="64"/>
      <c r="HW673" s="105"/>
      <c r="HX673" s="64"/>
      <c r="HY673" s="280">
        <f t="shared" si="772"/>
        <v>0</v>
      </c>
      <c r="HZ673" s="280">
        <f t="shared" si="773"/>
        <v>0</v>
      </c>
      <c r="IA673" s="280">
        <f t="shared" si="774"/>
        <v>0</v>
      </c>
      <c r="IB673" s="64"/>
      <c r="IC673" s="64"/>
    </row>
    <row r="674" spans="1:237" s="106" customFormat="1" ht="22.5" customHeight="1" x14ac:dyDescent="0.25">
      <c r="A674" s="368" t="s">
        <v>3799</v>
      </c>
      <c r="B674" s="369" t="s">
        <v>3800</v>
      </c>
      <c r="C674" s="375" t="s">
        <v>3233</v>
      </c>
      <c r="D674" s="371" t="s">
        <v>3801</v>
      </c>
      <c r="E674" s="371" t="s">
        <v>3802</v>
      </c>
      <c r="F674" s="376" t="s">
        <v>3224</v>
      </c>
      <c r="G674" s="376" t="s">
        <v>3225</v>
      </c>
      <c r="H674" s="373" t="s">
        <v>1843</v>
      </c>
      <c r="I674" s="374" t="s">
        <v>3803</v>
      </c>
      <c r="J674" s="421" t="s">
        <v>3231</v>
      </c>
      <c r="K674" s="423" t="s">
        <v>3236</v>
      </c>
      <c r="L674" s="329">
        <f>CONTINUA!BV674</f>
        <v>0</v>
      </c>
      <c r="M674" s="329">
        <f>CONTINUA!BW674</f>
        <v>0</v>
      </c>
      <c r="N674" s="895"/>
      <c r="O674" s="896" t="s">
        <v>4061</v>
      </c>
      <c r="P674" s="897" t="s">
        <v>206</v>
      </c>
      <c r="Q674" s="400"/>
      <c r="R674" s="401"/>
      <c r="S674" s="400"/>
      <c r="T674" s="401"/>
      <c r="U674" s="400"/>
      <c r="V674" s="401"/>
      <c r="W674" s="400"/>
      <c r="X674" s="401"/>
      <c r="Y674" s="400"/>
      <c r="Z674" s="401"/>
      <c r="AA674" s="400"/>
      <c r="AB674" s="401"/>
      <c r="AC674" s="400"/>
      <c r="AD674" s="401"/>
      <c r="AE674" s="400"/>
      <c r="AF674" s="401"/>
      <c r="AG674" s="400"/>
      <c r="AH674" s="401"/>
      <c r="AI674" s="400"/>
      <c r="AJ674" s="401"/>
      <c r="AK674" s="400"/>
      <c r="AL674" s="401"/>
      <c r="AM674" s="400"/>
      <c r="AN674" s="401"/>
      <c r="AO674" s="400"/>
      <c r="AP674" s="401"/>
      <c r="AQ674" s="400"/>
      <c r="AR674" s="401"/>
      <c r="AS674" s="400"/>
      <c r="AT674" s="401"/>
      <c r="AU674" s="400"/>
      <c r="AV674" s="401"/>
      <c r="AW674" s="400"/>
      <c r="AX674" s="401"/>
      <c r="AY674" s="400"/>
      <c r="AZ674" s="401"/>
      <c r="BA674" s="400"/>
      <c r="BB674" s="401"/>
      <c r="BC674" s="400"/>
      <c r="BD674" s="401"/>
      <c r="BE674" s="400"/>
      <c r="BF674" s="401"/>
      <c r="BG674" s="400"/>
      <c r="BH674" s="401"/>
      <c r="BI674" s="400"/>
      <c r="BJ674" s="401"/>
      <c r="BK674" s="400"/>
      <c r="BL674" s="401"/>
      <c r="BM674" s="400"/>
      <c r="BN674" s="401"/>
      <c r="BO674" s="400"/>
      <c r="BP674" s="401"/>
      <c r="BQ674" s="400"/>
      <c r="BR674" s="401"/>
      <c r="BS674" s="400"/>
      <c r="BT674" s="401"/>
      <c r="BU674" s="400"/>
      <c r="BV674" s="401"/>
      <c r="BW674" s="400"/>
      <c r="BX674" s="401"/>
      <c r="BY674" s="400"/>
      <c r="BZ674" s="401"/>
      <c r="CA674" s="400"/>
      <c r="CB674" s="401"/>
      <c r="CC674" s="400"/>
      <c r="CD674" s="401"/>
      <c r="CE674" s="400"/>
      <c r="CF674" s="401"/>
      <c r="CG674" s="400"/>
      <c r="CH674" s="401"/>
      <c r="CI674" s="400"/>
      <c r="CJ674" s="401"/>
      <c r="CK674" s="400"/>
      <c r="CL674" s="401"/>
      <c r="CM674" s="400"/>
      <c r="CN674" s="401"/>
      <c r="CO674" s="400"/>
      <c r="CP674" s="401"/>
      <c r="CQ674" s="400"/>
      <c r="CR674" s="401"/>
      <c r="CS674" s="400"/>
      <c r="CT674" s="401"/>
      <c r="CU674" s="400"/>
      <c r="CV674" s="401"/>
      <c r="CW674" s="400"/>
      <c r="CX674" s="401"/>
      <c r="CY674" s="400"/>
      <c r="CZ674" s="401"/>
      <c r="DA674" s="400"/>
      <c r="DB674" s="401"/>
      <c r="DC674" s="400"/>
      <c r="DD674" s="401"/>
      <c r="DE674" s="400"/>
      <c r="DF674" s="401"/>
      <c r="DG674" s="400"/>
      <c r="DH674" s="401"/>
      <c r="DI674" s="400"/>
      <c r="DJ674" s="401"/>
      <c r="DK674" s="400"/>
      <c r="DL674" s="401"/>
      <c r="DM674" s="400"/>
      <c r="DN674" s="401"/>
      <c r="DO674" s="400"/>
      <c r="DP674" s="401"/>
      <c r="DQ674" s="400"/>
      <c r="DR674" s="401"/>
      <c r="DS674" s="400"/>
      <c r="DT674" s="401"/>
      <c r="DU674" s="400"/>
      <c r="DV674" s="401"/>
      <c r="DW674" s="400"/>
      <c r="DX674" s="401"/>
      <c r="DY674" s="400"/>
      <c r="DZ674" s="401"/>
      <c r="EA674" s="400"/>
      <c r="EB674" s="401"/>
      <c r="EC674" s="400"/>
      <c r="ED674" s="401"/>
      <c r="EE674" s="400"/>
      <c r="EF674" s="401"/>
      <c r="EG674" s="400"/>
      <c r="EH674" s="401"/>
      <c r="EI674" s="400"/>
      <c r="EJ674" s="447"/>
      <c r="EK674" s="511"/>
      <c r="EL674" s="514"/>
      <c r="EM674" s="448"/>
      <c r="EN674" s="344"/>
      <c r="EO674" s="345"/>
      <c r="EP674" s="171">
        <f t="shared" si="742"/>
        <v>0</v>
      </c>
      <c r="EQ674" s="171">
        <f t="shared" si="743"/>
        <v>0</v>
      </c>
      <c r="ER674" s="171">
        <f t="shared" si="744"/>
        <v>0</v>
      </c>
      <c r="ES674" s="171">
        <f t="shared" si="745"/>
        <v>0</v>
      </c>
      <c r="ET674" s="171">
        <f t="shared" si="746"/>
        <v>0</v>
      </c>
      <c r="EU674" s="171">
        <f t="shared" si="747"/>
        <v>0</v>
      </c>
      <c r="EV674" s="172">
        <f t="shared" si="748"/>
        <v>0</v>
      </c>
      <c r="EW674" s="127"/>
      <c r="EX674" s="248">
        <f t="shared" si="770"/>
        <v>0</v>
      </c>
      <c r="EY674" s="174">
        <f>(L674*regular)+(M674*Cadeirantee)</f>
        <v>0</v>
      </c>
      <c r="EZ674" s="249">
        <f>SUMIF(FG674:GJ674,"&gt;0")</f>
        <v>0</v>
      </c>
      <c r="FA674" s="249">
        <f>SUMIF(FG674:GJ674,"&lt;0")+SUMIF(GN674:HP674,"&lt;0")</f>
        <v>0</v>
      </c>
      <c r="FB674" s="174">
        <v>0</v>
      </c>
      <c r="FC674" s="126">
        <f>N674*km*'VALORES TABELA'!$B$13</f>
        <v>0</v>
      </c>
      <c r="FD674" s="250">
        <f t="shared" si="771"/>
        <v>0</v>
      </c>
      <c r="FE674" s="105"/>
      <c r="FF674" s="118"/>
      <c r="FG674" s="118"/>
      <c r="FH674" s="118"/>
      <c r="FI674" s="118"/>
      <c r="FJ674" s="118"/>
      <c r="FK674" s="118"/>
      <c r="FL674" s="118"/>
      <c r="FM674" s="118"/>
      <c r="FN674" s="118"/>
      <c r="FO674" s="118"/>
      <c r="FP674" s="118"/>
      <c r="FQ674" s="118"/>
      <c r="FR674" s="118"/>
      <c r="FS674" s="118"/>
      <c r="FT674" s="118"/>
      <c r="FU674" s="118"/>
      <c r="FV674" s="118"/>
      <c r="FW674" s="118"/>
      <c r="FX674" s="118"/>
      <c r="FY674" s="118"/>
      <c r="FZ674" s="118"/>
      <c r="GA674" s="118"/>
      <c r="GB674" s="118"/>
      <c r="GC674" s="118"/>
      <c r="GD674" s="118"/>
      <c r="GE674" s="118"/>
      <c r="GF674" s="118"/>
      <c r="GG674" s="118"/>
      <c r="GH674" s="118"/>
      <c r="GI674" s="118"/>
      <c r="GJ674" s="118"/>
      <c r="GK674" s="252"/>
      <c r="GL674" s="103">
        <f t="shared" si="750"/>
        <v>0</v>
      </c>
      <c r="GM674" s="124"/>
      <c r="GN674" s="104"/>
      <c r="GO674" s="104"/>
      <c r="GP674" s="104"/>
      <c r="GQ674" s="104"/>
      <c r="GR674" s="104"/>
      <c r="GS674" s="104"/>
      <c r="GT674" s="104"/>
      <c r="GU674" s="104"/>
      <c r="GV674" s="104"/>
      <c r="GW674" s="104"/>
      <c r="GX674" s="104"/>
      <c r="GY674" s="104"/>
      <c r="GZ674" s="104"/>
      <c r="HA674" s="104"/>
      <c r="HB674" s="104"/>
      <c r="HC674" s="104"/>
      <c r="HD674" s="104"/>
      <c r="HE674" s="104"/>
      <c r="HF674" s="104"/>
      <c r="HG674" s="104"/>
      <c r="HH674" s="104"/>
      <c r="HI674" s="104"/>
      <c r="HJ674" s="104"/>
      <c r="HK674" s="104"/>
      <c r="HL674" s="104"/>
      <c r="HM674" s="104"/>
      <c r="HN674" s="104"/>
      <c r="HO674" s="104"/>
      <c r="HP674" s="104"/>
      <c r="HQ674" s="64"/>
      <c r="HR674" s="65"/>
      <c r="HS674" s="65"/>
      <c r="HT674" s="65"/>
      <c r="HU674" s="65"/>
      <c r="HV674" s="65"/>
      <c r="HW674" s="105"/>
      <c r="HX674" s="65"/>
      <c r="HY674" s="280">
        <f t="shared" si="772"/>
        <v>0</v>
      </c>
      <c r="HZ674" s="280">
        <f t="shared" si="773"/>
        <v>0</v>
      </c>
      <c r="IA674" s="280">
        <f t="shared" si="774"/>
        <v>0</v>
      </c>
      <c r="IB674" s="65"/>
      <c r="IC674" s="65"/>
    </row>
    <row r="675" spans="1:237" s="106" customFormat="1" ht="22.5" customHeight="1" thickBot="1" x14ac:dyDescent="0.3">
      <c r="A675" s="377" t="s">
        <v>3799</v>
      </c>
      <c r="B675" s="378" t="s">
        <v>3800</v>
      </c>
      <c r="C675" s="379" t="s">
        <v>3233</v>
      </c>
      <c r="D675" s="380" t="s">
        <v>3801</v>
      </c>
      <c r="E675" s="380" t="s">
        <v>3802</v>
      </c>
      <c r="F675" s="381" t="s">
        <v>3224</v>
      </c>
      <c r="G675" s="381" t="s">
        <v>3225</v>
      </c>
      <c r="H675" s="382" t="s">
        <v>1843</v>
      </c>
      <c r="I675" s="383" t="s">
        <v>3803</v>
      </c>
      <c r="J675" s="421" t="s">
        <v>3231</v>
      </c>
      <c r="K675" s="424" t="s">
        <v>60</v>
      </c>
      <c r="L675" s="329">
        <f>CONTINUA!BV675</f>
        <v>0</v>
      </c>
      <c r="M675" s="329">
        <f>CONTINUA!BW675</f>
        <v>0</v>
      </c>
      <c r="N675" s="895"/>
      <c r="O675" s="896" t="s">
        <v>4061</v>
      </c>
      <c r="P675" s="897" t="s">
        <v>206</v>
      </c>
      <c r="Q675" s="400"/>
      <c r="R675" s="401"/>
      <c r="S675" s="400"/>
      <c r="T675" s="401"/>
      <c r="U675" s="400"/>
      <c r="V675" s="401"/>
      <c r="W675" s="400"/>
      <c r="X675" s="401"/>
      <c r="Y675" s="400"/>
      <c r="Z675" s="401"/>
      <c r="AA675" s="400"/>
      <c r="AB675" s="401"/>
      <c r="AC675" s="400"/>
      <c r="AD675" s="401"/>
      <c r="AE675" s="400"/>
      <c r="AF675" s="401"/>
      <c r="AG675" s="400"/>
      <c r="AH675" s="401"/>
      <c r="AI675" s="400"/>
      <c r="AJ675" s="401"/>
      <c r="AK675" s="400"/>
      <c r="AL675" s="401"/>
      <c r="AM675" s="400"/>
      <c r="AN675" s="401"/>
      <c r="AO675" s="400"/>
      <c r="AP675" s="401"/>
      <c r="AQ675" s="400"/>
      <c r="AR675" s="401"/>
      <c r="AS675" s="400"/>
      <c r="AT675" s="401"/>
      <c r="AU675" s="400"/>
      <c r="AV675" s="401"/>
      <c r="AW675" s="400"/>
      <c r="AX675" s="401"/>
      <c r="AY675" s="400"/>
      <c r="AZ675" s="401"/>
      <c r="BA675" s="400"/>
      <c r="BB675" s="401"/>
      <c r="BC675" s="400"/>
      <c r="BD675" s="401"/>
      <c r="BE675" s="400"/>
      <c r="BF675" s="401"/>
      <c r="BG675" s="400"/>
      <c r="BH675" s="401"/>
      <c r="BI675" s="400"/>
      <c r="BJ675" s="401"/>
      <c r="BK675" s="400"/>
      <c r="BL675" s="401"/>
      <c r="BM675" s="400"/>
      <c r="BN675" s="401"/>
      <c r="BO675" s="400"/>
      <c r="BP675" s="401"/>
      <c r="BQ675" s="400"/>
      <c r="BR675" s="401"/>
      <c r="BS675" s="400"/>
      <c r="BT675" s="401"/>
      <c r="BU675" s="400"/>
      <c r="BV675" s="401"/>
      <c r="BW675" s="400"/>
      <c r="BX675" s="401"/>
      <c r="BY675" s="400"/>
      <c r="BZ675" s="401"/>
      <c r="CA675" s="400"/>
      <c r="CB675" s="401"/>
      <c r="CC675" s="400"/>
      <c r="CD675" s="401"/>
      <c r="CE675" s="400"/>
      <c r="CF675" s="401"/>
      <c r="CG675" s="400"/>
      <c r="CH675" s="401"/>
      <c r="CI675" s="400"/>
      <c r="CJ675" s="401"/>
      <c r="CK675" s="400"/>
      <c r="CL675" s="401"/>
      <c r="CM675" s="400"/>
      <c r="CN675" s="401"/>
      <c r="CO675" s="400"/>
      <c r="CP675" s="401"/>
      <c r="CQ675" s="400"/>
      <c r="CR675" s="401"/>
      <c r="CS675" s="400"/>
      <c r="CT675" s="401"/>
      <c r="CU675" s="400"/>
      <c r="CV675" s="401"/>
      <c r="CW675" s="400"/>
      <c r="CX675" s="401"/>
      <c r="CY675" s="400"/>
      <c r="CZ675" s="401"/>
      <c r="DA675" s="400"/>
      <c r="DB675" s="401"/>
      <c r="DC675" s="400"/>
      <c r="DD675" s="401"/>
      <c r="DE675" s="400"/>
      <c r="DF675" s="401"/>
      <c r="DG675" s="400"/>
      <c r="DH675" s="401"/>
      <c r="DI675" s="400"/>
      <c r="DJ675" s="401"/>
      <c r="DK675" s="400"/>
      <c r="DL675" s="401"/>
      <c r="DM675" s="400"/>
      <c r="DN675" s="401"/>
      <c r="DO675" s="400"/>
      <c r="DP675" s="401"/>
      <c r="DQ675" s="400"/>
      <c r="DR675" s="401"/>
      <c r="DS675" s="400"/>
      <c r="DT675" s="401"/>
      <c r="DU675" s="400"/>
      <c r="DV675" s="401"/>
      <c r="DW675" s="400"/>
      <c r="DX675" s="401"/>
      <c r="DY675" s="400"/>
      <c r="DZ675" s="401"/>
      <c r="EA675" s="400"/>
      <c r="EB675" s="401"/>
      <c r="EC675" s="400"/>
      <c r="ED675" s="401"/>
      <c r="EE675" s="400"/>
      <c r="EF675" s="401"/>
      <c r="EG675" s="400"/>
      <c r="EH675" s="401"/>
      <c r="EI675" s="400"/>
      <c r="EJ675" s="447"/>
      <c r="EK675" s="512"/>
      <c r="EL675" s="515"/>
      <c r="EM675" s="450"/>
      <c r="EN675" s="348"/>
      <c r="EO675" s="348"/>
      <c r="EP675" s="179">
        <f t="shared" si="742"/>
        <v>0</v>
      </c>
      <c r="EQ675" s="179">
        <f t="shared" si="743"/>
        <v>0</v>
      </c>
      <c r="ER675" s="179">
        <f t="shared" si="744"/>
        <v>0</v>
      </c>
      <c r="ES675" s="179">
        <f t="shared" si="745"/>
        <v>0</v>
      </c>
      <c r="ET675" s="179">
        <f t="shared" si="746"/>
        <v>0</v>
      </c>
      <c r="EU675" s="179">
        <f t="shared" si="747"/>
        <v>0</v>
      </c>
      <c r="EV675" s="172">
        <f t="shared" si="748"/>
        <v>0</v>
      </c>
      <c r="EW675" s="253"/>
      <c r="EX675" s="254">
        <v>0</v>
      </c>
      <c r="EY675" s="180">
        <v>0</v>
      </c>
      <c r="EZ675" s="255">
        <v>0</v>
      </c>
      <c r="FA675" s="255">
        <v>0</v>
      </c>
      <c r="FB675" s="180">
        <f>SUM(FF675:GI675)/2</f>
        <v>0</v>
      </c>
      <c r="FC675" s="256">
        <f>N675*km*'VALORES TABELA'!$B$13</f>
        <v>0</v>
      </c>
      <c r="FD675" s="250">
        <f t="shared" si="771"/>
        <v>0</v>
      </c>
      <c r="FE675" s="257"/>
      <c r="FF675" s="181">
        <f>((Q675+S675)*Percapita)+((R675+T675)*Cadeirante)</f>
        <v>0</v>
      </c>
      <c r="FG675" s="181">
        <f>((U675+W675)*Percapita/30*FG$4)+((V675+X675)*Cadeirante/30*FG$4)</f>
        <v>0</v>
      </c>
      <c r="FH675" s="181">
        <f>((Y675+AA675)*Percapita/30*FH$4)+((Z675+AB675)*Cadeirante/30*FH$4)</f>
        <v>0</v>
      </c>
      <c r="FI675" s="181">
        <f>((AC675+AE675)*Percapita/30*FI$4)+((AD675+AF675)*Cadeirante/30*FI$4)</f>
        <v>0</v>
      </c>
      <c r="FJ675" s="181">
        <f>((AG675+AI675)*Percapita/30*FJ$4)+((AH675+AJ675)*Cadeirante/30*FJ$4)</f>
        <v>0</v>
      </c>
      <c r="FK675" s="181">
        <f>((AK675+AM675)*Percapita/30*FK$4)+((AL675+AN675)*Cadeirante/30*FK$4)</f>
        <v>0</v>
      </c>
      <c r="FL675" s="181">
        <f>((AO675+AQ675)*Percapita/30*FL$4)+((AP675+AR675)*Cadeirante/30*FL$4)</f>
        <v>0</v>
      </c>
      <c r="FM675" s="181">
        <f>((AS675+AU675)*Percapita/30*FM$4)+((AT675+AV675)*Cadeirante/30*FM$4)</f>
        <v>0</v>
      </c>
      <c r="FN675" s="181">
        <f>((AW675+AY675)*Percapita/30*FN$4)+((AX675+AZ675)*Cadeirante/30*FN$4)</f>
        <v>0</v>
      </c>
      <c r="FO675" s="181">
        <f>((BA675+BC675)*Percapita/30*FO$4)+((BB675+BD675)*Cadeirante/30*FO$4)</f>
        <v>0</v>
      </c>
      <c r="FP675" s="181">
        <f>((BE675+BG675)*Percapita/30*FP$4)+((BF675+BH675)*Cadeirante/30*FP$4)</f>
        <v>0</v>
      </c>
      <c r="FQ675" s="181">
        <f>((BI675+BK675)*Percapita/30*FQ$4)+((BJ675+BL675)*Cadeirante/30*FQ$4)</f>
        <v>0</v>
      </c>
      <c r="FR675" s="181">
        <f>((BM675+BO675)*Percapita/30*FR$4)+((BN675+BP675)*Cadeirante/30*FR$4)</f>
        <v>0</v>
      </c>
      <c r="FS675" s="181">
        <f>((BQ675+BS675)*Percapita/30*FS$4)+((BR675+BT675)*Cadeirante/30*FS$4)</f>
        <v>0</v>
      </c>
      <c r="FT675" s="181">
        <f>((BU675+BW675)*Percapita/30*FT$4)+((BV675+BX675)*Cadeirante/30*FT$4)</f>
        <v>0</v>
      </c>
      <c r="FU675" s="181">
        <f>((BY675+CA675)*Percapita/30*FU$4)+((BZ675+CB675)*Cadeirante/30*FU$4)</f>
        <v>0</v>
      </c>
      <c r="FV675" s="181">
        <f>((CC675+CE675)*Percapita/30*FV$4)+((CD675+CF675)*Cadeirante/30*FV$4)</f>
        <v>0</v>
      </c>
      <c r="FW675" s="181">
        <f>((CG675+CI675)*Percapita/30*FW$4)+((CI675+CK675)*Cadeirante/30*FW$4)</f>
        <v>0</v>
      </c>
      <c r="FX675" s="181">
        <f>((CK675+CM675)*Percapita/30*FX$4)+((CL675+CN675)*Cadeirante/30*FX$4)</f>
        <v>0</v>
      </c>
      <c r="FY675" s="181">
        <f>((CO675+CQ675)*Percapita/30*FY$4)+((CP675+CR675)*Cadeirante/30*FY$4)</f>
        <v>0</v>
      </c>
      <c r="FZ675" s="181">
        <f>((CS675+CU675)*Percapita/30*FZ$4)+((CT675+CV675)*Cadeirante/30*FZ$4)</f>
        <v>0</v>
      </c>
      <c r="GA675" s="181">
        <f>((CW675+CY675)*Percapita/30*GA$4)+((CX675+CZ675)*Cadeirante/30*GA$4)</f>
        <v>0</v>
      </c>
      <c r="GB675" s="181">
        <f>((DA675+DC675)*Percapita/30*GB$4)+((DB675+DD675)*Cadeirante/30*GB$4)</f>
        <v>0</v>
      </c>
      <c r="GC675" s="181">
        <f>((DE675+DG675)*Percapita/30*GC$4)+((DF675+DH675)*Cadeirante/30*GC$4)</f>
        <v>0</v>
      </c>
      <c r="GD675" s="181">
        <f>((DI675+DK675)*Percapita/30*GD$4)+((DJ675+DL675)*Cadeirante/30*GD$4)</f>
        <v>0</v>
      </c>
      <c r="GE675" s="181">
        <f>((DM675+DO675)*Percapita/30*GE$4)+((DN675+DP675)*Cadeirante/30*GE$4)</f>
        <v>0</v>
      </c>
      <c r="GF675" s="181">
        <f>((DQ675+DS675)*Percapita/30*GF$4)+((DR675+DT675)*Cadeirante/30*GF$4)</f>
        <v>0</v>
      </c>
      <c r="GG675" s="181">
        <f>((DU675+DW675)*Percapita/30*GG$4)+((DV675+DX675)*Cadeirante/30*GG$4)</f>
        <v>0</v>
      </c>
      <c r="GH675" s="181">
        <f>((DY675+EA675)*Percapita/30*GH$4)+((DZ675+EB675)*Cadeirante/30*GH$4)</f>
        <v>0</v>
      </c>
      <c r="GI675" s="181">
        <f>((EC675+EE675)*Percapita/30*GI$4)+((ED675+EF675)*Cadeirante/30*GI$4)</f>
        <v>0</v>
      </c>
      <c r="GJ675" s="181">
        <f>((EG675+EI675)*Percapita)+((EH675+EJ675)*Cadeirante)</f>
        <v>0</v>
      </c>
      <c r="GK675" s="258"/>
      <c r="GL675" s="103">
        <f t="shared" si="750"/>
        <v>0</v>
      </c>
      <c r="GM675" s="124"/>
      <c r="GN675" s="182"/>
      <c r="GO675" s="182"/>
      <c r="GP675" s="182"/>
      <c r="GQ675" s="182"/>
      <c r="GR675" s="182"/>
      <c r="GS675" s="182"/>
      <c r="GT675" s="182"/>
      <c r="GU675" s="182"/>
      <c r="GV675" s="182"/>
      <c r="GW675" s="182"/>
      <c r="GX675" s="182"/>
      <c r="GY675" s="182"/>
      <c r="GZ675" s="182"/>
      <c r="HA675" s="182"/>
      <c r="HB675" s="182"/>
      <c r="HC675" s="182"/>
      <c r="HD675" s="182"/>
      <c r="HE675" s="182"/>
      <c r="HF675" s="182"/>
      <c r="HG675" s="182"/>
      <c r="HH675" s="182"/>
      <c r="HI675" s="182"/>
      <c r="HJ675" s="182"/>
      <c r="HK675" s="182"/>
      <c r="HL675" s="182"/>
      <c r="HM675" s="182"/>
      <c r="HN675" s="182"/>
      <c r="HO675" s="182"/>
      <c r="HP675" s="259"/>
      <c r="HQ675" s="64"/>
      <c r="HW675" s="257"/>
      <c r="HY675" s="280">
        <f t="shared" si="772"/>
        <v>0</v>
      </c>
      <c r="HZ675" s="280">
        <f t="shared" si="773"/>
        <v>0</v>
      </c>
      <c r="IA675" s="280">
        <f t="shared" si="774"/>
        <v>0</v>
      </c>
    </row>
    <row r="676" spans="1:237" s="106" customFormat="1" ht="22.5" customHeight="1" x14ac:dyDescent="0.25">
      <c r="A676" t="s">
        <v>3804</v>
      </c>
      <c r="B676" s="522" t="s">
        <v>3805</v>
      </c>
      <c r="C676" s="523">
        <v>1</v>
      </c>
      <c r="D676" s="524" t="s">
        <v>3806</v>
      </c>
      <c r="E676" s="524" t="s">
        <v>3807</v>
      </c>
      <c r="F676" s="525" t="s">
        <v>3224</v>
      </c>
      <c r="G676" s="525" t="s">
        <v>3225</v>
      </c>
      <c r="H676" s="350" t="s">
        <v>1843</v>
      </c>
      <c r="I676" s="351" t="s">
        <v>3808</v>
      </c>
      <c r="J676" s="409" t="s">
        <v>3231</v>
      </c>
      <c r="K676" s="410" t="s">
        <v>3232</v>
      </c>
      <c r="L676" s="329">
        <f>CONTINUA!BV676</f>
        <v>0</v>
      </c>
      <c r="M676" s="329">
        <f>CONTINUA!BW676</f>
        <v>0</v>
      </c>
      <c r="N676" s="895"/>
      <c r="O676" s="896" t="s">
        <v>4062</v>
      </c>
      <c r="P676" s="897" t="s">
        <v>206</v>
      </c>
      <c r="Q676" s="400">
        <v>50</v>
      </c>
      <c r="R676" s="401"/>
      <c r="S676" s="400"/>
      <c r="T676" s="401"/>
      <c r="U676" s="400"/>
      <c r="V676" s="401"/>
      <c r="W676" s="400"/>
      <c r="X676" s="401"/>
      <c r="Y676" s="400"/>
      <c r="Z676" s="401"/>
      <c r="AA676" s="400"/>
      <c r="AB676" s="401"/>
      <c r="AC676" s="400"/>
      <c r="AD676" s="401"/>
      <c r="AE676" s="400"/>
      <c r="AF676" s="401"/>
      <c r="AG676" s="400"/>
      <c r="AH676" s="401"/>
      <c r="AI676" s="400"/>
      <c r="AJ676" s="401"/>
      <c r="AK676" s="400"/>
      <c r="AL676" s="401"/>
      <c r="AM676" s="400"/>
      <c r="AN676" s="401"/>
      <c r="AO676" s="400"/>
      <c r="AP676" s="401"/>
      <c r="AQ676" s="400"/>
      <c r="AR676" s="401"/>
      <c r="AS676" s="400"/>
      <c r="AT676" s="401"/>
      <c r="AU676" s="400"/>
      <c r="AV676" s="401"/>
      <c r="AW676" s="400"/>
      <c r="AX676" s="401"/>
      <c r="AY676" s="400"/>
      <c r="AZ676" s="401"/>
      <c r="BA676" s="400"/>
      <c r="BB676" s="401"/>
      <c r="BC676" s="400"/>
      <c r="BD676" s="401"/>
      <c r="BE676" s="400"/>
      <c r="BF676" s="401"/>
      <c r="BG676" s="400"/>
      <c r="BH676" s="401"/>
      <c r="BI676" s="400"/>
      <c r="BJ676" s="401"/>
      <c r="BK676" s="400"/>
      <c r="BL676" s="401"/>
      <c r="BM676" s="400"/>
      <c r="BN676" s="401"/>
      <c r="BO676" s="400"/>
      <c r="BP676" s="401"/>
      <c r="BQ676" s="400"/>
      <c r="BR676" s="401"/>
      <c r="BS676" s="400"/>
      <c r="BT676" s="401"/>
      <c r="BU676" s="400"/>
      <c r="BV676" s="401"/>
      <c r="BW676" s="400"/>
      <c r="BX676" s="401"/>
      <c r="BY676" s="400"/>
      <c r="BZ676" s="401"/>
      <c r="CA676" s="400"/>
      <c r="CB676" s="401"/>
      <c r="CC676" s="400"/>
      <c r="CD676" s="401"/>
      <c r="CE676" s="400"/>
      <c r="CF676" s="401"/>
      <c r="CG676" s="400"/>
      <c r="CH676" s="401"/>
      <c r="CI676" s="400"/>
      <c r="CJ676" s="401"/>
      <c r="CK676" s="400"/>
      <c r="CL676" s="401"/>
      <c r="CM676" s="400"/>
      <c r="CN676" s="401"/>
      <c r="CO676" s="400"/>
      <c r="CP676" s="401"/>
      <c r="CQ676" s="400"/>
      <c r="CR676" s="401"/>
      <c r="CS676" s="400"/>
      <c r="CT676" s="401"/>
      <c r="CU676" s="400"/>
      <c r="CV676" s="401"/>
      <c r="CW676" s="400"/>
      <c r="CX676" s="401"/>
      <c r="CY676" s="400"/>
      <c r="CZ676" s="401"/>
      <c r="DA676" s="400"/>
      <c r="DB676" s="401"/>
      <c r="DC676" s="400"/>
      <c r="DD676" s="401"/>
      <c r="DE676" s="400"/>
      <c r="DF676" s="401"/>
      <c r="DG676" s="400"/>
      <c r="DH676" s="401"/>
      <c r="DI676" s="400"/>
      <c r="DJ676" s="401"/>
      <c r="DK676" s="400"/>
      <c r="DL676" s="401"/>
      <c r="DM676" s="400"/>
      <c r="DN676" s="401"/>
      <c r="DO676" s="400"/>
      <c r="DP676" s="401"/>
      <c r="DQ676" s="400"/>
      <c r="DR676" s="401"/>
      <c r="DS676" s="400"/>
      <c r="DT676" s="401"/>
      <c r="DU676" s="400"/>
      <c r="DV676" s="401"/>
      <c r="DW676" s="400"/>
      <c r="DX676" s="401"/>
      <c r="DY676" s="400"/>
      <c r="DZ676" s="401"/>
      <c r="EA676" s="400"/>
      <c r="EB676" s="401"/>
      <c r="EC676" s="400"/>
      <c r="ED676" s="401"/>
      <c r="EE676" s="400"/>
      <c r="EF676" s="401"/>
      <c r="EG676" s="400"/>
      <c r="EH676" s="401"/>
      <c r="EI676" s="400"/>
      <c r="EJ676" s="447"/>
      <c r="EK676" s="510"/>
      <c r="EL676" s="513"/>
      <c r="EM676" s="520"/>
      <c r="EN676" s="520"/>
      <c r="EO676" s="520"/>
      <c r="EP676" s="171">
        <f t="shared" si="742"/>
        <v>50</v>
      </c>
      <c r="EQ676" s="171">
        <f t="shared" si="743"/>
        <v>0</v>
      </c>
      <c r="ER676" s="171">
        <f t="shared" si="744"/>
        <v>0</v>
      </c>
      <c r="ES676" s="171">
        <f t="shared" si="745"/>
        <v>0</v>
      </c>
      <c r="ET676" s="171">
        <f t="shared" si="746"/>
        <v>0</v>
      </c>
      <c r="EU676" s="171">
        <f t="shared" si="747"/>
        <v>0</v>
      </c>
      <c r="EV676" s="172">
        <f t="shared" si="748"/>
        <v>50</v>
      </c>
      <c r="EW676" s="367">
        <f>IF(C676=4,IF(MAX(Q676:EJ678)&gt;0,(Especiall/30*(IF(($G676-$F676)=($G$5-$F$5),30,IF(DAY($G676)=31,($G676-$F676),($G676-$F676)+1)))),0),0)</f>
        <v>0</v>
      </c>
      <c r="EX676" s="248">
        <f t="shared" ref="EX676:EX679" si="775">FF676</f>
        <v>20590.34</v>
      </c>
      <c r="EY676" s="174">
        <f>(L676*regular)+(M676*Cadeirantee)</f>
        <v>0</v>
      </c>
      <c r="EZ676" s="249">
        <f>SUMIF(FG676:GJ676,"&gt;0")</f>
        <v>0</v>
      </c>
      <c r="FA676" s="249">
        <f>SUMIF(FG676:GJ676,"&lt;0")+SUMIF(GN676:HP676,"&lt;0")</f>
        <v>0</v>
      </c>
      <c r="FB676" s="174">
        <v>0</v>
      </c>
      <c r="FC676" s="175">
        <f>N676*km*'VALORES TABELA'!$B$13</f>
        <v>0</v>
      </c>
      <c r="FD676" s="250">
        <f>GL676</f>
        <v>0</v>
      </c>
      <c r="FE676" s="176">
        <f>(EW676+EW677+EW678+EW679+EX676+EX677+EX678+EX679+EY676+EY677+EY678+EY679+EY680+EZ676+EZ677+EZ678+EZ679+FA676+FA677+FA678+FA679+FC676+FC677+FC678+FC679+HY676-HZ676-IA676+FD676+FD677+FD678+FD679+FB680)</f>
        <v>20590.34</v>
      </c>
      <c r="FF676" s="177">
        <f>IF(C676=4,SUM(Q676+Q677+Q678+S676+S677+S678)*Percapita/30*FF$4+(R676+R677+R678+T676+T677+T678)*Cadeirante/30*FF$4,IF(C676=3,IF(Q679+S679=10,Fixo/30*FF$4+(Q676+Q677+Q678+S676+S677+S678)*Percapita/30*FF$4+(R679+T679)*Cadeirante/30*FF$4,IF(Q679+S679&lt;=9,(Q679+S679)*Crechee/30*FF$4)+(R679+T679)*Cadeirante/30*FF$4+(Q676+Q677+Q678+S676+S677+S678)*Percapita/30*FF$4)+IF(Q679+S679&gt;=11,Fixo/30*FF$4+(Q679+S679-10)*Crechee/30*FF$4,0),IF(C676=2,IF(R676+R677+R678+R679+T676+T677+T678+T679=1,Cadeirante/30*FF$4,IF(R676+R677+R678+R679+T676+T677+T678+T679=2,Fixo/30*FF$4,IF(R676+R677+R678+R679+T676+T677+T678+T679&gt;2,Fixo/30*FF$4+(R676+R677+R678+R679+T676+T677+T678+T679-2)*Cadeirante/30*FF$4)))+(Q676+Q677+Q678+S676+S677+S678)*Percapita/30*FF$4+(Q679+S679)*Crechee/30*FF$4,IF(C676=1,IF(Q676+Q677+Q678+R676+R677+R678+S676+S677+S678+T676+T677+T678&lt;=15,(Q676+Q677+Q678+S676+S677+S678)*Percapita/30*FF$4,IF(Q676+Q677+Q678+R676+R677+R678+S676+S677+S678+T676+T677+T678&gt;=16,Fixo/30*FF$4+(Q676+Q677+Q678+R676+R677+R678+S676+S677+S678+T676+T677-16)*Percapita/30*FF$4))))))</f>
        <v>20590.34</v>
      </c>
      <c r="FG676" s="177">
        <f>IF(C676=4,SUM(U676+U677+U678+W676+W677+W678)*Percapita/30*FG$4+(V676+V677+V678+X676+X677+X678)*Cadeirante/30*FG$4,IF(C676=3,IF(U679+W679=10,Fixo/30*FG$4+(U676+U677+U678+W676+W677+W678)*Percapita/30*FG$4+(V679+X679)*Cadeirante/30*FG$4,IF(U679+W679&lt;=9,(U679+W679)*Crechee/30*FG$4)+(V679+X679)*Cadeirante/30*FG$4+(U676+U677+U678+W676+W677+W678)*Percapita/30*FG$4)+IF(U679+W679&gt;=11,Fixo/30*FG$4+(U679+W679-10)*Crechee/30*FG$4,0),IF(C676=2,IF(V676+V677+V678+V679+X676+X677+X678+X679=1,Cadeirante/30*FG$4,IF(V676+V677+V678+V679+X676+X677+X678+X679=2,Fixo/30*FG$4,IF(V676+V677+V678+V679+X676+X677+X678+X679&gt;2,Fixo/30*FG$4+(V676+V677+V678+V679+X676+X677+X678+X679-2)*Cadeirante/30*FG$4)))+(U676+U677+U678+W676+W677+W678)*Percapita/30*FG$4+(U679+W679)*Crechee/30*FG$4,IF(C676=1,IF(U676+U677+U678+V676+V677+V678+W676+W677+W678+X676+X677+X678&lt;=15,(U676+U677+U678+W676+W677+W678)*Percapita/30*FG$4,IF(U676+U677+U678+V676+V677+V678+W676+W677+W678+X676+X677+X678&gt;=16,Fixo/30*FG$4+(U676+U677+U678+V676+V677+V678+W676+W677+W678+X676+X677-16)*Percapita/30*FG$4))))))</f>
        <v>0</v>
      </c>
      <c r="FH676" s="177">
        <f>IF(C676=4,SUM(Y676+Y677+Y678+AA676+AA677+AA678)*Percapita/30*FH$4+(Z676+Z677+Z678+AB676+AB677+AB678)*Cadeirante/30*FH$4,IF(C676=3,IF(Y679+AA679=10,Fixo/30*FH$4+(Y676+Y677+Y678+AA676+AA677+AA678)*Percapita/30*FH$4+(Z679+AB679)*Cadeirante/30*FH$4,IF(Y679+AA679&lt;=9,(Y679+AA679)*Crechee/30*FH$4)+(Z679+AB679)*Cadeirante/30*FH$4+(Y676+Y677+Y678+AA676+AA677+AA678)*Percapita/30*FH$4)+IF(Y679+AA679&gt;=11,Fixo/30*FH$4+(Y679+AA679-10)*Crechee/30*FH$4,0),IF(C676=2,IF(Z676+Z677+Z678+Z679+AB676+AB677+AB678+AB679=1,Cadeirante/30*FH$4,IF(Z676+Z677+Z678+Z679+AB676+AB677+AB678+AB679=2,Fixo/30*FH$4,IF(Z676+Z677+Z678+Z679+AB676+AB677+AB678+AB679&gt;2,Fixo/30*FH$4+(Z676+Z677+Z678+Z679+AB676+AB677+AB678+AB679-2)*Cadeirante/30*FH$4)))+(Y676+Y677+Y678+AA676+AA677+AA678)*Percapita/30*FH$4+(Y679+AA679)*Crechee/30*FH$4,IF(C676=1,IF(Y676+Y677+Y678+Z676+Z677+Z678+AA676+AA677+AA678+AB676+AB677+AB678&lt;=15,(Y676+Y677+Y678+AA676+AA677+AA678)*Percapita/30*FH$4,IF(Y676+Y677+Y678+Z676+Z677+Z678+AA676+AA677+AA678+AB676+AB677+AB678&gt;=16,Fixo/30*FH$4+(Y676+Y677+Y678+Z676+Z677+Z678+AA676+AA677+AA678+AB676+AB677-16)*Percapita/30*FH$4))))))</f>
        <v>0</v>
      </c>
      <c r="FI676" s="177">
        <f>IF(C676=4,SUM(AC676+AC677+AC678+AE676+AE677+AE678)*Percapita/30*FI$4+(AD676+AD677+AD678+AF676+AF677+AF678)*Cadeirante/30*FI$4,IF(C676=3,IF(AC679+AE679=10,Fixo/30*FI$4+(AC676+AC677+AC678+AE676+AE677+AE678)*Percapita/30*FI$4+(AD679+AF679)*Cadeirante/30*FI$4,IF(AC679+AE679&lt;=9,(AC679+AE679)*Crechee/30*FI$4)+(AD679+AF679)*Cadeirante/30*FI$4+(AC676+AC677+AC678+AE676+AE677+AE678)*Percapita/30*FI$4)+IF(AC679+AE679&gt;=11,Fixo/30*FI$4+(AC679+AE679-10)*Crechee/30*FI$4,0),IF(C676=2,IF(AD676+AD677+AD678+AD679+AF676+AF677+AF678+AF679=1,Cadeirante/30*FI$4,IF(AD676+AD677+AD678+AD679+AF676+AF677+AF678+AF679=2,Fixo/30*FI$4,IF(AD676+AD677+AD678+AD679+AF676+AF677+AF678+AF679&gt;2,Fixo/30*FI$4+(AD676+AD677+AD678+AD679+AF676+AF677+AF678+AF679-2)*Cadeirante/30*FI$4)))+(AC676+AC677+AC678+AE676+AE677+AE678)*Percapita/30*FI$4+(AC679+AE679)*Crechee/30*FI$4,IF(C676=1,IF(AC676+AC677+AC678+AD676+AD677+AD678+AE676+AE677+AE678+AF676+AF677+AF678&lt;=15,(AC676+AC677+AC678+AE676+AE677+AE678)*Percapita/30*FI$4,IF(AC676+AC677+AC678+AD676+AD677+AD678+AE676+AE677+AE678+AF676+AF677+AF678&gt;=16,Fixo/30*FI$4+(AC676+AC677+AC678+AD676+AD677+AD678+AE676+AE677+AE678+AF676+AF677-16)*Percapita/30*FI$4))))))</f>
        <v>0</v>
      </c>
      <c r="FJ676" s="177">
        <f>IF(C676=4,SUM(AG676+AG677+AG678+AI676+AI677+AI678)*Percapita/30*FJ$4+(AH676+AH677+AH678+AJ676+AJ677+AJ678)*Cadeirante/30*FJ$4,IF(C676=3,IF(AG679+AI679=10,Fixo/30*FJ$4+(AG676+AG677+AG678+AI676+AI677+AI678)*Percapita/30*FJ$4+(AH679+AJ679)*Cadeirante/30*FJ$4,IF(AG679+AI679&lt;=9,(AG679+AI679)*Crechee/30*FJ$4)+(AH679+AJ679)*Cadeirante/30*FJ$4+(AG676+AG677+AG678+AI676+AI677+AI678)*Percapita/30*FJ$4)+IF(AG679+AI679&gt;=11,Fixo/30*FJ$4+(AG679+AI679-10)*Crechee/30*FJ$4,0),IF(C676=2,IF(AH676+AH677+AH678+AH679+AJ676+AJ677+AJ678+AJ679=1,Cadeirante/30*FJ$4,IF(AH676+AH677+AH678+AH679+AJ676+AJ677+AJ678+AJ679=2,Fixo/30*FJ$4,IF(AH676+AH677+AH678+AH679+AJ676+AJ677+AJ678+AJ679&gt;2,Fixo/30*FJ$4+(AH676+AH677+AH678+AH679+AJ676+AJ677+AJ678+AJ679-2)*Cadeirante/30*FJ$4)))+(AG676+AG677+AG678+AI676+AI677+AI678)*Percapita/30*FJ$4+(AG679+AI679)*Crechee/30*FJ$4,IF(C676=1,IF(AG676+AG677+AG678+AH676+AH677+AH678+AI676+AI677+AI678+AJ676+AJ677+AJ678&lt;=15,(AG676+AG677+AG678+AI676+AI677+AI678)*Percapita/30*FJ$4,IF(AG676+AG677+AG678+AH676+AH677+AH678+AI676+AI677+AI678+AJ676+AJ677+AJ678&gt;=16,Fixo/30*FJ$4+(AG676+AG677+AG678+AH676+AH677+AH678+AI676+AI677+AI678+AJ676+AJ677-16)*Percapita/30*FJ$4))))))</f>
        <v>0</v>
      </c>
      <c r="FK676" s="177">
        <f>IF(C676=4,SUM(AK676+AK677+AK678+AM676+AM677+AM678)*Percapita/30*FK$4+(AL676+AL677+AL678+AN676+AN677+AN678)*Cadeirante/30*FK$4,IF(C676=3,IF(AK679+AM679=10,Fixo/30*FK$4+(AK676+AK677+AK678+AM676+AM677+AM678)*Percapita/30*FK$4+(AL679+AN679)*Cadeirante/30*FK$4,IF(AK679+AM679&lt;=9,(AK679+AM679)*Crechee/30*FK$4)+(AL679+AN679)*Cadeirante/30*FK$4+(AK676+AK677+AK678+AM676+AM677+AM678)*Percapita/30*FK$4)+IF(AK679+AM679&gt;=11,Fixo/30*FK$4+(AK679+AM679-10)*Crechee/30*FK$4,0),IF(C676=2,IF(AL676+AL677+AL678+AL679+AN676+AN677+AN678+AN679=1,Cadeirante/30*FK$4,IF(AL676+AL677+AL678+AL679+AN676+AN677+AN678+AN679=2,Fixo/30*FK$4,IF(AL676+AL677+AL678+AL679+AN676+AN677+AN678+AN679&gt;2,Fixo/30*FK$4+(AL676+AL677+AL678+AL679+AN676+AN677+AN678+AN679-2)*Cadeirante/30*FK$4)))+(AK676+AK677+AK678+AM676+AM677+AM678)*Percapita/30*FK$4+(AK679+AM679)*Crechee/30*FK$4,IF(C676=1,IF(AK676+AK677+AK678+AL676+AL677+AL678+AM676+AM677+AM678+AN676+AN677+AN678&lt;=15,(AK676+AK677+AK678+AM676+AM677+AM678)*Percapita/30*FK$4,IF(AK676+AK677+AK678+AL676+AL677+AL678+AM676+AM677+AM678+AN676+AN677+AN678&gt;=16,Fixo/30*FK$4+(AK676+AK677+AK678+AL676+AL677+AL678+AM676+AM677+AM678+AN676+AN677-16)*Percapita/30*FK$4))))))</f>
        <v>0</v>
      </c>
      <c r="FL676" s="177">
        <f>IF(C676=4,SUM(AO676+AO677+AO678+AQ676+AQ677+AQ678)*Percapita/30*FL$4+(AP676+AP677+AP678+AR676+AR677+AR678)*Cadeirante/30*FL$4,IF(C676=3,IF(AO679+AQ679=10,Fixo/30*FL$4+(AO676+AO677+AO678+AQ676+AQ677+AQ678)*Percapita/30*FL$4+(AP679+AR679)*Cadeirante/30*FL$4,IF(AO679+AQ679&lt;=9,(AO679+AQ679)*Crechee/30*FL$4)+(AP679+AR679)*Cadeirante/30*FL$4+(AO676+AO677+AO678+AQ676+AQ677+AQ678)*Percapita/30*FL$4)+IF(AO679+AQ679&gt;=11,Fixo/30*FL$4+(AO679+AQ679-10)*Crechee/30*FL$4,0),IF(C676=2,IF(AP676+AP677+AP678+AP679+AR676+AR677+AR678+AR679=1,Cadeirante/30*FL$4,IF(AP676+AP677+AP678+AP679+AR676+AR677+AR678+AR679=2,Fixo/30*FL$4,IF(AP676+AP677+AP678+AP679+AR676+AR677+AR678+AR679&gt;2,Fixo/30*FL$4+(AP676+AP677+AP678+AP679+AR676+AR677+AR678+AR679-2)*Cadeirante/30*FL$4)))+(AO676+AO677+AO678+AQ676+AQ677+AQ678)*Percapita/30*FL$4+(AO679+AQ679)*Crechee/30*FL$4,IF(C676=1,IF(AO676+AO677+AO678+AP676+AP677+AP678+AQ676+AQ677+AQ678+AR676+AR677+AR678&lt;=15,(AO676+AO677+AO678+AQ676+AQ677+AQ678)*Percapita/30*FL$4,IF(AO676+AO677+AO678+AP676+AP677+AP678+AQ676+AQ677+AQ678+AR676+AR677+AR678&gt;=16,Fixo/30*FL$4+(AO676+AO677+AO678+AP676+AP677+AP678+AQ676+AQ677+AQ678+AR676+AR677-16)*Percapita/30*FL$4))))))</f>
        <v>0</v>
      </c>
      <c r="FM676" s="177">
        <f>IF(C676=4,SUM(AS676+AS677+AS678+AU676+AU677+AU678)*Percapita/30*FM$4+(AT676+AT677+AT678+AV676+AV677+AV678)*Cadeirante/30*FM$4,IF(C676=3,IF(AS679+AU679=10,Fixo/30*FM$4+(AS676+AS677+AS678+AU676+AU677+AU678)*Percapita/30*FM$4+(AT679+AV679)*Cadeirante/30*FM$4,IF(AS679+AU679&lt;=9,(AS679+AU679)*Crechee/30*FM$4)+(AT679+AV679)*Cadeirante/30*FM$4+(AS676+AS677+AS678+AU676+AU677+AU678)*Percapita/30*FM$4)+IF(AS679+AU679&gt;=11,Fixo/30*FM$4+(AS679+AU679-10)*Crechee/30*FM$4,0),IF(C676=2,IF(AT676+AT677+AT678+AT679+AV676+AV677+AV678+AV679=1,Cadeirante/30*FM$4,IF(AT676+AT677+AT678+AT679+AV676+AV677+AV678+AV679=2,Fixo/30*FM$4,IF(AT676+AT677+AT678+AT679+AV676+AV677+AV678+AV679&gt;2,Fixo/30*FM$4+(AT676+AT677+AT678+AT679+AV676+AV677+AV678+AV679-2)*Cadeirante/30*FM$4)))+(AS676+AS677+AS678+AU676+AU677+AU678)*Percapita/30*FM$4+(AS679+AU679)*Crechee/30*FM$4,IF(C676=1,IF(AS676+AS677+AS678+AT676+AT677+AT678+AU676+AU677+AU678+AV676+AV677+AV678&lt;=15,(AS676+AS677+AS678+AU676+AU677+AU678)*Percapita/30*FM$4,IF(AS676+AS677+AS678+AT676+AT677+AT678+AU676+AU677+AU678+AV676+AV677+AV678&gt;=16,Fixo/30*FM$4+(AS676+AS677+AS678+AT676+AT677+AT678+AU676+AU677+AU678+AV676+AV677-16)*Percapita/30*FM$4))))))</f>
        <v>0</v>
      </c>
      <c r="FN676" s="177">
        <f>IF(C676=4,SUM(AW676+AW677+AW678+AY676+AY677+AY678)*Percapita/30*FN$4+(AX676+AX677+AX678+AZ676+AZ677+AZ678)*Cadeirante/30*FN$4,IF(C676=3,IF(AW679+AY679=10,Fixo/30*FN$4+(AW676+AW677+AW678+AY676+AY677+AY678)*Percapita/30*FN$4+(AX679+AZ679)*Cadeirante/30*FN$4,IF(AW679+AY679&lt;=9,(AW679+AY679)*Crechee/30*FN$4)+(AX679+AZ679)*Cadeirante/30*FN$4+(AW676+AW677+AW678+AY676+AY677+AY678)*Percapita/30*FN$4)+IF(AW679+AY679&gt;=11,Fixo/30*FN$4+(AW679+AY679-10)*Crechee/30*FN$4,0),IF(C676=2,IF(AX676+AX677+AX678+AX679+AZ676+AZ677+AZ678+AZ679=1,Cadeirante/30*FN$4,IF(AX676+AX677+AX678+AX679+AZ676+AZ677+AZ678+AZ679=2,Fixo/30*FN$4,IF(AX676+AX677+AX678+AX679+AZ676+AZ677+AZ678+AZ679&gt;2,Fixo/30*FN$4+(AX676+AX677+AX678+AX679+AZ676+AZ677+AZ678+AZ679-2)*Cadeirante/30*FN$4)))+(AW676+AW677+AW678+AY676+AY677+AY678)*Percapita/30*FN$4+(AW679+AY679)*Crechee/30*FN$4,IF(C676=1,IF(AW676+AW677+AW678+AX676+AX677+AX678+AY676+AY677+AY678+AZ676+AZ677+AZ678&lt;=15,(AW676+AW677+AW678+AY676+AY677+AY678)*Percapita/30*FN$4,IF(AW676+AW677+AW678+AX676+AX677+AX678+AY676+AY677+AY678+AZ676+AZ677+AZ678&gt;=16,Fixo/30*FN$4+(AW676+AW677+AW678+AX676+AX677+AX678+AY676+AY677+AY678+AZ676+AZ677-16)*Percapita/30*FN$4))))))</f>
        <v>0</v>
      </c>
      <c r="FO676" s="177">
        <f>IF(C676=4,SUM(BA676+BA677+BA678+BC676+BC677+BC678)*Percapita/30*FO$4+(BB676+BB677+BB678+BD676+BD677+BD678)*Cadeirante/30*FO$4,IF(C676=3,IF(BA679+BC679=10,Fixo/30*FO$4+(BA676+BA677+BA678+BC676+BC677+BC678)*Percapita/30*FO$4+(BB679+BD679)*Cadeirante/30*FO$4,IF(BA679+BC679&lt;=9,(BA679+BC679)*Crechee/30*FO$4)+(BB679+BD679)*Cadeirante/30*FO$4+(BA676+BA677+BA678+BC676+BC677+BC678)*Percapita/30*FO$4)+IF(BA679+BC679&gt;=11,Fixo/30*FO$4+(BA679+BC679-10)*Crechee/30*FO$4,0),IF(C676=2,IF(BB676+BB677+BB678+BB679+BD676+BD677+BD678+BD679=1,Cadeirante/30*FO$4,IF(BB676+BB677+BB678+BB679+BD676+BD677+BD678+BD679=2,Fixo/30*FO$4,IF(BB676+BB677+BB678+BB679+BD676+BD677+BD678+BD679&gt;2,Fixo/30*FO$4+(BB676+BB677+BB678+BB679+BD676+BD677+BD678+BD679-2)*Cadeirante/30*FO$4)))+(BA676+BA677+BA678+BC676+BC677+BC678)*Percapita/30*FO$4+(BA679+BC679)*Crechee/30*FO$4,IF(C676=1,IF(BA676+BA677+BA678+BB676+BB677+BB678+BC676+BC677+BC678+BD676+BD677+BD678&lt;=15,(BA676+BA677+BA678+BC676+BC677+BC678)*Percapita/30*FO$4,IF(BA676+BA677+BA678+BB676+BB677+BB678+BC676+BC677+BC678+BD676+BD677+BD678&gt;=16,Fixo/30*FO$4+(BA676+BA677+BA678+BB676+BB677+BB678+BC676+BC677+BC678+BD676+BD677-16)*Percapita/30*FO$4))))))</f>
        <v>0</v>
      </c>
      <c r="FP676" s="177">
        <f>IF(C676=4,SUM(BE676+BE677+BE678+BG676+BG677+BG678)*Percapita/30*FP$4+(BF676+BF677+BF678+BH676+BH677+BH678)*Cadeirante/30*FP$4,IF(C676=3,IF(BE679+BG679=10,Fixo/30*FP$4+(BE676+BE677+BE678+BG676+BG677+BG678)*Percapita/30*FP$4+(BF679+BH679)*Cadeirante/30*FP$4,IF(BE679+BG679&lt;=9,(BE679+BG679)*Crechee/30*FP$4)+(BF679+BH679)*Cadeirante/30*FP$4+(BE676+BE677+BE678+BG676+BG677+BG678)*Percapita/30*FP$4)+IF(BE679+BG679&gt;=11,Fixo/30*FP$4+(BE679+BG679-10)*Crechee/30*FP$4,0),IF(C676=2,IF(BF676+BF677+BF678+BF679+BH676+BH677+BH678+BH679=1,Cadeirante/30*FP$4,IF(BF676+BF677+BF678+BF679+BH676+BH677+BH678+BH679=2,Fixo/30*FP$4,IF(BF676+BF677+BF678+BF679+BH676+BH677+BH678+BH679&gt;2,Fixo/30*FP$4+(BF676+BF677+BF678+BF679+BH676+BH677+BH678+BH679-2)*Cadeirante/30*FP$4)))+(BE676+BE677+BE678+BG676+BG677+BG678)*Percapita/30*FP$4+(BE679+BG679)*Crechee/30*FP$4,IF(C676=1,IF(BE676+BE677+BE678+BF676+BF677+BF678+BG676+BG677+BG678+BH676+BH677+BH678&lt;=15,(BE676+BE677+BE678+BG676+BG677+BG678)*Percapita/30*FP$4,IF(BE676+BE677+BE678+BF676+BF677+BF678+BG676+BG677+BG678+BH676+BH677+BH678&gt;=16,Fixo/30*FP$4+(BE676+BE677+BE678+BF676+BF677+BF678+BG676+BG677+BG678+BH676+BH677-16)*Percapita/30*FP$4))))))</f>
        <v>0</v>
      </c>
      <c r="FQ676" s="177">
        <f>IF(C676=4,SUM(BI676+BI677+BI678+BK676+BK677+BK678)*Percapita/30*FQ$4+(BJ676+BJ677+BJ678+BL676+BL677+BL678)*Cadeirante/30*FQ$4,IF(C676=3,IF(BI679+BK679=10,Fixo/30*FQ$4+(BI676+BI677+BI678+BK676+BK677+BK678)*Percapita/30*FQ$4+(BJ679+BL679)*Cadeirante/30*FQ$4,IF(BI679+BK679&lt;=9,(BI679+BK679)*Crechee/30*FQ$4)+(BJ679+BL679)*Cadeirante/30*FQ$4+(BI676+BI677+BI678+BK676+BK677+BK678)*Percapita/30*FQ$4)+IF(BI679+BK679&gt;=11,Fixo/30*FQ$4+(BI679+BK679-10)*Crechee/30*FQ$4,0),IF(C676=2,IF(BJ676+BJ677+BJ678+BJ679+BL676+BL677+BL678+BL679=1,Cadeirante/30*FQ$4,IF(BJ676+BJ677+BJ678+BJ679+BL676+BL677+BL678+BL679=2,Fixo/30*FQ$4,IF(BJ676+BJ677+BJ678+BJ679+BL676+BL677+BL678+BL679&gt;2,Fixo/30*FQ$4+(BJ676+BJ677+BJ678+BJ679+BL676+BL677+BL678+BL679-2)*Cadeirante/30*FQ$4)))+(BI676+BI677+BI678+BK676+BK677+BK678)*Percapita/30*FQ$4+(BI679+BK679)*Crechee/30*FQ$4,IF(C676=1,IF(BI676+BI677+BI678+BJ676+BJ677+BJ678+BK676+BK677+BK678+BL676+BL677+BL678&lt;=15,(BI676+BI677+BI678+BK676+BK677+BK678)*Percapita/30*FQ$4,IF(BI676+BI677+BI678+BJ676+BJ677+BJ678+BK676+BK677+BK678+BL676+BL677+BL678&gt;=16,Fixo/30*FQ$4+(BI676+BI677+BI678+BJ676+BJ677+BJ678+BK676+BK677+BK678+BL676+BL677-16)*Percapita/30*FQ$4))))))</f>
        <v>0</v>
      </c>
      <c r="FR676" s="177">
        <f>IF(C676=4,SUM(BM676+BM677+BM678+BO676+BO677+BO678)*Percapita/30*FR$4+(BN676+BN677+BN678+BP676+BP677+BP678)*Cadeirante/30*FR$4,IF(C676=3,IF(BM679+BO679=10,Fixo/30*FR$4+(BM676+BM677+BM678+BO676+BO677+BO678)*Percapita/30*FR$4+(BN679+BP679)*Cadeirante/30*FR$4,IF(BM679+BO679&lt;=9,(BM679+BO679)*Crechee/30*FR$4)+(BN679+BP679)*Cadeirante/30*FR$4+(BM676+BM677+BM678+BO676+BO677+BO678)*Percapita/30*FR$4)+IF(BM679+BO679&gt;=11,Fixo/30*FR$4+(BM679+BO679-10)*Crechee/30*FR$4,0),IF(C676=2,IF(BN676+BN677+BN678+BN679+BP676+BP677+BP678+BP679=1,Cadeirante/30*FR$4,IF(BN676+BN677+BN678+BN679+BP676+BP677+BP678+BP679=2,Fixo/30*FR$4,IF(BN676+BN677+BN678+BN679+BP676+BP677+BP678+BP679&gt;2,Fixo/30*FR$4+(BN676+BN677+BN678+BN679+BP676+BP677+BP678+BP679-2)*Cadeirante/30*FR$4)))+(BM676+BM677+BM678+BO676+BO677+BO678)*Percapita/30*FR$4+(BM679+BO679)*Crechee/30*FR$4,IF(C676=1,IF(BM676+BM677+BM678+BN676+BN677+BN678+BO676+BO677+BO678+BP676+BP677+BP678&lt;=15,(BM676+BM677+BM678+BO676+BO677+BO678)*Percapita/30*FR$4,IF(BM676+BM677+BM678+BN676+BN677+BN678+BO676+BO677+BO678+BP676+BP677+BP678&gt;=16,Fixo/30*FR$4+(BM676+BM677+BM678+BN676+BN677+BN678+BO676+BO677+BO678+BP676+BP677-16)*Percapita/30*FR$4))))))</f>
        <v>0</v>
      </c>
      <c r="FS676" s="177">
        <f>IF(C676=4,SUM(BQ676+BQ677+BQ678+BS676+BS677+BS678)*Percapita/30*FS$4+(BR676+BR677+BR678+BT676+BT677+BT678)*Cadeirante/30*FS$4,IF(C676=3,IF(BQ679+BS679=10,Fixo/30*FS$4+(BQ676+BQ677+BQ678+BS676+BS677+BS678)*Percapita/30*FS$4+(BR679+BT679)*Cadeirante/30*FS$4,IF(BQ679+BS679&lt;=9,(BQ679+BS679)*Crechee/30*FS$4)+(BR679+BT679)*Cadeirante/30*FS$4+(BQ676+BQ677+BQ678+BS676+BS677+BS678)*Percapita/30*FS$4)+IF(BQ679+BS679&gt;=11,Fixo/30*FS$4+(BQ679+BS679-10)*Crechee/30*FS$4,0),IF(C676=2,IF(BR676+BR677+BR678+BR679+BT676+BT677+BT678+BT679=1,Cadeirante/30*FS$4,IF(BR676+BR677+BR678+BR679+BT676+BT677+BT678+BT679=2,Fixo/30*FS$4,IF(BR676+BR677+BR678+BR679+BT676+BT677+BT678+BT679&gt;2,Fixo/30*FS$4+(BR676+BR677+BR678+BR679+BT676+BT677+BT678+BT679-2)*Cadeirante/30*FS$4)))+(BQ676+BQ677+BQ678+BS676+BS677+BS678)*Percapita/30*FS$4+(BQ679+BS679)*Crechee/30*FS$4,IF(C676=1,IF(BQ676+BQ677+BQ678+BR676+BR677+BR678+BS676+BS677+BS678+BT676+BT677+BT678&lt;=15,(BQ676+BQ677+BQ678+BS676+BS677+BS678)*Percapita/30*FS$4,IF(BQ676+BQ677+BQ678+BR676+BR677+BR678+BS676+BS677+BS678+BT676+BT677+BT678&gt;=16,Fixo/30*FS$4+(BQ676+BQ677+BQ678+BR676+BR677+BR678+BS676+BS677+BS678+BT676+BT677-16)*Percapita/30*FS$4))))))</f>
        <v>0</v>
      </c>
      <c r="FT676" s="177">
        <f>IF(C676=4,SUM(BU676+BU677+BU678+BW676+BW677+BW678)*Percapita/30*FT$4+(BV676+BV677+BV678+BX676+BX677+BX678)*Cadeirante/30*FT$4,IF(C676=3,IF(BU679+BW679=10,Fixo/30*FT$4+(BU676+BU677+BU678+BW676+BW677+BW678)*Percapita/30*FT$4+(BV679+BX679)*Cadeirante/30*FT$4,IF(BU679+BW679&lt;=9,(BU679+BW679)*Crechee/30*FT$4)+(BV679+BX679)*Cadeirante/30*FT$4+(BU676+BU677+BU678+BW676+BW677+BW678)*Percapita/30*FT$4)+IF(BU679+BW679&gt;=11,Fixo/30*FT$4+(BU679+BW679-10)*Crechee/30*FT$4,0),IF(C676=2,IF(BV676+BV677+BV678+BV679+BX676+BX677+BX678+BX679=1,Cadeirante/30*FT$4,IF(BV676+BV677+BV678+BV679+BX676+BX677+BX678+BX679=2,Fixo/30*FT$4,IF(BV676+BV677+BV678+BV679+BX676+BX677+BX678+BX679&gt;2,Fixo/30*FT$4+(BV676+BV677+BV678+BV679+BX676+BX677+BX678+BX679-2)*Cadeirante/30*FT$4)))+(BU676+BU677+BU678+BW676+BW677+BW678)*Percapita/30*FT$4+(BU679+BW679)*Crechee/30*FT$4,IF(C676=1,IF(BU676+BU677+BU678+BV676+BV677+BV678+BW676+BW677+BW678+BX676+BX677+BX678&lt;=15,(BU676+BU677+BU678+BW676+BW677+BW678)*Percapita/30*FT$4,IF(BU676+BU677+BU678+BV676+BV677+BV678+BW676+BW677+BW678+BX676+BX677+BX678&gt;=16,Fixo/30*FT$4+(BU676+BU677+BU678+BV676+BV677+BV678+BW676+BW677+BW678+BX676+BX677-16)*Percapita/30*FT$4))))))</f>
        <v>0</v>
      </c>
      <c r="FU676" s="177">
        <f>IF(C676=4,SUM(BY676+BY677+BY678+CA676+CA677+CA678)*Percapita/30*FU$4+(BZ676+BZ677+BZ678+CB676+CB677+CB678)*Cadeirante/30*FU$4,IF(C676=3,IF(BY679+CA679=10,Fixo/30*FU$4+(BY676+BY677+BY678+CA676+CA677+CA678)*Percapita/30*FU$4+(BZ679+CB679)*Cadeirante/30*FU$4,IF(BY679+CA679&lt;=9,(BY679+CA679)*Crechee/30*FU$4)+(BZ679+CB679)*Cadeirante/30*FU$4+(BY676+BY677+BY678+CA676+CA677+CA678)*Percapita/30*FU$4)+IF(BY679+CA679&gt;=11,Fixo/30*FU$4+(BY679+CA679-10)*Crechee/30*FU$4,0),IF(C676=2,IF(BZ676+BZ677+BZ678+BZ679+CB676+CB677+CB678+CB679=1,Cadeirante/30*FU$4,IF(BZ676+BZ677+BZ678+BZ679+CB676+CB677+CB678+CB679=2,Fixo/30*FU$4,IF(BZ676+BZ677+BZ678+BZ679+CB676+CB677+CB678+CB679&gt;2,Fixo/30*FU$4+(BZ676+BZ677+BZ678+BZ679+CB676+CB677+CB678+CB679-2)*Cadeirante/30*FU$4)))+(BY676+BY677+BY678+CA676+CA677+CA678)*Percapita/30*FU$4+(BY679+CA679)*Crechee/30*FU$4,IF(C676=1,IF(BY676+BY677+BY678+BZ676+BZ677+BZ678+CA676+CA677+CA678+CB676+CB677+CB678&lt;=15,(BY676+BY677+BY678+CA676+CA677+CA678)*Percapita/30*FU$4,IF(BY676+BY677+BY678+BZ676+BZ677+BZ678+CA676+CA677+CA678+CB676+CB677+CB678&gt;=16,Fixo/30*FU$4+(BY676+BY677+BY678+BZ676+BZ677+BZ678+CA676+CA677+CA678+CB676+CB677-16)*Percapita/30*FU$4))))))</f>
        <v>0</v>
      </c>
      <c r="FV676" s="177">
        <f>IF(C676=4,SUM(CC676+CC677+CC678+CE676+CE677+CE678)*Percapita/30*FV$4+(CD676+CD677+CD678+CF676+CF677+CF678)*Cadeirante/30*FV$4,IF(C676=3,IF(CC679+CE679=10,Fixo/30*FV$4+(CC676+CC677+CC678+CE676+CE677+CE678)*Percapita/30*FV$4+(CD679+CF679)*Cadeirante/30*FV$4,IF(CC679+CE679&lt;=9,(CC679+CE679)*Crechee/30*FV$4)+(CD679+CF679)*Cadeirante/30*FV$4+(CC676+CC677+CC678+CE676+CE677+CE678)*Percapita/30*FV$4)+IF(CC679+CE679&gt;=11,Fixo/30*FV$4+(CC679+CE679-10)*Crechee/30*FV$4,0),IF(C676=2,IF(CD676+CD677+CD678+CD679+CF676+CF677+CF678+CF679=1,Cadeirante/30*FV$4,IF(CD676+CD677+CD678+CD679+CF676+CF677+CF678+CF679=2,Fixo/30*FV$4,IF(CD676+CD677+CD678+CD679+CF676+CF677+CF678+CF679&gt;2,Fixo/30*FV$4+(CD676+CD677+CD678+CD679+CF676+CF677+CF678+CF679-2)*Cadeirante/30*FV$4)))+(CC676+CC677+CC678+CE676+CE677+CE678)*Percapita/30*FV$4+(CC679+CE679)*Crechee/30*FV$4,IF(C676=1,IF(CC676+CC677+CC678+CD676+CD677+CD678+CE676+CE677+CE678+CF676+CF677+CF678&lt;=15,(CC676+CC677+CC678+CE676+CE677+CE678)*Percapita/30*FV$4,IF(CC676+CC677+CC678+CD676+CD677+CD678+CE676+CE677+CE678+CF676+CF677+CF678&gt;=16,Fixo/30*FV$4+(CC676+CC677+CC678+CD676+CD677+CD678+CE676+CE677+CE678+CF676+CF677-16)*Percapita/30*FV$4))))))</f>
        <v>0</v>
      </c>
      <c r="FW676" s="177">
        <f>IF(C676=4,SUM(CG676+CG677+CG678+CI676+CI677+CI678)*Percapita/30*FW$4+(CH676+CH677+CH678+CJ676+CJ677+CJ678)*Cadeirante/30*FW$4,IF(C676=3,IF(CG679+CI679=10,Fixo/30*FW$4+(CG676+CG677+CG678+CI676+CI677+CI678)*Percapita/30*FW$4+(CH679+CJ679)*Cadeirante/30*FW$4,IF(CG679+CI679&lt;=9,(CG679+CI679)*Crechee/30*FW$4)+(CH679+CJ679)*Cadeirante/30*FW$4+(CG676+CG677+CG678+CI676+CI677+CI678)*Percapita/30*FW$4)+IF(CG679+CI679&gt;=11,Fixo/30*FW$4+(CG679+CI679-10)*Crechee/30*FW$4,0),IF(C676=2,IF(CH676+CH677+CH678+CH679+CJ676+CJ677+CJ678+CJ679=1,Cadeirante/30*FW$4,IF(CH676+CH677+CH678+CH679+CJ676+CJ677+CJ678+CJ679=2,Fixo/30*FW$4,IF(CH676+CH677+CH678+CH679+CJ676+CJ677+CJ678+CJ679&gt;2,Fixo/30*FW$4+(CH676+CH677+CH678+CH679+CJ676+CJ677+CJ678+CJ679-2)*Cadeirante/30*FW$4)))+(CG676+CG677+CG678+CI676+CI677+CI678)*Percapita/30*FW$4+(CG679+CI679)*Crechee/30*FW$4,IF(C676=1,IF(CG676+CG677+CG678+CH676+CH677+CH678+CI676+CI677+CI678+CJ676+CJ677+CJ678&lt;=15,(CG676+CG677+CG678+CI676+CI677+CI678)*Percapita/30*FW$4,IF(CG676+CG677+CG678+CH676+CH677+CH678+CI676+CI677+CI678+CJ676+CJ677+CJ678&gt;=16,Fixo/30*FW$4+(CG676+CG677+CG678+CH676+CH677+CH678+CI676+CI677+CI678+CJ676+CJ677-16)*Percapita/30*FW$4))))))</f>
        <v>0</v>
      </c>
      <c r="FX676" s="177">
        <f>IF(C676=4,SUM(CK676+CK677+CK678+CM676+CM677+CM678)*Percapita/30*FX$4+(CL676+CL677+CL678+CN676+CN677+CN678)*Cadeirante/30*FX$4,IF(C676=3,IF(CK679+CM679=10,Fixo/30*FX$4+(CK676+CK677+CK678+CM676+CM677+CM678)*Percapita/30*FX$4+(CL679+CN679)*Cadeirante/30*FX$4,IF(CK679+CM679&lt;=9,(CK679+CM679)*Crechee/30*FX$4)+(CL679+CN679)*Cadeirante/30*FX$4+(CK676+CK677+CK678+CM676+CM677+CM678)*Percapita/30*FX$4)+IF(CK679+CM679&gt;=11,Fixo/30*FX$4+(CK679+CM679-10)*Crechee/30*FX$4,0),IF(C676=2,IF(CL676+CL677+CL678+CL679+CN676+CN677+CN678+CN679=1,Cadeirante/30*FX$4,IF(CL676+CL677+CL678+CL679+CN676+CN677+CN678+CN679=2,Fixo/30*FX$4,IF(CL676+CL677+CL678+CL679+CN676+CN677+CN678+CN679&gt;2,Fixo/30*FX$4+(CL676+CL677+CL678+CL679+CN676+CN677+CN678+CN679-2)*Cadeirante/30*FX$4)))+(CK676+CK677+CK678+CM676+CM677+CM678)*Percapita/30*FX$4+(CK679+CM679)*Crechee/30*FX$4,IF(C676=1,IF(CK676+CK677+CK678+CL676+CL677+CL678+CM676+CM677+CM678+CN676+CN677+CN678&lt;=15,(CK676+CK677+CK678+CM676+CM677+CM678)*Percapita/30*FX$4,IF(CK676+CK677+CK678+CL676+CL677+CL678+CM676+CM677+CM678+CN676+CN677+CN678&gt;=16,Fixo/30*FX$4+(CK676+CK677+CK678+CL676+CL677+CL678+CM676+CM677+CM678+CN676+CN677-16)*Percapita/30*FX$4))))))</f>
        <v>0</v>
      </c>
      <c r="FY676" s="177">
        <f>IF(C676=4,SUM(CO676+CO677+CO678+CQ676+CQ677+CQ678)*Percapita/30*FY$4+(CP676+CP677+CP678+CR676+CR677+CR678)*Cadeirante/30*FY$4,IF(C676=3,IF(CO679+CQ679=10,Fixo/30*FY$4+(CO676+CO677+CO678+CQ676+CQ677+CQ678)*Percapita/30*FY$4+(CP679+CR679)*Cadeirante/30*FY$4,IF(CO679+CQ679&lt;=9,(CO679+CQ679)*Crechee/30*FY$4)+(CP679+CR679)*Cadeirante/30*FY$4+(CO676+CO677+CO678+CQ676+CQ677+CQ678)*Percapita/30*FY$4)+IF(CO679+CQ679&gt;=11,Fixo/30*FY$4+(CO679+CQ679-10)*Crechee/30*FY$4,0),IF(C676=2,IF(CP676+CP677+CP678+CP679+CR676+CR677+CR678+CR679=1,Cadeirante/30*FY$4,IF(CP676+CP677+CP678+CP679+CR676+CR677+CR678+CR679=2,Fixo/30*FY$4,IF(CP676+CP677+CP678+CP679+CR676+CR677+CR678+CR679&gt;2,Fixo/30*FY$4+(CP676+CP677+CP678+CP679+CR676+CR677+CR678+CR679-2)*Cadeirante/30*FY$4)))+(CO676+CO677+CO678+CQ676+CQ677+CQ678)*Percapita/30*FY$4+(CO679+CQ679)*Crechee/30*FY$4,IF(C676=1,IF(CO676+CO677+CO678+CP676+CP677+CP678+CQ676+CQ677+CQ678+CR676+CR677+CR678&lt;=15,(CO676+CO677+CO678+CQ676+CQ677+CQ678)*Percapita/30*FY$4,IF(CO676+CO677+CO678+CP676+CP677+CP678+CQ676+CQ677+CQ678+CR676+CR677+CR678&gt;=16,Fixo/30*FY$4+(CO676+CO677+CO678+CP676+CP677+CP678+CQ676+CQ677+CQ678+CR676+CR677-16)*Percapita/30*FY$4))))))</f>
        <v>0</v>
      </c>
      <c r="FZ676" s="177">
        <f>IF(C676=4,SUM(CS676+CS677+CS678+CU676+CU677+CU678)*Percapita/30*FZ$4+(CT676+CT677+CT678+CV676+CV677+CV678)*Cadeirante/30*FZ$4,IF(C676=3,IF(CS679+CU679=10,Fixo/30*FZ$4+(CS676+CS677+CS678+CU676+CU677+CU678)*Percapita/30*FZ$4+(CT679+CV679)*Cadeirante/30*FZ$4,IF(CS679+CU679&lt;=9,(CS679+CU679)*Crechee/30*FZ$4)+(CT679+CV679)*Cadeirante/30*FZ$4+(CS676+CS677+CS678+CU676+CU677+CU678)*Percapita/30*FZ$4)+IF(CS679+CU679&gt;=11,Fixo/30*FZ$4+(CS679+CU679-10)*Crechee/30*FZ$4,0),IF(C676=2,IF(CT676+CT677+CT678+CT679+CV676+CV677+CV678+CV679=1,Cadeirante/30*FZ$4,IF(CT676+CT677+CT678+CT679+CV676+CV677+CV678+CV679=2,Fixo/30*FZ$4,IF(CT676+CT677+CT678+CT679+CV676+CV677+CV678+CV679&gt;2,Fixo/30*FZ$4+(CT676+CT677+CT678+CT679+CV676+CV677+CV678+CV679-2)*Cadeirante/30*FZ$4)))+(CS676+CS677+CS678+CU676+CU677+CU678)*Percapita/30*FZ$4+(CS679+CU679)*Crechee/30*FZ$4,IF(C676=1,IF(CS676+CS677+CS678+CT676+CT677+CT678+CU676+CU677+CU678+CV676+CV677+CV678&lt;=15,(CS676+CS677+CS678+CU676+CU677+CU678)*Percapita/30*FZ$4,IF(CS676+CS677+CS678+CT676+CT677+CT678+CU676+CU677+CU678+CV676+CV677+CV678&gt;=16,Fixo/30*FZ$4+(CS676+CS677+CS678+CT676+CT677+CT678+CU676+CU677+CU678+CV676+CV677-16)*Percapita/30*FZ$4))))))</f>
        <v>0</v>
      </c>
      <c r="GA676" s="177">
        <f>IF(C676=4,SUM(CW676+CW677+CW678+CY676+CY677+CY678)*Percapita/30*GA$4+(CX676+CX677+CX678+CZ676+CZ677+CZ678)*Cadeirante/30*GA$4,IF(C676=3,IF(CW679+CY679=10,Fixo/30*GA$4+(CW676+CW677+CW678+CY676+CY677+CY678)*Percapita/30*GA$4+(CX679+CZ679)*Cadeirante/30*GA$4,IF(CW679+CY679&lt;=9,(CW679+CY679)*Crechee/30*GA$4)+(CX679+CZ679)*Cadeirante/30*GA$4+(CW676+CW677+CW678+CY676+CY677+CY678)*Percapita/30*GA$4)+IF(CW679+CY679&gt;=11,Fixo/30*GA$4+(CW679+CY679-10)*Crechee/30*GA$4,0),IF(C676=2,IF(CX676+CX677+CX678+CX679+CZ676+CZ677+CZ678+CZ679=1,Cadeirante/30*GA$4,IF(CX676+CX677+CX678+CX679+CZ676+CZ677+CZ678+CZ679=2,Fixo/30*GA$4,IF(CX676+CX677+CX678+CX679+CZ676+CZ677+CZ678+CZ679&gt;2,Fixo/30*GA$4+(CX676+CX677+CX678+CX679+CZ676+CZ677+CZ678+CZ679-2)*Cadeirante/30*GA$4)))+(CW676+CW677+CW678+CY676+CY677+CY678)*Percapita/30*GA$4+(CW679+CY679)*Crechee/30*GA$4,IF(C676=1,IF(CW676+CW677+CW678+CX676+CX677+CX678+CY676+CY677+CY678+CZ676+CZ677+CZ678&lt;=15,(CW676+CW677+CW678+CY676+CY677+CY678)*Percapita/30*GA$4,IF(CW676+CW677+CW678+CX676+CX677+CX678+CY676+CY677+CY678+CZ676+CZ677+CZ678&gt;=16,Fixo/30*GA$4+(CW676+CW677+CW678+CX676+CX677+CX678+CY676+CY677+CY678+CZ676+CZ677-16)*Percapita/30*GA$4))))))</f>
        <v>0</v>
      </c>
      <c r="GB676" s="177">
        <f>IF(C676=4,SUM(DA676+DA677+DA678+DC676+DC677+DC678)*Percapita/30*GB$4+(DB676+DB677+DB678+DD676+DD677+DD678)*Cadeirante/30*GB$4,IF(C676=3,IF(DA679+DC679=10,Fixo/30*GB$4+(DA676+DA677+DA678+DC676+DC677+DC678)*Percapita/30*GB$4+(DB679+DD679)*Cadeirante/30*GB$4,IF(DA679+DC679&lt;=9,(DA679+DC679)*Crechee/30*GB$4)+(DB679+DD679)*Cadeirante/30*GB$4+(DA676+DA677+DA678+DC676+DC677+DC678)*Percapita/30*GB$4)+IF(DA679+DC679&gt;=11,Fixo/30*GB$4+(DA679+DC679-10)*Crechee/30*GB$4,0),IF(C676=2,IF(DB676+DB677+DB678+DB679+DD676+DD677+DD678+DD679=1,Cadeirante/30*GB$4,IF(DB676+DB677+DB678+DB679+DD676+DD677+DD678+DD679=2,Fixo/30*GB$4,IF(DB676+DB677+DB678+DB679+DD676+DD677+DD678+DD679&gt;2,Fixo/30*GB$4+(DB676+DB677+DB678+DB679+DD676+DD677+DD678+DD679-2)*Cadeirante/30*GB$4)))+(DA676+DA677+DA678+DC676+DC677+DC678)*Percapita/30*GB$4+(DA679+DC679)*Crechee/30*GB$4,IF(C676=1,IF(DA676+DA677+DA678+DB676+DB677+DB678+DC676+DC677+DC678+DD676+DD677+DD678&lt;=15,(DA676+DA677+DA678+DC676+DC677+DC678)*Percapita/30*GB$4,IF(DA676+DA677+DA678+DB676+DB677+DB678+DC676+DC677+DC678+DD676+DD677+DD678&gt;=16,Fixo/30*GB$4+(DA676+DA677+DA678+DB676+DB677+DB678+DC676+DC677+DC678+DD676+DD677-16)*Percapita/30*GB$4))))))</f>
        <v>0</v>
      </c>
      <c r="GC676" s="177">
        <f>IF(C676=4,SUM(DE676+DE677+DE678+DG676+DG677+DG678)*Percapita/30*GC$4+(DF676+DF677+DF678+DH676+DH677+DH678)*Cadeirante/30*GC$4,IF(C676=3,IF(DE679+DG679=10,Fixo/30*GC$4+(DE676+DE677+DE678+DG676+DG677+DG678)*Percapita/30*GC$4+(DF679+DH679)*Cadeirante/30*GC$4,IF(DE679+DG679&lt;=9,(DE679+DG679)*Crechee/30*GC$4)+(DF679+DH679)*Cadeirante/30*GC$4+(DE676+DE677+DE678+DG676+DG677+DG678)*Percapita/30*GC$4)+IF(DE679+DG679&gt;=11,Fixo/30*GC$4+(DE679+DG679-10)*Crechee/30*GC$4,0),IF(C676=2,IF(DF676+DF677+DF678+DF679+DH676+DH677+DH678+DH679=1,Cadeirante/30*GC$4,IF(DF676+DF677+DF678+DF679+DH676+DH677+DH678+DH679=2,Fixo/30*GC$4,IF(DF676+DF677+DF678+DF679+DH676+DH677+DH678+DH679&gt;2,Fixo/30*GC$4+(DF676+DF677+DF678+DF679+DH676+DH677+DH678+DH679-2)*Cadeirante/30*GC$4)))+(DE676+DE677+DE678+DG676+DG677+DG678)*Percapita/30*GC$4+(DE679+DG679)*Crechee/30*GC$4,IF(C676=1,IF(DE676+DE677+DE678+DF676+DF677+DF678+DG676+DG677+DG678+DH676+DH677+DH678&lt;=15,(DE676+DE677+DE678+DG676+DG677+DG678)*Percapita/30*GC$4,IF(DE676+DE677+DE678+DF676+DF677+DF678+DG676+DG677+DG678+DH676+DH677+DH678&gt;=16,Fixo/30*GC$4+(DE676+DE677+DE678+DF676+DF677+DF678+DG676+DG677+DG678+DH676+DH677-16)*Percapita/30*GC$4))))))</f>
        <v>0</v>
      </c>
      <c r="GD676" s="177">
        <f>IF(C676=4,SUM(DI676+DI677+DI678+DK676+DK677+DK678)*Percapita/30*GD$4+(DJ676+DJ677+DJ678+DL676+DL677+DL678)*Cadeirante/30*GD$4,IF(C676=3,IF(DI679+DK679=10,Fixo/30*GD$4+(DI676+DI677+DI678+DK676+DK677+DK678)*Percapita/30*GD$4+(DJ679+DL679)*Cadeirante/30*GD$4,IF(DI679+DK679&lt;=9,(DI679+DK679)*Crechee/30*GD$4)+(DJ679+DL679)*Cadeirante/30*GD$4+(DI676+DI677+DI678+DK676+DK677+DK678)*Percapita/30*GD$4)+IF(DI679+DK679&gt;=11,Fixo/30*GD$4+(DI679+DK679-10)*Crechee/30*GD$4,0),IF(C676=2,IF(DJ676+DJ677+DJ678+DJ679+DL676+DL677+DL678+DL679=1,Cadeirante/30*GD$4,IF(DJ676+DJ677+DJ678+DJ679+DL676+DL677+DL678+DL679=2,Fixo/30*GD$4,IF(DJ676+DJ677+DJ678+DJ679+DL676+DL677+DL678+DL679&gt;2,Fixo/30*GD$4+(DJ676+DJ677+DJ678+DJ679+DL676+DL677+DL678+DL679-2)*Cadeirante/30*GD$4)))+(DI676+DI677+DI678+DK676+DK677+DK678)*Percapita/30*GD$4+(DI679+DK679)*Crechee/30*GD$4,IF(C676=1,IF(DI676+DI677+DI678+DJ676+DJ677+DJ678+DK676+DK677+DK678+DL676+DL677+DL678&lt;=15,(DI676+DI677+DI678+DK676+DK677+DK678)*Percapita/30*GD$4,IF(DI676+DI677+DI678+DJ676+DJ677+DJ678+DK676+DK677+DK678+DL676+DL677+DL678&gt;=16,Fixo/30*GD$4+(DI676+DI677+DI678+DJ676+DJ677+DJ678+DK676+DK677+DK678+DL676+DL677-16)*Percapita/30*GD$4))))))</f>
        <v>0</v>
      </c>
      <c r="GE676" s="177">
        <f>IF(C676=4,SUM(DM676+DM677+DM678+DO676+DO677+DO678)*Percapita/30*GE$4+(DN676+DN677+DN678+DP676+DP677+DP678)*Cadeirante/30*GE$4,IF(C676=3,IF(DM679+DO679=10,Fixo/30*GE$4+(DM676+DM677+DM678+DO676+DO677+DO678)*Percapita/30*GE$4+(DN679+DP679)*Cadeirante/30*GE$4,IF(DM679+DO679&lt;=9,(DM679+DO679)*Crechee/30*GE$4)+(DN679+DP679)*Cadeirante/30*GE$4+(DM676+DM677+DM678+DO676+DO677+DO678)*Percapita/30*GE$4)+IF(DM679+DO679&gt;=11,Fixo/30*GE$4+(DM679+DO679-10)*Crechee/30*GE$4,0),IF(C676=2,IF(DN676+DN677+DN678+DN679+DP676+DP677+DP678+DP679=1,Cadeirante/30*GE$4,IF(DN676+DN677+DN678+DN679+DP676+DP677+DP678+DP679=2,Fixo/30*GE$4,IF(DN676+DN677+DN678+DN679+DP676+DP677+DP678+DP679&gt;2,Fixo/30*GE$4+(DN676+DN677+DN678+DN679+DP676+DP677+DP678+DP679-2)*Cadeirante/30*GE$4)))+(DM676+DM677+DM678+DO676+DO677+DO678)*Percapita/30*GE$4+(DM679+DO679)*Crechee/30*GE$4,IF(C676=1,IF(DM676+DM677+DM678+DN676+DN677+DN678+DO676+DO677+DO678+DP676+DP677+DP678&lt;=15,(DM676+DM677+DM678+DO676+DO677+DO678)*Percapita/30*GE$4,IF(DM676+DM677+DM678+DN676+DN677+DN678+DO676+DO677+DO678+DP676+DP677+DP678&gt;=16,Fixo/30*GE$4+(DM676+DM677+DM678+DN676+DN677+DN678+DO676+DO677+DO678+DP676+DP677-16)*Percapita/30*GE$4))))))</f>
        <v>0</v>
      </c>
      <c r="GF676" s="177">
        <f>IF(C676=4,SUM(DQ676+DQ677+DQ678+DS676+DS677+DS678)*Percapita/30*GF$4+(DR676+DR677+DR678+DT676+DT677+DT678)*Cadeirante/30*GF$4,IF(C676=3,IF(DQ679+DS679=10,Fixo/30*GF$4+(DQ676+DQ677+DQ678+DS676+DS677+DS678)*Percapita/30*GF$4+(DR679+DT679)*Cadeirante/30*GF$4,IF(DQ679+DS679&lt;=9,(DQ679+DS679)*Crechee/30*GF$4)+(DR679+DT679)*Cadeirante/30*GF$4+(DQ676+DQ677+DQ678+DS676+DS677+DS678)*Percapita/30*GF$4)+IF(DQ679+DS679&gt;=11,Fixo/30*GF$4+(DQ679+DS679-10)*Crechee/30*GF$4,0),IF(C676=2,IF(DR676+DR677+DR678+DR679+DT676+DT677+DT678+DT679=1,Cadeirante/30*GF$4,IF(DR676+DR677+DR678+DR679+DT676+DT677+DT678+DT679=2,Fixo/30*GF$4,IF(DR676+DR677+DR678+DR679+DT676+DT677+DT678+DT679&gt;2,Fixo/30*GF$4+(DR676+DR677+DR678+DR679+DT676+DT677+DT678+DT679-2)*Cadeirante/30*GF$4)))+(DQ676+DQ677+DQ678+DS676+DS677+DS678)*Percapita/30*GF$4+(DQ679+DS679)*Crechee/30*GF$4,IF(C676=1,IF(DQ676+DQ677+DQ678+DR676+DR677+DR678+DS676+DS677+DS678+DT676+DT677+DT678&lt;=15,(DQ676+DQ677+DQ678+DS676+DS677+DS678)*Percapita/30*GF$4,IF(DQ676+DQ677+DQ678+DR676+DR677+DR678+DS676+DS677+DS678+DT676+DT677+DT678&gt;=16,Fixo/30*GF$4+(DQ676+DQ677+DQ678+DR676+DR677+DR678+DS676+DS677+DS678+DT676+DT677-16)*Percapita/30*GF$4))))))</f>
        <v>0</v>
      </c>
      <c r="GG676" s="177">
        <f>IF(C676=4,SUM(DU676+DU677+DU678+DW676+DW677+DW678)*Percapita/30*GG$4+(DV676+DV677+DV678+DX676+DX677+DX678)*Cadeirante/30*GG$4,IF(C676=3,IF(DU679+DW679=10,Fixo/30*GG$4+(DU676+DU677+DU678+DW676+DW677+DW678)*Percapita/30*GG$4+(DV679+DX679)*Cadeirante/30*GG$4,IF(DU679+DW679&lt;=9,(DU679+DW679)*Crechee/30*GG$4)+(DV679+DX679)*Cadeirante/30*GG$4+(DU676+DU677+DU678+DW676+DW677+DW678)*Percapita/30*GG$4)+IF(DU679+DW679&gt;=11,Fixo/30*GG$4+(DU679+DW679-10)*Crechee/30*GG$4,0),IF(C676=2,IF(DV676+DV677+DV678+DV679+DX676+DX677+DX678+DX679=1,Cadeirante/30*GG$4,IF(DV676+DV677+DV678+DV679+DX676+DX677+DX678+DX679=2,Fixo/30*GG$4,IF(DV676+DV677+DV678+DV679+DX676+DX677+DX678+DX679&gt;2,Fixo/30*GG$4+(DV676+DV677+DV678+DV679+DX676+DX677+DX678+DX679-2)*Cadeirante/30*GG$4)))+(DU676+DU677+DU678+DW676+DW677+DW678)*Percapita/30*GG$4+(DU679+DW679)*Crechee/30*GG$4,IF(C676=1,IF(DU676+DU677+DU678+DV676+DV677+DV678+DW676+DW677+DW678+DX676+DX677+DX678&lt;=15,(DU676+DU677+DU678+DW676+DW677+DW678)*Percapita/30*GG$4,IF(DU676+DU677+DU678+DV676+DV677+DV678+DW676+DW677+DW678+DX676+DX677+DX678&gt;=16,Fixo/30*GG$4+(DU676+DU677+DU678+DV676+DV677+DV678+DW676+DW677+DW678+DX676+DX677-16)*Percapita/30*GG$4))))))</f>
        <v>0</v>
      </c>
      <c r="GH676" s="177">
        <f>IF(C676=4,SUM(DY676+DY677+DY678+EA676+EA677+EA678)*Percapita/30*GH$4+(DZ676+DZ677+DZ678+EB676+EB677+EB678)*Cadeirante/30*GH$4,IF(C676=3,IF(DY679+EA679=10,Fixo/30*GH$4+(DY676+DY677+DY678+EA676+EA677+EA678)*Percapita/30*GH$4+(DZ679+EB679)*Cadeirante/30*GH$4,IF(DY679+EA679&lt;=9,(DY679+EA679)*Crechee/30*GH$4)+(DZ679+EB679)*Cadeirante/30*GH$4+(DY676+DY677+DY678+EA676+EA677+EA678)*Percapita/30*GH$4)+IF(DY679+EA679&gt;=11,Fixo/30*GH$4+(DY679+EA679-10)*Crechee/30*GH$4,0),IF(C676=2,IF(DZ676+DZ677+DZ678+DZ679+EB676+EB677+EB678+EB679=1,Cadeirante/30*GH$4,IF(DZ676+DZ677+DZ678+DZ679+EB676+EB677+EB678+EB679=2,Fixo/30*GH$4,IF(DZ676+DZ677+DZ678+DZ679+EB676+EB677+EB678+EB679&gt;2,Fixo/30*GH$4+(DZ676+DZ677+DZ678+DZ679+EB676+EB677+EB678+EB679-2)*Cadeirante/30*GH$4)))+(DY676+DY677+DY678+EA676+EA677+EA678)*Percapita/30*GH$4+(DY679+EA679)*Crechee/30*GH$4,IF(C676=1,IF(DY676+DY677+DY678+DZ676+DZ677+DZ678+EA676+EA677+EA678+EB676+EB677+EB678&lt;=15,(DY676+DY677+DY678+EA676+EA677+EA678)*Percapita/30*GH$4,IF(DY676+DY677+DY678+DZ676+DZ677+DZ678+EA676+EA677+EA678+EB676+EB677+EB678&gt;=16,Fixo/30*GH$4+(DY676+DY677+DY678+DZ676+DZ677+DZ678+EA676+EA677+EA678+EB676+EB677-16)*Percapita/30*GH$4))))))</f>
        <v>0</v>
      </c>
      <c r="GI676" s="177">
        <f>IF(C676=4,SUM(EC676+EC677+EC678+EE676+EE677+EE678)*Percapita/30*GI$4+(ED676+ED677+ED678+EF676+EF677+EF678)*Cadeirante/30*GI$4,IF(C676=3,IF(EC679+EE679=10,Fixo/30*GI$4+(EC676+EC677+EC678+EE676+EE677+EE678)*Percapita/30*GI$4+(ED679+EF679)*Cadeirante/30*GI$4,IF(EC679+EE679&lt;=9,(EC679+EE679)*Crechee/30*GI$4)+(ED679+EF679)*Cadeirante/30*GI$4+(EC676+EC677+EC678+EE676+EE677+EE678)*Percapita/30*GI$4)+IF(EC679+EE679&gt;=11,Fixo/30*GI$4+(EC679+EE679-10)*Crechee/30*GI$4,0),IF(C676=2,IF(ED676+ED677+ED678+ED679+EF676+EF677+EF678+EF679=1,Cadeirante/30*GI$4,IF(ED676+ED677+ED678+ED679+EF676+EF677+EF678+EF679=2,Fixo/30*GI$4,IF(ED676+ED677+ED678+ED679+EF676+EF677+EF678+EF679&gt;2,Fixo/30*GI$4+(ED676+ED677+ED678+ED679+EF676+EF677+EF678+EF679-2)*Cadeirante/30*GI$4)))+(EC676+EC677+EC678+EE676+EE677+EE678)*Percapita/30*GI$4+(EC679+EE679)*Crechee/30*GI$4,IF(C676=1,IF(EC676+EC677+EC678+ED676+ED677+ED678+EE676+EE677+EE678+EF676+EF677+EF678&lt;=15,(EC676+EC677+EC678+EE676+EE677+EE678)*Percapita/30*GI$4,IF(EC676+EC677+EC678+ED676+ED677+ED678+EE676+EE677+EE678+EF676+EF677+EF678&gt;=16,Fixo/30*GI$4+(EC676+EC677+EC678+ED676+ED677+ED678+EE676+EE677+EE678+EF676+EF677-16)*Percapita/30*GI$4))))))</f>
        <v>0</v>
      </c>
      <c r="GJ676" s="177">
        <f>IF(C676=4,SUM(EG676+EG677+EG678+EI676+EI677+EI678)*Percapita/30*GJ$4+(EH676+EH677+EH678+EJ676+EJ677+EJ678)*Cadeirante/30*GJ$4,IF(C676=3,IF(EG679+EI679=10,Fixo/30*GJ$4+(EG676+EG677+EG678+EI676+EI677+EI678)*Percapita/30*GJ$4+(EH679+EJ679)*Cadeirante/30*GJ$4,IF(EG679+EI679&lt;=9,(EG679+EI679)*Crechee/30*GJ$4)+(EH679+EJ679)*Cadeirante/30*GJ$4+(EG676+EG677+EG678+EI676+EI677+EI678)*Percapita/30*GJ$4)+IF(EG679+EI679&gt;=11,Fixo/30*GJ$4+(EG679+EI679-10)*Crechee/30*GJ$4,0),IF(C676=2,IF(EH676+EH677+EH678+EH679+EJ676+EJ677+EJ678+EJ679=1,Cadeirante/30*GJ$4,IF(EH676+EH677+EH678+EH679+EJ676+EJ677+EJ678+EJ679=2,Fixo/30*GJ$4,IF(EH676+EH677+EH678+EH679+EJ676+EJ677+EJ678+EJ679&gt;2,Fixo/30*GJ$4+(EH676+EH677+EH678+EH679+EJ676+EJ677+EJ678+EJ679-2)*Cadeirante/30*GJ$4)))+(EG676+EG677+EG678+EI676+EI677+EI678)*Percapita/30*GJ$4+(EG679+EI679)*Crechee/30*GJ$4,IF(C676=1,IF(EG676+EG677+EG678+EH676+EH677+EH678+EI676+EI677+EI678+EJ676+EJ677+EJ678&lt;=15,(EG676+EG677+EG678+EI676+EI677+EI678)*Percapita/30*GJ$4,IF(EG676+EG677+EG678+EH676+EH677+EH678+EI676+EI677+EI678+EJ676+EJ677+EJ678&gt;=16,Fixo/30*GJ$4+(EG676+EG677+EG678+EH676+EH677+EH678+EI676+EI677+EI678+EJ676+EJ677-16)*Percapita/30*GJ$4))))))</f>
        <v>0</v>
      </c>
      <c r="GK676" s="178"/>
      <c r="GL676" s="103">
        <f t="shared" si="750"/>
        <v>0</v>
      </c>
      <c r="GM676" s="124"/>
      <c r="GN676" s="104">
        <f>SUMIF(V676:V679,"&lt;0")*Cadeirante/30*GN$4+SUMIF(X676:X679,"&lt;0")*Cadeirante/30*GN$4</f>
        <v>0</v>
      </c>
      <c r="GO676" s="104">
        <f>SUMIF(Z676:Z679,"&lt;0")*Cadeirante/30*GO$4+SUMIF(AB676:AB679,"&lt;0")*Cadeirante/30*GO$4</f>
        <v>0</v>
      </c>
      <c r="GP676" s="104">
        <f>SUMIF(AD676:AD679,"&lt;0")*Cadeirante/30*GP$4+SUMIF(AF676:AF679,"&lt;0")*Cadeirante/30*GP$4</f>
        <v>0</v>
      </c>
      <c r="GQ676" s="104">
        <f>SUMIF(AH676:AH679,"&lt;0")*Cadeirante/30*GQ$4+SUMIF(AJ676:AJ679,"&lt;0")*Cadeirante/30*GQ$4</f>
        <v>0</v>
      </c>
      <c r="GR676" s="104">
        <f>SUMIF(AL676:AL679,"&lt;0")*Cadeirante/30*GR$4+SUMIF(AN676:AN679,"&lt;0")*Cadeirante/30*GR$4</f>
        <v>0</v>
      </c>
      <c r="GS676" s="104">
        <f>SUMIF(AP676:AP679,"&lt;0")*Cadeirante/30*GS$4+SUMIF(AR676:AR679,"&lt;0")*Cadeirante/30*GS$4</f>
        <v>0</v>
      </c>
      <c r="GT676" s="104">
        <f>SUMIF(AT676:AT679,"&lt;0")*Cadeirante/30*GT$4+SUMIF(AV676:AV679,"&lt;0")*Cadeirante/30*GT$4</f>
        <v>0</v>
      </c>
      <c r="GU676" s="104">
        <f>SUMIF(AX676:AX679,"&lt;0")*Cadeirante/30*GU$4+SUMIF(AZ676:AZ679,"&lt;0")*Cadeirante/30*GU$4</f>
        <v>0</v>
      </c>
      <c r="GV676" s="104">
        <f>SUMIF(BB676:BB679,"&lt;0")*Cadeirante/30*GV$4+SUMIF(BD676:BD679,"&lt;0")*Cadeirante/30*GV$4</f>
        <v>0</v>
      </c>
      <c r="GW676" s="104">
        <f>SUMIF(BF676:BF679,"&lt;0")*Cadeirante/30*GW$4+SUMIF(BH676:BH679,"&lt;0")*Cadeirante/30*GW$4</f>
        <v>0</v>
      </c>
      <c r="GX676" s="104">
        <f>SUMIF(BJ676:BJ679,"&lt;0")*Cadeirante/30*GX$4+SUMIF(BL676:BL679,"&lt;0")*Cadeirante/30*GX$4</f>
        <v>0</v>
      </c>
      <c r="GY676" s="104">
        <f>SUMIF(BN676:BN679,"&lt;0")*Cadeirante/30*GY$4+SUMIF(BP676:BP679,"&lt;0")*Cadeirante/30*GY$4</f>
        <v>0</v>
      </c>
      <c r="GZ676" s="104">
        <f>SUMIF(BR676:BR679,"&lt;0")*Cadeirante/30*GZ$4+SUMIF(BT676:BT679,"&lt;0")*Cadeirante/30*GZ$4</f>
        <v>0</v>
      </c>
      <c r="HA676" s="104">
        <f>SUMIF(BV676:BV679,"&lt;0")*Cadeirante/30*HA$4+SUMIF(BX676:BX679,"&lt;0")*Cadeirante/30*HA$4</f>
        <v>0</v>
      </c>
      <c r="HB676" s="104">
        <f>SUMIF(BZ676:BZ679,"&lt;0")*Cadeirante/30*HB$4+SUMIF(CB676:CB679,"&lt;0")*Cadeirante/30*HB$4</f>
        <v>0</v>
      </c>
      <c r="HC676" s="104">
        <f>SUMIF(CD676:CD679,"&lt;0")*Cadeirante/30*HC$4+SUMIF(CF676:CF679,"&lt;0")*Cadeirante/30*HC$4</f>
        <v>0</v>
      </c>
      <c r="HD676" s="104">
        <f>SUMIF(CH676:CH679,"&lt;0")*Cadeirante/30*HD$4+SUMIF(CJ676:CJ679,"&lt;0")*Cadeirante/30*HD$4</f>
        <v>0</v>
      </c>
      <c r="HE676" s="104">
        <f>SUMIF(CL676:CL679,"&lt;0")*Cadeirante/30*HE$4+SUMIF(CN676:CN679,"&lt;0")*Cadeirante/30*HE$4</f>
        <v>0</v>
      </c>
      <c r="HF676" s="104">
        <f>SUMIF(CP676:CP679,"&lt;0")*Cadeirante/30*HF$4+SUMIF(CR676:CR679,"&lt;0")*Cadeirante/30*HF$4</f>
        <v>0</v>
      </c>
      <c r="HG676" s="104">
        <f>SUMIF(CT676:CT679,"&lt;0")*Cadeirante/30*HG$4+SUMIF(CV676:CV679,"&lt;0")*Cadeirante/30*HG$4</f>
        <v>0</v>
      </c>
      <c r="HH676" s="104">
        <f>SUMIF(CX676:CX679,"&lt;0")*Cadeirante/30*HH$4+SUMIF(CZ676:CZ679,"&lt;0")*Cadeirante/30*HH$4</f>
        <v>0</v>
      </c>
      <c r="HI676" s="104">
        <f>SUMIF(DB676:DB679,"&lt;0")*Cadeirante/30*HI$4+SUMIF(DD676:DD679,"&lt;0")*Cadeirante/30*HI$4</f>
        <v>0</v>
      </c>
      <c r="HJ676" s="104">
        <f>SUMIF(DF676:DF679,"&lt;0")*Cadeirante/30*HJ$4+SUMIF(DH676:DH679,"&lt;0")*Cadeirante/30*HJ$4</f>
        <v>0</v>
      </c>
      <c r="HK676" s="104">
        <f>SUMIF(DJ676:DJ679,"&lt;0")*Cadeirante/30*HK$4+SUMIF(DL676:DL679,"&lt;0")*Cadeirante/30*HK$4</f>
        <v>0</v>
      </c>
      <c r="HL676" s="104">
        <f>SUMIF(DN676:DN679,"&lt;0")*Cadeirante/30*HL$4+SUMIF(DP676:DP679,"&lt;0")*Cadeirante/30*HL$4</f>
        <v>0</v>
      </c>
      <c r="HM676" s="104">
        <f>SUMIF(DR676:DR679,"&lt;0")*Cadeirante/30*HM$4+SUMIF(DT676:DT679,"&lt;0")*Cadeirante/30*HM$4</f>
        <v>0</v>
      </c>
      <c r="HN676" s="104">
        <f>SUMIF(DV676:DV679,"&lt;0")*Cadeirante/30*HN$4+SUMIF(DX676:DX679,"&lt;0")*Cadeirante/30*HN$4</f>
        <v>0</v>
      </c>
      <c r="HO676" s="104">
        <f>SUMIF(DZ676:DZ679,"&lt;0")*Cadeirante/30*HO$4+SUMIF(EB676:EB679,"&lt;0")*Cadeirante/30*HO$4</f>
        <v>0</v>
      </c>
      <c r="HP676" s="104">
        <f>SUMIF(ED676:ED679,"&lt;0")*Cadeirante/30*HP$4+SUMIF(EF676:EF679,"&lt;0")*Cadeirante/30*HP$4</f>
        <v>0</v>
      </c>
      <c r="HQ676" s="64"/>
      <c r="HR676" s="64"/>
      <c r="HS676" s="64"/>
      <c r="HT676" s="64"/>
      <c r="HU676" s="64"/>
      <c r="HV676" s="64"/>
      <c r="HW676" s="176">
        <v>17629.309999999998</v>
      </c>
      <c r="HX676" s="64"/>
      <c r="HY676" s="280">
        <f>IF(ISTEXT(EM676), VALUE(EM676), EM676)</f>
        <v>0</v>
      </c>
      <c r="HZ676" s="280">
        <f>IF(ISTEXT(EN676), VALUE(EN676), EN676)</f>
        <v>0</v>
      </c>
      <c r="IA676" s="280">
        <f>IF(ISTEXT(EO676), VALUE(EO676), EO676)</f>
        <v>0</v>
      </c>
      <c r="IB676" s="64" t="b">
        <f>HW676=FE676</f>
        <v>0</v>
      </c>
      <c r="IC676" s="64"/>
    </row>
    <row r="677" spans="1:237" s="106" customFormat="1" ht="22.5" customHeight="1" x14ac:dyDescent="0.25">
      <c r="A677" s="368" t="s">
        <v>3804</v>
      </c>
      <c r="B677" s="369" t="s">
        <v>3805</v>
      </c>
      <c r="C677" s="370" t="s">
        <v>3233</v>
      </c>
      <c r="D677" s="371" t="s">
        <v>3806</v>
      </c>
      <c r="E677" s="371" t="s">
        <v>3807</v>
      </c>
      <c r="F677" s="372" t="s">
        <v>3224</v>
      </c>
      <c r="G677" s="372" t="s">
        <v>3225</v>
      </c>
      <c r="H677" s="373" t="s">
        <v>1843</v>
      </c>
      <c r="I677" s="374" t="s">
        <v>3808</v>
      </c>
      <c r="J677" s="421" t="s">
        <v>3231</v>
      </c>
      <c r="K677" s="421" t="s">
        <v>3234</v>
      </c>
      <c r="L677" s="329">
        <f>CONTINUA!BV677</f>
        <v>0</v>
      </c>
      <c r="M677" s="329">
        <f>CONTINUA!BW677</f>
        <v>0</v>
      </c>
      <c r="N677" s="895"/>
      <c r="O677" s="896" t="s">
        <v>4062</v>
      </c>
      <c r="P677" s="897" t="s">
        <v>206</v>
      </c>
      <c r="Q677" s="400"/>
      <c r="R677" s="401"/>
      <c r="S677" s="400"/>
      <c r="T677" s="401"/>
      <c r="U677" s="400"/>
      <c r="V677" s="401"/>
      <c r="W677" s="400"/>
      <c r="X677" s="401"/>
      <c r="Y677" s="400"/>
      <c r="Z677" s="401"/>
      <c r="AA677" s="400"/>
      <c r="AB677" s="401"/>
      <c r="AC677" s="400"/>
      <c r="AD677" s="401"/>
      <c r="AE677" s="400"/>
      <c r="AF677" s="401"/>
      <c r="AG677" s="400"/>
      <c r="AH677" s="401"/>
      <c r="AI677" s="400"/>
      <c r="AJ677" s="401"/>
      <c r="AK677" s="400"/>
      <c r="AL677" s="401"/>
      <c r="AM677" s="400"/>
      <c r="AN677" s="401"/>
      <c r="AO677" s="400"/>
      <c r="AP677" s="401"/>
      <c r="AQ677" s="400"/>
      <c r="AR677" s="401"/>
      <c r="AS677" s="400"/>
      <c r="AT677" s="401"/>
      <c r="AU677" s="400"/>
      <c r="AV677" s="401"/>
      <c r="AW677" s="400"/>
      <c r="AX677" s="401"/>
      <c r="AY677" s="400"/>
      <c r="AZ677" s="401"/>
      <c r="BA677" s="400"/>
      <c r="BB677" s="401"/>
      <c r="BC677" s="400"/>
      <c r="BD677" s="401"/>
      <c r="BE677" s="400"/>
      <c r="BF677" s="401"/>
      <c r="BG677" s="400"/>
      <c r="BH677" s="401"/>
      <c r="BI677" s="400"/>
      <c r="BJ677" s="401"/>
      <c r="BK677" s="400"/>
      <c r="BL677" s="401"/>
      <c r="BM677" s="400"/>
      <c r="BN677" s="401"/>
      <c r="BO677" s="400"/>
      <c r="BP677" s="401"/>
      <c r="BQ677" s="400"/>
      <c r="BR677" s="401"/>
      <c r="BS677" s="400"/>
      <c r="BT677" s="401"/>
      <c r="BU677" s="400"/>
      <c r="BV677" s="401"/>
      <c r="BW677" s="400"/>
      <c r="BX677" s="401"/>
      <c r="BY677" s="400"/>
      <c r="BZ677" s="401"/>
      <c r="CA677" s="400"/>
      <c r="CB677" s="401"/>
      <c r="CC677" s="400"/>
      <c r="CD677" s="401"/>
      <c r="CE677" s="400"/>
      <c r="CF677" s="401"/>
      <c r="CG677" s="400"/>
      <c r="CH677" s="401"/>
      <c r="CI677" s="400"/>
      <c r="CJ677" s="401"/>
      <c r="CK677" s="400"/>
      <c r="CL677" s="401"/>
      <c r="CM677" s="400"/>
      <c r="CN677" s="401"/>
      <c r="CO677" s="400"/>
      <c r="CP677" s="401"/>
      <c r="CQ677" s="400"/>
      <c r="CR677" s="401"/>
      <c r="CS677" s="400"/>
      <c r="CT677" s="401"/>
      <c r="CU677" s="400"/>
      <c r="CV677" s="401"/>
      <c r="CW677" s="400"/>
      <c r="CX677" s="401"/>
      <c r="CY677" s="400"/>
      <c r="CZ677" s="401"/>
      <c r="DA677" s="400"/>
      <c r="DB677" s="401"/>
      <c r="DC677" s="400"/>
      <c r="DD677" s="401"/>
      <c r="DE677" s="400"/>
      <c r="DF677" s="401"/>
      <c r="DG677" s="400"/>
      <c r="DH677" s="401"/>
      <c r="DI677" s="400"/>
      <c r="DJ677" s="401"/>
      <c r="DK677" s="400"/>
      <c r="DL677" s="401"/>
      <c r="DM677" s="400"/>
      <c r="DN677" s="401"/>
      <c r="DO677" s="400"/>
      <c r="DP677" s="401"/>
      <c r="DQ677" s="400"/>
      <c r="DR677" s="401"/>
      <c r="DS677" s="400"/>
      <c r="DT677" s="401"/>
      <c r="DU677" s="400"/>
      <c r="DV677" s="401"/>
      <c r="DW677" s="400"/>
      <c r="DX677" s="401"/>
      <c r="DY677" s="400"/>
      <c r="DZ677" s="401"/>
      <c r="EA677" s="400"/>
      <c r="EB677" s="401"/>
      <c r="EC677" s="400"/>
      <c r="ED677" s="401"/>
      <c r="EE677" s="400"/>
      <c r="EF677" s="401"/>
      <c r="EG677" s="400"/>
      <c r="EH677" s="401"/>
      <c r="EI677" s="400"/>
      <c r="EJ677" s="447"/>
      <c r="EK677" s="511"/>
      <c r="EL677" s="514"/>
      <c r="EM677" s="448"/>
      <c r="EN677" s="344"/>
      <c r="EO677" s="345"/>
      <c r="EP677" s="171">
        <f t="shared" si="742"/>
        <v>0</v>
      </c>
      <c r="EQ677" s="171">
        <f t="shared" si="743"/>
        <v>0</v>
      </c>
      <c r="ER677" s="171">
        <f t="shared" si="744"/>
        <v>0</v>
      </c>
      <c r="ES677" s="171">
        <f t="shared" si="745"/>
        <v>0</v>
      </c>
      <c r="ET677" s="171">
        <f t="shared" si="746"/>
        <v>0</v>
      </c>
      <c r="EU677" s="171">
        <f t="shared" si="747"/>
        <v>0</v>
      </c>
      <c r="EV677" s="172">
        <f t="shared" si="748"/>
        <v>0</v>
      </c>
      <c r="EW677" s="173"/>
      <c r="EX677" s="248">
        <f t="shared" si="775"/>
        <v>0</v>
      </c>
      <c r="EY677" s="174">
        <f>(L677*regular)+(M677*Cadeirantee)</f>
        <v>0</v>
      </c>
      <c r="EZ677" s="249">
        <f>SUMIF(FG677:GJ677,"&gt;0")</f>
        <v>0</v>
      </c>
      <c r="FA677" s="249">
        <f>SUMIF(FG677:GJ677,"&lt;0")+SUMIF(GN677:HP677,"&lt;0")</f>
        <v>0</v>
      </c>
      <c r="FB677" s="174">
        <v>0</v>
      </c>
      <c r="FC677" s="126">
        <f>N677*km*'VALORES TABELA'!$B$13</f>
        <v>0</v>
      </c>
      <c r="FD677" s="250">
        <f t="shared" ref="FD677:FD680" si="776">GL677</f>
        <v>0</v>
      </c>
      <c r="FE677" s="105"/>
      <c r="FF677" s="119"/>
      <c r="FG677" s="119"/>
      <c r="FH677" s="119"/>
      <c r="FI677" s="119"/>
      <c r="FJ677" s="119"/>
      <c r="FK677" s="119"/>
      <c r="FL677" s="119"/>
      <c r="FM677" s="119"/>
      <c r="FN677" s="119"/>
      <c r="FO677" s="119"/>
      <c r="FP677" s="119"/>
      <c r="FQ677" s="119"/>
      <c r="FR677" s="119"/>
      <c r="FS677" s="119"/>
      <c r="FT677" s="119"/>
      <c r="FU677" s="119"/>
      <c r="FV677" s="119"/>
      <c r="FW677" s="119"/>
      <c r="FX677" s="119"/>
      <c r="FY677" s="119"/>
      <c r="FZ677" s="119"/>
      <c r="GA677" s="119"/>
      <c r="GB677" s="119"/>
      <c r="GC677" s="119"/>
      <c r="GD677" s="119"/>
      <c r="GE677" s="119"/>
      <c r="GF677" s="119"/>
      <c r="GG677" s="119"/>
      <c r="GH677" s="119"/>
      <c r="GI677" s="119"/>
      <c r="GJ677" s="119"/>
      <c r="GK677" s="251"/>
      <c r="GL677" s="103">
        <f t="shared" si="750"/>
        <v>0</v>
      </c>
      <c r="GM677" s="124"/>
      <c r="GN677" s="104"/>
      <c r="GO677" s="104"/>
      <c r="GP677" s="104"/>
      <c r="GQ677" s="104"/>
      <c r="GR677" s="104"/>
      <c r="GS677" s="104"/>
      <c r="GT677" s="104"/>
      <c r="GU677" s="104"/>
      <c r="GV677" s="104"/>
      <c r="GW677" s="104"/>
      <c r="GX677" s="104"/>
      <c r="GY677" s="104"/>
      <c r="GZ677" s="104"/>
      <c r="HA677" s="104"/>
      <c r="HB677" s="104"/>
      <c r="HC677" s="104"/>
      <c r="HD677" s="104"/>
      <c r="HE677" s="104"/>
      <c r="HF677" s="104"/>
      <c r="HG677" s="104"/>
      <c r="HH677" s="104"/>
      <c r="HI677" s="104"/>
      <c r="HJ677" s="104"/>
      <c r="HK677" s="104"/>
      <c r="HL677" s="104"/>
      <c r="HM677" s="104"/>
      <c r="HN677" s="104"/>
      <c r="HO677" s="104"/>
      <c r="HP677" s="104"/>
      <c r="HQ677" s="64"/>
      <c r="HR677" s="64"/>
      <c r="HS677" s="64"/>
      <c r="HT677" s="64"/>
      <c r="HU677" s="64"/>
      <c r="HV677" s="64"/>
      <c r="HW677" s="105"/>
      <c r="HX677" s="64"/>
      <c r="HY677" s="280">
        <f t="shared" ref="HY677:HY680" si="777">IF(ISTEXT(EM677), VALUE(EM677), EM677)</f>
        <v>0</v>
      </c>
      <c r="HZ677" s="280">
        <f t="shared" ref="HZ677:HZ680" si="778">IF(ISTEXT(EN677), VALUE(EN677), EN677)</f>
        <v>0</v>
      </c>
      <c r="IA677" s="280">
        <f t="shared" ref="IA677:IA680" si="779">IF(ISTEXT(EO677), VALUE(EO677), EO677)</f>
        <v>0</v>
      </c>
      <c r="IB677" s="64"/>
      <c r="IC677" s="64"/>
    </row>
    <row r="678" spans="1:237" s="106" customFormat="1" ht="22.5" customHeight="1" x14ac:dyDescent="0.25">
      <c r="A678" s="368" t="s">
        <v>3804</v>
      </c>
      <c r="B678" s="369" t="s">
        <v>3805</v>
      </c>
      <c r="C678" s="375" t="s">
        <v>3233</v>
      </c>
      <c r="D678" s="371" t="s">
        <v>3806</v>
      </c>
      <c r="E678" s="371" t="s">
        <v>3807</v>
      </c>
      <c r="F678" s="376" t="s">
        <v>3224</v>
      </c>
      <c r="G678" s="376" t="s">
        <v>3225</v>
      </c>
      <c r="H678" s="373" t="s">
        <v>1843</v>
      </c>
      <c r="I678" s="374" t="s">
        <v>3808</v>
      </c>
      <c r="J678" s="421" t="s">
        <v>3231</v>
      </c>
      <c r="K678" s="422" t="s">
        <v>3235</v>
      </c>
      <c r="L678" s="329">
        <f>CONTINUA!BV678</f>
        <v>0</v>
      </c>
      <c r="M678" s="329">
        <f>CONTINUA!BW678</f>
        <v>0</v>
      </c>
      <c r="N678" s="895"/>
      <c r="O678" s="896" t="s">
        <v>4062</v>
      </c>
      <c r="P678" s="897" t="s">
        <v>206</v>
      </c>
      <c r="Q678" s="400"/>
      <c r="R678" s="401"/>
      <c r="S678" s="400"/>
      <c r="T678" s="401"/>
      <c r="U678" s="400"/>
      <c r="V678" s="401"/>
      <c r="W678" s="400"/>
      <c r="X678" s="401"/>
      <c r="Y678" s="400"/>
      <c r="Z678" s="401"/>
      <c r="AA678" s="400"/>
      <c r="AB678" s="401"/>
      <c r="AC678" s="400"/>
      <c r="AD678" s="401"/>
      <c r="AE678" s="400"/>
      <c r="AF678" s="401"/>
      <c r="AG678" s="400"/>
      <c r="AH678" s="401"/>
      <c r="AI678" s="400"/>
      <c r="AJ678" s="401"/>
      <c r="AK678" s="400"/>
      <c r="AL678" s="401"/>
      <c r="AM678" s="400"/>
      <c r="AN678" s="401"/>
      <c r="AO678" s="400"/>
      <c r="AP678" s="401"/>
      <c r="AQ678" s="400"/>
      <c r="AR678" s="401"/>
      <c r="AS678" s="400"/>
      <c r="AT678" s="401"/>
      <c r="AU678" s="400"/>
      <c r="AV678" s="401"/>
      <c r="AW678" s="400"/>
      <c r="AX678" s="401"/>
      <c r="AY678" s="400"/>
      <c r="AZ678" s="401"/>
      <c r="BA678" s="400"/>
      <c r="BB678" s="401"/>
      <c r="BC678" s="400"/>
      <c r="BD678" s="401"/>
      <c r="BE678" s="400"/>
      <c r="BF678" s="401"/>
      <c r="BG678" s="400"/>
      <c r="BH678" s="401"/>
      <c r="BI678" s="400"/>
      <c r="BJ678" s="401"/>
      <c r="BK678" s="400"/>
      <c r="BL678" s="401"/>
      <c r="BM678" s="400"/>
      <c r="BN678" s="401"/>
      <c r="BO678" s="400"/>
      <c r="BP678" s="401"/>
      <c r="BQ678" s="400"/>
      <c r="BR678" s="401"/>
      <c r="BS678" s="400"/>
      <c r="BT678" s="401"/>
      <c r="BU678" s="400"/>
      <c r="BV678" s="401"/>
      <c r="BW678" s="400"/>
      <c r="BX678" s="401"/>
      <c r="BY678" s="400"/>
      <c r="BZ678" s="401"/>
      <c r="CA678" s="400"/>
      <c r="CB678" s="401"/>
      <c r="CC678" s="400"/>
      <c r="CD678" s="401"/>
      <c r="CE678" s="400"/>
      <c r="CF678" s="401"/>
      <c r="CG678" s="400"/>
      <c r="CH678" s="401"/>
      <c r="CI678" s="400"/>
      <c r="CJ678" s="401"/>
      <c r="CK678" s="400"/>
      <c r="CL678" s="401"/>
      <c r="CM678" s="400"/>
      <c r="CN678" s="401"/>
      <c r="CO678" s="400"/>
      <c r="CP678" s="401"/>
      <c r="CQ678" s="400"/>
      <c r="CR678" s="401"/>
      <c r="CS678" s="400"/>
      <c r="CT678" s="401"/>
      <c r="CU678" s="400"/>
      <c r="CV678" s="401"/>
      <c r="CW678" s="400"/>
      <c r="CX678" s="401"/>
      <c r="CY678" s="400"/>
      <c r="CZ678" s="401"/>
      <c r="DA678" s="400"/>
      <c r="DB678" s="401"/>
      <c r="DC678" s="400"/>
      <c r="DD678" s="401"/>
      <c r="DE678" s="400"/>
      <c r="DF678" s="401"/>
      <c r="DG678" s="400"/>
      <c r="DH678" s="401"/>
      <c r="DI678" s="400"/>
      <c r="DJ678" s="401"/>
      <c r="DK678" s="400"/>
      <c r="DL678" s="401"/>
      <c r="DM678" s="400"/>
      <c r="DN678" s="401"/>
      <c r="DO678" s="400"/>
      <c r="DP678" s="401"/>
      <c r="DQ678" s="400"/>
      <c r="DR678" s="401"/>
      <c r="DS678" s="400"/>
      <c r="DT678" s="401"/>
      <c r="DU678" s="400"/>
      <c r="DV678" s="401"/>
      <c r="DW678" s="400"/>
      <c r="DX678" s="401"/>
      <c r="DY678" s="400"/>
      <c r="DZ678" s="401"/>
      <c r="EA678" s="400"/>
      <c r="EB678" s="401"/>
      <c r="EC678" s="400"/>
      <c r="ED678" s="401"/>
      <c r="EE678" s="400"/>
      <c r="EF678" s="401"/>
      <c r="EG678" s="400"/>
      <c r="EH678" s="401"/>
      <c r="EI678" s="400"/>
      <c r="EJ678" s="447"/>
      <c r="EK678" s="511"/>
      <c r="EL678" s="514"/>
      <c r="EM678" s="448"/>
      <c r="EN678" s="344"/>
      <c r="EO678" s="345"/>
      <c r="EP678" s="171">
        <f t="shared" si="742"/>
        <v>0</v>
      </c>
      <c r="EQ678" s="171">
        <f t="shared" si="743"/>
        <v>0</v>
      </c>
      <c r="ER678" s="171">
        <f t="shared" si="744"/>
        <v>0</v>
      </c>
      <c r="ES678" s="171">
        <f t="shared" si="745"/>
        <v>0</v>
      </c>
      <c r="ET678" s="171">
        <f t="shared" si="746"/>
        <v>0</v>
      </c>
      <c r="EU678" s="171">
        <f t="shared" si="747"/>
        <v>0</v>
      </c>
      <c r="EV678" s="172">
        <f t="shared" si="748"/>
        <v>0</v>
      </c>
      <c r="EW678" s="125"/>
      <c r="EX678" s="248">
        <f t="shared" si="775"/>
        <v>0</v>
      </c>
      <c r="EY678" s="174">
        <f>(L678*regular)+(M678*Cadeirantee)</f>
        <v>0</v>
      </c>
      <c r="EZ678" s="249">
        <f>SUMIF(FG678:GJ678,"&gt;0")</f>
        <v>0</v>
      </c>
      <c r="FA678" s="249">
        <f>SUMIF(FG678:GJ678,"&lt;0")+SUMIF(GN678:HP678,"&lt;0")</f>
        <v>0</v>
      </c>
      <c r="FB678" s="174">
        <v>0</v>
      </c>
      <c r="FC678" s="126">
        <f>N678*km*'VALORES TABELA'!$B$13</f>
        <v>0</v>
      </c>
      <c r="FD678" s="250">
        <f t="shared" si="776"/>
        <v>0</v>
      </c>
      <c r="FE678" s="105"/>
      <c r="FF678" s="108"/>
      <c r="FG678" s="108"/>
      <c r="FH678" s="108"/>
      <c r="FI678" s="108"/>
      <c r="FJ678" s="108"/>
      <c r="FK678" s="108"/>
      <c r="FL678" s="108"/>
      <c r="FM678" s="108"/>
      <c r="FN678" s="108"/>
      <c r="FO678" s="108"/>
      <c r="FP678" s="108"/>
      <c r="FQ678" s="108"/>
      <c r="FR678" s="108"/>
      <c r="FS678" s="108"/>
      <c r="FT678" s="108"/>
      <c r="FU678" s="108"/>
      <c r="FV678" s="108"/>
      <c r="FW678" s="108"/>
      <c r="FX678" s="108"/>
      <c r="FY678" s="108"/>
      <c r="FZ678" s="108"/>
      <c r="GA678" s="108"/>
      <c r="GB678" s="108"/>
      <c r="GC678" s="108"/>
      <c r="GD678" s="108"/>
      <c r="GE678" s="108"/>
      <c r="GF678" s="108"/>
      <c r="GG678" s="108"/>
      <c r="GH678" s="108"/>
      <c r="GI678" s="108"/>
      <c r="GJ678" s="108"/>
      <c r="GK678" s="251"/>
      <c r="GL678" s="103">
        <f t="shared" si="750"/>
        <v>0</v>
      </c>
      <c r="GM678" s="124"/>
      <c r="GN678" s="104"/>
      <c r="GO678" s="104"/>
      <c r="GP678" s="104"/>
      <c r="GQ678" s="104"/>
      <c r="GR678" s="104"/>
      <c r="GS678" s="104"/>
      <c r="GT678" s="104"/>
      <c r="GU678" s="104"/>
      <c r="GV678" s="104"/>
      <c r="GW678" s="104"/>
      <c r="GX678" s="104"/>
      <c r="GY678" s="104"/>
      <c r="GZ678" s="104"/>
      <c r="HA678" s="104"/>
      <c r="HB678" s="104"/>
      <c r="HC678" s="104"/>
      <c r="HD678" s="104"/>
      <c r="HE678" s="104"/>
      <c r="HF678" s="104"/>
      <c r="HG678" s="104"/>
      <c r="HH678" s="104"/>
      <c r="HI678" s="104"/>
      <c r="HJ678" s="104"/>
      <c r="HK678" s="104"/>
      <c r="HL678" s="104"/>
      <c r="HM678" s="104"/>
      <c r="HN678" s="104"/>
      <c r="HO678" s="104"/>
      <c r="HP678" s="104"/>
      <c r="HQ678" s="64"/>
      <c r="HR678" s="64"/>
      <c r="HS678" s="64"/>
      <c r="HT678" s="64"/>
      <c r="HU678" s="64"/>
      <c r="HV678" s="64"/>
      <c r="HW678" s="105"/>
      <c r="HX678" s="64"/>
      <c r="HY678" s="280">
        <f t="shared" si="777"/>
        <v>0</v>
      </c>
      <c r="HZ678" s="280">
        <f t="shared" si="778"/>
        <v>0</v>
      </c>
      <c r="IA678" s="280">
        <f t="shared" si="779"/>
        <v>0</v>
      </c>
      <c r="IB678" s="64"/>
      <c r="IC678" s="64"/>
    </row>
    <row r="679" spans="1:237" s="106" customFormat="1" ht="22.5" customHeight="1" x14ac:dyDescent="0.25">
      <c r="A679" s="368" t="s">
        <v>3804</v>
      </c>
      <c r="B679" s="369" t="s">
        <v>3805</v>
      </c>
      <c r="C679" s="375" t="s">
        <v>3233</v>
      </c>
      <c r="D679" s="371" t="s">
        <v>3806</v>
      </c>
      <c r="E679" s="371" t="s">
        <v>3807</v>
      </c>
      <c r="F679" s="376" t="s">
        <v>3224</v>
      </c>
      <c r="G679" s="376" t="s">
        <v>3225</v>
      </c>
      <c r="H679" s="373" t="s">
        <v>1843</v>
      </c>
      <c r="I679" s="374" t="s">
        <v>3808</v>
      </c>
      <c r="J679" s="421" t="s">
        <v>3231</v>
      </c>
      <c r="K679" s="423" t="s">
        <v>3236</v>
      </c>
      <c r="L679" s="329">
        <f>CONTINUA!BV679</f>
        <v>0</v>
      </c>
      <c r="M679" s="329">
        <f>CONTINUA!BW679</f>
        <v>0</v>
      </c>
      <c r="N679" s="895"/>
      <c r="O679" s="896" t="s">
        <v>4062</v>
      </c>
      <c r="P679" s="897" t="s">
        <v>206</v>
      </c>
      <c r="Q679" s="400"/>
      <c r="R679" s="401"/>
      <c r="S679" s="400"/>
      <c r="T679" s="401"/>
      <c r="U679" s="400"/>
      <c r="V679" s="401"/>
      <c r="W679" s="400"/>
      <c r="X679" s="401"/>
      <c r="Y679" s="400"/>
      <c r="Z679" s="401"/>
      <c r="AA679" s="400"/>
      <c r="AB679" s="401"/>
      <c r="AC679" s="400"/>
      <c r="AD679" s="401"/>
      <c r="AE679" s="400"/>
      <c r="AF679" s="401"/>
      <c r="AG679" s="400"/>
      <c r="AH679" s="401"/>
      <c r="AI679" s="400"/>
      <c r="AJ679" s="401"/>
      <c r="AK679" s="400"/>
      <c r="AL679" s="401"/>
      <c r="AM679" s="400"/>
      <c r="AN679" s="401"/>
      <c r="AO679" s="400"/>
      <c r="AP679" s="401"/>
      <c r="AQ679" s="400"/>
      <c r="AR679" s="401"/>
      <c r="AS679" s="400"/>
      <c r="AT679" s="401"/>
      <c r="AU679" s="400"/>
      <c r="AV679" s="401"/>
      <c r="AW679" s="400"/>
      <c r="AX679" s="401"/>
      <c r="AY679" s="400"/>
      <c r="AZ679" s="401"/>
      <c r="BA679" s="400"/>
      <c r="BB679" s="401"/>
      <c r="BC679" s="400"/>
      <c r="BD679" s="401"/>
      <c r="BE679" s="400"/>
      <c r="BF679" s="401"/>
      <c r="BG679" s="400"/>
      <c r="BH679" s="401"/>
      <c r="BI679" s="400"/>
      <c r="BJ679" s="401"/>
      <c r="BK679" s="400"/>
      <c r="BL679" s="401"/>
      <c r="BM679" s="400"/>
      <c r="BN679" s="401"/>
      <c r="BO679" s="400"/>
      <c r="BP679" s="401"/>
      <c r="BQ679" s="400"/>
      <c r="BR679" s="401"/>
      <c r="BS679" s="400"/>
      <c r="BT679" s="401"/>
      <c r="BU679" s="400"/>
      <c r="BV679" s="401"/>
      <c r="BW679" s="400"/>
      <c r="BX679" s="401"/>
      <c r="BY679" s="400"/>
      <c r="BZ679" s="401"/>
      <c r="CA679" s="400"/>
      <c r="CB679" s="401"/>
      <c r="CC679" s="400"/>
      <c r="CD679" s="401"/>
      <c r="CE679" s="400"/>
      <c r="CF679" s="401"/>
      <c r="CG679" s="400"/>
      <c r="CH679" s="401"/>
      <c r="CI679" s="400"/>
      <c r="CJ679" s="401"/>
      <c r="CK679" s="400"/>
      <c r="CL679" s="401"/>
      <c r="CM679" s="400"/>
      <c r="CN679" s="401"/>
      <c r="CO679" s="400"/>
      <c r="CP679" s="401"/>
      <c r="CQ679" s="400"/>
      <c r="CR679" s="401"/>
      <c r="CS679" s="400"/>
      <c r="CT679" s="401"/>
      <c r="CU679" s="400"/>
      <c r="CV679" s="401"/>
      <c r="CW679" s="400"/>
      <c r="CX679" s="401"/>
      <c r="CY679" s="400"/>
      <c r="CZ679" s="401"/>
      <c r="DA679" s="400"/>
      <c r="DB679" s="401"/>
      <c r="DC679" s="400"/>
      <c r="DD679" s="401"/>
      <c r="DE679" s="400"/>
      <c r="DF679" s="401"/>
      <c r="DG679" s="400"/>
      <c r="DH679" s="401"/>
      <c r="DI679" s="400"/>
      <c r="DJ679" s="401"/>
      <c r="DK679" s="400"/>
      <c r="DL679" s="401"/>
      <c r="DM679" s="400"/>
      <c r="DN679" s="401"/>
      <c r="DO679" s="400"/>
      <c r="DP679" s="401"/>
      <c r="DQ679" s="400"/>
      <c r="DR679" s="401"/>
      <c r="DS679" s="400"/>
      <c r="DT679" s="401"/>
      <c r="DU679" s="400"/>
      <c r="DV679" s="401"/>
      <c r="DW679" s="400"/>
      <c r="DX679" s="401"/>
      <c r="DY679" s="400"/>
      <c r="DZ679" s="401"/>
      <c r="EA679" s="400"/>
      <c r="EB679" s="401"/>
      <c r="EC679" s="400"/>
      <c r="ED679" s="401"/>
      <c r="EE679" s="400"/>
      <c r="EF679" s="401"/>
      <c r="EG679" s="400"/>
      <c r="EH679" s="401"/>
      <c r="EI679" s="400"/>
      <c r="EJ679" s="447"/>
      <c r="EK679" s="511"/>
      <c r="EL679" s="514"/>
      <c r="EM679" s="448"/>
      <c r="EN679" s="344"/>
      <c r="EO679" s="345"/>
      <c r="EP679" s="171">
        <f t="shared" si="742"/>
        <v>0</v>
      </c>
      <c r="EQ679" s="171">
        <f t="shared" si="743"/>
        <v>0</v>
      </c>
      <c r="ER679" s="171">
        <f t="shared" si="744"/>
        <v>0</v>
      </c>
      <c r="ES679" s="171">
        <f t="shared" si="745"/>
        <v>0</v>
      </c>
      <c r="ET679" s="171">
        <f t="shared" si="746"/>
        <v>0</v>
      </c>
      <c r="EU679" s="171">
        <f t="shared" si="747"/>
        <v>0</v>
      </c>
      <c r="EV679" s="172">
        <f t="shared" si="748"/>
        <v>0</v>
      </c>
      <c r="EW679" s="127"/>
      <c r="EX679" s="248">
        <f t="shared" si="775"/>
        <v>0</v>
      </c>
      <c r="EY679" s="174">
        <f>(L679*regular)+(M679*Cadeirantee)</f>
        <v>0</v>
      </c>
      <c r="EZ679" s="249">
        <f>SUMIF(FG679:GJ679,"&gt;0")</f>
        <v>0</v>
      </c>
      <c r="FA679" s="249">
        <f>SUMIF(FG679:GJ679,"&lt;0")+SUMIF(GN679:HP679,"&lt;0")</f>
        <v>0</v>
      </c>
      <c r="FB679" s="174">
        <v>0</v>
      </c>
      <c r="FC679" s="126">
        <f>N679*km*'VALORES TABELA'!$B$13</f>
        <v>0</v>
      </c>
      <c r="FD679" s="250">
        <f t="shared" si="776"/>
        <v>0</v>
      </c>
      <c r="FE679" s="105"/>
      <c r="FF679" s="118"/>
      <c r="FG679" s="118"/>
      <c r="FH679" s="118"/>
      <c r="FI679" s="118"/>
      <c r="FJ679" s="118"/>
      <c r="FK679" s="118"/>
      <c r="FL679" s="118"/>
      <c r="FM679" s="118"/>
      <c r="FN679" s="118"/>
      <c r="FO679" s="118"/>
      <c r="FP679" s="118"/>
      <c r="FQ679" s="118"/>
      <c r="FR679" s="118"/>
      <c r="FS679" s="118"/>
      <c r="FT679" s="118"/>
      <c r="FU679" s="118"/>
      <c r="FV679" s="118"/>
      <c r="FW679" s="118"/>
      <c r="FX679" s="118"/>
      <c r="FY679" s="118"/>
      <c r="FZ679" s="118"/>
      <c r="GA679" s="118"/>
      <c r="GB679" s="118"/>
      <c r="GC679" s="118"/>
      <c r="GD679" s="118"/>
      <c r="GE679" s="118"/>
      <c r="GF679" s="118"/>
      <c r="GG679" s="118"/>
      <c r="GH679" s="118"/>
      <c r="GI679" s="118"/>
      <c r="GJ679" s="118"/>
      <c r="GK679" s="252"/>
      <c r="GL679" s="103">
        <f t="shared" si="750"/>
        <v>0</v>
      </c>
      <c r="GM679" s="124"/>
      <c r="GN679" s="104"/>
      <c r="GO679" s="104"/>
      <c r="GP679" s="104"/>
      <c r="GQ679" s="104"/>
      <c r="GR679" s="104"/>
      <c r="GS679" s="104"/>
      <c r="GT679" s="104"/>
      <c r="GU679" s="104"/>
      <c r="GV679" s="104"/>
      <c r="GW679" s="104"/>
      <c r="GX679" s="104"/>
      <c r="GY679" s="104"/>
      <c r="GZ679" s="104"/>
      <c r="HA679" s="104"/>
      <c r="HB679" s="104"/>
      <c r="HC679" s="104"/>
      <c r="HD679" s="104"/>
      <c r="HE679" s="104"/>
      <c r="HF679" s="104"/>
      <c r="HG679" s="104"/>
      <c r="HH679" s="104"/>
      <c r="HI679" s="104"/>
      <c r="HJ679" s="104"/>
      <c r="HK679" s="104"/>
      <c r="HL679" s="104"/>
      <c r="HM679" s="104"/>
      <c r="HN679" s="104"/>
      <c r="HO679" s="104"/>
      <c r="HP679" s="104"/>
      <c r="HQ679" s="64"/>
      <c r="HR679" s="65"/>
      <c r="HS679" s="65"/>
      <c r="HT679" s="65"/>
      <c r="HU679" s="65"/>
      <c r="HV679" s="65"/>
      <c r="HW679" s="105"/>
      <c r="HX679" s="65"/>
      <c r="HY679" s="280">
        <f t="shared" si="777"/>
        <v>0</v>
      </c>
      <c r="HZ679" s="280">
        <f t="shared" si="778"/>
        <v>0</v>
      </c>
      <c r="IA679" s="280">
        <f t="shared" si="779"/>
        <v>0</v>
      </c>
      <c r="IB679" s="65"/>
      <c r="IC679" s="65"/>
    </row>
    <row r="680" spans="1:237" s="106" customFormat="1" ht="22.5" customHeight="1" thickBot="1" x14ac:dyDescent="0.3">
      <c r="A680" s="377" t="s">
        <v>3804</v>
      </c>
      <c r="B680" s="378" t="s">
        <v>3805</v>
      </c>
      <c r="C680" s="379" t="s">
        <v>3233</v>
      </c>
      <c r="D680" s="380" t="s">
        <v>3806</v>
      </c>
      <c r="E680" s="380" t="s">
        <v>3807</v>
      </c>
      <c r="F680" s="381" t="s">
        <v>3224</v>
      </c>
      <c r="G680" s="381" t="s">
        <v>3225</v>
      </c>
      <c r="H680" s="382" t="s">
        <v>1843</v>
      </c>
      <c r="I680" s="383" t="s">
        <v>3808</v>
      </c>
      <c r="J680" s="421" t="s">
        <v>3231</v>
      </c>
      <c r="K680" s="424" t="s">
        <v>60</v>
      </c>
      <c r="L680" s="329">
        <f>CONTINUA!BV680</f>
        <v>0</v>
      </c>
      <c r="M680" s="329">
        <f>CONTINUA!BW680</f>
        <v>0</v>
      </c>
      <c r="N680" s="895"/>
      <c r="O680" s="896" t="s">
        <v>4062</v>
      </c>
      <c r="P680" s="897" t="s">
        <v>206</v>
      </c>
      <c r="Q680" s="400"/>
      <c r="R680" s="401"/>
      <c r="S680" s="400"/>
      <c r="T680" s="401"/>
      <c r="U680" s="400"/>
      <c r="V680" s="401"/>
      <c r="W680" s="400"/>
      <c r="X680" s="401"/>
      <c r="Y680" s="400"/>
      <c r="Z680" s="401"/>
      <c r="AA680" s="400"/>
      <c r="AB680" s="401"/>
      <c r="AC680" s="400"/>
      <c r="AD680" s="401"/>
      <c r="AE680" s="400"/>
      <c r="AF680" s="401"/>
      <c r="AG680" s="400"/>
      <c r="AH680" s="401"/>
      <c r="AI680" s="400"/>
      <c r="AJ680" s="401"/>
      <c r="AK680" s="400"/>
      <c r="AL680" s="401"/>
      <c r="AM680" s="400"/>
      <c r="AN680" s="401"/>
      <c r="AO680" s="400"/>
      <c r="AP680" s="401"/>
      <c r="AQ680" s="400"/>
      <c r="AR680" s="401"/>
      <c r="AS680" s="400"/>
      <c r="AT680" s="401"/>
      <c r="AU680" s="400"/>
      <c r="AV680" s="401"/>
      <c r="AW680" s="400"/>
      <c r="AX680" s="401"/>
      <c r="AY680" s="400"/>
      <c r="AZ680" s="401"/>
      <c r="BA680" s="400"/>
      <c r="BB680" s="401"/>
      <c r="BC680" s="400"/>
      <c r="BD680" s="401"/>
      <c r="BE680" s="400"/>
      <c r="BF680" s="401"/>
      <c r="BG680" s="400"/>
      <c r="BH680" s="401"/>
      <c r="BI680" s="400"/>
      <c r="BJ680" s="401"/>
      <c r="BK680" s="400"/>
      <c r="BL680" s="401"/>
      <c r="BM680" s="400"/>
      <c r="BN680" s="401"/>
      <c r="BO680" s="400"/>
      <c r="BP680" s="401"/>
      <c r="BQ680" s="400"/>
      <c r="BR680" s="401"/>
      <c r="BS680" s="400"/>
      <c r="BT680" s="401"/>
      <c r="BU680" s="400"/>
      <c r="BV680" s="401"/>
      <c r="BW680" s="400"/>
      <c r="BX680" s="401"/>
      <c r="BY680" s="400"/>
      <c r="BZ680" s="401"/>
      <c r="CA680" s="400"/>
      <c r="CB680" s="401"/>
      <c r="CC680" s="400"/>
      <c r="CD680" s="401"/>
      <c r="CE680" s="400"/>
      <c r="CF680" s="401"/>
      <c r="CG680" s="400"/>
      <c r="CH680" s="401"/>
      <c r="CI680" s="400"/>
      <c r="CJ680" s="401"/>
      <c r="CK680" s="400"/>
      <c r="CL680" s="401"/>
      <c r="CM680" s="400"/>
      <c r="CN680" s="401"/>
      <c r="CO680" s="400"/>
      <c r="CP680" s="401"/>
      <c r="CQ680" s="400"/>
      <c r="CR680" s="401"/>
      <c r="CS680" s="400"/>
      <c r="CT680" s="401"/>
      <c r="CU680" s="400"/>
      <c r="CV680" s="401"/>
      <c r="CW680" s="400"/>
      <c r="CX680" s="401"/>
      <c r="CY680" s="400"/>
      <c r="CZ680" s="401"/>
      <c r="DA680" s="400"/>
      <c r="DB680" s="401"/>
      <c r="DC680" s="400"/>
      <c r="DD680" s="401"/>
      <c r="DE680" s="400"/>
      <c r="DF680" s="401"/>
      <c r="DG680" s="400"/>
      <c r="DH680" s="401"/>
      <c r="DI680" s="400"/>
      <c r="DJ680" s="401"/>
      <c r="DK680" s="400"/>
      <c r="DL680" s="401"/>
      <c r="DM680" s="400"/>
      <c r="DN680" s="401"/>
      <c r="DO680" s="400"/>
      <c r="DP680" s="401"/>
      <c r="DQ680" s="400"/>
      <c r="DR680" s="401"/>
      <c r="DS680" s="400"/>
      <c r="DT680" s="401"/>
      <c r="DU680" s="400"/>
      <c r="DV680" s="401"/>
      <c r="DW680" s="400"/>
      <c r="DX680" s="401"/>
      <c r="DY680" s="400"/>
      <c r="DZ680" s="401"/>
      <c r="EA680" s="400"/>
      <c r="EB680" s="401"/>
      <c r="EC680" s="400"/>
      <c r="ED680" s="401"/>
      <c r="EE680" s="400"/>
      <c r="EF680" s="401"/>
      <c r="EG680" s="400"/>
      <c r="EH680" s="401"/>
      <c r="EI680" s="400"/>
      <c r="EJ680" s="447"/>
      <c r="EK680" s="512"/>
      <c r="EL680" s="515"/>
      <c r="EM680" s="450"/>
      <c r="EN680" s="348"/>
      <c r="EO680" s="348"/>
      <c r="EP680" s="179">
        <f t="shared" si="742"/>
        <v>0</v>
      </c>
      <c r="EQ680" s="179">
        <f t="shared" si="743"/>
        <v>0</v>
      </c>
      <c r="ER680" s="179">
        <f t="shared" si="744"/>
        <v>0</v>
      </c>
      <c r="ES680" s="179">
        <f t="shared" si="745"/>
        <v>0</v>
      </c>
      <c r="ET680" s="179">
        <f t="shared" si="746"/>
        <v>0</v>
      </c>
      <c r="EU680" s="179">
        <f t="shared" si="747"/>
        <v>0</v>
      </c>
      <c r="EV680" s="172">
        <f t="shared" si="748"/>
        <v>0</v>
      </c>
      <c r="EW680" s="253"/>
      <c r="EX680" s="254">
        <v>0</v>
      </c>
      <c r="EY680" s="180">
        <v>0</v>
      </c>
      <c r="EZ680" s="255">
        <v>0</v>
      </c>
      <c r="FA680" s="255">
        <v>0</v>
      </c>
      <c r="FB680" s="180">
        <f>SUM(FF680:GI680)/2</f>
        <v>0</v>
      </c>
      <c r="FC680" s="256">
        <f>N680*km*'VALORES TABELA'!$B$13</f>
        <v>0</v>
      </c>
      <c r="FD680" s="250">
        <f t="shared" si="776"/>
        <v>0</v>
      </c>
      <c r="FE680" s="257"/>
      <c r="FF680" s="181">
        <f>((Q680+S680)*Percapita)+((R680+T680)*Cadeirante)</f>
        <v>0</v>
      </c>
      <c r="FG680" s="181">
        <f>((U680+W680)*Percapita/30*FG$4)+((V680+X680)*Cadeirante/30*FG$4)</f>
        <v>0</v>
      </c>
      <c r="FH680" s="181">
        <f>((Y680+AA680)*Percapita/30*FH$4)+((Z680+AB680)*Cadeirante/30*FH$4)</f>
        <v>0</v>
      </c>
      <c r="FI680" s="181">
        <f>((AC680+AE680)*Percapita/30*FI$4)+((AD680+AF680)*Cadeirante/30*FI$4)</f>
        <v>0</v>
      </c>
      <c r="FJ680" s="181">
        <f>((AG680+AI680)*Percapita/30*FJ$4)+((AH680+AJ680)*Cadeirante/30*FJ$4)</f>
        <v>0</v>
      </c>
      <c r="FK680" s="181">
        <f>((AK680+AM680)*Percapita/30*FK$4)+((AL680+AN680)*Cadeirante/30*FK$4)</f>
        <v>0</v>
      </c>
      <c r="FL680" s="181">
        <f>((AO680+AQ680)*Percapita/30*FL$4)+((AP680+AR680)*Cadeirante/30*FL$4)</f>
        <v>0</v>
      </c>
      <c r="FM680" s="181">
        <f>((AS680+AU680)*Percapita/30*FM$4)+((AT680+AV680)*Cadeirante/30*FM$4)</f>
        <v>0</v>
      </c>
      <c r="FN680" s="181">
        <f>((AW680+AY680)*Percapita/30*FN$4)+((AX680+AZ680)*Cadeirante/30*FN$4)</f>
        <v>0</v>
      </c>
      <c r="FO680" s="181">
        <f>((BA680+BC680)*Percapita/30*FO$4)+((BB680+BD680)*Cadeirante/30*FO$4)</f>
        <v>0</v>
      </c>
      <c r="FP680" s="181">
        <f>((BE680+BG680)*Percapita/30*FP$4)+((BF680+BH680)*Cadeirante/30*FP$4)</f>
        <v>0</v>
      </c>
      <c r="FQ680" s="181">
        <f>((BI680+BK680)*Percapita/30*FQ$4)+((BJ680+BL680)*Cadeirante/30*FQ$4)</f>
        <v>0</v>
      </c>
      <c r="FR680" s="181">
        <f>((BM680+BO680)*Percapita/30*FR$4)+((BN680+BP680)*Cadeirante/30*FR$4)</f>
        <v>0</v>
      </c>
      <c r="FS680" s="181">
        <f>((BQ680+BS680)*Percapita/30*FS$4)+((BR680+BT680)*Cadeirante/30*FS$4)</f>
        <v>0</v>
      </c>
      <c r="FT680" s="181">
        <f>((BU680+BW680)*Percapita/30*FT$4)+((BV680+BX680)*Cadeirante/30*FT$4)</f>
        <v>0</v>
      </c>
      <c r="FU680" s="181">
        <f>((BY680+CA680)*Percapita/30*FU$4)+((BZ680+CB680)*Cadeirante/30*FU$4)</f>
        <v>0</v>
      </c>
      <c r="FV680" s="181">
        <f>((CC680+CE680)*Percapita/30*FV$4)+((CD680+CF680)*Cadeirante/30*FV$4)</f>
        <v>0</v>
      </c>
      <c r="FW680" s="181">
        <f>((CG680+CI680)*Percapita/30*FW$4)+((CI680+CK680)*Cadeirante/30*FW$4)</f>
        <v>0</v>
      </c>
      <c r="FX680" s="181">
        <f>((CK680+CM680)*Percapita/30*FX$4)+((CL680+CN680)*Cadeirante/30*FX$4)</f>
        <v>0</v>
      </c>
      <c r="FY680" s="181">
        <f>((CO680+CQ680)*Percapita/30*FY$4)+((CP680+CR680)*Cadeirante/30*FY$4)</f>
        <v>0</v>
      </c>
      <c r="FZ680" s="181">
        <f>((CS680+CU680)*Percapita/30*FZ$4)+((CT680+CV680)*Cadeirante/30*FZ$4)</f>
        <v>0</v>
      </c>
      <c r="GA680" s="181">
        <f>((CW680+CY680)*Percapita/30*GA$4)+((CX680+CZ680)*Cadeirante/30*GA$4)</f>
        <v>0</v>
      </c>
      <c r="GB680" s="181">
        <f>((DA680+DC680)*Percapita/30*GB$4)+((DB680+DD680)*Cadeirante/30*GB$4)</f>
        <v>0</v>
      </c>
      <c r="GC680" s="181">
        <f>((DE680+DG680)*Percapita/30*GC$4)+((DF680+DH680)*Cadeirante/30*GC$4)</f>
        <v>0</v>
      </c>
      <c r="GD680" s="181">
        <f>((DI680+DK680)*Percapita/30*GD$4)+((DJ680+DL680)*Cadeirante/30*GD$4)</f>
        <v>0</v>
      </c>
      <c r="GE680" s="181">
        <f>((DM680+DO680)*Percapita/30*GE$4)+((DN680+DP680)*Cadeirante/30*GE$4)</f>
        <v>0</v>
      </c>
      <c r="GF680" s="181">
        <f>((DQ680+DS680)*Percapita/30*GF$4)+((DR680+DT680)*Cadeirante/30*GF$4)</f>
        <v>0</v>
      </c>
      <c r="GG680" s="181">
        <f>((DU680+DW680)*Percapita/30*GG$4)+((DV680+DX680)*Cadeirante/30*GG$4)</f>
        <v>0</v>
      </c>
      <c r="GH680" s="181">
        <f>((DY680+EA680)*Percapita/30*GH$4)+((DZ680+EB680)*Cadeirante/30*GH$4)</f>
        <v>0</v>
      </c>
      <c r="GI680" s="181">
        <f>((EC680+EE680)*Percapita/30*GI$4)+((ED680+EF680)*Cadeirante/30*GI$4)</f>
        <v>0</v>
      </c>
      <c r="GJ680" s="181">
        <f>((EG680+EI680)*Percapita)+((EH680+EJ680)*Cadeirante)</f>
        <v>0</v>
      </c>
      <c r="GK680" s="258"/>
      <c r="GL680" s="103">
        <f t="shared" si="750"/>
        <v>0</v>
      </c>
      <c r="GM680" s="124"/>
      <c r="GN680" s="182"/>
      <c r="GO680" s="182"/>
      <c r="GP680" s="182"/>
      <c r="GQ680" s="182"/>
      <c r="GR680" s="182"/>
      <c r="GS680" s="182"/>
      <c r="GT680" s="182"/>
      <c r="GU680" s="182"/>
      <c r="GV680" s="182"/>
      <c r="GW680" s="182"/>
      <c r="GX680" s="182"/>
      <c r="GY680" s="182"/>
      <c r="GZ680" s="182"/>
      <c r="HA680" s="182"/>
      <c r="HB680" s="182"/>
      <c r="HC680" s="182"/>
      <c r="HD680" s="182"/>
      <c r="HE680" s="182"/>
      <c r="HF680" s="182"/>
      <c r="HG680" s="182"/>
      <c r="HH680" s="182"/>
      <c r="HI680" s="182"/>
      <c r="HJ680" s="182"/>
      <c r="HK680" s="182"/>
      <c r="HL680" s="182"/>
      <c r="HM680" s="182"/>
      <c r="HN680" s="182"/>
      <c r="HO680" s="182"/>
      <c r="HP680" s="259"/>
      <c r="HQ680" s="64"/>
      <c r="HW680" s="257"/>
      <c r="HY680" s="280">
        <f t="shared" si="777"/>
        <v>0</v>
      </c>
      <c r="HZ680" s="280">
        <f t="shared" si="778"/>
        <v>0</v>
      </c>
      <c r="IA680" s="280">
        <f t="shared" si="779"/>
        <v>0</v>
      </c>
    </row>
    <row r="681" spans="1:237" s="106" customFormat="1" ht="22.5" customHeight="1" x14ac:dyDescent="0.25">
      <c r="A681" t="s">
        <v>3809</v>
      </c>
      <c r="B681" s="522" t="s">
        <v>3810</v>
      </c>
      <c r="C681" s="523">
        <v>3</v>
      </c>
      <c r="D681" s="524" t="s">
        <v>3811</v>
      </c>
      <c r="E681" s="524" t="s">
        <v>3812</v>
      </c>
      <c r="F681" s="525" t="s">
        <v>3224</v>
      </c>
      <c r="G681" s="525" t="s">
        <v>3225</v>
      </c>
      <c r="H681" s="350" t="s">
        <v>1843</v>
      </c>
      <c r="I681" s="351" t="s">
        <v>3813</v>
      </c>
      <c r="J681" s="409" t="s">
        <v>3300</v>
      </c>
      <c r="K681" s="410" t="s">
        <v>3232</v>
      </c>
      <c r="L681" s="329">
        <f>CONTINUA!BV681</f>
        <v>0</v>
      </c>
      <c r="M681" s="329">
        <f>CONTINUA!BW681</f>
        <v>0</v>
      </c>
      <c r="N681" s="895"/>
      <c r="O681" s="896" t="s">
        <v>4063</v>
      </c>
      <c r="P681" s="897" t="s">
        <v>206</v>
      </c>
      <c r="Q681" s="400"/>
      <c r="R681" s="401"/>
      <c r="S681" s="400"/>
      <c r="T681" s="401"/>
      <c r="U681" s="400"/>
      <c r="V681" s="401"/>
      <c r="W681" s="400"/>
      <c r="X681" s="401"/>
      <c r="Y681" s="400"/>
      <c r="Z681" s="401"/>
      <c r="AA681" s="400"/>
      <c r="AB681" s="401"/>
      <c r="AC681" s="400"/>
      <c r="AD681" s="401"/>
      <c r="AE681" s="400"/>
      <c r="AF681" s="401"/>
      <c r="AG681" s="400"/>
      <c r="AH681" s="401"/>
      <c r="AI681" s="400"/>
      <c r="AJ681" s="401"/>
      <c r="AK681" s="400"/>
      <c r="AL681" s="401"/>
      <c r="AM681" s="400"/>
      <c r="AN681" s="401"/>
      <c r="AO681" s="400"/>
      <c r="AP681" s="401"/>
      <c r="AQ681" s="400"/>
      <c r="AR681" s="401"/>
      <c r="AS681" s="400"/>
      <c r="AT681" s="401"/>
      <c r="AU681" s="400"/>
      <c r="AV681" s="401"/>
      <c r="AW681" s="400"/>
      <c r="AX681" s="401"/>
      <c r="AY681" s="400"/>
      <c r="AZ681" s="401"/>
      <c r="BA681" s="400"/>
      <c r="BB681" s="401"/>
      <c r="BC681" s="400"/>
      <c r="BD681" s="401"/>
      <c r="BE681" s="400"/>
      <c r="BF681" s="401"/>
      <c r="BG681" s="400"/>
      <c r="BH681" s="401"/>
      <c r="BI681" s="400"/>
      <c r="BJ681" s="401"/>
      <c r="BK681" s="400"/>
      <c r="BL681" s="401"/>
      <c r="BM681" s="400"/>
      <c r="BN681" s="401"/>
      <c r="BO681" s="400"/>
      <c r="BP681" s="401"/>
      <c r="BQ681" s="400"/>
      <c r="BR681" s="401"/>
      <c r="BS681" s="400"/>
      <c r="BT681" s="401"/>
      <c r="BU681" s="400"/>
      <c r="BV681" s="401"/>
      <c r="BW681" s="400"/>
      <c r="BX681" s="401"/>
      <c r="BY681" s="400"/>
      <c r="BZ681" s="401"/>
      <c r="CA681" s="400"/>
      <c r="CB681" s="401"/>
      <c r="CC681" s="400"/>
      <c r="CD681" s="401"/>
      <c r="CE681" s="400"/>
      <c r="CF681" s="401"/>
      <c r="CG681" s="400"/>
      <c r="CH681" s="401"/>
      <c r="CI681" s="400"/>
      <c r="CJ681" s="401"/>
      <c r="CK681" s="400"/>
      <c r="CL681" s="401"/>
      <c r="CM681" s="400"/>
      <c r="CN681" s="401"/>
      <c r="CO681" s="400"/>
      <c r="CP681" s="401"/>
      <c r="CQ681" s="400"/>
      <c r="CR681" s="401"/>
      <c r="CS681" s="400"/>
      <c r="CT681" s="401"/>
      <c r="CU681" s="400"/>
      <c r="CV681" s="401"/>
      <c r="CW681" s="400"/>
      <c r="CX681" s="401"/>
      <c r="CY681" s="400"/>
      <c r="CZ681" s="401"/>
      <c r="DA681" s="400"/>
      <c r="DB681" s="401"/>
      <c r="DC681" s="400"/>
      <c r="DD681" s="401"/>
      <c r="DE681" s="400"/>
      <c r="DF681" s="401"/>
      <c r="DG681" s="400"/>
      <c r="DH681" s="401"/>
      <c r="DI681" s="400"/>
      <c r="DJ681" s="401"/>
      <c r="DK681" s="400"/>
      <c r="DL681" s="401"/>
      <c r="DM681" s="400"/>
      <c r="DN681" s="401"/>
      <c r="DO681" s="400"/>
      <c r="DP681" s="401"/>
      <c r="DQ681" s="400"/>
      <c r="DR681" s="401"/>
      <c r="DS681" s="400"/>
      <c r="DT681" s="401"/>
      <c r="DU681" s="400"/>
      <c r="DV681" s="401"/>
      <c r="DW681" s="400"/>
      <c r="DX681" s="401"/>
      <c r="DY681" s="400"/>
      <c r="DZ681" s="401"/>
      <c r="EA681" s="400"/>
      <c r="EB681" s="401"/>
      <c r="EC681" s="400"/>
      <c r="ED681" s="401"/>
      <c r="EE681" s="400"/>
      <c r="EF681" s="401"/>
      <c r="EG681" s="400"/>
      <c r="EH681" s="401"/>
      <c r="EI681" s="400"/>
      <c r="EJ681" s="447"/>
      <c r="EK681" s="510"/>
      <c r="EL681" s="513"/>
      <c r="EM681" s="520"/>
      <c r="EN681" s="520"/>
      <c r="EO681" s="520"/>
      <c r="EP681" s="171">
        <f t="shared" si="742"/>
        <v>0</v>
      </c>
      <c r="EQ681" s="171">
        <f t="shared" si="743"/>
        <v>0</v>
      </c>
      <c r="ER681" s="171">
        <f t="shared" si="744"/>
        <v>0</v>
      </c>
      <c r="ES681" s="171">
        <f t="shared" si="745"/>
        <v>0</v>
      </c>
      <c r="ET681" s="171">
        <f t="shared" si="746"/>
        <v>0</v>
      </c>
      <c r="EU681" s="171">
        <f t="shared" si="747"/>
        <v>0</v>
      </c>
      <c r="EV681" s="172">
        <f t="shared" si="748"/>
        <v>0</v>
      </c>
      <c r="EW681" s="367">
        <f>IF(C681=4,IF(MAX(Q681:EJ683)&gt;0,(Especiall/30*(IF(($G681-$F681)=($G$5-$F$5),30,IF(DAY($G681)=31,($G681-$F681),($G681-$F681)+1)))),0),0)</f>
        <v>0</v>
      </c>
      <c r="EX681" s="248">
        <f t="shared" ref="EX681:EX684" si="780">FF681</f>
        <v>14325.060000000001</v>
      </c>
      <c r="EY681" s="174">
        <f>(L681*regular)+(M681*Cadeirantee)</f>
        <v>0</v>
      </c>
      <c r="EZ681" s="249">
        <f>SUMIF(FG681:GJ681,"&gt;0")</f>
        <v>0</v>
      </c>
      <c r="FA681" s="249">
        <f>SUMIF(FG681:GJ681,"&lt;0")+SUMIF(GN681:HP681,"&lt;0")</f>
        <v>0</v>
      </c>
      <c r="FB681" s="174">
        <v>0</v>
      </c>
      <c r="FC681" s="175">
        <f>N681*km*'VALORES TABELA'!$B$13</f>
        <v>0</v>
      </c>
      <c r="FD681" s="250">
        <f>GL681</f>
        <v>0</v>
      </c>
      <c r="FE681" s="176">
        <f>(EW681+EW682+EW683+EW684+EX681+EX682+EX683+EX684+EY681+EY682+EY683+EY684+EY685+EZ681+EZ682+EZ683+EZ684+FA681+FA682+FA683+FA684+FC681+FC682+FC683+FC684+HY681-HZ681-IA681+FD681+FD682+FD683+FD684+FB685)</f>
        <v>14325.060000000001</v>
      </c>
      <c r="FF681" s="177">
        <f>IF(C681=4,SUM(Q681+Q682+Q683+S681+S682+S683)*Percapita/30*FF$4+(R681+R682+R683+T681+T682+T683)*Cadeirante/30*FF$4,IF(C681=3,IF(Q684+S684=10,Fixo/30*FF$4+(Q681+Q682+Q683+S681+S682+S683)*Percapita/30*FF$4+(R684+T684)*Cadeirante/30*FF$4,IF(Q684+S684&lt;=9,(Q684+S684)*Crechee/30*FF$4)+(R684+T684)*Cadeirante/30*FF$4+(Q681+Q682+Q683+S681+S682+S683)*Percapita/30*FF$4)+IF(Q684+S684&gt;=11,Fixo/30*FF$4+(Q684+S684-10)*Crechee/30*FF$4,0),IF(C681=2,IF(R681+R682+R683+R684+T681+T682+T683+T684=1,Cadeirante/30*FF$4,IF(R681+R682+R683+R684+T681+T682+T683+T684=2,Fixo/30*FF$4,IF(R681+R682+R683+R684+T681+T682+T683+T684&gt;2,Fixo/30*FF$4+(R681+R682+R683+R684+T681+T682+T683+T684-2)*Cadeirante/30*FF$4)))+(Q681+Q682+Q683+S681+S682+S683)*Percapita/30*FF$4+(Q684+S684)*Crechee/30*FF$4,IF(C681=1,IF(Q681+Q682+Q683+R681+R682+R683+S681+S682+S683+T681+T682+T683&lt;=15,(Q681+Q682+Q683+S681+S682+S683)*Percapita/30*FF$4,IF(Q681+Q682+Q683+R681+R682+R683+S681+S682+S683+T681+T682+T683&gt;=16,Fixo/30*FF$4+(Q681+Q682+Q683+R681+R682+R683+S681+S682+S683+T681+T682-16)*Percapita/30*FF$4))))))</f>
        <v>14325.060000000001</v>
      </c>
      <c r="FG681" s="177">
        <f>IF(C681=4,SUM(U681+U682+U683+W681+W682+W683)*Percapita/30*FG$4+(V681+V682+V683+X681+X682+X683)*Cadeirante/30*FG$4,IF(C681=3,IF(U684+W684=10,Fixo/30*FG$4+(U681+U682+U683+W681+W682+W683)*Percapita/30*FG$4+(V684+X684)*Cadeirante/30*FG$4,IF(U684+W684&lt;=9,(U684+W684)*Crechee/30*FG$4)+(V684+X684)*Cadeirante/30*FG$4+(U681+U682+U683+W681+W682+W683)*Percapita/30*FG$4)+IF(U684+W684&gt;=11,Fixo/30*FG$4+(U684+W684-10)*Crechee/30*FG$4,0),IF(C681=2,IF(V681+V682+V683+V684+X681+X682+X683+X684=1,Cadeirante/30*FG$4,IF(V681+V682+V683+V684+X681+X682+X683+X684=2,Fixo/30*FG$4,IF(V681+V682+V683+V684+X681+X682+X683+X684&gt;2,Fixo/30*FG$4+(V681+V682+V683+V684+X681+X682+X683+X684-2)*Cadeirante/30*FG$4)))+(U681+U682+U683+W681+W682+W683)*Percapita/30*FG$4+(U684+W684)*Crechee/30*FG$4,IF(C681=1,IF(U681+U682+U683+V681+V682+V683+W681+W682+W683+X681+X682+X683&lt;=15,(U681+U682+U683+W681+W682+W683)*Percapita/30*FG$4,IF(U681+U682+U683+V681+V682+V683+W681+W682+W683+X681+X682+X683&gt;=16,Fixo/30*FG$4+(U681+U682+U683+V681+V682+V683+W681+W682+W683+X681+X682-16)*Percapita/30*FG$4))))))</f>
        <v>0</v>
      </c>
      <c r="FH681" s="177">
        <f>IF(C681=4,SUM(Y681+Y682+Y683+AA681+AA682+AA683)*Percapita/30*FH$4+(Z681+Z682+Z683+AB681+AB682+AB683)*Cadeirante/30*FH$4,IF(C681=3,IF(Y684+AA684=10,Fixo/30*FH$4+(Y681+Y682+Y683+AA681+AA682+AA683)*Percapita/30*FH$4+(Z684+AB684)*Cadeirante/30*FH$4,IF(Y684+AA684&lt;=9,(Y684+AA684)*Crechee/30*FH$4)+(Z684+AB684)*Cadeirante/30*FH$4+(Y681+Y682+Y683+AA681+AA682+AA683)*Percapita/30*FH$4)+IF(Y684+AA684&gt;=11,Fixo/30*FH$4+(Y684+AA684-10)*Crechee/30*FH$4,0),IF(C681=2,IF(Z681+Z682+Z683+Z684+AB681+AB682+AB683+AB684=1,Cadeirante/30*FH$4,IF(Z681+Z682+Z683+Z684+AB681+AB682+AB683+AB684=2,Fixo/30*FH$4,IF(Z681+Z682+Z683+Z684+AB681+AB682+AB683+AB684&gt;2,Fixo/30*FH$4+(Z681+Z682+Z683+Z684+AB681+AB682+AB683+AB684-2)*Cadeirante/30*FH$4)))+(Y681+Y682+Y683+AA681+AA682+AA683)*Percapita/30*FH$4+(Y684+AA684)*Crechee/30*FH$4,IF(C681=1,IF(Y681+Y682+Y683+Z681+Z682+Z683+AA681+AA682+AA683+AB681+AB682+AB683&lt;=15,(Y681+Y682+Y683+AA681+AA682+AA683)*Percapita/30*FH$4,IF(Y681+Y682+Y683+Z681+Z682+Z683+AA681+AA682+AA683+AB681+AB682+AB683&gt;=16,Fixo/30*FH$4+(Y681+Y682+Y683+Z681+Z682+Z683+AA681+AA682+AA683+AB681+AB682-16)*Percapita/30*FH$4))))))</f>
        <v>0</v>
      </c>
      <c r="FI681" s="177">
        <f>IF(C681=4,SUM(AC681+AC682+AC683+AE681+AE682+AE683)*Percapita/30*FI$4+(AD681+AD682+AD683+AF681+AF682+AF683)*Cadeirante/30*FI$4,IF(C681=3,IF(AC684+AE684=10,Fixo/30*FI$4+(AC681+AC682+AC683+AE681+AE682+AE683)*Percapita/30*FI$4+(AD684+AF684)*Cadeirante/30*FI$4,IF(AC684+AE684&lt;=9,(AC684+AE684)*Crechee/30*FI$4)+(AD684+AF684)*Cadeirante/30*FI$4+(AC681+AC682+AC683+AE681+AE682+AE683)*Percapita/30*FI$4)+IF(AC684+AE684&gt;=11,Fixo/30*FI$4+(AC684+AE684-10)*Crechee/30*FI$4,0),IF(C681=2,IF(AD681+AD682+AD683+AD684+AF681+AF682+AF683+AF684=1,Cadeirante/30*FI$4,IF(AD681+AD682+AD683+AD684+AF681+AF682+AF683+AF684=2,Fixo/30*FI$4,IF(AD681+AD682+AD683+AD684+AF681+AF682+AF683+AF684&gt;2,Fixo/30*FI$4+(AD681+AD682+AD683+AD684+AF681+AF682+AF683+AF684-2)*Cadeirante/30*FI$4)))+(AC681+AC682+AC683+AE681+AE682+AE683)*Percapita/30*FI$4+(AC684+AE684)*Crechee/30*FI$4,IF(C681=1,IF(AC681+AC682+AC683+AD681+AD682+AD683+AE681+AE682+AE683+AF681+AF682+AF683&lt;=15,(AC681+AC682+AC683+AE681+AE682+AE683)*Percapita/30*FI$4,IF(AC681+AC682+AC683+AD681+AD682+AD683+AE681+AE682+AE683+AF681+AF682+AF683&gt;=16,Fixo/30*FI$4+(AC681+AC682+AC683+AD681+AD682+AD683+AE681+AE682+AE683+AF681+AF682-16)*Percapita/30*FI$4))))))</f>
        <v>0</v>
      </c>
      <c r="FJ681" s="177">
        <f>IF(C681=4,SUM(AG681+AG682+AG683+AI681+AI682+AI683)*Percapita/30*FJ$4+(AH681+AH682+AH683+AJ681+AJ682+AJ683)*Cadeirante/30*FJ$4,IF(C681=3,IF(AG684+AI684=10,Fixo/30*FJ$4+(AG681+AG682+AG683+AI681+AI682+AI683)*Percapita/30*FJ$4+(AH684+AJ684)*Cadeirante/30*FJ$4,IF(AG684+AI684&lt;=9,(AG684+AI684)*Crechee/30*FJ$4)+(AH684+AJ684)*Cadeirante/30*FJ$4+(AG681+AG682+AG683+AI681+AI682+AI683)*Percapita/30*FJ$4)+IF(AG684+AI684&gt;=11,Fixo/30*FJ$4+(AG684+AI684-10)*Crechee/30*FJ$4,0),IF(C681=2,IF(AH681+AH682+AH683+AH684+AJ681+AJ682+AJ683+AJ684=1,Cadeirante/30*FJ$4,IF(AH681+AH682+AH683+AH684+AJ681+AJ682+AJ683+AJ684=2,Fixo/30*FJ$4,IF(AH681+AH682+AH683+AH684+AJ681+AJ682+AJ683+AJ684&gt;2,Fixo/30*FJ$4+(AH681+AH682+AH683+AH684+AJ681+AJ682+AJ683+AJ684-2)*Cadeirante/30*FJ$4)))+(AG681+AG682+AG683+AI681+AI682+AI683)*Percapita/30*FJ$4+(AG684+AI684)*Crechee/30*FJ$4,IF(C681=1,IF(AG681+AG682+AG683+AH681+AH682+AH683+AI681+AI682+AI683+AJ681+AJ682+AJ683&lt;=15,(AG681+AG682+AG683+AI681+AI682+AI683)*Percapita/30*FJ$4,IF(AG681+AG682+AG683+AH681+AH682+AH683+AI681+AI682+AI683+AJ681+AJ682+AJ683&gt;=16,Fixo/30*FJ$4+(AG681+AG682+AG683+AH681+AH682+AH683+AI681+AI682+AI683+AJ681+AJ682-16)*Percapita/30*FJ$4))))))</f>
        <v>0</v>
      </c>
      <c r="FK681" s="177">
        <f>IF(C681=4,SUM(AK681+AK682+AK683+AM681+AM682+AM683)*Percapita/30*FK$4+(AL681+AL682+AL683+AN681+AN682+AN683)*Cadeirante/30*FK$4,IF(C681=3,IF(AK684+AM684=10,Fixo/30*FK$4+(AK681+AK682+AK683+AM681+AM682+AM683)*Percapita/30*FK$4+(AL684+AN684)*Cadeirante/30*FK$4,IF(AK684+AM684&lt;=9,(AK684+AM684)*Crechee/30*FK$4)+(AL684+AN684)*Cadeirante/30*FK$4+(AK681+AK682+AK683+AM681+AM682+AM683)*Percapita/30*FK$4)+IF(AK684+AM684&gt;=11,Fixo/30*FK$4+(AK684+AM684-10)*Crechee/30*FK$4,0),IF(C681=2,IF(AL681+AL682+AL683+AL684+AN681+AN682+AN683+AN684=1,Cadeirante/30*FK$4,IF(AL681+AL682+AL683+AL684+AN681+AN682+AN683+AN684=2,Fixo/30*FK$4,IF(AL681+AL682+AL683+AL684+AN681+AN682+AN683+AN684&gt;2,Fixo/30*FK$4+(AL681+AL682+AL683+AL684+AN681+AN682+AN683+AN684-2)*Cadeirante/30*FK$4)))+(AK681+AK682+AK683+AM681+AM682+AM683)*Percapita/30*FK$4+(AK684+AM684)*Crechee/30*FK$4,IF(C681=1,IF(AK681+AK682+AK683+AL681+AL682+AL683+AM681+AM682+AM683+AN681+AN682+AN683&lt;=15,(AK681+AK682+AK683+AM681+AM682+AM683)*Percapita/30*FK$4,IF(AK681+AK682+AK683+AL681+AL682+AL683+AM681+AM682+AM683+AN681+AN682+AN683&gt;=16,Fixo/30*FK$4+(AK681+AK682+AK683+AL681+AL682+AL683+AM681+AM682+AM683+AN681+AN682-16)*Percapita/30*FK$4))))))</f>
        <v>0</v>
      </c>
      <c r="FL681" s="177">
        <f>IF(C681=4,SUM(AO681+AO682+AO683+AQ681+AQ682+AQ683)*Percapita/30*FL$4+(AP681+AP682+AP683+AR681+AR682+AR683)*Cadeirante/30*FL$4,IF(C681=3,IF(AO684+AQ684=10,Fixo/30*FL$4+(AO681+AO682+AO683+AQ681+AQ682+AQ683)*Percapita/30*FL$4+(AP684+AR684)*Cadeirante/30*FL$4,IF(AO684+AQ684&lt;=9,(AO684+AQ684)*Crechee/30*FL$4)+(AP684+AR684)*Cadeirante/30*FL$4+(AO681+AO682+AO683+AQ681+AQ682+AQ683)*Percapita/30*FL$4)+IF(AO684+AQ684&gt;=11,Fixo/30*FL$4+(AO684+AQ684-10)*Crechee/30*FL$4,0),IF(C681=2,IF(AP681+AP682+AP683+AP684+AR681+AR682+AR683+AR684=1,Cadeirante/30*FL$4,IF(AP681+AP682+AP683+AP684+AR681+AR682+AR683+AR684=2,Fixo/30*FL$4,IF(AP681+AP682+AP683+AP684+AR681+AR682+AR683+AR684&gt;2,Fixo/30*FL$4+(AP681+AP682+AP683+AP684+AR681+AR682+AR683+AR684-2)*Cadeirante/30*FL$4)))+(AO681+AO682+AO683+AQ681+AQ682+AQ683)*Percapita/30*FL$4+(AO684+AQ684)*Crechee/30*FL$4,IF(C681=1,IF(AO681+AO682+AO683+AP681+AP682+AP683+AQ681+AQ682+AQ683+AR681+AR682+AR683&lt;=15,(AO681+AO682+AO683+AQ681+AQ682+AQ683)*Percapita/30*FL$4,IF(AO681+AO682+AO683+AP681+AP682+AP683+AQ681+AQ682+AQ683+AR681+AR682+AR683&gt;=16,Fixo/30*FL$4+(AO681+AO682+AO683+AP681+AP682+AP683+AQ681+AQ682+AQ683+AR681+AR682-16)*Percapita/30*FL$4))))))</f>
        <v>0</v>
      </c>
      <c r="FM681" s="177">
        <f>IF(C681=4,SUM(AS681+AS682+AS683+AU681+AU682+AU683)*Percapita/30*FM$4+(AT681+AT682+AT683+AV681+AV682+AV683)*Cadeirante/30*FM$4,IF(C681=3,IF(AS684+AU684=10,Fixo/30*FM$4+(AS681+AS682+AS683+AU681+AU682+AU683)*Percapita/30*FM$4+(AT684+AV684)*Cadeirante/30*FM$4,IF(AS684+AU684&lt;=9,(AS684+AU684)*Crechee/30*FM$4)+(AT684+AV684)*Cadeirante/30*FM$4+(AS681+AS682+AS683+AU681+AU682+AU683)*Percapita/30*FM$4)+IF(AS684+AU684&gt;=11,Fixo/30*FM$4+(AS684+AU684-10)*Crechee/30*FM$4,0),IF(C681=2,IF(AT681+AT682+AT683+AT684+AV681+AV682+AV683+AV684=1,Cadeirante/30*FM$4,IF(AT681+AT682+AT683+AT684+AV681+AV682+AV683+AV684=2,Fixo/30*FM$4,IF(AT681+AT682+AT683+AT684+AV681+AV682+AV683+AV684&gt;2,Fixo/30*FM$4+(AT681+AT682+AT683+AT684+AV681+AV682+AV683+AV684-2)*Cadeirante/30*FM$4)))+(AS681+AS682+AS683+AU681+AU682+AU683)*Percapita/30*FM$4+(AS684+AU684)*Crechee/30*FM$4,IF(C681=1,IF(AS681+AS682+AS683+AT681+AT682+AT683+AU681+AU682+AU683+AV681+AV682+AV683&lt;=15,(AS681+AS682+AS683+AU681+AU682+AU683)*Percapita/30*FM$4,IF(AS681+AS682+AS683+AT681+AT682+AT683+AU681+AU682+AU683+AV681+AV682+AV683&gt;=16,Fixo/30*FM$4+(AS681+AS682+AS683+AT681+AT682+AT683+AU681+AU682+AU683+AV681+AV682-16)*Percapita/30*FM$4))))))</f>
        <v>0</v>
      </c>
      <c r="FN681" s="177">
        <f>IF(C681=4,SUM(AW681+AW682+AW683+AY681+AY682+AY683)*Percapita/30*FN$4+(AX681+AX682+AX683+AZ681+AZ682+AZ683)*Cadeirante/30*FN$4,IF(C681=3,IF(AW684+AY684=10,Fixo/30*FN$4+(AW681+AW682+AW683+AY681+AY682+AY683)*Percapita/30*FN$4+(AX684+AZ684)*Cadeirante/30*FN$4,IF(AW684+AY684&lt;=9,(AW684+AY684)*Crechee/30*FN$4)+(AX684+AZ684)*Cadeirante/30*FN$4+(AW681+AW682+AW683+AY681+AY682+AY683)*Percapita/30*FN$4)+IF(AW684+AY684&gt;=11,Fixo/30*FN$4+(AW684+AY684-10)*Crechee/30*FN$4,0),IF(C681=2,IF(AX681+AX682+AX683+AX684+AZ681+AZ682+AZ683+AZ684=1,Cadeirante/30*FN$4,IF(AX681+AX682+AX683+AX684+AZ681+AZ682+AZ683+AZ684=2,Fixo/30*FN$4,IF(AX681+AX682+AX683+AX684+AZ681+AZ682+AZ683+AZ684&gt;2,Fixo/30*FN$4+(AX681+AX682+AX683+AX684+AZ681+AZ682+AZ683+AZ684-2)*Cadeirante/30*FN$4)))+(AW681+AW682+AW683+AY681+AY682+AY683)*Percapita/30*FN$4+(AW684+AY684)*Crechee/30*FN$4,IF(C681=1,IF(AW681+AW682+AW683+AX681+AX682+AX683+AY681+AY682+AY683+AZ681+AZ682+AZ683&lt;=15,(AW681+AW682+AW683+AY681+AY682+AY683)*Percapita/30*FN$4,IF(AW681+AW682+AW683+AX681+AX682+AX683+AY681+AY682+AY683+AZ681+AZ682+AZ683&gt;=16,Fixo/30*FN$4+(AW681+AW682+AW683+AX681+AX682+AX683+AY681+AY682+AY683+AZ681+AZ682-16)*Percapita/30*FN$4))))))</f>
        <v>0</v>
      </c>
      <c r="FO681" s="177">
        <f>IF(C681=4,SUM(BA681+BA682+BA683+BC681+BC682+BC683)*Percapita/30*FO$4+(BB681+BB682+BB683+BD681+BD682+BD683)*Cadeirante/30*FO$4,IF(C681=3,IF(BA684+BC684=10,Fixo/30*FO$4+(BA681+BA682+BA683+BC681+BC682+BC683)*Percapita/30*FO$4+(BB684+BD684)*Cadeirante/30*FO$4,IF(BA684+BC684&lt;=9,(BA684+BC684)*Crechee/30*FO$4)+(BB684+BD684)*Cadeirante/30*FO$4+(BA681+BA682+BA683+BC681+BC682+BC683)*Percapita/30*FO$4)+IF(BA684+BC684&gt;=11,Fixo/30*FO$4+(BA684+BC684-10)*Crechee/30*FO$4,0),IF(C681=2,IF(BB681+BB682+BB683+BB684+BD681+BD682+BD683+BD684=1,Cadeirante/30*FO$4,IF(BB681+BB682+BB683+BB684+BD681+BD682+BD683+BD684=2,Fixo/30*FO$4,IF(BB681+BB682+BB683+BB684+BD681+BD682+BD683+BD684&gt;2,Fixo/30*FO$4+(BB681+BB682+BB683+BB684+BD681+BD682+BD683+BD684-2)*Cadeirante/30*FO$4)))+(BA681+BA682+BA683+BC681+BC682+BC683)*Percapita/30*FO$4+(BA684+BC684)*Crechee/30*FO$4,IF(C681=1,IF(BA681+BA682+BA683+BB681+BB682+BB683+BC681+BC682+BC683+BD681+BD682+BD683&lt;=15,(BA681+BA682+BA683+BC681+BC682+BC683)*Percapita/30*FO$4,IF(BA681+BA682+BA683+BB681+BB682+BB683+BC681+BC682+BC683+BD681+BD682+BD683&gt;=16,Fixo/30*FO$4+(BA681+BA682+BA683+BB681+BB682+BB683+BC681+BC682+BC683+BD681+BD682-16)*Percapita/30*FO$4))))))</f>
        <v>0</v>
      </c>
      <c r="FP681" s="177">
        <f>IF(C681=4,SUM(BE681+BE682+BE683+BG681+BG682+BG683)*Percapita/30*FP$4+(BF681+BF682+BF683+BH681+BH682+BH683)*Cadeirante/30*FP$4,IF(C681=3,IF(BE684+BG684=10,Fixo/30*FP$4+(BE681+BE682+BE683+BG681+BG682+BG683)*Percapita/30*FP$4+(BF684+BH684)*Cadeirante/30*FP$4,IF(BE684+BG684&lt;=9,(BE684+BG684)*Crechee/30*FP$4)+(BF684+BH684)*Cadeirante/30*FP$4+(BE681+BE682+BE683+BG681+BG682+BG683)*Percapita/30*FP$4)+IF(BE684+BG684&gt;=11,Fixo/30*FP$4+(BE684+BG684-10)*Crechee/30*FP$4,0),IF(C681=2,IF(BF681+BF682+BF683+BF684+BH681+BH682+BH683+BH684=1,Cadeirante/30*FP$4,IF(BF681+BF682+BF683+BF684+BH681+BH682+BH683+BH684=2,Fixo/30*FP$4,IF(BF681+BF682+BF683+BF684+BH681+BH682+BH683+BH684&gt;2,Fixo/30*FP$4+(BF681+BF682+BF683+BF684+BH681+BH682+BH683+BH684-2)*Cadeirante/30*FP$4)))+(BE681+BE682+BE683+BG681+BG682+BG683)*Percapita/30*FP$4+(BE684+BG684)*Crechee/30*FP$4,IF(C681=1,IF(BE681+BE682+BE683+BF681+BF682+BF683+BG681+BG682+BG683+BH681+BH682+BH683&lt;=15,(BE681+BE682+BE683+BG681+BG682+BG683)*Percapita/30*FP$4,IF(BE681+BE682+BE683+BF681+BF682+BF683+BG681+BG682+BG683+BH681+BH682+BH683&gt;=16,Fixo/30*FP$4+(BE681+BE682+BE683+BF681+BF682+BF683+BG681+BG682+BG683+BH681+BH682-16)*Percapita/30*FP$4))))))</f>
        <v>0</v>
      </c>
      <c r="FQ681" s="177">
        <f>IF(C681=4,SUM(BI681+BI682+BI683+BK681+BK682+BK683)*Percapita/30*FQ$4+(BJ681+BJ682+BJ683+BL681+BL682+BL683)*Cadeirante/30*FQ$4,IF(C681=3,IF(BI684+BK684=10,Fixo/30*FQ$4+(BI681+BI682+BI683+BK681+BK682+BK683)*Percapita/30*FQ$4+(BJ684+BL684)*Cadeirante/30*FQ$4,IF(BI684+BK684&lt;=9,(BI684+BK684)*Crechee/30*FQ$4)+(BJ684+BL684)*Cadeirante/30*FQ$4+(BI681+BI682+BI683+BK681+BK682+BK683)*Percapita/30*FQ$4)+IF(BI684+BK684&gt;=11,Fixo/30*FQ$4+(BI684+BK684-10)*Crechee/30*FQ$4,0),IF(C681=2,IF(BJ681+BJ682+BJ683+BJ684+BL681+BL682+BL683+BL684=1,Cadeirante/30*FQ$4,IF(BJ681+BJ682+BJ683+BJ684+BL681+BL682+BL683+BL684=2,Fixo/30*FQ$4,IF(BJ681+BJ682+BJ683+BJ684+BL681+BL682+BL683+BL684&gt;2,Fixo/30*FQ$4+(BJ681+BJ682+BJ683+BJ684+BL681+BL682+BL683+BL684-2)*Cadeirante/30*FQ$4)))+(BI681+BI682+BI683+BK681+BK682+BK683)*Percapita/30*FQ$4+(BI684+BK684)*Crechee/30*FQ$4,IF(C681=1,IF(BI681+BI682+BI683+BJ681+BJ682+BJ683+BK681+BK682+BK683+BL681+BL682+BL683&lt;=15,(BI681+BI682+BI683+BK681+BK682+BK683)*Percapita/30*FQ$4,IF(BI681+BI682+BI683+BJ681+BJ682+BJ683+BK681+BK682+BK683+BL681+BL682+BL683&gt;=16,Fixo/30*FQ$4+(BI681+BI682+BI683+BJ681+BJ682+BJ683+BK681+BK682+BK683+BL681+BL682-16)*Percapita/30*FQ$4))))))</f>
        <v>0</v>
      </c>
      <c r="FR681" s="177">
        <f>IF(C681=4,SUM(BM681+BM682+BM683+BO681+BO682+BO683)*Percapita/30*FR$4+(BN681+BN682+BN683+BP681+BP682+BP683)*Cadeirante/30*FR$4,IF(C681=3,IF(BM684+BO684=10,Fixo/30*FR$4+(BM681+BM682+BM683+BO681+BO682+BO683)*Percapita/30*FR$4+(BN684+BP684)*Cadeirante/30*FR$4,IF(BM684+BO684&lt;=9,(BM684+BO684)*Crechee/30*FR$4)+(BN684+BP684)*Cadeirante/30*FR$4+(BM681+BM682+BM683+BO681+BO682+BO683)*Percapita/30*FR$4)+IF(BM684+BO684&gt;=11,Fixo/30*FR$4+(BM684+BO684-10)*Crechee/30*FR$4,0),IF(C681=2,IF(BN681+BN682+BN683+BN684+BP681+BP682+BP683+BP684=1,Cadeirante/30*FR$4,IF(BN681+BN682+BN683+BN684+BP681+BP682+BP683+BP684=2,Fixo/30*FR$4,IF(BN681+BN682+BN683+BN684+BP681+BP682+BP683+BP684&gt;2,Fixo/30*FR$4+(BN681+BN682+BN683+BN684+BP681+BP682+BP683+BP684-2)*Cadeirante/30*FR$4)))+(BM681+BM682+BM683+BO681+BO682+BO683)*Percapita/30*FR$4+(BM684+BO684)*Crechee/30*FR$4,IF(C681=1,IF(BM681+BM682+BM683+BN681+BN682+BN683+BO681+BO682+BO683+BP681+BP682+BP683&lt;=15,(BM681+BM682+BM683+BO681+BO682+BO683)*Percapita/30*FR$4,IF(BM681+BM682+BM683+BN681+BN682+BN683+BO681+BO682+BO683+BP681+BP682+BP683&gt;=16,Fixo/30*FR$4+(BM681+BM682+BM683+BN681+BN682+BN683+BO681+BO682+BO683+BP681+BP682-16)*Percapita/30*FR$4))))))</f>
        <v>0</v>
      </c>
      <c r="FS681" s="177">
        <f>IF(C681=4,SUM(BQ681+BQ682+BQ683+BS681+BS682+BS683)*Percapita/30*FS$4+(BR681+BR682+BR683+BT681+BT682+BT683)*Cadeirante/30*FS$4,IF(C681=3,IF(BQ684+BS684=10,Fixo/30*FS$4+(BQ681+BQ682+BQ683+BS681+BS682+BS683)*Percapita/30*FS$4+(BR684+BT684)*Cadeirante/30*FS$4,IF(BQ684+BS684&lt;=9,(BQ684+BS684)*Crechee/30*FS$4)+(BR684+BT684)*Cadeirante/30*FS$4+(BQ681+BQ682+BQ683+BS681+BS682+BS683)*Percapita/30*FS$4)+IF(BQ684+BS684&gt;=11,Fixo/30*FS$4+(BQ684+BS684-10)*Crechee/30*FS$4,0),IF(C681=2,IF(BR681+BR682+BR683+BR684+BT681+BT682+BT683+BT684=1,Cadeirante/30*FS$4,IF(BR681+BR682+BR683+BR684+BT681+BT682+BT683+BT684=2,Fixo/30*FS$4,IF(BR681+BR682+BR683+BR684+BT681+BT682+BT683+BT684&gt;2,Fixo/30*FS$4+(BR681+BR682+BR683+BR684+BT681+BT682+BT683+BT684-2)*Cadeirante/30*FS$4)))+(BQ681+BQ682+BQ683+BS681+BS682+BS683)*Percapita/30*FS$4+(BQ684+BS684)*Crechee/30*FS$4,IF(C681=1,IF(BQ681+BQ682+BQ683+BR681+BR682+BR683+BS681+BS682+BS683+BT681+BT682+BT683&lt;=15,(BQ681+BQ682+BQ683+BS681+BS682+BS683)*Percapita/30*FS$4,IF(BQ681+BQ682+BQ683+BR681+BR682+BR683+BS681+BS682+BS683+BT681+BT682+BT683&gt;=16,Fixo/30*FS$4+(BQ681+BQ682+BQ683+BR681+BR682+BR683+BS681+BS682+BS683+BT681+BT682-16)*Percapita/30*FS$4))))))</f>
        <v>0</v>
      </c>
      <c r="FT681" s="177">
        <f>IF(C681=4,SUM(BU681+BU682+BU683+BW681+BW682+BW683)*Percapita/30*FT$4+(BV681+BV682+BV683+BX681+BX682+BX683)*Cadeirante/30*FT$4,IF(C681=3,IF(BU684+BW684=10,Fixo/30*FT$4+(BU681+BU682+BU683+BW681+BW682+BW683)*Percapita/30*FT$4+(BV684+BX684)*Cadeirante/30*FT$4,IF(BU684+BW684&lt;=9,(BU684+BW684)*Crechee/30*FT$4)+(BV684+BX684)*Cadeirante/30*FT$4+(BU681+BU682+BU683+BW681+BW682+BW683)*Percapita/30*FT$4)+IF(BU684+BW684&gt;=11,Fixo/30*FT$4+(BU684+BW684-10)*Crechee/30*FT$4,0),IF(C681=2,IF(BV681+BV682+BV683+BV684+BX681+BX682+BX683+BX684=1,Cadeirante/30*FT$4,IF(BV681+BV682+BV683+BV684+BX681+BX682+BX683+BX684=2,Fixo/30*FT$4,IF(BV681+BV682+BV683+BV684+BX681+BX682+BX683+BX684&gt;2,Fixo/30*FT$4+(BV681+BV682+BV683+BV684+BX681+BX682+BX683+BX684-2)*Cadeirante/30*FT$4)))+(BU681+BU682+BU683+BW681+BW682+BW683)*Percapita/30*FT$4+(BU684+BW684)*Crechee/30*FT$4,IF(C681=1,IF(BU681+BU682+BU683+BV681+BV682+BV683+BW681+BW682+BW683+BX681+BX682+BX683&lt;=15,(BU681+BU682+BU683+BW681+BW682+BW683)*Percapita/30*FT$4,IF(BU681+BU682+BU683+BV681+BV682+BV683+BW681+BW682+BW683+BX681+BX682+BX683&gt;=16,Fixo/30*FT$4+(BU681+BU682+BU683+BV681+BV682+BV683+BW681+BW682+BW683+BX681+BX682-16)*Percapita/30*FT$4))))))</f>
        <v>0</v>
      </c>
      <c r="FU681" s="177">
        <f>IF(C681=4,SUM(BY681+BY682+BY683+CA681+CA682+CA683)*Percapita/30*FU$4+(BZ681+BZ682+BZ683+CB681+CB682+CB683)*Cadeirante/30*FU$4,IF(C681=3,IF(BY684+CA684=10,Fixo/30*FU$4+(BY681+BY682+BY683+CA681+CA682+CA683)*Percapita/30*FU$4+(BZ684+CB684)*Cadeirante/30*FU$4,IF(BY684+CA684&lt;=9,(BY684+CA684)*Crechee/30*FU$4)+(BZ684+CB684)*Cadeirante/30*FU$4+(BY681+BY682+BY683+CA681+CA682+CA683)*Percapita/30*FU$4)+IF(BY684+CA684&gt;=11,Fixo/30*FU$4+(BY684+CA684-10)*Crechee/30*FU$4,0),IF(C681=2,IF(BZ681+BZ682+BZ683+BZ684+CB681+CB682+CB683+CB684=1,Cadeirante/30*FU$4,IF(BZ681+BZ682+BZ683+BZ684+CB681+CB682+CB683+CB684=2,Fixo/30*FU$4,IF(BZ681+BZ682+BZ683+BZ684+CB681+CB682+CB683+CB684&gt;2,Fixo/30*FU$4+(BZ681+BZ682+BZ683+BZ684+CB681+CB682+CB683+CB684-2)*Cadeirante/30*FU$4)))+(BY681+BY682+BY683+CA681+CA682+CA683)*Percapita/30*FU$4+(BY684+CA684)*Crechee/30*FU$4,IF(C681=1,IF(BY681+BY682+BY683+BZ681+BZ682+BZ683+CA681+CA682+CA683+CB681+CB682+CB683&lt;=15,(BY681+BY682+BY683+CA681+CA682+CA683)*Percapita/30*FU$4,IF(BY681+BY682+BY683+BZ681+BZ682+BZ683+CA681+CA682+CA683+CB681+CB682+CB683&gt;=16,Fixo/30*FU$4+(BY681+BY682+BY683+BZ681+BZ682+BZ683+CA681+CA682+CA683+CB681+CB682-16)*Percapita/30*FU$4))))))</f>
        <v>0</v>
      </c>
      <c r="FV681" s="177">
        <f>IF(C681=4,SUM(CC681+CC682+CC683+CE681+CE682+CE683)*Percapita/30*FV$4+(CD681+CD682+CD683+CF681+CF682+CF683)*Cadeirante/30*FV$4,IF(C681=3,IF(CC684+CE684=10,Fixo/30*FV$4+(CC681+CC682+CC683+CE681+CE682+CE683)*Percapita/30*FV$4+(CD684+CF684)*Cadeirante/30*FV$4,IF(CC684+CE684&lt;=9,(CC684+CE684)*Crechee/30*FV$4)+(CD684+CF684)*Cadeirante/30*FV$4+(CC681+CC682+CC683+CE681+CE682+CE683)*Percapita/30*FV$4)+IF(CC684+CE684&gt;=11,Fixo/30*FV$4+(CC684+CE684-10)*Crechee/30*FV$4,0),IF(C681=2,IF(CD681+CD682+CD683+CD684+CF681+CF682+CF683+CF684=1,Cadeirante/30*FV$4,IF(CD681+CD682+CD683+CD684+CF681+CF682+CF683+CF684=2,Fixo/30*FV$4,IF(CD681+CD682+CD683+CD684+CF681+CF682+CF683+CF684&gt;2,Fixo/30*FV$4+(CD681+CD682+CD683+CD684+CF681+CF682+CF683+CF684-2)*Cadeirante/30*FV$4)))+(CC681+CC682+CC683+CE681+CE682+CE683)*Percapita/30*FV$4+(CC684+CE684)*Crechee/30*FV$4,IF(C681=1,IF(CC681+CC682+CC683+CD681+CD682+CD683+CE681+CE682+CE683+CF681+CF682+CF683&lt;=15,(CC681+CC682+CC683+CE681+CE682+CE683)*Percapita/30*FV$4,IF(CC681+CC682+CC683+CD681+CD682+CD683+CE681+CE682+CE683+CF681+CF682+CF683&gt;=16,Fixo/30*FV$4+(CC681+CC682+CC683+CD681+CD682+CD683+CE681+CE682+CE683+CF681+CF682-16)*Percapita/30*FV$4))))))</f>
        <v>0</v>
      </c>
      <c r="FW681" s="177">
        <f>IF(C681=4,SUM(CG681+CG682+CG683+CI681+CI682+CI683)*Percapita/30*FW$4+(CH681+CH682+CH683+CJ681+CJ682+CJ683)*Cadeirante/30*FW$4,IF(C681=3,IF(CG684+CI684=10,Fixo/30*FW$4+(CG681+CG682+CG683+CI681+CI682+CI683)*Percapita/30*FW$4+(CH684+CJ684)*Cadeirante/30*FW$4,IF(CG684+CI684&lt;=9,(CG684+CI684)*Crechee/30*FW$4)+(CH684+CJ684)*Cadeirante/30*FW$4+(CG681+CG682+CG683+CI681+CI682+CI683)*Percapita/30*FW$4)+IF(CG684+CI684&gt;=11,Fixo/30*FW$4+(CG684+CI684-10)*Crechee/30*FW$4,0),IF(C681=2,IF(CH681+CH682+CH683+CH684+CJ681+CJ682+CJ683+CJ684=1,Cadeirante/30*FW$4,IF(CH681+CH682+CH683+CH684+CJ681+CJ682+CJ683+CJ684=2,Fixo/30*FW$4,IF(CH681+CH682+CH683+CH684+CJ681+CJ682+CJ683+CJ684&gt;2,Fixo/30*FW$4+(CH681+CH682+CH683+CH684+CJ681+CJ682+CJ683+CJ684-2)*Cadeirante/30*FW$4)))+(CG681+CG682+CG683+CI681+CI682+CI683)*Percapita/30*FW$4+(CG684+CI684)*Crechee/30*FW$4,IF(C681=1,IF(CG681+CG682+CG683+CH681+CH682+CH683+CI681+CI682+CI683+CJ681+CJ682+CJ683&lt;=15,(CG681+CG682+CG683+CI681+CI682+CI683)*Percapita/30*FW$4,IF(CG681+CG682+CG683+CH681+CH682+CH683+CI681+CI682+CI683+CJ681+CJ682+CJ683&gt;=16,Fixo/30*FW$4+(CG681+CG682+CG683+CH681+CH682+CH683+CI681+CI682+CI683+CJ681+CJ682-16)*Percapita/30*FW$4))))))</f>
        <v>0</v>
      </c>
      <c r="FX681" s="177">
        <f>IF(C681=4,SUM(CK681+CK682+CK683+CM681+CM682+CM683)*Percapita/30*FX$4+(CL681+CL682+CL683+CN681+CN682+CN683)*Cadeirante/30*FX$4,IF(C681=3,IF(CK684+CM684=10,Fixo/30*FX$4+(CK681+CK682+CK683+CM681+CM682+CM683)*Percapita/30*FX$4+(CL684+CN684)*Cadeirante/30*FX$4,IF(CK684+CM684&lt;=9,(CK684+CM684)*Crechee/30*FX$4)+(CL684+CN684)*Cadeirante/30*FX$4+(CK681+CK682+CK683+CM681+CM682+CM683)*Percapita/30*FX$4)+IF(CK684+CM684&gt;=11,Fixo/30*FX$4+(CK684+CM684-10)*Crechee/30*FX$4,0),IF(C681=2,IF(CL681+CL682+CL683+CL684+CN681+CN682+CN683+CN684=1,Cadeirante/30*FX$4,IF(CL681+CL682+CL683+CL684+CN681+CN682+CN683+CN684=2,Fixo/30*FX$4,IF(CL681+CL682+CL683+CL684+CN681+CN682+CN683+CN684&gt;2,Fixo/30*FX$4+(CL681+CL682+CL683+CL684+CN681+CN682+CN683+CN684-2)*Cadeirante/30*FX$4)))+(CK681+CK682+CK683+CM681+CM682+CM683)*Percapita/30*FX$4+(CK684+CM684)*Crechee/30*FX$4,IF(C681=1,IF(CK681+CK682+CK683+CL681+CL682+CL683+CM681+CM682+CM683+CN681+CN682+CN683&lt;=15,(CK681+CK682+CK683+CM681+CM682+CM683)*Percapita/30*FX$4,IF(CK681+CK682+CK683+CL681+CL682+CL683+CM681+CM682+CM683+CN681+CN682+CN683&gt;=16,Fixo/30*FX$4+(CK681+CK682+CK683+CL681+CL682+CL683+CM681+CM682+CM683+CN681+CN682-16)*Percapita/30*FX$4))))))</f>
        <v>0</v>
      </c>
      <c r="FY681" s="177">
        <f>IF(C681=4,SUM(CO681+CO682+CO683+CQ681+CQ682+CQ683)*Percapita/30*FY$4+(CP681+CP682+CP683+CR681+CR682+CR683)*Cadeirante/30*FY$4,IF(C681=3,IF(CO684+CQ684=10,Fixo/30*FY$4+(CO681+CO682+CO683+CQ681+CQ682+CQ683)*Percapita/30*FY$4+(CP684+CR684)*Cadeirante/30*FY$4,IF(CO684+CQ684&lt;=9,(CO684+CQ684)*Crechee/30*FY$4)+(CP684+CR684)*Cadeirante/30*FY$4+(CO681+CO682+CO683+CQ681+CQ682+CQ683)*Percapita/30*FY$4)+IF(CO684+CQ684&gt;=11,Fixo/30*FY$4+(CO684+CQ684-10)*Crechee/30*FY$4,0),IF(C681=2,IF(CP681+CP682+CP683+CP684+CR681+CR682+CR683+CR684=1,Cadeirante/30*FY$4,IF(CP681+CP682+CP683+CP684+CR681+CR682+CR683+CR684=2,Fixo/30*FY$4,IF(CP681+CP682+CP683+CP684+CR681+CR682+CR683+CR684&gt;2,Fixo/30*FY$4+(CP681+CP682+CP683+CP684+CR681+CR682+CR683+CR684-2)*Cadeirante/30*FY$4)))+(CO681+CO682+CO683+CQ681+CQ682+CQ683)*Percapita/30*FY$4+(CO684+CQ684)*Crechee/30*FY$4,IF(C681=1,IF(CO681+CO682+CO683+CP681+CP682+CP683+CQ681+CQ682+CQ683+CR681+CR682+CR683&lt;=15,(CO681+CO682+CO683+CQ681+CQ682+CQ683)*Percapita/30*FY$4,IF(CO681+CO682+CO683+CP681+CP682+CP683+CQ681+CQ682+CQ683+CR681+CR682+CR683&gt;=16,Fixo/30*FY$4+(CO681+CO682+CO683+CP681+CP682+CP683+CQ681+CQ682+CQ683+CR681+CR682-16)*Percapita/30*FY$4))))))</f>
        <v>0</v>
      </c>
      <c r="FZ681" s="177">
        <f>IF(C681=4,SUM(CS681+CS682+CS683+CU681+CU682+CU683)*Percapita/30*FZ$4+(CT681+CT682+CT683+CV681+CV682+CV683)*Cadeirante/30*FZ$4,IF(C681=3,IF(CS684+CU684=10,Fixo/30*FZ$4+(CS681+CS682+CS683+CU681+CU682+CU683)*Percapita/30*FZ$4+(CT684+CV684)*Cadeirante/30*FZ$4,IF(CS684+CU684&lt;=9,(CS684+CU684)*Crechee/30*FZ$4)+(CT684+CV684)*Cadeirante/30*FZ$4+(CS681+CS682+CS683+CU681+CU682+CU683)*Percapita/30*FZ$4)+IF(CS684+CU684&gt;=11,Fixo/30*FZ$4+(CS684+CU684-10)*Crechee/30*FZ$4,0),IF(C681=2,IF(CT681+CT682+CT683+CT684+CV681+CV682+CV683+CV684=1,Cadeirante/30*FZ$4,IF(CT681+CT682+CT683+CT684+CV681+CV682+CV683+CV684=2,Fixo/30*FZ$4,IF(CT681+CT682+CT683+CT684+CV681+CV682+CV683+CV684&gt;2,Fixo/30*FZ$4+(CT681+CT682+CT683+CT684+CV681+CV682+CV683+CV684-2)*Cadeirante/30*FZ$4)))+(CS681+CS682+CS683+CU681+CU682+CU683)*Percapita/30*FZ$4+(CS684+CU684)*Crechee/30*FZ$4,IF(C681=1,IF(CS681+CS682+CS683+CT681+CT682+CT683+CU681+CU682+CU683+CV681+CV682+CV683&lt;=15,(CS681+CS682+CS683+CU681+CU682+CU683)*Percapita/30*FZ$4,IF(CS681+CS682+CS683+CT681+CT682+CT683+CU681+CU682+CU683+CV681+CV682+CV683&gt;=16,Fixo/30*FZ$4+(CS681+CS682+CS683+CT681+CT682+CT683+CU681+CU682+CU683+CV681+CV682-16)*Percapita/30*FZ$4))))))</f>
        <v>0</v>
      </c>
      <c r="GA681" s="177">
        <f>IF(C681=4,SUM(CW681+CW682+CW683+CY681+CY682+CY683)*Percapita/30*GA$4+(CX681+CX682+CX683+CZ681+CZ682+CZ683)*Cadeirante/30*GA$4,IF(C681=3,IF(CW684+CY684=10,Fixo/30*GA$4+(CW681+CW682+CW683+CY681+CY682+CY683)*Percapita/30*GA$4+(CX684+CZ684)*Cadeirante/30*GA$4,IF(CW684+CY684&lt;=9,(CW684+CY684)*Crechee/30*GA$4)+(CX684+CZ684)*Cadeirante/30*GA$4+(CW681+CW682+CW683+CY681+CY682+CY683)*Percapita/30*GA$4)+IF(CW684+CY684&gt;=11,Fixo/30*GA$4+(CW684+CY684-10)*Crechee/30*GA$4,0),IF(C681=2,IF(CX681+CX682+CX683+CX684+CZ681+CZ682+CZ683+CZ684=1,Cadeirante/30*GA$4,IF(CX681+CX682+CX683+CX684+CZ681+CZ682+CZ683+CZ684=2,Fixo/30*GA$4,IF(CX681+CX682+CX683+CX684+CZ681+CZ682+CZ683+CZ684&gt;2,Fixo/30*GA$4+(CX681+CX682+CX683+CX684+CZ681+CZ682+CZ683+CZ684-2)*Cadeirante/30*GA$4)))+(CW681+CW682+CW683+CY681+CY682+CY683)*Percapita/30*GA$4+(CW684+CY684)*Crechee/30*GA$4,IF(C681=1,IF(CW681+CW682+CW683+CX681+CX682+CX683+CY681+CY682+CY683+CZ681+CZ682+CZ683&lt;=15,(CW681+CW682+CW683+CY681+CY682+CY683)*Percapita/30*GA$4,IF(CW681+CW682+CW683+CX681+CX682+CX683+CY681+CY682+CY683+CZ681+CZ682+CZ683&gt;=16,Fixo/30*GA$4+(CW681+CW682+CW683+CX681+CX682+CX683+CY681+CY682+CY683+CZ681+CZ682-16)*Percapita/30*GA$4))))))</f>
        <v>0</v>
      </c>
      <c r="GB681" s="177">
        <f>IF(C681=4,SUM(DA681+DA682+DA683+DC681+DC682+DC683)*Percapita/30*GB$4+(DB681+DB682+DB683+DD681+DD682+DD683)*Cadeirante/30*GB$4,IF(C681=3,IF(DA684+DC684=10,Fixo/30*GB$4+(DA681+DA682+DA683+DC681+DC682+DC683)*Percapita/30*GB$4+(DB684+DD684)*Cadeirante/30*GB$4,IF(DA684+DC684&lt;=9,(DA684+DC684)*Crechee/30*GB$4)+(DB684+DD684)*Cadeirante/30*GB$4+(DA681+DA682+DA683+DC681+DC682+DC683)*Percapita/30*GB$4)+IF(DA684+DC684&gt;=11,Fixo/30*GB$4+(DA684+DC684-10)*Crechee/30*GB$4,0),IF(C681=2,IF(DB681+DB682+DB683+DB684+DD681+DD682+DD683+DD684=1,Cadeirante/30*GB$4,IF(DB681+DB682+DB683+DB684+DD681+DD682+DD683+DD684=2,Fixo/30*GB$4,IF(DB681+DB682+DB683+DB684+DD681+DD682+DD683+DD684&gt;2,Fixo/30*GB$4+(DB681+DB682+DB683+DB684+DD681+DD682+DD683+DD684-2)*Cadeirante/30*GB$4)))+(DA681+DA682+DA683+DC681+DC682+DC683)*Percapita/30*GB$4+(DA684+DC684)*Crechee/30*GB$4,IF(C681=1,IF(DA681+DA682+DA683+DB681+DB682+DB683+DC681+DC682+DC683+DD681+DD682+DD683&lt;=15,(DA681+DA682+DA683+DC681+DC682+DC683)*Percapita/30*GB$4,IF(DA681+DA682+DA683+DB681+DB682+DB683+DC681+DC682+DC683+DD681+DD682+DD683&gt;=16,Fixo/30*GB$4+(DA681+DA682+DA683+DB681+DB682+DB683+DC681+DC682+DC683+DD681+DD682-16)*Percapita/30*GB$4))))))</f>
        <v>0</v>
      </c>
      <c r="GC681" s="177">
        <f>IF(C681=4,SUM(DE681+DE682+DE683+DG681+DG682+DG683)*Percapita/30*GC$4+(DF681+DF682+DF683+DH681+DH682+DH683)*Cadeirante/30*GC$4,IF(C681=3,IF(DE684+DG684=10,Fixo/30*GC$4+(DE681+DE682+DE683+DG681+DG682+DG683)*Percapita/30*GC$4+(DF684+DH684)*Cadeirante/30*GC$4,IF(DE684+DG684&lt;=9,(DE684+DG684)*Crechee/30*GC$4)+(DF684+DH684)*Cadeirante/30*GC$4+(DE681+DE682+DE683+DG681+DG682+DG683)*Percapita/30*GC$4)+IF(DE684+DG684&gt;=11,Fixo/30*GC$4+(DE684+DG684-10)*Crechee/30*GC$4,0),IF(C681=2,IF(DF681+DF682+DF683+DF684+DH681+DH682+DH683+DH684=1,Cadeirante/30*GC$4,IF(DF681+DF682+DF683+DF684+DH681+DH682+DH683+DH684=2,Fixo/30*GC$4,IF(DF681+DF682+DF683+DF684+DH681+DH682+DH683+DH684&gt;2,Fixo/30*GC$4+(DF681+DF682+DF683+DF684+DH681+DH682+DH683+DH684-2)*Cadeirante/30*GC$4)))+(DE681+DE682+DE683+DG681+DG682+DG683)*Percapita/30*GC$4+(DE684+DG684)*Crechee/30*GC$4,IF(C681=1,IF(DE681+DE682+DE683+DF681+DF682+DF683+DG681+DG682+DG683+DH681+DH682+DH683&lt;=15,(DE681+DE682+DE683+DG681+DG682+DG683)*Percapita/30*GC$4,IF(DE681+DE682+DE683+DF681+DF682+DF683+DG681+DG682+DG683+DH681+DH682+DH683&gt;=16,Fixo/30*GC$4+(DE681+DE682+DE683+DF681+DF682+DF683+DG681+DG682+DG683+DH681+DH682-16)*Percapita/30*GC$4))))))</f>
        <v>0</v>
      </c>
      <c r="GD681" s="177">
        <f>IF(C681=4,SUM(DI681+DI682+DI683+DK681+DK682+DK683)*Percapita/30*GD$4+(DJ681+DJ682+DJ683+DL681+DL682+DL683)*Cadeirante/30*GD$4,IF(C681=3,IF(DI684+DK684=10,Fixo/30*GD$4+(DI681+DI682+DI683+DK681+DK682+DK683)*Percapita/30*GD$4+(DJ684+DL684)*Cadeirante/30*GD$4,IF(DI684+DK684&lt;=9,(DI684+DK684)*Crechee/30*GD$4)+(DJ684+DL684)*Cadeirante/30*GD$4+(DI681+DI682+DI683+DK681+DK682+DK683)*Percapita/30*GD$4)+IF(DI684+DK684&gt;=11,Fixo/30*GD$4+(DI684+DK684-10)*Crechee/30*GD$4,0),IF(C681=2,IF(DJ681+DJ682+DJ683+DJ684+DL681+DL682+DL683+DL684=1,Cadeirante/30*GD$4,IF(DJ681+DJ682+DJ683+DJ684+DL681+DL682+DL683+DL684=2,Fixo/30*GD$4,IF(DJ681+DJ682+DJ683+DJ684+DL681+DL682+DL683+DL684&gt;2,Fixo/30*GD$4+(DJ681+DJ682+DJ683+DJ684+DL681+DL682+DL683+DL684-2)*Cadeirante/30*GD$4)))+(DI681+DI682+DI683+DK681+DK682+DK683)*Percapita/30*GD$4+(DI684+DK684)*Crechee/30*GD$4,IF(C681=1,IF(DI681+DI682+DI683+DJ681+DJ682+DJ683+DK681+DK682+DK683+DL681+DL682+DL683&lt;=15,(DI681+DI682+DI683+DK681+DK682+DK683)*Percapita/30*GD$4,IF(DI681+DI682+DI683+DJ681+DJ682+DJ683+DK681+DK682+DK683+DL681+DL682+DL683&gt;=16,Fixo/30*GD$4+(DI681+DI682+DI683+DJ681+DJ682+DJ683+DK681+DK682+DK683+DL681+DL682-16)*Percapita/30*GD$4))))))</f>
        <v>0</v>
      </c>
      <c r="GE681" s="177">
        <f>IF(C681=4,SUM(DM681+DM682+DM683+DO681+DO682+DO683)*Percapita/30*GE$4+(DN681+DN682+DN683+DP681+DP682+DP683)*Cadeirante/30*GE$4,IF(C681=3,IF(DM684+DO684=10,Fixo/30*GE$4+(DM681+DM682+DM683+DO681+DO682+DO683)*Percapita/30*GE$4+(DN684+DP684)*Cadeirante/30*GE$4,IF(DM684+DO684&lt;=9,(DM684+DO684)*Crechee/30*GE$4)+(DN684+DP684)*Cadeirante/30*GE$4+(DM681+DM682+DM683+DO681+DO682+DO683)*Percapita/30*GE$4)+IF(DM684+DO684&gt;=11,Fixo/30*GE$4+(DM684+DO684-10)*Crechee/30*GE$4,0),IF(C681=2,IF(DN681+DN682+DN683+DN684+DP681+DP682+DP683+DP684=1,Cadeirante/30*GE$4,IF(DN681+DN682+DN683+DN684+DP681+DP682+DP683+DP684=2,Fixo/30*GE$4,IF(DN681+DN682+DN683+DN684+DP681+DP682+DP683+DP684&gt;2,Fixo/30*GE$4+(DN681+DN682+DN683+DN684+DP681+DP682+DP683+DP684-2)*Cadeirante/30*GE$4)))+(DM681+DM682+DM683+DO681+DO682+DO683)*Percapita/30*GE$4+(DM684+DO684)*Crechee/30*GE$4,IF(C681=1,IF(DM681+DM682+DM683+DN681+DN682+DN683+DO681+DO682+DO683+DP681+DP682+DP683&lt;=15,(DM681+DM682+DM683+DO681+DO682+DO683)*Percapita/30*GE$4,IF(DM681+DM682+DM683+DN681+DN682+DN683+DO681+DO682+DO683+DP681+DP682+DP683&gt;=16,Fixo/30*GE$4+(DM681+DM682+DM683+DN681+DN682+DN683+DO681+DO682+DO683+DP681+DP682-16)*Percapita/30*GE$4))))))</f>
        <v>0</v>
      </c>
      <c r="GF681" s="177">
        <f>IF(C681=4,SUM(DQ681+DQ682+DQ683+DS681+DS682+DS683)*Percapita/30*GF$4+(DR681+DR682+DR683+DT681+DT682+DT683)*Cadeirante/30*GF$4,IF(C681=3,IF(DQ684+DS684=10,Fixo/30*GF$4+(DQ681+DQ682+DQ683+DS681+DS682+DS683)*Percapita/30*GF$4+(DR684+DT684)*Cadeirante/30*GF$4,IF(DQ684+DS684&lt;=9,(DQ684+DS684)*Crechee/30*GF$4)+(DR684+DT684)*Cadeirante/30*GF$4+(DQ681+DQ682+DQ683+DS681+DS682+DS683)*Percapita/30*GF$4)+IF(DQ684+DS684&gt;=11,Fixo/30*GF$4+(DQ684+DS684-10)*Crechee/30*GF$4,0),IF(C681=2,IF(DR681+DR682+DR683+DR684+DT681+DT682+DT683+DT684=1,Cadeirante/30*GF$4,IF(DR681+DR682+DR683+DR684+DT681+DT682+DT683+DT684=2,Fixo/30*GF$4,IF(DR681+DR682+DR683+DR684+DT681+DT682+DT683+DT684&gt;2,Fixo/30*GF$4+(DR681+DR682+DR683+DR684+DT681+DT682+DT683+DT684-2)*Cadeirante/30*GF$4)))+(DQ681+DQ682+DQ683+DS681+DS682+DS683)*Percapita/30*GF$4+(DQ684+DS684)*Crechee/30*GF$4,IF(C681=1,IF(DQ681+DQ682+DQ683+DR681+DR682+DR683+DS681+DS682+DS683+DT681+DT682+DT683&lt;=15,(DQ681+DQ682+DQ683+DS681+DS682+DS683)*Percapita/30*GF$4,IF(DQ681+DQ682+DQ683+DR681+DR682+DR683+DS681+DS682+DS683+DT681+DT682+DT683&gt;=16,Fixo/30*GF$4+(DQ681+DQ682+DQ683+DR681+DR682+DR683+DS681+DS682+DS683+DT681+DT682-16)*Percapita/30*GF$4))))))</f>
        <v>0</v>
      </c>
      <c r="GG681" s="177">
        <f>IF(C681=4,SUM(DU681+DU682+DU683+DW681+DW682+DW683)*Percapita/30*GG$4+(DV681+DV682+DV683+DX681+DX682+DX683)*Cadeirante/30*GG$4,IF(C681=3,IF(DU684+DW684=10,Fixo/30*GG$4+(DU681+DU682+DU683+DW681+DW682+DW683)*Percapita/30*GG$4+(DV684+DX684)*Cadeirante/30*GG$4,IF(DU684+DW684&lt;=9,(DU684+DW684)*Crechee/30*GG$4)+(DV684+DX684)*Cadeirante/30*GG$4+(DU681+DU682+DU683+DW681+DW682+DW683)*Percapita/30*GG$4)+IF(DU684+DW684&gt;=11,Fixo/30*GG$4+(DU684+DW684-10)*Crechee/30*GG$4,0),IF(C681=2,IF(DV681+DV682+DV683+DV684+DX681+DX682+DX683+DX684=1,Cadeirante/30*GG$4,IF(DV681+DV682+DV683+DV684+DX681+DX682+DX683+DX684=2,Fixo/30*GG$4,IF(DV681+DV682+DV683+DV684+DX681+DX682+DX683+DX684&gt;2,Fixo/30*GG$4+(DV681+DV682+DV683+DV684+DX681+DX682+DX683+DX684-2)*Cadeirante/30*GG$4)))+(DU681+DU682+DU683+DW681+DW682+DW683)*Percapita/30*GG$4+(DU684+DW684)*Crechee/30*GG$4,IF(C681=1,IF(DU681+DU682+DU683+DV681+DV682+DV683+DW681+DW682+DW683+DX681+DX682+DX683&lt;=15,(DU681+DU682+DU683+DW681+DW682+DW683)*Percapita/30*GG$4,IF(DU681+DU682+DU683+DV681+DV682+DV683+DW681+DW682+DW683+DX681+DX682+DX683&gt;=16,Fixo/30*GG$4+(DU681+DU682+DU683+DV681+DV682+DV683+DW681+DW682+DW683+DX681+DX682-16)*Percapita/30*GG$4))))))</f>
        <v>0</v>
      </c>
      <c r="GH681" s="177">
        <f>IF(C681=4,SUM(DY681+DY682+DY683+EA681+EA682+EA683)*Percapita/30*GH$4+(DZ681+DZ682+DZ683+EB681+EB682+EB683)*Cadeirante/30*GH$4,IF(C681=3,IF(DY684+EA684=10,Fixo/30*GH$4+(DY681+DY682+DY683+EA681+EA682+EA683)*Percapita/30*GH$4+(DZ684+EB684)*Cadeirante/30*GH$4,IF(DY684+EA684&lt;=9,(DY684+EA684)*Crechee/30*GH$4)+(DZ684+EB684)*Cadeirante/30*GH$4+(DY681+DY682+DY683+EA681+EA682+EA683)*Percapita/30*GH$4)+IF(DY684+EA684&gt;=11,Fixo/30*GH$4+(DY684+EA684-10)*Crechee/30*GH$4,0),IF(C681=2,IF(DZ681+DZ682+DZ683+DZ684+EB681+EB682+EB683+EB684=1,Cadeirante/30*GH$4,IF(DZ681+DZ682+DZ683+DZ684+EB681+EB682+EB683+EB684=2,Fixo/30*GH$4,IF(DZ681+DZ682+DZ683+DZ684+EB681+EB682+EB683+EB684&gt;2,Fixo/30*GH$4+(DZ681+DZ682+DZ683+DZ684+EB681+EB682+EB683+EB684-2)*Cadeirante/30*GH$4)))+(DY681+DY682+DY683+EA681+EA682+EA683)*Percapita/30*GH$4+(DY684+EA684)*Crechee/30*GH$4,IF(C681=1,IF(DY681+DY682+DY683+DZ681+DZ682+DZ683+EA681+EA682+EA683+EB681+EB682+EB683&lt;=15,(DY681+DY682+DY683+EA681+EA682+EA683)*Percapita/30*GH$4,IF(DY681+DY682+DY683+DZ681+DZ682+DZ683+EA681+EA682+EA683+EB681+EB682+EB683&gt;=16,Fixo/30*GH$4+(DY681+DY682+DY683+DZ681+DZ682+DZ683+EA681+EA682+EA683+EB681+EB682-16)*Percapita/30*GH$4))))))</f>
        <v>0</v>
      </c>
      <c r="GI681" s="177">
        <f>IF(C681=4,SUM(EC681+EC682+EC683+EE681+EE682+EE683)*Percapita/30*GI$4+(ED681+ED682+ED683+EF681+EF682+EF683)*Cadeirante/30*GI$4,IF(C681=3,IF(EC684+EE684=10,Fixo/30*GI$4+(EC681+EC682+EC683+EE681+EE682+EE683)*Percapita/30*GI$4+(ED684+EF684)*Cadeirante/30*GI$4,IF(EC684+EE684&lt;=9,(EC684+EE684)*Crechee/30*GI$4)+(ED684+EF684)*Cadeirante/30*GI$4+(EC681+EC682+EC683+EE681+EE682+EE683)*Percapita/30*GI$4)+IF(EC684+EE684&gt;=11,Fixo/30*GI$4+(EC684+EE684-10)*Crechee/30*GI$4,0),IF(C681=2,IF(ED681+ED682+ED683+ED684+EF681+EF682+EF683+EF684=1,Cadeirante/30*GI$4,IF(ED681+ED682+ED683+ED684+EF681+EF682+EF683+EF684=2,Fixo/30*GI$4,IF(ED681+ED682+ED683+ED684+EF681+EF682+EF683+EF684&gt;2,Fixo/30*GI$4+(ED681+ED682+ED683+ED684+EF681+EF682+EF683+EF684-2)*Cadeirante/30*GI$4)))+(EC681+EC682+EC683+EE681+EE682+EE683)*Percapita/30*GI$4+(EC684+EE684)*Crechee/30*GI$4,IF(C681=1,IF(EC681+EC682+EC683+ED681+ED682+ED683+EE681+EE682+EE683+EF681+EF682+EF683&lt;=15,(EC681+EC682+EC683+EE681+EE682+EE683)*Percapita/30*GI$4,IF(EC681+EC682+EC683+ED681+ED682+ED683+EE681+EE682+EE683+EF681+EF682+EF683&gt;=16,Fixo/30*GI$4+(EC681+EC682+EC683+ED681+ED682+ED683+EE681+EE682+EE683+EF681+EF682-16)*Percapita/30*GI$4))))))</f>
        <v>0</v>
      </c>
      <c r="GJ681" s="177">
        <f>IF(C681=4,SUM(EG681+EG682+EG683+EI681+EI682+EI683)*Percapita/30*GJ$4+(EH681+EH682+EH683+EJ681+EJ682+EJ683)*Cadeirante/30*GJ$4,IF(C681=3,IF(EG684+EI684=10,Fixo/30*GJ$4+(EG681+EG682+EG683+EI681+EI682+EI683)*Percapita/30*GJ$4+(EH684+EJ684)*Cadeirante/30*GJ$4,IF(EG684+EI684&lt;=9,(EG684+EI684)*Crechee/30*GJ$4)+(EH684+EJ684)*Cadeirante/30*GJ$4+(EG681+EG682+EG683+EI681+EI682+EI683)*Percapita/30*GJ$4)+IF(EG684+EI684&gt;=11,Fixo/30*GJ$4+(EG684+EI684-10)*Crechee/30*GJ$4,0),IF(C681=2,IF(EH681+EH682+EH683+EH684+EJ681+EJ682+EJ683+EJ684=1,Cadeirante/30*GJ$4,IF(EH681+EH682+EH683+EH684+EJ681+EJ682+EJ683+EJ684=2,Fixo/30*GJ$4,IF(EH681+EH682+EH683+EH684+EJ681+EJ682+EJ683+EJ684&gt;2,Fixo/30*GJ$4+(EH681+EH682+EH683+EH684+EJ681+EJ682+EJ683+EJ684-2)*Cadeirante/30*GJ$4)))+(EG681+EG682+EG683+EI681+EI682+EI683)*Percapita/30*GJ$4+(EG684+EI684)*Crechee/30*GJ$4,IF(C681=1,IF(EG681+EG682+EG683+EH681+EH682+EH683+EI681+EI682+EI683+EJ681+EJ682+EJ683&lt;=15,(EG681+EG682+EG683+EI681+EI682+EI683)*Percapita/30*GJ$4,IF(EG681+EG682+EG683+EH681+EH682+EH683+EI681+EI682+EI683+EJ681+EJ682+EJ683&gt;=16,Fixo/30*GJ$4+(EG681+EG682+EG683+EH681+EH682+EH683+EI681+EI682+EI683+EJ681+EJ682-16)*Percapita/30*GJ$4))))))</f>
        <v>0</v>
      </c>
      <c r="GK681" s="178"/>
      <c r="GL681" s="103">
        <f t="shared" si="750"/>
        <v>0</v>
      </c>
      <c r="GM681" s="124"/>
      <c r="GN681" s="104">
        <f>SUMIF(V681:V684,"&lt;0")*Cadeirante/30*GN$4+SUMIF(X681:X684,"&lt;0")*Cadeirante/30*GN$4</f>
        <v>0</v>
      </c>
      <c r="GO681" s="104">
        <f>SUMIF(Z681:Z684,"&lt;0")*Cadeirante/30*GO$4+SUMIF(AB681:AB684,"&lt;0")*Cadeirante/30*GO$4</f>
        <v>0</v>
      </c>
      <c r="GP681" s="104">
        <f>SUMIF(AD681:AD684,"&lt;0")*Cadeirante/30*GP$4+SUMIF(AF681:AF684,"&lt;0")*Cadeirante/30*GP$4</f>
        <v>0</v>
      </c>
      <c r="GQ681" s="104">
        <f>SUMIF(AH681:AH684,"&lt;0")*Cadeirante/30*GQ$4+SUMIF(AJ681:AJ684,"&lt;0")*Cadeirante/30*GQ$4</f>
        <v>0</v>
      </c>
      <c r="GR681" s="104">
        <f>SUMIF(AL681:AL684,"&lt;0")*Cadeirante/30*GR$4+SUMIF(AN681:AN684,"&lt;0")*Cadeirante/30*GR$4</f>
        <v>0</v>
      </c>
      <c r="GS681" s="104">
        <f>SUMIF(AP681:AP684,"&lt;0")*Cadeirante/30*GS$4+SUMIF(AR681:AR684,"&lt;0")*Cadeirante/30*GS$4</f>
        <v>0</v>
      </c>
      <c r="GT681" s="104">
        <f>SUMIF(AT681:AT684,"&lt;0")*Cadeirante/30*GT$4+SUMIF(AV681:AV684,"&lt;0")*Cadeirante/30*GT$4</f>
        <v>0</v>
      </c>
      <c r="GU681" s="104">
        <f>SUMIF(AX681:AX684,"&lt;0")*Cadeirante/30*GU$4+SUMIF(AZ681:AZ684,"&lt;0")*Cadeirante/30*GU$4</f>
        <v>0</v>
      </c>
      <c r="GV681" s="104">
        <f>SUMIF(BB681:BB684,"&lt;0")*Cadeirante/30*GV$4+SUMIF(BD681:BD684,"&lt;0")*Cadeirante/30*GV$4</f>
        <v>0</v>
      </c>
      <c r="GW681" s="104">
        <f>SUMIF(BF681:BF684,"&lt;0")*Cadeirante/30*GW$4+SUMIF(BH681:BH684,"&lt;0")*Cadeirante/30*GW$4</f>
        <v>0</v>
      </c>
      <c r="GX681" s="104">
        <f>SUMIF(BJ681:BJ684,"&lt;0")*Cadeirante/30*GX$4+SUMIF(BL681:BL684,"&lt;0")*Cadeirante/30*GX$4</f>
        <v>0</v>
      </c>
      <c r="GY681" s="104">
        <f>SUMIF(BN681:BN684,"&lt;0")*Cadeirante/30*GY$4+SUMIF(BP681:BP684,"&lt;0")*Cadeirante/30*GY$4</f>
        <v>0</v>
      </c>
      <c r="GZ681" s="104">
        <f>SUMIF(BR681:BR684,"&lt;0")*Cadeirante/30*GZ$4+SUMIF(BT681:BT684,"&lt;0")*Cadeirante/30*GZ$4</f>
        <v>0</v>
      </c>
      <c r="HA681" s="104">
        <f>SUMIF(BV681:BV684,"&lt;0")*Cadeirante/30*HA$4+SUMIF(BX681:BX684,"&lt;0")*Cadeirante/30*HA$4</f>
        <v>0</v>
      </c>
      <c r="HB681" s="104">
        <f>SUMIF(BZ681:BZ684,"&lt;0")*Cadeirante/30*HB$4+SUMIF(CB681:CB684,"&lt;0")*Cadeirante/30*HB$4</f>
        <v>0</v>
      </c>
      <c r="HC681" s="104">
        <f>SUMIF(CD681:CD684,"&lt;0")*Cadeirante/30*HC$4+SUMIF(CF681:CF684,"&lt;0")*Cadeirante/30*HC$4</f>
        <v>0</v>
      </c>
      <c r="HD681" s="104">
        <f>SUMIF(CH681:CH684,"&lt;0")*Cadeirante/30*HD$4+SUMIF(CJ681:CJ684,"&lt;0")*Cadeirante/30*HD$4</f>
        <v>0</v>
      </c>
      <c r="HE681" s="104">
        <f>SUMIF(CL681:CL684,"&lt;0")*Cadeirante/30*HE$4+SUMIF(CN681:CN684,"&lt;0")*Cadeirante/30*HE$4</f>
        <v>0</v>
      </c>
      <c r="HF681" s="104">
        <f>SUMIF(CP681:CP684,"&lt;0")*Cadeirante/30*HF$4+SUMIF(CR681:CR684,"&lt;0")*Cadeirante/30*HF$4</f>
        <v>0</v>
      </c>
      <c r="HG681" s="104">
        <f>SUMIF(CT681:CT684,"&lt;0")*Cadeirante/30*HG$4+SUMIF(CV681:CV684,"&lt;0")*Cadeirante/30*HG$4</f>
        <v>0</v>
      </c>
      <c r="HH681" s="104">
        <f>SUMIF(CX681:CX684,"&lt;0")*Cadeirante/30*HH$4+SUMIF(CZ681:CZ684,"&lt;0")*Cadeirante/30*HH$4</f>
        <v>0</v>
      </c>
      <c r="HI681" s="104">
        <f>SUMIF(DB681:DB684,"&lt;0")*Cadeirante/30*HI$4+SUMIF(DD681:DD684,"&lt;0")*Cadeirante/30*HI$4</f>
        <v>0</v>
      </c>
      <c r="HJ681" s="104">
        <f>SUMIF(DF681:DF684,"&lt;0")*Cadeirante/30*HJ$4+SUMIF(DH681:DH684,"&lt;0")*Cadeirante/30*HJ$4</f>
        <v>0</v>
      </c>
      <c r="HK681" s="104">
        <f>SUMIF(DJ681:DJ684,"&lt;0")*Cadeirante/30*HK$4+SUMIF(DL681:DL684,"&lt;0")*Cadeirante/30*HK$4</f>
        <v>0</v>
      </c>
      <c r="HL681" s="104">
        <f>SUMIF(DN681:DN684,"&lt;0")*Cadeirante/30*HL$4+SUMIF(DP681:DP684,"&lt;0")*Cadeirante/30*HL$4</f>
        <v>0</v>
      </c>
      <c r="HM681" s="104">
        <f>SUMIF(DR681:DR684,"&lt;0")*Cadeirante/30*HM$4+SUMIF(DT681:DT684,"&lt;0")*Cadeirante/30*HM$4</f>
        <v>0</v>
      </c>
      <c r="HN681" s="104">
        <f>SUMIF(DV681:DV684,"&lt;0")*Cadeirante/30*HN$4+SUMIF(DX681:DX684,"&lt;0")*Cadeirante/30*HN$4</f>
        <v>0</v>
      </c>
      <c r="HO681" s="104">
        <f>SUMIF(DZ681:DZ684,"&lt;0")*Cadeirante/30*HO$4+SUMIF(EB681:EB684,"&lt;0")*Cadeirante/30*HO$4</f>
        <v>0</v>
      </c>
      <c r="HP681" s="104">
        <f>SUMIF(ED681:ED684,"&lt;0")*Cadeirante/30*HP$4+SUMIF(EF681:EF684,"&lt;0")*Cadeirante/30*HP$4</f>
        <v>0</v>
      </c>
      <c r="HQ681" s="64"/>
      <c r="HR681" s="64"/>
      <c r="HS681" s="64"/>
      <c r="HT681" s="64"/>
      <c r="HU681" s="64"/>
      <c r="HV681" s="64"/>
      <c r="HW681" s="176">
        <v>17629.309999999998</v>
      </c>
      <c r="HX681" s="64"/>
      <c r="HY681" s="280">
        <f>IF(ISTEXT(EM681), VALUE(EM681), EM681)</f>
        <v>0</v>
      </c>
      <c r="HZ681" s="280">
        <f>IF(ISTEXT(EN681), VALUE(EN681), EN681)</f>
        <v>0</v>
      </c>
      <c r="IA681" s="280">
        <f>IF(ISTEXT(EO681), VALUE(EO681), EO681)</f>
        <v>0</v>
      </c>
      <c r="IB681" s="64" t="b">
        <f>HW681=FE681</f>
        <v>0</v>
      </c>
      <c r="IC681" s="64"/>
    </row>
    <row r="682" spans="1:237" s="106" customFormat="1" ht="22.5" customHeight="1" x14ac:dyDescent="0.25">
      <c r="A682" s="368" t="s">
        <v>3809</v>
      </c>
      <c r="B682" s="369" t="s">
        <v>3810</v>
      </c>
      <c r="C682" s="370" t="s">
        <v>3301</v>
      </c>
      <c r="D682" s="371" t="s">
        <v>3811</v>
      </c>
      <c r="E682" s="371" t="s">
        <v>3812</v>
      </c>
      <c r="F682" s="372" t="s">
        <v>3224</v>
      </c>
      <c r="G682" s="372" t="s">
        <v>3225</v>
      </c>
      <c r="H682" s="373" t="s">
        <v>1843</v>
      </c>
      <c r="I682" s="374" t="s">
        <v>3813</v>
      </c>
      <c r="J682" s="421" t="s">
        <v>3300</v>
      </c>
      <c r="K682" s="421" t="s">
        <v>3234</v>
      </c>
      <c r="L682" s="329">
        <f>CONTINUA!BV682</f>
        <v>0</v>
      </c>
      <c r="M682" s="329">
        <f>CONTINUA!BW682</f>
        <v>0</v>
      </c>
      <c r="N682" s="895"/>
      <c r="O682" s="896" t="s">
        <v>4063</v>
      </c>
      <c r="P682" s="897" t="s">
        <v>206</v>
      </c>
      <c r="Q682" s="400"/>
      <c r="R682" s="401"/>
      <c r="S682" s="400"/>
      <c r="T682" s="401"/>
      <c r="U682" s="400"/>
      <c r="V682" s="401"/>
      <c r="W682" s="400"/>
      <c r="X682" s="401"/>
      <c r="Y682" s="400"/>
      <c r="Z682" s="401"/>
      <c r="AA682" s="400"/>
      <c r="AB682" s="401"/>
      <c r="AC682" s="400"/>
      <c r="AD682" s="401"/>
      <c r="AE682" s="400"/>
      <c r="AF682" s="401"/>
      <c r="AG682" s="400"/>
      <c r="AH682" s="401"/>
      <c r="AI682" s="400"/>
      <c r="AJ682" s="401"/>
      <c r="AK682" s="400"/>
      <c r="AL682" s="401"/>
      <c r="AM682" s="400"/>
      <c r="AN682" s="401"/>
      <c r="AO682" s="400"/>
      <c r="AP682" s="401"/>
      <c r="AQ682" s="400"/>
      <c r="AR682" s="401"/>
      <c r="AS682" s="400"/>
      <c r="AT682" s="401"/>
      <c r="AU682" s="400"/>
      <c r="AV682" s="401"/>
      <c r="AW682" s="400"/>
      <c r="AX682" s="401"/>
      <c r="AY682" s="400"/>
      <c r="AZ682" s="401"/>
      <c r="BA682" s="400"/>
      <c r="BB682" s="401"/>
      <c r="BC682" s="400"/>
      <c r="BD682" s="401"/>
      <c r="BE682" s="400"/>
      <c r="BF682" s="401"/>
      <c r="BG682" s="400"/>
      <c r="BH682" s="401"/>
      <c r="BI682" s="400"/>
      <c r="BJ682" s="401"/>
      <c r="BK682" s="400"/>
      <c r="BL682" s="401"/>
      <c r="BM682" s="400"/>
      <c r="BN682" s="401"/>
      <c r="BO682" s="400"/>
      <c r="BP682" s="401"/>
      <c r="BQ682" s="400"/>
      <c r="BR682" s="401"/>
      <c r="BS682" s="400"/>
      <c r="BT682" s="401"/>
      <c r="BU682" s="400"/>
      <c r="BV682" s="401"/>
      <c r="BW682" s="400"/>
      <c r="BX682" s="401"/>
      <c r="BY682" s="400"/>
      <c r="BZ682" s="401"/>
      <c r="CA682" s="400"/>
      <c r="CB682" s="401"/>
      <c r="CC682" s="400"/>
      <c r="CD682" s="401"/>
      <c r="CE682" s="400"/>
      <c r="CF682" s="401"/>
      <c r="CG682" s="400"/>
      <c r="CH682" s="401"/>
      <c r="CI682" s="400"/>
      <c r="CJ682" s="401"/>
      <c r="CK682" s="400"/>
      <c r="CL682" s="401"/>
      <c r="CM682" s="400"/>
      <c r="CN682" s="401"/>
      <c r="CO682" s="400"/>
      <c r="CP682" s="401"/>
      <c r="CQ682" s="400"/>
      <c r="CR682" s="401"/>
      <c r="CS682" s="400"/>
      <c r="CT682" s="401"/>
      <c r="CU682" s="400"/>
      <c r="CV682" s="401"/>
      <c r="CW682" s="400"/>
      <c r="CX682" s="401"/>
      <c r="CY682" s="400"/>
      <c r="CZ682" s="401"/>
      <c r="DA682" s="400"/>
      <c r="DB682" s="401"/>
      <c r="DC682" s="400"/>
      <c r="DD682" s="401"/>
      <c r="DE682" s="400"/>
      <c r="DF682" s="401"/>
      <c r="DG682" s="400"/>
      <c r="DH682" s="401"/>
      <c r="DI682" s="400"/>
      <c r="DJ682" s="401"/>
      <c r="DK682" s="400"/>
      <c r="DL682" s="401"/>
      <c r="DM682" s="400"/>
      <c r="DN682" s="401"/>
      <c r="DO682" s="400"/>
      <c r="DP682" s="401"/>
      <c r="DQ682" s="400"/>
      <c r="DR682" s="401"/>
      <c r="DS682" s="400"/>
      <c r="DT682" s="401"/>
      <c r="DU682" s="400"/>
      <c r="DV682" s="401"/>
      <c r="DW682" s="400"/>
      <c r="DX682" s="401"/>
      <c r="DY682" s="400"/>
      <c r="DZ682" s="401"/>
      <c r="EA682" s="400"/>
      <c r="EB682" s="401"/>
      <c r="EC682" s="400"/>
      <c r="ED682" s="401"/>
      <c r="EE682" s="400"/>
      <c r="EF682" s="401"/>
      <c r="EG682" s="400"/>
      <c r="EH682" s="401"/>
      <c r="EI682" s="400"/>
      <c r="EJ682" s="447"/>
      <c r="EK682" s="511"/>
      <c r="EL682" s="514"/>
      <c r="EM682" s="448"/>
      <c r="EN682" s="344"/>
      <c r="EO682" s="345"/>
      <c r="EP682" s="171">
        <f t="shared" si="742"/>
        <v>0</v>
      </c>
      <c r="EQ682" s="171">
        <f t="shared" si="743"/>
        <v>0</v>
      </c>
      <c r="ER682" s="171">
        <f t="shared" si="744"/>
        <v>0</v>
      </c>
      <c r="ES682" s="171">
        <f t="shared" si="745"/>
        <v>0</v>
      </c>
      <c r="ET682" s="171">
        <f t="shared" si="746"/>
        <v>0</v>
      </c>
      <c r="EU682" s="171">
        <f t="shared" si="747"/>
        <v>0</v>
      </c>
      <c r="EV682" s="172">
        <f t="shared" si="748"/>
        <v>0</v>
      </c>
      <c r="EW682" s="173"/>
      <c r="EX682" s="248">
        <f t="shared" si="780"/>
        <v>0</v>
      </c>
      <c r="EY682" s="174">
        <f>(L682*regular)+(M682*Cadeirantee)</f>
        <v>0</v>
      </c>
      <c r="EZ682" s="249">
        <f>SUMIF(FG682:GJ682,"&gt;0")</f>
        <v>0</v>
      </c>
      <c r="FA682" s="249">
        <f>SUMIF(FG682:GJ682,"&lt;0")+SUMIF(GN682:HP682,"&lt;0")</f>
        <v>0</v>
      </c>
      <c r="FB682" s="174">
        <v>0</v>
      </c>
      <c r="FC682" s="126">
        <f>N682*km*'VALORES TABELA'!$B$13</f>
        <v>0</v>
      </c>
      <c r="FD682" s="250">
        <f t="shared" ref="FD682:FD685" si="781">GL682</f>
        <v>0</v>
      </c>
      <c r="FE682" s="105"/>
      <c r="FF682" s="119"/>
      <c r="FG682" s="119"/>
      <c r="FH682" s="119"/>
      <c r="FI682" s="119"/>
      <c r="FJ682" s="119"/>
      <c r="FK682" s="119"/>
      <c r="FL682" s="119"/>
      <c r="FM682" s="119"/>
      <c r="FN682" s="119"/>
      <c r="FO682" s="119"/>
      <c r="FP682" s="119"/>
      <c r="FQ682" s="119"/>
      <c r="FR682" s="119"/>
      <c r="FS682" s="119"/>
      <c r="FT682" s="119"/>
      <c r="FU682" s="119"/>
      <c r="FV682" s="119"/>
      <c r="FW682" s="119"/>
      <c r="FX682" s="119"/>
      <c r="FY682" s="119"/>
      <c r="FZ682" s="119"/>
      <c r="GA682" s="119"/>
      <c r="GB682" s="119"/>
      <c r="GC682" s="119"/>
      <c r="GD682" s="119"/>
      <c r="GE682" s="119"/>
      <c r="GF682" s="119"/>
      <c r="GG682" s="119"/>
      <c r="GH682" s="119"/>
      <c r="GI682" s="119"/>
      <c r="GJ682" s="119"/>
      <c r="GK682" s="251"/>
      <c r="GL682" s="103">
        <f t="shared" si="750"/>
        <v>0</v>
      </c>
      <c r="GM682" s="124"/>
      <c r="GN682" s="104"/>
      <c r="GO682" s="104"/>
      <c r="GP682" s="104"/>
      <c r="GQ682" s="104"/>
      <c r="GR682" s="104"/>
      <c r="GS682" s="104"/>
      <c r="GT682" s="104"/>
      <c r="GU682" s="104"/>
      <c r="GV682" s="104"/>
      <c r="GW682" s="104"/>
      <c r="GX682" s="104"/>
      <c r="GY682" s="104"/>
      <c r="GZ682" s="104"/>
      <c r="HA682" s="104"/>
      <c r="HB682" s="104"/>
      <c r="HC682" s="104"/>
      <c r="HD682" s="104"/>
      <c r="HE682" s="104"/>
      <c r="HF682" s="104"/>
      <c r="HG682" s="104"/>
      <c r="HH682" s="104"/>
      <c r="HI682" s="104"/>
      <c r="HJ682" s="104"/>
      <c r="HK682" s="104"/>
      <c r="HL682" s="104"/>
      <c r="HM682" s="104"/>
      <c r="HN682" s="104"/>
      <c r="HO682" s="104"/>
      <c r="HP682" s="104"/>
      <c r="HQ682" s="64"/>
      <c r="HR682" s="64"/>
      <c r="HS682" s="64"/>
      <c r="HT682" s="64"/>
      <c r="HU682" s="64"/>
      <c r="HV682" s="64"/>
      <c r="HW682" s="105"/>
      <c r="HX682" s="64"/>
      <c r="HY682" s="280">
        <f t="shared" ref="HY682:HY685" si="782">IF(ISTEXT(EM682), VALUE(EM682), EM682)</f>
        <v>0</v>
      </c>
      <c r="HZ682" s="280">
        <f t="shared" ref="HZ682:HZ685" si="783">IF(ISTEXT(EN682), VALUE(EN682), EN682)</f>
        <v>0</v>
      </c>
      <c r="IA682" s="280">
        <f t="shared" ref="IA682:IA685" si="784">IF(ISTEXT(EO682), VALUE(EO682), EO682)</f>
        <v>0</v>
      </c>
      <c r="IB682" s="64"/>
      <c r="IC682" s="64"/>
    </row>
    <row r="683" spans="1:237" s="106" customFormat="1" ht="22.5" customHeight="1" x14ac:dyDescent="0.25">
      <c r="A683" s="368" t="s">
        <v>3809</v>
      </c>
      <c r="B683" s="369" t="s">
        <v>3810</v>
      </c>
      <c r="C683" s="375" t="s">
        <v>3301</v>
      </c>
      <c r="D683" s="371" t="s">
        <v>3811</v>
      </c>
      <c r="E683" s="371" t="s">
        <v>3812</v>
      </c>
      <c r="F683" s="376" t="s">
        <v>3224</v>
      </c>
      <c r="G683" s="376" t="s">
        <v>3225</v>
      </c>
      <c r="H683" s="373" t="s">
        <v>1843</v>
      </c>
      <c r="I683" s="374" t="s">
        <v>3813</v>
      </c>
      <c r="J683" s="421" t="s">
        <v>3300</v>
      </c>
      <c r="K683" s="422" t="s">
        <v>3235</v>
      </c>
      <c r="L683" s="329">
        <f>CONTINUA!BV683</f>
        <v>0</v>
      </c>
      <c r="M683" s="329">
        <f>CONTINUA!BW683</f>
        <v>0</v>
      </c>
      <c r="N683" s="895"/>
      <c r="O683" s="896" t="s">
        <v>4063</v>
      </c>
      <c r="P683" s="897" t="s">
        <v>206</v>
      </c>
      <c r="Q683" s="400"/>
      <c r="R683" s="401"/>
      <c r="S683" s="400"/>
      <c r="T683" s="401"/>
      <c r="U683" s="400"/>
      <c r="V683" s="401"/>
      <c r="W683" s="400"/>
      <c r="X683" s="401"/>
      <c r="Y683" s="400"/>
      <c r="Z683" s="401"/>
      <c r="AA683" s="400"/>
      <c r="AB683" s="401"/>
      <c r="AC683" s="400"/>
      <c r="AD683" s="401"/>
      <c r="AE683" s="400"/>
      <c r="AF683" s="401"/>
      <c r="AG683" s="400"/>
      <c r="AH683" s="401"/>
      <c r="AI683" s="400"/>
      <c r="AJ683" s="401"/>
      <c r="AK683" s="400"/>
      <c r="AL683" s="401"/>
      <c r="AM683" s="400"/>
      <c r="AN683" s="401"/>
      <c r="AO683" s="400"/>
      <c r="AP683" s="401"/>
      <c r="AQ683" s="400"/>
      <c r="AR683" s="401"/>
      <c r="AS683" s="400"/>
      <c r="AT683" s="401"/>
      <c r="AU683" s="400"/>
      <c r="AV683" s="401"/>
      <c r="AW683" s="400"/>
      <c r="AX683" s="401"/>
      <c r="AY683" s="400"/>
      <c r="AZ683" s="401"/>
      <c r="BA683" s="400"/>
      <c r="BB683" s="401"/>
      <c r="BC683" s="400"/>
      <c r="BD683" s="401"/>
      <c r="BE683" s="400"/>
      <c r="BF683" s="401"/>
      <c r="BG683" s="400"/>
      <c r="BH683" s="401"/>
      <c r="BI683" s="400"/>
      <c r="BJ683" s="401"/>
      <c r="BK683" s="400"/>
      <c r="BL683" s="401"/>
      <c r="BM683" s="400"/>
      <c r="BN683" s="401"/>
      <c r="BO683" s="400"/>
      <c r="BP683" s="401"/>
      <c r="BQ683" s="400"/>
      <c r="BR683" s="401"/>
      <c r="BS683" s="400"/>
      <c r="BT683" s="401"/>
      <c r="BU683" s="400"/>
      <c r="BV683" s="401"/>
      <c r="BW683" s="400"/>
      <c r="BX683" s="401"/>
      <c r="BY683" s="400"/>
      <c r="BZ683" s="401"/>
      <c r="CA683" s="400"/>
      <c r="CB683" s="401"/>
      <c r="CC683" s="400"/>
      <c r="CD683" s="401"/>
      <c r="CE683" s="400"/>
      <c r="CF683" s="401"/>
      <c r="CG683" s="400"/>
      <c r="CH683" s="401"/>
      <c r="CI683" s="400"/>
      <c r="CJ683" s="401"/>
      <c r="CK683" s="400"/>
      <c r="CL683" s="401"/>
      <c r="CM683" s="400"/>
      <c r="CN683" s="401"/>
      <c r="CO683" s="400"/>
      <c r="CP683" s="401"/>
      <c r="CQ683" s="400"/>
      <c r="CR683" s="401"/>
      <c r="CS683" s="400"/>
      <c r="CT683" s="401"/>
      <c r="CU683" s="400"/>
      <c r="CV683" s="401"/>
      <c r="CW683" s="400"/>
      <c r="CX683" s="401"/>
      <c r="CY683" s="400"/>
      <c r="CZ683" s="401"/>
      <c r="DA683" s="400"/>
      <c r="DB683" s="401"/>
      <c r="DC683" s="400"/>
      <c r="DD683" s="401"/>
      <c r="DE683" s="400"/>
      <c r="DF683" s="401"/>
      <c r="DG683" s="400"/>
      <c r="DH683" s="401"/>
      <c r="DI683" s="400"/>
      <c r="DJ683" s="401"/>
      <c r="DK683" s="400"/>
      <c r="DL683" s="401"/>
      <c r="DM683" s="400"/>
      <c r="DN683" s="401"/>
      <c r="DO683" s="400"/>
      <c r="DP683" s="401"/>
      <c r="DQ683" s="400"/>
      <c r="DR683" s="401"/>
      <c r="DS683" s="400"/>
      <c r="DT683" s="401"/>
      <c r="DU683" s="400"/>
      <c r="DV683" s="401"/>
      <c r="DW683" s="400"/>
      <c r="DX683" s="401"/>
      <c r="DY683" s="400"/>
      <c r="DZ683" s="401"/>
      <c r="EA683" s="400"/>
      <c r="EB683" s="401"/>
      <c r="EC683" s="400"/>
      <c r="ED683" s="401"/>
      <c r="EE683" s="400"/>
      <c r="EF683" s="401"/>
      <c r="EG683" s="400"/>
      <c r="EH683" s="401"/>
      <c r="EI683" s="400"/>
      <c r="EJ683" s="447"/>
      <c r="EK683" s="511"/>
      <c r="EL683" s="514"/>
      <c r="EM683" s="448"/>
      <c r="EN683" s="344"/>
      <c r="EO683" s="345"/>
      <c r="EP683" s="171">
        <f t="shared" si="742"/>
        <v>0</v>
      </c>
      <c r="EQ683" s="171">
        <f t="shared" si="743"/>
        <v>0</v>
      </c>
      <c r="ER683" s="171">
        <f t="shared" si="744"/>
        <v>0</v>
      </c>
      <c r="ES683" s="171">
        <f t="shared" si="745"/>
        <v>0</v>
      </c>
      <c r="ET683" s="171">
        <f t="shared" si="746"/>
        <v>0</v>
      </c>
      <c r="EU683" s="171">
        <f t="shared" si="747"/>
        <v>0</v>
      </c>
      <c r="EV683" s="172">
        <f t="shared" si="748"/>
        <v>0</v>
      </c>
      <c r="EW683" s="125"/>
      <c r="EX683" s="248">
        <f t="shared" si="780"/>
        <v>0</v>
      </c>
      <c r="EY683" s="174">
        <f>(L683*regular)+(M683*Cadeirantee)</f>
        <v>0</v>
      </c>
      <c r="EZ683" s="249">
        <f>SUMIF(FG683:GJ683,"&gt;0")</f>
        <v>0</v>
      </c>
      <c r="FA683" s="249">
        <f>SUMIF(FG683:GJ683,"&lt;0")+SUMIF(GN683:HP683,"&lt;0")</f>
        <v>0</v>
      </c>
      <c r="FB683" s="174">
        <v>0</v>
      </c>
      <c r="FC683" s="126">
        <f>N683*km*'VALORES TABELA'!$B$13</f>
        <v>0</v>
      </c>
      <c r="FD683" s="250">
        <f t="shared" si="781"/>
        <v>0</v>
      </c>
      <c r="FE683" s="105"/>
      <c r="FF683" s="108"/>
      <c r="FG683" s="108"/>
      <c r="FH683" s="108"/>
      <c r="FI683" s="108"/>
      <c r="FJ683" s="108"/>
      <c r="FK683" s="108"/>
      <c r="FL683" s="108"/>
      <c r="FM683" s="108"/>
      <c r="FN683" s="108"/>
      <c r="FO683" s="108"/>
      <c r="FP683" s="108"/>
      <c r="FQ683" s="108"/>
      <c r="FR683" s="108"/>
      <c r="FS683" s="108"/>
      <c r="FT683" s="108"/>
      <c r="FU683" s="108"/>
      <c r="FV683" s="108"/>
      <c r="FW683" s="108"/>
      <c r="FX683" s="108"/>
      <c r="FY683" s="108"/>
      <c r="FZ683" s="108"/>
      <c r="GA683" s="108"/>
      <c r="GB683" s="108"/>
      <c r="GC683" s="108"/>
      <c r="GD683" s="108"/>
      <c r="GE683" s="108"/>
      <c r="GF683" s="108"/>
      <c r="GG683" s="108"/>
      <c r="GH683" s="108"/>
      <c r="GI683" s="108"/>
      <c r="GJ683" s="108"/>
      <c r="GK683" s="251"/>
      <c r="GL683" s="103">
        <f t="shared" si="750"/>
        <v>0</v>
      </c>
      <c r="GM683" s="124"/>
      <c r="GN683" s="104"/>
      <c r="GO683" s="104"/>
      <c r="GP683" s="104"/>
      <c r="GQ683" s="104"/>
      <c r="GR683" s="104"/>
      <c r="GS683" s="104"/>
      <c r="GT683" s="104"/>
      <c r="GU683" s="104"/>
      <c r="GV683" s="104"/>
      <c r="GW683" s="104"/>
      <c r="GX683" s="104"/>
      <c r="GY683" s="104"/>
      <c r="GZ683" s="104"/>
      <c r="HA683" s="104"/>
      <c r="HB683" s="104"/>
      <c r="HC683" s="104"/>
      <c r="HD683" s="104"/>
      <c r="HE683" s="104"/>
      <c r="HF683" s="104"/>
      <c r="HG683" s="104"/>
      <c r="HH683" s="104"/>
      <c r="HI683" s="104"/>
      <c r="HJ683" s="104"/>
      <c r="HK683" s="104"/>
      <c r="HL683" s="104"/>
      <c r="HM683" s="104"/>
      <c r="HN683" s="104"/>
      <c r="HO683" s="104"/>
      <c r="HP683" s="104"/>
      <c r="HQ683" s="64"/>
      <c r="HR683" s="64"/>
      <c r="HS683" s="64"/>
      <c r="HT683" s="64"/>
      <c r="HU683" s="64"/>
      <c r="HV683" s="64"/>
      <c r="HW683" s="105"/>
      <c r="HX683" s="64"/>
      <c r="HY683" s="280">
        <f t="shared" si="782"/>
        <v>0</v>
      </c>
      <c r="HZ683" s="280">
        <f t="shared" si="783"/>
        <v>0</v>
      </c>
      <c r="IA683" s="280">
        <f t="shared" si="784"/>
        <v>0</v>
      </c>
      <c r="IB683" s="64"/>
      <c r="IC683" s="64"/>
    </row>
    <row r="684" spans="1:237" s="106" customFormat="1" ht="22.5" customHeight="1" x14ac:dyDescent="0.25">
      <c r="A684" s="368" t="s">
        <v>3809</v>
      </c>
      <c r="B684" s="369" t="s">
        <v>3810</v>
      </c>
      <c r="C684" s="375" t="s">
        <v>3301</v>
      </c>
      <c r="D684" s="371" t="s">
        <v>3811</v>
      </c>
      <c r="E684" s="371" t="s">
        <v>3812</v>
      </c>
      <c r="F684" s="376" t="s">
        <v>3224</v>
      </c>
      <c r="G684" s="376" t="s">
        <v>3225</v>
      </c>
      <c r="H684" s="373" t="s">
        <v>1843</v>
      </c>
      <c r="I684" s="374" t="s">
        <v>3813</v>
      </c>
      <c r="J684" s="421" t="s">
        <v>3300</v>
      </c>
      <c r="K684" s="423" t="s">
        <v>3236</v>
      </c>
      <c r="L684" s="329">
        <f>CONTINUA!BV684</f>
        <v>0</v>
      </c>
      <c r="M684" s="329">
        <f>CONTINUA!BW684</f>
        <v>0</v>
      </c>
      <c r="N684" s="895"/>
      <c r="O684" s="896" t="s">
        <v>4063</v>
      </c>
      <c r="P684" s="897" t="s">
        <v>206</v>
      </c>
      <c r="Q684" s="400">
        <v>21</v>
      </c>
      <c r="R684" s="401"/>
      <c r="S684" s="400"/>
      <c r="T684" s="401"/>
      <c r="U684" s="400"/>
      <c r="V684" s="401"/>
      <c r="W684" s="400"/>
      <c r="X684" s="401"/>
      <c r="Y684" s="400"/>
      <c r="Z684" s="401"/>
      <c r="AA684" s="400"/>
      <c r="AB684" s="401"/>
      <c r="AC684" s="400"/>
      <c r="AD684" s="401"/>
      <c r="AE684" s="400"/>
      <c r="AF684" s="401"/>
      <c r="AG684" s="400"/>
      <c r="AH684" s="401"/>
      <c r="AI684" s="400"/>
      <c r="AJ684" s="401"/>
      <c r="AK684" s="400"/>
      <c r="AL684" s="401"/>
      <c r="AM684" s="400"/>
      <c r="AN684" s="401"/>
      <c r="AO684" s="400"/>
      <c r="AP684" s="401"/>
      <c r="AQ684" s="400"/>
      <c r="AR684" s="401"/>
      <c r="AS684" s="400"/>
      <c r="AT684" s="401"/>
      <c r="AU684" s="400"/>
      <c r="AV684" s="401"/>
      <c r="AW684" s="400"/>
      <c r="AX684" s="401"/>
      <c r="AY684" s="400"/>
      <c r="AZ684" s="401"/>
      <c r="BA684" s="400"/>
      <c r="BB684" s="401"/>
      <c r="BC684" s="400"/>
      <c r="BD684" s="401"/>
      <c r="BE684" s="400"/>
      <c r="BF684" s="401"/>
      <c r="BG684" s="400"/>
      <c r="BH684" s="401"/>
      <c r="BI684" s="400"/>
      <c r="BJ684" s="401"/>
      <c r="BK684" s="400"/>
      <c r="BL684" s="401"/>
      <c r="BM684" s="400"/>
      <c r="BN684" s="401"/>
      <c r="BO684" s="400"/>
      <c r="BP684" s="401"/>
      <c r="BQ684" s="400"/>
      <c r="BR684" s="401"/>
      <c r="BS684" s="400"/>
      <c r="BT684" s="401"/>
      <c r="BU684" s="400"/>
      <c r="BV684" s="401"/>
      <c r="BW684" s="400"/>
      <c r="BX684" s="401"/>
      <c r="BY684" s="400"/>
      <c r="BZ684" s="401"/>
      <c r="CA684" s="400"/>
      <c r="CB684" s="401"/>
      <c r="CC684" s="400"/>
      <c r="CD684" s="401"/>
      <c r="CE684" s="400"/>
      <c r="CF684" s="401"/>
      <c r="CG684" s="400"/>
      <c r="CH684" s="401"/>
      <c r="CI684" s="400"/>
      <c r="CJ684" s="401"/>
      <c r="CK684" s="400"/>
      <c r="CL684" s="401"/>
      <c r="CM684" s="400"/>
      <c r="CN684" s="401"/>
      <c r="CO684" s="400"/>
      <c r="CP684" s="401"/>
      <c r="CQ684" s="400"/>
      <c r="CR684" s="401"/>
      <c r="CS684" s="400"/>
      <c r="CT684" s="401"/>
      <c r="CU684" s="400"/>
      <c r="CV684" s="401"/>
      <c r="CW684" s="400"/>
      <c r="CX684" s="401"/>
      <c r="CY684" s="400"/>
      <c r="CZ684" s="401"/>
      <c r="DA684" s="400"/>
      <c r="DB684" s="401"/>
      <c r="DC684" s="400"/>
      <c r="DD684" s="401"/>
      <c r="DE684" s="400"/>
      <c r="DF684" s="401"/>
      <c r="DG684" s="400"/>
      <c r="DH684" s="401"/>
      <c r="DI684" s="400"/>
      <c r="DJ684" s="401"/>
      <c r="DK684" s="400"/>
      <c r="DL684" s="401"/>
      <c r="DM684" s="400"/>
      <c r="DN684" s="401"/>
      <c r="DO684" s="400"/>
      <c r="DP684" s="401"/>
      <c r="DQ684" s="400"/>
      <c r="DR684" s="401"/>
      <c r="DS684" s="400"/>
      <c r="DT684" s="401"/>
      <c r="DU684" s="400"/>
      <c r="DV684" s="401"/>
      <c r="DW684" s="400"/>
      <c r="DX684" s="401"/>
      <c r="DY684" s="400"/>
      <c r="DZ684" s="401"/>
      <c r="EA684" s="400"/>
      <c r="EB684" s="401"/>
      <c r="EC684" s="400"/>
      <c r="ED684" s="401"/>
      <c r="EE684" s="400"/>
      <c r="EF684" s="401"/>
      <c r="EG684" s="400"/>
      <c r="EH684" s="401"/>
      <c r="EI684" s="400"/>
      <c r="EJ684" s="447"/>
      <c r="EK684" s="511"/>
      <c r="EL684" s="514"/>
      <c r="EM684" s="448"/>
      <c r="EN684" s="344"/>
      <c r="EO684" s="345"/>
      <c r="EP684" s="171">
        <f t="shared" si="742"/>
        <v>21</v>
      </c>
      <c r="EQ684" s="171">
        <f t="shared" si="743"/>
        <v>0</v>
      </c>
      <c r="ER684" s="171">
        <f t="shared" si="744"/>
        <v>0</v>
      </c>
      <c r="ES684" s="171">
        <f t="shared" si="745"/>
        <v>0</v>
      </c>
      <c r="ET684" s="171">
        <f t="shared" si="746"/>
        <v>0</v>
      </c>
      <c r="EU684" s="171">
        <f t="shared" si="747"/>
        <v>0</v>
      </c>
      <c r="EV684" s="172">
        <f t="shared" si="748"/>
        <v>21</v>
      </c>
      <c r="EW684" s="127"/>
      <c r="EX684" s="248">
        <f t="shared" si="780"/>
        <v>0</v>
      </c>
      <c r="EY684" s="174">
        <f>(L684*regular)+(M684*Cadeirantee)</f>
        <v>0</v>
      </c>
      <c r="EZ684" s="249">
        <f>SUMIF(FG684:GJ684,"&gt;0")</f>
        <v>0</v>
      </c>
      <c r="FA684" s="249">
        <f>SUMIF(FG684:GJ684,"&lt;0")+SUMIF(GN684:HP684,"&lt;0")</f>
        <v>0</v>
      </c>
      <c r="FB684" s="174">
        <v>0</v>
      </c>
      <c r="FC684" s="126">
        <f>N684*km*'VALORES TABELA'!$B$13</f>
        <v>0</v>
      </c>
      <c r="FD684" s="250">
        <f t="shared" si="781"/>
        <v>0</v>
      </c>
      <c r="FE684" s="105"/>
      <c r="FF684" s="118"/>
      <c r="FG684" s="118"/>
      <c r="FH684" s="118"/>
      <c r="FI684" s="118"/>
      <c r="FJ684" s="118"/>
      <c r="FK684" s="118"/>
      <c r="FL684" s="118"/>
      <c r="FM684" s="118"/>
      <c r="FN684" s="118"/>
      <c r="FO684" s="118"/>
      <c r="FP684" s="118"/>
      <c r="FQ684" s="118"/>
      <c r="FR684" s="118"/>
      <c r="FS684" s="118"/>
      <c r="FT684" s="118"/>
      <c r="FU684" s="118"/>
      <c r="FV684" s="118"/>
      <c r="FW684" s="118"/>
      <c r="FX684" s="118"/>
      <c r="FY684" s="118"/>
      <c r="FZ684" s="118"/>
      <c r="GA684" s="118"/>
      <c r="GB684" s="118"/>
      <c r="GC684" s="118"/>
      <c r="GD684" s="118"/>
      <c r="GE684" s="118"/>
      <c r="GF684" s="118"/>
      <c r="GG684" s="118"/>
      <c r="GH684" s="118"/>
      <c r="GI684" s="118"/>
      <c r="GJ684" s="118"/>
      <c r="GK684" s="252"/>
      <c r="GL684" s="103">
        <f t="shared" si="750"/>
        <v>0</v>
      </c>
      <c r="GM684" s="124"/>
      <c r="GN684" s="104"/>
      <c r="GO684" s="104"/>
      <c r="GP684" s="104"/>
      <c r="GQ684" s="104"/>
      <c r="GR684" s="104"/>
      <c r="GS684" s="104"/>
      <c r="GT684" s="104"/>
      <c r="GU684" s="104"/>
      <c r="GV684" s="104"/>
      <c r="GW684" s="104"/>
      <c r="GX684" s="104"/>
      <c r="GY684" s="104"/>
      <c r="GZ684" s="104"/>
      <c r="HA684" s="104"/>
      <c r="HB684" s="104"/>
      <c r="HC684" s="104"/>
      <c r="HD684" s="104"/>
      <c r="HE684" s="104"/>
      <c r="HF684" s="104"/>
      <c r="HG684" s="104"/>
      <c r="HH684" s="104"/>
      <c r="HI684" s="104"/>
      <c r="HJ684" s="104"/>
      <c r="HK684" s="104"/>
      <c r="HL684" s="104"/>
      <c r="HM684" s="104"/>
      <c r="HN684" s="104"/>
      <c r="HO684" s="104"/>
      <c r="HP684" s="104"/>
      <c r="HQ684" s="64"/>
      <c r="HR684" s="65"/>
      <c r="HS684" s="65"/>
      <c r="HT684" s="65"/>
      <c r="HU684" s="65"/>
      <c r="HV684" s="65"/>
      <c r="HW684" s="105"/>
      <c r="HX684" s="65"/>
      <c r="HY684" s="280">
        <f t="shared" si="782"/>
        <v>0</v>
      </c>
      <c r="HZ684" s="280">
        <f t="shared" si="783"/>
        <v>0</v>
      </c>
      <c r="IA684" s="280">
        <f t="shared" si="784"/>
        <v>0</v>
      </c>
      <c r="IB684" s="65"/>
      <c r="IC684" s="65"/>
    </row>
    <row r="685" spans="1:237" s="106" customFormat="1" ht="22.5" customHeight="1" thickBot="1" x14ac:dyDescent="0.3">
      <c r="A685" s="377" t="s">
        <v>3809</v>
      </c>
      <c r="B685" s="378" t="s">
        <v>3810</v>
      </c>
      <c r="C685" s="379" t="s">
        <v>3301</v>
      </c>
      <c r="D685" s="380" t="s">
        <v>3811</v>
      </c>
      <c r="E685" s="380" t="s">
        <v>3812</v>
      </c>
      <c r="F685" s="381" t="s">
        <v>3224</v>
      </c>
      <c r="G685" s="381" t="s">
        <v>3225</v>
      </c>
      <c r="H685" s="382" t="s">
        <v>1843</v>
      </c>
      <c r="I685" s="383" t="s">
        <v>3813</v>
      </c>
      <c r="J685" s="421" t="s">
        <v>3300</v>
      </c>
      <c r="K685" s="424" t="s">
        <v>60</v>
      </c>
      <c r="L685" s="329">
        <f>CONTINUA!BV685</f>
        <v>0</v>
      </c>
      <c r="M685" s="329">
        <f>CONTINUA!BW685</f>
        <v>0</v>
      </c>
      <c r="N685" s="895"/>
      <c r="O685" s="896" t="s">
        <v>4063</v>
      </c>
      <c r="P685" s="897" t="s">
        <v>206</v>
      </c>
      <c r="Q685" s="400"/>
      <c r="R685" s="401"/>
      <c r="S685" s="400"/>
      <c r="T685" s="401"/>
      <c r="U685" s="400"/>
      <c r="V685" s="401"/>
      <c r="W685" s="400"/>
      <c r="X685" s="401"/>
      <c r="Y685" s="400"/>
      <c r="Z685" s="401"/>
      <c r="AA685" s="400"/>
      <c r="AB685" s="401"/>
      <c r="AC685" s="400"/>
      <c r="AD685" s="401"/>
      <c r="AE685" s="400"/>
      <c r="AF685" s="401"/>
      <c r="AG685" s="400"/>
      <c r="AH685" s="401"/>
      <c r="AI685" s="400"/>
      <c r="AJ685" s="401"/>
      <c r="AK685" s="400"/>
      <c r="AL685" s="401"/>
      <c r="AM685" s="400"/>
      <c r="AN685" s="401"/>
      <c r="AO685" s="400"/>
      <c r="AP685" s="401"/>
      <c r="AQ685" s="400"/>
      <c r="AR685" s="401"/>
      <c r="AS685" s="400"/>
      <c r="AT685" s="401"/>
      <c r="AU685" s="400"/>
      <c r="AV685" s="401"/>
      <c r="AW685" s="400"/>
      <c r="AX685" s="401"/>
      <c r="AY685" s="400"/>
      <c r="AZ685" s="401"/>
      <c r="BA685" s="400"/>
      <c r="BB685" s="401"/>
      <c r="BC685" s="400"/>
      <c r="BD685" s="401"/>
      <c r="BE685" s="400"/>
      <c r="BF685" s="401"/>
      <c r="BG685" s="400"/>
      <c r="BH685" s="401"/>
      <c r="BI685" s="400"/>
      <c r="BJ685" s="401"/>
      <c r="BK685" s="400"/>
      <c r="BL685" s="401"/>
      <c r="BM685" s="400"/>
      <c r="BN685" s="401"/>
      <c r="BO685" s="400"/>
      <c r="BP685" s="401"/>
      <c r="BQ685" s="400"/>
      <c r="BR685" s="401"/>
      <c r="BS685" s="400"/>
      <c r="BT685" s="401"/>
      <c r="BU685" s="400"/>
      <c r="BV685" s="401"/>
      <c r="BW685" s="400"/>
      <c r="BX685" s="401"/>
      <c r="BY685" s="400"/>
      <c r="BZ685" s="401"/>
      <c r="CA685" s="400"/>
      <c r="CB685" s="401"/>
      <c r="CC685" s="400"/>
      <c r="CD685" s="401"/>
      <c r="CE685" s="400"/>
      <c r="CF685" s="401"/>
      <c r="CG685" s="400"/>
      <c r="CH685" s="401"/>
      <c r="CI685" s="400"/>
      <c r="CJ685" s="401"/>
      <c r="CK685" s="400"/>
      <c r="CL685" s="401"/>
      <c r="CM685" s="400"/>
      <c r="CN685" s="401"/>
      <c r="CO685" s="400"/>
      <c r="CP685" s="401"/>
      <c r="CQ685" s="400"/>
      <c r="CR685" s="401"/>
      <c r="CS685" s="400"/>
      <c r="CT685" s="401"/>
      <c r="CU685" s="400"/>
      <c r="CV685" s="401"/>
      <c r="CW685" s="400"/>
      <c r="CX685" s="401"/>
      <c r="CY685" s="400"/>
      <c r="CZ685" s="401"/>
      <c r="DA685" s="400"/>
      <c r="DB685" s="401"/>
      <c r="DC685" s="400"/>
      <c r="DD685" s="401"/>
      <c r="DE685" s="400"/>
      <c r="DF685" s="401"/>
      <c r="DG685" s="400"/>
      <c r="DH685" s="401"/>
      <c r="DI685" s="400"/>
      <c r="DJ685" s="401"/>
      <c r="DK685" s="400"/>
      <c r="DL685" s="401"/>
      <c r="DM685" s="400"/>
      <c r="DN685" s="401"/>
      <c r="DO685" s="400"/>
      <c r="DP685" s="401"/>
      <c r="DQ685" s="400"/>
      <c r="DR685" s="401"/>
      <c r="DS685" s="400"/>
      <c r="DT685" s="401"/>
      <c r="DU685" s="400"/>
      <c r="DV685" s="401"/>
      <c r="DW685" s="400"/>
      <c r="DX685" s="401"/>
      <c r="DY685" s="400"/>
      <c r="DZ685" s="401"/>
      <c r="EA685" s="400"/>
      <c r="EB685" s="401"/>
      <c r="EC685" s="400"/>
      <c r="ED685" s="401"/>
      <c r="EE685" s="400"/>
      <c r="EF685" s="401"/>
      <c r="EG685" s="400"/>
      <c r="EH685" s="401"/>
      <c r="EI685" s="400"/>
      <c r="EJ685" s="447"/>
      <c r="EK685" s="512"/>
      <c r="EL685" s="515"/>
      <c r="EM685" s="450"/>
      <c r="EN685" s="348"/>
      <c r="EO685" s="348"/>
      <c r="EP685" s="179">
        <f t="shared" si="742"/>
        <v>0</v>
      </c>
      <c r="EQ685" s="179">
        <f t="shared" si="743"/>
        <v>0</v>
      </c>
      <c r="ER685" s="179">
        <f t="shared" si="744"/>
        <v>0</v>
      </c>
      <c r="ES685" s="179">
        <f t="shared" si="745"/>
        <v>0</v>
      </c>
      <c r="ET685" s="179">
        <f t="shared" si="746"/>
        <v>0</v>
      </c>
      <c r="EU685" s="179">
        <f t="shared" si="747"/>
        <v>0</v>
      </c>
      <c r="EV685" s="172">
        <f t="shared" si="748"/>
        <v>0</v>
      </c>
      <c r="EW685" s="253"/>
      <c r="EX685" s="254">
        <v>0</v>
      </c>
      <c r="EY685" s="180">
        <v>0</v>
      </c>
      <c r="EZ685" s="255">
        <v>0</v>
      </c>
      <c r="FA685" s="255">
        <v>0</v>
      </c>
      <c r="FB685" s="180">
        <f>SUM(FF685:GI685)/2</f>
        <v>0</v>
      </c>
      <c r="FC685" s="256">
        <f>N685*km*'VALORES TABELA'!$B$13</f>
        <v>0</v>
      </c>
      <c r="FD685" s="250">
        <f t="shared" si="781"/>
        <v>0</v>
      </c>
      <c r="FE685" s="257"/>
      <c r="FF685" s="181">
        <f>((Q685+S685)*Percapita)+((R685+T685)*Cadeirante)</f>
        <v>0</v>
      </c>
      <c r="FG685" s="181">
        <f>((U685+W685)*Percapita/30*FG$4)+((V685+X685)*Cadeirante/30*FG$4)</f>
        <v>0</v>
      </c>
      <c r="FH685" s="181">
        <f>((Y685+AA685)*Percapita/30*FH$4)+((Z685+AB685)*Cadeirante/30*FH$4)</f>
        <v>0</v>
      </c>
      <c r="FI685" s="181">
        <f>((AC685+AE685)*Percapita/30*FI$4)+((AD685+AF685)*Cadeirante/30*FI$4)</f>
        <v>0</v>
      </c>
      <c r="FJ685" s="181">
        <f>((AG685+AI685)*Percapita/30*FJ$4)+((AH685+AJ685)*Cadeirante/30*FJ$4)</f>
        <v>0</v>
      </c>
      <c r="FK685" s="181">
        <f>((AK685+AM685)*Percapita/30*FK$4)+((AL685+AN685)*Cadeirante/30*FK$4)</f>
        <v>0</v>
      </c>
      <c r="FL685" s="181">
        <f>((AO685+AQ685)*Percapita/30*FL$4)+((AP685+AR685)*Cadeirante/30*FL$4)</f>
        <v>0</v>
      </c>
      <c r="FM685" s="181">
        <f>((AS685+AU685)*Percapita/30*FM$4)+((AT685+AV685)*Cadeirante/30*FM$4)</f>
        <v>0</v>
      </c>
      <c r="FN685" s="181">
        <f>((AW685+AY685)*Percapita/30*FN$4)+((AX685+AZ685)*Cadeirante/30*FN$4)</f>
        <v>0</v>
      </c>
      <c r="FO685" s="181">
        <f>((BA685+BC685)*Percapita/30*FO$4)+((BB685+BD685)*Cadeirante/30*FO$4)</f>
        <v>0</v>
      </c>
      <c r="FP685" s="181">
        <f>((BE685+BG685)*Percapita/30*FP$4)+((BF685+BH685)*Cadeirante/30*FP$4)</f>
        <v>0</v>
      </c>
      <c r="FQ685" s="181">
        <f>((BI685+BK685)*Percapita/30*FQ$4)+((BJ685+BL685)*Cadeirante/30*FQ$4)</f>
        <v>0</v>
      </c>
      <c r="FR685" s="181">
        <f>((BM685+BO685)*Percapita/30*FR$4)+((BN685+BP685)*Cadeirante/30*FR$4)</f>
        <v>0</v>
      </c>
      <c r="FS685" s="181">
        <f>((BQ685+BS685)*Percapita/30*FS$4)+((BR685+BT685)*Cadeirante/30*FS$4)</f>
        <v>0</v>
      </c>
      <c r="FT685" s="181">
        <f>((BU685+BW685)*Percapita/30*FT$4)+((BV685+BX685)*Cadeirante/30*FT$4)</f>
        <v>0</v>
      </c>
      <c r="FU685" s="181">
        <f>((BY685+CA685)*Percapita/30*FU$4)+((BZ685+CB685)*Cadeirante/30*FU$4)</f>
        <v>0</v>
      </c>
      <c r="FV685" s="181">
        <f>((CC685+CE685)*Percapita/30*FV$4)+((CD685+CF685)*Cadeirante/30*FV$4)</f>
        <v>0</v>
      </c>
      <c r="FW685" s="181">
        <f>((CG685+CI685)*Percapita/30*FW$4)+((CI685+CK685)*Cadeirante/30*FW$4)</f>
        <v>0</v>
      </c>
      <c r="FX685" s="181">
        <f>((CK685+CM685)*Percapita/30*FX$4)+((CL685+CN685)*Cadeirante/30*FX$4)</f>
        <v>0</v>
      </c>
      <c r="FY685" s="181">
        <f>((CO685+CQ685)*Percapita/30*FY$4)+((CP685+CR685)*Cadeirante/30*FY$4)</f>
        <v>0</v>
      </c>
      <c r="FZ685" s="181">
        <f>((CS685+CU685)*Percapita/30*FZ$4)+((CT685+CV685)*Cadeirante/30*FZ$4)</f>
        <v>0</v>
      </c>
      <c r="GA685" s="181">
        <f>((CW685+CY685)*Percapita/30*GA$4)+((CX685+CZ685)*Cadeirante/30*GA$4)</f>
        <v>0</v>
      </c>
      <c r="GB685" s="181">
        <f>((DA685+DC685)*Percapita/30*GB$4)+((DB685+DD685)*Cadeirante/30*GB$4)</f>
        <v>0</v>
      </c>
      <c r="GC685" s="181">
        <f>((DE685+DG685)*Percapita/30*GC$4)+((DF685+DH685)*Cadeirante/30*GC$4)</f>
        <v>0</v>
      </c>
      <c r="GD685" s="181">
        <f>((DI685+DK685)*Percapita/30*GD$4)+((DJ685+DL685)*Cadeirante/30*GD$4)</f>
        <v>0</v>
      </c>
      <c r="GE685" s="181">
        <f>((DM685+DO685)*Percapita/30*GE$4)+((DN685+DP685)*Cadeirante/30*GE$4)</f>
        <v>0</v>
      </c>
      <c r="GF685" s="181">
        <f>((DQ685+DS685)*Percapita/30*GF$4)+((DR685+DT685)*Cadeirante/30*GF$4)</f>
        <v>0</v>
      </c>
      <c r="GG685" s="181">
        <f>((DU685+DW685)*Percapita/30*GG$4)+((DV685+DX685)*Cadeirante/30*GG$4)</f>
        <v>0</v>
      </c>
      <c r="GH685" s="181">
        <f>((DY685+EA685)*Percapita/30*GH$4)+((DZ685+EB685)*Cadeirante/30*GH$4)</f>
        <v>0</v>
      </c>
      <c r="GI685" s="181">
        <f>((EC685+EE685)*Percapita/30*GI$4)+((ED685+EF685)*Cadeirante/30*GI$4)</f>
        <v>0</v>
      </c>
      <c r="GJ685" s="181">
        <f>((EG685+EI685)*Percapita)+((EH685+EJ685)*Cadeirante)</f>
        <v>0</v>
      </c>
      <c r="GK685" s="258"/>
      <c r="GL685" s="103">
        <f t="shared" si="750"/>
        <v>0</v>
      </c>
      <c r="GM685" s="124"/>
      <c r="GN685" s="182"/>
      <c r="GO685" s="182"/>
      <c r="GP685" s="182"/>
      <c r="GQ685" s="182"/>
      <c r="GR685" s="182"/>
      <c r="GS685" s="182"/>
      <c r="GT685" s="182"/>
      <c r="GU685" s="182"/>
      <c r="GV685" s="182"/>
      <c r="GW685" s="182"/>
      <c r="GX685" s="182"/>
      <c r="GY685" s="182"/>
      <c r="GZ685" s="182"/>
      <c r="HA685" s="182"/>
      <c r="HB685" s="182"/>
      <c r="HC685" s="182"/>
      <c r="HD685" s="182"/>
      <c r="HE685" s="182"/>
      <c r="HF685" s="182"/>
      <c r="HG685" s="182"/>
      <c r="HH685" s="182"/>
      <c r="HI685" s="182"/>
      <c r="HJ685" s="182"/>
      <c r="HK685" s="182"/>
      <c r="HL685" s="182"/>
      <c r="HM685" s="182"/>
      <c r="HN685" s="182"/>
      <c r="HO685" s="182"/>
      <c r="HP685" s="259"/>
      <c r="HQ685" s="64"/>
      <c r="HW685" s="257"/>
      <c r="HY685" s="280">
        <f t="shared" si="782"/>
        <v>0</v>
      </c>
      <c r="HZ685" s="280">
        <f t="shared" si="783"/>
        <v>0</v>
      </c>
      <c r="IA685" s="280">
        <f t="shared" si="784"/>
        <v>0</v>
      </c>
    </row>
    <row r="686" spans="1:237" s="106" customFormat="1" ht="22.5" customHeight="1" x14ac:dyDescent="0.25">
      <c r="A686" t="s">
        <v>3814</v>
      </c>
      <c r="B686" s="522" t="s">
        <v>3815</v>
      </c>
      <c r="C686" s="523">
        <v>3</v>
      </c>
      <c r="D686" s="524" t="s">
        <v>3816</v>
      </c>
      <c r="E686" s="524" t="s">
        <v>3817</v>
      </c>
      <c r="F686" s="525" t="s">
        <v>3224</v>
      </c>
      <c r="G686" s="525" t="s">
        <v>3225</v>
      </c>
      <c r="H686" s="350" t="s">
        <v>1843</v>
      </c>
      <c r="I686" s="351" t="s">
        <v>3818</v>
      </c>
      <c r="J686" s="409" t="s">
        <v>3300</v>
      </c>
      <c r="K686" s="410" t="s">
        <v>3232</v>
      </c>
      <c r="L686" s="329">
        <f>CONTINUA!BV686</f>
        <v>0</v>
      </c>
      <c r="M686" s="329">
        <f>CONTINUA!BW686</f>
        <v>0</v>
      </c>
      <c r="N686" s="895"/>
      <c r="O686" s="896" t="s">
        <v>4064</v>
      </c>
      <c r="P686" s="897" t="s">
        <v>206</v>
      </c>
      <c r="Q686" s="400"/>
      <c r="R686" s="401"/>
      <c r="S686" s="400"/>
      <c r="T686" s="401"/>
      <c r="U686" s="400"/>
      <c r="V686" s="401"/>
      <c r="W686" s="400"/>
      <c r="X686" s="401"/>
      <c r="Y686" s="400"/>
      <c r="Z686" s="401"/>
      <c r="AA686" s="400"/>
      <c r="AB686" s="401"/>
      <c r="AC686" s="400"/>
      <c r="AD686" s="401"/>
      <c r="AE686" s="400"/>
      <c r="AF686" s="401"/>
      <c r="AG686" s="400"/>
      <c r="AH686" s="401"/>
      <c r="AI686" s="400"/>
      <c r="AJ686" s="401"/>
      <c r="AK686" s="400"/>
      <c r="AL686" s="401"/>
      <c r="AM686" s="400"/>
      <c r="AN686" s="401"/>
      <c r="AO686" s="400"/>
      <c r="AP686" s="401"/>
      <c r="AQ686" s="400"/>
      <c r="AR686" s="401"/>
      <c r="AS686" s="400"/>
      <c r="AT686" s="401"/>
      <c r="AU686" s="400"/>
      <c r="AV686" s="401"/>
      <c r="AW686" s="400"/>
      <c r="AX686" s="401"/>
      <c r="AY686" s="400"/>
      <c r="AZ686" s="401"/>
      <c r="BA686" s="400"/>
      <c r="BB686" s="401"/>
      <c r="BC686" s="400"/>
      <c r="BD686" s="401"/>
      <c r="BE686" s="400"/>
      <c r="BF686" s="401"/>
      <c r="BG686" s="400"/>
      <c r="BH686" s="401"/>
      <c r="BI686" s="400"/>
      <c r="BJ686" s="401"/>
      <c r="BK686" s="400"/>
      <c r="BL686" s="401"/>
      <c r="BM686" s="400"/>
      <c r="BN686" s="401"/>
      <c r="BO686" s="400"/>
      <c r="BP686" s="401"/>
      <c r="BQ686" s="400"/>
      <c r="BR686" s="401"/>
      <c r="BS686" s="400"/>
      <c r="BT686" s="401"/>
      <c r="BU686" s="400"/>
      <c r="BV686" s="401"/>
      <c r="BW686" s="400"/>
      <c r="BX686" s="401"/>
      <c r="BY686" s="400"/>
      <c r="BZ686" s="401"/>
      <c r="CA686" s="400"/>
      <c r="CB686" s="401"/>
      <c r="CC686" s="400"/>
      <c r="CD686" s="401"/>
      <c r="CE686" s="400"/>
      <c r="CF686" s="401"/>
      <c r="CG686" s="400"/>
      <c r="CH686" s="401"/>
      <c r="CI686" s="400"/>
      <c r="CJ686" s="401"/>
      <c r="CK686" s="400"/>
      <c r="CL686" s="401"/>
      <c r="CM686" s="400"/>
      <c r="CN686" s="401"/>
      <c r="CO686" s="400"/>
      <c r="CP686" s="401"/>
      <c r="CQ686" s="400"/>
      <c r="CR686" s="401"/>
      <c r="CS686" s="400"/>
      <c r="CT686" s="401"/>
      <c r="CU686" s="400"/>
      <c r="CV686" s="401"/>
      <c r="CW686" s="400"/>
      <c r="CX686" s="401"/>
      <c r="CY686" s="400"/>
      <c r="CZ686" s="401"/>
      <c r="DA686" s="400"/>
      <c r="DB686" s="401"/>
      <c r="DC686" s="400"/>
      <c r="DD686" s="401"/>
      <c r="DE686" s="400"/>
      <c r="DF686" s="401"/>
      <c r="DG686" s="400"/>
      <c r="DH686" s="401"/>
      <c r="DI686" s="400"/>
      <c r="DJ686" s="401"/>
      <c r="DK686" s="400"/>
      <c r="DL686" s="401"/>
      <c r="DM686" s="400"/>
      <c r="DN686" s="401"/>
      <c r="DO686" s="400"/>
      <c r="DP686" s="401"/>
      <c r="DQ686" s="400"/>
      <c r="DR686" s="401"/>
      <c r="DS686" s="400"/>
      <c r="DT686" s="401"/>
      <c r="DU686" s="400"/>
      <c r="DV686" s="401"/>
      <c r="DW686" s="400"/>
      <c r="DX686" s="401"/>
      <c r="DY686" s="400"/>
      <c r="DZ686" s="401"/>
      <c r="EA686" s="400"/>
      <c r="EB686" s="401"/>
      <c r="EC686" s="400"/>
      <c r="ED686" s="401"/>
      <c r="EE686" s="400"/>
      <c r="EF686" s="401"/>
      <c r="EG686" s="400"/>
      <c r="EH686" s="401"/>
      <c r="EI686" s="400"/>
      <c r="EJ686" s="447"/>
      <c r="EK686" s="510"/>
      <c r="EL686" s="513"/>
      <c r="EM686" s="520"/>
      <c r="EN686" s="520"/>
      <c r="EO686" s="520"/>
      <c r="EP686" s="171">
        <f t="shared" si="742"/>
        <v>0</v>
      </c>
      <c r="EQ686" s="171">
        <f t="shared" si="743"/>
        <v>0</v>
      </c>
      <c r="ER686" s="171">
        <f t="shared" si="744"/>
        <v>0</v>
      </c>
      <c r="ES686" s="171">
        <f t="shared" si="745"/>
        <v>0</v>
      </c>
      <c r="ET686" s="171">
        <f t="shared" si="746"/>
        <v>0</v>
      </c>
      <c r="EU686" s="171">
        <f t="shared" si="747"/>
        <v>0</v>
      </c>
      <c r="EV686" s="172">
        <f t="shared" si="748"/>
        <v>0</v>
      </c>
      <c r="EW686" s="367">
        <f>IF(C686=4,IF(MAX(Q686:EJ688)&gt;0,(Especiall/30*(IF(($G686-$F686)=($G$5-$F$5),30,IF(DAY($G686)=31,($G686-$F686),($G686-$F686)+1)))),0),0)</f>
        <v>0</v>
      </c>
      <c r="EX686" s="248">
        <f t="shared" ref="EX686:EX689" si="785">FF686</f>
        <v>16188.48</v>
      </c>
      <c r="EY686" s="174">
        <f>(L686*regular)+(M686*Cadeirantee)</f>
        <v>0</v>
      </c>
      <c r="EZ686" s="249">
        <f>SUMIF(FG686:GJ686,"&gt;0")</f>
        <v>0</v>
      </c>
      <c r="FA686" s="249">
        <f>SUMIF(FG686:GJ686,"&lt;0")+SUMIF(GN686:HP686,"&lt;0")</f>
        <v>0</v>
      </c>
      <c r="FB686" s="174">
        <v>0</v>
      </c>
      <c r="FC686" s="175">
        <f>N686*km*'VALORES TABELA'!$B$13</f>
        <v>0</v>
      </c>
      <c r="FD686" s="250">
        <f>GL686</f>
        <v>0</v>
      </c>
      <c r="FE686" s="176">
        <f>(EW686+EW687+EW688+EW689+EX686+EX687+EX688+EX689+EY686+EY687+EY688+EY689+EY690+EZ686+EZ687+EZ688+EZ689+FA686+FA687+FA688+FA689+FC686+FC687+FC688+FC689+HY686-HZ686-IA686+FD686+FD687+FD688+FD689+FB690)</f>
        <v>16188.48</v>
      </c>
      <c r="FF686" s="177">
        <f>IF(C686=4,SUM(Q686+Q687+Q688+S686+S687+S688)*Percapita/30*FF$4+(R686+R687+R688+T686+T687+T688)*Cadeirante/30*FF$4,IF(C686=3,IF(Q689+S689=10,Fixo/30*FF$4+(Q686+Q687+Q688+S686+S687+S688)*Percapita/30*FF$4+(R689+T689)*Cadeirante/30*FF$4,IF(Q689+S689&lt;=9,(Q689+S689)*Crechee/30*FF$4)+(R689+T689)*Cadeirante/30*FF$4+(Q686+Q687+Q688+S686+S687+S688)*Percapita/30*FF$4)+IF(Q689+S689&gt;=11,Fixo/30*FF$4+(Q689+S689-10)*Crechee/30*FF$4,0),IF(C686=2,IF(R686+R687+R688+R689+T686+T687+T688+T689=1,Cadeirante/30*FF$4,IF(R686+R687+R688+R689+T686+T687+T688+T689=2,Fixo/30*FF$4,IF(R686+R687+R688+R689+T686+T687+T688+T689&gt;2,Fixo/30*FF$4+(R686+R687+R688+R689+T686+T687+T688+T689-2)*Cadeirante/30*FF$4)))+(Q686+Q687+Q688+S686+S687+S688)*Percapita/30*FF$4+(Q689+S689)*Crechee/30*FF$4,IF(C686=1,IF(Q686+Q687+Q688+R686+R687+R688+S686+S687+S688+T686+T687+T688&lt;=15,(Q686+Q687+Q688+S686+S687+S688)*Percapita/30*FF$4,IF(Q686+Q687+Q688+R686+R687+R688+S686+S687+S688+T686+T687+T688&gt;=16,Fixo/30*FF$4+(Q686+Q687+Q688+R686+R687+R688+S686+S687+S688+T686+T687-16)*Percapita/30*FF$4))))))</f>
        <v>16188.48</v>
      </c>
      <c r="FG686" s="177">
        <f>IF(C686=4,SUM(U686+U687+U688+W686+W687+W688)*Percapita/30*FG$4+(V686+V687+V688+X686+X687+X688)*Cadeirante/30*FG$4,IF(C686=3,IF(U689+W689=10,Fixo/30*FG$4+(U686+U687+U688+W686+W687+W688)*Percapita/30*FG$4+(V689+X689)*Cadeirante/30*FG$4,IF(U689+W689&lt;=9,(U689+W689)*Crechee/30*FG$4)+(V689+X689)*Cadeirante/30*FG$4+(U686+U687+U688+W686+W687+W688)*Percapita/30*FG$4)+IF(U689+W689&gt;=11,Fixo/30*FG$4+(U689+W689-10)*Crechee/30*FG$4,0),IF(C686=2,IF(V686+V687+V688+V689+X686+X687+X688+X689=1,Cadeirante/30*FG$4,IF(V686+V687+V688+V689+X686+X687+X688+X689=2,Fixo/30*FG$4,IF(V686+V687+V688+V689+X686+X687+X688+X689&gt;2,Fixo/30*FG$4+(V686+V687+V688+V689+X686+X687+X688+X689-2)*Cadeirante/30*FG$4)))+(U686+U687+U688+W686+W687+W688)*Percapita/30*FG$4+(U689+W689)*Crechee/30*FG$4,IF(C686=1,IF(U686+U687+U688+V686+V687+V688+W686+W687+W688+X686+X687+X688&lt;=15,(U686+U687+U688+W686+W687+W688)*Percapita/30*FG$4,IF(U686+U687+U688+V686+V687+V688+W686+W687+W688+X686+X687+X688&gt;=16,Fixo/30*FG$4+(U686+U687+U688+V686+V687+V688+W686+W687+W688+X686+X687-16)*Percapita/30*FG$4))))))</f>
        <v>0</v>
      </c>
      <c r="FH686" s="177">
        <f>IF(C686=4,SUM(Y686+Y687+Y688+AA686+AA687+AA688)*Percapita/30*FH$4+(Z686+Z687+Z688+AB686+AB687+AB688)*Cadeirante/30*FH$4,IF(C686=3,IF(Y689+AA689=10,Fixo/30*FH$4+(Y686+Y687+Y688+AA686+AA687+AA688)*Percapita/30*FH$4+(Z689+AB689)*Cadeirante/30*FH$4,IF(Y689+AA689&lt;=9,(Y689+AA689)*Crechee/30*FH$4)+(Z689+AB689)*Cadeirante/30*FH$4+(Y686+Y687+Y688+AA686+AA687+AA688)*Percapita/30*FH$4)+IF(Y689+AA689&gt;=11,Fixo/30*FH$4+(Y689+AA689-10)*Crechee/30*FH$4,0),IF(C686=2,IF(Z686+Z687+Z688+Z689+AB686+AB687+AB688+AB689=1,Cadeirante/30*FH$4,IF(Z686+Z687+Z688+Z689+AB686+AB687+AB688+AB689=2,Fixo/30*FH$4,IF(Z686+Z687+Z688+Z689+AB686+AB687+AB688+AB689&gt;2,Fixo/30*FH$4+(Z686+Z687+Z688+Z689+AB686+AB687+AB688+AB689-2)*Cadeirante/30*FH$4)))+(Y686+Y687+Y688+AA686+AA687+AA688)*Percapita/30*FH$4+(Y689+AA689)*Crechee/30*FH$4,IF(C686=1,IF(Y686+Y687+Y688+Z686+Z687+Z688+AA686+AA687+AA688+AB686+AB687+AB688&lt;=15,(Y686+Y687+Y688+AA686+AA687+AA688)*Percapita/30*FH$4,IF(Y686+Y687+Y688+Z686+Z687+Z688+AA686+AA687+AA688+AB686+AB687+AB688&gt;=16,Fixo/30*FH$4+(Y686+Y687+Y688+Z686+Z687+Z688+AA686+AA687+AA688+AB686+AB687-16)*Percapita/30*FH$4))))))</f>
        <v>0</v>
      </c>
      <c r="FI686" s="177">
        <f>IF(C686=4,SUM(AC686+AC687+AC688+AE686+AE687+AE688)*Percapita/30*FI$4+(AD686+AD687+AD688+AF686+AF687+AF688)*Cadeirante/30*FI$4,IF(C686=3,IF(AC689+AE689=10,Fixo/30*FI$4+(AC686+AC687+AC688+AE686+AE687+AE688)*Percapita/30*FI$4+(AD689+AF689)*Cadeirante/30*FI$4,IF(AC689+AE689&lt;=9,(AC689+AE689)*Crechee/30*FI$4)+(AD689+AF689)*Cadeirante/30*FI$4+(AC686+AC687+AC688+AE686+AE687+AE688)*Percapita/30*FI$4)+IF(AC689+AE689&gt;=11,Fixo/30*FI$4+(AC689+AE689-10)*Crechee/30*FI$4,0),IF(C686=2,IF(AD686+AD687+AD688+AD689+AF686+AF687+AF688+AF689=1,Cadeirante/30*FI$4,IF(AD686+AD687+AD688+AD689+AF686+AF687+AF688+AF689=2,Fixo/30*FI$4,IF(AD686+AD687+AD688+AD689+AF686+AF687+AF688+AF689&gt;2,Fixo/30*FI$4+(AD686+AD687+AD688+AD689+AF686+AF687+AF688+AF689-2)*Cadeirante/30*FI$4)))+(AC686+AC687+AC688+AE686+AE687+AE688)*Percapita/30*FI$4+(AC689+AE689)*Crechee/30*FI$4,IF(C686=1,IF(AC686+AC687+AC688+AD686+AD687+AD688+AE686+AE687+AE688+AF686+AF687+AF688&lt;=15,(AC686+AC687+AC688+AE686+AE687+AE688)*Percapita/30*FI$4,IF(AC686+AC687+AC688+AD686+AD687+AD688+AE686+AE687+AE688+AF686+AF687+AF688&gt;=16,Fixo/30*FI$4+(AC686+AC687+AC688+AD686+AD687+AD688+AE686+AE687+AE688+AF686+AF687-16)*Percapita/30*FI$4))))))</f>
        <v>0</v>
      </c>
      <c r="FJ686" s="177">
        <f>IF(C686=4,SUM(AG686+AG687+AG688+AI686+AI687+AI688)*Percapita/30*FJ$4+(AH686+AH687+AH688+AJ686+AJ687+AJ688)*Cadeirante/30*FJ$4,IF(C686=3,IF(AG689+AI689=10,Fixo/30*FJ$4+(AG686+AG687+AG688+AI686+AI687+AI688)*Percapita/30*FJ$4+(AH689+AJ689)*Cadeirante/30*FJ$4,IF(AG689+AI689&lt;=9,(AG689+AI689)*Crechee/30*FJ$4)+(AH689+AJ689)*Cadeirante/30*FJ$4+(AG686+AG687+AG688+AI686+AI687+AI688)*Percapita/30*FJ$4)+IF(AG689+AI689&gt;=11,Fixo/30*FJ$4+(AG689+AI689-10)*Crechee/30*FJ$4,0),IF(C686=2,IF(AH686+AH687+AH688+AH689+AJ686+AJ687+AJ688+AJ689=1,Cadeirante/30*FJ$4,IF(AH686+AH687+AH688+AH689+AJ686+AJ687+AJ688+AJ689=2,Fixo/30*FJ$4,IF(AH686+AH687+AH688+AH689+AJ686+AJ687+AJ688+AJ689&gt;2,Fixo/30*FJ$4+(AH686+AH687+AH688+AH689+AJ686+AJ687+AJ688+AJ689-2)*Cadeirante/30*FJ$4)))+(AG686+AG687+AG688+AI686+AI687+AI688)*Percapita/30*FJ$4+(AG689+AI689)*Crechee/30*FJ$4,IF(C686=1,IF(AG686+AG687+AG688+AH686+AH687+AH688+AI686+AI687+AI688+AJ686+AJ687+AJ688&lt;=15,(AG686+AG687+AG688+AI686+AI687+AI688)*Percapita/30*FJ$4,IF(AG686+AG687+AG688+AH686+AH687+AH688+AI686+AI687+AI688+AJ686+AJ687+AJ688&gt;=16,Fixo/30*FJ$4+(AG686+AG687+AG688+AH686+AH687+AH688+AI686+AI687+AI688+AJ686+AJ687-16)*Percapita/30*FJ$4))))))</f>
        <v>0</v>
      </c>
      <c r="FK686" s="177">
        <f>IF(C686=4,SUM(AK686+AK687+AK688+AM686+AM687+AM688)*Percapita/30*FK$4+(AL686+AL687+AL688+AN686+AN687+AN688)*Cadeirante/30*FK$4,IF(C686=3,IF(AK689+AM689=10,Fixo/30*FK$4+(AK686+AK687+AK688+AM686+AM687+AM688)*Percapita/30*FK$4+(AL689+AN689)*Cadeirante/30*FK$4,IF(AK689+AM689&lt;=9,(AK689+AM689)*Crechee/30*FK$4)+(AL689+AN689)*Cadeirante/30*FK$4+(AK686+AK687+AK688+AM686+AM687+AM688)*Percapita/30*FK$4)+IF(AK689+AM689&gt;=11,Fixo/30*FK$4+(AK689+AM689-10)*Crechee/30*FK$4,0),IF(C686=2,IF(AL686+AL687+AL688+AL689+AN686+AN687+AN688+AN689=1,Cadeirante/30*FK$4,IF(AL686+AL687+AL688+AL689+AN686+AN687+AN688+AN689=2,Fixo/30*FK$4,IF(AL686+AL687+AL688+AL689+AN686+AN687+AN688+AN689&gt;2,Fixo/30*FK$4+(AL686+AL687+AL688+AL689+AN686+AN687+AN688+AN689-2)*Cadeirante/30*FK$4)))+(AK686+AK687+AK688+AM686+AM687+AM688)*Percapita/30*FK$4+(AK689+AM689)*Crechee/30*FK$4,IF(C686=1,IF(AK686+AK687+AK688+AL686+AL687+AL688+AM686+AM687+AM688+AN686+AN687+AN688&lt;=15,(AK686+AK687+AK688+AM686+AM687+AM688)*Percapita/30*FK$4,IF(AK686+AK687+AK688+AL686+AL687+AL688+AM686+AM687+AM688+AN686+AN687+AN688&gt;=16,Fixo/30*FK$4+(AK686+AK687+AK688+AL686+AL687+AL688+AM686+AM687+AM688+AN686+AN687-16)*Percapita/30*FK$4))))))</f>
        <v>0</v>
      </c>
      <c r="FL686" s="177">
        <f>IF(C686=4,SUM(AO686+AO687+AO688+AQ686+AQ687+AQ688)*Percapita/30*FL$4+(AP686+AP687+AP688+AR686+AR687+AR688)*Cadeirante/30*FL$4,IF(C686=3,IF(AO689+AQ689=10,Fixo/30*FL$4+(AO686+AO687+AO688+AQ686+AQ687+AQ688)*Percapita/30*FL$4+(AP689+AR689)*Cadeirante/30*FL$4,IF(AO689+AQ689&lt;=9,(AO689+AQ689)*Crechee/30*FL$4)+(AP689+AR689)*Cadeirante/30*FL$4+(AO686+AO687+AO688+AQ686+AQ687+AQ688)*Percapita/30*FL$4)+IF(AO689+AQ689&gt;=11,Fixo/30*FL$4+(AO689+AQ689-10)*Crechee/30*FL$4,0),IF(C686=2,IF(AP686+AP687+AP688+AP689+AR686+AR687+AR688+AR689=1,Cadeirante/30*FL$4,IF(AP686+AP687+AP688+AP689+AR686+AR687+AR688+AR689=2,Fixo/30*FL$4,IF(AP686+AP687+AP688+AP689+AR686+AR687+AR688+AR689&gt;2,Fixo/30*FL$4+(AP686+AP687+AP688+AP689+AR686+AR687+AR688+AR689-2)*Cadeirante/30*FL$4)))+(AO686+AO687+AO688+AQ686+AQ687+AQ688)*Percapita/30*FL$4+(AO689+AQ689)*Crechee/30*FL$4,IF(C686=1,IF(AO686+AO687+AO688+AP686+AP687+AP688+AQ686+AQ687+AQ688+AR686+AR687+AR688&lt;=15,(AO686+AO687+AO688+AQ686+AQ687+AQ688)*Percapita/30*FL$4,IF(AO686+AO687+AO688+AP686+AP687+AP688+AQ686+AQ687+AQ688+AR686+AR687+AR688&gt;=16,Fixo/30*FL$4+(AO686+AO687+AO688+AP686+AP687+AP688+AQ686+AQ687+AQ688+AR686+AR687-16)*Percapita/30*FL$4))))))</f>
        <v>0</v>
      </c>
      <c r="FM686" s="177">
        <f>IF(C686=4,SUM(AS686+AS687+AS688+AU686+AU687+AU688)*Percapita/30*FM$4+(AT686+AT687+AT688+AV686+AV687+AV688)*Cadeirante/30*FM$4,IF(C686=3,IF(AS689+AU689=10,Fixo/30*FM$4+(AS686+AS687+AS688+AU686+AU687+AU688)*Percapita/30*FM$4+(AT689+AV689)*Cadeirante/30*FM$4,IF(AS689+AU689&lt;=9,(AS689+AU689)*Crechee/30*FM$4)+(AT689+AV689)*Cadeirante/30*FM$4+(AS686+AS687+AS688+AU686+AU687+AU688)*Percapita/30*FM$4)+IF(AS689+AU689&gt;=11,Fixo/30*FM$4+(AS689+AU689-10)*Crechee/30*FM$4,0),IF(C686=2,IF(AT686+AT687+AT688+AT689+AV686+AV687+AV688+AV689=1,Cadeirante/30*FM$4,IF(AT686+AT687+AT688+AT689+AV686+AV687+AV688+AV689=2,Fixo/30*FM$4,IF(AT686+AT687+AT688+AT689+AV686+AV687+AV688+AV689&gt;2,Fixo/30*FM$4+(AT686+AT687+AT688+AT689+AV686+AV687+AV688+AV689-2)*Cadeirante/30*FM$4)))+(AS686+AS687+AS688+AU686+AU687+AU688)*Percapita/30*FM$4+(AS689+AU689)*Crechee/30*FM$4,IF(C686=1,IF(AS686+AS687+AS688+AT686+AT687+AT688+AU686+AU687+AU688+AV686+AV687+AV688&lt;=15,(AS686+AS687+AS688+AU686+AU687+AU688)*Percapita/30*FM$4,IF(AS686+AS687+AS688+AT686+AT687+AT688+AU686+AU687+AU688+AV686+AV687+AV688&gt;=16,Fixo/30*FM$4+(AS686+AS687+AS688+AT686+AT687+AT688+AU686+AU687+AU688+AV686+AV687-16)*Percapita/30*FM$4))))))</f>
        <v>0</v>
      </c>
      <c r="FN686" s="177">
        <f>IF(C686=4,SUM(AW686+AW687+AW688+AY686+AY687+AY688)*Percapita/30*FN$4+(AX686+AX687+AX688+AZ686+AZ687+AZ688)*Cadeirante/30*FN$4,IF(C686=3,IF(AW689+AY689=10,Fixo/30*FN$4+(AW686+AW687+AW688+AY686+AY687+AY688)*Percapita/30*FN$4+(AX689+AZ689)*Cadeirante/30*FN$4,IF(AW689+AY689&lt;=9,(AW689+AY689)*Crechee/30*FN$4)+(AX689+AZ689)*Cadeirante/30*FN$4+(AW686+AW687+AW688+AY686+AY687+AY688)*Percapita/30*FN$4)+IF(AW689+AY689&gt;=11,Fixo/30*FN$4+(AW689+AY689-10)*Crechee/30*FN$4,0),IF(C686=2,IF(AX686+AX687+AX688+AX689+AZ686+AZ687+AZ688+AZ689=1,Cadeirante/30*FN$4,IF(AX686+AX687+AX688+AX689+AZ686+AZ687+AZ688+AZ689=2,Fixo/30*FN$4,IF(AX686+AX687+AX688+AX689+AZ686+AZ687+AZ688+AZ689&gt;2,Fixo/30*FN$4+(AX686+AX687+AX688+AX689+AZ686+AZ687+AZ688+AZ689-2)*Cadeirante/30*FN$4)))+(AW686+AW687+AW688+AY686+AY687+AY688)*Percapita/30*FN$4+(AW689+AY689)*Crechee/30*FN$4,IF(C686=1,IF(AW686+AW687+AW688+AX686+AX687+AX688+AY686+AY687+AY688+AZ686+AZ687+AZ688&lt;=15,(AW686+AW687+AW688+AY686+AY687+AY688)*Percapita/30*FN$4,IF(AW686+AW687+AW688+AX686+AX687+AX688+AY686+AY687+AY688+AZ686+AZ687+AZ688&gt;=16,Fixo/30*FN$4+(AW686+AW687+AW688+AX686+AX687+AX688+AY686+AY687+AY688+AZ686+AZ687-16)*Percapita/30*FN$4))))))</f>
        <v>0</v>
      </c>
      <c r="FO686" s="177">
        <f>IF(C686=4,SUM(BA686+BA687+BA688+BC686+BC687+BC688)*Percapita/30*FO$4+(BB686+BB687+BB688+BD686+BD687+BD688)*Cadeirante/30*FO$4,IF(C686=3,IF(BA689+BC689=10,Fixo/30*FO$4+(BA686+BA687+BA688+BC686+BC687+BC688)*Percapita/30*FO$4+(BB689+BD689)*Cadeirante/30*FO$4,IF(BA689+BC689&lt;=9,(BA689+BC689)*Crechee/30*FO$4)+(BB689+BD689)*Cadeirante/30*FO$4+(BA686+BA687+BA688+BC686+BC687+BC688)*Percapita/30*FO$4)+IF(BA689+BC689&gt;=11,Fixo/30*FO$4+(BA689+BC689-10)*Crechee/30*FO$4,0),IF(C686=2,IF(BB686+BB687+BB688+BB689+BD686+BD687+BD688+BD689=1,Cadeirante/30*FO$4,IF(BB686+BB687+BB688+BB689+BD686+BD687+BD688+BD689=2,Fixo/30*FO$4,IF(BB686+BB687+BB688+BB689+BD686+BD687+BD688+BD689&gt;2,Fixo/30*FO$4+(BB686+BB687+BB688+BB689+BD686+BD687+BD688+BD689-2)*Cadeirante/30*FO$4)))+(BA686+BA687+BA688+BC686+BC687+BC688)*Percapita/30*FO$4+(BA689+BC689)*Crechee/30*FO$4,IF(C686=1,IF(BA686+BA687+BA688+BB686+BB687+BB688+BC686+BC687+BC688+BD686+BD687+BD688&lt;=15,(BA686+BA687+BA688+BC686+BC687+BC688)*Percapita/30*FO$4,IF(BA686+BA687+BA688+BB686+BB687+BB688+BC686+BC687+BC688+BD686+BD687+BD688&gt;=16,Fixo/30*FO$4+(BA686+BA687+BA688+BB686+BB687+BB688+BC686+BC687+BC688+BD686+BD687-16)*Percapita/30*FO$4))))))</f>
        <v>0</v>
      </c>
      <c r="FP686" s="177">
        <f>IF(C686=4,SUM(BE686+BE687+BE688+BG686+BG687+BG688)*Percapita/30*FP$4+(BF686+BF687+BF688+BH686+BH687+BH688)*Cadeirante/30*FP$4,IF(C686=3,IF(BE689+BG689=10,Fixo/30*FP$4+(BE686+BE687+BE688+BG686+BG687+BG688)*Percapita/30*FP$4+(BF689+BH689)*Cadeirante/30*FP$4,IF(BE689+BG689&lt;=9,(BE689+BG689)*Crechee/30*FP$4)+(BF689+BH689)*Cadeirante/30*FP$4+(BE686+BE687+BE688+BG686+BG687+BG688)*Percapita/30*FP$4)+IF(BE689+BG689&gt;=11,Fixo/30*FP$4+(BE689+BG689-10)*Crechee/30*FP$4,0),IF(C686=2,IF(BF686+BF687+BF688+BF689+BH686+BH687+BH688+BH689=1,Cadeirante/30*FP$4,IF(BF686+BF687+BF688+BF689+BH686+BH687+BH688+BH689=2,Fixo/30*FP$4,IF(BF686+BF687+BF688+BF689+BH686+BH687+BH688+BH689&gt;2,Fixo/30*FP$4+(BF686+BF687+BF688+BF689+BH686+BH687+BH688+BH689-2)*Cadeirante/30*FP$4)))+(BE686+BE687+BE688+BG686+BG687+BG688)*Percapita/30*FP$4+(BE689+BG689)*Crechee/30*FP$4,IF(C686=1,IF(BE686+BE687+BE688+BF686+BF687+BF688+BG686+BG687+BG688+BH686+BH687+BH688&lt;=15,(BE686+BE687+BE688+BG686+BG687+BG688)*Percapita/30*FP$4,IF(BE686+BE687+BE688+BF686+BF687+BF688+BG686+BG687+BG688+BH686+BH687+BH688&gt;=16,Fixo/30*FP$4+(BE686+BE687+BE688+BF686+BF687+BF688+BG686+BG687+BG688+BH686+BH687-16)*Percapita/30*FP$4))))))</f>
        <v>0</v>
      </c>
      <c r="FQ686" s="177">
        <f>IF(C686=4,SUM(BI686+BI687+BI688+BK686+BK687+BK688)*Percapita/30*FQ$4+(BJ686+BJ687+BJ688+BL686+BL687+BL688)*Cadeirante/30*FQ$4,IF(C686=3,IF(BI689+BK689=10,Fixo/30*FQ$4+(BI686+BI687+BI688+BK686+BK687+BK688)*Percapita/30*FQ$4+(BJ689+BL689)*Cadeirante/30*FQ$4,IF(BI689+BK689&lt;=9,(BI689+BK689)*Crechee/30*FQ$4)+(BJ689+BL689)*Cadeirante/30*FQ$4+(BI686+BI687+BI688+BK686+BK687+BK688)*Percapita/30*FQ$4)+IF(BI689+BK689&gt;=11,Fixo/30*FQ$4+(BI689+BK689-10)*Crechee/30*FQ$4,0),IF(C686=2,IF(BJ686+BJ687+BJ688+BJ689+BL686+BL687+BL688+BL689=1,Cadeirante/30*FQ$4,IF(BJ686+BJ687+BJ688+BJ689+BL686+BL687+BL688+BL689=2,Fixo/30*FQ$4,IF(BJ686+BJ687+BJ688+BJ689+BL686+BL687+BL688+BL689&gt;2,Fixo/30*FQ$4+(BJ686+BJ687+BJ688+BJ689+BL686+BL687+BL688+BL689-2)*Cadeirante/30*FQ$4)))+(BI686+BI687+BI688+BK686+BK687+BK688)*Percapita/30*FQ$4+(BI689+BK689)*Crechee/30*FQ$4,IF(C686=1,IF(BI686+BI687+BI688+BJ686+BJ687+BJ688+BK686+BK687+BK688+BL686+BL687+BL688&lt;=15,(BI686+BI687+BI688+BK686+BK687+BK688)*Percapita/30*FQ$4,IF(BI686+BI687+BI688+BJ686+BJ687+BJ688+BK686+BK687+BK688+BL686+BL687+BL688&gt;=16,Fixo/30*FQ$4+(BI686+BI687+BI688+BJ686+BJ687+BJ688+BK686+BK687+BK688+BL686+BL687-16)*Percapita/30*FQ$4))))))</f>
        <v>0</v>
      </c>
      <c r="FR686" s="177">
        <f>IF(C686=4,SUM(BM686+BM687+BM688+BO686+BO687+BO688)*Percapita/30*FR$4+(BN686+BN687+BN688+BP686+BP687+BP688)*Cadeirante/30*FR$4,IF(C686=3,IF(BM689+BO689=10,Fixo/30*FR$4+(BM686+BM687+BM688+BO686+BO687+BO688)*Percapita/30*FR$4+(BN689+BP689)*Cadeirante/30*FR$4,IF(BM689+BO689&lt;=9,(BM689+BO689)*Crechee/30*FR$4)+(BN689+BP689)*Cadeirante/30*FR$4+(BM686+BM687+BM688+BO686+BO687+BO688)*Percapita/30*FR$4)+IF(BM689+BO689&gt;=11,Fixo/30*FR$4+(BM689+BO689-10)*Crechee/30*FR$4,0),IF(C686=2,IF(BN686+BN687+BN688+BN689+BP686+BP687+BP688+BP689=1,Cadeirante/30*FR$4,IF(BN686+BN687+BN688+BN689+BP686+BP687+BP688+BP689=2,Fixo/30*FR$4,IF(BN686+BN687+BN688+BN689+BP686+BP687+BP688+BP689&gt;2,Fixo/30*FR$4+(BN686+BN687+BN688+BN689+BP686+BP687+BP688+BP689-2)*Cadeirante/30*FR$4)))+(BM686+BM687+BM688+BO686+BO687+BO688)*Percapita/30*FR$4+(BM689+BO689)*Crechee/30*FR$4,IF(C686=1,IF(BM686+BM687+BM688+BN686+BN687+BN688+BO686+BO687+BO688+BP686+BP687+BP688&lt;=15,(BM686+BM687+BM688+BO686+BO687+BO688)*Percapita/30*FR$4,IF(BM686+BM687+BM688+BN686+BN687+BN688+BO686+BO687+BO688+BP686+BP687+BP688&gt;=16,Fixo/30*FR$4+(BM686+BM687+BM688+BN686+BN687+BN688+BO686+BO687+BO688+BP686+BP687-16)*Percapita/30*FR$4))))))</f>
        <v>0</v>
      </c>
      <c r="FS686" s="177">
        <f>IF(C686=4,SUM(BQ686+BQ687+BQ688+BS686+BS687+BS688)*Percapita/30*FS$4+(BR686+BR687+BR688+BT686+BT687+BT688)*Cadeirante/30*FS$4,IF(C686=3,IF(BQ689+BS689=10,Fixo/30*FS$4+(BQ686+BQ687+BQ688+BS686+BS687+BS688)*Percapita/30*FS$4+(BR689+BT689)*Cadeirante/30*FS$4,IF(BQ689+BS689&lt;=9,(BQ689+BS689)*Crechee/30*FS$4)+(BR689+BT689)*Cadeirante/30*FS$4+(BQ686+BQ687+BQ688+BS686+BS687+BS688)*Percapita/30*FS$4)+IF(BQ689+BS689&gt;=11,Fixo/30*FS$4+(BQ689+BS689-10)*Crechee/30*FS$4,0),IF(C686=2,IF(BR686+BR687+BR688+BR689+BT686+BT687+BT688+BT689=1,Cadeirante/30*FS$4,IF(BR686+BR687+BR688+BR689+BT686+BT687+BT688+BT689=2,Fixo/30*FS$4,IF(BR686+BR687+BR688+BR689+BT686+BT687+BT688+BT689&gt;2,Fixo/30*FS$4+(BR686+BR687+BR688+BR689+BT686+BT687+BT688+BT689-2)*Cadeirante/30*FS$4)))+(BQ686+BQ687+BQ688+BS686+BS687+BS688)*Percapita/30*FS$4+(BQ689+BS689)*Crechee/30*FS$4,IF(C686=1,IF(BQ686+BQ687+BQ688+BR686+BR687+BR688+BS686+BS687+BS688+BT686+BT687+BT688&lt;=15,(BQ686+BQ687+BQ688+BS686+BS687+BS688)*Percapita/30*FS$4,IF(BQ686+BQ687+BQ688+BR686+BR687+BR688+BS686+BS687+BS688+BT686+BT687+BT688&gt;=16,Fixo/30*FS$4+(BQ686+BQ687+BQ688+BR686+BR687+BR688+BS686+BS687+BS688+BT686+BT687-16)*Percapita/30*FS$4))))))</f>
        <v>0</v>
      </c>
      <c r="FT686" s="177">
        <f>IF(C686=4,SUM(BU686+BU687+BU688+BW686+BW687+BW688)*Percapita/30*FT$4+(BV686+BV687+BV688+BX686+BX687+BX688)*Cadeirante/30*FT$4,IF(C686=3,IF(BU689+BW689=10,Fixo/30*FT$4+(BU686+BU687+BU688+BW686+BW687+BW688)*Percapita/30*FT$4+(BV689+BX689)*Cadeirante/30*FT$4,IF(BU689+BW689&lt;=9,(BU689+BW689)*Crechee/30*FT$4)+(BV689+BX689)*Cadeirante/30*FT$4+(BU686+BU687+BU688+BW686+BW687+BW688)*Percapita/30*FT$4)+IF(BU689+BW689&gt;=11,Fixo/30*FT$4+(BU689+BW689-10)*Crechee/30*FT$4,0),IF(C686=2,IF(BV686+BV687+BV688+BV689+BX686+BX687+BX688+BX689=1,Cadeirante/30*FT$4,IF(BV686+BV687+BV688+BV689+BX686+BX687+BX688+BX689=2,Fixo/30*FT$4,IF(BV686+BV687+BV688+BV689+BX686+BX687+BX688+BX689&gt;2,Fixo/30*FT$4+(BV686+BV687+BV688+BV689+BX686+BX687+BX688+BX689-2)*Cadeirante/30*FT$4)))+(BU686+BU687+BU688+BW686+BW687+BW688)*Percapita/30*FT$4+(BU689+BW689)*Crechee/30*FT$4,IF(C686=1,IF(BU686+BU687+BU688+BV686+BV687+BV688+BW686+BW687+BW688+BX686+BX687+BX688&lt;=15,(BU686+BU687+BU688+BW686+BW687+BW688)*Percapita/30*FT$4,IF(BU686+BU687+BU688+BV686+BV687+BV688+BW686+BW687+BW688+BX686+BX687+BX688&gt;=16,Fixo/30*FT$4+(BU686+BU687+BU688+BV686+BV687+BV688+BW686+BW687+BW688+BX686+BX687-16)*Percapita/30*FT$4))))))</f>
        <v>0</v>
      </c>
      <c r="FU686" s="177">
        <f>IF(C686=4,SUM(BY686+BY687+BY688+CA686+CA687+CA688)*Percapita/30*FU$4+(BZ686+BZ687+BZ688+CB686+CB687+CB688)*Cadeirante/30*FU$4,IF(C686=3,IF(BY689+CA689=10,Fixo/30*FU$4+(BY686+BY687+BY688+CA686+CA687+CA688)*Percapita/30*FU$4+(BZ689+CB689)*Cadeirante/30*FU$4,IF(BY689+CA689&lt;=9,(BY689+CA689)*Crechee/30*FU$4)+(BZ689+CB689)*Cadeirante/30*FU$4+(BY686+BY687+BY688+CA686+CA687+CA688)*Percapita/30*FU$4)+IF(BY689+CA689&gt;=11,Fixo/30*FU$4+(BY689+CA689-10)*Crechee/30*FU$4,0),IF(C686=2,IF(BZ686+BZ687+BZ688+BZ689+CB686+CB687+CB688+CB689=1,Cadeirante/30*FU$4,IF(BZ686+BZ687+BZ688+BZ689+CB686+CB687+CB688+CB689=2,Fixo/30*FU$4,IF(BZ686+BZ687+BZ688+BZ689+CB686+CB687+CB688+CB689&gt;2,Fixo/30*FU$4+(BZ686+BZ687+BZ688+BZ689+CB686+CB687+CB688+CB689-2)*Cadeirante/30*FU$4)))+(BY686+BY687+BY688+CA686+CA687+CA688)*Percapita/30*FU$4+(BY689+CA689)*Crechee/30*FU$4,IF(C686=1,IF(BY686+BY687+BY688+BZ686+BZ687+BZ688+CA686+CA687+CA688+CB686+CB687+CB688&lt;=15,(BY686+BY687+BY688+CA686+CA687+CA688)*Percapita/30*FU$4,IF(BY686+BY687+BY688+BZ686+BZ687+BZ688+CA686+CA687+CA688+CB686+CB687+CB688&gt;=16,Fixo/30*FU$4+(BY686+BY687+BY688+BZ686+BZ687+BZ688+CA686+CA687+CA688+CB686+CB687-16)*Percapita/30*FU$4))))))</f>
        <v>0</v>
      </c>
      <c r="FV686" s="177">
        <f>IF(C686=4,SUM(CC686+CC687+CC688+CE686+CE687+CE688)*Percapita/30*FV$4+(CD686+CD687+CD688+CF686+CF687+CF688)*Cadeirante/30*FV$4,IF(C686=3,IF(CC689+CE689=10,Fixo/30*FV$4+(CC686+CC687+CC688+CE686+CE687+CE688)*Percapita/30*FV$4+(CD689+CF689)*Cadeirante/30*FV$4,IF(CC689+CE689&lt;=9,(CC689+CE689)*Crechee/30*FV$4)+(CD689+CF689)*Cadeirante/30*FV$4+(CC686+CC687+CC688+CE686+CE687+CE688)*Percapita/30*FV$4)+IF(CC689+CE689&gt;=11,Fixo/30*FV$4+(CC689+CE689-10)*Crechee/30*FV$4,0),IF(C686=2,IF(CD686+CD687+CD688+CD689+CF686+CF687+CF688+CF689=1,Cadeirante/30*FV$4,IF(CD686+CD687+CD688+CD689+CF686+CF687+CF688+CF689=2,Fixo/30*FV$4,IF(CD686+CD687+CD688+CD689+CF686+CF687+CF688+CF689&gt;2,Fixo/30*FV$4+(CD686+CD687+CD688+CD689+CF686+CF687+CF688+CF689-2)*Cadeirante/30*FV$4)))+(CC686+CC687+CC688+CE686+CE687+CE688)*Percapita/30*FV$4+(CC689+CE689)*Crechee/30*FV$4,IF(C686=1,IF(CC686+CC687+CC688+CD686+CD687+CD688+CE686+CE687+CE688+CF686+CF687+CF688&lt;=15,(CC686+CC687+CC688+CE686+CE687+CE688)*Percapita/30*FV$4,IF(CC686+CC687+CC688+CD686+CD687+CD688+CE686+CE687+CE688+CF686+CF687+CF688&gt;=16,Fixo/30*FV$4+(CC686+CC687+CC688+CD686+CD687+CD688+CE686+CE687+CE688+CF686+CF687-16)*Percapita/30*FV$4))))))</f>
        <v>0</v>
      </c>
      <c r="FW686" s="177">
        <f>IF(C686=4,SUM(CG686+CG687+CG688+CI686+CI687+CI688)*Percapita/30*FW$4+(CH686+CH687+CH688+CJ686+CJ687+CJ688)*Cadeirante/30*FW$4,IF(C686=3,IF(CG689+CI689=10,Fixo/30*FW$4+(CG686+CG687+CG688+CI686+CI687+CI688)*Percapita/30*FW$4+(CH689+CJ689)*Cadeirante/30*FW$4,IF(CG689+CI689&lt;=9,(CG689+CI689)*Crechee/30*FW$4)+(CH689+CJ689)*Cadeirante/30*FW$4+(CG686+CG687+CG688+CI686+CI687+CI688)*Percapita/30*FW$4)+IF(CG689+CI689&gt;=11,Fixo/30*FW$4+(CG689+CI689-10)*Crechee/30*FW$4,0),IF(C686=2,IF(CH686+CH687+CH688+CH689+CJ686+CJ687+CJ688+CJ689=1,Cadeirante/30*FW$4,IF(CH686+CH687+CH688+CH689+CJ686+CJ687+CJ688+CJ689=2,Fixo/30*FW$4,IF(CH686+CH687+CH688+CH689+CJ686+CJ687+CJ688+CJ689&gt;2,Fixo/30*FW$4+(CH686+CH687+CH688+CH689+CJ686+CJ687+CJ688+CJ689-2)*Cadeirante/30*FW$4)))+(CG686+CG687+CG688+CI686+CI687+CI688)*Percapita/30*FW$4+(CG689+CI689)*Crechee/30*FW$4,IF(C686=1,IF(CG686+CG687+CG688+CH686+CH687+CH688+CI686+CI687+CI688+CJ686+CJ687+CJ688&lt;=15,(CG686+CG687+CG688+CI686+CI687+CI688)*Percapita/30*FW$4,IF(CG686+CG687+CG688+CH686+CH687+CH688+CI686+CI687+CI688+CJ686+CJ687+CJ688&gt;=16,Fixo/30*FW$4+(CG686+CG687+CG688+CH686+CH687+CH688+CI686+CI687+CI688+CJ686+CJ687-16)*Percapita/30*FW$4))))))</f>
        <v>0</v>
      </c>
      <c r="FX686" s="177">
        <f>IF(C686=4,SUM(CK686+CK687+CK688+CM686+CM687+CM688)*Percapita/30*FX$4+(CL686+CL687+CL688+CN686+CN687+CN688)*Cadeirante/30*FX$4,IF(C686=3,IF(CK689+CM689=10,Fixo/30*FX$4+(CK686+CK687+CK688+CM686+CM687+CM688)*Percapita/30*FX$4+(CL689+CN689)*Cadeirante/30*FX$4,IF(CK689+CM689&lt;=9,(CK689+CM689)*Crechee/30*FX$4)+(CL689+CN689)*Cadeirante/30*FX$4+(CK686+CK687+CK688+CM686+CM687+CM688)*Percapita/30*FX$4)+IF(CK689+CM689&gt;=11,Fixo/30*FX$4+(CK689+CM689-10)*Crechee/30*FX$4,0),IF(C686=2,IF(CL686+CL687+CL688+CL689+CN686+CN687+CN688+CN689=1,Cadeirante/30*FX$4,IF(CL686+CL687+CL688+CL689+CN686+CN687+CN688+CN689=2,Fixo/30*FX$4,IF(CL686+CL687+CL688+CL689+CN686+CN687+CN688+CN689&gt;2,Fixo/30*FX$4+(CL686+CL687+CL688+CL689+CN686+CN687+CN688+CN689-2)*Cadeirante/30*FX$4)))+(CK686+CK687+CK688+CM686+CM687+CM688)*Percapita/30*FX$4+(CK689+CM689)*Crechee/30*FX$4,IF(C686=1,IF(CK686+CK687+CK688+CL686+CL687+CL688+CM686+CM687+CM688+CN686+CN687+CN688&lt;=15,(CK686+CK687+CK688+CM686+CM687+CM688)*Percapita/30*FX$4,IF(CK686+CK687+CK688+CL686+CL687+CL688+CM686+CM687+CM688+CN686+CN687+CN688&gt;=16,Fixo/30*FX$4+(CK686+CK687+CK688+CL686+CL687+CL688+CM686+CM687+CM688+CN686+CN687-16)*Percapita/30*FX$4))))))</f>
        <v>0</v>
      </c>
      <c r="FY686" s="177">
        <f>IF(C686=4,SUM(CO686+CO687+CO688+CQ686+CQ687+CQ688)*Percapita/30*FY$4+(CP686+CP687+CP688+CR686+CR687+CR688)*Cadeirante/30*FY$4,IF(C686=3,IF(CO689+CQ689=10,Fixo/30*FY$4+(CO686+CO687+CO688+CQ686+CQ687+CQ688)*Percapita/30*FY$4+(CP689+CR689)*Cadeirante/30*FY$4,IF(CO689+CQ689&lt;=9,(CO689+CQ689)*Crechee/30*FY$4)+(CP689+CR689)*Cadeirante/30*FY$4+(CO686+CO687+CO688+CQ686+CQ687+CQ688)*Percapita/30*FY$4)+IF(CO689+CQ689&gt;=11,Fixo/30*FY$4+(CO689+CQ689-10)*Crechee/30*FY$4,0),IF(C686=2,IF(CP686+CP687+CP688+CP689+CR686+CR687+CR688+CR689=1,Cadeirante/30*FY$4,IF(CP686+CP687+CP688+CP689+CR686+CR687+CR688+CR689=2,Fixo/30*FY$4,IF(CP686+CP687+CP688+CP689+CR686+CR687+CR688+CR689&gt;2,Fixo/30*FY$4+(CP686+CP687+CP688+CP689+CR686+CR687+CR688+CR689-2)*Cadeirante/30*FY$4)))+(CO686+CO687+CO688+CQ686+CQ687+CQ688)*Percapita/30*FY$4+(CO689+CQ689)*Crechee/30*FY$4,IF(C686=1,IF(CO686+CO687+CO688+CP686+CP687+CP688+CQ686+CQ687+CQ688+CR686+CR687+CR688&lt;=15,(CO686+CO687+CO688+CQ686+CQ687+CQ688)*Percapita/30*FY$4,IF(CO686+CO687+CO688+CP686+CP687+CP688+CQ686+CQ687+CQ688+CR686+CR687+CR688&gt;=16,Fixo/30*FY$4+(CO686+CO687+CO688+CP686+CP687+CP688+CQ686+CQ687+CQ688+CR686+CR687-16)*Percapita/30*FY$4))))))</f>
        <v>0</v>
      </c>
      <c r="FZ686" s="177">
        <f>IF(C686=4,SUM(CS686+CS687+CS688+CU686+CU687+CU688)*Percapita/30*FZ$4+(CT686+CT687+CT688+CV686+CV687+CV688)*Cadeirante/30*FZ$4,IF(C686=3,IF(CS689+CU689=10,Fixo/30*FZ$4+(CS686+CS687+CS688+CU686+CU687+CU688)*Percapita/30*FZ$4+(CT689+CV689)*Cadeirante/30*FZ$4,IF(CS689+CU689&lt;=9,(CS689+CU689)*Crechee/30*FZ$4)+(CT689+CV689)*Cadeirante/30*FZ$4+(CS686+CS687+CS688+CU686+CU687+CU688)*Percapita/30*FZ$4)+IF(CS689+CU689&gt;=11,Fixo/30*FZ$4+(CS689+CU689-10)*Crechee/30*FZ$4,0),IF(C686=2,IF(CT686+CT687+CT688+CT689+CV686+CV687+CV688+CV689=1,Cadeirante/30*FZ$4,IF(CT686+CT687+CT688+CT689+CV686+CV687+CV688+CV689=2,Fixo/30*FZ$4,IF(CT686+CT687+CT688+CT689+CV686+CV687+CV688+CV689&gt;2,Fixo/30*FZ$4+(CT686+CT687+CT688+CT689+CV686+CV687+CV688+CV689-2)*Cadeirante/30*FZ$4)))+(CS686+CS687+CS688+CU686+CU687+CU688)*Percapita/30*FZ$4+(CS689+CU689)*Crechee/30*FZ$4,IF(C686=1,IF(CS686+CS687+CS688+CT686+CT687+CT688+CU686+CU687+CU688+CV686+CV687+CV688&lt;=15,(CS686+CS687+CS688+CU686+CU687+CU688)*Percapita/30*FZ$4,IF(CS686+CS687+CS688+CT686+CT687+CT688+CU686+CU687+CU688+CV686+CV687+CV688&gt;=16,Fixo/30*FZ$4+(CS686+CS687+CS688+CT686+CT687+CT688+CU686+CU687+CU688+CV686+CV687-16)*Percapita/30*FZ$4))))))</f>
        <v>0</v>
      </c>
      <c r="GA686" s="177">
        <f>IF(C686=4,SUM(CW686+CW687+CW688+CY686+CY687+CY688)*Percapita/30*GA$4+(CX686+CX687+CX688+CZ686+CZ687+CZ688)*Cadeirante/30*GA$4,IF(C686=3,IF(CW689+CY689=10,Fixo/30*GA$4+(CW686+CW687+CW688+CY686+CY687+CY688)*Percapita/30*GA$4+(CX689+CZ689)*Cadeirante/30*GA$4,IF(CW689+CY689&lt;=9,(CW689+CY689)*Crechee/30*GA$4)+(CX689+CZ689)*Cadeirante/30*GA$4+(CW686+CW687+CW688+CY686+CY687+CY688)*Percapita/30*GA$4)+IF(CW689+CY689&gt;=11,Fixo/30*GA$4+(CW689+CY689-10)*Crechee/30*GA$4,0),IF(C686=2,IF(CX686+CX687+CX688+CX689+CZ686+CZ687+CZ688+CZ689=1,Cadeirante/30*GA$4,IF(CX686+CX687+CX688+CX689+CZ686+CZ687+CZ688+CZ689=2,Fixo/30*GA$4,IF(CX686+CX687+CX688+CX689+CZ686+CZ687+CZ688+CZ689&gt;2,Fixo/30*GA$4+(CX686+CX687+CX688+CX689+CZ686+CZ687+CZ688+CZ689-2)*Cadeirante/30*GA$4)))+(CW686+CW687+CW688+CY686+CY687+CY688)*Percapita/30*GA$4+(CW689+CY689)*Crechee/30*GA$4,IF(C686=1,IF(CW686+CW687+CW688+CX686+CX687+CX688+CY686+CY687+CY688+CZ686+CZ687+CZ688&lt;=15,(CW686+CW687+CW688+CY686+CY687+CY688)*Percapita/30*GA$4,IF(CW686+CW687+CW688+CX686+CX687+CX688+CY686+CY687+CY688+CZ686+CZ687+CZ688&gt;=16,Fixo/30*GA$4+(CW686+CW687+CW688+CX686+CX687+CX688+CY686+CY687+CY688+CZ686+CZ687-16)*Percapita/30*GA$4))))))</f>
        <v>0</v>
      </c>
      <c r="GB686" s="177">
        <f>IF(C686=4,SUM(DA686+DA687+DA688+DC686+DC687+DC688)*Percapita/30*GB$4+(DB686+DB687+DB688+DD686+DD687+DD688)*Cadeirante/30*GB$4,IF(C686=3,IF(DA689+DC689=10,Fixo/30*GB$4+(DA686+DA687+DA688+DC686+DC687+DC688)*Percapita/30*GB$4+(DB689+DD689)*Cadeirante/30*GB$4,IF(DA689+DC689&lt;=9,(DA689+DC689)*Crechee/30*GB$4)+(DB689+DD689)*Cadeirante/30*GB$4+(DA686+DA687+DA688+DC686+DC687+DC688)*Percapita/30*GB$4)+IF(DA689+DC689&gt;=11,Fixo/30*GB$4+(DA689+DC689-10)*Crechee/30*GB$4,0),IF(C686=2,IF(DB686+DB687+DB688+DB689+DD686+DD687+DD688+DD689=1,Cadeirante/30*GB$4,IF(DB686+DB687+DB688+DB689+DD686+DD687+DD688+DD689=2,Fixo/30*GB$4,IF(DB686+DB687+DB688+DB689+DD686+DD687+DD688+DD689&gt;2,Fixo/30*GB$4+(DB686+DB687+DB688+DB689+DD686+DD687+DD688+DD689-2)*Cadeirante/30*GB$4)))+(DA686+DA687+DA688+DC686+DC687+DC688)*Percapita/30*GB$4+(DA689+DC689)*Crechee/30*GB$4,IF(C686=1,IF(DA686+DA687+DA688+DB686+DB687+DB688+DC686+DC687+DC688+DD686+DD687+DD688&lt;=15,(DA686+DA687+DA688+DC686+DC687+DC688)*Percapita/30*GB$4,IF(DA686+DA687+DA688+DB686+DB687+DB688+DC686+DC687+DC688+DD686+DD687+DD688&gt;=16,Fixo/30*GB$4+(DA686+DA687+DA688+DB686+DB687+DB688+DC686+DC687+DC688+DD686+DD687-16)*Percapita/30*GB$4))))))</f>
        <v>0</v>
      </c>
      <c r="GC686" s="177">
        <f>IF(C686=4,SUM(DE686+DE687+DE688+DG686+DG687+DG688)*Percapita/30*GC$4+(DF686+DF687+DF688+DH686+DH687+DH688)*Cadeirante/30*GC$4,IF(C686=3,IF(DE689+DG689=10,Fixo/30*GC$4+(DE686+DE687+DE688+DG686+DG687+DG688)*Percapita/30*GC$4+(DF689+DH689)*Cadeirante/30*GC$4,IF(DE689+DG689&lt;=9,(DE689+DG689)*Crechee/30*GC$4)+(DF689+DH689)*Cadeirante/30*GC$4+(DE686+DE687+DE688+DG686+DG687+DG688)*Percapita/30*GC$4)+IF(DE689+DG689&gt;=11,Fixo/30*GC$4+(DE689+DG689-10)*Crechee/30*GC$4,0),IF(C686=2,IF(DF686+DF687+DF688+DF689+DH686+DH687+DH688+DH689=1,Cadeirante/30*GC$4,IF(DF686+DF687+DF688+DF689+DH686+DH687+DH688+DH689=2,Fixo/30*GC$4,IF(DF686+DF687+DF688+DF689+DH686+DH687+DH688+DH689&gt;2,Fixo/30*GC$4+(DF686+DF687+DF688+DF689+DH686+DH687+DH688+DH689-2)*Cadeirante/30*GC$4)))+(DE686+DE687+DE688+DG686+DG687+DG688)*Percapita/30*GC$4+(DE689+DG689)*Crechee/30*GC$4,IF(C686=1,IF(DE686+DE687+DE688+DF686+DF687+DF688+DG686+DG687+DG688+DH686+DH687+DH688&lt;=15,(DE686+DE687+DE688+DG686+DG687+DG688)*Percapita/30*GC$4,IF(DE686+DE687+DE688+DF686+DF687+DF688+DG686+DG687+DG688+DH686+DH687+DH688&gt;=16,Fixo/30*GC$4+(DE686+DE687+DE688+DF686+DF687+DF688+DG686+DG687+DG688+DH686+DH687-16)*Percapita/30*GC$4))))))</f>
        <v>0</v>
      </c>
      <c r="GD686" s="177">
        <f>IF(C686=4,SUM(DI686+DI687+DI688+DK686+DK687+DK688)*Percapita/30*GD$4+(DJ686+DJ687+DJ688+DL686+DL687+DL688)*Cadeirante/30*GD$4,IF(C686=3,IF(DI689+DK689=10,Fixo/30*GD$4+(DI686+DI687+DI688+DK686+DK687+DK688)*Percapita/30*GD$4+(DJ689+DL689)*Cadeirante/30*GD$4,IF(DI689+DK689&lt;=9,(DI689+DK689)*Crechee/30*GD$4)+(DJ689+DL689)*Cadeirante/30*GD$4+(DI686+DI687+DI688+DK686+DK687+DK688)*Percapita/30*GD$4)+IF(DI689+DK689&gt;=11,Fixo/30*GD$4+(DI689+DK689-10)*Crechee/30*GD$4,0),IF(C686=2,IF(DJ686+DJ687+DJ688+DJ689+DL686+DL687+DL688+DL689=1,Cadeirante/30*GD$4,IF(DJ686+DJ687+DJ688+DJ689+DL686+DL687+DL688+DL689=2,Fixo/30*GD$4,IF(DJ686+DJ687+DJ688+DJ689+DL686+DL687+DL688+DL689&gt;2,Fixo/30*GD$4+(DJ686+DJ687+DJ688+DJ689+DL686+DL687+DL688+DL689-2)*Cadeirante/30*GD$4)))+(DI686+DI687+DI688+DK686+DK687+DK688)*Percapita/30*GD$4+(DI689+DK689)*Crechee/30*GD$4,IF(C686=1,IF(DI686+DI687+DI688+DJ686+DJ687+DJ688+DK686+DK687+DK688+DL686+DL687+DL688&lt;=15,(DI686+DI687+DI688+DK686+DK687+DK688)*Percapita/30*GD$4,IF(DI686+DI687+DI688+DJ686+DJ687+DJ688+DK686+DK687+DK688+DL686+DL687+DL688&gt;=16,Fixo/30*GD$4+(DI686+DI687+DI688+DJ686+DJ687+DJ688+DK686+DK687+DK688+DL686+DL687-16)*Percapita/30*GD$4))))))</f>
        <v>0</v>
      </c>
      <c r="GE686" s="177">
        <f>IF(C686=4,SUM(DM686+DM687+DM688+DO686+DO687+DO688)*Percapita/30*GE$4+(DN686+DN687+DN688+DP686+DP687+DP688)*Cadeirante/30*GE$4,IF(C686=3,IF(DM689+DO689=10,Fixo/30*GE$4+(DM686+DM687+DM688+DO686+DO687+DO688)*Percapita/30*GE$4+(DN689+DP689)*Cadeirante/30*GE$4,IF(DM689+DO689&lt;=9,(DM689+DO689)*Crechee/30*GE$4)+(DN689+DP689)*Cadeirante/30*GE$4+(DM686+DM687+DM688+DO686+DO687+DO688)*Percapita/30*GE$4)+IF(DM689+DO689&gt;=11,Fixo/30*GE$4+(DM689+DO689-10)*Crechee/30*GE$4,0),IF(C686=2,IF(DN686+DN687+DN688+DN689+DP686+DP687+DP688+DP689=1,Cadeirante/30*GE$4,IF(DN686+DN687+DN688+DN689+DP686+DP687+DP688+DP689=2,Fixo/30*GE$4,IF(DN686+DN687+DN688+DN689+DP686+DP687+DP688+DP689&gt;2,Fixo/30*GE$4+(DN686+DN687+DN688+DN689+DP686+DP687+DP688+DP689-2)*Cadeirante/30*GE$4)))+(DM686+DM687+DM688+DO686+DO687+DO688)*Percapita/30*GE$4+(DM689+DO689)*Crechee/30*GE$4,IF(C686=1,IF(DM686+DM687+DM688+DN686+DN687+DN688+DO686+DO687+DO688+DP686+DP687+DP688&lt;=15,(DM686+DM687+DM688+DO686+DO687+DO688)*Percapita/30*GE$4,IF(DM686+DM687+DM688+DN686+DN687+DN688+DO686+DO687+DO688+DP686+DP687+DP688&gt;=16,Fixo/30*GE$4+(DM686+DM687+DM688+DN686+DN687+DN688+DO686+DO687+DO688+DP686+DP687-16)*Percapita/30*GE$4))))))</f>
        <v>0</v>
      </c>
      <c r="GF686" s="177">
        <f>IF(C686=4,SUM(DQ686+DQ687+DQ688+DS686+DS687+DS688)*Percapita/30*GF$4+(DR686+DR687+DR688+DT686+DT687+DT688)*Cadeirante/30*GF$4,IF(C686=3,IF(DQ689+DS689=10,Fixo/30*GF$4+(DQ686+DQ687+DQ688+DS686+DS687+DS688)*Percapita/30*GF$4+(DR689+DT689)*Cadeirante/30*GF$4,IF(DQ689+DS689&lt;=9,(DQ689+DS689)*Crechee/30*GF$4)+(DR689+DT689)*Cadeirante/30*GF$4+(DQ686+DQ687+DQ688+DS686+DS687+DS688)*Percapita/30*GF$4)+IF(DQ689+DS689&gt;=11,Fixo/30*GF$4+(DQ689+DS689-10)*Crechee/30*GF$4,0),IF(C686=2,IF(DR686+DR687+DR688+DR689+DT686+DT687+DT688+DT689=1,Cadeirante/30*GF$4,IF(DR686+DR687+DR688+DR689+DT686+DT687+DT688+DT689=2,Fixo/30*GF$4,IF(DR686+DR687+DR688+DR689+DT686+DT687+DT688+DT689&gt;2,Fixo/30*GF$4+(DR686+DR687+DR688+DR689+DT686+DT687+DT688+DT689-2)*Cadeirante/30*GF$4)))+(DQ686+DQ687+DQ688+DS686+DS687+DS688)*Percapita/30*GF$4+(DQ689+DS689)*Crechee/30*GF$4,IF(C686=1,IF(DQ686+DQ687+DQ688+DR686+DR687+DR688+DS686+DS687+DS688+DT686+DT687+DT688&lt;=15,(DQ686+DQ687+DQ688+DS686+DS687+DS688)*Percapita/30*GF$4,IF(DQ686+DQ687+DQ688+DR686+DR687+DR688+DS686+DS687+DS688+DT686+DT687+DT688&gt;=16,Fixo/30*GF$4+(DQ686+DQ687+DQ688+DR686+DR687+DR688+DS686+DS687+DS688+DT686+DT687-16)*Percapita/30*GF$4))))))</f>
        <v>0</v>
      </c>
      <c r="GG686" s="177">
        <f>IF(C686=4,SUM(DU686+DU687+DU688+DW686+DW687+DW688)*Percapita/30*GG$4+(DV686+DV687+DV688+DX686+DX687+DX688)*Cadeirante/30*GG$4,IF(C686=3,IF(DU689+DW689=10,Fixo/30*GG$4+(DU686+DU687+DU688+DW686+DW687+DW688)*Percapita/30*GG$4+(DV689+DX689)*Cadeirante/30*GG$4,IF(DU689+DW689&lt;=9,(DU689+DW689)*Crechee/30*GG$4)+(DV689+DX689)*Cadeirante/30*GG$4+(DU686+DU687+DU688+DW686+DW687+DW688)*Percapita/30*GG$4)+IF(DU689+DW689&gt;=11,Fixo/30*GG$4+(DU689+DW689-10)*Crechee/30*GG$4,0),IF(C686=2,IF(DV686+DV687+DV688+DV689+DX686+DX687+DX688+DX689=1,Cadeirante/30*GG$4,IF(DV686+DV687+DV688+DV689+DX686+DX687+DX688+DX689=2,Fixo/30*GG$4,IF(DV686+DV687+DV688+DV689+DX686+DX687+DX688+DX689&gt;2,Fixo/30*GG$4+(DV686+DV687+DV688+DV689+DX686+DX687+DX688+DX689-2)*Cadeirante/30*GG$4)))+(DU686+DU687+DU688+DW686+DW687+DW688)*Percapita/30*GG$4+(DU689+DW689)*Crechee/30*GG$4,IF(C686=1,IF(DU686+DU687+DU688+DV686+DV687+DV688+DW686+DW687+DW688+DX686+DX687+DX688&lt;=15,(DU686+DU687+DU688+DW686+DW687+DW688)*Percapita/30*GG$4,IF(DU686+DU687+DU688+DV686+DV687+DV688+DW686+DW687+DW688+DX686+DX687+DX688&gt;=16,Fixo/30*GG$4+(DU686+DU687+DU688+DV686+DV687+DV688+DW686+DW687+DW688+DX686+DX687-16)*Percapita/30*GG$4))))))</f>
        <v>0</v>
      </c>
      <c r="GH686" s="177">
        <f>IF(C686=4,SUM(DY686+DY687+DY688+EA686+EA687+EA688)*Percapita/30*GH$4+(DZ686+DZ687+DZ688+EB686+EB687+EB688)*Cadeirante/30*GH$4,IF(C686=3,IF(DY689+EA689=10,Fixo/30*GH$4+(DY686+DY687+DY688+EA686+EA687+EA688)*Percapita/30*GH$4+(DZ689+EB689)*Cadeirante/30*GH$4,IF(DY689+EA689&lt;=9,(DY689+EA689)*Crechee/30*GH$4)+(DZ689+EB689)*Cadeirante/30*GH$4+(DY686+DY687+DY688+EA686+EA687+EA688)*Percapita/30*GH$4)+IF(DY689+EA689&gt;=11,Fixo/30*GH$4+(DY689+EA689-10)*Crechee/30*GH$4,0),IF(C686=2,IF(DZ686+DZ687+DZ688+DZ689+EB686+EB687+EB688+EB689=1,Cadeirante/30*GH$4,IF(DZ686+DZ687+DZ688+DZ689+EB686+EB687+EB688+EB689=2,Fixo/30*GH$4,IF(DZ686+DZ687+DZ688+DZ689+EB686+EB687+EB688+EB689&gt;2,Fixo/30*GH$4+(DZ686+DZ687+DZ688+DZ689+EB686+EB687+EB688+EB689-2)*Cadeirante/30*GH$4)))+(DY686+DY687+DY688+EA686+EA687+EA688)*Percapita/30*GH$4+(DY689+EA689)*Crechee/30*GH$4,IF(C686=1,IF(DY686+DY687+DY688+DZ686+DZ687+DZ688+EA686+EA687+EA688+EB686+EB687+EB688&lt;=15,(DY686+DY687+DY688+EA686+EA687+EA688)*Percapita/30*GH$4,IF(DY686+DY687+DY688+DZ686+DZ687+DZ688+EA686+EA687+EA688+EB686+EB687+EB688&gt;=16,Fixo/30*GH$4+(DY686+DY687+DY688+DZ686+DZ687+DZ688+EA686+EA687+EA688+EB686+EB687-16)*Percapita/30*GH$4))))))</f>
        <v>0</v>
      </c>
      <c r="GI686" s="177">
        <f>IF(C686=4,SUM(EC686+EC687+EC688+EE686+EE687+EE688)*Percapita/30*GI$4+(ED686+ED687+ED688+EF686+EF687+EF688)*Cadeirante/30*GI$4,IF(C686=3,IF(EC689+EE689=10,Fixo/30*GI$4+(EC686+EC687+EC688+EE686+EE687+EE688)*Percapita/30*GI$4+(ED689+EF689)*Cadeirante/30*GI$4,IF(EC689+EE689&lt;=9,(EC689+EE689)*Crechee/30*GI$4)+(ED689+EF689)*Cadeirante/30*GI$4+(EC686+EC687+EC688+EE686+EE687+EE688)*Percapita/30*GI$4)+IF(EC689+EE689&gt;=11,Fixo/30*GI$4+(EC689+EE689-10)*Crechee/30*GI$4,0),IF(C686=2,IF(ED686+ED687+ED688+ED689+EF686+EF687+EF688+EF689=1,Cadeirante/30*GI$4,IF(ED686+ED687+ED688+ED689+EF686+EF687+EF688+EF689=2,Fixo/30*GI$4,IF(ED686+ED687+ED688+ED689+EF686+EF687+EF688+EF689&gt;2,Fixo/30*GI$4+(ED686+ED687+ED688+ED689+EF686+EF687+EF688+EF689-2)*Cadeirante/30*GI$4)))+(EC686+EC687+EC688+EE686+EE687+EE688)*Percapita/30*GI$4+(EC689+EE689)*Crechee/30*GI$4,IF(C686=1,IF(EC686+EC687+EC688+ED686+ED687+ED688+EE686+EE687+EE688+EF686+EF687+EF688&lt;=15,(EC686+EC687+EC688+EE686+EE687+EE688)*Percapita/30*GI$4,IF(EC686+EC687+EC688+ED686+ED687+ED688+EE686+EE687+EE688+EF686+EF687+EF688&gt;=16,Fixo/30*GI$4+(EC686+EC687+EC688+ED686+ED687+ED688+EE686+EE687+EE688+EF686+EF687-16)*Percapita/30*GI$4))))))</f>
        <v>0</v>
      </c>
      <c r="GJ686" s="177">
        <f>IF(C686=4,SUM(EG686+EG687+EG688+EI686+EI687+EI688)*Percapita/30*GJ$4+(EH686+EH687+EH688+EJ686+EJ687+EJ688)*Cadeirante/30*GJ$4,IF(C686=3,IF(EG689+EI689=10,Fixo/30*GJ$4+(EG686+EG687+EG688+EI686+EI687+EI688)*Percapita/30*GJ$4+(EH689+EJ689)*Cadeirante/30*GJ$4,IF(EG689+EI689&lt;=9,(EG689+EI689)*Crechee/30*GJ$4)+(EH689+EJ689)*Cadeirante/30*GJ$4+(EG686+EG687+EG688+EI686+EI687+EI688)*Percapita/30*GJ$4)+IF(EG689+EI689&gt;=11,Fixo/30*GJ$4+(EG689+EI689-10)*Crechee/30*GJ$4,0),IF(C686=2,IF(EH686+EH687+EH688+EH689+EJ686+EJ687+EJ688+EJ689=1,Cadeirante/30*GJ$4,IF(EH686+EH687+EH688+EH689+EJ686+EJ687+EJ688+EJ689=2,Fixo/30*GJ$4,IF(EH686+EH687+EH688+EH689+EJ686+EJ687+EJ688+EJ689&gt;2,Fixo/30*GJ$4+(EH686+EH687+EH688+EH689+EJ686+EJ687+EJ688+EJ689-2)*Cadeirante/30*GJ$4)))+(EG686+EG687+EG688+EI686+EI687+EI688)*Percapita/30*GJ$4+(EG689+EI689)*Crechee/30*GJ$4,IF(C686=1,IF(EG686+EG687+EG688+EH686+EH687+EH688+EI686+EI687+EI688+EJ686+EJ687+EJ688&lt;=15,(EG686+EG687+EG688+EI686+EI687+EI688)*Percapita/30*GJ$4,IF(EG686+EG687+EG688+EH686+EH687+EH688+EI686+EI687+EI688+EJ686+EJ687+EJ688&gt;=16,Fixo/30*GJ$4+(EG686+EG687+EG688+EH686+EH687+EH688+EI686+EI687+EI688+EJ686+EJ687-16)*Percapita/30*GJ$4))))))</f>
        <v>0</v>
      </c>
      <c r="GK686" s="178"/>
      <c r="GL686" s="103">
        <f t="shared" si="750"/>
        <v>0</v>
      </c>
      <c r="GM686" s="124"/>
      <c r="GN686" s="104">
        <f>SUMIF(V686:V689,"&lt;0")*Cadeirante/30*GN$4+SUMIF(X686:X689,"&lt;0")*Cadeirante/30*GN$4</f>
        <v>0</v>
      </c>
      <c r="GO686" s="104">
        <f>SUMIF(Z686:Z689,"&lt;0")*Cadeirante/30*GO$4+SUMIF(AB686:AB689,"&lt;0")*Cadeirante/30*GO$4</f>
        <v>0</v>
      </c>
      <c r="GP686" s="104">
        <f>SUMIF(AD686:AD689,"&lt;0")*Cadeirante/30*GP$4+SUMIF(AF686:AF689,"&lt;0")*Cadeirante/30*GP$4</f>
        <v>0</v>
      </c>
      <c r="GQ686" s="104">
        <f>SUMIF(AH686:AH689,"&lt;0")*Cadeirante/30*GQ$4+SUMIF(AJ686:AJ689,"&lt;0")*Cadeirante/30*GQ$4</f>
        <v>0</v>
      </c>
      <c r="GR686" s="104">
        <f>SUMIF(AL686:AL689,"&lt;0")*Cadeirante/30*GR$4+SUMIF(AN686:AN689,"&lt;0")*Cadeirante/30*GR$4</f>
        <v>0</v>
      </c>
      <c r="GS686" s="104">
        <f>SUMIF(AP686:AP689,"&lt;0")*Cadeirante/30*GS$4+SUMIF(AR686:AR689,"&lt;0")*Cadeirante/30*GS$4</f>
        <v>0</v>
      </c>
      <c r="GT686" s="104">
        <f>SUMIF(AT686:AT689,"&lt;0")*Cadeirante/30*GT$4+SUMIF(AV686:AV689,"&lt;0")*Cadeirante/30*GT$4</f>
        <v>0</v>
      </c>
      <c r="GU686" s="104">
        <f>SUMIF(AX686:AX689,"&lt;0")*Cadeirante/30*GU$4+SUMIF(AZ686:AZ689,"&lt;0")*Cadeirante/30*GU$4</f>
        <v>0</v>
      </c>
      <c r="GV686" s="104">
        <f>SUMIF(BB686:BB689,"&lt;0")*Cadeirante/30*GV$4+SUMIF(BD686:BD689,"&lt;0")*Cadeirante/30*GV$4</f>
        <v>0</v>
      </c>
      <c r="GW686" s="104">
        <f>SUMIF(BF686:BF689,"&lt;0")*Cadeirante/30*GW$4+SUMIF(BH686:BH689,"&lt;0")*Cadeirante/30*GW$4</f>
        <v>0</v>
      </c>
      <c r="GX686" s="104">
        <f>SUMIF(BJ686:BJ689,"&lt;0")*Cadeirante/30*GX$4+SUMIF(BL686:BL689,"&lt;0")*Cadeirante/30*GX$4</f>
        <v>0</v>
      </c>
      <c r="GY686" s="104">
        <f>SUMIF(BN686:BN689,"&lt;0")*Cadeirante/30*GY$4+SUMIF(BP686:BP689,"&lt;0")*Cadeirante/30*GY$4</f>
        <v>0</v>
      </c>
      <c r="GZ686" s="104">
        <f>SUMIF(BR686:BR689,"&lt;0")*Cadeirante/30*GZ$4+SUMIF(BT686:BT689,"&lt;0")*Cadeirante/30*GZ$4</f>
        <v>0</v>
      </c>
      <c r="HA686" s="104">
        <f>SUMIF(BV686:BV689,"&lt;0")*Cadeirante/30*HA$4+SUMIF(BX686:BX689,"&lt;0")*Cadeirante/30*HA$4</f>
        <v>0</v>
      </c>
      <c r="HB686" s="104">
        <f>SUMIF(BZ686:BZ689,"&lt;0")*Cadeirante/30*HB$4+SUMIF(CB686:CB689,"&lt;0")*Cadeirante/30*HB$4</f>
        <v>0</v>
      </c>
      <c r="HC686" s="104">
        <f>SUMIF(CD686:CD689,"&lt;0")*Cadeirante/30*HC$4+SUMIF(CF686:CF689,"&lt;0")*Cadeirante/30*HC$4</f>
        <v>0</v>
      </c>
      <c r="HD686" s="104">
        <f>SUMIF(CH686:CH689,"&lt;0")*Cadeirante/30*HD$4+SUMIF(CJ686:CJ689,"&lt;0")*Cadeirante/30*HD$4</f>
        <v>0</v>
      </c>
      <c r="HE686" s="104">
        <f>SUMIF(CL686:CL689,"&lt;0")*Cadeirante/30*HE$4+SUMIF(CN686:CN689,"&lt;0")*Cadeirante/30*HE$4</f>
        <v>0</v>
      </c>
      <c r="HF686" s="104">
        <f>SUMIF(CP686:CP689,"&lt;0")*Cadeirante/30*HF$4+SUMIF(CR686:CR689,"&lt;0")*Cadeirante/30*HF$4</f>
        <v>0</v>
      </c>
      <c r="HG686" s="104">
        <f>SUMIF(CT686:CT689,"&lt;0")*Cadeirante/30*HG$4+SUMIF(CV686:CV689,"&lt;0")*Cadeirante/30*HG$4</f>
        <v>0</v>
      </c>
      <c r="HH686" s="104">
        <f>SUMIF(CX686:CX689,"&lt;0")*Cadeirante/30*HH$4+SUMIF(CZ686:CZ689,"&lt;0")*Cadeirante/30*HH$4</f>
        <v>0</v>
      </c>
      <c r="HI686" s="104">
        <f>SUMIF(DB686:DB689,"&lt;0")*Cadeirante/30*HI$4+SUMIF(DD686:DD689,"&lt;0")*Cadeirante/30*HI$4</f>
        <v>0</v>
      </c>
      <c r="HJ686" s="104">
        <f>SUMIF(DF686:DF689,"&lt;0")*Cadeirante/30*HJ$4+SUMIF(DH686:DH689,"&lt;0")*Cadeirante/30*HJ$4</f>
        <v>0</v>
      </c>
      <c r="HK686" s="104">
        <f>SUMIF(DJ686:DJ689,"&lt;0")*Cadeirante/30*HK$4+SUMIF(DL686:DL689,"&lt;0")*Cadeirante/30*HK$4</f>
        <v>0</v>
      </c>
      <c r="HL686" s="104">
        <f>SUMIF(DN686:DN689,"&lt;0")*Cadeirante/30*HL$4+SUMIF(DP686:DP689,"&lt;0")*Cadeirante/30*HL$4</f>
        <v>0</v>
      </c>
      <c r="HM686" s="104">
        <f>SUMIF(DR686:DR689,"&lt;0")*Cadeirante/30*HM$4+SUMIF(DT686:DT689,"&lt;0")*Cadeirante/30*HM$4</f>
        <v>0</v>
      </c>
      <c r="HN686" s="104">
        <f>SUMIF(DV686:DV689,"&lt;0")*Cadeirante/30*HN$4+SUMIF(DX686:DX689,"&lt;0")*Cadeirante/30*HN$4</f>
        <v>0</v>
      </c>
      <c r="HO686" s="104">
        <f>SUMIF(DZ686:DZ689,"&lt;0")*Cadeirante/30*HO$4+SUMIF(EB686:EB689,"&lt;0")*Cadeirante/30*HO$4</f>
        <v>0</v>
      </c>
      <c r="HP686" s="104">
        <f>SUMIF(ED686:ED689,"&lt;0")*Cadeirante/30*HP$4+SUMIF(EF686:EF689,"&lt;0")*Cadeirante/30*HP$4</f>
        <v>0</v>
      </c>
      <c r="HQ686" s="64"/>
      <c r="HR686" s="64"/>
      <c r="HS686" s="64"/>
      <c r="HT686" s="64"/>
      <c r="HU686" s="64"/>
      <c r="HV686" s="64"/>
      <c r="HW686" s="176">
        <v>17629.309999999998</v>
      </c>
      <c r="HX686" s="64"/>
      <c r="HY686" s="280">
        <f>IF(ISTEXT(EM686), VALUE(EM686), EM686)</f>
        <v>0</v>
      </c>
      <c r="HZ686" s="280">
        <f>IF(ISTEXT(EN686), VALUE(EN686), EN686)</f>
        <v>0</v>
      </c>
      <c r="IA686" s="280">
        <f>IF(ISTEXT(EO686), VALUE(EO686), EO686)</f>
        <v>0</v>
      </c>
      <c r="IB686" s="64" t="b">
        <f>HW686=FE686</f>
        <v>0</v>
      </c>
      <c r="IC686" s="64"/>
    </row>
    <row r="687" spans="1:237" s="106" customFormat="1" ht="22.5" customHeight="1" x14ac:dyDescent="0.25">
      <c r="A687" s="368" t="s">
        <v>3814</v>
      </c>
      <c r="B687" s="369" t="s">
        <v>3815</v>
      </c>
      <c r="C687" s="370" t="s">
        <v>3301</v>
      </c>
      <c r="D687" s="371" t="s">
        <v>3816</v>
      </c>
      <c r="E687" s="371" t="s">
        <v>3817</v>
      </c>
      <c r="F687" s="372" t="s">
        <v>3224</v>
      </c>
      <c r="G687" s="372" t="s">
        <v>3225</v>
      </c>
      <c r="H687" s="373" t="s">
        <v>1843</v>
      </c>
      <c r="I687" s="374" t="s">
        <v>3818</v>
      </c>
      <c r="J687" s="421" t="s">
        <v>3300</v>
      </c>
      <c r="K687" s="421" t="s">
        <v>3234</v>
      </c>
      <c r="L687" s="329">
        <f>CONTINUA!BV687</f>
        <v>0</v>
      </c>
      <c r="M687" s="329">
        <f>CONTINUA!BW687</f>
        <v>0</v>
      </c>
      <c r="N687" s="895"/>
      <c r="O687" s="896" t="s">
        <v>4064</v>
      </c>
      <c r="P687" s="897" t="s">
        <v>206</v>
      </c>
      <c r="Q687" s="400"/>
      <c r="R687" s="401"/>
      <c r="S687" s="400"/>
      <c r="T687" s="401"/>
      <c r="U687" s="400"/>
      <c r="V687" s="401"/>
      <c r="W687" s="400"/>
      <c r="X687" s="401"/>
      <c r="Y687" s="400"/>
      <c r="Z687" s="401"/>
      <c r="AA687" s="400"/>
      <c r="AB687" s="401"/>
      <c r="AC687" s="400"/>
      <c r="AD687" s="401"/>
      <c r="AE687" s="400"/>
      <c r="AF687" s="401"/>
      <c r="AG687" s="400"/>
      <c r="AH687" s="401"/>
      <c r="AI687" s="400"/>
      <c r="AJ687" s="401"/>
      <c r="AK687" s="400"/>
      <c r="AL687" s="401"/>
      <c r="AM687" s="400"/>
      <c r="AN687" s="401"/>
      <c r="AO687" s="400"/>
      <c r="AP687" s="401"/>
      <c r="AQ687" s="400"/>
      <c r="AR687" s="401"/>
      <c r="AS687" s="400"/>
      <c r="AT687" s="401"/>
      <c r="AU687" s="400"/>
      <c r="AV687" s="401"/>
      <c r="AW687" s="400"/>
      <c r="AX687" s="401"/>
      <c r="AY687" s="400"/>
      <c r="AZ687" s="401"/>
      <c r="BA687" s="400"/>
      <c r="BB687" s="401"/>
      <c r="BC687" s="400"/>
      <c r="BD687" s="401"/>
      <c r="BE687" s="400"/>
      <c r="BF687" s="401"/>
      <c r="BG687" s="400"/>
      <c r="BH687" s="401"/>
      <c r="BI687" s="400"/>
      <c r="BJ687" s="401"/>
      <c r="BK687" s="400"/>
      <c r="BL687" s="401"/>
      <c r="BM687" s="400"/>
      <c r="BN687" s="401"/>
      <c r="BO687" s="400"/>
      <c r="BP687" s="401"/>
      <c r="BQ687" s="400"/>
      <c r="BR687" s="401"/>
      <c r="BS687" s="400"/>
      <c r="BT687" s="401"/>
      <c r="BU687" s="400"/>
      <c r="BV687" s="401"/>
      <c r="BW687" s="400"/>
      <c r="BX687" s="401"/>
      <c r="BY687" s="400"/>
      <c r="BZ687" s="401"/>
      <c r="CA687" s="400"/>
      <c r="CB687" s="401"/>
      <c r="CC687" s="400"/>
      <c r="CD687" s="401"/>
      <c r="CE687" s="400"/>
      <c r="CF687" s="401"/>
      <c r="CG687" s="400"/>
      <c r="CH687" s="401"/>
      <c r="CI687" s="400"/>
      <c r="CJ687" s="401"/>
      <c r="CK687" s="400"/>
      <c r="CL687" s="401"/>
      <c r="CM687" s="400"/>
      <c r="CN687" s="401"/>
      <c r="CO687" s="400"/>
      <c r="CP687" s="401"/>
      <c r="CQ687" s="400"/>
      <c r="CR687" s="401"/>
      <c r="CS687" s="400"/>
      <c r="CT687" s="401"/>
      <c r="CU687" s="400"/>
      <c r="CV687" s="401"/>
      <c r="CW687" s="400"/>
      <c r="CX687" s="401"/>
      <c r="CY687" s="400"/>
      <c r="CZ687" s="401"/>
      <c r="DA687" s="400"/>
      <c r="DB687" s="401"/>
      <c r="DC687" s="400"/>
      <c r="DD687" s="401"/>
      <c r="DE687" s="400"/>
      <c r="DF687" s="401"/>
      <c r="DG687" s="400"/>
      <c r="DH687" s="401"/>
      <c r="DI687" s="400"/>
      <c r="DJ687" s="401"/>
      <c r="DK687" s="400"/>
      <c r="DL687" s="401"/>
      <c r="DM687" s="400"/>
      <c r="DN687" s="401"/>
      <c r="DO687" s="400"/>
      <c r="DP687" s="401"/>
      <c r="DQ687" s="400"/>
      <c r="DR687" s="401"/>
      <c r="DS687" s="400"/>
      <c r="DT687" s="401"/>
      <c r="DU687" s="400"/>
      <c r="DV687" s="401"/>
      <c r="DW687" s="400"/>
      <c r="DX687" s="401"/>
      <c r="DY687" s="400"/>
      <c r="DZ687" s="401"/>
      <c r="EA687" s="400"/>
      <c r="EB687" s="401"/>
      <c r="EC687" s="400"/>
      <c r="ED687" s="401"/>
      <c r="EE687" s="400"/>
      <c r="EF687" s="401"/>
      <c r="EG687" s="400"/>
      <c r="EH687" s="401"/>
      <c r="EI687" s="400"/>
      <c r="EJ687" s="447"/>
      <c r="EK687" s="511"/>
      <c r="EL687" s="514"/>
      <c r="EM687" s="448"/>
      <c r="EN687" s="344"/>
      <c r="EO687" s="345"/>
      <c r="EP687" s="171">
        <f t="shared" si="742"/>
        <v>0</v>
      </c>
      <c r="EQ687" s="171">
        <f t="shared" si="743"/>
        <v>0</v>
      </c>
      <c r="ER687" s="171">
        <f t="shared" si="744"/>
        <v>0</v>
      </c>
      <c r="ES687" s="171">
        <f t="shared" si="745"/>
        <v>0</v>
      </c>
      <c r="ET687" s="171">
        <f t="shared" si="746"/>
        <v>0</v>
      </c>
      <c r="EU687" s="171">
        <f t="shared" si="747"/>
        <v>0</v>
      </c>
      <c r="EV687" s="172">
        <f t="shared" si="748"/>
        <v>0</v>
      </c>
      <c r="EW687" s="173"/>
      <c r="EX687" s="248">
        <f t="shared" si="785"/>
        <v>0</v>
      </c>
      <c r="EY687" s="174">
        <f>(L687*regular)+(M687*Cadeirantee)</f>
        <v>0</v>
      </c>
      <c r="EZ687" s="249">
        <f>SUMIF(FG687:GJ687,"&gt;0")</f>
        <v>0</v>
      </c>
      <c r="FA687" s="249">
        <f>SUMIF(FG687:GJ687,"&lt;0")+SUMIF(GN687:HP687,"&lt;0")</f>
        <v>0</v>
      </c>
      <c r="FB687" s="174">
        <v>0</v>
      </c>
      <c r="FC687" s="126">
        <f>N687*km*'VALORES TABELA'!$B$13</f>
        <v>0</v>
      </c>
      <c r="FD687" s="250">
        <f t="shared" ref="FD687:FD690" si="786">GL687</f>
        <v>0</v>
      </c>
      <c r="FE687" s="105"/>
      <c r="FF687" s="119"/>
      <c r="FG687" s="119"/>
      <c r="FH687" s="119"/>
      <c r="FI687" s="119"/>
      <c r="FJ687" s="119"/>
      <c r="FK687" s="119"/>
      <c r="FL687" s="119"/>
      <c r="FM687" s="119"/>
      <c r="FN687" s="119"/>
      <c r="FO687" s="119"/>
      <c r="FP687" s="119"/>
      <c r="FQ687" s="119"/>
      <c r="FR687" s="119"/>
      <c r="FS687" s="119"/>
      <c r="FT687" s="119"/>
      <c r="FU687" s="119"/>
      <c r="FV687" s="119"/>
      <c r="FW687" s="119"/>
      <c r="FX687" s="119"/>
      <c r="FY687" s="119"/>
      <c r="FZ687" s="119"/>
      <c r="GA687" s="119"/>
      <c r="GB687" s="119"/>
      <c r="GC687" s="119"/>
      <c r="GD687" s="119"/>
      <c r="GE687" s="119"/>
      <c r="GF687" s="119"/>
      <c r="GG687" s="119"/>
      <c r="GH687" s="119"/>
      <c r="GI687" s="119"/>
      <c r="GJ687" s="119"/>
      <c r="GK687" s="251"/>
      <c r="GL687" s="103">
        <f t="shared" si="750"/>
        <v>0</v>
      </c>
      <c r="GM687" s="124"/>
      <c r="GN687" s="104"/>
      <c r="GO687" s="104"/>
      <c r="GP687" s="104"/>
      <c r="GQ687" s="104"/>
      <c r="GR687" s="104"/>
      <c r="GS687" s="104"/>
      <c r="GT687" s="104"/>
      <c r="GU687" s="104"/>
      <c r="GV687" s="104"/>
      <c r="GW687" s="104"/>
      <c r="GX687" s="104"/>
      <c r="GY687" s="104"/>
      <c r="GZ687" s="104"/>
      <c r="HA687" s="104"/>
      <c r="HB687" s="104"/>
      <c r="HC687" s="104"/>
      <c r="HD687" s="104"/>
      <c r="HE687" s="104"/>
      <c r="HF687" s="104"/>
      <c r="HG687" s="104"/>
      <c r="HH687" s="104"/>
      <c r="HI687" s="104"/>
      <c r="HJ687" s="104"/>
      <c r="HK687" s="104"/>
      <c r="HL687" s="104"/>
      <c r="HM687" s="104"/>
      <c r="HN687" s="104"/>
      <c r="HO687" s="104"/>
      <c r="HP687" s="104"/>
      <c r="HQ687" s="64"/>
      <c r="HR687" s="64"/>
      <c r="HS687" s="64"/>
      <c r="HT687" s="64"/>
      <c r="HU687" s="64"/>
      <c r="HV687" s="64"/>
      <c r="HW687" s="105"/>
      <c r="HX687" s="64"/>
      <c r="HY687" s="280">
        <f t="shared" ref="HY687:HY690" si="787">IF(ISTEXT(EM687), VALUE(EM687), EM687)</f>
        <v>0</v>
      </c>
      <c r="HZ687" s="280">
        <f t="shared" ref="HZ687:HZ690" si="788">IF(ISTEXT(EN687), VALUE(EN687), EN687)</f>
        <v>0</v>
      </c>
      <c r="IA687" s="280">
        <f t="shared" ref="IA687:IA690" si="789">IF(ISTEXT(EO687), VALUE(EO687), EO687)</f>
        <v>0</v>
      </c>
      <c r="IB687" s="64"/>
      <c r="IC687" s="64"/>
    </row>
    <row r="688" spans="1:237" s="106" customFormat="1" ht="22.5" customHeight="1" x14ac:dyDescent="0.25">
      <c r="A688" s="368" t="s">
        <v>3814</v>
      </c>
      <c r="B688" s="369" t="s">
        <v>3815</v>
      </c>
      <c r="C688" s="375" t="s">
        <v>3301</v>
      </c>
      <c r="D688" s="371" t="s">
        <v>3816</v>
      </c>
      <c r="E688" s="371" t="s">
        <v>3817</v>
      </c>
      <c r="F688" s="376" t="s">
        <v>3224</v>
      </c>
      <c r="G688" s="376" t="s">
        <v>3225</v>
      </c>
      <c r="H688" s="373" t="s">
        <v>1843</v>
      </c>
      <c r="I688" s="374" t="s">
        <v>3818</v>
      </c>
      <c r="J688" s="421" t="s">
        <v>3300</v>
      </c>
      <c r="K688" s="422" t="s">
        <v>3235</v>
      </c>
      <c r="L688" s="329">
        <f>CONTINUA!BV688</f>
        <v>0</v>
      </c>
      <c r="M688" s="329">
        <f>CONTINUA!BW688</f>
        <v>0</v>
      </c>
      <c r="N688" s="895"/>
      <c r="O688" s="896" t="s">
        <v>4064</v>
      </c>
      <c r="P688" s="897" t="s">
        <v>206</v>
      </c>
      <c r="Q688" s="400"/>
      <c r="R688" s="401"/>
      <c r="S688" s="400"/>
      <c r="T688" s="401"/>
      <c r="U688" s="400"/>
      <c r="V688" s="401"/>
      <c r="W688" s="400"/>
      <c r="X688" s="401"/>
      <c r="Y688" s="400"/>
      <c r="Z688" s="401"/>
      <c r="AA688" s="400"/>
      <c r="AB688" s="401"/>
      <c r="AC688" s="400"/>
      <c r="AD688" s="401"/>
      <c r="AE688" s="400"/>
      <c r="AF688" s="401"/>
      <c r="AG688" s="400"/>
      <c r="AH688" s="401"/>
      <c r="AI688" s="400"/>
      <c r="AJ688" s="401"/>
      <c r="AK688" s="400"/>
      <c r="AL688" s="401"/>
      <c r="AM688" s="400"/>
      <c r="AN688" s="401"/>
      <c r="AO688" s="400"/>
      <c r="AP688" s="401"/>
      <c r="AQ688" s="400"/>
      <c r="AR688" s="401"/>
      <c r="AS688" s="400"/>
      <c r="AT688" s="401"/>
      <c r="AU688" s="400"/>
      <c r="AV688" s="401"/>
      <c r="AW688" s="400"/>
      <c r="AX688" s="401"/>
      <c r="AY688" s="400"/>
      <c r="AZ688" s="401"/>
      <c r="BA688" s="400"/>
      <c r="BB688" s="401"/>
      <c r="BC688" s="400"/>
      <c r="BD688" s="401"/>
      <c r="BE688" s="400"/>
      <c r="BF688" s="401"/>
      <c r="BG688" s="400"/>
      <c r="BH688" s="401"/>
      <c r="BI688" s="400"/>
      <c r="BJ688" s="401"/>
      <c r="BK688" s="400"/>
      <c r="BL688" s="401"/>
      <c r="BM688" s="400"/>
      <c r="BN688" s="401"/>
      <c r="BO688" s="400"/>
      <c r="BP688" s="401"/>
      <c r="BQ688" s="400"/>
      <c r="BR688" s="401"/>
      <c r="BS688" s="400"/>
      <c r="BT688" s="401"/>
      <c r="BU688" s="400"/>
      <c r="BV688" s="401"/>
      <c r="BW688" s="400"/>
      <c r="BX688" s="401"/>
      <c r="BY688" s="400"/>
      <c r="BZ688" s="401"/>
      <c r="CA688" s="400"/>
      <c r="CB688" s="401"/>
      <c r="CC688" s="400"/>
      <c r="CD688" s="401"/>
      <c r="CE688" s="400"/>
      <c r="CF688" s="401"/>
      <c r="CG688" s="400"/>
      <c r="CH688" s="401"/>
      <c r="CI688" s="400"/>
      <c r="CJ688" s="401"/>
      <c r="CK688" s="400"/>
      <c r="CL688" s="401"/>
      <c r="CM688" s="400"/>
      <c r="CN688" s="401"/>
      <c r="CO688" s="400"/>
      <c r="CP688" s="401"/>
      <c r="CQ688" s="400"/>
      <c r="CR688" s="401"/>
      <c r="CS688" s="400"/>
      <c r="CT688" s="401"/>
      <c r="CU688" s="400"/>
      <c r="CV688" s="401"/>
      <c r="CW688" s="400"/>
      <c r="CX688" s="401"/>
      <c r="CY688" s="400"/>
      <c r="CZ688" s="401"/>
      <c r="DA688" s="400"/>
      <c r="DB688" s="401"/>
      <c r="DC688" s="400"/>
      <c r="DD688" s="401"/>
      <c r="DE688" s="400"/>
      <c r="DF688" s="401"/>
      <c r="DG688" s="400"/>
      <c r="DH688" s="401"/>
      <c r="DI688" s="400"/>
      <c r="DJ688" s="401"/>
      <c r="DK688" s="400"/>
      <c r="DL688" s="401"/>
      <c r="DM688" s="400"/>
      <c r="DN688" s="401"/>
      <c r="DO688" s="400"/>
      <c r="DP688" s="401"/>
      <c r="DQ688" s="400"/>
      <c r="DR688" s="401"/>
      <c r="DS688" s="400"/>
      <c r="DT688" s="401"/>
      <c r="DU688" s="400"/>
      <c r="DV688" s="401"/>
      <c r="DW688" s="400"/>
      <c r="DX688" s="401"/>
      <c r="DY688" s="400"/>
      <c r="DZ688" s="401"/>
      <c r="EA688" s="400"/>
      <c r="EB688" s="401"/>
      <c r="EC688" s="400"/>
      <c r="ED688" s="401"/>
      <c r="EE688" s="400"/>
      <c r="EF688" s="401"/>
      <c r="EG688" s="400"/>
      <c r="EH688" s="401"/>
      <c r="EI688" s="400"/>
      <c r="EJ688" s="447"/>
      <c r="EK688" s="511"/>
      <c r="EL688" s="514"/>
      <c r="EM688" s="448"/>
      <c r="EN688" s="344"/>
      <c r="EO688" s="345"/>
      <c r="EP688" s="171">
        <f t="shared" si="742"/>
        <v>0</v>
      </c>
      <c r="EQ688" s="171">
        <f t="shared" si="743"/>
        <v>0</v>
      </c>
      <c r="ER688" s="171">
        <f t="shared" si="744"/>
        <v>0</v>
      </c>
      <c r="ES688" s="171">
        <f t="shared" si="745"/>
        <v>0</v>
      </c>
      <c r="ET688" s="171">
        <f t="shared" si="746"/>
        <v>0</v>
      </c>
      <c r="EU688" s="171">
        <f t="shared" si="747"/>
        <v>0</v>
      </c>
      <c r="EV688" s="172">
        <f t="shared" si="748"/>
        <v>0</v>
      </c>
      <c r="EW688" s="125"/>
      <c r="EX688" s="248">
        <f t="shared" si="785"/>
        <v>0</v>
      </c>
      <c r="EY688" s="174">
        <f>(L688*regular)+(M688*Cadeirantee)</f>
        <v>0</v>
      </c>
      <c r="EZ688" s="249">
        <f>SUMIF(FG688:GJ688,"&gt;0")</f>
        <v>0</v>
      </c>
      <c r="FA688" s="249">
        <f>SUMIF(FG688:GJ688,"&lt;0")+SUMIF(GN688:HP688,"&lt;0")</f>
        <v>0</v>
      </c>
      <c r="FB688" s="174">
        <v>0</v>
      </c>
      <c r="FC688" s="126">
        <f>N688*km*'VALORES TABELA'!$B$13</f>
        <v>0</v>
      </c>
      <c r="FD688" s="250">
        <f t="shared" si="786"/>
        <v>0</v>
      </c>
      <c r="FE688" s="105"/>
      <c r="FF688" s="108"/>
      <c r="FG688" s="108"/>
      <c r="FH688" s="108"/>
      <c r="FI688" s="108"/>
      <c r="FJ688" s="108"/>
      <c r="FK688" s="108"/>
      <c r="FL688" s="108"/>
      <c r="FM688" s="108"/>
      <c r="FN688" s="108"/>
      <c r="FO688" s="108"/>
      <c r="FP688" s="108"/>
      <c r="FQ688" s="108"/>
      <c r="FR688" s="108"/>
      <c r="FS688" s="108"/>
      <c r="FT688" s="108"/>
      <c r="FU688" s="108"/>
      <c r="FV688" s="108"/>
      <c r="FW688" s="108"/>
      <c r="FX688" s="108"/>
      <c r="FY688" s="108"/>
      <c r="FZ688" s="108"/>
      <c r="GA688" s="108"/>
      <c r="GB688" s="108"/>
      <c r="GC688" s="108"/>
      <c r="GD688" s="108"/>
      <c r="GE688" s="108"/>
      <c r="GF688" s="108"/>
      <c r="GG688" s="108"/>
      <c r="GH688" s="108"/>
      <c r="GI688" s="108"/>
      <c r="GJ688" s="108"/>
      <c r="GK688" s="251"/>
      <c r="GL688" s="103">
        <f t="shared" si="750"/>
        <v>0</v>
      </c>
      <c r="GM688" s="124"/>
      <c r="GN688" s="104"/>
      <c r="GO688" s="104"/>
      <c r="GP688" s="104"/>
      <c r="GQ688" s="104"/>
      <c r="GR688" s="104"/>
      <c r="GS688" s="104"/>
      <c r="GT688" s="104"/>
      <c r="GU688" s="104"/>
      <c r="GV688" s="104"/>
      <c r="GW688" s="104"/>
      <c r="GX688" s="104"/>
      <c r="GY688" s="104"/>
      <c r="GZ688" s="104"/>
      <c r="HA688" s="104"/>
      <c r="HB688" s="104"/>
      <c r="HC688" s="104"/>
      <c r="HD688" s="104"/>
      <c r="HE688" s="104"/>
      <c r="HF688" s="104"/>
      <c r="HG688" s="104"/>
      <c r="HH688" s="104"/>
      <c r="HI688" s="104"/>
      <c r="HJ688" s="104"/>
      <c r="HK688" s="104"/>
      <c r="HL688" s="104"/>
      <c r="HM688" s="104"/>
      <c r="HN688" s="104"/>
      <c r="HO688" s="104"/>
      <c r="HP688" s="104"/>
      <c r="HQ688" s="64"/>
      <c r="HR688" s="64"/>
      <c r="HS688" s="64"/>
      <c r="HT688" s="64"/>
      <c r="HU688" s="64"/>
      <c r="HV688" s="64"/>
      <c r="HW688" s="105"/>
      <c r="HX688" s="64"/>
      <c r="HY688" s="280">
        <f t="shared" si="787"/>
        <v>0</v>
      </c>
      <c r="HZ688" s="280">
        <f t="shared" si="788"/>
        <v>0</v>
      </c>
      <c r="IA688" s="280">
        <f t="shared" si="789"/>
        <v>0</v>
      </c>
      <c r="IB688" s="64"/>
      <c r="IC688" s="64"/>
    </row>
    <row r="689" spans="1:237" s="106" customFormat="1" ht="22.5" customHeight="1" x14ac:dyDescent="0.25">
      <c r="A689" s="368" t="s">
        <v>3814</v>
      </c>
      <c r="B689" s="369" t="s">
        <v>3815</v>
      </c>
      <c r="C689" s="375" t="s">
        <v>3301</v>
      </c>
      <c r="D689" s="371" t="s">
        <v>3816</v>
      </c>
      <c r="E689" s="371" t="s">
        <v>3817</v>
      </c>
      <c r="F689" s="376" t="s">
        <v>3224</v>
      </c>
      <c r="G689" s="376" t="s">
        <v>3225</v>
      </c>
      <c r="H689" s="373" t="s">
        <v>1843</v>
      </c>
      <c r="I689" s="374" t="s">
        <v>3818</v>
      </c>
      <c r="J689" s="421" t="s">
        <v>3300</v>
      </c>
      <c r="K689" s="423" t="s">
        <v>3236</v>
      </c>
      <c r="L689" s="329">
        <f>CONTINUA!BV689</f>
        <v>0</v>
      </c>
      <c r="M689" s="329">
        <f>CONTINUA!BW689</f>
        <v>0</v>
      </c>
      <c r="N689" s="895"/>
      <c r="O689" s="896" t="s">
        <v>4064</v>
      </c>
      <c r="P689" s="897" t="s">
        <v>206</v>
      </c>
      <c r="Q689" s="400">
        <v>24</v>
      </c>
      <c r="R689" s="401"/>
      <c r="S689" s="400"/>
      <c r="T689" s="401"/>
      <c r="U689" s="400"/>
      <c r="V689" s="401"/>
      <c r="W689" s="400"/>
      <c r="X689" s="401"/>
      <c r="Y689" s="400"/>
      <c r="Z689" s="401"/>
      <c r="AA689" s="400"/>
      <c r="AB689" s="401"/>
      <c r="AC689" s="400"/>
      <c r="AD689" s="401"/>
      <c r="AE689" s="400"/>
      <c r="AF689" s="401"/>
      <c r="AG689" s="400"/>
      <c r="AH689" s="401"/>
      <c r="AI689" s="400"/>
      <c r="AJ689" s="401"/>
      <c r="AK689" s="400"/>
      <c r="AL689" s="401"/>
      <c r="AM689" s="400"/>
      <c r="AN689" s="401"/>
      <c r="AO689" s="400"/>
      <c r="AP689" s="401"/>
      <c r="AQ689" s="400"/>
      <c r="AR689" s="401"/>
      <c r="AS689" s="400"/>
      <c r="AT689" s="401"/>
      <c r="AU689" s="400"/>
      <c r="AV689" s="401"/>
      <c r="AW689" s="400"/>
      <c r="AX689" s="401"/>
      <c r="AY689" s="400"/>
      <c r="AZ689" s="401"/>
      <c r="BA689" s="400"/>
      <c r="BB689" s="401"/>
      <c r="BC689" s="400"/>
      <c r="BD689" s="401"/>
      <c r="BE689" s="400"/>
      <c r="BF689" s="401"/>
      <c r="BG689" s="400"/>
      <c r="BH689" s="401"/>
      <c r="BI689" s="400"/>
      <c r="BJ689" s="401"/>
      <c r="BK689" s="400"/>
      <c r="BL689" s="401"/>
      <c r="BM689" s="400"/>
      <c r="BN689" s="401"/>
      <c r="BO689" s="400"/>
      <c r="BP689" s="401"/>
      <c r="BQ689" s="400"/>
      <c r="BR689" s="401"/>
      <c r="BS689" s="400"/>
      <c r="BT689" s="401"/>
      <c r="BU689" s="400"/>
      <c r="BV689" s="401"/>
      <c r="BW689" s="400"/>
      <c r="BX689" s="401"/>
      <c r="BY689" s="400"/>
      <c r="BZ689" s="401"/>
      <c r="CA689" s="400"/>
      <c r="CB689" s="401"/>
      <c r="CC689" s="400"/>
      <c r="CD689" s="401"/>
      <c r="CE689" s="400"/>
      <c r="CF689" s="401"/>
      <c r="CG689" s="400"/>
      <c r="CH689" s="401"/>
      <c r="CI689" s="400"/>
      <c r="CJ689" s="401"/>
      <c r="CK689" s="400"/>
      <c r="CL689" s="401"/>
      <c r="CM689" s="400"/>
      <c r="CN689" s="401"/>
      <c r="CO689" s="400"/>
      <c r="CP689" s="401"/>
      <c r="CQ689" s="400"/>
      <c r="CR689" s="401"/>
      <c r="CS689" s="400"/>
      <c r="CT689" s="401"/>
      <c r="CU689" s="400"/>
      <c r="CV689" s="401"/>
      <c r="CW689" s="400"/>
      <c r="CX689" s="401"/>
      <c r="CY689" s="400"/>
      <c r="CZ689" s="401"/>
      <c r="DA689" s="400"/>
      <c r="DB689" s="401"/>
      <c r="DC689" s="400"/>
      <c r="DD689" s="401"/>
      <c r="DE689" s="400"/>
      <c r="DF689" s="401"/>
      <c r="DG689" s="400"/>
      <c r="DH689" s="401"/>
      <c r="DI689" s="400"/>
      <c r="DJ689" s="401"/>
      <c r="DK689" s="400"/>
      <c r="DL689" s="401"/>
      <c r="DM689" s="400"/>
      <c r="DN689" s="401"/>
      <c r="DO689" s="400"/>
      <c r="DP689" s="401"/>
      <c r="DQ689" s="400"/>
      <c r="DR689" s="401"/>
      <c r="DS689" s="400"/>
      <c r="DT689" s="401"/>
      <c r="DU689" s="400"/>
      <c r="DV689" s="401"/>
      <c r="DW689" s="400"/>
      <c r="DX689" s="401"/>
      <c r="DY689" s="400"/>
      <c r="DZ689" s="401"/>
      <c r="EA689" s="400"/>
      <c r="EB689" s="401"/>
      <c r="EC689" s="400"/>
      <c r="ED689" s="401"/>
      <c r="EE689" s="400"/>
      <c r="EF689" s="401"/>
      <c r="EG689" s="400"/>
      <c r="EH689" s="401"/>
      <c r="EI689" s="400"/>
      <c r="EJ689" s="447"/>
      <c r="EK689" s="511"/>
      <c r="EL689" s="514"/>
      <c r="EM689" s="448"/>
      <c r="EN689" s="344"/>
      <c r="EO689" s="345"/>
      <c r="EP689" s="171">
        <f t="shared" si="742"/>
        <v>24</v>
      </c>
      <c r="EQ689" s="171">
        <f t="shared" si="743"/>
        <v>0</v>
      </c>
      <c r="ER689" s="171">
        <f t="shared" si="744"/>
        <v>0</v>
      </c>
      <c r="ES689" s="171">
        <f t="shared" si="745"/>
        <v>0</v>
      </c>
      <c r="ET689" s="171">
        <f t="shared" si="746"/>
        <v>0</v>
      </c>
      <c r="EU689" s="171">
        <f t="shared" si="747"/>
        <v>0</v>
      </c>
      <c r="EV689" s="172">
        <f t="shared" si="748"/>
        <v>24</v>
      </c>
      <c r="EW689" s="127"/>
      <c r="EX689" s="248">
        <f t="shared" si="785"/>
        <v>0</v>
      </c>
      <c r="EY689" s="174">
        <f>(L689*regular)+(M689*Cadeirantee)</f>
        <v>0</v>
      </c>
      <c r="EZ689" s="249">
        <f>SUMIF(FG689:GJ689,"&gt;0")</f>
        <v>0</v>
      </c>
      <c r="FA689" s="249">
        <f>SUMIF(FG689:GJ689,"&lt;0")+SUMIF(GN689:HP689,"&lt;0")</f>
        <v>0</v>
      </c>
      <c r="FB689" s="174">
        <v>0</v>
      </c>
      <c r="FC689" s="126">
        <f>N689*km*'VALORES TABELA'!$B$13</f>
        <v>0</v>
      </c>
      <c r="FD689" s="250">
        <f t="shared" si="786"/>
        <v>0</v>
      </c>
      <c r="FE689" s="105"/>
      <c r="FF689" s="118"/>
      <c r="FG689" s="118"/>
      <c r="FH689" s="118"/>
      <c r="FI689" s="118"/>
      <c r="FJ689" s="118"/>
      <c r="FK689" s="118"/>
      <c r="FL689" s="118"/>
      <c r="FM689" s="118"/>
      <c r="FN689" s="118"/>
      <c r="FO689" s="118"/>
      <c r="FP689" s="118"/>
      <c r="FQ689" s="118"/>
      <c r="FR689" s="118"/>
      <c r="FS689" s="118"/>
      <c r="FT689" s="118"/>
      <c r="FU689" s="118"/>
      <c r="FV689" s="118"/>
      <c r="FW689" s="118"/>
      <c r="FX689" s="118"/>
      <c r="FY689" s="118"/>
      <c r="FZ689" s="118"/>
      <c r="GA689" s="118"/>
      <c r="GB689" s="118"/>
      <c r="GC689" s="118"/>
      <c r="GD689" s="118"/>
      <c r="GE689" s="118"/>
      <c r="GF689" s="118"/>
      <c r="GG689" s="118"/>
      <c r="GH689" s="118"/>
      <c r="GI689" s="118"/>
      <c r="GJ689" s="118"/>
      <c r="GK689" s="252"/>
      <c r="GL689" s="103">
        <f t="shared" si="750"/>
        <v>0</v>
      </c>
      <c r="GM689" s="124"/>
      <c r="GN689" s="104"/>
      <c r="GO689" s="104"/>
      <c r="GP689" s="104"/>
      <c r="GQ689" s="104"/>
      <c r="GR689" s="104"/>
      <c r="GS689" s="104"/>
      <c r="GT689" s="104"/>
      <c r="GU689" s="104"/>
      <c r="GV689" s="104"/>
      <c r="GW689" s="104"/>
      <c r="GX689" s="104"/>
      <c r="GY689" s="104"/>
      <c r="GZ689" s="104"/>
      <c r="HA689" s="104"/>
      <c r="HB689" s="104"/>
      <c r="HC689" s="104"/>
      <c r="HD689" s="104"/>
      <c r="HE689" s="104"/>
      <c r="HF689" s="104"/>
      <c r="HG689" s="104"/>
      <c r="HH689" s="104"/>
      <c r="HI689" s="104"/>
      <c r="HJ689" s="104"/>
      <c r="HK689" s="104"/>
      <c r="HL689" s="104"/>
      <c r="HM689" s="104"/>
      <c r="HN689" s="104"/>
      <c r="HO689" s="104"/>
      <c r="HP689" s="104"/>
      <c r="HQ689" s="64"/>
      <c r="HR689" s="65"/>
      <c r="HS689" s="65"/>
      <c r="HT689" s="65"/>
      <c r="HU689" s="65"/>
      <c r="HV689" s="65"/>
      <c r="HW689" s="105"/>
      <c r="HX689" s="65"/>
      <c r="HY689" s="280">
        <f t="shared" si="787"/>
        <v>0</v>
      </c>
      <c r="HZ689" s="280">
        <f t="shared" si="788"/>
        <v>0</v>
      </c>
      <c r="IA689" s="280">
        <f t="shared" si="789"/>
        <v>0</v>
      </c>
      <c r="IB689" s="65"/>
      <c r="IC689" s="65"/>
    </row>
    <row r="690" spans="1:237" s="106" customFormat="1" ht="22.5" customHeight="1" thickBot="1" x14ac:dyDescent="0.3">
      <c r="A690" s="377" t="s">
        <v>3814</v>
      </c>
      <c r="B690" s="378" t="s">
        <v>3815</v>
      </c>
      <c r="C690" s="379" t="s">
        <v>3301</v>
      </c>
      <c r="D690" s="380" t="s">
        <v>3816</v>
      </c>
      <c r="E690" s="380" t="s">
        <v>3817</v>
      </c>
      <c r="F690" s="381" t="s">
        <v>3224</v>
      </c>
      <c r="G690" s="381" t="s">
        <v>3225</v>
      </c>
      <c r="H690" s="382" t="s">
        <v>1843</v>
      </c>
      <c r="I690" s="383" t="s">
        <v>3818</v>
      </c>
      <c r="J690" s="421" t="s">
        <v>3300</v>
      </c>
      <c r="K690" s="424" t="s">
        <v>60</v>
      </c>
      <c r="L690" s="329">
        <f>CONTINUA!BV690</f>
        <v>0</v>
      </c>
      <c r="M690" s="329">
        <f>CONTINUA!BW690</f>
        <v>0</v>
      </c>
      <c r="N690" s="895"/>
      <c r="O690" s="896" t="s">
        <v>4064</v>
      </c>
      <c r="P690" s="897" t="s">
        <v>206</v>
      </c>
      <c r="Q690" s="400"/>
      <c r="R690" s="401"/>
      <c r="S690" s="400"/>
      <c r="T690" s="401"/>
      <c r="U690" s="400"/>
      <c r="V690" s="401"/>
      <c r="W690" s="400"/>
      <c r="X690" s="401"/>
      <c r="Y690" s="400"/>
      <c r="Z690" s="401"/>
      <c r="AA690" s="400"/>
      <c r="AB690" s="401"/>
      <c r="AC690" s="400"/>
      <c r="AD690" s="401"/>
      <c r="AE690" s="400"/>
      <c r="AF690" s="401"/>
      <c r="AG690" s="400"/>
      <c r="AH690" s="401"/>
      <c r="AI690" s="400"/>
      <c r="AJ690" s="401"/>
      <c r="AK690" s="400"/>
      <c r="AL690" s="401"/>
      <c r="AM690" s="400"/>
      <c r="AN690" s="401"/>
      <c r="AO690" s="400"/>
      <c r="AP690" s="401"/>
      <c r="AQ690" s="400"/>
      <c r="AR690" s="401"/>
      <c r="AS690" s="400"/>
      <c r="AT690" s="401"/>
      <c r="AU690" s="400"/>
      <c r="AV690" s="401"/>
      <c r="AW690" s="400"/>
      <c r="AX690" s="401"/>
      <c r="AY690" s="400"/>
      <c r="AZ690" s="401"/>
      <c r="BA690" s="400"/>
      <c r="BB690" s="401"/>
      <c r="BC690" s="400"/>
      <c r="BD690" s="401"/>
      <c r="BE690" s="400"/>
      <c r="BF690" s="401"/>
      <c r="BG690" s="400"/>
      <c r="BH690" s="401"/>
      <c r="BI690" s="400"/>
      <c r="BJ690" s="401"/>
      <c r="BK690" s="400"/>
      <c r="BL690" s="401"/>
      <c r="BM690" s="400"/>
      <c r="BN690" s="401"/>
      <c r="BO690" s="400"/>
      <c r="BP690" s="401"/>
      <c r="BQ690" s="400"/>
      <c r="BR690" s="401"/>
      <c r="BS690" s="400"/>
      <c r="BT690" s="401"/>
      <c r="BU690" s="400"/>
      <c r="BV690" s="401"/>
      <c r="BW690" s="400"/>
      <c r="BX690" s="401"/>
      <c r="BY690" s="400"/>
      <c r="BZ690" s="401"/>
      <c r="CA690" s="400"/>
      <c r="CB690" s="401"/>
      <c r="CC690" s="400"/>
      <c r="CD690" s="401"/>
      <c r="CE690" s="400"/>
      <c r="CF690" s="401"/>
      <c r="CG690" s="400"/>
      <c r="CH690" s="401"/>
      <c r="CI690" s="400"/>
      <c r="CJ690" s="401"/>
      <c r="CK690" s="400"/>
      <c r="CL690" s="401"/>
      <c r="CM690" s="400"/>
      <c r="CN690" s="401"/>
      <c r="CO690" s="400"/>
      <c r="CP690" s="401"/>
      <c r="CQ690" s="400"/>
      <c r="CR690" s="401"/>
      <c r="CS690" s="400"/>
      <c r="CT690" s="401"/>
      <c r="CU690" s="400"/>
      <c r="CV690" s="401"/>
      <c r="CW690" s="400"/>
      <c r="CX690" s="401"/>
      <c r="CY690" s="400"/>
      <c r="CZ690" s="401"/>
      <c r="DA690" s="400"/>
      <c r="DB690" s="401"/>
      <c r="DC690" s="400"/>
      <c r="DD690" s="401"/>
      <c r="DE690" s="400"/>
      <c r="DF690" s="401"/>
      <c r="DG690" s="400"/>
      <c r="DH690" s="401"/>
      <c r="DI690" s="400"/>
      <c r="DJ690" s="401"/>
      <c r="DK690" s="400"/>
      <c r="DL690" s="401"/>
      <c r="DM690" s="400"/>
      <c r="DN690" s="401"/>
      <c r="DO690" s="400"/>
      <c r="DP690" s="401"/>
      <c r="DQ690" s="400"/>
      <c r="DR690" s="401"/>
      <c r="DS690" s="400"/>
      <c r="DT690" s="401"/>
      <c r="DU690" s="400"/>
      <c r="DV690" s="401"/>
      <c r="DW690" s="400"/>
      <c r="DX690" s="401"/>
      <c r="DY690" s="400"/>
      <c r="DZ690" s="401"/>
      <c r="EA690" s="400"/>
      <c r="EB690" s="401"/>
      <c r="EC690" s="400"/>
      <c r="ED690" s="401"/>
      <c r="EE690" s="400"/>
      <c r="EF690" s="401"/>
      <c r="EG690" s="400"/>
      <c r="EH690" s="401"/>
      <c r="EI690" s="400"/>
      <c r="EJ690" s="447"/>
      <c r="EK690" s="512"/>
      <c r="EL690" s="515"/>
      <c r="EM690" s="450"/>
      <c r="EN690" s="348"/>
      <c r="EO690" s="348"/>
      <c r="EP690" s="179">
        <f t="shared" si="742"/>
        <v>0</v>
      </c>
      <c r="EQ690" s="179">
        <f t="shared" si="743"/>
        <v>0</v>
      </c>
      <c r="ER690" s="179">
        <f t="shared" si="744"/>
        <v>0</v>
      </c>
      <c r="ES690" s="179">
        <f t="shared" si="745"/>
        <v>0</v>
      </c>
      <c r="ET690" s="179">
        <f t="shared" si="746"/>
        <v>0</v>
      </c>
      <c r="EU690" s="179">
        <f t="shared" si="747"/>
        <v>0</v>
      </c>
      <c r="EV690" s="172">
        <f t="shared" si="748"/>
        <v>0</v>
      </c>
      <c r="EW690" s="253"/>
      <c r="EX690" s="254">
        <v>0</v>
      </c>
      <c r="EY690" s="180">
        <v>0</v>
      </c>
      <c r="EZ690" s="255">
        <v>0</v>
      </c>
      <c r="FA690" s="255">
        <v>0</v>
      </c>
      <c r="FB690" s="180">
        <f>SUM(FF690:GI690)/2</f>
        <v>0</v>
      </c>
      <c r="FC690" s="256">
        <f>N690*km*'VALORES TABELA'!$B$13</f>
        <v>0</v>
      </c>
      <c r="FD690" s="250">
        <f t="shared" si="786"/>
        <v>0</v>
      </c>
      <c r="FE690" s="257"/>
      <c r="FF690" s="181">
        <f>((Q690+S690)*Percapita)+((R690+T690)*Cadeirante)</f>
        <v>0</v>
      </c>
      <c r="FG690" s="181">
        <f>((U690+W690)*Percapita/30*FG$4)+((V690+X690)*Cadeirante/30*FG$4)</f>
        <v>0</v>
      </c>
      <c r="FH690" s="181">
        <f>((Y690+AA690)*Percapita/30*FH$4)+((Z690+AB690)*Cadeirante/30*FH$4)</f>
        <v>0</v>
      </c>
      <c r="FI690" s="181">
        <f>((AC690+AE690)*Percapita/30*FI$4)+((AD690+AF690)*Cadeirante/30*FI$4)</f>
        <v>0</v>
      </c>
      <c r="FJ690" s="181">
        <f>((AG690+AI690)*Percapita/30*FJ$4)+((AH690+AJ690)*Cadeirante/30*FJ$4)</f>
        <v>0</v>
      </c>
      <c r="FK690" s="181">
        <f>((AK690+AM690)*Percapita/30*FK$4)+((AL690+AN690)*Cadeirante/30*FK$4)</f>
        <v>0</v>
      </c>
      <c r="FL690" s="181">
        <f>((AO690+AQ690)*Percapita/30*FL$4)+((AP690+AR690)*Cadeirante/30*FL$4)</f>
        <v>0</v>
      </c>
      <c r="FM690" s="181">
        <f>((AS690+AU690)*Percapita/30*FM$4)+((AT690+AV690)*Cadeirante/30*FM$4)</f>
        <v>0</v>
      </c>
      <c r="FN690" s="181">
        <f>((AW690+AY690)*Percapita/30*FN$4)+((AX690+AZ690)*Cadeirante/30*FN$4)</f>
        <v>0</v>
      </c>
      <c r="FO690" s="181">
        <f>((BA690+BC690)*Percapita/30*FO$4)+((BB690+BD690)*Cadeirante/30*FO$4)</f>
        <v>0</v>
      </c>
      <c r="FP690" s="181">
        <f>((BE690+BG690)*Percapita/30*FP$4)+((BF690+BH690)*Cadeirante/30*FP$4)</f>
        <v>0</v>
      </c>
      <c r="FQ690" s="181">
        <f>((BI690+BK690)*Percapita/30*FQ$4)+((BJ690+BL690)*Cadeirante/30*FQ$4)</f>
        <v>0</v>
      </c>
      <c r="FR690" s="181">
        <f>((BM690+BO690)*Percapita/30*FR$4)+((BN690+BP690)*Cadeirante/30*FR$4)</f>
        <v>0</v>
      </c>
      <c r="FS690" s="181">
        <f>((BQ690+BS690)*Percapita/30*FS$4)+((BR690+BT690)*Cadeirante/30*FS$4)</f>
        <v>0</v>
      </c>
      <c r="FT690" s="181">
        <f>((BU690+BW690)*Percapita/30*FT$4)+((BV690+BX690)*Cadeirante/30*FT$4)</f>
        <v>0</v>
      </c>
      <c r="FU690" s="181">
        <f>((BY690+CA690)*Percapita/30*FU$4)+((BZ690+CB690)*Cadeirante/30*FU$4)</f>
        <v>0</v>
      </c>
      <c r="FV690" s="181">
        <f>((CC690+CE690)*Percapita/30*FV$4)+((CD690+CF690)*Cadeirante/30*FV$4)</f>
        <v>0</v>
      </c>
      <c r="FW690" s="181">
        <f>((CG690+CI690)*Percapita/30*FW$4)+((CI690+CK690)*Cadeirante/30*FW$4)</f>
        <v>0</v>
      </c>
      <c r="FX690" s="181">
        <f>((CK690+CM690)*Percapita/30*FX$4)+((CL690+CN690)*Cadeirante/30*FX$4)</f>
        <v>0</v>
      </c>
      <c r="FY690" s="181">
        <f>((CO690+CQ690)*Percapita/30*FY$4)+((CP690+CR690)*Cadeirante/30*FY$4)</f>
        <v>0</v>
      </c>
      <c r="FZ690" s="181">
        <f>((CS690+CU690)*Percapita/30*FZ$4)+((CT690+CV690)*Cadeirante/30*FZ$4)</f>
        <v>0</v>
      </c>
      <c r="GA690" s="181">
        <f>((CW690+CY690)*Percapita/30*GA$4)+((CX690+CZ690)*Cadeirante/30*GA$4)</f>
        <v>0</v>
      </c>
      <c r="GB690" s="181">
        <f>((DA690+DC690)*Percapita/30*GB$4)+((DB690+DD690)*Cadeirante/30*GB$4)</f>
        <v>0</v>
      </c>
      <c r="GC690" s="181">
        <f>((DE690+DG690)*Percapita/30*GC$4)+((DF690+DH690)*Cadeirante/30*GC$4)</f>
        <v>0</v>
      </c>
      <c r="GD690" s="181">
        <f>((DI690+DK690)*Percapita/30*GD$4)+((DJ690+DL690)*Cadeirante/30*GD$4)</f>
        <v>0</v>
      </c>
      <c r="GE690" s="181">
        <f>((DM690+DO690)*Percapita/30*GE$4)+((DN690+DP690)*Cadeirante/30*GE$4)</f>
        <v>0</v>
      </c>
      <c r="GF690" s="181">
        <f>((DQ690+DS690)*Percapita/30*GF$4)+((DR690+DT690)*Cadeirante/30*GF$4)</f>
        <v>0</v>
      </c>
      <c r="GG690" s="181">
        <f>((DU690+DW690)*Percapita/30*GG$4)+((DV690+DX690)*Cadeirante/30*GG$4)</f>
        <v>0</v>
      </c>
      <c r="GH690" s="181">
        <f>((DY690+EA690)*Percapita/30*GH$4)+((DZ690+EB690)*Cadeirante/30*GH$4)</f>
        <v>0</v>
      </c>
      <c r="GI690" s="181">
        <f>((EC690+EE690)*Percapita/30*GI$4)+((ED690+EF690)*Cadeirante/30*GI$4)</f>
        <v>0</v>
      </c>
      <c r="GJ690" s="181">
        <f>((EG690+EI690)*Percapita)+((EH690+EJ690)*Cadeirante)</f>
        <v>0</v>
      </c>
      <c r="GK690" s="258"/>
      <c r="GL690" s="103">
        <f t="shared" si="750"/>
        <v>0</v>
      </c>
      <c r="GM690" s="124"/>
      <c r="GN690" s="182"/>
      <c r="GO690" s="182"/>
      <c r="GP690" s="182"/>
      <c r="GQ690" s="182"/>
      <c r="GR690" s="182"/>
      <c r="GS690" s="182"/>
      <c r="GT690" s="182"/>
      <c r="GU690" s="182"/>
      <c r="GV690" s="182"/>
      <c r="GW690" s="182"/>
      <c r="GX690" s="182"/>
      <c r="GY690" s="182"/>
      <c r="GZ690" s="182"/>
      <c r="HA690" s="182"/>
      <c r="HB690" s="182"/>
      <c r="HC690" s="182"/>
      <c r="HD690" s="182"/>
      <c r="HE690" s="182"/>
      <c r="HF690" s="182"/>
      <c r="HG690" s="182"/>
      <c r="HH690" s="182"/>
      <c r="HI690" s="182"/>
      <c r="HJ690" s="182"/>
      <c r="HK690" s="182"/>
      <c r="HL690" s="182"/>
      <c r="HM690" s="182"/>
      <c r="HN690" s="182"/>
      <c r="HO690" s="182"/>
      <c r="HP690" s="259"/>
      <c r="HQ690" s="64"/>
      <c r="HW690" s="257"/>
      <c r="HY690" s="280">
        <f t="shared" si="787"/>
        <v>0</v>
      </c>
      <c r="HZ690" s="280">
        <f t="shared" si="788"/>
        <v>0</v>
      </c>
      <c r="IA690" s="280">
        <f t="shared" si="789"/>
        <v>0</v>
      </c>
    </row>
    <row r="691" spans="1:237" s="106" customFormat="1" ht="22.5" customHeight="1" x14ac:dyDescent="0.25">
      <c r="A691" t="s">
        <v>3819</v>
      </c>
      <c r="B691" s="522" t="s">
        <v>3820</v>
      </c>
      <c r="C691" s="523">
        <v>2</v>
      </c>
      <c r="D691" s="524" t="s">
        <v>3821</v>
      </c>
      <c r="E691" s="524" t="s">
        <v>3822</v>
      </c>
      <c r="F691" s="525" t="s">
        <v>3224</v>
      </c>
      <c r="G691" s="525" t="s">
        <v>3225</v>
      </c>
      <c r="H691" s="350" t="s">
        <v>1847</v>
      </c>
      <c r="I691" s="351" t="s">
        <v>3823</v>
      </c>
      <c r="J691" s="409" t="s">
        <v>3268</v>
      </c>
      <c r="K691" s="410" t="s">
        <v>3232</v>
      </c>
      <c r="L691" s="329">
        <f>CONTINUA!BV691</f>
        <v>0</v>
      </c>
      <c r="M691" s="329">
        <f>CONTINUA!BW691</f>
        <v>0</v>
      </c>
      <c r="N691" s="895"/>
      <c r="O691" s="896" t="s">
        <v>4065</v>
      </c>
      <c r="P691" s="897" t="s">
        <v>206</v>
      </c>
      <c r="Q691" s="400"/>
      <c r="R691" s="401">
        <v>1</v>
      </c>
      <c r="S691" s="400"/>
      <c r="T691" s="401"/>
      <c r="U691" s="400"/>
      <c r="V691" s="401"/>
      <c r="W691" s="400"/>
      <c r="X691" s="401"/>
      <c r="Y691" s="400"/>
      <c r="Z691" s="401"/>
      <c r="AA691" s="400"/>
      <c r="AB691" s="401"/>
      <c r="AC691" s="400"/>
      <c r="AD691" s="401"/>
      <c r="AE691" s="400"/>
      <c r="AF691" s="401"/>
      <c r="AG691" s="400"/>
      <c r="AH691" s="401"/>
      <c r="AI691" s="400"/>
      <c r="AJ691" s="401"/>
      <c r="AK691" s="400"/>
      <c r="AL691" s="401"/>
      <c r="AM691" s="400"/>
      <c r="AN691" s="401"/>
      <c r="AO691" s="400"/>
      <c r="AP691" s="401"/>
      <c r="AQ691" s="400"/>
      <c r="AR691" s="401"/>
      <c r="AS691" s="400"/>
      <c r="AT691" s="401"/>
      <c r="AU691" s="400"/>
      <c r="AV691" s="401"/>
      <c r="AW691" s="400"/>
      <c r="AX691" s="401"/>
      <c r="AY691" s="400"/>
      <c r="AZ691" s="401"/>
      <c r="BA691" s="400"/>
      <c r="BB691" s="401"/>
      <c r="BC691" s="400"/>
      <c r="BD691" s="401"/>
      <c r="BE691" s="400"/>
      <c r="BF691" s="401"/>
      <c r="BG691" s="400"/>
      <c r="BH691" s="401"/>
      <c r="BI691" s="400"/>
      <c r="BJ691" s="401"/>
      <c r="BK691" s="400"/>
      <c r="BL691" s="401"/>
      <c r="BM691" s="400"/>
      <c r="BN691" s="401"/>
      <c r="BO691" s="400"/>
      <c r="BP691" s="401"/>
      <c r="BQ691" s="400"/>
      <c r="BR691" s="401"/>
      <c r="BS691" s="400"/>
      <c r="BT691" s="401"/>
      <c r="BU691" s="400"/>
      <c r="BV691" s="401"/>
      <c r="BW691" s="400"/>
      <c r="BX691" s="401"/>
      <c r="BY691" s="400"/>
      <c r="BZ691" s="401"/>
      <c r="CA691" s="400"/>
      <c r="CB691" s="401"/>
      <c r="CC691" s="400"/>
      <c r="CD691" s="401"/>
      <c r="CE691" s="400"/>
      <c r="CF691" s="401"/>
      <c r="CG691" s="400"/>
      <c r="CH691" s="401"/>
      <c r="CI691" s="400"/>
      <c r="CJ691" s="401"/>
      <c r="CK691" s="400"/>
      <c r="CL691" s="401"/>
      <c r="CM691" s="400"/>
      <c r="CN691" s="401"/>
      <c r="CO691" s="400"/>
      <c r="CP691" s="401"/>
      <c r="CQ691" s="400"/>
      <c r="CR691" s="401"/>
      <c r="CS691" s="400"/>
      <c r="CT691" s="401"/>
      <c r="CU691" s="400"/>
      <c r="CV691" s="401"/>
      <c r="CW691" s="400"/>
      <c r="CX691" s="401"/>
      <c r="CY691" s="400"/>
      <c r="CZ691" s="401"/>
      <c r="DA691" s="400"/>
      <c r="DB691" s="401"/>
      <c r="DC691" s="400"/>
      <c r="DD691" s="401"/>
      <c r="DE691" s="400"/>
      <c r="DF691" s="401"/>
      <c r="DG691" s="400"/>
      <c r="DH691" s="401"/>
      <c r="DI691" s="400"/>
      <c r="DJ691" s="401"/>
      <c r="DK691" s="400"/>
      <c r="DL691" s="401"/>
      <c r="DM691" s="400"/>
      <c r="DN691" s="401"/>
      <c r="DO691" s="400"/>
      <c r="DP691" s="401"/>
      <c r="DQ691" s="400"/>
      <c r="DR691" s="401"/>
      <c r="DS691" s="400"/>
      <c r="DT691" s="401"/>
      <c r="DU691" s="400"/>
      <c r="DV691" s="401"/>
      <c r="DW691" s="400"/>
      <c r="DX691" s="401"/>
      <c r="DY691" s="400"/>
      <c r="DZ691" s="401"/>
      <c r="EA691" s="400"/>
      <c r="EB691" s="401"/>
      <c r="EC691" s="400"/>
      <c r="ED691" s="401"/>
      <c r="EE691" s="400"/>
      <c r="EF691" s="401"/>
      <c r="EG691" s="400"/>
      <c r="EH691" s="401"/>
      <c r="EI691" s="400"/>
      <c r="EJ691" s="447"/>
      <c r="EK691" s="510"/>
      <c r="EL691" s="513" t="s">
        <v>4022</v>
      </c>
      <c r="EM691" s="520">
        <v>890.589333333333</v>
      </c>
      <c r="EN691" s="520"/>
      <c r="EO691" s="520"/>
      <c r="EP691" s="171">
        <f t="shared" si="742"/>
        <v>0</v>
      </c>
      <c r="EQ691" s="171">
        <f t="shared" si="743"/>
        <v>0</v>
      </c>
      <c r="ER691" s="171">
        <f t="shared" si="744"/>
        <v>0</v>
      </c>
      <c r="ES691" s="171">
        <f t="shared" si="745"/>
        <v>1</v>
      </c>
      <c r="ET691" s="171">
        <f t="shared" si="746"/>
        <v>0</v>
      </c>
      <c r="EU691" s="171">
        <f t="shared" si="747"/>
        <v>0</v>
      </c>
      <c r="EV691" s="172">
        <f t="shared" si="748"/>
        <v>1</v>
      </c>
      <c r="EW691" s="367">
        <f>IF(C691=4,IF(MAX(Q691:EJ693)&gt;0,(Especiall/30*(IF(($G691-$F691)=($G$5-$F$5),30,IF(DAY($G691)=31,($G691-$F691),($G691-$F691)+1)))),0),0)</f>
        <v>0</v>
      </c>
      <c r="EX691" s="248">
        <f t="shared" ref="EX691:EX694" si="790">FF691</f>
        <v>16052.35</v>
      </c>
      <c r="EY691" s="174">
        <f>(L691*regular)+(M691*Cadeirantee)</f>
        <v>0</v>
      </c>
      <c r="EZ691" s="249">
        <f>SUMIF(FG691:GJ691,"&gt;0")</f>
        <v>0</v>
      </c>
      <c r="FA691" s="249">
        <f>SUMIF(FG691:GJ691,"&lt;0")+SUMIF(GN691:HP691,"&lt;0")</f>
        <v>0</v>
      </c>
      <c r="FB691" s="174">
        <v>0</v>
      </c>
      <c r="FC691" s="175">
        <f>N691*km*'VALORES TABELA'!$B$13</f>
        <v>0</v>
      </c>
      <c r="FD691" s="250">
        <f>GL691</f>
        <v>0</v>
      </c>
      <c r="FE691" s="176">
        <f>(EW691+EW692+EW693+EW694+EX691+EX692+EX693+EX694+EY691+EY692+EY693+EY694+EY695+EZ691+EZ692+EZ693+EZ694+FA691+FA692+FA693+FA694+FC691+FC692+FC693+FC694+HY691-HZ691-IA691+FD691+FD692+FD693+FD694+FB695)</f>
        <v>16942.939333333332</v>
      </c>
      <c r="FF691" s="177">
        <f>IF(C691=4,SUM(Q691+Q692+Q693+S691+S692+S693)*Percapita/30*FF$4+(R691+R692+R693+T691+T692+T693)*Cadeirante/30*FF$4,IF(C691=3,IF(Q694+S694=10,Fixo/30*FF$4+(Q691+Q692+Q693+S691+S692+S693)*Percapita/30*FF$4+(R694+T694)*Cadeirante/30*FF$4,IF(Q694+S694&lt;=9,(Q694+S694)*Crechee/30*FF$4)+(R694+T694)*Cadeirante/30*FF$4+(Q691+Q692+Q693+S691+S692+S693)*Percapita/30*FF$4)+IF(Q694+S694&gt;=11,Fixo/30*FF$4+(Q694+S694-10)*Crechee/30*FF$4,0),IF(C691=2,IF(R691+R692+R693+R694+T691+T692+T693+T694=1,Cadeirante/30*FF$4,IF(R691+R692+R693+R694+T691+T692+T693+T694=2,Fixo/30*FF$4,IF(R691+R692+R693+R694+T691+T692+T693+T694&gt;2,Fixo/30*FF$4+(R691+R692+R693+R694+T691+T692+T693+T694-2)*Cadeirante/30*FF$4)))+(Q691+Q692+Q693+S691+S692+S693)*Percapita/30*FF$4+(Q694+S694)*Crechee/30*FF$4,IF(C691=1,IF(Q691+Q692+Q693+R691+R692+R693+S691+S692+S693+T691+T692+T693&lt;=15,(Q691+Q692+Q693+S691+S692+S693)*Percapita/30*FF$4,IF(Q691+Q692+Q693+R691+R692+R693+S691+S692+S693+T691+T692+T693&gt;=16,Fixo/30*FF$4+(Q691+Q692+Q693+R691+R692+R693+S691+S692+S693+T691+T692-16)*Percapita/30*FF$4))))))</f>
        <v>16052.35</v>
      </c>
      <c r="FG691" s="177">
        <f>IF(C691=4,SUM(U691+U692+U693+W691+W692+W693)*Percapita/30*FG$4+(V691+V692+V693+X691+X692+X693)*Cadeirante/30*FG$4,IF(C691=3,IF(U694+W694=10,Fixo/30*FG$4+(U691+U692+U693+W691+W692+W693)*Percapita/30*FG$4+(V694+X694)*Cadeirante/30*FG$4,IF(U694+W694&lt;=9,(U694+W694)*Crechee/30*FG$4)+(V694+X694)*Cadeirante/30*FG$4+(U691+U692+U693+W691+W692+W693)*Percapita/30*FG$4)+IF(U694+W694&gt;=11,Fixo/30*FG$4+(U694+W694-10)*Crechee/30*FG$4,0),IF(C691=2,IF(V691+V692+V693+V694+X691+X692+X693+X694=1,Cadeirante/30*FG$4,IF(V691+V692+V693+V694+X691+X692+X693+X694=2,Fixo/30*FG$4,IF(V691+V692+V693+V694+X691+X692+X693+X694&gt;2,Fixo/30*FG$4+(V691+V692+V693+V694+X691+X692+X693+X694-2)*Cadeirante/30*FG$4)))+(U691+U692+U693+W691+W692+W693)*Percapita/30*FG$4+(U694+W694)*Crechee/30*FG$4,IF(C691=1,IF(U691+U692+U693+V691+V692+V693+W691+W692+W693+X691+X692+X693&lt;=15,(U691+U692+U693+W691+W692+W693)*Percapita/30*FG$4,IF(U691+U692+U693+V691+V692+V693+W691+W692+W693+X691+X692+X693&gt;=16,Fixo/30*FG$4+(U691+U692+U693+V691+V692+V693+W691+W692+W693+X691+X692-16)*Percapita/30*FG$4))))))</f>
        <v>0</v>
      </c>
      <c r="FH691" s="177">
        <f>IF(C691=4,SUM(Y691+Y692+Y693+AA691+AA692+AA693)*Percapita/30*FH$4+(Z691+Z692+Z693+AB691+AB692+AB693)*Cadeirante/30*FH$4,IF(C691=3,IF(Y694+AA694=10,Fixo/30*FH$4+(Y691+Y692+Y693+AA691+AA692+AA693)*Percapita/30*FH$4+(Z694+AB694)*Cadeirante/30*FH$4,IF(Y694+AA694&lt;=9,(Y694+AA694)*Crechee/30*FH$4)+(Z694+AB694)*Cadeirante/30*FH$4+(Y691+Y692+Y693+AA691+AA692+AA693)*Percapita/30*FH$4)+IF(Y694+AA694&gt;=11,Fixo/30*FH$4+(Y694+AA694-10)*Crechee/30*FH$4,0),IF(C691=2,IF(Z691+Z692+Z693+Z694+AB691+AB692+AB693+AB694=1,Cadeirante/30*FH$4,IF(Z691+Z692+Z693+Z694+AB691+AB692+AB693+AB694=2,Fixo/30*FH$4,IF(Z691+Z692+Z693+Z694+AB691+AB692+AB693+AB694&gt;2,Fixo/30*FH$4+(Z691+Z692+Z693+Z694+AB691+AB692+AB693+AB694-2)*Cadeirante/30*FH$4)))+(Y691+Y692+Y693+AA691+AA692+AA693)*Percapita/30*FH$4+(Y694+AA694)*Crechee/30*FH$4,IF(C691=1,IF(Y691+Y692+Y693+Z691+Z692+Z693+AA691+AA692+AA693+AB691+AB692+AB693&lt;=15,(Y691+Y692+Y693+AA691+AA692+AA693)*Percapita/30*FH$4,IF(Y691+Y692+Y693+Z691+Z692+Z693+AA691+AA692+AA693+AB691+AB692+AB693&gt;=16,Fixo/30*FH$4+(Y691+Y692+Y693+Z691+Z692+Z693+AA691+AA692+AA693+AB691+AB692-16)*Percapita/30*FH$4))))))</f>
        <v>0</v>
      </c>
      <c r="FI691" s="177">
        <f>IF(C691=4,SUM(AC691+AC692+AC693+AE691+AE692+AE693)*Percapita/30*FI$4+(AD691+AD692+AD693+AF691+AF692+AF693)*Cadeirante/30*FI$4,IF(C691=3,IF(AC694+AE694=10,Fixo/30*FI$4+(AC691+AC692+AC693+AE691+AE692+AE693)*Percapita/30*FI$4+(AD694+AF694)*Cadeirante/30*FI$4,IF(AC694+AE694&lt;=9,(AC694+AE694)*Crechee/30*FI$4)+(AD694+AF694)*Cadeirante/30*FI$4+(AC691+AC692+AC693+AE691+AE692+AE693)*Percapita/30*FI$4)+IF(AC694+AE694&gt;=11,Fixo/30*FI$4+(AC694+AE694-10)*Crechee/30*FI$4,0),IF(C691=2,IF(AD691+AD692+AD693+AD694+AF691+AF692+AF693+AF694=1,Cadeirante/30*FI$4,IF(AD691+AD692+AD693+AD694+AF691+AF692+AF693+AF694=2,Fixo/30*FI$4,IF(AD691+AD692+AD693+AD694+AF691+AF692+AF693+AF694&gt;2,Fixo/30*FI$4+(AD691+AD692+AD693+AD694+AF691+AF692+AF693+AF694-2)*Cadeirante/30*FI$4)))+(AC691+AC692+AC693+AE691+AE692+AE693)*Percapita/30*FI$4+(AC694+AE694)*Crechee/30*FI$4,IF(C691=1,IF(AC691+AC692+AC693+AD691+AD692+AD693+AE691+AE692+AE693+AF691+AF692+AF693&lt;=15,(AC691+AC692+AC693+AE691+AE692+AE693)*Percapita/30*FI$4,IF(AC691+AC692+AC693+AD691+AD692+AD693+AE691+AE692+AE693+AF691+AF692+AF693&gt;=16,Fixo/30*FI$4+(AC691+AC692+AC693+AD691+AD692+AD693+AE691+AE692+AE693+AF691+AF692-16)*Percapita/30*FI$4))))))</f>
        <v>0</v>
      </c>
      <c r="FJ691" s="177">
        <f>IF(C691=4,SUM(AG691+AG692+AG693+AI691+AI692+AI693)*Percapita/30*FJ$4+(AH691+AH692+AH693+AJ691+AJ692+AJ693)*Cadeirante/30*FJ$4,IF(C691=3,IF(AG694+AI694=10,Fixo/30*FJ$4+(AG691+AG692+AG693+AI691+AI692+AI693)*Percapita/30*FJ$4+(AH694+AJ694)*Cadeirante/30*FJ$4,IF(AG694+AI694&lt;=9,(AG694+AI694)*Crechee/30*FJ$4)+(AH694+AJ694)*Cadeirante/30*FJ$4+(AG691+AG692+AG693+AI691+AI692+AI693)*Percapita/30*FJ$4)+IF(AG694+AI694&gt;=11,Fixo/30*FJ$4+(AG694+AI694-10)*Crechee/30*FJ$4,0),IF(C691=2,IF(AH691+AH692+AH693+AH694+AJ691+AJ692+AJ693+AJ694=1,Cadeirante/30*FJ$4,IF(AH691+AH692+AH693+AH694+AJ691+AJ692+AJ693+AJ694=2,Fixo/30*FJ$4,IF(AH691+AH692+AH693+AH694+AJ691+AJ692+AJ693+AJ694&gt;2,Fixo/30*FJ$4+(AH691+AH692+AH693+AH694+AJ691+AJ692+AJ693+AJ694-2)*Cadeirante/30*FJ$4)))+(AG691+AG692+AG693+AI691+AI692+AI693)*Percapita/30*FJ$4+(AG694+AI694)*Crechee/30*FJ$4,IF(C691=1,IF(AG691+AG692+AG693+AH691+AH692+AH693+AI691+AI692+AI693+AJ691+AJ692+AJ693&lt;=15,(AG691+AG692+AG693+AI691+AI692+AI693)*Percapita/30*FJ$4,IF(AG691+AG692+AG693+AH691+AH692+AH693+AI691+AI692+AI693+AJ691+AJ692+AJ693&gt;=16,Fixo/30*FJ$4+(AG691+AG692+AG693+AH691+AH692+AH693+AI691+AI692+AI693+AJ691+AJ692-16)*Percapita/30*FJ$4))))))</f>
        <v>0</v>
      </c>
      <c r="FK691" s="177">
        <f>IF(C691=4,SUM(AK691+AK692+AK693+AM691+AM692+AM693)*Percapita/30*FK$4+(AL691+AL692+AL693+AN691+AN692+AN693)*Cadeirante/30*FK$4,IF(C691=3,IF(AK694+AM694=10,Fixo/30*FK$4+(AK691+AK692+AK693+AM691+AM692+AM693)*Percapita/30*FK$4+(AL694+AN694)*Cadeirante/30*FK$4,IF(AK694+AM694&lt;=9,(AK694+AM694)*Crechee/30*FK$4)+(AL694+AN694)*Cadeirante/30*FK$4+(AK691+AK692+AK693+AM691+AM692+AM693)*Percapita/30*FK$4)+IF(AK694+AM694&gt;=11,Fixo/30*FK$4+(AK694+AM694-10)*Crechee/30*FK$4,0),IF(C691=2,IF(AL691+AL692+AL693+AL694+AN691+AN692+AN693+AN694=1,Cadeirante/30*FK$4,IF(AL691+AL692+AL693+AL694+AN691+AN692+AN693+AN694=2,Fixo/30*FK$4,IF(AL691+AL692+AL693+AL694+AN691+AN692+AN693+AN694&gt;2,Fixo/30*FK$4+(AL691+AL692+AL693+AL694+AN691+AN692+AN693+AN694-2)*Cadeirante/30*FK$4)))+(AK691+AK692+AK693+AM691+AM692+AM693)*Percapita/30*FK$4+(AK694+AM694)*Crechee/30*FK$4,IF(C691=1,IF(AK691+AK692+AK693+AL691+AL692+AL693+AM691+AM692+AM693+AN691+AN692+AN693&lt;=15,(AK691+AK692+AK693+AM691+AM692+AM693)*Percapita/30*FK$4,IF(AK691+AK692+AK693+AL691+AL692+AL693+AM691+AM692+AM693+AN691+AN692+AN693&gt;=16,Fixo/30*FK$4+(AK691+AK692+AK693+AL691+AL692+AL693+AM691+AM692+AM693+AN691+AN692-16)*Percapita/30*FK$4))))))</f>
        <v>0</v>
      </c>
      <c r="FL691" s="177">
        <f>IF(C691=4,SUM(AO691+AO692+AO693+AQ691+AQ692+AQ693)*Percapita/30*FL$4+(AP691+AP692+AP693+AR691+AR692+AR693)*Cadeirante/30*FL$4,IF(C691=3,IF(AO694+AQ694=10,Fixo/30*FL$4+(AO691+AO692+AO693+AQ691+AQ692+AQ693)*Percapita/30*FL$4+(AP694+AR694)*Cadeirante/30*FL$4,IF(AO694+AQ694&lt;=9,(AO694+AQ694)*Crechee/30*FL$4)+(AP694+AR694)*Cadeirante/30*FL$4+(AO691+AO692+AO693+AQ691+AQ692+AQ693)*Percapita/30*FL$4)+IF(AO694+AQ694&gt;=11,Fixo/30*FL$4+(AO694+AQ694-10)*Crechee/30*FL$4,0),IF(C691=2,IF(AP691+AP692+AP693+AP694+AR691+AR692+AR693+AR694=1,Cadeirante/30*FL$4,IF(AP691+AP692+AP693+AP694+AR691+AR692+AR693+AR694=2,Fixo/30*FL$4,IF(AP691+AP692+AP693+AP694+AR691+AR692+AR693+AR694&gt;2,Fixo/30*FL$4+(AP691+AP692+AP693+AP694+AR691+AR692+AR693+AR694-2)*Cadeirante/30*FL$4)))+(AO691+AO692+AO693+AQ691+AQ692+AQ693)*Percapita/30*FL$4+(AO694+AQ694)*Crechee/30*FL$4,IF(C691=1,IF(AO691+AO692+AO693+AP691+AP692+AP693+AQ691+AQ692+AQ693+AR691+AR692+AR693&lt;=15,(AO691+AO692+AO693+AQ691+AQ692+AQ693)*Percapita/30*FL$4,IF(AO691+AO692+AO693+AP691+AP692+AP693+AQ691+AQ692+AQ693+AR691+AR692+AR693&gt;=16,Fixo/30*FL$4+(AO691+AO692+AO693+AP691+AP692+AP693+AQ691+AQ692+AQ693+AR691+AR692-16)*Percapita/30*FL$4))))))</f>
        <v>0</v>
      </c>
      <c r="FM691" s="177">
        <f>IF(C691=4,SUM(AS691+AS692+AS693+AU691+AU692+AU693)*Percapita/30*FM$4+(AT691+AT692+AT693+AV691+AV692+AV693)*Cadeirante/30*FM$4,IF(C691=3,IF(AS694+AU694=10,Fixo/30*FM$4+(AS691+AS692+AS693+AU691+AU692+AU693)*Percapita/30*FM$4+(AT694+AV694)*Cadeirante/30*FM$4,IF(AS694+AU694&lt;=9,(AS694+AU694)*Crechee/30*FM$4)+(AT694+AV694)*Cadeirante/30*FM$4+(AS691+AS692+AS693+AU691+AU692+AU693)*Percapita/30*FM$4)+IF(AS694+AU694&gt;=11,Fixo/30*FM$4+(AS694+AU694-10)*Crechee/30*FM$4,0),IF(C691=2,IF(AT691+AT692+AT693+AT694+AV691+AV692+AV693+AV694=1,Cadeirante/30*FM$4,IF(AT691+AT692+AT693+AT694+AV691+AV692+AV693+AV694=2,Fixo/30*FM$4,IF(AT691+AT692+AT693+AT694+AV691+AV692+AV693+AV694&gt;2,Fixo/30*FM$4+(AT691+AT692+AT693+AT694+AV691+AV692+AV693+AV694-2)*Cadeirante/30*FM$4)))+(AS691+AS692+AS693+AU691+AU692+AU693)*Percapita/30*FM$4+(AS694+AU694)*Crechee/30*FM$4,IF(C691=1,IF(AS691+AS692+AS693+AT691+AT692+AT693+AU691+AU692+AU693+AV691+AV692+AV693&lt;=15,(AS691+AS692+AS693+AU691+AU692+AU693)*Percapita/30*FM$4,IF(AS691+AS692+AS693+AT691+AT692+AT693+AU691+AU692+AU693+AV691+AV692+AV693&gt;=16,Fixo/30*FM$4+(AS691+AS692+AS693+AT691+AT692+AT693+AU691+AU692+AU693+AV691+AV692-16)*Percapita/30*FM$4))))))</f>
        <v>0</v>
      </c>
      <c r="FN691" s="177">
        <f>IF(C691=4,SUM(AW691+AW692+AW693+AY691+AY692+AY693)*Percapita/30*FN$4+(AX691+AX692+AX693+AZ691+AZ692+AZ693)*Cadeirante/30*FN$4,IF(C691=3,IF(AW694+AY694=10,Fixo/30*FN$4+(AW691+AW692+AW693+AY691+AY692+AY693)*Percapita/30*FN$4+(AX694+AZ694)*Cadeirante/30*FN$4,IF(AW694+AY694&lt;=9,(AW694+AY694)*Crechee/30*FN$4)+(AX694+AZ694)*Cadeirante/30*FN$4+(AW691+AW692+AW693+AY691+AY692+AY693)*Percapita/30*FN$4)+IF(AW694+AY694&gt;=11,Fixo/30*FN$4+(AW694+AY694-10)*Crechee/30*FN$4,0),IF(C691=2,IF(AX691+AX692+AX693+AX694+AZ691+AZ692+AZ693+AZ694=1,Cadeirante/30*FN$4,IF(AX691+AX692+AX693+AX694+AZ691+AZ692+AZ693+AZ694=2,Fixo/30*FN$4,IF(AX691+AX692+AX693+AX694+AZ691+AZ692+AZ693+AZ694&gt;2,Fixo/30*FN$4+(AX691+AX692+AX693+AX694+AZ691+AZ692+AZ693+AZ694-2)*Cadeirante/30*FN$4)))+(AW691+AW692+AW693+AY691+AY692+AY693)*Percapita/30*FN$4+(AW694+AY694)*Crechee/30*FN$4,IF(C691=1,IF(AW691+AW692+AW693+AX691+AX692+AX693+AY691+AY692+AY693+AZ691+AZ692+AZ693&lt;=15,(AW691+AW692+AW693+AY691+AY692+AY693)*Percapita/30*FN$4,IF(AW691+AW692+AW693+AX691+AX692+AX693+AY691+AY692+AY693+AZ691+AZ692+AZ693&gt;=16,Fixo/30*FN$4+(AW691+AW692+AW693+AX691+AX692+AX693+AY691+AY692+AY693+AZ691+AZ692-16)*Percapita/30*FN$4))))))</f>
        <v>0</v>
      </c>
      <c r="FO691" s="177">
        <f>IF(C691=4,SUM(BA691+BA692+BA693+BC691+BC692+BC693)*Percapita/30*FO$4+(BB691+BB692+BB693+BD691+BD692+BD693)*Cadeirante/30*FO$4,IF(C691=3,IF(BA694+BC694=10,Fixo/30*FO$4+(BA691+BA692+BA693+BC691+BC692+BC693)*Percapita/30*FO$4+(BB694+BD694)*Cadeirante/30*FO$4,IF(BA694+BC694&lt;=9,(BA694+BC694)*Crechee/30*FO$4)+(BB694+BD694)*Cadeirante/30*FO$4+(BA691+BA692+BA693+BC691+BC692+BC693)*Percapita/30*FO$4)+IF(BA694+BC694&gt;=11,Fixo/30*FO$4+(BA694+BC694-10)*Crechee/30*FO$4,0),IF(C691=2,IF(BB691+BB692+BB693+BB694+BD691+BD692+BD693+BD694=1,Cadeirante/30*FO$4,IF(BB691+BB692+BB693+BB694+BD691+BD692+BD693+BD694=2,Fixo/30*FO$4,IF(BB691+BB692+BB693+BB694+BD691+BD692+BD693+BD694&gt;2,Fixo/30*FO$4+(BB691+BB692+BB693+BB694+BD691+BD692+BD693+BD694-2)*Cadeirante/30*FO$4)))+(BA691+BA692+BA693+BC691+BC692+BC693)*Percapita/30*FO$4+(BA694+BC694)*Crechee/30*FO$4,IF(C691=1,IF(BA691+BA692+BA693+BB691+BB692+BB693+BC691+BC692+BC693+BD691+BD692+BD693&lt;=15,(BA691+BA692+BA693+BC691+BC692+BC693)*Percapita/30*FO$4,IF(BA691+BA692+BA693+BB691+BB692+BB693+BC691+BC692+BC693+BD691+BD692+BD693&gt;=16,Fixo/30*FO$4+(BA691+BA692+BA693+BB691+BB692+BB693+BC691+BC692+BC693+BD691+BD692-16)*Percapita/30*FO$4))))))</f>
        <v>0</v>
      </c>
      <c r="FP691" s="177">
        <f>IF(C691=4,SUM(BE691+BE692+BE693+BG691+BG692+BG693)*Percapita/30*FP$4+(BF691+BF692+BF693+BH691+BH692+BH693)*Cadeirante/30*FP$4,IF(C691=3,IF(BE694+BG694=10,Fixo/30*FP$4+(BE691+BE692+BE693+BG691+BG692+BG693)*Percapita/30*FP$4+(BF694+BH694)*Cadeirante/30*FP$4,IF(BE694+BG694&lt;=9,(BE694+BG694)*Crechee/30*FP$4)+(BF694+BH694)*Cadeirante/30*FP$4+(BE691+BE692+BE693+BG691+BG692+BG693)*Percapita/30*FP$4)+IF(BE694+BG694&gt;=11,Fixo/30*FP$4+(BE694+BG694-10)*Crechee/30*FP$4,0),IF(C691=2,IF(BF691+BF692+BF693+BF694+BH691+BH692+BH693+BH694=1,Cadeirante/30*FP$4,IF(BF691+BF692+BF693+BF694+BH691+BH692+BH693+BH694=2,Fixo/30*FP$4,IF(BF691+BF692+BF693+BF694+BH691+BH692+BH693+BH694&gt;2,Fixo/30*FP$4+(BF691+BF692+BF693+BF694+BH691+BH692+BH693+BH694-2)*Cadeirante/30*FP$4)))+(BE691+BE692+BE693+BG691+BG692+BG693)*Percapita/30*FP$4+(BE694+BG694)*Crechee/30*FP$4,IF(C691=1,IF(BE691+BE692+BE693+BF691+BF692+BF693+BG691+BG692+BG693+BH691+BH692+BH693&lt;=15,(BE691+BE692+BE693+BG691+BG692+BG693)*Percapita/30*FP$4,IF(BE691+BE692+BE693+BF691+BF692+BF693+BG691+BG692+BG693+BH691+BH692+BH693&gt;=16,Fixo/30*FP$4+(BE691+BE692+BE693+BF691+BF692+BF693+BG691+BG692+BG693+BH691+BH692-16)*Percapita/30*FP$4))))))</f>
        <v>0</v>
      </c>
      <c r="FQ691" s="177">
        <f>IF(C691=4,SUM(BI691+BI692+BI693+BK691+BK692+BK693)*Percapita/30*FQ$4+(BJ691+BJ692+BJ693+BL691+BL692+BL693)*Cadeirante/30*FQ$4,IF(C691=3,IF(BI694+BK694=10,Fixo/30*FQ$4+(BI691+BI692+BI693+BK691+BK692+BK693)*Percapita/30*FQ$4+(BJ694+BL694)*Cadeirante/30*FQ$4,IF(BI694+BK694&lt;=9,(BI694+BK694)*Crechee/30*FQ$4)+(BJ694+BL694)*Cadeirante/30*FQ$4+(BI691+BI692+BI693+BK691+BK692+BK693)*Percapita/30*FQ$4)+IF(BI694+BK694&gt;=11,Fixo/30*FQ$4+(BI694+BK694-10)*Crechee/30*FQ$4,0),IF(C691=2,IF(BJ691+BJ692+BJ693+BJ694+BL691+BL692+BL693+BL694=1,Cadeirante/30*FQ$4,IF(BJ691+BJ692+BJ693+BJ694+BL691+BL692+BL693+BL694=2,Fixo/30*FQ$4,IF(BJ691+BJ692+BJ693+BJ694+BL691+BL692+BL693+BL694&gt;2,Fixo/30*FQ$4+(BJ691+BJ692+BJ693+BJ694+BL691+BL692+BL693+BL694-2)*Cadeirante/30*FQ$4)))+(BI691+BI692+BI693+BK691+BK692+BK693)*Percapita/30*FQ$4+(BI694+BK694)*Crechee/30*FQ$4,IF(C691=1,IF(BI691+BI692+BI693+BJ691+BJ692+BJ693+BK691+BK692+BK693+BL691+BL692+BL693&lt;=15,(BI691+BI692+BI693+BK691+BK692+BK693)*Percapita/30*FQ$4,IF(BI691+BI692+BI693+BJ691+BJ692+BJ693+BK691+BK692+BK693+BL691+BL692+BL693&gt;=16,Fixo/30*FQ$4+(BI691+BI692+BI693+BJ691+BJ692+BJ693+BK691+BK692+BK693+BL691+BL692-16)*Percapita/30*FQ$4))))))</f>
        <v>0</v>
      </c>
      <c r="FR691" s="177">
        <f>IF(C691=4,SUM(BM691+BM692+BM693+BO691+BO692+BO693)*Percapita/30*FR$4+(BN691+BN692+BN693+BP691+BP692+BP693)*Cadeirante/30*FR$4,IF(C691=3,IF(BM694+BO694=10,Fixo/30*FR$4+(BM691+BM692+BM693+BO691+BO692+BO693)*Percapita/30*FR$4+(BN694+BP694)*Cadeirante/30*FR$4,IF(BM694+BO694&lt;=9,(BM694+BO694)*Crechee/30*FR$4)+(BN694+BP694)*Cadeirante/30*FR$4+(BM691+BM692+BM693+BO691+BO692+BO693)*Percapita/30*FR$4)+IF(BM694+BO694&gt;=11,Fixo/30*FR$4+(BM694+BO694-10)*Crechee/30*FR$4,0),IF(C691=2,IF(BN691+BN692+BN693+BN694+BP691+BP692+BP693+BP694=1,Cadeirante/30*FR$4,IF(BN691+BN692+BN693+BN694+BP691+BP692+BP693+BP694=2,Fixo/30*FR$4,IF(BN691+BN692+BN693+BN694+BP691+BP692+BP693+BP694&gt;2,Fixo/30*FR$4+(BN691+BN692+BN693+BN694+BP691+BP692+BP693+BP694-2)*Cadeirante/30*FR$4)))+(BM691+BM692+BM693+BO691+BO692+BO693)*Percapita/30*FR$4+(BM694+BO694)*Crechee/30*FR$4,IF(C691=1,IF(BM691+BM692+BM693+BN691+BN692+BN693+BO691+BO692+BO693+BP691+BP692+BP693&lt;=15,(BM691+BM692+BM693+BO691+BO692+BO693)*Percapita/30*FR$4,IF(BM691+BM692+BM693+BN691+BN692+BN693+BO691+BO692+BO693+BP691+BP692+BP693&gt;=16,Fixo/30*FR$4+(BM691+BM692+BM693+BN691+BN692+BN693+BO691+BO692+BO693+BP691+BP692-16)*Percapita/30*FR$4))))))</f>
        <v>0</v>
      </c>
      <c r="FS691" s="177">
        <f>IF(C691=4,SUM(BQ691+BQ692+BQ693+BS691+BS692+BS693)*Percapita/30*FS$4+(BR691+BR692+BR693+BT691+BT692+BT693)*Cadeirante/30*FS$4,IF(C691=3,IF(BQ694+BS694=10,Fixo/30*FS$4+(BQ691+BQ692+BQ693+BS691+BS692+BS693)*Percapita/30*FS$4+(BR694+BT694)*Cadeirante/30*FS$4,IF(BQ694+BS694&lt;=9,(BQ694+BS694)*Crechee/30*FS$4)+(BR694+BT694)*Cadeirante/30*FS$4+(BQ691+BQ692+BQ693+BS691+BS692+BS693)*Percapita/30*FS$4)+IF(BQ694+BS694&gt;=11,Fixo/30*FS$4+(BQ694+BS694-10)*Crechee/30*FS$4,0),IF(C691=2,IF(BR691+BR692+BR693+BR694+BT691+BT692+BT693+BT694=1,Cadeirante/30*FS$4,IF(BR691+BR692+BR693+BR694+BT691+BT692+BT693+BT694=2,Fixo/30*FS$4,IF(BR691+BR692+BR693+BR694+BT691+BT692+BT693+BT694&gt;2,Fixo/30*FS$4+(BR691+BR692+BR693+BR694+BT691+BT692+BT693+BT694-2)*Cadeirante/30*FS$4)))+(BQ691+BQ692+BQ693+BS691+BS692+BS693)*Percapita/30*FS$4+(BQ694+BS694)*Crechee/30*FS$4,IF(C691=1,IF(BQ691+BQ692+BQ693+BR691+BR692+BR693+BS691+BS692+BS693+BT691+BT692+BT693&lt;=15,(BQ691+BQ692+BQ693+BS691+BS692+BS693)*Percapita/30*FS$4,IF(BQ691+BQ692+BQ693+BR691+BR692+BR693+BS691+BS692+BS693+BT691+BT692+BT693&gt;=16,Fixo/30*FS$4+(BQ691+BQ692+BQ693+BR691+BR692+BR693+BS691+BS692+BS693+BT691+BT692-16)*Percapita/30*FS$4))))))</f>
        <v>0</v>
      </c>
      <c r="FT691" s="177">
        <f>IF(C691=4,SUM(BU691+BU692+BU693+BW691+BW692+BW693)*Percapita/30*FT$4+(BV691+BV692+BV693+BX691+BX692+BX693)*Cadeirante/30*FT$4,IF(C691=3,IF(BU694+BW694=10,Fixo/30*FT$4+(BU691+BU692+BU693+BW691+BW692+BW693)*Percapita/30*FT$4+(BV694+BX694)*Cadeirante/30*FT$4,IF(BU694+BW694&lt;=9,(BU694+BW694)*Crechee/30*FT$4)+(BV694+BX694)*Cadeirante/30*FT$4+(BU691+BU692+BU693+BW691+BW692+BW693)*Percapita/30*FT$4)+IF(BU694+BW694&gt;=11,Fixo/30*FT$4+(BU694+BW694-10)*Crechee/30*FT$4,0),IF(C691=2,IF(BV691+BV692+BV693+BV694+BX691+BX692+BX693+BX694=1,Cadeirante/30*FT$4,IF(BV691+BV692+BV693+BV694+BX691+BX692+BX693+BX694=2,Fixo/30*FT$4,IF(BV691+BV692+BV693+BV694+BX691+BX692+BX693+BX694&gt;2,Fixo/30*FT$4+(BV691+BV692+BV693+BV694+BX691+BX692+BX693+BX694-2)*Cadeirante/30*FT$4)))+(BU691+BU692+BU693+BW691+BW692+BW693)*Percapita/30*FT$4+(BU694+BW694)*Crechee/30*FT$4,IF(C691=1,IF(BU691+BU692+BU693+BV691+BV692+BV693+BW691+BW692+BW693+BX691+BX692+BX693&lt;=15,(BU691+BU692+BU693+BW691+BW692+BW693)*Percapita/30*FT$4,IF(BU691+BU692+BU693+BV691+BV692+BV693+BW691+BW692+BW693+BX691+BX692+BX693&gt;=16,Fixo/30*FT$4+(BU691+BU692+BU693+BV691+BV692+BV693+BW691+BW692+BW693+BX691+BX692-16)*Percapita/30*FT$4))))))</f>
        <v>0</v>
      </c>
      <c r="FU691" s="177">
        <f>IF(C691=4,SUM(BY691+BY692+BY693+CA691+CA692+CA693)*Percapita/30*FU$4+(BZ691+BZ692+BZ693+CB691+CB692+CB693)*Cadeirante/30*FU$4,IF(C691=3,IF(BY694+CA694=10,Fixo/30*FU$4+(BY691+BY692+BY693+CA691+CA692+CA693)*Percapita/30*FU$4+(BZ694+CB694)*Cadeirante/30*FU$4,IF(BY694+CA694&lt;=9,(BY694+CA694)*Crechee/30*FU$4)+(BZ694+CB694)*Cadeirante/30*FU$4+(BY691+BY692+BY693+CA691+CA692+CA693)*Percapita/30*FU$4)+IF(BY694+CA694&gt;=11,Fixo/30*FU$4+(BY694+CA694-10)*Crechee/30*FU$4,0),IF(C691=2,IF(BZ691+BZ692+BZ693+BZ694+CB691+CB692+CB693+CB694=1,Cadeirante/30*FU$4,IF(BZ691+BZ692+BZ693+BZ694+CB691+CB692+CB693+CB694=2,Fixo/30*FU$4,IF(BZ691+BZ692+BZ693+BZ694+CB691+CB692+CB693+CB694&gt;2,Fixo/30*FU$4+(BZ691+BZ692+BZ693+BZ694+CB691+CB692+CB693+CB694-2)*Cadeirante/30*FU$4)))+(BY691+BY692+BY693+CA691+CA692+CA693)*Percapita/30*FU$4+(BY694+CA694)*Crechee/30*FU$4,IF(C691=1,IF(BY691+BY692+BY693+BZ691+BZ692+BZ693+CA691+CA692+CA693+CB691+CB692+CB693&lt;=15,(BY691+BY692+BY693+CA691+CA692+CA693)*Percapita/30*FU$4,IF(BY691+BY692+BY693+BZ691+BZ692+BZ693+CA691+CA692+CA693+CB691+CB692+CB693&gt;=16,Fixo/30*FU$4+(BY691+BY692+BY693+BZ691+BZ692+BZ693+CA691+CA692+CA693+CB691+CB692-16)*Percapita/30*FU$4))))))</f>
        <v>0</v>
      </c>
      <c r="FV691" s="177">
        <f>IF(C691=4,SUM(CC691+CC692+CC693+CE691+CE692+CE693)*Percapita/30*FV$4+(CD691+CD692+CD693+CF691+CF692+CF693)*Cadeirante/30*FV$4,IF(C691=3,IF(CC694+CE694=10,Fixo/30*FV$4+(CC691+CC692+CC693+CE691+CE692+CE693)*Percapita/30*FV$4+(CD694+CF694)*Cadeirante/30*FV$4,IF(CC694+CE694&lt;=9,(CC694+CE694)*Crechee/30*FV$4)+(CD694+CF694)*Cadeirante/30*FV$4+(CC691+CC692+CC693+CE691+CE692+CE693)*Percapita/30*FV$4)+IF(CC694+CE694&gt;=11,Fixo/30*FV$4+(CC694+CE694-10)*Crechee/30*FV$4,0),IF(C691=2,IF(CD691+CD692+CD693+CD694+CF691+CF692+CF693+CF694=1,Cadeirante/30*FV$4,IF(CD691+CD692+CD693+CD694+CF691+CF692+CF693+CF694=2,Fixo/30*FV$4,IF(CD691+CD692+CD693+CD694+CF691+CF692+CF693+CF694&gt;2,Fixo/30*FV$4+(CD691+CD692+CD693+CD694+CF691+CF692+CF693+CF694-2)*Cadeirante/30*FV$4)))+(CC691+CC692+CC693+CE691+CE692+CE693)*Percapita/30*FV$4+(CC694+CE694)*Crechee/30*FV$4,IF(C691=1,IF(CC691+CC692+CC693+CD691+CD692+CD693+CE691+CE692+CE693+CF691+CF692+CF693&lt;=15,(CC691+CC692+CC693+CE691+CE692+CE693)*Percapita/30*FV$4,IF(CC691+CC692+CC693+CD691+CD692+CD693+CE691+CE692+CE693+CF691+CF692+CF693&gt;=16,Fixo/30*FV$4+(CC691+CC692+CC693+CD691+CD692+CD693+CE691+CE692+CE693+CF691+CF692-16)*Percapita/30*FV$4))))))</f>
        <v>0</v>
      </c>
      <c r="FW691" s="177">
        <f>IF(C691=4,SUM(CG691+CG692+CG693+CI691+CI692+CI693)*Percapita/30*FW$4+(CH691+CH692+CH693+CJ691+CJ692+CJ693)*Cadeirante/30*FW$4,IF(C691=3,IF(CG694+CI694=10,Fixo/30*FW$4+(CG691+CG692+CG693+CI691+CI692+CI693)*Percapita/30*FW$4+(CH694+CJ694)*Cadeirante/30*FW$4,IF(CG694+CI694&lt;=9,(CG694+CI694)*Crechee/30*FW$4)+(CH694+CJ694)*Cadeirante/30*FW$4+(CG691+CG692+CG693+CI691+CI692+CI693)*Percapita/30*FW$4)+IF(CG694+CI694&gt;=11,Fixo/30*FW$4+(CG694+CI694-10)*Crechee/30*FW$4,0),IF(C691=2,IF(CH691+CH692+CH693+CH694+CJ691+CJ692+CJ693+CJ694=1,Cadeirante/30*FW$4,IF(CH691+CH692+CH693+CH694+CJ691+CJ692+CJ693+CJ694=2,Fixo/30*FW$4,IF(CH691+CH692+CH693+CH694+CJ691+CJ692+CJ693+CJ694&gt;2,Fixo/30*FW$4+(CH691+CH692+CH693+CH694+CJ691+CJ692+CJ693+CJ694-2)*Cadeirante/30*FW$4)))+(CG691+CG692+CG693+CI691+CI692+CI693)*Percapita/30*FW$4+(CG694+CI694)*Crechee/30*FW$4,IF(C691=1,IF(CG691+CG692+CG693+CH691+CH692+CH693+CI691+CI692+CI693+CJ691+CJ692+CJ693&lt;=15,(CG691+CG692+CG693+CI691+CI692+CI693)*Percapita/30*FW$4,IF(CG691+CG692+CG693+CH691+CH692+CH693+CI691+CI692+CI693+CJ691+CJ692+CJ693&gt;=16,Fixo/30*FW$4+(CG691+CG692+CG693+CH691+CH692+CH693+CI691+CI692+CI693+CJ691+CJ692-16)*Percapita/30*FW$4))))))</f>
        <v>0</v>
      </c>
      <c r="FX691" s="177">
        <f>IF(C691=4,SUM(CK691+CK692+CK693+CM691+CM692+CM693)*Percapita/30*FX$4+(CL691+CL692+CL693+CN691+CN692+CN693)*Cadeirante/30*FX$4,IF(C691=3,IF(CK694+CM694=10,Fixo/30*FX$4+(CK691+CK692+CK693+CM691+CM692+CM693)*Percapita/30*FX$4+(CL694+CN694)*Cadeirante/30*FX$4,IF(CK694+CM694&lt;=9,(CK694+CM694)*Crechee/30*FX$4)+(CL694+CN694)*Cadeirante/30*FX$4+(CK691+CK692+CK693+CM691+CM692+CM693)*Percapita/30*FX$4)+IF(CK694+CM694&gt;=11,Fixo/30*FX$4+(CK694+CM694-10)*Crechee/30*FX$4,0),IF(C691=2,IF(CL691+CL692+CL693+CL694+CN691+CN692+CN693+CN694=1,Cadeirante/30*FX$4,IF(CL691+CL692+CL693+CL694+CN691+CN692+CN693+CN694=2,Fixo/30*FX$4,IF(CL691+CL692+CL693+CL694+CN691+CN692+CN693+CN694&gt;2,Fixo/30*FX$4+(CL691+CL692+CL693+CL694+CN691+CN692+CN693+CN694-2)*Cadeirante/30*FX$4)))+(CK691+CK692+CK693+CM691+CM692+CM693)*Percapita/30*FX$4+(CK694+CM694)*Crechee/30*FX$4,IF(C691=1,IF(CK691+CK692+CK693+CL691+CL692+CL693+CM691+CM692+CM693+CN691+CN692+CN693&lt;=15,(CK691+CK692+CK693+CM691+CM692+CM693)*Percapita/30*FX$4,IF(CK691+CK692+CK693+CL691+CL692+CL693+CM691+CM692+CM693+CN691+CN692+CN693&gt;=16,Fixo/30*FX$4+(CK691+CK692+CK693+CL691+CL692+CL693+CM691+CM692+CM693+CN691+CN692-16)*Percapita/30*FX$4))))))</f>
        <v>0</v>
      </c>
      <c r="FY691" s="177">
        <f>IF(C691=4,SUM(CO691+CO692+CO693+CQ691+CQ692+CQ693)*Percapita/30*FY$4+(CP691+CP692+CP693+CR691+CR692+CR693)*Cadeirante/30*FY$4,IF(C691=3,IF(CO694+CQ694=10,Fixo/30*FY$4+(CO691+CO692+CO693+CQ691+CQ692+CQ693)*Percapita/30*FY$4+(CP694+CR694)*Cadeirante/30*FY$4,IF(CO694+CQ694&lt;=9,(CO694+CQ694)*Crechee/30*FY$4)+(CP694+CR694)*Cadeirante/30*FY$4+(CO691+CO692+CO693+CQ691+CQ692+CQ693)*Percapita/30*FY$4)+IF(CO694+CQ694&gt;=11,Fixo/30*FY$4+(CO694+CQ694-10)*Crechee/30*FY$4,0),IF(C691=2,IF(CP691+CP692+CP693+CP694+CR691+CR692+CR693+CR694=1,Cadeirante/30*FY$4,IF(CP691+CP692+CP693+CP694+CR691+CR692+CR693+CR694=2,Fixo/30*FY$4,IF(CP691+CP692+CP693+CP694+CR691+CR692+CR693+CR694&gt;2,Fixo/30*FY$4+(CP691+CP692+CP693+CP694+CR691+CR692+CR693+CR694-2)*Cadeirante/30*FY$4)))+(CO691+CO692+CO693+CQ691+CQ692+CQ693)*Percapita/30*FY$4+(CO694+CQ694)*Crechee/30*FY$4,IF(C691=1,IF(CO691+CO692+CO693+CP691+CP692+CP693+CQ691+CQ692+CQ693+CR691+CR692+CR693&lt;=15,(CO691+CO692+CO693+CQ691+CQ692+CQ693)*Percapita/30*FY$4,IF(CO691+CO692+CO693+CP691+CP692+CP693+CQ691+CQ692+CQ693+CR691+CR692+CR693&gt;=16,Fixo/30*FY$4+(CO691+CO692+CO693+CP691+CP692+CP693+CQ691+CQ692+CQ693+CR691+CR692-16)*Percapita/30*FY$4))))))</f>
        <v>0</v>
      </c>
      <c r="FZ691" s="177">
        <f>IF(C691=4,SUM(CS691+CS692+CS693+CU691+CU692+CU693)*Percapita/30*FZ$4+(CT691+CT692+CT693+CV691+CV692+CV693)*Cadeirante/30*FZ$4,IF(C691=3,IF(CS694+CU694=10,Fixo/30*FZ$4+(CS691+CS692+CS693+CU691+CU692+CU693)*Percapita/30*FZ$4+(CT694+CV694)*Cadeirante/30*FZ$4,IF(CS694+CU694&lt;=9,(CS694+CU694)*Crechee/30*FZ$4)+(CT694+CV694)*Cadeirante/30*FZ$4+(CS691+CS692+CS693+CU691+CU692+CU693)*Percapita/30*FZ$4)+IF(CS694+CU694&gt;=11,Fixo/30*FZ$4+(CS694+CU694-10)*Crechee/30*FZ$4,0),IF(C691=2,IF(CT691+CT692+CT693+CT694+CV691+CV692+CV693+CV694=1,Cadeirante/30*FZ$4,IF(CT691+CT692+CT693+CT694+CV691+CV692+CV693+CV694=2,Fixo/30*FZ$4,IF(CT691+CT692+CT693+CT694+CV691+CV692+CV693+CV694&gt;2,Fixo/30*FZ$4+(CT691+CT692+CT693+CT694+CV691+CV692+CV693+CV694-2)*Cadeirante/30*FZ$4)))+(CS691+CS692+CS693+CU691+CU692+CU693)*Percapita/30*FZ$4+(CS694+CU694)*Crechee/30*FZ$4,IF(C691=1,IF(CS691+CS692+CS693+CT691+CT692+CT693+CU691+CU692+CU693+CV691+CV692+CV693&lt;=15,(CS691+CS692+CS693+CU691+CU692+CU693)*Percapita/30*FZ$4,IF(CS691+CS692+CS693+CT691+CT692+CT693+CU691+CU692+CU693+CV691+CV692+CV693&gt;=16,Fixo/30*FZ$4+(CS691+CS692+CS693+CT691+CT692+CT693+CU691+CU692+CU693+CV691+CV692-16)*Percapita/30*FZ$4))))))</f>
        <v>0</v>
      </c>
      <c r="GA691" s="177">
        <f>IF(C691=4,SUM(CW691+CW692+CW693+CY691+CY692+CY693)*Percapita/30*GA$4+(CX691+CX692+CX693+CZ691+CZ692+CZ693)*Cadeirante/30*GA$4,IF(C691=3,IF(CW694+CY694=10,Fixo/30*GA$4+(CW691+CW692+CW693+CY691+CY692+CY693)*Percapita/30*GA$4+(CX694+CZ694)*Cadeirante/30*GA$4,IF(CW694+CY694&lt;=9,(CW694+CY694)*Crechee/30*GA$4)+(CX694+CZ694)*Cadeirante/30*GA$4+(CW691+CW692+CW693+CY691+CY692+CY693)*Percapita/30*GA$4)+IF(CW694+CY694&gt;=11,Fixo/30*GA$4+(CW694+CY694-10)*Crechee/30*GA$4,0),IF(C691=2,IF(CX691+CX692+CX693+CX694+CZ691+CZ692+CZ693+CZ694=1,Cadeirante/30*GA$4,IF(CX691+CX692+CX693+CX694+CZ691+CZ692+CZ693+CZ694=2,Fixo/30*GA$4,IF(CX691+CX692+CX693+CX694+CZ691+CZ692+CZ693+CZ694&gt;2,Fixo/30*GA$4+(CX691+CX692+CX693+CX694+CZ691+CZ692+CZ693+CZ694-2)*Cadeirante/30*GA$4)))+(CW691+CW692+CW693+CY691+CY692+CY693)*Percapita/30*GA$4+(CW694+CY694)*Crechee/30*GA$4,IF(C691=1,IF(CW691+CW692+CW693+CX691+CX692+CX693+CY691+CY692+CY693+CZ691+CZ692+CZ693&lt;=15,(CW691+CW692+CW693+CY691+CY692+CY693)*Percapita/30*GA$4,IF(CW691+CW692+CW693+CX691+CX692+CX693+CY691+CY692+CY693+CZ691+CZ692+CZ693&gt;=16,Fixo/30*GA$4+(CW691+CW692+CW693+CX691+CX692+CX693+CY691+CY692+CY693+CZ691+CZ692-16)*Percapita/30*GA$4))))))</f>
        <v>0</v>
      </c>
      <c r="GB691" s="177">
        <f>IF(C691=4,SUM(DA691+DA692+DA693+DC691+DC692+DC693)*Percapita/30*GB$4+(DB691+DB692+DB693+DD691+DD692+DD693)*Cadeirante/30*GB$4,IF(C691=3,IF(DA694+DC694=10,Fixo/30*GB$4+(DA691+DA692+DA693+DC691+DC692+DC693)*Percapita/30*GB$4+(DB694+DD694)*Cadeirante/30*GB$4,IF(DA694+DC694&lt;=9,(DA694+DC694)*Crechee/30*GB$4)+(DB694+DD694)*Cadeirante/30*GB$4+(DA691+DA692+DA693+DC691+DC692+DC693)*Percapita/30*GB$4)+IF(DA694+DC694&gt;=11,Fixo/30*GB$4+(DA694+DC694-10)*Crechee/30*GB$4,0),IF(C691=2,IF(DB691+DB692+DB693+DB694+DD691+DD692+DD693+DD694=1,Cadeirante/30*GB$4,IF(DB691+DB692+DB693+DB694+DD691+DD692+DD693+DD694=2,Fixo/30*GB$4,IF(DB691+DB692+DB693+DB694+DD691+DD692+DD693+DD694&gt;2,Fixo/30*GB$4+(DB691+DB692+DB693+DB694+DD691+DD692+DD693+DD694-2)*Cadeirante/30*GB$4)))+(DA691+DA692+DA693+DC691+DC692+DC693)*Percapita/30*GB$4+(DA694+DC694)*Crechee/30*GB$4,IF(C691=1,IF(DA691+DA692+DA693+DB691+DB692+DB693+DC691+DC692+DC693+DD691+DD692+DD693&lt;=15,(DA691+DA692+DA693+DC691+DC692+DC693)*Percapita/30*GB$4,IF(DA691+DA692+DA693+DB691+DB692+DB693+DC691+DC692+DC693+DD691+DD692+DD693&gt;=16,Fixo/30*GB$4+(DA691+DA692+DA693+DB691+DB692+DB693+DC691+DC692+DC693+DD691+DD692-16)*Percapita/30*GB$4))))))</f>
        <v>0</v>
      </c>
      <c r="GC691" s="177">
        <f>IF(C691=4,SUM(DE691+DE692+DE693+DG691+DG692+DG693)*Percapita/30*GC$4+(DF691+DF692+DF693+DH691+DH692+DH693)*Cadeirante/30*GC$4,IF(C691=3,IF(DE694+DG694=10,Fixo/30*GC$4+(DE691+DE692+DE693+DG691+DG692+DG693)*Percapita/30*GC$4+(DF694+DH694)*Cadeirante/30*GC$4,IF(DE694+DG694&lt;=9,(DE694+DG694)*Crechee/30*GC$4)+(DF694+DH694)*Cadeirante/30*GC$4+(DE691+DE692+DE693+DG691+DG692+DG693)*Percapita/30*GC$4)+IF(DE694+DG694&gt;=11,Fixo/30*GC$4+(DE694+DG694-10)*Crechee/30*GC$4,0),IF(C691=2,IF(DF691+DF692+DF693+DF694+DH691+DH692+DH693+DH694=1,Cadeirante/30*GC$4,IF(DF691+DF692+DF693+DF694+DH691+DH692+DH693+DH694=2,Fixo/30*GC$4,IF(DF691+DF692+DF693+DF694+DH691+DH692+DH693+DH694&gt;2,Fixo/30*GC$4+(DF691+DF692+DF693+DF694+DH691+DH692+DH693+DH694-2)*Cadeirante/30*GC$4)))+(DE691+DE692+DE693+DG691+DG692+DG693)*Percapita/30*GC$4+(DE694+DG694)*Crechee/30*GC$4,IF(C691=1,IF(DE691+DE692+DE693+DF691+DF692+DF693+DG691+DG692+DG693+DH691+DH692+DH693&lt;=15,(DE691+DE692+DE693+DG691+DG692+DG693)*Percapita/30*GC$4,IF(DE691+DE692+DE693+DF691+DF692+DF693+DG691+DG692+DG693+DH691+DH692+DH693&gt;=16,Fixo/30*GC$4+(DE691+DE692+DE693+DF691+DF692+DF693+DG691+DG692+DG693+DH691+DH692-16)*Percapita/30*GC$4))))))</f>
        <v>0</v>
      </c>
      <c r="GD691" s="177">
        <f>IF(C691=4,SUM(DI691+DI692+DI693+DK691+DK692+DK693)*Percapita/30*GD$4+(DJ691+DJ692+DJ693+DL691+DL692+DL693)*Cadeirante/30*GD$4,IF(C691=3,IF(DI694+DK694=10,Fixo/30*GD$4+(DI691+DI692+DI693+DK691+DK692+DK693)*Percapita/30*GD$4+(DJ694+DL694)*Cadeirante/30*GD$4,IF(DI694+DK694&lt;=9,(DI694+DK694)*Crechee/30*GD$4)+(DJ694+DL694)*Cadeirante/30*GD$4+(DI691+DI692+DI693+DK691+DK692+DK693)*Percapita/30*GD$4)+IF(DI694+DK694&gt;=11,Fixo/30*GD$4+(DI694+DK694-10)*Crechee/30*GD$4,0),IF(C691=2,IF(DJ691+DJ692+DJ693+DJ694+DL691+DL692+DL693+DL694=1,Cadeirante/30*GD$4,IF(DJ691+DJ692+DJ693+DJ694+DL691+DL692+DL693+DL694=2,Fixo/30*GD$4,IF(DJ691+DJ692+DJ693+DJ694+DL691+DL692+DL693+DL694&gt;2,Fixo/30*GD$4+(DJ691+DJ692+DJ693+DJ694+DL691+DL692+DL693+DL694-2)*Cadeirante/30*GD$4)))+(DI691+DI692+DI693+DK691+DK692+DK693)*Percapita/30*GD$4+(DI694+DK694)*Crechee/30*GD$4,IF(C691=1,IF(DI691+DI692+DI693+DJ691+DJ692+DJ693+DK691+DK692+DK693+DL691+DL692+DL693&lt;=15,(DI691+DI692+DI693+DK691+DK692+DK693)*Percapita/30*GD$4,IF(DI691+DI692+DI693+DJ691+DJ692+DJ693+DK691+DK692+DK693+DL691+DL692+DL693&gt;=16,Fixo/30*GD$4+(DI691+DI692+DI693+DJ691+DJ692+DJ693+DK691+DK692+DK693+DL691+DL692-16)*Percapita/30*GD$4))))))</f>
        <v>0</v>
      </c>
      <c r="GE691" s="177">
        <f>IF(C691=4,SUM(DM691+DM692+DM693+DO691+DO692+DO693)*Percapita/30*GE$4+(DN691+DN692+DN693+DP691+DP692+DP693)*Cadeirante/30*GE$4,IF(C691=3,IF(DM694+DO694=10,Fixo/30*GE$4+(DM691+DM692+DM693+DO691+DO692+DO693)*Percapita/30*GE$4+(DN694+DP694)*Cadeirante/30*GE$4,IF(DM694+DO694&lt;=9,(DM694+DO694)*Crechee/30*GE$4)+(DN694+DP694)*Cadeirante/30*GE$4+(DM691+DM692+DM693+DO691+DO692+DO693)*Percapita/30*GE$4)+IF(DM694+DO694&gt;=11,Fixo/30*GE$4+(DM694+DO694-10)*Crechee/30*GE$4,0),IF(C691=2,IF(DN691+DN692+DN693+DN694+DP691+DP692+DP693+DP694=1,Cadeirante/30*GE$4,IF(DN691+DN692+DN693+DN694+DP691+DP692+DP693+DP694=2,Fixo/30*GE$4,IF(DN691+DN692+DN693+DN694+DP691+DP692+DP693+DP694&gt;2,Fixo/30*GE$4+(DN691+DN692+DN693+DN694+DP691+DP692+DP693+DP694-2)*Cadeirante/30*GE$4)))+(DM691+DM692+DM693+DO691+DO692+DO693)*Percapita/30*GE$4+(DM694+DO694)*Crechee/30*GE$4,IF(C691=1,IF(DM691+DM692+DM693+DN691+DN692+DN693+DO691+DO692+DO693+DP691+DP692+DP693&lt;=15,(DM691+DM692+DM693+DO691+DO692+DO693)*Percapita/30*GE$4,IF(DM691+DM692+DM693+DN691+DN692+DN693+DO691+DO692+DO693+DP691+DP692+DP693&gt;=16,Fixo/30*GE$4+(DM691+DM692+DM693+DN691+DN692+DN693+DO691+DO692+DO693+DP691+DP692-16)*Percapita/30*GE$4))))))</f>
        <v>0</v>
      </c>
      <c r="GF691" s="177">
        <f>IF(C691=4,SUM(DQ691+DQ692+DQ693+DS691+DS692+DS693)*Percapita/30*GF$4+(DR691+DR692+DR693+DT691+DT692+DT693)*Cadeirante/30*GF$4,IF(C691=3,IF(DQ694+DS694=10,Fixo/30*GF$4+(DQ691+DQ692+DQ693+DS691+DS692+DS693)*Percapita/30*GF$4+(DR694+DT694)*Cadeirante/30*GF$4,IF(DQ694+DS694&lt;=9,(DQ694+DS694)*Crechee/30*GF$4)+(DR694+DT694)*Cadeirante/30*GF$4+(DQ691+DQ692+DQ693+DS691+DS692+DS693)*Percapita/30*GF$4)+IF(DQ694+DS694&gt;=11,Fixo/30*GF$4+(DQ694+DS694-10)*Crechee/30*GF$4,0),IF(C691=2,IF(DR691+DR692+DR693+DR694+DT691+DT692+DT693+DT694=1,Cadeirante/30*GF$4,IF(DR691+DR692+DR693+DR694+DT691+DT692+DT693+DT694=2,Fixo/30*GF$4,IF(DR691+DR692+DR693+DR694+DT691+DT692+DT693+DT694&gt;2,Fixo/30*GF$4+(DR691+DR692+DR693+DR694+DT691+DT692+DT693+DT694-2)*Cadeirante/30*GF$4)))+(DQ691+DQ692+DQ693+DS691+DS692+DS693)*Percapita/30*GF$4+(DQ694+DS694)*Crechee/30*GF$4,IF(C691=1,IF(DQ691+DQ692+DQ693+DR691+DR692+DR693+DS691+DS692+DS693+DT691+DT692+DT693&lt;=15,(DQ691+DQ692+DQ693+DS691+DS692+DS693)*Percapita/30*GF$4,IF(DQ691+DQ692+DQ693+DR691+DR692+DR693+DS691+DS692+DS693+DT691+DT692+DT693&gt;=16,Fixo/30*GF$4+(DQ691+DQ692+DQ693+DR691+DR692+DR693+DS691+DS692+DS693+DT691+DT692-16)*Percapita/30*GF$4))))))</f>
        <v>0</v>
      </c>
      <c r="GG691" s="177">
        <f>IF(C691=4,SUM(DU691+DU692+DU693+DW691+DW692+DW693)*Percapita/30*GG$4+(DV691+DV692+DV693+DX691+DX692+DX693)*Cadeirante/30*GG$4,IF(C691=3,IF(DU694+DW694=10,Fixo/30*GG$4+(DU691+DU692+DU693+DW691+DW692+DW693)*Percapita/30*GG$4+(DV694+DX694)*Cadeirante/30*GG$4,IF(DU694+DW694&lt;=9,(DU694+DW694)*Crechee/30*GG$4)+(DV694+DX694)*Cadeirante/30*GG$4+(DU691+DU692+DU693+DW691+DW692+DW693)*Percapita/30*GG$4)+IF(DU694+DW694&gt;=11,Fixo/30*GG$4+(DU694+DW694-10)*Crechee/30*GG$4,0),IF(C691=2,IF(DV691+DV692+DV693+DV694+DX691+DX692+DX693+DX694=1,Cadeirante/30*GG$4,IF(DV691+DV692+DV693+DV694+DX691+DX692+DX693+DX694=2,Fixo/30*GG$4,IF(DV691+DV692+DV693+DV694+DX691+DX692+DX693+DX694&gt;2,Fixo/30*GG$4+(DV691+DV692+DV693+DV694+DX691+DX692+DX693+DX694-2)*Cadeirante/30*GG$4)))+(DU691+DU692+DU693+DW691+DW692+DW693)*Percapita/30*GG$4+(DU694+DW694)*Crechee/30*GG$4,IF(C691=1,IF(DU691+DU692+DU693+DV691+DV692+DV693+DW691+DW692+DW693+DX691+DX692+DX693&lt;=15,(DU691+DU692+DU693+DW691+DW692+DW693)*Percapita/30*GG$4,IF(DU691+DU692+DU693+DV691+DV692+DV693+DW691+DW692+DW693+DX691+DX692+DX693&gt;=16,Fixo/30*GG$4+(DU691+DU692+DU693+DV691+DV692+DV693+DW691+DW692+DW693+DX691+DX692-16)*Percapita/30*GG$4))))))</f>
        <v>0</v>
      </c>
      <c r="GH691" s="177">
        <f>IF(C691=4,SUM(DY691+DY692+DY693+EA691+EA692+EA693)*Percapita/30*GH$4+(DZ691+DZ692+DZ693+EB691+EB692+EB693)*Cadeirante/30*GH$4,IF(C691=3,IF(DY694+EA694=10,Fixo/30*GH$4+(DY691+DY692+DY693+EA691+EA692+EA693)*Percapita/30*GH$4+(DZ694+EB694)*Cadeirante/30*GH$4,IF(DY694+EA694&lt;=9,(DY694+EA694)*Crechee/30*GH$4)+(DZ694+EB694)*Cadeirante/30*GH$4+(DY691+DY692+DY693+EA691+EA692+EA693)*Percapita/30*GH$4)+IF(DY694+EA694&gt;=11,Fixo/30*GH$4+(DY694+EA694-10)*Crechee/30*GH$4,0),IF(C691=2,IF(DZ691+DZ692+DZ693+DZ694+EB691+EB692+EB693+EB694=1,Cadeirante/30*GH$4,IF(DZ691+DZ692+DZ693+DZ694+EB691+EB692+EB693+EB694=2,Fixo/30*GH$4,IF(DZ691+DZ692+DZ693+DZ694+EB691+EB692+EB693+EB694&gt;2,Fixo/30*GH$4+(DZ691+DZ692+DZ693+DZ694+EB691+EB692+EB693+EB694-2)*Cadeirante/30*GH$4)))+(DY691+DY692+DY693+EA691+EA692+EA693)*Percapita/30*GH$4+(DY694+EA694)*Crechee/30*GH$4,IF(C691=1,IF(DY691+DY692+DY693+DZ691+DZ692+DZ693+EA691+EA692+EA693+EB691+EB692+EB693&lt;=15,(DY691+DY692+DY693+EA691+EA692+EA693)*Percapita/30*GH$4,IF(DY691+DY692+DY693+DZ691+DZ692+DZ693+EA691+EA692+EA693+EB691+EB692+EB693&gt;=16,Fixo/30*GH$4+(DY691+DY692+DY693+DZ691+DZ692+DZ693+EA691+EA692+EA693+EB691+EB692-16)*Percapita/30*GH$4))))))</f>
        <v>0</v>
      </c>
      <c r="GI691" s="177">
        <f>IF(C691=4,SUM(EC691+EC692+EC693+EE691+EE692+EE693)*Percapita/30*GI$4+(ED691+ED692+ED693+EF691+EF692+EF693)*Cadeirante/30*GI$4,IF(C691=3,IF(EC694+EE694=10,Fixo/30*GI$4+(EC691+EC692+EC693+EE691+EE692+EE693)*Percapita/30*GI$4+(ED694+EF694)*Cadeirante/30*GI$4,IF(EC694+EE694&lt;=9,(EC694+EE694)*Crechee/30*GI$4)+(ED694+EF694)*Cadeirante/30*GI$4+(EC691+EC692+EC693+EE691+EE692+EE693)*Percapita/30*GI$4)+IF(EC694+EE694&gt;=11,Fixo/30*GI$4+(EC694+EE694-10)*Crechee/30*GI$4,0),IF(C691=2,IF(ED691+ED692+ED693+ED694+EF691+EF692+EF693+EF694=1,Cadeirante/30*GI$4,IF(ED691+ED692+ED693+ED694+EF691+EF692+EF693+EF694=2,Fixo/30*GI$4,IF(ED691+ED692+ED693+ED694+EF691+EF692+EF693+EF694&gt;2,Fixo/30*GI$4+(ED691+ED692+ED693+ED694+EF691+EF692+EF693+EF694-2)*Cadeirante/30*GI$4)))+(EC691+EC692+EC693+EE691+EE692+EE693)*Percapita/30*GI$4+(EC694+EE694)*Crechee/30*GI$4,IF(C691=1,IF(EC691+EC692+EC693+ED691+ED692+ED693+EE691+EE692+EE693+EF691+EF692+EF693&lt;=15,(EC691+EC692+EC693+EE691+EE692+EE693)*Percapita/30*GI$4,IF(EC691+EC692+EC693+ED691+ED692+ED693+EE691+EE692+EE693+EF691+EF692+EF693&gt;=16,Fixo/30*GI$4+(EC691+EC692+EC693+ED691+ED692+ED693+EE691+EE692+EE693+EF691+EF692-16)*Percapita/30*GI$4))))))</f>
        <v>0</v>
      </c>
      <c r="GJ691" s="177">
        <f>IF(C691=4,SUM(EG691+EG692+EG693+EI691+EI692+EI693)*Percapita/30*GJ$4+(EH691+EH692+EH693+EJ691+EJ692+EJ693)*Cadeirante/30*GJ$4,IF(C691=3,IF(EG694+EI694=10,Fixo/30*GJ$4+(EG691+EG692+EG693+EI691+EI692+EI693)*Percapita/30*GJ$4+(EH694+EJ694)*Cadeirante/30*GJ$4,IF(EG694+EI694&lt;=9,(EG694+EI694)*Crechee/30*GJ$4)+(EH694+EJ694)*Cadeirante/30*GJ$4+(EG691+EG692+EG693+EI691+EI692+EI693)*Percapita/30*GJ$4)+IF(EG694+EI694&gt;=11,Fixo/30*GJ$4+(EG694+EI694-10)*Crechee/30*GJ$4,0),IF(C691=2,IF(EH691+EH692+EH693+EH694+EJ691+EJ692+EJ693+EJ694=1,Cadeirante/30*GJ$4,IF(EH691+EH692+EH693+EH694+EJ691+EJ692+EJ693+EJ694=2,Fixo/30*GJ$4,IF(EH691+EH692+EH693+EH694+EJ691+EJ692+EJ693+EJ694&gt;2,Fixo/30*GJ$4+(EH691+EH692+EH693+EH694+EJ691+EJ692+EJ693+EJ694-2)*Cadeirante/30*GJ$4)))+(EG691+EG692+EG693+EI691+EI692+EI693)*Percapita/30*GJ$4+(EG694+EI694)*Crechee/30*GJ$4,IF(C691=1,IF(EG691+EG692+EG693+EH691+EH692+EH693+EI691+EI692+EI693+EJ691+EJ692+EJ693&lt;=15,(EG691+EG692+EG693+EI691+EI692+EI693)*Percapita/30*GJ$4,IF(EG691+EG692+EG693+EH691+EH692+EH693+EI691+EI692+EI693+EJ691+EJ692+EJ693&gt;=16,Fixo/30*GJ$4+(EG691+EG692+EG693+EH691+EH692+EH693+EI691+EI692+EI693+EJ691+EJ692-16)*Percapita/30*GJ$4))))))</f>
        <v>0</v>
      </c>
      <c r="GK691" s="178"/>
      <c r="GL691" s="103">
        <f t="shared" si="750"/>
        <v>0</v>
      </c>
      <c r="GM691" s="124"/>
      <c r="GN691" s="104">
        <f>SUMIF(V691:V694,"&lt;0")*Cadeirante/30*GN$4+SUMIF(X691:X694,"&lt;0")*Cadeirante/30*GN$4</f>
        <v>0</v>
      </c>
      <c r="GO691" s="104">
        <f>SUMIF(Z691:Z694,"&lt;0")*Cadeirante/30*GO$4+SUMIF(AB691:AB694,"&lt;0")*Cadeirante/30*GO$4</f>
        <v>0</v>
      </c>
      <c r="GP691" s="104">
        <f>SUMIF(AD691:AD694,"&lt;0")*Cadeirante/30*GP$4+SUMIF(AF691:AF694,"&lt;0")*Cadeirante/30*GP$4</f>
        <v>0</v>
      </c>
      <c r="GQ691" s="104">
        <f>SUMIF(AH691:AH694,"&lt;0")*Cadeirante/30*GQ$4+SUMIF(AJ691:AJ694,"&lt;0")*Cadeirante/30*GQ$4</f>
        <v>0</v>
      </c>
      <c r="GR691" s="104">
        <f>SUMIF(AL691:AL694,"&lt;0")*Cadeirante/30*GR$4+SUMIF(AN691:AN694,"&lt;0")*Cadeirante/30*GR$4</f>
        <v>0</v>
      </c>
      <c r="GS691" s="104">
        <f>SUMIF(AP691:AP694,"&lt;0")*Cadeirante/30*GS$4+SUMIF(AR691:AR694,"&lt;0")*Cadeirante/30*GS$4</f>
        <v>0</v>
      </c>
      <c r="GT691" s="104">
        <f>SUMIF(AT691:AT694,"&lt;0")*Cadeirante/30*GT$4+SUMIF(AV691:AV694,"&lt;0")*Cadeirante/30*GT$4</f>
        <v>0</v>
      </c>
      <c r="GU691" s="104">
        <f>SUMIF(AX691:AX694,"&lt;0")*Cadeirante/30*GU$4+SUMIF(AZ691:AZ694,"&lt;0")*Cadeirante/30*GU$4</f>
        <v>0</v>
      </c>
      <c r="GV691" s="104">
        <f>SUMIF(BB691:BB694,"&lt;0")*Cadeirante/30*GV$4+SUMIF(BD691:BD694,"&lt;0")*Cadeirante/30*GV$4</f>
        <v>0</v>
      </c>
      <c r="GW691" s="104">
        <f>SUMIF(BF691:BF694,"&lt;0")*Cadeirante/30*GW$4+SUMIF(BH691:BH694,"&lt;0")*Cadeirante/30*GW$4</f>
        <v>0</v>
      </c>
      <c r="GX691" s="104">
        <f>SUMIF(BJ691:BJ694,"&lt;0")*Cadeirante/30*GX$4+SUMIF(BL691:BL694,"&lt;0")*Cadeirante/30*GX$4</f>
        <v>0</v>
      </c>
      <c r="GY691" s="104">
        <f>SUMIF(BN691:BN694,"&lt;0")*Cadeirante/30*GY$4+SUMIF(BP691:BP694,"&lt;0")*Cadeirante/30*GY$4</f>
        <v>0</v>
      </c>
      <c r="GZ691" s="104">
        <f>SUMIF(BR691:BR694,"&lt;0")*Cadeirante/30*GZ$4+SUMIF(BT691:BT694,"&lt;0")*Cadeirante/30*GZ$4</f>
        <v>0</v>
      </c>
      <c r="HA691" s="104">
        <f>SUMIF(BV691:BV694,"&lt;0")*Cadeirante/30*HA$4+SUMIF(BX691:BX694,"&lt;0")*Cadeirante/30*HA$4</f>
        <v>0</v>
      </c>
      <c r="HB691" s="104">
        <f>SUMIF(BZ691:BZ694,"&lt;0")*Cadeirante/30*HB$4+SUMIF(CB691:CB694,"&lt;0")*Cadeirante/30*HB$4</f>
        <v>0</v>
      </c>
      <c r="HC691" s="104">
        <f>SUMIF(CD691:CD694,"&lt;0")*Cadeirante/30*HC$4+SUMIF(CF691:CF694,"&lt;0")*Cadeirante/30*HC$4</f>
        <v>0</v>
      </c>
      <c r="HD691" s="104">
        <f>SUMIF(CH691:CH694,"&lt;0")*Cadeirante/30*HD$4+SUMIF(CJ691:CJ694,"&lt;0")*Cadeirante/30*HD$4</f>
        <v>0</v>
      </c>
      <c r="HE691" s="104">
        <f>SUMIF(CL691:CL694,"&lt;0")*Cadeirante/30*HE$4+SUMIF(CN691:CN694,"&lt;0")*Cadeirante/30*HE$4</f>
        <v>0</v>
      </c>
      <c r="HF691" s="104">
        <f>SUMIF(CP691:CP694,"&lt;0")*Cadeirante/30*HF$4+SUMIF(CR691:CR694,"&lt;0")*Cadeirante/30*HF$4</f>
        <v>0</v>
      </c>
      <c r="HG691" s="104">
        <f>SUMIF(CT691:CT694,"&lt;0")*Cadeirante/30*HG$4+SUMIF(CV691:CV694,"&lt;0")*Cadeirante/30*HG$4</f>
        <v>0</v>
      </c>
      <c r="HH691" s="104">
        <f>SUMIF(CX691:CX694,"&lt;0")*Cadeirante/30*HH$4+SUMIF(CZ691:CZ694,"&lt;0")*Cadeirante/30*HH$4</f>
        <v>0</v>
      </c>
      <c r="HI691" s="104">
        <f>SUMIF(DB691:DB694,"&lt;0")*Cadeirante/30*HI$4+SUMIF(DD691:DD694,"&lt;0")*Cadeirante/30*HI$4</f>
        <v>0</v>
      </c>
      <c r="HJ691" s="104">
        <f>SUMIF(DF691:DF694,"&lt;0")*Cadeirante/30*HJ$4+SUMIF(DH691:DH694,"&lt;0")*Cadeirante/30*HJ$4</f>
        <v>0</v>
      </c>
      <c r="HK691" s="104">
        <f>SUMIF(DJ691:DJ694,"&lt;0")*Cadeirante/30*HK$4+SUMIF(DL691:DL694,"&lt;0")*Cadeirante/30*HK$4</f>
        <v>0</v>
      </c>
      <c r="HL691" s="104">
        <f>SUMIF(DN691:DN694,"&lt;0")*Cadeirante/30*HL$4+SUMIF(DP691:DP694,"&lt;0")*Cadeirante/30*HL$4</f>
        <v>0</v>
      </c>
      <c r="HM691" s="104">
        <f>SUMIF(DR691:DR694,"&lt;0")*Cadeirante/30*HM$4+SUMIF(DT691:DT694,"&lt;0")*Cadeirante/30*HM$4</f>
        <v>0</v>
      </c>
      <c r="HN691" s="104">
        <f>SUMIF(DV691:DV694,"&lt;0")*Cadeirante/30*HN$4+SUMIF(DX691:DX694,"&lt;0")*Cadeirante/30*HN$4</f>
        <v>0</v>
      </c>
      <c r="HO691" s="104">
        <f>SUMIF(DZ691:DZ694,"&lt;0")*Cadeirante/30*HO$4+SUMIF(EB691:EB694,"&lt;0")*Cadeirante/30*HO$4</f>
        <v>0</v>
      </c>
      <c r="HP691" s="104">
        <f>SUMIF(ED691:ED694,"&lt;0")*Cadeirante/30*HP$4+SUMIF(EF691:EF694,"&lt;0")*Cadeirante/30*HP$4</f>
        <v>0</v>
      </c>
      <c r="HQ691" s="64"/>
      <c r="HR691" s="64"/>
      <c r="HS691" s="64"/>
      <c r="HT691" s="64"/>
      <c r="HU691" s="64"/>
      <c r="HV691" s="64"/>
      <c r="HW691" s="176">
        <v>17629.309999999998</v>
      </c>
      <c r="HX691" s="64"/>
      <c r="HY691" s="280">
        <f>IF(ISTEXT(EM691), VALUE(EM691), EM691)</f>
        <v>890.589333333333</v>
      </c>
      <c r="HZ691" s="280">
        <f>IF(ISTEXT(EN691), VALUE(EN691), EN691)</f>
        <v>0</v>
      </c>
      <c r="IA691" s="280">
        <f>IF(ISTEXT(EO691), VALUE(EO691), EO691)</f>
        <v>0</v>
      </c>
      <c r="IB691" s="64" t="b">
        <f>HW691=FE691</f>
        <v>0</v>
      </c>
      <c r="IC691" s="64"/>
    </row>
    <row r="692" spans="1:237" s="106" customFormat="1" ht="22.5" customHeight="1" x14ac:dyDescent="0.25">
      <c r="A692" s="368" t="s">
        <v>3819</v>
      </c>
      <c r="B692" s="369" t="s">
        <v>3820</v>
      </c>
      <c r="C692" s="370" t="s">
        <v>3233</v>
      </c>
      <c r="D692" s="371" t="s">
        <v>3821</v>
      </c>
      <c r="E692" s="371" t="s">
        <v>3822</v>
      </c>
      <c r="F692" s="372" t="s">
        <v>3224</v>
      </c>
      <c r="G692" s="372" t="s">
        <v>3225</v>
      </c>
      <c r="H692" s="373" t="s">
        <v>1847</v>
      </c>
      <c r="I692" s="374" t="s">
        <v>3823</v>
      </c>
      <c r="J692" s="421" t="s">
        <v>3268</v>
      </c>
      <c r="K692" s="421" t="s">
        <v>3234</v>
      </c>
      <c r="L692" s="329">
        <f>CONTINUA!BV692</f>
        <v>0</v>
      </c>
      <c r="M692" s="329">
        <f>CONTINUA!BW692</f>
        <v>0</v>
      </c>
      <c r="N692" s="895"/>
      <c r="O692" s="896" t="s">
        <v>4065</v>
      </c>
      <c r="P692" s="897" t="s">
        <v>206</v>
      </c>
      <c r="Q692" s="400">
        <v>1</v>
      </c>
      <c r="R692" s="401">
        <v>3</v>
      </c>
      <c r="S692" s="400"/>
      <c r="T692" s="401">
        <v>1</v>
      </c>
      <c r="U692" s="400"/>
      <c r="V692" s="401"/>
      <c r="W692" s="400"/>
      <c r="X692" s="401"/>
      <c r="Y692" s="400"/>
      <c r="Z692" s="401"/>
      <c r="AA692" s="400"/>
      <c r="AB692" s="401"/>
      <c r="AC692" s="400"/>
      <c r="AD692" s="401"/>
      <c r="AE692" s="400"/>
      <c r="AF692" s="401"/>
      <c r="AG692" s="400"/>
      <c r="AH692" s="401"/>
      <c r="AI692" s="400"/>
      <c r="AJ692" s="401"/>
      <c r="AK692" s="400"/>
      <c r="AL692" s="401"/>
      <c r="AM692" s="400"/>
      <c r="AN692" s="401"/>
      <c r="AO692" s="400"/>
      <c r="AP692" s="401"/>
      <c r="AQ692" s="400"/>
      <c r="AR692" s="401"/>
      <c r="AS692" s="400"/>
      <c r="AT692" s="401"/>
      <c r="AU692" s="400"/>
      <c r="AV692" s="401"/>
      <c r="AW692" s="400"/>
      <c r="AX692" s="401"/>
      <c r="AY692" s="400"/>
      <c r="AZ692" s="401"/>
      <c r="BA692" s="400"/>
      <c r="BB692" s="401"/>
      <c r="BC692" s="400"/>
      <c r="BD692" s="401"/>
      <c r="BE692" s="400"/>
      <c r="BF692" s="401"/>
      <c r="BG692" s="400"/>
      <c r="BH692" s="401"/>
      <c r="BI692" s="400"/>
      <c r="BJ692" s="401"/>
      <c r="BK692" s="400"/>
      <c r="BL692" s="401"/>
      <c r="BM692" s="400"/>
      <c r="BN692" s="401"/>
      <c r="BO692" s="400"/>
      <c r="BP692" s="401"/>
      <c r="BQ692" s="400"/>
      <c r="BR692" s="401"/>
      <c r="BS692" s="400"/>
      <c r="BT692" s="401"/>
      <c r="BU692" s="400"/>
      <c r="BV692" s="401"/>
      <c r="BW692" s="400"/>
      <c r="BX692" s="401"/>
      <c r="BY692" s="400"/>
      <c r="BZ692" s="401"/>
      <c r="CA692" s="400"/>
      <c r="CB692" s="401"/>
      <c r="CC692" s="400"/>
      <c r="CD692" s="401"/>
      <c r="CE692" s="400"/>
      <c r="CF692" s="401"/>
      <c r="CG692" s="400"/>
      <c r="CH692" s="401"/>
      <c r="CI692" s="400"/>
      <c r="CJ692" s="401"/>
      <c r="CK692" s="400"/>
      <c r="CL692" s="401"/>
      <c r="CM692" s="400"/>
      <c r="CN692" s="401"/>
      <c r="CO692" s="400"/>
      <c r="CP692" s="401"/>
      <c r="CQ692" s="400"/>
      <c r="CR692" s="401"/>
      <c r="CS692" s="400"/>
      <c r="CT692" s="401"/>
      <c r="CU692" s="400"/>
      <c r="CV692" s="401"/>
      <c r="CW692" s="400"/>
      <c r="CX692" s="401"/>
      <c r="CY692" s="400"/>
      <c r="CZ692" s="401"/>
      <c r="DA692" s="400"/>
      <c r="DB692" s="401"/>
      <c r="DC692" s="400"/>
      <c r="DD692" s="401"/>
      <c r="DE692" s="400"/>
      <c r="DF692" s="401"/>
      <c r="DG692" s="400"/>
      <c r="DH692" s="401"/>
      <c r="DI692" s="400"/>
      <c r="DJ692" s="401"/>
      <c r="DK692" s="400"/>
      <c r="DL692" s="401"/>
      <c r="DM692" s="400"/>
      <c r="DN692" s="401"/>
      <c r="DO692" s="400"/>
      <c r="DP692" s="401"/>
      <c r="DQ692" s="400"/>
      <c r="DR692" s="401"/>
      <c r="DS692" s="400"/>
      <c r="DT692" s="401"/>
      <c r="DU692" s="400"/>
      <c r="DV692" s="401"/>
      <c r="DW692" s="400"/>
      <c r="DX692" s="401"/>
      <c r="DY692" s="400"/>
      <c r="DZ692" s="401"/>
      <c r="EA692" s="400"/>
      <c r="EB692" s="401"/>
      <c r="EC692" s="400"/>
      <c r="ED692" s="401"/>
      <c r="EE692" s="400"/>
      <c r="EF692" s="401"/>
      <c r="EG692" s="400"/>
      <c r="EH692" s="401"/>
      <c r="EI692" s="400"/>
      <c r="EJ692" s="447"/>
      <c r="EK692" s="511"/>
      <c r="EL692" s="514"/>
      <c r="EM692" s="448"/>
      <c r="EN692" s="344"/>
      <c r="EO692" s="345"/>
      <c r="EP692" s="171">
        <f t="shared" si="742"/>
        <v>1</v>
      </c>
      <c r="EQ692" s="171">
        <f t="shared" si="743"/>
        <v>0</v>
      </c>
      <c r="ER692" s="171">
        <f t="shared" si="744"/>
        <v>0</v>
      </c>
      <c r="ES692" s="171">
        <f t="shared" si="745"/>
        <v>3</v>
      </c>
      <c r="ET692" s="171">
        <f t="shared" si="746"/>
        <v>0</v>
      </c>
      <c r="EU692" s="171">
        <f t="shared" si="747"/>
        <v>1</v>
      </c>
      <c r="EV692" s="172">
        <f t="shared" si="748"/>
        <v>5</v>
      </c>
      <c r="EW692" s="173"/>
      <c r="EX692" s="248">
        <f t="shared" si="790"/>
        <v>0</v>
      </c>
      <c r="EY692" s="174">
        <f>(L692*regular)+(M692*Cadeirantee)</f>
        <v>0</v>
      </c>
      <c r="EZ692" s="249">
        <f>SUMIF(FG692:GJ692,"&gt;0")</f>
        <v>0</v>
      </c>
      <c r="FA692" s="249">
        <f>SUMIF(FG692:GJ692,"&lt;0")+SUMIF(GN692:HP692,"&lt;0")</f>
        <v>0</v>
      </c>
      <c r="FB692" s="174">
        <v>0</v>
      </c>
      <c r="FC692" s="126">
        <f>N692*km*'VALORES TABELA'!$B$13</f>
        <v>0</v>
      </c>
      <c r="FD692" s="250">
        <f t="shared" ref="FD692:FD695" si="791">GL692</f>
        <v>0</v>
      </c>
      <c r="FE692" s="105"/>
      <c r="FF692" s="119"/>
      <c r="FG692" s="119"/>
      <c r="FH692" s="119"/>
      <c r="FI692" s="119"/>
      <c r="FJ692" s="119"/>
      <c r="FK692" s="119"/>
      <c r="FL692" s="119"/>
      <c r="FM692" s="119"/>
      <c r="FN692" s="119"/>
      <c r="FO692" s="119"/>
      <c r="FP692" s="119"/>
      <c r="FQ692" s="119"/>
      <c r="FR692" s="119"/>
      <c r="FS692" s="119"/>
      <c r="FT692" s="119"/>
      <c r="FU692" s="119"/>
      <c r="FV692" s="119"/>
      <c r="FW692" s="119"/>
      <c r="FX692" s="119"/>
      <c r="FY692" s="119"/>
      <c r="FZ692" s="119"/>
      <c r="GA692" s="119"/>
      <c r="GB692" s="119"/>
      <c r="GC692" s="119"/>
      <c r="GD692" s="119"/>
      <c r="GE692" s="119"/>
      <c r="GF692" s="119"/>
      <c r="GG692" s="119"/>
      <c r="GH692" s="119"/>
      <c r="GI692" s="119"/>
      <c r="GJ692" s="119"/>
      <c r="GK692" s="251"/>
      <c r="GL692" s="103">
        <f t="shared" si="750"/>
        <v>0</v>
      </c>
      <c r="GM692" s="124"/>
      <c r="GN692" s="104"/>
      <c r="GO692" s="104"/>
      <c r="GP692" s="104"/>
      <c r="GQ692" s="104"/>
      <c r="GR692" s="104"/>
      <c r="GS692" s="104"/>
      <c r="GT692" s="104"/>
      <c r="GU692" s="104"/>
      <c r="GV692" s="104"/>
      <c r="GW692" s="104"/>
      <c r="GX692" s="104"/>
      <c r="GY692" s="104"/>
      <c r="GZ692" s="104"/>
      <c r="HA692" s="104"/>
      <c r="HB692" s="104"/>
      <c r="HC692" s="104"/>
      <c r="HD692" s="104"/>
      <c r="HE692" s="104"/>
      <c r="HF692" s="104"/>
      <c r="HG692" s="104"/>
      <c r="HH692" s="104"/>
      <c r="HI692" s="104"/>
      <c r="HJ692" s="104"/>
      <c r="HK692" s="104"/>
      <c r="HL692" s="104"/>
      <c r="HM692" s="104"/>
      <c r="HN692" s="104"/>
      <c r="HO692" s="104"/>
      <c r="HP692" s="104"/>
      <c r="HQ692" s="64"/>
      <c r="HR692" s="64"/>
      <c r="HS692" s="64"/>
      <c r="HT692" s="64"/>
      <c r="HU692" s="64"/>
      <c r="HV692" s="64"/>
      <c r="HW692" s="105"/>
      <c r="HX692" s="64"/>
      <c r="HY692" s="280">
        <f t="shared" ref="HY692:HY695" si="792">IF(ISTEXT(EM692), VALUE(EM692), EM692)</f>
        <v>0</v>
      </c>
      <c r="HZ692" s="280">
        <f t="shared" ref="HZ692:HZ695" si="793">IF(ISTEXT(EN692), VALUE(EN692), EN692)</f>
        <v>0</v>
      </c>
      <c r="IA692" s="280">
        <f t="shared" ref="IA692:IA695" si="794">IF(ISTEXT(EO692), VALUE(EO692), EO692)</f>
        <v>0</v>
      </c>
      <c r="IB692" s="64"/>
      <c r="IC692" s="64"/>
    </row>
    <row r="693" spans="1:237" s="106" customFormat="1" ht="22.5" customHeight="1" x14ac:dyDescent="0.25">
      <c r="A693" s="368" t="s">
        <v>3819</v>
      </c>
      <c r="B693" s="369" t="s">
        <v>3820</v>
      </c>
      <c r="C693" s="375" t="s">
        <v>3233</v>
      </c>
      <c r="D693" s="371" t="s">
        <v>3821</v>
      </c>
      <c r="E693" s="371" t="s">
        <v>3822</v>
      </c>
      <c r="F693" s="376" t="s">
        <v>3224</v>
      </c>
      <c r="G693" s="376" t="s">
        <v>3225</v>
      </c>
      <c r="H693" s="373" t="s">
        <v>1847</v>
      </c>
      <c r="I693" s="374" t="s">
        <v>3823</v>
      </c>
      <c r="J693" s="421" t="s">
        <v>3268</v>
      </c>
      <c r="K693" s="422" t="s">
        <v>3235</v>
      </c>
      <c r="L693" s="329">
        <f>CONTINUA!BV693</f>
        <v>0</v>
      </c>
      <c r="M693" s="329">
        <f>CONTINUA!BW693</f>
        <v>0</v>
      </c>
      <c r="N693" s="895"/>
      <c r="O693" s="896" t="s">
        <v>4065</v>
      </c>
      <c r="P693" s="897" t="s">
        <v>206</v>
      </c>
      <c r="Q693" s="400"/>
      <c r="R693" s="401">
        <v>1</v>
      </c>
      <c r="S693" s="400"/>
      <c r="T693" s="401"/>
      <c r="U693" s="400"/>
      <c r="V693" s="401"/>
      <c r="W693" s="400"/>
      <c r="X693" s="401"/>
      <c r="Y693" s="400"/>
      <c r="Z693" s="401"/>
      <c r="AA693" s="400"/>
      <c r="AB693" s="401"/>
      <c r="AC693" s="400"/>
      <c r="AD693" s="401"/>
      <c r="AE693" s="400"/>
      <c r="AF693" s="401"/>
      <c r="AG693" s="400"/>
      <c r="AH693" s="401"/>
      <c r="AI693" s="400"/>
      <c r="AJ693" s="401"/>
      <c r="AK693" s="400"/>
      <c r="AL693" s="401"/>
      <c r="AM693" s="400"/>
      <c r="AN693" s="401"/>
      <c r="AO693" s="400"/>
      <c r="AP693" s="401"/>
      <c r="AQ693" s="400"/>
      <c r="AR693" s="401"/>
      <c r="AS693" s="400"/>
      <c r="AT693" s="401"/>
      <c r="AU693" s="400"/>
      <c r="AV693" s="401"/>
      <c r="AW693" s="400"/>
      <c r="AX693" s="401"/>
      <c r="AY693" s="400"/>
      <c r="AZ693" s="401"/>
      <c r="BA693" s="400"/>
      <c r="BB693" s="401"/>
      <c r="BC693" s="400"/>
      <c r="BD693" s="401"/>
      <c r="BE693" s="400"/>
      <c r="BF693" s="401"/>
      <c r="BG693" s="400"/>
      <c r="BH693" s="401"/>
      <c r="BI693" s="400"/>
      <c r="BJ693" s="401"/>
      <c r="BK693" s="400"/>
      <c r="BL693" s="401"/>
      <c r="BM693" s="400"/>
      <c r="BN693" s="401"/>
      <c r="BO693" s="400"/>
      <c r="BP693" s="401"/>
      <c r="BQ693" s="400"/>
      <c r="BR693" s="401"/>
      <c r="BS693" s="400"/>
      <c r="BT693" s="401"/>
      <c r="BU693" s="400"/>
      <c r="BV693" s="401"/>
      <c r="BW693" s="400"/>
      <c r="BX693" s="401"/>
      <c r="BY693" s="400"/>
      <c r="BZ693" s="401"/>
      <c r="CA693" s="400"/>
      <c r="CB693" s="401"/>
      <c r="CC693" s="400"/>
      <c r="CD693" s="401"/>
      <c r="CE693" s="400"/>
      <c r="CF693" s="401"/>
      <c r="CG693" s="400"/>
      <c r="CH693" s="401"/>
      <c r="CI693" s="400"/>
      <c r="CJ693" s="401"/>
      <c r="CK693" s="400"/>
      <c r="CL693" s="401"/>
      <c r="CM693" s="400"/>
      <c r="CN693" s="401"/>
      <c r="CO693" s="400"/>
      <c r="CP693" s="401"/>
      <c r="CQ693" s="400"/>
      <c r="CR693" s="401"/>
      <c r="CS693" s="400"/>
      <c r="CT693" s="401"/>
      <c r="CU693" s="400"/>
      <c r="CV693" s="401"/>
      <c r="CW693" s="400"/>
      <c r="CX693" s="401"/>
      <c r="CY693" s="400"/>
      <c r="CZ693" s="401"/>
      <c r="DA693" s="400"/>
      <c r="DB693" s="401"/>
      <c r="DC693" s="400"/>
      <c r="DD693" s="401"/>
      <c r="DE693" s="400"/>
      <c r="DF693" s="401"/>
      <c r="DG693" s="400"/>
      <c r="DH693" s="401"/>
      <c r="DI693" s="400"/>
      <c r="DJ693" s="401"/>
      <c r="DK693" s="400"/>
      <c r="DL693" s="401"/>
      <c r="DM693" s="400"/>
      <c r="DN693" s="401"/>
      <c r="DO693" s="400"/>
      <c r="DP693" s="401"/>
      <c r="DQ693" s="400"/>
      <c r="DR693" s="401"/>
      <c r="DS693" s="400"/>
      <c r="DT693" s="401"/>
      <c r="DU693" s="400"/>
      <c r="DV693" s="401"/>
      <c r="DW693" s="400"/>
      <c r="DX693" s="401"/>
      <c r="DY693" s="400"/>
      <c r="DZ693" s="401"/>
      <c r="EA693" s="400"/>
      <c r="EB693" s="401"/>
      <c r="EC693" s="400"/>
      <c r="ED693" s="401"/>
      <c r="EE693" s="400"/>
      <c r="EF693" s="401"/>
      <c r="EG693" s="400"/>
      <c r="EH693" s="401"/>
      <c r="EI693" s="400"/>
      <c r="EJ693" s="447"/>
      <c r="EK693" s="511"/>
      <c r="EL693" s="514"/>
      <c r="EM693" s="448"/>
      <c r="EN693" s="344"/>
      <c r="EO693" s="345"/>
      <c r="EP693" s="171">
        <f t="shared" si="742"/>
        <v>0</v>
      </c>
      <c r="EQ693" s="171">
        <f t="shared" si="743"/>
        <v>0</v>
      </c>
      <c r="ER693" s="171">
        <f t="shared" si="744"/>
        <v>0</v>
      </c>
      <c r="ES693" s="171">
        <f t="shared" si="745"/>
        <v>1</v>
      </c>
      <c r="ET693" s="171">
        <f t="shared" si="746"/>
        <v>0</v>
      </c>
      <c r="EU693" s="171">
        <f t="shared" si="747"/>
        <v>0</v>
      </c>
      <c r="EV693" s="172">
        <f t="shared" si="748"/>
        <v>1</v>
      </c>
      <c r="EW693" s="125"/>
      <c r="EX693" s="248">
        <f t="shared" si="790"/>
        <v>0</v>
      </c>
      <c r="EY693" s="174">
        <f>(L693*regular)+(M693*Cadeirantee)</f>
        <v>0</v>
      </c>
      <c r="EZ693" s="249">
        <f>SUMIF(FG693:GJ693,"&gt;0")</f>
        <v>0</v>
      </c>
      <c r="FA693" s="249">
        <f>SUMIF(FG693:GJ693,"&lt;0")+SUMIF(GN693:HP693,"&lt;0")</f>
        <v>0</v>
      </c>
      <c r="FB693" s="174">
        <v>0</v>
      </c>
      <c r="FC693" s="126">
        <f>N693*km*'VALORES TABELA'!$B$13</f>
        <v>0</v>
      </c>
      <c r="FD693" s="250">
        <f t="shared" si="791"/>
        <v>0</v>
      </c>
      <c r="FE693" s="105"/>
      <c r="FF693" s="108"/>
      <c r="FG693" s="108"/>
      <c r="FH693" s="108"/>
      <c r="FI693" s="108"/>
      <c r="FJ693" s="108"/>
      <c r="FK693" s="108"/>
      <c r="FL693" s="108"/>
      <c r="FM693" s="108"/>
      <c r="FN693" s="108"/>
      <c r="FO693" s="108"/>
      <c r="FP693" s="108"/>
      <c r="FQ693" s="108"/>
      <c r="FR693" s="108"/>
      <c r="FS693" s="108"/>
      <c r="FT693" s="108"/>
      <c r="FU693" s="108"/>
      <c r="FV693" s="108"/>
      <c r="FW693" s="108"/>
      <c r="FX693" s="108"/>
      <c r="FY693" s="108"/>
      <c r="FZ693" s="108"/>
      <c r="GA693" s="108"/>
      <c r="GB693" s="108"/>
      <c r="GC693" s="108"/>
      <c r="GD693" s="108"/>
      <c r="GE693" s="108"/>
      <c r="GF693" s="108"/>
      <c r="GG693" s="108"/>
      <c r="GH693" s="108"/>
      <c r="GI693" s="108"/>
      <c r="GJ693" s="108"/>
      <c r="GK693" s="251"/>
      <c r="GL693" s="103">
        <f t="shared" si="750"/>
        <v>0</v>
      </c>
      <c r="GM693" s="124"/>
      <c r="GN693" s="104"/>
      <c r="GO693" s="104"/>
      <c r="GP693" s="104"/>
      <c r="GQ693" s="104"/>
      <c r="GR693" s="104"/>
      <c r="GS693" s="104"/>
      <c r="GT693" s="104"/>
      <c r="GU693" s="104"/>
      <c r="GV693" s="104"/>
      <c r="GW693" s="104"/>
      <c r="GX693" s="104"/>
      <c r="GY693" s="104"/>
      <c r="GZ693" s="104"/>
      <c r="HA693" s="104"/>
      <c r="HB693" s="104"/>
      <c r="HC693" s="104"/>
      <c r="HD693" s="104"/>
      <c r="HE693" s="104"/>
      <c r="HF693" s="104"/>
      <c r="HG693" s="104"/>
      <c r="HH693" s="104"/>
      <c r="HI693" s="104"/>
      <c r="HJ693" s="104"/>
      <c r="HK693" s="104"/>
      <c r="HL693" s="104"/>
      <c r="HM693" s="104"/>
      <c r="HN693" s="104"/>
      <c r="HO693" s="104"/>
      <c r="HP693" s="104"/>
      <c r="HQ693" s="64"/>
      <c r="HR693" s="64"/>
      <c r="HS693" s="64"/>
      <c r="HT693" s="64"/>
      <c r="HU693" s="64"/>
      <c r="HV693" s="64"/>
      <c r="HW693" s="105"/>
      <c r="HX693" s="64"/>
      <c r="HY693" s="280">
        <f t="shared" si="792"/>
        <v>0</v>
      </c>
      <c r="HZ693" s="280">
        <f t="shared" si="793"/>
        <v>0</v>
      </c>
      <c r="IA693" s="280">
        <f t="shared" si="794"/>
        <v>0</v>
      </c>
      <c r="IB693" s="64"/>
      <c r="IC693" s="64"/>
    </row>
    <row r="694" spans="1:237" s="106" customFormat="1" ht="22.5" customHeight="1" x14ac:dyDescent="0.25">
      <c r="A694" s="368" t="s">
        <v>3819</v>
      </c>
      <c r="B694" s="369" t="s">
        <v>3820</v>
      </c>
      <c r="C694" s="375" t="s">
        <v>3233</v>
      </c>
      <c r="D694" s="371" t="s">
        <v>3821</v>
      </c>
      <c r="E694" s="371" t="s">
        <v>3822</v>
      </c>
      <c r="F694" s="376" t="s">
        <v>3224</v>
      </c>
      <c r="G694" s="376" t="s">
        <v>3225</v>
      </c>
      <c r="H694" s="373" t="s">
        <v>1847</v>
      </c>
      <c r="I694" s="374" t="s">
        <v>3823</v>
      </c>
      <c r="J694" s="421" t="s">
        <v>3268</v>
      </c>
      <c r="K694" s="423" t="s">
        <v>3236</v>
      </c>
      <c r="L694" s="329">
        <f>CONTINUA!BV694</f>
        <v>0</v>
      </c>
      <c r="M694" s="329">
        <f>CONTINUA!BW694</f>
        <v>0</v>
      </c>
      <c r="N694" s="895"/>
      <c r="O694" s="896" t="s">
        <v>4065</v>
      </c>
      <c r="P694" s="897" t="s">
        <v>206</v>
      </c>
      <c r="Q694" s="400"/>
      <c r="R694" s="401"/>
      <c r="S694" s="400"/>
      <c r="T694" s="401"/>
      <c r="U694" s="400"/>
      <c r="V694" s="401"/>
      <c r="W694" s="400"/>
      <c r="X694" s="401"/>
      <c r="Y694" s="400"/>
      <c r="Z694" s="401"/>
      <c r="AA694" s="400"/>
      <c r="AB694" s="401"/>
      <c r="AC694" s="400"/>
      <c r="AD694" s="401"/>
      <c r="AE694" s="400"/>
      <c r="AF694" s="401"/>
      <c r="AG694" s="400"/>
      <c r="AH694" s="401"/>
      <c r="AI694" s="400"/>
      <c r="AJ694" s="401"/>
      <c r="AK694" s="400"/>
      <c r="AL694" s="401"/>
      <c r="AM694" s="400"/>
      <c r="AN694" s="401"/>
      <c r="AO694" s="400"/>
      <c r="AP694" s="401"/>
      <c r="AQ694" s="400"/>
      <c r="AR694" s="401"/>
      <c r="AS694" s="400"/>
      <c r="AT694" s="401"/>
      <c r="AU694" s="400"/>
      <c r="AV694" s="401"/>
      <c r="AW694" s="400"/>
      <c r="AX694" s="401"/>
      <c r="AY694" s="400"/>
      <c r="AZ694" s="401"/>
      <c r="BA694" s="400"/>
      <c r="BB694" s="401"/>
      <c r="BC694" s="400"/>
      <c r="BD694" s="401"/>
      <c r="BE694" s="400"/>
      <c r="BF694" s="401"/>
      <c r="BG694" s="400"/>
      <c r="BH694" s="401"/>
      <c r="BI694" s="400"/>
      <c r="BJ694" s="401"/>
      <c r="BK694" s="400"/>
      <c r="BL694" s="401"/>
      <c r="BM694" s="400"/>
      <c r="BN694" s="401"/>
      <c r="BO694" s="400"/>
      <c r="BP694" s="401"/>
      <c r="BQ694" s="400"/>
      <c r="BR694" s="401"/>
      <c r="BS694" s="400"/>
      <c r="BT694" s="401"/>
      <c r="BU694" s="400"/>
      <c r="BV694" s="401"/>
      <c r="BW694" s="400"/>
      <c r="BX694" s="401"/>
      <c r="BY694" s="400"/>
      <c r="BZ694" s="401"/>
      <c r="CA694" s="400"/>
      <c r="CB694" s="401"/>
      <c r="CC694" s="400"/>
      <c r="CD694" s="401"/>
      <c r="CE694" s="400"/>
      <c r="CF694" s="401"/>
      <c r="CG694" s="400"/>
      <c r="CH694" s="401"/>
      <c r="CI694" s="400"/>
      <c r="CJ694" s="401"/>
      <c r="CK694" s="400"/>
      <c r="CL694" s="401"/>
      <c r="CM694" s="400"/>
      <c r="CN694" s="401"/>
      <c r="CO694" s="400"/>
      <c r="CP694" s="401"/>
      <c r="CQ694" s="400"/>
      <c r="CR694" s="401"/>
      <c r="CS694" s="400"/>
      <c r="CT694" s="401"/>
      <c r="CU694" s="400"/>
      <c r="CV694" s="401"/>
      <c r="CW694" s="400"/>
      <c r="CX694" s="401"/>
      <c r="CY694" s="400"/>
      <c r="CZ694" s="401"/>
      <c r="DA694" s="400"/>
      <c r="DB694" s="401"/>
      <c r="DC694" s="400"/>
      <c r="DD694" s="401"/>
      <c r="DE694" s="400"/>
      <c r="DF694" s="401"/>
      <c r="DG694" s="400"/>
      <c r="DH694" s="401"/>
      <c r="DI694" s="400"/>
      <c r="DJ694" s="401"/>
      <c r="DK694" s="400"/>
      <c r="DL694" s="401"/>
      <c r="DM694" s="400"/>
      <c r="DN694" s="401"/>
      <c r="DO694" s="400"/>
      <c r="DP694" s="401"/>
      <c r="DQ694" s="400"/>
      <c r="DR694" s="401"/>
      <c r="DS694" s="400"/>
      <c r="DT694" s="401"/>
      <c r="DU694" s="400"/>
      <c r="DV694" s="401"/>
      <c r="DW694" s="400"/>
      <c r="DX694" s="401"/>
      <c r="DY694" s="400"/>
      <c r="DZ694" s="401"/>
      <c r="EA694" s="400"/>
      <c r="EB694" s="401"/>
      <c r="EC694" s="400"/>
      <c r="ED694" s="401"/>
      <c r="EE694" s="400"/>
      <c r="EF694" s="401"/>
      <c r="EG694" s="400"/>
      <c r="EH694" s="401"/>
      <c r="EI694" s="400"/>
      <c r="EJ694" s="447"/>
      <c r="EK694" s="511"/>
      <c r="EL694" s="514"/>
      <c r="EM694" s="448"/>
      <c r="EN694" s="344"/>
      <c r="EO694" s="345"/>
      <c r="EP694" s="171">
        <f t="shared" si="742"/>
        <v>0</v>
      </c>
      <c r="EQ694" s="171">
        <f t="shared" si="743"/>
        <v>0</v>
      </c>
      <c r="ER694" s="171">
        <f t="shared" si="744"/>
        <v>0</v>
      </c>
      <c r="ES694" s="171">
        <f t="shared" si="745"/>
        <v>0</v>
      </c>
      <c r="ET694" s="171">
        <f t="shared" si="746"/>
        <v>0</v>
      </c>
      <c r="EU694" s="171">
        <f t="shared" si="747"/>
        <v>0</v>
      </c>
      <c r="EV694" s="172">
        <f t="shared" si="748"/>
        <v>0</v>
      </c>
      <c r="EW694" s="127"/>
      <c r="EX694" s="248">
        <f t="shared" si="790"/>
        <v>0</v>
      </c>
      <c r="EY694" s="174">
        <f>(L694*regular)+(M694*Cadeirantee)</f>
        <v>0</v>
      </c>
      <c r="EZ694" s="249">
        <f>SUMIF(FG694:GJ694,"&gt;0")</f>
        <v>0</v>
      </c>
      <c r="FA694" s="249">
        <f>SUMIF(FG694:GJ694,"&lt;0")+SUMIF(GN694:HP694,"&lt;0")</f>
        <v>0</v>
      </c>
      <c r="FB694" s="174">
        <v>0</v>
      </c>
      <c r="FC694" s="126">
        <f>N694*km*'VALORES TABELA'!$B$13</f>
        <v>0</v>
      </c>
      <c r="FD694" s="250">
        <f t="shared" si="791"/>
        <v>0</v>
      </c>
      <c r="FE694" s="105"/>
      <c r="FF694" s="118"/>
      <c r="FG694" s="118"/>
      <c r="FH694" s="118"/>
      <c r="FI694" s="118"/>
      <c r="FJ694" s="118"/>
      <c r="FK694" s="118"/>
      <c r="FL694" s="118"/>
      <c r="FM694" s="118"/>
      <c r="FN694" s="118"/>
      <c r="FO694" s="118"/>
      <c r="FP694" s="118"/>
      <c r="FQ694" s="118"/>
      <c r="FR694" s="118"/>
      <c r="FS694" s="118"/>
      <c r="FT694" s="118"/>
      <c r="FU694" s="118"/>
      <c r="FV694" s="118"/>
      <c r="FW694" s="118"/>
      <c r="FX694" s="118"/>
      <c r="FY694" s="118"/>
      <c r="FZ694" s="118"/>
      <c r="GA694" s="118"/>
      <c r="GB694" s="118"/>
      <c r="GC694" s="118"/>
      <c r="GD694" s="118"/>
      <c r="GE694" s="118"/>
      <c r="GF694" s="118"/>
      <c r="GG694" s="118"/>
      <c r="GH694" s="118"/>
      <c r="GI694" s="118"/>
      <c r="GJ694" s="118"/>
      <c r="GK694" s="252"/>
      <c r="GL694" s="103">
        <f t="shared" si="750"/>
        <v>0</v>
      </c>
      <c r="GM694" s="124"/>
      <c r="GN694" s="104"/>
      <c r="GO694" s="104"/>
      <c r="GP694" s="104"/>
      <c r="GQ694" s="104"/>
      <c r="GR694" s="104"/>
      <c r="GS694" s="104"/>
      <c r="GT694" s="104"/>
      <c r="GU694" s="104"/>
      <c r="GV694" s="104"/>
      <c r="GW694" s="104"/>
      <c r="GX694" s="104"/>
      <c r="GY694" s="104"/>
      <c r="GZ694" s="104"/>
      <c r="HA694" s="104"/>
      <c r="HB694" s="104"/>
      <c r="HC694" s="104"/>
      <c r="HD694" s="104"/>
      <c r="HE694" s="104"/>
      <c r="HF694" s="104"/>
      <c r="HG694" s="104"/>
      <c r="HH694" s="104"/>
      <c r="HI694" s="104"/>
      <c r="HJ694" s="104"/>
      <c r="HK694" s="104"/>
      <c r="HL694" s="104"/>
      <c r="HM694" s="104"/>
      <c r="HN694" s="104"/>
      <c r="HO694" s="104"/>
      <c r="HP694" s="104"/>
      <c r="HQ694" s="64"/>
      <c r="HR694" s="65"/>
      <c r="HS694" s="65"/>
      <c r="HT694" s="65"/>
      <c r="HU694" s="65"/>
      <c r="HV694" s="65"/>
      <c r="HW694" s="105"/>
      <c r="HX694" s="65"/>
      <c r="HY694" s="280">
        <f t="shared" si="792"/>
        <v>0</v>
      </c>
      <c r="HZ694" s="280">
        <f t="shared" si="793"/>
        <v>0</v>
      </c>
      <c r="IA694" s="280">
        <f t="shared" si="794"/>
        <v>0</v>
      </c>
      <c r="IB694" s="65"/>
      <c r="IC694" s="65"/>
    </row>
    <row r="695" spans="1:237" s="106" customFormat="1" ht="22.5" customHeight="1" thickBot="1" x14ac:dyDescent="0.3">
      <c r="A695" s="377" t="s">
        <v>3819</v>
      </c>
      <c r="B695" s="378" t="s">
        <v>3820</v>
      </c>
      <c r="C695" s="379" t="s">
        <v>3233</v>
      </c>
      <c r="D695" s="380" t="s">
        <v>3821</v>
      </c>
      <c r="E695" s="380" t="s">
        <v>3822</v>
      </c>
      <c r="F695" s="381" t="s">
        <v>3224</v>
      </c>
      <c r="G695" s="381" t="s">
        <v>3225</v>
      </c>
      <c r="H695" s="382" t="s">
        <v>1847</v>
      </c>
      <c r="I695" s="383" t="s">
        <v>3823</v>
      </c>
      <c r="J695" s="421" t="s">
        <v>3268</v>
      </c>
      <c r="K695" s="424" t="s">
        <v>60</v>
      </c>
      <c r="L695" s="329">
        <f>CONTINUA!BV695</f>
        <v>0</v>
      </c>
      <c r="M695" s="329">
        <f>CONTINUA!BW695</f>
        <v>0</v>
      </c>
      <c r="N695" s="895"/>
      <c r="O695" s="896" t="s">
        <v>4065</v>
      </c>
      <c r="P695" s="897" t="s">
        <v>206</v>
      </c>
      <c r="Q695" s="400"/>
      <c r="R695" s="401"/>
      <c r="S695" s="400"/>
      <c r="T695" s="401"/>
      <c r="U695" s="400"/>
      <c r="V695" s="401"/>
      <c r="W695" s="400"/>
      <c r="X695" s="401"/>
      <c r="Y695" s="400"/>
      <c r="Z695" s="401"/>
      <c r="AA695" s="400"/>
      <c r="AB695" s="401"/>
      <c r="AC695" s="400"/>
      <c r="AD695" s="401"/>
      <c r="AE695" s="400"/>
      <c r="AF695" s="401"/>
      <c r="AG695" s="400"/>
      <c r="AH695" s="401"/>
      <c r="AI695" s="400"/>
      <c r="AJ695" s="401"/>
      <c r="AK695" s="400"/>
      <c r="AL695" s="401"/>
      <c r="AM695" s="400"/>
      <c r="AN695" s="401"/>
      <c r="AO695" s="400"/>
      <c r="AP695" s="401"/>
      <c r="AQ695" s="400"/>
      <c r="AR695" s="401"/>
      <c r="AS695" s="400"/>
      <c r="AT695" s="401"/>
      <c r="AU695" s="400"/>
      <c r="AV695" s="401"/>
      <c r="AW695" s="400"/>
      <c r="AX695" s="401"/>
      <c r="AY695" s="400"/>
      <c r="AZ695" s="401"/>
      <c r="BA695" s="400"/>
      <c r="BB695" s="401"/>
      <c r="BC695" s="400"/>
      <c r="BD695" s="401"/>
      <c r="BE695" s="400"/>
      <c r="BF695" s="401"/>
      <c r="BG695" s="400"/>
      <c r="BH695" s="401"/>
      <c r="BI695" s="400"/>
      <c r="BJ695" s="401"/>
      <c r="BK695" s="400"/>
      <c r="BL695" s="401"/>
      <c r="BM695" s="400"/>
      <c r="BN695" s="401"/>
      <c r="BO695" s="400"/>
      <c r="BP695" s="401"/>
      <c r="BQ695" s="400"/>
      <c r="BR695" s="401"/>
      <c r="BS695" s="400"/>
      <c r="BT695" s="401"/>
      <c r="BU695" s="400"/>
      <c r="BV695" s="401"/>
      <c r="BW695" s="400"/>
      <c r="BX695" s="401"/>
      <c r="BY695" s="400"/>
      <c r="BZ695" s="401"/>
      <c r="CA695" s="400"/>
      <c r="CB695" s="401"/>
      <c r="CC695" s="400"/>
      <c r="CD695" s="401"/>
      <c r="CE695" s="400"/>
      <c r="CF695" s="401"/>
      <c r="CG695" s="400"/>
      <c r="CH695" s="401"/>
      <c r="CI695" s="400"/>
      <c r="CJ695" s="401"/>
      <c r="CK695" s="400"/>
      <c r="CL695" s="401"/>
      <c r="CM695" s="400"/>
      <c r="CN695" s="401"/>
      <c r="CO695" s="400"/>
      <c r="CP695" s="401"/>
      <c r="CQ695" s="400"/>
      <c r="CR695" s="401"/>
      <c r="CS695" s="400"/>
      <c r="CT695" s="401"/>
      <c r="CU695" s="400"/>
      <c r="CV695" s="401"/>
      <c r="CW695" s="400"/>
      <c r="CX695" s="401"/>
      <c r="CY695" s="400"/>
      <c r="CZ695" s="401"/>
      <c r="DA695" s="400"/>
      <c r="DB695" s="401"/>
      <c r="DC695" s="400"/>
      <c r="DD695" s="401"/>
      <c r="DE695" s="400"/>
      <c r="DF695" s="401"/>
      <c r="DG695" s="400"/>
      <c r="DH695" s="401"/>
      <c r="DI695" s="400"/>
      <c r="DJ695" s="401"/>
      <c r="DK695" s="400"/>
      <c r="DL695" s="401"/>
      <c r="DM695" s="400"/>
      <c r="DN695" s="401"/>
      <c r="DO695" s="400"/>
      <c r="DP695" s="401"/>
      <c r="DQ695" s="400"/>
      <c r="DR695" s="401"/>
      <c r="DS695" s="400"/>
      <c r="DT695" s="401"/>
      <c r="DU695" s="400"/>
      <c r="DV695" s="401"/>
      <c r="DW695" s="400"/>
      <c r="DX695" s="401"/>
      <c r="DY695" s="400"/>
      <c r="DZ695" s="401"/>
      <c r="EA695" s="400"/>
      <c r="EB695" s="401"/>
      <c r="EC695" s="400"/>
      <c r="ED695" s="401"/>
      <c r="EE695" s="400"/>
      <c r="EF695" s="401"/>
      <c r="EG695" s="400"/>
      <c r="EH695" s="401"/>
      <c r="EI695" s="400"/>
      <c r="EJ695" s="447"/>
      <c r="EK695" s="512"/>
      <c r="EL695" s="515"/>
      <c r="EM695" s="450"/>
      <c r="EN695" s="348"/>
      <c r="EO695" s="348"/>
      <c r="EP695" s="179">
        <f t="shared" si="742"/>
        <v>0</v>
      </c>
      <c r="EQ695" s="179">
        <f t="shared" si="743"/>
        <v>0</v>
      </c>
      <c r="ER695" s="179">
        <f t="shared" si="744"/>
        <v>0</v>
      </c>
      <c r="ES695" s="179">
        <f t="shared" si="745"/>
        <v>0</v>
      </c>
      <c r="ET695" s="179">
        <f t="shared" si="746"/>
        <v>0</v>
      </c>
      <c r="EU695" s="179">
        <f t="shared" si="747"/>
        <v>0</v>
      </c>
      <c r="EV695" s="172">
        <f t="shared" si="748"/>
        <v>0</v>
      </c>
      <c r="EW695" s="253"/>
      <c r="EX695" s="254">
        <v>0</v>
      </c>
      <c r="EY695" s="180">
        <v>0</v>
      </c>
      <c r="EZ695" s="255">
        <v>0</v>
      </c>
      <c r="FA695" s="255">
        <v>0</v>
      </c>
      <c r="FB695" s="180">
        <f>SUM(FF695:GI695)/2</f>
        <v>0</v>
      </c>
      <c r="FC695" s="256">
        <f>N695*km*'VALORES TABELA'!$B$13</f>
        <v>0</v>
      </c>
      <c r="FD695" s="250">
        <f t="shared" si="791"/>
        <v>0</v>
      </c>
      <c r="FE695" s="257"/>
      <c r="FF695" s="181">
        <f>((Q695+S695)*Percapita)+((R695+T695)*Cadeirante)</f>
        <v>0</v>
      </c>
      <c r="FG695" s="181">
        <f>((U695+W695)*Percapita/30*FG$4)+((V695+X695)*Cadeirante/30*FG$4)</f>
        <v>0</v>
      </c>
      <c r="FH695" s="181">
        <f>((Y695+AA695)*Percapita/30*FH$4)+((Z695+AB695)*Cadeirante/30*FH$4)</f>
        <v>0</v>
      </c>
      <c r="FI695" s="181">
        <f>((AC695+AE695)*Percapita/30*FI$4)+((AD695+AF695)*Cadeirante/30*FI$4)</f>
        <v>0</v>
      </c>
      <c r="FJ695" s="181">
        <f>((AG695+AI695)*Percapita/30*FJ$4)+((AH695+AJ695)*Cadeirante/30*FJ$4)</f>
        <v>0</v>
      </c>
      <c r="FK695" s="181">
        <f>((AK695+AM695)*Percapita/30*FK$4)+((AL695+AN695)*Cadeirante/30*FK$4)</f>
        <v>0</v>
      </c>
      <c r="FL695" s="181">
        <f>((AO695+AQ695)*Percapita/30*FL$4)+((AP695+AR695)*Cadeirante/30*FL$4)</f>
        <v>0</v>
      </c>
      <c r="FM695" s="181">
        <f>((AS695+AU695)*Percapita/30*FM$4)+((AT695+AV695)*Cadeirante/30*FM$4)</f>
        <v>0</v>
      </c>
      <c r="FN695" s="181">
        <f>((AW695+AY695)*Percapita/30*FN$4)+((AX695+AZ695)*Cadeirante/30*FN$4)</f>
        <v>0</v>
      </c>
      <c r="FO695" s="181">
        <f>((BA695+BC695)*Percapita/30*FO$4)+((BB695+BD695)*Cadeirante/30*FO$4)</f>
        <v>0</v>
      </c>
      <c r="FP695" s="181">
        <f>((BE695+BG695)*Percapita/30*FP$4)+((BF695+BH695)*Cadeirante/30*FP$4)</f>
        <v>0</v>
      </c>
      <c r="FQ695" s="181">
        <f>((BI695+BK695)*Percapita/30*FQ$4)+((BJ695+BL695)*Cadeirante/30*FQ$4)</f>
        <v>0</v>
      </c>
      <c r="FR695" s="181">
        <f>((BM695+BO695)*Percapita/30*FR$4)+((BN695+BP695)*Cadeirante/30*FR$4)</f>
        <v>0</v>
      </c>
      <c r="FS695" s="181">
        <f>((BQ695+BS695)*Percapita/30*FS$4)+((BR695+BT695)*Cadeirante/30*FS$4)</f>
        <v>0</v>
      </c>
      <c r="FT695" s="181">
        <f>((BU695+BW695)*Percapita/30*FT$4)+((BV695+BX695)*Cadeirante/30*FT$4)</f>
        <v>0</v>
      </c>
      <c r="FU695" s="181">
        <f>((BY695+CA695)*Percapita/30*FU$4)+((BZ695+CB695)*Cadeirante/30*FU$4)</f>
        <v>0</v>
      </c>
      <c r="FV695" s="181">
        <f>((CC695+CE695)*Percapita/30*FV$4)+((CD695+CF695)*Cadeirante/30*FV$4)</f>
        <v>0</v>
      </c>
      <c r="FW695" s="181">
        <f>((CG695+CI695)*Percapita/30*FW$4)+((CI695+CK695)*Cadeirante/30*FW$4)</f>
        <v>0</v>
      </c>
      <c r="FX695" s="181">
        <f>((CK695+CM695)*Percapita/30*FX$4)+((CL695+CN695)*Cadeirante/30*FX$4)</f>
        <v>0</v>
      </c>
      <c r="FY695" s="181">
        <f>((CO695+CQ695)*Percapita/30*FY$4)+((CP695+CR695)*Cadeirante/30*FY$4)</f>
        <v>0</v>
      </c>
      <c r="FZ695" s="181">
        <f>((CS695+CU695)*Percapita/30*FZ$4)+((CT695+CV695)*Cadeirante/30*FZ$4)</f>
        <v>0</v>
      </c>
      <c r="GA695" s="181">
        <f>((CW695+CY695)*Percapita/30*GA$4)+((CX695+CZ695)*Cadeirante/30*GA$4)</f>
        <v>0</v>
      </c>
      <c r="GB695" s="181">
        <f>((DA695+DC695)*Percapita/30*GB$4)+((DB695+DD695)*Cadeirante/30*GB$4)</f>
        <v>0</v>
      </c>
      <c r="GC695" s="181">
        <f>((DE695+DG695)*Percapita/30*GC$4)+((DF695+DH695)*Cadeirante/30*GC$4)</f>
        <v>0</v>
      </c>
      <c r="GD695" s="181">
        <f>((DI695+DK695)*Percapita/30*GD$4)+((DJ695+DL695)*Cadeirante/30*GD$4)</f>
        <v>0</v>
      </c>
      <c r="GE695" s="181">
        <f>((DM695+DO695)*Percapita/30*GE$4)+((DN695+DP695)*Cadeirante/30*GE$4)</f>
        <v>0</v>
      </c>
      <c r="GF695" s="181">
        <f>((DQ695+DS695)*Percapita/30*GF$4)+((DR695+DT695)*Cadeirante/30*GF$4)</f>
        <v>0</v>
      </c>
      <c r="GG695" s="181">
        <f>((DU695+DW695)*Percapita/30*GG$4)+((DV695+DX695)*Cadeirante/30*GG$4)</f>
        <v>0</v>
      </c>
      <c r="GH695" s="181">
        <f>((DY695+EA695)*Percapita/30*GH$4)+((DZ695+EB695)*Cadeirante/30*GH$4)</f>
        <v>0</v>
      </c>
      <c r="GI695" s="181">
        <f>((EC695+EE695)*Percapita/30*GI$4)+((ED695+EF695)*Cadeirante/30*GI$4)</f>
        <v>0</v>
      </c>
      <c r="GJ695" s="181">
        <f>((EG695+EI695)*Percapita)+((EH695+EJ695)*Cadeirante)</f>
        <v>0</v>
      </c>
      <c r="GK695" s="258"/>
      <c r="GL695" s="103">
        <f t="shared" si="750"/>
        <v>0</v>
      </c>
      <c r="GM695" s="124"/>
      <c r="GN695" s="182"/>
      <c r="GO695" s="182"/>
      <c r="GP695" s="182"/>
      <c r="GQ695" s="182"/>
      <c r="GR695" s="182"/>
      <c r="GS695" s="182"/>
      <c r="GT695" s="182"/>
      <c r="GU695" s="182"/>
      <c r="GV695" s="182"/>
      <c r="GW695" s="182"/>
      <c r="GX695" s="182"/>
      <c r="GY695" s="182"/>
      <c r="GZ695" s="182"/>
      <c r="HA695" s="182"/>
      <c r="HB695" s="182"/>
      <c r="HC695" s="182"/>
      <c r="HD695" s="182"/>
      <c r="HE695" s="182"/>
      <c r="HF695" s="182"/>
      <c r="HG695" s="182"/>
      <c r="HH695" s="182"/>
      <c r="HI695" s="182"/>
      <c r="HJ695" s="182"/>
      <c r="HK695" s="182"/>
      <c r="HL695" s="182"/>
      <c r="HM695" s="182"/>
      <c r="HN695" s="182"/>
      <c r="HO695" s="182"/>
      <c r="HP695" s="259"/>
      <c r="HQ695" s="64"/>
      <c r="HW695" s="257"/>
      <c r="HY695" s="280">
        <f t="shared" si="792"/>
        <v>0</v>
      </c>
      <c r="HZ695" s="280">
        <f t="shared" si="793"/>
        <v>0</v>
      </c>
      <c r="IA695" s="280">
        <f t="shared" si="794"/>
        <v>0</v>
      </c>
    </row>
    <row r="696" spans="1:237" s="106" customFormat="1" ht="22.5" customHeight="1" x14ac:dyDescent="0.25">
      <c r="A696" t="s">
        <v>3824</v>
      </c>
      <c r="B696" s="522" t="s">
        <v>3825</v>
      </c>
      <c r="C696" s="523">
        <v>2</v>
      </c>
      <c r="D696" s="524" t="s">
        <v>3821</v>
      </c>
      <c r="E696" s="524" t="s">
        <v>3826</v>
      </c>
      <c r="F696" s="525" t="s">
        <v>3224</v>
      </c>
      <c r="G696" s="525" t="s">
        <v>3225</v>
      </c>
      <c r="H696" s="350" t="s">
        <v>1847</v>
      </c>
      <c r="I696" s="351" t="s">
        <v>3827</v>
      </c>
      <c r="J696" s="409" t="s">
        <v>3268</v>
      </c>
      <c r="K696" s="410" t="s">
        <v>3232</v>
      </c>
      <c r="L696" s="329">
        <f>CONTINUA!BV696</f>
        <v>0</v>
      </c>
      <c r="M696" s="329">
        <f>CONTINUA!BW696</f>
        <v>0</v>
      </c>
      <c r="N696" s="895"/>
      <c r="O696" s="896" t="s">
        <v>4065</v>
      </c>
      <c r="P696" s="897" t="s">
        <v>206</v>
      </c>
      <c r="Q696" s="400"/>
      <c r="R696" s="401"/>
      <c r="S696" s="400"/>
      <c r="T696" s="401"/>
      <c r="U696" s="400"/>
      <c r="V696" s="401"/>
      <c r="W696" s="400"/>
      <c r="X696" s="401"/>
      <c r="Y696" s="400"/>
      <c r="Z696" s="401"/>
      <c r="AA696" s="400"/>
      <c r="AB696" s="401"/>
      <c r="AC696" s="400"/>
      <c r="AD696" s="401"/>
      <c r="AE696" s="400"/>
      <c r="AF696" s="401"/>
      <c r="AG696" s="400"/>
      <c r="AH696" s="401"/>
      <c r="AI696" s="400"/>
      <c r="AJ696" s="401"/>
      <c r="AK696" s="400"/>
      <c r="AL696" s="401"/>
      <c r="AM696" s="400"/>
      <c r="AN696" s="401"/>
      <c r="AO696" s="400"/>
      <c r="AP696" s="401"/>
      <c r="AQ696" s="400"/>
      <c r="AR696" s="401"/>
      <c r="AS696" s="400"/>
      <c r="AT696" s="401"/>
      <c r="AU696" s="400"/>
      <c r="AV696" s="401"/>
      <c r="AW696" s="400"/>
      <c r="AX696" s="401"/>
      <c r="AY696" s="400"/>
      <c r="AZ696" s="401"/>
      <c r="BA696" s="400"/>
      <c r="BB696" s="401"/>
      <c r="BC696" s="400"/>
      <c r="BD696" s="401"/>
      <c r="BE696" s="400"/>
      <c r="BF696" s="401"/>
      <c r="BG696" s="400"/>
      <c r="BH696" s="401"/>
      <c r="BI696" s="400"/>
      <c r="BJ696" s="401"/>
      <c r="BK696" s="400"/>
      <c r="BL696" s="401"/>
      <c r="BM696" s="400"/>
      <c r="BN696" s="401"/>
      <c r="BO696" s="400"/>
      <c r="BP696" s="401"/>
      <c r="BQ696" s="400"/>
      <c r="BR696" s="401"/>
      <c r="BS696" s="400"/>
      <c r="BT696" s="401"/>
      <c r="BU696" s="400"/>
      <c r="BV696" s="401"/>
      <c r="BW696" s="400"/>
      <c r="BX696" s="401"/>
      <c r="BY696" s="400"/>
      <c r="BZ696" s="401"/>
      <c r="CA696" s="400"/>
      <c r="CB696" s="401"/>
      <c r="CC696" s="400"/>
      <c r="CD696" s="401"/>
      <c r="CE696" s="400"/>
      <c r="CF696" s="401"/>
      <c r="CG696" s="400"/>
      <c r="CH696" s="401"/>
      <c r="CI696" s="400"/>
      <c r="CJ696" s="401"/>
      <c r="CK696" s="400"/>
      <c r="CL696" s="401"/>
      <c r="CM696" s="400"/>
      <c r="CN696" s="401"/>
      <c r="CO696" s="400"/>
      <c r="CP696" s="401"/>
      <c r="CQ696" s="400"/>
      <c r="CR696" s="401"/>
      <c r="CS696" s="400"/>
      <c r="CT696" s="401"/>
      <c r="CU696" s="400"/>
      <c r="CV696" s="401"/>
      <c r="CW696" s="400"/>
      <c r="CX696" s="401"/>
      <c r="CY696" s="400"/>
      <c r="CZ696" s="401"/>
      <c r="DA696" s="400"/>
      <c r="DB696" s="401"/>
      <c r="DC696" s="400"/>
      <c r="DD696" s="401"/>
      <c r="DE696" s="400"/>
      <c r="DF696" s="401"/>
      <c r="DG696" s="400"/>
      <c r="DH696" s="401"/>
      <c r="DI696" s="400"/>
      <c r="DJ696" s="401"/>
      <c r="DK696" s="400"/>
      <c r="DL696" s="401"/>
      <c r="DM696" s="400"/>
      <c r="DN696" s="401"/>
      <c r="DO696" s="400"/>
      <c r="DP696" s="401"/>
      <c r="DQ696" s="400"/>
      <c r="DR696" s="401"/>
      <c r="DS696" s="400"/>
      <c r="DT696" s="401"/>
      <c r="DU696" s="400"/>
      <c r="DV696" s="401"/>
      <c r="DW696" s="400"/>
      <c r="DX696" s="401"/>
      <c r="DY696" s="400"/>
      <c r="DZ696" s="401"/>
      <c r="EA696" s="400"/>
      <c r="EB696" s="401"/>
      <c r="EC696" s="400"/>
      <c r="ED696" s="401"/>
      <c r="EE696" s="400"/>
      <c r="EF696" s="401"/>
      <c r="EG696" s="400"/>
      <c r="EH696" s="401"/>
      <c r="EI696" s="400"/>
      <c r="EJ696" s="447"/>
      <c r="EK696" s="510"/>
      <c r="EL696" s="513" t="s">
        <v>4022</v>
      </c>
      <c r="EM696" s="520">
        <v>2671.768</v>
      </c>
      <c r="EN696" s="520"/>
      <c r="EO696" s="520"/>
      <c r="EP696" s="171">
        <f t="shared" si="742"/>
        <v>0</v>
      </c>
      <c r="EQ696" s="171">
        <f t="shared" si="743"/>
        <v>0</v>
      </c>
      <c r="ER696" s="171">
        <f t="shared" si="744"/>
        <v>0</v>
      </c>
      <c r="ES696" s="171">
        <f t="shared" si="745"/>
        <v>0</v>
      </c>
      <c r="ET696" s="171">
        <f t="shared" si="746"/>
        <v>0</v>
      </c>
      <c r="EU696" s="171">
        <f t="shared" si="747"/>
        <v>0</v>
      </c>
      <c r="EV696" s="172">
        <f t="shared" si="748"/>
        <v>0</v>
      </c>
      <c r="EW696" s="367">
        <f>IF(C696=4,IF(MAX(Q696:EJ698)&gt;0,(Especiall/30*(IF(($G696-$F696)=($G$5-$F$5),30,IF(DAY($G696)=31,($G696-$F696),($G696-$F696)+1)))),0),0)</f>
        <v>0</v>
      </c>
      <c r="EX696" s="248">
        <f t="shared" ref="EX696:EX699" si="795">FF696</f>
        <v>23991.950000000004</v>
      </c>
      <c r="EY696" s="174">
        <f>(L696*regular)+(M696*Cadeirantee)</f>
        <v>0</v>
      </c>
      <c r="EZ696" s="249">
        <f>SUMIF(FG696:GJ696,"&gt;0")</f>
        <v>0</v>
      </c>
      <c r="FA696" s="249">
        <f>SUMIF(FG696:GJ696,"&lt;0")+SUMIF(GN696:HP696,"&lt;0")</f>
        <v>0</v>
      </c>
      <c r="FB696" s="174">
        <v>0</v>
      </c>
      <c r="FC696" s="175">
        <f>N696*km*'VALORES TABELA'!$B$13</f>
        <v>0</v>
      </c>
      <c r="FD696" s="250">
        <f>GL696</f>
        <v>0</v>
      </c>
      <c r="FE696" s="176">
        <f>(EW696+EW697+EW698+EW699+EX696+EX697+EX698+EX699+EY696+EY697+EY698+EY699+EY700+EZ696+EZ697+EZ698+EZ699+FA696+FA697+FA698+FA699+FC696+FC697+FC698+FC699+HY696-HZ696-IA696+FD696+FD697+FD698+FD699+FB700)</f>
        <v>26663.718000000004</v>
      </c>
      <c r="FF696" s="177">
        <f>IF(C696=4,SUM(Q696+Q697+Q698+S696+S697+S698)*Percapita/30*FF$4+(R696+R697+R698+T696+T697+T698)*Cadeirante/30*FF$4,IF(C696=3,IF(Q699+S699=10,Fixo/30*FF$4+(Q696+Q697+Q698+S696+S697+S698)*Percapita/30*FF$4+(R699+T699)*Cadeirante/30*FF$4,IF(Q699+S699&lt;=9,(Q699+S699)*Crechee/30*FF$4)+(R699+T699)*Cadeirante/30*FF$4+(Q696+Q697+Q698+S696+S697+S698)*Percapita/30*FF$4)+IF(Q699+S699&gt;=11,Fixo/30*FF$4+(Q699+S699-10)*Crechee/30*FF$4,0),IF(C696=2,IF(R696+R697+R698+R699+T696+T697+T698+T699=1,Cadeirante/30*FF$4,IF(R696+R697+R698+R699+T696+T697+T698+T699=2,Fixo/30*FF$4,IF(R696+R697+R698+R699+T696+T697+T698+T699&gt;2,Fixo/30*FF$4+(R696+R697+R698+R699+T696+T697+T698+T699-2)*Cadeirante/30*FF$4)))+(Q696+Q697+Q698+S696+S697+S698)*Percapita/30*FF$4+(Q699+S699)*Crechee/30*FF$4,IF(C696=1,IF(Q696+Q697+Q698+R696+R697+R698+S696+S697+S698+T696+T697+T698&lt;=15,(Q696+Q697+Q698+S696+S697+S698)*Percapita/30*FF$4,IF(Q696+Q697+Q698+R696+R697+R698+S696+S697+S698+T696+T697+T698&gt;=16,Fixo/30*FF$4+(Q696+Q697+Q698+R696+R697+R698+S696+S697+S698+T696+T697-16)*Percapita/30*FF$4))))))</f>
        <v>23991.950000000004</v>
      </c>
      <c r="FG696" s="177">
        <f>IF(C696=4,SUM(U696+U697+U698+W696+W697+W698)*Percapita/30*FG$4+(V696+V697+V698+X696+X697+X698)*Cadeirante/30*FG$4,IF(C696=3,IF(U699+W699=10,Fixo/30*FG$4+(U696+U697+U698+W696+W697+W698)*Percapita/30*FG$4+(V699+X699)*Cadeirante/30*FG$4,IF(U699+W699&lt;=9,(U699+W699)*Crechee/30*FG$4)+(V699+X699)*Cadeirante/30*FG$4+(U696+U697+U698+W696+W697+W698)*Percapita/30*FG$4)+IF(U699+W699&gt;=11,Fixo/30*FG$4+(U699+W699-10)*Crechee/30*FG$4,0),IF(C696=2,IF(V696+V697+V698+V699+X696+X697+X698+X699=1,Cadeirante/30*FG$4,IF(V696+V697+V698+V699+X696+X697+X698+X699=2,Fixo/30*FG$4,IF(V696+V697+V698+V699+X696+X697+X698+X699&gt;2,Fixo/30*FG$4+(V696+V697+V698+V699+X696+X697+X698+X699-2)*Cadeirante/30*FG$4)))+(U696+U697+U698+W696+W697+W698)*Percapita/30*FG$4+(U699+W699)*Crechee/30*FG$4,IF(C696=1,IF(U696+U697+U698+V696+V697+V698+W696+W697+W698+X696+X697+X698&lt;=15,(U696+U697+U698+W696+W697+W698)*Percapita/30*FG$4,IF(U696+U697+U698+V696+V697+V698+W696+W697+W698+X696+X697+X698&gt;=16,Fixo/30*FG$4+(U696+U697+U698+V696+V697+V698+W696+W697+W698+X696+X697-16)*Percapita/30*FG$4))))))</f>
        <v>0</v>
      </c>
      <c r="FH696" s="177">
        <f>IF(C696=4,SUM(Y696+Y697+Y698+AA696+AA697+AA698)*Percapita/30*FH$4+(Z696+Z697+Z698+AB696+AB697+AB698)*Cadeirante/30*FH$4,IF(C696=3,IF(Y699+AA699=10,Fixo/30*FH$4+(Y696+Y697+Y698+AA696+AA697+AA698)*Percapita/30*FH$4+(Z699+AB699)*Cadeirante/30*FH$4,IF(Y699+AA699&lt;=9,(Y699+AA699)*Crechee/30*FH$4)+(Z699+AB699)*Cadeirante/30*FH$4+(Y696+Y697+Y698+AA696+AA697+AA698)*Percapita/30*FH$4)+IF(Y699+AA699&gt;=11,Fixo/30*FH$4+(Y699+AA699-10)*Crechee/30*FH$4,0),IF(C696=2,IF(Z696+Z697+Z698+Z699+AB696+AB697+AB698+AB699=1,Cadeirante/30*FH$4,IF(Z696+Z697+Z698+Z699+AB696+AB697+AB698+AB699=2,Fixo/30*FH$4,IF(Z696+Z697+Z698+Z699+AB696+AB697+AB698+AB699&gt;2,Fixo/30*FH$4+(Z696+Z697+Z698+Z699+AB696+AB697+AB698+AB699-2)*Cadeirante/30*FH$4)))+(Y696+Y697+Y698+AA696+AA697+AA698)*Percapita/30*FH$4+(Y699+AA699)*Crechee/30*FH$4,IF(C696=1,IF(Y696+Y697+Y698+Z696+Z697+Z698+AA696+AA697+AA698+AB696+AB697+AB698&lt;=15,(Y696+Y697+Y698+AA696+AA697+AA698)*Percapita/30*FH$4,IF(Y696+Y697+Y698+Z696+Z697+Z698+AA696+AA697+AA698+AB696+AB697+AB698&gt;=16,Fixo/30*FH$4+(Y696+Y697+Y698+Z696+Z697+Z698+AA696+AA697+AA698+AB696+AB697-16)*Percapita/30*FH$4))))))</f>
        <v>0</v>
      </c>
      <c r="FI696" s="177">
        <f>IF(C696=4,SUM(AC696+AC697+AC698+AE696+AE697+AE698)*Percapita/30*FI$4+(AD696+AD697+AD698+AF696+AF697+AF698)*Cadeirante/30*FI$4,IF(C696=3,IF(AC699+AE699=10,Fixo/30*FI$4+(AC696+AC697+AC698+AE696+AE697+AE698)*Percapita/30*FI$4+(AD699+AF699)*Cadeirante/30*FI$4,IF(AC699+AE699&lt;=9,(AC699+AE699)*Crechee/30*FI$4)+(AD699+AF699)*Cadeirante/30*FI$4+(AC696+AC697+AC698+AE696+AE697+AE698)*Percapita/30*FI$4)+IF(AC699+AE699&gt;=11,Fixo/30*FI$4+(AC699+AE699-10)*Crechee/30*FI$4,0),IF(C696=2,IF(AD696+AD697+AD698+AD699+AF696+AF697+AF698+AF699=1,Cadeirante/30*FI$4,IF(AD696+AD697+AD698+AD699+AF696+AF697+AF698+AF699=2,Fixo/30*FI$4,IF(AD696+AD697+AD698+AD699+AF696+AF697+AF698+AF699&gt;2,Fixo/30*FI$4+(AD696+AD697+AD698+AD699+AF696+AF697+AF698+AF699-2)*Cadeirante/30*FI$4)))+(AC696+AC697+AC698+AE696+AE697+AE698)*Percapita/30*FI$4+(AC699+AE699)*Crechee/30*FI$4,IF(C696=1,IF(AC696+AC697+AC698+AD696+AD697+AD698+AE696+AE697+AE698+AF696+AF697+AF698&lt;=15,(AC696+AC697+AC698+AE696+AE697+AE698)*Percapita/30*FI$4,IF(AC696+AC697+AC698+AD696+AD697+AD698+AE696+AE697+AE698+AF696+AF697+AF698&gt;=16,Fixo/30*FI$4+(AC696+AC697+AC698+AD696+AD697+AD698+AE696+AE697+AE698+AF696+AF697-16)*Percapita/30*FI$4))))))</f>
        <v>0</v>
      </c>
      <c r="FJ696" s="177">
        <f>IF(C696=4,SUM(AG696+AG697+AG698+AI696+AI697+AI698)*Percapita/30*FJ$4+(AH696+AH697+AH698+AJ696+AJ697+AJ698)*Cadeirante/30*FJ$4,IF(C696=3,IF(AG699+AI699=10,Fixo/30*FJ$4+(AG696+AG697+AG698+AI696+AI697+AI698)*Percapita/30*FJ$4+(AH699+AJ699)*Cadeirante/30*FJ$4,IF(AG699+AI699&lt;=9,(AG699+AI699)*Crechee/30*FJ$4)+(AH699+AJ699)*Cadeirante/30*FJ$4+(AG696+AG697+AG698+AI696+AI697+AI698)*Percapita/30*FJ$4)+IF(AG699+AI699&gt;=11,Fixo/30*FJ$4+(AG699+AI699-10)*Crechee/30*FJ$4,0),IF(C696=2,IF(AH696+AH697+AH698+AH699+AJ696+AJ697+AJ698+AJ699=1,Cadeirante/30*FJ$4,IF(AH696+AH697+AH698+AH699+AJ696+AJ697+AJ698+AJ699=2,Fixo/30*FJ$4,IF(AH696+AH697+AH698+AH699+AJ696+AJ697+AJ698+AJ699&gt;2,Fixo/30*FJ$4+(AH696+AH697+AH698+AH699+AJ696+AJ697+AJ698+AJ699-2)*Cadeirante/30*FJ$4)))+(AG696+AG697+AG698+AI696+AI697+AI698)*Percapita/30*FJ$4+(AG699+AI699)*Crechee/30*FJ$4,IF(C696=1,IF(AG696+AG697+AG698+AH696+AH697+AH698+AI696+AI697+AI698+AJ696+AJ697+AJ698&lt;=15,(AG696+AG697+AG698+AI696+AI697+AI698)*Percapita/30*FJ$4,IF(AG696+AG697+AG698+AH696+AH697+AH698+AI696+AI697+AI698+AJ696+AJ697+AJ698&gt;=16,Fixo/30*FJ$4+(AG696+AG697+AG698+AH696+AH697+AH698+AI696+AI697+AI698+AJ696+AJ697-16)*Percapita/30*FJ$4))))))</f>
        <v>0</v>
      </c>
      <c r="FK696" s="177">
        <f>IF(C696=4,SUM(AK696+AK697+AK698+AM696+AM697+AM698)*Percapita/30*FK$4+(AL696+AL697+AL698+AN696+AN697+AN698)*Cadeirante/30*FK$4,IF(C696=3,IF(AK699+AM699=10,Fixo/30*FK$4+(AK696+AK697+AK698+AM696+AM697+AM698)*Percapita/30*FK$4+(AL699+AN699)*Cadeirante/30*FK$4,IF(AK699+AM699&lt;=9,(AK699+AM699)*Crechee/30*FK$4)+(AL699+AN699)*Cadeirante/30*FK$4+(AK696+AK697+AK698+AM696+AM697+AM698)*Percapita/30*FK$4)+IF(AK699+AM699&gt;=11,Fixo/30*FK$4+(AK699+AM699-10)*Crechee/30*FK$4,0),IF(C696=2,IF(AL696+AL697+AL698+AL699+AN696+AN697+AN698+AN699=1,Cadeirante/30*FK$4,IF(AL696+AL697+AL698+AL699+AN696+AN697+AN698+AN699=2,Fixo/30*FK$4,IF(AL696+AL697+AL698+AL699+AN696+AN697+AN698+AN699&gt;2,Fixo/30*FK$4+(AL696+AL697+AL698+AL699+AN696+AN697+AN698+AN699-2)*Cadeirante/30*FK$4)))+(AK696+AK697+AK698+AM696+AM697+AM698)*Percapita/30*FK$4+(AK699+AM699)*Crechee/30*FK$4,IF(C696=1,IF(AK696+AK697+AK698+AL696+AL697+AL698+AM696+AM697+AM698+AN696+AN697+AN698&lt;=15,(AK696+AK697+AK698+AM696+AM697+AM698)*Percapita/30*FK$4,IF(AK696+AK697+AK698+AL696+AL697+AL698+AM696+AM697+AM698+AN696+AN697+AN698&gt;=16,Fixo/30*FK$4+(AK696+AK697+AK698+AL696+AL697+AL698+AM696+AM697+AM698+AN696+AN697-16)*Percapita/30*FK$4))))))</f>
        <v>0</v>
      </c>
      <c r="FL696" s="177">
        <f>IF(C696=4,SUM(AO696+AO697+AO698+AQ696+AQ697+AQ698)*Percapita/30*FL$4+(AP696+AP697+AP698+AR696+AR697+AR698)*Cadeirante/30*FL$4,IF(C696=3,IF(AO699+AQ699=10,Fixo/30*FL$4+(AO696+AO697+AO698+AQ696+AQ697+AQ698)*Percapita/30*FL$4+(AP699+AR699)*Cadeirante/30*FL$4,IF(AO699+AQ699&lt;=9,(AO699+AQ699)*Crechee/30*FL$4)+(AP699+AR699)*Cadeirante/30*FL$4+(AO696+AO697+AO698+AQ696+AQ697+AQ698)*Percapita/30*FL$4)+IF(AO699+AQ699&gt;=11,Fixo/30*FL$4+(AO699+AQ699-10)*Crechee/30*FL$4,0),IF(C696=2,IF(AP696+AP697+AP698+AP699+AR696+AR697+AR698+AR699=1,Cadeirante/30*FL$4,IF(AP696+AP697+AP698+AP699+AR696+AR697+AR698+AR699=2,Fixo/30*FL$4,IF(AP696+AP697+AP698+AP699+AR696+AR697+AR698+AR699&gt;2,Fixo/30*FL$4+(AP696+AP697+AP698+AP699+AR696+AR697+AR698+AR699-2)*Cadeirante/30*FL$4)))+(AO696+AO697+AO698+AQ696+AQ697+AQ698)*Percapita/30*FL$4+(AO699+AQ699)*Crechee/30*FL$4,IF(C696=1,IF(AO696+AO697+AO698+AP696+AP697+AP698+AQ696+AQ697+AQ698+AR696+AR697+AR698&lt;=15,(AO696+AO697+AO698+AQ696+AQ697+AQ698)*Percapita/30*FL$4,IF(AO696+AO697+AO698+AP696+AP697+AP698+AQ696+AQ697+AQ698+AR696+AR697+AR698&gt;=16,Fixo/30*FL$4+(AO696+AO697+AO698+AP696+AP697+AP698+AQ696+AQ697+AQ698+AR696+AR697-16)*Percapita/30*FL$4))))))</f>
        <v>0</v>
      </c>
      <c r="FM696" s="177">
        <f>IF(C696=4,SUM(AS696+AS697+AS698+AU696+AU697+AU698)*Percapita/30*FM$4+(AT696+AT697+AT698+AV696+AV697+AV698)*Cadeirante/30*FM$4,IF(C696=3,IF(AS699+AU699=10,Fixo/30*FM$4+(AS696+AS697+AS698+AU696+AU697+AU698)*Percapita/30*FM$4+(AT699+AV699)*Cadeirante/30*FM$4,IF(AS699+AU699&lt;=9,(AS699+AU699)*Crechee/30*FM$4)+(AT699+AV699)*Cadeirante/30*FM$4+(AS696+AS697+AS698+AU696+AU697+AU698)*Percapita/30*FM$4)+IF(AS699+AU699&gt;=11,Fixo/30*FM$4+(AS699+AU699-10)*Crechee/30*FM$4,0),IF(C696=2,IF(AT696+AT697+AT698+AT699+AV696+AV697+AV698+AV699=1,Cadeirante/30*FM$4,IF(AT696+AT697+AT698+AT699+AV696+AV697+AV698+AV699=2,Fixo/30*FM$4,IF(AT696+AT697+AT698+AT699+AV696+AV697+AV698+AV699&gt;2,Fixo/30*FM$4+(AT696+AT697+AT698+AT699+AV696+AV697+AV698+AV699-2)*Cadeirante/30*FM$4)))+(AS696+AS697+AS698+AU696+AU697+AU698)*Percapita/30*FM$4+(AS699+AU699)*Crechee/30*FM$4,IF(C696=1,IF(AS696+AS697+AS698+AT696+AT697+AT698+AU696+AU697+AU698+AV696+AV697+AV698&lt;=15,(AS696+AS697+AS698+AU696+AU697+AU698)*Percapita/30*FM$4,IF(AS696+AS697+AS698+AT696+AT697+AT698+AU696+AU697+AU698+AV696+AV697+AV698&gt;=16,Fixo/30*FM$4+(AS696+AS697+AS698+AT696+AT697+AT698+AU696+AU697+AU698+AV696+AV697-16)*Percapita/30*FM$4))))))</f>
        <v>0</v>
      </c>
      <c r="FN696" s="177">
        <f>IF(C696=4,SUM(AW696+AW697+AW698+AY696+AY697+AY698)*Percapita/30*FN$4+(AX696+AX697+AX698+AZ696+AZ697+AZ698)*Cadeirante/30*FN$4,IF(C696=3,IF(AW699+AY699=10,Fixo/30*FN$4+(AW696+AW697+AW698+AY696+AY697+AY698)*Percapita/30*FN$4+(AX699+AZ699)*Cadeirante/30*FN$4,IF(AW699+AY699&lt;=9,(AW699+AY699)*Crechee/30*FN$4)+(AX699+AZ699)*Cadeirante/30*FN$4+(AW696+AW697+AW698+AY696+AY697+AY698)*Percapita/30*FN$4)+IF(AW699+AY699&gt;=11,Fixo/30*FN$4+(AW699+AY699-10)*Crechee/30*FN$4,0),IF(C696=2,IF(AX696+AX697+AX698+AX699+AZ696+AZ697+AZ698+AZ699=1,Cadeirante/30*FN$4,IF(AX696+AX697+AX698+AX699+AZ696+AZ697+AZ698+AZ699=2,Fixo/30*FN$4,IF(AX696+AX697+AX698+AX699+AZ696+AZ697+AZ698+AZ699&gt;2,Fixo/30*FN$4+(AX696+AX697+AX698+AX699+AZ696+AZ697+AZ698+AZ699-2)*Cadeirante/30*FN$4)))+(AW696+AW697+AW698+AY696+AY697+AY698)*Percapita/30*FN$4+(AW699+AY699)*Crechee/30*FN$4,IF(C696=1,IF(AW696+AW697+AW698+AX696+AX697+AX698+AY696+AY697+AY698+AZ696+AZ697+AZ698&lt;=15,(AW696+AW697+AW698+AY696+AY697+AY698)*Percapita/30*FN$4,IF(AW696+AW697+AW698+AX696+AX697+AX698+AY696+AY697+AY698+AZ696+AZ697+AZ698&gt;=16,Fixo/30*FN$4+(AW696+AW697+AW698+AX696+AX697+AX698+AY696+AY697+AY698+AZ696+AZ697-16)*Percapita/30*FN$4))))))</f>
        <v>0</v>
      </c>
      <c r="FO696" s="177">
        <f>IF(C696=4,SUM(BA696+BA697+BA698+BC696+BC697+BC698)*Percapita/30*FO$4+(BB696+BB697+BB698+BD696+BD697+BD698)*Cadeirante/30*FO$4,IF(C696=3,IF(BA699+BC699=10,Fixo/30*FO$4+(BA696+BA697+BA698+BC696+BC697+BC698)*Percapita/30*FO$4+(BB699+BD699)*Cadeirante/30*FO$4,IF(BA699+BC699&lt;=9,(BA699+BC699)*Crechee/30*FO$4)+(BB699+BD699)*Cadeirante/30*FO$4+(BA696+BA697+BA698+BC696+BC697+BC698)*Percapita/30*FO$4)+IF(BA699+BC699&gt;=11,Fixo/30*FO$4+(BA699+BC699-10)*Crechee/30*FO$4,0),IF(C696=2,IF(BB696+BB697+BB698+BB699+BD696+BD697+BD698+BD699=1,Cadeirante/30*FO$4,IF(BB696+BB697+BB698+BB699+BD696+BD697+BD698+BD699=2,Fixo/30*FO$4,IF(BB696+BB697+BB698+BB699+BD696+BD697+BD698+BD699&gt;2,Fixo/30*FO$4+(BB696+BB697+BB698+BB699+BD696+BD697+BD698+BD699-2)*Cadeirante/30*FO$4)))+(BA696+BA697+BA698+BC696+BC697+BC698)*Percapita/30*FO$4+(BA699+BC699)*Crechee/30*FO$4,IF(C696=1,IF(BA696+BA697+BA698+BB696+BB697+BB698+BC696+BC697+BC698+BD696+BD697+BD698&lt;=15,(BA696+BA697+BA698+BC696+BC697+BC698)*Percapita/30*FO$4,IF(BA696+BA697+BA698+BB696+BB697+BB698+BC696+BC697+BC698+BD696+BD697+BD698&gt;=16,Fixo/30*FO$4+(BA696+BA697+BA698+BB696+BB697+BB698+BC696+BC697+BC698+BD696+BD697-16)*Percapita/30*FO$4))))))</f>
        <v>0</v>
      </c>
      <c r="FP696" s="177">
        <f>IF(C696=4,SUM(BE696+BE697+BE698+BG696+BG697+BG698)*Percapita/30*FP$4+(BF696+BF697+BF698+BH696+BH697+BH698)*Cadeirante/30*FP$4,IF(C696=3,IF(BE699+BG699=10,Fixo/30*FP$4+(BE696+BE697+BE698+BG696+BG697+BG698)*Percapita/30*FP$4+(BF699+BH699)*Cadeirante/30*FP$4,IF(BE699+BG699&lt;=9,(BE699+BG699)*Crechee/30*FP$4)+(BF699+BH699)*Cadeirante/30*FP$4+(BE696+BE697+BE698+BG696+BG697+BG698)*Percapita/30*FP$4)+IF(BE699+BG699&gt;=11,Fixo/30*FP$4+(BE699+BG699-10)*Crechee/30*FP$4,0),IF(C696=2,IF(BF696+BF697+BF698+BF699+BH696+BH697+BH698+BH699=1,Cadeirante/30*FP$4,IF(BF696+BF697+BF698+BF699+BH696+BH697+BH698+BH699=2,Fixo/30*FP$4,IF(BF696+BF697+BF698+BF699+BH696+BH697+BH698+BH699&gt;2,Fixo/30*FP$4+(BF696+BF697+BF698+BF699+BH696+BH697+BH698+BH699-2)*Cadeirante/30*FP$4)))+(BE696+BE697+BE698+BG696+BG697+BG698)*Percapita/30*FP$4+(BE699+BG699)*Crechee/30*FP$4,IF(C696=1,IF(BE696+BE697+BE698+BF696+BF697+BF698+BG696+BG697+BG698+BH696+BH697+BH698&lt;=15,(BE696+BE697+BE698+BG696+BG697+BG698)*Percapita/30*FP$4,IF(BE696+BE697+BE698+BF696+BF697+BF698+BG696+BG697+BG698+BH696+BH697+BH698&gt;=16,Fixo/30*FP$4+(BE696+BE697+BE698+BF696+BF697+BF698+BG696+BG697+BG698+BH696+BH697-16)*Percapita/30*FP$4))))))</f>
        <v>0</v>
      </c>
      <c r="FQ696" s="177">
        <f>IF(C696=4,SUM(BI696+BI697+BI698+BK696+BK697+BK698)*Percapita/30*FQ$4+(BJ696+BJ697+BJ698+BL696+BL697+BL698)*Cadeirante/30*FQ$4,IF(C696=3,IF(BI699+BK699=10,Fixo/30*FQ$4+(BI696+BI697+BI698+BK696+BK697+BK698)*Percapita/30*FQ$4+(BJ699+BL699)*Cadeirante/30*FQ$4,IF(BI699+BK699&lt;=9,(BI699+BK699)*Crechee/30*FQ$4)+(BJ699+BL699)*Cadeirante/30*FQ$4+(BI696+BI697+BI698+BK696+BK697+BK698)*Percapita/30*FQ$4)+IF(BI699+BK699&gt;=11,Fixo/30*FQ$4+(BI699+BK699-10)*Crechee/30*FQ$4,0),IF(C696=2,IF(BJ696+BJ697+BJ698+BJ699+BL696+BL697+BL698+BL699=1,Cadeirante/30*FQ$4,IF(BJ696+BJ697+BJ698+BJ699+BL696+BL697+BL698+BL699=2,Fixo/30*FQ$4,IF(BJ696+BJ697+BJ698+BJ699+BL696+BL697+BL698+BL699&gt;2,Fixo/30*FQ$4+(BJ696+BJ697+BJ698+BJ699+BL696+BL697+BL698+BL699-2)*Cadeirante/30*FQ$4)))+(BI696+BI697+BI698+BK696+BK697+BK698)*Percapita/30*FQ$4+(BI699+BK699)*Crechee/30*FQ$4,IF(C696=1,IF(BI696+BI697+BI698+BJ696+BJ697+BJ698+BK696+BK697+BK698+BL696+BL697+BL698&lt;=15,(BI696+BI697+BI698+BK696+BK697+BK698)*Percapita/30*FQ$4,IF(BI696+BI697+BI698+BJ696+BJ697+BJ698+BK696+BK697+BK698+BL696+BL697+BL698&gt;=16,Fixo/30*FQ$4+(BI696+BI697+BI698+BJ696+BJ697+BJ698+BK696+BK697+BK698+BL696+BL697-16)*Percapita/30*FQ$4))))))</f>
        <v>0</v>
      </c>
      <c r="FR696" s="177">
        <f>IF(C696=4,SUM(BM696+BM697+BM698+BO696+BO697+BO698)*Percapita/30*FR$4+(BN696+BN697+BN698+BP696+BP697+BP698)*Cadeirante/30*FR$4,IF(C696=3,IF(BM699+BO699=10,Fixo/30*FR$4+(BM696+BM697+BM698+BO696+BO697+BO698)*Percapita/30*FR$4+(BN699+BP699)*Cadeirante/30*FR$4,IF(BM699+BO699&lt;=9,(BM699+BO699)*Crechee/30*FR$4)+(BN699+BP699)*Cadeirante/30*FR$4+(BM696+BM697+BM698+BO696+BO697+BO698)*Percapita/30*FR$4)+IF(BM699+BO699&gt;=11,Fixo/30*FR$4+(BM699+BO699-10)*Crechee/30*FR$4,0),IF(C696=2,IF(BN696+BN697+BN698+BN699+BP696+BP697+BP698+BP699=1,Cadeirante/30*FR$4,IF(BN696+BN697+BN698+BN699+BP696+BP697+BP698+BP699=2,Fixo/30*FR$4,IF(BN696+BN697+BN698+BN699+BP696+BP697+BP698+BP699&gt;2,Fixo/30*FR$4+(BN696+BN697+BN698+BN699+BP696+BP697+BP698+BP699-2)*Cadeirante/30*FR$4)))+(BM696+BM697+BM698+BO696+BO697+BO698)*Percapita/30*FR$4+(BM699+BO699)*Crechee/30*FR$4,IF(C696=1,IF(BM696+BM697+BM698+BN696+BN697+BN698+BO696+BO697+BO698+BP696+BP697+BP698&lt;=15,(BM696+BM697+BM698+BO696+BO697+BO698)*Percapita/30*FR$4,IF(BM696+BM697+BM698+BN696+BN697+BN698+BO696+BO697+BO698+BP696+BP697+BP698&gt;=16,Fixo/30*FR$4+(BM696+BM697+BM698+BN696+BN697+BN698+BO696+BO697+BO698+BP696+BP697-16)*Percapita/30*FR$4))))))</f>
        <v>0</v>
      </c>
      <c r="FS696" s="177">
        <f>IF(C696=4,SUM(BQ696+BQ697+BQ698+BS696+BS697+BS698)*Percapita/30*FS$4+(BR696+BR697+BR698+BT696+BT697+BT698)*Cadeirante/30*FS$4,IF(C696=3,IF(BQ699+BS699=10,Fixo/30*FS$4+(BQ696+BQ697+BQ698+BS696+BS697+BS698)*Percapita/30*FS$4+(BR699+BT699)*Cadeirante/30*FS$4,IF(BQ699+BS699&lt;=9,(BQ699+BS699)*Crechee/30*FS$4)+(BR699+BT699)*Cadeirante/30*FS$4+(BQ696+BQ697+BQ698+BS696+BS697+BS698)*Percapita/30*FS$4)+IF(BQ699+BS699&gt;=11,Fixo/30*FS$4+(BQ699+BS699-10)*Crechee/30*FS$4,0),IF(C696=2,IF(BR696+BR697+BR698+BR699+BT696+BT697+BT698+BT699=1,Cadeirante/30*FS$4,IF(BR696+BR697+BR698+BR699+BT696+BT697+BT698+BT699=2,Fixo/30*FS$4,IF(BR696+BR697+BR698+BR699+BT696+BT697+BT698+BT699&gt;2,Fixo/30*FS$4+(BR696+BR697+BR698+BR699+BT696+BT697+BT698+BT699-2)*Cadeirante/30*FS$4)))+(BQ696+BQ697+BQ698+BS696+BS697+BS698)*Percapita/30*FS$4+(BQ699+BS699)*Crechee/30*FS$4,IF(C696=1,IF(BQ696+BQ697+BQ698+BR696+BR697+BR698+BS696+BS697+BS698+BT696+BT697+BT698&lt;=15,(BQ696+BQ697+BQ698+BS696+BS697+BS698)*Percapita/30*FS$4,IF(BQ696+BQ697+BQ698+BR696+BR697+BR698+BS696+BS697+BS698+BT696+BT697+BT698&gt;=16,Fixo/30*FS$4+(BQ696+BQ697+BQ698+BR696+BR697+BR698+BS696+BS697+BS698+BT696+BT697-16)*Percapita/30*FS$4))))))</f>
        <v>0</v>
      </c>
      <c r="FT696" s="177">
        <f>IF(C696=4,SUM(BU696+BU697+BU698+BW696+BW697+BW698)*Percapita/30*FT$4+(BV696+BV697+BV698+BX696+BX697+BX698)*Cadeirante/30*FT$4,IF(C696=3,IF(BU699+BW699=10,Fixo/30*FT$4+(BU696+BU697+BU698+BW696+BW697+BW698)*Percapita/30*FT$4+(BV699+BX699)*Cadeirante/30*FT$4,IF(BU699+BW699&lt;=9,(BU699+BW699)*Crechee/30*FT$4)+(BV699+BX699)*Cadeirante/30*FT$4+(BU696+BU697+BU698+BW696+BW697+BW698)*Percapita/30*FT$4)+IF(BU699+BW699&gt;=11,Fixo/30*FT$4+(BU699+BW699-10)*Crechee/30*FT$4,0),IF(C696=2,IF(BV696+BV697+BV698+BV699+BX696+BX697+BX698+BX699=1,Cadeirante/30*FT$4,IF(BV696+BV697+BV698+BV699+BX696+BX697+BX698+BX699=2,Fixo/30*FT$4,IF(BV696+BV697+BV698+BV699+BX696+BX697+BX698+BX699&gt;2,Fixo/30*FT$4+(BV696+BV697+BV698+BV699+BX696+BX697+BX698+BX699-2)*Cadeirante/30*FT$4)))+(BU696+BU697+BU698+BW696+BW697+BW698)*Percapita/30*FT$4+(BU699+BW699)*Crechee/30*FT$4,IF(C696=1,IF(BU696+BU697+BU698+BV696+BV697+BV698+BW696+BW697+BW698+BX696+BX697+BX698&lt;=15,(BU696+BU697+BU698+BW696+BW697+BW698)*Percapita/30*FT$4,IF(BU696+BU697+BU698+BV696+BV697+BV698+BW696+BW697+BW698+BX696+BX697+BX698&gt;=16,Fixo/30*FT$4+(BU696+BU697+BU698+BV696+BV697+BV698+BW696+BW697+BW698+BX696+BX697-16)*Percapita/30*FT$4))))))</f>
        <v>0</v>
      </c>
      <c r="FU696" s="177">
        <f>IF(C696=4,SUM(BY696+BY697+BY698+CA696+CA697+CA698)*Percapita/30*FU$4+(BZ696+BZ697+BZ698+CB696+CB697+CB698)*Cadeirante/30*FU$4,IF(C696=3,IF(BY699+CA699=10,Fixo/30*FU$4+(BY696+BY697+BY698+CA696+CA697+CA698)*Percapita/30*FU$4+(BZ699+CB699)*Cadeirante/30*FU$4,IF(BY699+CA699&lt;=9,(BY699+CA699)*Crechee/30*FU$4)+(BZ699+CB699)*Cadeirante/30*FU$4+(BY696+BY697+BY698+CA696+CA697+CA698)*Percapita/30*FU$4)+IF(BY699+CA699&gt;=11,Fixo/30*FU$4+(BY699+CA699-10)*Crechee/30*FU$4,0),IF(C696=2,IF(BZ696+BZ697+BZ698+BZ699+CB696+CB697+CB698+CB699=1,Cadeirante/30*FU$4,IF(BZ696+BZ697+BZ698+BZ699+CB696+CB697+CB698+CB699=2,Fixo/30*FU$4,IF(BZ696+BZ697+BZ698+BZ699+CB696+CB697+CB698+CB699&gt;2,Fixo/30*FU$4+(BZ696+BZ697+BZ698+BZ699+CB696+CB697+CB698+CB699-2)*Cadeirante/30*FU$4)))+(BY696+BY697+BY698+CA696+CA697+CA698)*Percapita/30*FU$4+(BY699+CA699)*Crechee/30*FU$4,IF(C696=1,IF(BY696+BY697+BY698+BZ696+BZ697+BZ698+CA696+CA697+CA698+CB696+CB697+CB698&lt;=15,(BY696+BY697+BY698+CA696+CA697+CA698)*Percapita/30*FU$4,IF(BY696+BY697+BY698+BZ696+BZ697+BZ698+CA696+CA697+CA698+CB696+CB697+CB698&gt;=16,Fixo/30*FU$4+(BY696+BY697+BY698+BZ696+BZ697+BZ698+CA696+CA697+CA698+CB696+CB697-16)*Percapita/30*FU$4))))))</f>
        <v>0</v>
      </c>
      <c r="FV696" s="177">
        <f>IF(C696=4,SUM(CC696+CC697+CC698+CE696+CE697+CE698)*Percapita/30*FV$4+(CD696+CD697+CD698+CF696+CF697+CF698)*Cadeirante/30*FV$4,IF(C696=3,IF(CC699+CE699=10,Fixo/30*FV$4+(CC696+CC697+CC698+CE696+CE697+CE698)*Percapita/30*FV$4+(CD699+CF699)*Cadeirante/30*FV$4,IF(CC699+CE699&lt;=9,(CC699+CE699)*Crechee/30*FV$4)+(CD699+CF699)*Cadeirante/30*FV$4+(CC696+CC697+CC698+CE696+CE697+CE698)*Percapita/30*FV$4)+IF(CC699+CE699&gt;=11,Fixo/30*FV$4+(CC699+CE699-10)*Crechee/30*FV$4,0),IF(C696=2,IF(CD696+CD697+CD698+CD699+CF696+CF697+CF698+CF699=1,Cadeirante/30*FV$4,IF(CD696+CD697+CD698+CD699+CF696+CF697+CF698+CF699=2,Fixo/30*FV$4,IF(CD696+CD697+CD698+CD699+CF696+CF697+CF698+CF699&gt;2,Fixo/30*FV$4+(CD696+CD697+CD698+CD699+CF696+CF697+CF698+CF699-2)*Cadeirante/30*FV$4)))+(CC696+CC697+CC698+CE696+CE697+CE698)*Percapita/30*FV$4+(CC699+CE699)*Crechee/30*FV$4,IF(C696=1,IF(CC696+CC697+CC698+CD696+CD697+CD698+CE696+CE697+CE698+CF696+CF697+CF698&lt;=15,(CC696+CC697+CC698+CE696+CE697+CE698)*Percapita/30*FV$4,IF(CC696+CC697+CC698+CD696+CD697+CD698+CE696+CE697+CE698+CF696+CF697+CF698&gt;=16,Fixo/30*FV$4+(CC696+CC697+CC698+CD696+CD697+CD698+CE696+CE697+CE698+CF696+CF697-16)*Percapita/30*FV$4))))))</f>
        <v>0</v>
      </c>
      <c r="FW696" s="177">
        <f>IF(C696=4,SUM(CG696+CG697+CG698+CI696+CI697+CI698)*Percapita/30*FW$4+(CH696+CH697+CH698+CJ696+CJ697+CJ698)*Cadeirante/30*FW$4,IF(C696=3,IF(CG699+CI699=10,Fixo/30*FW$4+(CG696+CG697+CG698+CI696+CI697+CI698)*Percapita/30*FW$4+(CH699+CJ699)*Cadeirante/30*FW$4,IF(CG699+CI699&lt;=9,(CG699+CI699)*Crechee/30*FW$4)+(CH699+CJ699)*Cadeirante/30*FW$4+(CG696+CG697+CG698+CI696+CI697+CI698)*Percapita/30*FW$4)+IF(CG699+CI699&gt;=11,Fixo/30*FW$4+(CG699+CI699-10)*Crechee/30*FW$4,0),IF(C696=2,IF(CH696+CH697+CH698+CH699+CJ696+CJ697+CJ698+CJ699=1,Cadeirante/30*FW$4,IF(CH696+CH697+CH698+CH699+CJ696+CJ697+CJ698+CJ699=2,Fixo/30*FW$4,IF(CH696+CH697+CH698+CH699+CJ696+CJ697+CJ698+CJ699&gt;2,Fixo/30*FW$4+(CH696+CH697+CH698+CH699+CJ696+CJ697+CJ698+CJ699-2)*Cadeirante/30*FW$4)))+(CG696+CG697+CG698+CI696+CI697+CI698)*Percapita/30*FW$4+(CG699+CI699)*Crechee/30*FW$4,IF(C696=1,IF(CG696+CG697+CG698+CH696+CH697+CH698+CI696+CI697+CI698+CJ696+CJ697+CJ698&lt;=15,(CG696+CG697+CG698+CI696+CI697+CI698)*Percapita/30*FW$4,IF(CG696+CG697+CG698+CH696+CH697+CH698+CI696+CI697+CI698+CJ696+CJ697+CJ698&gt;=16,Fixo/30*FW$4+(CG696+CG697+CG698+CH696+CH697+CH698+CI696+CI697+CI698+CJ696+CJ697-16)*Percapita/30*FW$4))))))</f>
        <v>0</v>
      </c>
      <c r="FX696" s="177">
        <f>IF(C696=4,SUM(CK696+CK697+CK698+CM696+CM697+CM698)*Percapita/30*FX$4+(CL696+CL697+CL698+CN696+CN697+CN698)*Cadeirante/30*FX$4,IF(C696=3,IF(CK699+CM699=10,Fixo/30*FX$4+(CK696+CK697+CK698+CM696+CM697+CM698)*Percapita/30*FX$4+(CL699+CN699)*Cadeirante/30*FX$4,IF(CK699+CM699&lt;=9,(CK699+CM699)*Crechee/30*FX$4)+(CL699+CN699)*Cadeirante/30*FX$4+(CK696+CK697+CK698+CM696+CM697+CM698)*Percapita/30*FX$4)+IF(CK699+CM699&gt;=11,Fixo/30*FX$4+(CK699+CM699-10)*Crechee/30*FX$4,0),IF(C696=2,IF(CL696+CL697+CL698+CL699+CN696+CN697+CN698+CN699=1,Cadeirante/30*FX$4,IF(CL696+CL697+CL698+CL699+CN696+CN697+CN698+CN699=2,Fixo/30*FX$4,IF(CL696+CL697+CL698+CL699+CN696+CN697+CN698+CN699&gt;2,Fixo/30*FX$4+(CL696+CL697+CL698+CL699+CN696+CN697+CN698+CN699-2)*Cadeirante/30*FX$4)))+(CK696+CK697+CK698+CM696+CM697+CM698)*Percapita/30*FX$4+(CK699+CM699)*Crechee/30*FX$4,IF(C696=1,IF(CK696+CK697+CK698+CL696+CL697+CL698+CM696+CM697+CM698+CN696+CN697+CN698&lt;=15,(CK696+CK697+CK698+CM696+CM697+CM698)*Percapita/30*FX$4,IF(CK696+CK697+CK698+CL696+CL697+CL698+CM696+CM697+CM698+CN696+CN697+CN698&gt;=16,Fixo/30*FX$4+(CK696+CK697+CK698+CL696+CL697+CL698+CM696+CM697+CM698+CN696+CN697-16)*Percapita/30*FX$4))))))</f>
        <v>0</v>
      </c>
      <c r="FY696" s="177">
        <f>IF(C696=4,SUM(CO696+CO697+CO698+CQ696+CQ697+CQ698)*Percapita/30*FY$4+(CP696+CP697+CP698+CR696+CR697+CR698)*Cadeirante/30*FY$4,IF(C696=3,IF(CO699+CQ699=10,Fixo/30*FY$4+(CO696+CO697+CO698+CQ696+CQ697+CQ698)*Percapita/30*FY$4+(CP699+CR699)*Cadeirante/30*FY$4,IF(CO699+CQ699&lt;=9,(CO699+CQ699)*Crechee/30*FY$4)+(CP699+CR699)*Cadeirante/30*FY$4+(CO696+CO697+CO698+CQ696+CQ697+CQ698)*Percapita/30*FY$4)+IF(CO699+CQ699&gt;=11,Fixo/30*FY$4+(CO699+CQ699-10)*Crechee/30*FY$4,0),IF(C696=2,IF(CP696+CP697+CP698+CP699+CR696+CR697+CR698+CR699=1,Cadeirante/30*FY$4,IF(CP696+CP697+CP698+CP699+CR696+CR697+CR698+CR699=2,Fixo/30*FY$4,IF(CP696+CP697+CP698+CP699+CR696+CR697+CR698+CR699&gt;2,Fixo/30*FY$4+(CP696+CP697+CP698+CP699+CR696+CR697+CR698+CR699-2)*Cadeirante/30*FY$4)))+(CO696+CO697+CO698+CQ696+CQ697+CQ698)*Percapita/30*FY$4+(CO699+CQ699)*Crechee/30*FY$4,IF(C696=1,IF(CO696+CO697+CO698+CP696+CP697+CP698+CQ696+CQ697+CQ698+CR696+CR697+CR698&lt;=15,(CO696+CO697+CO698+CQ696+CQ697+CQ698)*Percapita/30*FY$4,IF(CO696+CO697+CO698+CP696+CP697+CP698+CQ696+CQ697+CQ698+CR696+CR697+CR698&gt;=16,Fixo/30*FY$4+(CO696+CO697+CO698+CP696+CP697+CP698+CQ696+CQ697+CQ698+CR696+CR697-16)*Percapita/30*FY$4))))))</f>
        <v>0</v>
      </c>
      <c r="FZ696" s="177">
        <f>IF(C696=4,SUM(CS696+CS697+CS698+CU696+CU697+CU698)*Percapita/30*FZ$4+(CT696+CT697+CT698+CV696+CV697+CV698)*Cadeirante/30*FZ$4,IF(C696=3,IF(CS699+CU699=10,Fixo/30*FZ$4+(CS696+CS697+CS698+CU696+CU697+CU698)*Percapita/30*FZ$4+(CT699+CV699)*Cadeirante/30*FZ$4,IF(CS699+CU699&lt;=9,(CS699+CU699)*Crechee/30*FZ$4)+(CT699+CV699)*Cadeirante/30*FZ$4+(CS696+CS697+CS698+CU696+CU697+CU698)*Percapita/30*FZ$4)+IF(CS699+CU699&gt;=11,Fixo/30*FZ$4+(CS699+CU699-10)*Crechee/30*FZ$4,0),IF(C696=2,IF(CT696+CT697+CT698+CT699+CV696+CV697+CV698+CV699=1,Cadeirante/30*FZ$4,IF(CT696+CT697+CT698+CT699+CV696+CV697+CV698+CV699=2,Fixo/30*FZ$4,IF(CT696+CT697+CT698+CT699+CV696+CV697+CV698+CV699&gt;2,Fixo/30*FZ$4+(CT696+CT697+CT698+CT699+CV696+CV697+CV698+CV699-2)*Cadeirante/30*FZ$4)))+(CS696+CS697+CS698+CU696+CU697+CU698)*Percapita/30*FZ$4+(CS699+CU699)*Crechee/30*FZ$4,IF(C696=1,IF(CS696+CS697+CS698+CT696+CT697+CT698+CU696+CU697+CU698+CV696+CV697+CV698&lt;=15,(CS696+CS697+CS698+CU696+CU697+CU698)*Percapita/30*FZ$4,IF(CS696+CS697+CS698+CT696+CT697+CT698+CU696+CU697+CU698+CV696+CV697+CV698&gt;=16,Fixo/30*FZ$4+(CS696+CS697+CS698+CT696+CT697+CT698+CU696+CU697+CU698+CV696+CV697-16)*Percapita/30*FZ$4))))))</f>
        <v>0</v>
      </c>
      <c r="GA696" s="177">
        <f>IF(C696=4,SUM(CW696+CW697+CW698+CY696+CY697+CY698)*Percapita/30*GA$4+(CX696+CX697+CX698+CZ696+CZ697+CZ698)*Cadeirante/30*GA$4,IF(C696=3,IF(CW699+CY699=10,Fixo/30*GA$4+(CW696+CW697+CW698+CY696+CY697+CY698)*Percapita/30*GA$4+(CX699+CZ699)*Cadeirante/30*GA$4,IF(CW699+CY699&lt;=9,(CW699+CY699)*Crechee/30*GA$4)+(CX699+CZ699)*Cadeirante/30*GA$4+(CW696+CW697+CW698+CY696+CY697+CY698)*Percapita/30*GA$4)+IF(CW699+CY699&gt;=11,Fixo/30*GA$4+(CW699+CY699-10)*Crechee/30*GA$4,0),IF(C696=2,IF(CX696+CX697+CX698+CX699+CZ696+CZ697+CZ698+CZ699=1,Cadeirante/30*GA$4,IF(CX696+CX697+CX698+CX699+CZ696+CZ697+CZ698+CZ699=2,Fixo/30*GA$4,IF(CX696+CX697+CX698+CX699+CZ696+CZ697+CZ698+CZ699&gt;2,Fixo/30*GA$4+(CX696+CX697+CX698+CX699+CZ696+CZ697+CZ698+CZ699-2)*Cadeirante/30*GA$4)))+(CW696+CW697+CW698+CY696+CY697+CY698)*Percapita/30*GA$4+(CW699+CY699)*Crechee/30*GA$4,IF(C696=1,IF(CW696+CW697+CW698+CX696+CX697+CX698+CY696+CY697+CY698+CZ696+CZ697+CZ698&lt;=15,(CW696+CW697+CW698+CY696+CY697+CY698)*Percapita/30*GA$4,IF(CW696+CW697+CW698+CX696+CX697+CX698+CY696+CY697+CY698+CZ696+CZ697+CZ698&gt;=16,Fixo/30*GA$4+(CW696+CW697+CW698+CX696+CX697+CX698+CY696+CY697+CY698+CZ696+CZ697-16)*Percapita/30*GA$4))))))</f>
        <v>0</v>
      </c>
      <c r="GB696" s="177">
        <f>IF(C696=4,SUM(DA696+DA697+DA698+DC696+DC697+DC698)*Percapita/30*GB$4+(DB696+DB697+DB698+DD696+DD697+DD698)*Cadeirante/30*GB$4,IF(C696=3,IF(DA699+DC699=10,Fixo/30*GB$4+(DA696+DA697+DA698+DC696+DC697+DC698)*Percapita/30*GB$4+(DB699+DD699)*Cadeirante/30*GB$4,IF(DA699+DC699&lt;=9,(DA699+DC699)*Crechee/30*GB$4)+(DB699+DD699)*Cadeirante/30*GB$4+(DA696+DA697+DA698+DC696+DC697+DC698)*Percapita/30*GB$4)+IF(DA699+DC699&gt;=11,Fixo/30*GB$4+(DA699+DC699-10)*Crechee/30*GB$4,0),IF(C696=2,IF(DB696+DB697+DB698+DB699+DD696+DD697+DD698+DD699=1,Cadeirante/30*GB$4,IF(DB696+DB697+DB698+DB699+DD696+DD697+DD698+DD699=2,Fixo/30*GB$4,IF(DB696+DB697+DB698+DB699+DD696+DD697+DD698+DD699&gt;2,Fixo/30*GB$4+(DB696+DB697+DB698+DB699+DD696+DD697+DD698+DD699-2)*Cadeirante/30*GB$4)))+(DA696+DA697+DA698+DC696+DC697+DC698)*Percapita/30*GB$4+(DA699+DC699)*Crechee/30*GB$4,IF(C696=1,IF(DA696+DA697+DA698+DB696+DB697+DB698+DC696+DC697+DC698+DD696+DD697+DD698&lt;=15,(DA696+DA697+DA698+DC696+DC697+DC698)*Percapita/30*GB$4,IF(DA696+DA697+DA698+DB696+DB697+DB698+DC696+DC697+DC698+DD696+DD697+DD698&gt;=16,Fixo/30*GB$4+(DA696+DA697+DA698+DB696+DB697+DB698+DC696+DC697+DC698+DD696+DD697-16)*Percapita/30*GB$4))))))</f>
        <v>0</v>
      </c>
      <c r="GC696" s="177">
        <f>IF(C696=4,SUM(DE696+DE697+DE698+DG696+DG697+DG698)*Percapita/30*GC$4+(DF696+DF697+DF698+DH696+DH697+DH698)*Cadeirante/30*GC$4,IF(C696=3,IF(DE699+DG699=10,Fixo/30*GC$4+(DE696+DE697+DE698+DG696+DG697+DG698)*Percapita/30*GC$4+(DF699+DH699)*Cadeirante/30*GC$4,IF(DE699+DG699&lt;=9,(DE699+DG699)*Crechee/30*GC$4)+(DF699+DH699)*Cadeirante/30*GC$4+(DE696+DE697+DE698+DG696+DG697+DG698)*Percapita/30*GC$4)+IF(DE699+DG699&gt;=11,Fixo/30*GC$4+(DE699+DG699-10)*Crechee/30*GC$4,0),IF(C696=2,IF(DF696+DF697+DF698+DF699+DH696+DH697+DH698+DH699=1,Cadeirante/30*GC$4,IF(DF696+DF697+DF698+DF699+DH696+DH697+DH698+DH699=2,Fixo/30*GC$4,IF(DF696+DF697+DF698+DF699+DH696+DH697+DH698+DH699&gt;2,Fixo/30*GC$4+(DF696+DF697+DF698+DF699+DH696+DH697+DH698+DH699-2)*Cadeirante/30*GC$4)))+(DE696+DE697+DE698+DG696+DG697+DG698)*Percapita/30*GC$4+(DE699+DG699)*Crechee/30*GC$4,IF(C696=1,IF(DE696+DE697+DE698+DF696+DF697+DF698+DG696+DG697+DG698+DH696+DH697+DH698&lt;=15,(DE696+DE697+DE698+DG696+DG697+DG698)*Percapita/30*GC$4,IF(DE696+DE697+DE698+DF696+DF697+DF698+DG696+DG697+DG698+DH696+DH697+DH698&gt;=16,Fixo/30*GC$4+(DE696+DE697+DE698+DF696+DF697+DF698+DG696+DG697+DG698+DH696+DH697-16)*Percapita/30*GC$4))))))</f>
        <v>0</v>
      </c>
      <c r="GD696" s="177">
        <f>IF(C696=4,SUM(DI696+DI697+DI698+DK696+DK697+DK698)*Percapita/30*GD$4+(DJ696+DJ697+DJ698+DL696+DL697+DL698)*Cadeirante/30*GD$4,IF(C696=3,IF(DI699+DK699=10,Fixo/30*GD$4+(DI696+DI697+DI698+DK696+DK697+DK698)*Percapita/30*GD$4+(DJ699+DL699)*Cadeirante/30*GD$4,IF(DI699+DK699&lt;=9,(DI699+DK699)*Crechee/30*GD$4)+(DJ699+DL699)*Cadeirante/30*GD$4+(DI696+DI697+DI698+DK696+DK697+DK698)*Percapita/30*GD$4)+IF(DI699+DK699&gt;=11,Fixo/30*GD$4+(DI699+DK699-10)*Crechee/30*GD$4,0),IF(C696=2,IF(DJ696+DJ697+DJ698+DJ699+DL696+DL697+DL698+DL699=1,Cadeirante/30*GD$4,IF(DJ696+DJ697+DJ698+DJ699+DL696+DL697+DL698+DL699=2,Fixo/30*GD$4,IF(DJ696+DJ697+DJ698+DJ699+DL696+DL697+DL698+DL699&gt;2,Fixo/30*GD$4+(DJ696+DJ697+DJ698+DJ699+DL696+DL697+DL698+DL699-2)*Cadeirante/30*GD$4)))+(DI696+DI697+DI698+DK696+DK697+DK698)*Percapita/30*GD$4+(DI699+DK699)*Crechee/30*GD$4,IF(C696=1,IF(DI696+DI697+DI698+DJ696+DJ697+DJ698+DK696+DK697+DK698+DL696+DL697+DL698&lt;=15,(DI696+DI697+DI698+DK696+DK697+DK698)*Percapita/30*GD$4,IF(DI696+DI697+DI698+DJ696+DJ697+DJ698+DK696+DK697+DK698+DL696+DL697+DL698&gt;=16,Fixo/30*GD$4+(DI696+DI697+DI698+DJ696+DJ697+DJ698+DK696+DK697+DK698+DL696+DL697-16)*Percapita/30*GD$4))))))</f>
        <v>0</v>
      </c>
      <c r="GE696" s="177">
        <f>IF(C696=4,SUM(DM696+DM697+DM698+DO696+DO697+DO698)*Percapita/30*GE$4+(DN696+DN697+DN698+DP696+DP697+DP698)*Cadeirante/30*GE$4,IF(C696=3,IF(DM699+DO699=10,Fixo/30*GE$4+(DM696+DM697+DM698+DO696+DO697+DO698)*Percapita/30*GE$4+(DN699+DP699)*Cadeirante/30*GE$4,IF(DM699+DO699&lt;=9,(DM699+DO699)*Crechee/30*GE$4)+(DN699+DP699)*Cadeirante/30*GE$4+(DM696+DM697+DM698+DO696+DO697+DO698)*Percapita/30*GE$4)+IF(DM699+DO699&gt;=11,Fixo/30*GE$4+(DM699+DO699-10)*Crechee/30*GE$4,0),IF(C696=2,IF(DN696+DN697+DN698+DN699+DP696+DP697+DP698+DP699=1,Cadeirante/30*GE$4,IF(DN696+DN697+DN698+DN699+DP696+DP697+DP698+DP699=2,Fixo/30*GE$4,IF(DN696+DN697+DN698+DN699+DP696+DP697+DP698+DP699&gt;2,Fixo/30*GE$4+(DN696+DN697+DN698+DN699+DP696+DP697+DP698+DP699-2)*Cadeirante/30*GE$4)))+(DM696+DM697+DM698+DO696+DO697+DO698)*Percapita/30*GE$4+(DM699+DO699)*Crechee/30*GE$4,IF(C696=1,IF(DM696+DM697+DM698+DN696+DN697+DN698+DO696+DO697+DO698+DP696+DP697+DP698&lt;=15,(DM696+DM697+DM698+DO696+DO697+DO698)*Percapita/30*GE$4,IF(DM696+DM697+DM698+DN696+DN697+DN698+DO696+DO697+DO698+DP696+DP697+DP698&gt;=16,Fixo/30*GE$4+(DM696+DM697+DM698+DN696+DN697+DN698+DO696+DO697+DO698+DP696+DP697-16)*Percapita/30*GE$4))))))</f>
        <v>0</v>
      </c>
      <c r="GF696" s="177">
        <f>IF(C696=4,SUM(DQ696+DQ697+DQ698+DS696+DS697+DS698)*Percapita/30*GF$4+(DR696+DR697+DR698+DT696+DT697+DT698)*Cadeirante/30*GF$4,IF(C696=3,IF(DQ699+DS699=10,Fixo/30*GF$4+(DQ696+DQ697+DQ698+DS696+DS697+DS698)*Percapita/30*GF$4+(DR699+DT699)*Cadeirante/30*GF$4,IF(DQ699+DS699&lt;=9,(DQ699+DS699)*Crechee/30*GF$4)+(DR699+DT699)*Cadeirante/30*GF$4+(DQ696+DQ697+DQ698+DS696+DS697+DS698)*Percapita/30*GF$4)+IF(DQ699+DS699&gt;=11,Fixo/30*GF$4+(DQ699+DS699-10)*Crechee/30*GF$4,0),IF(C696=2,IF(DR696+DR697+DR698+DR699+DT696+DT697+DT698+DT699=1,Cadeirante/30*GF$4,IF(DR696+DR697+DR698+DR699+DT696+DT697+DT698+DT699=2,Fixo/30*GF$4,IF(DR696+DR697+DR698+DR699+DT696+DT697+DT698+DT699&gt;2,Fixo/30*GF$4+(DR696+DR697+DR698+DR699+DT696+DT697+DT698+DT699-2)*Cadeirante/30*GF$4)))+(DQ696+DQ697+DQ698+DS696+DS697+DS698)*Percapita/30*GF$4+(DQ699+DS699)*Crechee/30*GF$4,IF(C696=1,IF(DQ696+DQ697+DQ698+DR696+DR697+DR698+DS696+DS697+DS698+DT696+DT697+DT698&lt;=15,(DQ696+DQ697+DQ698+DS696+DS697+DS698)*Percapita/30*GF$4,IF(DQ696+DQ697+DQ698+DR696+DR697+DR698+DS696+DS697+DS698+DT696+DT697+DT698&gt;=16,Fixo/30*GF$4+(DQ696+DQ697+DQ698+DR696+DR697+DR698+DS696+DS697+DS698+DT696+DT697-16)*Percapita/30*GF$4))))))</f>
        <v>0</v>
      </c>
      <c r="GG696" s="177">
        <f>IF(C696=4,SUM(DU696+DU697+DU698+DW696+DW697+DW698)*Percapita/30*GG$4+(DV696+DV697+DV698+DX696+DX697+DX698)*Cadeirante/30*GG$4,IF(C696=3,IF(DU699+DW699=10,Fixo/30*GG$4+(DU696+DU697+DU698+DW696+DW697+DW698)*Percapita/30*GG$4+(DV699+DX699)*Cadeirante/30*GG$4,IF(DU699+DW699&lt;=9,(DU699+DW699)*Crechee/30*GG$4)+(DV699+DX699)*Cadeirante/30*GG$4+(DU696+DU697+DU698+DW696+DW697+DW698)*Percapita/30*GG$4)+IF(DU699+DW699&gt;=11,Fixo/30*GG$4+(DU699+DW699-10)*Crechee/30*GG$4,0),IF(C696=2,IF(DV696+DV697+DV698+DV699+DX696+DX697+DX698+DX699=1,Cadeirante/30*GG$4,IF(DV696+DV697+DV698+DV699+DX696+DX697+DX698+DX699=2,Fixo/30*GG$4,IF(DV696+DV697+DV698+DV699+DX696+DX697+DX698+DX699&gt;2,Fixo/30*GG$4+(DV696+DV697+DV698+DV699+DX696+DX697+DX698+DX699-2)*Cadeirante/30*GG$4)))+(DU696+DU697+DU698+DW696+DW697+DW698)*Percapita/30*GG$4+(DU699+DW699)*Crechee/30*GG$4,IF(C696=1,IF(DU696+DU697+DU698+DV696+DV697+DV698+DW696+DW697+DW698+DX696+DX697+DX698&lt;=15,(DU696+DU697+DU698+DW696+DW697+DW698)*Percapita/30*GG$4,IF(DU696+DU697+DU698+DV696+DV697+DV698+DW696+DW697+DW698+DX696+DX697+DX698&gt;=16,Fixo/30*GG$4+(DU696+DU697+DU698+DV696+DV697+DV698+DW696+DW697+DW698+DX696+DX697-16)*Percapita/30*GG$4))))))</f>
        <v>0</v>
      </c>
      <c r="GH696" s="177">
        <f>IF(C696=4,SUM(DY696+DY697+DY698+EA696+EA697+EA698)*Percapita/30*GH$4+(DZ696+DZ697+DZ698+EB696+EB697+EB698)*Cadeirante/30*GH$4,IF(C696=3,IF(DY699+EA699=10,Fixo/30*GH$4+(DY696+DY697+DY698+EA696+EA697+EA698)*Percapita/30*GH$4+(DZ699+EB699)*Cadeirante/30*GH$4,IF(DY699+EA699&lt;=9,(DY699+EA699)*Crechee/30*GH$4)+(DZ699+EB699)*Cadeirante/30*GH$4+(DY696+DY697+DY698+EA696+EA697+EA698)*Percapita/30*GH$4)+IF(DY699+EA699&gt;=11,Fixo/30*GH$4+(DY699+EA699-10)*Crechee/30*GH$4,0),IF(C696=2,IF(DZ696+DZ697+DZ698+DZ699+EB696+EB697+EB698+EB699=1,Cadeirante/30*GH$4,IF(DZ696+DZ697+DZ698+DZ699+EB696+EB697+EB698+EB699=2,Fixo/30*GH$4,IF(DZ696+DZ697+DZ698+DZ699+EB696+EB697+EB698+EB699&gt;2,Fixo/30*GH$4+(DZ696+DZ697+DZ698+DZ699+EB696+EB697+EB698+EB699-2)*Cadeirante/30*GH$4)))+(DY696+DY697+DY698+EA696+EA697+EA698)*Percapita/30*GH$4+(DY699+EA699)*Crechee/30*GH$4,IF(C696=1,IF(DY696+DY697+DY698+DZ696+DZ697+DZ698+EA696+EA697+EA698+EB696+EB697+EB698&lt;=15,(DY696+DY697+DY698+EA696+EA697+EA698)*Percapita/30*GH$4,IF(DY696+DY697+DY698+DZ696+DZ697+DZ698+EA696+EA697+EA698+EB696+EB697+EB698&gt;=16,Fixo/30*GH$4+(DY696+DY697+DY698+DZ696+DZ697+DZ698+EA696+EA697+EA698+EB696+EB697-16)*Percapita/30*GH$4))))))</f>
        <v>0</v>
      </c>
      <c r="GI696" s="177">
        <f>IF(C696=4,SUM(EC696+EC697+EC698+EE696+EE697+EE698)*Percapita/30*GI$4+(ED696+ED697+ED698+EF696+EF697+EF698)*Cadeirante/30*GI$4,IF(C696=3,IF(EC699+EE699=10,Fixo/30*GI$4+(EC696+EC697+EC698+EE696+EE697+EE698)*Percapita/30*GI$4+(ED699+EF699)*Cadeirante/30*GI$4,IF(EC699+EE699&lt;=9,(EC699+EE699)*Crechee/30*GI$4)+(ED699+EF699)*Cadeirante/30*GI$4+(EC696+EC697+EC698+EE696+EE697+EE698)*Percapita/30*GI$4)+IF(EC699+EE699&gt;=11,Fixo/30*GI$4+(EC699+EE699-10)*Crechee/30*GI$4,0),IF(C696=2,IF(ED696+ED697+ED698+ED699+EF696+EF697+EF698+EF699=1,Cadeirante/30*GI$4,IF(ED696+ED697+ED698+ED699+EF696+EF697+EF698+EF699=2,Fixo/30*GI$4,IF(ED696+ED697+ED698+ED699+EF696+EF697+EF698+EF699&gt;2,Fixo/30*GI$4+(ED696+ED697+ED698+ED699+EF696+EF697+EF698+EF699-2)*Cadeirante/30*GI$4)))+(EC696+EC697+EC698+EE696+EE697+EE698)*Percapita/30*GI$4+(EC699+EE699)*Crechee/30*GI$4,IF(C696=1,IF(EC696+EC697+EC698+ED696+ED697+ED698+EE696+EE697+EE698+EF696+EF697+EF698&lt;=15,(EC696+EC697+EC698+EE696+EE697+EE698)*Percapita/30*GI$4,IF(EC696+EC697+EC698+ED696+ED697+ED698+EE696+EE697+EE698+EF696+EF697+EF698&gt;=16,Fixo/30*GI$4+(EC696+EC697+EC698+ED696+ED697+ED698+EE696+EE697+EE698+EF696+EF697-16)*Percapita/30*GI$4))))))</f>
        <v>0</v>
      </c>
      <c r="GJ696" s="177">
        <f>IF(C696=4,SUM(EG696+EG697+EG698+EI696+EI697+EI698)*Percapita/30*GJ$4+(EH696+EH697+EH698+EJ696+EJ697+EJ698)*Cadeirante/30*GJ$4,IF(C696=3,IF(EG699+EI699=10,Fixo/30*GJ$4+(EG696+EG697+EG698+EI696+EI697+EI698)*Percapita/30*GJ$4+(EH699+EJ699)*Cadeirante/30*GJ$4,IF(EG699+EI699&lt;=9,(EG699+EI699)*Crechee/30*GJ$4)+(EH699+EJ699)*Cadeirante/30*GJ$4+(EG696+EG697+EG698+EI696+EI697+EI698)*Percapita/30*GJ$4)+IF(EG699+EI699&gt;=11,Fixo/30*GJ$4+(EG699+EI699-10)*Crechee/30*GJ$4,0),IF(C696=2,IF(EH696+EH697+EH698+EH699+EJ696+EJ697+EJ698+EJ699=1,Cadeirante/30*GJ$4,IF(EH696+EH697+EH698+EH699+EJ696+EJ697+EJ698+EJ699=2,Fixo/30*GJ$4,IF(EH696+EH697+EH698+EH699+EJ696+EJ697+EJ698+EJ699&gt;2,Fixo/30*GJ$4+(EH696+EH697+EH698+EH699+EJ696+EJ697+EJ698+EJ699-2)*Cadeirante/30*GJ$4)))+(EG696+EG697+EG698+EI696+EI697+EI698)*Percapita/30*GJ$4+(EG699+EI699)*Crechee/30*GJ$4,IF(C696=1,IF(EG696+EG697+EG698+EH696+EH697+EH698+EI696+EI697+EI698+EJ696+EJ697+EJ698&lt;=15,(EG696+EG697+EG698+EI696+EI697+EI698)*Percapita/30*GJ$4,IF(EG696+EG697+EG698+EH696+EH697+EH698+EI696+EI697+EI698+EJ696+EJ697+EJ698&gt;=16,Fixo/30*GJ$4+(EG696+EG697+EG698+EH696+EH697+EH698+EI696+EI697+EI698+EJ696+EJ697-16)*Percapita/30*GJ$4))))))</f>
        <v>0</v>
      </c>
      <c r="GK696" s="178"/>
      <c r="GL696" s="103">
        <f t="shared" si="750"/>
        <v>0</v>
      </c>
      <c r="GM696" s="124"/>
      <c r="GN696" s="104">
        <f>SUMIF(V696:V699,"&lt;0")*Cadeirante/30*GN$4+SUMIF(X696:X699,"&lt;0")*Cadeirante/30*GN$4</f>
        <v>0</v>
      </c>
      <c r="GO696" s="104">
        <f>SUMIF(Z696:Z699,"&lt;0")*Cadeirante/30*GO$4+SUMIF(AB696:AB699,"&lt;0")*Cadeirante/30*GO$4</f>
        <v>0</v>
      </c>
      <c r="GP696" s="104">
        <f>SUMIF(AD696:AD699,"&lt;0")*Cadeirante/30*GP$4+SUMIF(AF696:AF699,"&lt;0")*Cadeirante/30*GP$4</f>
        <v>0</v>
      </c>
      <c r="GQ696" s="104">
        <f>SUMIF(AH696:AH699,"&lt;0")*Cadeirante/30*GQ$4+SUMIF(AJ696:AJ699,"&lt;0")*Cadeirante/30*GQ$4</f>
        <v>0</v>
      </c>
      <c r="GR696" s="104">
        <f>SUMIF(AL696:AL699,"&lt;0")*Cadeirante/30*GR$4+SUMIF(AN696:AN699,"&lt;0")*Cadeirante/30*GR$4</f>
        <v>0</v>
      </c>
      <c r="GS696" s="104">
        <f>SUMIF(AP696:AP699,"&lt;0")*Cadeirante/30*GS$4+SUMIF(AR696:AR699,"&lt;0")*Cadeirante/30*GS$4</f>
        <v>0</v>
      </c>
      <c r="GT696" s="104">
        <f>SUMIF(AT696:AT699,"&lt;0")*Cadeirante/30*GT$4+SUMIF(AV696:AV699,"&lt;0")*Cadeirante/30*GT$4</f>
        <v>0</v>
      </c>
      <c r="GU696" s="104">
        <f>SUMIF(AX696:AX699,"&lt;0")*Cadeirante/30*GU$4+SUMIF(AZ696:AZ699,"&lt;0")*Cadeirante/30*GU$4</f>
        <v>0</v>
      </c>
      <c r="GV696" s="104">
        <f>SUMIF(BB696:BB699,"&lt;0")*Cadeirante/30*GV$4+SUMIF(BD696:BD699,"&lt;0")*Cadeirante/30*GV$4</f>
        <v>0</v>
      </c>
      <c r="GW696" s="104">
        <f>SUMIF(BF696:BF699,"&lt;0")*Cadeirante/30*GW$4+SUMIF(BH696:BH699,"&lt;0")*Cadeirante/30*GW$4</f>
        <v>0</v>
      </c>
      <c r="GX696" s="104">
        <f>SUMIF(BJ696:BJ699,"&lt;0")*Cadeirante/30*GX$4+SUMIF(BL696:BL699,"&lt;0")*Cadeirante/30*GX$4</f>
        <v>0</v>
      </c>
      <c r="GY696" s="104">
        <f>SUMIF(BN696:BN699,"&lt;0")*Cadeirante/30*GY$4+SUMIF(BP696:BP699,"&lt;0")*Cadeirante/30*GY$4</f>
        <v>0</v>
      </c>
      <c r="GZ696" s="104">
        <f>SUMIF(BR696:BR699,"&lt;0")*Cadeirante/30*GZ$4+SUMIF(BT696:BT699,"&lt;0")*Cadeirante/30*GZ$4</f>
        <v>0</v>
      </c>
      <c r="HA696" s="104">
        <f>SUMIF(BV696:BV699,"&lt;0")*Cadeirante/30*HA$4+SUMIF(BX696:BX699,"&lt;0")*Cadeirante/30*HA$4</f>
        <v>0</v>
      </c>
      <c r="HB696" s="104">
        <f>SUMIF(BZ696:BZ699,"&lt;0")*Cadeirante/30*HB$4+SUMIF(CB696:CB699,"&lt;0")*Cadeirante/30*HB$4</f>
        <v>0</v>
      </c>
      <c r="HC696" s="104">
        <f>SUMIF(CD696:CD699,"&lt;0")*Cadeirante/30*HC$4+SUMIF(CF696:CF699,"&lt;0")*Cadeirante/30*HC$4</f>
        <v>0</v>
      </c>
      <c r="HD696" s="104">
        <f>SUMIF(CH696:CH699,"&lt;0")*Cadeirante/30*HD$4+SUMIF(CJ696:CJ699,"&lt;0")*Cadeirante/30*HD$4</f>
        <v>0</v>
      </c>
      <c r="HE696" s="104">
        <f>SUMIF(CL696:CL699,"&lt;0")*Cadeirante/30*HE$4+SUMIF(CN696:CN699,"&lt;0")*Cadeirante/30*HE$4</f>
        <v>0</v>
      </c>
      <c r="HF696" s="104">
        <f>SUMIF(CP696:CP699,"&lt;0")*Cadeirante/30*HF$4+SUMIF(CR696:CR699,"&lt;0")*Cadeirante/30*HF$4</f>
        <v>0</v>
      </c>
      <c r="HG696" s="104">
        <f>SUMIF(CT696:CT699,"&lt;0")*Cadeirante/30*HG$4+SUMIF(CV696:CV699,"&lt;0")*Cadeirante/30*HG$4</f>
        <v>0</v>
      </c>
      <c r="HH696" s="104">
        <f>SUMIF(CX696:CX699,"&lt;0")*Cadeirante/30*HH$4+SUMIF(CZ696:CZ699,"&lt;0")*Cadeirante/30*HH$4</f>
        <v>0</v>
      </c>
      <c r="HI696" s="104">
        <f>SUMIF(DB696:DB699,"&lt;0")*Cadeirante/30*HI$4+SUMIF(DD696:DD699,"&lt;0")*Cadeirante/30*HI$4</f>
        <v>0</v>
      </c>
      <c r="HJ696" s="104">
        <f>SUMIF(DF696:DF699,"&lt;0")*Cadeirante/30*HJ$4+SUMIF(DH696:DH699,"&lt;0")*Cadeirante/30*HJ$4</f>
        <v>0</v>
      </c>
      <c r="HK696" s="104">
        <f>SUMIF(DJ696:DJ699,"&lt;0")*Cadeirante/30*HK$4+SUMIF(DL696:DL699,"&lt;0")*Cadeirante/30*HK$4</f>
        <v>0</v>
      </c>
      <c r="HL696" s="104">
        <f>SUMIF(DN696:DN699,"&lt;0")*Cadeirante/30*HL$4+SUMIF(DP696:DP699,"&lt;0")*Cadeirante/30*HL$4</f>
        <v>0</v>
      </c>
      <c r="HM696" s="104">
        <f>SUMIF(DR696:DR699,"&lt;0")*Cadeirante/30*HM$4+SUMIF(DT696:DT699,"&lt;0")*Cadeirante/30*HM$4</f>
        <v>0</v>
      </c>
      <c r="HN696" s="104">
        <f>SUMIF(DV696:DV699,"&lt;0")*Cadeirante/30*HN$4+SUMIF(DX696:DX699,"&lt;0")*Cadeirante/30*HN$4</f>
        <v>0</v>
      </c>
      <c r="HO696" s="104">
        <f>SUMIF(DZ696:DZ699,"&lt;0")*Cadeirante/30*HO$4+SUMIF(EB696:EB699,"&lt;0")*Cadeirante/30*HO$4</f>
        <v>0</v>
      </c>
      <c r="HP696" s="104">
        <f>SUMIF(ED696:ED699,"&lt;0")*Cadeirante/30*HP$4+SUMIF(EF696:EF699,"&lt;0")*Cadeirante/30*HP$4</f>
        <v>0</v>
      </c>
      <c r="HQ696" s="64"/>
      <c r="HR696" s="64"/>
      <c r="HS696" s="64"/>
      <c r="HT696" s="64"/>
      <c r="HU696" s="64"/>
      <c r="HV696" s="64"/>
      <c r="HW696" s="176">
        <v>17629.309999999998</v>
      </c>
      <c r="HX696" s="64"/>
      <c r="HY696" s="280">
        <f>IF(ISTEXT(EM696), VALUE(EM696), EM696)</f>
        <v>2671.768</v>
      </c>
      <c r="HZ696" s="280">
        <f>IF(ISTEXT(EN696), VALUE(EN696), EN696)</f>
        <v>0</v>
      </c>
      <c r="IA696" s="280">
        <f>IF(ISTEXT(EO696), VALUE(EO696), EO696)</f>
        <v>0</v>
      </c>
      <c r="IB696" s="64" t="b">
        <f>HW696=FE696</f>
        <v>0</v>
      </c>
      <c r="IC696" s="64"/>
    </row>
    <row r="697" spans="1:237" s="106" customFormat="1" ht="22.5" customHeight="1" x14ac:dyDescent="0.25">
      <c r="A697" s="368" t="s">
        <v>3824</v>
      </c>
      <c r="B697" s="369" t="s">
        <v>3825</v>
      </c>
      <c r="C697" s="370" t="s">
        <v>3233</v>
      </c>
      <c r="D697" s="371" t="s">
        <v>3821</v>
      </c>
      <c r="E697" s="371" t="s">
        <v>3826</v>
      </c>
      <c r="F697" s="372" t="s">
        <v>3224</v>
      </c>
      <c r="G697" s="372" t="s">
        <v>3225</v>
      </c>
      <c r="H697" s="373" t="s">
        <v>1847</v>
      </c>
      <c r="I697" s="374" t="s">
        <v>3827</v>
      </c>
      <c r="J697" s="421" t="s">
        <v>3268</v>
      </c>
      <c r="K697" s="421" t="s">
        <v>3234</v>
      </c>
      <c r="L697" s="329">
        <f>CONTINUA!BV697</f>
        <v>0</v>
      </c>
      <c r="M697" s="329">
        <f>CONTINUA!BW697</f>
        <v>0</v>
      </c>
      <c r="N697" s="895"/>
      <c r="O697" s="896" t="s">
        <v>4065</v>
      </c>
      <c r="P697" s="897" t="s">
        <v>206</v>
      </c>
      <c r="Q697" s="400">
        <v>8</v>
      </c>
      <c r="R697" s="401">
        <v>5</v>
      </c>
      <c r="S697" s="400">
        <v>3</v>
      </c>
      <c r="T697" s="401">
        <v>3</v>
      </c>
      <c r="U697" s="400"/>
      <c r="V697" s="401"/>
      <c r="W697" s="400"/>
      <c r="X697" s="401"/>
      <c r="Y697" s="400"/>
      <c r="Z697" s="401"/>
      <c r="AA697" s="400"/>
      <c r="AB697" s="401"/>
      <c r="AC697" s="400"/>
      <c r="AD697" s="401"/>
      <c r="AE697" s="400"/>
      <c r="AF697" s="401"/>
      <c r="AG697" s="400"/>
      <c r="AH697" s="401"/>
      <c r="AI697" s="400"/>
      <c r="AJ697" s="401"/>
      <c r="AK697" s="400"/>
      <c r="AL697" s="401"/>
      <c r="AM697" s="400"/>
      <c r="AN697" s="401"/>
      <c r="AO697" s="400"/>
      <c r="AP697" s="401"/>
      <c r="AQ697" s="400"/>
      <c r="AR697" s="401"/>
      <c r="AS697" s="400"/>
      <c r="AT697" s="401"/>
      <c r="AU697" s="400"/>
      <c r="AV697" s="401"/>
      <c r="AW697" s="400"/>
      <c r="AX697" s="401"/>
      <c r="AY697" s="400"/>
      <c r="AZ697" s="401"/>
      <c r="BA697" s="400"/>
      <c r="BB697" s="401"/>
      <c r="BC697" s="400"/>
      <c r="BD697" s="401"/>
      <c r="BE697" s="400"/>
      <c r="BF697" s="401"/>
      <c r="BG697" s="400"/>
      <c r="BH697" s="401"/>
      <c r="BI697" s="400"/>
      <c r="BJ697" s="401"/>
      <c r="BK697" s="400"/>
      <c r="BL697" s="401"/>
      <c r="BM697" s="400"/>
      <c r="BN697" s="401"/>
      <c r="BO697" s="400"/>
      <c r="BP697" s="401"/>
      <c r="BQ697" s="400"/>
      <c r="BR697" s="401"/>
      <c r="BS697" s="400"/>
      <c r="BT697" s="401"/>
      <c r="BU697" s="400"/>
      <c r="BV697" s="401"/>
      <c r="BW697" s="400"/>
      <c r="BX697" s="401"/>
      <c r="BY697" s="400"/>
      <c r="BZ697" s="401"/>
      <c r="CA697" s="400"/>
      <c r="CB697" s="401"/>
      <c r="CC697" s="400"/>
      <c r="CD697" s="401"/>
      <c r="CE697" s="400"/>
      <c r="CF697" s="401"/>
      <c r="CG697" s="400"/>
      <c r="CH697" s="401"/>
      <c r="CI697" s="400"/>
      <c r="CJ697" s="401"/>
      <c r="CK697" s="400"/>
      <c r="CL697" s="401"/>
      <c r="CM697" s="400"/>
      <c r="CN697" s="401"/>
      <c r="CO697" s="400"/>
      <c r="CP697" s="401"/>
      <c r="CQ697" s="400"/>
      <c r="CR697" s="401"/>
      <c r="CS697" s="400"/>
      <c r="CT697" s="401"/>
      <c r="CU697" s="400"/>
      <c r="CV697" s="401"/>
      <c r="CW697" s="400"/>
      <c r="CX697" s="401"/>
      <c r="CY697" s="400"/>
      <c r="CZ697" s="401"/>
      <c r="DA697" s="400"/>
      <c r="DB697" s="401"/>
      <c r="DC697" s="400"/>
      <c r="DD697" s="401"/>
      <c r="DE697" s="400"/>
      <c r="DF697" s="401"/>
      <c r="DG697" s="400"/>
      <c r="DH697" s="401"/>
      <c r="DI697" s="400"/>
      <c r="DJ697" s="401"/>
      <c r="DK697" s="400"/>
      <c r="DL697" s="401"/>
      <c r="DM697" s="400"/>
      <c r="DN697" s="401"/>
      <c r="DO697" s="400"/>
      <c r="DP697" s="401"/>
      <c r="DQ697" s="400"/>
      <c r="DR697" s="401"/>
      <c r="DS697" s="400"/>
      <c r="DT697" s="401"/>
      <c r="DU697" s="400"/>
      <c r="DV697" s="401"/>
      <c r="DW697" s="400"/>
      <c r="DX697" s="401"/>
      <c r="DY697" s="400"/>
      <c r="DZ697" s="401"/>
      <c r="EA697" s="400"/>
      <c r="EB697" s="401"/>
      <c r="EC697" s="400"/>
      <c r="ED697" s="401"/>
      <c r="EE697" s="400"/>
      <c r="EF697" s="401"/>
      <c r="EG697" s="400"/>
      <c r="EH697" s="401"/>
      <c r="EI697" s="400"/>
      <c r="EJ697" s="447"/>
      <c r="EK697" s="511"/>
      <c r="EL697" s="514"/>
      <c r="EM697" s="448"/>
      <c r="EN697" s="344"/>
      <c r="EO697" s="345"/>
      <c r="EP697" s="171">
        <f t="shared" si="742"/>
        <v>8</v>
      </c>
      <c r="EQ697" s="171">
        <f t="shared" si="743"/>
        <v>0</v>
      </c>
      <c r="ER697" s="171">
        <f t="shared" si="744"/>
        <v>3</v>
      </c>
      <c r="ES697" s="171">
        <f t="shared" si="745"/>
        <v>5</v>
      </c>
      <c r="ET697" s="171">
        <f t="shared" si="746"/>
        <v>0</v>
      </c>
      <c r="EU697" s="171">
        <f t="shared" si="747"/>
        <v>3</v>
      </c>
      <c r="EV697" s="172">
        <f t="shared" si="748"/>
        <v>19</v>
      </c>
      <c r="EW697" s="173"/>
      <c r="EX697" s="248">
        <f t="shared" si="795"/>
        <v>0</v>
      </c>
      <c r="EY697" s="174">
        <f>(L697*regular)+(M697*Cadeirantee)</f>
        <v>0</v>
      </c>
      <c r="EZ697" s="249">
        <f>SUMIF(FG697:GJ697,"&gt;0")</f>
        <v>0</v>
      </c>
      <c r="FA697" s="249">
        <f>SUMIF(FG697:GJ697,"&lt;0")+SUMIF(GN697:HP697,"&lt;0")</f>
        <v>0</v>
      </c>
      <c r="FB697" s="174">
        <v>0</v>
      </c>
      <c r="FC697" s="126">
        <f>N697*km*'VALORES TABELA'!$B$13</f>
        <v>0</v>
      </c>
      <c r="FD697" s="250">
        <f t="shared" ref="FD697:FD700" si="796">GL697</f>
        <v>0</v>
      </c>
      <c r="FE697" s="105"/>
      <c r="FF697" s="119"/>
      <c r="FG697" s="119"/>
      <c r="FH697" s="119"/>
      <c r="FI697" s="119"/>
      <c r="FJ697" s="119"/>
      <c r="FK697" s="119"/>
      <c r="FL697" s="119"/>
      <c r="FM697" s="119"/>
      <c r="FN697" s="119"/>
      <c r="FO697" s="119"/>
      <c r="FP697" s="119"/>
      <c r="FQ697" s="119"/>
      <c r="FR697" s="119"/>
      <c r="FS697" s="119"/>
      <c r="FT697" s="119"/>
      <c r="FU697" s="119"/>
      <c r="FV697" s="119"/>
      <c r="FW697" s="119"/>
      <c r="FX697" s="119"/>
      <c r="FY697" s="119"/>
      <c r="FZ697" s="119"/>
      <c r="GA697" s="119"/>
      <c r="GB697" s="119"/>
      <c r="GC697" s="119"/>
      <c r="GD697" s="119"/>
      <c r="GE697" s="119"/>
      <c r="GF697" s="119"/>
      <c r="GG697" s="119"/>
      <c r="GH697" s="119"/>
      <c r="GI697" s="119"/>
      <c r="GJ697" s="119"/>
      <c r="GK697" s="251"/>
      <c r="GL697" s="103">
        <f t="shared" si="750"/>
        <v>0</v>
      </c>
      <c r="GM697" s="124"/>
      <c r="GN697" s="104"/>
      <c r="GO697" s="104"/>
      <c r="GP697" s="104"/>
      <c r="GQ697" s="104"/>
      <c r="GR697" s="104"/>
      <c r="GS697" s="104"/>
      <c r="GT697" s="104"/>
      <c r="GU697" s="104"/>
      <c r="GV697" s="104"/>
      <c r="GW697" s="104"/>
      <c r="GX697" s="104"/>
      <c r="GY697" s="104"/>
      <c r="GZ697" s="104"/>
      <c r="HA697" s="104"/>
      <c r="HB697" s="104"/>
      <c r="HC697" s="104"/>
      <c r="HD697" s="104"/>
      <c r="HE697" s="104"/>
      <c r="HF697" s="104"/>
      <c r="HG697" s="104"/>
      <c r="HH697" s="104"/>
      <c r="HI697" s="104"/>
      <c r="HJ697" s="104"/>
      <c r="HK697" s="104"/>
      <c r="HL697" s="104"/>
      <c r="HM697" s="104"/>
      <c r="HN697" s="104"/>
      <c r="HO697" s="104"/>
      <c r="HP697" s="104"/>
      <c r="HQ697" s="64"/>
      <c r="HR697" s="64"/>
      <c r="HS697" s="64"/>
      <c r="HT697" s="64"/>
      <c r="HU697" s="64"/>
      <c r="HV697" s="64"/>
      <c r="HW697" s="105"/>
      <c r="HX697" s="64"/>
      <c r="HY697" s="280">
        <f t="shared" ref="HY697:HY700" si="797">IF(ISTEXT(EM697), VALUE(EM697), EM697)</f>
        <v>0</v>
      </c>
      <c r="HZ697" s="280">
        <f t="shared" ref="HZ697:HZ700" si="798">IF(ISTEXT(EN697), VALUE(EN697), EN697)</f>
        <v>0</v>
      </c>
      <c r="IA697" s="280">
        <f t="shared" ref="IA697:IA700" si="799">IF(ISTEXT(EO697), VALUE(EO697), EO697)</f>
        <v>0</v>
      </c>
      <c r="IB697" s="64"/>
      <c r="IC697" s="64"/>
    </row>
    <row r="698" spans="1:237" s="106" customFormat="1" ht="22.5" customHeight="1" x14ac:dyDescent="0.25">
      <c r="A698" s="368" t="s">
        <v>3824</v>
      </c>
      <c r="B698" s="369" t="s">
        <v>3825</v>
      </c>
      <c r="C698" s="375" t="s">
        <v>3233</v>
      </c>
      <c r="D698" s="371" t="s">
        <v>3821</v>
      </c>
      <c r="E698" s="371" t="s">
        <v>3826</v>
      </c>
      <c r="F698" s="376" t="s">
        <v>3224</v>
      </c>
      <c r="G698" s="376" t="s">
        <v>3225</v>
      </c>
      <c r="H698" s="373" t="s">
        <v>1847</v>
      </c>
      <c r="I698" s="374" t="s">
        <v>3827</v>
      </c>
      <c r="J698" s="421" t="s">
        <v>3268</v>
      </c>
      <c r="K698" s="422" t="s">
        <v>3235</v>
      </c>
      <c r="L698" s="329">
        <f>CONTINUA!BV698</f>
        <v>0</v>
      </c>
      <c r="M698" s="329">
        <f>CONTINUA!BW698</f>
        <v>0</v>
      </c>
      <c r="N698" s="895"/>
      <c r="O698" s="896" t="s">
        <v>4065</v>
      </c>
      <c r="P698" s="897" t="s">
        <v>206</v>
      </c>
      <c r="Q698" s="400"/>
      <c r="R698" s="401"/>
      <c r="S698" s="400"/>
      <c r="T698" s="401"/>
      <c r="U698" s="400"/>
      <c r="V698" s="401"/>
      <c r="W698" s="400"/>
      <c r="X698" s="401"/>
      <c r="Y698" s="400"/>
      <c r="Z698" s="401"/>
      <c r="AA698" s="400"/>
      <c r="AB698" s="401"/>
      <c r="AC698" s="400"/>
      <c r="AD698" s="401"/>
      <c r="AE698" s="400"/>
      <c r="AF698" s="401"/>
      <c r="AG698" s="400"/>
      <c r="AH698" s="401"/>
      <c r="AI698" s="400"/>
      <c r="AJ698" s="401"/>
      <c r="AK698" s="400"/>
      <c r="AL698" s="401"/>
      <c r="AM698" s="400"/>
      <c r="AN698" s="401"/>
      <c r="AO698" s="400"/>
      <c r="AP698" s="401"/>
      <c r="AQ698" s="400"/>
      <c r="AR698" s="401"/>
      <c r="AS698" s="400"/>
      <c r="AT698" s="401"/>
      <c r="AU698" s="400"/>
      <c r="AV698" s="401"/>
      <c r="AW698" s="400"/>
      <c r="AX698" s="401"/>
      <c r="AY698" s="400"/>
      <c r="AZ698" s="401"/>
      <c r="BA698" s="400"/>
      <c r="BB698" s="401"/>
      <c r="BC698" s="400"/>
      <c r="BD698" s="401"/>
      <c r="BE698" s="400"/>
      <c r="BF698" s="401"/>
      <c r="BG698" s="400"/>
      <c r="BH698" s="401"/>
      <c r="BI698" s="400"/>
      <c r="BJ698" s="401"/>
      <c r="BK698" s="400"/>
      <c r="BL698" s="401"/>
      <c r="BM698" s="400"/>
      <c r="BN698" s="401"/>
      <c r="BO698" s="400"/>
      <c r="BP698" s="401"/>
      <c r="BQ698" s="400"/>
      <c r="BR698" s="401"/>
      <c r="BS698" s="400"/>
      <c r="BT698" s="401"/>
      <c r="BU698" s="400"/>
      <c r="BV698" s="401"/>
      <c r="BW698" s="400"/>
      <c r="BX698" s="401"/>
      <c r="BY698" s="400"/>
      <c r="BZ698" s="401"/>
      <c r="CA698" s="400"/>
      <c r="CB698" s="401"/>
      <c r="CC698" s="400"/>
      <c r="CD698" s="401"/>
      <c r="CE698" s="400"/>
      <c r="CF698" s="401"/>
      <c r="CG698" s="400"/>
      <c r="CH698" s="401"/>
      <c r="CI698" s="400"/>
      <c r="CJ698" s="401"/>
      <c r="CK698" s="400"/>
      <c r="CL698" s="401"/>
      <c r="CM698" s="400"/>
      <c r="CN698" s="401"/>
      <c r="CO698" s="400"/>
      <c r="CP698" s="401"/>
      <c r="CQ698" s="400"/>
      <c r="CR698" s="401"/>
      <c r="CS698" s="400"/>
      <c r="CT698" s="401"/>
      <c r="CU698" s="400"/>
      <c r="CV698" s="401"/>
      <c r="CW698" s="400"/>
      <c r="CX698" s="401"/>
      <c r="CY698" s="400"/>
      <c r="CZ698" s="401"/>
      <c r="DA698" s="400"/>
      <c r="DB698" s="401"/>
      <c r="DC698" s="400"/>
      <c r="DD698" s="401"/>
      <c r="DE698" s="400"/>
      <c r="DF698" s="401"/>
      <c r="DG698" s="400"/>
      <c r="DH698" s="401"/>
      <c r="DI698" s="400"/>
      <c r="DJ698" s="401"/>
      <c r="DK698" s="400"/>
      <c r="DL698" s="401"/>
      <c r="DM698" s="400"/>
      <c r="DN698" s="401"/>
      <c r="DO698" s="400"/>
      <c r="DP698" s="401"/>
      <c r="DQ698" s="400"/>
      <c r="DR698" s="401"/>
      <c r="DS698" s="400"/>
      <c r="DT698" s="401"/>
      <c r="DU698" s="400"/>
      <c r="DV698" s="401"/>
      <c r="DW698" s="400"/>
      <c r="DX698" s="401"/>
      <c r="DY698" s="400"/>
      <c r="DZ698" s="401"/>
      <c r="EA698" s="400"/>
      <c r="EB698" s="401"/>
      <c r="EC698" s="400"/>
      <c r="ED698" s="401"/>
      <c r="EE698" s="400"/>
      <c r="EF698" s="401"/>
      <c r="EG698" s="400"/>
      <c r="EH698" s="401"/>
      <c r="EI698" s="400"/>
      <c r="EJ698" s="447"/>
      <c r="EK698" s="511"/>
      <c r="EL698" s="514"/>
      <c r="EM698" s="448"/>
      <c r="EN698" s="344"/>
      <c r="EO698" s="345"/>
      <c r="EP698" s="171">
        <f t="shared" si="742"/>
        <v>0</v>
      </c>
      <c r="EQ698" s="171">
        <f t="shared" si="743"/>
        <v>0</v>
      </c>
      <c r="ER698" s="171">
        <f t="shared" si="744"/>
        <v>0</v>
      </c>
      <c r="ES698" s="171">
        <f t="shared" si="745"/>
        <v>0</v>
      </c>
      <c r="ET698" s="171">
        <f t="shared" si="746"/>
        <v>0</v>
      </c>
      <c r="EU698" s="171">
        <f t="shared" si="747"/>
        <v>0</v>
      </c>
      <c r="EV698" s="172">
        <f t="shared" si="748"/>
        <v>0</v>
      </c>
      <c r="EW698" s="125"/>
      <c r="EX698" s="248">
        <f t="shared" si="795"/>
        <v>0</v>
      </c>
      <c r="EY698" s="174">
        <f>(L698*regular)+(M698*Cadeirantee)</f>
        <v>0</v>
      </c>
      <c r="EZ698" s="249">
        <f>SUMIF(FG698:GJ698,"&gt;0")</f>
        <v>0</v>
      </c>
      <c r="FA698" s="249">
        <f>SUMIF(FG698:GJ698,"&lt;0")+SUMIF(GN698:HP698,"&lt;0")</f>
        <v>0</v>
      </c>
      <c r="FB698" s="174">
        <v>0</v>
      </c>
      <c r="FC698" s="126">
        <f>N698*km*'VALORES TABELA'!$B$13</f>
        <v>0</v>
      </c>
      <c r="FD698" s="250">
        <f t="shared" si="796"/>
        <v>0</v>
      </c>
      <c r="FE698" s="105"/>
      <c r="FF698" s="108"/>
      <c r="FG698" s="108"/>
      <c r="FH698" s="108"/>
      <c r="FI698" s="108"/>
      <c r="FJ698" s="108"/>
      <c r="FK698" s="108"/>
      <c r="FL698" s="108"/>
      <c r="FM698" s="108"/>
      <c r="FN698" s="108"/>
      <c r="FO698" s="108"/>
      <c r="FP698" s="108"/>
      <c r="FQ698" s="108"/>
      <c r="FR698" s="108"/>
      <c r="FS698" s="108"/>
      <c r="FT698" s="108"/>
      <c r="FU698" s="108"/>
      <c r="FV698" s="108"/>
      <c r="FW698" s="108"/>
      <c r="FX698" s="108"/>
      <c r="FY698" s="108"/>
      <c r="FZ698" s="108"/>
      <c r="GA698" s="108"/>
      <c r="GB698" s="108"/>
      <c r="GC698" s="108"/>
      <c r="GD698" s="108"/>
      <c r="GE698" s="108"/>
      <c r="GF698" s="108"/>
      <c r="GG698" s="108"/>
      <c r="GH698" s="108"/>
      <c r="GI698" s="108"/>
      <c r="GJ698" s="108"/>
      <c r="GK698" s="251"/>
      <c r="GL698" s="103">
        <f t="shared" si="750"/>
        <v>0</v>
      </c>
      <c r="GM698" s="124"/>
      <c r="GN698" s="104"/>
      <c r="GO698" s="104"/>
      <c r="GP698" s="104"/>
      <c r="GQ698" s="104"/>
      <c r="GR698" s="104"/>
      <c r="GS698" s="104"/>
      <c r="GT698" s="104"/>
      <c r="GU698" s="104"/>
      <c r="GV698" s="104"/>
      <c r="GW698" s="104"/>
      <c r="GX698" s="104"/>
      <c r="GY698" s="104"/>
      <c r="GZ698" s="104"/>
      <c r="HA698" s="104"/>
      <c r="HB698" s="104"/>
      <c r="HC698" s="104"/>
      <c r="HD698" s="104"/>
      <c r="HE698" s="104"/>
      <c r="HF698" s="104"/>
      <c r="HG698" s="104"/>
      <c r="HH698" s="104"/>
      <c r="HI698" s="104"/>
      <c r="HJ698" s="104"/>
      <c r="HK698" s="104"/>
      <c r="HL698" s="104"/>
      <c r="HM698" s="104"/>
      <c r="HN698" s="104"/>
      <c r="HO698" s="104"/>
      <c r="HP698" s="104"/>
      <c r="HQ698" s="64"/>
      <c r="HR698" s="64"/>
      <c r="HS698" s="64"/>
      <c r="HT698" s="64"/>
      <c r="HU698" s="64"/>
      <c r="HV698" s="64"/>
      <c r="HW698" s="105"/>
      <c r="HX698" s="64"/>
      <c r="HY698" s="280">
        <f t="shared" si="797"/>
        <v>0</v>
      </c>
      <c r="HZ698" s="280">
        <f t="shared" si="798"/>
        <v>0</v>
      </c>
      <c r="IA698" s="280">
        <f t="shared" si="799"/>
        <v>0</v>
      </c>
      <c r="IB698" s="64"/>
      <c r="IC698" s="64"/>
    </row>
    <row r="699" spans="1:237" s="106" customFormat="1" ht="22.5" customHeight="1" x14ac:dyDescent="0.25">
      <c r="A699" s="368" t="s">
        <v>3824</v>
      </c>
      <c r="B699" s="369" t="s">
        <v>3825</v>
      </c>
      <c r="C699" s="375" t="s">
        <v>3233</v>
      </c>
      <c r="D699" s="371" t="s">
        <v>3821</v>
      </c>
      <c r="E699" s="371" t="s">
        <v>3826</v>
      </c>
      <c r="F699" s="376" t="s">
        <v>3224</v>
      </c>
      <c r="G699" s="376" t="s">
        <v>3225</v>
      </c>
      <c r="H699" s="373" t="s">
        <v>1847</v>
      </c>
      <c r="I699" s="374" t="s">
        <v>3827</v>
      </c>
      <c r="J699" s="421" t="s">
        <v>3268</v>
      </c>
      <c r="K699" s="423" t="s">
        <v>3236</v>
      </c>
      <c r="L699" s="329">
        <f>CONTINUA!BV699</f>
        <v>0</v>
      </c>
      <c r="M699" s="329">
        <f>CONTINUA!BW699</f>
        <v>0</v>
      </c>
      <c r="N699" s="895"/>
      <c r="O699" s="896" t="s">
        <v>4065</v>
      </c>
      <c r="P699" s="897" t="s">
        <v>206</v>
      </c>
      <c r="Q699" s="400"/>
      <c r="R699" s="401"/>
      <c r="S699" s="400"/>
      <c r="T699" s="401"/>
      <c r="U699" s="400"/>
      <c r="V699" s="401"/>
      <c r="W699" s="400"/>
      <c r="X699" s="401"/>
      <c r="Y699" s="400"/>
      <c r="Z699" s="401"/>
      <c r="AA699" s="400"/>
      <c r="AB699" s="401"/>
      <c r="AC699" s="400"/>
      <c r="AD699" s="401"/>
      <c r="AE699" s="400"/>
      <c r="AF699" s="401"/>
      <c r="AG699" s="400"/>
      <c r="AH699" s="401"/>
      <c r="AI699" s="400"/>
      <c r="AJ699" s="401"/>
      <c r="AK699" s="400"/>
      <c r="AL699" s="401"/>
      <c r="AM699" s="400"/>
      <c r="AN699" s="401"/>
      <c r="AO699" s="400"/>
      <c r="AP699" s="401"/>
      <c r="AQ699" s="400"/>
      <c r="AR699" s="401"/>
      <c r="AS699" s="400"/>
      <c r="AT699" s="401"/>
      <c r="AU699" s="400"/>
      <c r="AV699" s="401"/>
      <c r="AW699" s="400"/>
      <c r="AX699" s="401"/>
      <c r="AY699" s="400"/>
      <c r="AZ699" s="401"/>
      <c r="BA699" s="400"/>
      <c r="BB699" s="401"/>
      <c r="BC699" s="400"/>
      <c r="BD699" s="401"/>
      <c r="BE699" s="400"/>
      <c r="BF699" s="401"/>
      <c r="BG699" s="400"/>
      <c r="BH699" s="401"/>
      <c r="BI699" s="400"/>
      <c r="BJ699" s="401"/>
      <c r="BK699" s="400"/>
      <c r="BL699" s="401"/>
      <c r="BM699" s="400"/>
      <c r="BN699" s="401"/>
      <c r="BO699" s="400"/>
      <c r="BP699" s="401"/>
      <c r="BQ699" s="400"/>
      <c r="BR699" s="401"/>
      <c r="BS699" s="400"/>
      <c r="BT699" s="401"/>
      <c r="BU699" s="400"/>
      <c r="BV699" s="401"/>
      <c r="BW699" s="400"/>
      <c r="BX699" s="401"/>
      <c r="BY699" s="400"/>
      <c r="BZ699" s="401"/>
      <c r="CA699" s="400"/>
      <c r="CB699" s="401"/>
      <c r="CC699" s="400"/>
      <c r="CD699" s="401"/>
      <c r="CE699" s="400"/>
      <c r="CF699" s="401"/>
      <c r="CG699" s="400"/>
      <c r="CH699" s="401"/>
      <c r="CI699" s="400"/>
      <c r="CJ699" s="401"/>
      <c r="CK699" s="400"/>
      <c r="CL699" s="401"/>
      <c r="CM699" s="400"/>
      <c r="CN699" s="401"/>
      <c r="CO699" s="400"/>
      <c r="CP699" s="401"/>
      <c r="CQ699" s="400"/>
      <c r="CR699" s="401"/>
      <c r="CS699" s="400"/>
      <c r="CT699" s="401"/>
      <c r="CU699" s="400"/>
      <c r="CV699" s="401"/>
      <c r="CW699" s="400"/>
      <c r="CX699" s="401"/>
      <c r="CY699" s="400"/>
      <c r="CZ699" s="401"/>
      <c r="DA699" s="400"/>
      <c r="DB699" s="401"/>
      <c r="DC699" s="400"/>
      <c r="DD699" s="401"/>
      <c r="DE699" s="400"/>
      <c r="DF699" s="401"/>
      <c r="DG699" s="400"/>
      <c r="DH699" s="401"/>
      <c r="DI699" s="400"/>
      <c r="DJ699" s="401"/>
      <c r="DK699" s="400"/>
      <c r="DL699" s="401"/>
      <c r="DM699" s="400"/>
      <c r="DN699" s="401"/>
      <c r="DO699" s="400"/>
      <c r="DP699" s="401"/>
      <c r="DQ699" s="400"/>
      <c r="DR699" s="401"/>
      <c r="DS699" s="400"/>
      <c r="DT699" s="401"/>
      <c r="DU699" s="400"/>
      <c r="DV699" s="401"/>
      <c r="DW699" s="400"/>
      <c r="DX699" s="401"/>
      <c r="DY699" s="400"/>
      <c r="DZ699" s="401"/>
      <c r="EA699" s="400"/>
      <c r="EB699" s="401"/>
      <c r="EC699" s="400"/>
      <c r="ED699" s="401"/>
      <c r="EE699" s="400"/>
      <c r="EF699" s="401"/>
      <c r="EG699" s="400"/>
      <c r="EH699" s="401"/>
      <c r="EI699" s="400"/>
      <c r="EJ699" s="447"/>
      <c r="EK699" s="511"/>
      <c r="EL699" s="514"/>
      <c r="EM699" s="448"/>
      <c r="EN699" s="344"/>
      <c r="EO699" s="345"/>
      <c r="EP699" s="171">
        <f t="shared" si="742"/>
        <v>0</v>
      </c>
      <c r="EQ699" s="171">
        <f t="shared" si="743"/>
        <v>0</v>
      </c>
      <c r="ER699" s="171">
        <f t="shared" si="744"/>
        <v>0</v>
      </c>
      <c r="ES699" s="171">
        <f t="shared" si="745"/>
        <v>0</v>
      </c>
      <c r="ET699" s="171">
        <f t="shared" si="746"/>
        <v>0</v>
      </c>
      <c r="EU699" s="171">
        <f t="shared" si="747"/>
        <v>0</v>
      </c>
      <c r="EV699" s="172">
        <f t="shared" si="748"/>
        <v>0</v>
      </c>
      <c r="EW699" s="127"/>
      <c r="EX699" s="248">
        <f t="shared" si="795"/>
        <v>0</v>
      </c>
      <c r="EY699" s="174">
        <f>(L699*regular)+(M699*Cadeirantee)</f>
        <v>0</v>
      </c>
      <c r="EZ699" s="249">
        <f>SUMIF(FG699:GJ699,"&gt;0")</f>
        <v>0</v>
      </c>
      <c r="FA699" s="249">
        <f>SUMIF(FG699:GJ699,"&lt;0")+SUMIF(GN699:HP699,"&lt;0")</f>
        <v>0</v>
      </c>
      <c r="FB699" s="174">
        <v>0</v>
      </c>
      <c r="FC699" s="126">
        <f>N699*km*'VALORES TABELA'!$B$13</f>
        <v>0</v>
      </c>
      <c r="FD699" s="250">
        <f t="shared" si="796"/>
        <v>0</v>
      </c>
      <c r="FE699" s="105"/>
      <c r="FF699" s="118"/>
      <c r="FG699" s="118"/>
      <c r="FH699" s="118"/>
      <c r="FI699" s="118"/>
      <c r="FJ699" s="118"/>
      <c r="FK699" s="118"/>
      <c r="FL699" s="118"/>
      <c r="FM699" s="118"/>
      <c r="FN699" s="118"/>
      <c r="FO699" s="118"/>
      <c r="FP699" s="118"/>
      <c r="FQ699" s="118"/>
      <c r="FR699" s="118"/>
      <c r="FS699" s="118"/>
      <c r="FT699" s="118"/>
      <c r="FU699" s="118"/>
      <c r="FV699" s="118"/>
      <c r="FW699" s="118"/>
      <c r="FX699" s="118"/>
      <c r="FY699" s="118"/>
      <c r="FZ699" s="118"/>
      <c r="GA699" s="118"/>
      <c r="GB699" s="118"/>
      <c r="GC699" s="118"/>
      <c r="GD699" s="118"/>
      <c r="GE699" s="118"/>
      <c r="GF699" s="118"/>
      <c r="GG699" s="118"/>
      <c r="GH699" s="118"/>
      <c r="GI699" s="118"/>
      <c r="GJ699" s="118"/>
      <c r="GK699" s="252"/>
      <c r="GL699" s="103">
        <f t="shared" si="750"/>
        <v>0</v>
      </c>
      <c r="GM699" s="124"/>
      <c r="GN699" s="104"/>
      <c r="GO699" s="104"/>
      <c r="GP699" s="104"/>
      <c r="GQ699" s="104"/>
      <c r="GR699" s="104"/>
      <c r="GS699" s="104"/>
      <c r="GT699" s="104"/>
      <c r="GU699" s="104"/>
      <c r="GV699" s="104"/>
      <c r="GW699" s="104"/>
      <c r="GX699" s="104"/>
      <c r="GY699" s="104"/>
      <c r="GZ699" s="104"/>
      <c r="HA699" s="104"/>
      <c r="HB699" s="104"/>
      <c r="HC699" s="104"/>
      <c r="HD699" s="104"/>
      <c r="HE699" s="104"/>
      <c r="HF699" s="104"/>
      <c r="HG699" s="104"/>
      <c r="HH699" s="104"/>
      <c r="HI699" s="104"/>
      <c r="HJ699" s="104"/>
      <c r="HK699" s="104"/>
      <c r="HL699" s="104"/>
      <c r="HM699" s="104"/>
      <c r="HN699" s="104"/>
      <c r="HO699" s="104"/>
      <c r="HP699" s="104"/>
      <c r="HQ699" s="64"/>
      <c r="HR699" s="65"/>
      <c r="HS699" s="65"/>
      <c r="HT699" s="65"/>
      <c r="HU699" s="65"/>
      <c r="HV699" s="65"/>
      <c r="HW699" s="105"/>
      <c r="HX699" s="65"/>
      <c r="HY699" s="280">
        <f t="shared" si="797"/>
        <v>0</v>
      </c>
      <c r="HZ699" s="280">
        <f t="shared" si="798"/>
        <v>0</v>
      </c>
      <c r="IA699" s="280">
        <f t="shared" si="799"/>
        <v>0</v>
      </c>
      <c r="IB699" s="65"/>
      <c r="IC699" s="65"/>
    </row>
    <row r="700" spans="1:237" s="106" customFormat="1" ht="22.5" customHeight="1" thickBot="1" x14ac:dyDescent="0.3">
      <c r="A700" s="377" t="s">
        <v>3824</v>
      </c>
      <c r="B700" s="378" t="s">
        <v>3825</v>
      </c>
      <c r="C700" s="379" t="s">
        <v>3233</v>
      </c>
      <c r="D700" s="380" t="s">
        <v>3821</v>
      </c>
      <c r="E700" s="380" t="s">
        <v>3826</v>
      </c>
      <c r="F700" s="381" t="s">
        <v>3224</v>
      </c>
      <c r="G700" s="381" t="s">
        <v>3225</v>
      </c>
      <c r="H700" s="382" t="s">
        <v>1847</v>
      </c>
      <c r="I700" s="383" t="s">
        <v>3827</v>
      </c>
      <c r="J700" s="421" t="s">
        <v>3268</v>
      </c>
      <c r="K700" s="424" t="s">
        <v>60</v>
      </c>
      <c r="L700" s="329">
        <f>CONTINUA!BV700</f>
        <v>0</v>
      </c>
      <c r="M700" s="329">
        <f>CONTINUA!BW700</f>
        <v>0</v>
      </c>
      <c r="N700" s="895"/>
      <c r="O700" s="896" t="s">
        <v>4065</v>
      </c>
      <c r="P700" s="897" t="s">
        <v>206</v>
      </c>
      <c r="Q700" s="400"/>
      <c r="R700" s="401"/>
      <c r="S700" s="400"/>
      <c r="T700" s="401"/>
      <c r="U700" s="400"/>
      <c r="V700" s="401"/>
      <c r="W700" s="400"/>
      <c r="X700" s="401"/>
      <c r="Y700" s="400"/>
      <c r="Z700" s="401"/>
      <c r="AA700" s="400"/>
      <c r="AB700" s="401"/>
      <c r="AC700" s="400"/>
      <c r="AD700" s="401"/>
      <c r="AE700" s="400"/>
      <c r="AF700" s="401"/>
      <c r="AG700" s="400"/>
      <c r="AH700" s="401"/>
      <c r="AI700" s="400"/>
      <c r="AJ700" s="401"/>
      <c r="AK700" s="400"/>
      <c r="AL700" s="401"/>
      <c r="AM700" s="400"/>
      <c r="AN700" s="401"/>
      <c r="AO700" s="400"/>
      <c r="AP700" s="401"/>
      <c r="AQ700" s="400"/>
      <c r="AR700" s="401"/>
      <c r="AS700" s="400"/>
      <c r="AT700" s="401"/>
      <c r="AU700" s="400"/>
      <c r="AV700" s="401"/>
      <c r="AW700" s="400"/>
      <c r="AX700" s="401"/>
      <c r="AY700" s="400"/>
      <c r="AZ700" s="401"/>
      <c r="BA700" s="400"/>
      <c r="BB700" s="401"/>
      <c r="BC700" s="400"/>
      <c r="BD700" s="401"/>
      <c r="BE700" s="400"/>
      <c r="BF700" s="401"/>
      <c r="BG700" s="400"/>
      <c r="BH700" s="401"/>
      <c r="BI700" s="400"/>
      <c r="BJ700" s="401"/>
      <c r="BK700" s="400"/>
      <c r="BL700" s="401"/>
      <c r="BM700" s="400"/>
      <c r="BN700" s="401"/>
      <c r="BO700" s="400"/>
      <c r="BP700" s="401"/>
      <c r="BQ700" s="400"/>
      <c r="BR700" s="401"/>
      <c r="BS700" s="400"/>
      <c r="BT700" s="401"/>
      <c r="BU700" s="400"/>
      <c r="BV700" s="401"/>
      <c r="BW700" s="400"/>
      <c r="BX700" s="401"/>
      <c r="BY700" s="400"/>
      <c r="BZ700" s="401"/>
      <c r="CA700" s="400"/>
      <c r="CB700" s="401"/>
      <c r="CC700" s="400"/>
      <c r="CD700" s="401"/>
      <c r="CE700" s="400"/>
      <c r="CF700" s="401"/>
      <c r="CG700" s="400"/>
      <c r="CH700" s="401"/>
      <c r="CI700" s="400"/>
      <c r="CJ700" s="401"/>
      <c r="CK700" s="400"/>
      <c r="CL700" s="401"/>
      <c r="CM700" s="400"/>
      <c r="CN700" s="401"/>
      <c r="CO700" s="400"/>
      <c r="CP700" s="401"/>
      <c r="CQ700" s="400"/>
      <c r="CR700" s="401"/>
      <c r="CS700" s="400"/>
      <c r="CT700" s="401"/>
      <c r="CU700" s="400"/>
      <c r="CV700" s="401"/>
      <c r="CW700" s="400"/>
      <c r="CX700" s="401"/>
      <c r="CY700" s="400"/>
      <c r="CZ700" s="401"/>
      <c r="DA700" s="400"/>
      <c r="DB700" s="401"/>
      <c r="DC700" s="400"/>
      <c r="DD700" s="401"/>
      <c r="DE700" s="400"/>
      <c r="DF700" s="401"/>
      <c r="DG700" s="400"/>
      <c r="DH700" s="401"/>
      <c r="DI700" s="400"/>
      <c r="DJ700" s="401"/>
      <c r="DK700" s="400"/>
      <c r="DL700" s="401"/>
      <c r="DM700" s="400"/>
      <c r="DN700" s="401"/>
      <c r="DO700" s="400"/>
      <c r="DP700" s="401"/>
      <c r="DQ700" s="400"/>
      <c r="DR700" s="401"/>
      <c r="DS700" s="400"/>
      <c r="DT700" s="401"/>
      <c r="DU700" s="400"/>
      <c r="DV700" s="401"/>
      <c r="DW700" s="400"/>
      <c r="DX700" s="401"/>
      <c r="DY700" s="400"/>
      <c r="DZ700" s="401"/>
      <c r="EA700" s="400"/>
      <c r="EB700" s="401"/>
      <c r="EC700" s="400"/>
      <c r="ED700" s="401"/>
      <c r="EE700" s="400"/>
      <c r="EF700" s="401"/>
      <c r="EG700" s="400"/>
      <c r="EH700" s="401"/>
      <c r="EI700" s="400"/>
      <c r="EJ700" s="447"/>
      <c r="EK700" s="512"/>
      <c r="EL700" s="515"/>
      <c r="EM700" s="450"/>
      <c r="EN700" s="348"/>
      <c r="EO700" s="348"/>
      <c r="EP700" s="179">
        <f t="shared" si="742"/>
        <v>0</v>
      </c>
      <c r="EQ700" s="179">
        <f t="shared" si="743"/>
        <v>0</v>
      </c>
      <c r="ER700" s="179">
        <f t="shared" si="744"/>
        <v>0</v>
      </c>
      <c r="ES700" s="179">
        <f t="shared" si="745"/>
        <v>0</v>
      </c>
      <c r="ET700" s="179">
        <f t="shared" si="746"/>
        <v>0</v>
      </c>
      <c r="EU700" s="179">
        <f t="shared" si="747"/>
        <v>0</v>
      </c>
      <c r="EV700" s="172">
        <f t="shared" si="748"/>
        <v>0</v>
      </c>
      <c r="EW700" s="253"/>
      <c r="EX700" s="254">
        <v>0</v>
      </c>
      <c r="EY700" s="180">
        <v>0</v>
      </c>
      <c r="EZ700" s="255">
        <v>0</v>
      </c>
      <c r="FA700" s="255">
        <v>0</v>
      </c>
      <c r="FB700" s="180">
        <f>SUM(FF700:GI700)/2</f>
        <v>0</v>
      </c>
      <c r="FC700" s="256">
        <f>N700*km*'VALORES TABELA'!$B$13</f>
        <v>0</v>
      </c>
      <c r="FD700" s="250">
        <f t="shared" si="796"/>
        <v>0</v>
      </c>
      <c r="FE700" s="257"/>
      <c r="FF700" s="181">
        <f>((Q700+S700)*Percapita)+((R700+T700)*Cadeirante)</f>
        <v>0</v>
      </c>
      <c r="FG700" s="181">
        <f>((U700+W700)*Percapita/30*FG$4)+((V700+X700)*Cadeirante/30*FG$4)</f>
        <v>0</v>
      </c>
      <c r="FH700" s="181">
        <f>((Y700+AA700)*Percapita/30*FH$4)+((Z700+AB700)*Cadeirante/30*FH$4)</f>
        <v>0</v>
      </c>
      <c r="FI700" s="181">
        <f>((AC700+AE700)*Percapita/30*FI$4)+((AD700+AF700)*Cadeirante/30*FI$4)</f>
        <v>0</v>
      </c>
      <c r="FJ700" s="181">
        <f>((AG700+AI700)*Percapita/30*FJ$4)+((AH700+AJ700)*Cadeirante/30*FJ$4)</f>
        <v>0</v>
      </c>
      <c r="FK700" s="181">
        <f>((AK700+AM700)*Percapita/30*FK$4)+((AL700+AN700)*Cadeirante/30*FK$4)</f>
        <v>0</v>
      </c>
      <c r="FL700" s="181">
        <f>((AO700+AQ700)*Percapita/30*FL$4)+((AP700+AR700)*Cadeirante/30*FL$4)</f>
        <v>0</v>
      </c>
      <c r="FM700" s="181">
        <f>((AS700+AU700)*Percapita/30*FM$4)+((AT700+AV700)*Cadeirante/30*FM$4)</f>
        <v>0</v>
      </c>
      <c r="FN700" s="181">
        <f>((AW700+AY700)*Percapita/30*FN$4)+((AX700+AZ700)*Cadeirante/30*FN$4)</f>
        <v>0</v>
      </c>
      <c r="FO700" s="181">
        <f>((BA700+BC700)*Percapita/30*FO$4)+((BB700+BD700)*Cadeirante/30*FO$4)</f>
        <v>0</v>
      </c>
      <c r="FP700" s="181">
        <f>((BE700+BG700)*Percapita/30*FP$4)+((BF700+BH700)*Cadeirante/30*FP$4)</f>
        <v>0</v>
      </c>
      <c r="FQ700" s="181">
        <f>((BI700+BK700)*Percapita/30*FQ$4)+((BJ700+BL700)*Cadeirante/30*FQ$4)</f>
        <v>0</v>
      </c>
      <c r="FR700" s="181">
        <f>((BM700+BO700)*Percapita/30*FR$4)+((BN700+BP700)*Cadeirante/30*FR$4)</f>
        <v>0</v>
      </c>
      <c r="FS700" s="181">
        <f>((BQ700+BS700)*Percapita/30*FS$4)+((BR700+BT700)*Cadeirante/30*FS$4)</f>
        <v>0</v>
      </c>
      <c r="FT700" s="181">
        <f>((BU700+BW700)*Percapita/30*FT$4)+((BV700+BX700)*Cadeirante/30*FT$4)</f>
        <v>0</v>
      </c>
      <c r="FU700" s="181">
        <f>((BY700+CA700)*Percapita/30*FU$4)+((BZ700+CB700)*Cadeirante/30*FU$4)</f>
        <v>0</v>
      </c>
      <c r="FV700" s="181">
        <f>((CC700+CE700)*Percapita/30*FV$4)+((CD700+CF700)*Cadeirante/30*FV$4)</f>
        <v>0</v>
      </c>
      <c r="FW700" s="181">
        <f>((CG700+CI700)*Percapita/30*FW$4)+((CI700+CK700)*Cadeirante/30*FW$4)</f>
        <v>0</v>
      </c>
      <c r="FX700" s="181">
        <f>((CK700+CM700)*Percapita/30*FX$4)+((CL700+CN700)*Cadeirante/30*FX$4)</f>
        <v>0</v>
      </c>
      <c r="FY700" s="181">
        <f>((CO700+CQ700)*Percapita/30*FY$4)+((CP700+CR700)*Cadeirante/30*FY$4)</f>
        <v>0</v>
      </c>
      <c r="FZ700" s="181">
        <f>((CS700+CU700)*Percapita/30*FZ$4)+((CT700+CV700)*Cadeirante/30*FZ$4)</f>
        <v>0</v>
      </c>
      <c r="GA700" s="181">
        <f>((CW700+CY700)*Percapita/30*GA$4)+((CX700+CZ700)*Cadeirante/30*GA$4)</f>
        <v>0</v>
      </c>
      <c r="GB700" s="181">
        <f>((DA700+DC700)*Percapita/30*GB$4)+((DB700+DD700)*Cadeirante/30*GB$4)</f>
        <v>0</v>
      </c>
      <c r="GC700" s="181">
        <f>((DE700+DG700)*Percapita/30*GC$4)+((DF700+DH700)*Cadeirante/30*GC$4)</f>
        <v>0</v>
      </c>
      <c r="GD700" s="181">
        <f>((DI700+DK700)*Percapita/30*GD$4)+((DJ700+DL700)*Cadeirante/30*GD$4)</f>
        <v>0</v>
      </c>
      <c r="GE700" s="181">
        <f>((DM700+DO700)*Percapita/30*GE$4)+((DN700+DP700)*Cadeirante/30*GE$4)</f>
        <v>0</v>
      </c>
      <c r="GF700" s="181">
        <f>((DQ700+DS700)*Percapita/30*GF$4)+((DR700+DT700)*Cadeirante/30*GF$4)</f>
        <v>0</v>
      </c>
      <c r="GG700" s="181">
        <f>((DU700+DW700)*Percapita/30*GG$4)+((DV700+DX700)*Cadeirante/30*GG$4)</f>
        <v>0</v>
      </c>
      <c r="GH700" s="181">
        <f>((DY700+EA700)*Percapita/30*GH$4)+((DZ700+EB700)*Cadeirante/30*GH$4)</f>
        <v>0</v>
      </c>
      <c r="GI700" s="181">
        <f>((EC700+EE700)*Percapita/30*GI$4)+((ED700+EF700)*Cadeirante/30*GI$4)</f>
        <v>0</v>
      </c>
      <c r="GJ700" s="181">
        <f>((EG700+EI700)*Percapita)+((EH700+EJ700)*Cadeirante)</f>
        <v>0</v>
      </c>
      <c r="GK700" s="258"/>
      <c r="GL700" s="103">
        <f t="shared" si="750"/>
        <v>0</v>
      </c>
      <c r="GM700" s="124"/>
      <c r="GN700" s="182"/>
      <c r="GO700" s="182"/>
      <c r="GP700" s="182"/>
      <c r="GQ700" s="182"/>
      <c r="GR700" s="182"/>
      <c r="GS700" s="182"/>
      <c r="GT700" s="182"/>
      <c r="GU700" s="182"/>
      <c r="GV700" s="182"/>
      <c r="GW700" s="182"/>
      <c r="GX700" s="182"/>
      <c r="GY700" s="182"/>
      <c r="GZ700" s="182"/>
      <c r="HA700" s="182"/>
      <c r="HB700" s="182"/>
      <c r="HC700" s="182"/>
      <c r="HD700" s="182"/>
      <c r="HE700" s="182"/>
      <c r="HF700" s="182"/>
      <c r="HG700" s="182"/>
      <c r="HH700" s="182"/>
      <c r="HI700" s="182"/>
      <c r="HJ700" s="182"/>
      <c r="HK700" s="182"/>
      <c r="HL700" s="182"/>
      <c r="HM700" s="182"/>
      <c r="HN700" s="182"/>
      <c r="HO700" s="182"/>
      <c r="HP700" s="259"/>
      <c r="HQ700" s="64"/>
      <c r="HW700" s="257"/>
      <c r="HY700" s="280">
        <f t="shared" si="797"/>
        <v>0</v>
      </c>
      <c r="HZ700" s="280">
        <f t="shared" si="798"/>
        <v>0</v>
      </c>
      <c r="IA700" s="280">
        <f t="shared" si="799"/>
        <v>0</v>
      </c>
    </row>
    <row r="701" spans="1:237" s="106" customFormat="1" ht="22.5" customHeight="1" x14ac:dyDescent="0.25">
      <c r="A701" t="s">
        <v>3828</v>
      </c>
      <c r="B701" s="522" t="s">
        <v>3829</v>
      </c>
      <c r="C701" s="523">
        <v>2</v>
      </c>
      <c r="D701" s="524" t="s">
        <v>3821</v>
      </c>
      <c r="E701" s="524" t="s">
        <v>3830</v>
      </c>
      <c r="F701" s="525" t="s">
        <v>3224</v>
      </c>
      <c r="G701" s="525" t="s">
        <v>3225</v>
      </c>
      <c r="H701" s="350" t="s">
        <v>1847</v>
      </c>
      <c r="I701" s="351" t="s">
        <v>3831</v>
      </c>
      <c r="J701" s="409" t="s">
        <v>3268</v>
      </c>
      <c r="K701" s="410" t="s">
        <v>3232</v>
      </c>
      <c r="L701" s="329">
        <f>CONTINUA!BV701</f>
        <v>0</v>
      </c>
      <c r="M701" s="329">
        <f>CONTINUA!BW701</f>
        <v>0</v>
      </c>
      <c r="N701" s="895"/>
      <c r="O701" s="896" t="s">
        <v>4065</v>
      </c>
      <c r="P701" s="897" t="s">
        <v>206</v>
      </c>
      <c r="Q701" s="400"/>
      <c r="R701" s="401">
        <v>1</v>
      </c>
      <c r="S701" s="400"/>
      <c r="T701" s="401"/>
      <c r="U701" s="400"/>
      <c r="V701" s="401"/>
      <c r="W701" s="400"/>
      <c r="X701" s="401"/>
      <c r="Y701" s="400"/>
      <c r="Z701" s="401"/>
      <c r="AA701" s="400"/>
      <c r="AB701" s="401"/>
      <c r="AC701" s="400"/>
      <c r="AD701" s="401"/>
      <c r="AE701" s="400"/>
      <c r="AF701" s="401"/>
      <c r="AG701" s="400"/>
      <c r="AH701" s="401"/>
      <c r="AI701" s="400"/>
      <c r="AJ701" s="401"/>
      <c r="AK701" s="400"/>
      <c r="AL701" s="401"/>
      <c r="AM701" s="400"/>
      <c r="AN701" s="401"/>
      <c r="AO701" s="400"/>
      <c r="AP701" s="401"/>
      <c r="AQ701" s="400"/>
      <c r="AR701" s="401"/>
      <c r="AS701" s="400"/>
      <c r="AT701" s="401"/>
      <c r="AU701" s="400"/>
      <c r="AV701" s="401"/>
      <c r="AW701" s="400"/>
      <c r="AX701" s="401"/>
      <c r="AY701" s="400"/>
      <c r="AZ701" s="401"/>
      <c r="BA701" s="400"/>
      <c r="BB701" s="401"/>
      <c r="BC701" s="400"/>
      <c r="BD701" s="401"/>
      <c r="BE701" s="400"/>
      <c r="BF701" s="401"/>
      <c r="BG701" s="400"/>
      <c r="BH701" s="401"/>
      <c r="BI701" s="400"/>
      <c r="BJ701" s="401"/>
      <c r="BK701" s="400"/>
      <c r="BL701" s="401"/>
      <c r="BM701" s="400"/>
      <c r="BN701" s="401"/>
      <c r="BO701" s="400"/>
      <c r="BP701" s="401"/>
      <c r="BQ701" s="400"/>
      <c r="BR701" s="401"/>
      <c r="BS701" s="400"/>
      <c r="BT701" s="401"/>
      <c r="BU701" s="400"/>
      <c r="BV701" s="401"/>
      <c r="BW701" s="400"/>
      <c r="BX701" s="401"/>
      <c r="BY701" s="400"/>
      <c r="BZ701" s="401"/>
      <c r="CA701" s="400"/>
      <c r="CB701" s="401"/>
      <c r="CC701" s="400"/>
      <c r="CD701" s="401"/>
      <c r="CE701" s="400"/>
      <c r="CF701" s="401"/>
      <c r="CG701" s="400"/>
      <c r="CH701" s="401"/>
      <c r="CI701" s="400"/>
      <c r="CJ701" s="401"/>
      <c r="CK701" s="400"/>
      <c r="CL701" s="401"/>
      <c r="CM701" s="400"/>
      <c r="CN701" s="401"/>
      <c r="CO701" s="400"/>
      <c r="CP701" s="401"/>
      <c r="CQ701" s="400"/>
      <c r="CR701" s="401"/>
      <c r="CS701" s="400"/>
      <c r="CT701" s="401"/>
      <c r="CU701" s="400"/>
      <c r="CV701" s="401"/>
      <c r="CW701" s="400"/>
      <c r="CX701" s="401"/>
      <c r="CY701" s="400"/>
      <c r="CZ701" s="401"/>
      <c r="DA701" s="400"/>
      <c r="DB701" s="401"/>
      <c r="DC701" s="400"/>
      <c r="DD701" s="401"/>
      <c r="DE701" s="400"/>
      <c r="DF701" s="401"/>
      <c r="DG701" s="400"/>
      <c r="DH701" s="401"/>
      <c r="DI701" s="400"/>
      <c r="DJ701" s="401"/>
      <c r="DK701" s="400"/>
      <c r="DL701" s="401"/>
      <c r="DM701" s="400"/>
      <c r="DN701" s="401"/>
      <c r="DO701" s="400"/>
      <c r="DP701" s="401"/>
      <c r="DQ701" s="400"/>
      <c r="DR701" s="401"/>
      <c r="DS701" s="400"/>
      <c r="DT701" s="401"/>
      <c r="DU701" s="400"/>
      <c r="DV701" s="401"/>
      <c r="DW701" s="400"/>
      <c r="DX701" s="401"/>
      <c r="DY701" s="400"/>
      <c r="DZ701" s="401"/>
      <c r="EA701" s="400"/>
      <c r="EB701" s="401"/>
      <c r="EC701" s="400"/>
      <c r="ED701" s="401"/>
      <c r="EE701" s="400"/>
      <c r="EF701" s="401"/>
      <c r="EG701" s="400"/>
      <c r="EH701" s="401"/>
      <c r="EI701" s="400"/>
      <c r="EJ701" s="447"/>
      <c r="EK701" s="510"/>
      <c r="EL701" s="513" t="s">
        <v>4022</v>
      </c>
      <c r="EM701" s="520">
        <v>749.33833333333303</v>
      </c>
      <c r="EN701" s="520"/>
      <c r="EO701" s="520"/>
      <c r="EP701" s="171">
        <f t="shared" si="742"/>
        <v>0</v>
      </c>
      <c r="EQ701" s="171">
        <f t="shared" si="743"/>
        <v>0</v>
      </c>
      <c r="ER701" s="171">
        <f t="shared" si="744"/>
        <v>0</v>
      </c>
      <c r="ES701" s="171">
        <f t="shared" si="745"/>
        <v>1</v>
      </c>
      <c r="ET701" s="171">
        <f t="shared" si="746"/>
        <v>0</v>
      </c>
      <c r="EU701" s="171">
        <f t="shared" si="747"/>
        <v>0</v>
      </c>
      <c r="EV701" s="172">
        <f t="shared" si="748"/>
        <v>1</v>
      </c>
      <c r="EW701" s="367">
        <f>IF(C701=4,IF(MAX(Q701:EJ703)&gt;0,(Especiall/30*(IF(($G701-$F701)=($G$5-$F$5),30,IF(DAY($G701)=31,($G701-$F701),($G701-$F701)+1)))),0),0)</f>
        <v>0</v>
      </c>
      <c r="EX701" s="248">
        <f t="shared" ref="EX701:EX704" si="800">FF701</f>
        <v>17593.27</v>
      </c>
      <c r="EY701" s="174">
        <f>(L701*regular)+(M701*Cadeirantee)</f>
        <v>0</v>
      </c>
      <c r="EZ701" s="249">
        <f>SUMIF(FG701:GJ701,"&gt;0")</f>
        <v>0</v>
      </c>
      <c r="FA701" s="249">
        <f>SUMIF(FG701:GJ701,"&lt;0")+SUMIF(GN701:HP701,"&lt;0")</f>
        <v>0</v>
      </c>
      <c r="FB701" s="174">
        <v>0</v>
      </c>
      <c r="FC701" s="175">
        <f>N701*km*'VALORES TABELA'!$B$13</f>
        <v>0</v>
      </c>
      <c r="FD701" s="250">
        <f>GL701</f>
        <v>0</v>
      </c>
      <c r="FE701" s="176">
        <f>(EW701+EW702+EW703+EW704+EX701+EX702+EX703+EX704+EY701+EY702+EY703+EY704+EY705+EZ701+EZ702+EZ703+EZ704+FA701+FA702+FA703+FA704+FC701+FC702+FC703+FC704+HY701-HZ701-IA701+FD701+FD702+FD703+FD704+FB705)</f>
        <v>18342.608333333334</v>
      </c>
      <c r="FF701" s="177">
        <f>IF(C701=4,SUM(Q701+Q702+Q703+S701+S702+S703)*Percapita/30*FF$4+(R701+R702+R703+T701+T702+T703)*Cadeirante/30*FF$4,IF(C701=3,IF(Q704+S704=10,Fixo/30*FF$4+(Q701+Q702+Q703+S701+S702+S703)*Percapita/30*FF$4+(R704+T704)*Cadeirante/30*FF$4,IF(Q704+S704&lt;=9,(Q704+S704)*Crechee/30*FF$4)+(R704+T704)*Cadeirante/30*FF$4+(Q701+Q702+Q703+S701+S702+S703)*Percapita/30*FF$4)+IF(Q704+S704&gt;=11,Fixo/30*FF$4+(Q704+S704-10)*Crechee/30*FF$4,0),IF(C701=2,IF(R701+R702+R703+R704+T701+T702+T703+T704=1,Cadeirante/30*FF$4,IF(R701+R702+R703+R704+T701+T702+T703+T704=2,Fixo/30*FF$4,IF(R701+R702+R703+R704+T701+T702+T703+T704&gt;2,Fixo/30*FF$4+(R701+R702+R703+R704+T701+T702+T703+T704-2)*Cadeirante/30*FF$4)))+(Q701+Q702+Q703+S701+S702+S703)*Percapita/30*FF$4+(Q704+S704)*Crechee/30*FF$4,IF(C701=1,IF(Q701+Q702+Q703+R701+R702+R703+S701+S702+S703+T701+T702+T703&lt;=15,(Q701+Q702+Q703+S701+S702+S703)*Percapita/30*FF$4,IF(Q701+Q702+Q703+R701+R702+R703+S701+S702+S703+T701+T702+T703&gt;=16,Fixo/30*FF$4+(Q701+Q702+Q703+R701+R702+R703+S701+S702+S703+T701+T702-16)*Percapita/30*FF$4))))))</f>
        <v>17593.27</v>
      </c>
      <c r="FG701" s="177">
        <f>IF(C701=4,SUM(U701+U702+U703+W701+W702+W703)*Percapita/30*FG$4+(V701+V702+V703+X701+X702+X703)*Cadeirante/30*FG$4,IF(C701=3,IF(U704+W704=10,Fixo/30*FG$4+(U701+U702+U703+W701+W702+W703)*Percapita/30*FG$4+(V704+X704)*Cadeirante/30*FG$4,IF(U704+W704&lt;=9,(U704+W704)*Crechee/30*FG$4)+(V704+X704)*Cadeirante/30*FG$4+(U701+U702+U703+W701+W702+W703)*Percapita/30*FG$4)+IF(U704+W704&gt;=11,Fixo/30*FG$4+(U704+W704-10)*Crechee/30*FG$4,0),IF(C701=2,IF(V701+V702+V703+V704+X701+X702+X703+X704=1,Cadeirante/30*FG$4,IF(V701+V702+V703+V704+X701+X702+X703+X704=2,Fixo/30*FG$4,IF(V701+V702+V703+V704+X701+X702+X703+X704&gt;2,Fixo/30*FG$4+(V701+V702+V703+V704+X701+X702+X703+X704-2)*Cadeirante/30*FG$4)))+(U701+U702+U703+W701+W702+W703)*Percapita/30*FG$4+(U704+W704)*Crechee/30*FG$4,IF(C701=1,IF(U701+U702+U703+V701+V702+V703+W701+W702+W703+X701+X702+X703&lt;=15,(U701+U702+U703+W701+W702+W703)*Percapita/30*FG$4,IF(U701+U702+U703+V701+V702+V703+W701+W702+W703+X701+X702+X703&gt;=16,Fixo/30*FG$4+(U701+U702+U703+V701+V702+V703+W701+W702+W703+X701+X702-16)*Percapita/30*FG$4))))))</f>
        <v>0</v>
      </c>
      <c r="FH701" s="177">
        <f>IF(C701=4,SUM(Y701+Y702+Y703+AA701+AA702+AA703)*Percapita/30*FH$4+(Z701+Z702+Z703+AB701+AB702+AB703)*Cadeirante/30*FH$4,IF(C701=3,IF(Y704+AA704=10,Fixo/30*FH$4+(Y701+Y702+Y703+AA701+AA702+AA703)*Percapita/30*FH$4+(Z704+AB704)*Cadeirante/30*FH$4,IF(Y704+AA704&lt;=9,(Y704+AA704)*Crechee/30*FH$4)+(Z704+AB704)*Cadeirante/30*FH$4+(Y701+Y702+Y703+AA701+AA702+AA703)*Percapita/30*FH$4)+IF(Y704+AA704&gt;=11,Fixo/30*FH$4+(Y704+AA704-10)*Crechee/30*FH$4,0),IF(C701=2,IF(Z701+Z702+Z703+Z704+AB701+AB702+AB703+AB704=1,Cadeirante/30*FH$4,IF(Z701+Z702+Z703+Z704+AB701+AB702+AB703+AB704=2,Fixo/30*FH$4,IF(Z701+Z702+Z703+Z704+AB701+AB702+AB703+AB704&gt;2,Fixo/30*FH$4+(Z701+Z702+Z703+Z704+AB701+AB702+AB703+AB704-2)*Cadeirante/30*FH$4)))+(Y701+Y702+Y703+AA701+AA702+AA703)*Percapita/30*FH$4+(Y704+AA704)*Crechee/30*FH$4,IF(C701=1,IF(Y701+Y702+Y703+Z701+Z702+Z703+AA701+AA702+AA703+AB701+AB702+AB703&lt;=15,(Y701+Y702+Y703+AA701+AA702+AA703)*Percapita/30*FH$4,IF(Y701+Y702+Y703+Z701+Z702+Z703+AA701+AA702+AA703+AB701+AB702+AB703&gt;=16,Fixo/30*FH$4+(Y701+Y702+Y703+Z701+Z702+Z703+AA701+AA702+AA703+AB701+AB702-16)*Percapita/30*FH$4))))))</f>
        <v>0</v>
      </c>
      <c r="FI701" s="177">
        <f>IF(C701=4,SUM(AC701+AC702+AC703+AE701+AE702+AE703)*Percapita/30*FI$4+(AD701+AD702+AD703+AF701+AF702+AF703)*Cadeirante/30*FI$4,IF(C701=3,IF(AC704+AE704=10,Fixo/30*FI$4+(AC701+AC702+AC703+AE701+AE702+AE703)*Percapita/30*FI$4+(AD704+AF704)*Cadeirante/30*FI$4,IF(AC704+AE704&lt;=9,(AC704+AE704)*Crechee/30*FI$4)+(AD704+AF704)*Cadeirante/30*FI$4+(AC701+AC702+AC703+AE701+AE702+AE703)*Percapita/30*FI$4)+IF(AC704+AE704&gt;=11,Fixo/30*FI$4+(AC704+AE704-10)*Crechee/30*FI$4,0),IF(C701=2,IF(AD701+AD702+AD703+AD704+AF701+AF702+AF703+AF704=1,Cadeirante/30*FI$4,IF(AD701+AD702+AD703+AD704+AF701+AF702+AF703+AF704=2,Fixo/30*FI$4,IF(AD701+AD702+AD703+AD704+AF701+AF702+AF703+AF704&gt;2,Fixo/30*FI$4+(AD701+AD702+AD703+AD704+AF701+AF702+AF703+AF704-2)*Cadeirante/30*FI$4)))+(AC701+AC702+AC703+AE701+AE702+AE703)*Percapita/30*FI$4+(AC704+AE704)*Crechee/30*FI$4,IF(C701=1,IF(AC701+AC702+AC703+AD701+AD702+AD703+AE701+AE702+AE703+AF701+AF702+AF703&lt;=15,(AC701+AC702+AC703+AE701+AE702+AE703)*Percapita/30*FI$4,IF(AC701+AC702+AC703+AD701+AD702+AD703+AE701+AE702+AE703+AF701+AF702+AF703&gt;=16,Fixo/30*FI$4+(AC701+AC702+AC703+AD701+AD702+AD703+AE701+AE702+AE703+AF701+AF702-16)*Percapita/30*FI$4))))))</f>
        <v>0</v>
      </c>
      <c r="FJ701" s="177">
        <f>IF(C701=4,SUM(AG701+AG702+AG703+AI701+AI702+AI703)*Percapita/30*FJ$4+(AH701+AH702+AH703+AJ701+AJ702+AJ703)*Cadeirante/30*FJ$4,IF(C701=3,IF(AG704+AI704=10,Fixo/30*FJ$4+(AG701+AG702+AG703+AI701+AI702+AI703)*Percapita/30*FJ$4+(AH704+AJ704)*Cadeirante/30*FJ$4,IF(AG704+AI704&lt;=9,(AG704+AI704)*Crechee/30*FJ$4)+(AH704+AJ704)*Cadeirante/30*FJ$4+(AG701+AG702+AG703+AI701+AI702+AI703)*Percapita/30*FJ$4)+IF(AG704+AI704&gt;=11,Fixo/30*FJ$4+(AG704+AI704-10)*Crechee/30*FJ$4,0),IF(C701=2,IF(AH701+AH702+AH703+AH704+AJ701+AJ702+AJ703+AJ704=1,Cadeirante/30*FJ$4,IF(AH701+AH702+AH703+AH704+AJ701+AJ702+AJ703+AJ704=2,Fixo/30*FJ$4,IF(AH701+AH702+AH703+AH704+AJ701+AJ702+AJ703+AJ704&gt;2,Fixo/30*FJ$4+(AH701+AH702+AH703+AH704+AJ701+AJ702+AJ703+AJ704-2)*Cadeirante/30*FJ$4)))+(AG701+AG702+AG703+AI701+AI702+AI703)*Percapita/30*FJ$4+(AG704+AI704)*Crechee/30*FJ$4,IF(C701=1,IF(AG701+AG702+AG703+AH701+AH702+AH703+AI701+AI702+AI703+AJ701+AJ702+AJ703&lt;=15,(AG701+AG702+AG703+AI701+AI702+AI703)*Percapita/30*FJ$4,IF(AG701+AG702+AG703+AH701+AH702+AH703+AI701+AI702+AI703+AJ701+AJ702+AJ703&gt;=16,Fixo/30*FJ$4+(AG701+AG702+AG703+AH701+AH702+AH703+AI701+AI702+AI703+AJ701+AJ702-16)*Percapita/30*FJ$4))))))</f>
        <v>0</v>
      </c>
      <c r="FK701" s="177">
        <f>IF(C701=4,SUM(AK701+AK702+AK703+AM701+AM702+AM703)*Percapita/30*FK$4+(AL701+AL702+AL703+AN701+AN702+AN703)*Cadeirante/30*FK$4,IF(C701=3,IF(AK704+AM704=10,Fixo/30*FK$4+(AK701+AK702+AK703+AM701+AM702+AM703)*Percapita/30*FK$4+(AL704+AN704)*Cadeirante/30*FK$4,IF(AK704+AM704&lt;=9,(AK704+AM704)*Crechee/30*FK$4)+(AL704+AN704)*Cadeirante/30*FK$4+(AK701+AK702+AK703+AM701+AM702+AM703)*Percapita/30*FK$4)+IF(AK704+AM704&gt;=11,Fixo/30*FK$4+(AK704+AM704-10)*Crechee/30*FK$4,0),IF(C701=2,IF(AL701+AL702+AL703+AL704+AN701+AN702+AN703+AN704=1,Cadeirante/30*FK$4,IF(AL701+AL702+AL703+AL704+AN701+AN702+AN703+AN704=2,Fixo/30*FK$4,IF(AL701+AL702+AL703+AL704+AN701+AN702+AN703+AN704&gt;2,Fixo/30*FK$4+(AL701+AL702+AL703+AL704+AN701+AN702+AN703+AN704-2)*Cadeirante/30*FK$4)))+(AK701+AK702+AK703+AM701+AM702+AM703)*Percapita/30*FK$4+(AK704+AM704)*Crechee/30*FK$4,IF(C701=1,IF(AK701+AK702+AK703+AL701+AL702+AL703+AM701+AM702+AM703+AN701+AN702+AN703&lt;=15,(AK701+AK702+AK703+AM701+AM702+AM703)*Percapita/30*FK$4,IF(AK701+AK702+AK703+AL701+AL702+AL703+AM701+AM702+AM703+AN701+AN702+AN703&gt;=16,Fixo/30*FK$4+(AK701+AK702+AK703+AL701+AL702+AL703+AM701+AM702+AM703+AN701+AN702-16)*Percapita/30*FK$4))))))</f>
        <v>0</v>
      </c>
      <c r="FL701" s="177">
        <f>IF(C701=4,SUM(AO701+AO702+AO703+AQ701+AQ702+AQ703)*Percapita/30*FL$4+(AP701+AP702+AP703+AR701+AR702+AR703)*Cadeirante/30*FL$4,IF(C701=3,IF(AO704+AQ704=10,Fixo/30*FL$4+(AO701+AO702+AO703+AQ701+AQ702+AQ703)*Percapita/30*FL$4+(AP704+AR704)*Cadeirante/30*FL$4,IF(AO704+AQ704&lt;=9,(AO704+AQ704)*Crechee/30*FL$4)+(AP704+AR704)*Cadeirante/30*FL$4+(AO701+AO702+AO703+AQ701+AQ702+AQ703)*Percapita/30*FL$4)+IF(AO704+AQ704&gt;=11,Fixo/30*FL$4+(AO704+AQ704-10)*Crechee/30*FL$4,0),IF(C701=2,IF(AP701+AP702+AP703+AP704+AR701+AR702+AR703+AR704=1,Cadeirante/30*FL$4,IF(AP701+AP702+AP703+AP704+AR701+AR702+AR703+AR704=2,Fixo/30*FL$4,IF(AP701+AP702+AP703+AP704+AR701+AR702+AR703+AR704&gt;2,Fixo/30*FL$4+(AP701+AP702+AP703+AP704+AR701+AR702+AR703+AR704-2)*Cadeirante/30*FL$4)))+(AO701+AO702+AO703+AQ701+AQ702+AQ703)*Percapita/30*FL$4+(AO704+AQ704)*Crechee/30*FL$4,IF(C701=1,IF(AO701+AO702+AO703+AP701+AP702+AP703+AQ701+AQ702+AQ703+AR701+AR702+AR703&lt;=15,(AO701+AO702+AO703+AQ701+AQ702+AQ703)*Percapita/30*FL$4,IF(AO701+AO702+AO703+AP701+AP702+AP703+AQ701+AQ702+AQ703+AR701+AR702+AR703&gt;=16,Fixo/30*FL$4+(AO701+AO702+AO703+AP701+AP702+AP703+AQ701+AQ702+AQ703+AR701+AR702-16)*Percapita/30*FL$4))))))</f>
        <v>0</v>
      </c>
      <c r="FM701" s="177">
        <f>IF(C701=4,SUM(AS701+AS702+AS703+AU701+AU702+AU703)*Percapita/30*FM$4+(AT701+AT702+AT703+AV701+AV702+AV703)*Cadeirante/30*FM$4,IF(C701=3,IF(AS704+AU704=10,Fixo/30*FM$4+(AS701+AS702+AS703+AU701+AU702+AU703)*Percapita/30*FM$4+(AT704+AV704)*Cadeirante/30*FM$4,IF(AS704+AU704&lt;=9,(AS704+AU704)*Crechee/30*FM$4)+(AT704+AV704)*Cadeirante/30*FM$4+(AS701+AS702+AS703+AU701+AU702+AU703)*Percapita/30*FM$4)+IF(AS704+AU704&gt;=11,Fixo/30*FM$4+(AS704+AU704-10)*Crechee/30*FM$4,0),IF(C701=2,IF(AT701+AT702+AT703+AT704+AV701+AV702+AV703+AV704=1,Cadeirante/30*FM$4,IF(AT701+AT702+AT703+AT704+AV701+AV702+AV703+AV704=2,Fixo/30*FM$4,IF(AT701+AT702+AT703+AT704+AV701+AV702+AV703+AV704&gt;2,Fixo/30*FM$4+(AT701+AT702+AT703+AT704+AV701+AV702+AV703+AV704-2)*Cadeirante/30*FM$4)))+(AS701+AS702+AS703+AU701+AU702+AU703)*Percapita/30*FM$4+(AS704+AU704)*Crechee/30*FM$4,IF(C701=1,IF(AS701+AS702+AS703+AT701+AT702+AT703+AU701+AU702+AU703+AV701+AV702+AV703&lt;=15,(AS701+AS702+AS703+AU701+AU702+AU703)*Percapita/30*FM$4,IF(AS701+AS702+AS703+AT701+AT702+AT703+AU701+AU702+AU703+AV701+AV702+AV703&gt;=16,Fixo/30*FM$4+(AS701+AS702+AS703+AT701+AT702+AT703+AU701+AU702+AU703+AV701+AV702-16)*Percapita/30*FM$4))))))</f>
        <v>0</v>
      </c>
      <c r="FN701" s="177">
        <f>IF(C701=4,SUM(AW701+AW702+AW703+AY701+AY702+AY703)*Percapita/30*FN$4+(AX701+AX702+AX703+AZ701+AZ702+AZ703)*Cadeirante/30*FN$4,IF(C701=3,IF(AW704+AY704=10,Fixo/30*FN$4+(AW701+AW702+AW703+AY701+AY702+AY703)*Percapita/30*FN$4+(AX704+AZ704)*Cadeirante/30*FN$4,IF(AW704+AY704&lt;=9,(AW704+AY704)*Crechee/30*FN$4)+(AX704+AZ704)*Cadeirante/30*FN$4+(AW701+AW702+AW703+AY701+AY702+AY703)*Percapita/30*FN$4)+IF(AW704+AY704&gt;=11,Fixo/30*FN$4+(AW704+AY704-10)*Crechee/30*FN$4,0),IF(C701=2,IF(AX701+AX702+AX703+AX704+AZ701+AZ702+AZ703+AZ704=1,Cadeirante/30*FN$4,IF(AX701+AX702+AX703+AX704+AZ701+AZ702+AZ703+AZ704=2,Fixo/30*FN$4,IF(AX701+AX702+AX703+AX704+AZ701+AZ702+AZ703+AZ704&gt;2,Fixo/30*FN$4+(AX701+AX702+AX703+AX704+AZ701+AZ702+AZ703+AZ704-2)*Cadeirante/30*FN$4)))+(AW701+AW702+AW703+AY701+AY702+AY703)*Percapita/30*FN$4+(AW704+AY704)*Crechee/30*FN$4,IF(C701=1,IF(AW701+AW702+AW703+AX701+AX702+AX703+AY701+AY702+AY703+AZ701+AZ702+AZ703&lt;=15,(AW701+AW702+AW703+AY701+AY702+AY703)*Percapita/30*FN$4,IF(AW701+AW702+AW703+AX701+AX702+AX703+AY701+AY702+AY703+AZ701+AZ702+AZ703&gt;=16,Fixo/30*FN$4+(AW701+AW702+AW703+AX701+AX702+AX703+AY701+AY702+AY703+AZ701+AZ702-16)*Percapita/30*FN$4))))))</f>
        <v>0</v>
      </c>
      <c r="FO701" s="177">
        <f>IF(C701=4,SUM(BA701+BA702+BA703+BC701+BC702+BC703)*Percapita/30*FO$4+(BB701+BB702+BB703+BD701+BD702+BD703)*Cadeirante/30*FO$4,IF(C701=3,IF(BA704+BC704=10,Fixo/30*FO$4+(BA701+BA702+BA703+BC701+BC702+BC703)*Percapita/30*FO$4+(BB704+BD704)*Cadeirante/30*FO$4,IF(BA704+BC704&lt;=9,(BA704+BC704)*Crechee/30*FO$4)+(BB704+BD704)*Cadeirante/30*FO$4+(BA701+BA702+BA703+BC701+BC702+BC703)*Percapita/30*FO$4)+IF(BA704+BC704&gt;=11,Fixo/30*FO$4+(BA704+BC704-10)*Crechee/30*FO$4,0),IF(C701=2,IF(BB701+BB702+BB703+BB704+BD701+BD702+BD703+BD704=1,Cadeirante/30*FO$4,IF(BB701+BB702+BB703+BB704+BD701+BD702+BD703+BD704=2,Fixo/30*FO$4,IF(BB701+BB702+BB703+BB704+BD701+BD702+BD703+BD704&gt;2,Fixo/30*FO$4+(BB701+BB702+BB703+BB704+BD701+BD702+BD703+BD704-2)*Cadeirante/30*FO$4)))+(BA701+BA702+BA703+BC701+BC702+BC703)*Percapita/30*FO$4+(BA704+BC704)*Crechee/30*FO$4,IF(C701=1,IF(BA701+BA702+BA703+BB701+BB702+BB703+BC701+BC702+BC703+BD701+BD702+BD703&lt;=15,(BA701+BA702+BA703+BC701+BC702+BC703)*Percapita/30*FO$4,IF(BA701+BA702+BA703+BB701+BB702+BB703+BC701+BC702+BC703+BD701+BD702+BD703&gt;=16,Fixo/30*FO$4+(BA701+BA702+BA703+BB701+BB702+BB703+BC701+BC702+BC703+BD701+BD702-16)*Percapita/30*FO$4))))))</f>
        <v>0</v>
      </c>
      <c r="FP701" s="177">
        <f>IF(C701=4,SUM(BE701+BE702+BE703+BG701+BG702+BG703)*Percapita/30*FP$4+(BF701+BF702+BF703+BH701+BH702+BH703)*Cadeirante/30*FP$4,IF(C701=3,IF(BE704+BG704=10,Fixo/30*FP$4+(BE701+BE702+BE703+BG701+BG702+BG703)*Percapita/30*FP$4+(BF704+BH704)*Cadeirante/30*FP$4,IF(BE704+BG704&lt;=9,(BE704+BG704)*Crechee/30*FP$4)+(BF704+BH704)*Cadeirante/30*FP$4+(BE701+BE702+BE703+BG701+BG702+BG703)*Percapita/30*FP$4)+IF(BE704+BG704&gt;=11,Fixo/30*FP$4+(BE704+BG704-10)*Crechee/30*FP$4,0),IF(C701=2,IF(BF701+BF702+BF703+BF704+BH701+BH702+BH703+BH704=1,Cadeirante/30*FP$4,IF(BF701+BF702+BF703+BF704+BH701+BH702+BH703+BH704=2,Fixo/30*FP$4,IF(BF701+BF702+BF703+BF704+BH701+BH702+BH703+BH704&gt;2,Fixo/30*FP$4+(BF701+BF702+BF703+BF704+BH701+BH702+BH703+BH704-2)*Cadeirante/30*FP$4)))+(BE701+BE702+BE703+BG701+BG702+BG703)*Percapita/30*FP$4+(BE704+BG704)*Crechee/30*FP$4,IF(C701=1,IF(BE701+BE702+BE703+BF701+BF702+BF703+BG701+BG702+BG703+BH701+BH702+BH703&lt;=15,(BE701+BE702+BE703+BG701+BG702+BG703)*Percapita/30*FP$4,IF(BE701+BE702+BE703+BF701+BF702+BF703+BG701+BG702+BG703+BH701+BH702+BH703&gt;=16,Fixo/30*FP$4+(BE701+BE702+BE703+BF701+BF702+BF703+BG701+BG702+BG703+BH701+BH702-16)*Percapita/30*FP$4))))))</f>
        <v>0</v>
      </c>
      <c r="FQ701" s="177">
        <f>IF(C701=4,SUM(BI701+BI702+BI703+BK701+BK702+BK703)*Percapita/30*FQ$4+(BJ701+BJ702+BJ703+BL701+BL702+BL703)*Cadeirante/30*FQ$4,IF(C701=3,IF(BI704+BK704=10,Fixo/30*FQ$4+(BI701+BI702+BI703+BK701+BK702+BK703)*Percapita/30*FQ$4+(BJ704+BL704)*Cadeirante/30*FQ$4,IF(BI704+BK704&lt;=9,(BI704+BK704)*Crechee/30*FQ$4)+(BJ704+BL704)*Cadeirante/30*FQ$4+(BI701+BI702+BI703+BK701+BK702+BK703)*Percapita/30*FQ$4)+IF(BI704+BK704&gt;=11,Fixo/30*FQ$4+(BI704+BK704-10)*Crechee/30*FQ$4,0),IF(C701=2,IF(BJ701+BJ702+BJ703+BJ704+BL701+BL702+BL703+BL704=1,Cadeirante/30*FQ$4,IF(BJ701+BJ702+BJ703+BJ704+BL701+BL702+BL703+BL704=2,Fixo/30*FQ$4,IF(BJ701+BJ702+BJ703+BJ704+BL701+BL702+BL703+BL704&gt;2,Fixo/30*FQ$4+(BJ701+BJ702+BJ703+BJ704+BL701+BL702+BL703+BL704-2)*Cadeirante/30*FQ$4)))+(BI701+BI702+BI703+BK701+BK702+BK703)*Percapita/30*FQ$4+(BI704+BK704)*Crechee/30*FQ$4,IF(C701=1,IF(BI701+BI702+BI703+BJ701+BJ702+BJ703+BK701+BK702+BK703+BL701+BL702+BL703&lt;=15,(BI701+BI702+BI703+BK701+BK702+BK703)*Percapita/30*FQ$4,IF(BI701+BI702+BI703+BJ701+BJ702+BJ703+BK701+BK702+BK703+BL701+BL702+BL703&gt;=16,Fixo/30*FQ$4+(BI701+BI702+BI703+BJ701+BJ702+BJ703+BK701+BK702+BK703+BL701+BL702-16)*Percapita/30*FQ$4))))))</f>
        <v>0</v>
      </c>
      <c r="FR701" s="177">
        <f>IF(C701=4,SUM(BM701+BM702+BM703+BO701+BO702+BO703)*Percapita/30*FR$4+(BN701+BN702+BN703+BP701+BP702+BP703)*Cadeirante/30*FR$4,IF(C701=3,IF(BM704+BO704=10,Fixo/30*FR$4+(BM701+BM702+BM703+BO701+BO702+BO703)*Percapita/30*FR$4+(BN704+BP704)*Cadeirante/30*FR$4,IF(BM704+BO704&lt;=9,(BM704+BO704)*Crechee/30*FR$4)+(BN704+BP704)*Cadeirante/30*FR$4+(BM701+BM702+BM703+BO701+BO702+BO703)*Percapita/30*FR$4)+IF(BM704+BO704&gt;=11,Fixo/30*FR$4+(BM704+BO704-10)*Crechee/30*FR$4,0),IF(C701=2,IF(BN701+BN702+BN703+BN704+BP701+BP702+BP703+BP704=1,Cadeirante/30*FR$4,IF(BN701+BN702+BN703+BN704+BP701+BP702+BP703+BP704=2,Fixo/30*FR$4,IF(BN701+BN702+BN703+BN704+BP701+BP702+BP703+BP704&gt;2,Fixo/30*FR$4+(BN701+BN702+BN703+BN704+BP701+BP702+BP703+BP704-2)*Cadeirante/30*FR$4)))+(BM701+BM702+BM703+BO701+BO702+BO703)*Percapita/30*FR$4+(BM704+BO704)*Crechee/30*FR$4,IF(C701=1,IF(BM701+BM702+BM703+BN701+BN702+BN703+BO701+BO702+BO703+BP701+BP702+BP703&lt;=15,(BM701+BM702+BM703+BO701+BO702+BO703)*Percapita/30*FR$4,IF(BM701+BM702+BM703+BN701+BN702+BN703+BO701+BO702+BO703+BP701+BP702+BP703&gt;=16,Fixo/30*FR$4+(BM701+BM702+BM703+BN701+BN702+BN703+BO701+BO702+BO703+BP701+BP702-16)*Percapita/30*FR$4))))))</f>
        <v>0</v>
      </c>
      <c r="FS701" s="177">
        <f>IF(C701=4,SUM(BQ701+BQ702+BQ703+BS701+BS702+BS703)*Percapita/30*FS$4+(BR701+BR702+BR703+BT701+BT702+BT703)*Cadeirante/30*FS$4,IF(C701=3,IF(BQ704+BS704=10,Fixo/30*FS$4+(BQ701+BQ702+BQ703+BS701+BS702+BS703)*Percapita/30*FS$4+(BR704+BT704)*Cadeirante/30*FS$4,IF(BQ704+BS704&lt;=9,(BQ704+BS704)*Crechee/30*FS$4)+(BR704+BT704)*Cadeirante/30*FS$4+(BQ701+BQ702+BQ703+BS701+BS702+BS703)*Percapita/30*FS$4)+IF(BQ704+BS704&gt;=11,Fixo/30*FS$4+(BQ704+BS704-10)*Crechee/30*FS$4,0),IF(C701=2,IF(BR701+BR702+BR703+BR704+BT701+BT702+BT703+BT704=1,Cadeirante/30*FS$4,IF(BR701+BR702+BR703+BR704+BT701+BT702+BT703+BT704=2,Fixo/30*FS$4,IF(BR701+BR702+BR703+BR704+BT701+BT702+BT703+BT704&gt;2,Fixo/30*FS$4+(BR701+BR702+BR703+BR704+BT701+BT702+BT703+BT704-2)*Cadeirante/30*FS$4)))+(BQ701+BQ702+BQ703+BS701+BS702+BS703)*Percapita/30*FS$4+(BQ704+BS704)*Crechee/30*FS$4,IF(C701=1,IF(BQ701+BQ702+BQ703+BR701+BR702+BR703+BS701+BS702+BS703+BT701+BT702+BT703&lt;=15,(BQ701+BQ702+BQ703+BS701+BS702+BS703)*Percapita/30*FS$4,IF(BQ701+BQ702+BQ703+BR701+BR702+BR703+BS701+BS702+BS703+BT701+BT702+BT703&gt;=16,Fixo/30*FS$4+(BQ701+BQ702+BQ703+BR701+BR702+BR703+BS701+BS702+BS703+BT701+BT702-16)*Percapita/30*FS$4))))))</f>
        <v>0</v>
      </c>
      <c r="FT701" s="177">
        <f>IF(C701=4,SUM(BU701+BU702+BU703+BW701+BW702+BW703)*Percapita/30*FT$4+(BV701+BV702+BV703+BX701+BX702+BX703)*Cadeirante/30*FT$4,IF(C701=3,IF(BU704+BW704=10,Fixo/30*FT$4+(BU701+BU702+BU703+BW701+BW702+BW703)*Percapita/30*FT$4+(BV704+BX704)*Cadeirante/30*FT$4,IF(BU704+BW704&lt;=9,(BU704+BW704)*Crechee/30*FT$4)+(BV704+BX704)*Cadeirante/30*FT$4+(BU701+BU702+BU703+BW701+BW702+BW703)*Percapita/30*FT$4)+IF(BU704+BW704&gt;=11,Fixo/30*FT$4+(BU704+BW704-10)*Crechee/30*FT$4,0),IF(C701=2,IF(BV701+BV702+BV703+BV704+BX701+BX702+BX703+BX704=1,Cadeirante/30*FT$4,IF(BV701+BV702+BV703+BV704+BX701+BX702+BX703+BX704=2,Fixo/30*FT$4,IF(BV701+BV702+BV703+BV704+BX701+BX702+BX703+BX704&gt;2,Fixo/30*FT$4+(BV701+BV702+BV703+BV704+BX701+BX702+BX703+BX704-2)*Cadeirante/30*FT$4)))+(BU701+BU702+BU703+BW701+BW702+BW703)*Percapita/30*FT$4+(BU704+BW704)*Crechee/30*FT$4,IF(C701=1,IF(BU701+BU702+BU703+BV701+BV702+BV703+BW701+BW702+BW703+BX701+BX702+BX703&lt;=15,(BU701+BU702+BU703+BW701+BW702+BW703)*Percapita/30*FT$4,IF(BU701+BU702+BU703+BV701+BV702+BV703+BW701+BW702+BW703+BX701+BX702+BX703&gt;=16,Fixo/30*FT$4+(BU701+BU702+BU703+BV701+BV702+BV703+BW701+BW702+BW703+BX701+BX702-16)*Percapita/30*FT$4))))))</f>
        <v>0</v>
      </c>
      <c r="FU701" s="177">
        <f>IF(C701=4,SUM(BY701+BY702+BY703+CA701+CA702+CA703)*Percapita/30*FU$4+(BZ701+BZ702+BZ703+CB701+CB702+CB703)*Cadeirante/30*FU$4,IF(C701=3,IF(BY704+CA704=10,Fixo/30*FU$4+(BY701+BY702+BY703+CA701+CA702+CA703)*Percapita/30*FU$4+(BZ704+CB704)*Cadeirante/30*FU$4,IF(BY704+CA704&lt;=9,(BY704+CA704)*Crechee/30*FU$4)+(BZ704+CB704)*Cadeirante/30*FU$4+(BY701+BY702+BY703+CA701+CA702+CA703)*Percapita/30*FU$4)+IF(BY704+CA704&gt;=11,Fixo/30*FU$4+(BY704+CA704-10)*Crechee/30*FU$4,0),IF(C701=2,IF(BZ701+BZ702+BZ703+BZ704+CB701+CB702+CB703+CB704=1,Cadeirante/30*FU$4,IF(BZ701+BZ702+BZ703+BZ704+CB701+CB702+CB703+CB704=2,Fixo/30*FU$4,IF(BZ701+BZ702+BZ703+BZ704+CB701+CB702+CB703+CB704&gt;2,Fixo/30*FU$4+(BZ701+BZ702+BZ703+BZ704+CB701+CB702+CB703+CB704-2)*Cadeirante/30*FU$4)))+(BY701+BY702+BY703+CA701+CA702+CA703)*Percapita/30*FU$4+(BY704+CA704)*Crechee/30*FU$4,IF(C701=1,IF(BY701+BY702+BY703+BZ701+BZ702+BZ703+CA701+CA702+CA703+CB701+CB702+CB703&lt;=15,(BY701+BY702+BY703+CA701+CA702+CA703)*Percapita/30*FU$4,IF(BY701+BY702+BY703+BZ701+BZ702+BZ703+CA701+CA702+CA703+CB701+CB702+CB703&gt;=16,Fixo/30*FU$4+(BY701+BY702+BY703+BZ701+BZ702+BZ703+CA701+CA702+CA703+CB701+CB702-16)*Percapita/30*FU$4))))))</f>
        <v>0</v>
      </c>
      <c r="FV701" s="177">
        <f>IF(C701=4,SUM(CC701+CC702+CC703+CE701+CE702+CE703)*Percapita/30*FV$4+(CD701+CD702+CD703+CF701+CF702+CF703)*Cadeirante/30*FV$4,IF(C701=3,IF(CC704+CE704=10,Fixo/30*FV$4+(CC701+CC702+CC703+CE701+CE702+CE703)*Percapita/30*FV$4+(CD704+CF704)*Cadeirante/30*FV$4,IF(CC704+CE704&lt;=9,(CC704+CE704)*Crechee/30*FV$4)+(CD704+CF704)*Cadeirante/30*FV$4+(CC701+CC702+CC703+CE701+CE702+CE703)*Percapita/30*FV$4)+IF(CC704+CE704&gt;=11,Fixo/30*FV$4+(CC704+CE704-10)*Crechee/30*FV$4,0),IF(C701=2,IF(CD701+CD702+CD703+CD704+CF701+CF702+CF703+CF704=1,Cadeirante/30*FV$4,IF(CD701+CD702+CD703+CD704+CF701+CF702+CF703+CF704=2,Fixo/30*FV$4,IF(CD701+CD702+CD703+CD704+CF701+CF702+CF703+CF704&gt;2,Fixo/30*FV$4+(CD701+CD702+CD703+CD704+CF701+CF702+CF703+CF704-2)*Cadeirante/30*FV$4)))+(CC701+CC702+CC703+CE701+CE702+CE703)*Percapita/30*FV$4+(CC704+CE704)*Crechee/30*FV$4,IF(C701=1,IF(CC701+CC702+CC703+CD701+CD702+CD703+CE701+CE702+CE703+CF701+CF702+CF703&lt;=15,(CC701+CC702+CC703+CE701+CE702+CE703)*Percapita/30*FV$4,IF(CC701+CC702+CC703+CD701+CD702+CD703+CE701+CE702+CE703+CF701+CF702+CF703&gt;=16,Fixo/30*FV$4+(CC701+CC702+CC703+CD701+CD702+CD703+CE701+CE702+CE703+CF701+CF702-16)*Percapita/30*FV$4))))))</f>
        <v>0</v>
      </c>
      <c r="FW701" s="177">
        <f>IF(C701=4,SUM(CG701+CG702+CG703+CI701+CI702+CI703)*Percapita/30*FW$4+(CH701+CH702+CH703+CJ701+CJ702+CJ703)*Cadeirante/30*FW$4,IF(C701=3,IF(CG704+CI704=10,Fixo/30*FW$4+(CG701+CG702+CG703+CI701+CI702+CI703)*Percapita/30*FW$4+(CH704+CJ704)*Cadeirante/30*FW$4,IF(CG704+CI704&lt;=9,(CG704+CI704)*Crechee/30*FW$4)+(CH704+CJ704)*Cadeirante/30*FW$4+(CG701+CG702+CG703+CI701+CI702+CI703)*Percapita/30*FW$4)+IF(CG704+CI704&gt;=11,Fixo/30*FW$4+(CG704+CI704-10)*Crechee/30*FW$4,0),IF(C701=2,IF(CH701+CH702+CH703+CH704+CJ701+CJ702+CJ703+CJ704=1,Cadeirante/30*FW$4,IF(CH701+CH702+CH703+CH704+CJ701+CJ702+CJ703+CJ704=2,Fixo/30*FW$4,IF(CH701+CH702+CH703+CH704+CJ701+CJ702+CJ703+CJ704&gt;2,Fixo/30*FW$4+(CH701+CH702+CH703+CH704+CJ701+CJ702+CJ703+CJ704-2)*Cadeirante/30*FW$4)))+(CG701+CG702+CG703+CI701+CI702+CI703)*Percapita/30*FW$4+(CG704+CI704)*Crechee/30*FW$4,IF(C701=1,IF(CG701+CG702+CG703+CH701+CH702+CH703+CI701+CI702+CI703+CJ701+CJ702+CJ703&lt;=15,(CG701+CG702+CG703+CI701+CI702+CI703)*Percapita/30*FW$4,IF(CG701+CG702+CG703+CH701+CH702+CH703+CI701+CI702+CI703+CJ701+CJ702+CJ703&gt;=16,Fixo/30*FW$4+(CG701+CG702+CG703+CH701+CH702+CH703+CI701+CI702+CI703+CJ701+CJ702-16)*Percapita/30*FW$4))))))</f>
        <v>0</v>
      </c>
      <c r="FX701" s="177">
        <f>IF(C701=4,SUM(CK701+CK702+CK703+CM701+CM702+CM703)*Percapita/30*FX$4+(CL701+CL702+CL703+CN701+CN702+CN703)*Cadeirante/30*FX$4,IF(C701=3,IF(CK704+CM704=10,Fixo/30*FX$4+(CK701+CK702+CK703+CM701+CM702+CM703)*Percapita/30*FX$4+(CL704+CN704)*Cadeirante/30*FX$4,IF(CK704+CM704&lt;=9,(CK704+CM704)*Crechee/30*FX$4)+(CL704+CN704)*Cadeirante/30*FX$4+(CK701+CK702+CK703+CM701+CM702+CM703)*Percapita/30*FX$4)+IF(CK704+CM704&gt;=11,Fixo/30*FX$4+(CK704+CM704-10)*Crechee/30*FX$4,0),IF(C701=2,IF(CL701+CL702+CL703+CL704+CN701+CN702+CN703+CN704=1,Cadeirante/30*FX$4,IF(CL701+CL702+CL703+CL704+CN701+CN702+CN703+CN704=2,Fixo/30*FX$4,IF(CL701+CL702+CL703+CL704+CN701+CN702+CN703+CN704&gt;2,Fixo/30*FX$4+(CL701+CL702+CL703+CL704+CN701+CN702+CN703+CN704-2)*Cadeirante/30*FX$4)))+(CK701+CK702+CK703+CM701+CM702+CM703)*Percapita/30*FX$4+(CK704+CM704)*Crechee/30*FX$4,IF(C701=1,IF(CK701+CK702+CK703+CL701+CL702+CL703+CM701+CM702+CM703+CN701+CN702+CN703&lt;=15,(CK701+CK702+CK703+CM701+CM702+CM703)*Percapita/30*FX$4,IF(CK701+CK702+CK703+CL701+CL702+CL703+CM701+CM702+CM703+CN701+CN702+CN703&gt;=16,Fixo/30*FX$4+(CK701+CK702+CK703+CL701+CL702+CL703+CM701+CM702+CM703+CN701+CN702-16)*Percapita/30*FX$4))))))</f>
        <v>0</v>
      </c>
      <c r="FY701" s="177">
        <f>IF(C701=4,SUM(CO701+CO702+CO703+CQ701+CQ702+CQ703)*Percapita/30*FY$4+(CP701+CP702+CP703+CR701+CR702+CR703)*Cadeirante/30*FY$4,IF(C701=3,IF(CO704+CQ704=10,Fixo/30*FY$4+(CO701+CO702+CO703+CQ701+CQ702+CQ703)*Percapita/30*FY$4+(CP704+CR704)*Cadeirante/30*FY$4,IF(CO704+CQ704&lt;=9,(CO704+CQ704)*Crechee/30*FY$4)+(CP704+CR704)*Cadeirante/30*FY$4+(CO701+CO702+CO703+CQ701+CQ702+CQ703)*Percapita/30*FY$4)+IF(CO704+CQ704&gt;=11,Fixo/30*FY$4+(CO704+CQ704-10)*Crechee/30*FY$4,0),IF(C701=2,IF(CP701+CP702+CP703+CP704+CR701+CR702+CR703+CR704=1,Cadeirante/30*FY$4,IF(CP701+CP702+CP703+CP704+CR701+CR702+CR703+CR704=2,Fixo/30*FY$4,IF(CP701+CP702+CP703+CP704+CR701+CR702+CR703+CR704&gt;2,Fixo/30*FY$4+(CP701+CP702+CP703+CP704+CR701+CR702+CR703+CR704-2)*Cadeirante/30*FY$4)))+(CO701+CO702+CO703+CQ701+CQ702+CQ703)*Percapita/30*FY$4+(CO704+CQ704)*Crechee/30*FY$4,IF(C701=1,IF(CO701+CO702+CO703+CP701+CP702+CP703+CQ701+CQ702+CQ703+CR701+CR702+CR703&lt;=15,(CO701+CO702+CO703+CQ701+CQ702+CQ703)*Percapita/30*FY$4,IF(CO701+CO702+CO703+CP701+CP702+CP703+CQ701+CQ702+CQ703+CR701+CR702+CR703&gt;=16,Fixo/30*FY$4+(CO701+CO702+CO703+CP701+CP702+CP703+CQ701+CQ702+CQ703+CR701+CR702-16)*Percapita/30*FY$4))))))</f>
        <v>0</v>
      </c>
      <c r="FZ701" s="177">
        <f>IF(C701=4,SUM(CS701+CS702+CS703+CU701+CU702+CU703)*Percapita/30*FZ$4+(CT701+CT702+CT703+CV701+CV702+CV703)*Cadeirante/30*FZ$4,IF(C701=3,IF(CS704+CU704=10,Fixo/30*FZ$4+(CS701+CS702+CS703+CU701+CU702+CU703)*Percapita/30*FZ$4+(CT704+CV704)*Cadeirante/30*FZ$4,IF(CS704+CU704&lt;=9,(CS704+CU704)*Crechee/30*FZ$4)+(CT704+CV704)*Cadeirante/30*FZ$4+(CS701+CS702+CS703+CU701+CU702+CU703)*Percapita/30*FZ$4)+IF(CS704+CU704&gt;=11,Fixo/30*FZ$4+(CS704+CU704-10)*Crechee/30*FZ$4,0),IF(C701=2,IF(CT701+CT702+CT703+CT704+CV701+CV702+CV703+CV704=1,Cadeirante/30*FZ$4,IF(CT701+CT702+CT703+CT704+CV701+CV702+CV703+CV704=2,Fixo/30*FZ$4,IF(CT701+CT702+CT703+CT704+CV701+CV702+CV703+CV704&gt;2,Fixo/30*FZ$4+(CT701+CT702+CT703+CT704+CV701+CV702+CV703+CV704-2)*Cadeirante/30*FZ$4)))+(CS701+CS702+CS703+CU701+CU702+CU703)*Percapita/30*FZ$4+(CS704+CU704)*Crechee/30*FZ$4,IF(C701=1,IF(CS701+CS702+CS703+CT701+CT702+CT703+CU701+CU702+CU703+CV701+CV702+CV703&lt;=15,(CS701+CS702+CS703+CU701+CU702+CU703)*Percapita/30*FZ$4,IF(CS701+CS702+CS703+CT701+CT702+CT703+CU701+CU702+CU703+CV701+CV702+CV703&gt;=16,Fixo/30*FZ$4+(CS701+CS702+CS703+CT701+CT702+CT703+CU701+CU702+CU703+CV701+CV702-16)*Percapita/30*FZ$4))))))</f>
        <v>0</v>
      </c>
      <c r="GA701" s="177">
        <f>IF(C701=4,SUM(CW701+CW702+CW703+CY701+CY702+CY703)*Percapita/30*GA$4+(CX701+CX702+CX703+CZ701+CZ702+CZ703)*Cadeirante/30*GA$4,IF(C701=3,IF(CW704+CY704=10,Fixo/30*GA$4+(CW701+CW702+CW703+CY701+CY702+CY703)*Percapita/30*GA$4+(CX704+CZ704)*Cadeirante/30*GA$4,IF(CW704+CY704&lt;=9,(CW704+CY704)*Crechee/30*GA$4)+(CX704+CZ704)*Cadeirante/30*GA$4+(CW701+CW702+CW703+CY701+CY702+CY703)*Percapita/30*GA$4)+IF(CW704+CY704&gt;=11,Fixo/30*GA$4+(CW704+CY704-10)*Crechee/30*GA$4,0),IF(C701=2,IF(CX701+CX702+CX703+CX704+CZ701+CZ702+CZ703+CZ704=1,Cadeirante/30*GA$4,IF(CX701+CX702+CX703+CX704+CZ701+CZ702+CZ703+CZ704=2,Fixo/30*GA$4,IF(CX701+CX702+CX703+CX704+CZ701+CZ702+CZ703+CZ704&gt;2,Fixo/30*GA$4+(CX701+CX702+CX703+CX704+CZ701+CZ702+CZ703+CZ704-2)*Cadeirante/30*GA$4)))+(CW701+CW702+CW703+CY701+CY702+CY703)*Percapita/30*GA$4+(CW704+CY704)*Crechee/30*GA$4,IF(C701=1,IF(CW701+CW702+CW703+CX701+CX702+CX703+CY701+CY702+CY703+CZ701+CZ702+CZ703&lt;=15,(CW701+CW702+CW703+CY701+CY702+CY703)*Percapita/30*GA$4,IF(CW701+CW702+CW703+CX701+CX702+CX703+CY701+CY702+CY703+CZ701+CZ702+CZ703&gt;=16,Fixo/30*GA$4+(CW701+CW702+CW703+CX701+CX702+CX703+CY701+CY702+CY703+CZ701+CZ702-16)*Percapita/30*GA$4))))))</f>
        <v>0</v>
      </c>
      <c r="GB701" s="177">
        <f>IF(C701=4,SUM(DA701+DA702+DA703+DC701+DC702+DC703)*Percapita/30*GB$4+(DB701+DB702+DB703+DD701+DD702+DD703)*Cadeirante/30*GB$4,IF(C701=3,IF(DA704+DC704=10,Fixo/30*GB$4+(DA701+DA702+DA703+DC701+DC702+DC703)*Percapita/30*GB$4+(DB704+DD704)*Cadeirante/30*GB$4,IF(DA704+DC704&lt;=9,(DA704+DC704)*Crechee/30*GB$4)+(DB704+DD704)*Cadeirante/30*GB$4+(DA701+DA702+DA703+DC701+DC702+DC703)*Percapita/30*GB$4)+IF(DA704+DC704&gt;=11,Fixo/30*GB$4+(DA704+DC704-10)*Crechee/30*GB$4,0),IF(C701=2,IF(DB701+DB702+DB703+DB704+DD701+DD702+DD703+DD704=1,Cadeirante/30*GB$4,IF(DB701+DB702+DB703+DB704+DD701+DD702+DD703+DD704=2,Fixo/30*GB$4,IF(DB701+DB702+DB703+DB704+DD701+DD702+DD703+DD704&gt;2,Fixo/30*GB$4+(DB701+DB702+DB703+DB704+DD701+DD702+DD703+DD704-2)*Cadeirante/30*GB$4)))+(DA701+DA702+DA703+DC701+DC702+DC703)*Percapita/30*GB$4+(DA704+DC704)*Crechee/30*GB$4,IF(C701=1,IF(DA701+DA702+DA703+DB701+DB702+DB703+DC701+DC702+DC703+DD701+DD702+DD703&lt;=15,(DA701+DA702+DA703+DC701+DC702+DC703)*Percapita/30*GB$4,IF(DA701+DA702+DA703+DB701+DB702+DB703+DC701+DC702+DC703+DD701+DD702+DD703&gt;=16,Fixo/30*GB$4+(DA701+DA702+DA703+DB701+DB702+DB703+DC701+DC702+DC703+DD701+DD702-16)*Percapita/30*GB$4))))))</f>
        <v>0</v>
      </c>
      <c r="GC701" s="177">
        <f>IF(C701=4,SUM(DE701+DE702+DE703+DG701+DG702+DG703)*Percapita/30*GC$4+(DF701+DF702+DF703+DH701+DH702+DH703)*Cadeirante/30*GC$4,IF(C701=3,IF(DE704+DG704=10,Fixo/30*GC$4+(DE701+DE702+DE703+DG701+DG702+DG703)*Percapita/30*GC$4+(DF704+DH704)*Cadeirante/30*GC$4,IF(DE704+DG704&lt;=9,(DE704+DG704)*Crechee/30*GC$4)+(DF704+DH704)*Cadeirante/30*GC$4+(DE701+DE702+DE703+DG701+DG702+DG703)*Percapita/30*GC$4)+IF(DE704+DG704&gt;=11,Fixo/30*GC$4+(DE704+DG704-10)*Crechee/30*GC$4,0),IF(C701=2,IF(DF701+DF702+DF703+DF704+DH701+DH702+DH703+DH704=1,Cadeirante/30*GC$4,IF(DF701+DF702+DF703+DF704+DH701+DH702+DH703+DH704=2,Fixo/30*GC$4,IF(DF701+DF702+DF703+DF704+DH701+DH702+DH703+DH704&gt;2,Fixo/30*GC$4+(DF701+DF702+DF703+DF704+DH701+DH702+DH703+DH704-2)*Cadeirante/30*GC$4)))+(DE701+DE702+DE703+DG701+DG702+DG703)*Percapita/30*GC$4+(DE704+DG704)*Crechee/30*GC$4,IF(C701=1,IF(DE701+DE702+DE703+DF701+DF702+DF703+DG701+DG702+DG703+DH701+DH702+DH703&lt;=15,(DE701+DE702+DE703+DG701+DG702+DG703)*Percapita/30*GC$4,IF(DE701+DE702+DE703+DF701+DF702+DF703+DG701+DG702+DG703+DH701+DH702+DH703&gt;=16,Fixo/30*GC$4+(DE701+DE702+DE703+DF701+DF702+DF703+DG701+DG702+DG703+DH701+DH702-16)*Percapita/30*GC$4))))))</f>
        <v>0</v>
      </c>
      <c r="GD701" s="177">
        <f>IF(C701=4,SUM(DI701+DI702+DI703+DK701+DK702+DK703)*Percapita/30*GD$4+(DJ701+DJ702+DJ703+DL701+DL702+DL703)*Cadeirante/30*GD$4,IF(C701=3,IF(DI704+DK704=10,Fixo/30*GD$4+(DI701+DI702+DI703+DK701+DK702+DK703)*Percapita/30*GD$4+(DJ704+DL704)*Cadeirante/30*GD$4,IF(DI704+DK704&lt;=9,(DI704+DK704)*Crechee/30*GD$4)+(DJ704+DL704)*Cadeirante/30*GD$4+(DI701+DI702+DI703+DK701+DK702+DK703)*Percapita/30*GD$4)+IF(DI704+DK704&gt;=11,Fixo/30*GD$4+(DI704+DK704-10)*Crechee/30*GD$4,0),IF(C701=2,IF(DJ701+DJ702+DJ703+DJ704+DL701+DL702+DL703+DL704=1,Cadeirante/30*GD$4,IF(DJ701+DJ702+DJ703+DJ704+DL701+DL702+DL703+DL704=2,Fixo/30*GD$4,IF(DJ701+DJ702+DJ703+DJ704+DL701+DL702+DL703+DL704&gt;2,Fixo/30*GD$4+(DJ701+DJ702+DJ703+DJ704+DL701+DL702+DL703+DL704-2)*Cadeirante/30*GD$4)))+(DI701+DI702+DI703+DK701+DK702+DK703)*Percapita/30*GD$4+(DI704+DK704)*Crechee/30*GD$4,IF(C701=1,IF(DI701+DI702+DI703+DJ701+DJ702+DJ703+DK701+DK702+DK703+DL701+DL702+DL703&lt;=15,(DI701+DI702+DI703+DK701+DK702+DK703)*Percapita/30*GD$4,IF(DI701+DI702+DI703+DJ701+DJ702+DJ703+DK701+DK702+DK703+DL701+DL702+DL703&gt;=16,Fixo/30*GD$4+(DI701+DI702+DI703+DJ701+DJ702+DJ703+DK701+DK702+DK703+DL701+DL702-16)*Percapita/30*GD$4))))))</f>
        <v>0</v>
      </c>
      <c r="GE701" s="177">
        <f>IF(C701=4,SUM(DM701+DM702+DM703+DO701+DO702+DO703)*Percapita/30*GE$4+(DN701+DN702+DN703+DP701+DP702+DP703)*Cadeirante/30*GE$4,IF(C701=3,IF(DM704+DO704=10,Fixo/30*GE$4+(DM701+DM702+DM703+DO701+DO702+DO703)*Percapita/30*GE$4+(DN704+DP704)*Cadeirante/30*GE$4,IF(DM704+DO704&lt;=9,(DM704+DO704)*Crechee/30*GE$4)+(DN704+DP704)*Cadeirante/30*GE$4+(DM701+DM702+DM703+DO701+DO702+DO703)*Percapita/30*GE$4)+IF(DM704+DO704&gt;=11,Fixo/30*GE$4+(DM704+DO704-10)*Crechee/30*GE$4,0),IF(C701=2,IF(DN701+DN702+DN703+DN704+DP701+DP702+DP703+DP704=1,Cadeirante/30*GE$4,IF(DN701+DN702+DN703+DN704+DP701+DP702+DP703+DP704=2,Fixo/30*GE$4,IF(DN701+DN702+DN703+DN704+DP701+DP702+DP703+DP704&gt;2,Fixo/30*GE$4+(DN701+DN702+DN703+DN704+DP701+DP702+DP703+DP704-2)*Cadeirante/30*GE$4)))+(DM701+DM702+DM703+DO701+DO702+DO703)*Percapita/30*GE$4+(DM704+DO704)*Crechee/30*GE$4,IF(C701=1,IF(DM701+DM702+DM703+DN701+DN702+DN703+DO701+DO702+DO703+DP701+DP702+DP703&lt;=15,(DM701+DM702+DM703+DO701+DO702+DO703)*Percapita/30*GE$4,IF(DM701+DM702+DM703+DN701+DN702+DN703+DO701+DO702+DO703+DP701+DP702+DP703&gt;=16,Fixo/30*GE$4+(DM701+DM702+DM703+DN701+DN702+DN703+DO701+DO702+DO703+DP701+DP702-16)*Percapita/30*GE$4))))))</f>
        <v>0</v>
      </c>
      <c r="GF701" s="177">
        <f>IF(C701=4,SUM(DQ701+DQ702+DQ703+DS701+DS702+DS703)*Percapita/30*GF$4+(DR701+DR702+DR703+DT701+DT702+DT703)*Cadeirante/30*GF$4,IF(C701=3,IF(DQ704+DS704=10,Fixo/30*GF$4+(DQ701+DQ702+DQ703+DS701+DS702+DS703)*Percapita/30*GF$4+(DR704+DT704)*Cadeirante/30*GF$4,IF(DQ704+DS704&lt;=9,(DQ704+DS704)*Crechee/30*GF$4)+(DR704+DT704)*Cadeirante/30*GF$4+(DQ701+DQ702+DQ703+DS701+DS702+DS703)*Percapita/30*GF$4)+IF(DQ704+DS704&gt;=11,Fixo/30*GF$4+(DQ704+DS704-10)*Crechee/30*GF$4,0),IF(C701=2,IF(DR701+DR702+DR703+DR704+DT701+DT702+DT703+DT704=1,Cadeirante/30*GF$4,IF(DR701+DR702+DR703+DR704+DT701+DT702+DT703+DT704=2,Fixo/30*GF$4,IF(DR701+DR702+DR703+DR704+DT701+DT702+DT703+DT704&gt;2,Fixo/30*GF$4+(DR701+DR702+DR703+DR704+DT701+DT702+DT703+DT704-2)*Cadeirante/30*GF$4)))+(DQ701+DQ702+DQ703+DS701+DS702+DS703)*Percapita/30*GF$4+(DQ704+DS704)*Crechee/30*GF$4,IF(C701=1,IF(DQ701+DQ702+DQ703+DR701+DR702+DR703+DS701+DS702+DS703+DT701+DT702+DT703&lt;=15,(DQ701+DQ702+DQ703+DS701+DS702+DS703)*Percapita/30*GF$4,IF(DQ701+DQ702+DQ703+DR701+DR702+DR703+DS701+DS702+DS703+DT701+DT702+DT703&gt;=16,Fixo/30*GF$4+(DQ701+DQ702+DQ703+DR701+DR702+DR703+DS701+DS702+DS703+DT701+DT702-16)*Percapita/30*GF$4))))))</f>
        <v>0</v>
      </c>
      <c r="GG701" s="177">
        <f>IF(C701=4,SUM(DU701+DU702+DU703+DW701+DW702+DW703)*Percapita/30*GG$4+(DV701+DV702+DV703+DX701+DX702+DX703)*Cadeirante/30*GG$4,IF(C701=3,IF(DU704+DW704=10,Fixo/30*GG$4+(DU701+DU702+DU703+DW701+DW702+DW703)*Percapita/30*GG$4+(DV704+DX704)*Cadeirante/30*GG$4,IF(DU704+DW704&lt;=9,(DU704+DW704)*Crechee/30*GG$4)+(DV704+DX704)*Cadeirante/30*GG$4+(DU701+DU702+DU703+DW701+DW702+DW703)*Percapita/30*GG$4)+IF(DU704+DW704&gt;=11,Fixo/30*GG$4+(DU704+DW704-10)*Crechee/30*GG$4,0),IF(C701=2,IF(DV701+DV702+DV703+DV704+DX701+DX702+DX703+DX704=1,Cadeirante/30*GG$4,IF(DV701+DV702+DV703+DV704+DX701+DX702+DX703+DX704=2,Fixo/30*GG$4,IF(DV701+DV702+DV703+DV704+DX701+DX702+DX703+DX704&gt;2,Fixo/30*GG$4+(DV701+DV702+DV703+DV704+DX701+DX702+DX703+DX704-2)*Cadeirante/30*GG$4)))+(DU701+DU702+DU703+DW701+DW702+DW703)*Percapita/30*GG$4+(DU704+DW704)*Crechee/30*GG$4,IF(C701=1,IF(DU701+DU702+DU703+DV701+DV702+DV703+DW701+DW702+DW703+DX701+DX702+DX703&lt;=15,(DU701+DU702+DU703+DW701+DW702+DW703)*Percapita/30*GG$4,IF(DU701+DU702+DU703+DV701+DV702+DV703+DW701+DW702+DW703+DX701+DX702+DX703&gt;=16,Fixo/30*GG$4+(DU701+DU702+DU703+DV701+DV702+DV703+DW701+DW702+DW703+DX701+DX702-16)*Percapita/30*GG$4))))))</f>
        <v>0</v>
      </c>
      <c r="GH701" s="177">
        <f>IF(C701=4,SUM(DY701+DY702+DY703+EA701+EA702+EA703)*Percapita/30*GH$4+(DZ701+DZ702+DZ703+EB701+EB702+EB703)*Cadeirante/30*GH$4,IF(C701=3,IF(DY704+EA704=10,Fixo/30*GH$4+(DY701+DY702+DY703+EA701+EA702+EA703)*Percapita/30*GH$4+(DZ704+EB704)*Cadeirante/30*GH$4,IF(DY704+EA704&lt;=9,(DY704+EA704)*Crechee/30*GH$4)+(DZ704+EB704)*Cadeirante/30*GH$4+(DY701+DY702+DY703+EA701+EA702+EA703)*Percapita/30*GH$4)+IF(DY704+EA704&gt;=11,Fixo/30*GH$4+(DY704+EA704-10)*Crechee/30*GH$4,0),IF(C701=2,IF(DZ701+DZ702+DZ703+DZ704+EB701+EB702+EB703+EB704=1,Cadeirante/30*GH$4,IF(DZ701+DZ702+DZ703+DZ704+EB701+EB702+EB703+EB704=2,Fixo/30*GH$4,IF(DZ701+DZ702+DZ703+DZ704+EB701+EB702+EB703+EB704&gt;2,Fixo/30*GH$4+(DZ701+DZ702+DZ703+DZ704+EB701+EB702+EB703+EB704-2)*Cadeirante/30*GH$4)))+(DY701+DY702+DY703+EA701+EA702+EA703)*Percapita/30*GH$4+(DY704+EA704)*Crechee/30*GH$4,IF(C701=1,IF(DY701+DY702+DY703+DZ701+DZ702+DZ703+EA701+EA702+EA703+EB701+EB702+EB703&lt;=15,(DY701+DY702+DY703+EA701+EA702+EA703)*Percapita/30*GH$4,IF(DY701+DY702+DY703+DZ701+DZ702+DZ703+EA701+EA702+EA703+EB701+EB702+EB703&gt;=16,Fixo/30*GH$4+(DY701+DY702+DY703+DZ701+DZ702+DZ703+EA701+EA702+EA703+EB701+EB702-16)*Percapita/30*GH$4))))))</f>
        <v>0</v>
      </c>
      <c r="GI701" s="177">
        <f>IF(C701=4,SUM(EC701+EC702+EC703+EE701+EE702+EE703)*Percapita/30*GI$4+(ED701+ED702+ED703+EF701+EF702+EF703)*Cadeirante/30*GI$4,IF(C701=3,IF(EC704+EE704=10,Fixo/30*GI$4+(EC701+EC702+EC703+EE701+EE702+EE703)*Percapita/30*GI$4+(ED704+EF704)*Cadeirante/30*GI$4,IF(EC704+EE704&lt;=9,(EC704+EE704)*Crechee/30*GI$4)+(ED704+EF704)*Cadeirante/30*GI$4+(EC701+EC702+EC703+EE701+EE702+EE703)*Percapita/30*GI$4)+IF(EC704+EE704&gt;=11,Fixo/30*GI$4+(EC704+EE704-10)*Crechee/30*GI$4,0),IF(C701=2,IF(ED701+ED702+ED703+ED704+EF701+EF702+EF703+EF704=1,Cadeirante/30*GI$4,IF(ED701+ED702+ED703+ED704+EF701+EF702+EF703+EF704=2,Fixo/30*GI$4,IF(ED701+ED702+ED703+ED704+EF701+EF702+EF703+EF704&gt;2,Fixo/30*GI$4+(ED701+ED702+ED703+ED704+EF701+EF702+EF703+EF704-2)*Cadeirante/30*GI$4)))+(EC701+EC702+EC703+EE701+EE702+EE703)*Percapita/30*GI$4+(EC704+EE704)*Crechee/30*GI$4,IF(C701=1,IF(EC701+EC702+EC703+ED701+ED702+ED703+EE701+EE702+EE703+EF701+EF702+EF703&lt;=15,(EC701+EC702+EC703+EE701+EE702+EE703)*Percapita/30*GI$4,IF(EC701+EC702+EC703+ED701+ED702+ED703+EE701+EE702+EE703+EF701+EF702+EF703&gt;=16,Fixo/30*GI$4+(EC701+EC702+EC703+ED701+ED702+ED703+EE701+EE702+EE703+EF701+EF702-16)*Percapita/30*GI$4))))))</f>
        <v>0</v>
      </c>
      <c r="GJ701" s="177">
        <f>IF(C701=4,SUM(EG701+EG702+EG703+EI701+EI702+EI703)*Percapita/30*GJ$4+(EH701+EH702+EH703+EJ701+EJ702+EJ703)*Cadeirante/30*GJ$4,IF(C701=3,IF(EG704+EI704=10,Fixo/30*GJ$4+(EG701+EG702+EG703+EI701+EI702+EI703)*Percapita/30*GJ$4+(EH704+EJ704)*Cadeirante/30*GJ$4,IF(EG704+EI704&lt;=9,(EG704+EI704)*Crechee/30*GJ$4)+(EH704+EJ704)*Cadeirante/30*GJ$4+(EG701+EG702+EG703+EI701+EI702+EI703)*Percapita/30*GJ$4)+IF(EG704+EI704&gt;=11,Fixo/30*GJ$4+(EG704+EI704-10)*Crechee/30*GJ$4,0),IF(C701=2,IF(EH701+EH702+EH703+EH704+EJ701+EJ702+EJ703+EJ704=1,Cadeirante/30*GJ$4,IF(EH701+EH702+EH703+EH704+EJ701+EJ702+EJ703+EJ704=2,Fixo/30*GJ$4,IF(EH701+EH702+EH703+EH704+EJ701+EJ702+EJ703+EJ704&gt;2,Fixo/30*GJ$4+(EH701+EH702+EH703+EH704+EJ701+EJ702+EJ703+EJ704-2)*Cadeirante/30*GJ$4)))+(EG701+EG702+EG703+EI701+EI702+EI703)*Percapita/30*GJ$4+(EG704+EI704)*Crechee/30*GJ$4,IF(C701=1,IF(EG701+EG702+EG703+EH701+EH702+EH703+EI701+EI702+EI703+EJ701+EJ702+EJ703&lt;=15,(EG701+EG702+EG703+EI701+EI702+EI703)*Percapita/30*GJ$4,IF(EG701+EG702+EG703+EH701+EH702+EH703+EI701+EI702+EI703+EJ701+EJ702+EJ703&gt;=16,Fixo/30*GJ$4+(EG701+EG702+EG703+EH701+EH702+EH703+EI701+EI702+EI703+EJ701+EJ702-16)*Percapita/30*GJ$4))))))</f>
        <v>0</v>
      </c>
      <c r="GK701" s="178"/>
      <c r="GL701" s="103">
        <f t="shared" si="750"/>
        <v>0</v>
      </c>
      <c r="GM701" s="124"/>
      <c r="GN701" s="104">
        <f>SUMIF(V701:V704,"&lt;0")*Cadeirante/30*GN$4+SUMIF(X701:X704,"&lt;0")*Cadeirante/30*GN$4</f>
        <v>0</v>
      </c>
      <c r="GO701" s="104">
        <f>SUMIF(Z701:Z704,"&lt;0")*Cadeirante/30*GO$4+SUMIF(AB701:AB704,"&lt;0")*Cadeirante/30*GO$4</f>
        <v>0</v>
      </c>
      <c r="GP701" s="104">
        <f>SUMIF(AD701:AD704,"&lt;0")*Cadeirante/30*GP$4+SUMIF(AF701:AF704,"&lt;0")*Cadeirante/30*GP$4</f>
        <v>0</v>
      </c>
      <c r="GQ701" s="104">
        <f>SUMIF(AH701:AH704,"&lt;0")*Cadeirante/30*GQ$4+SUMIF(AJ701:AJ704,"&lt;0")*Cadeirante/30*GQ$4</f>
        <v>0</v>
      </c>
      <c r="GR701" s="104">
        <f>SUMIF(AL701:AL704,"&lt;0")*Cadeirante/30*GR$4+SUMIF(AN701:AN704,"&lt;0")*Cadeirante/30*GR$4</f>
        <v>0</v>
      </c>
      <c r="GS701" s="104">
        <f>SUMIF(AP701:AP704,"&lt;0")*Cadeirante/30*GS$4+SUMIF(AR701:AR704,"&lt;0")*Cadeirante/30*GS$4</f>
        <v>0</v>
      </c>
      <c r="GT701" s="104">
        <f>SUMIF(AT701:AT704,"&lt;0")*Cadeirante/30*GT$4+SUMIF(AV701:AV704,"&lt;0")*Cadeirante/30*GT$4</f>
        <v>0</v>
      </c>
      <c r="GU701" s="104">
        <f>SUMIF(AX701:AX704,"&lt;0")*Cadeirante/30*GU$4+SUMIF(AZ701:AZ704,"&lt;0")*Cadeirante/30*GU$4</f>
        <v>0</v>
      </c>
      <c r="GV701" s="104">
        <f>SUMIF(BB701:BB704,"&lt;0")*Cadeirante/30*GV$4+SUMIF(BD701:BD704,"&lt;0")*Cadeirante/30*GV$4</f>
        <v>0</v>
      </c>
      <c r="GW701" s="104">
        <f>SUMIF(BF701:BF704,"&lt;0")*Cadeirante/30*GW$4+SUMIF(BH701:BH704,"&lt;0")*Cadeirante/30*GW$4</f>
        <v>0</v>
      </c>
      <c r="GX701" s="104">
        <f>SUMIF(BJ701:BJ704,"&lt;0")*Cadeirante/30*GX$4+SUMIF(BL701:BL704,"&lt;0")*Cadeirante/30*GX$4</f>
        <v>0</v>
      </c>
      <c r="GY701" s="104">
        <f>SUMIF(BN701:BN704,"&lt;0")*Cadeirante/30*GY$4+SUMIF(BP701:BP704,"&lt;0")*Cadeirante/30*GY$4</f>
        <v>0</v>
      </c>
      <c r="GZ701" s="104">
        <f>SUMIF(BR701:BR704,"&lt;0")*Cadeirante/30*GZ$4+SUMIF(BT701:BT704,"&lt;0")*Cadeirante/30*GZ$4</f>
        <v>0</v>
      </c>
      <c r="HA701" s="104">
        <f>SUMIF(BV701:BV704,"&lt;0")*Cadeirante/30*HA$4+SUMIF(BX701:BX704,"&lt;0")*Cadeirante/30*HA$4</f>
        <v>0</v>
      </c>
      <c r="HB701" s="104">
        <f>SUMIF(BZ701:BZ704,"&lt;0")*Cadeirante/30*HB$4+SUMIF(CB701:CB704,"&lt;0")*Cadeirante/30*HB$4</f>
        <v>0</v>
      </c>
      <c r="HC701" s="104">
        <f>SUMIF(CD701:CD704,"&lt;0")*Cadeirante/30*HC$4+SUMIF(CF701:CF704,"&lt;0")*Cadeirante/30*HC$4</f>
        <v>0</v>
      </c>
      <c r="HD701" s="104">
        <f>SUMIF(CH701:CH704,"&lt;0")*Cadeirante/30*HD$4+SUMIF(CJ701:CJ704,"&lt;0")*Cadeirante/30*HD$4</f>
        <v>0</v>
      </c>
      <c r="HE701" s="104">
        <f>SUMIF(CL701:CL704,"&lt;0")*Cadeirante/30*HE$4+SUMIF(CN701:CN704,"&lt;0")*Cadeirante/30*HE$4</f>
        <v>0</v>
      </c>
      <c r="HF701" s="104">
        <f>SUMIF(CP701:CP704,"&lt;0")*Cadeirante/30*HF$4+SUMIF(CR701:CR704,"&lt;0")*Cadeirante/30*HF$4</f>
        <v>0</v>
      </c>
      <c r="HG701" s="104">
        <f>SUMIF(CT701:CT704,"&lt;0")*Cadeirante/30*HG$4+SUMIF(CV701:CV704,"&lt;0")*Cadeirante/30*HG$4</f>
        <v>0</v>
      </c>
      <c r="HH701" s="104">
        <f>SUMIF(CX701:CX704,"&lt;0")*Cadeirante/30*HH$4+SUMIF(CZ701:CZ704,"&lt;0")*Cadeirante/30*HH$4</f>
        <v>0</v>
      </c>
      <c r="HI701" s="104">
        <f>SUMIF(DB701:DB704,"&lt;0")*Cadeirante/30*HI$4+SUMIF(DD701:DD704,"&lt;0")*Cadeirante/30*HI$4</f>
        <v>0</v>
      </c>
      <c r="HJ701" s="104">
        <f>SUMIF(DF701:DF704,"&lt;0")*Cadeirante/30*HJ$4+SUMIF(DH701:DH704,"&lt;0")*Cadeirante/30*HJ$4</f>
        <v>0</v>
      </c>
      <c r="HK701" s="104">
        <f>SUMIF(DJ701:DJ704,"&lt;0")*Cadeirante/30*HK$4+SUMIF(DL701:DL704,"&lt;0")*Cadeirante/30*HK$4</f>
        <v>0</v>
      </c>
      <c r="HL701" s="104">
        <f>SUMIF(DN701:DN704,"&lt;0")*Cadeirante/30*HL$4+SUMIF(DP701:DP704,"&lt;0")*Cadeirante/30*HL$4</f>
        <v>0</v>
      </c>
      <c r="HM701" s="104">
        <f>SUMIF(DR701:DR704,"&lt;0")*Cadeirante/30*HM$4+SUMIF(DT701:DT704,"&lt;0")*Cadeirante/30*HM$4</f>
        <v>0</v>
      </c>
      <c r="HN701" s="104">
        <f>SUMIF(DV701:DV704,"&lt;0")*Cadeirante/30*HN$4+SUMIF(DX701:DX704,"&lt;0")*Cadeirante/30*HN$4</f>
        <v>0</v>
      </c>
      <c r="HO701" s="104">
        <f>SUMIF(DZ701:DZ704,"&lt;0")*Cadeirante/30*HO$4+SUMIF(EB701:EB704,"&lt;0")*Cadeirante/30*HO$4</f>
        <v>0</v>
      </c>
      <c r="HP701" s="104">
        <f>SUMIF(ED701:ED704,"&lt;0")*Cadeirante/30*HP$4+SUMIF(EF701:EF704,"&lt;0")*Cadeirante/30*HP$4</f>
        <v>0</v>
      </c>
      <c r="HQ701" s="64"/>
      <c r="HR701" s="64"/>
      <c r="HS701" s="64"/>
      <c r="HT701" s="64"/>
      <c r="HU701" s="64"/>
      <c r="HV701" s="64"/>
      <c r="HW701" s="176">
        <v>17629.309999999998</v>
      </c>
      <c r="HX701" s="64"/>
      <c r="HY701" s="280">
        <f>IF(ISTEXT(EM701), VALUE(EM701), EM701)</f>
        <v>749.33833333333303</v>
      </c>
      <c r="HZ701" s="280">
        <f>IF(ISTEXT(EN701), VALUE(EN701), EN701)</f>
        <v>0</v>
      </c>
      <c r="IA701" s="280">
        <f>IF(ISTEXT(EO701), VALUE(EO701), EO701)</f>
        <v>0</v>
      </c>
      <c r="IB701" s="64" t="b">
        <f>HW701=FE701</f>
        <v>0</v>
      </c>
      <c r="IC701" s="64"/>
    </row>
    <row r="702" spans="1:237" s="106" customFormat="1" ht="22.5" customHeight="1" x14ac:dyDescent="0.25">
      <c r="A702" s="368" t="s">
        <v>3828</v>
      </c>
      <c r="B702" s="369" t="s">
        <v>3829</v>
      </c>
      <c r="C702" s="370" t="s">
        <v>3233</v>
      </c>
      <c r="D702" s="371" t="s">
        <v>3821</v>
      </c>
      <c r="E702" s="371" t="s">
        <v>3830</v>
      </c>
      <c r="F702" s="372" t="s">
        <v>3224</v>
      </c>
      <c r="G702" s="372" t="s">
        <v>3225</v>
      </c>
      <c r="H702" s="373" t="s">
        <v>1847</v>
      </c>
      <c r="I702" s="374" t="s">
        <v>3831</v>
      </c>
      <c r="J702" s="421" t="s">
        <v>3268</v>
      </c>
      <c r="K702" s="421" t="s">
        <v>3234</v>
      </c>
      <c r="L702" s="329">
        <f>CONTINUA!BV702</f>
        <v>0</v>
      </c>
      <c r="M702" s="329">
        <f>CONTINUA!BW702</f>
        <v>0</v>
      </c>
      <c r="N702" s="895"/>
      <c r="O702" s="896" t="s">
        <v>4065</v>
      </c>
      <c r="P702" s="897" t="s">
        <v>206</v>
      </c>
      <c r="Q702" s="400">
        <v>5</v>
      </c>
      <c r="R702" s="401">
        <v>4</v>
      </c>
      <c r="S702" s="400"/>
      <c r="T702" s="401">
        <v>1</v>
      </c>
      <c r="U702" s="400"/>
      <c r="V702" s="401"/>
      <c r="W702" s="400"/>
      <c r="X702" s="401"/>
      <c r="Y702" s="400"/>
      <c r="Z702" s="401"/>
      <c r="AA702" s="400"/>
      <c r="AB702" s="401"/>
      <c r="AC702" s="400"/>
      <c r="AD702" s="401"/>
      <c r="AE702" s="400"/>
      <c r="AF702" s="401"/>
      <c r="AG702" s="400"/>
      <c r="AH702" s="401"/>
      <c r="AI702" s="400"/>
      <c r="AJ702" s="401"/>
      <c r="AK702" s="400"/>
      <c r="AL702" s="401"/>
      <c r="AM702" s="400"/>
      <c r="AN702" s="401"/>
      <c r="AO702" s="400"/>
      <c r="AP702" s="401"/>
      <c r="AQ702" s="400"/>
      <c r="AR702" s="401"/>
      <c r="AS702" s="400"/>
      <c r="AT702" s="401"/>
      <c r="AU702" s="400"/>
      <c r="AV702" s="401"/>
      <c r="AW702" s="400"/>
      <c r="AX702" s="401"/>
      <c r="AY702" s="400"/>
      <c r="AZ702" s="401"/>
      <c r="BA702" s="400"/>
      <c r="BB702" s="401"/>
      <c r="BC702" s="400"/>
      <c r="BD702" s="401"/>
      <c r="BE702" s="400"/>
      <c r="BF702" s="401"/>
      <c r="BG702" s="400"/>
      <c r="BH702" s="401"/>
      <c r="BI702" s="400"/>
      <c r="BJ702" s="401"/>
      <c r="BK702" s="400"/>
      <c r="BL702" s="401"/>
      <c r="BM702" s="400"/>
      <c r="BN702" s="401"/>
      <c r="BO702" s="400"/>
      <c r="BP702" s="401"/>
      <c r="BQ702" s="400"/>
      <c r="BR702" s="401"/>
      <c r="BS702" s="400"/>
      <c r="BT702" s="401"/>
      <c r="BU702" s="400"/>
      <c r="BV702" s="401"/>
      <c r="BW702" s="400"/>
      <c r="BX702" s="401"/>
      <c r="BY702" s="400"/>
      <c r="BZ702" s="401"/>
      <c r="CA702" s="400"/>
      <c r="CB702" s="401"/>
      <c r="CC702" s="400"/>
      <c r="CD702" s="401"/>
      <c r="CE702" s="400"/>
      <c r="CF702" s="401"/>
      <c r="CG702" s="400"/>
      <c r="CH702" s="401"/>
      <c r="CI702" s="400"/>
      <c r="CJ702" s="401"/>
      <c r="CK702" s="400"/>
      <c r="CL702" s="401"/>
      <c r="CM702" s="400"/>
      <c r="CN702" s="401"/>
      <c r="CO702" s="400"/>
      <c r="CP702" s="401"/>
      <c r="CQ702" s="400"/>
      <c r="CR702" s="401"/>
      <c r="CS702" s="400"/>
      <c r="CT702" s="401"/>
      <c r="CU702" s="400"/>
      <c r="CV702" s="401"/>
      <c r="CW702" s="400"/>
      <c r="CX702" s="401"/>
      <c r="CY702" s="400"/>
      <c r="CZ702" s="401"/>
      <c r="DA702" s="400"/>
      <c r="DB702" s="401"/>
      <c r="DC702" s="400"/>
      <c r="DD702" s="401"/>
      <c r="DE702" s="400"/>
      <c r="DF702" s="401"/>
      <c r="DG702" s="400"/>
      <c r="DH702" s="401"/>
      <c r="DI702" s="400"/>
      <c r="DJ702" s="401"/>
      <c r="DK702" s="400"/>
      <c r="DL702" s="401"/>
      <c r="DM702" s="400"/>
      <c r="DN702" s="401"/>
      <c r="DO702" s="400"/>
      <c r="DP702" s="401"/>
      <c r="DQ702" s="400"/>
      <c r="DR702" s="401"/>
      <c r="DS702" s="400"/>
      <c r="DT702" s="401"/>
      <c r="DU702" s="400"/>
      <c r="DV702" s="401"/>
      <c r="DW702" s="400"/>
      <c r="DX702" s="401"/>
      <c r="DY702" s="400"/>
      <c r="DZ702" s="401"/>
      <c r="EA702" s="400"/>
      <c r="EB702" s="401"/>
      <c r="EC702" s="400"/>
      <c r="ED702" s="401"/>
      <c r="EE702" s="400"/>
      <c r="EF702" s="401"/>
      <c r="EG702" s="400"/>
      <c r="EH702" s="401"/>
      <c r="EI702" s="400"/>
      <c r="EJ702" s="447"/>
      <c r="EK702" s="511"/>
      <c r="EL702" s="514"/>
      <c r="EM702" s="448"/>
      <c r="EN702" s="344"/>
      <c r="EO702" s="345"/>
      <c r="EP702" s="171">
        <f t="shared" si="742"/>
        <v>5</v>
      </c>
      <c r="EQ702" s="171">
        <f t="shared" si="743"/>
        <v>0</v>
      </c>
      <c r="ER702" s="171">
        <f t="shared" si="744"/>
        <v>0</v>
      </c>
      <c r="ES702" s="171">
        <f t="shared" si="745"/>
        <v>4</v>
      </c>
      <c r="ET702" s="171">
        <f t="shared" si="746"/>
        <v>0</v>
      </c>
      <c r="EU702" s="171">
        <f t="shared" si="747"/>
        <v>1</v>
      </c>
      <c r="EV702" s="172">
        <f t="shared" si="748"/>
        <v>10</v>
      </c>
      <c r="EW702" s="173"/>
      <c r="EX702" s="248">
        <f t="shared" si="800"/>
        <v>0</v>
      </c>
      <c r="EY702" s="174">
        <f>(L702*regular)+(M702*Cadeirantee)</f>
        <v>0</v>
      </c>
      <c r="EZ702" s="249">
        <f>SUMIF(FG702:GJ702,"&gt;0")</f>
        <v>0</v>
      </c>
      <c r="FA702" s="249">
        <f>SUMIF(FG702:GJ702,"&lt;0")+SUMIF(GN702:HP702,"&lt;0")</f>
        <v>0</v>
      </c>
      <c r="FB702" s="174">
        <v>0</v>
      </c>
      <c r="FC702" s="126">
        <f>N702*km*'VALORES TABELA'!$B$13</f>
        <v>0</v>
      </c>
      <c r="FD702" s="250">
        <f t="shared" ref="FD702:FD705" si="801">GL702</f>
        <v>0</v>
      </c>
      <c r="FE702" s="105"/>
      <c r="FF702" s="119"/>
      <c r="FG702" s="119"/>
      <c r="FH702" s="119"/>
      <c r="FI702" s="119"/>
      <c r="FJ702" s="119"/>
      <c r="FK702" s="119"/>
      <c r="FL702" s="119"/>
      <c r="FM702" s="119"/>
      <c r="FN702" s="119"/>
      <c r="FO702" s="119"/>
      <c r="FP702" s="119"/>
      <c r="FQ702" s="119"/>
      <c r="FR702" s="119"/>
      <c r="FS702" s="119"/>
      <c r="FT702" s="119"/>
      <c r="FU702" s="119"/>
      <c r="FV702" s="119"/>
      <c r="FW702" s="119"/>
      <c r="FX702" s="119"/>
      <c r="FY702" s="119"/>
      <c r="FZ702" s="119"/>
      <c r="GA702" s="119"/>
      <c r="GB702" s="119"/>
      <c r="GC702" s="119"/>
      <c r="GD702" s="119"/>
      <c r="GE702" s="119"/>
      <c r="GF702" s="119"/>
      <c r="GG702" s="119"/>
      <c r="GH702" s="119"/>
      <c r="GI702" s="119"/>
      <c r="GJ702" s="119"/>
      <c r="GK702" s="251"/>
      <c r="GL702" s="103">
        <f t="shared" si="750"/>
        <v>0</v>
      </c>
      <c r="GM702" s="124"/>
      <c r="GN702" s="104"/>
      <c r="GO702" s="104"/>
      <c r="GP702" s="104"/>
      <c r="GQ702" s="104"/>
      <c r="GR702" s="104"/>
      <c r="GS702" s="104"/>
      <c r="GT702" s="104"/>
      <c r="GU702" s="104"/>
      <c r="GV702" s="104"/>
      <c r="GW702" s="104"/>
      <c r="GX702" s="104"/>
      <c r="GY702" s="104"/>
      <c r="GZ702" s="104"/>
      <c r="HA702" s="104"/>
      <c r="HB702" s="104"/>
      <c r="HC702" s="104"/>
      <c r="HD702" s="104"/>
      <c r="HE702" s="104"/>
      <c r="HF702" s="104"/>
      <c r="HG702" s="104"/>
      <c r="HH702" s="104"/>
      <c r="HI702" s="104"/>
      <c r="HJ702" s="104"/>
      <c r="HK702" s="104"/>
      <c r="HL702" s="104"/>
      <c r="HM702" s="104"/>
      <c r="HN702" s="104"/>
      <c r="HO702" s="104"/>
      <c r="HP702" s="104"/>
      <c r="HQ702" s="64"/>
      <c r="HR702" s="64"/>
      <c r="HS702" s="64"/>
      <c r="HT702" s="64"/>
      <c r="HU702" s="64"/>
      <c r="HV702" s="64"/>
      <c r="HW702" s="105"/>
      <c r="HX702" s="64"/>
      <c r="HY702" s="280">
        <f t="shared" ref="HY702:HY705" si="802">IF(ISTEXT(EM702), VALUE(EM702), EM702)</f>
        <v>0</v>
      </c>
      <c r="HZ702" s="280">
        <f t="shared" ref="HZ702:HZ705" si="803">IF(ISTEXT(EN702), VALUE(EN702), EN702)</f>
        <v>0</v>
      </c>
      <c r="IA702" s="280">
        <f t="shared" ref="IA702:IA705" si="804">IF(ISTEXT(EO702), VALUE(EO702), EO702)</f>
        <v>0</v>
      </c>
      <c r="IB702" s="64"/>
      <c r="IC702" s="64"/>
    </row>
    <row r="703" spans="1:237" s="106" customFormat="1" ht="22.5" customHeight="1" x14ac:dyDescent="0.25">
      <c r="A703" s="368" t="s">
        <v>3828</v>
      </c>
      <c r="B703" s="369" t="s">
        <v>3829</v>
      </c>
      <c r="C703" s="375" t="s">
        <v>3233</v>
      </c>
      <c r="D703" s="371" t="s">
        <v>3821</v>
      </c>
      <c r="E703" s="371" t="s">
        <v>3830</v>
      </c>
      <c r="F703" s="376" t="s">
        <v>3224</v>
      </c>
      <c r="G703" s="376" t="s">
        <v>3225</v>
      </c>
      <c r="H703" s="373" t="s">
        <v>1847</v>
      </c>
      <c r="I703" s="374" t="s">
        <v>3831</v>
      </c>
      <c r="J703" s="421" t="s">
        <v>3268</v>
      </c>
      <c r="K703" s="422" t="s">
        <v>3235</v>
      </c>
      <c r="L703" s="329">
        <f>CONTINUA!BV703</f>
        <v>0</v>
      </c>
      <c r="M703" s="329">
        <f>CONTINUA!BW703</f>
        <v>0</v>
      </c>
      <c r="N703" s="895"/>
      <c r="O703" s="896" t="s">
        <v>4065</v>
      </c>
      <c r="P703" s="897" t="s">
        <v>206</v>
      </c>
      <c r="Q703" s="400"/>
      <c r="R703" s="401"/>
      <c r="S703" s="400"/>
      <c r="T703" s="401"/>
      <c r="U703" s="400"/>
      <c r="V703" s="401"/>
      <c r="W703" s="400"/>
      <c r="X703" s="401"/>
      <c r="Y703" s="400"/>
      <c r="Z703" s="401"/>
      <c r="AA703" s="400"/>
      <c r="AB703" s="401"/>
      <c r="AC703" s="400"/>
      <c r="AD703" s="401"/>
      <c r="AE703" s="400"/>
      <c r="AF703" s="401"/>
      <c r="AG703" s="400"/>
      <c r="AH703" s="401"/>
      <c r="AI703" s="400"/>
      <c r="AJ703" s="401"/>
      <c r="AK703" s="400"/>
      <c r="AL703" s="401"/>
      <c r="AM703" s="400"/>
      <c r="AN703" s="401"/>
      <c r="AO703" s="400"/>
      <c r="AP703" s="401"/>
      <c r="AQ703" s="400"/>
      <c r="AR703" s="401"/>
      <c r="AS703" s="400"/>
      <c r="AT703" s="401"/>
      <c r="AU703" s="400"/>
      <c r="AV703" s="401"/>
      <c r="AW703" s="400"/>
      <c r="AX703" s="401"/>
      <c r="AY703" s="400"/>
      <c r="AZ703" s="401"/>
      <c r="BA703" s="400"/>
      <c r="BB703" s="401"/>
      <c r="BC703" s="400"/>
      <c r="BD703" s="401"/>
      <c r="BE703" s="400"/>
      <c r="BF703" s="401"/>
      <c r="BG703" s="400"/>
      <c r="BH703" s="401"/>
      <c r="BI703" s="400"/>
      <c r="BJ703" s="401"/>
      <c r="BK703" s="400"/>
      <c r="BL703" s="401"/>
      <c r="BM703" s="400"/>
      <c r="BN703" s="401"/>
      <c r="BO703" s="400"/>
      <c r="BP703" s="401"/>
      <c r="BQ703" s="400"/>
      <c r="BR703" s="401"/>
      <c r="BS703" s="400"/>
      <c r="BT703" s="401"/>
      <c r="BU703" s="400"/>
      <c r="BV703" s="401"/>
      <c r="BW703" s="400"/>
      <c r="BX703" s="401"/>
      <c r="BY703" s="400"/>
      <c r="BZ703" s="401"/>
      <c r="CA703" s="400"/>
      <c r="CB703" s="401"/>
      <c r="CC703" s="400"/>
      <c r="CD703" s="401"/>
      <c r="CE703" s="400"/>
      <c r="CF703" s="401"/>
      <c r="CG703" s="400"/>
      <c r="CH703" s="401"/>
      <c r="CI703" s="400"/>
      <c r="CJ703" s="401"/>
      <c r="CK703" s="400"/>
      <c r="CL703" s="401"/>
      <c r="CM703" s="400"/>
      <c r="CN703" s="401"/>
      <c r="CO703" s="400"/>
      <c r="CP703" s="401"/>
      <c r="CQ703" s="400"/>
      <c r="CR703" s="401"/>
      <c r="CS703" s="400"/>
      <c r="CT703" s="401"/>
      <c r="CU703" s="400"/>
      <c r="CV703" s="401"/>
      <c r="CW703" s="400"/>
      <c r="CX703" s="401"/>
      <c r="CY703" s="400"/>
      <c r="CZ703" s="401"/>
      <c r="DA703" s="400"/>
      <c r="DB703" s="401"/>
      <c r="DC703" s="400"/>
      <c r="DD703" s="401"/>
      <c r="DE703" s="400"/>
      <c r="DF703" s="401"/>
      <c r="DG703" s="400"/>
      <c r="DH703" s="401"/>
      <c r="DI703" s="400"/>
      <c r="DJ703" s="401"/>
      <c r="DK703" s="400"/>
      <c r="DL703" s="401"/>
      <c r="DM703" s="400"/>
      <c r="DN703" s="401"/>
      <c r="DO703" s="400"/>
      <c r="DP703" s="401"/>
      <c r="DQ703" s="400"/>
      <c r="DR703" s="401"/>
      <c r="DS703" s="400"/>
      <c r="DT703" s="401"/>
      <c r="DU703" s="400"/>
      <c r="DV703" s="401"/>
      <c r="DW703" s="400"/>
      <c r="DX703" s="401"/>
      <c r="DY703" s="400"/>
      <c r="DZ703" s="401"/>
      <c r="EA703" s="400"/>
      <c r="EB703" s="401"/>
      <c r="EC703" s="400"/>
      <c r="ED703" s="401"/>
      <c r="EE703" s="400"/>
      <c r="EF703" s="401"/>
      <c r="EG703" s="400"/>
      <c r="EH703" s="401"/>
      <c r="EI703" s="400"/>
      <c r="EJ703" s="447"/>
      <c r="EK703" s="511"/>
      <c r="EL703" s="514"/>
      <c r="EM703" s="448"/>
      <c r="EN703" s="344"/>
      <c r="EO703" s="345"/>
      <c r="EP703" s="171">
        <f t="shared" si="742"/>
        <v>0</v>
      </c>
      <c r="EQ703" s="171">
        <f t="shared" si="743"/>
        <v>0</v>
      </c>
      <c r="ER703" s="171">
        <f t="shared" si="744"/>
        <v>0</v>
      </c>
      <c r="ES703" s="171">
        <f t="shared" si="745"/>
        <v>0</v>
      </c>
      <c r="ET703" s="171">
        <f t="shared" si="746"/>
        <v>0</v>
      </c>
      <c r="EU703" s="171">
        <f t="shared" si="747"/>
        <v>0</v>
      </c>
      <c r="EV703" s="172">
        <f t="shared" si="748"/>
        <v>0</v>
      </c>
      <c r="EW703" s="125"/>
      <c r="EX703" s="248">
        <f t="shared" si="800"/>
        <v>0</v>
      </c>
      <c r="EY703" s="174">
        <f>(L703*regular)+(M703*Cadeirantee)</f>
        <v>0</v>
      </c>
      <c r="EZ703" s="249">
        <f>SUMIF(FG703:GJ703,"&gt;0")</f>
        <v>0</v>
      </c>
      <c r="FA703" s="249">
        <f>SUMIF(FG703:GJ703,"&lt;0")+SUMIF(GN703:HP703,"&lt;0")</f>
        <v>0</v>
      </c>
      <c r="FB703" s="174">
        <v>0</v>
      </c>
      <c r="FC703" s="126">
        <f>N703*km*'VALORES TABELA'!$B$13</f>
        <v>0</v>
      </c>
      <c r="FD703" s="250">
        <f t="shared" si="801"/>
        <v>0</v>
      </c>
      <c r="FE703" s="105"/>
      <c r="FF703" s="108"/>
      <c r="FG703" s="108"/>
      <c r="FH703" s="108"/>
      <c r="FI703" s="108"/>
      <c r="FJ703" s="108"/>
      <c r="FK703" s="108"/>
      <c r="FL703" s="108"/>
      <c r="FM703" s="108"/>
      <c r="FN703" s="108"/>
      <c r="FO703" s="108"/>
      <c r="FP703" s="108"/>
      <c r="FQ703" s="108"/>
      <c r="FR703" s="108"/>
      <c r="FS703" s="108"/>
      <c r="FT703" s="108"/>
      <c r="FU703" s="108"/>
      <c r="FV703" s="108"/>
      <c r="FW703" s="108"/>
      <c r="FX703" s="108"/>
      <c r="FY703" s="108"/>
      <c r="FZ703" s="108"/>
      <c r="GA703" s="108"/>
      <c r="GB703" s="108"/>
      <c r="GC703" s="108"/>
      <c r="GD703" s="108"/>
      <c r="GE703" s="108"/>
      <c r="GF703" s="108"/>
      <c r="GG703" s="108"/>
      <c r="GH703" s="108"/>
      <c r="GI703" s="108"/>
      <c r="GJ703" s="108"/>
      <c r="GK703" s="251"/>
      <c r="GL703" s="103">
        <f t="shared" si="750"/>
        <v>0</v>
      </c>
      <c r="GM703" s="124"/>
      <c r="GN703" s="104"/>
      <c r="GO703" s="104"/>
      <c r="GP703" s="104"/>
      <c r="GQ703" s="104"/>
      <c r="GR703" s="104"/>
      <c r="GS703" s="104"/>
      <c r="GT703" s="104"/>
      <c r="GU703" s="104"/>
      <c r="GV703" s="104"/>
      <c r="GW703" s="104"/>
      <c r="GX703" s="104"/>
      <c r="GY703" s="104"/>
      <c r="GZ703" s="104"/>
      <c r="HA703" s="104"/>
      <c r="HB703" s="104"/>
      <c r="HC703" s="104"/>
      <c r="HD703" s="104"/>
      <c r="HE703" s="104"/>
      <c r="HF703" s="104"/>
      <c r="HG703" s="104"/>
      <c r="HH703" s="104"/>
      <c r="HI703" s="104"/>
      <c r="HJ703" s="104"/>
      <c r="HK703" s="104"/>
      <c r="HL703" s="104"/>
      <c r="HM703" s="104"/>
      <c r="HN703" s="104"/>
      <c r="HO703" s="104"/>
      <c r="HP703" s="104"/>
      <c r="HQ703" s="64"/>
      <c r="HR703" s="64"/>
      <c r="HS703" s="64"/>
      <c r="HT703" s="64"/>
      <c r="HU703" s="64"/>
      <c r="HV703" s="64"/>
      <c r="HW703" s="105"/>
      <c r="HX703" s="64"/>
      <c r="HY703" s="280">
        <f t="shared" si="802"/>
        <v>0</v>
      </c>
      <c r="HZ703" s="280">
        <f t="shared" si="803"/>
        <v>0</v>
      </c>
      <c r="IA703" s="280">
        <f t="shared" si="804"/>
        <v>0</v>
      </c>
      <c r="IB703" s="64"/>
      <c r="IC703" s="64"/>
    </row>
    <row r="704" spans="1:237" s="106" customFormat="1" ht="22.5" customHeight="1" x14ac:dyDescent="0.25">
      <c r="A704" s="368" t="s">
        <v>3828</v>
      </c>
      <c r="B704" s="369" t="s">
        <v>3829</v>
      </c>
      <c r="C704" s="375" t="s">
        <v>3233</v>
      </c>
      <c r="D704" s="371" t="s">
        <v>3821</v>
      </c>
      <c r="E704" s="371" t="s">
        <v>3830</v>
      </c>
      <c r="F704" s="376" t="s">
        <v>3224</v>
      </c>
      <c r="G704" s="376" t="s">
        <v>3225</v>
      </c>
      <c r="H704" s="373" t="s">
        <v>1847</v>
      </c>
      <c r="I704" s="374" t="s">
        <v>3831</v>
      </c>
      <c r="J704" s="421" t="s">
        <v>3268</v>
      </c>
      <c r="K704" s="423" t="s">
        <v>3236</v>
      </c>
      <c r="L704" s="329">
        <f>CONTINUA!BV704</f>
        <v>0</v>
      </c>
      <c r="M704" s="329">
        <f>CONTINUA!BW704</f>
        <v>0</v>
      </c>
      <c r="N704" s="895"/>
      <c r="O704" s="896" t="s">
        <v>4065</v>
      </c>
      <c r="P704" s="897" t="s">
        <v>206</v>
      </c>
      <c r="Q704" s="400"/>
      <c r="R704" s="401"/>
      <c r="S704" s="400"/>
      <c r="T704" s="401"/>
      <c r="U704" s="400"/>
      <c r="V704" s="401"/>
      <c r="W704" s="400"/>
      <c r="X704" s="401"/>
      <c r="Y704" s="400"/>
      <c r="Z704" s="401"/>
      <c r="AA704" s="400"/>
      <c r="AB704" s="401"/>
      <c r="AC704" s="400"/>
      <c r="AD704" s="401"/>
      <c r="AE704" s="400"/>
      <c r="AF704" s="401"/>
      <c r="AG704" s="400"/>
      <c r="AH704" s="401"/>
      <c r="AI704" s="400"/>
      <c r="AJ704" s="401"/>
      <c r="AK704" s="400"/>
      <c r="AL704" s="401"/>
      <c r="AM704" s="400"/>
      <c r="AN704" s="401"/>
      <c r="AO704" s="400"/>
      <c r="AP704" s="401"/>
      <c r="AQ704" s="400"/>
      <c r="AR704" s="401"/>
      <c r="AS704" s="400"/>
      <c r="AT704" s="401"/>
      <c r="AU704" s="400"/>
      <c r="AV704" s="401"/>
      <c r="AW704" s="400"/>
      <c r="AX704" s="401"/>
      <c r="AY704" s="400"/>
      <c r="AZ704" s="401"/>
      <c r="BA704" s="400"/>
      <c r="BB704" s="401"/>
      <c r="BC704" s="400"/>
      <c r="BD704" s="401"/>
      <c r="BE704" s="400"/>
      <c r="BF704" s="401"/>
      <c r="BG704" s="400"/>
      <c r="BH704" s="401"/>
      <c r="BI704" s="400"/>
      <c r="BJ704" s="401"/>
      <c r="BK704" s="400"/>
      <c r="BL704" s="401"/>
      <c r="BM704" s="400"/>
      <c r="BN704" s="401"/>
      <c r="BO704" s="400"/>
      <c r="BP704" s="401"/>
      <c r="BQ704" s="400"/>
      <c r="BR704" s="401"/>
      <c r="BS704" s="400"/>
      <c r="BT704" s="401"/>
      <c r="BU704" s="400"/>
      <c r="BV704" s="401"/>
      <c r="BW704" s="400"/>
      <c r="BX704" s="401"/>
      <c r="BY704" s="400"/>
      <c r="BZ704" s="401"/>
      <c r="CA704" s="400"/>
      <c r="CB704" s="401"/>
      <c r="CC704" s="400"/>
      <c r="CD704" s="401"/>
      <c r="CE704" s="400"/>
      <c r="CF704" s="401"/>
      <c r="CG704" s="400"/>
      <c r="CH704" s="401"/>
      <c r="CI704" s="400"/>
      <c r="CJ704" s="401"/>
      <c r="CK704" s="400"/>
      <c r="CL704" s="401"/>
      <c r="CM704" s="400"/>
      <c r="CN704" s="401"/>
      <c r="CO704" s="400"/>
      <c r="CP704" s="401"/>
      <c r="CQ704" s="400"/>
      <c r="CR704" s="401"/>
      <c r="CS704" s="400"/>
      <c r="CT704" s="401"/>
      <c r="CU704" s="400"/>
      <c r="CV704" s="401"/>
      <c r="CW704" s="400"/>
      <c r="CX704" s="401"/>
      <c r="CY704" s="400"/>
      <c r="CZ704" s="401"/>
      <c r="DA704" s="400"/>
      <c r="DB704" s="401"/>
      <c r="DC704" s="400"/>
      <c r="DD704" s="401"/>
      <c r="DE704" s="400"/>
      <c r="DF704" s="401"/>
      <c r="DG704" s="400"/>
      <c r="DH704" s="401"/>
      <c r="DI704" s="400"/>
      <c r="DJ704" s="401"/>
      <c r="DK704" s="400"/>
      <c r="DL704" s="401"/>
      <c r="DM704" s="400"/>
      <c r="DN704" s="401"/>
      <c r="DO704" s="400"/>
      <c r="DP704" s="401"/>
      <c r="DQ704" s="400"/>
      <c r="DR704" s="401"/>
      <c r="DS704" s="400"/>
      <c r="DT704" s="401"/>
      <c r="DU704" s="400"/>
      <c r="DV704" s="401"/>
      <c r="DW704" s="400"/>
      <c r="DX704" s="401"/>
      <c r="DY704" s="400"/>
      <c r="DZ704" s="401"/>
      <c r="EA704" s="400"/>
      <c r="EB704" s="401"/>
      <c r="EC704" s="400"/>
      <c r="ED704" s="401"/>
      <c r="EE704" s="400"/>
      <c r="EF704" s="401"/>
      <c r="EG704" s="400"/>
      <c r="EH704" s="401"/>
      <c r="EI704" s="400"/>
      <c r="EJ704" s="447"/>
      <c r="EK704" s="511"/>
      <c r="EL704" s="514"/>
      <c r="EM704" s="448"/>
      <c r="EN704" s="344"/>
      <c r="EO704" s="345"/>
      <c r="EP704" s="171">
        <f t="shared" si="742"/>
        <v>0</v>
      </c>
      <c r="EQ704" s="171">
        <f t="shared" si="743"/>
        <v>0</v>
      </c>
      <c r="ER704" s="171">
        <f t="shared" si="744"/>
        <v>0</v>
      </c>
      <c r="ES704" s="171">
        <f t="shared" si="745"/>
        <v>0</v>
      </c>
      <c r="ET704" s="171">
        <f t="shared" si="746"/>
        <v>0</v>
      </c>
      <c r="EU704" s="171">
        <f t="shared" si="747"/>
        <v>0</v>
      </c>
      <c r="EV704" s="172">
        <f t="shared" si="748"/>
        <v>0</v>
      </c>
      <c r="EW704" s="127"/>
      <c r="EX704" s="248">
        <f t="shared" si="800"/>
        <v>0</v>
      </c>
      <c r="EY704" s="174">
        <f>(L704*regular)+(M704*Cadeirantee)</f>
        <v>0</v>
      </c>
      <c r="EZ704" s="249">
        <f>SUMIF(FG704:GJ704,"&gt;0")</f>
        <v>0</v>
      </c>
      <c r="FA704" s="249">
        <f>SUMIF(FG704:GJ704,"&lt;0")+SUMIF(GN704:HP704,"&lt;0")</f>
        <v>0</v>
      </c>
      <c r="FB704" s="174">
        <v>0</v>
      </c>
      <c r="FC704" s="126">
        <f>N704*km*'VALORES TABELA'!$B$13</f>
        <v>0</v>
      </c>
      <c r="FD704" s="250">
        <f t="shared" si="801"/>
        <v>0</v>
      </c>
      <c r="FE704" s="105"/>
      <c r="FF704" s="118"/>
      <c r="FG704" s="118"/>
      <c r="FH704" s="118"/>
      <c r="FI704" s="118"/>
      <c r="FJ704" s="118"/>
      <c r="FK704" s="118"/>
      <c r="FL704" s="118"/>
      <c r="FM704" s="118"/>
      <c r="FN704" s="118"/>
      <c r="FO704" s="118"/>
      <c r="FP704" s="118"/>
      <c r="FQ704" s="118"/>
      <c r="FR704" s="118"/>
      <c r="FS704" s="118"/>
      <c r="FT704" s="118"/>
      <c r="FU704" s="118"/>
      <c r="FV704" s="118"/>
      <c r="FW704" s="118"/>
      <c r="FX704" s="118"/>
      <c r="FY704" s="118"/>
      <c r="FZ704" s="118"/>
      <c r="GA704" s="118"/>
      <c r="GB704" s="118"/>
      <c r="GC704" s="118"/>
      <c r="GD704" s="118"/>
      <c r="GE704" s="118"/>
      <c r="GF704" s="118"/>
      <c r="GG704" s="118"/>
      <c r="GH704" s="118"/>
      <c r="GI704" s="118"/>
      <c r="GJ704" s="118"/>
      <c r="GK704" s="252"/>
      <c r="GL704" s="103">
        <f t="shared" si="750"/>
        <v>0</v>
      </c>
      <c r="GM704" s="124"/>
      <c r="GN704" s="104"/>
      <c r="GO704" s="104"/>
      <c r="GP704" s="104"/>
      <c r="GQ704" s="104"/>
      <c r="GR704" s="104"/>
      <c r="GS704" s="104"/>
      <c r="GT704" s="104"/>
      <c r="GU704" s="104"/>
      <c r="GV704" s="104"/>
      <c r="GW704" s="104"/>
      <c r="GX704" s="104"/>
      <c r="GY704" s="104"/>
      <c r="GZ704" s="104"/>
      <c r="HA704" s="104"/>
      <c r="HB704" s="104"/>
      <c r="HC704" s="104"/>
      <c r="HD704" s="104"/>
      <c r="HE704" s="104"/>
      <c r="HF704" s="104"/>
      <c r="HG704" s="104"/>
      <c r="HH704" s="104"/>
      <c r="HI704" s="104"/>
      <c r="HJ704" s="104"/>
      <c r="HK704" s="104"/>
      <c r="HL704" s="104"/>
      <c r="HM704" s="104"/>
      <c r="HN704" s="104"/>
      <c r="HO704" s="104"/>
      <c r="HP704" s="104"/>
      <c r="HQ704" s="64"/>
      <c r="HR704" s="65"/>
      <c r="HS704" s="65"/>
      <c r="HT704" s="65"/>
      <c r="HU704" s="65"/>
      <c r="HV704" s="65"/>
      <c r="HW704" s="105"/>
      <c r="HX704" s="65"/>
      <c r="HY704" s="280">
        <f t="shared" si="802"/>
        <v>0</v>
      </c>
      <c r="HZ704" s="280">
        <f t="shared" si="803"/>
        <v>0</v>
      </c>
      <c r="IA704" s="280">
        <f t="shared" si="804"/>
        <v>0</v>
      </c>
      <c r="IB704" s="65"/>
      <c r="IC704" s="65"/>
    </row>
    <row r="705" spans="1:237" s="106" customFormat="1" ht="22.5" customHeight="1" thickBot="1" x14ac:dyDescent="0.3">
      <c r="A705" s="377" t="s">
        <v>3828</v>
      </c>
      <c r="B705" s="378" t="s">
        <v>3829</v>
      </c>
      <c r="C705" s="379" t="s">
        <v>3233</v>
      </c>
      <c r="D705" s="380" t="s">
        <v>3821</v>
      </c>
      <c r="E705" s="380" t="s">
        <v>3830</v>
      </c>
      <c r="F705" s="381" t="s">
        <v>3224</v>
      </c>
      <c r="G705" s="381" t="s">
        <v>3225</v>
      </c>
      <c r="H705" s="382" t="s">
        <v>1847</v>
      </c>
      <c r="I705" s="383" t="s">
        <v>3831</v>
      </c>
      <c r="J705" s="421" t="s">
        <v>3268</v>
      </c>
      <c r="K705" s="424" t="s">
        <v>60</v>
      </c>
      <c r="L705" s="329">
        <f>CONTINUA!BV705</f>
        <v>0</v>
      </c>
      <c r="M705" s="329">
        <f>CONTINUA!BW705</f>
        <v>0</v>
      </c>
      <c r="N705" s="895"/>
      <c r="O705" s="896" t="s">
        <v>4065</v>
      </c>
      <c r="P705" s="897" t="s">
        <v>206</v>
      </c>
      <c r="Q705" s="400"/>
      <c r="R705" s="401"/>
      <c r="S705" s="400"/>
      <c r="T705" s="401"/>
      <c r="U705" s="400"/>
      <c r="V705" s="401"/>
      <c r="W705" s="400"/>
      <c r="X705" s="401"/>
      <c r="Y705" s="400"/>
      <c r="Z705" s="401"/>
      <c r="AA705" s="400"/>
      <c r="AB705" s="401"/>
      <c r="AC705" s="400"/>
      <c r="AD705" s="401"/>
      <c r="AE705" s="400"/>
      <c r="AF705" s="401"/>
      <c r="AG705" s="400"/>
      <c r="AH705" s="401"/>
      <c r="AI705" s="400"/>
      <c r="AJ705" s="401"/>
      <c r="AK705" s="400"/>
      <c r="AL705" s="401"/>
      <c r="AM705" s="400"/>
      <c r="AN705" s="401"/>
      <c r="AO705" s="400"/>
      <c r="AP705" s="401"/>
      <c r="AQ705" s="400"/>
      <c r="AR705" s="401"/>
      <c r="AS705" s="400"/>
      <c r="AT705" s="401"/>
      <c r="AU705" s="400"/>
      <c r="AV705" s="401"/>
      <c r="AW705" s="400"/>
      <c r="AX705" s="401"/>
      <c r="AY705" s="400"/>
      <c r="AZ705" s="401"/>
      <c r="BA705" s="400"/>
      <c r="BB705" s="401"/>
      <c r="BC705" s="400"/>
      <c r="BD705" s="401"/>
      <c r="BE705" s="400"/>
      <c r="BF705" s="401"/>
      <c r="BG705" s="400"/>
      <c r="BH705" s="401"/>
      <c r="BI705" s="400"/>
      <c r="BJ705" s="401"/>
      <c r="BK705" s="400"/>
      <c r="BL705" s="401"/>
      <c r="BM705" s="400"/>
      <c r="BN705" s="401"/>
      <c r="BO705" s="400"/>
      <c r="BP705" s="401"/>
      <c r="BQ705" s="400"/>
      <c r="BR705" s="401"/>
      <c r="BS705" s="400"/>
      <c r="BT705" s="401"/>
      <c r="BU705" s="400"/>
      <c r="BV705" s="401"/>
      <c r="BW705" s="400"/>
      <c r="BX705" s="401"/>
      <c r="BY705" s="400"/>
      <c r="BZ705" s="401"/>
      <c r="CA705" s="400"/>
      <c r="CB705" s="401"/>
      <c r="CC705" s="400"/>
      <c r="CD705" s="401"/>
      <c r="CE705" s="400"/>
      <c r="CF705" s="401"/>
      <c r="CG705" s="400"/>
      <c r="CH705" s="401"/>
      <c r="CI705" s="400"/>
      <c r="CJ705" s="401"/>
      <c r="CK705" s="400"/>
      <c r="CL705" s="401"/>
      <c r="CM705" s="400"/>
      <c r="CN705" s="401"/>
      <c r="CO705" s="400"/>
      <c r="CP705" s="401"/>
      <c r="CQ705" s="400"/>
      <c r="CR705" s="401"/>
      <c r="CS705" s="400"/>
      <c r="CT705" s="401"/>
      <c r="CU705" s="400"/>
      <c r="CV705" s="401"/>
      <c r="CW705" s="400"/>
      <c r="CX705" s="401"/>
      <c r="CY705" s="400"/>
      <c r="CZ705" s="401"/>
      <c r="DA705" s="400"/>
      <c r="DB705" s="401"/>
      <c r="DC705" s="400"/>
      <c r="DD705" s="401"/>
      <c r="DE705" s="400"/>
      <c r="DF705" s="401"/>
      <c r="DG705" s="400"/>
      <c r="DH705" s="401"/>
      <c r="DI705" s="400"/>
      <c r="DJ705" s="401"/>
      <c r="DK705" s="400"/>
      <c r="DL705" s="401"/>
      <c r="DM705" s="400"/>
      <c r="DN705" s="401"/>
      <c r="DO705" s="400"/>
      <c r="DP705" s="401"/>
      <c r="DQ705" s="400"/>
      <c r="DR705" s="401"/>
      <c r="DS705" s="400"/>
      <c r="DT705" s="401"/>
      <c r="DU705" s="400"/>
      <c r="DV705" s="401"/>
      <c r="DW705" s="400"/>
      <c r="DX705" s="401"/>
      <c r="DY705" s="400"/>
      <c r="DZ705" s="401"/>
      <c r="EA705" s="400"/>
      <c r="EB705" s="401"/>
      <c r="EC705" s="400"/>
      <c r="ED705" s="401"/>
      <c r="EE705" s="400"/>
      <c r="EF705" s="401"/>
      <c r="EG705" s="400"/>
      <c r="EH705" s="401"/>
      <c r="EI705" s="400"/>
      <c r="EJ705" s="447"/>
      <c r="EK705" s="512"/>
      <c r="EL705" s="515"/>
      <c r="EM705" s="450"/>
      <c r="EN705" s="348"/>
      <c r="EO705" s="348"/>
      <c r="EP705" s="179">
        <f t="shared" si="742"/>
        <v>0</v>
      </c>
      <c r="EQ705" s="179">
        <f t="shared" si="743"/>
        <v>0</v>
      </c>
      <c r="ER705" s="179">
        <f t="shared" si="744"/>
        <v>0</v>
      </c>
      <c r="ES705" s="179">
        <f t="shared" si="745"/>
        <v>0</v>
      </c>
      <c r="ET705" s="179">
        <f t="shared" si="746"/>
        <v>0</v>
      </c>
      <c r="EU705" s="179">
        <f t="shared" si="747"/>
        <v>0</v>
      </c>
      <c r="EV705" s="172">
        <f t="shared" si="748"/>
        <v>0</v>
      </c>
      <c r="EW705" s="253"/>
      <c r="EX705" s="254">
        <v>0</v>
      </c>
      <c r="EY705" s="180">
        <v>0</v>
      </c>
      <c r="EZ705" s="255">
        <v>0</v>
      </c>
      <c r="FA705" s="255">
        <v>0</v>
      </c>
      <c r="FB705" s="180">
        <f>SUM(FF705:GI705)/2</f>
        <v>0</v>
      </c>
      <c r="FC705" s="256">
        <f>N705*km*'VALORES TABELA'!$B$13</f>
        <v>0</v>
      </c>
      <c r="FD705" s="250">
        <f t="shared" si="801"/>
        <v>0</v>
      </c>
      <c r="FE705" s="257"/>
      <c r="FF705" s="181">
        <f>((Q705+S705)*Percapita)+((R705+T705)*Cadeirante)</f>
        <v>0</v>
      </c>
      <c r="FG705" s="181">
        <f>((U705+W705)*Percapita/30*FG$4)+((V705+X705)*Cadeirante/30*FG$4)</f>
        <v>0</v>
      </c>
      <c r="FH705" s="181">
        <f>((Y705+AA705)*Percapita/30*FH$4)+((Z705+AB705)*Cadeirante/30*FH$4)</f>
        <v>0</v>
      </c>
      <c r="FI705" s="181">
        <f>((AC705+AE705)*Percapita/30*FI$4)+((AD705+AF705)*Cadeirante/30*FI$4)</f>
        <v>0</v>
      </c>
      <c r="FJ705" s="181">
        <f>((AG705+AI705)*Percapita/30*FJ$4)+((AH705+AJ705)*Cadeirante/30*FJ$4)</f>
        <v>0</v>
      </c>
      <c r="FK705" s="181">
        <f>((AK705+AM705)*Percapita/30*FK$4)+((AL705+AN705)*Cadeirante/30*FK$4)</f>
        <v>0</v>
      </c>
      <c r="FL705" s="181">
        <f>((AO705+AQ705)*Percapita/30*FL$4)+((AP705+AR705)*Cadeirante/30*FL$4)</f>
        <v>0</v>
      </c>
      <c r="FM705" s="181">
        <f>((AS705+AU705)*Percapita/30*FM$4)+((AT705+AV705)*Cadeirante/30*FM$4)</f>
        <v>0</v>
      </c>
      <c r="FN705" s="181">
        <f>((AW705+AY705)*Percapita/30*FN$4)+((AX705+AZ705)*Cadeirante/30*FN$4)</f>
        <v>0</v>
      </c>
      <c r="FO705" s="181">
        <f>((BA705+BC705)*Percapita/30*FO$4)+((BB705+BD705)*Cadeirante/30*FO$4)</f>
        <v>0</v>
      </c>
      <c r="FP705" s="181">
        <f>((BE705+BG705)*Percapita/30*FP$4)+((BF705+BH705)*Cadeirante/30*FP$4)</f>
        <v>0</v>
      </c>
      <c r="FQ705" s="181">
        <f>((BI705+BK705)*Percapita/30*FQ$4)+((BJ705+BL705)*Cadeirante/30*FQ$4)</f>
        <v>0</v>
      </c>
      <c r="FR705" s="181">
        <f>((BM705+BO705)*Percapita/30*FR$4)+((BN705+BP705)*Cadeirante/30*FR$4)</f>
        <v>0</v>
      </c>
      <c r="FS705" s="181">
        <f>((BQ705+BS705)*Percapita/30*FS$4)+((BR705+BT705)*Cadeirante/30*FS$4)</f>
        <v>0</v>
      </c>
      <c r="FT705" s="181">
        <f>((BU705+BW705)*Percapita/30*FT$4)+((BV705+BX705)*Cadeirante/30*FT$4)</f>
        <v>0</v>
      </c>
      <c r="FU705" s="181">
        <f>((BY705+CA705)*Percapita/30*FU$4)+((BZ705+CB705)*Cadeirante/30*FU$4)</f>
        <v>0</v>
      </c>
      <c r="FV705" s="181">
        <f>((CC705+CE705)*Percapita/30*FV$4)+((CD705+CF705)*Cadeirante/30*FV$4)</f>
        <v>0</v>
      </c>
      <c r="FW705" s="181">
        <f>((CG705+CI705)*Percapita/30*FW$4)+((CI705+CK705)*Cadeirante/30*FW$4)</f>
        <v>0</v>
      </c>
      <c r="FX705" s="181">
        <f>((CK705+CM705)*Percapita/30*FX$4)+((CL705+CN705)*Cadeirante/30*FX$4)</f>
        <v>0</v>
      </c>
      <c r="FY705" s="181">
        <f>((CO705+CQ705)*Percapita/30*FY$4)+((CP705+CR705)*Cadeirante/30*FY$4)</f>
        <v>0</v>
      </c>
      <c r="FZ705" s="181">
        <f>((CS705+CU705)*Percapita/30*FZ$4)+((CT705+CV705)*Cadeirante/30*FZ$4)</f>
        <v>0</v>
      </c>
      <c r="GA705" s="181">
        <f>((CW705+CY705)*Percapita/30*GA$4)+((CX705+CZ705)*Cadeirante/30*GA$4)</f>
        <v>0</v>
      </c>
      <c r="GB705" s="181">
        <f>((DA705+DC705)*Percapita/30*GB$4)+((DB705+DD705)*Cadeirante/30*GB$4)</f>
        <v>0</v>
      </c>
      <c r="GC705" s="181">
        <f>((DE705+DG705)*Percapita/30*GC$4)+((DF705+DH705)*Cadeirante/30*GC$4)</f>
        <v>0</v>
      </c>
      <c r="GD705" s="181">
        <f>((DI705+DK705)*Percapita/30*GD$4)+((DJ705+DL705)*Cadeirante/30*GD$4)</f>
        <v>0</v>
      </c>
      <c r="GE705" s="181">
        <f>((DM705+DO705)*Percapita/30*GE$4)+((DN705+DP705)*Cadeirante/30*GE$4)</f>
        <v>0</v>
      </c>
      <c r="GF705" s="181">
        <f>((DQ705+DS705)*Percapita/30*GF$4)+((DR705+DT705)*Cadeirante/30*GF$4)</f>
        <v>0</v>
      </c>
      <c r="GG705" s="181">
        <f>((DU705+DW705)*Percapita/30*GG$4)+((DV705+DX705)*Cadeirante/30*GG$4)</f>
        <v>0</v>
      </c>
      <c r="GH705" s="181">
        <f>((DY705+EA705)*Percapita/30*GH$4)+((DZ705+EB705)*Cadeirante/30*GH$4)</f>
        <v>0</v>
      </c>
      <c r="GI705" s="181">
        <f>((EC705+EE705)*Percapita/30*GI$4)+((ED705+EF705)*Cadeirante/30*GI$4)</f>
        <v>0</v>
      </c>
      <c r="GJ705" s="181">
        <f>((EG705+EI705)*Percapita)+((EH705+EJ705)*Cadeirante)</f>
        <v>0</v>
      </c>
      <c r="GK705" s="258"/>
      <c r="GL705" s="103">
        <f t="shared" si="750"/>
        <v>0</v>
      </c>
      <c r="GM705" s="124"/>
      <c r="GN705" s="182"/>
      <c r="GO705" s="182"/>
      <c r="GP705" s="182"/>
      <c r="GQ705" s="182"/>
      <c r="GR705" s="182"/>
      <c r="GS705" s="182"/>
      <c r="GT705" s="182"/>
      <c r="GU705" s="182"/>
      <c r="GV705" s="182"/>
      <c r="GW705" s="182"/>
      <c r="GX705" s="182"/>
      <c r="GY705" s="182"/>
      <c r="GZ705" s="182"/>
      <c r="HA705" s="182"/>
      <c r="HB705" s="182"/>
      <c r="HC705" s="182"/>
      <c r="HD705" s="182"/>
      <c r="HE705" s="182"/>
      <c r="HF705" s="182"/>
      <c r="HG705" s="182"/>
      <c r="HH705" s="182"/>
      <c r="HI705" s="182"/>
      <c r="HJ705" s="182"/>
      <c r="HK705" s="182"/>
      <c r="HL705" s="182"/>
      <c r="HM705" s="182"/>
      <c r="HN705" s="182"/>
      <c r="HO705" s="182"/>
      <c r="HP705" s="259"/>
      <c r="HQ705" s="64"/>
      <c r="HW705" s="257"/>
      <c r="HY705" s="280">
        <f t="shared" si="802"/>
        <v>0</v>
      </c>
      <c r="HZ705" s="280">
        <f t="shared" si="803"/>
        <v>0</v>
      </c>
      <c r="IA705" s="280">
        <f t="shared" si="804"/>
        <v>0</v>
      </c>
    </row>
    <row r="706" spans="1:237" s="106" customFormat="1" ht="22.5" customHeight="1" x14ac:dyDescent="0.25">
      <c r="A706" t="s">
        <v>3832</v>
      </c>
      <c r="B706" s="522" t="s">
        <v>3833</v>
      </c>
      <c r="C706" s="523">
        <v>1</v>
      </c>
      <c r="D706" s="524" t="s">
        <v>3834</v>
      </c>
      <c r="E706" s="524" t="s">
        <v>3835</v>
      </c>
      <c r="F706" s="525" t="s">
        <v>3224</v>
      </c>
      <c r="G706" s="525" t="s">
        <v>3225</v>
      </c>
      <c r="H706" s="350" t="s">
        <v>3836</v>
      </c>
      <c r="I706" s="351" t="s">
        <v>3837</v>
      </c>
      <c r="J706" s="409" t="s">
        <v>3231</v>
      </c>
      <c r="K706" s="410" t="s">
        <v>3232</v>
      </c>
      <c r="L706" s="329">
        <f>CONTINUA!BV706</f>
        <v>0</v>
      </c>
      <c r="M706" s="329">
        <f>CONTINUA!BW706</f>
        <v>0</v>
      </c>
      <c r="N706" s="895"/>
      <c r="O706" s="896" t="s">
        <v>4066</v>
      </c>
      <c r="P706" s="897" t="s">
        <v>206</v>
      </c>
      <c r="Q706" s="400">
        <v>47</v>
      </c>
      <c r="R706" s="401"/>
      <c r="S706" s="400"/>
      <c r="T706" s="401"/>
      <c r="U706" s="400"/>
      <c r="V706" s="401"/>
      <c r="W706" s="400"/>
      <c r="X706" s="401"/>
      <c r="Y706" s="400"/>
      <c r="Z706" s="401"/>
      <c r="AA706" s="400"/>
      <c r="AB706" s="401"/>
      <c r="AC706" s="400"/>
      <c r="AD706" s="401"/>
      <c r="AE706" s="400"/>
      <c r="AF706" s="401"/>
      <c r="AG706" s="400"/>
      <c r="AH706" s="401"/>
      <c r="AI706" s="400"/>
      <c r="AJ706" s="401"/>
      <c r="AK706" s="400"/>
      <c r="AL706" s="401"/>
      <c r="AM706" s="400"/>
      <c r="AN706" s="401"/>
      <c r="AO706" s="400"/>
      <c r="AP706" s="401"/>
      <c r="AQ706" s="400"/>
      <c r="AR706" s="401"/>
      <c r="AS706" s="400"/>
      <c r="AT706" s="401"/>
      <c r="AU706" s="400"/>
      <c r="AV706" s="401"/>
      <c r="AW706" s="400"/>
      <c r="AX706" s="401"/>
      <c r="AY706" s="400"/>
      <c r="AZ706" s="401"/>
      <c r="BA706" s="400"/>
      <c r="BB706" s="401"/>
      <c r="BC706" s="400"/>
      <c r="BD706" s="401"/>
      <c r="BE706" s="400"/>
      <c r="BF706" s="401"/>
      <c r="BG706" s="400"/>
      <c r="BH706" s="401"/>
      <c r="BI706" s="400"/>
      <c r="BJ706" s="401"/>
      <c r="BK706" s="400"/>
      <c r="BL706" s="401"/>
      <c r="BM706" s="400"/>
      <c r="BN706" s="401"/>
      <c r="BO706" s="400"/>
      <c r="BP706" s="401"/>
      <c r="BQ706" s="400"/>
      <c r="BR706" s="401"/>
      <c r="BS706" s="400"/>
      <c r="BT706" s="401"/>
      <c r="BU706" s="400"/>
      <c r="BV706" s="401"/>
      <c r="BW706" s="400"/>
      <c r="BX706" s="401"/>
      <c r="BY706" s="400"/>
      <c r="BZ706" s="401"/>
      <c r="CA706" s="400"/>
      <c r="CB706" s="401"/>
      <c r="CC706" s="400"/>
      <c r="CD706" s="401"/>
      <c r="CE706" s="400"/>
      <c r="CF706" s="401"/>
      <c r="CG706" s="400"/>
      <c r="CH706" s="401"/>
      <c r="CI706" s="400"/>
      <c r="CJ706" s="401"/>
      <c r="CK706" s="400"/>
      <c r="CL706" s="401"/>
      <c r="CM706" s="400"/>
      <c r="CN706" s="401"/>
      <c r="CO706" s="400"/>
      <c r="CP706" s="401"/>
      <c r="CQ706" s="400"/>
      <c r="CR706" s="401"/>
      <c r="CS706" s="400"/>
      <c r="CT706" s="401"/>
      <c r="CU706" s="400"/>
      <c r="CV706" s="401"/>
      <c r="CW706" s="400"/>
      <c r="CX706" s="401"/>
      <c r="CY706" s="400"/>
      <c r="CZ706" s="401"/>
      <c r="DA706" s="400"/>
      <c r="DB706" s="401"/>
      <c r="DC706" s="400"/>
      <c r="DD706" s="401"/>
      <c r="DE706" s="400"/>
      <c r="DF706" s="401"/>
      <c r="DG706" s="400"/>
      <c r="DH706" s="401"/>
      <c r="DI706" s="400"/>
      <c r="DJ706" s="401"/>
      <c r="DK706" s="400"/>
      <c r="DL706" s="401"/>
      <c r="DM706" s="400"/>
      <c r="DN706" s="401"/>
      <c r="DO706" s="400"/>
      <c r="DP706" s="401"/>
      <c r="DQ706" s="400"/>
      <c r="DR706" s="401"/>
      <c r="DS706" s="400"/>
      <c r="DT706" s="401"/>
      <c r="DU706" s="400"/>
      <c r="DV706" s="401"/>
      <c r="DW706" s="400"/>
      <c r="DX706" s="401"/>
      <c r="DY706" s="400"/>
      <c r="DZ706" s="401"/>
      <c r="EA706" s="400"/>
      <c r="EB706" s="401"/>
      <c r="EC706" s="400"/>
      <c r="ED706" s="401"/>
      <c r="EE706" s="400"/>
      <c r="EF706" s="401"/>
      <c r="EG706" s="400"/>
      <c r="EH706" s="401"/>
      <c r="EI706" s="400"/>
      <c r="EJ706" s="447"/>
      <c r="EK706" s="510"/>
      <c r="EL706" s="513"/>
      <c r="EM706" s="520"/>
      <c r="EN706" s="520"/>
      <c r="EO706" s="520"/>
      <c r="EP706" s="171">
        <f t="shared" si="742"/>
        <v>47</v>
      </c>
      <c r="EQ706" s="171">
        <f t="shared" si="743"/>
        <v>0</v>
      </c>
      <c r="ER706" s="171">
        <f t="shared" si="744"/>
        <v>0</v>
      </c>
      <c r="ES706" s="171">
        <f t="shared" si="745"/>
        <v>0</v>
      </c>
      <c r="ET706" s="171">
        <f t="shared" si="746"/>
        <v>0</v>
      </c>
      <c r="EU706" s="171">
        <f t="shared" si="747"/>
        <v>0</v>
      </c>
      <c r="EV706" s="172">
        <f t="shared" si="748"/>
        <v>47</v>
      </c>
      <c r="EW706" s="367">
        <f>IF(C706=4,IF(MAX(Q706:EJ708)&gt;0,(Especiall/30*(IF(($G706-$F706)=($G$5-$F$5),30,IF(DAY($G706)=31,($G706-$F706),($G706-$F706)+1)))),0),0)</f>
        <v>0</v>
      </c>
      <c r="EX706" s="248">
        <f t="shared" ref="EX706:EX709" si="805">FF706</f>
        <v>19434.650000000001</v>
      </c>
      <c r="EY706" s="174">
        <f>(L706*regular)+(M706*Cadeirantee)</f>
        <v>0</v>
      </c>
      <c r="EZ706" s="249">
        <f>SUMIF(FG706:GJ706,"&gt;0")</f>
        <v>0</v>
      </c>
      <c r="FA706" s="249">
        <f>SUMIF(FG706:GJ706,"&lt;0")+SUMIF(GN706:HP706,"&lt;0")</f>
        <v>0</v>
      </c>
      <c r="FB706" s="174">
        <v>0</v>
      </c>
      <c r="FC706" s="175">
        <f>N706*km*'VALORES TABELA'!$B$13</f>
        <v>0</v>
      </c>
      <c r="FD706" s="250">
        <f>GL706</f>
        <v>0</v>
      </c>
      <c r="FE706" s="176">
        <f>(EW706+EW707+EW708+EW709+EX706+EX707+EX708+EX709+EY706+EY707+EY708+EY709+EY710+EZ706+EZ707+EZ708+EZ709+FA706+FA707+FA708+FA709+FC706+FC707+FC708+FC709+HY706-HZ706-IA706+FD706+FD707+FD708+FD709+FB710)</f>
        <v>19434.650000000001</v>
      </c>
      <c r="FF706" s="177">
        <f>IF(C706=4,SUM(Q706+Q707+Q708+S706+S707+S708)*Percapita/30*FF$4+(R706+R707+R708+T706+T707+T708)*Cadeirante/30*FF$4,IF(C706=3,IF(Q709+S709=10,Fixo/30*FF$4+(Q706+Q707+Q708+S706+S707+S708)*Percapita/30*FF$4+(R709+T709)*Cadeirante/30*FF$4,IF(Q709+S709&lt;=9,(Q709+S709)*Crechee/30*FF$4)+(R709+T709)*Cadeirante/30*FF$4+(Q706+Q707+Q708+S706+S707+S708)*Percapita/30*FF$4)+IF(Q709+S709&gt;=11,Fixo/30*FF$4+(Q709+S709-10)*Crechee/30*FF$4,0),IF(C706=2,IF(R706+R707+R708+R709+T706+T707+T708+T709=1,Cadeirante/30*FF$4,IF(R706+R707+R708+R709+T706+T707+T708+T709=2,Fixo/30*FF$4,IF(R706+R707+R708+R709+T706+T707+T708+T709&gt;2,Fixo/30*FF$4+(R706+R707+R708+R709+T706+T707+T708+T709-2)*Cadeirante/30*FF$4)))+(Q706+Q707+Q708+S706+S707+S708)*Percapita/30*FF$4+(Q709+S709)*Crechee/30*FF$4,IF(C706=1,IF(Q706+Q707+Q708+R706+R707+R708+S706+S707+S708+T706+T707+T708&lt;=15,(Q706+Q707+Q708+S706+S707+S708)*Percapita/30*FF$4,IF(Q706+Q707+Q708+R706+R707+R708+S706+S707+S708+T706+T707+T708&gt;=16,Fixo/30*FF$4+(Q706+Q707+Q708+R706+R707+R708+S706+S707+S708+T706+T707-16)*Percapita/30*FF$4))))))</f>
        <v>19434.650000000001</v>
      </c>
      <c r="FG706" s="177">
        <f>IF(C706=4,SUM(U706+U707+U708+W706+W707+W708)*Percapita/30*FG$4+(V706+V707+V708+X706+X707+X708)*Cadeirante/30*FG$4,IF(C706=3,IF(U709+W709=10,Fixo/30*FG$4+(U706+U707+U708+W706+W707+W708)*Percapita/30*FG$4+(V709+X709)*Cadeirante/30*FG$4,IF(U709+W709&lt;=9,(U709+W709)*Crechee/30*FG$4)+(V709+X709)*Cadeirante/30*FG$4+(U706+U707+U708+W706+W707+W708)*Percapita/30*FG$4)+IF(U709+W709&gt;=11,Fixo/30*FG$4+(U709+W709-10)*Crechee/30*FG$4,0),IF(C706=2,IF(V706+V707+V708+V709+X706+X707+X708+X709=1,Cadeirante/30*FG$4,IF(V706+V707+V708+V709+X706+X707+X708+X709=2,Fixo/30*FG$4,IF(V706+V707+V708+V709+X706+X707+X708+X709&gt;2,Fixo/30*FG$4+(V706+V707+V708+V709+X706+X707+X708+X709-2)*Cadeirante/30*FG$4)))+(U706+U707+U708+W706+W707+W708)*Percapita/30*FG$4+(U709+W709)*Crechee/30*FG$4,IF(C706=1,IF(U706+U707+U708+V706+V707+V708+W706+W707+W708+X706+X707+X708&lt;=15,(U706+U707+U708+W706+W707+W708)*Percapita/30*FG$4,IF(U706+U707+U708+V706+V707+V708+W706+W707+W708+X706+X707+X708&gt;=16,Fixo/30*FG$4+(U706+U707+U708+V706+V707+V708+W706+W707+W708+X706+X707-16)*Percapita/30*FG$4))))))</f>
        <v>0</v>
      </c>
      <c r="FH706" s="177">
        <f>IF(C706=4,SUM(Y706+Y707+Y708+AA706+AA707+AA708)*Percapita/30*FH$4+(Z706+Z707+Z708+AB706+AB707+AB708)*Cadeirante/30*FH$4,IF(C706=3,IF(Y709+AA709=10,Fixo/30*FH$4+(Y706+Y707+Y708+AA706+AA707+AA708)*Percapita/30*FH$4+(Z709+AB709)*Cadeirante/30*FH$4,IF(Y709+AA709&lt;=9,(Y709+AA709)*Crechee/30*FH$4)+(Z709+AB709)*Cadeirante/30*FH$4+(Y706+Y707+Y708+AA706+AA707+AA708)*Percapita/30*FH$4)+IF(Y709+AA709&gt;=11,Fixo/30*FH$4+(Y709+AA709-10)*Crechee/30*FH$4,0),IF(C706=2,IF(Z706+Z707+Z708+Z709+AB706+AB707+AB708+AB709=1,Cadeirante/30*FH$4,IF(Z706+Z707+Z708+Z709+AB706+AB707+AB708+AB709=2,Fixo/30*FH$4,IF(Z706+Z707+Z708+Z709+AB706+AB707+AB708+AB709&gt;2,Fixo/30*FH$4+(Z706+Z707+Z708+Z709+AB706+AB707+AB708+AB709-2)*Cadeirante/30*FH$4)))+(Y706+Y707+Y708+AA706+AA707+AA708)*Percapita/30*FH$4+(Y709+AA709)*Crechee/30*FH$4,IF(C706=1,IF(Y706+Y707+Y708+Z706+Z707+Z708+AA706+AA707+AA708+AB706+AB707+AB708&lt;=15,(Y706+Y707+Y708+AA706+AA707+AA708)*Percapita/30*FH$4,IF(Y706+Y707+Y708+Z706+Z707+Z708+AA706+AA707+AA708+AB706+AB707+AB708&gt;=16,Fixo/30*FH$4+(Y706+Y707+Y708+Z706+Z707+Z708+AA706+AA707+AA708+AB706+AB707-16)*Percapita/30*FH$4))))))</f>
        <v>0</v>
      </c>
      <c r="FI706" s="177">
        <f>IF(C706=4,SUM(AC706+AC707+AC708+AE706+AE707+AE708)*Percapita/30*FI$4+(AD706+AD707+AD708+AF706+AF707+AF708)*Cadeirante/30*FI$4,IF(C706=3,IF(AC709+AE709=10,Fixo/30*FI$4+(AC706+AC707+AC708+AE706+AE707+AE708)*Percapita/30*FI$4+(AD709+AF709)*Cadeirante/30*FI$4,IF(AC709+AE709&lt;=9,(AC709+AE709)*Crechee/30*FI$4)+(AD709+AF709)*Cadeirante/30*FI$4+(AC706+AC707+AC708+AE706+AE707+AE708)*Percapita/30*FI$4)+IF(AC709+AE709&gt;=11,Fixo/30*FI$4+(AC709+AE709-10)*Crechee/30*FI$4,0),IF(C706=2,IF(AD706+AD707+AD708+AD709+AF706+AF707+AF708+AF709=1,Cadeirante/30*FI$4,IF(AD706+AD707+AD708+AD709+AF706+AF707+AF708+AF709=2,Fixo/30*FI$4,IF(AD706+AD707+AD708+AD709+AF706+AF707+AF708+AF709&gt;2,Fixo/30*FI$4+(AD706+AD707+AD708+AD709+AF706+AF707+AF708+AF709-2)*Cadeirante/30*FI$4)))+(AC706+AC707+AC708+AE706+AE707+AE708)*Percapita/30*FI$4+(AC709+AE709)*Crechee/30*FI$4,IF(C706=1,IF(AC706+AC707+AC708+AD706+AD707+AD708+AE706+AE707+AE708+AF706+AF707+AF708&lt;=15,(AC706+AC707+AC708+AE706+AE707+AE708)*Percapita/30*FI$4,IF(AC706+AC707+AC708+AD706+AD707+AD708+AE706+AE707+AE708+AF706+AF707+AF708&gt;=16,Fixo/30*FI$4+(AC706+AC707+AC708+AD706+AD707+AD708+AE706+AE707+AE708+AF706+AF707-16)*Percapita/30*FI$4))))))</f>
        <v>0</v>
      </c>
      <c r="FJ706" s="177">
        <f>IF(C706=4,SUM(AG706+AG707+AG708+AI706+AI707+AI708)*Percapita/30*FJ$4+(AH706+AH707+AH708+AJ706+AJ707+AJ708)*Cadeirante/30*FJ$4,IF(C706=3,IF(AG709+AI709=10,Fixo/30*FJ$4+(AG706+AG707+AG708+AI706+AI707+AI708)*Percapita/30*FJ$4+(AH709+AJ709)*Cadeirante/30*FJ$4,IF(AG709+AI709&lt;=9,(AG709+AI709)*Crechee/30*FJ$4)+(AH709+AJ709)*Cadeirante/30*FJ$4+(AG706+AG707+AG708+AI706+AI707+AI708)*Percapita/30*FJ$4)+IF(AG709+AI709&gt;=11,Fixo/30*FJ$4+(AG709+AI709-10)*Crechee/30*FJ$4,0),IF(C706=2,IF(AH706+AH707+AH708+AH709+AJ706+AJ707+AJ708+AJ709=1,Cadeirante/30*FJ$4,IF(AH706+AH707+AH708+AH709+AJ706+AJ707+AJ708+AJ709=2,Fixo/30*FJ$4,IF(AH706+AH707+AH708+AH709+AJ706+AJ707+AJ708+AJ709&gt;2,Fixo/30*FJ$4+(AH706+AH707+AH708+AH709+AJ706+AJ707+AJ708+AJ709-2)*Cadeirante/30*FJ$4)))+(AG706+AG707+AG708+AI706+AI707+AI708)*Percapita/30*FJ$4+(AG709+AI709)*Crechee/30*FJ$4,IF(C706=1,IF(AG706+AG707+AG708+AH706+AH707+AH708+AI706+AI707+AI708+AJ706+AJ707+AJ708&lt;=15,(AG706+AG707+AG708+AI706+AI707+AI708)*Percapita/30*FJ$4,IF(AG706+AG707+AG708+AH706+AH707+AH708+AI706+AI707+AI708+AJ706+AJ707+AJ708&gt;=16,Fixo/30*FJ$4+(AG706+AG707+AG708+AH706+AH707+AH708+AI706+AI707+AI708+AJ706+AJ707-16)*Percapita/30*FJ$4))))))</f>
        <v>0</v>
      </c>
      <c r="FK706" s="177">
        <f>IF(C706=4,SUM(AK706+AK707+AK708+AM706+AM707+AM708)*Percapita/30*FK$4+(AL706+AL707+AL708+AN706+AN707+AN708)*Cadeirante/30*FK$4,IF(C706=3,IF(AK709+AM709=10,Fixo/30*FK$4+(AK706+AK707+AK708+AM706+AM707+AM708)*Percapita/30*FK$4+(AL709+AN709)*Cadeirante/30*FK$4,IF(AK709+AM709&lt;=9,(AK709+AM709)*Crechee/30*FK$4)+(AL709+AN709)*Cadeirante/30*FK$4+(AK706+AK707+AK708+AM706+AM707+AM708)*Percapita/30*FK$4)+IF(AK709+AM709&gt;=11,Fixo/30*FK$4+(AK709+AM709-10)*Crechee/30*FK$4,0),IF(C706=2,IF(AL706+AL707+AL708+AL709+AN706+AN707+AN708+AN709=1,Cadeirante/30*FK$4,IF(AL706+AL707+AL708+AL709+AN706+AN707+AN708+AN709=2,Fixo/30*FK$4,IF(AL706+AL707+AL708+AL709+AN706+AN707+AN708+AN709&gt;2,Fixo/30*FK$4+(AL706+AL707+AL708+AL709+AN706+AN707+AN708+AN709-2)*Cadeirante/30*FK$4)))+(AK706+AK707+AK708+AM706+AM707+AM708)*Percapita/30*FK$4+(AK709+AM709)*Crechee/30*FK$4,IF(C706=1,IF(AK706+AK707+AK708+AL706+AL707+AL708+AM706+AM707+AM708+AN706+AN707+AN708&lt;=15,(AK706+AK707+AK708+AM706+AM707+AM708)*Percapita/30*FK$4,IF(AK706+AK707+AK708+AL706+AL707+AL708+AM706+AM707+AM708+AN706+AN707+AN708&gt;=16,Fixo/30*FK$4+(AK706+AK707+AK708+AL706+AL707+AL708+AM706+AM707+AM708+AN706+AN707-16)*Percapita/30*FK$4))))))</f>
        <v>0</v>
      </c>
      <c r="FL706" s="177">
        <f>IF(C706=4,SUM(AO706+AO707+AO708+AQ706+AQ707+AQ708)*Percapita/30*FL$4+(AP706+AP707+AP708+AR706+AR707+AR708)*Cadeirante/30*FL$4,IF(C706=3,IF(AO709+AQ709=10,Fixo/30*FL$4+(AO706+AO707+AO708+AQ706+AQ707+AQ708)*Percapita/30*FL$4+(AP709+AR709)*Cadeirante/30*FL$4,IF(AO709+AQ709&lt;=9,(AO709+AQ709)*Crechee/30*FL$4)+(AP709+AR709)*Cadeirante/30*FL$4+(AO706+AO707+AO708+AQ706+AQ707+AQ708)*Percapita/30*FL$4)+IF(AO709+AQ709&gt;=11,Fixo/30*FL$4+(AO709+AQ709-10)*Crechee/30*FL$4,0),IF(C706=2,IF(AP706+AP707+AP708+AP709+AR706+AR707+AR708+AR709=1,Cadeirante/30*FL$4,IF(AP706+AP707+AP708+AP709+AR706+AR707+AR708+AR709=2,Fixo/30*FL$4,IF(AP706+AP707+AP708+AP709+AR706+AR707+AR708+AR709&gt;2,Fixo/30*FL$4+(AP706+AP707+AP708+AP709+AR706+AR707+AR708+AR709-2)*Cadeirante/30*FL$4)))+(AO706+AO707+AO708+AQ706+AQ707+AQ708)*Percapita/30*FL$4+(AO709+AQ709)*Crechee/30*FL$4,IF(C706=1,IF(AO706+AO707+AO708+AP706+AP707+AP708+AQ706+AQ707+AQ708+AR706+AR707+AR708&lt;=15,(AO706+AO707+AO708+AQ706+AQ707+AQ708)*Percapita/30*FL$4,IF(AO706+AO707+AO708+AP706+AP707+AP708+AQ706+AQ707+AQ708+AR706+AR707+AR708&gt;=16,Fixo/30*FL$4+(AO706+AO707+AO708+AP706+AP707+AP708+AQ706+AQ707+AQ708+AR706+AR707-16)*Percapita/30*FL$4))))))</f>
        <v>0</v>
      </c>
      <c r="FM706" s="177">
        <f>IF(C706=4,SUM(AS706+AS707+AS708+AU706+AU707+AU708)*Percapita/30*FM$4+(AT706+AT707+AT708+AV706+AV707+AV708)*Cadeirante/30*FM$4,IF(C706=3,IF(AS709+AU709=10,Fixo/30*FM$4+(AS706+AS707+AS708+AU706+AU707+AU708)*Percapita/30*FM$4+(AT709+AV709)*Cadeirante/30*FM$4,IF(AS709+AU709&lt;=9,(AS709+AU709)*Crechee/30*FM$4)+(AT709+AV709)*Cadeirante/30*FM$4+(AS706+AS707+AS708+AU706+AU707+AU708)*Percapita/30*FM$4)+IF(AS709+AU709&gt;=11,Fixo/30*FM$4+(AS709+AU709-10)*Crechee/30*FM$4,0),IF(C706=2,IF(AT706+AT707+AT708+AT709+AV706+AV707+AV708+AV709=1,Cadeirante/30*FM$4,IF(AT706+AT707+AT708+AT709+AV706+AV707+AV708+AV709=2,Fixo/30*FM$4,IF(AT706+AT707+AT708+AT709+AV706+AV707+AV708+AV709&gt;2,Fixo/30*FM$4+(AT706+AT707+AT708+AT709+AV706+AV707+AV708+AV709-2)*Cadeirante/30*FM$4)))+(AS706+AS707+AS708+AU706+AU707+AU708)*Percapita/30*FM$4+(AS709+AU709)*Crechee/30*FM$4,IF(C706=1,IF(AS706+AS707+AS708+AT706+AT707+AT708+AU706+AU707+AU708+AV706+AV707+AV708&lt;=15,(AS706+AS707+AS708+AU706+AU707+AU708)*Percapita/30*FM$4,IF(AS706+AS707+AS708+AT706+AT707+AT708+AU706+AU707+AU708+AV706+AV707+AV708&gt;=16,Fixo/30*FM$4+(AS706+AS707+AS708+AT706+AT707+AT708+AU706+AU707+AU708+AV706+AV707-16)*Percapita/30*FM$4))))))</f>
        <v>0</v>
      </c>
      <c r="FN706" s="177">
        <f>IF(C706=4,SUM(AW706+AW707+AW708+AY706+AY707+AY708)*Percapita/30*FN$4+(AX706+AX707+AX708+AZ706+AZ707+AZ708)*Cadeirante/30*FN$4,IF(C706=3,IF(AW709+AY709=10,Fixo/30*FN$4+(AW706+AW707+AW708+AY706+AY707+AY708)*Percapita/30*FN$4+(AX709+AZ709)*Cadeirante/30*FN$4,IF(AW709+AY709&lt;=9,(AW709+AY709)*Crechee/30*FN$4)+(AX709+AZ709)*Cadeirante/30*FN$4+(AW706+AW707+AW708+AY706+AY707+AY708)*Percapita/30*FN$4)+IF(AW709+AY709&gt;=11,Fixo/30*FN$4+(AW709+AY709-10)*Crechee/30*FN$4,0),IF(C706=2,IF(AX706+AX707+AX708+AX709+AZ706+AZ707+AZ708+AZ709=1,Cadeirante/30*FN$4,IF(AX706+AX707+AX708+AX709+AZ706+AZ707+AZ708+AZ709=2,Fixo/30*FN$4,IF(AX706+AX707+AX708+AX709+AZ706+AZ707+AZ708+AZ709&gt;2,Fixo/30*FN$4+(AX706+AX707+AX708+AX709+AZ706+AZ707+AZ708+AZ709-2)*Cadeirante/30*FN$4)))+(AW706+AW707+AW708+AY706+AY707+AY708)*Percapita/30*FN$4+(AW709+AY709)*Crechee/30*FN$4,IF(C706=1,IF(AW706+AW707+AW708+AX706+AX707+AX708+AY706+AY707+AY708+AZ706+AZ707+AZ708&lt;=15,(AW706+AW707+AW708+AY706+AY707+AY708)*Percapita/30*FN$4,IF(AW706+AW707+AW708+AX706+AX707+AX708+AY706+AY707+AY708+AZ706+AZ707+AZ708&gt;=16,Fixo/30*FN$4+(AW706+AW707+AW708+AX706+AX707+AX708+AY706+AY707+AY708+AZ706+AZ707-16)*Percapita/30*FN$4))))))</f>
        <v>0</v>
      </c>
      <c r="FO706" s="177">
        <f>IF(C706=4,SUM(BA706+BA707+BA708+BC706+BC707+BC708)*Percapita/30*FO$4+(BB706+BB707+BB708+BD706+BD707+BD708)*Cadeirante/30*FO$4,IF(C706=3,IF(BA709+BC709=10,Fixo/30*FO$4+(BA706+BA707+BA708+BC706+BC707+BC708)*Percapita/30*FO$4+(BB709+BD709)*Cadeirante/30*FO$4,IF(BA709+BC709&lt;=9,(BA709+BC709)*Crechee/30*FO$4)+(BB709+BD709)*Cadeirante/30*FO$4+(BA706+BA707+BA708+BC706+BC707+BC708)*Percapita/30*FO$4)+IF(BA709+BC709&gt;=11,Fixo/30*FO$4+(BA709+BC709-10)*Crechee/30*FO$4,0),IF(C706=2,IF(BB706+BB707+BB708+BB709+BD706+BD707+BD708+BD709=1,Cadeirante/30*FO$4,IF(BB706+BB707+BB708+BB709+BD706+BD707+BD708+BD709=2,Fixo/30*FO$4,IF(BB706+BB707+BB708+BB709+BD706+BD707+BD708+BD709&gt;2,Fixo/30*FO$4+(BB706+BB707+BB708+BB709+BD706+BD707+BD708+BD709-2)*Cadeirante/30*FO$4)))+(BA706+BA707+BA708+BC706+BC707+BC708)*Percapita/30*FO$4+(BA709+BC709)*Crechee/30*FO$4,IF(C706=1,IF(BA706+BA707+BA708+BB706+BB707+BB708+BC706+BC707+BC708+BD706+BD707+BD708&lt;=15,(BA706+BA707+BA708+BC706+BC707+BC708)*Percapita/30*FO$4,IF(BA706+BA707+BA708+BB706+BB707+BB708+BC706+BC707+BC708+BD706+BD707+BD708&gt;=16,Fixo/30*FO$4+(BA706+BA707+BA708+BB706+BB707+BB708+BC706+BC707+BC708+BD706+BD707-16)*Percapita/30*FO$4))))))</f>
        <v>0</v>
      </c>
      <c r="FP706" s="177">
        <f>IF(C706=4,SUM(BE706+BE707+BE708+BG706+BG707+BG708)*Percapita/30*FP$4+(BF706+BF707+BF708+BH706+BH707+BH708)*Cadeirante/30*FP$4,IF(C706=3,IF(BE709+BG709=10,Fixo/30*FP$4+(BE706+BE707+BE708+BG706+BG707+BG708)*Percapita/30*FP$4+(BF709+BH709)*Cadeirante/30*FP$4,IF(BE709+BG709&lt;=9,(BE709+BG709)*Crechee/30*FP$4)+(BF709+BH709)*Cadeirante/30*FP$4+(BE706+BE707+BE708+BG706+BG707+BG708)*Percapita/30*FP$4)+IF(BE709+BG709&gt;=11,Fixo/30*FP$4+(BE709+BG709-10)*Crechee/30*FP$4,0),IF(C706=2,IF(BF706+BF707+BF708+BF709+BH706+BH707+BH708+BH709=1,Cadeirante/30*FP$4,IF(BF706+BF707+BF708+BF709+BH706+BH707+BH708+BH709=2,Fixo/30*FP$4,IF(BF706+BF707+BF708+BF709+BH706+BH707+BH708+BH709&gt;2,Fixo/30*FP$4+(BF706+BF707+BF708+BF709+BH706+BH707+BH708+BH709-2)*Cadeirante/30*FP$4)))+(BE706+BE707+BE708+BG706+BG707+BG708)*Percapita/30*FP$4+(BE709+BG709)*Crechee/30*FP$4,IF(C706=1,IF(BE706+BE707+BE708+BF706+BF707+BF708+BG706+BG707+BG708+BH706+BH707+BH708&lt;=15,(BE706+BE707+BE708+BG706+BG707+BG708)*Percapita/30*FP$4,IF(BE706+BE707+BE708+BF706+BF707+BF708+BG706+BG707+BG708+BH706+BH707+BH708&gt;=16,Fixo/30*FP$4+(BE706+BE707+BE708+BF706+BF707+BF708+BG706+BG707+BG708+BH706+BH707-16)*Percapita/30*FP$4))))))</f>
        <v>0</v>
      </c>
      <c r="FQ706" s="177">
        <f>IF(C706=4,SUM(BI706+BI707+BI708+BK706+BK707+BK708)*Percapita/30*FQ$4+(BJ706+BJ707+BJ708+BL706+BL707+BL708)*Cadeirante/30*FQ$4,IF(C706=3,IF(BI709+BK709=10,Fixo/30*FQ$4+(BI706+BI707+BI708+BK706+BK707+BK708)*Percapita/30*FQ$4+(BJ709+BL709)*Cadeirante/30*FQ$4,IF(BI709+BK709&lt;=9,(BI709+BK709)*Crechee/30*FQ$4)+(BJ709+BL709)*Cadeirante/30*FQ$4+(BI706+BI707+BI708+BK706+BK707+BK708)*Percapita/30*FQ$4)+IF(BI709+BK709&gt;=11,Fixo/30*FQ$4+(BI709+BK709-10)*Crechee/30*FQ$4,0),IF(C706=2,IF(BJ706+BJ707+BJ708+BJ709+BL706+BL707+BL708+BL709=1,Cadeirante/30*FQ$4,IF(BJ706+BJ707+BJ708+BJ709+BL706+BL707+BL708+BL709=2,Fixo/30*FQ$4,IF(BJ706+BJ707+BJ708+BJ709+BL706+BL707+BL708+BL709&gt;2,Fixo/30*FQ$4+(BJ706+BJ707+BJ708+BJ709+BL706+BL707+BL708+BL709-2)*Cadeirante/30*FQ$4)))+(BI706+BI707+BI708+BK706+BK707+BK708)*Percapita/30*FQ$4+(BI709+BK709)*Crechee/30*FQ$4,IF(C706=1,IF(BI706+BI707+BI708+BJ706+BJ707+BJ708+BK706+BK707+BK708+BL706+BL707+BL708&lt;=15,(BI706+BI707+BI708+BK706+BK707+BK708)*Percapita/30*FQ$4,IF(BI706+BI707+BI708+BJ706+BJ707+BJ708+BK706+BK707+BK708+BL706+BL707+BL708&gt;=16,Fixo/30*FQ$4+(BI706+BI707+BI708+BJ706+BJ707+BJ708+BK706+BK707+BK708+BL706+BL707-16)*Percapita/30*FQ$4))))))</f>
        <v>0</v>
      </c>
      <c r="FR706" s="177">
        <f>IF(C706=4,SUM(BM706+BM707+BM708+BO706+BO707+BO708)*Percapita/30*FR$4+(BN706+BN707+BN708+BP706+BP707+BP708)*Cadeirante/30*FR$4,IF(C706=3,IF(BM709+BO709=10,Fixo/30*FR$4+(BM706+BM707+BM708+BO706+BO707+BO708)*Percapita/30*FR$4+(BN709+BP709)*Cadeirante/30*FR$4,IF(BM709+BO709&lt;=9,(BM709+BO709)*Crechee/30*FR$4)+(BN709+BP709)*Cadeirante/30*FR$4+(BM706+BM707+BM708+BO706+BO707+BO708)*Percapita/30*FR$4)+IF(BM709+BO709&gt;=11,Fixo/30*FR$4+(BM709+BO709-10)*Crechee/30*FR$4,0),IF(C706=2,IF(BN706+BN707+BN708+BN709+BP706+BP707+BP708+BP709=1,Cadeirante/30*FR$4,IF(BN706+BN707+BN708+BN709+BP706+BP707+BP708+BP709=2,Fixo/30*FR$4,IF(BN706+BN707+BN708+BN709+BP706+BP707+BP708+BP709&gt;2,Fixo/30*FR$4+(BN706+BN707+BN708+BN709+BP706+BP707+BP708+BP709-2)*Cadeirante/30*FR$4)))+(BM706+BM707+BM708+BO706+BO707+BO708)*Percapita/30*FR$4+(BM709+BO709)*Crechee/30*FR$4,IF(C706=1,IF(BM706+BM707+BM708+BN706+BN707+BN708+BO706+BO707+BO708+BP706+BP707+BP708&lt;=15,(BM706+BM707+BM708+BO706+BO707+BO708)*Percapita/30*FR$4,IF(BM706+BM707+BM708+BN706+BN707+BN708+BO706+BO707+BO708+BP706+BP707+BP708&gt;=16,Fixo/30*FR$4+(BM706+BM707+BM708+BN706+BN707+BN708+BO706+BO707+BO708+BP706+BP707-16)*Percapita/30*FR$4))))))</f>
        <v>0</v>
      </c>
      <c r="FS706" s="177">
        <f>IF(C706=4,SUM(BQ706+BQ707+BQ708+BS706+BS707+BS708)*Percapita/30*FS$4+(BR706+BR707+BR708+BT706+BT707+BT708)*Cadeirante/30*FS$4,IF(C706=3,IF(BQ709+BS709=10,Fixo/30*FS$4+(BQ706+BQ707+BQ708+BS706+BS707+BS708)*Percapita/30*FS$4+(BR709+BT709)*Cadeirante/30*FS$4,IF(BQ709+BS709&lt;=9,(BQ709+BS709)*Crechee/30*FS$4)+(BR709+BT709)*Cadeirante/30*FS$4+(BQ706+BQ707+BQ708+BS706+BS707+BS708)*Percapita/30*FS$4)+IF(BQ709+BS709&gt;=11,Fixo/30*FS$4+(BQ709+BS709-10)*Crechee/30*FS$4,0),IF(C706=2,IF(BR706+BR707+BR708+BR709+BT706+BT707+BT708+BT709=1,Cadeirante/30*FS$4,IF(BR706+BR707+BR708+BR709+BT706+BT707+BT708+BT709=2,Fixo/30*FS$4,IF(BR706+BR707+BR708+BR709+BT706+BT707+BT708+BT709&gt;2,Fixo/30*FS$4+(BR706+BR707+BR708+BR709+BT706+BT707+BT708+BT709-2)*Cadeirante/30*FS$4)))+(BQ706+BQ707+BQ708+BS706+BS707+BS708)*Percapita/30*FS$4+(BQ709+BS709)*Crechee/30*FS$4,IF(C706=1,IF(BQ706+BQ707+BQ708+BR706+BR707+BR708+BS706+BS707+BS708+BT706+BT707+BT708&lt;=15,(BQ706+BQ707+BQ708+BS706+BS707+BS708)*Percapita/30*FS$4,IF(BQ706+BQ707+BQ708+BR706+BR707+BR708+BS706+BS707+BS708+BT706+BT707+BT708&gt;=16,Fixo/30*FS$4+(BQ706+BQ707+BQ708+BR706+BR707+BR708+BS706+BS707+BS708+BT706+BT707-16)*Percapita/30*FS$4))))))</f>
        <v>0</v>
      </c>
      <c r="FT706" s="177">
        <f>IF(C706=4,SUM(BU706+BU707+BU708+BW706+BW707+BW708)*Percapita/30*FT$4+(BV706+BV707+BV708+BX706+BX707+BX708)*Cadeirante/30*FT$4,IF(C706=3,IF(BU709+BW709=10,Fixo/30*FT$4+(BU706+BU707+BU708+BW706+BW707+BW708)*Percapita/30*FT$4+(BV709+BX709)*Cadeirante/30*FT$4,IF(BU709+BW709&lt;=9,(BU709+BW709)*Crechee/30*FT$4)+(BV709+BX709)*Cadeirante/30*FT$4+(BU706+BU707+BU708+BW706+BW707+BW708)*Percapita/30*FT$4)+IF(BU709+BW709&gt;=11,Fixo/30*FT$4+(BU709+BW709-10)*Crechee/30*FT$4,0),IF(C706=2,IF(BV706+BV707+BV708+BV709+BX706+BX707+BX708+BX709=1,Cadeirante/30*FT$4,IF(BV706+BV707+BV708+BV709+BX706+BX707+BX708+BX709=2,Fixo/30*FT$4,IF(BV706+BV707+BV708+BV709+BX706+BX707+BX708+BX709&gt;2,Fixo/30*FT$4+(BV706+BV707+BV708+BV709+BX706+BX707+BX708+BX709-2)*Cadeirante/30*FT$4)))+(BU706+BU707+BU708+BW706+BW707+BW708)*Percapita/30*FT$4+(BU709+BW709)*Crechee/30*FT$4,IF(C706=1,IF(BU706+BU707+BU708+BV706+BV707+BV708+BW706+BW707+BW708+BX706+BX707+BX708&lt;=15,(BU706+BU707+BU708+BW706+BW707+BW708)*Percapita/30*FT$4,IF(BU706+BU707+BU708+BV706+BV707+BV708+BW706+BW707+BW708+BX706+BX707+BX708&gt;=16,Fixo/30*FT$4+(BU706+BU707+BU708+BV706+BV707+BV708+BW706+BW707+BW708+BX706+BX707-16)*Percapita/30*FT$4))))))</f>
        <v>0</v>
      </c>
      <c r="FU706" s="177">
        <f>IF(C706=4,SUM(BY706+BY707+BY708+CA706+CA707+CA708)*Percapita/30*FU$4+(BZ706+BZ707+BZ708+CB706+CB707+CB708)*Cadeirante/30*FU$4,IF(C706=3,IF(BY709+CA709=10,Fixo/30*FU$4+(BY706+BY707+BY708+CA706+CA707+CA708)*Percapita/30*FU$4+(BZ709+CB709)*Cadeirante/30*FU$4,IF(BY709+CA709&lt;=9,(BY709+CA709)*Crechee/30*FU$4)+(BZ709+CB709)*Cadeirante/30*FU$4+(BY706+BY707+BY708+CA706+CA707+CA708)*Percapita/30*FU$4)+IF(BY709+CA709&gt;=11,Fixo/30*FU$4+(BY709+CA709-10)*Crechee/30*FU$4,0),IF(C706=2,IF(BZ706+BZ707+BZ708+BZ709+CB706+CB707+CB708+CB709=1,Cadeirante/30*FU$4,IF(BZ706+BZ707+BZ708+BZ709+CB706+CB707+CB708+CB709=2,Fixo/30*FU$4,IF(BZ706+BZ707+BZ708+BZ709+CB706+CB707+CB708+CB709&gt;2,Fixo/30*FU$4+(BZ706+BZ707+BZ708+BZ709+CB706+CB707+CB708+CB709-2)*Cadeirante/30*FU$4)))+(BY706+BY707+BY708+CA706+CA707+CA708)*Percapita/30*FU$4+(BY709+CA709)*Crechee/30*FU$4,IF(C706=1,IF(BY706+BY707+BY708+BZ706+BZ707+BZ708+CA706+CA707+CA708+CB706+CB707+CB708&lt;=15,(BY706+BY707+BY708+CA706+CA707+CA708)*Percapita/30*FU$4,IF(BY706+BY707+BY708+BZ706+BZ707+BZ708+CA706+CA707+CA708+CB706+CB707+CB708&gt;=16,Fixo/30*FU$4+(BY706+BY707+BY708+BZ706+BZ707+BZ708+CA706+CA707+CA708+CB706+CB707-16)*Percapita/30*FU$4))))))</f>
        <v>0</v>
      </c>
      <c r="FV706" s="177">
        <f>IF(C706=4,SUM(CC706+CC707+CC708+CE706+CE707+CE708)*Percapita/30*FV$4+(CD706+CD707+CD708+CF706+CF707+CF708)*Cadeirante/30*FV$4,IF(C706=3,IF(CC709+CE709=10,Fixo/30*FV$4+(CC706+CC707+CC708+CE706+CE707+CE708)*Percapita/30*FV$4+(CD709+CF709)*Cadeirante/30*FV$4,IF(CC709+CE709&lt;=9,(CC709+CE709)*Crechee/30*FV$4)+(CD709+CF709)*Cadeirante/30*FV$4+(CC706+CC707+CC708+CE706+CE707+CE708)*Percapita/30*FV$4)+IF(CC709+CE709&gt;=11,Fixo/30*FV$4+(CC709+CE709-10)*Crechee/30*FV$4,0),IF(C706=2,IF(CD706+CD707+CD708+CD709+CF706+CF707+CF708+CF709=1,Cadeirante/30*FV$4,IF(CD706+CD707+CD708+CD709+CF706+CF707+CF708+CF709=2,Fixo/30*FV$4,IF(CD706+CD707+CD708+CD709+CF706+CF707+CF708+CF709&gt;2,Fixo/30*FV$4+(CD706+CD707+CD708+CD709+CF706+CF707+CF708+CF709-2)*Cadeirante/30*FV$4)))+(CC706+CC707+CC708+CE706+CE707+CE708)*Percapita/30*FV$4+(CC709+CE709)*Crechee/30*FV$4,IF(C706=1,IF(CC706+CC707+CC708+CD706+CD707+CD708+CE706+CE707+CE708+CF706+CF707+CF708&lt;=15,(CC706+CC707+CC708+CE706+CE707+CE708)*Percapita/30*FV$4,IF(CC706+CC707+CC708+CD706+CD707+CD708+CE706+CE707+CE708+CF706+CF707+CF708&gt;=16,Fixo/30*FV$4+(CC706+CC707+CC708+CD706+CD707+CD708+CE706+CE707+CE708+CF706+CF707-16)*Percapita/30*FV$4))))))</f>
        <v>0</v>
      </c>
      <c r="FW706" s="177">
        <f>IF(C706=4,SUM(CG706+CG707+CG708+CI706+CI707+CI708)*Percapita/30*FW$4+(CH706+CH707+CH708+CJ706+CJ707+CJ708)*Cadeirante/30*FW$4,IF(C706=3,IF(CG709+CI709=10,Fixo/30*FW$4+(CG706+CG707+CG708+CI706+CI707+CI708)*Percapita/30*FW$4+(CH709+CJ709)*Cadeirante/30*FW$4,IF(CG709+CI709&lt;=9,(CG709+CI709)*Crechee/30*FW$4)+(CH709+CJ709)*Cadeirante/30*FW$4+(CG706+CG707+CG708+CI706+CI707+CI708)*Percapita/30*FW$4)+IF(CG709+CI709&gt;=11,Fixo/30*FW$4+(CG709+CI709-10)*Crechee/30*FW$4,0),IF(C706=2,IF(CH706+CH707+CH708+CH709+CJ706+CJ707+CJ708+CJ709=1,Cadeirante/30*FW$4,IF(CH706+CH707+CH708+CH709+CJ706+CJ707+CJ708+CJ709=2,Fixo/30*FW$4,IF(CH706+CH707+CH708+CH709+CJ706+CJ707+CJ708+CJ709&gt;2,Fixo/30*FW$4+(CH706+CH707+CH708+CH709+CJ706+CJ707+CJ708+CJ709-2)*Cadeirante/30*FW$4)))+(CG706+CG707+CG708+CI706+CI707+CI708)*Percapita/30*FW$4+(CG709+CI709)*Crechee/30*FW$4,IF(C706=1,IF(CG706+CG707+CG708+CH706+CH707+CH708+CI706+CI707+CI708+CJ706+CJ707+CJ708&lt;=15,(CG706+CG707+CG708+CI706+CI707+CI708)*Percapita/30*FW$4,IF(CG706+CG707+CG708+CH706+CH707+CH708+CI706+CI707+CI708+CJ706+CJ707+CJ708&gt;=16,Fixo/30*FW$4+(CG706+CG707+CG708+CH706+CH707+CH708+CI706+CI707+CI708+CJ706+CJ707-16)*Percapita/30*FW$4))))))</f>
        <v>0</v>
      </c>
      <c r="FX706" s="177">
        <f>IF(C706=4,SUM(CK706+CK707+CK708+CM706+CM707+CM708)*Percapita/30*FX$4+(CL706+CL707+CL708+CN706+CN707+CN708)*Cadeirante/30*FX$4,IF(C706=3,IF(CK709+CM709=10,Fixo/30*FX$4+(CK706+CK707+CK708+CM706+CM707+CM708)*Percapita/30*FX$4+(CL709+CN709)*Cadeirante/30*FX$4,IF(CK709+CM709&lt;=9,(CK709+CM709)*Crechee/30*FX$4)+(CL709+CN709)*Cadeirante/30*FX$4+(CK706+CK707+CK708+CM706+CM707+CM708)*Percapita/30*FX$4)+IF(CK709+CM709&gt;=11,Fixo/30*FX$4+(CK709+CM709-10)*Crechee/30*FX$4,0),IF(C706=2,IF(CL706+CL707+CL708+CL709+CN706+CN707+CN708+CN709=1,Cadeirante/30*FX$4,IF(CL706+CL707+CL708+CL709+CN706+CN707+CN708+CN709=2,Fixo/30*FX$4,IF(CL706+CL707+CL708+CL709+CN706+CN707+CN708+CN709&gt;2,Fixo/30*FX$4+(CL706+CL707+CL708+CL709+CN706+CN707+CN708+CN709-2)*Cadeirante/30*FX$4)))+(CK706+CK707+CK708+CM706+CM707+CM708)*Percapita/30*FX$4+(CK709+CM709)*Crechee/30*FX$4,IF(C706=1,IF(CK706+CK707+CK708+CL706+CL707+CL708+CM706+CM707+CM708+CN706+CN707+CN708&lt;=15,(CK706+CK707+CK708+CM706+CM707+CM708)*Percapita/30*FX$4,IF(CK706+CK707+CK708+CL706+CL707+CL708+CM706+CM707+CM708+CN706+CN707+CN708&gt;=16,Fixo/30*FX$4+(CK706+CK707+CK708+CL706+CL707+CL708+CM706+CM707+CM708+CN706+CN707-16)*Percapita/30*FX$4))))))</f>
        <v>0</v>
      </c>
      <c r="FY706" s="177">
        <f>IF(C706=4,SUM(CO706+CO707+CO708+CQ706+CQ707+CQ708)*Percapita/30*FY$4+(CP706+CP707+CP708+CR706+CR707+CR708)*Cadeirante/30*FY$4,IF(C706=3,IF(CO709+CQ709=10,Fixo/30*FY$4+(CO706+CO707+CO708+CQ706+CQ707+CQ708)*Percapita/30*FY$4+(CP709+CR709)*Cadeirante/30*FY$4,IF(CO709+CQ709&lt;=9,(CO709+CQ709)*Crechee/30*FY$4)+(CP709+CR709)*Cadeirante/30*FY$4+(CO706+CO707+CO708+CQ706+CQ707+CQ708)*Percapita/30*FY$4)+IF(CO709+CQ709&gt;=11,Fixo/30*FY$4+(CO709+CQ709-10)*Crechee/30*FY$4,0),IF(C706=2,IF(CP706+CP707+CP708+CP709+CR706+CR707+CR708+CR709=1,Cadeirante/30*FY$4,IF(CP706+CP707+CP708+CP709+CR706+CR707+CR708+CR709=2,Fixo/30*FY$4,IF(CP706+CP707+CP708+CP709+CR706+CR707+CR708+CR709&gt;2,Fixo/30*FY$4+(CP706+CP707+CP708+CP709+CR706+CR707+CR708+CR709-2)*Cadeirante/30*FY$4)))+(CO706+CO707+CO708+CQ706+CQ707+CQ708)*Percapita/30*FY$4+(CO709+CQ709)*Crechee/30*FY$4,IF(C706=1,IF(CO706+CO707+CO708+CP706+CP707+CP708+CQ706+CQ707+CQ708+CR706+CR707+CR708&lt;=15,(CO706+CO707+CO708+CQ706+CQ707+CQ708)*Percapita/30*FY$4,IF(CO706+CO707+CO708+CP706+CP707+CP708+CQ706+CQ707+CQ708+CR706+CR707+CR708&gt;=16,Fixo/30*FY$4+(CO706+CO707+CO708+CP706+CP707+CP708+CQ706+CQ707+CQ708+CR706+CR707-16)*Percapita/30*FY$4))))))</f>
        <v>0</v>
      </c>
      <c r="FZ706" s="177">
        <f>IF(C706=4,SUM(CS706+CS707+CS708+CU706+CU707+CU708)*Percapita/30*FZ$4+(CT706+CT707+CT708+CV706+CV707+CV708)*Cadeirante/30*FZ$4,IF(C706=3,IF(CS709+CU709=10,Fixo/30*FZ$4+(CS706+CS707+CS708+CU706+CU707+CU708)*Percapita/30*FZ$4+(CT709+CV709)*Cadeirante/30*FZ$4,IF(CS709+CU709&lt;=9,(CS709+CU709)*Crechee/30*FZ$4)+(CT709+CV709)*Cadeirante/30*FZ$4+(CS706+CS707+CS708+CU706+CU707+CU708)*Percapita/30*FZ$4)+IF(CS709+CU709&gt;=11,Fixo/30*FZ$4+(CS709+CU709-10)*Crechee/30*FZ$4,0),IF(C706=2,IF(CT706+CT707+CT708+CT709+CV706+CV707+CV708+CV709=1,Cadeirante/30*FZ$4,IF(CT706+CT707+CT708+CT709+CV706+CV707+CV708+CV709=2,Fixo/30*FZ$4,IF(CT706+CT707+CT708+CT709+CV706+CV707+CV708+CV709&gt;2,Fixo/30*FZ$4+(CT706+CT707+CT708+CT709+CV706+CV707+CV708+CV709-2)*Cadeirante/30*FZ$4)))+(CS706+CS707+CS708+CU706+CU707+CU708)*Percapita/30*FZ$4+(CS709+CU709)*Crechee/30*FZ$4,IF(C706=1,IF(CS706+CS707+CS708+CT706+CT707+CT708+CU706+CU707+CU708+CV706+CV707+CV708&lt;=15,(CS706+CS707+CS708+CU706+CU707+CU708)*Percapita/30*FZ$4,IF(CS706+CS707+CS708+CT706+CT707+CT708+CU706+CU707+CU708+CV706+CV707+CV708&gt;=16,Fixo/30*FZ$4+(CS706+CS707+CS708+CT706+CT707+CT708+CU706+CU707+CU708+CV706+CV707-16)*Percapita/30*FZ$4))))))</f>
        <v>0</v>
      </c>
      <c r="GA706" s="177">
        <f>IF(C706=4,SUM(CW706+CW707+CW708+CY706+CY707+CY708)*Percapita/30*GA$4+(CX706+CX707+CX708+CZ706+CZ707+CZ708)*Cadeirante/30*GA$4,IF(C706=3,IF(CW709+CY709=10,Fixo/30*GA$4+(CW706+CW707+CW708+CY706+CY707+CY708)*Percapita/30*GA$4+(CX709+CZ709)*Cadeirante/30*GA$4,IF(CW709+CY709&lt;=9,(CW709+CY709)*Crechee/30*GA$4)+(CX709+CZ709)*Cadeirante/30*GA$4+(CW706+CW707+CW708+CY706+CY707+CY708)*Percapita/30*GA$4)+IF(CW709+CY709&gt;=11,Fixo/30*GA$4+(CW709+CY709-10)*Crechee/30*GA$4,0),IF(C706=2,IF(CX706+CX707+CX708+CX709+CZ706+CZ707+CZ708+CZ709=1,Cadeirante/30*GA$4,IF(CX706+CX707+CX708+CX709+CZ706+CZ707+CZ708+CZ709=2,Fixo/30*GA$4,IF(CX706+CX707+CX708+CX709+CZ706+CZ707+CZ708+CZ709&gt;2,Fixo/30*GA$4+(CX706+CX707+CX708+CX709+CZ706+CZ707+CZ708+CZ709-2)*Cadeirante/30*GA$4)))+(CW706+CW707+CW708+CY706+CY707+CY708)*Percapita/30*GA$4+(CW709+CY709)*Crechee/30*GA$4,IF(C706=1,IF(CW706+CW707+CW708+CX706+CX707+CX708+CY706+CY707+CY708+CZ706+CZ707+CZ708&lt;=15,(CW706+CW707+CW708+CY706+CY707+CY708)*Percapita/30*GA$4,IF(CW706+CW707+CW708+CX706+CX707+CX708+CY706+CY707+CY708+CZ706+CZ707+CZ708&gt;=16,Fixo/30*GA$4+(CW706+CW707+CW708+CX706+CX707+CX708+CY706+CY707+CY708+CZ706+CZ707-16)*Percapita/30*GA$4))))))</f>
        <v>0</v>
      </c>
      <c r="GB706" s="177">
        <f>IF(C706=4,SUM(DA706+DA707+DA708+DC706+DC707+DC708)*Percapita/30*GB$4+(DB706+DB707+DB708+DD706+DD707+DD708)*Cadeirante/30*GB$4,IF(C706=3,IF(DA709+DC709=10,Fixo/30*GB$4+(DA706+DA707+DA708+DC706+DC707+DC708)*Percapita/30*GB$4+(DB709+DD709)*Cadeirante/30*GB$4,IF(DA709+DC709&lt;=9,(DA709+DC709)*Crechee/30*GB$4)+(DB709+DD709)*Cadeirante/30*GB$4+(DA706+DA707+DA708+DC706+DC707+DC708)*Percapita/30*GB$4)+IF(DA709+DC709&gt;=11,Fixo/30*GB$4+(DA709+DC709-10)*Crechee/30*GB$4,0),IF(C706=2,IF(DB706+DB707+DB708+DB709+DD706+DD707+DD708+DD709=1,Cadeirante/30*GB$4,IF(DB706+DB707+DB708+DB709+DD706+DD707+DD708+DD709=2,Fixo/30*GB$4,IF(DB706+DB707+DB708+DB709+DD706+DD707+DD708+DD709&gt;2,Fixo/30*GB$4+(DB706+DB707+DB708+DB709+DD706+DD707+DD708+DD709-2)*Cadeirante/30*GB$4)))+(DA706+DA707+DA708+DC706+DC707+DC708)*Percapita/30*GB$4+(DA709+DC709)*Crechee/30*GB$4,IF(C706=1,IF(DA706+DA707+DA708+DB706+DB707+DB708+DC706+DC707+DC708+DD706+DD707+DD708&lt;=15,(DA706+DA707+DA708+DC706+DC707+DC708)*Percapita/30*GB$4,IF(DA706+DA707+DA708+DB706+DB707+DB708+DC706+DC707+DC708+DD706+DD707+DD708&gt;=16,Fixo/30*GB$4+(DA706+DA707+DA708+DB706+DB707+DB708+DC706+DC707+DC708+DD706+DD707-16)*Percapita/30*GB$4))))))</f>
        <v>0</v>
      </c>
      <c r="GC706" s="177">
        <f>IF(C706=4,SUM(DE706+DE707+DE708+DG706+DG707+DG708)*Percapita/30*GC$4+(DF706+DF707+DF708+DH706+DH707+DH708)*Cadeirante/30*GC$4,IF(C706=3,IF(DE709+DG709=10,Fixo/30*GC$4+(DE706+DE707+DE708+DG706+DG707+DG708)*Percapita/30*GC$4+(DF709+DH709)*Cadeirante/30*GC$4,IF(DE709+DG709&lt;=9,(DE709+DG709)*Crechee/30*GC$4)+(DF709+DH709)*Cadeirante/30*GC$4+(DE706+DE707+DE708+DG706+DG707+DG708)*Percapita/30*GC$4)+IF(DE709+DG709&gt;=11,Fixo/30*GC$4+(DE709+DG709-10)*Crechee/30*GC$4,0),IF(C706=2,IF(DF706+DF707+DF708+DF709+DH706+DH707+DH708+DH709=1,Cadeirante/30*GC$4,IF(DF706+DF707+DF708+DF709+DH706+DH707+DH708+DH709=2,Fixo/30*GC$4,IF(DF706+DF707+DF708+DF709+DH706+DH707+DH708+DH709&gt;2,Fixo/30*GC$4+(DF706+DF707+DF708+DF709+DH706+DH707+DH708+DH709-2)*Cadeirante/30*GC$4)))+(DE706+DE707+DE708+DG706+DG707+DG708)*Percapita/30*GC$4+(DE709+DG709)*Crechee/30*GC$4,IF(C706=1,IF(DE706+DE707+DE708+DF706+DF707+DF708+DG706+DG707+DG708+DH706+DH707+DH708&lt;=15,(DE706+DE707+DE708+DG706+DG707+DG708)*Percapita/30*GC$4,IF(DE706+DE707+DE708+DF706+DF707+DF708+DG706+DG707+DG708+DH706+DH707+DH708&gt;=16,Fixo/30*GC$4+(DE706+DE707+DE708+DF706+DF707+DF708+DG706+DG707+DG708+DH706+DH707-16)*Percapita/30*GC$4))))))</f>
        <v>0</v>
      </c>
      <c r="GD706" s="177">
        <f>IF(C706=4,SUM(DI706+DI707+DI708+DK706+DK707+DK708)*Percapita/30*GD$4+(DJ706+DJ707+DJ708+DL706+DL707+DL708)*Cadeirante/30*GD$4,IF(C706=3,IF(DI709+DK709=10,Fixo/30*GD$4+(DI706+DI707+DI708+DK706+DK707+DK708)*Percapita/30*GD$4+(DJ709+DL709)*Cadeirante/30*GD$4,IF(DI709+DK709&lt;=9,(DI709+DK709)*Crechee/30*GD$4)+(DJ709+DL709)*Cadeirante/30*GD$4+(DI706+DI707+DI708+DK706+DK707+DK708)*Percapita/30*GD$4)+IF(DI709+DK709&gt;=11,Fixo/30*GD$4+(DI709+DK709-10)*Crechee/30*GD$4,0),IF(C706=2,IF(DJ706+DJ707+DJ708+DJ709+DL706+DL707+DL708+DL709=1,Cadeirante/30*GD$4,IF(DJ706+DJ707+DJ708+DJ709+DL706+DL707+DL708+DL709=2,Fixo/30*GD$4,IF(DJ706+DJ707+DJ708+DJ709+DL706+DL707+DL708+DL709&gt;2,Fixo/30*GD$4+(DJ706+DJ707+DJ708+DJ709+DL706+DL707+DL708+DL709-2)*Cadeirante/30*GD$4)))+(DI706+DI707+DI708+DK706+DK707+DK708)*Percapita/30*GD$4+(DI709+DK709)*Crechee/30*GD$4,IF(C706=1,IF(DI706+DI707+DI708+DJ706+DJ707+DJ708+DK706+DK707+DK708+DL706+DL707+DL708&lt;=15,(DI706+DI707+DI708+DK706+DK707+DK708)*Percapita/30*GD$4,IF(DI706+DI707+DI708+DJ706+DJ707+DJ708+DK706+DK707+DK708+DL706+DL707+DL708&gt;=16,Fixo/30*GD$4+(DI706+DI707+DI708+DJ706+DJ707+DJ708+DK706+DK707+DK708+DL706+DL707-16)*Percapita/30*GD$4))))))</f>
        <v>0</v>
      </c>
      <c r="GE706" s="177">
        <f>IF(C706=4,SUM(DM706+DM707+DM708+DO706+DO707+DO708)*Percapita/30*GE$4+(DN706+DN707+DN708+DP706+DP707+DP708)*Cadeirante/30*GE$4,IF(C706=3,IF(DM709+DO709=10,Fixo/30*GE$4+(DM706+DM707+DM708+DO706+DO707+DO708)*Percapita/30*GE$4+(DN709+DP709)*Cadeirante/30*GE$4,IF(DM709+DO709&lt;=9,(DM709+DO709)*Crechee/30*GE$4)+(DN709+DP709)*Cadeirante/30*GE$4+(DM706+DM707+DM708+DO706+DO707+DO708)*Percapita/30*GE$4)+IF(DM709+DO709&gt;=11,Fixo/30*GE$4+(DM709+DO709-10)*Crechee/30*GE$4,0),IF(C706=2,IF(DN706+DN707+DN708+DN709+DP706+DP707+DP708+DP709=1,Cadeirante/30*GE$4,IF(DN706+DN707+DN708+DN709+DP706+DP707+DP708+DP709=2,Fixo/30*GE$4,IF(DN706+DN707+DN708+DN709+DP706+DP707+DP708+DP709&gt;2,Fixo/30*GE$4+(DN706+DN707+DN708+DN709+DP706+DP707+DP708+DP709-2)*Cadeirante/30*GE$4)))+(DM706+DM707+DM708+DO706+DO707+DO708)*Percapita/30*GE$4+(DM709+DO709)*Crechee/30*GE$4,IF(C706=1,IF(DM706+DM707+DM708+DN706+DN707+DN708+DO706+DO707+DO708+DP706+DP707+DP708&lt;=15,(DM706+DM707+DM708+DO706+DO707+DO708)*Percapita/30*GE$4,IF(DM706+DM707+DM708+DN706+DN707+DN708+DO706+DO707+DO708+DP706+DP707+DP708&gt;=16,Fixo/30*GE$4+(DM706+DM707+DM708+DN706+DN707+DN708+DO706+DO707+DO708+DP706+DP707-16)*Percapita/30*GE$4))))))</f>
        <v>0</v>
      </c>
      <c r="GF706" s="177">
        <f>IF(C706=4,SUM(DQ706+DQ707+DQ708+DS706+DS707+DS708)*Percapita/30*GF$4+(DR706+DR707+DR708+DT706+DT707+DT708)*Cadeirante/30*GF$4,IF(C706=3,IF(DQ709+DS709=10,Fixo/30*GF$4+(DQ706+DQ707+DQ708+DS706+DS707+DS708)*Percapita/30*GF$4+(DR709+DT709)*Cadeirante/30*GF$4,IF(DQ709+DS709&lt;=9,(DQ709+DS709)*Crechee/30*GF$4)+(DR709+DT709)*Cadeirante/30*GF$4+(DQ706+DQ707+DQ708+DS706+DS707+DS708)*Percapita/30*GF$4)+IF(DQ709+DS709&gt;=11,Fixo/30*GF$4+(DQ709+DS709-10)*Crechee/30*GF$4,0),IF(C706=2,IF(DR706+DR707+DR708+DR709+DT706+DT707+DT708+DT709=1,Cadeirante/30*GF$4,IF(DR706+DR707+DR708+DR709+DT706+DT707+DT708+DT709=2,Fixo/30*GF$4,IF(DR706+DR707+DR708+DR709+DT706+DT707+DT708+DT709&gt;2,Fixo/30*GF$4+(DR706+DR707+DR708+DR709+DT706+DT707+DT708+DT709-2)*Cadeirante/30*GF$4)))+(DQ706+DQ707+DQ708+DS706+DS707+DS708)*Percapita/30*GF$4+(DQ709+DS709)*Crechee/30*GF$4,IF(C706=1,IF(DQ706+DQ707+DQ708+DR706+DR707+DR708+DS706+DS707+DS708+DT706+DT707+DT708&lt;=15,(DQ706+DQ707+DQ708+DS706+DS707+DS708)*Percapita/30*GF$4,IF(DQ706+DQ707+DQ708+DR706+DR707+DR708+DS706+DS707+DS708+DT706+DT707+DT708&gt;=16,Fixo/30*GF$4+(DQ706+DQ707+DQ708+DR706+DR707+DR708+DS706+DS707+DS708+DT706+DT707-16)*Percapita/30*GF$4))))))</f>
        <v>0</v>
      </c>
      <c r="GG706" s="177">
        <f>IF(C706=4,SUM(DU706+DU707+DU708+DW706+DW707+DW708)*Percapita/30*GG$4+(DV706+DV707+DV708+DX706+DX707+DX708)*Cadeirante/30*GG$4,IF(C706=3,IF(DU709+DW709=10,Fixo/30*GG$4+(DU706+DU707+DU708+DW706+DW707+DW708)*Percapita/30*GG$4+(DV709+DX709)*Cadeirante/30*GG$4,IF(DU709+DW709&lt;=9,(DU709+DW709)*Crechee/30*GG$4)+(DV709+DX709)*Cadeirante/30*GG$4+(DU706+DU707+DU708+DW706+DW707+DW708)*Percapita/30*GG$4)+IF(DU709+DW709&gt;=11,Fixo/30*GG$4+(DU709+DW709-10)*Crechee/30*GG$4,0),IF(C706=2,IF(DV706+DV707+DV708+DV709+DX706+DX707+DX708+DX709=1,Cadeirante/30*GG$4,IF(DV706+DV707+DV708+DV709+DX706+DX707+DX708+DX709=2,Fixo/30*GG$4,IF(DV706+DV707+DV708+DV709+DX706+DX707+DX708+DX709&gt;2,Fixo/30*GG$4+(DV706+DV707+DV708+DV709+DX706+DX707+DX708+DX709-2)*Cadeirante/30*GG$4)))+(DU706+DU707+DU708+DW706+DW707+DW708)*Percapita/30*GG$4+(DU709+DW709)*Crechee/30*GG$4,IF(C706=1,IF(DU706+DU707+DU708+DV706+DV707+DV708+DW706+DW707+DW708+DX706+DX707+DX708&lt;=15,(DU706+DU707+DU708+DW706+DW707+DW708)*Percapita/30*GG$4,IF(DU706+DU707+DU708+DV706+DV707+DV708+DW706+DW707+DW708+DX706+DX707+DX708&gt;=16,Fixo/30*GG$4+(DU706+DU707+DU708+DV706+DV707+DV708+DW706+DW707+DW708+DX706+DX707-16)*Percapita/30*GG$4))))))</f>
        <v>0</v>
      </c>
      <c r="GH706" s="177">
        <f>IF(C706=4,SUM(DY706+DY707+DY708+EA706+EA707+EA708)*Percapita/30*GH$4+(DZ706+DZ707+DZ708+EB706+EB707+EB708)*Cadeirante/30*GH$4,IF(C706=3,IF(DY709+EA709=10,Fixo/30*GH$4+(DY706+DY707+DY708+EA706+EA707+EA708)*Percapita/30*GH$4+(DZ709+EB709)*Cadeirante/30*GH$4,IF(DY709+EA709&lt;=9,(DY709+EA709)*Crechee/30*GH$4)+(DZ709+EB709)*Cadeirante/30*GH$4+(DY706+DY707+DY708+EA706+EA707+EA708)*Percapita/30*GH$4)+IF(DY709+EA709&gt;=11,Fixo/30*GH$4+(DY709+EA709-10)*Crechee/30*GH$4,0),IF(C706=2,IF(DZ706+DZ707+DZ708+DZ709+EB706+EB707+EB708+EB709=1,Cadeirante/30*GH$4,IF(DZ706+DZ707+DZ708+DZ709+EB706+EB707+EB708+EB709=2,Fixo/30*GH$4,IF(DZ706+DZ707+DZ708+DZ709+EB706+EB707+EB708+EB709&gt;2,Fixo/30*GH$4+(DZ706+DZ707+DZ708+DZ709+EB706+EB707+EB708+EB709-2)*Cadeirante/30*GH$4)))+(DY706+DY707+DY708+EA706+EA707+EA708)*Percapita/30*GH$4+(DY709+EA709)*Crechee/30*GH$4,IF(C706=1,IF(DY706+DY707+DY708+DZ706+DZ707+DZ708+EA706+EA707+EA708+EB706+EB707+EB708&lt;=15,(DY706+DY707+DY708+EA706+EA707+EA708)*Percapita/30*GH$4,IF(DY706+DY707+DY708+DZ706+DZ707+DZ708+EA706+EA707+EA708+EB706+EB707+EB708&gt;=16,Fixo/30*GH$4+(DY706+DY707+DY708+DZ706+DZ707+DZ708+EA706+EA707+EA708+EB706+EB707-16)*Percapita/30*GH$4))))))</f>
        <v>0</v>
      </c>
      <c r="GI706" s="177">
        <f>IF(C706=4,SUM(EC706+EC707+EC708+EE706+EE707+EE708)*Percapita/30*GI$4+(ED706+ED707+ED708+EF706+EF707+EF708)*Cadeirante/30*GI$4,IF(C706=3,IF(EC709+EE709=10,Fixo/30*GI$4+(EC706+EC707+EC708+EE706+EE707+EE708)*Percapita/30*GI$4+(ED709+EF709)*Cadeirante/30*GI$4,IF(EC709+EE709&lt;=9,(EC709+EE709)*Crechee/30*GI$4)+(ED709+EF709)*Cadeirante/30*GI$4+(EC706+EC707+EC708+EE706+EE707+EE708)*Percapita/30*GI$4)+IF(EC709+EE709&gt;=11,Fixo/30*GI$4+(EC709+EE709-10)*Crechee/30*GI$4,0),IF(C706=2,IF(ED706+ED707+ED708+ED709+EF706+EF707+EF708+EF709=1,Cadeirante/30*GI$4,IF(ED706+ED707+ED708+ED709+EF706+EF707+EF708+EF709=2,Fixo/30*GI$4,IF(ED706+ED707+ED708+ED709+EF706+EF707+EF708+EF709&gt;2,Fixo/30*GI$4+(ED706+ED707+ED708+ED709+EF706+EF707+EF708+EF709-2)*Cadeirante/30*GI$4)))+(EC706+EC707+EC708+EE706+EE707+EE708)*Percapita/30*GI$4+(EC709+EE709)*Crechee/30*GI$4,IF(C706=1,IF(EC706+EC707+EC708+ED706+ED707+ED708+EE706+EE707+EE708+EF706+EF707+EF708&lt;=15,(EC706+EC707+EC708+EE706+EE707+EE708)*Percapita/30*GI$4,IF(EC706+EC707+EC708+ED706+ED707+ED708+EE706+EE707+EE708+EF706+EF707+EF708&gt;=16,Fixo/30*GI$4+(EC706+EC707+EC708+ED706+ED707+ED708+EE706+EE707+EE708+EF706+EF707-16)*Percapita/30*GI$4))))))</f>
        <v>0</v>
      </c>
      <c r="GJ706" s="177">
        <f>IF(C706=4,SUM(EG706+EG707+EG708+EI706+EI707+EI708)*Percapita/30*GJ$4+(EH706+EH707+EH708+EJ706+EJ707+EJ708)*Cadeirante/30*GJ$4,IF(C706=3,IF(EG709+EI709=10,Fixo/30*GJ$4+(EG706+EG707+EG708+EI706+EI707+EI708)*Percapita/30*GJ$4+(EH709+EJ709)*Cadeirante/30*GJ$4,IF(EG709+EI709&lt;=9,(EG709+EI709)*Crechee/30*GJ$4)+(EH709+EJ709)*Cadeirante/30*GJ$4+(EG706+EG707+EG708+EI706+EI707+EI708)*Percapita/30*GJ$4)+IF(EG709+EI709&gt;=11,Fixo/30*GJ$4+(EG709+EI709-10)*Crechee/30*GJ$4,0),IF(C706=2,IF(EH706+EH707+EH708+EH709+EJ706+EJ707+EJ708+EJ709=1,Cadeirante/30*GJ$4,IF(EH706+EH707+EH708+EH709+EJ706+EJ707+EJ708+EJ709=2,Fixo/30*GJ$4,IF(EH706+EH707+EH708+EH709+EJ706+EJ707+EJ708+EJ709&gt;2,Fixo/30*GJ$4+(EH706+EH707+EH708+EH709+EJ706+EJ707+EJ708+EJ709-2)*Cadeirante/30*GJ$4)))+(EG706+EG707+EG708+EI706+EI707+EI708)*Percapita/30*GJ$4+(EG709+EI709)*Crechee/30*GJ$4,IF(C706=1,IF(EG706+EG707+EG708+EH706+EH707+EH708+EI706+EI707+EI708+EJ706+EJ707+EJ708&lt;=15,(EG706+EG707+EG708+EI706+EI707+EI708)*Percapita/30*GJ$4,IF(EG706+EG707+EG708+EH706+EH707+EH708+EI706+EI707+EI708+EJ706+EJ707+EJ708&gt;=16,Fixo/30*GJ$4+(EG706+EG707+EG708+EH706+EH707+EH708+EI706+EI707+EI708+EJ706+EJ707-16)*Percapita/30*GJ$4))))))</f>
        <v>0</v>
      </c>
      <c r="GK706" s="178"/>
      <c r="GL706" s="103">
        <f t="shared" si="750"/>
        <v>0</v>
      </c>
      <c r="GM706" s="124"/>
      <c r="GN706" s="104">
        <f>SUMIF(V706:V709,"&lt;0")*Cadeirante/30*GN$4+SUMIF(X706:X709,"&lt;0")*Cadeirante/30*GN$4</f>
        <v>0</v>
      </c>
      <c r="GO706" s="104">
        <f>SUMIF(Z706:Z709,"&lt;0")*Cadeirante/30*GO$4+SUMIF(AB706:AB709,"&lt;0")*Cadeirante/30*GO$4</f>
        <v>0</v>
      </c>
      <c r="GP706" s="104">
        <f>SUMIF(AD706:AD709,"&lt;0")*Cadeirante/30*GP$4+SUMIF(AF706:AF709,"&lt;0")*Cadeirante/30*GP$4</f>
        <v>0</v>
      </c>
      <c r="GQ706" s="104">
        <f>SUMIF(AH706:AH709,"&lt;0")*Cadeirante/30*GQ$4+SUMIF(AJ706:AJ709,"&lt;0")*Cadeirante/30*GQ$4</f>
        <v>0</v>
      </c>
      <c r="GR706" s="104">
        <f>SUMIF(AL706:AL709,"&lt;0")*Cadeirante/30*GR$4+SUMIF(AN706:AN709,"&lt;0")*Cadeirante/30*GR$4</f>
        <v>0</v>
      </c>
      <c r="GS706" s="104">
        <f>SUMIF(AP706:AP709,"&lt;0")*Cadeirante/30*GS$4+SUMIF(AR706:AR709,"&lt;0")*Cadeirante/30*GS$4</f>
        <v>0</v>
      </c>
      <c r="GT706" s="104">
        <f>SUMIF(AT706:AT709,"&lt;0")*Cadeirante/30*GT$4+SUMIF(AV706:AV709,"&lt;0")*Cadeirante/30*GT$4</f>
        <v>0</v>
      </c>
      <c r="GU706" s="104">
        <f>SUMIF(AX706:AX709,"&lt;0")*Cadeirante/30*GU$4+SUMIF(AZ706:AZ709,"&lt;0")*Cadeirante/30*GU$4</f>
        <v>0</v>
      </c>
      <c r="GV706" s="104">
        <f>SUMIF(BB706:BB709,"&lt;0")*Cadeirante/30*GV$4+SUMIF(BD706:BD709,"&lt;0")*Cadeirante/30*GV$4</f>
        <v>0</v>
      </c>
      <c r="GW706" s="104">
        <f>SUMIF(BF706:BF709,"&lt;0")*Cadeirante/30*GW$4+SUMIF(BH706:BH709,"&lt;0")*Cadeirante/30*GW$4</f>
        <v>0</v>
      </c>
      <c r="GX706" s="104">
        <f>SUMIF(BJ706:BJ709,"&lt;0")*Cadeirante/30*GX$4+SUMIF(BL706:BL709,"&lt;0")*Cadeirante/30*GX$4</f>
        <v>0</v>
      </c>
      <c r="GY706" s="104">
        <f>SUMIF(BN706:BN709,"&lt;0")*Cadeirante/30*GY$4+SUMIF(BP706:BP709,"&lt;0")*Cadeirante/30*GY$4</f>
        <v>0</v>
      </c>
      <c r="GZ706" s="104">
        <f>SUMIF(BR706:BR709,"&lt;0")*Cadeirante/30*GZ$4+SUMIF(BT706:BT709,"&lt;0")*Cadeirante/30*GZ$4</f>
        <v>0</v>
      </c>
      <c r="HA706" s="104">
        <f>SUMIF(BV706:BV709,"&lt;0")*Cadeirante/30*HA$4+SUMIF(BX706:BX709,"&lt;0")*Cadeirante/30*HA$4</f>
        <v>0</v>
      </c>
      <c r="HB706" s="104">
        <f>SUMIF(BZ706:BZ709,"&lt;0")*Cadeirante/30*HB$4+SUMIF(CB706:CB709,"&lt;0")*Cadeirante/30*HB$4</f>
        <v>0</v>
      </c>
      <c r="HC706" s="104">
        <f>SUMIF(CD706:CD709,"&lt;0")*Cadeirante/30*HC$4+SUMIF(CF706:CF709,"&lt;0")*Cadeirante/30*HC$4</f>
        <v>0</v>
      </c>
      <c r="HD706" s="104">
        <f>SUMIF(CH706:CH709,"&lt;0")*Cadeirante/30*HD$4+SUMIF(CJ706:CJ709,"&lt;0")*Cadeirante/30*HD$4</f>
        <v>0</v>
      </c>
      <c r="HE706" s="104">
        <f>SUMIF(CL706:CL709,"&lt;0")*Cadeirante/30*HE$4+SUMIF(CN706:CN709,"&lt;0")*Cadeirante/30*HE$4</f>
        <v>0</v>
      </c>
      <c r="HF706" s="104">
        <f>SUMIF(CP706:CP709,"&lt;0")*Cadeirante/30*HF$4+SUMIF(CR706:CR709,"&lt;0")*Cadeirante/30*HF$4</f>
        <v>0</v>
      </c>
      <c r="HG706" s="104">
        <f>SUMIF(CT706:CT709,"&lt;0")*Cadeirante/30*HG$4+SUMIF(CV706:CV709,"&lt;0")*Cadeirante/30*HG$4</f>
        <v>0</v>
      </c>
      <c r="HH706" s="104">
        <f>SUMIF(CX706:CX709,"&lt;0")*Cadeirante/30*HH$4+SUMIF(CZ706:CZ709,"&lt;0")*Cadeirante/30*HH$4</f>
        <v>0</v>
      </c>
      <c r="HI706" s="104">
        <f>SUMIF(DB706:DB709,"&lt;0")*Cadeirante/30*HI$4+SUMIF(DD706:DD709,"&lt;0")*Cadeirante/30*HI$4</f>
        <v>0</v>
      </c>
      <c r="HJ706" s="104">
        <f>SUMIF(DF706:DF709,"&lt;0")*Cadeirante/30*HJ$4+SUMIF(DH706:DH709,"&lt;0")*Cadeirante/30*HJ$4</f>
        <v>0</v>
      </c>
      <c r="HK706" s="104">
        <f>SUMIF(DJ706:DJ709,"&lt;0")*Cadeirante/30*HK$4+SUMIF(DL706:DL709,"&lt;0")*Cadeirante/30*HK$4</f>
        <v>0</v>
      </c>
      <c r="HL706" s="104">
        <f>SUMIF(DN706:DN709,"&lt;0")*Cadeirante/30*HL$4+SUMIF(DP706:DP709,"&lt;0")*Cadeirante/30*HL$4</f>
        <v>0</v>
      </c>
      <c r="HM706" s="104">
        <f>SUMIF(DR706:DR709,"&lt;0")*Cadeirante/30*HM$4+SUMIF(DT706:DT709,"&lt;0")*Cadeirante/30*HM$4</f>
        <v>0</v>
      </c>
      <c r="HN706" s="104">
        <f>SUMIF(DV706:DV709,"&lt;0")*Cadeirante/30*HN$4+SUMIF(DX706:DX709,"&lt;0")*Cadeirante/30*HN$4</f>
        <v>0</v>
      </c>
      <c r="HO706" s="104">
        <f>SUMIF(DZ706:DZ709,"&lt;0")*Cadeirante/30*HO$4+SUMIF(EB706:EB709,"&lt;0")*Cadeirante/30*HO$4</f>
        <v>0</v>
      </c>
      <c r="HP706" s="104">
        <f>SUMIF(ED706:ED709,"&lt;0")*Cadeirante/30*HP$4+SUMIF(EF706:EF709,"&lt;0")*Cadeirante/30*HP$4</f>
        <v>0</v>
      </c>
      <c r="HQ706" s="64"/>
      <c r="HR706" s="64"/>
      <c r="HS706" s="64"/>
      <c r="HT706" s="64"/>
      <c r="HU706" s="64"/>
      <c r="HV706" s="64"/>
      <c r="HW706" s="176">
        <v>17629.309999999998</v>
      </c>
      <c r="HX706" s="64"/>
      <c r="HY706" s="280">
        <f>IF(ISTEXT(EM706), VALUE(EM706), EM706)</f>
        <v>0</v>
      </c>
      <c r="HZ706" s="280">
        <f>IF(ISTEXT(EN706), VALUE(EN706), EN706)</f>
        <v>0</v>
      </c>
      <c r="IA706" s="280">
        <f>IF(ISTEXT(EO706), VALUE(EO706), EO706)</f>
        <v>0</v>
      </c>
      <c r="IB706" s="64" t="b">
        <f>HW706=FE706</f>
        <v>0</v>
      </c>
      <c r="IC706" s="64"/>
    </row>
    <row r="707" spans="1:237" s="106" customFormat="1" ht="22.5" customHeight="1" x14ac:dyDescent="0.25">
      <c r="A707" s="368" t="s">
        <v>3832</v>
      </c>
      <c r="B707" s="369" t="s">
        <v>3833</v>
      </c>
      <c r="C707" s="370" t="s">
        <v>3233</v>
      </c>
      <c r="D707" s="371" t="s">
        <v>3834</v>
      </c>
      <c r="E707" s="371" t="s">
        <v>3835</v>
      </c>
      <c r="F707" s="372" t="s">
        <v>3224</v>
      </c>
      <c r="G707" s="372" t="s">
        <v>3225</v>
      </c>
      <c r="H707" s="373" t="s">
        <v>3836</v>
      </c>
      <c r="I707" s="374" t="s">
        <v>3837</v>
      </c>
      <c r="J707" s="421" t="s">
        <v>3231</v>
      </c>
      <c r="K707" s="421" t="s">
        <v>3234</v>
      </c>
      <c r="L707" s="329">
        <f>CONTINUA!BV707</f>
        <v>0</v>
      </c>
      <c r="M707" s="329">
        <f>CONTINUA!BW707</f>
        <v>0</v>
      </c>
      <c r="N707" s="895"/>
      <c r="O707" s="896" t="s">
        <v>4066</v>
      </c>
      <c r="P707" s="897" t="s">
        <v>206</v>
      </c>
      <c r="Q707" s="400"/>
      <c r="R707" s="401"/>
      <c r="S707" s="400"/>
      <c r="T707" s="401"/>
      <c r="U707" s="400"/>
      <c r="V707" s="401"/>
      <c r="W707" s="400"/>
      <c r="X707" s="401"/>
      <c r="Y707" s="400"/>
      <c r="Z707" s="401"/>
      <c r="AA707" s="400"/>
      <c r="AB707" s="401"/>
      <c r="AC707" s="400"/>
      <c r="AD707" s="401"/>
      <c r="AE707" s="400"/>
      <c r="AF707" s="401"/>
      <c r="AG707" s="400"/>
      <c r="AH707" s="401"/>
      <c r="AI707" s="400"/>
      <c r="AJ707" s="401"/>
      <c r="AK707" s="400"/>
      <c r="AL707" s="401"/>
      <c r="AM707" s="400"/>
      <c r="AN707" s="401"/>
      <c r="AO707" s="400"/>
      <c r="AP707" s="401"/>
      <c r="AQ707" s="400"/>
      <c r="AR707" s="401"/>
      <c r="AS707" s="400"/>
      <c r="AT707" s="401"/>
      <c r="AU707" s="400"/>
      <c r="AV707" s="401"/>
      <c r="AW707" s="400"/>
      <c r="AX707" s="401"/>
      <c r="AY707" s="400"/>
      <c r="AZ707" s="401"/>
      <c r="BA707" s="400"/>
      <c r="BB707" s="401"/>
      <c r="BC707" s="400"/>
      <c r="BD707" s="401"/>
      <c r="BE707" s="400"/>
      <c r="BF707" s="401"/>
      <c r="BG707" s="400"/>
      <c r="BH707" s="401"/>
      <c r="BI707" s="400"/>
      <c r="BJ707" s="401"/>
      <c r="BK707" s="400"/>
      <c r="BL707" s="401"/>
      <c r="BM707" s="400"/>
      <c r="BN707" s="401"/>
      <c r="BO707" s="400"/>
      <c r="BP707" s="401"/>
      <c r="BQ707" s="400"/>
      <c r="BR707" s="401"/>
      <c r="BS707" s="400"/>
      <c r="BT707" s="401"/>
      <c r="BU707" s="400"/>
      <c r="BV707" s="401"/>
      <c r="BW707" s="400"/>
      <c r="BX707" s="401"/>
      <c r="BY707" s="400"/>
      <c r="BZ707" s="401"/>
      <c r="CA707" s="400"/>
      <c r="CB707" s="401"/>
      <c r="CC707" s="400"/>
      <c r="CD707" s="401"/>
      <c r="CE707" s="400"/>
      <c r="CF707" s="401"/>
      <c r="CG707" s="400"/>
      <c r="CH707" s="401"/>
      <c r="CI707" s="400"/>
      <c r="CJ707" s="401"/>
      <c r="CK707" s="400"/>
      <c r="CL707" s="401"/>
      <c r="CM707" s="400"/>
      <c r="CN707" s="401"/>
      <c r="CO707" s="400"/>
      <c r="CP707" s="401"/>
      <c r="CQ707" s="400"/>
      <c r="CR707" s="401"/>
      <c r="CS707" s="400"/>
      <c r="CT707" s="401"/>
      <c r="CU707" s="400"/>
      <c r="CV707" s="401"/>
      <c r="CW707" s="400"/>
      <c r="CX707" s="401"/>
      <c r="CY707" s="400"/>
      <c r="CZ707" s="401"/>
      <c r="DA707" s="400"/>
      <c r="DB707" s="401"/>
      <c r="DC707" s="400"/>
      <c r="DD707" s="401"/>
      <c r="DE707" s="400"/>
      <c r="DF707" s="401"/>
      <c r="DG707" s="400"/>
      <c r="DH707" s="401"/>
      <c r="DI707" s="400"/>
      <c r="DJ707" s="401"/>
      <c r="DK707" s="400"/>
      <c r="DL707" s="401"/>
      <c r="DM707" s="400"/>
      <c r="DN707" s="401"/>
      <c r="DO707" s="400"/>
      <c r="DP707" s="401"/>
      <c r="DQ707" s="400"/>
      <c r="DR707" s="401"/>
      <c r="DS707" s="400"/>
      <c r="DT707" s="401"/>
      <c r="DU707" s="400"/>
      <c r="DV707" s="401"/>
      <c r="DW707" s="400"/>
      <c r="DX707" s="401"/>
      <c r="DY707" s="400"/>
      <c r="DZ707" s="401"/>
      <c r="EA707" s="400"/>
      <c r="EB707" s="401"/>
      <c r="EC707" s="400"/>
      <c r="ED707" s="401"/>
      <c r="EE707" s="400"/>
      <c r="EF707" s="401"/>
      <c r="EG707" s="400"/>
      <c r="EH707" s="401"/>
      <c r="EI707" s="400"/>
      <c r="EJ707" s="447"/>
      <c r="EK707" s="511"/>
      <c r="EL707" s="514"/>
      <c r="EM707" s="448"/>
      <c r="EN707" s="344"/>
      <c r="EO707" s="345"/>
      <c r="EP707" s="171">
        <f t="shared" si="742"/>
        <v>0</v>
      </c>
      <c r="EQ707" s="171">
        <f t="shared" si="743"/>
        <v>0</v>
      </c>
      <c r="ER707" s="171">
        <f t="shared" si="744"/>
        <v>0</v>
      </c>
      <c r="ES707" s="171">
        <f t="shared" si="745"/>
        <v>0</v>
      </c>
      <c r="ET707" s="171">
        <f t="shared" si="746"/>
        <v>0</v>
      </c>
      <c r="EU707" s="171">
        <f t="shared" si="747"/>
        <v>0</v>
      </c>
      <c r="EV707" s="172">
        <f t="shared" si="748"/>
        <v>0</v>
      </c>
      <c r="EW707" s="173"/>
      <c r="EX707" s="248">
        <f t="shared" si="805"/>
        <v>0</v>
      </c>
      <c r="EY707" s="174">
        <f>(L707*regular)+(M707*Cadeirantee)</f>
        <v>0</v>
      </c>
      <c r="EZ707" s="249">
        <f>SUMIF(FG707:GJ707,"&gt;0")</f>
        <v>0</v>
      </c>
      <c r="FA707" s="249">
        <f>SUMIF(FG707:GJ707,"&lt;0")+SUMIF(GN707:HP707,"&lt;0")</f>
        <v>0</v>
      </c>
      <c r="FB707" s="174">
        <v>0</v>
      </c>
      <c r="FC707" s="126">
        <f>N707*km*'VALORES TABELA'!$B$13</f>
        <v>0</v>
      </c>
      <c r="FD707" s="250">
        <f t="shared" ref="FD707:FD710" si="806">GL707</f>
        <v>0</v>
      </c>
      <c r="FE707" s="105"/>
      <c r="FF707" s="119"/>
      <c r="FG707" s="119"/>
      <c r="FH707" s="119"/>
      <c r="FI707" s="119"/>
      <c r="FJ707" s="119"/>
      <c r="FK707" s="119"/>
      <c r="FL707" s="119"/>
      <c r="FM707" s="119"/>
      <c r="FN707" s="119"/>
      <c r="FO707" s="119"/>
      <c r="FP707" s="119"/>
      <c r="FQ707" s="119"/>
      <c r="FR707" s="119"/>
      <c r="FS707" s="119"/>
      <c r="FT707" s="119"/>
      <c r="FU707" s="119"/>
      <c r="FV707" s="119"/>
      <c r="FW707" s="119"/>
      <c r="FX707" s="119"/>
      <c r="FY707" s="119"/>
      <c r="FZ707" s="119"/>
      <c r="GA707" s="119"/>
      <c r="GB707" s="119"/>
      <c r="GC707" s="119"/>
      <c r="GD707" s="119"/>
      <c r="GE707" s="119"/>
      <c r="GF707" s="119"/>
      <c r="GG707" s="119"/>
      <c r="GH707" s="119"/>
      <c r="GI707" s="119"/>
      <c r="GJ707" s="119"/>
      <c r="GK707" s="251"/>
      <c r="GL707" s="103">
        <f t="shared" si="750"/>
        <v>0</v>
      </c>
      <c r="GM707" s="124"/>
      <c r="GN707" s="104"/>
      <c r="GO707" s="104"/>
      <c r="GP707" s="104"/>
      <c r="GQ707" s="104"/>
      <c r="GR707" s="104"/>
      <c r="GS707" s="104"/>
      <c r="GT707" s="104"/>
      <c r="GU707" s="104"/>
      <c r="GV707" s="104"/>
      <c r="GW707" s="104"/>
      <c r="GX707" s="104"/>
      <c r="GY707" s="104"/>
      <c r="GZ707" s="104"/>
      <c r="HA707" s="104"/>
      <c r="HB707" s="104"/>
      <c r="HC707" s="104"/>
      <c r="HD707" s="104"/>
      <c r="HE707" s="104"/>
      <c r="HF707" s="104"/>
      <c r="HG707" s="104"/>
      <c r="HH707" s="104"/>
      <c r="HI707" s="104"/>
      <c r="HJ707" s="104"/>
      <c r="HK707" s="104"/>
      <c r="HL707" s="104"/>
      <c r="HM707" s="104"/>
      <c r="HN707" s="104"/>
      <c r="HO707" s="104"/>
      <c r="HP707" s="104"/>
      <c r="HQ707" s="64"/>
      <c r="HR707" s="64"/>
      <c r="HS707" s="64"/>
      <c r="HT707" s="64"/>
      <c r="HU707" s="64"/>
      <c r="HV707" s="64"/>
      <c r="HW707" s="105"/>
      <c r="HX707" s="64"/>
      <c r="HY707" s="280">
        <f t="shared" ref="HY707:HY710" si="807">IF(ISTEXT(EM707), VALUE(EM707), EM707)</f>
        <v>0</v>
      </c>
      <c r="HZ707" s="280">
        <f t="shared" ref="HZ707:HZ710" si="808">IF(ISTEXT(EN707), VALUE(EN707), EN707)</f>
        <v>0</v>
      </c>
      <c r="IA707" s="280">
        <f t="shared" ref="IA707:IA710" si="809">IF(ISTEXT(EO707), VALUE(EO707), EO707)</f>
        <v>0</v>
      </c>
      <c r="IB707" s="64"/>
      <c r="IC707" s="64"/>
    </row>
    <row r="708" spans="1:237" s="106" customFormat="1" ht="22.5" customHeight="1" x14ac:dyDescent="0.25">
      <c r="A708" s="368" t="s">
        <v>3832</v>
      </c>
      <c r="B708" s="369" t="s">
        <v>3833</v>
      </c>
      <c r="C708" s="375" t="s">
        <v>3233</v>
      </c>
      <c r="D708" s="371" t="s">
        <v>3834</v>
      </c>
      <c r="E708" s="371" t="s">
        <v>3835</v>
      </c>
      <c r="F708" s="376" t="s">
        <v>3224</v>
      </c>
      <c r="G708" s="376" t="s">
        <v>3225</v>
      </c>
      <c r="H708" s="373" t="s">
        <v>3836</v>
      </c>
      <c r="I708" s="374" t="s">
        <v>3837</v>
      </c>
      <c r="J708" s="421" t="s">
        <v>3231</v>
      </c>
      <c r="K708" s="422" t="s">
        <v>3235</v>
      </c>
      <c r="L708" s="329">
        <f>CONTINUA!BV708</f>
        <v>0</v>
      </c>
      <c r="M708" s="329">
        <f>CONTINUA!BW708</f>
        <v>0</v>
      </c>
      <c r="N708" s="895"/>
      <c r="O708" s="896" t="s">
        <v>4066</v>
      </c>
      <c r="P708" s="897" t="s">
        <v>206</v>
      </c>
      <c r="Q708" s="400"/>
      <c r="R708" s="401"/>
      <c r="S708" s="400"/>
      <c r="T708" s="401"/>
      <c r="U708" s="400"/>
      <c r="V708" s="401"/>
      <c r="W708" s="400"/>
      <c r="X708" s="401"/>
      <c r="Y708" s="400"/>
      <c r="Z708" s="401"/>
      <c r="AA708" s="400"/>
      <c r="AB708" s="401"/>
      <c r="AC708" s="400"/>
      <c r="AD708" s="401"/>
      <c r="AE708" s="400"/>
      <c r="AF708" s="401"/>
      <c r="AG708" s="400"/>
      <c r="AH708" s="401"/>
      <c r="AI708" s="400"/>
      <c r="AJ708" s="401"/>
      <c r="AK708" s="400"/>
      <c r="AL708" s="401"/>
      <c r="AM708" s="400"/>
      <c r="AN708" s="401"/>
      <c r="AO708" s="400"/>
      <c r="AP708" s="401"/>
      <c r="AQ708" s="400"/>
      <c r="AR708" s="401"/>
      <c r="AS708" s="400"/>
      <c r="AT708" s="401"/>
      <c r="AU708" s="400"/>
      <c r="AV708" s="401"/>
      <c r="AW708" s="400"/>
      <c r="AX708" s="401"/>
      <c r="AY708" s="400"/>
      <c r="AZ708" s="401"/>
      <c r="BA708" s="400"/>
      <c r="BB708" s="401"/>
      <c r="BC708" s="400"/>
      <c r="BD708" s="401"/>
      <c r="BE708" s="400"/>
      <c r="BF708" s="401"/>
      <c r="BG708" s="400"/>
      <c r="BH708" s="401"/>
      <c r="BI708" s="400"/>
      <c r="BJ708" s="401"/>
      <c r="BK708" s="400"/>
      <c r="BL708" s="401"/>
      <c r="BM708" s="400"/>
      <c r="BN708" s="401"/>
      <c r="BO708" s="400"/>
      <c r="BP708" s="401"/>
      <c r="BQ708" s="400"/>
      <c r="BR708" s="401"/>
      <c r="BS708" s="400"/>
      <c r="BT708" s="401"/>
      <c r="BU708" s="400"/>
      <c r="BV708" s="401"/>
      <c r="BW708" s="400"/>
      <c r="BX708" s="401"/>
      <c r="BY708" s="400"/>
      <c r="BZ708" s="401"/>
      <c r="CA708" s="400"/>
      <c r="CB708" s="401"/>
      <c r="CC708" s="400"/>
      <c r="CD708" s="401"/>
      <c r="CE708" s="400"/>
      <c r="CF708" s="401"/>
      <c r="CG708" s="400"/>
      <c r="CH708" s="401"/>
      <c r="CI708" s="400"/>
      <c r="CJ708" s="401"/>
      <c r="CK708" s="400"/>
      <c r="CL708" s="401"/>
      <c r="CM708" s="400"/>
      <c r="CN708" s="401"/>
      <c r="CO708" s="400"/>
      <c r="CP708" s="401"/>
      <c r="CQ708" s="400"/>
      <c r="CR708" s="401"/>
      <c r="CS708" s="400"/>
      <c r="CT708" s="401"/>
      <c r="CU708" s="400"/>
      <c r="CV708" s="401"/>
      <c r="CW708" s="400"/>
      <c r="CX708" s="401"/>
      <c r="CY708" s="400"/>
      <c r="CZ708" s="401"/>
      <c r="DA708" s="400"/>
      <c r="DB708" s="401"/>
      <c r="DC708" s="400"/>
      <c r="DD708" s="401"/>
      <c r="DE708" s="400"/>
      <c r="DF708" s="401"/>
      <c r="DG708" s="400"/>
      <c r="DH708" s="401"/>
      <c r="DI708" s="400"/>
      <c r="DJ708" s="401"/>
      <c r="DK708" s="400"/>
      <c r="DL708" s="401"/>
      <c r="DM708" s="400"/>
      <c r="DN708" s="401"/>
      <c r="DO708" s="400"/>
      <c r="DP708" s="401"/>
      <c r="DQ708" s="400"/>
      <c r="DR708" s="401"/>
      <c r="DS708" s="400"/>
      <c r="DT708" s="401"/>
      <c r="DU708" s="400"/>
      <c r="DV708" s="401"/>
      <c r="DW708" s="400"/>
      <c r="DX708" s="401"/>
      <c r="DY708" s="400"/>
      <c r="DZ708" s="401"/>
      <c r="EA708" s="400"/>
      <c r="EB708" s="401"/>
      <c r="EC708" s="400"/>
      <c r="ED708" s="401"/>
      <c r="EE708" s="400"/>
      <c r="EF708" s="401"/>
      <c r="EG708" s="400"/>
      <c r="EH708" s="401"/>
      <c r="EI708" s="400"/>
      <c r="EJ708" s="447"/>
      <c r="EK708" s="511"/>
      <c r="EL708" s="514"/>
      <c r="EM708" s="448"/>
      <c r="EN708" s="344"/>
      <c r="EO708" s="345"/>
      <c r="EP708" s="171">
        <f t="shared" si="742"/>
        <v>0</v>
      </c>
      <c r="EQ708" s="171">
        <f t="shared" si="743"/>
        <v>0</v>
      </c>
      <c r="ER708" s="171">
        <f t="shared" si="744"/>
        <v>0</v>
      </c>
      <c r="ES708" s="171">
        <f t="shared" si="745"/>
        <v>0</v>
      </c>
      <c r="ET708" s="171">
        <f t="shared" si="746"/>
        <v>0</v>
      </c>
      <c r="EU708" s="171">
        <f t="shared" si="747"/>
        <v>0</v>
      </c>
      <c r="EV708" s="172">
        <f t="shared" si="748"/>
        <v>0</v>
      </c>
      <c r="EW708" s="125"/>
      <c r="EX708" s="248">
        <f t="shared" si="805"/>
        <v>0</v>
      </c>
      <c r="EY708" s="174">
        <f>(L708*regular)+(M708*Cadeirantee)</f>
        <v>0</v>
      </c>
      <c r="EZ708" s="249">
        <f>SUMIF(FG708:GJ708,"&gt;0")</f>
        <v>0</v>
      </c>
      <c r="FA708" s="249">
        <f>SUMIF(FG708:GJ708,"&lt;0")+SUMIF(GN708:HP708,"&lt;0")</f>
        <v>0</v>
      </c>
      <c r="FB708" s="174">
        <v>0</v>
      </c>
      <c r="FC708" s="126">
        <f>N708*km*'VALORES TABELA'!$B$13</f>
        <v>0</v>
      </c>
      <c r="FD708" s="250">
        <f t="shared" si="806"/>
        <v>0</v>
      </c>
      <c r="FE708" s="105"/>
      <c r="FF708" s="108"/>
      <c r="FG708" s="108"/>
      <c r="FH708" s="108"/>
      <c r="FI708" s="108"/>
      <c r="FJ708" s="108"/>
      <c r="FK708" s="108"/>
      <c r="FL708" s="108"/>
      <c r="FM708" s="108"/>
      <c r="FN708" s="108"/>
      <c r="FO708" s="108"/>
      <c r="FP708" s="108"/>
      <c r="FQ708" s="108"/>
      <c r="FR708" s="108"/>
      <c r="FS708" s="108"/>
      <c r="FT708" s="108"/>
      <c r="FU708" s="108"/>
      <c r="FV708" s="108"/>
      <c r="FW708" s="108"/>
      <c r="FX708" s="108"/>
      <c r="FY708" s="108"/>
      <c r="FZ708" s="108"/>
      <c r="GA708" s="108"/>
      <c r="GB708" s="108"/>
      <c r="GC708" s="108"/>
      <c r="GD708" s="108"/>
      <c r="GE708" s="108"/>
      <c r="GF708" s="108"/>
      <c r="GG708" s="108"/>
      <c r="GH708" s="108"/>
      <c r="GI708" s="108"/>
      <c r="GJ708" s="108"/>
      <c r="GK708" s="251"/>
      <c r="GL708" s="103">
        <f t="shared" si="750"/>
        <v>0</v>
      </c>
      <c r="GM708" s="124"/>
      <c r="GN708" s="104"/>
      <c r="GO708" s="104"/>
      <c r="GP708" s="104"/>
      <c r="GQ708" s="104"/>
      <c r="GR708" s="104"/>
      <c r="GS708" s="104"/>
      <c r="GT708" s="104"/>
      <c r="GU708" s="104"/>
      <c r="GV708" s="104"/>
      <c r="GW708" s="104"/>
      <c r="GX708" s="104"/>
      <c r="GY708" s="104"/>
      <c r="GZ708" s="104"/>
      <c r="HA708" s="104"/>
      <c r="HB708" s="104"/>
      <c r="HC708" s="104"/>
      <c r="HD708" s="104"/>
      <c r="HE708" s="104"/>
      <c r="HF708" s="104"/>
      <c r="HG708" s="104"/>
      <c r="HH708" s="104"/>
      <c r="HI708" s="104"/>
      <c r="HJ708" s="104"/>
      <c r="HK708" s="104"/>
      <c r="HL708" s="104"/>
      <c r="HM708" s="104"/>
      <c r="HN708" s="104"/>
      <c r="HO708" s="104"/>
      <c r="HP708" s="104"/>
      <c r="HQ708" s="64"/>
      <c r="HR708" s="64"/>
      <c r="HS708" s="64"/>
      <c r="HT708" s="64"/>
      <c r="HU708" s="64"/>
      <c r="HV708" s="64"/>
      <c r="HW708" s="105"/>
      <c r="HX708" s="64"/>
      <c r="HY708" s="280">
        <f t="shared" si="807"/>
        <v>0</v>
      </c>
      <c r="HZ708" s="280">
        <f t="shared" si="808"/>
        <v>0</v>
      </c>
      <c r="IA708" s="280">
        <f t="shared" si="809"/>
        <v>0</v>
      </c>
      <c r="IB708" s="64"/>
      <c r="IC708" s="64"/>
    </row>
    <row r="709" spans="1:237" s="106" customFormat="1" ht="22.5" customHeight="1" x14ac:dyDescent="0.25">
      <c r="A709" s="368" t="s">
        <v>3832</v>
      </c>
      <c r="B709" s="369" t="s">
        <v>3833</v>
      </c>
      <c r="C709" s="375" t="s">
        <v>3233</v>
      </c>
      <c r="D709" s="371" t="s">
        <v>3834</v>
      </c>
      <c r="E709" s="371" t="s">
        <v>3835</v>
      </c>
      <c r="F709" s="376" t="s">
        <v>3224</v>
      </c>
      <c r="G709" s="376" t="s">
        <v>3225</v>
      </c>
      <c r="H709" s="373" t="s">
        <v>3836</v>
      </c>
      <c r="I709" s="374" t="s">
        <v>3837</v>
      </c>
      <c r="J709" s="421" t="s">
        <v>3231</v>
      </c>
      <c r="K709" s="423" t="s">
        <v>3236</v>
      </c>
      <c r="L709" s="329">
        <f>CONTINUA!BV709</f>
        <v>0</v>
      </c>
      <c r="M709" s="329">
        <f>CONTINUA!BW709</f>
        <v>0</v>
      </c>
      <c r="N709" s="895"/>
      <c r="O709" s="896" t="s">
        <v>4066</v>
      </c>
      <c r="P709" s="897" t="s">
        <v>206</v>
      </c>
      <c r="Q709" s="400"/>
      <c r="R709" s="401"/>
      <c r="S709" s="400"/>
      <c r="T709" s="401"/>
      <c r="U709" s="400"/>
      <c r="V709" s="401"/>
      <c r="W709" s="400"/>
      <c r="X709" s="401"/>
      <c r="Y709" s="400"/>
      <c r="Z709" s="401"/>
      <c r="AA709" s="400"/>
      <c r="AB709" s="401"/>
      <c r="AC709" s="400"/>
      <c r="AD709" s="401"/>
      <c r="AE709" s="400"/>
      <c r="AF709" s="401"/>
      <c r="AG709" s="400"/>
      <c r="AH709" s="401"/>
      <c r="AI709" s="400"/>
      <c r="AJ709" s="401"/>
      <c r="AK709" s="400"/>
      <c r="AL709" s="401"/>
      <c r="AM709" s="400"/>
      <c r="AN709" s="401"/>
      <c r="AO709" s="400"/>
      <c r="AP709" s="401"/>
      <c r="AQ709" s="400"/>
      <c r="AR709" s="401"/>
      <c r="AS709" s="400"/>
      <c r="AT709" s="401"/>
      <c r="AU709" s="400"/>
      <c r="AV709" s="401"/>
      <c r="AW709" s="400"/>
      <c r="AX709" s="401"/>
      <c r="AY709" s="400"/>
      <c r="AZ709" s="401"/>
      <c r="BA709" s="400"/>
      <c r="BB709" s="401"/>
      <c r="BC709" s="400"/>
      <c r="BD709" s="401"/>
      <c r="BE709" s="400"/>
      <c r="BF709" s="401"/>
      <c r="BG709" s="400"/>
      <c r="BH709" s="401"/>
      <c r="BI709" s="400"/>
      <c r="BJ709" s="401"/>
      <c r="BK709" s="400"/>
      <c r="BL709" s="401"/>
      <c r="BM709" s="400"/>
      <c r="BN709" s="401"/>
      <c r="BO709" s="400"/>
      <c r="BP709" s="401"/>
      <c r="BQ709" s="400"/>
      <c r="BR709" s="401"/>
      <c r="BS709" s="400"/>
      <c r="BT709" s="401"/>
      <c r="BU709" s="400"/>
      <c r="BV709" s="401"/>
      <c r="BW709" s="400"/>
      <c r="BX709" s="401"/>
      <c r="BY709" s="400"/>
      <c r="BZ709" s="401"/>
      <c r="CA709" s="400"/>
      <c r="CB709" s="401"/>
      <c r="CC709" s="400"/>
      <c r="CD709" s="401"/>
      <c r="CE709" s="400"/>
      <c r="CF709" s="401"/>
      <c r="CG709" s="400"/>
      <c r="CH709" s="401"/>
      <c r="CI709" s="400"/>
      <c r="CJ709" s="401"/>
      <c r="CK709" s="400"/>
      <c r="CL709" s="401"/>
      <c r="CM709" s="400"/>
      <c r="CN709" s="401"/>
      <c r="CO709" s="400"/>
      <c r="CP709" s="401"/>
      <c r="CQ709" s="400"/>
      <c r="CR709" s="401"/>
      <c r="CS709" s="400"/>
      <c r="CT709" s="401"/>
      <c r="CU709" s="400"/>
      <c r="CV709" s="401"/>
      <c r="CW709" s="400"/>
      <c r="CX709" s="401"/>
      <c r="CY709" s="400"/>
      <c r="CZ709" s="401"/>
      <c r="DA709" s="400"/>
      <c r="DB709" s="401"/>
      <c r="DC709" s="400"/>
      <c r="DD709" s="401"/>
      <c r="DE709" s="400"/>
      <c r="DF709" s="401"/>
      <c r="DG709" s="400"/>
      <c r="DH709" s="401"/>
      <c r="DI709" s="400"/>
      <c r="DJ709" s="401"/>
      <c r="DK709" s="400"/>
      <c r="DL709" s="401"/>
      <c r="DM709" s="400"/>
      <c r="DN709" s="401"/>
      <c r="DO709" s="400"/>
      <c r="DP709" s="401"/>
      <c r="DQ709" s="400"/>
      <c r="DR709" s="401"/>
      <c r="DS709" s="400"/>
      <c r="DT709" s="401"/>
      <c r="DU709" s="400"/>
      <c r="DV709" s="401"/>
      <c r="DW709" s="400"/>
      <c r="DX709" s="401"/>
      <c r="DY709" s="400"/>
      <c r="DZ709" s="401"/>
      <c r="EA709" s="400"/>
      <c r="EB709" s="401"/>
      <c r="EC709" s="400"/>
      <c r="ED709" s="401"/>
      <c r="EE709" s="400"/>
      <c r="EF709" s="401"/>
      <c r="EG709" s="400"/>
      <c r="EH709" s="401"/>
      <c r="EI709" s="400"/>
      <c r="EJ709" s="447"/>
      <c r="EK709" s="511"/>
      <c r="EL709" s="514"/>
      <c r="EM709" s="448"/>
      <c r="EN709" s="344"/>
      <c r="EO709" s="345"/>
      <c r="EP709" s="171">
        <f t="shared" si="742"/>
        <v>0</v>
      </c>
      <c r="EQ709" s="171">
        <f t="shared" si="743"/>
        <v>0</v>
      </c>
      <c r="ER709" s="171">
        <f t="shared" si="744"/>
        <v>0</v>
      </c>
      <c r="ES709" s="171">
        <f t="shared" si="745"/>
        <v>0</v>
      </c>
      <c r="ET709" s="171">
        <f t="shared" si="746"/>
        <v>0</v>
      </c>
      <c r="EU709" s="171">
        <f t="shared" si="747"/>
        <v>0</v>
      </c>
      <c r="EV709" s="172">
        <f t="shared" si="748"/>
        <v>0</v>
      </c>
      <c r="EW709" s="127"/>
      <c r="EX709" s="248">
        <f t="shared" si="805"/>
        <v>0</v>
      </c>
      <c r="EY709" s="174">
        <f>(L709*regular)+(M709*Cadeirantee)</f>
        <v>0</v>
      </c>
      <c r="EZ709" s="249">
        <f>SUMIF(FG709:GJ709,"&gt;0")</f>
        <v>0</v>
      </c>
      <c r="FA709" s="249">
        <f>SUMIF(FG709:GJ709,"&lt;0")+SUMIF(GN709:HP709,"&lt;0")</f>
        <v>0</v>
      </c>
      <c r="FB709" s="174">
        <v>0</v>
      </c>
      <c r="FC709" s="126">
        <f>N709*km*'VALORES TABELA'!$B$13</f>
        <v>0</v>
      </c>
      <c r="FD709" s="250">
        <f t="shared" si="806"/>
        <v>0</v>
      </c>
      <c r="FE709" s="105"/>
      <c r="FF709" s="118"/>
      <c r="FG709" s="118"/>
      <c r="FH709" s="118"/>
      <c r="FI709" s="118"/>
      <c r="FJ709" s="118"/>
      <c r="FK709" s="118"/>
      <c r="FL709" s="118"/>
      <c r="FM709" s="118"/>
      <c r="FN709" s="118"/>
      <c r="FO709" s="118"/>
      <c r="FP709" s="118"/>
      <c r="FQ709" s="118"/>
      <c r="FR709" s="118"/>
      <c r="FS709" s="118"/>
      <c r="FT709" s="118"/>
      <c r="FU709" s="118"/>
      <c r="FV709" s="118"/>
      <c r="FW709" s="118"/>
      <c r="FX709" s="118"/>
      <c r="FY709" s="118"/>
      <c r="FZ709" s="118"/>
      <c r="GA709" s="118"/>
      <c r="GB709" s="118"/>
      <c r="GC709" s="118"/>
      <c r="GD709" s="118"/>
      <c r="GE709" s="118"/>
      <c r="GF709" s="118"/>
      <c r="GG709" s="118"/>
      <c r="GH709" s="118"/>
      <c r="GI709" s="118"/>
      <c r="GJ709" s="118"/>
      <c r="GK709" s="252"/>
      <c r="GL709" s="103">
        <f t="shared" si="750"/>
        <v>0</v>
      </c>
      <c r="GM709" s="124"/>
      <c r="GN709" s="104"/>
      <c r="GO709" s="104"/>
      <c r="GP709" s="104"/>
      <c r="GQ709" s="104"/>
      <c r="GR709" s="104"/>
      <c r="GS709" s="104"/>
      <c r="GT709" s="104"/>
      <c r="GU709" s="104"/>
      <c r="GV709" s="104"/>
      <c r="GW709" s="104"/>
      <c r="GX709" s="104"/>
      <c r="GY709" s="104"/>
      <c r="GZ709" s="104"/>
      <c r="HA709" s="104"/>
      <c r="HB709" s="104"/>
      <c r="HC709" s="104"/>
      <c r="HD709" s="104"/>
      <c r="HE709" s="104"/>
      <c r="HF709" s="104"/>
      <c r="HG709" s="104"/>
      <c r="HH709" s="104"/>
      <c r="HI709" s="104"/>
      <c r="HJ709" s="104"/>
      <c r="HK709" s="104"/>
      <c r="HL709" s="104"/>
      <c r="HM709" s="104"/>
      <c r="HN709" s="104"/>
      <c r="HO709" s="104"/>
      <c r="HP709" s="104"/>
      <c r="HQ709" s="64"/>
      <c r="HR709" s="65"/>
      <c r="HS709" s="65"/>
      <c r="HT709" s="65"/>
      <c r="HU709" s="65"/>
      <c r="HV709" s="65"/>
      <c r="HW709" s="105"/>
      <c r="HX709" s="65"/>
      <c r="HY709" s="280">
        <f t="shared" si="807"/>
        <v>0</v>
      </c>
      <c r="HZ709" s="280">
        <f t="shared" si="808"/>
        <v>0</v>
      </c>
      <c r="IA709" s="280">
        <f t="shared" si="809"/>
        <v>0</v>
      </c>
      <c r="IB709" s="65"/>
      <c r="IC709" s="65"/>
    </row>
    <row r="710" spans="1:237" s="106" customFormat="1" ht="22.5" customHeight="1" thickBot="1" x14ac:dyDescent="0.3">
      <c r="A710" s="377" t="s">
        <v>3832</v>
      </c>
      <c r="B710" s="378" t="s">
        <v>3833</v>
      </c>
      <c r="C710" s="379" t="s">
        <v>3233</v>
      </c>
      <c r="D710" s="380" t="s">
        <v>3834</v>
      </c>
      <c r="E710" s="380" t="s">
        <v>3835</v>
      </c>
      <c r="F710" s="381" t="s">
        <v>3224</v>
      </c>
      <c r="G710" s="381" t="s">
        <v>3225</v>
      </c>
      <c r="H710" s="382" t="s">
        <v>3836</v>
      </c>
      <c r="I710" s="383" t="s">
        <v>3837</v>
      </c>
      <c r="J710" s="421" t="s">
        <v>3231</v>
      </c>
      <c r="K710" s="424" t="s">
        <v>60</v>
      </c>
      <c r="L710" s="329">
        <f>CONTINUA!BV710</f>
        <v>0</v>
      </c>
      <c r="M710" s="329">
        <f>CONTINUA!BW710</f>
        <v>0</v>
      </c>
      <c r="N710" s="895"/>
      <c r="O710" s="896" t="s">
        <v>4066</v>
      </c>
      <c r="P710" s="897" t="s">
        <v>206</v>
      </c>
      <c r="Q710" s="400"/>
      <c r="R710" s="401"/>
      <c r="S710" s="400"/>
      <c r="T710" s="401"/>
      <c r="U710" s="400"/>
      <c r="V710" s="401"/>
      <c r="W710" s="400"/>
      <c r="X710" s="401"/>
      <c r="Y710" s="400"/>
      <c r="Z710" s="401"/>
      <c r="AA710" s="400"/>
      <c r="AB710" s="401"/>
      <c r="AC710" s="400"/>
      <c r="AD710" s="401"/>
      <c r="AE710" s="400"/>
      <c r="AF710" s="401"/>
      <c r="AG710" s="400"/>
      <c r="AH710" s="401"/>
      <c r="AI710" s="400"/>
      <c r="AJ710" s="401"/>
      <c r="AK710" s="400"/>
      <c r="AL710" s="401"/>
      <c r="AM710" s="400"/>
      <c r="AN710" s="401"/>
      <c r="AO710" s="400"/>
      <c r="AP710" s="401"/>
      <c r="AQ710" s="400"/>
      <c r="AR710" s="401"/>
      <c r="AS710" s="400"/>
      <c r="AT710" s="401"/>
      <c r="AU710" s="400"/>
      <c r="AV710" s="401"/>
      <c r="AW710" s="400"/>
      <c r="AX710" s="401"/>
      <c r="AY710" s="400"/>
      <c r="AZ710" s="401"/>
      <c r="BA710" s="400"/>
      <c r="BB710" s="401"/>
      <c r="BC710" s="400"/>
      <c r="BD710" s="401"/>
      <c r="BE710" s="400"/>
      <c r="BF710" s="401"/>
      <c r="BG710" s="400"/>
      <c r="BH710" s="401"/>
      <c r="BI710" s="400"/>
      <c r="BJ710" s="401"/>
      <c r="BK710" s="400"/>
      <c r="BL710" s="401"/>
      <c r="BM710" s="400"/>
      <c r="BN710" s="401"/>
      <c r="BO710" s="400"/>
      <c r="BP710" s="401"/>
      <c r="BQ710" s="400"/>
      <c r="BR710" s="401"/>
      <c r="BS710" s="400"/>
      <c r="BT710" s="401"/>
      <c r="BU710" s="400"/>
      <c r="BV710" s="401"/>
      <c r="BW710" s="400"/>
      <c r="BX710" s="401"/>
      <c r="BY710" s="400"/>
      <c r="BZ710" s="401"/>
      <c r="CA710" s="400"/>
      <c r="CB710" s="401"/>
      <c r="CC710" s="400"/>
      <c r="CD710" s="401"/>
      <c r="CE710" s="400"/>
      <c r="CF710" s="401"/>
      <c r="CG710" s="400"/>
      <c r="CH710" s="401"/>
      <c r="CI710" s="400"/>
      <c r="CJ710" s="401"/>
      <c r="CK710" s="400"/>
      <c r="CL710" s="401"/>
      <c r="CM710" s="400"/>
      <c r="CN710" s="401"/>
      <c r="CO710" s="400"/>
      <c r="CP710" s="401"/>
      <c r="CQ710" s="400"/>
      <c r="CR710" s="401"/>
      <c r="CS710" s="400"/>
      <c r="CT710" s="401"/>
      <c r="CU710" s="400"/>
      <c r="CV710" s="401"/>
      <c r="CW710" s="400"/>
      <c r="CX710" s="401"/>
      <c r="CY710" s="400"/>
      <c r="CZ710" s="401"/>
      <c r="DA710" s="400"/>
      <c r="DB710" s="401"/>
      <c r="DC710" s="400"/>
      <c r="DD710" s="401"/>
      <c r="DE710" s="400"/>
      <c r="DF710" s="401"/>
      <c r="DG710" s="400"/>
      <c r="DH710" s="401"/>
      <c r="DI710" s="400"/>
      <c r="DJ710" s="401"/>
      <c r="DK710" s="400"/>
      <c r="DL710" s="401"/>
      <c r="DM710" s="400"/>
      <c r="DN710" s="401"/>
      <c r="DO710" s="400"/>
      <c r="DP710" s="401"/>
      <c r="DQ710" s="400"/>
      <c r="DR710" s="401"/>
      <c r="DS710" s="400"/>
      <c r="DT710" s="401"/>
      <c r="DU710" s="400"/>
      <c r="DV710" s="401"/>
      <c r="DW710" s="400"/>
      <c r="DX710" s="401"/>
      <c r="DY710" s="400"/>
      <c r="DZ710" s="401"/>
      <c r="EA710" s="400"/>
      <c r="EB710" s="401"/>
      <c r="EC710" s="400"/>
      <c r="ED710" s="401"/>
      <c r="EE710" s="400"/>
      <c r="EF710" s="401"/>
      <c r="EG710" s="400"/>
      <c r="EH710" s="401"/>
      <c r="EI710" s="400"/>
      <c r="EJ710" s="447"/>
      <c r="EK710" s="512"/>
      <c r="EL710" s="515"/>
      <c r="EM710" s="450"/>
      <c r="EN710" s="348"/>
      <c r="EO710" s="348"/>
      <c r="EP710" s="179">
        <f t="shared" si="742"/>
        <v>0</v>
      </c>
      <c r="EQ710" s="179">
        <f t="shared" si="743"/>
        <v>0</v>
      </c>
      <c r="ER710" s="179">
        <f t="shared" si="744"/>
        <v>0</v>
      </c>
      <c r="ES710" s="179">
        <f t="shared" si="745"/>
        <v>0</v>
      </c>
      <c r="ET710" s="179">
        <f t="shared" si="746"/>
        <v>0</v>
      </c>
      <c r="EU710" s="179">
        <f t="shared" si="747"/>
        <v>0</v>
      </c>
      <c r="EV710" s="172">
        <f t="shared" si="748"/>
        <v>0</v>
      </c>
      <c r="EW710" s="253"/>
      <c r="EX710" s="254">
        <v>0</v>
      </c>
      <c r="EY710" s="180">
        <v>0</v>
      </c>
      <c r="EZ710" s="255">
        <v>0</v>
      </c>
      <c r="FA710" s="255">
        <v>0</v>
      </c>
      <c r="FB710" s="180">
        <f>SUM(FF710:GI710)/2</f>
        <v>0</v>
      </c>
      <c r="FC710" s="256">
        <f>N710*km*'VALORES TABELA'!$B$13</f>
        <v>0</v>
      </c>
      <c r="FD710" s="250">
        <f t="shared" si="806"/>
        <v>0</v>
      </c>
      <c r="FE710" s="257"/>
      <c r="FF710" s="181">
        <f>((Q710+S710)*Percapita)+((R710+T710)*Cadeirante)</f>
        <v>0</v>
      </c>
      <c r="FG710" s="181">
        <f>((U710+W710)*Percapita/30*FG$4)+((V710+X710)*Cadeirante/30*FG$4)</f>
        <v>0</v>
      </c>
      <c r="FH710" s="181">
        <f>((Y710+AA710)*Percapita/30*FH$4)+((Z710+AB710)*Cadeirante/30*FH$4)</f>
        <v>0</v>
      </c>
      <c r="FI710" s="181">
        <f>((AC710+AE710)*Percapita/30*FI$4)+((AD710+AF710)*Cadeirante/30*FI$4)</f>
        <v>0</v>
      </c>
      <c r="FJ710" s="181">
        <f>((AG710+AI710)*Percapita/30*FJ$4)+((AH710+AJ710)*Cadeirante/30*FJ$4)</f>
        <v>0</v>
      </c>
      <c r="FK710" s="181">
        <f>((AK710+AM710)*Percapita/30*FK$4)+((AL710+AN710)*Cadeirante/30*FK$4)</f>
        <v>0</v>
      </c>
      <c r="FL710" s="181">
        <f>((AO710+AQ710)*Percapita/30*FL$4)+((AP710+AR710)*Cadeirante/30*FL$4)</f>
        <v>0</v>
      </c>
      <c r="FM710" s="181">
        <f>((AS710+AU710)*Percapita/30*FM$4)+((AT710+AV710)*Cadeirante/30*FM$4)</f>
        <v>0</v>
      </c>
      <c r="FN710" s="181">
        <f>((AW710+AY710)*Percapita/30*FN$4)+((AX710+AZ710)*Cadeirante/30*FN$4)</f>
        <v>0</v>
      </c>
      <c r="FO710" s="181">
        <f>((BA710+BC710)*Percapita/30*FO$4)+((BB710+BD710)*Cadeirante/30*FO$4)</f>
        <v>0</v>
      </c>
      <c r="FP710" s="181">
        <f>((BE710+BG710)*Percapita/30*FP$4)+((BF710+BH710)*Cadeirante/30*FP$4)</f>
        <v>0</v>
      </c>
      <c r="FQ710" s="181">
        <f>((BI710+BK710)*Percapita/30*FQ$4)+((BJ710+BL710)*Cadeirante/30*FQ$4)</f>
        <v>0</v>
      </c>
      <c r="FR710" s="181">
        <f>((BM710+BO710)*Percapita/30*FR$4)+((BN710+BP710)*Cadeirante/30*FR$4)</f>
        <v>0</v>
      </c>
      <c r="FS710" s="181">
        <f>((BQ710+BS710)*Percapita/30*FS$4)+((BR710+BT710)*Cadeirante/30*FS$4)</f>
        <v>0</v>
      </c>
      <c r="FT710" s="181">
        <f>((BU710+BW710)*Percapita/30*FT$4)+((BV710+BX710)*Cadeirante/30*FT$4)</f>
        <v>0</v>
      </c>
      <c r="FU710" s="181">
        <f>((BY710+CA710)*Percapita/30*FU$4)+((BZ710+CB710)*Cadeirante/30*FU$4)</f>
        <v>0</v>
      </c>
      <c r="FV710" s="181">
        <f>((CC710+CE710)*Percapita/30*FV$4)+((CD710+CF710)*Cadeirante/30*FV$4)</f>
        <v>0</v>
      </c>
      <c r="FW710" s="181">
        <f>((CG710+CI710)*Percapita/30*FW$4)+((CI710+CK710)*Cadeirante/30*FW$4)</f>
        <v>0</v>
      </c>
      <c r="FX710" s="181">
        <f>((CK710+CM710)*Percapita/30*FX$4)+((CL710+CN710)*Cadeirante/30*FX$4)</f>
        <v>0</v>
      </c>
      <c r="FY710" s="181">
        <f>((CO710+CQ710)*Percapita/30*FY$4)+((CP710+CR710)*Cadeirante/30*FY$4)</f>
        <v>0</v>
      </c>
      <c r="FZ710" s="181">
        <f>((CS710+CU710)*Percapita/30*FZ$4)+((CT710+CV710)*Cadeirante/30*FZ$4)</f>
        <v>0</v>
      </c>
      <c r="GA710" s="181">
        <f>((CW710+CY710)*Percapita/30*GA$4)+((CX710+CZ710)*Cadeirante/30*GA$4)</f>
        <v>0</v>
      </c>
      <c r="GB710" s="181">
        <f>((DA710+DC710)*Percapita/30*GB$4)+((DB710+DD710)*Cadeirante/30*GB$4)</f>
        <v>0</v>
      </c>
      <c r="GC710" s="181">
        <f>((DE710+DG710)*Percapita/30*GC$4)+((DF710+DH710)*Cadeirante/30*GC$4)</f>
        <v>0</v>
      </c>
      <c r="GD710" s="181">
        <f>((DI710+DK710)*Percapita/30*GD$4)+((DJ710+DL710)*Cadeirante/30*GD$4)</f>
        <v>0</v>
      </c>
      <c r="GE710" s="181">
        <f>((DM710+DO710)*Percapita/30*GE$4)+((DN710+DP710)*Cadeirante/30*GE$4)</f>
        <v>0</v>
      </c>
      <c r="GF710" s="181">
        <f>((DQ710+DS710)*Percapita/30*GF$4)+((DR710+DT710)*Cadeirante/30*GF$4)</f>
        <v>0</v>
      </c>
      <c r="GG710" s="181">
        <f>((DU710+DW710)*Percapita/30*GG$4)+((DV710+DX710)*Cadeirante/30*GG$4)</f>
        <v>0</v>
      </c>
      <c r="GH710" s="181">
        <f>((DY710+EA710)*Percapita/30*GH$4)+((DZ710+EB710)*Cadeirante/30*GH$4)</f>
        <v>0</v>
      </c>
      <c r="GI710" s="181">
        <f>((EC710+EE710)*Percapita/30*GI$4)+((ED710+EF710)*Cadeirante/30*GI$4)</f>
        <v>0</v>
      </c>
      <c r="GJ710" s="181">
        <f>((EG710+EI710)*Percapita)+((EH710+EJ710)*Cadeirante)</f>
        <v>0</v>
      </c>
      <c r="GK710" s="258"/>
      <c r="GL710" s="103">
        <f t="shared" si="750"/>
        <v>0</v>
      </c>
      <c r="GM710" s="124"/>
      <c r="GN710" s="182"/>
      <c r="GO710" s="182"/>
      <c r="GP710" s="182"/>
      <c r="GQ710" s="182"/>
      <c r="GR710" s="182"/>
      <c r="GS710" s="182"/>
      <c r="GT710" s="182"/>
      <c r="GU710" s="182"/>
      <c r="GV710" s="182"/>
      <c r="GW710" s="182"/>
      <c r="GX710" s="182"/>
      <c r="GY710" s="182"/>
      <c r="GZ710" s="182"/>
      <c r="HA710" s="182"/>
      <c r="HB710" s="182"/>
      <c r="HC710" s="182"/>
      <c r="HD710" s="182"/>
      <c r="HE710" s="182"/>
      <c r="HF710" s="182"/>
      <c r="HG710" s="182"/>
      <c r="HH710" s="182"/>
      <c r="HI710" s="182"/>
      <c r="HJ710" s="182"/>
      <c r="HK710" s="182"/>
      <c r="HL710" s="182"/>
      <c r="HM710" s="182"/>
      <c r="HN710" s="182"/>
      <c r="HO710" s="182"/>
      <c r="HP710" s="259"/>
      <c r="HQ710" s="64"/>
      <c r="HW710" s="257"/>
      <c r="HY710" s="280">
        <f t="shared" si="807"/>
        <v>0</v>
      </c>
      <c r="HZ710" s="280">
        <f t="shared" si="808"/>
        <v>0</v>
      </c>
      <c r="IA710" s="280">
        <f t="shared" si="809"/>
        <v>0</v>
      </c>
    </row>
    <row r="711" spans="1:237" s="106" customFormat="1" ht="22.5" customHeight="1" x14ac:dyDescent="0.25">
      <c r="A711" t="s">
        <v>3838</v>
      </c>
      <c r="B711" s="522" t="s">
        <v>3839</v>
      </c>
      <c r="C711" s="523">
        <v>1</v>
      </c>
      <c r="D711" s="524" t="s">
        <v>3840</v>
      </c>
      <c r="E711" s="524" t="s">
        <v>3841</v>
      </c>
      <c r="F711" s="525" t="s">
        <v>3224</v>
      </c>
      <c r="G711" s="525" t="s">
        <v>3225</v>
      </c>
      <c r="H711" s="350" t="s">
        <v>1640</v>
      </c>
      <c r="I711" s="351" t="s">
        <v>3842</v>
      </c>
      <c r="J711" s="409" t="s">
        <v>3231</v>
      </c>
      <c r="K711" s="410" t="s">
        <v>3232</v>
      </c>
      <c r="L711" s="329">
        <f>CONTINUA!BV711</f>
        <v>0</v>
      </c>
      <c r="M711" s="329">
        <f>CONTINUA!BW711</f>
        <v>0</v>
      </c>
      <c r="N711" s="895"/>
      <c r="O711" s="896" t="s">
        <v>4067</v>
      </c>
      <c r="P711" s="897" t="s">
        <v>206</v>
      </c>
      <c r="Q711" s="400">
        <v>37</v>
      </c>
      <c r="R711" s="401"/>
      <c r="S711" s="400"/>
      <c r="T711" s="401"/>
      <c r="U711" s="400"/>
      <c r="V711" s="401"/>
      <c r="W711" s="400"/>
      <c r="X711" s="401"/>
      <c r="Y711" s="400"/>
      <c r="Z711" s="401"/>
      <c r="AA711" s="400"/>
      <c r="AB711" s="401"/>
      <c r="AC711" s="400"/>
      <c r="AD711" s="401"/>
      <c r="AE711" s="400"/>
      <c r="AF711" s="401"/>
      <c r="AG711" s="400"/>
      <c r="AH711" s="401"/>
      <c r="AI711" s="400"/>
      <c r="AJ711" s="401"/>
      <c r="AK711" s="400"/>
      <c r="AL711" s="401"/>
      <c r="AM711" s="400"/>
      <c r="AN711" s="401"/>
      <c r="AO711" s="400"/>
      <c r="AP711" s="401"/>
      <c r="AQ711" s="400"/>
      <c r="AR711" s="401"/>
      <c r="AS711" s="400"/>
      <c r="AT711" s="401"/>
      <c r="AU711" s="400"/>
      <c r="AV711" s="401"/>
      <c r="AW711" s="400"/>
      <c r="AX711" s="401"/>
      <c r="AY711" s="400"/>
      <c r="AZ711" s="401"/>
      <c r="BA711" s="400"/>
      <c r="BB711" s="401"/>
      <c r="BC711" s="400"/>
      <c r="BD711" s="401"/>
      <c r="BE711" s="400"/>
      <c r="BF711" s="401"/>
      <c r="BG711" s="400"/>
      <c r="BH711" s="401"/>
      <c r="BI711" s="400"/>
      <c r="BJ711" s="401"/>
      <c r="BK711" s="400"/>
      <c r="BL711" s="401"/>
      <c r="BM711" s="400"/>
      <c r="BN711" s="401"/>
      <c r="BO711" s="400"/>
      <c r="BP711" s="401"/>
      <c r="BQ711" s="400"/>
      <c r="BR711" s="401"/>
      <c r="BS711" s="400"/>
      <c r="BT711" s="401"/>
      <c r="BU711" s="400"/>
      <c r="BV711" s="401"/>
      <c r="BW711" s="400"/>
      <c r="BX711" s="401"/>
      <c r="BY711" s="400"/>
      <c r="BZ711" s="401"/>
      <c r="CA711" s="400"/>
      <c r="CB711" s="401"/>
      <c r="CC711" s="400"/>
      <c r="CD711" s="401"/>
      <c r="CE711" s="400"/>
      <c r="CF711" s="401"/>
      <c r="CG711" s="400"/>
      <c r="CH711" s="401"/>
      <c r="CI711" s="400"/>
      <c r="CJ711" s="401"/>
      <c r="CK711" s="400"/>
      <c r="CL711" s="401"/>
      <c r="CM711" s="400"/>
      <c r="CN711" s="401"/>
      <c r="CO711" s="400"/>
      <c r="CP711" s="401"/>
      <c r="CQ711" s="400"/>
      <c r="CR711" s="401"/>
      <c r="CS711" s="400"/>
      <c r="CT711" s="401"/>
      <c r="CU711" s="400"/>
      <c r="CV711" s="401"/>
      <c r="CW711" s="400"/>
      <c r="CX711" s="401"/>
      <c r="CY711" s="400"/>
      <c r="CZ711" s="401"/>
      <c r="DA711" s="400"/>
      <c r="DB711" s="401"/>
      <c r="DC711" s="400"/>
      <c r="DD711" s="401"/>
      <c r="DE711" s="400"/>
      <c r="DF711" s="401"/>
      <c r="DG711" s="400"/>
      <c r="DH711" s="401"/>
      <c r="DI711" s="400"/>
      <c r="DJ711" s="401"/>
      <c r="DK711" s="400"/>
      <c r="DL711" s="401"/>
      <c r="DM711" s="400"/>
      <c r="DN711" s="401"/>
      <c r="DO711" s="400"/>
      <c r="DP711" s="401"/>
      <c r="DQ711" s="400"/>
      <c r="DR711" s="401"/>
      <c r="DS711" s="400"/>
      <c r="DT711" s="401"/>
      <c r="DU711" s="400"/>
      <c r="DV711" s="401"/>
      <c r="DW711" s="400"/>
      <c r="DX711" s="401"/>
      <c r="DY711" s="400"/>
      <c r="DZ711" s="401"/>
      <c r="EA711" s="400"/>
      <c r="EB711" s="401"/>
      <c r="EC711" s="400"/>
      <c r="ED711" s="401"/>
      <c r="EE711" s="400"/>
      <c r="EF711" s="401"/>
      <c r="EG711" s="400"/>
      <c r="EH711" s="401"/>
      <c r="EI711" s="400"/>
      <c r="EJ711" s="447"/>
      <c r="EK711" s="510"/>
      <c r="EL711" s="513" t="s">
        <v>4022</v>
      </c>
      <c r="EM711" s="520">
        <v>565.00400000000002</v>
      </c>
      <c r="EN711" s="520"/>
      <c r="EO711" s="520"/>
      <c r="EP711" s="171">
        <f t="shared" si="742"/>
        <v>37</v>
      </c>
      <c r="EQ711" s="171">
        <f t="shared" si="743"/>
        <v>0</v>
      </c>
      <c r="ER711" s="171">
        <f t="shared" si="744"/>
        <v>0</v>
      </c>
      <c r="ES711" s="171">
        <f t="shared" si="745"/>
        <v>0</v>
      </c>
      <c r="ET711" s="171">
        <f t="shared" si="746"/>
        <v>0</v>
      </c>
      <c r="EU711" s="171">
        <f t="shared" si="747"/>
        <v>0</v>
      </c>
      <c r="EV711" s="172">
        <f t="shared" si="748"/>
        <v>37</v>
      </c>
      <c r="EW711" s="367">
        <f>IF(C711=4,IF(MAX(Q711:EJ713)&gt;0,(Especiall/30*(IF(($G711-$F711)=($G$5-$F$5),30,IF(DAY($G711)=31,($G711-$F711),($G711-$F711)+1)))),0),0)</f>
        <v>0</v>
      </c>
      <c r="EX711" s="248">
        <f t="shared" ref="EX711:EX714" si="810">FF711</f>
        <v>25598.33</v>
      </c>
      <c r="EY711" s="174">
        <f>(L711*regular)+(M711*Cadeirantee)</f>
        <v>0</v>
      </c>
      <c r="EZ711" s="249">
        <f>SUMIF(FG711:GJ711,"&gt;0")</f>
        <v>0</v>
      </c>
      <c r="FA711" s="249">
        <f>SUMIF(FG711:GJ711,"&lt;0")+SUMIF(GN711:HP711,"&lt;0")</f>
        <v>0</v>
      </c>
      <c r="FB711" s="174">
        <v>0</v>
      </c>
      <c r="FC711" s="175">
        <f>N711*km*'VALORES TABELA'!$B$13</f>
        <v>0</v>
      </c>
      <c r="FD711" s="250">
        <f>GL711</f>
        <v>0</v>
      </c>
      <c r="FE711" s="176">
        <f>(EW711+EW712+EW713+EW714+EX711+EX712+EX713+EX714+EY711+EY712+EY713+EY714+EY715+EZ711+EZ712+EZ713+EZ714+FA711+FA712+FA713+FA714+FC711+FC712+FC713+FC714+HY711-HZ711-IA711+FD711+FD712+FD713+FD714+FB715)</f>
        <v>26761.014000000003</v>
      </c>
      <c r="FF711" s="177">
        <f>IF(C711=4,SUM(Q711+Q712+Q713+S711+S712+S713)*Percapita/30*FF$4+(R711+R712+R713+T711+T712+T713)*Cadeirante/30*FF$4,IF(C711=3,IF(Q714+S714=10,Fixo/30*FF$4+(Q711+Q712+Q713+S711+S712+S713)*Percapita/30*FF$4+(R714+T714)*Cadeirante/30*FF$4,IF(Q714+S714&lt;=9,(Q714+S714)*Crechee/30*FF$4)+(R714+T714)*Cadeirante/30*FF$4+(Q711+Q712+Q713+S711+S712+S713)*Percapita/30*FF$4)+IF(Q714+S714&gt;=11,Fixo/30*FF$4+(Q714+S714-10)*Crechee/30*FF$4,0),IF(C711=2,IF(R711+R712+R713+R714+T711+T712+T713+T714=1,Cadeirante/30*FF$4,IF(R711+R712+R713+R714+T711+T712+T713+T714=2,Fixo/30*FF$4,IF(R711+R712+R713+R714+T711+T712+T713+T714&gt;2,Fixo/30*FF$4+(R711+R712+R713+R714+T711+T712+T713+T714-2)*Cadeirante/30*FF$4)))+(Q711+Q712+Q713+S711+S712+S713)*Percapita/30*FF$4+(Q714+S714)*Crechee/30*FF$4,IF(C711=1,IF(Q711+Q712+Q713+R711+R712+R713+S711+S712+S713+T711+T712+T713&lt;=15,(Q711+Q712+Q713+S711+S712+S713)*Percapita/30*FF$4,IF(Q711+Q712+Q713+R711+R712+R713+S711+S712+S713+T711+T712+T713&gt;=16,Fixo/30*FF$4+(Q711+Q712+Q713+R711+R712+R713+S711+S712+S713+T711+T712-16)*Percapita/30*FF$4))))))</f>
        <v>25598.33</v>
      </c>
      <c r="FG711" s="177">
        <f>IF(C711=4,SUM(U711+U712+U713+W711+W712+W713)*Percapita/30*FG$4+(V711+V712+V713+X711+X712+X713)*Cadeirante/30*FG$4,IF(C711=3,IF(U714+W714=10,Fixo/30*FG$4+(U711+U712+U713+W711+W712+W713)*Percapita/30*FG$4+(V714+X714)*Cadeirante/30*FG$4,IF(U714+W714&lt;=9,(U714+W714)*Crechee/30*FG$4)+(V714+X714)*Cadeirante/30*FG$4+(U711+U712+U713+W711+W712+W713)*Percapita/30*FG$4)+IF(U714+W714&gt;=11,Fixo/30*FG$4+(U714+W714-10)*Crechee/30*FG$4,0),IF(C711=2,IF(V711+V712+V713+V714+X711+X712+X713+X714=1,Cadeirante/30*FG$4,IF(V711+V712+V713+V714+X711+X712+X713+X714=2,Fixo/30*FG$4,IF(V711+V712+V713+V714+X711+X712+X713+X714&gt;2,Fixo/30*FG$4+(V711+V712+V713+V714+X711+X712+X713+X714-2)*Cadeirante/30*FG$4)))+(U711+U712+U713+W711+W712+W713)*Percapita/30*FG$4+(U714+W714)*Crechee/30*FG$4,IF(C711=1,IF(U711+U712+U713+V711+V712+V713+W711+W712+W713+X711+X712+X713&lt;=15,(U711+U712+U713+W711+W712+W713)*Percapita/30*FG$4,IF(U711+U712+U713+V711+V712+V713+W711+W712+W713+X711+X712+X713&gt;=16,Fixo/30*FG$4+(U711+U712+U713+V711+V712+V713+W711+W712+W713+X711+X712-16)*Percapita/30*FG$4))))))</f>
        <v>0</v>
      </c>
      <c r="FH711" s="177">
        <f>IF(C711=4,SUM(Y711+Y712+Y713+AA711+AA712+AA713)*Percapita/30*FH$4+(Z711+Z712+Z713+AB711+AB712+AB713)*Cadeirante/30*FH$4,IF(C711=3,IF(Y714+AA714=10,Fixo/30*FH$4+(Y711+Y712+Y713+AA711+AA712+AA713)*Percapita/30*FH$4+(Z714+AB714)*Cadeirante/30*FH$4,IF(Y714+AA714&lt;=9,(Y714+AA714)*Crechee/30*FH$4)+(Z714+AB714)*Cadeirante/30*FH$4+(Y711+Y712+Y713+AA711+AA712+AA713)*Percapita/30*FH$4)+IF(Y714+AA714&gt;=11,Fixo/30*FH$4+(Y714+AA714-10)*Crechee/30*FH$4,0),IF(C711=2,IF(Z711+Z712+Z713+Z714+AB711+AB712+AB713+AB714=1,Cadeirante/30*FH$4,IF(Z711+Z712+Z713+Z714+AB711+AB712+AB713+AB714=2,Fixo/30*FH$4,IF(Z711+Z712+Z713+Z714+AB711+AB712+AB713+AB714&gt;2,Fixo/30*FH$4+(Z711+Z712+Z713+Z714+AB711+AB712+AB713+AB714-2)*Cadeirante/30*FH$4)))+(Y711+Y712+Y713+AA711+AA712+AA713)*Percapita/30*FH$4+(Y714+AA714)*Crechee/30*FH$4,IF(C711=1,IF(Y711+Y712+Y713+Z711+Z712+Z713+AA711+AA712+AA713+AB711+AB712+AB713&lt;=15,(Y711+Y712+Y713+AA711+AA712+AA713)*Percapita/30*FH$4,IF(Y711+Y712+Y713+Z711+Z712+Z713+AA711+AA712+AA713+AB711+AB712+AB713&gt;=16,Fixo/30*FH$4+(Y711+Y712+Y713+Z711+Z712+Z713+AA711+AA712+AA713+AB711+AB712-16)*Percapita/30*FH$4))))))</f>
        <v>0</v>
      </c>
      <c r="FI711" s="177">
        <f>IF(C711=4,SUM(AC711+AC712+AC713+AE711+AE712+AE713)*Percapita/30*FI$4+(AD711+AD712+AD713+AF711+AF712+AF713)*Cadeirante/30*FI$4,IF(C711=3,IF(AC714+AE714=10,Fixo/30*FI$4+(AC711+AC712+AC713+AE711+AE712+AE713)*Percapita/30*FI$4+(AD714+AF714)*Cadeirante/30*FI$4,IF(AC714+AE714&lt;=9,(AC714+AE714)*Crechee/30*FI$4)+(AD714+AF714)*Cadeirante/30*FI$4+(AC711+AC712+AC713+AE711+AE712+AE713)*Percapita/30*FI$4)+IF(AC714+AE714&gt;=11,Fixo/30*FI$4+(AC714+AE714-10)*Crechee/30*FI$4,0),IF(C711=2,IF(AD711+AD712+AD713+AD714+AF711+AF712+AF713+AF714=1,Cadeirante/30*FI$4,IF(AD711+AD712+AD713+AD714+AF711+AF712+AF713+AF714=2,Fixo/30*FI$4,IF(AD711+AD712+AD713+AD714+AF711+AF712+AF713+AF714&gt;2,Fixo/30*FI$4+(AD711+AD712+AD713+AD714+AF711+AF712+AF713+AF714-2)*Cadeirante/30*FI$4)))+(AC711+AC712+AC713+AE711+AE712+AE713)*Percapita/30*FI$4+(AC714+AE714)*Crechee/30*FI$4,IF(C711=1,IF(AC711+AC712+AC713+AD711+AD712+AD713+AE711+AE712+AE713+AF711+AF712+AF713&lt;=15,(AC711+AC712+AC713+AE711+AE712+AE713)*Percapita/30*FI$4,IF(AC711+AC712+AC713+AD711+AD712+AD713+AE711+AE712+AE713+AF711+AF712+AF713&gt;=16,Fixo/30*FI$4+(AC711+AC712+AC713+AD711+AD712+AD713+AE711+AE712+AE713+AF711+AF712-16)*Percapita/30*FI$4))))))</f>
        <v>0</v>
      </c>
      <c r="FJ711" s="177">
        <f>IF(C711=4,SUM(AG711+AG712+AG713+AI711+AI712+AI713)*Percapita/30*FJ$4+(AH711+AH712+AH713+AJ711+AJ712+AJ713)*Cadeirante/30*FJ$4,IF(C711=3,IF(AG714+AI714=10,Fixo/30*FJ$4+(AG711+AG712+AG713+AI711+AI712+AI713)*Percapita/30*FJ$4+(AH714+AJ714)*Cadeirante/30*FJ$4,IF(AG714+AI714&lt;=9,(AG714+AI714)*Crechee/30*FJ$4)+(AH714+AJ714)*Cadeirante/30*FJ$4+(AG711+AG712+AG713+AI711+AI712+AI713)*Percapita/30*FJ$4)+IF(AG714+AI714&gt;=11,Fixo/30*FJ$4+(AG714+AI714-10)*Crechee/30*FJ$4,0),IF(C711=2,IF(AH711+AH712+AH713+AH714+AJ711+AJ712+AJ713+AJ714=1,Cadeirante/30*FJ$4,IF(AH711+AH712+AH713+AH714+AJ711+AJ712+AJ713+AJ714=2,Fixo/30*FJ$4,IF(AH711+AH712+AH713+AH714+AJ711+AJ712+AJ713+AJ714&gt;2,Fixo/30*FJ$4+(AH711+AH712+AH713+AH714+AJ711+AJ712+AJ713+AJ714-2)*Cadeirante/30*FJ$4)))+(AG711+AG712+AG713+AI711+AI712+AI713)*Percapita/30*FJ$4+(AG714+AI714)*Crechee/30*FJ$4,IF(C711=1,IF(AG711+AG712+AG713+AH711+AH712+AH713+AI711+AI712+AI713+AJ711+AJ712+AJ713&lt;=15,(AG711+AG712+AG713+AI711+AI712+AI713)*Percapita/30*FJ$4,IF(AG711+AG712+AG713+AH711+AH712+AH713+AI711+AI712+AI713+AJ711+AJ712+AJ713&gt;=16,Fixo/30*FJ$4+(AG711+AG712+AG713+AH711+AH712+AH713+AI711+AI712+AI713+AJ711+AJ712-16)*Percapita/30*FJ$4))))))</f>
        <v>0</v>
      </c>
      <c r="FK711" s="177">
        <f>IF(C711=4,SUM(AK711+AK712+AK713+AM711+AM712+AM713)*Percapita/30*FK$4+(AL711+AL712+AL713+AN711+AN712+AN713)*Cadeirante/30*FK$4,IF(C711=3,IF(AK714+AM714=10,Fixo/30*FK$4+(AK711+AK712+AK713+AM711+AM712+AM713)*Percapita/30*FK$4+(AL714+AN714)*Cadeirante/30*FK$4,IF(AK714+AM714&lt;=9,(AK714+AM714)*Crechee/30*FK$4)+(AL714+AN714)*Cadeirante/30*FK$4+(AK711+AK712+AK713+AM711+AM712+AM713)*Percapita/30*FK$4)+IF(AK714+AM714&gt;=11,Fixo/30*FK$4+(AK714+AM714-10)*Crechee/30*FK$4,0),IF(C711=2,IF(AL711+AL712+AL713+AL714+AN711+AN712+AN713+AN714=1,Cadeirante/30*FK$4,IF(AL711+AL712+AL713+AL714+AN711+AN712+AN713+AN714=2,Fixo/30*FK$4,IF(AL711+AL712+AL713+AL714+AN711+AN712+AN713+AN714&gt;2,Fixo/30*FK$4+(AL711+AL712+AL713+AL714+AN711+AN712+AN713+AN714-2)*Cadeirante/30*FK$4)))+(AK711+AK712+AK713+AM711+AM712+AM713)*Percapita/30*FK$4+(AK714+AM714)*Crechee/30*FK$4,IF(C711=1,IF(AK711+AK712+AK713+AL711+AL712+AL713+AM711+AM712+AM713+AN711+AN712+AN713&lt;=15,(AK711+AK712+AK713+AM711+AM712+AM713)*Percapita/30*FK$4,IF(AK711+AK712+AK713+AL711+AL712+AL713+AM711+AM712+AM713+AN711+AN712+AN713&gt;=16,Fixo/30*FK$4+(AK711+AK712+AK713+AL711+AL712+AL713+AM711+AM712+AM713+AN711+AN712-16)*Percapita/30*FK$4))))))</f>
        <v>0</v>
      </c>
      <c r="FL711" s="177">
        <f>IF(C711=4,SUM(AO711+AO712+AO713+AQ711+AQ712+AQ713)*Percapita/30*FL$4+(AP711+AP712+AP713+AR711+AR712+AR713)*Cadeirante/30*FL$4,IF(C711=3,IF(AO714+AQ714=10,Fixo/30*FL$4+(AO711+AO712+AO713+AQ711+AQ712+AQ713)*Percapita/30*FL$4+(AP714+AR714)*Cadeirante/30*FL$4,IF(AO714+AQ714&lt;=9,(AO714+AQ714)*Crechee/30*FL$4)+(AP714+AR714)*Cadeirante/30*FL$4+(AO711+AO712+AO713+AQ711+AQ712+AQ713)*Percapita/30*FL$4)+IF(AO714+AQ714&gt;=11,Fixo/30*FL$4+(AO714+AQ714-10)*Crechee/30*FL$4,0),IF(C711=2,IF(AP711+AP712+AP713+AP714+AR711+AR712+AR713+AR714=1,Cadeirante/30*FL$4,IF(AP711+AP712+AP713+AP714+AR711+AR712+AR713+AR714=2,Fixo/30*FL$4,IF(AP711+AP712+AP713+AP714+AR711+AR712+AR713+AR714&gt;2,Fixo/30*FL$4+(AP711+AP712+AP713+AP714+AR711+AR712+AR713+AR714-2)*Cadeirante/30*FL$4)))+(AO711+AO712+AO713+AQ711+AQ712+AQ713)*Percapita/30*FL$4+(AO714+AQ714)*Crechee/30*FL$4,IF(C711=1,IF(AO711+AO712+AO713+AP711+AP712+AP713+AQ711+AQ712+AQ713+AR711+AR712+AR713&lt;=15,(AO711+AO712+AO713+AQ711+AQ712+AQ713)*Percapita/30*FL$4,IF(AO711+AO712+AO713+AP711+AP712+AP713+AQ711+AQ712+AQ713+AR711+AR712+AR713&gt;=16,Fixo/30*FL$4+(AO711+AO712+AO713+AP711+AP712+AP713+AQ711+AQ712+AQ713+AR711+AR712-16)*Percapita/30*FL$4))))))</f>
        <v>0</v>
      </c>
      <c r="FM711" s="177">
        <f>IF(C711=4,SUM(AS711+AS712+AS713+AU711+AU712+AU713)*Percapita/30*FM$4+(AT711+AT712+AT713+AV711+AV712+AV713)*Cadeirante/30*FM$4,IF(C711=3,IF(AS714+AU714=10,Fixo/30*FM$4+(AS711+AS712+AS713+AU711+AU712+AU713)*Percapita/30*FM$4+(AT714+AV714)*Cadeirante/30*FM$4,IF(AS714+AU714&lt;=9,(AS714+AU714)*Crechee/30*FM$4)+(AT714+AV714)*Cadeirante/30*FM$4+(AS711+AS712+AS713+AU711+AU712+AU713)*Percapita/30*FM$4)+IF(AS714+AU714&gt;=11,Fixo/30*FM$4+(AS714+AU714-10)*Crechee/30*FM$4,0),IF(C711=2,IF(AT711+AT712+AT713+AT714+AV711+AV712+AV713+AV714=1,Cadeirante/30*FM$4,IF(AT711+AT712+AT713+AT714+AV711+AV712+AV713+AV714=2,Fixo/30*FM$4,IF(AT711+AT712+AT713+AT714+AV711+AV712+AV713+AV714&gt;2,Fixo/30*FM$4+(AT711+AT712+AT713+AT714+AV711+AV712+AV713+AV714-2)*Cadeirante/30*FM$4)))+(AS711+AS712+AS713+AU711+AU712+AU713)*Percapita/30*FM$4+(AS714+AU714)*Crechee/30*FM$4,IF(C711=1,IF(AS711+AS712+AS713+AT711+AT712+AT713+AU711+AU712+AU713+AV711+AV712+AV713&lt;=15,(AS711+AS712+AS713+AU711+AU712+AU713)*Percapita/30*FM$4,IF(AS711+AS712+AS713+AT711+AT712+AT713+AU711+AU712+AU713+AV711+AV712+AV713&gt;=16,Fixo/30*FM$4+(AS711+AS712+AS713+AT711+AT712+AT713+AU711+AU712+AU713+AV711+AV712-16)*Percapita/30*FM$4))))))</f>
        <v>0</v>
      </c>
      <c r="FN711" s="177">
        <f>IF(C711=4,SUM(AW711+AW712+AW713+AY711+AY712+AY713)*Percapita/30*FN$4+(AX711+AX712+AX713+AZ711+AZ712+AZ713)*Cadeirante/30*FN$4,IF(C711=3,IF(AW714+AY714=10,Fixo/30*FN$4+(AW711+AW712+AW713+AY711+AY712+AY713)*Percapita/30*FN$4+(AX714+AZ714)*Cadeirante/30*FN$4,IF(AW714+AY714&lt;=9,(AW714+AY714)*Crechee/30*FN$4)+(AX714+AZ714)*Cadeirante/30*FN$4+(AW711+AW712+AW713+AY711+AY712+AY713)*Percapita/30*FN$4)+IF(AW714+AY714&gt;=11,Fixo/30*FN$4+(AW714+AY714-10)*Crechee/30*FN$4,0),IF(C711=2,IF(AX711+AX712+AX713+AX714+AZ711+AZ712+AZ713+AZ714=1,Cadeirante/30*FN$4,IF(AX711+AX712+AX713+AX714+AZ711+AZ712+AZ713+AZ714=2,Fixo/30*FN$4,IF(AX711+AX712+AX713+AX714+AZ711+AZ712+AZ713+AZ714&gt;2,Fixo/30*FN$4+(AX711+AX712+AX713+AX714+AZ711+AZ712+AZ713+AZ714-2)*Cadeirante/30*FN$4)))+(AW711+AW712+AW713+AY711+AY712+AY713)*Percapita/30*FN$4+(AW714+AY714)*Crechee/30*FN$4,IF(C711=1,IF(AW711+AW712+AW713+AX711+AX712+AX713+AY711+AY712+AY713+AZ711+AZ712+AZ713&lt;=15,(AW711+AW712+AW713+AY711+AY712+AY713)*Percapita/30*FN$4,IF(AW711+AW712+AW713+AX711+AX712+AX713+AY711+AY712+AY713+AZ711+AZ712+AZ713&gt;=16,Fixo/30*FN$4+(AW711+AW712+AW713+AX711+AX712+AX713+AY711+AY712+AY713+AZ711+AZ712-16)*Percapita/30*FN$4))))))</f>
        <v>0</v>
      </c>
      <c r="FO711" s="177">
        <f>IF(C711=4,SUM(BA711+BA712+BA713+BC711+BC712+BC713)*Percapita/30*FO$4+(BB711+BB712+BB713+BD711+BD712+BD713)*Cadeirante/30*FO$4,IF(C711=3,IF(BA714+BC714=10,Fixo/30*FO$4+(BA711+BA712+BA713+BC711+BC712+BC713)*Percapita/30*FO$4+(BB714+BD714)*Cadeirante/30*FO$4,IF(BA714+BC714&lt;=9,(BA714+BC714)*Crechee/30*FO$4)+(BB714+BD714)*Cadeirante/30*FO$4+(BA711+BA712+BA713+BC711+BC712+BC713)*Percapita/30*FO$4)+IF(BA714+BC714&gt;=11,Fixo/30*FO$4+(BA714+BC714-10)*Crechee/30*FO$4,0),IF(C711=2,IF(BB711+BB712+BB713+BB714+BD711+BD712+BD713+BD714=1,Cadeirante/30*FO$4,IF(BB711+BB712+BB713+BB714+BD711+BD712+BD713+BD714=2,Fixo/30*FO$4,IF(BB711+BB712+BB713+BB714+BD711+BD712+BD713+BD714&gt;2,Fixo/30*FO$4+(BB711+BB712+BB713+BB714+BD711+BD712+BD713+BD714-2)*Cadeirante/30*FO$4)))+(BA711+BA712+BA713+BC711+BC712+BC713)*Percapita/30*FO$4+(BA714+BC714)*Crechee/30*FO$4,IF(C711=1,IF(BA711+BA712+BA713+BB711+BB712+BB713+BC711+BC712+BC713+BD711+BD712+BD713&lt;=15,(BA711+BA712+BA713+BC711+BC712+BC713)*Percapita/30*FO$4,IF(BA711+BA712+BA713+BB711+BB712+BB713+BC711+BC712+BC713+BD711+BD712+BD713&gt;=16,Fixo/30*FO$4+(BA711+BA712+BA713+BB711+BB712+BB713+BC711+BC712+BC713+BD711+BD712-16)*Percapita/30*FO$4))))))</f>
        <v>0</v>
      </c>
      <c r="FP711" s="177">
        <f>IF(C711=4,SUM(BE711+BE712+BE713+BG711+BG712+BG713)*Percapita/30*FP$4+(BF711+BF712+BF713+BH711+BH712+BH713)*Cadeirante/30*FP$4,IF(C711=3,IF(BE714+BG714=10,Fixo/30*FP$4+(BE711+BE712+BE713+BG711+BG712+BG713)*Percapita/30*FP$4+(BF714+BH714)*Cadeirante/30*FP$4,IF(BE714+BG714&lt;=9,(BE714+BG714)*Crechee/30*FP$4)+(BF714+BH714)*Cadeirante/30*FP$4+(BE711+BE712+BE713+BG711+BG712+BG713)*Percapita/30*FP$4)+IF(BE714+BG714&gt;=11,Fixo/30*FP$4+(BE714+BG714-10)*Crechee/30*FP$4,0),IF(C711=2,IF(BF711+BF712+BF713+BF714+BH711+BH712+BH713+BH714=1,Cadeirante/30*FP$4,IF(BF711+BF712+BF713+BF714+BH711+BH712+BH713+BH714=2,Fixo/30*FP$4,IF(BF711+BF712+BF713+BF714+BH711+BH712+BH713+BH714&gt;2,Fixo/30*FP$4+(BF711+BF712+BF713+BF714+BH711+BH712+BH713+BH714-2)*Cadeirante/30*FP$4)))+(BE711+BE712+BE713+BG711+BG712+BG713)*Percapita/30*FP$4+(BE714+BG714)*Crechee/30*FP$4,IF(C711=1,IF(BE711+BE712+BE713+BF711+BF712+BF713+BG711+BG712+BG713+BH711+BH712+BH713&lt;=15,(BE711+BE712+BE713+BG711+BG712+BG713)*Percapita/30*FP$4,IF(BE711+BE712+BE713+BF711+BF712+BF713+BG711+BG712+BG713+BH711+BH712+BH713&gt;=16,Fixo/30*FP$4+(BE711+BE712+BE713+BF711+BF712+BF713+BG711+BG712+BG713+BH711+BH712-16)*Percapita/30*FP$4))))))</f>
        <v>0</v>
      </c>
      <c r="FQ711" s="177">
        <f>IF(C711=4,SUM(BI711+BI712+BI713+BK711+BK712+BK713)*Percapita/30*FQ$4+(BJ711+BJ712+BJ713+BL711+BL712+BL713)*Cadeirante/30*FQ$4,IF(C711=3,IF(BI714+BK714=10,Fixo/30*FQ$4+(BI711+BI712+BI713+BK711+BK712+BK713)*Percapita/30*FQ$4+(BJ714+BL714)*Cadeirante/30*FQ$4,IF(BI714+BK714&lt;=9,(BI714+BK714)*Crechee/30*FQ$4)+(BJ714+BL714)*Cadeirante/30*FQ$4+(BI711+BI712+BI713+BK711+BK712+BK713)*Percapita/30*FQ$4)+IF(BI714+BK714&gt;=11,Fixo/30*FQ$4+(BI714+BK714-10)*Crechee/30*FQ$4,0),IF(C711=2,IF(BJ711+BJ712+BJ713+BJ714+BL711+BL712+BL713+BL714=1,Cadeirante/30*FQ$4,IF(BJ711+BJ712+BJ713+BJ714+BL711+BL712+BL713+BL714=2,Fixo/30*FQ$4,IF(BJ711+BJ712+BJ713+BJ714+BL711+BL712+BL713+BL714&gt;2,Fixo/30*FQ$4+(BJ711+BJ712+BJ713+BJ714+BL711+BL712+BL713+BL714-2)*Cadeirante/30*FQ$4)))+(BI711+BI712+BI713+BK711+BK712+BK713)*Percapita/30*FQ$4+(BI714+BK714)*Crechee/30*FQ$4,IF(C711=1,IF(BI711+BI712+BI713+BJ711+BJ712+BJ713+BK711+BK712+BK713+BL711+BL712+BL713&lt;=15,(BI711+BI712+BI713+BK711+BK712+BK713)*Percapita/30*FQ$4,IF(BI711+BI712+BI713+BJ711+BJ712+BJ713+BK711+BK712+BK713+BL711+BL712+BL713&gt;=16,Fixo/30*FQ$4+(BI711+BI712+BI713+BJ711+BJ712+BJ713+BK711+BK712+BK713+BL711+BL712-16)*Percapita/30*FQ$4))))))</f>
        <v>0</v>
      </c>
      <c r="FR711" s="177">
        <f>IF(C711=4,SUM(BM711+BM712+BM713+BO711+BO712+BO713)*Percapita/30*FR$4+(BN711+BN712+BN713+BP711+BP712+BP713)*Cadeirante/30*FR$4,IF(C711=3,IF(BM714+BO714=10,Fixo/30*FR$4+(BM711+BM712+BM713+BO711+BO712+BO713)*Percapita/30*FR$4+(BN714+BP714)*Cadeirante/30*FR$4,IF(BM714+BO714&lt;=9,(BM714+BO714)*Crechee/30*FR$4)+(BN714+BP714)*Cadeirante/30*FR$4+(BM711+BM712+BM713+BO711+BO712+BO713)*Percapita/30*FR$4)+IF(BM714+BO714&gt;=11,Fixo/30*FR$4+(BM714+BO714-10)*Crechee/30*FR$4,0),IF(C711=2,IF(BN711+BN712+BN713+BN714+BP711+BP712+BP713+BP714=1,Cadeirante/30*FR$4,IF(BN711+BN712+BN713+BN714+BP711+BP712+BP713+BP714=2,Fixo/30*FR$4,IF(BN711+BN712+BN713+BN714+BP711+BP712+BP713+BP714&gt;2,Fixo/30*FR$4+(BN711+BN712+BN713+BN714+BP711+BP712+BP713+BP714-2)*Cadeirante/30*FR$4)))+(BM711+BM712+BM713+BO711+BO712+BO713)*Percapita/30*FR$4+(BM714+BO714)*Crechee/30*FR$4,IF(C711=1,IF(BM711+BM712+BM713+BN711+BN712+BN713+BO711+BO712+BO713+BP711+BP712+BP713&lt;=15,(BM711+BM712+BM713+BO711+BO712+BO713)*Percapita/30*FR$4,IF(BM711+BM712+BM713+BN711+BN712+BN713+BO711+BO712+BO713+BP711+BP712+BP713&gt;=16,Fixo/30*FR$4+(BM711+BM712+BM713+BN711+BN712+BN713+BO711+BO712+BO713+BP711+BP712-16)*Percapita/30*FR$4))))))</f>
        <v>0</v>
      </c>
      <c r="FS711" s="177">
        <f>IF(C711=4,SUM(BQ711+BQ712+BQ713+BS711+BS712+BS713)*Percapita/30*FS$4+(BR711+BR712+BR713+BT711+BT712+BT713)*Cadeirante/30*FS$4,IF(C711=3,IF(BQ714+BS714=10,Fixo/30*FS$4+(BQ711+BQ712+BQ713+BS711+BS712+BS713)*Percapita/30*FS$4+(BR714+BT714)*Cadeirante/30*FS$4,IF(BQ714+BS714&lt;=9,(BQ714+BS714)*Crechee/30*FS$4)+(BR714+BT714)*Cadeirante/30*FS$4+(BQ711+BQ712+BQ713+BS711+BS712+BS713)*Percapita/30*FS$4)+IF(BQ714+BS714&gt;=11,Fixo/30*FS$4+(BQ714+BS714-10)*Crechee/30*FS$4,0),IF(C711=2,IF(BR711+BR712+BR713+BR714+BT711+BT712+BT713+BT714=1,Cadeirante/30*FS$4,IF(BR711+BR712+BR713+BR714+BT711+BT712+BT713+BT714=2,Fixo/30*FS$4,IF(BR711+BR712+BR713+BR714+BT711+BT712+BT713+BT714&gt;2,Fixo/30*FS$4+(BR711+BR712+BR713+BR714+BT711+BT712+BT713+BT714-2)*Cadeirante/30*FS$4)))+(BQ711+BQ712+BQ713+BS711+BS712+BS713)*Percapita/30*FS$4+(BQ714+BS714)*Crechee/30*FS$4,IF(C711=1,IF(BQ711+BQ712+BQ713+BR711+BR712+BR713+BS711+BS712+BS713+BT711+BT712+BT713&lt;=15,(BQ711+BQ712+BQ713+BS711+BS712+BS713)*Percapita/30*FS$4,IF(BQ711+BQ712+BQ713+BR711+BR712+BR713+BS711+BS712+BS713+BT711+BT712+BT713&gt;=16,Fixo/30*FS$4+(BQ711+BQ712+BQ713+BR711+BR712+BR713+BS711+BS712+BS713+BT711+BT712-16)*Percapita/30*FS$4))))))</f>
        <v>0</v>
      </c>
      <c r="FT711" s="177">
        <f>IF(C711=4,SUM(BU711+BU712+BU713+BW711+BW712+BW713)*Percapita/30*FT$4+(BV711+BV712+BV713+BX711+BX712+BX713)*Cadeirante/30*FT$4,IF(C711=3,IF(BU714+BW714=10,Fixo/30*FT$4+(BU711+BU712+BU713+BW711+BW712+BW713)*Percapita/30*FT$4+(BV714+BX714)*Cadeirante/30*FT$4,IF(BU714+BW714&lt;=9,(BU714+BW714)*Crechee/30*FT$4)+(BV714+BX714)*Cadeirante/30*FT$4+(BU711+BU712+BU713+BW711+BW712+BW713)*Percapita/30*FT$4)+IF(BU714+BW714&gt;=11,Fixo/30*FT$4+(BU714+BW714-10)*Crechee/30*FT$4,0),IF(C711=2,IF(BV711+BV712+BV713+BV714+BX711+BX712+BX713+BX714=1,Cadeirante/30*FT$4,IF(BV711+BV712+BV713+BV714+BX711+BX712+BX713+BX714=2,Fixo/30*FT$4,IF(BV711+BV712+BV713+BV714+BX711+BX712+BX713+BX714&gt;2,Fixo/30*FT$4+(BV711+BV712+BV713+BV714+BX711+BX712+BX713+BX714-2)*Cadeirante/30*FT$4)))+(BU711+BU712+BU713+BW711+BW712+BW713)*Percapita/30*FT$4+(BU714+BW714)*Crechee/30*FT$4,IF(C711=1,IF(BU711+BU712+BU713+BV711+BV712+BV713+BW711+BW712+BW713+BX711+BX712+BX713&lt;=15,(BU711+BU712+BU713+BW711+BW712+BW713)*Percapita/30*FT$4,IF(BU711+BU712+BU713+BV711+BV712+BV713+BW711+BW712+BW713+BX711+BX712+BX713&gt;=16,Fixo/30*FT$4+(BU711+BU712+BU713+BV711+BV712+BV713+BW711+BW712+BW713+BX711+BX712-16)*Percapita/30*FT$4))))))</f>
        <v>0</v>
      </c>
      <c r="FU711" s="177">
        <f>IF(C711=4,SUM(BY711+BY712+BY713+CA711+CA712+CA713)*Percapita/30*FU$4+(BZ711+BZ712+BZ713+CB711+CB712+CB713)*Cadeirante/30*FU$4,IF(C711=3,IF(BY714+CA714=10,Fixo/30*FU$4+(BY711+BY712+BY713+CA711+CA712+CA713)*Percapita/30*FU$4+(BZ714+CB714)*Cadeirante/30*FU$4,IF(BY714+CA714&lt;=9,(BY714+CA714)*Crechee/30*FU$4)+(BZ714+CB714)*Cadeirante/30*FU$4+(BY711+BY712+BY713+CA711+CA712+CA713)*Percapita/30*FU$4)+IF(BY714+CA714&gt;=11,Fixo/30*FU$4+(BY714+CA714-10)*Crechee/30*FU$4,0),IF(C711=2,IF(BZ711+BZ712+BZ713+BZ714+CB711+CB712+CB713+CB714=1,Cadeirante/30*FU$4,IF(BZ711+BZ712+BZ713+BZ714+CB711+CB712+CB713+CB714=2,Fixo/30*FU$4,IF(BZ711+BZ712+BZ713+BZ714+CB711+CB712+CB713+CB714&gt;2,Fixo/30*FU$4+(BZ711+BZ712+BZ713+BZ714+CB711+CB712+CB713+CB714-2)*Cadeirante/30*FU$4)))+(BY711+BY712+BY713+CA711+CA712+CA713)*Percapita/30*FU$4+(BY714+CA714)*Crechee/30*FU$4,IF(C711=1,IF(BY711+BY712+BY713+BZ711+BZ712+BZ713+CA711+CA712+CA713+CB711+CB712+CB713&lt;=15,(BY711+BY712+BY713+CA711+CA712+CA713)*Percapita/30*FU$4,IF(BY711+BY712+BY713+BZ711+BZ712+BZ713+CA711+CA712+CA713+CB711+CB712+CB713&gt;=16,Fixo/30*FU$4+(BY711+BY712+BY713+BZ711+BZ712+BZ713+CA711+CA712+CA713+CB711+CB712-16)*Percapita/30*FU$4))))))</f>
        <v>0</v>
      </c>
      <c r="FV711" s="177">
        <f>IF(C711=4,SUM(CC711+CC712+CC713+CE711+CE712+CE713)*Percapita/30*FV$4+(CD711+CD712+CD713+CF711+CF712+CF713)*Cadeirante/30*FV$4,IF(C711=3,IF(CC714+CE714=10,Fixo/30*FV$4+(CC711+CC712+CC713+CE711+CE712+CE713)*Percapita/30*FV$4+(CD714+CF714)*Cadeirante/30*FV$4,IF(CC714+CE714&lt;=9,(CC714+CE714)*Crechee/30*FV$4)+(CD714+CF714)*Cadeirante/30*FV$4+(CC711+CC712+CC713+CE711+CE712+CE713)*Percapita/30*FV$4)+IF(CC714+CE714&gt;=11,Fixo/30*FV$4+(CC714+CE714-10)*Crechee/30*FV$4,0),IF(C711=2,IF(CD711+CD712+CD713+CD714+CF711+CF712+CF713+CF714=1,Cadeirante/30*FV$4,IF(CD711+CD712+CD713+CD714+CF711+CF712+CF713+CF714=2,Fixo/30*FV$4,IF(CD711+CD712+CD713+CD714+CF711+CF712+CF713+CF714&gt;2,Fixo/30*FV$4+(CD711+CD712+CD713+CD714+CF711+CF712+CF713+CF714-2)*Cadeirante/30*FV$4)))+(CC711+CC712+CC713+CE711+CE712+CE713)*Percapita/30*FV$4+(CC714+CE714)*Crechee/30*FV$4,IF(C711=1,IF(CC711+CC712+CC713+CD711+CD712+CD713+CE711+CE712+CE713+CF711+CF712+CF713&lt;=15,(CC711+CC712+CC713+CE711+CE712+CE713)*Percapita/30*FV$4,IF(CC711+CC712+CC713+CD711+CD712+CD713+CE711+CE712+CE713+CF711+CF712+CF713&gt;=16,Fixo/30*FV$4+(CC711+CC712+CC713+CD711+CD712+CD713+CE711+CE712+CE713+CF711+CF712-16)*Percapita/30*FV$4))))))</f>
        <v>0</v>
      </c>
      <c r="FW711" s="177">
        <f>IF(C711=4,SUM(CG711+CG712+CG713+CI711+CI712+CI713)*Percapita/30*FW$4+(CH711+CH712+CH713+CJ711+CJ712+CJ713)*Cadeirante/30*FW$4,IF(C711=3,IF(CG714+CI714=10,Fixo/30*FW$4+(CG711+CG712+CG713+CI711+CI712+CI713)*Percapita/30*FW$4+(CH714+CJ714)*Cadeirante/30*FW$4,IF(CG714+CI714&lt;=9,(CG714+CI714)*Crechee/30*FW$4)+(CH714+CJ714)*Cadeirante/30*FW$4+(CG711+CG712+CG713+CI711+CI712+CI713)*Percapita/30*FW$4)+IF(CG714+CI714&gt;=11,Fixo/30*FW$4+(CG714+CI714-10)*Crechee/30*FW$4,0),IF(C711=2,IF(CH711+CH712+CH713+CH714+CJ711+CJ712+CJ713+CJ714=1,Cadeirante/30*FW$4,IF(CH711+CH712+CH713+CH714+CJ711+CJ712+CJ713+CJ714=2,Fixo/30*FW$4,IF(CH711+CH712+CH713+CH714+CJ711+CJ712+CJ713+CJ714&gt;2,Fixo/30*FW$4+(CH711+CH712+CH713+CH714+CJ711+CJ712+CJ713+CJ714-2)*Cadeirante/30*FW$4)))+(CG711+CG712+CG713+CI711+CI712+CI713)*Percapita/30*FW$4+(CG714+CI714)*Crechee/30*FW$4,IF(C711=1,IF(CG711+CG712+CG713+CH711+CH712+CH713+CI711+CI712+CI713+CJ711+CJ712+CJ713&lt;=15,(CG711+CG712+CG713+CI711+CI712+CI713)*Percapita/30*FW$4,IF(CG711+CG712+CG713+CH711+CH712+CH713+CI711+CI712+CI713+CJ711+CJ712+CJ713&gt;=16,Fixo/30*FW$4+(CG711+CG712+CG713+CH711+CH712+CH713+CI711+CI712+CI713+CJ711+CJ712-16)*Percapita/30*FW$4))))))</f>
        <v>0</v>
      </c>
      <c r="FX711" s="177">
        <f>IF(C711=4,SUM(CK711+CK712+CK713+CM711+CM712+CM713)*Percapita/30*FX$4+(CL711+CL712+CL713+CN711+CN712+CN713)*Cadeirante/30*FX$4,IF(C711=3,IF(CK714+CM714=10,Fixo/30*FX$4+(CK711+CK712+CK713+CM711+CM712+CM713)*Percapita/30*FX$4+(CL714+CN714)*Cadeirante/30*FX$4,IF(CK714+CM714&lt;=9,(CK714+CM714)*Crechee/30*FX$4)+(CL714+CN714)*Cadeirante/30*FX$4+(CK711+CK712+CK713+CM711+CM712+CM713)*Percapita/30*FX$4)+IF(CK714+CM714&gt;=11,Fixo/30*FX$4+(CK714+CM714-10)*Crechee/30*FX$4,0),IF(C711=2,IF(CL711+CL712+CL713+CL714+CN711+CN712+CN713+CN714=1,Cadeirante/30*FX$4,IF(CL711+CL712+CL713+CL714+CN711+CN712+CN713+CN714=2,Fixo/30*FX$4,IF(CL711+CL712+CL713+CL714+CN711+CN712+CN713+CN714&gt;2,Fixo/30*FX$4+(CL711+CL712+CL713+CL714+CN711+CN712+CN713+CN714-2)*Cadeirante/30*FX$4)))+(CK711+CK712+CK713+CM711+CM712+CM713)*Percapita/30*FX$4+(CK714+CM714)*Crechee/30*FX$4,IF(C711=1,IF(CK711+CK712+CK713+CL711+CL712+CL713+CM711+CM712+CM713+CN711+CN712+CN713&lt;=15,(CK711+CK712+CK713+CM711+CM712+CM713)*Percapita/30*FX$4,IF(CK711+CK712+CK713+CL711+CL712+CL713+CM711+CM712+CM713+CN711+CN712+CN713&gt;=16,Fixo/30*FX$4+(CK711+CK712+CK713+CL711+CL712+CL713+CM711+CM712+CM713+CN711+CN712-16)*Percapita/30*FX$4))))))</f>
        <v>0</v>
      </c>
      <c r="FY711" s="177">
        <f>IF(C711=4,SUM(CO711+CO712+CO713+CQ711+CQ712+CQ713)*Percapita/30*FY$4+(CP711+CP712+CP713+CR711+CR712+CR713)*Cadeirante/30*FY$4,IF(C711=3,IF(CO714+CQ714=10,Fixo/30*FY$4+(CO711+CO712+CO713+CQ711+CQ712+CQ713)*Percapita/30*FY$4+(CP714+CR714)*Cadeirante/30*FY$4,IF(CO714+CQ714&lt;=9,(CO714+CQ714)*Crechee/30*FY$4)+(CP714+CR714)*Cadeirante/30*FY$4+(CO711+CO712+CO713+CQ711+CQ712+CQ713)*Percapita/30*FY$4)+IF(CO714+CQ714&gt;=11,Fixo/30*FY$4+(CO714+CQ714-10)*Crechee/30*FY$4,0),IF(C711=2,IF(CP711+CP712+CP713+CP714+CR711+CR712+CR713+CR714=1,Cadeirante/30*FY$4,IF(CP711+CP712+CP713+CP714+CR711+CR712+CR713+CR714=2,Fixo/30*FY$4,IF(CP711+CP712+CP713+CP714+CR711+CR712+CR713+CR714&gt;2,Fixo/30*FY$4+(CP711+CP712+CP713+CP714+CR711+CR712+CR713+CR714-2)*Cadeirante/30*FY$4)))+(CO711+CO712+CO713+CQ711+CQ712+CQ713)*Percapita/30*FY$4+(CO714+CQ714)*Crechee/30*FY$4,IF(C711=1,IF(CO711+CO712+CO713+CP711+CP712+CP713+CQ711+CQ712+CQ713+CR711+CR712+CR713&lt;=15,(CO711+CO712+CO713+CQ711+CQ712+CQ713)*Percapita/30*FY$4,IF(CO711+CO712+CO713+CP711+CP712+CP713+CQ711+CQ712+CQ713+CR711+CR712+CR713&gt;=16,Fixo/30*FY$4+(CO711+CO712+CO713+CP711+CP712+CP713+CQ711+CQ712+CQ713+CR711+CR712-16)*Percapita/30*FY$4))))))</f>
        <v>0</v>
      </c>
      <c r="FZ711" s="177">
        <f>IF(C711=4,SUM(CS711+CS712+CS713+CU711+CU712+CU713)*Percapita/30*FZ$4+(CT711+CT712+CT713+CV711+CV712+CV713)*Cadeirante/30*FZ$4,IF(C711=3,IF(CS714+CU714=10,Fixo/30*FZ$4+(CS711+CS712+CS713+CU711+CU712+CU713)*Percapita/30*FZ$4+(CT714+CV714)*Cadeirante/30*FZ$4,IF(CS714+CU714&lt;=9,(CS714+CU714)*Crechee/30*FZ$4)+(CT714+CV714)*Cadeirante/30*FZ$4+(CS711+CS712+CS713+CU711+CU712+CU713)*Percapita/30*FZ$4)+IF(CS714+CU714&gt;=11,Fixo/30*FZ$4+(CS714+CU714-10)*Crechee/30*FZ$4,0),IF(C711=2,IF(CT711+CT712+CT713+CT714+CV711+CV712+CV713+CV714=1,Cadeirante/30*FZ$4,IF(CT711+CT712+CT713+CT714+CV711+CV712+CV713+CV714=2,Fixo/30*FZ$4,IF(CT711+CT712+CT713+CT714+CV711+CV712+CV713+CV714&gt;2,Fixo/30*FZ$4+(CT711+CT712+CT713+CT714+CV711+CV712+CV713+CV714-2)*Cadeirante/30*FZ$4)))+(CS711+CS712+CS713+CU711+CU712+CU713)*Percapita/30*FZ$4+(CS714+CU714)*Crechee/30*FZ$4,IF(C711=1,IF(CS711+CS712+CS713+CT711+CT712+CT713+CU711+CU712+CU713+CV711+CV712+CV713&lt;=15,(CS711+CS712+CS713+CU711+CU712+CU713)*Percapita/30*FZ$4,IF(CS711+CS712+CS713+CT711+CT712+CT713+CU711+CU712+CU713+CV711+CV712+CV713&gt;=16,Fixo/30*FZ$4+(CS711+CS712+CS713+CT711+CT712+CT713+CU711+CU712+CU713+CV711+CV712-16)*Percapita/30*FZ$4))))))</f>
        <v>0</v>
      </c>
      <c r="GA711" s="177">
        <f>IF(C711=4,SUM(CW711+CW712+CW713+CY711+CY712+CY713)*Percapita/30*GA$4+(CX711+CX712+CX713+CZ711+CZ712+CZ713)*Cadeirante/30*GA$4,IF(C711=3,IF(CW714+CY714=10,Fixo/30*GA$4+(CW711+CW712+CW713+CY711+CY712+CY713)*Percapita/30*GA$4+(CX714+CZ714)*Cadeirante/30*GA$4,IF(CW714+CY714&lt;=9,(CW714+CY714)*Crechee/30*GA$4)+(CX714+CZ714)*Cadeirante/30*GA$4+(CW711+CW712+CW713+CY711+CY712+CY713)*Percapita/30*GA$4)+IF(CW714+CY714&gt;=11,Fixo/30*GA$4+(CW714+CY714-10)*Crechee/30*GA$4,0),IF(C711=2,IF(CX711+CX712+CX713+CX714+CZ711+CZ712+CZ713+CZ714=1,Cadeirante/30*GA$4,IF(CX711+CX712+CX713+CX714+CZ711+CZ712+CZ713+CZ714=2,Fixo/30*GA$4,IF(CX711+CX712+CX713+CX714+CZ711+CZ712+CZ713+CZ714&gt;2,Fixo/30*GA$4+(CX711+CX712+CX713+CX714+CZ711+CZ712+CZ713+CZ714-2)*Cadeirante/30*GA$4)))+(CW711+CW712+CW713+CY711+CY712+CY713)*Percapita/30*GA$4+(CW714+CY714)*Crechee/30*GA$4,IF(C711=1,IF(CW711+CW712+CW713+CX711+CX712+CX713+CY711+CY712+CY713+CZ711+CZ712+CZ713&lt;=15,(CW711+CW712+CW713+CY711+CY712+CY713)*Percapita/30*GA$4,IF(CW711+CW712+CW713+CX711+CX712+CX713+CY711+CY712+CY713+CZ711+CZ712+CZ713&gt;=16,Fixo/30*GA$4+(CW711+CW712+CW713+CX711+CX712+CX713+CY711+CY712+CY713+CZ711+CZ712-16)*Percapita/30*GA$4))))))</f>
        <v>0</v>
      </c>
      <c r="GB711" s="177">
        <f>IF(C711=4,SUM(DA711+DA712+DA713+DC711+DC712+DC713)*Percapita/30*GB$4+(DB711+DB712+DB713+DD711+DD712+DD713)*Cadeirante/30*GB$4,IF(C711=3,IF(DA714+DC714=10,Fixo/30*GB$4+(DA711+DA712+DA713+DC711+DC712+DC713)*Percapita/30*GB$4+(DB714+DD714)*Cadeirante/30*GB$4,IF(DA714+DC714&lt;=9,(DA714+DC714)*Crechee/30*GB$4)+(DB714+DD714)*Cadeirante/30*GB$4+(DA711+DA712+DA713+DC711+DC712+DC713)*Percapita/30*GB$4)+IF(DA714+DC714&gt;=11,Fixo/30*GB$4+(DA714+DC714-10)*Crechee/30*GB$4,0),IF(C711=2,IF(DB711+DB712+DB713+DB714+DD711+DD712+DD713+DD714=1,Cadeirante/30*GB$4,IF(DB711+DB712+DB713+DB714+DD711+DD712+DD713+DD714=2,Fixo/30*GB$4,IF(DB711+DB712+DB713+DB714+DD711+DD712+DD713+DD714&gt;2,Fixo/30*GB$4+(DB711+DB712+DB713+DB714+DD711+DD712+DD713+DD714-2)*Cadeirante/30*GB$4)))+(DA711+DA712+DA713+DC711+DC712+DC713)*Percapita/30*GB$4+(DA714+DC714)*Crechee/30*GB$4,IF(C711=1,IF(DA711+DA712+DA713+DB711+DB712+DB713+DC711+DC712+DC713+DD711+DD712+DD713&lt;=15,(DA711+DA712+DA713+DC711+DC712+DC713)*Percapita/30*GB$4,IF(DA711+DA712+DA713+DB711+DB712+DB713+DC711+DC712+DC713+DD711+DD712+DD713&gt;=16,Fixo/30*GB$4+(DA711+DA712+DA713+DB711+DB712+DB713+DC711+DC712+DC713+DD711+DD712-16)*Percapita/30*GB$4))))))</f>
        <v>0</v>
      </c>
      <c r="GC711" s="177">
        <f>IF(C711=4,SUM(DE711+DE712+DE713+DG711+DG712+DG713)*Percapita/30*GC$4+(DF711+DF712+DF713+DH711+DH712+DH713)*Cadeirante/30*GC$4,IF(C711=3,IF(DE714+DG714=10,Fixo/30*GC$4+(DE711+DE712+DE713+DG711+DG712+DG713)*Percapita/30*GC$4+(DF714+DH714)*Cadeirante/30*GC$4,IF(DE714+DG714&lt;=9,(DE714+DG714)*Crechee/30*GC$4)+(DF714+DH714)*Cadeirante/30*GC$4+(DE711+DE712+DE713+DG711+DG712+DG713)*Percapita/30*GC$4)+IF(DE714+DG714&gt;=11,Fixo/30*GC$4+(DE714+DG714-10)*Crechee/30*GC$4,0),IF(C711=2,IF(DF711+DF712+DF713+DF714+DH711+DH712+DH713+DH714=1,Cadeirante/30*GC$4,IF(DF711+DF712+DF713+DF714+DH711+DH712+DH713+DH714=2,Fixo/30*GC$4,IF(DF711+DF712+DF713+DF714+DH711+DH712+DH713+DH714&gt;2,Fixo/30*GC$4+(DF711+DF712+DF713+DF714+DH711+DH712+DH713+DH714-2)*Cadeirante/30*GC$4)))+(DE711+DE712+DE713+DG711+DG712+DG713)*Percapita/30*GC$4+(DE714+DG714)*Crechee/30*GC$4,IF(C711=1,IF(DE711+DE712+DE713+DF711+DF712+DF713+DG711+DG712+DG713+DH711+DH712+DH713&lt;=15,(DE711+DE712+DE713+DG711+DG712+DG713)*Percapita/30*GC$4,IF(DE711+DE712+DE713+DF711+DF712+DF713+DG711+DG712+DG713+DH711+DH712+DH713&gt;=16,Fixo/30*GC$4+(DE711+DE712+DE713+DF711+DF712+DF713+DG711+DG712+DG713+DH711+DH712-16)*Percapita/30*GC$4))))))</f>
        <v>0</v>
      </c>
      <c r="GD711" s="177">
        <f>IF(C711=4,SUM(DI711+DI712+DI713+DK711+DK712+DK713)*Percapita/30*GD$4+(DJ711+DJ712+DJ713+DL711+DL712+DL713)*Cadeirante/30*GD$4,IF(C711=3,IF(DI714+DK714=10,Fixo/30*GD$4+(DI711+DI712+DI713+DK711+DK712+DK713)*Percapita/30*GD$4+(DJ714+DL714)*Cadeirante/30*GD$4,IF(DI714+DK714&lt;=9,(DI714+DK714)*Crechee/30*GD$4)+(DJ714+DL714)*Cadeirante/30*GD$4+(DI711+DI712+DI713+DK711+DK712+DK713)*Percapita/30*GD$4)+IF(DI714+DK714&gt;=11,Fixo/30*GD$4+(DI714+DK714-10)*Crechee/30*GD$4,0),IF(C711=2,IF(DJ711+DJ712+DJ713+DJ714+DL711+DL712+DL713+DL714=1,Cadeirante/30*GD$4,IF(DJ711+DJ712+DJ713+DJ714+DL711+DL712+DL713+DL714=2,Fixo/30*GD$4,IF(DJ711+DJ712+DJ713+DJ714+DL711+DL712+DL713+DL714&gt;2,Fixo/30*GD$4+(DJ711+DJ712+DJ713+DJ714+DL711+DL712+DL713+DL714-2)*Cadeirante/30*GD$4)))+(DI711+DI712+DI713+DK711+DK712+DK713)*Percapita/30*GD$4+(DI714+DK714)*Crechee/30*GD$4,IF(C711=1,IF(DI711+DI712+DI713+DJ711+DJ712+DJ713+DK711+DK712+DK713+DL711+DL712+DL713&lt;=15,(DI711+DI712+DI713+DK711+DK712+DK713)*Percapita/30*GD$4,IF(DI711+DI712+DI713+DJ711+DJ712+DJ713+DK711+DK712+DK713+DL711+DL712+DL713&gt;=16,Fixo/30*GD$4+(DI711+DI712+DI713+DJ711+DJ712+DJ713+DK711+DK712+DK713+DL711+DL712-16)*Percapita/30*GD$4))))))</f>
        <v>0</v>
      </c>
      <c r="GE711" s="177">
        <f>IF(C711=4,SUM(DM711+DM712+DM713+DO711+DO712+DO713)*Percapita/30*GE$4+(DN711+DN712+DN713+DP711+DP712+DP713)*Cadeirante/30*GE$4,IF(C711=3,IF(DM714+DO714=10,Fixo/30*GE$4+(DM711+DM712+DM713+DO711+DO712+DO713)*Percapita/30*GE$4+(DN714+DP714)*Cadeirante/30*GE$4,IF(DM714+DO714&lt;=9,(DM714+DO714)*Crechee/30*GE$4)+(DN714+DP714)*Cadeirante/30*GE$4+(DM711+DM712+DM713+DO711+DO712+DO713)*Percapita/30*GE$4)+IF(DM714+DO714&gt;=11,Fixo/30*GE$4+(DM714+DO714-10)*Crechee/30*GE$4,0),IF(C711=2,IF(DN711+DN712+DN713+DN714+DP711+DP712+DP713+DP714=1,Cadeirante/30*GE$4,IF(DN711+DN712+DN713+DN714+DP711+DP712+DP713+DP714=2,Fixo/30*GE$4,IF(DN711+DN712+DN713+DN714+DP711+DP712+DP713+DP714&gt;2,Fixo/30*GE$4+(DN711+DN712+DN713+DN714+DP711+DP712+DP713+DP714-2)*Cadeirante/30*GE$4)))+(DM711+DM712+DM713+DO711+DO712+DO713)*Percapita/30*GE$4+(DM714+DO714)*Crechee/30*GE$4,IF(C711=1,IF(DM711+DM712+DM713+DN711+DN712+DN713+DO711+DO712+DO713+DP711+DP712+DP713&lt;=15,(DM711+DM712+DM713+DO711+DO712+DO713)*Percapita/30*GE$4,IF(DM711+DM712+DM713+DN711+DN712+DN713+DO711+DO712+DO713+DP711+DP712+DP713&gt;=16,Fixo/30*GE$4+(DM711+DM712+DM713+DN711+DN712+DN713+DO711+DO712+DO713+DP711+DP712-16)*Percapita/30*GE$4))))))</f>
        <v>0</v>
      </c>
      <c r="GF711" s="177">
        <f>IF(C711=4,SUM(DQ711+DQ712+DQ713+DS711+DS712+DS713)*Percapita/30*GF$4+(DR711+DR712+DR713+DT711+DT712+DT713)*Cadeirante/30*GF$4,IF(C711=3,IF(DQ714+DS714=10,Fixo/30*GF$4+(DQ711+DQ712+DQ713+DS711+DS712+DS713)*Percapita/30*GF$4+(DR714+DT714)*Cadeirante/30*GF$4,IF(DQ714+DS714&lt;=9,(DQ714+DS714)*Crechee/30*GF$4)+(DR714+DT714)*Cadeirante/30*GF$4+(DQ711+DQ712+DQ713+DS711+DS712+DS713)*Percapita/30*GF$4)+IF(DQ714+DS714&gt;=11,Fixo/30*GF$4+(DQ714+DS714-10)*Crechee/30*GF$4,0),IF(C711=2,IF(DR711+DR712+DR713+DR714+DT711+DT712+DT713+DT714=1,Cadeirante/30*GF$4,IF(DR711+DR712+DR713+DR714+DT711+DT712+DT713+DT714=2,Fixo/30*GF$4,IF(DR711+DR712+DR713+DR714+DT711+DT712+DT713+DT714&gt;2,Fixo/30*GF$4+(DR711+DR712+DR713+DR714+DT711+DT712+DT713+DT714-2)*Cadeirante/30*GF$4)))+(DQ711+DQ712+DQ713+DS711+DS712+DS713)*Percapita/30*GF$4+(DQ714+DS714)*Crechee/30*GF$4,IF(C711=1,IF(DQ711+DQ712+DQ713+DR711+DR712+DR713+DS711+DS712+DS713+DT711+DT712+DT713&lt;=15,(DQ711+DQ712+DQ713+DS711+DS712+DS713)*Percapita/30*GF$4,IF(DQ711+DQ712+DQ713+DR711+DR712+DR713+DS711+DS712+DS713+DT711+DT712+DT713&gt;=16,Fixo/30*GF$4+(DQ711+DQ712+DQ713+DR711+DR712+DR713+DS711+DS712+DS713+DT711+DT712-16)*Percapita/30*GF$4))))))</f>
        <v>0</v>
      </c>
      <c r="GG711" s="177">
        <f>IF(C711=4,SUM(DU711+DU712+DU713+DW711+DW712+DW713)*Percapita/30*GG$4+(DV711+DV712+DV713+DX711+DX712+DX713)*Cadeirante/30*GG$4,IF(C711=3,IF(DU714+DW714=10,Fixo/30*GG$4+(DU711+DU712+DU713+DW711+DW712+DW713)*Percapita/30*GG$4+(DV714+DX714)*Cadeirante/30*GG$4,IF(DU714+DW714&lt;=9,(DU714+DW714)*Crechee/30*GG$4)+(DV714+DX714)*Cadeirante/30*GG$4+(DU711+DU712+DU713+DW711+DW712+DW713)*Percapita/30*GG$4)+IF(DU714+DW714&gt;=11,Fixo/30*GG$4+(DU714+DW714-10)*Crechee/30*GG$4,0),IF(C711=2,IF(DV711+DV712+DV713+DV714+DX711+DX712+DX713+DX714=1,Cadeirante/30*GG$4,IF(DV711+DV712+DV713+DV714+DX711+DX712+DX713+DX714=2,Fixo/30*GG$4,IF(DV711+DV712+DV713+DV714+DX711+DX712+DX713+DX714&gt;2,Fixo/30*GG$4+(DV711+DV712+DV713+DV714+DX711+DX712+DX713+DX714-2)*Cadeirante/30*GG$4)))+(DU711+DU712+DU713+DW711+DW712+DW713)*Percapita/30*GG$4+(DU714+DW714)*Crechee/30*GG$4,IF(C711=1,IF(DU711+DU712+DU713+DV711+DV712+DV713+DW711+DW712+DW713+DX711+DX712+DX713&lt;=15,(DU711+DU712+DU713+DW711+DW712+DW713)*Percapita/30*GG$4,IF(DU711+DU712+DU713+DV711+DV712+DV713+DW711+DW712+DW713+DX711+DX712+DX713&gt;=16,Fixo/30*GG$4+(DU711+DU712+DU713+DV711+DV712+DV713+DW711+DW712+DW713+DX711+DX712-16)*Percapita/30*GG$4))))))</f>
        <v>0</v>
      </c>
      <c r="GH711" s="177">
        <f>IF(C711=4,SUM(DY711+DY712+DY713+EA711+EA712+EA713)*Percapita/30*GH$4+(DZ711+DZ712+DZ713+EB711+EB712+EB713)*Cadeirante/30*GH$4,IF(C711=3,IF(DY714+EA714=10,Fixo/30*GH$4+(DY711+DY712+DY713+EA711+EA712+EA713)*Percapita/30*GH$4+(DZ714+EB714)*Cadeirante/30*GH$4,IF(DY714+EA714&lt;=9,(DY714+EA714)*Crechee/30*GH$4)+(DZ714+EB714)*Cadeirante/30*GH$4+(DY711+DY712+DY713+EA711+EA712+EA713)*Percapita/30*GH$4)+IF(DY714+EA714&gt;=11,Fixo/30*GH$4+(DY714+EA714-10)*Crechee/30*GH$4,0),IF(C711=2,IF(DZ711+DZ712+DZ713+DZ714+EB711+EB712+EB713+EB714=1,Cadeirante/30*GH$4,IF(DZ711+DZ712+DZ713+DZ714+EB711+EB712+EB713+EB714=2,Fixo/30*GH$4,IF(DZ711+DZ712+DZ713+DZ714+EB711+EB712+EB713+EB714&gt;2,Fixo/30*GH$4+(DZ711+DZ712+DZ713+DZ714+EB711+EB712+EB713+EB714-2)*Cadeirante/30*GH$4)))+(DY711+DY712+DY713+EA711+EA712+EA713)*Percapita/30*GH$4+(DY714+EA714)*Crechee/30*GH$4,IF(C711=1,IF(DY711+DY712+DY713+DZ711+DZ712+DZ713+EA711+EA712+EA713+EB711+EB712+EB713&lt;=15,(DY711+DY712+DY713+EA711+EA712+EA713)*Percapita/30*GH$4,IF(DY711+DY712+DY713+DZ711+DZ712+DZ713+EA711+EA712+EA713+EB711+EB712+EB713&gt;=16,Fixo/30*GH$4+(DY711+DY712+DY713+DZ711+DZ712+DZ713+EA711+EA712+EA713+EB711+EB712-16)*Percapita/30*GH$4))))))</f>
        <v>0</v>
      </c>
      <c r="GI711" s="177">
        <f>IF(C711=4,SUM(EC711+EC712+EC713+EE711+EE712+EE713)*Percapita/30*GI$4+(ED711+ED712+ED713+EF711+EF712+EF713)*Cadeirante/30*GI$4,IF(C711=3,IF(EC714+EE714=10,Fixo/30*GI$4+(EC711+EC712+EC713+EE711+EE712+EE713)*Percapita/30*GI$4+(ED714+EF714)*Cadeirante/30*GI$4,IF(EC714+EE714&lt;=9,(EC714+EE714)*Crechee/30*GI$4)+(ED714+EF714)*Cadeirante/30*GI$4+(EC711+EC712+EC713+EE711+EE712+EE713)*Percapita/30*GI$4)+IF(EC714+EE714&gt;=11,Fixo/30*GI$4+(EC714+EE714-10)*Crechee/30*GI$4,0),IF(C711=2,IF(ED711+ED712+ED713+ED714+EF711+EF712+EF713+EF714=1,Cadeirante/30*GI$4,IF(ED711+ED712+ED713+ED714+EF711+EF712+EF713+EF714=2,Fixo/30*GI$4,IF(ED711+ED712+ED713+ED714+EF711+EF712+EF713+EF714&gt;2,Fixo/30*GI$4+(ED711+ED712+ED713+ED714+EF711+EF712+EF713+EF714-2)*Cadeirante/30*GI$4)))+(EC711+EC712+EC713+EE711+EE712+EE713)*Percapita/30*GI$4+(EC714+EE714)*Crechee/30*GI$4,IF(C711=1,IF(EC711+EC712+EC713+ED711+ED712+ED713+EE711+EE712+EE713+EF711+EF712+EF713&lt;=15,(EC711+EC712+EC713+EE711+EE712+EE713)*Percapita/30*GI$4,IF(EC711+EC712+EC713+ED711+ED712+ED713+EE711+EE712+EE713+EF711+EF712+EF713&gt;=16,Fixo/30*GI$4+(EC711+EC712+EC713+ED711+ED712+ED713+EE711+EE712+EE713+EF711+EF712-16)*Percapita/30*GI$4))))))</f>
        <v>0</v>
      </c>
      <c r="GJ711" s="177">
        <f>IF(C711=4,SUM(EG711+EG712+EG713+EI711+EI712+EI713)*Percapita/30*GJ$4+(EH711+EH712+EH713+EJ711+EJ712+EJ713)*Cadeirante/30*GJ$4,IF(C711=3,IF(EG714+EI714=10,Fixo/30*GJ$4+(EG711+EG712+EG713+EI711+EI712+EI713)*Percapita/30*GJ$4+(EH714+EJ714)*Cadeirante/30*GJ$4,IF(EG714+EI714&lt;=9,(EG714+EI714)*Crechee/30*GJ$4)+(EH714+EJ714)*Cadeirante/30*GJ$4+(EG711+EG712+EG713+EI711+EI712+EI713)*Percapita/30*GJ$4)+IF(EG714+EI714&gt;=11,Fixo/30*GJ$4+(EG714+EI714-10)*Crechee/30*GJ$4,0),IF(C711=2,IF(EH711+EH712+EH713+EH714+EJ711+EJ712+EJ713+EJ714=1,Cadeirante/30*GJ$4,IF(EH711+EH712+EH713+EH714+EJ711+EJ712+EJ713+EJ714=2,Fixo/30*GJ$4,IF(EH711+EH712+EH713+EH714+EJ711+EJ712+EJ713+EJ714&gt;2,Fixo/30*GJ$4+(EH711+EH712+EH713+EH714+EJ711+EJ712+EJ713+EJ714-2)*Cadeirante/30*GJ$4)))+(EG711+EG712+EG713+EI711+EI712+EI713)*Percapita/30*GJ$4+(EG714+EI714)*Crechee/30*GJ$4,IF(C711=1,IF(EG711+EG712+EG713+EH711+EH712+EH713+EI711+EI712+EI713+EJ711+EJ712+EJ713&lt;=15,(EG711+EG712+EG713+EI711+EI712+EI713)*Percapita/30*GJ$4,IF(EG711+EG712+EG713+EH711+EH712+EH713+EI711+EI712+EI713+EJ711+EJ712+EJ713&gt;=16,Fixo/30*GJ$4+(EG711+EG712+EG713+EH711+EH712+EH713+EI711+EI712+EI713+EJ711+EJ712-16)*Percapita/30*GJ$4))))))</f>
        <v>0</v>
      </c>
      <c r="GK711" s="178"/>
      <c r="GL711" s="103">
        <f t="shared" si="750"/>
        <v>0</v>
      </c>
      <c r="GM711" s="124"/>
      <c r="GN711" s="104">
        <f>SUMIF(V711:V714,"&lt;0")*Cadeirante/30*GN$4+SUMIF(X711:X714,"&lt;0")*Cadeirante/30*GN$4</f>
        <v>0</v>
      </c>
      <c r="GO711" s="104">
        <f>SUMIF(Z711:Z714,"&lt;0")*Cadeirante/30*GO$4+SUMIF(AB711:AB714,"&lt;0")*Cadeirante/30*GO$4</f>
        <v>0</v>
      </c>
      <c r="GP711" s="104">
        <f>SUMIF(AD711:AD714,"&lt;0")*Cadeirante/30*GP$4+SUMIF(AF711:AF714,"&lt;0")*Cadeirante/30*GP$4</f>
        <v>0</v>
      </c>
      <c r="GQ711" s="104">
        <f>SUMIF(AH711:AH714,"&lt;0")*Cadeirante/30*GQ$4+SUMIF(AJ711:AJ714,"&lt;0")*Cadeirante/30*GQ$4</f>
        <v>0</v>
      </c>
      <c r="GR711" s="104">
        <f>SUMIF(AL711:AL714,"&lt;0")*Cadeirante/30*GR$4+SUMIF(AN711:AN714,"&lt;0")*Cadeirante/30*GR$4</f>
        <v>0</v>
      </c>
      <c r="GS711" s="104">
        <f>SUMIF(AP711:AP714,"&lt;0")*Cadeirante/30*GS$4+SUMIF(AR711:AR714,"&lt;0")*Cadeirante/30*GS$4</f>
        <v>0</v>
      </c>
      <c r="GT711" s="104">
        <f>SUMIF(AT711:AT714,"&lt;0")*Cadeirante/30*GT$4+SUMIF(AV711:AV714,"&lt;0")*Cadeirante/30*GT$4</f>
        <v>0</v>
      </c>
      <c r="GU711" s="104">
        <f>SUMIF(AX711:AX714,"&lt;0")*Cadeirante/30*GU$4+SUMIF(AZ711:AZ714,"&lt;0")*Cadeirante/30*GU$4</f>
        <v>0</v>
      </c>
      <c r="GV711" s="104">
        <f>SUMIF(BB711:BB714,"&lt;0")*Cadeirante/30*GV$4+SUMIF(BD711:BD714,"&lt;0")*Cadeirante/30*GV$4</f>
        <v>0</v>
      </c>
      <c r="GW711" s="104">
        <f>SUMIF(BF711:BF714,"&lt;0")*Cadeirante/30*GW$4+SUMIF(BH711:BH714,"&lt;0")*Cadeirante/30*GW$4</f>
        <v>0</v>
      </c>
      <c r="GX711" s="104">
        <f>SUMIF(BJ711:BJ714,"&lt;0")*Cadeirante/30*GX$4+SUMIF(BL711:BL714,"&lt;0")*Cadeirante/30*GX$4</f>
        <v>0</v>
      </c>
      <c r="GY711" s="104">
        <f>SUMIF(BN711:BN714,"&lt;0")*Cadeirante/30*GY$4+SUMIF(BP711:BP714,"&lt;0")*Cadeirante/30*GY$4</f>
        <v>0</v>
      </c>
      <c r="GZ711" s="104">
        <f>SUMIF(BR711:BR714,"&lt;0")*Cadeirante/30*GZ$4+SUMIF(BT711:BT714,"&lt;0")*Cadeirante/30*GZ$4</f>
        <v>0</v>
      </c>
      <c r="HA711" s="104">
        <f>SUMIF(BV711:BV714,"&lt;0")*Cadeirante/30*HA$4+SUMIF(BX711:BX714,"&lt;0")*Cadeirante/30*HA$4</f>
        <v>0</v>
      </c>
      <c r="HB711" s="104">
        <f>SUMIF(BZ711:BZ714,"&lt;0")*Cadeirante/30*HB$4+SUMIF(CB711:CB714,"&lt;0")*Cadeirante/30*HB$4</f>
        <v>0</v>
      </c>
      <c r="HC711" s="104">
        <f>SUMIF(CD711:CD714,"&lt;0")*Cadeirante/30*HC$4+SUMIF(CF711:CF714,"&lt;0")*Cadeirante/30*HC$4</f>
        <v>0</v>
      </c>
      <c r="HD711" s="104">
        <f>SUMIF(CH711:CH714,"&lt;0")*Cadeirante/30*HD$4+SUMIF(CJ711:CJ714,"&lt;0")*Cadeirante/30*HD$4</f>
        <v>0</v>
      </c>
      <c r="HE711" s="104">
        <f>SUMIF(CL711:CL714,"&lt;0")*Cadeirante/30*HE$4+SUMIF(CN711:CN714,"&lt;0")*Cadeirante/30*HE$4</f>
        <v>0</v>
      </c>
      <c r="HF711" s="104">
        <f>SUMIF(CP711:CP714,"&lt;0")*Cadeirante/30*HF$4+SUMIF(CR711:CR714,"&lt;0")*Cadeirante/30*HF$4</f>
        <v>0</v>
      </c>
      <c r="HG711" s="104">
        <f>SUMIF(CT711:CT714,"&lt;0")*Cadeirante/30*HG$4+SUMIF(CV711:CV714,"&lt;0")*Cadeirante/30*HG$4</f>
        <v>0</v>
      </c>
      <c r="HH711" s="104">
        <f>SUMIF(CX711:CX714,"&lt;0")*Cadeirante/30*HH$4+SUMIF(CZ711:CZ714,"&lt;0")*Cadeirante/30*HH$4</f>
        <v>0</v>
      </c>
      <c r="HI711" s="104">
        <f>SUMIF(DB711:DB714,"&lt;0")*Cadeirante/30*HI$4+SUMIF(DD711:DD714,"&lt;0")*Cadeirante/30*HI$4</f>
        <v>0</v>
      </c>
      <c r="HJ711" s="104">
        <f>SUMIF(DF711:DF714,"&lt;0")*Cadeirante/30*HJ$4+SUMIF(DH711:DH714,"&lt;0")*Cadeirante/30*HJ$4</f>
        <v>0</v>
      </c>
      <c r="HK711" s="104">
        <f>SUMIF(DJ711:DJ714,"&lt;0")*Cadeirante/30*HK$4+SUMIF(DL711:DL714,"&lt;0")*Cadeirante/30*HK$4</f>
        <v>0</v>
      </c>
      <c r="HL711" s="104">
        <f>SUMIF(DN711:DN714,"&lt;0")*Cadeirante/30*HL$4+SUMIF(DP711:DP714,"&lt;0")*Cadeirante/30*HL$4</f>
        <v>0</v>
      </c>
      <c r="HM711" s="104">
        <f>SUMIF(DR711:DR714,"&lt;0")*Cadeirante/30*HM$4+SUMIF(DT711:DT714,"&lt;0")*Cadeirante/30*HM$4</f>
        <v>0</v>
      </c>
      <c r="HN711" s="104">
        <f>SUMIF(DV711:DV714,"&lt;0")*Cadeirante/30*HN$4+SUMIF(DX711:DX714,"&lt;0")*Cadeirante/30*HN$4</f>
        <v>0</v>
      </c>
      <c r="HO711" s="104">
        <f>SUMIF(DZ711:DZ714,"&lt;0")*Cadeirante/30*HO$4+SUMIF(EB711:EB714,"&lt;0")*Cadeirante/30*HO$4</f>
        <v>0</v>
      </c>
      <c r="HP711" s="104">
        <f>SUMIF(ED711:ED714,"&lt;0")*Cadeirante/30*HP$4+SUMIF(EF711:EF714,"&lt;0")*Cadeirante/30*HP$4</f>
        <v>0</v>
      </c>
      <c r="HQ711" s="64"/>
      <c r="HR711" s="64"/>
      <c r="HS711" s="64"/>
      <c r="HT711" s="64"/>
      <c r="HU711" s="64"/>
      <c r="HV711" s="64"/>
      <c r="HW711" s="176">
        <v>17629.309999999998</v>
      </c>
      <c r="HX711" s="64"/>
      <c r="HY711" s="280">
        <f>IF(ISTEXT(EM711), VALUE(EM711), EM711)</f>
        <v>565.00400000000002</v>
      </c>
      <c r="HZ711" s="280">
        <f>IF(ISTEXT(EN711), VALUE(EN711), EN711)</f>
        <v>0</v>
      </c>
      <c r="IA711" s="280">
        <f>IF(ISTEXT(EO711), VALUE(EO711), EO711)</f>
        <v>0</v>
      </c>
      <c r="IB711" s="64" t="b">
        <f>HW711=FE711</f>
        <v>0</v>
      </c>
      <c r="IC711" s="64"/>
    </row>
    <row r="712" spans="1:237" s="106" customFormat="1" ht="22.5" customHeight="1" x14ac:dyDescent="0.25">
      <c r="A712" s="368" t="s">
        <v>3838</v>
      </c>
      <c r="B712" s="369" t="s">
        <v>3839</v>
      </c>
      <c r="C712" s="370" t="s">
        <v>3233</v>
      </c>
      <c r="D712" s="371" t="s">
        <v>3840</v>
      </c>
      <c r="E712" s="371" t="s">
        <v>3841</v>
      </c>
      <c r="F712" s="372" t="s">
        <v>3224</v>
      </c>
      <c r="G712" s="372" t="s">
        <v>3225</v>
      </c>
      <c r="H712" s="373" t="s">
        <v>1640</v>
      </c>
      <c r="I712" s="374" t="s">
        <v>3842</v>
      </c>
      <c r="J712" s="421" t="s">
        <v>3231</v>
      </c>
      <c r="K712" s="421" t="s">
        <v>3234</v>
      </c>
      <c r="L712" s="329">
        <f>CONTINUA!BV712</f>
        <v>62</v>
      </c>
      <c r="M712" s="329">
        <f>CONTINUA!BW712</f>
        <v>0</v>
      </c>
      <c r="N712" s="895"/>
      <c r="O712" s="896" t="s">
        <v>4067</v>
      </c>
      <c r="P712" s="897" t="s">
        <v>206</v>
      </c>
      <c r="Q712" s="400">
        <v>26</v>
      </c>
      <c r="R712" s="401"/>
      <c r="S712" s="400"/>
      <c r="T712" s="401"/>
      <c r="U712" s="400"/>
      <c r="V712" s="401"/>
      <c r="W712" s="400"/>
      <c r="X712" s="401"/>
      <c r="Y712" s="400"/>
      <c r="Z712" s="401"/>
      <c r="AA712" s="400"/>
      <c r="AB712" s="401"/>
      <c r="AC712" s="400"/>
      <c r="AD712" s="401"/>
      <c r="AE712" s="400"/>
      <c r="AF712" s="401"/>
      <c r="AG712" s="400"/>
      <c r="AH712" s="401"/>
      <c r="AI712" s="400"/>
      <c r="AJ712" s="401"/>
      <c r="AK712" s="400"/>
      <c r="AL712" s="401"/>
      <c r="AM712" s="400"/>
      <c r="AN712" s="401"/>
      <c r="AO712" s="400"/>
      <c r="AP712" s="401"/>
      <c r="AQ712" s="400"/>
      <c r="AR712" s="401"/>
      <c r="AS712" s="400"/>
      <c r="AT712" s="401"/>
      <c r="AU712" s="400"/>
      <c r="AV712" s="401"/>
      <c r="AW712" s="400"/>
      <c r="AX712" s="401"/>
      <c r="AY712" s="400"/>
      <c r="AZ712" s="401"/>
      <c r="BA712" s="400"/>
      <c r="BB712" s="401"/>
      <c r="BC712" s="400"/>
      <c r="BD712" s="401"/>
      <c r="BE712" s="400"/>
      <c r="BF712" s="401"/>
      <c r="BG712" s="400"/>
      <c r="BH712" s="401"/>
      <c r="BI712" s="400"/>
      <c r="BJ712" s="401"/>
      <c r="BK712" s="400"/>
      <c r="BL712" s="401"/>
      <c r="BM712" s="400"/>
      <c r="BN712" s="401"/>
      <c r="BO712" s="400"/>
      <c r="BP712" s="401"/>
      <c r="BQ712" s="400"/>
      <c r="BR712" s="401"/>
      <c r="BS712" s="400"/>
      <c r="BT712" s="401"/>
      <c r="BU712" s="400"/>
      <c r="BV712" s="401"/>
      <c r="BW712" s="400"/>
      <c r="BX712" s="401"/>
      <c r="BY712" s="400"/>
      <c r="BZ712" s="401"/>
      <c r="CA712" s="400"/>
      <c r="CB712" s="401"/>
      <c r="CC712" s="400"/>
      <c r="CD712" s="401"/>
      <c r="CE712" s="400"/>
      <c r="CF712" s="401"/>
      <c r="CG712" s="400"/>
      <c r="CH712" s="401"/>
      <c r="CI712" s="400"/>
      <c r="CJ712" s="401"/>
      <c r="CK712" s="400"/>
      <c r="CL712" s="401"/>
      <c r="CM712" s="400"/>
      <c r="CN712" s="401"/>
      <c r="CO712" s="400"/>
      <c r="CP712" s="401"/>
      <c r="CQ712" s="400"/>
      <c r="CR712" s="401"/>
      <c r="CS712" s="400"/>
      <c r="CT712" s="401"/>
      <c r="CU712" s="400"/>
      <c r="CV712" s="401"/>
      <c r="CW712" s="400"/>
      <c r="CX712" s="401"/>
      <c r="CY712" s="400"/>
      <c r="CZ712" s="401"/>
      <c r="DA712" s="400"/>
      <c r="DB712" s="401"/>
      <c r="DC712" s="400"/>
      <c r="DD712" s="401"/>
      <c r="DE712" s="400"/>
      <c r="DF712" s="401"/>
      <c r="DG712" s="400"/>
      <c r="DH712" s="401"/>
      <c r="DI712" s="400"/>
      <c r="DJ712" s="401"/>
      <c r="DK712" s="400"/>
      <c r="DL712" s="401"/>
      <c r="DM712" s="400"/>
      <c r="DN712" s="401"/>
      <c r="DO712" s="400"/>
      <c r="DP712" s="401"/>
      <c r="DQ712" s="400"/>
      <c r="DR712" s="401"/>
      <c r="DS712" s="400"/>
      <c r="DT712" s="401"/>
      <c r="DU712" s="400"/>
      <c r="DV712" s="401"/>
      <c r="DW712" s="400"/>
      <c r="DX712" s="401"/>
      <c r="DY712" s="400"/>
      <c r="DZ712" s="401"/>
      <c r="EA712" s="400"/>
      <c r="EB712" s="401"/>
      <c r="EC712" s="400"/>
      <c r="ED712" s="401"/>
      <c r="EE712" s="400"/>
      <c r="EF712" s="401"/>
      <c r="EG712" s="400"/>
      <c r="EH712" s="401"/>
      <c r="EI712" s="400"/>
      <c r="EJ712" s="447"/>
      <c r="EK712" s="511"/>
      <c r="EL712" s="514"/>
      <c r="EM712" s="448"/>
      <c r="EN712" s="344"/>
      <c r="EO712" s="345"/>
      <c r="EP712" s="171">
        <f t="shared" si="742"/>
        <v>26</v>
      </c>
      <c r="EQ712" s="171">
        <f t="shared" si="743"/>
        <v>0</v>
      </c>
      <c r="ER712" s="171">
        <f t="shared" si="744"/>
        <v>0</v>
      </c>
      <c r="ES712" s="171">
        <f t="shared" si="745"/>
        <v>0</v>
      </c>
      <c r="ET712" s="171">
        <f t="shared" si="746"/>
        <v>0</v>
      </c>
      <c r="EU712" s="171">
        <f t="shared" si="747"/>
        <v>0</v>
      </c>
      <c r="EV712" s="172">
        <f t="shared" si="748"/>
        <v>26</v>
      </c>
      <c r="EW712" s="173"/>
      <c r="EX712" s="248">
        <f t="shared" si="810"/>
        <v>0</v>
      </c>
      <c r="EY712" s="174">
        <f>(L712*regular)+(M712*Cadeirantee)</f>
        <v>597.68000000000006</v>
      </c>
      <c r="EZ712" s="249">
        <f>SUMIF(FG712:GJ712,"&gt;0")</f>
        <v>0</v>
      </c>
      <c r="FA712" s="249">
        <f>SUMIF(FG712:GJ712,"&lt;0")+SUMIF(GN712:HP712,"&lt;0")</f>
        <v>0</v>
      </c>
      <c r="FB712" s="174">
        <v>0</v>
      </c>
      <c r="FC712" s="126">
        <f>N712*km*'VALORES TABELA'!$B$13</f>
        <v>0</v>
      </c>
      <c r="FD712" s="250">
        <f t="shared" ref="FD712:FD715" si="811">GL712</f>
        <v>0</v>
      </c>
      <c r="FE712" s="105"/>
      <c r="FF712" s="119"/>
      <c r="FG712" s="119"/>
      <c r="FH712" s="119"/>
      <c r="FI712" s="119"/>
      <c r="FJ712" s="119"/>
      <c r="FK712" s="119"/>
      <c r="FL712" s="119"/>
      <c r="FM712" s="119"/>
      <c r="FN712" s="119"/>
      <c r="FO712" s="119"/>
      <c r="FP712" s="119"/>
      <c r="FQ712" s="119"/>
      <c r="FR712" s="119"/>
      <c r="FS712" s="119"/>
      <c r="FT712" s="119"/>
      <c r="FU712" s="119"/>
      <c r="FV712" s="119"/>
      <c r="FW712" s="119"/>
      <c r="FX712" s="119"/>
      <c r="FY712" s="119"/>
      <c r="FZ712" s="119"/>
      <c r="GA712" s="119"/>
      <c r="GB712" s="119"/>
      <c r="GC712" s="119"/>
      <c r="GD712" s="119"/>
      <c r="GE712" s="119"/>
      <c r="GF712" s="119"/>
      <c r="GG712" s="119"/>
      <c r="GH712" s="119"/>
      <c r="GI712" s="119"/>
      <c r="GJ712" s="119"/>
      <c r="GK712" s="251"/>
      <c r="GL712" s="103">
        <f t="shared" si="750"/>
        <v>0</v>
      </c>
      <c r="GM712" s="124"/>
      <c r="GN712" s="104"/>
      <c r="GO712" s="104"/>
      <c r="GP712" s="104"/>
      <c r="GQ712" s="104"/>
      <c r="GR712" s="104"/>
      <c r="GS712" s="104"/>
      <c r="GT712" s="104"/>
      <c r="GU712" s="104"/>
      <c r="GV712" s="104"/>
      <c r="GW712" s="104"/>
      <c r="GX712" s="104"/>
      <c r="GY712" s="104"/>
      <c r="GZ712" s="104"/>
      <c r="HA712" s="104"/>
      <c r="HB712" s="104"/>
      <c r="HC712" s="104"/>
      <c r="HD712" s="104"/>
      <c r="HE712" s="104"/>
      <c r="HF712" s="104"/>
      <c r="HG712" s="104"/>
      <c r="HH712" s="104"/>
      <c r="HI712" s="104"/>
      <c r="HJ712" s="104"/>
      <c r="HK712" s="104"/>
      <c r="HL712" s="104"/>
      <c r="HM712" s="104"/>
      <c r="HN712" s="104"/>
      <c r="HO712" s="104"/>
      <c r="HP712" s="104"/>
      <c r="HQ712" s="64"/>
      <c r="HR712" s="64"/>
      <c r="HS712" s="64"/>
      <c r="HT712" s="64"/>
      <c r="HU712" s="64"/>
      <c r="HV712" s="64"/>
      <c r="HW712" s="105"/>
      <c r="HX712" s="64"/>
      <c r="HY712" s="280">
        <f t="shared" ref="HY712:HY715" si="812">IF(ISTEXT(EM712), VALUE(EM712), EM712)</f>
        <v>0</v>
      </c>
      <c r="HZ712" s="280">
        <f t="shared" ref="HZ712:HZ715" si="813">IF(ISTEXT(EN712), VALUE(EN712), EN712)</f>
        <v>0</v>
      </c>
      <c r="IA712" s="280">
        <f t="shared" ref="IA712:IA715" si="814">IF(ISTEXT(EO712), VALUE(EO712), EO712)</f>
        <v>0</v>
      </c>
      <c r="IB712" s="64"/>
      <c r="IC712" s="64"/>
    </row>
    <row r="713" spans="1:237" s="106" customFormat="1" ht="22.5" customHeight="1" x14ac:dyDescent="0.25">
      <c r="A713" s="368" t="s">
        <v>3838</v>
      </c>
      <c r="B713" s="369" t="s">
        <v>3839</v>
      </c>
      <c r="C713" s="375" t="s">
        <v>3233</v>
      </c>
      <c r="D713" s="371" t="s">
        <v>3840</v>
      </c>
      <c r="E713" s="371" t="s">
        <v>3841</v>
      </c>
      <c r="F713" s="376" t="s">
        <v>3224</v>
      </c>
      <c r="G713" s="376" t="s">
        <v>3225</v>
      </c>
      <c r="H713" s="373" t="s">
        <v>1640</v>
      </c>
      <c r="I713" s="374" t="s">
        <v>3842</v>
      </c>
      <c r="J713" s="421" t="s">
        <v>3231</v>
      </c>
      <c r="K713" s="422" t="s">
        <v>3235</v>
      </c>
      <c r="L713" s="329">
        <f>CONTINUA!BV713</f>
        <v>0</v>
      </c>
      <c r="M713" s="329">
        <f>CONTINUA!BW713</f>
        <v>0</v>
      </c>
      <c r="N713" s="895"/>
      <c r="O713" s="896" t="s">
        <v>4067</v>
      </c>
      <c r="P713" s="897" t="s">
        <v>206</v>
      </c>
      <c r="Q713" s="400"/>
      <c r="R713" s="401"/>
      <c r="S713" s="400"/>
      <c r="T713" s="401"/>
      <c r="U713" s="400"/>
      <c r="V713" s="401"/>
      <c r="W713" s="400"/>
      <c r="X713" s="401"/>
      <c r="Y713" s="400"/>
      <c r="Z713" s="401"/>
      <c r="AA713" s="400"/>
      <c r="AB713" s="401"/>
      <c r="AC713" s="400"/>
      <c r="AD713" s="401"/>
      <c r="AE713" s="400"/>
      <c r="AF713" s="401"/>
      <c r="AG713" s="400"/>
      <c r="AH713" s="401"/>
      <c r="AI713" s="400"/>
      <c r="AJ713" s="401"/>
      <c r="AK713" s="400"/>
      <c r="AL713" s="401"/>
      <c r="AM713" s="400"/>
      <c r="AN713" s="401"/>
      <c r="AO713" s="400"/>
      <c r="AP713" s="401"/>
      <c r="AQ713" s="400"/>
      <c r="AR713" s="401"/>
      <c r="AS713" s="400"/>
      <c r="AT713" s="401"/>
      <c r="AU713" s="400"/>
      <c r="AV713" s="401"/>
      <c r="AW713" s="400"/>
      <c r="AX713" s="401"/>
      <c r="AY713" s="400"/>
      <c r="AZ713" s="401"/>
      <c r="BA713" s="400"/>
      <c r="BB713" s="401"/>
      <c r="BC713" s="400"/>
      <c r="BD713" s="401"/>
      <c r="BE713" s="400"/>
      <c r="BF713" s="401"/>
      <c r="BG713" s="400"/>
      <c r="BH713" s="401"/>
      <c r="BI713" s="400"/>
      <c r="BJ713" s="401"/>
      <c r="BK713" s="400"/>
      <c r="BL713" s="401"/>
      <c r="BM713" s="400"/>
      <c r="BN713" s="401"/>
      <c r="BO713" s="400"/>
      <c r="BP713" s="401"/>
      <c r="BQ713" s="400"/>
      <c r="BR713" s="401"/>
      <c r="BS713" s="400"/>
      <c r="BT713" s="401"/>
      <c r="BU713" s="400"/>
      <c r="BV713" s="401"/>
      <c r="BW713" s="400"/>
      <c r="BX713" s="401"/>
      <c r="BY713" s="400"/>
      <c r="BZ713" s="401"/>
      <c r="CA713" s="400"/>
      <c r="CB713" s="401"/>
      <c r="CC713" s="400"/>
      <c r="CD713" s="401"/>
      <c r="CE713" s="400"/>
      <c r="CF713" s="401"/>
      <c r="CG713" s="400"/>
      <c r="CH713" s="401"/>
      <c r="CI713" s="400"/>
      <c r="CJ713" s="401"/>
      <c r="CK713" s="400"/>
      <c r="CL713" s="401"/>
      <c r="CM713" s="400"/>
      <c r="CN713" s="401"/>
      <c r="CO713" s="400"/>
      <c r="CP713" s="401"/>
      <c r="CQ713" s="400"/>
      <c r="CR713" s="401"/>
      <c r="CS713" s="400"/>
      <c r="CT713" s="401"/>
      <c r="CU713" s="400"/>
      <c r="CV713" s="401"/>
      <c r="CW713" s="400"/>
      <c r="CX713" s="401"/>
      <c r="CY713" s="400"/>
      <c r="CZ713" s="401"/>
      <c r="DA713" s="400"/>
      <c r="DB713" s="401"/>
      <c r="DC713" s="400"/>
      <c r="DD713" s="401"/>
      <c r="DE713" s="400"/>
      <c r="DF713" s="401"/>
      <c r="DG713" s="400"/>
      <c r="DH713" s="401"/>
      <c r="DI713" s="400"/>
      <c r="DJ713" s="401"/>
      <c r="DK713" s="400"/>
      <c r="DL713" s="401"/>
      <c r="DM713" s="400"/>
      <c r="DN713" s="401"/>
      <c r="DO713" s="400"/>
      <c r="DP713" s="401"/>
      <c r="DQ713" s="400"/>
      <c r="DR713" s="401"/>
      <c r="DS713" s="400"/>
      <c r="DT713" s="401"/>
      <c r="DU713" s="400"/>
      <c r="DV713" s="401"/>
      <c r="DW713" s="400"/>
      <c r="DX713" s="401"/>
      <c r="DY713" s="400"/>
      <c r="DZ713" s="401"/>
      <c r="EA713" s="400"/>
      <c r="EB713" s="401"/>
      <c r="EC713" s="400"/>
      <c r="ED713" s="401"/>
      <c r="EE713" s="400"/>
      <c r="EF713" s="401"/>
      <c r="EG713" s="400"/>
      <c r="EH713" s="401"/>
      <c r="EI713" s="400"/>
      <c r="EJ713" s="447"/>
      <c r="EK713" s="511"/>
      <c r="EL713" s="514"/>
      <c r="EM713" s="448"/>
      <c r="EN713" s="344"/>
      <c r="EO713" s="345"/>
      <c r="EP713" s="171">
        <f t="shared" si="742"/>
        <v>0</v>
      </c>
      <c r="EQ713" s="171">
        <f t="shared" si="743"/>
        <v>0</v>
      </c>
      <c r="ER713" s="171">
        <f t="shared" si="744"/>
        <v>0</v>
      </c>
      <c r="ES713" s="171">
        <f t="shared" si="745"/>
        <v>0</v>
      </c>
      <c r="ET713" s="171">
        <f t="shared" si="746"/>
        <v>0</v>
      </c>
      <c r="EU713" s="171">
        <f t="shared" si="747"/>
        <v>0</v>
      </c>
      <c r="EV713" s="172">
        <f t="shared" si="748"/>
        <v>0</v>
      </c>
      <c r="EW713" s="125"/>
      <c r="EX713" s="248">
        <f t="shared" si="810"/>
        <v>0</v>
      </c>
      <c r="EY713" s="174">
        <f>(L713*regular)+(M713*Cadeirantee)</f>
        <v>0</v>
      </c>
      <c r="EZ713" s="249">
        <f>SUMIF(FG713:GJ713,"&gt;0")</f>
        <v>0</v>
      </c>
      <c r="FA713" s="249">
        <f>SUMIF(FG713:GJ713,"&lt;0")+SUMIF(GN713:HP713,"&lt;0")</f>
        <v>0</v>
      </c>
      <c r="FB713" s="174">
        <v>0</v>
      </c>
      <c r="FC713" s="126">
        <f>N713*km*'VALORES TABELA'!$B$13</f>
        <v>0</v>
      </c>
      <c r="FD713" s="250">
        <f t="shared" si="811"/>
        <v>0</v>
      </c>
      <c r="FE713" s="105"/>
      <c r="FF713" s="108"/>
      <c r="FG713" s="108"/>
      <c r="FH713" s="108"/>
      <c r="FI713" s="108"/>
      <c r="FJ713" s="108"/>
      <c r="FK713" s="108"/>
      <c r="FL713" s="108"/>
      <c r="FM713" s="108"/>
      <c r="FN713" s="108"/>
      <c r="FO713" s="108"/>
      <c r="FP713" s="108"/>
      <c r="FQ713" s="108"/>
      <c r="FR713" s="108"/>
      <c r="FS713" s="108"/>
      <c r="FT713" s="108"/>
      <c r="FU713" s="108"/>
      <c r="FV713" s="108"/>
      <c r="FW713" s="108"/>
      <c r="FX713" s="108"/>
      <c r="FY713" s="108"/>
      <c r="FZ713" s="108"/>
      <c r="GA713" s="108"/>
      <c r="GB713" s="108"/>
      <c r="GC713" s="108"/>
      <c r="GD713" s="108"/>
      <c r="GE713" s="108"/>
      <c r="GF713" s="108"/>
      <c r="GG713" s="108"/>
      <c r="GH713" s="108"/>
      <c r="GI713" s="108"/>
      <c r="GJ713" s="108"/>
      <c r="GK713" s="251"/>
      <c r="GL713" s="103">
        <f t="shared" si="750"/>
        <v>0</v>
      </c>
      <c r="GM713" s="124"/>
      <c r="GN713" s="104"/>
      <c r="GO713" s="104"/>
      <c r="GP713" s="104"/>
      <c r="GQ713" s="104"/>
      <c r="GR713" s="104"/>
      <c r="GS713" s="104"/>
      <c r="GT713" s="104"/>
      <c r="GU713" s="104"/>
      <c r="GV713" s="104"/>
      <c r="GW713" s="104"/>
      <c r="GX713" s="104"/>
      <c r="GY713" s="104"/>
      <c r="GZ713" s="104"/>
      <c r="HA713" s="104"/>
      <c r="HB713" s="104"/>
      <c r="HC713" s="104"/>
      <c r="HD713" s="104"/>
      <c r="HE713" s="104"/>
      <c r="HF713" s="104"/>
      <c r="HG713" s="104"/>
      <c r="HH713" s="104"/>
      <c r="HI713" s="104"/>
      <c r="HJ713" s="104"/>
      <c r="HK713" s="104"/>
      <c r="HL713" s="104"/>
      <c r="HM713" s="104"/>
      <c r="HN713" s="104"/>
      <c r="HO713" s="104"/>
      <c r="HP713" s="104"/>
      <c r="HQ713" s="64"/>
      <c r="HR713" s="64"/>
      <c r="HS713" s="64"/>
      <c r="HT713" s="64"/>
      <c r="HU713" s="64"/>
      <c r="HV713" s="64"/>
      <c r="HW713" s="105"/>
      <c r="HX713" s="64"/>
      <c r="HY713" s="280">
        <f t="shared" si="812"/>
        <v>0</v>
      </c>
      <c r="HZ713" s="280">
        <f t="shared" si="813"/>
        <v>0</v>
      </c>
      <c r="IA713" s="280">
        <f t="shared" si="814"/>
        <v>0</v>
      </c>
      <c r="IB713" s="64"/>
      <c r="IC713" s="64"/>
    </row>
    <row r="714" spans="1:237" s="106" customFormat="1" ht="22.5" customHeight="1" x14ac:dyDescent="0.25">
      <c r="A714" s="368" t="s">
        <v>3838</v>
      </c>
      <c r="B714" s="369" t="s">
        <v>3839</v>
      </c>
      <c r="C714" s="375" t="s">
        <v>3233</v>
      </c>
      <c r="D714" s="371" t="s">
        <v>3840</v>
      </c>
      <c r="E714" s="371" t="s">
        <v>3841</v>
      </c>
      <c r="F714" s="376" t="s">
        <v>3224</v>
      </c>
      <c r="G714" s="376" t="s">
        <v>3225</v>
      </c>
      <c r="H714" s="373" t="s">
        <v>1640</v>
      </c>
      <c r="I714" s="374" t="s">
        <v>3842</v>
      </c>
      <c r="J714" s="421" t="s">
        <v>3231</v>
      </c>
      <c r="K714" s="423" t="s">
        <v>3236</v>
      </c>
      <c r="L714" s="329">
        <f>CONTINUA!BV714</f>
        <v>0</v>
      </c>
      <c r="M714" s="329">
        <f>CONTINUA!BW714</f>
        <v>0</v>
      </c>
      <c r="N714" s="895"/>
      <c r="O714" s="896" t="s">
        <v>4067</v>
      </c>
      <c r="P714" s="897" t="s">
        <v>206</v>
      </c>
      <c r="Q714" s="400"/>
      <c r="R714" s="401"/>
      <c r="S714" s="400"/>
      <c r="T714" s="401"/>
      <c r="U714" s="400"/>
      <c r="V714" s="401"/>
      <c r="W714" s="400"/>
      <c r="X714" s="401"/>
      <c r="Y714" s="400"/>
      <c r="Z714" s="401"/>
      <c r="AA714" s="400"/>
      <c r="AB714" s="401"/>
      <c r="AC714" s="400"/>
      <c r="AD714" s="401"/>
      <c r="AE714" s="400"/>
      <c r="AF714" s="401"/>
      <c r="AG714" s="400"/>
      <c r="AH714" s="401"/>
      <c r="AI714" s="400"/>
      <c r="AJ714" s="401"/>
      <c r="AK714" s="400"/>
      <c r="AL714" s="401"/>
      <c r="AM714" s="400"/>
      <c r="AN714" s="401"/>
      <c r="AO714" s="400"/>
      <c r="AP714" s="401"/>
      <c r="AQ714" s="400"/>
      <c r="AR714" s="401"/>
      <c r="AS714" s="400"/>
      <c r="AT714" s="401"/>
      <c r="AU714" s="400"/>
      <c r="AV714" s="401"/>
      <c r="AW714" s="400"/>
      <c r="AX714" s="401"/>
      <c r="AY714" s="400"/>
      <c r="AZ714" s="401"/>
      <c r="BA714" s="400"/>
      <c r="BB714" s="401"/>
      <c r="BC714" s="400"/>
      <c r="BD714" s="401"/>
      <c r="BE714" s="400"/>
      <c r="BF714" s="401"/>
      <c r="BG714" s="400"/>
      <c r="BH714" s="401"/>
      <c r="BI714" s="400"/>
      <c r="BJ714" s="401"/>
      <c r="BK714" s="400"/>
      <c r="BL714" s="401"/>
      <c r="BM714" s="400"/>
      <c r="BN714" s="401"/>
      <c r="BO714" s="400"/>
      <c r="BP714" s="401"/>
      <c r="BQ714" s="400"/>
      <c r="BR714" s="401"/>
      <c r="BS714" s="400"/>
      <c r="BT714" s="401"/>
      <c r="BU714" s="400"/>
      <c r="BV714" s="401"/>
      <c r="BW714" s="400"/>
      <c r="BX714" s="401"/>
      <c r="BY714" s="400"/>
      <c r="BZ714" s="401"/>
      <c r="CA714" s="400"/>
      <c r="CB714" s="401"/>
      <c r="CC714" s="400"/>
      <c r="CD714" s="401"/>
      <c r="CE714" s="400"/>
      <c r="CF714" s="401"/>
      <c r="CG714" s="400"/>
      <c r="CH714" s="401"/>
      <c r="CI714" s="400"/>
      <c r="CJ714" s="401"/>
      <c r="CK714" s="400"/>
      <c r="CL714" s="401"/>
      <c r="CM714" s="400"/>
      <c r="CN714" s="401"/>
      <c r="CO714" s="400"/>
      <c r="CP714" s="401"/>
      <c r="CQ714" s="400"/>
      <c r="CR714" s="401"/>
      <c r="CS714" s="400"/>
      <c r="CT714" s="401"/>
      <c r="CU714" s="400"/>
      <c r="CV714" s="401"/>
      <c r="CW714" s="400"/>
      <c r="CX714" s="401"/>
      <c r="CY714" s="400"/>
      <c r="CZ714" s="401"/>
      <c r="DA714" s="400"/>
      <c r="DB714" s="401"/>
      <c r="DC714" s="400"/>
      <c r="DD714" s="401"/>
      <c r="DE714" s="400"/>
      <c r="DF714" s="401"/>
      <c r="DG714" s="400"/>
      <c r="DH714" s="401"/>
      <c r="DI714" s="400"/>
      <c r="DJ714" s="401"/>
      <c r="DK714" s="400"/>
      <c r="DL714" s="401"/>
      <c r="DM714" s="400"/>
      <c r="DN714" s="401"/>
      <c r="DO714" s="400"/>
      <c r="DP714" s="401"/>
      <c r="DQ714" s="400"/>
      <c r="DR714" s="401"/>
      <c r="DS714" s="400"/>
      <c r="DT714" s="401"/>
      <c r="DU714" s="400"/>
      <c r="DV714" s="401"/>
      <c r="DW714" s="400"/>
      <c r="DX714" s="401"/>
      <c r="DY714" s="400"/>
      <c r="DZ714" s="401"/>
      <c r="EA714" s="400"/>
      <c r="EB714" s="401"/>
      <c r="EC714" s="400"/>
      <c r="ED714" s="401"/>
      <c r="EE714" s="400"/>
      <c r="EF714" s="401"/>
      <c r="EG714" s="400"/>
      <c r="EH714" s="401"/>
      <c r="EI714" s="400"/>
      <c r="EJ714" s="447"/>
      <c r="EK714" s="511"/>
      <c r="EL714" s="514"/>
      <c r="EM714" s="448"/>
      <c r="EN714" s="344"/>
      <c r="EO714" s="345"/>
      <c r="EP714" s="171">
        <f t="shared" si="742"/>
        <v>0</v>
      </c>
      <c r="EQ714" s="171">
        <f t="shared" si="743"/>
        <v>0</v>
      </c>
      <c r="ER714" s="171">
        <f t="shared" si="744"/>
        <v>0</v>
      </c>
      <c r="ES714" s="171">
        <f t="shared" si="745"/>
        <v>0</v>
      </c>
      <c r="ET714" s="171">
        <f t="shared" si="746"/>
        <v>0</v>
      </c>
      <c r="EU714" s="171">
        <f t="shared" si="747"/>
        <v>0</v>
      </c>
      <c r="EV714" s="172">
        <f t="shared" si="748"/>
        <v>0</v>
      </c>
      <c r="EW714" s="127"/>
      <c r="EX714" s="248">
        <f t="shared" si="810"/>
        <v>0</v>
      </c>
      <c r="EY714" s="174">
        <f>(L714*regular)+(M714*Cadeirantee)</f>
        <v>0</v>
      </c>
      <c r="EZ714" s="249">
        <f>SUMIF(FG714:GJ714,"&gt;0")</f>
        <v>0</v>
      </c>
      <c r="FA714" s="249">
        <f>SUMIF(FG714:GJ714,"&lt;0")+SUMIF(GN714:HP714,"&lt;0")</f>
        <v>0</v>
      </c>
      <c r="FB714" s="174">
        <v>0</v>
      </c>
      <c r="FC714" s="126">
        <f>N714*km*'VALORES TABELA'!$B$13</f>
        <v>0</v>
      </c>
      <c r="FD714" s="250">
        <f t="shared" si="811"/>
        <v>0</v>
      </c>
      <c r="FE714" s="105"/>
      <c r="FF714" s="118"/>
      <c r="FG714" s="118"/>
      <c r="FH714" s="118"/>
      <c r="FI714" s="118"/>
      <c r="FJ714" s="118"/>
      <c r="FK714" s="118"/>
      <c r="FL714" s="118"/>
      <c r="FM714" s="118"/>
      <c r="FN714" s="118"/>
      <c r="FO714" s="118"/>
      <c r="FP714" s="118"/>
      <c r="FQ714" s="118"/>
      <c r="FR714" s="118"/>
      <c r="FS714" s="118"/>
      <c r="FT714" s="118"/>
      <c r="FU714" s="118"/>
      <c r="FV714" s="118"/>
      <c r="FW714" s="118"/>
      <c r="FX714" s="118"/>
      <c r="FY714" s="118"/>
      <c r="FZ714" s="118"/>
      <c r="GA714" s="118"/>
      <c r="GB714" s="118"/>
      <c r="GC714" s="118"/>
      <c r="GD714" s="118"/>
      <c r="GE714" s="118"/>
      <c r="GF714" s="118"/>
      <c r="GG714" s="118"/>
      <c r="GH714" s="118"/>
      <c r="GI714" s="118"/>
      <c r="GJ714" s="118"/>
      <c r="GK714" s="252"/>
      <c r="GL714" s="103">
        <f t="shared" si="750"/>
        <v>0</v>
      </c>
      <c r="GM714" s="124"/>
      <c r="GN714" s="104"/>
      <c r="GO714" s="104"/>
      <c r="GP714" s="104"/>
      <c r="GQ714" s="104"/>
      <c r="GR714" s="104"/>
      <c r="GS714" s="104"/>
      <c r="GT714" s="104"/>
      <c r="GU714" s="104"/>
      <c r="GV714" s="104"/>
      <c r="GW714" s="104"/>
      <c r="GX714" s="104"/>
      <c r="GY714" s="104"/>
      <c r="GZ714" s="104"/>
      <c r="HA714" s="104"/>
      <c r="HB714" s="104"/>
      <c r="HC714" s="104"/>
      <c r="HD714" s="104"/>
      <c r="HE714" s="104"/>
      <c r="HF714" s="104"/>
      <c r="HG714" s="104"/>
      <c r="HH714" s="104"/>
      <c r="HI714" s="104"/>
      <c r="HJ714" s="104"/>
      <c r="HK714" s="104"/>
      <c r="HL714" s="104"/>
      <c r="HM714" s="104"/>
      <c r="HN714" s="104"/>
      <c r="HO714" s="104"/>
      <c r="HP714" s="104"/>
      <c r="HQ714" s="64"/>
      <c r="HR714" s="65"/>
      <c r="HS714" s="65"/>
      <c r="HT714" s="65"/>
      <c r="HU714" s="65"/>
      <c r="HV714" s="65"/>
      <c r="HW714" s="105"/>
      <c r="HX714" s="65"/>
      <c r="HY714" s="280">
        <f t="shared" si="812"/>
        <v>0</v>
      </c>
      <c r="HZ714" s="280">
        <f t="shared" si="813"/>
        <v>0</v>
      </c>
      <c r="IA714" s="280">
        <f t="shared" si="814"/>
        <v>0</v>
      </c>
      <c r="IB714" s="65"/>
      <c r="IC714" s="65"/>
    </row>
    <row r="715" spans="1:237" s="106" customFormat="1" ht="22.5" customHeight="1" thickBot="1" x14ac:dyDescent="0.3">
      <c r="A715" s="377" t="s">
        <v>3838</v>
      </c>
      <c r="B715" s="378" t="s">
        <v>3839</v>
      </c>
      <c r="C715" s="379" t="s">
        <v>3233</v>
      </c>
      <c r="D715" s="380" t="s">
        <v>3840</v>
      </c>
      <c r="E715" s="380" t="s">
        <v>3841</v>
      </c>
      <c r="F715" s="381" t="s">
        <v>3224</v>
      </c>
      <c r="G715" s="381" t="s">
        <v>3225</v>
      </c>
      <c r="H715" s="382" t="s">
        <v>1640</v>
      </c>
      <c r="I715" s="383" t="s">
        <v>3842</v>
      </c>
      <c r="J715" s="421" t="s">
        <v>3231</v>
      </c>
      <c r="K715" s="424" t="s">
        <v>60</v>
      </c>
      <c r="L715" s="329">
        <f>CONTINUA!BV715</f>
        <v>0</v>
      </c>
      <c r="M715" s="329">
        <f>CONTINUA!BW715</f>
        <v>0</v>
      </c>
      <c r="N715" s="895"/>
      <c r="O715" s="896" t="s">
        <v>4067</v>
      </c>
      <c r="P715" s="897" t="s">
        <v>206</v>
      </c>
      <c r="Q715" s="400"/>
      <c r="R715" s="401"/>
      <c r="S715" s="400"/>
      <c r="T715" s="401"/>
      <c r="U715" s="400"/>
      <c r="V715" s="401"/>
      <c r="W715" s="400"/>
      <c r="X715" s="401"/>
      <c r="Y715" s="400"/>
      <c r="Z715" s="401"/>
      <c r="AA715" s="400"/>
      <c r="AB715" s="401"/>
      <c r="AC715" s="400"/>
      <c r="AD715" s="401"/>
      <c r="AE715" s="400"/>
      <c r="AF715" s="401"/>
      <c r="AG715" s="400"/>
      <c r="AH715" s="401"/>
      <c r="AI715" s="400"/>
      <c r="AJ715" s="401"/>
      <c r="AK715" s="400"/>
      <c r="AL715" s="401"/>
      <c r="AM715" s="400"/>
      <c r="AN715" s="401"/>
      <c r="AO715" s="400"/>
      <c r="AP715" s="401"/>
      <c r="AQ715" s="400"/>
      <c r="AR715" s="401"/>
      <c r="AS715" s="400"/>
      <c r="AT715" s="401"/>
      <c r="AU715" s="400"/>
      <c r="AV715" s="401"/>
      <c r="AW715" s="400"/>
      <c r="AX715" s="401"/>
      <c r="AY715" s="400"/>
      <c r="AZ715" s="401"/>
      <c r="BA715" s="400"/>
      <c r="BB715" s="401"/>
      <c r="BC715" s="400"/>
      <c r="BD715" s="401"/>
      <c r="BE715" s="400"/>
      <c r="BF715" s="401"/>
      <c r="BG715" s="400"/>
      <c r="BH715" s="401"/>
      <c r="BI715" s="400"/>
      <c r="BJ715" s="401"/>
      <c r="BK715" s="400"/>
      <c r="BL715" s="401"/>
      <c r="BM715" s="400"/>
      <c r="BN715" s="401"/>
      <c r="BO715" s="400"/>
      <c r="BP715" s="401"/>
      <c r="BQ715" s="400"/>
      <c r="BR715" s="401"/>
      <c r="BS715" s="400"/>
      <c r="BT715" s="401"/>
      <c r="BU715" s="400"/>
      <c r="BV715" s="401"/>
      <c r="BW715" s="400"/>
      <c r="BX715" s="401"/>
      <c r="BY715" s="400"/>
      <c r="BZ715" s="401"/>
      <c r="CA715" s="400"/>
      <c r="CB715" s="401"/>
      <c r="CC715" s="400"/>
      <c r="CD715" s="401"/>
      <c r="CE715" s="400"/>
      <c r="CF715" s="401"/>
      <c r="CG715" s="400"/>
      <c r="CH715" s="401"/>
      <c r="CI715" s="400"/>
      <c r="CJ715" s="401"/>
      <c r="CK715" s="400"/>
      <c r="CL715" s="401"/>
      <c r="CM715" s="400"/>
      <c r="CN715" s="401"/>
      <c r="CO715" s="400"/>
      <c r="CP715" s="401"/>
      <c r="CQ715" s="400"/>
      <c r="CR715" s="401"/>
      <c r="CS715" s="400"/>
      <c r="CT715" s="401"/>
      <c r="CU715" s="400"/>
      <c r="CV715" s="401"/>
      <c r="CW715" s="400"/>
      <c r="CX715" s="401"/>
      <c r="CY715" s="400"/>
      <c r="CZ715" s="401"/>
      <c r="DA715" s="400"/>
      <c r="DB715" s="401"/>
      <c r="DC715" s="400"/>
      <c r="DD715" s="401"/>
      <c r="DE715" s="400"/>
      <c r="DF715" s="401"/>
      <c r="DG715" s="400"/>
      <c r="DH715" s="401"/>
      <c r="DI715" s="400"/>
      <c r="DJ715" s="401"/>
      <c r="DK715" s="400"/>
      <c r="DL715" s="401"/>
      <c r="DM715" s="400"/>
      <c r="DN715" s="401"/>
      <c r="DO715" s="400"/>
      <c r="DP715" s="401"/>
      <c r="DQ715" s="400"/>
      <c r="DR715" s="401"/>
      <c r="DS715" s="400"/>
      <c r="DT715" s="401"/>
      <c r="DU715" s="400"/>
      <c r="DV715" s="401"/>
      <c r="DW715" s="400"/>
      <c r="DX715" s="401"/>
      <c r="DY715" s="400"/>
      <c r="DZ715" s="401"/>
      <c r="EA715" s="400"/>
      <c r="EB715" s="401"/>
      <c r="EC715" s="400"/>
      <c r="ED715" s="401"/>
      <c r="EE715" s="400"/>
      <c r="EF715" s="401"/>
      <c r="EG715" s="400"/>
      <c r="EH715" s="401"/>
      <c r="EI715" s="400"/>
      <c r="EJ715" s="447"/>
      <c r="EK715" s="512"/>
      <c r="EL715" s="515"/>
      <c r="EM715" s="450"/>
      <c r="EN715" s="348"/>
      <c r="EO715" s="348"/>
      <c r="EP715" s="179">
        <f t="shared" ref="EP715:EP778" si="815">Q715</f>
        <v>0</v>
      </c>
      <c r="EQ715" s="179">
        <f t="shared" ref="EQ715:EQ778" si="816">U715+Y715+AC715+AG715+AK715+AO715+AS715+AW715+BA715+BE715+BI715+BM715+BQ715+BU715+BY715+CC715+CG715+CK715+CO715+CS715+CW715+DA715+DE715+DI715+DM715+DQ715+DU715+DY715+EC715+EG715</f>
        <v>0</v>
      </c>
      <c r="ER715" s="179">
        <f t="shared" ref="ER715:ER778" si="817">S715+W715+AA715+AE715+AI715+AM715+AQ715+AU715+AY715+BC715+BG715+BK715+BO715+BS715+BW715+CA715+CE715+CI715+CM715+CQ715+CU715+CY715+DC715+DG715+DK715+DO715+DS715+DW715+EA715+EE715+EI715</f>
        <v>0</v>
      </c>
      <c r="ES715" s="179">
        <f t="shared" ref="ES715:ES778" si="818">R715</f>
        <v>0</v>
      </c>
      <c r="ET715" s="179">
        <f t="shared" ref="ET715:ET778" si="819">V715+Z715+AD715+AH715+AL715+AP715+AT715+AX715+BB715+BF715+BJ715+BN715+BR715+BV715+BZ715+CD715+CH715+CL715+CP715+CT715+CX715+DB715+DF715+DJ715+DN715+DR715+DV715+DZ715+ED715+EH715</f>
        <v>0</v>
      </c>
      <c r="EU715" s="179">
        <f t="shared" ref="EU715:EU778" si="820">T715+X715+AB715+AF715+AJ715+AN715+AR715+AV715+AZ715+BD715+BH715+BL715+BP715+BT715+BX715+CB715+CF715+CJ715+CN715+CR715+CV715+CZ715+DD715+DH715+DL715+DP715+DT715+DX715+EB715+EF715+EJ715</f>
        <v>0</v>
      </c>
      <c r="EV715" s="172">
        <f t="shared" ref="EV715:EV778" si="821">EP715+EQ715+ES715+ET715+ER715+EU715</f>
        <v>0</v>
      </c>
      <c r="EW715" s="253"/>
      <c r="EX715" s="254">
        <v>0</v>
      </c>
      <c r="EY715" s="180">
        <v>0</v>
      </c>
      <c r="EZ715" s="255">
        <v>0</v>
      </c>
      <c r="FA715" s="255">
        <v>0</v>
      </c>
      <c r="FB715" s="180">
        <f>SUM(FF715:GI715)/2</f>
        <v>0</v>
      </c>
      <c r="FC715" s="256">
        <f>N715*km*'VALORES TABELA'!$B$13</f>
        <v>0</v>
      </c>
      <c r="FD715" s="250">
        <f t="shared" si="811"/>
        <v>0</v>
      </c>
      <c r="FE715" s="257"/>
      <c r="FF715" s="181">
        <f>((Q715+S715)*Percapita)+((R715+T715)*Cadeirante)</f>
        <v>0</v>
      </c>
      <c r="FG715" s="181">
        <f>((U715+W715)*Percapita/30*FG$4)+((V715+X715)*Cadeirante/30*FG$4)</f>
        <v>0</v>
      </c>
      <c r="FH715" s="181">
        <f>((Y715+AA715)*Percapita/30*FH$4)+((Z715+AB715)*Cadeirante/30*FH$4)</f>
        <v>0</v>
      </c>
      <c r="FI715" s="181">
        <f>((AC715+AE715)*Percapita/30*FI$4)+((AD715+AF715)*Cadeirante/30*FI$4)</f>
        <v>0</v>
      </c>
      <c r="FJ715" s="181">
        <f>((AG715+AI715)*Percapita/30*FJ$4)+((AH715+AJ715)*Cadeirante/30*FJ$4)</f>
        <v>0</v>
      </c>
      <c r="FK715" s="181">
        <f>((AK715+AM715)*Percapita/30*FK$4)+((AL715+AN715)*Cadeirante/30*FK$4)</f>
        <v>0</v>
      </c>
      <c r="FL715" s="181">
        <f>((AO715+AQ715)*Percapita/30*FL$4)+((AP715+AR715)*Cadeirante/30*FL$4)</f>
        <v>0</v>
      </c>
      <c r="FM715" s="181">
        <f>((AS715+AU715)*Percapita/30*FM$4)+((AT715+AV715)*Cadeirante/30*FM$4)</f>
        <v>0</v>
      </c>
      <c r="FN715" s="181">
        <f>((AW715+AY715)*Percapita/30*FN$4)+((AX715+AZ715)*Cadeirante/30*FN$4)</f>
        <v>0</v>
      </c>
      <c r="FO715" s="181">
        <f>((BA715+BC715)*Percapita/30*FO$4)+((BB715+BD715)*Cadeirante/30*FO$4)</f>
        <v>0</v>
      </c>
      <c r="FP715" s="181">
        <f>((BE715+BG715)*Percapita/30*FP$4)+((BF715+BH715)*Cadeirante/30*FP$4)</f>
        <v>0</v>
      </c>
      <c r="FQ715" s="181">
        <f>((BI715+BK715)*Percapita/30*FQ$4)+((BJ715+BL715)*Cadeirante/30*FQ$4)</f>
        <v>0</v>
      </c>
      <c r="FR715" s="181">
        <f>((BM715+BO715)*Percapita/30*FR$4)+((BN715+BP715)*Cadeirante/30*FR$4)</f>
        <v>0</v>
      </c>
      <c r="FS715" s="181">
        <f>((BQ715+BS715)*Percapita/30*FS$4)+((BR715+BT715)*Cadeirante/30*FS$4)</f>
        <v>0</v>
      </c>
      <c r="FT715" s="181">
        <f>((BU715+BW715)*Percapita/30*FT$4)+((BV715+BX715)*Cadeirante/30*FT$4)</f>
        <v>0</v>
      </c>
      <c r="FU715" s="181">
        <f>((BY715+CA715)*Percapita/30*FU$4)+((BZ715+CB715)*Cadeirante/30*FU$4)</f>
        <v>0</v>
      </c>
      <c r="FV715" s="181">
        <f>((CC715+CE715)*Percapita/30*FV$4)+((CD715+CF715)*Cadeirante/30*FV$4)</f>
        <v>0</v>
      </c>
      <c r="FW715" s="181">
        <f>((CG715+CI715)*Percapita/30*FW$4)+((CI715+CK715)*Cadeirante/30*FW$4)</f>
        <v>0</v>
      </c>
      <c r="FX715" s="181">
        <f>((CK715+CM715)*Percapita/30*FX$4)+((CL715+CN715)*Cadeirante/30*FX$4)</f>
        <v>0</v>
      </c>
      <c r="FY715" s="181">
        <f>((CO715+CQ715)*Percapita/30*FY$4)+((CP715+CR715)*Cadeirante/30*FY$4)</f>
        <v>0</v>
      </c>
      <c r="FZ715" s="181">
        <f>((CS715+CU715)*Percapita/30*FZ$4)+((CT715+CV715)*Cadeirante/30*FZ$4)</f>
        <v>0</v>
      </c>
      <c r="GA715" s="181">
        <f>((CW715+CY715)*Percapita/30*GA$4)+((CX715+CZ715)*Cadeirante/30*GA$4)</f>
        <v>0</v>
      </c>
      <c r="GB715" s="181">
        <f>((DA715+DC715)*Percapita/30*GB$4)+((DB715+DD715)*Cadeirante/30*GB$4)</f>
        <v>0</v>
      </c>
      <c r="GC715" s="181">
        <f>((DE715+DG715)*Percapita/30*GC$4)+((DF715+DH715)*Cadeirante/30*GC$4)</f>
        <v>0</v>
      </c>
      <c r="GD715" s="181">
        <f>((DI715+DK715)*Percapita/30*GD$4)+((DJ715+DL715)*Cadeirante/30*GD$4)</f>
        <v>0</v>
      </c>
      <c r="GE715" s="181">
        <f>((DM715+DO715)*Percapita/30*GE$4)+((DN715+DP715)*Cadeirante/30*GE$4)</f>
        <v>0</v>
      </c>
      <c r="GF715" s="181">
        <f>((DQ715+DS715)*Percapita/30*GF$4)+((DR715+DT715)*Cadeirante/30*GF$4)</f>
        <v>0</v>
      </c>
      <c r="GG715" s="181">
        <f>((DU715+DW715)*Percapita/30*GG$4)+((DV715+DX715)*Cadeirante/30*GG$4)</f>
        <v>0</v>
      </c>
      <c r="GH715" s="181">
        <f>((DY715+EA715)*Percapita/30*GH$4)+((DZ715+EB715)*Cadeirante/30*GH$4)</f>
        <v>0</v>
      </c>
      <c r="GI715" s="181">
        <f>((EC715+EE715)*Percapita/30*GI$4)+((ED715+EF715)*Cadeirante/30*GI$4)</f>
        <v>0</v>
      </c>
      <c r="GJ715" s="181">
        <f>((EG715+EI715)*Percapita)+((EH715+EJ715)*Cadeirante)</f>
        <v>0</v>
      </c>
      <c r="GK715" s="258"/>
      <c r="GL715" s="103">
        <f t="shared" ref="GL715:GL778" si="822">IF(J715="ADAPTADO",T715*Cadeirante/30*GM715+S715*Percapita/30*GM715,IF(J715="NORMAL",(S715+T715)*Percapita/30*GM715,IF(J715="CRECHE",0)))*-1</f>
        <v>0</v>
      </c>
      <c r="GM715" s="124"/>
      <c r="GN715" s="182"/>
      <c r="GO715" s="182"/>
      <c r="GP715" s="182"/>
      <c r="GQ715" s="182"/>
      <c r="GR715" s="182"/>
      <c r="GS715" s="182"/>
      <c r="GT715" s="182"/>
      <c r="GU715" s="182"/>
      <c r="GV715" s="182"/>
      <c r="GW715" s="182"/>
      <c r="GX715" s="182"/>
      <c r="GY715" s="182"/>
      <c r="GZ715" s="182"/>
      <c r="HA715" s="182"/>
      <c r="HB715" s="182"/>
      <c r="HC715" s="182"/>
      <c r="HD715" s="182"/>
      <c r="HE715" s="182"/>
      <c r="HF715" s="182"/>
      <c r="HG715" s="182"/>
      <c r="HH715" s="182"/>
      <c r="HI715" s="182"/>
      <c r="HJ715" s="182"/>
      <c r="HK715" s="182"/>
      <c r="HL715" s="182"/>
      <c r="HM715" s="182"/>
      <c r="HN715" s="182"/>
      <c r="HO715" s="182"/>
      <c r="HP715" s="259"/>
      <c r="HQ715" s="64"/>
      <c r="HW715" s="257"/>
      <c r="HY715" s="280">
        <f t="shared" si="812"/>
        <v>0</v>
      </c>
      <c r="HZ715" s="280">
        <f t="shared" si="813"/>
        <v>0</v>
      </c>
      <c r="IA715" s="280">
        <f t="shared" si="814"/>
        <v>0</v>
      </c>
    </row>
    <row r="716" spans="1:237" s="106" customFormat="1" ht="22.5" customHeight="1" x14ac:dyDescent="0.25">
      <c r="A716" t="s">
        <v>3843</v>
      </c>
      <c r="B716" s="522" t="s">
        <v>3844</v>
      </c>
      <c r="C716" s="523">
        <v>1</v>
      </c>
      <c r="D716" s="524" t="s">
        <v>3845</v>
      </c>
      <c r="E716" s="524" t="s">
        <v>3846</v>
      </c>
      <c r="F716" s="525" t="s">
        <v>3224</v>
      </c>
      <c r="G716" s="525" t="s">
        <v>3225</v>
      </c>
      <c r="H716" s="350" t="s">
        <v>1849</v>
      </c>
      <c r="I716" s="351" t="s">
        <v>3847</v>
      </c>
      <c r="J716" s="409" t="s">
        <v>3231</v>
      </c>
      <c r="K716" s="410" t="s">
        <v>3232</v>
      </c>
      <c r="L716" s="329">
        <f>CONTINUA!BV716</f>
        <v>0</v>
      </c>
      <c r="M716" s="329">
        <f>CONTINUA!BW716</f>
        <v>0</v>
      </c>
      <c r="N716" s="895"/>
      <c r="O716" s="896" t="s">
        <v>4068</v>
      </c>
      <c r="P716" s="897" t="s">
        <v>206</v>
      </c>
      <c r="Q716" s="400">
        <v>54</v>
      </c>
      <c r="R716" s="401"/>
      <c r="S716" s="400"/>
      <c r="T716" s="401"/>
      <c r="U716" s="400"/>
      <c r="V716" s="401"/>
      <c r="W716" s="400"/>
      <c r="X716" s="401"/>
      <c r="Y716" s="400"/>
      <c r="Z716" s="401"/>
      <c r="AA716" s="400"/>
      <c r="AB716" s="401"/>
      <c r="AC716" s="400"/>
      <c r="AD716" s="401"/>
      <c r="AE716" s="400"/>
      <c r="AF716" s="401"/>
      <c r="AG716" s="400"/>
      <c r="AH716" s="401"/>
      <c r="AI716" s="400"/>
      <c r="AJ716" s="401"/>
      <c r="AK716" s="400"/>
      <c r="AL716" s="401"/>
      <c r="AM716" s="400"/>
      <c r="AN716" s="401"/>
      <c r="AO716" s="400"/>
      <c r="AP716" s="401"/>
      <c r="AQ716" s="400"/>
      <c r="AR716" s="401"/>
      <c r="AS716" s="400"/>
      <c r="AT716" s="401"/>
      <c r="AU716" s="400"/>
      <c r="AV716" s="401"/>
      <c r="AW716" s="400"/>
      <c r="AX716" s="401"/>
      <c r="AY716" s="400"/>
      <c r="AZ716" s="401"/>
      <c r="BA716" s="400"/>
      <c r="BB716" s="401"/>
      <c r="BC716" s="400"/>
      <c r="BD716" s="401"/>
      <c r="BE716" s="400"/>
      <c r="BF716" s="401"/>
      <c r="BG716" s="400"/>
      <c r="BH716" s="401"/>
      <c r="BI716" s="400"/>
      <c r="BJ716" s="401"/>
      <c r="BK716" s="400"/>
      <c r="BL716" s="401"/>
      <c r="BM716" s="400"/>
      <c r="BN716" s="401"/>
      <c r="BO716" s="400"/>
      <c r="BP716" s="401"/>
      <c r="BQ716" s="400"/>
      <c r="BR716" s="401"/>
      <c r="BS716" s="400"/>
      <c r="BT716" s="401"/>
      <c r="BU716" s="400"/>
      <c r="BV716" s="401"/>
      <c r="BW716" s="400"/>
      <c r="BX716" s="401"/>
      <c r="BY716" s="400"/>
      <c r="BZ716" s="401"/>
      <c r="CA716" s="400"/>
      <c r="CB716" s="401"/>
      <c r="CC716" s="400"/>
      <c r="CD716" s="401"/>
      <c r="CE716" s="400"/>
      <c r="CF716" s="401"/>
      <c r="CG716" s="400"/>
      <c r="CH716" s="401"/>
      <c r="CI716" s="400"/>
      <c r="CJ716" s="401"/>
      <c r="CK716" s="400"/>
      <c r="CL716" s="401"/>
      <c r="CM716" s="400"/>
      <c r="CN716" s="401"/>
      <c r="CO716" s="400"/>
      <c r="CP716" s="401"/>
      <c r="CQ716" s="400"/>
      <c r="CR716" s="401"/>
      <c r="CS716" s="400"/>
      <c r="CT716" s="401"/>
      <c r="CU716" s="400"/>
      <c r="CV716" s="401"/>
      <c r="CW716" s="400"/>
      <c r="CX716" s="401"/>
      <c r="CY716" s="400"/>
      <c r="CZ716" s="401"/>
      <c r="DA716" s="400"/>
      <c r="DB716" s="401"/>
      <c r="DC716" s="400"/>
      <c r="DD716" s="401"/>
      <c r="DE716" s="400"/>
      <c r="DF716" s="401"/>
      <c r="DG716" s="400"/>
      <c r="DH716" s="401"/>
      <c r="DI716" s="400"/>
      <c r="DJ716" s="401"/>
      <c r="DK716" s="400"/>
      <c r="DL716" s="401"/>
      <c r="DM716" s="400"/>
      <c r="DN716" s="401"/>
      <c r="DO716" s="400"/>
      <c r="DP716" s="401"/>
      <c r="DQ716" s="400"/>
      <c r="DR716" s="401"/>
      <c r="DS716" s="400"/>
      <c r="DT716" s="401"/>
      <c r="DU716" s="400"/>
      <c r="DV716" s="401"/>
      <c r="DW716" s="400"/>
      <c r="DX716" s="401"/>
      <c r="DY716" s="400"/>
      <c r="DZ716" s="401"/>
      <c r="EA716" s="400"/>
      <c r="EB716" s="401"/>
      <c r="EC716" s="400"/>
      <c r="ED716" s="401"/>
      <c r="EE716" s="400"/>
      <c r="EF716" s="401"/>
      <c r="EG716" s="400"/>
      <c r="EH716" s="401"/>
      <c r="EI716" s="400"/>
      <c r="EJ716" s="447"/>
      <c r="EK716" s="510"/>
      <c r="EL716" s="513"/>
      <c r="EM716" s="520"/>
      <c r="EN716" s="520"/>
      <c r="EO716" s="520"/>
      <c r="EP716" s="171">
        <f t="shared" si="815"/>
        <v>54</v>
      </c>
      <c r="EQ716" s="171">
        <f t="shared" si="816"/>
        <v>0</v>
      </c>
      <c r="ER716" s="171">
        <f t="shared" si="817"/>
        <v>0</v>
      </c>
      <c r="ES716" s="171">
        <f t="shared" si="818"/>
        <v>0</v>
      </c>
      <c r="ET716" s="171">
        <f t="shared" si="819"/>
        <v>0</v>
      </c>
      <c r="EU716" s="171">
        <f t="shared" si="820"/>
        <v>0</v>
      </c>
      <c r="EV716" s="172">
        <f t="shared" si="821"/>
        <v>54</v>
      </c>
      <c r="EW716" s="367">
        <f>IF(C716=4,IF(MAX(Q716:EJ718)&gt;0,(Especiall/30*(IF(($G716-$F716)=($G$5-$F$5),30,IF(DAY($G716)=31,($G716-$F716),($G716-$F716)+1)))),0),0)</f>
        <v>0</v>
      </c>
      <c r="EX716" s="248">
        <f t="shared" ref="EX716:EX719" si="823">FF716</f>
        <v>22131.260000000002</v>
      </c>
      <c r="EY716" s="174">
        <f>(L716*regular)+(M716*Cadeirantee)</f>
        <v>0</v>
      </c>
      <c r="EZ716" s="249">
        <f>SUMIF(FG716:GJ716,"&gt;0")</f>
        <v>0</v>
      </c>
      <c r="FA716" s="249">
        <f>SUMIF(FG716:GJ716,"&lt;0")+SUMIF(GN716:HP716,"&lt;0")</f>
        <v>0</v>
      </c>
      <c r="FB716" s="174">
        <v>0</v>
      </c>
      <c r="FC716" s="175">
        <f>N716*km*'VALORES TABELA'!$B$13</f>
        <v>0</v>
      </c>
      <c r="FD716" s="250">
        <f>GL716</f>
        <v>0</v>
      </c>
      <c r="FE716" s="176">
        <f>(EW716+EW717+EW718+EW719+EX716+EX717+EX718+EX719+EY716+EY717+EY718+EY719+EY720+EZ716+EZ717+EZ718+EZ719+FA716+FA717+FA718+FA719+FC716+FC717+FC718+FC719+HY716-HZ716-IA716+FD716+FD717+FD718+FD719+FB720)</f>
        <v>22131.260000000002</v>
      </c>
      <c r="FF716" s="177">
        <f>IF(C716=4,SUM(Q716+Q717+Q718+S716+S717+S718)*Percapita/30*FF$4+(R716+R717+R718+T716+T717+T718)*Cadeirante/30*FF$4,IF(C716=3,IF(Q719+S719=10,Fixo/30*FF$4+(Q716+Q717+Q718+S716+S717+S718)*Percapita/30*FF$4+(R719+T719)*Cadeirante/30*FF$4,IF(Q719+S719&lt;=9,(Q719+S719)*Crechee/30*FF$4)+(R719+T719)*Cadeirante/30*FF$4+(Q716+Q717+Q718+S716+S717+S718)*Percapita/30*FF$4)+IF(Q719+S719&gt;=11,Fixo/30*FF$4+(Q719+S719-10)*Crechee/30*FF$4,0),IF(C716=2,IF(R716+R717+R718+R719+T716+T717+T718+T719=1,Cadeirante/30*FF$4,IF(R716+R717+R718+R719+T716+T717+T718+T719=2,Fixo/30*FF$4,IF(R716+R717+R718+R719+T716+T717+T718+T719&gt;2,Fixo/30*FF$4+(R716+R717+R718+R719+T716+T717+T718+T719-2)*Cadeirante/30*FF$4)))+(Q716+Q717+Q718+S716+S717+S718)*Percapita/30*FF$4+(Q719+S719)*Crechee/30*FF$4,IF(C716=1,IF(Q716+Q717+Q718+R716+R717+R718+S716+S717+S718+T716+T717+T718&lt;=15,(Q716+Q717+Q718+S716+S717+S718)*Percapita/30*FF$4,IF(Q716+Q717+Q718+R716+R717+R718+S716+S717+S718+T716+T717+T718&gt;=16,Fixo/30*FF$4+(Q716+Q717+Q718+R716+R717+R718+S716+S717+S718+T716+T717-16)*Percapita/30*FF$4))))))</f>
        <v>22131.260000000002</v>
      </c>
      <c r="FG716" s="177">
        <f>IF(C716=4,SUM(U716+U717+U718+W716+W717+W718)*Percapita/30*FG$4+(V716+V717+V718+X716+X717+X718)*Cadeirante/30*FG$4,IF(C716=3,IF(U719+W719=10,Fixo/30*FG$4+(U716+U717+U718+W716+W717+W718)*Percapita/30*FG$4+(V719+X719)*Cadeirante/30*FG$4,IF(U719+W719&lt;=9,(U719+W719)*Crechee/30*FG$4)+(V719+X719)*Cadeirante/30*FG$4+(U716+U717+U718+W716+W717+W718)*Percapita/30*FG$4)+IF(U719+W719&gt;=11,Fixo/30*FG$4+(U719+W719-10)*Crechee/30*FG$4,0),IF(C716=2,IF(V716+V717+V718+V719+X716+X717+X718+X719=1,Cadeirante/30*FG$4,IF(V716+V717+V718+V719+X716+X717+X718+X719=2,Fixo/30*FG$4,IF(V716+V717+V718+V719+X716+X717+X718+X719&gt;2,Fixo/30*FG$4+(V716+V717+V718+V719+X716+X717+X718+X719-2)*Cadeirante/30*FG$4)))+(U716+U717+U718+W716+W717+W718)*Percapita/30*FG$4+(U719+W719)*Crechee/30*FG$4,IF(C716=1,IF(U716+U717+U718+V716+V717+V718+W716+W717+W718+X716+X717+X718&lt;=15,(U716+U717+U718+W716+W717+W718)*Percapita/30*FG$4,IF(U716+U717+U718+V716+V717+V718+W716+W717+W718+X716+X717+X718&gt;=16,Fixo/30*FG$4+(U716+U717+U718+V716+V717+V718+W716+W717+W718+X716+X717-16)*Percapita/30*FG$4))))))</f>
        <v>0</v>
      </c>
      <c r="FH716" s="177">
        <f>IF(C716=4,SUM(Y716+Y717+Y718+AA716+AA717+AA718)*Percapita/30*FH$4+(Z716+Z717+Z718+AB716+AB717+AB718)*Cadeirante/30*FH$4,IF(C716=3,IF(Y719+AA719=10,Fixo/30*FH$4+(Y716+Y717+Y718+AA716+AA717+AA718)*Percapita/30*FH$4+(Z719+AB719)*Cadeirante/30*FH$4,IF(Y719+AA719&lt;=9,(Y719+AA719)*Crechee/30*FH$4)+(Z719+AB719)*Cadeirante/30*FH$4+(Y716+Y717+Y718+AA716+AA717+AA718)*Percapita/30*FH$4)+IF(Y719+AA719&gt;=11,Fixo/30*FH$4+(Y719+AA719-10)*Crechee/30*FH$4,0),IF(C716=2,IF(Z716+Z717+Z718+Z719+AB716+AB717+AB718+AB719=1,Cadeirante/30*FH$4,IF(Z716+Z717+Z718+Z719+AB716+AB717+AB718+AB719=2,Fixo/30*FH$4,IF(Z716+Z717+Z718+Z719+AB716+AB717+AB718+AB719&gt;2,Fixo/30*FH$4+(Z716+Z717+Z718+Z719+AB716+AB717+AB718+AB719-2)*Cadeirante/30*FH$4)))+(Y716+Y717+Y718+AA716+AA717+AA718)*Percapita/30*FH$4+(Y719+AA719)*Crechee/30*FH$4,IF(C716=1,IF(Y716+Y717+Y718+Z716+Z717+Z718+AA716+AA717+AA718+AB716+AB717+AB718&lt;=15,(Y716+Y717+Y718+AA716+AA717+AA718)*Percapita/30*FH$4,IF(Y716+Y717+Y718+Z716+Z717+Z718+AA716+AA717+AA718+AB716+AB717+AB718&gt;=16,Fixo/30*FH$4+(Y716+Y717+Y718+Z716+Z717+Z718+AA716+AA717+AA718+AB716+AB717-16)*Percapita/30*FH$4))))))</f>
        <v>0</v>
      </c>
      <c r="FI716" s="177">
        <f>IF(C716=4,SUM(AC716+AC717+AC718+AE716+AE717+AE718)*Percapita/30*FI$4+(AD716+AD717+AD718+AF716+AF717+AF718)*Cadeirante/30*FI$4,IF(C716=3,IF(AC719+AE719=10,Fixo/30*FI$4+(AC716+AC717+AC718+AE716+AE717+AE718)*Percapita/30*FI$4+(AD719+AF719)*Cadeirante/30*FI$4,IF(AC719+AE719&lt;=9,(AC719+AE719)*Crechee/30*FI$4)+(AD719+AF719)*Cadeirante/30*FI$4+(AC716+AC717+AC718+AE716+AE717+AE718)*Percapita/30*FI$4)+IF(AC719+AE719&gt;=11,Fixo/30*FI$4+(AC719+AE719-10)*Crechee/30*FI$4,0),IF(C716=2,IF(AD716+AD717+AD718+AD719+AF716+AF717+AF718+AF719=1,Cadeirante/30*FI$4,IF(AD716+AD717+AD718+AD719+AF716+AF717+AF718+AF719=2,Fixo/30*FI$4,IF(AD716+AD717+AD718+AD719+AF716+AF717+AF718+AF719&gt;2,Fixo/30*FI$4+(AD716+AD717+AD718+AD719+AF716+AF717+AF718+AF719-2)*Cadeirante/30*FI$4)))+(AC716+AC717+AC718+AE716+AE717+AE718)*Percapita/30*FI$4+(AC719+AE719)*Crechee/30*FI$4,IF(C716=1,IF(AC716+AC717+AC718+AD716+AD717+AD718+AE716+AE717+AE718+AF716+AF717+AF718&lt;=15,(AC716+AC717+AC718+AE716+AE717+AE718)*Percapita/30*FI$4,IF(AC716+AC717+AC718+AD716+AD717+AD718+AE716+AE717+AE718+AF716+AF717+AF718&gt;=16,Fixo/30*FI$4+(AC716+AC717+AC718+AD716+AD717+AD718+AE716+AE717+AE718+AF716+AF717-16)*Percapita/30*FI$4))))))</f>
        <v>0</v>
      </c>
      <c r="FJ716" s="177">
        <f>IF(C716=4,SUM(AG716+AG717+AG718+AI716+AI717+AI718)*Percapita/30*FJ$4+(AH716+AH717+AH718+AJ716+AJ717+AJ718)*Cadeirante/30*FJ$4,IF(C716=3,IF(AG719+AI719=10,Fixo/30*FJ$4+(AG716+AG717+AG718+AI716+AI717+AI718)*Percapita/30*FJ$4+(AH719+AJ719)*Cadeirante/30*FJ$4,IF(AG719+AI719&lt;=9,(AG719+AI719)*Crechee/30*FJ$4)+(AH719+AJ719)*Cadeirante/30*FJ$4+(AG716+AG717+AG718+AI716+AI717+AI718)*Percapita/30*FJ$4)+IF(AG719+AI719&gt;=11,Fixo/30*FJ$4+(AG719+AI719-10)*Crechee/30*FJ$4,0),IF(C716=2,IF(AH716+AH717+AH718+AH719+AJ716+AJ717+AJ718+AJ719=1,Cadeirante/30*FJ$4,IF(AH716+AH717+AH718+AH719+AJ716+AJ717+AJ718+AJ719=2,Fixo/30*FJ$4,IF(AH716+AH717+AH718+AH719+AJ716+AJ717+AJ718+AJ719&gt;2,Fixo/30*FJ$4+(AH716+AH717+AH718+AH719+AJ716+AJ717+AJ718+AJ719-2)*Cadeirante/30*FJ$4)))+(AG716+AG717+AG718+AI716+AI717+AI718)*Percapita/30*FJ$4+(AG719+AI719)*Crechee/30*FJ$4,IF(C716=1,IF(AG716+AG717+AG718+AH716+AH717+AH718+AI716+AI717+AI718+AJ716+AJ717+AJ718&lt;=15,(AG716+AG717+AG718+AI716+AI717+AI718)*Percapita/30*FJ$4,IF(AG716+AG717+AG718+AH716+AH717+AH718+AI716+AI717+AI718+AJ716+AJ717+AJ718&gt;=16,Fixo/30*FJ$4+(AG716+AG717+AG718+AH716+AH717+AH718+AI716+AI717+AI718+AJ716+AJ717-16)*Percapita/30*FJ$4))))))</f>
        <v>0</v>
      </c>
      <c r="FK716" s="177">
        <f>IF(C716=4,SUM(AK716+AK717+AK718+AM716+AM717+AM718)*Percapita/30*FK$4+(AL716+AL717+AL718+AN716+AN717+AN718)*Cadeirante/30*FK$4,IF(C716=3,IF(AK719+AM719=10,Fixo/30*FK$4+(AK716+AK717+AK718+AM716+AM717+AM718)*Percapita/30*FK$4+(AL719+AN719)*Cadeirante/30*FK$4,IF(AK719+AM719&lt;=9,(AK719+AM719)*Crechee/30*FK$4)+(AL719+AN719)*Cadeirante/30*FK$4+(AK716+AK717+AK718+AM716+AM717+AM718)*Percapita/30*FK$4)+IF(AK719+AM719&gt;=11,Fixo/30*FK$4+(AK719+AM719-10)*Crechee/30*FK$4,0),IF(C716=2,IF(AL716+AL717+AL718+AL719+AN716+AN717+AN718+AN719=1,Cadeirante/30*FK$4,IF(AL716+AL717+AL718+AL719+AN716+AN717+AN718+AN719=2,Fixo/30*FK$4,IF(AL716+AL717+AL718+AL719+AN716+AN717+AN718+AN719&gt;2,Fixo/30*FK$4+(AL716+AL717+AL718+AL719+AN716+AN717+AN718+AN719-2)*Cadeirante/30*FK$4)))+(AK716+AK717+AK718+AM716+AM717+AM718)*Percapita/30*FK$4+(AK719+AM719)*Crechee/30*FK$4,IF(C716=1,IF(AK716+AK717+AK718+AL716+AL717+AL718+AM716+AM717+AM718+AN716+AN717+AN718&lt;=15,(AK716+AK717+AK718+AM716+AM717+AM718)*Percapita/30*FK$4,IF(AK716+AK717+AK718+AL716+AL717+AL718+AM716+AM717+AM718+AN716+AN717+AN718&gt;=16,Fixo/30*FK$4+(AK716+AK717+AK718+AL716+AL717+AL718+AM716+AM717+AM718+AN716+AN717-16)*Percapita/30*FK$4))))))</f>
        <v>0</v>
      </c>
      <c r="FL716" s="177">
        <f>IF(C716=4,SUM(AO716+AO717+AO718+AQ716+AQ717+AQ718)*Percapita/30*FL$4+(AP716+AP717+AP718+AR716+AR717+AR718)*Cadeirante/30*FL$4,IF(C716=3,IF(AO719+AQ719=10,Fixo/30*FL$4+(AO716+AO717+AO718+AQ716+AQ717+AQ718)*Percapita/30*FL$4+(AP719+AR719)*Cadeirante/30*FL$4,IF(AO719+AQ719&lt;=9,(AO719+AQ719)*Crechee/30*FL$4)+(AP719+AR719)*Cadeirante/30*FL$4+(AO716+AO717+AO718+AQ716+AQ717+AQ718)*Percapita/30*FL$4)+IF(AO719+AQ719&gt;=11,Fixo/30*FL$4+(AO719+AQ719-10)*Crechee/30*FL$4,0),IF(C716=2,IF(AP716+AP717+AP718+AP719+AR716+AR717+AR718+AR719=1,Cadeirante/30*FL$4,IF(AP716+AP717+AP718+AP719+AR716+AR717+AR718+AR719=2,Fixo/30*FL$4,IF(AP716+AP717+AP718+AP719+AR716+AR717+AR718+AR719&gt;2,Fixo/30*FL$4+(AP716+AP717+AP718+AP719+AR716+AR717+AR718+AR719-2)*Cadeirante/30*FL$4)))+(AO716+AO717+AO718+AQ716+AQ717+AQ718)*Percapita/30*FL$4+(AO719+AQ719)*Crechee/30*FL$4,IF(C716=1,IF(AO716+AO717+AO718+AP716+AP717+AP718+AQ716+AQ717+AQ718+AR716+AR717+AR718&lt;=15,(AO716+AO717+AO718+AQ716+AQ717+AQ718)*Percapita/30*FL$4,IF(AO716+AO717+AO718+AP716+AP717+AP718+AQ716+AQ717+AQ718+AR716+AR717+AR718&gt;=16,Fixo/30*FL$4+(AO716+AO717+AO718+AP716+AP717+AP718+AQ716+AQ717+AQ718+AR716+AR717-16)*Percapita/30*FL$4))))))</f>
        <v>0</v>
      </c>
      <c r="FM716" s="177">
        <f>IF(C716=4,SUM(AS716+AS717+AS718+AU716+AU717+AU718)*Percapita/30*FM$4+(AT716+AT717+AT718+AV716+AV717+AV718)*Cadeirante/30*FM$4,IF(C716=3,IF(AS719+AU719=10,Fixo/30*FM$4+(AS716+AS717+AS718+AU716+AU717+AU718)*Percapita/30*FM$4+(AT719+AV719)*Cadeirante/30*FM$4,IF(AS719+AU719&lt;=9,(AS719+AU719)*Crechee/30*FM$4)+(AT719+AV719)*Cadeirante/30*FM$4+(AS716+AS717+AS718+AU716+AU717+AU718)*Percapita/30*FM$4)+IF(AS719+AU719&gt;=11,Fixo/30*FM$4+(AS719+AU719-10)*Crechee/30*FM$4,0),IF(C716=2,IF(AT716+AT717+AT718+AT719+AV716+AV717+AV718+AV719=1,Cadeirante/30*FM$4,IF(AT716+AT717+AT718+AT719+AV716+AV717+AV718+AV719=2,Fixo/30*FM$4,IF(AT716+AT717+AT718+AT719+AV716+AV717+AV718+AV719&gt;2,Fixo/30*FM$4+(AT716+AT717+AT718+AT719+AV716+AV717+AV718+AV719-2)*Cadeirante/30*FM$4)))+(AS716+AS717+AS718+AU716+AU717+AU718)*Percapita/30*FM$4+(AS719+AU719)*Crechee/30*FM$4,IF(C716=1,IF(AS716+AS717+AS718+AT716+AT717+AT718+AU716+AU717+AU718+AV716+AV717+AV718&lt;=15,(AS716+AS717+AS718+AU716+AU717+AU718)*Percapita/30*FM$4,IF(AS716+AS717+AS718+AT716+AT717+AT718+AU716+AU717+AU718+AV716+AV717+AV718&gt;=16,Fixo/30*FM$4+(AS716+AS717+AS718+AT716+AT717+AT718+AU716+AU717+AU718+AV716+AV717-16)*Percapita/30*FM$4))))))</f>
        <v>0</v>
      </c>
      <c r="FN716" s="177">
        <f>IF(C716=4,SUM(AW716+AW717+AW718+AY716+AY717+AY718)*Percapita/30*FN$4+(AX716+AX717+AX718+AZ716+AZ717+AZ718)*Cadeirante/30*FN$4,IF(C716=3,IF(AW719+AY719=10,Fixo/30*FN$4+(AW716+AW717+AW718+AY716+AY717+AY718)*Percapita/30*FN$4+(AX719+AZ719)*Cadeirante/30*FN$4,IF(AW719+AY719&lt;=9,(AW719+AY719)*Crechee/30*FN$4)+(AX719+AZ719)*Cadeirante/30*FN$4+(AW716+AW717+AW718+AY716+AY717+AY718)*Percapita/30*FN$4)+IF(AW719+AY719&gt;=11,Fixo/30*FN$4+(AW719+AY719-10)*Crechee/30*FN$4,0),IF(C716=2,IF(AX716+AX717+AX718+AX719+AZ716+AZ717+AZ718+AZ719=1,Cadeirante/30*FN$4,IF(AX716+AX717+AX718+AX719+AZ716+AZ717+AZ718+AZ719=2,Fixo/30*FN$4,IF(AX716+AX717+AX718+AX719+AZ716+AZ717+AZ718+AZ719&gt;2,Fixo/30*FN$4+(AX716+AX717+AX718+AX719+AZ716+AZ717+AZ718+AZ719-2)*Cadeirante/30*FN$4)))+(AW716+AW717+AW718+AY716+AY717+AY718)*Percapita/30*FN$4+(AW719+AY719)*Crechee/30*FN$4,IF(C716=1,IF(AW716+AW717+AW718+AX716+AX717+AX718+AY716+AY717+AY718+AZ716+AZ717+AZ718&lt;=15,(AW716+AW717+AW718+AY716+AY717+AY718)*Percapita/30*FN$4,IF(AW716+AW717+AW718+AX716+AX717+AX718+AY716+AY717+AY718+AZ716+AZ717+AZ718&gt;=16,Fixo/30*FN$4+(AW716+AW717+AW718+AX716+AX717+AX718+AY716+AY717+AY718+AZ716+AZ717-16)*Percapita/30*FN$4))))))</f>
        <v>0</v>
      </c>
      <c r="FO716" s="177">
        <f>IF(C716=4,SUM(BA716+BA717+BA718+BC716+BC717+BC718)*Percapita/30*FO$4+(BB716+BB717+BB718+BD716+BD717+BD718)*Cadeirante/30*FO$4,IF(C716=3,IF(BA719+BC719=10,Fixo/30*FO$4+(BA716+BA717+BA718+BC716+BC717+BC718)*Percapita/30*FO$4+(BB719+BD719)*Cadeirante/30*FO$4,IF(BA719+BC719&lt;=9,(BA719+BC719)*Crechee/30*FO$4)+(BB719+BD719)*Cadeirante/30*FO$4+(BA716+BA717+BA718+BC716+BC717+BC718)*Percapita/30*FO$4)+IF(BA719+BC719&gt;=11,Fixo/30*FO$4+(BA719+BC719-10)*Crechee/30*FO$4,0),IF(C716=2,IF(BB716+BB717+BB718+BB719+BD716+BD717+BD718+BD719=1,Cadeirante/30*FO$4,IF(BB716+BB717+BB718+BB719+BD716+BD717+BD718+BD719=2,Fixo/30*FO$4,IF(BB716+BB717+BB718+BB719+BD716+BD717+BD718+BD719&gt;2,Fixo/30*FO$4+(BB716+BB717+BB718+BB719+BD716+BD717+BD718+BD719-2)*Cadeirante/30*FO$4)))+(BA716+BA717+BA718+BC716+BC717+BC718)*Percapita/30*FO$4+(BA719+BC719)*Crechee/30*FO$4,IF(C716=1,IF(BA716+BA717+BA718+BB716+BB717+BB718+BC716+BC717+BC718+BD716+BD717+BD718&lt;=15,(BA716+BA717+BA718+BC716+BC717+BC718)*Percapita/30*FO$4,IF(BA716+BA717+BA718+BB716+BB717+BB718+BC716+BC717+BC718+BD716+BD717+BD718&gt;=16,Fixo/30*FO$4+(BA716+BA717+BA718+BB716+BB717+BB718+BC716+BC717+BC718+BD716+BD717-16)*Percapita/30*FO$4))))))</f>
        <v>0</v>
      </c>
      <c r="FP716" s="177">
        <f>IF(C716=4,SUM(BE716+BE717+BE718+BG716+BG717+BG718)*Percapita/30*FP$4+(BF716+BF717+BF718+BH716+BH717+BH718)*Cadeirante/30*FP$4,IF(C716=3,IF(BE719+BG719=10,Fixo/30*FP$4+(BE716+BE717+BE718+BG716+BG717+BG718)*Percapita/30*FP$4+(BF719+BH719)*Cadeirante/30*FP$4,IF(BE719+BG719&lt;=9,(BE719+BG719)*Crechee/30*FP$4)+(BF719+BH719)*Cadeirante/30*FP$4+(BE716+BE717+BE718+BG716+BG717+BG718)*Percapita/30*FP$4)+IF(BE719+BG719&gt;=11,Fixo/30*FP$4+(BE719+BG719-10)*Crechee/30*FP$4,0),IF(C716=2,IF(BF716+BF717+BF718+BF719+BH716+BH717+BH718+BH719=1,Cadeirante/30*FP$4,IF(BF716+BF717+BF718+BF719+BH716+BH717+BH718+BH719=2,Fixo/30*FP$4,IF(BF716+BF717+BF718+BF719+BH716+BH717+BH718+BH719&gt;2,Fixo/30*FP$4+(BF716+BF717+BF718+BF719+BH716+BH717+BH718+BH719-2)*Cadeirante/30*FP$4)))+(BE716+BE717+BE718+BG716+BG717+BG718)*Percapita/30*FP$4+(BE719+BG719)*Crechee/30*FP$4,IF(C716=1,IF(BE716+BE717+BE718+BF716+BF717+BF718+BG716+BG717+BG718+BH716+BH717+BH718&lt;=15,(BE716+BE717+BE718+BG716+BG717+BG718)*Percapita/30*FP$4,IF(BE716+BE717+BE718+BF716+BF717+BF718+BG716+BG717+BG718+BH716+BH717+BH718&gt;=16,Fixo/30*FP$4+(BE716+BE717+BE718+BF716+BF717+BF718+BG716+BG717+BG718+BH716+BH717-16)*Percapita/30*FP$4))))))</f>
        <v>0</v>
      </c>
      <c r="FQ716" s="177">
        <f>IF(C716=4,SUM(BI716+BI717+BI718+BK716+BK717+BK718)*Percapita/30*FQ$4+(BJ716+BJ717+BJ718+BL716+BL717+BL718)*Cadeirante/30*FQ$4,IF(C716=3,IF(BI719+BK719=10,Fixo/30*FQ$4+(BI716+BI717+BI718+BK716+BK717+BK718)*Percapita/30*FQ$4+(BJ719+BL719)*Cadeirante/30*FQ$4,IF(BI719+BK719&lt;=9,(BI719+BK719)*Crechee/30*FQ$4)+(BJ719+BL719)*Cadeirante/30*FQ$4+(BI716+BI717+BI718+BK716+BK717+BK718)*Percapita/30*FQ$4)+IF(BI719+BK719&gt;=11,Fixo/30*FQ$4+(BI719+BK719-10)*Crechee/30*FQ$4,0),IF(C716=2,IF(BJ716+BJ717+BJ718+BJ719+BL716+BL717+BL718+BL719=1,Cadeirante/30*FQ$4,IF(BJ716+BJ717+BJ718+BJ719+BL716+BL717+BL718+BL719=2,Fixo/30*FQ$4,IF(BJ716+BJ717+BJ718+BJ719+BL716+BL717+BL718+BL719&gt;2,Fixo/30*FQ$4+(BJ716+BJ717+BJ718+BJ719+BL716+BL717+BL718+BL719-2)*Cadeirante/30*FQ$4)))+(BI716+BI717+BI718+BK716+BK717+BK718)*Percapita/30*FQ$4+(BI719+BK719)*Crechee/30*FQ$4,IF(C716=1,IF(BI716+BI717+BI718+BJ716+BJ717+BJ718+BK716+BK717+BK718+BL716+BL717+BL718&lt;=15,(BI716+BI717+BI718+BK716+BK717+BK718)*Percapita/30*FQ$4,IF(BI716+BI717+BI718+BJ716+BJ717+BJ718+BK716+BK717+BK718+BL716+BL717+BL718&gt;=16,Fixo/30*FQ$4+(BI716+BI717+BI718+BJ716+BJ717+BJ718+BK716+BK717+BK718+BL716+BL717-16)*Percapita/30*FQ$4))))))</f>
        <v>0</v>
      </c>
      <c r="FR716" s="177">
        <f>IF(C716=4,SUM(BM716+BM717+BM718+BO716+BO717+BO718)*Percapita/30*FR$4+(BN716+BN717+BN718+BP716+BP717+BP718)*Cadeirante/30*FR$4,IF(C716=3,IF(BM719+BO719=10,Fixo/30*FR$4+(BM716+BM717+BM718+BO716+BO717+BO718)*Percapita/30*FR$4+(BN719+BP719)*Cadeirante/30*FR$4,IF(BM719+BO719&lt;=9,(BM719+BO719)*Crechee/30*FR$4)+(BN719+BP719)*Cadeirante/30*FR$4+(BM716+BM717+BM718+BO716+BO717+BO718)*Percapita/30*FR$4)+IF(BM719+BO719&gt;=11,Fixo/30*FR$4+(BM719+BO719-10)*Crechee/30*FR$4,0),IF(C716=2,IF(BN716+BN717+BN718+BN719+BP716+BP717+BP718+BP719=1,Cadeirante/30*FR$4,IF(BN716+BN717+BN718+BN719+BP716+BP717+BP718+BP719=2,Fixo/30*FR$4,IF(BN716+BN717+BN718+BN719+BP716+BP717+BP718+BP719&gt;2,Fixo/30*FR$4+(BN716+BN717+BN718+BN719+BP716+BP717+BP718+BP719-2)*Cadeirante/30*FR$4)))+(BM716+BM717+BM718+BO716+BO717+BO718)*Percapita/30*FR$4+(BM719+BO719)*Crechee/30*FR$4,IF(C716=1,IF(BM716+BM717+BM718+BN716+BN717+BN718+BO716+BO717+BO718+BP716+BP717+BP718&lt;=15,(BM716+BM717+BM718+BO716+BO717+BO718)*Percapita/30*FR$4,IF(BM716+BM717+BM718+BN716+BN717+BN718+BO716+BO717+BO718+BP716+BP717+BP718&gt;=16,Fixo/30*FR$4+(BM716+BM717+BM718+BN716+BN717+BN718+BO716+BO717+BO718+BP716+BP717-16)*Percapita/30*FR$4))))))</f>
        <v>0</v>
      </c>
      <c r="FS716" s="177">
        <f>IF(C716=4,SUM(BQ716+BQ717+BQ718+BS716+BS717+BS718)*Percapita/30*FS$4+(BR716+BR717+BR718+BT716+BT717+BT718)*Cadeirante/30*FS$4,IF(C716=3,IF(BQ719+BS719=10,Fixo/30*FS$4+(BQ716+BQ717+BQ718+BS716+BS717+BS718)*Percapita/30*FS$4+(BR719+BT719)*Cadeirante/30*FS$4,IF(BQ719+BS719&lt;=9,(BQ719+BS719)*Crechee/30*FS$4)+(BR719+BT719)*Cadeirante/30*FS$4+(BQ716+BQ717+BQ718+BS716+BS717+BS718)*Percapita/30*FS$4)+IF(BQ719+BS719&gt;=11,Fixo/30*FS$4+(BQ719+BS719-10)*Crechee/30*FS$4,0),IF(C716=2,IF(BR716+BR717+BR718+BR719+BT716+BT717+BT718+BT719=1,Cadeirante/30*FS$4,IF(BR716+BR717+BR718+BR719+BT716+BT717+BT718+BT719=2,Fixo/30*FS$4,IF(BR716+BR717+BR718+BR719+BT716+BT717+BT718+BT719&gt;2,Fixo/30*FS$4+(BR716+BR717+BR718+BR719+BT716+BT717+BT718+BT719-2)*Cadeirante/30*FS$4)))+(BQ716+BQ717+BQ718+BS716+BS717+BS718)*Percapita/30*FS$4+(BQ719+BS719)*Crechee/30*FS$4,IF(C716=1,IF(BQ716+BQ717+BQ718+BR716+BR717+BR718+BS716+BS717+BS718+BT716+BT717+BT718&lt;=15,(BQ716+BQ717+BQ718+BS716+BS717+BS718)*Percapita/30*FS$4,IF(BQ716+BQ717+BQ718+BR716+BR717+BR718+BS716+BS717+BS718+BT716+BT717+BT718&gt;=16,Fixo/30*FS$4+(BQ716+BQ717+BQ718+BR716+BR717+BR718+BS716+BS717+BS718+BT716+BT717-16)*Percapita/30*FS$4))))))</f>
        <v>0</v>
      </c>
      <c r="FT716" s="177">
        <f>IF(C716=4,SUM(BU716+BU717+BU718+BW716+BW717+BW718)*Percapita/30*FT$4+(BV716+BV717+BV718+BX716+BX717+BX718)*Cadeirante/30*FT$4,IF(C716=3,IF(BU719+BW719=10,Fixo/30*FT$4+(BU716+BU717+BU718+BW716+BW717+BW718)*Percapita/30*FT$4+(BV719+BX719)*Cadeirante/30*FT$4,IF(BU719+BW719&lt;=9,(BU719+BW719)*Crechee/30*FT$4)+(BV719+BX719)*Cadeirante/30*FT$4+(BU716+BU717+BU718+BW716+BW717+BW718)*Percapita/30*FT$4)+IF(BU719+BW719&gt;=11,Fixo/30*FT$4+(BU719+BW719-10)*Crechee/30*FT$4,0),IF(C716=2,IF(BV716+BV717+BV718+BV719+BX716+BX717+BX718+BX719=1,Cadeirante/30*FT$4,IF(BV716+BV717+BV718+BV719+BX716+BX717+BX718+BX719=2,Fixo/30*FT$4,IF(BV716+BV717+BV718+BV719+BX716+BX717+BX718+BX719&gt;2,Fixo/30*FT$4+(BV716+BV717+BV718+BV719+BX716+BX717+BX718+BX719-2)*Cadeirante/30*FT$4)))+(BU716+BU717+BU718+BW716+BW717+BW718)*Percapita/30*FT$4+(BU719+BW719)*Crechee/30*FT$4,IF(C716=1,IF(BU716+BU717+BU718+BV716+BV717+BV718+BW716+BW717+BW718+BX716+BX717+BX718&lt;=15,(BU716+BU717+BU718+BW716+BW717+BW718)*Percapita/30*FT$4,IF(BU716+BU717+BU718+BV716+BV717+BV718+BW716+BW717+BW718+BX716+BX717+BX718&gt;=16,Fixo/30*FT$4+(BU716+BU717+BU718+BV716+BV717+BV718+BW716+BW717+BW718+BX716+BX717-16)*Percapita/30*FT$4))))))</f>
        <v>0</v>
      </c>
      <c r="FU716" s="177">
        <f>IF(C716=4,SUM(BY716+BY717+BY718+CA716+CA717+CA718)*Percapita/30*FU$4+(BZ716+BZ717+BZ718+CB716+CB717+CB718)*Cadeirante/30*FU$4,IF(C716=3,IF(BY719+CA719=10,Fixo/30*FU$4+(BY716+BY717+BY718+CA716+CA717+CA718)*Percapita/30*FU$4+(BZ719+CB719)*Cadeirante/30*FU$4,IF(BY719+CA719&lt;=9,(BY719+CA719)*Crechee/30*FU$4)+(BZ719+CB719)*Cadeirante/30*FU$4+(BY716+BY717+BY718+CA716+CA717+CA718)*Percapita/30*FU$4)+IF(BY719+CA719&gt;=11,Fixo/30*FU$4+(BY719+CA719-10)*Crechee/30*FU$4,0),IF(C716=2,IF(BZ716+BZ717+BZ718+BZ719+CB716+CB717+CB718+CB719=1,Cadeirante/30*FU$4,IF(BZ716+BZ717+BZ718+BZ719+CB716+CB717+CB718+CB719=2,Fixo/30*FU$4,IF(BZ716+BZ717+BZ718+BZ719+CB716+CB717+CB718+CB719&gt;2,Fixo/30*FU$4+(BZ716+BZ717+BZ718+BZ719+CB716+CB717+CB718+CB719-2)*Cadeirante/30*FU$4)))+(BY716+BY717+BY718+CA716+CA717+CA718)*Percapita/30*FU$4+(BY719+CA719)*Crechee/30*FU$4,IF(C716=1,IF(BY716+BY717+BY718+BZ716+BZ717+BZ718+CA716+CA717+CA718+CB716+CB717+CB718&lt;=15,(BY716+BY717+BY718+CA716+CA717+CA718)*Percapita/30*FU$4,IF(BY716+BY717+BY718+BZ716+BZ717+BZ718+CA716+CA717+CA718+CB716+CB717+CB718&gt;=16,Fixo/30*FU$4+(BY716+BY717+BY718+BZ716+BZ717+BZ718+CA716+CA717+CA718+CB716+CB717-16)*Percapita/30*FU$4))))))</f>
        <v>0</v>
      </c>
      <c r="FV716" s="177">
        <f>IF(C716=4,SUM(CC716+CC717+CC718+CE716+CE717+CE718)*Percapita/30*FV$4+(CD716+CD717+CD718+CF716+CF717+CF718)*Cadeirante/30*FV$4,IF(C716=3,IF(CC719+CE719=10,Fixo/30*FV$4+(CC716+CC717+CC718+CE716+CE717+CE718)*Percapita/30*FV$4+(CD719+CF719)*Cadeirante/30*FV$4,IF(CC719+CE719&lt;=9,(CC719+CE719)*Crechee/30*FV$4)+(CD719+CF719)*Cadeirante/30*FV$4+(CC716+CC717+CC718+CE716+CE717+CE718)*Percapita/30*FV$4)+IF(CC719+CE719&gt;=11,Fixo/30*FV$4+(CC719+CE719-10)*Crechee/30*FV$4,0),IF(C716=2,IF(CD716+CD717+CD718+CD719+CF716+CF717+CF718+CF719=1,Cadeirante/30*FV$4,IF(CD716+CD717+CD718+CD719+CF716+CF717+CF718+CF719=2,Fixo/30*FV$4,IF(CD716+CD717+CD718+CD719+CF716+CF717+CF718+CF719&gt;2,Fixo/30*FV$4+(CD716+CD717+CD718+CD719+CF716+CF717+CF718+CF719-2)*Cadeirante/30*FV$4)))+(CC716+CC717+CC718+CE716+CE717+CE718)*Percapita/30*FV$4+(CC719+CE719)*Crechee/30*FV$4,IF(C716=1,IF(CC716+CC717+CC718+CD716+CD717+CD718+CE716+CE717+CE718+CF716+CF717+CF718&lt;=15,(CC716+CC717+CC718+CE716+CE717+CE718)*Percapita/30*FV$4,IF(CC716+CC717+CC718+CD716+CD717+CD718+CE716+CE717+CE718+CF716+CF717+CF718&gt;=16,Fixo/30*FV$4+(CC716+CC717+CC718+CD716+CD717+CD718+CE716+CE717+CE718+CF716+CF717-16)*Percapita/30*FV$4))))))</f>
        <v>0</v>
      </c>
      <c r="FW716" s="177">
        <f>IF(C716=4,SUM(CG716+CG717+CG718+CI716+CI717+CI718)*Percapita/30*FW$4+(CH716+CH717+CH718+CJ716+CJ717+CJ718)*Cadeirante/30*FW$4,IF(C716=3,IF(CG719+CI719=10,Fixo/30*FW$4+(CG716+CG717+CG718+CI716+CI717+CI718)*Percapita/30*FW$4+(CH719+CJ719)*Cadeirante/30*FW$4,IF(CG719+CI719&lt;=9,(CG719+CI719)*Crechee/30*FW$4)+(CH719+CJ719)*Cadeirante/30*FW$4+(CG716+CG717+CG718+CI716+CI717+CI718)*Percapita/30*FW$4)+IF(CG719+CI719&gt;=11,Fixo/30*FW$4+(CG719+CI719-10)*Crechee/30*FW$4,0),IF(C716=2,IF(CH716+CH717+CH718+CH719+CJ716+CJ717+CJ718+CJ719=1,Cadeirante/30*FW$4,IF(CH716+CH717+CH718+CH719+CJ716+CJ717+CJ718+CJ719=2,Fixo/30*FW$4,IF(CH716+CH717+CH718+CH719+CJ716+CJ717+CJ718+CJ719&gt;2,Fixo/30*FW$4+(CH716+CH717+CH718+CH719+CJ716+CJ717+CJ718+CJ719-2)*Cadeirante/30*FW$4)))+(CG716+CG717+CG718+CI716+CI717+CI718)*Percapita/30*FW$4+(CG719+CI719)*Crechee/30*FW$4,IF(C716=1,IF(CG716+CG717+CG718+CH716+CH717+CH718+CI716+CI717+CI718+CJ716+CJ717+CJ718&lt;=15,(CG716+CG717+CG718+CI716+CI717+CI718)*Percapita/30*FW$4,IF(CG716+CG717+CG718+CH716+CH717+CH718+CI716+CI717+CI718+CJ716+CJ717+CJ718&gt;=16,Fixo/30*FW$4+(CG716+CG717+CG718+CH716+CH717+CH718+CI716+CI717+CI718+CJ716+CJ717-16)*Percapita/30*FW$4))))))</f>
        <v>0</v>
      </c>
      <c r="FX716" s="177">
        <f>IF(C716=4,SUM(CK716+CK717+CK718+CM716+CM717+CM718)*Percapita/30*FX$4+(CL716+CL717+CL718+CN716+CN717+CN718)*Cadeirante/30*FX$4,IF(C716=3,IF(CK719+CM719=10,Fixo/30*FX$4+(CK716+CK717+CK718+CM716+CM717+CM718)*Percapita/30*FX$4+(CL719+CN719)*Cadeirante/30*FX$4,IF(CK719+CM719&lt;=9,(CK719+CM719)*Crechee/30*FX$4)+(CL719+CN719)*Cadeirante/30*FX$4+(CK716+CK717+CK718+CM716+CM717+CM718)*Percapita/30*FX$4)+IF(CK719+CM719&gt;=11,Fixo/30*FX$4+(CK719+CM719-10)*Crechee/30*FX$4,0),IF(C716=2,IF(CL716+CL717+CL718+CL719+CN716+CN717+CN718+CN719=1,Cadeirante/30*FX$4,IF(CL716+CL717+CL718+CL719+CN716+CN717+CN718+CN719=2,Fixo/30*FX$4,IF(CL716+CL717+CL718+CL719+CN716+CN717+CN718+CN719&gt;2,Fixo/30*FX$4+(CL716+CL717+CL718+CL719+CN716+CN717+CN718+CN719-2)*Cadeirante/30*FX$4)))+(CK716+CK717+CK718+CM716+CM717+CM718)*Percapita/30*FX$4+(CK719+CM719)*Crechee/30*FX$4,IF(C716=1,IF(CK716+CK717+CK718+CL716+CL717+CL718+CM716+CM717+CM718+CN716+CN717+CN718&lt;=15,(CK716+CK717+CK718+CM716+CM717+CM718)*Percapita/30*FX$4,IF(CK716+CK717+CK718+CL716+CL717+CL718+CM716+CM717+CM718+CN716+CN717+CN718&gt;=16,Fixo/30*FX$4+(CK716+CK717+CK718+CL716+CL717+CL718+CM716+CM717+CM718+CN716+CN717-16)*Percapita/30*FX$4))))))</f>
        <v>0</v>
      </c>
      <c r="FY716" s="177">
        <f>IF(C716=4,SUM(CO716+CO717+CO718+CQ716+CQ717+CQ718)*Percapita/30*FY$4+(CP716+CP717+CP718+CR716+CR717+CR718)*Cadeirante/30*FY$4,IF(C716=3,IF(CO719+CQ719=10,Fixo/30*FY$4+(CO716+CO717+CO718+CQ716+CQ717+CQ718)*Percapita/30*FY$4+(CP719+CR719)*Cadeirante/30*FY$4,IF(CO719+CQ719&lt;=9,(CO719+CQ719)*Crechee/30*FY$4)+(CP719+CR719)*Cadeirante/30*FY$4+(CO716+CO717+CO718+CQ716+CQ717+CQ718)*Percapita/30*FY$4)+IF(CO719+CQ719&gt;=11,Fixo/30*FY$4+(CO719+CQ719-10)*Crechee/30*FY$4,0),IF(C716=2,IF(CP716+CP717+CP718+CP719+CR716+CR717+CR718+CR719=1,Cadeirante/30*FY$4,IF(CP716+CP717+CP718+CP719+CR716+CR717+CR718+CR719=2,Fixo/30*FY$4,IF(CP716+CP717+CP718+CP719+CR716+CR717+CR718+CR719&gt;2,Fixo/30*FY$4+(CP716+CP717+CP718+CP719+CR716+CR717+CR718+CR719-2)*Cadeirante/30*FY$4)))+(CO716+CO717+CO718+CQ716+CQ717+CQ718)*Percapita/30*FY$4+(CO719+CQ719)*Crechee/30*FY$4,IF(C716=1,IF(CO716+CO717+CO718+CP716+CP717+CP718+CQ716+CQ717+CQ718+CR716+CR717+CR718&lt;=15,(CO716+CO717+CO718+CQ716+CQ717+CQ718)*Percapita/30*FY$4,IF(CO716+CO717+CO718+CP716+CP717+CP718+CQ716+CQ717+CQ718+CR716+CR717+CR718&gt;=16,Fixo/30*FY$4+(CO716+CO717+CO718+CP716+CP717+CP718+CQ716+CQ717+CQ718+CR716+CR717-16)*Percapita/30*FY$4))))))</f>
        <v>0</v>
      </c>
      <c r="FZ716" s="177">
        <f>IF(C716=4,SUM(CS716+CS717+CS718+CU716+CU717+CU718)*Percapita/30*FZ$4+(CT716+CT717+CT718+CV716+CV717+CV718)*Cadeirante/30*FZ$4,IF(C716=3,IF(CS719+CU719=10,Fixo/30*FZ$4+(CS716+CS717+CS718+CU716+CU717+CU718)*Percapita/30*FZ$4+(CT719+CV719)*Cadeirante/30*FZ$4,IF(CS719+CU719&lt;=9,(CS719+CU719)*Crechee/30*FZ$4)+(CT719+CV719)*Cadeirante/30*FZ$4+(CS716+CS717+CS718+CU716+CU717+CU718)*Percapita/30*FZ$4)+IF(CS719+CU719&gt;=11,Fixo/30*FZ$4+(CS719+CU719-10)*Crechee/30*FZ$4,0),IF(C716=2,IF(CT716+CT717+CT718+CT719+CV716+CV717+CV718+CV719=1,Cadeirante/30*FZ$4,IF(CT716+CT717+CT718+CT719+CV716+CV717+CV718+CV719=2,Fixo/30*FZ$4,IF(CT716+CT717+CT718+CT719+CV716+CV717+CV718+CV719&gt;2,Fixo/30*FZ$4+(CT716+CT717+CT718+CT719+CV716+CV717+CV718+CV719-2)*Cadeirante/30*FZ$4)))+(CS716+CS717+CS718+CU716+CU717+CU718)*Percapita/30*FZ$4+(CS719+CU719)*Crechee/30*FZ$4,IF(C716=1,IF(CS716+CS717+CS718+CT716+CT717+CT718+CU716+CU717+CU718+CV716+CV717+CV718&lt;=15,(CS716+CS717+CS718+CU716+CU717+CU718)*Percapita/30*FZ$4,IF(CS716+CS717+CS718+CT716+CT717+CT718+CU716+CU717+CU718+CV716+CV717+CV718&gt;=16,Fixo/30*FZ$4+(CS716+CS717+CS718+CT716+CT717+CT718+CU716+CU717+CU718+CV716+CV717-16)*Percapita/30*FZ$4))))))</f>
        <v>0</v>
      </c>
      <c r="GA716" s="177">
        <f>IF(C716=4,SUM(CW716+CW717+CW718+CY716+CY717+CY718)*Percapita/30*GA$4+(CX716+CX717+CX718+CZ716+CZ717+CZ718)*Cadeirante/30*GA$4,IF(C716=3,IF(CW719+CY719=10,Fixo/30*GA$4+(CW716+CW717+CW718+CY716+CY717+CY718)*Percapita/30*GA$4+(CX719+CZ719)*Cadeirante/30*GA$4,IF(CW719+CY719&lt;=9,(CW719+CY719)*Crechee/30*GA$4)+(CX719+CZ719)*Cadeirante/30*GA$4+(CW716+CW717+CW718+CY716+CY717+CY718)*Percapita/30*GA$4)+IF(CW719+CY719&gt;=11,Fixo/30*GA$4+(CW719+CY719-10)*Crechee/30*GA$4,0),IF(C716=2,IF(CX716+CX717+CX718+CX719+CZ716+CZ717+CZ718+CZ719=1,Cadeirante/30*GA$4,IF(CX716+CX717+CX718+CX719+CZ716+CZ717+CZ718+CZ719=2,Fixo/30*GA$4,IF(CX716+CX717+CX718+CX719+CZ716+CZ717+CZ718+CZ719&gt;2,Fixo/30*GA$4+(CX716+CX717+CX718+CX719+CZ716+CZ717+CZ718+CZ719-2)*Cadeirante/30*GA$4)))+(CW716+CW717+CW718+CY716+CY717+CY718)*Percapita/30*GA$4+(CW719+CY719)*Crechee/30*GA$4,IF(C716=1,IF(CW716+CW717+CW718+CX716+CX717+CX718+CY716+CY717+CY718+CZ716+CZ717+CZ718&lt;=15,(CW716+CW717+CW718+CY716+CY717+CY718)*Percapita/30*GA$4,IF(CW716+CW717+CW718+CX716+CX717+CX718+CY716+CY717+CY718+CZ716+CZ717+CZ718&gt;=16,Fixo/30*GA$4+(CW716+CW717+CW718+CX716+CX717+CX718+CY716+CY717+CY718+CZ716+CZ717-16)*Percapita/30*GA$4))))))</f>
        <v>0</v>
      </c>
      <c r="GB716" s="177">
        <f>IF(C716=4,SUM(DA716+DA717+DA718+DC716+DC717+DC718)*Percapita/30*GB$4+(DB716+DB717+DB718+DD716+DD717+DD718)*Cadeirante/30*GB$4,IF(C716=3,IF(DA719+DC719=10,Fixo/30*GB$4+(DA716+DA717+DA718+DC716+DC717+DC718)*Percapita/30*GB$4+(DB719+DD719)*Cadeirante/30*GB$4,IF(DA719+DC719&lt;=9,(DA719+DC719)*Crechee/30*GB$4)+(DB719+DD719)*Cadeirante/30*GB$4+(DA716+DA717+DA718+DC716+DC717+DC718)*Percapita/30*GB$4)+IF(DA719+DC719&gt;=11,Fixo/30*GB$4+(DA719+DC719-10)*Crechee/30*GB$4,0),IF(C716=2,IF(DB716+DB717+DB718+DB719+DD716+DD717+DD718+DD719=1,Cadeirante/30*GB$4,IF(DB716+DB717+DB718+DB719+DD716+DD717+DD718+DD719=2,Fixo/30*GB$4,IF(DB716+DB717+DB718+DB719+DD716+DD717+DD718+DD719&gt;2,Fixo/30*GB$4+(DB716+DB717+DB718+DB719+DD716+DD717+DD718+DD719-2)*Cadeirante/30*GB$4)))+(DA716+DA717+DA718+DC716+DC717+DC718)*Percapita/30*GB$4+(DA719+DC719)*Crechee/30*GB$4,IF(C716=1,IF(DA716+DA717+DA718+DB716+DB717+DB718+DC716+DC717+DC718+DD716+DD717+DD718&lt;=15,(DA716+DA717+DA718+DC716+DC717+DC718)*Percapita/30*GB$4,IF(DA716+DA717+DA718+DB716+DB717+DB718+DC716+DC717+DC718+DD716+DD717+DD718&gt;=16,Fixo/30*GB$4+(DA716+DA717+DA718+DB716+DB717+DB718+DC716+DC717+DC718+DD716+DD717-16)*Percapita/30*GB$4))))))</f>
        <v>0</v>
      </c>
      <c r="GC716" s="177">
        <f>IF(C716=4,SUM(DE716+DE717+DE718+DG716+DG717+DG718)*Percapita/30*GC$4+(DF716+DF717+DF718+DH716+DH717+DH718)*Cadeirante/30*GC$4,IF(C716=3,IF(DE719+DG719=10,Fixo/30*GC$4+(DE716+DE717+DE718+DG716+DG717+DG718)*Percapita/30*GC$4+(DF719+DH719)*Cadeirante/30*GC$4,IF(DE719+DG719&lt;=9,(DE719+DG719)*Crechee/30*GC$4)+(DF719+DH719)*Cadeirante/30*GC$4+(DE716+DE717+DE718+DG716+DG717+DG718)*Percapita/30*GC$4)+IF(DE719+DG719&gt;=11,Fixo/30*GC$4+(DE719+DG719-10)*Crechee/30*GC$4,0),IF(C716=2,IF(DF716+DF717+DF718+DF719+DH716+DH717+DH718+DH719=1,Cadeirante/30*GC$4,IF(DF716+DF717+DF718+DF719+DH716+DH717+DH718+DH719=2,Fixo/30*GC$4,IF(DF716+DF717+DF718+DF719+DH716+DH717+DH718+DH719&gt;2,Fixo/30*GC$4+(DF716+DF717+DF718+DF719+DH716+DH717+DH718+DH719-2)*Cadeirante/30*GC$4)))+(DE716+DE717+DE718+DG716+DG717+DG718)*Percapita/30*GC$4+(DE719+DG719)*Crechee/30*GC$4,IF(C716=1,IF(DE716+DE717+DE718+DF716+DF717+DF718+DG716+DG717+DG718+DH716+DH717+DH718&lt;=15,(DE716+DE717+DE718+DG716+DG717+DG718)*Percapita/30*GC$4,IF(DE716+DE717+DE718+DF716+DF717+DF718+DG716+DG717+DG718+DH716+DH717+DH718&gt;=16,Fixo/30*GC$4+(DE716+DE717+DE718+DF716+DF717+DF718+DG716+DG717+DG718+DH716+DH717-16)*Percapita/30*GC$4))))))</f>
        <v>0</v>
      </c>
      <c r="GD716" s="177">
        <f>IF(C716=4,SUM(DI716+DI717+DI718+DK716+DK717+DK718)*Percapita/30*GD$4+(DJ716+DJ717+DJ718+DL716+DL717+DL718)*Cadeirante/30*GD$4,IF(C716=3,IF(DI719+DK719=10,Fixo/30*GD$4+(DI716+DI717+DI718+DK716+DK717+DK718)*Percapita/30*GD$4+(DJ719+DL719)*Cadeirante/30*GD$4,IF(DI719+DK719&lt;=9,(DI719+DK719)*Crechee/30*GD$4)+(DJ719+DL719)*Cadeirante/30*GD$4+(DI716+DI717+DI718+DK716+DK717+DK718)*Percapita/30*GD$4)+IF(DI719+DK719&gt;=11,Fixo/30*GD$4+(DI719+DK719-10)*Crechee/30*GD$4,0),IF(C716=2,IF(DJ716+DJ717+DJ718+DJ719+DL716+DL717+DL718+DL719=1,Cadeirante/30*GD$4,IF(DJ716+DJ717+DJ718+DJ719+DL716+DL717+DL718+DL719=2,Fixo/30*GD$4,IF(DJ716+DJ717+DJ718+DJ719+DL716+DL717+DL718+DL719&gt;2,Fixo/30*GD$4+(DJ716+DJ717+DJ718+DJ719+DL716+DL717+DL718+DL719-2)*Cadeirante/30*GD$4)))+(DI716+DI717+DI718+DK716+DK717+DK718)*Percapita/30*GD$4+(DI719+DK719)*Crechee/30*GD$4,IF(C716=1,IF(DI716+DI717+DI718+DJ716+DJ717+DJ718+DK716+DK717+DK718+DL716+DL717+DL718&lt;=15,(DI716+DI717+DI718+DK716+DK717+DK718)*Percapita/30*GD$4,IF(DI716+DI717+DI718+DJ716+DJ717+DJ718+DK716+DK717+DK718+DL716+DL717+DL718&gt;=16,Fixo/30*GD$4+(DI716+DI717+DI718+DJ716+DJ717+DJ718+DK716+DK717+DK718+DL716+DL717-16)*Percapita/30*GD$4))))))</f>
        <v>0</v>
      </c>
      <c r="GE716" s="177">
        <f>IF(C716=4,SUM(DM716+DM717+DM718+DO716+DO717+DO718)*Percapita/30*GE$4+(DN716+DN717+DN718+DP716+DP717+DP718)*Cadeirante/30*GE$4,IF(C716=3,IF(DM719+DO719=10,Fixo/30*GE$4+(DM716+DM717+DM718+DO716+DO717+DO718)*Percapita/30*GE$4+(DN719+DP719)*Cadeirante/30*GE$4,IF(DM719+DO719&lt;=9,(DM719+DO719)*Crechee/30*GE$4)+(DN719+DP719)*Cadeirante/30*GE$4+(DM716+DM717+DM718+DO716+DO717+DO718)*Percapita/30*GE$4)+IF(DM719+DO719&gt;=11,Fixo/30*GE$4+(DM719+DO719-10)*Crechee/30*GE$4,0),IF(C716=2,IF(DN716+DN717+DN718+DN719+DP716+DP717+DP718+DP719=1,Cadeirante/30*GE$4,IF(DN716+DN717+DN718+DN719+DP716+DP717+DP718+DP719=2,Fixo/30*GE$4,IF(DN716+DN717+DN718+DN719+DP716+DP717+DP718+DP719&gt;2,Fixo/30*GE$4+(DN716+DN717+DN718+DN719+DP716+DP717+DP718+DP719-2)*Cadeirante/30*GE$4)))+(DM716+DM717+DM718+DO716+DO717+DO718)*Percapita/30*GE$4+(DM719+DO719)*Crechee/30*GE$4,IF(C716=1,IF(DM716+DM717+DM718+DN716+DN717+DN718+DO716+DO717+DO718+DP716+DP717+DP718&lt;=15,(DM716+DM717+DM718+DO716+DO717+DO718)*Percapita/30*GE$4,IF(DM716+DM717+DM718+DN716+DN717+DN718+DO716+DO717+DO718+DP716+DP717+DP718&gt;=16,Fixo/30*GE$4+(DM716+DM717+DM718+DN716+DN717+DN718+DO716+DO717+DO718+DP716+DP717-16)*Percapita/30*GE$4))))))</f>
        <v>0</v>
      </c>
      <c r="GF716" s="177">
        <f>IF(C716=4,SUM(DQ716+DQ717+DQ718+DS716+DS717+DS718)*Percapita/30*GF$4+(DR716+DR717+DR718+DT716+DT717+DT718)*Cadeirante/30*GF$4,IF(C716=3,IF(DQ719+DS719=10,Fixo/30*GF$4+(DQ716+DQ717+DQ718+DS716+DS717+DS718)*Percapita/30*GF$4+(DR719+DT719)*Cadeirante/30*GF$4,IF(DQ719+DS719&lt;=9,(DQ719+DS719)*Crechee/30*GF$4)+(DR719+DT719)*Cadeirante/30*GF$4+(DQ716+DQ717+DQ718+DS716+DS717+DS718)*Percapita/30*GF$4)+IF(DQ719+DS719&gt;=11,Fixo/30*GF$4+(DQ719+DS719-10)*Crechee/30*GF$4,0),IF(C716=2,IF(DR716+DR717+DR718+DR719+DT716+DT717+DT718+DT719=1,Cadeirante/30*GF$4,IF(DR716+DR717+DR718+DR719+DT716+DT717+DT718+DT719=2,Fixo/30*GF$4,IF(DR716+DR717+DR718+DR719+DT716+DT717+DT718+DT719&gt;2,Fixo/30*GF$4+(DR716+DR717+DR718+DR719+DT716+DT717+DT718+DT719-2)*Cadeirante/30*GF$4)))+(DQ716+DQ717+DQ718+DS716+DS717+DS718)*Percapita/30*GF$4+(DQ719+DS719)*Crechee/30*GF$4,IF(C716=1,IF(DQ716+DQ717+DQ718+DR716+DR717+DR718+DS716+DS717+DS718+DT716+DT717+DT718&lt;=15,(DQ716+DQ717+DQ718+DS716+DS717+DS718)*Percapita/30*GF$4,IF(DQ716+DQ717+DQ718+DR716+DR717+DR718+DS716+DS717+DS718+DT716+DT717+DT718&gt;=16,Fixo/30*GF$4+(DQ716+DQ717+DQ718+DR716+DR717+DR718+DS716+DS717+DS718+DT716+DT717-16)*Percapita/30*GF$4))))))</f>
        <v>0</v>
      </c>
      <c r="GG716" s="177">
        <f>IF(C716=4,SUM(DU716+DU717+DU718+DW716+DW717+DW718)*Percapita/30*GG$4+(DV716+DV717+DV718+DX716+DX717+DX718)*Cadeirante/30*GG$4,IF(C716=3,IF(DU719+DW719=10,Fixo/30*GG$4+(DU716+DU717+DU718+DW716+DW717+DW718)*Percapita/30*GG$4+(DV719+DX719)*Cadeirante/30*GG$4,IF(DU719+DW719&lt;=9,(DU719+DW719)*Crechee/30*GG$4)+(DV719+DX719)*Cadeirante/30*GG$4+(DU716+DU717+DU718+DW716+DW717+DW718)*Percapita/30*GG$4)+IF(DU719+DW719&gt;=11,Fixo/30*GG$4+(DU719+DW719-10)*Crechee/30*GG$4,0),IF(C716=2,IF(DV716+DV717+DV718+DV719+DX716+DX717+DX718+DX719=1,Cadeirante/30*GG$4,IF(DV716+DV717+DV718+DV719+DX716+DX717+DX718+DX719=2,Fixo/30*GG$4,IF(DV716+DV717+DV718+DV719+DX716+DX717+DX718+DX719&gt;2,Fixo/30*GG$4+(DV716+DV717+DV718+DV719+DX716+DX717+DX718+DX719-2)*Cadeirante/30*GG$4)))+(DU716+DU717+DU718+DW716+DW717+DW718)*Percapita/30*GG$4+(DU719+DW719)*Crechee/30*GG$4,IF(C716=1,IF(DU716+DU717+DU718+DV716+DV717+DV718+DW716+DW717+DW718+DX716+DX717+DX718&lt;=15,(DU716+DU717+DU718+DW716+DW717+DW718)*Percapita/30*GG$4,IF(DU716+DU717+DU718+DV716+DV717+DV718+DW716+DW717+DW718+DX716+DX717+DX718&gt;=16,Fixo/30*GG$4+(DU716+DU717+DU718+DV716+DV717+DV718+DW716+DW717+DW718+DX716+DX717-16)*Percapita/30*GG$4))))))</f>
        <v>0</v>
      </c>
      <c r="GH716" s="177">
        <f>IF(C716=4,SUM(DY716+DY717+DY718+EA716+EA717+EA718)*Percapita/30*GH$4+(DZ716+DZ717+DZ718+EB716+EB717+EB718)*Cadeirante/30*GH$4,IF(C716=3,IF(DY719+EA719=10,Fixo/30*GH$4+(DY716+DY717+DY718+EA716+EA717+EA718)*Percapita/30*GH$4+(DZ719+EB719)*Cadeirante/30*GH$4,IF(DY719+EA719&lt;=9,(DY719+EA719)*Crechee/30*GH$4)+(DZ719+EB719)*Cadeirante/30*GH$4+(DY716+DY717+DY718+EA716+EA717+EA718)*Percapita/30*GH$4)+IF(DY719+EA719&gt;=11,Fixo/30*GH$4+(DY719+EA719-10)*Crechee/30*GH$4,0),IF(C716=2,IF(DZ716+DZ717+DZ718+DZ719+EB716+EB717+EB718+EB719=1,Cadeirante/30*GH$4,IF(DZ716+DZ717+DZ718+DZ719+EB716+EB717+EB718+EB719=2,Fixo/30*GH$4,IF(DZ716+DZ717+DZ718+DZ719+EB716+EB717+EB718+EB719&gt;2,Fixo/30*GH$4+(DZ716+DZ717+DZ718+DZ719+EB716+EB717+EB718+EB719-2)*Cadeirante/30*GH$4)))+(DY716+DY717+DY718+EA716+EA717+EA718)*Percapita/30*GH$4+(DY719+EA719)*Crechee/30*GH$4,IF(C716=1,IF(DY716+DY717+DY718+DZ716+DZ717+DZ718+EA716+EA717+EA718+EB716+EB717+EB718&lt;=15,(DY716+DY717+DY718+EA716+EA717+EA718)*Percapita/30*GH$4,IF(DY716+DY717+DY718+DZ716+DZ717+DZ718+EA716+EA717+EA718+EB716+EB717+EB718&gt;=16,Fixo/30*GH$4+(DY716+DY717+DY718+DZ716+DZ717+DZ718+EA716+EA717+EA718+EB716+EB717-16)*Percapita/30*GH$4))))))</f>
        <v>0</v>
      </c>
      <c r="GI716" s="177">
        <f>IF(C716=4,SUM(EC716+EC717+EC718+EE716+EE717+EE718)*Percapita/30*GI$4+(ED716+ED717+ED718+EF716+EF717+EF718)*Cadeirante/30*GI$4,IF(C716=3,IF(EC719+EE719=10,Fixo/30*GI$4+(EC716+EC717+EC718+EE716+EE717+EE718)*Percapita/30*GI$4+(ED719+EF719)*Cadeirante/30*GI$4,IF(EC719+EE719&lt;=9,(EC719+EE719)*Crechee/30*GI$4)+(ED719+EF719)*Cadeirante/30*GI$4+(EC716+EC717+EC718+EE716+EE717+EE718)*Percapita/30*GI$4)+IF(EC719+EE719&gt;=11,Fixo/30*GI$4+(EC719+EE719-10)*Crechee/30*GI$4,0),IF(C716=2,IF(ED716+ED717+ED718+ED719+EF716+EF717+EF718+EF719=1,Cadeirante/30*GI$4,IF(ED716+ED717+ED718+ED719+EF716+EF717+EF718+EF719=2,Fixo/30*GI$4,IF(ED716+ED717+ED718+ED719+EF716+EF717+EF718+EF719&gt;2,Fixo/30*GI$4+(ED716+ED717+ED718+ED719+EF716+EF717+EF718+EF719-2)*Cadeirante/30*GI$4)))+(EC716+EC717+EC718+EE716+EE717+EE718)*Percapita/30*GI$4+(EC719+EE719)*Crechee/30*GI$4,IF(C716=1,IF(EC716+EC717+EC718+ED716+ED717+ED718+EE716+EE717+EE718+EF716+EF717+EF718&lt;=15,(EC716+EC717+EC718+EE716+EE717+EE718)*Percapita/30*GI$4,IF(EC716+EC717+EC718+ED716+ED717+ED718+EE716+EE717+EE718+EF716+EF717+EF718&gt;=16,Fixo/30*GI$4+(EC716+EC717+EC718+ED716+ED717+ED718+EE716+EE717+EE718+EF716+EF717-16)*Percapita/30*GI$4))))))</f>
        <v>0</v>
      </c>
      <c r="GJ716" s="177">
        <f>IF(C716=4,SUM(EG716+EG717+EG718+EI716+EI717+EI718)*Percapita/30*GJ$4+(EH716+EH717+EH718+EJ716+EJ717+EJ718)*Cadeirante/30*GJ$4,IF(C716=3,IF(EG719+EI719=10,Fixo/30*GJ$4+(EG716+EG717+EG718+EI716+EI717+EI718)*Percapita/30*GJ$4+(EH719+EJ719)*Cadeirante/30*GJ$4,IF(EG719+EI719&lt;=9,(EG719+EI719)*Crechee/30*GJ$4)+(EH719+EJ719)*Cadeirante/30*GJ$4+(EG716+EG717+EG718+EI716+EI717+EI718)*Percapita/30*GJ$4)+IF(EG719+EI719&gt;=11,Fixo/30*GJ$4+(EG719+EI719-10)*Crechee/30*GJ$4,0),IF(C716=2,IF(EH716+EH717+EH718+EH719+EJ716+EJ717+EJ718+EJ719=1,Cadeirante/30*GJ$4,IF(EH716+EH717+EH718+EH719+EJ716+EJ717+EJ718+EJ719=2,Fixo/30*GJ$4,IF(EH716+EH717+EH718+EH719+EJ716+EJ717+EJ718+EJ719&gt;2,Fixo/30*GJ$4+(EH716+EH717+EH718+EH719+EJ716+EJ717+EJ718+EJ719-2)*Cadeirante/30*GJ$4)))+(EG716+EG717+EG718+EI716+EI717+EI718)*Percapita/30*GJ$4+(EG719+EI719)*Crechee/30*GJ$4,IF(C716=1,IF(EG716+EG717+EG718+EH716+EH717+EH718+EI716+EI717+EI718+EJ716+EJ717+EJ718&lt;=15,(EG716+EG717+EG718+EI716+EI717+EI718)*Percapita/30*GJ$4,IF(EG716+EG717+EG718+EH716+EH717+EH718+EI716+EI717+EI718+EJ716+EJ717+EJ718&gt;=16,Fixo/30*GJ$4+(EG716+EG717+EG718+EH716+EH717+EH718+EI716+EI717+EI718+EJ716+EJ717-16)*Percapita/30*GJ$4))))))</f>
        <v>0</v>
      </c>
      <c r="GK716" s="178"/>
      <c r="GL716" s="103">
        <f t="shared" si="822"/>
        <v>0</v>
      </c>
      <c r="GM716" s="124"/>
      <c r="GN716" s="104">
        <f>SUMIF(V716:V719,"&lt;0")*Cadeirante/30*GN$4+SUMIF(X716:X719,"&lt;0")*Cadeirante/30*GN$4</f>
        <v>0</v>
      </c>
      <c r="GO716" s="104">
        <f>SUMIF(Z716:Z719,"&lt;0")*Cadeirante/30*GO$4+SUMIF(AB716:AB719,"&lt;0")*Cadeirante/30*GO$4</f>
        <v>0</v>
      </c>
      <c r="GP716" s="104">
        <f>SUMIF(AD716:AD719,"&lt;0")*Cadeirante/30*GP$4+SUMIF(AF716:AF719,"&lt;0")*Cadeirante/30*GP$4</f>
        <v>0</v>
      </c>
      <c r="GQ716" s="104">
        <f>SUMIF(AH716:AH719,"&lt;0")*Cadeirante/30*GQ$4+SUMIF(AJ716:AJ719,"&lt;0")*Cadeirante/30*GQ$4</f>
        <v>0</v>
      </c>
      <c r="GR716" s="104">
        <f>SUMIF(AL716:AL719,"&lt;0")*Cadeirante/30*GR$4+SUMIF(AN716:AN719,"&lt;0")*Cadeirante/30*GR$4</f>
        <v>0</v>
      </c>
      <c r="GS716" s="104">
        <f>SUMIF(AP716:AP719,"&lt;0")*Cadeirante/30*GS$4+SUMIF(AR716:AR719,"&lt;0")*Cadeirante/30*GS$4</f>
        <v>0</v>
      </c>
      <c r="GT716" s="104">
        <f>SUMIF(AT716:AT719,"&lt;0")*Cadeirante/30*GT$4+SUMIF(AV716:AV719,"&lt;0")*Cadeirante/30*GT$4</f>
        <v>0</v>
      </c>
      <c r="GU716" s="104">
        <f>SUMIF(AX716:AX719,"&lt;0")*Cadeirante/30*GU$4+SUMIF(AZ716:AZ719,"&lt;0")*Cadeirante/30*GU$4</f>
        <v>0</v>
      </c>
      <c r="GV716" s="104">
        <f>SUMIF(BB716:BB719,"&lt;0")*Cadeirante/30*GV$4+SUMIF(BD716:BD719,"&lt;0")*Cadeirante/30*GV$4</f>
        <v>0</v>
      </c>
      <c r="GW716" s="104">
        <f>SUMIF(BF716:BF719,"&lt;0")*Cadeirante/30*GW$4+SUMIF(BH716:BH719,"&lt;0")*Cadeirante/30*GW$4</f>
        <v>0</v>
      </c>
      <c r="GX716" s="104">
        <f>SUMIF(BJ716:BJ719,"&lt;0")*Cadeirante/30*GX$4+SUMIF(BL716:BL719,"&lt;0")*Cadeirante/30*GX$4</f>
        <v>0</v>
      </c>
      <c r="GY716" s="104">
        <f>SUMIF(BN716:BN719,"&lt;0")*Cadeirante/30*GY$4+SUMIF(BP716:BP719,"&lt;0")*Cadeirante/30*GY$4</f>
        <v>0</v>
      </c>
      <c r="GZ716" s="104">
        <f>SUMIF(BR716:BR719,"&lt;0")*Cadeirante/30*GZ$4+SUMIF(BT716:BT719,"&lt;0")*Cadeirante/30*GZ$4</f>
        <v>0</v>
      </c>
      <c r="HA716" s="104">
        <f>SUMIF(BV716:BV719,"&lt;0")*Cadeirante/30*HA$4+SUMIF(BX716:BX719,"&lt;0")*Cadeirante/30*HA$4</f>
        <v>0</v>
      </c>
      <c r="HB716" s="104">
        <f>SUMIF(BZ716:BZ719,"&lt;0")*Cadeirante/30*HB$4+SUMIF(CB716:CB719,"&lt;0")*Cadeirante/30*HB$4</f>
        <v>0</v>
      </c>
      <c r="HC716" s="104">
        <f>SUMIF(CD716:CD719,"&lt;0")*Cadeirante/30*HC$4+SUMIF(CF716:CF719,"&lt;0")*Cadeirante/30*HC$4</f>
        <v>0</v>
      </c>
      <c r="HD716" s="104">
        <f>SUMIF(CH716:CH719,"&lt;0")*Cadeirante/30*HD$4+SUMIF(CJ716:CJ719,"&lt;0")*Cadeirante/30*HD$4</f>
        <v>0</v>
      </c>
      <c r="HE716" s="104">
        <f>SUMIF(CL716:CL719,"&lt;0")*Cadeirante/30*HE$4+SUMIF(CN716:CN719,"&lt;0")*Cadeirante/30*HE$4</f>
        <v>0</v>
      </c>
      <c r="HF716" s="104">
        <f>SUMIF(CP716:CP719,"&lt;0")*Cadeirante/30*HF$4+SUMIF(CR716:CR719,"&lt;0")*Cadeirante/30*HF$4</f>
        <v>0</v>
      </c>
      <c r="HG716" s="104">
        <f>SUMIF(CT716:CT719,"&lt;0")*Cadeirante/30*HG$4+SUMIF(CV716:CV719,"&lt;0")*Cadeirante/30*HG$4</f>
        <v>0</v>
      </c>
      <c r="HH716" s="104">
        <f>SUMIF(CX716:CX719,"&lt;0")*Cadeirante/30*HH$4+SUMIF(CZ716:CZ719,"&lt;0")*Cadeirante/30*HH$4</f>
        <v>0</v>
      </c>
      <c r="HI716" s="104">
        <f>SUMIF(DB716:DB719,"&lt;0")*Cadeirante/30*HI$4+SUMIF(DD716:DD719,"&lt;0")*Cadeirante/30*HI$4</f>
        <v>0</v>
      </c>
      <c r="HJ716" s="104">
        <f>SUMIF(DF716:DF719,"&lt;0")*Cadeirante/30*HJ$4+SUMIF(DH716:DH719,"&lt;0")*Cadeirante/30*HJ$4</f>
        <v>0</v>
      </c>
      <c r="HK716" s="104">
        <f>SUMIF(DJ716:DJ719,"&lt;0")*Cadeirante/30*HK$4+SUMIF(DL716:DL719,"&lt;0")*Cadeirante/30*HK$4</f>
        <v>0</v>
      </c>
      <c r="HL716" s="104">
        <f>SUMIF(DN716:DN719,"&lt;0")*Cadeirante/30*HL$4+SUMIF(DP716:DP719,"&lt;0")*Cadeirante/30*HL$4</f>
        <v>0</v>
      </c>
      <c r="HM716" s="104">
        <f>SUMIF(DR716:DR719,"&lt;0")*Cadeirante/30*HM$4+SUMIF(DT716:DT719,"&lt;0")*Cadeirante/30*HM$4</f>
        <v>0</v>
      </c>
      <c r="HN716" s="104">
        <f>SUMIF(DV716:DV719,"&lt;0")*Cadeirante/30*HN$4+SUMIF(DX716:DX719,"&lt;0")*Cadeirante/30*HN$4</f>
        <v>0</v>
      </c>
      <c r="HO716" s="104">
        <f>SUMIF(DZ716:DZ719,"&lt;0")*Cadeirante/30*HO$4+SUMIF(EB716:EB719,"&lt;0")*Cadeirante/30*HO$4</f>
        <v>0</v>
      </c>
      <c r="HP716" s="104">
        <f>SUMIF(ED716:ED719,"&lt;0")*Cadeirante/30*HP$4+SUMIF(EF716:EF719,"&lt;0")*Cadeirante/30*HP$4</f>
        <v>0</v>
      </c>
      <c r="HQ716" s="64"/>
      <c r="HR716" s="64"/>
      <c r="HS716" s="64"/>
      <c r="HT716" s="64"/>
      <c r="HU716" s="64"/>
      <c r="HV716" s="64"/>
      <c r="HW716" s="176">
        <v>17629.309999999998</v>
      </c>
      <c r="HX716" s="64"/>
      <c r="HY716" s="280">
        <f>IF(ISTEXT(EM716), VALUE(EM716), EM716)</f>
        <v>0</v>
      </c>
      <c r="HZ716" s="280">
        <f>IF(ISTEXT(EN716), VALUE(EN716), EN716)</f>
        <v>0</v>
      </c>
      <c r="IA716" s="280">
        <f>IF(ISTEXT(EO716), VALUE(EO716), EO716)</f>
        <v>0</v>
      </c>
      <c r="IB716" s="64" t="b">
        <f>HW716=FE716</f>
        <v>0</v>
      </c>
      <c r="IC716" s="64"/>
    </row>
    <row r="717" spans="1:237" s="106" customFormat="1" ht="22.5" customHeight="1" x14ac:dyDescent="0.25">
      <c r="A717" s="368" t="s">
        <v>3843</v>
      </c>
      <c r="B717" s="369" t="s">
        <v>3844</v>
      </c>
      <c r="C717" s="370" t="s">
        <v>3233</v>
      </c>
      <c r="D717" s="371" t="s">
        <v>3845</v>
      </c>
      <c r="E717" s="371" t="s">
        <v>3846</v>
      </c>
      <c r="F717" s="372" t="s">
        <v>3224</v>
      </c>
      <c r="G717" s="372" t="s">
        <v>3225</v>
      </c>
      <c r="H717" s="373" t="s">
        <v>1849</v>
      </c>
      <c r="I717" s="374" t="s">
        <v>3847</v>
      </c>
      <c r="J717" s="421" t="s">
        <v>3231</v>
      </c>
      <c r="K717" s="421" t="s">
        <v>3234</v>
      </c>
      <c r="L717" s="329">
        <f>CONTINUA!BV717</f>
        <v>0</v>
      </c>
      <c r="M717" s="329">
        <f>CONTINUA!BW717</f>
        <v>0</v>
      </c>
      <c r="N717" s="895"/>
      <c r="O717" s="896" t="s">
        <v>4068</v>
      </c>
      <c r="P717" s="897" t="s">
        <v>206</v>
      </c>
      <c r="Q717" s="400"/>
      <c r="R717" s="401"/>
      <c r="S717" s="400"/>
      <c r="T717" s="401"/>
      <c r="U717" s="400"/>
      <c r="V717" s="401"/>
      <c r="W717" s="400"/>
      <c r="X717" s="401"/>
      <c r="Y717" s="400"/>
      <c r="Z717" s="401"/>
      <c r="AA717" s="400"/>
      <c r="AB717" s="401"/>
      <c r="AC717" s="400"/>
      <c r="AD717" s="401"/>
      <c r="AE717" s="400"/>
      <c r="AF717" s="401"/>
      <c r="AG717" s="400"/>
      <c r="AH717" s="401"/>
      <c r="AI717" s="400"/>
      <c r="AJ717" s="401"/>
      <c r="AK717" s="400"/>
      <c r="AL717" s="401"/>
      <c r="AM717" s="400"/>
      <c r="AN717" s="401"/>
      <c r="AO717" s="400"/>
      <c r="AP717" s="401"/>
      <c r="AQ717" s="400"/>
      <c r="AR717" s="401"/>
      <c r="AS717" s="400"/>
      <c r="AT717" s="401"/>
      <c r="AU717" s="400"/>
      <c r="AV717" s="401"/>
      <c r="AW717" s="400"/>
      <c r="AX717" s="401"/>
      <c r="AY717" s="400"/>
      <c r="AZ717" s="401"/>
      <c r="BA717" s="400"/>
      <c r="BB717" s="401"/>
      <c r="BC717" s="400"/>
      <c r="BD717" s="401"/>
      <c r="BE717" s="400"/>
      <c r="BF717" s="401"/>
      <c r="BG717" s="400"/>
      <c r="BH717" s="401"/>
      <c r="BI717" s="400"/>
      <c r="BJ717" s="401"/>
      <c r="BK717" s="400"/>
      <c r="BL717" s="401"/>
      <c r="BM717" s="400"/>
      <c r="BN717" s="401"/>
      <c r="BO717" s="400"/>
      <c r="BP717" s="401"/>
      <c r="BQ717" s="400"/>
      <c r="BR717" s="401"/>
      <c r="BS717" s="400"/>
      <c r="BT717" s="401"/>
      <c r="BU717" s="400"/>
      <c r="BV717" s="401"/>
      <c r="BW717" s="400"/>
      <c r="BX717" s="401"/>
      <c r="BY717" s="400"/>
      <c r="BZ717" s="401"/>
      <c r="CA717" s="400"/>
      <c r="CB717" s="401"/>
      <c r="CC717" s="400"/>
      <c r="CD717" s="401"/>
      <c r="CE717" s="400"/>
      <c r="CF717" s="401"/>
      <c r="CG717" s="400"/>
      <c r="CH717" s="401"/>
      <c r="CI717" s="400"/>
      <c r="CJ717" s="401"/>
      <c r="CK717" s="400"/>
      <c r="CL717" s="401"/>
      <c r="CM717" s="400"/>
      <c r="CN717" s="401"/>
      <c r="CO717" s="400"/>
      <c r="CP717" s="401"/>
      <c r="CQ717" s="400"/>
      <c r="CR717" s="401"/>
      <c r="CS717" s="400"/>
      <c r="CT717" s="401"/>
      <c r="CU717" s="400"/>
      <c r="CV717" s="401"/>
      <c r="CW717" s="400"/>
      <c r="CX717" s="401"/>
      <c r="CY717" s="400"/>
      <c r="CZ717" s="401"/>
      <c r="DA717" s="400"/>
      <c r="DB717" s="401"/>
      <c r="DC717" s="400"/>
      <c r="DD717" s="401"/>
      <c r="DE717" s="400"/>
      <c r="DF717" s="401"/>
      <c r="DG717" s="400"/>
      <c r="DH717" s="401"/>
      <c r="DI717" s="400"/>
      <c r="DJ717" s="401"/>
      <c r="DK717" s="400"/>
      <c r="DL717" s="401"/>
      <c r="DM717" s="400"/>
      <c r="DN717" s="401"/>
      <c r="DO717" s="400"/>
      <c r="DP717" s="401"/>
      <c r="DQ717" s="400"/>
      <c r="DR717" s="401"/>
      <c r="DS717" s="400"/>
      <c r="DT717" s="401"/>
      <c r="DU717" s="400"/>
      <c r="DV717" s="401"/>
      <c r="DW717" s="400"/>
      <c r="DX717" s="401"/>
      <c r="DY717" s="400"/>
      <c r="DZ717" s="401"/>
      <c r="EA717" s="400"/>
      <c r="EB717" s="401"/>
      <c r="EC717" s="400"/>
      <c r="ED717" s="401"/>
      <c r="EE717" s="400"/>
      <c r="EF717" s="401"/>
      <c r="EG717" s="400"/>
      <c r="EH717" s="401"/>
      <c r="EI717" s="400"/>
      <c r="EJ717" s="447"/>
      <c r="EK717" s="511"/>
      <c r="EL717" s="514"/>
      <c r="EM717" s="448"/>
      <c r="EN717" s="344"/>
      <c r="EO717" s="345"/>
      <c r="EP717" s="171">
        <f t="shared" si="815"/>
        <v>0</v>
      </c>
      <c r="EQ717" s="171">
        <f t="shared" si="816"/>
        <v>0</v>
      </c>
      <c r="ER717" s="171">
        <f t="shared" si="817"/>
        <v>0</v>
      </c>
      <c r="ES717" s="171">
        <f t="shared" si="818"/>
        <v>0</v>
      </c>
      <c r="ET717" s="171">
        <f t="shared" si="819"/>
        <v>0</v>
      </c>
      <c r="EU717" s="171">
        <f t="shared" si="820"/>
        <v>0</v>
      </c>
      <c r="EV717" s="172">
        <f t="shared" si="821"/>
        <v>0</v>
      </c>
      <c r="EW717" s="173"/>
      <c r="EX717" s="248">
        <f t="shared" si="823"/>
        <v>0</v>
      </c>
      <c r="EY717" s="174">
        <f>(L717*regular)+(M717*Cadeirantee)</f>
        <v>0</v>
      </c>
      <c r="EZ717" s="249">
        <f>SUMIF(FG717:GJ717,"&gt;0")</f>
        <v>0</v>
      </c>
      <c r="FA717" s="249">
        <f>SUMIF(FG717:GJ717,"&lt;0")+SUMIF(GN717:HP717,"&lt;0")</f>
        <v>0</v>
      </c>
      <c r="FB717" s="174">
        <v>0</v>
      </c>
      <c r="FC717" s="126">
        <f>N717*km*'VALORES TABELA'!$B$13</f>
        <v>0</v>
      </c>
      <c r="FD717" s="250">
        <f t="shared" ref="FD717:FD720" si="824">GL717</f>
        <v>0</v>
      </c>
      <c r="FE717" s="105"/>
      <c r="FF717" s="119"/>
      <c r="FG717" s="119"/>
      <c r="FH717" s="119"/>
      <c r="FI717" s="119"/>
      <c r="FJ717" s="119"/>
      <c r="FK717" s="119"/>
      <c r="FL717" s="119"/>
      <c r="FM717" s="119"/>
      <c r="FN717" s="119"/>
      <c r="FO717" s="119"/>
      <c r="FP717" s="119"/>
      <c r="FQ717" s="119"/>
      <c r="FR717" s="119"/>
      <c r="FS717" s="119"/>
      <c r="FT717" s="119"/>
      <c r="FU717" s="119"/>
      <c r="FV717" s="119"/>
      <c r="FW717" s="119"/>
      <c r="FX717" s="119"/>
      <c r="FY717" s="119"/>
      <c r="FZ717" s="119"/>
      <c r="GA717" s="119"/>
      <c r="GB717" s="119"/>
      <c r="GC717" s="119"/>
      <c r="GD717" s="119"/>
      <c r="GE717" s="119"/>
      <c r="GF717" s="119"/>
      <c r="GG717" s="119"/>
      <c r="GH717" s="119"/>
      <c r="GI717" s="119"/>
      <c r="GJ717" s="119"/>
      <c r="GK717" s="251"/>
      <c r="GL717" s="103">
        <f t="shared" si="822"/>
        <v>0</v>
      </c>
      <c r="GM717" s="124"/>
      <c r="GN717" s="104"/>
      <c r="GO717" s="104"/>
      <c r="GP717" s="104"/>
      <c r="GQ717" s="104"/>
      <c r="GR717" s="104"/>
      <c r="GS717" s="104"/>
      <c r="GT717" s="104"/>
      <c r="GU717" s="104"/>
      <c r="GV717" s="104"/>
      <c r="GW717" s="104"/>
      <c r="GX717" s="104"/>
      <c r="GY717" s="104"/>
      <c r="GZ717" s="104"/>
      <c r="HA717" s="104"/>
      <c r="HB717" s="104"/>
      <c r="HC717" s="104"/>
      <c r="HD717" s="104"/>
      <c r="HE717" s="104"/>
      <c r="HF717" s="104"/>
      <c r="HG717" s="104"/>
      <c r="HH717" s="104"/>
      <c r="HI717" s="104"/>
      <c r="HJ717" s="104"/>
      <c r="HK717" s="104"/>
      <c r="HL717" s="104"/>
      <c r="HM717" s="104"/>
      <c r="HN717" s="104"/>
      <c r="HO717" s="104"/>
      <c r="HP717" s="104"/>
      <c r="HQ717" s="64"/>
      <c r="HR717" s="64"/>
      <c r="HS717" s="64"/>
      <c r="HT717" s="64"/>
      <c r="HU717" s="64"/>
      <c r="HV717" s="64"/>
      <c r="HW717" s="105"/>
      <c r="HX717" s="64"/>
      <c r="HY717" s="280">
        <f t="shared" ref="HY717:HY720" si="825">IF(ISTEXT(EM717), VALUE(EM717), EM717)</f>
        <v>0</v>
      </c>
      <c r="HZ717" s="280">
        <f t="shared" ref="HZ717:HZ720" si="826">IF(ISTEXT(EN717), VALUE(EN717), EN717)</f>
        <v>0</v>
      </c>
      <c r="IA717" s="280">
        <f t="shared" ref="IA717:IA720" si="827">IF(ISTEXT(EO717), VALUE(EO717), EO717)</f>
        <v>0</v>
      </c>
      <c r="IB717" s="64"/>
      <c r="IC717" s="64"/>
    </row>
    <row r="718" spans="1:237" s="106" customFormat="1" ht="22.5" customHeight="1" x14ac:dyDescent="0.25">
      <c r="A718" s="368" t="s">
        <v>3843</v>
      </c>
      <c r="B718" s="369" t="s">
        <v>3844</v>
      </c>
      <c r="C718" s="375" t="s">
        <v>3233</v>
      </c>
      <c r="D718" s="371" t="s">
        <v>3845</v>
      </c>
      <c r="E718" s="371" t="s">
        <v>3846</v>
      </c>
      <c r="F718" s="376" t="s">
        <v>3224</v>
      </c>
      <c r="G718" s="376" t="s">
        <v>3225</v>
      </c>
      <c r="H718" s="373" t="s">
        <v>1849</v>
      </c>
      <c r="I718" s="374" t="s">
        <v>3847</v>
      </c>
      <c r="J718" s="421" t="s">
        <v>3231</v>
      </c>
      <c r="K718" s="422" t="s">
        <v>3235</v>
      </c>
      <c r="L718" s="329">
        <f>CONTINUA!BV718</f>
        <v>0</v>
      </c>
      <c r="M718" s="329">
        <f>CONTINUA!BW718</f>
        <v>0</v>
      </c>
      <c r="N718" s="895"/>
      <c r="O718" s="896" t="s">
        <v>4068</v>
      </c>
      <c r="P718" s="897" t="s">
        <v>206</v>
      </c>
      <c r="Q718" s="400"/>
      <c r="R718" s="401"/>
      <c r="S718" s="400"/>
      <c r="T718" s="401"/>
      <c r="U718" s="400"/>
      <c r="V718" s="401"/>
      <c r="W718" s="400"/>
      <c r="X718" s="401"/>
      <c r="Y718" s="400"/>
      <c r="Z718" s="401"/>
      <c r="AA718" s="400"/>
      <c r="AB718" s="401"/>
      <c r="AC718" s="400"/>
      <c r="AD718" s="401"/>
      <c r="AE718" s="400"/>
      <c r="AF718" s="401"/>
      <c r="AG718" s="400"/>
      <c r="AH718" s="401"/>
      <c r="AI718" s="400"/>
      <c r="AJ718" s="401"/>
      <c r="AK718" s="400"/>
      <c r="AL718" s="401"/>
      <c r="AM718" s="400"/>
      <c r="AN718" s="401"/>
      <c r="AO718" s="400"/>
      <c r="AP718" s="401"/>
      <c r="AQ718" s="400"/>
      <c r="AR718" s="401"/>
      <c r="AS718" s="400"/>
      <c r="AT718" s="401"/>
      <c r="AU718" s="400"/>
      <c r="AV718" s="401"/>
      <c r="AW718" s="400"/>
      <c r="AX718" s="401"/>
      <c r="AY718" s="400"/>
      <c r="AZ718" s="401"/>
      <c r="BA718" s="400"/>
      <c r="BB718" s="401"/>
      <c r="BC718" s="400"/>
      <c r="BD718" s="401"/>
      <c r="BE718" s="400"/>
      <c r="BF718" s="401"/>
      <c r="BG718" s="400"/>
      <c r="BH718" s="401"/>
      <c r="BI718" s="400"/>
      <c r="BJ718" s="401"/>
      <c r="BK718" s="400"/>
      <c r="BL718" s="401"/>
      <c r="BM718" s="400"/>
      <c r="BN718" s="401"/>
      <c r="BO718" s="400"/>
      <c r="BP718" s="401"/>
      <c r="BQ718" s="400"/>
      <c r="BR718" s="401"/>
      <c r="BS718" s="400"/>
      <c r="BT718" s="401"/>
      <c r="BU718" s="400"/>
      <c r="BV718" s="401"/>
      <c r="BW718" s="400"/>
      <c r="BX718" s="401"/>
      <c r="BY718" s="400"/>
      <c r="BZ718" s="401"/>
      <c r="CA718" s="400"/>
      <c r="CB718" s="401"/>
      <c r="CC718" s="400"/>
      <c r="CD718" s="401"/>
      <c r="CE718" s="400"/>
      <c r="CF718" s="401"/>
      <c r="CG718" s="400"/>
      <c r="CH718" s="401"/>
      <c r="CI718" s="400"/>
      <c r="CJ718" s="401"/>
      <c r="CK718" s="400"/>
      <c r="CL718" s="401"/>
      <c r="CM718" s="400"/>
      <c r="CN718" s="401"/>
      <c r="CO718" s="400"/>
      <c r="CP718" s="401"/>
      <c r="CQ718" s="400"/>
      <c r="CR718" s="401"/>
      <c r="CS718" s="400"/>
      <c r="CT718" s="401"/>
      <c r="CU718" s="400"/>
      <c r="CV718" s="401"/>
      <c r="CW718" s="400"/>
      <c r="CX718" s="401"/>
      <c r="CY718" s="400"/>
      <c r="CZ718" s="401"/>
      <c r="DA718" s="400"/>
      <c r="DB718" s="401"/>
      <c r="DC718" s="400"/>
      <c r="DD718" s="401"/>
      <c r="DE718" s="400"/>
      <c r="DF718" s="401"/>
      <c r="DG718" s="400"/>
      <c r="DH718" s="401"/>
      <c r="DI718" s="400"/>
      <c r="DJ718" s="401"/>
      <c r="DK718" s="400"/>
      <c r="DL718" s="401"/>
      <c r="DM718" s="400"/>
      <c r="DN718" s="401"/>
      <c r="DO718" s="400"/>
      <c r="DP718" s="401"/>
      <c r="DQ718" s="400"/>
      <c r="DR718" s="401"/>
      <c r="DS718" s="400"/>
      <c r="DT718" s="401"/>
      <c r="DU718" s="400"/>
      <c r="DV718" s="401"/>
      <c r="DW718" s="400"/>
      <c r="DX718" s="401"/>
      <c r="DY718" s="400"/>
      <c r="DZ718" s="401"/>
      <c r="EA718" s="400"/>
      <c r="EB718" s="401"/>
      <c r="EC718" s="400"/>
      <c r="ED718" s="401"/>
      <c r="EE718" s="400"/>
      <c r="EF718" s="401"/>
      <c r="EG718" s="400"/>
      <c r="EH718" s="401"/>
      <c r="EI718" s="400"/>
      <c r="EJ718" s="447"/>
      <c r="EK718" s="511"/>
      <c r="EL718" s="514"/>
      <c r="EM718" s="448"/>
      <c r="EN718" s="344"/>
      <c r="EO718" s="345"/>
      <c r="EP718" s="171">
        <f t="shared" si="815"/>
        <v>0</v>
      </c>
      <c r="EQ718" s="171">
        <f t="shared" si="816"/>
        <v>0</v>
      </c>
      <c r="ER718" s="171">
        <f t="shared" si="817"/>
        <v>0</v>
      </c>
      <c r="ES718" s="171">
        <f t="shared" si="818"/>
        <v>0</v>
      </c>
      <c r="ET718" s="171">
        <f t="shared" si="819"/>
        <v>0</v>
      </c>
      <c r="EU718" s="171">
        <f t="shared" si="820"/>
        <v>0</v>
      </c>
      <c r="EV718" s="172">
        <f t="shared" si="821"/>
        <v>0</v>
      </c>
      <c r="EW718" s="125"/>
      <c r="EX718" s="248">
        <f t="shared" si="823"/>
        <v>0</v>
      </c>
      <c r="EY718" s="174">
        <f>(L718*regular)+(M718*Cadeirantee)</f>
        <v>0</v>
      </c>
      <c r="EZ718" s="249">
        <f>SUMIF(FG718:GJ718,"&gt;0")</f>
        <v>0</v>
      </c>
      <c r="FA718" s="249">
        <f>SUMIF(FG718:GJ718,"&lt;0")+SUMIF(GN718:HP718,"&lt;0")</f>
        <v>0</v>
      </c>
      <c r="FB718" s="174">
        <v>0</v>
      </c>
      <c r="FC718" s="126">
        <f>N718*km*'VALORES TABELA'!$B$13</f>
        <v>0</v>
      </c>
      <c r="FD718" s="250">
        <f t="shared" si="824"/>
        <v>0</v>
      </c>
      <c r="FE718" s="105"/>
      <c r="FF718" s="108"/>
      <c r="FG718" s="108"/>
      <c r="FH718" s="108"/>
      <c r="FI718" s="108"/>
      <c r="FJ718" s="108"/>
      <c r="FK718" s="108"/>
      <c r="FL718" s="108"/>
      <c r="FM718" s="108"/>
      <c r="FN718" s="108"/>
      <c r="FO718" s="108"/>
      <c r="FP718" s="108"/>
      <c r="FQ718" s="108"/>
      <c r="FR718" s="108"/>
      <c r="FS718" s="108"/>
      <c r="FT718" s="108"/>
      <c r="FU718" s="108"/>
      <c r="FV718" s="108"/>
      <c r="FW718" s="108"/>
      <c r="FX718" s="108"/>
      <c r="FY718" s="108"/>
      <c r="FZ718" s="108"/>
      <c r="GA718" s="108"/>
      <c r="GB718" s="108"/>
      <c r="GC718" s="108"/>
      <c r="GD718" s="108"/>
      <c r="GE718" s="108"/>
      <c r="GF718" s="108"/>
      <c r="GG718" s="108"/>
      <c r="GH718" s="108"/>
      <c r="GI718" s="108"/>
      <c r="GJ718" s="108"/>
      <c r="GK718" s="251"/>
      <c r="GL718" s="103">
        <f t="shared" si="822"/>
        <v>0</v>
      </c>
      <c r="GM718" s="124"/>
      <c r="GN718" s="104"/>
      <c r="GO718" s="104"/>
      <c r="GP718" s="104"/>
      <c r="GQ718" s="104"/>
      <c r="GR718" s="104"/>
      <c r="GS718" s="104"/>
      <c r="GT718" s="104"/>
      <c r="GU718" s="104"/>
      <c r="GV718" s="104"/>
      <c r="GW718" s="104"/>
      <c r="GX718" s="104"/>
      <c r="GY718" s="104"/>
      <c r="GZ718" s="104"/>
      <c r="HA718" s="104"/>
      <c r="HB718" s="104"/>
      <c r="HC718" s="104"/>
      <c r="HD718" s="104"/>
      <c r="HE718" s="104"/>
      <c r="HF718" s="104"/>
      <c r="HG718" s="104"/>
      <c r="HH718" s="104"/>
      <c r="HI718" s="104"/>
      <c r="HJ718" s="104"/>
      <c r="HK718" s="104"/>
      <c r="HL718" s="104"/>
      <c r="HM718" s="104"/>
      <c r="HN718" s="104"/>
      <c r="HO718" s="104"/>
      <c r="HP718" s="104"/>
      <c r="HQ718" s="64"/>
      <c r="HR718" s="64"/>
      <c r="HS718" s="64"/>
      <c r="HT718" s="64"/>
      <c r="HU718" s="64"/>
      <c r="HV718" s="64"/>
      <c r="HW718" s="105"/>
      <c r="HX718" s="64"/>
      <c r="HY718" s="280">
        <f t="shared" si="825"/>
        <v>0</v>
      </c>
      <c r="HZ718" s="280">
        <f t="shared" si="826"/>
        <v>0</v>
      </c>
      <c r="IA718" s="280">
        <f t="shared" si="827"/>
        <v>0</v>
      </c>
      <c r="IB718" s="64"/>
      <c r="IC718" s="64"/>
    </row>
    <row r="719" spans="1:237" s="106" customFormat="1" ht="22.5" customHeight="1" x14ac:dyDescent="0.25">
      <c r="A719" s="368" t="s">
        <v>3843</v>
      </c>
      <c r="B719" s="369" t="s">
        <v>3844</v>
      </c>
      <c r="C719" s="375" t="s">
        <v>3233</v>
      </c>
      <c r="D719" s="371" t="s">
        <v>3845</v>
      </c>
      <c r="E719" s="371" t="s">
        <v>3846</v>
      </c>
      <c r="F719" s="376" t="s">
        <v>3224</v>
      </c>
      <c r="G719" s="376" t="s">
        <v>3225</v>
      </c>
      <c r="H719" s="373" t="s">
        <v>1849</v>
      </c>
      <c r="I719" s="374" t="s">
        <v>3847</v>
      </c>
      <c r="J719" s="421" t="s">
        <v>3231</v>
      </c>
      <c r="K719" s="423" t="s">
        <v>3236</v>
      </c>
      <c r="L719" s="329">
        <f>CONTINUA!BV719</f>
        <v>0</v>
      </c>
      <c r="M719" s="329">
        <f>CONTINUA!BW719</f>
        <v>0</v>
      </c>
      <c r="N719" s="895"/>
      <c r="O719" s="896" t="s">
        <v>4068</v>
      </c>
      <c r="P719" s="897" t="s">
        <v>206</v>
      </c>
      <c r="Q719" s="400"/>
      <c r="R719" s="401"/>
      <c r="S719" s="400"/>
      <c r="T719" s="401"/>
      <c r="U719" s="400"/>
      <c r="V719" s="401"/>
      <c r="W719" s="400"/>
      <c r="X719" s="401"/>
      <c r="Y719" s="400"/>
      <c r="Z719" s="401"/>
      <c r="AA719" s="400"/>
      <c r="AB719" s="401"/>
      <c r="AC719" s="400"/>
      <c r="AD719" s="401"/>
      <c r="AE719" s="400"/>
      <c r="AF719" s="401"/>
      <c r="AG719" s="400"/>
      <c r="AH719" s="401"/>
      <c r="AI719" s="400"/>
      <c r="AJ719" s="401"/>
      <c r="AK719" s="400"/>
      <c r="AL719" s="401"/>
      <c r="AM719" s="400"/>
      <c r="AN719" s="401"/>
      <c r="AO719" s="400"/>
      <c r="AP719" s="401"/>
      <c r="AQ719" s="400"/>
      <c r="AR719" s="401"/>
      <c r="AS719" s="400"/>
      <c r="AT719" s="401"/>
      <c r="AU719" s="400"/>
      <c r="AV719" s="401"/>
      <c r="AW719" s="400"/>
      <c r="AX719" s="401"/>
      <c r="AY719" s="400"/>
      <c r="AZ719" s="401"/>
      <c r="BA719" s="400"/>
      <c r="BB719" s="401"/>
      <c r="BC719" s="400"/>
      <c r="BD719" s="401"/>
      <c r="BE719" s="400"/>
      <c r="BF719" s="401"/>
      <c r="BG719" s="400"/>
      <c r="BH719" s="401"/>
      <c r="BI719" s="400"/>
      <c r="BJ719" s="401"/>
      <c r="BK719" s="400"/>
      <c r="BL719" s="401"/>
      <c r="BM719" s="400"/>
      <c r="BN719" s="401"/>
      <c r="BO719" s="400"/>
      <c r="BP719" s="401"/>
      <c r="BQ719" s="400"/>
      <c r="BR719" s="401"/>
      <c r="BS719" s="400"/>
      <c r="BT719" s="401"/>
      <c r="BU719" s="400"/>
      <c r="BV719" s="401"/>
      <c r="BW719" s="400"/>
      <c r="BX719" s="401"/>
      <c r="BY719" s="400"/>
      <c r="BZ719" s="401"/>
      <c r="CA719" s="400"/>
      <c r="CB719" s="401"/>
      <c r="CC719" s="400"/>
      <c r="CD719" s="401"/>
      <c r="CE719" s="400"/>
      <c r="CF719" s="401"/>
      <c r="CG719" s="400"/>
      <c r="CH719" s="401"/>
      <c r="CI719" s="400"/>
      <c r="CJ719" s="401"/>
      <c r="CK719" s="400"/>
      <c r="CL719" s="401"/>
      <c r="CM719" s="400"/>
      <c r="CN719" s="401"/>
      <c r="CO719" s="400"/>
      <c r="CP719" s="401"/>
      <c r="CQ719" s="400"/>
      <c r="CR719" s="401"/>
      <c r="CS719" s="400"/>
      <c r="CT719" s="401"/>
      <c r="CU719" s="400"/>
      <c r="CV719" s="401"/>
      <c r="CW719" s="400"/>
      <c r="CX719" s="401"/>
      <c r="CY719" s="400"/>
      <c r="CZ719" s="401"/>
      <c r="DA719" s="400"/>
      <c r="DB719" s="401"/>
      <c r="DC719" s="400"/>
      <c r="DD719" s="401"/>
      <c r="DE719" s="400"/>
      <c r="DF719" s="401"/>
      <c r="DG719" s="400"/>
      <c r="DH719" s="401"/>
      <c r="DI719" s="400"/>
      <c r="DJ719" s="401"/>
      <c r="DK719" s="400"/>
      <c r="DL719" s="401"/>
      <c r="DM719" s="400"/>
      <c r="DN719" s="401"/>
      <c r="DO719" s="400"/>
      <c r="DP719" s="401"/>
      <c r="DQ719" s="400"/>
      <c r="DR719" s="401"/>
      <c r="DS719" s="400"/>
      <c r="DT719" s="401"/>
      <c r="DU719" s="400"/>
      <c r="DV719" s="401"/>
      <c r="DW719" s="400"/>
      <c r="DX719" s="401"/>
      <c r="DY719" s="400"/>
      <c r="DZ719" s="401"/>
      <c r="EA719" s="400"/>
      <c r="EB719" s="401"/>
      <c r="EC719" s="400"/>
      <c r="ED719" s="401"/>
      <c r="EE719" s="400"/>
      <c r="EF719" s="401"/>
      <c r="EG719" s="400"/>
      <c r="EH719" s="401"/>
      <c r="EI719" s="400"/>
      <c r="EJ719" s="447"/>
      <c r="EK719" s="511"/>
      <c r="EL719" s="514"/>
      <c r="EM719" s="448"/>
      <c r="EN719" s="344"/>
      <c r="EO719" s="345"/>
      <c r="EP719" s="171">
        <f t="shared" si="815"/>
        <v>0</v>
      </c>
      <c r="EQ719" s="171">
        <f t="shared" si="816"/>
        <v>0</v>
      </c>
      <c r="ER719" s="171">
        <f t="shared" si="817"/>
        <v>0</v>
      </c>
      <c r="ES719" s="171">
        <f t="shared" si="818"/>
        <v>0</v>
      </c>
      <c r="ET719" s="171">
        <f t="shared" si="819"/>
        <v>0</v>
      </c>
      <c r="EU719" s="171">
        <f t="shared" si="820"/>
        <v>0</v>
      </c>
      <c r="EV719" s="172">
        <f t="shared" si="821"/>
        <v>0</v>
      </c>
      <c r="EW719" s="127"/>
      <c r="EX719" s="248">
        <f t="shared" si="823"/>
        <v>0</v>
      </c>
      <c r="EY719" s="174">
        <f>(L719*regular)+(M719*Cadeirantee)</f>
        <v>0</v>
      </c>
      <c r="EZ719" s="249">
        <f>SUMIF(FG719:GJ719,"&gt;0")</f>
        <v>0</v>
      </c>
      <c r="FA719" s="249">
        <f>SUMIF(FG719:GJ719,"&lt;0")+SUMIF(GN719:HP719,"&lt;0")</f>
        <v>0</v>
      </c>
      <c r="FB719" s="174">
        <v>0</v>
      </c>
      <c r="FC719" s="126">
        <f>N719*km*'VALORES TABELA'!$B$13</f>
        <v>0</v>
      </c>
      <c r="FD719" s="250">
        <f t="shared" si="824"/>
        <v>0</v>
      </c>
      <c r="FE719" s="105"/>
      <c r="FF719" s="118"/>
      <c r="FG719" s="118"/>
      <c r="FH719" s="118"/>
      <c r="FI719" s="118"/>
      <c r="FJ719" s="118"/>
      <c r="FK719" s="118"/>
      <c r="FL719" s="118"/>
      <c r="FM719" s="118"/>
      <c r="FN719" s="118"/>
      <c r="FO719" s="118"/>
      <c r="FP719" s="118"/>
      <c r="FQ719" s="118"/>
      <c r="FR719" s="118"/>
      <c r="FS719" s="118"/>
      <c r="FT719" s="118"/>
      <c r="FU719" s="118"/>
      <c r="FV719" s="118"/>
      <c r="FW719" s="118"/>
      <c r="FX719" s="118"/>
      <c r="FY719" s="118"/>
      <c r="FZ719" s="118"/>
      <c r="GA719" s="118"/>
      <c r="GB719" s="118"/>
      <c r="GC719" s="118"/>
      <c r="GD719" s="118"/>
      <c r="GE719" s="118"/>
      <c r="GF719" s="118"/>
      <c r="GG719" s="118"/>
      <c r="GH719" s="118"/>
      <c r="GI719" s="118"/>
      <c r="GJ719" s="118"/>
      <c r="GK719" s="252"/>
      <c r="GL719" s="103">
        <f t="shared" si="822"/>
        <v>0</v>
      </c>
      <c r="GM719" s="124"/>
      <c r="GN719" s="104"/>
      <c r="GO719" s="104"/>
      <c r="GP719" s="104"/>
      <c r="GQ719" s="104"/>
      <c r="GR719" s="104"/>
      <c r="GS719" s="104"/>
      <c r="GT719" s="104"/>
      <c r="GU719" s="104"/>
      <c r="GV719" s="104"/>
      <c r="GW719" s="104"/>
      <c r="GX719" s="104"/>
      <c r="GY719" s="104"/>
      <c r="GZ719" s="104"/>
      <c r="HA719" s="104"/>
      <c r="HB719" s="104"/>
      <c r="HC719" s="104"/>
      <c r="HD719" s="104"/>
      <c r="HE719" s="104"/>
      <c r="HF719" s="104"/>
      <c r="HG719" s="104"/>
      <c r="HH719" s="104"/>
      <c r="HI719" s="104"/>
      <c r="HJ719" s="104"/>
      <c r="HK719" s="104"/>
      <c r="HL719" s="104"/>
      <c r="HM719" s="104"/>
      <c r="HN719" s="104"/>
      <c r="HO719" s="104"/>
      <c r="HP719" s="104"/>
      <c r="HQ719" s="64"/>
      <c r="HR719" s="65"/>
      <c r="HS719" s="65"/>
      <c r="HT719" s="65"/>
      <c r="HU719" s="65"/>
      <c r="HV719" s="65"/>
      <c r="HW719" s="105"/>
      <c r="HX719" s="65"/>
      <c r="HY719" s="280">
        <f t="shared" si="825"/>
        <v>0</v>
      </c>
      <c r="HZ719" s="280">
        <f t="shared" si="826"/>
        <v>0</v>
      </c>
      <c r="IA719" s="280">
        <f t="shared" si="827"/>
        <v>0</v>
      </c>
      <c r="IB719" s="65"/>
      <c r="IC719" s="65"/>
    </row>
    <row r="720" spans="1:237" s="106" customFormat="1" ht="22.5" customHeight="1" thickBot="1" x14ac:dyDescent="0.3">
      <c r="A720" s="377" t="s">
        <v>3843</v>
      </c>
      <c r="B720" s="378" t="s">
        <v>3844</v>
      </c>
      <c r="C720" s="379" t="s">
        <v>3233</v>
      </c>
      <c r="D720" s="380" t="s">
        <v>3845</v>
      </c>
      <c r="E720" s="380" t="s">
        <v>3846</v>
      </c>
      <c r="F720" s="381" t="s">
        <v>3224</v>
      </c>
      <c r="G720" s="381" t="s">
        <v>3225</v>
      </c>
      <c r="H720" s="382" t="s">
        <v>1849</v>
      </c>
      <c r="I720" s="383" t="s">
        <v>3847</v>
      </c>
      <c r="J720" s="421" t="s">
        <v>3231</v>
      </c>
      <c r="K720" s="424" t="s">
        <v>60</v>
      </c>
      <c r="L720" s="329">
        <f>CONTINUA!BV720</f>
        <v>0</v>
      </c>
      <c r="M720" s="329">
        <f>CONTINUA!BW720</f>
        <v>0</v>
      </c>
      <c r="N720" s="895"/>
      <c r="O720" s="896" t="s">
        <v>4068</v>
      </c>
      <c r="P720" s="897" t="s">
        <v>206</v>
      </c>
      <c r="Q720" s="400"/>
      <c r="R720" s="401"/>
      <c r="S720" s="400"/>
      <c r="T720" s="401"/>
      <c r="U720" s="400"/>
      <c r="V720" s="401"/>
      <c r="W720" s="400"/>
      <c r="X720" s="401"/>
      <c r="Y720" s="400"/>
      <c r="Z720" s="401"/>
      <c r="AA720" s="400"/>
      <c r="AB720" s="401"/>
      <c r="AC720" s="400"/>
      <c r="AD720" s="401"/>
      <c r="AE720" s="400"/>
      <c r="AF720" s="401"/>
      <c r="AG720" s="400"/>
      <c r="AH720" s="401"/>
      <c r="AI720" s="400"/>
      <c r="AJ720" s="401"/>
      <c r="AK720" s="400"/>
      <c r="AL720" s="401"/>
      <c r="AM720" s="400"/>
      <c r="AN720" s="401"/>
      <c r="AO720" s="400"/>
      <c r="AP720" s="401"/>
      <c r="AQ720" s="400"/>
      <c r="AR720" s="401"/>
      <c r="AS720" s="400"/>
      <c r="AT720" s="401"/>
      <c r="AU720" s="400"/>
      <c r="AV720" s="401"/>
      <c r="AW720" s="400"/>
      <c r="AX720" s="401"/>
      <c r="AY720" s="400"/>
      <c r="AZ720" s="401"/>
      <c r="BA720" s="400"/>
      <c r="BB720" s="401"/>
      <c r="BC720" s="400"/>
      <c r="BD720" s="401"/>
      <c r="BE720" s="400"/>
      <c r="BF720" s="401"/>
      <c r="BG720" s="400"/>
      <c r="BH720" s="401"/>
      <c r="BI720" s="400"/>
      <c r="BJ720" s="401"/>
      <c r="BK720" s="400"/>
      <c r="BL720" s="401"/>
      <c r="BM720" s="400"/>
      <c r="BN720" s="401"/>
      <c r="BO720" s="400"/>
      <c r="BP720" s="401"/>
      <c r="BQ720" s="400"/>
      <c r="BR720" s="401"/>
      <c r="BS720" s="400"/>
      <c r="BT720" s="401"/>
      <c r="BU720" s="400"/>
      <c r="BV720" s="401"/>
      <c r="BW720" s="400"/>
      <c r="BX720" s="401"/>
      <c r="BY720" s="400"/>
      <c r="BZ720" s="401"/>
      <c r="CA720" s="400"/>
      <c r="CB720" s="401"/>
      <c r="CC720" s="400"/>
      <c r="CD720" s="401"/>
      <c r="CE720" s="400"/>
      <c r="CF720" s="401"/>
      <c r="CG720" s="400"/>
      <c r="CH720" s="401"/>
      <c r="CI720" s="400"/>
      <c r="CJ720" s="401"/>
      <c r="CK720" s="400"/>
      <c r="CL720" s="401"/>
      <c r="CM720" s="400"/>
      <c r="CN720" s="401"/>
      <c r="CO720" s="400"/>
      <c r="CP720" s="401"/>
      <c r="CQ720" s="400"/>
      <c r="CR720" s="401"/>
      <c r="CS720" s="400"/>
      <c r="CT720" s="401"/>
      <c r="CU720" s="400"/>
      <c r="CV720" s="401"/>
      <c r="CW720" s="400"/>
      <c r="CX720" s="401"/>
      <c r="CY720" s="400"/>
      <c r="CZ720" s="401"/>
      <c r="DA720" s="400"/>
      <c r="DB720" s="401"/>
      <c r="DC720" s="400"/>
      <c r="DD720" s="401"/>
      <c r="DE720" s="400"/>
      <c r="DF720" s="401"/>
      <c r="DG720" s="400"/>
      <c r="DH720" s="401"/>
      <c r="DI720" s="400"/>
      <c r="DJ720" s="401"/>
      <c r="DK720" s="400"/>
      <c r="DL720" s="401"/>
      <c r="DM720" s="400"/>
      <c r="DN720" s="401"/>
      <c r="DO720" s="400"/>
      <c r="DP720" s="401"/>
      <c r="DQ720" s="400"/>
      <c r="DR720" s="401"/>
      <c r="DS720" s="400"/>
      <c r="DT720" s="401"/>
      <c r="DU720" s="400"/>
      <c r="DV720" s="401"/>
      <c r="DW720" s="400"/>
      <c r="DX720" s="401"/>
      <c r="DY720" s="400"/>
      <c r="DZ720" s="401"/>
      <c r="EA720" s="400"/>
      <c r="EB720" s="401"/>
      <c r="EC720" s="400"/>
      <c r="ED720" s="401"/>
      <c r="EE720" s="400"/>
      <c r="EF720" s="401"/>
      <c r="EG720" s="400"/>
      <c r="EH720" s="401"/>
      <c r="EI720" s="400"/>
      <c r="EJ720" s="447"/>
      <c r="EK720" s="512"/>
      <c r="EL720" s="515"/>
      <c r="EM720" s="450"/>
      <c r="EN720" s="348"/>
      <c r="EO720" s="348"/>
      <c r="EP720" s="179">
        <f t="shared" si="815"/>
        <v>0</v>
      </c>
      <c r="EQ720" s="179">
        <f t="shared" si="816"/>
        <v>0</v>
      </c>
      <c r="ER720" s="179">
        <f t="shared" si="817"/>
        <v>0</v>
      </c>
      <c r="ES720" s="179">
        <f t="shared" si="818"/>
        <v>0</v>
      </c>
      <c r="ET720" s="179">
        <f t="shared" si="819"/>
        <v>0</v>
      </c>
      <c r="EU720" s="179">
        <f t="shared" si="820"/>
        <v>0</v>
      </c>
      <c r="EV720" s="172">
        <f t="shared" si="821"/>
        <v>0</v>
      </c>
      <c r="EW720" s="253"/>
      <c r="EX720" s="254">
        <v>0</v>
      </c>
      <c r="EY720" s="180">
        <v>0</v>
      </c>
      <c r="EZ720" s="255">
        <v>0</v>
      </c>
      <c r="FA720" s="255">
        <v>0</v>
      </c>
      <c r="FB720" s="180">
        <f>SUM(FF720:GI720)/2</f>
        <v>0</v>
      </c>
      <c r="FC720" s="256">
        <f>N720*km*'VALORES TABELA'!$B$13</f>
        <v>0</v>
      </c>
      <c r="FD720" s="250">
        <f t="shared" si="824"/>
        <v>0</v>
      </c>
      <c r="FE720" s="257"/>
      <c r="FF720" s="181">
        <f>((Q720+S720)*Percapita)+((R720+T720)*Cadeirante)</f>
        <v>0</v>
      </c>
      <c r="FG720" s="181">
        <f>((U720+W720)*Percapita/30*FG$4)+((V720+X720)*Cadeirante/30*FG$4)</f>
        <v>0</v>
      </c>
      <c r="FH720" s="181">
        <f>((Y720+AA720)*Percapita/30*FH$4)+((Z720+AB720)*Cadeirante/30*FH$4)</f>
        <v>0</v>
      </c>
      <c r="FI720" s="181">
        <f>((AC720+AE720)*Percapita/30*FI$4)+((AD720+AF720)*Cadeirante/30*FI$4)</f>
        <v>0</v>
      </c>
      <c r="FJ720" s="181">
        <f>((AG720+AI720)*Percapita/30*FJ$4)+((AH720+AJ720)*Cadeirante/30*FJ$4)</f>
        <v>0</v>
      </c>
      <c r="FK720" s="181">
        <f>((AK720+AM720)*Percapita/30*FK$4)+((AL720+AN720)*Cadeirante/30*FK$4)</f>
        <v>0</v>
      </c>
      <c r="FL720" s="181">
        <f>((AO720+AQ720)*Percapita/30*FL$4)+((AP720+AR720)*Cadeirante/30*FL$4)</f>
        <v>0</v>
      </c>
      <c r="FM720" s="181">
        <f>((AS720+AU720)*Percapita/30*FM$4)+((AT720+AV720)*Cadeirante/30*FM$4)</f>
        <v>0</v>
      </c>
      <c r="FN720" s="181">
        <f>((AW720+AY720)*Percapita/30*FN$4)+((AX720+AZ720)*Cadeirante/30*FN$4)</f>
        <v>0</v>
      </c>
      <c r="FO720" s="181">
        <f>((BA720+BC720)*Percapita/30*FO$4)+((BB720+BD720)*Cadeirante/30*FO$4)</f>
        <v>0</v>
      </c>
      <c r="FP720" s="181">
        <f>((BE720+BG720)*Percapita/30*FP$4)+((BF720+BH720)*Cadeirante/30*FP$4)</f>
        <v>0</v>
      </c>
      <c r="FQ720" s="181">
        <f>((BI720+BK720)*Percapita/30*FQ$4)+((BJ720+BL720)*Cadeirante/30*FQ$4)</f>
        <v>0</v>
      </c>
      <c r="FR720" s="181">
        <f>((BM720+BO720)*Percapita/30*FR$4)+((BN720+BP720)*Cadeirante/30*FR$4)</f>
        <v>0</v>
      </c>
      <c r="FS720" s="181">
        <f>((BQ720+BS720)*Percapita/30*FS$4)+((BR720+BT720)*Cadeirante/30*FS$4)</f>
        <v>0</v>
      </c>
      <c r="FT720" s="181">
        <f>((BU720+BW720)*Percapita/30*FT$4)+((BV720+BX720)*Cadeirante/30*FT$4)</f>
        <v>0</v>
      </c>
      <c r="FU720" s="181">
        <f>((BY720+CA720)*Percapita/30*FU$4)+((BZ720+CB720)*Cadeirante/30*FU$4)</f>
        <v>0</v>
      </c>
      <c r="FV720" s="181">
        <f>((CC720+CE720)*Percapita/30*FV$4)+((CD720+CF720)*Cadeirante/30*FV$4)</f>
        <v>0</v>
      </c>
      <c r="FW720" s="181">
        <f>((CG720+CI720)*Percapita/30*FW$4)+((CI720+CK720)*Cadeirante/30*FW$4)</f>
        <v>0</v>
      </c>
      <c r="FX720" s="181">
        <f>((CK720+CM720)*Percapita/30*FX$4)+((CL720+CN720)*Cadeirante/30*FX$4)</f>
        <v>0</v>
      </c>
      <c r="FY720" s="181">
        <f>((CO720+CQ720)*Percapita/30*FY$4)+((CP720+CR720)*Cadeirante/30*FY$4)</f>
        <v>0</v>
      </c>
      <c r="FZ720" s="181">
        <f>((CS720+CU720)*Percapita/30*FZ$4)+((CT720+CV720)*Cadeirante/30*FZ$4)</f>
        <v>0</v>
      </c>
      <c r="GA720" s="181">
        <f>((CW720+CY720)*Percapita/30*GA$4)+((CX720+CZ720)*Cadeirante/30*GA$4)</f>
        <v>0</v>
      </c>
      <c r="GB720" s="181">
        <f>((DA720+DC720)*Percapita/30*GB$4)+((DB720+DD720)*Cadeirante/30*GB$4)</f>
        <v>0</v>
      </c>
      <c r="GC720" s="181">
        <f>((DE720+DG720)*Percapita/30*GC$4)+((DF720+DH720)*Cadeirante/30*GC$4)</f>
        <v>0</v>
      </c>
      <c r="GD720" s="181">
        <f>((DI720+DK720)*Percapita/30*GD$4)+((DJ720+DL720)*Cadeirante/30*GD$4)</f>
        <v>0</v>
      </c>
      <c r="GE720" s="181">
        <f>((DM720+DO720)*Percapita/30*GE$4)+((DN720+DP720)*Cadeirante/30*GE$4)</f>
        <v>0</v>
      </c>
      <c r="GF720" s="181">
        <f>((DQ720+DS720)*Percapita/30*GF$4)+((DR720+DT720)*Cadeirante/30*GF$4)</f>
        <v>0</v>
      </c>
      <c r="GG720" s="181">
        <f>((DU720+DW720)*Percapita/30*GG$4)+((DV720+DX720)*Cadeirante/30*GG$4)</f>
        <v>0</v>
      </c>
      <c r="GH720" s="181">
        <f>((DY720+EA720)*Percapita/30*GH$4)+((DZ720+EB720)*Cadeirante/30*GH$4)</f>
        <v>0</v>
      </c>
      <c r="GI720" s="181">
        <f>((EC720+EE720)*Percapita/30*GI$4)+((ED720+EF720)*Cadeirante/30*GI$4)</f>
        <v>0</v>
      </c>
      <c r="GJ720" s="181">
        <f>((EG720+EI720)*Percapita)+((EH720+EJ720)*Cadeirante)</f>
        <v>0</v>
      </c>
      <c r="GK720" s="258"/>
      <c r="GL720" s="103">
        <f t="shared" si="822"/>
        <v>0</v>
      </c>
      <c r="GM720" s="124"/>
      <c r="GN720" s="182"/>
      <c r="GO720" s="182"/>
      <c r="GP720" s="182"/>
      <c r="GQ720" s="182"/>
      <c r="GR720" s="182"/>
      <c r="GS720" s="182"/>
      <c r="GT720" s="182"/>
      <c r="GU720" s="182"/>
      <c r="GV720" s="182"/>
      <c r="GW720" s="182"/>
      <c r="GX720" s="182"/>
      <c r="GY720" s="182"/>
      <c r="GZ720" s="182"/>
      <c r="HA720" s="182"/>
      <c r="HB720" s="182"/>
      <c r="HC720" s="182"/>
      <c r="HD720" s="182"/>
      <c r="HE720" s="182"/>
      <c r="HF720" s="182"/>
      <c r="HG720" s="182"/>
      <c r="HH720" s="182"/>
      <c r="HI720" s="182"/>
      <c r="HJ720" s="182"/>
      <c r="HK720" s="182"/>
      <c r="HL720" s="182"/>
      <c r="HM720" s="182"/>
      <c r="HN720" s="182"/>
      <c r="HO720" s="182"/>
      <c r="HP720" s="259"/>
      <c r="HQ720" s="64"/>
      <c r="HW720" s="257"/>
      <c r="HY720" s="280">
        <f t="shared" si="825"/>
        <v>0</v>
      </c>
      <c r="HZ720" s="280">
        <f t="shared" si="826"/>
        <v>0</v>
      </c>
      <c r="IA720" s="280">
        <f t="shared" si="827"/>
        <v>0</v>
      </c>
    </row>
    <row r="721" spans="1:237" s="106" customFormat="1" ht="22.5" customHeight="1" x14ac:dyDescent="0.25">
      <c r="A721" t="s">
        <v>3848</v>
      </c>
      <c r="B721" s="522" t="s">
        <v>3849</v>
      </c>
      <c r="C721" s="523">
        <v>1</v>
      </c>
      <c r="D721" s="524" t="s">
        <v>3850</v>
      </c>
      <c r="E721" s="524" t="s">
        <v>3851</v>
      </c>
      <c r="F721" s="525" t="s">
        <v>3224</v>
      </c>
      <c r="G721" s="525" t="s">
        <v>3225</v>
      </c>
      <c r="H721" s="350" t="s">
        <v>1849</v>
      </c>
      <c r="I721" s="351" t="s">
        <v>3852</v>
      </c>
      <c r="J721" s="409" t="s">
        <v>3231</v>
      </c>
      <c r="K721" s="410" t="s">
        <v>3232</v>
      </c>
      <c r="L721" s="329">
        <f>CONTINUA!BV721</f>
        <v>0</v>
      </c>
      <c r="M721" s="329">
        <f>CONTINUA!BW721</f>
        <v>0</v>
      </c>
      <c r="N721" s="895"/>
      <c r="O721" s="896" t="s">
        <v>4069</v>
      </c>
      <c r="P721" s="897" t="s">
        <v>206</v>
      </c>
      <c r="Q721" s="400">
        <v>10</v>
      </c>
      <c r="R721" s="401"/>
      <c r="S721" s="400"/>
      <c r="T721" s="401"/>
      <c r="U721" s="400"/>
      <c r="V721" s="401"/>
      <c r="W721" s="400"/>
      <c r="X721" s="401"/>
      <c r="Y721" s="400"/>
      <c r="Z721" s="401"/>
      <c r="AA721" s="400"/>
      <c r="AB721" s="401"/>
      <c r="AC721" s="400"/>
      <c r="AD721" s="401"/>
      <c r="AE721" s="400"/>
      <c r="AF721" s="401"/>
      <c r="AG721" s="400"/>
      <c r="AH721" s="401"/>
      <c r="AI721" s="400"/>
      <c r="AJ721" s="401"/>
      <c r="AK721" s="400"/>
      <c r="AL721" s="401"/>
      <c r="AM721" s="400"/>
      <c r="AN721" s="401"/>
      <c r="AO721" s="400"/>
      <c r="AP721" s="401"/>
      <c r="AQ721" s="400"/>
      <c r="AR721" s="401"/>
      <c r="AS721" s="400"/>
      <c r="AT721" s="401"/>
      <c r="AU721" s="400"/>
      <c r="AV721" s="401"/>
      <c r="AW721" s="400"/>
      <c r="AX721" s="401"/>
      <c r="AY721" s="400"/>
      <c r="AZ721" s="401"/>
      <c r="BA721" s="400"/>
      <c r="BB721" s="401"/>
      <c r="BC721" s="400"/>
      <c r="BD721" s="401"/>
      <c r="BE721" s="400"/>
      <c r="BF721" s="401"/>
      <c r="BG721" s="400"/>
      <c r="BH721" s="401"/>
      <c r="BI721" s="400"/>
      <c r="BJ721" s="401"/>
      <c r="BK721" s="400"/>
      <c r="BL721" s="401"/>
      <c r="BM721" s="400"/>
      <c r="BN721" s="401"/>
      <c r="BO721" s="400"/>
      <c r="BP721" s="401"/>
      <c r="BQ721" s="400"/>
      <c r="BR721" s="401"/>
      <c r="BS721" s="400"/>
      <c r="BT721" s="401"/>
      <c r="BU721" s="400"/>
      <c r="BV721" s="401"/>
      <c r="BW721" s="400"/>
      <c r="BX721" s="401"/>
      <c r="BY721" s="400"/>
      <c r="BZ721" s="401"/>
      <c r="CA721" s="400"/>
      <c r="CB721" s="401"/>
      <c r="CC721" s="400"/>
      <c r="CD721" s="401"/>
      <c r="CE721" s="400"/>
      <c r="CF721" s="401"/>
      <c r="CG721" s="400"/>
      <c r="CH721" s="401"/>
      <c r="CI721" s="400"/>
      <c r="CJ721" s="401"/>
      <c r="CK721" s="400"/>
      <c r="CL721" s="401"/>
      <c r="CM721" s="400"/>
      <c r="CN721" s="401"/>
      <c r="CO721" s="400"/>
      <c r="CP721" s="401"/>
      <c r="CQ721" s="400"/>
      <c r="CR721" s="401"/>
      <c r="CS721" s="400"/>
      <c r="CT721" s="401"/>
      <c r="CU721" s="400"/>
      <c r="CV721" s="401"/>
      <c r="CW721" s="400"/>
      <c r="CX721" s="401"/>
      <c r="CY721" s="400"/>
      <c r="CZ721" s="401"/>
      <c r="DA721" s="400"/>
      <c r="DB721" s="401"/>
      <c r="DC721" s="400"/>
      <c r="DD721" s="401"/>
      <c r="DE721" s="400"/>
      <c r="DF721" s="401"/>
      <c r="DG721" s="400"/>
      <c r="DH721" s="401"/>
      <c r="DI721" s="400"/>
      <c r="DJ721" s="401"/>
      <c r="DK721" s="400"/>
      <c r="DL721" s="401"/>
      <c r="DM721" s="400"/>
      <c r="DN721" s="401"/>
      <c r="DO721" s="400"/>
      <c r="DP721" s="401"/>
      <c r="DQ721" s="400"/>
      <c r="DR721" s="401"/>
      <c r="DS721" s="400"/>
      <c r="DT721" s="401"/>
      <c r="DU721" s="400"/>
      <c r="DV721" s="401"/>
      <c r="DW721" s="400"/>
      <c r="DX721" s="401"/>
      <c r="DY721" s="400"/>
      <c r="DZ721" s="401"/>
      <c r="EA721" s="400"/>
      <c r="EB721" s="401"/>
      <c r="EC721" s="400"/>
      <c r="ED721" s="401"/>
      <c r="EE721" s="400"/>
      <c r="EF721" s="401"/>
      <c r="EG721" s="400"/>
      <c r="EH721" s="401"/>
      <c r="EI721" s="400"/>
      <c r="EJ721" s="447"/>
      <c r="EK721" s="510"/>
      <c r="EL721" s="513" t="s">
        <v>4022</v>
      </c>
      <c r="EM721" s="520">
        <v>706.255</v>
      </c>
      <c r="EN721" s="520"/>
      <c r="EO721" s="520"/>
      <c r="EP721" s="171">
        <f t="shared" si="815"/>
        <v>10</v>
      </c>
      <c r="EQ721" s="171">
        <f t="shared" si="816"/>
        <v>0</v>
      </c>
      <c r="ER721" s="171">
        <f t="shared" si="817"/>
        <v>0</v>
      </c>
      <c r="ES721" s="171">
        <f t="shared" si="818"/>
        <v>0</v>
      </c>
      <c r="ET721" s="171">
        <f t="shared" si="819"/>
        <v>0</v>
      </c>
      <c r="EU721" s="171">
        <f t="shared" si="820"/>
        <v>0</v>
      </c>
      <c r="EV721" s="172">
        <f t="shared" si="821"/>
        <v>10</v>
      </c>
      <c r="EW721" s="367">
        <f>IF(C721=4,IF(MAX(Q721:EJ723)&gt;0,(Especiall/30*(IF(($G721-$F721)=($G$5-$F$5),30,IF(DAY($G721)=31,($G721-$F721),($G721-$F721)+1)))),0),0)</f>
        <v>0</v>
      </c>
      <c r="EX721" s="248">
        <f t="shared" ref="EX721:EX724" si="828">FF721</f>
        <v>30606.320000000003</v>
      </c>
      <c r="EY721" s="174">
        <f>(L721*regular)+(M721*Cadeirantee)</f>
        <v>0</v>
      </c>
      <c r="EZ721" s="249">
        <f>SUMIF(FG721:GJ721,"&gt;0")</f>
        <v>0</v>
      </c>
      <c r="FA721" s="249">
        <f>SUMIF(FG721:GJ721,"&lt;0")+SUMIF(GN721:HP721,"&lt;0")</f>
        <v>0</v>
      </c>
      <c r="FB721" s="174">
        <v>0</v>
      </c>
      <c r="FC721" s="175">
        <f>N721*km*'VALORES TABELA'!$B$13</f>
        <v>0</v>
      </c>
      <c r="FD721" s="250">
        <f>GL721</f>
        <v>0</v>
      </c>
      <c r="FE721" s="176">
        <f>(EW721+EW722+EW723+EW724+EX721+EX722+EX723+EX724+EY721+EY722+EY723+EY724+EY725+EZ721+EZ722+EZ723+EZ724+FA721+FA722+FA723+FA724+FC721+FC722+FC723+FC724+HY721-HZ721-IA721+FD721+FD722+FD723+FD724+FB725)</f>
        <v>31312.575000000004</v>
      </c>
      <c r="FF721" s="177">
        <f>IF(C721=4,SUM(Q721+Q722+Q723+S721+S722+S723)*Percapita/30*FF$4+(R721+R722+R723+T721+T722+T723)*Cadeirante/30*FF$4,IF(C721=3,IF(Q724+S724=10,Fixo/30*FF$4+(Q721+Q722+Q723+S721+S722+S723)*Percapita/30*FF$4+(R724+T724)*Cadeirante/30*FF$4,IF(Q724+S724&lt;=9,(Q724+S724)*Crechee/30*FF$4)+(R724+T724)*Cadeirante/30*FF$4+(Q721+Q722+Q723+S721+S722+S723)*Percapita/30*FF$4)+IF(Q724+S724&gt;=11,Fixo/30*FF$4+(Q724+S724-10)*Crechee/30*FF$4,0),IF(C721=2,IF(R721+R722+R723+R724+T721+T722+T723+T724=1,Cadeirante/30*FF$4,IF(R721+R722+R723+R724+T721+T722+T723+T724=2,Fixo/30*FF$4,IF(R721+R722+R723+R724+T721+T722+T723+T724&gt;2,Fixo/30*FF$4+(R721+R722+R723+R724+T721+T722+T723+T724-2)*Cadeirante/30*FF$4)))+(Q721+Q722+Q723+S721+S722+S723)*Percapita/30*FF$4+(Q724+S724)*Crechee/30*FF$4,IF(C721=1,IF(Q721+Q722+Q723+R721+R722+R723+S721+S722+S723+T721+T722+T723&lt;=15,(Q721+Q722+Q723+S721+S722+S723)*Percapita/30*FF$4,IF(Q721+Q722+Q723+R721+R722+R723+S721+S722+S723+T721+T722+T723&gt;=16,Fixo/30*FF$4+(Q721+Q722+Q723+R721+R722+R723+S721+S722+S723+T721+T722-16)*Percapita/30*FF$4))))))</f>
        <v>30606.320000000003</v>
      </c>
      <c r="FG721" s="177">
        <f>IF(C721=4,SUM(U721+U722+U723+W721+W722+W723)*Percapita/30*FG$4+(V721+V722+V723+X721+X722+X723)*Cadeirante/30*FG$4,IF(C721=3,IF(U724+W724=10,Fixo/30*FG$4+(U721+U722+U723+W721+W722+W723)*Percapita/30*FG$4+(V724+X724)*Cadeirante/30*FG$4,IF(U724+W724&lt;=9,(U724+W724)*Crechee/30*FG$4)+(V724+X724)*Cadeirante/30*FG$4+(U721+U722+U723+W721+W722+W723)*Percapita/30*FG$4)+IF(U724+W724&gt;=11,Fixo/30*FG$4+(U724+W724-10)*Crechee/30*FG$4,0),IF(C721=2,IF(V721+V722+V723+V724+X721+X722+X723+X724=1,Cadeirante/30*FG$4,IF(V721+V722+V723+V724+X721+X722+X723+X724=2,Fixo/30*FG$4,IF(V721+V722+V723+V724+X721+X722+X723+X724&gt;2,Fixo/30*FG$4+(V721+V722+V723+V724+X721+X722+X723+X724-2)*Cadeirante/30*FG$4)))+(U721+U722+U723+W721+W722+W723)*Percapita/30*FG$4+(U724+W724)*Crechee/30*FG$4,IF(C721=1,IF(U721+U722+U723+V721+V722+V723+W721+W722+W723+X721+X722+X723&lt;=15,(U721+U722+U723+W721+W722+W723)*Percapita/30*FG$4,IF(U721+U722+U723+V721+V722+V723+W721+W722+W723+X721+X722+X723&gt;=16,Fixo/30*FG$4+(U721+U722+U723+V721+V722+V723+W721+W722+W723+X721+X722-16)*Percapita/30*FG$4))))))</f>
        <v>0</v>
      </c>
      <c r="FH721" s="177">
        <f>IF(C721=4,SUM(Y721+Y722+Y723+AA721+AA722+AA723)*Percapita/30*FH$4+(Z721+Z722+Z723+AB721+AB722+AB723)*Cadeirante/30*FH$4,IF(C721=3,IF(Y724+AA724=10,Fixo/30*FH$4+(Y721+Y722+Y723+AA721+AA722+AA723)*Percapita/30*FH$4+(Z724+AB724)*Cadeirante/30*FH$4,IF(Y724+AA724&lt;=9,(Y724+AA724)*Crechee/30*FH$4)+(Z724+AB724)*Cadeirante/30*FH$4+(Y721+Y722+Y723+AA721+AA722+AA723)*Percapita/30*FH$4)+IF(Y724+AA724&gt;=11,Fixo/30*FH$4+(Y724+AA724-10)*Crechee/30*FH$4,0),IF(C721=2,IF(Z721+Z722+Z723+Z724+AB721+AB722+AB723+AB724=1,Cadeirante/30*FH$4,IF(Z721+Z722+Z723+Z724+AB721+AB722+AB723+AB724=2,Fixo/30*FH$4,IF(Z721+Z722+Z723+Z724+AB721+AB722+AB723+AB724&gt;2,Fixo/30*FH$4+(Z721+Z722+Z723+Z724+AB721+AB722+AB723+AB724-2)*Cadeirante/30*FH$4)))+(Y721+Y722+Y723+AA721+AA722+AA723)*Percapita/30*FH$4+(Y724+AA724)*Crechee/30*FH$4,IF(C721=1,IF(Y721+Y722+Y723+Z721+Z722+Z723+AA721+AA722+AA723+AB721+AB722+AB723&lt;=15,(Y721+Y722+Y723+AA721+AA722+AA723)*Percapita/30*FH$4,IF(Y721+Y722+Y723+Z721+Z722+Z723+AA721+AA722+AA723+AB721+AB722+AB723&gt;=16,Fixo/30*FH$4+(Y721+Y722+Y723+Z721+Z722+Z723+AA721+AA722+AA723+AB721+AB722-16)*Percapita/30*FH$4))))))</f>
        <v>0</v>
      </c>
      <c r="FI721" s="177">
        <f>IF(C721=4,SUM(AC721+AC722+AC723+AE721+AE722+AE723)*Percapita/30*FI$4+(AD721+AD722+AD723+AF721+AF722+AF723)*Cadeirante/30*FI$4,IF(C721=3,IF(AC724+AE724=10,Fixo/30*FI$4+(AC721+AC722+AC723+AE721+AE722+AE723)*Percapita/30*FI$4+(AD724+AF724)*Cadeirante/30*FI$4,IF(AC724+AE724&lt;=9,(AC724+AE724)*Crechee/30*FI$4)+(AD724+AF724)*Cadeirante/30*FI$4+(AC721+AC722+AC723+AE721+AE722+AE723)*Percapita/30*FI$4)+IF(AC724+AE724&gt;=11,Fixo/30*FI$4+(AC724+AE724-10)*Crechee/30*FI$4,0),IF(C721=2,IF(AD721+AD722+AD723+AD724+AF721+AF722+AF723+AF724=1,Cadeirante/30*FI$4,IF(AD721+AD722+AD723+AD724+AF721+AF722+AF723+AF724=2,Fixo/30*FI$4,IF(AD721+AD722+AD723+AD724+AF721+AF722+AF723+AF724&gt;2,Fixo/30*FI$4+(AD721+AD722+AD723+AD724+AF721+AF722+AF723+AF724-2)*Cadeirante/30*FI$4)))+(AC721+AC722+AC723+AE721+AE722+AE723)*Percapita/30*FI$4+(AC724+AE724)*Crechee/30*FI$4,IF(C721=1,IF(AC721+AC722+AC723+AD721+AD722+AD723+AE721+AE722+AE723+AF721+AF722+AF723&lt;=15,(AC721+AC722+AC723+AE721+AE722+AE723)*Percapita/30*FI$4,IF(AC721+AC722+AC723+AD721+AD722+AD723+AE721+AE722+AE723+AF721+AF722+AF723&gt;=16,Fixo/30*FI$4+(AC721+AC722+AC723+AD721+AD722+AD723+AE721+AE722+AE723+AF721+AF722-16)*Percapita/30*FI$4))))))</f>
        <v>0</v>
      </c>
      <c r="FJ721" s="177">
        <f>IF(C721=4,SUM(AG721+AG722+AG723+AI721+AI722+AI723)*Percapita/30*FJ$4+(AH721+AH722+AH723+AJ721+AJ722+AJ723)*Cadeirante/30*FJ$4,IF(C721=3,IF(AG724+AI724=10,Fixo/30*FJ$4+(AG721+AG722+AG723+AI721+AI722+AI723)*Percapita/30*FJ$4+(AH724+AJ724)*Cadeirante/30*FJ$4,IF(AG724+AI724&lt;=9,(AG724+AI724)*Crechee/30*FJ$4)+(AH724+AJ724)*Cadeirante/30*FJ$4+(AG721+AG722+AG723+AI721+AI722+AI723)*Percapita/30*FJ$4)+IF(AG724+AI724&gt;=11,Fixo/30*FJ$4+(AG724+AI724-10)*Crechee/30*FJ$4,0),IF(C721=2,IF(AH721+AH722+AH723+AH724+AJ721+AJ722+AJ723+AJ724=1,Cadeirante/30*FJ$4,IF(AH721+AH722+AH723+AH724+AJ721+AJ722+AJ723+AJ724=2,Fixo/30*FJ$4,IF(AH721+AH722+AH723+AH724+AJ721+AJ722+AJ723+AJ724&gt;2,Fixo/30*FJ$4+(AH721+AH722+AH723+AH724+AJ721+AJ722+AJ723+AJ724-2)*Cadeirante/30*FJ$4)))+(AG721+AG722+AG723+AI721+AI722+AI723)*Percapita/30*FJ$4+(AG724+AI724)*Crechee/30*FJ$4,IF(C721=1,IF(AG721+AG722+AG723+AH721+AH722+AH723+AI721+AI722+AI723+AJ721+AJ722+AJ723&lt;=15,(AG721+AG722+AG723+AI721+AI722+AI723)*Percapita/30*FJ$4,IF(AG721+AG722+AG723+AH721+AH722+AH723+AI721+AI722+AI723+AJ721+AJ722+AJ723&gt;=16,Fixo/30*FJ$4+(AG721+AG722+AG723+AH721+AH722+AH723+AI721+AI722+AI723+AJ721+AJ722-16)*Percapita/30*FJ$4))))))</f>
        <v>0</v>
      </c>
      <c r="FK721" s="177">
        <f>IF(C721=4,SUM(AK721+AK722+AK723+AM721+AM722+AM723)*Percapita/30*FK$4+(AL721+AL722+AL723+AN721+AN722+AN723)*Cadeirante/30*FK$4,IF(C721=3,IF(AK724+AM724=10,Fixo/30*FK$4+(AK721+AK722+AK723+AM721+AM722+AM723)*Percapita/30*FK$4+(AL724+AN724)*Cadeirante/30*FK$4,IF(AK724+AM724&lt;=9,(AK724+AM724)*Crechee/30*FK$4)+(AL724+AN724)*Cadeirante/30*FK$4+(AK721+AK722+AK723+AM721+AM722+AM723)*Percapita/30*FK$4)+IF(AK724+AM724&gt;=11,Fixo/30*FK$4+(AK724+AM724-10)*Crechee/30*FK$4,0),IF(C721=2,IF(AL721+AL722+AL723+AL724+AN721+AN722+AN723+AN724=1,Cadeirante/30*FK$4,IF(AL721+AL722+AL723+AL724+AN721+AN722+AN723+AN724=2,Fixo/30*FK$4,IF(AL721+AL722+AL723+AL724+AN721+AN722+AN723+AN724&gt;2,Fixo/30*FK$4+(AL721+AL722+AL723+AL724+AN721+AN722+AN723+AN724-2)*Cadeirante/30*FK$4)))+(AK721+AK722+AK723+AM721+AM722+AM723)*Percapita/30*FK$4+(AK724+AM724)*Crechee/30*FK$4,IF(C721=1,IF(AK721+AK722+AK723+AL721+AL722+AL723+AM721+AM722+AM723+AN721+AN722+AN723&lt;=15,(AK721+AK722+AK723+AM721+AM722+AM723)*Percapita/30*FK$4,IF(AK721+AK722+AK723+AL721+AL722+AL723+AM721+AM722+AM723+AN721+AN722+AN723&gt;=16,Fixo/30*FK$4+(AK721+AK722+AK723+AL721+AL722+AL723+AM721+AM722+AM723+AN721+AN722-16)*Percapita/30*FK$4))))))</f>
        <v>0</v>
      </c>
      <c r="FL721" s="177">
        <f>IF(C721=4,SUM(AO721+AO722+AO723+AQ721+AQ722+AQ723)*Percapita/30*FL$4+(AP721+AP722+AP723+AR721+AR722+AR723)*Cadeirante/30*FL$4,IF(C721=3,IF(AO724+AQ724=10,Fixo/30*FL$4+(AO721+AO722+AO723+AQ721+AQ722+AQ723)*Percapita/30*FL$4+(AP724+AR724)*Cadeirante/30*FL$4,IF(AO724+AQ724&lt;=9,(AO724+AQ724)*Crechee/30*FL$4)+(AP724+AR724)*Cadeirante/30*FL$4+(AO721+AO722+AO723+AQ721+AQ722+AQ723)*Percapita/30*FL$4)+IF(AO724+AQ724&gt;=11,Fixo/30*FL$4+(AO724+AQ724-10)*Crechee/30*FL$4,0),IF(C721=2,IF(AP721+AP722+AP723+AP724+AR721+AR722+AR723+AR724=1,Cadeirante/30*FL$4,IF(AP721+AP722+AP723+AP724+AR721+AR722+AR723+AR724=2,Fixo/30*FL$4,IF(AP721+AP722+AP723+AP724+AR721+AR722+AR723+AR724&gt;2,Fixo/30*FL$4+(AP721+AP722+AP723+AP724+AR721+AR722+AR723+AR724-2)*Cadeirante/30*FL$4)))+(AO721+AO722+AO723+AQ721+AQ722+AQ723)*Percapita/30*FL$4+(AO724+AQ724)*Crechee/30*FL$4,IF(C721=1,IF(AO721+AO722+AO723+AP721+AP722+AP723+AQ721+AQ722+AQ723+AR721+AR722+AR723&lt;=15,(AO721+AO722+AO723+AQ721+AQ722+AQ723)*Percapita/30*FL$4,IF(AO721+AO722+AO723+AP721+AP722+AP723+AQ721+AQ722+AQ723+AR721+AR722+AR723&gt;=16,Fixo/30*FL$4+(AO721+AO722+AO723+AP721+AP722+AP723+AQ721+AQ722+AQ723+AR721+AR722-16)*Percapita/30*FL$4))))))</f>
        <v>0</v>
      </c>
      <c r="FM721" s="177">
        <f>IF(C721=4,SUM(AS721+AS722+AS723+AU721+AU722+AU723)*Percapita/30*FM$4+(AT721+AT722+AT723+AV721+AV722+AV723)*Cadeirante/30*FM$4,IF(C721=3,IF(AS724+AU724=10,Fixo/30*FM$4+(AS721+AS722+AS723+AU721+AU722+AU723)*Percapita/30*FM$4+(AT724+AV724)*Cadeirante/30*FM$4,IF(AS724+AU724&lt;=9,(AS724+AU724)*Crechee/30*FM$4)+(AT724+AV724)*Cadeirante/30*FM$4+(AS721+AS722+AS723+AU721+AU722+AU723)*Percapita/30*FM$4)+IF(AS724+AU724&gt;=11,Fixo/30*FM$4+(AS724+AU724-10)*Crechee/30*FM$4,0),IF(C721=2,IF(AT721+AT722+AT723+AT724+AV721+AV722+AV723+AV724=1,Cadeirante/30*FM$4,IF(AT721+AT722+AT723+AT724+AV721+AV722+AV723+AV724=2,Fixo/30*FM$4,IF(AT721+AT722+AT723+AT724+AV721+AV722+AV723+AV724&gt;2,Fixo/30*FM$4+(AT721+AT722+AT723+AT724+AV721+AV722+AV723+AV724-2)*Cadeirante/30*FM$4)))+(AS721+AS722+AS723+AU721+AU722+AU723)*Percapita/30*FM$4+(AS724+AU724)*Crechee/30*FM$4,IF(C721=1,IF(AS721+AS722+AS723+AT721+AT722+AT723+AU721+AU722+AU723+AV721+AV722+AV723&lt;=15,(AS721+AS722+AS723+AU721+AU722+AU723)*Percapita/30*FM$4,IF(AS721+AS722+AS723+AT721+AT722+AT723+AU721+AU722+AU723+AV721+AV722+AV723&gt;=16,Fixo/30*FM$4+(AS721+AS722+AS723+AT721+AT722+AT723+AU721+AU722+AU723+AV721+AV722-16)*Percapita/30*FM$4))))))</f>
        <v>0</v>
      </c>
      <c r="FN721" s="177">
        <f>IF(C721=4,SUM(AW721+AW722+AW723+AY721+AY722+AY723)*Percapita/30*FN$4+(AX721+AX722+AX723+AZ721+AZ722+AZ723)*Cadeirante/30*FN$4,IF(C721=3,IF(AW724+AY724=10,Fixo/30*FN$4+(AW721+AW722+AW723+AY721+AY722+AY723)*Percapita/30*FN$4+(AX724+AZ724)*Cadeirante/30*FN$4,IF(AW724+AY724&lt;=9,(AW724+AY724)*Crechee/30*FN$4)+(AX724+AZ724)*Cadeirante/30*FN$4+(AW721+AW722+AW723+AY721+AY722+AY723)*Percapita/30*FN$4)+IF(AW724+AY724&gt;=11,Fixo/30*FN$4+(AW724+AY724-10)*Crechee/30*FN$4,0),IF(C721=2,IF(AX721+AX722+AX723+AX724+AZ721+AZ722+AZ723+AZ724=1,Cadeirante/30*FN$4,IF(AX721+AX722+AX723+AX724+AZ721+AZ722+AZ723+AZ724=2,Fixo/30*FN$4,IF(AX721+AX722+AX723+AX724+AZ721+AZ722+AZ723+AZ724&gt;2,Fixo/30*FN$4+(AX721+AX722+AX723+AX724+AZ721+AZ722+AZ723+AZ724-2)*Cadeirante/30*FN$4)))+(AW721+AW722+AW723+AY721+AY722+AY723)*Percapita/30*FN$4+(AW724+AY724)*Crechee/30*FN$4,IF(C721=1,IF(AW721+AW722+AW723+AX721+AX722+AX723+AY721+AY722+AY723+AZ721+AZ722+AZ723&lt;=15,(AW721+AW722+AW723+AY721+AY722+AY723)*Percapita/30*FN$4,IF(AW721+AW722+AW723+AX721+AX722+AX723+AY721+AY722+AY723+AZ721+AZ722+AZ723&gt;=16,Fixo/30*FN$4+(AW721+AW722+AW723+AX721+AX722+AX723+AY721+AY722+AY723+AZ721+AZ722-16)*Percapita/30*FN$4))))))</f>
        <v>0</v>
      </c>
      <c r="FO721" s="177">
        <f>IF(C721=4,SUM(BA721+BA722+BA723+BC721+BC722+BC723)*Percapita/30*FO$4+(BB721+BB722+BB723+BD721+BD722+BD723)*Cadeirante/30*FO$4,IF(C721=3,IF(BA724+BC724=10,Fixo/30*FO$4+(BA721+BA722+BA723+BC721+BC722+BC723)*Percapita/30*FO$4+(BB724+BD724)*Cadeirante/30*FO$4,IF(BA724+BC724&lt;=9,(BA724+BC724)*Crechee/30*FO$4)+(BB724+BD724)*Cadeirante/30*FO$4+(BA721+BA722+BA723+BC721+BC722+BC723)*Percapita/30*FO$4)+IF(BA724+BC724&gt;=11,Fixo/30*FO$4+(BA724+BC724-10)*Crechee/30*FO$4,0),IF(C721=2,IF(BB721+BB722+BB723+BB724+BD721+BD722+BD723+BD724=1,Cadeirante/30*FO$4,IF(BB721+BB722+BB723+BB724+BD721+BD722+BD723+BD724=2,Fixo/30*FO$4,IF(BB721+BB722+BB723+BB724+BD721+BD722+BD723+BD724&gt;2,Fixo/30*FO$4+(BB721+BB722+BB723+BB724+BD721+BD722+BD723+BD724-2)*Cadeirante/30*FO$4)))+(BA721+BA722+BA723+BC721+BC722+BC723)*Percapita/30*FO$4+(BA724+BC724)*Crechee/30*FO$4,IF(C721=1,IF(BA721+BA722+BA723+BB721+BB722+BB723+BC721+BC722+BC723+BD721+BD722+BD723&lt;=15,(BA721+BA722+BA723+BC721+BC722+BC723)*Percapita/30*FO$4,IF(BA721+BA722+BA723+BB721+BB722+BB723+BC721+BC722+BC723+BD721+BD722+BD723&gt;=16,Fixo/30*FO$4+(BA721+BA722+BA723+BB721+BB722+BB723+BC721+BC722+BC723+BD721+BD722-16)*Percapita/30*FO$4))))))</f>
        <v>0</v>
      </c>
      <c r="FP721" s="177">
        <f>IF(C721=4,SUM(BE721+BE722+BE723+BG721+BG722+BG723)*Percapita/30*FP$4+(BF721+BF722+BF723+BH721+BH722+BH723)*Cadeirante/30*FP$4,IF(C721=3,IF(BE724+BG724=10,Fixo/30*FP$4+(BE721+BE722+BE723+BG721+BG722+BG723)*Percapita/30*FP$4+(BF724+BH724)*Cadeirante/30*FP$4,IF(BE724+BG724&lt;=9,(BE724+BG724)*Crechee/30*FP$4)+(BF724+BH724)*Cadeirante/30*FP$4+(BE721+BE722+BE723+BG721+BG722+BG723)*Percapita/30*FP$4)+IF(BE724+BG724&gt;=11,Fixo/30*FP$4+(BE724+BG724-10)*Crechee/30*FP$4,0),IF(C721=2,IF(BF721+BF722+BF723+BF724+BH721+BH722+BH723+BH724=1,Cadeirante/30*FP$4,IF(BF721+BF722+BF723+BF724+BH721+BH722+BH723+BH724=2,Fixo/30*FP$4,IF(BF721+BF722+BF723+BF724+BH721+BH722+BH723+BH724&gt;2,Fixo/30*FP$4+(BF721+BF722+BF723+BF724+BH721+BH722+BH723+BH724-2)*Cadeirante/30*FP$4)))+(BE721+BE722+BE723+BG721+BG722+BG723)*Percapita/30*FP$4+(BE724+BG724)*Crechee/30*FP$4,IF(C721=1,IF(BE721+BE722+BE723+BF721+BF722+BF723+BG721+BG722+BG723+BH721+BH722+BH723&lt;=15,(BE721+BE722+BE723+BG721+BG722+BG723)*Percapita/30*FP$4,IF(BE721+BE722+BE723+BF721+BF722+BF723+BG721+BG722+BG723+BH721+BH722+BH723&gt;=16,Fixo/30*FP$4+(BE721+BE722+BE723+BF721+BF722+BF723+BG721+BG722+BG723+BH721+BH722-16)*Percapita/30*FP$4))))))</f>
        <v>0</v>
      </c>
      <c r="FQ721" s="177">
        <f>IF(C721=4,SUM(BI721+BI722+BI723+BK721+BK722+BK723)*Percapita/30*FQ$4+(BJ721+BJ722+BJ723+BL721+BL722+BL723)*Cadeirante/30*FQ$4,IF(C721=3,IF(BI724+BK724=10,Fixo/30*FQ$4+(BI721+BI722+BI723+BK721+BK722+BK723)*Percapita/30*FQ$4+(BJ724+BL724)*Cadeirante/30*FQ$4,IF(BI724+BK724&lt;=9,(BI724+BK724)*Crechee/30*FQ$4)+(BJ724+BL724)*Cadeirante/30*FQ$4+(BI721+BI722+BI723+BK721+BK722+BK723)*Percapita/30*FQ$4)+IF(BI724+BK724&gt;=11,Fixo/30*FQ$4+(BI724+BK724-10)*Crechee/30*FQ$4,0),IF(C721=2,IF(BJ721+BJ722+BJ723+BJ724+BL721+BL722+BL723+BL724=1,Cadeirante/30*FQ$4,IF(BJ721+BJ722+BJ723+BJ724+BL721+BL722+BL723+BL724=2,Fixo/30*FQ$4,IF(BJ721+BJ722+BJ723+BJ724+BL721+BL722+BL723+BL724&gt;2,Fixo/30*FQ$4+(BJ721+BJ722+BJ723+BJ724+BL721+BL722+BL723+BL724-2)*Cadeirante/30*FQ$4)))+(BI721+BI722+BI723+BK721+BK722+BK723)*Percapita/30*FQ$4+(BI724+BK724)*Crechee/30*FQ$4,IF(C721=1,IF(BI721+BI722+BI723+BJ721+BJ722+BJ723+BK721+BK722+BK723+BL721+BL722+BL723&lt;=15,(BI721+BI722+BI723+BK721+BK722+BK723)*Percapita/30*FQ$4,IF(BI721+BI722+BI723+BJ721+BJ722+BJ723+BK721+BK722+BK723+BL721+BL722+BL723&gt;=16,Fixo/30*FQ$4+(BI721+BI722+BI723+BJ721+BJ722+BJ723+BK721+BK722+BK723+BL721+BL722-16)*Percapita/30*FQ$4))))))</f>
        <v>0</v>
      </c>
      <c r="FR721" s="177">
        <f>IF(C721=4,SUM(BM721+BM722+BM723+BO721+BO722+BO723)*Percapita/30*FR$4+(BN721+BN722+BN723+BP721+BP722+BP723)*Cadeirante/30*FR$4,IF(C721=3,IF(BM724+BO724=10,Fixo/30*FR$4+(BM721+BM722+BM723+BO721+BO722+BO723)*Percapita/30*FR$4+(BN724+BP724)*Cadeirante/30*FR$4,IF(BM724+BO724&lt;=9,(BM724+BO724)*Crechee/30*FR$4)+(BN724+BP724)*Cadeirante/30*FR$4+(BM721+BM722+BM723+BO721+BO722+BO723)*Percapita/30*FR$4)+IF(BM724+BO724&gt;=11,Fixo/30*FR$4+(BM724+BO724-10)*Crechee/30*FR$4,0),IF(C721=2,IF(BN721+BN722+BN723+BN724+BP721+BP722+BP723+BP724=1,Cadeirante/30*FR$4,IF(BN721+BN722+BN723+BN724+BP721+BP722+BP723+BP724=2,Fixo/30*FR$4,IF(BN721+BN722+BN723+BN724+BP721+BP722+BP723+BP724&gt;2,Fixo/30*FR$4+(BN721+BN722+BN723+BN724+BP721+BP722+BP723+BP724-2)*Cadeirante/30*FR$4)))+(BM721+BM722+BM723+BO721+BO722+BO723)*Percapita/30*FR$4+(BM724+BO724)*Crechee/30*FR$4,IF(C721=1,IF(BM721+BM722+BM723+BN721+BN722+BN723+BO721+BO722+BO723+BP721+BP722+BP723&lt;=15,(BM721+BM722+BM723+BO721+BO722+BO723)*Percapita/30*FR$4,IF(BM721+BM722+BM723+BN721+BN722+BN723+BO721+BO722+BO723+BP721+BP722+BP723&gt;=16,Fixo/30*FR$4+(BM721+BM722+BM723+BN721+BN722+BN723+BO721+BO722+BO723+BP721+BP722-16)*Percapita/30*FR$4))))))</f>
        <v>0</v>
      </c>
      <c r="FS721" s="177">
        <f>IF(C721=4,SUM(BQ721+BQ722+BQ723+BS721+BS722+BS723)*Percapita/30*FS$4+(BR721+BR722+BR723+BT721+BT722+BT723)*Cadeirante/30*FS$4,IF(C721=3,IF(BQ724+BS724=10,Fixo/30*FS$4+(BQ721+BQ722+BQ723+BS721+BS722+BS723)*Percapita/30*FS$4+(BR724+BT724)*Cadeirante/30*FS$4,IF(BQ724+BS724&lt;=9,(BQ724+BS724)*Crechee/30*FS$4)+(BR724+BT724)*Cadeirante/30*FS$4+(BQ721+BQ722+BQ723+BS721+BS722+BS723)*Percapita/30*FS$4)+IF(BQ724+BS724&gt;=11,Fixo/30*FS$4+(BQ724+BS724-10)*Crechee/30*FS$4,0),IF(C721=2,IF(BR721+BR722+BR723+BR724+BT721+BT722+BT723+BT724=1,Cadeirante/30*FS$4,IF(BR721+BR722+BR723+BR724+BT721+BT722+BT723+BT724=2,Fixo/30*FS$4,IF(BR721+BR722+BR723+BR724+BT721+BT722+BT723+BT724&gt;2,Fixo/30*FS$4+(BR721+BR722+BR723+BR724+BT721+BT722+BT723+BT724-2)*Cadeirante/30*FS$4)))+(BQ721+BQ722+BQ723+BS721+BS722+BS723)*Percapita/30*FS$4+(BQ724+BS724)*Crechee/30*FS$4,IF(C721=1,IF(BQ721+BQ722+BQ723+BR721+BR722+BR723+BS721+BS722+BS723+BT721+BT722+BT723&lt;=15,(BQ721+BQ722+BQ723+BS721+BS722+BS723)*Percapita/30*FS$4,IF(BQ721+BQ722+BQ723+BR721+BR722+BR723+BS721+BS722+BS723+BT721+BT722+BT723&gt;=16,Fixo/30*FS$4+(BQ721+BQ722+BQ723+BR721+BR722+BR723+BS721+BS722+BS723+BT721+BT722-16)*Percapita/30*FS$4))))))</f>
        <v>0</v>
      </c>
      <c r="FT721" s="177">
        <f>IF(C721=4,SUM(BU721+BU722+BU723+BW721+BW722+BW723)*Percapita/30*FT$4+(BV721+BV722+BV723+BX721+BX722+BX723)*Cadeirante/30*FT$4,IF(C721=3,IF(BU724+BW724=10,Fixo/30*FT$4+(BU721+BU722+BU723+BW721+BW722+BW723)*Percapita/30*FT$4+(BV724+BX724)*Cadeirante/30*FT$4,IF(BU724+BW724&lt;=9,(BU724+BW724)*Crechee/30*FT$4)+(BV724+BX724)*Cadeirante/30*FT$4+(BU721+BU722+BU723+BW721+BW722+BW723)*Percapita/30*FT$4)+IF(BU724+BW724&gt;=11,Fixo/30*FT$4+(BU724+BW724-10)*Crechee/30*FT$4,0),IF(C721=2,IF(BV721+BV722+BV723+BV724+BX721+BX722+BX723+BX724=1,Cadeirante/30*FT$4,IF(BV721+BV722+BV723+BV724+BX721+BX722+BX723+BX724=2,Fixo/30*FT$4,IF(BV721+BV722+BV723+BV724+BX721+BX722+BX723+BX724&gt;2,Fixo/30*FT$4+(BV721+BV722+BV723+BV724+BX721+BX722+BX723+BX724-2)*Cadeirante/30*FT$4)))+(BU721+BU722+BU723+BW721+BW722+BW723)*Percapita/30*FT$4+(BU724+BW724)*Crechee/30*FT$4,IF(C721=1,IF(BU721+BU722+BU723+BV721+BV722+BV723+BW721+BW722+BW723+BX721+BX722+BX723&lt;=15,(BU721+BU722+BU723+BW721+BW722+BW723)*Percapita/30*FT$4,IF(BU721+BU722+BU723+BV721+BV722+BV723+BW721+BW722+BW723+BX721+BX722+BX723&gt;=16,Fixo/30*FT$4+(BU721+BU722+BU723+BV721+BV722+BV723+BW721+BW722+BW723+BX721+BX722-16)*Percapita/30*FT$4))))))</f>
        <v>0</v>
      </c>
      <c r="FU721" s="177">
        <f>IF(C721=4,SUM(BY721+BY722+BY723+CA721+CA722+CA723)*Percapita/30*FU$4+(BZ721+BZ722+BZ723+CB721+CB722+CB723)*Cadeirante/30*FU$4,IF(C721=3,IF(BY724+CA724=10,Fixo/30*FU$4+(BY721+BY722+BY723+CA721+CA722+CA723)*Percapita/30*FU$4+(BZ724+CB724)*Cadeirante/30*FU$4,IF(BY724+CA724&lt;=9,(BY724+CA724)*Crechee/30*FU$4)+(BZ724+CB724)*Cadeirante/30*FU$4+(BY721+BY722+BY723+CA721+CA722+CA723)*Percapita/30*FU$4)+IF(BY724+CA724&gt;=11,Fixo/30*FU$4+(BY724+CA724-10)*Crechee/30*FU$4,0),IF(C721=2,IF(BZ721+BZ722+BZ723+BZ724+CB721+CB722+CB723+CB724=1,Cadeirante/30*FU$4,IF(BZ721+BZ722+BZ723+BZ724+CB721+CB722+CB723+CB724=2,Fixo/30*FU$4,IF(BZ721+BZ722+BZ723+BZ724+CB721+CB722+CB723+CB724&gt;2,Fixo/30*FU$4+(BZ721+BZ722+BZ723+BZ724+CB721+CB722+CB723+CB724-2)*Cadeirante/30*FU$4)))+(BY721+BY722+BY723+CA721+CA722+CA723)*Percapita/30*FU$4+(BY724+CA724)*Crechee/30*FU$4,IF(C721=1,IF(BY721+BY722+BY723+BZ721+BZ722+BZ723+CA721+CA722+CA723+CB721+CB722+CB723&lt;=15,(BY721+BY722+BY723+CA721+CA722+CA723)*Percapita/30*FU$4,IF(BY721+BY722+BY723+BZ721+BZ722+BZ723+CA721+CA722+CA723+CB721+CB722+CB723&gt;=16,Fixo/30*FU$4+(BY721+BY722+BY723+BZ721+BZ722+BZ723+CA721+CA722+CA723+CB721+CB722-16)*Percapita/30*FU$4))))))</f>
        <v>0</v>
      </c>
      <c r="FV721" s="177">
        <f>IF(C721=4,SUM(CC721+CC722+CC723+CE721+CE722+CE723)*Percapita/30*FV$4+(CD721+CD722+CD723+CF721+CF722+CF723)*Cadeirante/30*FV$4,IF(C721=3,IF(CC724+CE724=10,Fixo/30*FV$4+(CC721+CC722+CC723+CE721+CE722+CE723)*Percapita/30*FV$4+(CD724+CF724)*Cadeirante/30*FV$4,IF(CC724+CE724&lt;=9,(CC724+CE724)*Crechee/30*FV$4)+(CD724+CF724)*Cadeirante/30*FV$4+(CC721+CC722+CC723+CE721+CE722+CE723)*Percapita/30*FV$4)+IF(CC724+CE724&gt;=11,Fixo/30*FV$4+(CC724+CE724-10)*Crechee/30*FV$4,0),IF(C721=2,IF(CD721+CD722+CD723+CD724+CF721+CF722+CF723+CF724=1,Cadeirante/30*FV$4,IF(CD721+CD722+CD723+CD724+CF721+CF722+CF723+CF724=2,Fixo/30*FV$4,IF(CD721+CD722+CD723+CD724+CF721+CF722+CF723+CF724&gt;2,Fixo/30*FV$4+(CD721+CD722+CD723+CD724+CF721+CF722+CF723+CF724-2)*Cadeirante/30*FV$4)))+(CC721+CC722+CC723+CE721+CE722+CE723)*Percapita/30*FV$4+(CC724+CE724)*Crechee/30*FV$4,IF(C721=1,IF(CC721+CC722+CC723+CD721+CD722+CD723+CE721+CE722+CE723+CF721+CF722+CF723&lt;=15,(CC721+CC722+CC723+CE721+CE722+CE723)*Percapita/30*FV$4,IF(CC721+CC722+CC723+CD721+CD722+CD723+CE721+CE722+CE723+CF721+CF722+CF723&gt;=16,Fixo/30*FV$4+(CC721+CC722+CC723+CD721+CD722+CD723+CE721+CE722+CE723+CF721+CF722-16)*Percapita/30*FV$4))))))</f>
        <v>0</v>
      </c>
      <c r="FW721" s="177">
        <f>IF(C721=4,SUM(CG721+CG722+CG723+CI721+CI722+CI723)*Percapita/30*FW$4+(CH721+CH722+CH723+CJ721+CJ722+CJ723)*Cadeirante/30*FW$4,IF(C721=3,IF(CG724+CI724=10,Fixo/30*FW$4+(CG721+CG722+CG723+CI721+CI722+CI723)*Percapita/30*FW$4+(CH724+CJ724)*Cadeirante/30*FW$4,IF(CG724+CI724&lt;=9,(CG724+CI724)*Crechee/30*FW$4)+(CH724+CJ724)*Cadeirante/30*FW$4+(CG721+CG722+CG723+CI721+CI722+CI723)*Percapita/30*FW$4)+IF(CG724+CI724&gt;=11,Fixo/30*FW$4+(CG724+CI724-10)*Crechee/30*FW$4,0),IF(C721=2,IF(CH721+CH722+CH723+CH724+CJ721+CJ722+CJ723+CJ724=1,Cadeirante/30*FW$4,IF(CH721+CH722+CH723+CH724+CJ721+CJ722+CJ723+CJ724=2,Fixo/30*FW$4,IF(CH721+CH722+CH723+CH724+CJ721+CJ722+CJ723+CJ724&gt;2,Fixo/30*FW$4+(CH721+CH722+CH723+CH724+CJ721+CJ722+CJ723+CJ724-2)*Cadeirante/30*FW$4)))+(CG721+CG722+CG723+CI721+CI722+CI723)*Percapita/30*FW$4+(CG724+CI724)*Crechee/30*FW$4,IF(C721=1,IF(CG721+CG722+CG723+CH721+CH722+CH723+CI721+CI722+CI723+CJ721+CJ722+CJ723&lt;=15,(CG721+CG722+CG723+CI721+CI722+CI723)*Percapita/30*FW$4,IF(CG721+CG722+CG723+CH721+CH722+CH723+CI721+CI722+CI723+CJ721+CJ722+CJ723&gt;=16,Fixo/30*FW$4+(CG721+CG722+CG723+CH721+CH722+CH723+CI721+CI722+CI723+CJ721+CJ722-16)*Percapita/30*FW$4))))))</f>
        <v>0</v>
      </c>
      <c r="FX721" s="177">
        <f>IF(C721=4,SUM(CK721+CK722+CK723+CM721+CM722+CM723)*Percapita/30*FX$4+(CL721+CL722+CL723+CN721+CN722+CN723)*Cadeirante/30*FX$4,IF(C721=3,IF(CK724+CM724=10,Fixo/30*FX$4+(CK721+CK722+CK723+CM721+CM722+CM723)*Percapita/30*FX$4+(CL724+CN724)*Cadeirante/30*FX$4,IF(CK724+CM724&lt;=9,(CK724+CM724)*Crechee/30*FX$4)+(CL724+CN724)*Cadeirante/30*FX$4+(CK721+CK722+CK723+CM721+CM722+CM723)*Percapita/30*FX$4)+IF(CK724+CM724&gt;=11,Fixo/30*FX$4+(CK724+CM724-10)*Crechee/30*FX$4,0),IF(C721=2,IF(CL721+CL722+CL723+CL724+CN721+CN722+CN723+CN724=1,Cadeirante/30*FX$4,IF(CL721+CL722+CL723+CL724+CN721+CN722+CN723+CN724=2,Fixo/30*FX$4,IF(CL721+CL722+CL723+CL724+CN721+CN722+CN723+CN724&gt;2,Fixo/30*FX$4+(CL721+CL722+CL723+CL724+CN721+CN722+CN723+CN724-2)*Cadeirante/30*FX$4)))+(CK721+CK722+CK723+CM721+CM722+CM723)*Percapita/30*FX$4+(CK724+CM724)*Crechee/30*FX$4,IF(C721=1,IF(CK721+CK722+CK723+CL721+CL722+CL723+CM721+CM722+CM723+CN721+CN722+CN723&lt;=15,(CK721+CK722+CK723+CM721+CM722+CM723)*Percapita/30*FX$4,IF(CK721+CK722+CK723+CL721+CL722+CL723+CM721+CM722+CM723+CN721+CN722+CN723&gt;=16,Fixo/30*FX$4+(CK721+CK722+CK723+CL721+CL722+CL723+CM721+CM722+CM723+CN721+CN722-16)*Percapita/30*FX$4))))))</f>
        <v>0</v>
      </c>
      <c r="FY721" s="177">
        <f>IF(C721=4,SUM(CO721+CO722+CO723+CQ721+CQ722+CQ723)*Percapita/30*FY$4+(CP721+CP722+CP723+CR721+CR722+CR723)*Cadeirante/30*FY$4,IF(C721=3,IF(CO724+CQ724=10,Fixo/30*FY$4+(CO721+CO722+CO723+CQ721+CQ722+CQ723)*Percapita/30*FY$4+(CP724+CR724)*Cadeirante/30*FY$4,IF(CO724+CQ724&lt;=9,(CO724+CQ724)*Crechee/30*FY$4)+(CP724+CR724)*Cadeirante/30*FY$4+(CO721+CO722+CO723+CQ721+CQ722+CQ723)*Percapita/30*FY$4)+IF(CO724+CQ724&gt;=11,Fixo/30*FY$4+(CO724+CQ724-10)*Crechee/30*FY$4,0),IF(C721=2,IF(CP721+CP722+CP723+CP724+CR721+CR722+CR723+CR724=1,Cadeirante/30*FY$4,IF(CP721+CP722+CP723+CP724+CR721+CR722+CR723+CR724=2,Fixo/30*FY$4,IF(CP721+CP722+CP723+CP724+CR721+CR722+CR723+CR724&gt;2,Fixo/30*FY$4+(CP721+CP722+CP723+CP724+CR721+CR722+CR723+CR724-2)*Cadeirante/30*FY$4)))+(CO721+CO722+CO723+CQ721+CQ722+CQ723)*Percapita/30*FY$4+(CO724+CQ724)*Crechee/30*FY$4,IF(C721=1,IF(CO721+CO722+CO723+CP721+CP722+CP723+CQ721+CQ722+CQ723+CR721+CR722+CR723&lt;=15,(CO721+CO722+CO723+CQ721+CQ722+CQ723)*Percapita/30*FY$4,IF(CO721+CO722+CO723+CP721+CP722+CP723+CQ721+CQ722+CQ723+CR721+CR722+CR723&gt;=16,Fixo/30*FY$4+(CO721+CO722+CO723+CP721+CP722+CP723+CQ721+CQ722+CQ723+CR721+CR722-16)*Percapita/30*FY$4))))))</f>
        <v>0</v>
      </c>
      <c r="FZ721" s="177">
        <f>IF(C721=4,SUM(CS721+CS722+CS723+CU721+CU722+CU723)*Percapita/30*FZ$4+(CT721+CT722+CT723+CV721+CV722+CV723)*Cadeirante/30*FZ$4,IF(C721=3,IF(CS724+CU724=10,Fixo/30*FZ$4+(CS721+CS722+CS723+CU721+CU722+CU723)*Percapita/30*FZ$4+(CT724+CV724)*Cadeirante/30*FZ$4,IF(CS724+CU724&lt;=9,(CS724+CU724)*Crechee/30*FZ$4)+(CT724+CV724)*Cadeirante/30*FZ$4+(CS721+CS722+CS723+CU721+CU722+CU723)*Percapita/30*FZ$4)+IF(CS724+CU724&gt;=11,Fixo/30*FZ$4+(CS724+CU724-10)*Crechee/30*FZ$4,0),IF(C721=2,IF(CT721+CT722+CT723+CT724+CV721+CV722+CV723+CV724=1,Cadeirante/30*FZ$4,IF(CT721+CT722+CT723+CT724+CV721+CV722+CV723+CV724=2,Fixo/30*FZ$4,IF(CT721+CT722+CT723+CT724+CV721+CV722+CV723+CV724&gt;2,Fixo/30*FZ$4+(CT721+CT722+CT723+CT724+CV721+CV722+CV723+CV724-2)*Cadeirante/30*FZ$4)))+(CS721+CS722+CS723+CU721+CU722+CU723)*Percapita/30*FZ$4+(CS724+CU724)*Crechee/30*FZ$4,IF(C721=1,IF(CS721+CS722+CS723+CT721+CT722+CT723+CU721+CU722+CU723+CV721+CV722+CV723&lt;=15,(CS721+CS722+CS723+CU721+CU722+CU723)*Percapita/30*FZ$4,IF(CS721+CS722+CS723+CT721+CT722+CT723+CU721+CU722+CU723+CV721+CV722+CV723&gt;=16,Fixo/30*FZ$4+(CS721+CS722+CS723+CT721+CT722+CT723+CU721+CU722+CU723+CV721+CV722-16)*Percapita/30*FZ$4))))))</f>
        <v>0</v>
      </c>
      <c r="GA721" s="177">
        <f>IF(C721=4,SUM(CW721+CW722+CW723+CY721+CY722+CY723)*Percapita/30*GA$4+(CX721+CX722+CX723+CZ721+CZ722+CZ723)*Cadeirante/30*GA$4,IF(C721=3,IF(CW724+CY724=10,Fixo/30*GA$4+(CW721+CW722+CW723+CY721+CY722+CY723)*Percapita/30*GA$4+(CX724+CZ724)*Cadeirante/30*GA$4,IF(CW724+CY724&lt;=9,(CW724+CY724)*Crechee/30*GA$4)+(CX724+CZ724)*Cadeirante/30*GA$4+(CW721+CW722+CW723+CY721+CY722+CY723)*Percapita/30*GA$4)+IF(CW724+CY724&gt;=11,Fixo/30*GA$4+(CW724+CY724-10)*Crechee/30*GA$4,0),IF(C721=2,IF(CX721+CX722+CX723+CX724+CZ721+CZ722+CZ723+CZ724=1,Cadeirante/30*GA$4,IF(CX721+CX722+CX723+CX724+CZ721+CZ722+CZ723+CZ724=2,Fixo/30*GA$4,IF(CX721+CX722+CX723+CX724+CZ721+CZ722+CZ723+CZ724&gt;2,Fixo/30*GA$4+(CX721+CX722+CX723+CX724+CZ721+CZ722+CZ723+CZ724-2)*Cadeirante/30*GA$4)))+(CW721+CW722+CW723+CY721+CY722+CY723)*Percapita/30*GA$4+(CW724+CY724)*Crechee/30*GA$4,IF(C721=1,IF(CW721+CW722+CW723+CX721+CX722+CX723+CY721+CY722+CY723+CZ721+CZ722+CZ723&lt;=15,(CW721+CW722+CW723+CY721+CY722+CY723)*Percapita/30*GA$4,IF(CW721+CW722+CW723+CX721+CX722+CX723+CY721+CY722+CY723+CZ721+CZ722+CZ723&gt;=16,Fixo/30*GA$4+(CW721+CW722+CW723+CX721+CX722+CX723+CY721+CY722+CY723+CZ721+CZ722-16)*Percapita/30*GA$4))))))</f>
        <v>0</v>
      </c>
      <c r="GB721" s="177">
        <f>IF(C721=4,SUM(DA721+DA722+DA723+DC721+DC722+DC723)*Percapita/30*GB$4+(DB721+DB722+DB723+DD721+DD722+DD723)*Cadeirante/30*GB$4,IF(C721=3,IF(DA724+DC724=10,Fixo/30*GB$4+(DA721+DA722+DA723+DC721+DC722+DC723)*Percapita/30*GB$4+(DB724+DD724)*Cadeirante/30*GB$4,IF(DA724+DC724&lt;=9,(DA724+DC724)*Crechee/30*GB$4)+(DB724+DD724)*Cadeirante/30*GB$4+(DA721+DA722+DA723+DC721+DC722+DC723)*Percapita/30*GB$4)+IF(DA724+DC724&gt;=11,Fixo/30*GB$4+(DA724+DC724-10)*Crechee/30*GB$4,0),IF(C721=2,IF(DB721+DB722+DB723+DB724+DD721+DD722+DD723+DD724=1,Cadeirante/30*GB$4,IF(DB721+DB722+DB723+DB724+DD721+DD722+DD723+DD724=2,Fixo/30*GB$4,IF(DB721+DB722+DB723+DB724+DD721+DD722+DD723+DD724&gt;2,Fixo/30*GB$4+(DB721+DB722+DB723+DB724+DD721+DD722+DD723+DD724-2)*Cadeirante/30*GB$4)))+(DA721+DA722+DA723+DC721+DC722+DC723)*Percapita/30*GB$4+(DA724+DC724)*Crechee/30*GB$4,IF(C721=1,IF(DA721+DA722+DA723+DB721+DB722+DB723+DC721+DC722+DC723+DD721+DD722+DD723&lt;=15,(DA721+DA722+DA723+DC721+DC722+DC723)*Percapita/30*GB$4,IF(DA721+DA722+DA723+DB721+DB722+DB723+DC721+DC722+DC723+DD721+DD722+DD723&gt;=16,Fixo/30*GB$4+(DA721+DA722+DA723+DB721+DB722+DB723+DC721+DC722+DC723+DD721+DD722-16)*Percapita/30*GB$4))))))</f>
        <v>0</v>
      </c>
      <c r="GC721" s="177">
        <f>IF(C721=4,SUM(DE721+DE722+DE723+DG721+DG722+DG723)*Percapita/30*GC$4+(DF721+DF722+DF723+DH721+DH722+DH723)*Cadeirante/30*GC$4,IF(C721=3,IF(DE724+DG724=10,Fixo/30*GC$4+(DE721+DE722+DE723+DG721+DG722+DG723)*Percapita/30*GC$4+(DF724+DH724)*Cadeirante/30*GC$4,IF(DE724+DG724&lt;=9,(DE724+DG724)*Crechee/30*GC$4)+(DF724+DH724)*Cadeirante/30*GC$4+(DE721+DE722+DE723+DG721+DG722+DG723)*Percapita/30*GC$4)+IF(DE724+DG724&gt;=11,Fixo/30*GC$4+(DE724+DG724-10)*Crechee/30*GC$4,0),IF(C721=2,IF(DF721+DF722+DF723+DF724+DH721+DH722+DH723+DH724=1,Cadeirante/30*GC$4,IF(DF721+DF722+DF723+DF724+DH721+DH722+DH723+DH724=2,Fixo/30*GC$4,IF(DF721+DF722+DF723+DF724+DH721+DH722+DH723+DH724&gt;2,Fixo/30*GC$4+(DF721+DF722+DF723+DF724+DH721+DH722+DH723+DH724-2)*Cadeirante/30*GC$4)))+(DE721+DE722+DE723+DG721+DG722+DG723)*Percapita/30*GC$4+(DE724+DG724)*Crechee/30*GC$4,IF(C721=1,IF(DE721+DE722+DE723+DF721+DF722+DF723+DG721+DG722+DG723+DH721+DH722+DH723&lt;=15,(DE721+DE722+DE723+DG721+DG722+DG723)*Percapita/30*GC$4,IF(DE721+DE722+DE723+DF721+DF722+DF723+DG721+DG722+DG723+DH721+DH722+DH723&gt;=16,Fixo/30*GC$4+(DE721+DE722+DE723+DF721+DF722+DF723+DG721+DG722+DG723+DH721+DH722-16)*Percapita/30*GC$4))))))</f>
        <v>0</v>
      </c>
      <c r="GD721" s="177">
        <f>IF(C721=4,SUM(DI721+DI722+DI723+DK721+DK722+DK723)*Percapita/30*GD$4+(DJ721+DJ722+DJ723+DL721+DL722+DL723)*Cadeirante/30*GD$4,IF(C721=3,IF(DI724+DK724=10,Fixo/30*GD$4+(DI721+DI722+DI723+DK721+DK722+DK723)*Percapita/30*GD$4+(DJ724+DL724)*Cadeirante/30*GD$4,IF(DI724+DK724&lt;=9,(DI724+DK724)*Crechee/30*GD$4)+(DJ724+DL724)*Cadeirante/30*GD$4+(DI721+DI722+DI723+DK721+DK722+DK723)*Percapita/30*GD$4)+IF(DI724+DK724&gt;=11,Fixo/30*GD$4+(DI724+DK724-10)*Crechee/30*GD$4,0),IF(C721=2,IF(DJ721+DJ722+DJ723+DJ724+DL721+DL722+DL723+DL724=1,Cadeirante/30*GD$4,IF(DJ721+DJ722+DJ723+DJ724+DL721+DL722+DL723+DL724=2,Fixo/30*GD$4,IF(DJ721+DJ722+DJ723+DJ724+DL721+DL722+DL723+DL724&gt;2,Fixo/30*GD$4+(DJ721+DJ722+DJ723+DJ724+DL721+DL722+DL723+DL724-2)*Cadeirante/30*GD$4)))+(DI721+DI722+DI723+DK721+DK722+DK723)*Percapita/30*GD$4+(DI724+DK724)*Crechee/30*GD$4,IF(C721=1,IF(DI721+DI722+DI723+DJ721+DJ722+DJ723+DK721+DK722+DK723+DL721+DL722+DL723&lt;=15,(DI721+DI722+DI723+DK721+DK722+DK723)*Percapita/30*GD$4,IF(DI721+DI722+DI723+DJ721+DJ722+DJ723+DK721+DK722+DK723+DL721+DL722+DL723&gt;=16,Fixo/30*GD$4+(DI721+DI722+DI723+DJ721+DJ722+DJ723+DK721+DK722+DK723+DL721+DL722-16)*Percapita/30*GD$4))))))</f>
        <v>0</v>
      </c>
      <c r="GE721" s="177">
        <f>IF(C721=4,SUM(DM721+DM722+DM723+DO721+DO722+DO723)*Percapita/30*GE$4+(DN721+DN722+DN723+DP721+DP722+DP723)*Cadeirante/30*GE$4,IF(C721=3,IF(DM724+DO724=10,Fixo/30*GE$4+(DM721+DM722+DM723+DO721+DO722+DO723)*Percapita/30*GE$4+(DN724+DP724)*Cadeirante/30*GE$4,IF(DM724+DO724&lt;=9,(DM724+DO724)*Crechee/30*GE$4)+(DN724+DP724)*Cadeirante/30*GE$4+(DM721+DM722+DM723+DO721+DO722+DO723)*Percapita/30*GE$4)+IF(DM724+DO724&gt;=11,Fixo/30*GE$4+(DM724+DO724-10)*Crechee/30*GE$4,0),IF(C721=2,IF(DN721+DN722+DN723+DN724+DP721+DP722+DP723+DP724=1,Cadeirante/30*GE$4,IF(DN721+DN722+DN723+DN724+DP721+DP722+DP723+DP724=2,Fixo/30*GE$4,IF(DN721+DN722+DN723+DN724+DP721+DP722+DP723+DP724&gt;2,Fixo/30*GE$4+(DN721+DN722+DN723+DN724+DP721+DP722+DP723+DP724-2)*Cadeirante/30*GE$4)))+(DM721+DM722+DM723+DO721+DO722+DO723)*Percapita/30*GE$4+(DM724+DO724)*Crechee/30*GE$4,IF(C721=1,IF(DM721+DM722+DM723+DN721+DN722+DN723+DO721+DO722+DO723+DP721+DP722+DP723&lt;=15,(DM721+DM722+DM723+DO721+DO722+DO723)*Percapita/30*GE$4,IF(DM721+DM722+DM723+DN721+DN722+DN723+DO721+DO722+DO723+DP721+DP722+DP723&gt;=16,Fixo/30*GE$4+(DM721+DM722+DM723+DN721+DN722+DN723+DO721+DO722+DO723+DP721+DP722-16)*Percapita/30*GE$4))))))</f>
        <v>0</v>
      </c>
      <c r="GF721" s="177">
        <f>IF(C721=4,SUM(DQ721+DQ722+DQ723+DS721+DS722+DS723)*Percapita/30*GF$4+(DR721+DR722+DR723+DT721+DT722+DT723)*Cadeirante/30*GF$4,IF(C721=3,IF(DQ724+DS724=10,Fixo/30*GF$4+(DQ721+DQ722+DQ723+DS721+DS722+DS723)*Percapita/30*GF$4+(DR724+DT724)*Cadeirante/30*GF$4,IF(DQ724+DS724&lt;=9,(DQ724+DS724)*Crechee/30*GF$4)+(DR724+DT724)*Cadeirante/30*GF$4+(DQ721+DQ722+DQ723+DS721+DS722+DS723)*Percapita/30*GF$4)+IF(DQ724+DS724&gt;=11,Fixo/30*GF$4+(DQ724+DS724-10)*Crechee/30*GF$4,0),IF(C721=2,IF(DR721+DR722+DR723+DR724+DT721+DT722+DT723+DT724=1,Cadeirante/30*GF$4,IF(DR721+DR722+DR723+DR724+DT721+DT722+DT723+DT724=2,Fixo/30*GF$4,IF(DR721+DR722+DR723+DR724+DT721+DT722+DT723+DT724&gt;2,Fixo/30*GF$4+(DR721+DR722+DR723+DR724+DT721+DT722+DT723+DT724-2)*Cadeirante/30*GF$4)))+(DQ721+DQ722+DQ723+DS721+DS722+DS723)*Percapita/30*GF$4+(DQ724+DS724)*Crechee/30*GF$4,IF(C721=1,IF(DQ721+DQ722+DQ723+DR721+DR722+DR723+DS721+DS722+DS723+DT721+DT722+DT723&lt;=15,(DQ721+DQ722+DQ723+DS721+DS722+DS723)*Percapita/30*GF$4,IF(DQ721+DQ722+DQ723+DR721+DR722+DR723+DS721+DS722+DS723+DT721+DT722+DT723&gt;=16,Fixo/30*GF$4+(DQ721+DQ722+DQ723+DR721+DR722+DR723+DS721+DS722+DS723+DT721+DT722-16)*Percapita/30*GF$4))))))</f>
        <v>0</v>
      </c>
      <c r="GG721" s="177">
        <f>IF(C721=4,SUM(DU721+DU722+DU723+DW721+DW722+DW723)*Percapita/30*GG$4+(DV721+DV722+DV723+DX721+DX722+DX723)*Cadeirante/30*GG$4,IF(C721=3,IF(DU724+DW724=10,Fixo/30*GG$4+(DU721+DU722+DU723+DW721+DW722+DW723)*Percapita/30*GG$4+(DV724+DX724)*Cadeirante/30*GG$4,IF(DU724+DW724&lt;=9,(DU724+DW724)*Crechee/30*GG$4)+(DV724+DX724)*Cadeirante/30*GG$4+(DU721+DU722+DU723+DW721+DW722+DW723)*Percapita/30*GG$4)+IF(DU724+DW724&gt;=11,Fixo/30*GG$4+(DU724+DW724-10)*Crechee/30*GG$4,0),IF(C721=2,IF(DV721+DV722+DV723+DV724+DX721+DX722+DX723+DX724=1,Cadeirante/30*GG$4,IF(DV721+DV722+DV723+DV724+DX721+DX722+DX723+DX724=2,Fixo/30*GG$4,IF(DV721+DV722+DV723+DV724+DX721+DX722+DX723+DX724&gt;2,Fixo/30*GG$4+(DV721+DV722+DV723+DV724+DX721+DX722+DX723+DX724-2)*Cadeirante/30*GG$4)))+(DU721+DU722+DU723+DW721+DW722+DW723)*Percapita/30*GG$4+(DU724+DW724)*Crechee/30*GG$4,IF(C721=1,IF(DU721+DU722+DU723+DV721+DV722+DV723+DW721+DW722+DW723+DX721+DX722+DX723&lt;=15,(DU721+DU722+DU723+DW721+DW722+DW723)*Percapita/30*GG$4,IF(DU721+DU722+DU723+DV721+DV722+DV723+DW721+DW722+DW723+DX721+DX722+DX723&gt;=16,Fixo/30*GG$4+(DU721+DU722+DU723+DV721+DV722+DV723+DW721+DW722+DW723+DX721+DX722-16)*Percapita/30*GG$4))))))</f>
        <v>0</v>
      </c>
      <c r="GH721" s="177">
        <f>IF(C721=4,SUM(DY721+DY722+DY723+EA721+EA722+EA723)*Percapita/30*GH$4+(DZ721+DZ722+DZ723+EB721+EB722+EB723)*Cadeirante/30*GH$4,IF(C721=3,IF(DY724+EA724=10,Fixo/30*GH$4+(DY721+DY722+DY723+EA721+EA722+EA723)*Percapita/30*GH$4+(DZ724+EB724)*Cadeirante/30*GH$4,IF(DY724+EA724&lt;=9,(DY724+EA724)*Crechee/30*GH$4)+(DZ724+EB724)*Cadeirante/30*GH$4+(DY721+DY722+DY723+EA721+EA722+EA723)*Percapita/30*GH$4)+IF(DY724+EA724&gt;=11,Fixo/30*GH$4+(DY724+EA724-10)*Crechee/30*GH$4,0),IF(C721=2,IF(DZ721+DZ722+DZ723+DZ724+EB721+EB722+EB723+EB724=1,Cadeirante/30*GH$4,IF(DZ721+DZ722+DZ723+DZ724+EB721+EB722+EB723+EB724=2,Fixo/30*GH$4,IF(DZ721+DZ722+DZ723+DZ724+EB721+EB722+EB723+EB724&gt;2,Fixo/30*GH$4+(DZ721+DZ722+DZ723+DZ724+EB721+EB722+EB723+EB724-2)*Cadeirante/30*GH$4)))+(DY721+DY722+DY723+EA721+EA722+EA723)*Percapita/30*GH$4+(DY724+EA724)*Crechee/30*GH$4,IF(C721=1,IF(DY721+DY722+DY723+DZ721+DZ722+DZ723+EA721+EA722+EA723+EB721+EB722+EB723&lt;=15,(DY721+DY722+DY723+EA721+EA722+EA723)*Percapita/30*GH$4,IF(DY721+DY722+DY723+DZ721+DZ722+DZ723+EA721+EA722+EA723+EB721+EB722+EB723&gt;=16,Fixo/30*GH$4+(DY721+DY722+DY723+DZ721+DZ722+DZ723+EA721+EA722+EA723+EB721+EB722-16)*Percapita/30*GH$4))))))</f>
        <v>0</v>
      </c>
      <c r="GI721" s="177">
        <f>IF(C721=4,SUM(EC721+EC722+EC723+EE721+EE722+EE723)*Percapita/30*GI$4+(ED721+ED722+ED723+EF721+EF722+EF723)*Cadeirante/30*GI$4,IF(C721=3,IF(EC724+EE724=10,Fixo/30*GI$4+(EC721+EC722+EC723+EE721+EE722+EE723)*Percapita/30*GI$4+(ED724+EF724)*Cadeirante/30*GI$4,IF(EC724+EE724&lt;=9,(EC724+EE724)*Crechee/30*GI$4)+(ED724+EF724)*Cadeirante/30*GI$4+(EC721+EC722+EC723+EE721+EE722+EE723)*Percapita/30*GI$4)+IF(EC724+EE724&gt;=11,Fixo/30*GI$4+(EC724+EE724-10)*Crechee/30*GI$4,0),IF(C721=2,IF(ED721+ED722+ED723+ED724+EF721+EF722+EF723+EF724=1,Cadeirante/30*GI$4,IF(ED721+ED722+ED723+ED724+EF721+EF722+EF723+EF724=2,Fixo/30*GI$4,IF(ED721+ED722+ED723+ED724+EF721+EF722+EF723+EF724&gt;2,Fixo/30*GI$4+(ED721+ED722+ED723+ED724+EF721+EF722+EF723+EF724-2)*Cadeirante/30*GI$4)))+(EC721+EC722+EC723+EE721+EE722+EE723)*Percapita/30*GI$4+(EC724+EE724)*Crechee/30*GI$4,IF(C721=1,IF(EC721+EC722+EC723+ED721+ED722+ED723+EE721+EE722+EE723+EF721+EF722+EF723&lt;=15,(EC721+EC722+EC723+EE721+EE722+EE723)*Percapita/30*GI$4,IF(EC721+EC722+EC723+ED721+ED722+ED723+EE721+EE722+EE723+EF721+EF722+EF723&gt;=16,Fixo/30*GI$4+(EC721+EC722+EC723+ED721+ED722+ED723+EE721+EE722+EE723+EF721+EF722-16)*Percapita/30*GI$4))))))</f>
        <v>0</v>
      </c>
      <c r="GJ721" s="177">
        <f>IF(C721=4,SUM(EG721+EG722+EG723+EI721+EI722+EI723)*Percapita/30*GJ$4+(EH721+EH722+EH723+EJ721+EJ722+EJ723)*Cadeirante/30*GJ$4,IF(C721=3,IF(EG724+EI724=10,Fixo/30*GJ$4+(EG721+EG722+EG723+EI721+EI722+EI723)*Percapita/30*GJ$4+(EH724+EJ724)*Cadeirante/30*GJ$4,IF(EG724+EI724&lt;=9,(EG724+EI724)*Crechee/30*GJ$4)+(EH724+EJ724)*Cadeirante/30*GJ$4+(EG721+EG722+EG723+EI721+EI722+EI723)*Percapita/30*GJ$4)+IF(EG724+EI724&gt;=11,Fixo/30*GJ$4+(EG724+EI724-10)*Crechee/30*GJ$4,0),IF(C721=2,IF(EH721+EH722+EH723+EH724+EJ721+EJ722+EJ723+EJ724=1,Cadeirante/30*GJ$4,IF(EH721+EH722+EH723+EH724+EJ721+EJ722+EJ723+EJ724=2,Fixo/30*GJ$4,IF(EH721+EH722+EH723+EH724+EJ721+EJ722+EJ723+EJ724&gt;2,Fixo/30*GJ$4+(EH721+EH722+EH723+EH724+EJ721+EJ722+EJ723+EJ724-2)*Cadeirante/30*GJ$4)))+(EG721+EG722+EG723+EI721+EI722+EI723)*Percapita/30*GJ$4+(EG724+EI724)*Crechee/30*GJ$4,IF(C721=1,IF(EG721+EG722+EG723+EH721+EH722+EH723+EI721+EI722+EI723+EJ721+EJ722+EJ723&lt;=15,(EG721+EG722+EG723+EI721+EI722+EI723)*Percapita/30*GJ$4,IF(EG721+EG722+EG723+EH721+EH722+EH723+EI721+EI722+EI723+EJ721+EJ722+EJ723&gt;=16,Fixo/30*GJ$4+(EG721+EG722+EG723+EH721+EH722+EH723+EI721+EI722+EI723+EJ721+EJ722-16)*Percapita/30*GJ$4))))))</f>
        <v>0</v>
      </c>
      <c r="GK721" s="178"/>
      <c r="GL721" s="103">
        <f t="shared" si="822"/>
        <v>0</v>
      </c>
      <c r="GM721" s="124"/>
      <c r="GN721" s="104">
        <f>SUMIF(V721:V724,"&lt;0")*Cadeirante/30*GN$4+SUMIF(X721:X724,"&lt;0")*Cadeirante/30*GN$4</f>
        <v>0</v>
      </c>
      <c r="GO721" s="104">
        <f>SUMIF(Z721:Z724,"&lt;0")*Cadeirante/30*GO$4+SUMIF(AB721:AB724,"&lt;0")*Cadeirante/30*GO$4</f>
        <v>0</v>
      </c>
      <c r="GP721" s="104">
        <f>SUMIF(AD721:AD724,"&lt;0")*Cadeirante/30*GP$4+SUMIF(AF721:AF724,"&lt;0")*Cadeirante/30*GP$4</f>
        <v>0</v>
      </c>
      <c r="GQ721" s="104">
        <f>SUMIF(AH721:AH724,"&lt;0")*Cadeirante/30*GQ$4+SUMIF(AJ721:AJ724,"&lt;0")*Cadeirante/30*GQ$4</f>
        <v>0</v>
      </c>
      <c r="GR721" s="104">
        <f>SUMIF(AL721:AL724,"&lt;0")*Cadeirante/30*GR$4+SUMIF(AN721:AN724,"&lt;0")*Cadeirante/30*GR$4</f>
        <v>0</v>
      </c>
      <c r="GS721" s="104">
        <f>SUMIF(AP721:AP724,"&lt;0")*Cadeirante/30*GS$4+SUMIF(AR721:AR724,"&lt;0")*Cadeirante/30*GS$4</f>
        <v>0</v>
      </c>
      <c r="GT721" s="104">
        <f>SUMIF(AT721:AT724,"&lt;0")*Cadeirante/30*GT$4+SUMIF(AV721:AV724,"&lt;0")*Cadeirante/30*GT$4</f>
        <v>0</v>
      </c>
      <c r="GU721" s="104">
        <f>SUMIF(AX721:AX724,"&lt;0")*Cadeirante/30*GU$4+SUMIF(AZ721:AZ724,"&lt;0")*Cadeirante/30*GU$4</f>
        <v>0</v>
      </c>
      <c r="GV721" s="104">
        <f>SUMIF(BB721:BB724,"&lt;0")*Cadeirante/30*GV$4+SUMIF(BD721:BD724,"&lt;0")*Cadeirante/30*GV$4</f>
        <v>0</v>
      </c>
      <c r="GW721" s="104">
        <f>SUMIF(BF721:BF724,"&lt;0")*Cadeirante/30*GW$4+SUMIF(BH721:BH724,"&lt;0")*Cadeirante/30*GW$4</f>
        <v>0</v>
      </c>
      <c r="GX721" s="104">
        <f>SUMIF(BJ721:BJ724,"&lt;0")*Cadeirante/30*GX$4+SUMIF(BL721:BL724,"&lt;0")*Cadeirante/30*GX$4</f>
        <v>0</v>
      </c>
      <c r="GY721" s="104">
        <f>SUMIF(BN721:BN724,"&lt;0")*Cadeirante/30*GY$4+SUMIF(BP721:BP724,"&lt;0")*Cadeirante/30*GY$4</f>
        <v>0</v>
      </c>
      <c r="GZ721" s="104">
        <f>SUMIF(BR721:BR724,"&lt;0")*Cadeirante/30*GZ$4+SUMIF(BT721:BT724,"&lt;0")*Cadeirante/30*GZ$4</f>
        <v>0</v>
      </c>
      <c r="HA721" s="104">
        <f>SUMIF(BV721:BV724,"&lt;0")*Cadeirante/30*HA$4+SUMIF(BX721:BX724,"&lt;0")*Cadeirante/30*HA$4</f>
        <v>0</v>
      </c>
      <c r="HB721" s="104">
        <f>SUMIF(BZ721:BZ724,"&lt;0")*Cadeirante/30*HB$4+SUMIF(CB721:CB724,"&lt;0")*Cadeirante/30*HB$4</f>
        <v>0</v>
      </c>
      <c r="HC721" s="104">
        <f>SUMIF(CD721:CD724,"&lt;0")*Cadeirante/30*HC$4+SUMIF(CF721:CF724,"&lt;0")*Cadeirante/30*HC$4</f>
        <v>0</v>
      </c>
      <c r="HD721" s="104">
        <f>SUMIF(CH721:CH724,"&lt;0")*Cadeirante/30*HD$4+SUMIF(CJ721:CJ724,"&lt;0")*Cadeirante/30*HD$4</f>
        <v>0</v>
      </c>
      <c r="HE721" s="104">
        <f>SUMIF(CL721:CL724,"&lt;0")*Cadeirante/30*HE$4+SUMIF(CN721:CN724,"&lt;0")*Cadeirante/30*HE$4</f>
        <v>0</v>
      </c>
      <c r="HF721" s="104">
        <f>SUMIF(CP721:CP724,"&lt;0")*Cadeirante/30*HF$4+SUMIF(CR721:CR724,"&lt;0")*Cadeirante/30*HF$4</f>
        <v>0</v>
      </c>
      <c r="HG721" s="104">
        <f>SUMIF(CT721:CT724,"&lt;0")*Cadeirante/30*HG$4+SUMIF(CV721:CV724,"&lt;0")*Cadeirante/30*HG$4</f>
        <v>0</v>
      </c>
      <c r="HH721" s="104">
        <f>SUMIF(CX721:CX724,"&lt;0")*Cadeirante/30*HH$4+SUMIF(CZ721:CZ724,"&lt;0")*Cadeirante/30*HH$4</f>
        <v>0</v>
      </c>
      <c r="HI721" s="104">
        <f>SUMIF(DB721:DB724,"&lt;0")*Cadeirante/30*HI$4+SUMIF(DD721:DD724,"&lt;0")*Cadeirante/30*HI$4</f>
        <v>0</v>
      </c>
      <c r="HJ721" s="104">
        <f>SUMIF(DF721:DF724,"&lt;0")*Cadeirante/30*HJ$4+SUMIF(DH721:DH724,"&lt;0")*Cadeirante/30*HJ$4</f>
        <v>0</v>
      </c>
      <c r="HK721" s="104">
        <f>SUMIF(DJ721:DJ724,"&lt;0")*Cadeirante/30*HK$4+SUMIF(DL721:DL724,"&lt;0")*Cadeirante/30*HK$4</f>
        <v>0</v>
      </c>
      <c r="HL721" s="104">
        <f>SUMIF(DN721:DN724,"&lt;0")*Cadeirante/30*HL$4+SUMIF(DP721:DP724,"&lt;0")*Cadeirante/30*HL$4</f>
        <v>0</v>
      </c>
      <c r="HM721" s="104">
        <f>SUMIF(DR721:DR724,"&lt;0")*Cadeirante/30*HM$4+SUMIF(DT721:DT724,"&lt;0")*Cadeirante/30*HM$4</f>
        <v>0</v>
      </c>
      <c r="HN721" s="104">
        <f>SUMIF(DV721:DV724,"&lt;0")*Cadeirante/30*HN$4+SUMIF(DX721:DX724,"&lt;0")*Cadeirante/30*HN$4</f>
        <v>0</v>
      </c>
      <c r="HO721" s="104">
        <f>SUMIF(DZ721:DZ724,"&lt;0")*Cadeirante/30*HO$4+SUMIF(EB721:EB724,"&lt;0")*Cadeirante/30*HO$4</f>
        <v>0</v>
      </c>
      <c r="HP721" s="104">
        <f>SUMIF(ED721:ED724,"&lt;0")*Cadeirante/30*HP$4+SUMIF(EF721:EF724,"&lt;0")*Cadeirante/30*HP$4</f>
        <v>0</v>
      </c>
      <c r="HQ721" s="64"/>
      <c r="HR721" s="64"/>
      <c r="HS721" s="64"/>
      <c r="HT721" s="64"/>
      <c r="HU721" s="64"/>
      <c r="HV721" s="64"/>
      <c r="HW721" s="176">
        <v>17629.309999999998</v>
      </c>
      <c r="HX721" s="64"/>
      <c r="HY721" s="280">
        <f>IF(ISTEXT(EM721), VALUE(EM721), EM721)</f>
        <v>706.255</v>
      </c>
      <c r="HZ721" s="280">
        <f>IF(ISTEXT(EN721), VALUE(EN721), EN721)</f>
        <v>0</v>
      </c>
      <c r="IA721" s="280">
        <f>IF(ISTEXT(EO721), VALUE(EO721), EO721)</f>
        <v>0</v>
      </c>
      <c r="IB721" s="64" t="b">
        <f>HW721=FE721</f>
        <v>0</v>
      </c>
      <c r="IC721" s="64"/>
    </row>
    <row r="722" spans="1:237" s="106" customFormat="1" ht="22.5" customHeight="1" x14ac:dyDescent="0.25">
      <c r="A722" s="368" t="s">
        <v>3848</v>
      </c>
      <c r="B722" s="369" t="s">
        <v>3849</v>
      </c>
      <c r="C722" s="370" t="s">
        <v>3233</v>
      </c>
      <c r="D722" s="371" t="s">
        <v>3850</v>
      </c>
      <c r="E722" s="371" t="s">
        <v>3851</v>
      </c>
      <c r="F722" s="372" t="s">
        <v>3224</v>
      </c>
      <c r="G722" s="372" t="s">
        <v>3225</v>
      </c>
      <c r="H722" s="373" t="s">
        <v>1849</v>
      </c>
      <c r="I722" s="374" t="s">
        <v>3852</v>
      </c>
      <c r="J722" s="421" t="s">
        <v>3231</v>
      </c>
      <c r="K722" s="421" t="s">
        <v>3234</v>
      </c>
      <c r="L722" s="329">
        <f>CONTINUA!BV722</f>
        <v>0</v>
      </c>
      <c r="M722" s="329">
        <f>CONTINUA!BW722</f>
        <v>0</v>
      </c>
      <c r="N722" s="895"/>
      <c r="O722" s="896" t="s">
        <v>4069</v>
      </c>
      <c r="P722" s="897" t="s">
        <v>206</v>
      </c>
      <c r="Q722" s="400">
        <v>59</v>
      </c>
      <c r="R722" s="401"/>
      <c r="S722" s="400">
        <v>7</v>
      </c>
      <c r="T722" s="401"/>
      <c r="U722" s="400"/>
      <c r="V722" s="401"/>
      <c r="W722" s="400"/>
      <c r="X722" s="401"/>
      <c r="Y722" s="400"/>
      <c r="Z722" s="401"/>
      <c r="AA722" s="400"/>
      <c r="AB722" s="401"/>
      <c r="AC722" s="400"/>
      <c r="AD722" s="401"/>
      <c r="AE722" s="400"/>
      <c r="AF722" s="401"/>
      <c r="AG722" s="400"/>
      <c r="AH722" s="401"/>
      <c r="AI722" s="400"/>
      <c r="AJ722" s="401"/>
      <c r="AK722" s="400"/>
      <c r="AL722" s="401"/>
      <c r="AM722" s="400"/>
      <c r="AN722" s="401"/>
      <c r="AO722" s="400"/>
      <c r="AP722" s="401"/>
      <c r="AQ722" s="400"/>
      <c r="AR722" s="401"/>
      <c r="AS722" s="400"/>
      <c r="AT722" s="401"/>
      <c r="AU722" s="400"/>
      <c r="AV722" s="401"/>
      <c r="AW722" s="400"/>
      <c r="AX722" s="401"/>
      <c r="AY722" s="400"/>
      <c r="AZ722" s="401"/>
      <c r="BA722" s="400"/>
      <c r="BB722" s="401"/>
      <c r="BC722" s="400"/>
      <c r="BD722" s="401"/>
      <c r="BE722" s="400"/>
      <c r="BF722" s="401"/>
      <c r="BG722" s="400"/>
      <c r="BH722" s="401"/>
      <c r="BI722" s="400"/>
      <c r="BJ722" s="401"/>
      <c r="BK722" s="400"/>
      <c r="BL722" s="401"/>
      <c r="BM722" s="400"/>
      <c r="BN722" s="401"/>
      <c r="BO722" s="400"/>
      <c r="BP722" s="401"/>
      <c r="BQ722" s="400"/>
      <c r="BR722" s="401"/>
      <c r="BS722" s="400"/>
      <c r="BT722" s="401"/>
      <c r="BU722" s="400"/>
      <c r="BV722" s="401"/>
      <c r="BW722" s="400"/>
      <c r="BX722" s="401"/>
      <c r="BY722" s="400"/>
      <c r="BZ722" s="401"/>
      <c r="CA722" s="400"/>
      <c r="CB722" s="401"/>
      <c r="CC722" s="400"/>
      <c r="CD722" s="401"/>
      <c r="CE722" s="400"/>
      <c r="CF722" s="401"/>
      <c r="CG722" s="400"/>
      <c r="CH722" s="401"/>
      <c r="CI722" s="400"/>
      <c r="CJ722" s="401"/>
      <c r="CK722" s="400"/>
      <c r="CL722" s="401"/>
      <c r="CM722" s="400"/>
      <c r="CN722" s="401"/>
      <c r="CO722" s="400"/>
      <c r="CP722" s="401"/>
      <c r="CQ722" s="400"/>
      <c r="CR722" s="401"/>
      <c r="CS722" s="400"/>
      <c r="CT722" s="401"/>
      <c r="CU722" s="400"/>
      <c r="CV722" s="401"/>
      <c r="CW722" s="400"/>
      <c r="CX722" s="401"/>
      <c r="CY722" s="400"/>
      <c r="CZ722" s="401"/>
      <c r="DA722" s="400"/>
      <c r="DB722" s="401"/>
      <c r="DC722" s="400"/>
      <c r="DD722" s="401"/>
      <c r="DE722" s="400"/>
      <c r="DF722" s="401"/>
      <c r="DG722" s="400"/>
      <c r="DH722" s="401"/>
      <c r="DI722" s="400"/>
      <c r="DJ722" s="401"/>
      <c r="DK722" s="400"/>
      <c r="DL722" s="401"/>
      <c r="DM722" s="400"/>
      <c r="DN722" s="401"/>
      <c r="DO722" s="400"/>
      <c r="DP722" s="401"/>
      <c r="DQ722" s="400"/>
      <c r="DR722" s="401"/>
      <c r="DS722" s="400"/>
      <c r="DT722" s="401"/>
      <c r="DU722" s="400"/>
      <c r="DV722" s="401"/>
      <c r="DW722" s="400"/>
      <c r="DX722" s="401"/>
      <c r="DY722" s="400"/>
      <c r="DZ722" s="401"/>
      <c r="EA722" s="400"/>
      <c r="EB722" s="401"/>
      <c r="EC722" s="400"/>
      <c r="ED722" s="401"/>
      <c r="EE722" s="400"/>
      <c r="EF722" s="401"/>
      <c r="EG722" s="400"/>
      <c r="EH722" s="401"/>
      <c r="EI722" s="400"/>
      <c r="EJ722" s="447"/>
      <c r="EK722" s="511"/>
      <c r="EL722" s="514"/>
      <c r="EM722" s="448"/>
      <c r="EN722" s="344"/>
      <c r="EO722" s="345"/>
      <c r="EP722" s="171">
        <f t="shared" si="815"/>
        <v>59</v>
      </c>
      <c r="EQ722" s="171">
        <f t="shared" si="816"/>
        <v>0</v>
      </c>
      <c r="ER722" s="171">
        <f t="shared" si="817"/>
        <v>7</v>
      </c>
      <c r="ES722" s="171">
        <f t="shared" si="818"/>
        <v>0</v>
      </c>
      <c r="ET722" s="171">
        <f t="shared" si="819"/>
        <v>0</v>
      </c>
      <c r="EU722" s="171">
        <f t="shared" si="820"/>
        <v>0</v>
      </c>
      <c r="EV722" s="172">
        <f t="shared" si="821"/>
        <v>66</v>
      </c>
      <c r="EW722" s="173"/>
      <c r="EX722" s="248">
        <f t="shared" si="828"/>
        <v>0</v>
      </c>
      <c r="EY722" s="174">
        <f>(L722*regular)+(M722*Cadeirantee)</f>
        <v>0</v>
      </c>
      <c r="EZ722" s="249">
        <f>SUMIF(FG722:GJ722,"&gt;0")</f>
        <v>0</v>
      </c>
      <c r="FA722" s="249">
        <f>SUMIF(FG722:GJ722,"&lt;0")+SUMIF(GN722:HP722,"&lt;0")</f>
        <v>0</v>
      </c>
      <c r="FB722" s="174">
        <v>0</v>
      </c>
      <c r="FC722" s="126">
        <f>N722*km*'VALORES TABELA'!$B$13</f>
        <v>0</v>
      </c>
      <c r="FD722" s="250">
        <f t="shared" ref="FD722:FD725" si="829">GL722</f>
        <v>0</v>
      </c>
      <c r="FE722" s="105"/>
      <c r="FF722" s="119"/>
      <c r="FG722" s="119"/>
      <c r="FH722" s="119"/>
      <c r="FI722" s="119"/>
      <c r="FJ722" s="119"/>
      <c r="FK722" s="119"/>
      <c r="FL722" s="119"/>
      <c r="FM722" s="119"/>
      <c r="FN722" s="119"/>
      <c r="FO722" s="119"/>
      <c r="FP722" s="119"/>
      <c r="FQ722" s="119"/>
      <c r="FR722" s="119"/>
      <c r="FS722" s="119"/>
      <c r="FT722" s="119"/>
      <c r="FU722" s="119"/>
      <c r="FV722" s="119"/>
      <c r="FW722" s="119"/>
      <c r="FX722" s="119"/>
      <c r="FY722" s="119"/>
      <c r="FZ722" s="119"/>
      <c r="GA722" s="119"/>
      <c r="GB722" s="119"/>
      <c r="GC722" s="119"/>
      <c r="GD722" s="119"/>
      <c r="GE722" s="119"/>
      <c r="GF722" s="119"/>
      <c r="GG722" s="119"/>
      <c r="GH722" s="119"/>
      <c r="GI722" s="119"/>
      <c r="GJ722" s="119"/>
      <c r="GK722" s="251"/>
      <c r="GL722" s="103">
        <f t="shared" si="822"/>
        <v>0</v>
      </c>
      <c r="GM722" s="124"/>
      <c r="GN722" s="104"/>
      <c r="GO722" s="104"/>
      <c r="GP722" s="104"/>
      <c r="GQ722" s="104"/>
      <c r="GR722" s="104"/>
      <c r="GS722" s="104"/>
      <c r="GT722" s="104"/>
      <c r="GU722" s="104"/>
      <c r="GV722" s="104"/>
      <c r="GW722" s="104"/>
      <c r="GX722" s="104"/>
      <c r="GY722" s="104"/>
      <c r="GZ722" s="104"/>
      <c r="HA722" s="104"/>
      <c r="HB722" s="104"/>
      <c r="HC722" s="104"/>
      <c r="HD722" s="104"/>
      <c r="HE722" s="104"/>
      <c r="HF722" s="104"/>
      <c r="HG722" s="104"/>
      <c r="HH722" s="104"/>
      <c r="HI722" s="104"/>
      <c r="HJ722" s="104"/>
      <c r="HK722" s="104"/>
      <c r="HL722" s="104"/>
      <c r="HM722" s="104"/>
      <c r="HN722" s="104"/>
      <c r="HO722" s="104"/>
      <c r="HP722" s="104"/>
      <c r="HQ722" s="64"/>
      <c r="HR722" s="64"/>
      <c r="HS722" s="64"/>
      <c r="HT722" s="64"/>
      <c r="HU722" s="64"/>
      <c r="HV722" s="64"/>
      <c r="HW722" s="105"/>
      <c r="HX722" s="64"/>
      <c r="HY722" s="280">
        <f t="shared" ref="HY722:HY725" si="830">IF(ISTEXT(EM722), VALUE(EM722), EM722)</f>
        <v>0</v>
      </c>
      <c r="HZ722" s="280">
        <f t="shared" ref="HZ722:HZ725" si="831">IF(ISTEXT(EN722), VALUE(EN722), EN722)</f>
        <v>0</v>
      </c>
      <c r="IA722" s="280">
        <f t="shared" ref="IA722:IA725" si="832">IF(ISTEXT(EO722), VALUE(EO722), EO722)</f>
        <v>0</v>
      </c>
      <c r="IB722" s="64"/>
      <c r="IC722" s="64"/>
    </row>
    <row r="723" spans="1:237" s="106" customFormat="1" ht="22.5" customHeight="1" x14ac:dyDescent="0.25">
      <c r="A723" s="368" t="s">
        <v>3848</v>
      </c>
      <c r="B723" s="369" t="s">
        <v>3849</v>
      </c>
      <c r="C723" s="375" t="s">
        <v>3233</v>
      </c>
      <c r="D723" s="371" t="s">
        <v>3850</v>
      </c>
      <c r="E723" s="371" t="s">
        <v>3851</v>
      </c>
      <c r="F723" s="376" t="s">
        <v>3224</v>
      </c>
      <c r="G723" s="376" t="s">
        <v>3225</v>
      </c>
      <c r="H723" s="373" t="s">
        <v>1849</v>
      </c>
      <c r="I723" s="374" t="s">
        <v>3852</v>
      </c>
      <c r="J723" s="421" t="s">
        <v>3231</v>
      </c>
      <c r="K723" s="422" t="s">
        <v>3235</v>
      </c>
      <c r="L723" s="329">
        <f>CONTINUA!BV723</f>
        <v>0</v>
      </c>
      <c r="M723" s="329">
        <f>CONTINUA!BW723</f>
        <v>0</v>
      </c>
      <c r="N723" s="895"/>
      <c r="O723" s="896" t="s">
        <v>4069</v>
      </c>
      <c r="P723" s="897" t="s">
        <v>206</v>
      </c>
      <c r="Q723" s="400"/>
      <c r="R723" s="401"/>
      <c r="S723" s="400"/>
      <c r="T723" s="401"/>
      <c r="U723" s="400"/>
      <c r="V723" s="401"/>
      <c r="W723" s="400"/>
      <c r="X723" s="401"/>
      <c r="Y723" s="400"/>
      <c r="Z723" s="401"/>
      <c r="AA723" s="400"/>
      <c r="AB723" s="401"/>
      <c r="AC723" s="400"/>
      <c r="AD723" s="401"/>
      <c r="AE723" s="400"/>
      <c r="AF723" s="401"/>
      <c r="AG723" s="400"/>
      <c r="AH723" s="401"/>
      <c r="AI723" s="400"/>
      <c r="AJ723" s="401"/>
      <c r="AK723" s="400"/>
      <c r="AL723" s="401"/>
      <c r="AM723" s="400"/>
      <c r="AN723" s="401"/>
      <c r="AO723" s="400"/>
      <c r="AP723" s="401"/>
      <c r="AQ723" s="400"/>
      <c r="AR723" s="401"/>
      <c r="AS723" s="400"/>
      <c r="AT723" s="401"/>
      <c r="AU723" s="400"/>
      <c r="AV723" s="401"/>
      <c r="AW723" s="400"/>
      <c r="AX723" s="401"/>
      <c r="AY723" s="400"/>
      <c r="AZ723" s="401"/>
      <c r="BA723" s="400"/>
      <c r="BB723" s="401"/>
      <c r="BC723" s="400"/>
      <c r="BD723" s="401"/>
      <c r="BE723" s="400"/>
      <c r="BF723" s="401"/>
      <c r="BG723" s="400"/>
      <c r="BH723" s="401"/>
      <c r="BI723" s="400"/>
      <c r="BJ723" s="401"/>
      <c r="BK723" s="400"/>
      <c r="BL723" s="401"/>
      <c r="BM723" s="400"/>
      <c r="BN723" s="401"/>
      <c r="BO723" s="400"/>
      <c r="BP723" s="401"/>
      <c r="BQ723" s="400"/>
      <c r="BR723" s="401"/>
      <c r="BS723" s="400"/>
      <c r="BT723" s="401"/>
      <c r="BU723" s="400"/>
      <c r="BV723" s="401"/>
      <c r="BW723" s="400"/>
      <c r="BX723" s="401"/>
      <c r="BY723" s="400"/>
      <c r="BZ723" s="401"/>
      <c r="CA723" s="400"/>
      <c r="CB723" s="401"/>
      <c r="CC723" s="400"/>
      <c r="CD723" s="401"/>
      <c r="CE723" s="400"/>
      <c r="CF723" s="401"/>
      <c r="CG723" s="400"/>
      <c r="CH723" s="401"/>
      <c r="CI723" s="400"/>
      <c r="CJ723" s="401"/>
      <c r="CK723" s="400"/>
      <c r="CL723" s="401"/>
      <c r="CM723" s="400"/>
      <c r="CN723" s="401"/>
      <c r="CO723" s="400"/>
      <c r="CP723" s="401"/>
      <c r="CQ723" s="400"/>
      <c r="CR723" s="401"/>
      <c r="CS723" s="400"/>
      <c r="CT723" s="401"/>
      <c r="CU723" s="400"/>
      <c r="CV723" s="401"/>
      <c r="CW723" s="400"/>
      <c r="CX723" s="401"/>
      <c r="CY723" s="400"/>
      <c r="CZ723" s="401"/>
      <c r="DA723" s="400"/>
      <c r="DB723" s="401"/>
      <c r="DC723" s="400"/>
      <c r="DD723" s="401"/>
      <c r="DE723" s="400"/>
      <c r="DF723" s="401"/>
      <c r="DG723" s="400"/>
      <c r="DH723" s="401"/>
      <c r="DI723" s="400"/>
      <c r="DJ723" s="401"/>
      <c r="DK723" s="400"/>
      <c r="DL723" s="401"/>
      <c r="DM723" s="400"/>
      <c r="DN723" s="401"/>
      <c r="DO723" s="400"/>
      <c r="DP723" s="401"/>
      <c r="DQ723" s="400"/>
      <c r="DR723" s="401"/>
      <c r="DS723" s="400"/>
      <c r="DT723" s="401"/>
      <c r="DU723" s="400"/>
      <c r="DV723" s="401"/>
      <c r="DW723" s="400"/>
      <c r="DX723" s="401"/>
      <c r="DY723" s="400"/>
      <c r="DZ723" s="401"/>
      <c r="EA723" s="400"/>
      <c r="EB723" s="401"/>
      <c r="EC723" s="400"/>
      <c r="ED723" s="401"/>
      <c r="EE723" s="400"/>
      <c r="EF723" s="401"/>
      <c r="EG723" s="400"/>
      <c r="EH723" s="401"/>
      <c r="EI723" s="400"/>
      <c r="EJ723" s="447"/>
      <c r="EK723" s="511"/>
      <c r="EL723" s="514"/>
      <c r="EM723" s="448"/>
      <c r="EN723" s="344"/>
      <c r="EO723" s="345"/>
      <c r="EP723" s="171">
        <f t="shared" si="815"/>
        <v>0</v>
      </c>
      <c r="EQ723" s="171">
        <f t="shared" si="816"/>
        <v>0</v>
      </c>
      <c r="ER723" s="171">
        <f t="shared" si="817"/>
        <v>0</v>
      </c>
      <c r="ES723" s="171">
        <f t="shared" si="818"/>
        <v>0</v>
      </c>
      <c r="ET723" s="171">
        <f t="shared" si="819"/>
        <v>0</v>
      </c>
      <c r="EU723" s="171">
        <f t="shared" si="820"/>
        <v>0</v>
      </c>
      <c r="EV723" s="172">
        <f t="shared" si="821"/>
        <v>0</v>
      </c>
      <c r="EW723" s="125"/>
      <c r="EX723" s="248">
        <f t="shared" si="828"/>
        <v>0</v>
      </c>
      <c r="EY723" s="174">
        <f>(L723*regular)+(M723*Cadeirantee)</f>
        <v>0</v>
      </c>
      <c r="EZ723" s="249">
        <f>SUMIF(FG723:GJ723,"&gt;0")</f>
        <v>0</v>
      </c>
      <c r="FA723" s="249">
        <f>SUMIF(FG723:GJ723,"&lt;0")+SUMIF(GN723:HP723,"&lt;0")</f>
        <v>0</v>
      </c>
      <c r="FB723" s="174">
        <v>0</v>
      </c>
      <c r="FC723" s="126">
        <f>N723*km*'VALORES TABELA'!$B$13</f>
        <v>0</v>
      </c>
      <c r="FD723" s="250">
        <f t="shared" si="829"/>
        <v>0</v>
      </c>
      <c r="FE723" s="105"/>
      <c r="FF723" s="108"/>
      <c r="FG723" s="108"/>
      <c r="FH723" s="108"/>
      <c r="FI723" s="108"/>
      <c r="FJ723" s="108"/>
      <c r="FK723" s="108"/>
      <c r="FL723" s="108"/>
      <c r="FM723" s="108"/>
      <c r="FN723" s="108"/>
      <c r="FO723" s="108"/>
      <c r="FP723" s="108"/>
      <c r="FQ723" s="108"/>
      <c r="FR723" s="108"/>
      <c r="FS723" s="108"/>
      <c r="FT723" s="108"/>
      <c r="FU723" s="108"/>
      <c r="FV723" s="108"/>
      <c r="FW723" s="108"/>
      <c r="FX723" s="108"/>
      <c r="FY723" s="108"/>
      <c r="FZ723" s="108"/>
      <c r="GA723" s="108"/>
      <c r="GB723" s="108"/>
      <c r="GC723" s="108"/>
      <c r="GD723" s="108"/>
      <c r="GE723" s="108"/>
      <c r="GF723" s="108"/>
      <c r="GG723" s="108"/>
      <c r="GH723" s="108"/>
      <c r="GI723" s="108"/>
      <c r="GJ723" s="108"/>
      <c r="GK723" s="251"/>
      <c r="GL723" s="103">
        <f t="shared" si="822"/>
        <v>0</v>
      </c>
      <c r="GM723" s="124"/>
      <c r="GN723" s="104"/>
      <c r="GO723" s="104"/>
      <c r="GP723" s="104"/>
      <c r="GQ723" s="104"/>
      <c r="GR723" s="104"/>
      <c r="GS723" s="104"/>
      <c r="GT723" s="104"/>
      <c r="GU723" s="104"/>
      <c r="GV723" s="104"/>
      <c r="GW723" s="104"/>
      <c r="GX723" s="104"/>
      <c r="GY723" s="104"/>
      <c r="GZ723" s="104"/>
      <c r="HA723" s="104"/>
      <c r="HB723" s="104"/>
      <c r="HC723" s="104"/>
      <c r="HD723" s="104"/>
      <c r="HE723" s="104"/>
      <c r="HF723" s="104"/>
      <c r="HG723" s="104"/>
      <c r="HH723" s="104"/>
      <c r="HI723" s="104"/>
      <c r="HJ723" s="104"/>
      <c r="HK723" s="104"/>
      <c r="HL723" s="104"/>
      <c r="HM723" s="104"/>
      <c r="HN723" s="104"/>
      <c r="HO723" s="104"/>
      <c r="HP723" s="104"/>
      <c r="HQ723" s="64"/>
      <c r="HR723" s="64"/>
      <c r="HS723" s="64"/>
      <c r="HT723" s="64"/>
      <c r="HU723" s="64"/>
      <c r="HV723" s="64"/>
      <c r="HW723" s="105"/>
      <c r="HX723" s="64"/>
      <c r="HY723" s="280">
        <f t="shared" si="830"/>
        <v>0</v>
      </c>
      <c r="HZ723" s="280">
        <f t="shared" si="831"/>
        <v>0</v>
      </c>
      <c r="IA723" s="280">
        <f t="shared" si="832"/>
        <v>0</v>
      </c>
      <c r="IB723" s="64"/>
      <c r="IC723" s="64"/>
    </row>
    <row r="724" spans="1:237" s="106" customFormat="1" ht="22.5" customHeight="1" x14ac:dyDescent="0.25">
      <c r="A724" s="368" t="s">
        <v>3848</v>
      </c>
      <c r="B724" s="369" t="s">
        <v>3849</v>
      </c>
      <c r="C724" s="375" t="s">
        <v>3233</v>
      </c>
      <c r="D724" s="371" t="s">
        <v>3850</v>
      </c>
      <c r="E724" s="371" t="s">
        <v>3851</v>
      </c>
      <c r="F724" s="376" t="s">
        <v>3224</v>
      </c>
      <c r="G724" s="376" t="s">
        <v>3225</v>
      </c>
      <c r="H724" s="373" t="s">
        <v>1849</v>
      </c>
      <c r="I724" s="374" t="s">
        <v>3852</v>
      </c>
      <c r="J724" s="421" t="s">
        <v>3231</v>
      </c>
      <c r="K724" s="423" t="s">
        <v>3236</v>
      </c>
      <c r="L724" s="329">
        <f>CONTINUA!BV724</f>
        <v>0</v>
      </c>
      <c r="M724" s="329">
        <f>CONTINUA!BW724</f>
        <v>0</v>
      </c>
      <c r="N724" s="895"/>
      <c r="O724" s="896" t="s">
        <v>4069</v>
      </c>
      <c r="P724" s="897" t="s">
        <v>206</v>
      </c>
      <c r="Q724" s="400"/>
      <c r="R724" s="401"/>
      <c r="S724" s="400"/>
      <c r="T724" s="401"/>
      <c r="U724" s="400"/>
      <c r="V724" s="401"/>
      <c r="W724" s="400"/>
      <c r="X724" s="401"/>
      <c r="Y724" s="400"/>
      <c r="Z724" s="401"/>
      <c r="AA724" s="400"/>
      <c r="AB724" s="401"/>
      <c r="AC724" s="400"/>
      <c r="AD724" s="401"/>
      <c r="AE724" s="400"/>
      <c r="AF724" s="401"/>
      <c r="AG724" s="400"/>
      <c r="AH724" s="401"/>
      <c r="AI724" s="400"/>
      <c r="AJ724" s="401"/>
      <c r="AK724" s="400"/>
      <c r="AL724" s="401"/>
      <c r="AM724" s="400"/>
      <c r="AN724" s="401"/>
      <c r="AO724" s="400"/>
      <c r="AP724" s="401"/>
      <c r="AQ724" s="400"/>
      <c r="AR724" s="401"/>
      <c r="AS724" s="400"/>
      <c r="AT724" s="401"/>
      <c r="AU724" s="400"/>
      <c r="AV724" s="401"/>
      <c r="AW724" s="400"/>
      <c r="AX724" s="401"/>
      <c r="AY724" s="400"/>
      <c r="AZ724" s="401"/>
      <c r="BA724" s="400"/>
      <c r="BB724" s="401"/>
      <c r="BC724" s="400"/>
      <c r="BD724" s="401"/>
      <c r="BE724" s="400"/>
      <c r="BF724" s="401"/>
      <c r="BG724" s="400"/>
      <c r="BH724" s="401"/>
      <c r="BI724" s="400"/>
      <c r="BJ724" s="401"/>
      <c r="BK724" s="400"/>
      <c r="BL724" s="401"/>
      <c r="BM724" s="400"/>
      <c r="BN724" s="401"/>
      <c r="BO724" s="400"/>
      <c r="BP724" s="401"/>
      <c r="BQ724" s="400"/>
      <c r="BR724" s="401"/>
      <c r="BS724" s="400"/>
      <c r="BT724" s="401"/>
      <c r="BU724" s="400"/>
      <c r="BV724" s="401"/>
      <c r="BW724" s="400"/>
      <c r="BX724" s="401"/>
      <c r="BY724" s="400"/>
      <c r="BZ724" s="401"/>
      <c r="CA724" s="400"/>
      <c r="CB724" s="401"/>
      <c r="CC724" s="400"/>
      <c r="CD724" s="401"/>
      <c r="CE724" s="400"/>
      <c r="CF724" s="401"/>
      <c r="CG724" s="400"/>
      <c r="CH724" s="401"/>
      <c r="CI724" s="400"/>
      <c r="CJ724" s="401"/>
      <c r="CK724" s="400"/>
      <c r="CL724" s="401"/>
      <c r="CM724" s="400"/>
      <c r="CN724" s="401"/>
      <c r="CO724" s="400"/>
      <c r="CP724" s="401"/>
      <c r="CQ724" s="400"/>
      <c r="CR724" s="401"/>
      <c r="CS724" s="400"/>
      <c r="CT724" s="401"/>
      <c r="CU724" s="400"/>
      <c r="CV724" s="401"/>
      <c r="CW724" s="400"/>
      <c r="CX724" s="401"/>
      <c r="CY724" s="400"/>
      <c r="CZ724" s="401"/>
      <c r="DA724" s="400"/>
      <c r="DB724" s="401"/>
      <c r="DC724" s="400"/>
      <c r="DD724" s="401"/>
      <c r="DE724" s="400"/>
      <c r="DF724" s="401"/>
      <c r="DG724" s="400"/>
      <c r="DH724" s="401"/>
      <c r="DI724" s="400"/>
      <c r="DJ724" s="401"/>
      <c r="DK724" s="400"/>
      <c r="DL724" s="401"/>
      <c r="DM724" s="400"/>
      <c r="DN724" s="401"/>
      <c r="DO724" s="400"/>
      <c r="DP724" s="401"/>
      <c r="DQ724" s="400"/>
      <c r="DR724" s="401"/>
      <c r="DS724" s="400"/>
      <c r="DT724" s="401"/>
      <c r="DU724" s="400"/>
      <c r="DV724" s="401"/>
      <c r="DW724" s="400"/>
      <c r="DX724" s="401"/>
      <c r="DY724" s="400"/>
      <c r="DZ724" s="401"/>
      <c r="EA724" s="400"/>
      <c r="EB724" s="401"/>
      <c r="EC724" s="400"/>
      <c r="ED724" s="401"/>
      <c r="EE724" s="400"/>
      <c r="EF724" s="401"/>
      <c r="EG724" s="400"/>
      <c r="EH724" s="401"/>
      <c r="EI724" s="400"/>
      <c r="EJ724" s="447"/>
      <c r="EK724" s="511"/>
      <c r="EL724" s="514"/>
      <c r="EM724" s="448"/>
      <c r="EN724" s="344"/>
      <c r="EO724" s="345"/>
      <c r="EP724" s="171">
        <f t="shared" si="815"/>
        <v>0</v>
      </c>
      <c r="EQ724" s="171">
        <f t="shared" si="816"/>
        <v>0</v>
      </c>
      <c r="ER724" s="171">
        <f t="shared" si="817"/>
        <v>0</v>
      </c>
      <c r="ES724" s="171">
        <f t="shared" si="818"/>
        <v>0</v>
      </c>
      <c r="ET724" s="171">
        <f t="shared" si="819"/>
        <v>0</v>
      </c>
      <c r="EU724" s="171">
        <f t="shared" si="820"/>
        <v>0</v>
      </c>
      <c r="EV724" s="172">
        <f t="shared" si="821"/>
        <v>0</v>
      </c>
      <c r="EW724" s="127"/>
      <c r="EX724" s="248">
        <f t="shared" si="828"/>
        <v>0</v>
      </c>
      <c r="EY724" s="174">
        <f>(L724*regular)+(M724*Cadeirantee)</f>
        <v>0</v>
      </c>
      <c r="EZ724" s="249">
        <f>SUMIF(FG724:GJ724,"&gt;0")</f>
        <v>0</v>
      </c>
      <c r="FA724" s="249">
        <f>SUMIF(FG724:GJ724,"&lt;0")+SUMIF(GN724:HP724,"&lt;0")</f>
        <v>0</v>
      </c>
      <c r="FB724" s="174">
        <v>0</v>
      </c>
      <c r="FC724" s="126">
        <f>N724*km*'VALORES TABELA'!$B$13</f>
        <v>0</v>
      </c>
      <c r="FD724" s="250">
        <f t="shared" si="829"/>
        <v>0</v>
      </c>
      <c r="FE724" s="105"/>
      <c r="FF724" s="118"/>
      <c r="FG724" s="118"/>
      <c r="FH724" s="118"/>
      <c r="FI724" s="118"/>
      <c r="FJ724" s="118"/>
      <c r="FK724" s="118"/>
      <c r="FL724" s="118"/>
      <c r="FM724" s="118"/>
      <c r="FN724" s="118"/>
      <c r="FO724" s="118"/>
      <c r="FP724" s="118"/>
      <c r="FQ724" s="118"/>
      <c r="FR724" s="118"/>
      <c r="FS724" s="118"/>
      <c r="FT724" s="118"/>
      <c r="FU724" s="118"/>
      <c r="FV724" s="118"/>
      <c r="FW724" s="118"/>
      <c r="FX724" s="118"/>
      <c r="FY724" s="118"/>
      <c r="FZ724" s="118"/>
      <c r="GA724" s="118"/>
      <c r="GB724" s="118"/>
      <c r="GC724" s="118"/>
      <c r="GD724" s="118"/>
      <c r="GE724" s="118"/>
      <c r="GF724" s="118"/>
      <c r="GG724" s="118"/>
      <c r="GH724" s="118"/>
      <c r="GI724" s="118"/>
      <c r="GJ724" s="118"/>
      <c r="GK724" s="252"/>
      <c r="GL724" s="103">
        <f t="shared" si="822"/>
        <v>0</v>
      </c>
      <c r="GM724" s="124"/>
      <c r="GN724" s="104"/>
      <c r="GO724" s="104"/>
      <c r="GP724" s="104"/>
      <c r="GQ724" s="104"/>
      <c r="GR724" s="104"/>
      <c r="GS724" s="104"/>
      <c r="GT724" s="104"/>
      <c r="GU724" s="104"/>
      <c r="GV724" s="104"/>
      <c r="GW724" s="104"/>
      <c r="GX724" s="104"/>
      <c r="GY724" s="104"/>
      <c r="GZ724" s="104"/>
      <c r="HA724" s="104"/>
      <c r="HB724" s="104"/>
      <c r="HC724" s="104"/>
      <c r="HD724" s="104"/>
      <c r="HE724" s="104"/>
      <c r="HF724" s="104"/>
      <c r="HG724" s="104"/>
      <c r="HH724" s="104"/>
      <c r="HI724" s="104"/>
      <c r="HJ724" s="104"/>
      <c r="HK724" s="104"/>
      <c r="HL724" s="104"/>
      <c r="HM724" s="104"/>
      <c r="HN724" s="104"/>
      <c r="HO724" s="104"/>
      <c r="HP724" s="104"/>
      <c r="HQ724" s="64"/>
      <c r="HR724" s="65"/>
      <c r="HS724" s="65"/>
      <c r="HT724" s="65"/>
      <c r="HU724" s="65"/>
      <c r="HV724" s="65"/>
      <c r="HW724" s="105"/>
      <c r="HX724" s="65"/>
      <c r="HY724" s="280">
        <f t="shared" si="830"/>
        <v>0</v>
      </c>
      <c r="HZ724" s="280">
        <f t="shared" si="831"/>
        <v>0</v>
      </c>
      <c r="IA724" s="280">
        <f t="shared" si="832"/>
        <v>0</v>
      </c>
      <c r="IB724" s="65"/>
      <c r="IC724" s="65"/>
    </row>
    <row r="725" spans="1:237" s="106" customFormat="1" ht="22.5" customHeight="1" thickBot="1" x14ac:dyDescent="0.3">
      <c r="A725" s="377" t="s">
        <v>3848</v>
      </c>
      <c r="B725" s="378" t="s">
        <v>3849</v>
      </c>
      <c r="C725" s="379" t="s">
        <v>3233</v>
      </c>
      <c r="D725" s="380" t="s">
        <v>3850</v>
      </c>
      <c r="E725" s="380" t="s">
        <v>3851</v>
      </c>
      <c r="F725" s="381" t="s">
        <v>3224</v>
      </c>
      <c r="G725" s="381" t="s">
        <v>3225</v>
      </c>
      <c r="H725" s="382" t="s">
        <v>1849</v>
      </c>
      <c r="I725" s="383" t="s">
        <v>3852</v>
      </c>
      <c r="J725" s="421" t="s">
        <v>3231</v>
      </c>
      <c r="K725" s="424" t="s">
        <v>60</v>
      </c>
      <c r="L725" s="329">
        <f>CONTINUA!BV725</f>
        <v>0</v>
      </c>
      <c r="M725" s="329">
        <f>CONTINUA!BW725</f>
        <v>0</v>
      </c>
      <c r="N725" s="895"/>
      <c r="O725" s="896" t="s">
        <v>4069</v>
      </c>
      <c r="P725" s="897" t="s">
        <v>206</v>
      </c>
      <c r="Q725" s="400"/>
      <c r="R725" s="401"/>
      <c r="S725" s="400"/>
      <c r="T725" s="401"/>
      <c r="U725" s="400"/>
      <c r="V725" s="401"/>
      <c r="W725" s="400"/>
      <c r="X725" s="401"/>
      <c r="Y725" s="400"/>
      <c r="Z725" s="401"/>
      <c r="AA725" s="400"/>
      <c r="AB725" s="401"/>
      <c r="AC725" s="400"/>
      <c r="AD725" s="401"/>
      <c r="AE725" s="400"/>
      <c r="AF725" s="401"/>
      <c r="AG725" s="400"/>
      <c r="AH725" s="401"/>
      <c r="AI725" s="400"/>
      <c r="AJ725" s="401"/>
      <c r="AK725" s="400"/>
      <c r="AL725" s="401"/>
      <c r="AM725" s="400"/>
      <c r="AN725" s="401"/>
      <c r="AO725" s="400"/>
      <c r="AP725" s="401"/>
      <c r="AQ725" s="400"/>
      <c r="AR725" s="401"/>
      <c r="AS725" s="400"/>
      <c r="AT725" s="401"/>
      <c r="AU725" s="400"/>
      <c r="AV725" s="401"/>
      <c r="AW725" s="400"/>
      <c r="AX725" s="401"/>
      <c r="AY725" s="400"/>
      <c r="AZ725" s="401"/>
      <c r="BA725" s="400"/>
      <c r="BB725" s="401"/>
      <c r="BC725" s="400"/>
      <c r="BD725" s="401"/>
      <c r="BE725" s="400"/>
      <c r="BF725" s="401"/>
      <c r="BG725" s="400"/>
      <c r="BH725" s="401"/>
      <c r="BI725" s="400"/>
      <c r="BJ725" s="401"/>
      <c r="BK725" s="400"/>
      <c r="BL725" s="401"/>
      <c r="BM725" s="400"/>
      <c r="BN725" s="401"/>
      <c r="BO725" s="400"/>
      <c r="BP725" s="401"/>
      <c r="BQ725" s="400"/>
      <c r="BR725" s="401"/>
      <c r="BS725" s="400"/>
      <c r="BT725" s="401"/>
      <c r="BU725" s="400"/>
      <c r="BV725" s="401"/>
      <c r="BW725" s="400"/>
      <c r="BX725" s="401"/>
      <c r="BY725" s="400"/>
      <c r="BZ725" s="401"/>
      <c r="CA725" s="400"/>
      <c r="CB725" s="401"/>
      <c r="CC725" s="400"/>
      <c r="CD725" s="401"/>
      <c r="CE725" s="400"/>
      <c r="CF725" s="401"/>
      <c r="CG725" s="400"/>
      <c r="CH725" s="401"/>
      <c r="CI725" s="400"/>
      <c r="CJ725" s="401"/>
      <c r="CK725" s="400"/>
      <c r="CL725" s="401"/>
      <c r="CM725" s="400"/>
      <c r="CN725" s="401"/>
      <c r="CO725" s="400"/>
      <c r="CP725" s="401"/>
      <c r="CQ725" s="400"/>
      <c r="CR725" s="401"/>
      <c r="CS725" s="400"/>
      <c r="CT725" s="401"/>
      <c r="CU725" s="400"/>
      <c r="CV725" s="401"/>
      <c r="CW725" s="400"/>
      <c r="CX725" s="401"/>
      <c r="CY725" s="400"/>
      <c r="CZ725" s="401"/>
      <c r="DA725" s="400"/>
      <c r="DB725" s="401"/>
      <c r="DC725" s="400"/>
      <c r="DD725" s="401"/>
      <c r="DE725" s="400"/>
      <c r="DF725" s="401"/>
      <c r="DG725" s="400"/>
      <c r="DH725" s="401"/>
      <c r="DI725" s="400"/>
      <c r="DJ725" s="401"/>
      <c r="DK725" s="400"/>
      <c r="DL725" s="401"/>
      <c r="DM725" s="400"/>
      <c r="DN725" s="401"/>
      <c r="DO725" s="400"/>
      <c r="DP725" s="401"/>
      <c r="DQ725" s="400"/>
      <c r="DR725" s="401"/>
      <c r="DS725" s="400"/>
      <c r="DT725" s="401"/>
      <c r="DU725" s="400"/>
      <c r="DV725" s="401"/>
      <c r="DW725" s="400"/>
      <c r="DX725" s="401"/>
      <c r="DY725" s="400"/>
      <c r="DZ725" s="401"/>
      <c r="EA725" s="400"/>
      <c r="EB725" s="401"/>
      <c r="EC725" s="400"/>
      <c r="ED725" s="401"/>
      <c r="EE725" s="400"/>
      <c r="EF725" s="401"/>
      <c r="EG725" s="400"/>
      <c r="EH725" s="401"/>
      <c r="EI725" s="400"/>
      <c r="EJ725" s="447"/>
      <c r="EK725" s="512"/>
      <c r="EL725" s="515"/>
      <c r="EM725" s="450"/>
      <c r="EN725" s="348"/>
      <c r="EO725" s="348"/>
      <c r="EP725" s="179">
        <f t="shared" si="815"/>
        <v>0</v>
      </c>
      <c r="EQ725" s="179">
        <f t="shared" si="816"/>
        <v>0</v>
      </c>
      <c r="ER725" s="179">
        <f t="shared" si="817"/>
        <v>0</v>
      </c>
      <c r="ES725" s="179">
        <f t="shared" si="818"/>
        <v>0</v>
      </c>
      <c r="ET725" s="179">
        <f t="shared" si="819"/>
        <v>0</v>
      </c>
      <c r="EU725" s="179">
        <f t="shared" si="820"/>
        <v>0</v>
      </c>
      <c r="EV725" s="172">
        <f t="shared" si="821"/>
        <v>0</v>
      </c>
      <c r="EW725" s="253"/>
      <c r="EX725" s="254">
        <v>0</v>
      </c>
      <c r="EY725" s="180">
        <v>0</v>
      </c>
      <c r="EZ725" s="255">
        <v>0</v>
      </c>
      <c r="FA725" s="255">
        <v>0</v>
      </c>
      <c r="FB725" s="180">
        <f>SUM(FF725:GI725)/2</f>
        <v>0</v>
      </c>
      <c r="FC725" s="256">
        <f>N725*km*'VALORES TABELA'!$B$13</f>
        <v>0</v>
      </c>
      <c r="FD725" s="250">
        <f t="shared" si="829"/>
        <v>0</v>
      </c>
      <c r="FE725" s="257"/>
      <c r="FF725" s="181">
        <f>((Q725+S725)*Percapita)+((R725+T725)*Cadeirante)</f>
        <v>0</v>
      </c>
      <c r="FG725" s="181">
        <f>((U725+W725)*Percapita/30*FG$4)+((V725+X725)*Cadeirante/30*FG$4)</f>
        <v>0</v>
      </c>
      <c r="FH725" s="181">
        <f>((Y725+AA725)*Percapita/30*FH$4)+((Z725+AB725)*Cadeirante/30*FH$4)</f>
        <v>0</v>
      </c>
      <c r="FI725" s="181">
        <f>((AC725+AE725)*Percapita/30*FI$4)+((AD725+AF725)*Cadeirante/30*FI$4)</f>
        <v>0</v>
      </c>
      <c r="FJ725" s="181">
        <f>((AG725+AI725)*Percapita/30*FJ$4)+((AH725+AJ725)*Cadeirante/30*FJ$4)</f>
        <v>0</v>
      </c>
      <c r="FK725" s="181">
        <f>((AK725+AM725)*Percapita/30*FK$4)+((AL725+AN725)*Cadeirante/30*FK$4)</f>
        <v>0</v>
      </c>
      <c r="FL725" s="181">
        <f>((AO725+AQ725)*Percapita/30*FL$4)+((AP725+AR725)*Cadeirante/30*FL$4)</f>
        <v>0</v>
      </c>
      <c r="FM725" s="181">
        <f>((AS725+AU725)*Percapita/30*FM$4)+((AT725+AV725)*Cadeirante/30*FM$4)</f>
        <v>0</v>
      </c>
      <c r="FN725" s="181">
        <f>((AW725+AY725)*Percapita/30*FN$4)+((AX725+AZ725)*Cadeirante/30*FN$4)</f>
        <v>0</v>
      </c>
      <c r="FO725" s="181">
        <f>((BA725+BC725)*Percapita/30*FO$4)+((BB725+BD725)*Cadeirante/30*FO$4)</f>
        <v>0</v>
      </c>
      <c r="FP725" s="181">
        <f>((BE725+BG725)*Percapita/30*FP$4)+((BF725+BH725)*Cadeirante/30*FP$4)</f>
        <v>0</v>
      </c>
      <c r="FQ725" s="181">
        <f>((BI725+BK725)*Percapita/30*FQ$4)+((BJ725+BL725)*Cadeirante/30*FQ$4)</f>
        <v>0</v>
      </c>
      <c r="FR725" s="181">
        <f>((BM725+BO725)*Percapita/30*FR$4)+((BN725+BP725)*Cadeirante/30*FR$4)</f>
        <v>0</v>
      </c>
      <c r="FS725" s="181">
        <f>((BQ725+BS725)*Percapita/30*FS$4)+((BR725+BT725)*Cadeirante/30*FS$4)</f>
        <v>0</v>
      </c>
      <c r="FT725" s="181">
        <f>((BU725+BW725)*Percapita/30*FT$4)+((BV725+BX725)*Cadeirante/30*FT$4)</f>
        <v>0</v>
      </c>
      <c r="FU725" s="181">
        <f>((BY725+CA725)*Percapita/30*FU$4)+((BZ725+CB725)*Cadeirante/30*FU$4)</f>
        <v>0</v>
      </c>
      <c r="FV725" s="181">
        <f>((CC725+CE725)*Percapita/30*FV$4)+((CD725+CF725)*Cadeirante/30*FV$4)</f>
        <v>0</v>
      </c>
      <c r="FW725" s="181">
        <f>((CG725+CI725)*Percapita/30*FW$4)+((CI725+CK725)*Cadeirante/30*FW$4)</f>
        <v>0</v>
      </c>
      <c r="FX725" s="181">
        <f>((CK725+CM725)*Percapita/30*FX$4)+((CL725+CN725)*Cadeirante/30*FX$4)</f>
        <v>0</v>
      </c>
      <c r="FY725" s="181">
        <f>((CO725+CQ725)*Percapita/30*FY$4)+((CP725+CR725)*Cadeirante/30*FY$4)</f>
        <v>0</v>
      </c>
      <c r="FZ725" s="181">
        <f>((CS725+CU725)*Percapita/30*FZ$4)+((CT725+CV725)*Cadeirante/30*FZ$4)</f>
        <v>0</v>
      </c>
      <c r="GA725" s="181">
        <f>((CW725+CY725)*Percapita/30*GA$4)+((CX725+CZ725)*Cadeirante/30*GA$4)</f>
        <v>0</v>
      </c>
      <c r="GB725" s="181">
        <f>((DA725+DC725)*Percapita/30*GB$4)+((DB725+DD725)*Cadeirante/30*GB$4)</f>
        <v>0</v>
      </c>
      <c r="GC725" s="181">
        <f>((DE725+DG725)*Percapita/30*GC$4)+((DF725+DH725)*Cadeirante/30*GC$4)</f>
        <v>0</v>
      </c>
      <c r="GD725" s="181">
        <f>((DI725+DK725)*Percapita/30*GD$4)+((DJ725+DL725)*Cadeirante/30*GD$4)</f>
        <v>0</v>
      </c>
      <c r="GE725" s="181">
        <f>((DM725+DO725)*Percapita/30*GE$4)+((DN725+DP725)*Cadeirante/30*GE$4)</f>
        <v>0</v>
      </c>
      <c r="GF725" s="181">
        <f>((DQ725+DS725)*Percapita/30*GF$4)+((DR725+DT725)*Cadeirante/30*GF$4)</f>
        <v>0</v>
      </c>
      <c r="GG725" s="181">
        <f>((DU725+DW725)*Percapita/30*GG$4)+((DV725+DX725)*Cadeirante/30*GG$4)</f>
        <v>0</v>
      </c>
      <c r="GH725" s="181">
        <f>((DY725+EA725)*Percapita/30*GH$4)+((DZ725+EB725)*Cadeirante/30*GH$4)</f>
        <v>0</v>
      </c>
      <c r="GI725" s="181">
        <f>((EC725+EE725)*Percapita/30*GI$4)+((ED725+EF725)*Cadeirante/30*GI$4)</f>
        <v>0</v>
      </c>
      <c r="GJ725" s="181">
        <f>((EG725+EI725)*Percapita)+((EH725+EJ725)*Cadeirante)</f>
        <v>0</v>
      </c>
      <c r="GK725" s="258"/>
      <c r="GL725" s="103">
        <f t="shared" si="822"/>
        <v>0</v>
      </c>
      <c r="GM725" s="124"/>
      <c r="GN725" s="182"/>
      <c r="GO725" s="182"/>
      <c r="GP725" s="182"/>
      <c r="GQ725" s="182"/>
      <c r="GR725" s="182"/>
      <c r="GS725" s="182"/>
      <c r="GT725" s="182"/>
      <c r="GU725" s="182"/>
      <c r="GV725" s="182"/>
      <c r="GW725" s="182"/>
      <c r="GX725" s="182"/>
      <c r="GY725" s="182"/>
      <c r="GZ725" s="182"/>
      <c r="HA725" s="182"/>
      <c r="HB725" s="182"/>
      <c r="HC725" s="182"/>
      <c r="HD725" s="182"/>
      <c r="HE725" s="182"/>
      <c r="HF725" s="182"/>
      <c r="HG725" s="182"/>
      <c r="HH725" s="182"/>
      <c r="HI725" s="182"/>
      <c r="HJ725" s="182"/>
      <c r="HK725" s="182"/>
      <c r="HL725" s="182"/>
      <c r="HM725" s="182"/>
      <c r="HN725" s="182"/>
      <c r="HO725" s="182"/>
      <c r="HP725" s="259"/>
      <c r="HQ725" s="64"/>
      <c r="HW725" s="257"/>
      <c r="HY725" s="280">
        <f t="shared" si="830"/>
        <v>0</v>
      </c>
      <c r="HZ725" s="280">
        <f t="shared" si="831"/>
        <v>0</v>
      </c>
      <c r="IA725" s="280">
        <f t="shared" si="832"/>
        <v>0</v>
      </c>
    </row>
    <row r="726" spans="1:237" s="106" customFormat="1" ht="22.5" customHeight="1" x14ac:dyDescent="0.25">
      <c r="A726" t="s">
        <v>3853</v>
      </c>
      <c r="B726" s="522" t="s">
        <v>3854</v>
      </c>
      <c r="C726" s="523">
        <v>2</v>
      </c>
      <c r="D726" s="524" t="s">
        <v>3855</v>
      </c>
      <c r="E726" s="524" t="s">
        <v>3856</v>
      </c>
      <c r="F726" s="525" t="s">
        <v>3224</v>
      </c>
      <c r="G726" s="525" t="s">
        <v>3225</v>
      </c>
      <c r="H726" s="350" t="s">
        <v>1851</v>
      </c>
      <c r="I726" s="351" t="s">
        <v>3857</v>
      </c>
      <c r="J726" s="409" t="s">
        <v>3268</v>
      </c>
      <c r="K726" s="410" t="s">
        <v>3232</v>
      </c>
      <c r="L726" s="329">
        <f>CONTINUA!BV726</f>
        <v>0</v>
      </c>
      <c r="M726" s="329">
        <f>CONTINUA!BW726</f>
        <v>0</v>
      </c>
      <c r="N726" s="895"/>
      <c r="O726" s="896" t="s">
        <v>4070</v>
      </c>
      <c r="P726" s="897" t="s">
        <v>206</v>
      </c>
      <c r="Q726" s="400">
        <v>3</v>
      </c>
      <c r="R726" s="401">
        <v>1</v>
      </c>
      <c r="S726" s="400"/>
      <c r="T726" s="401"/>
      <c r="U726" s="400"/>
      <c r="V726" s="401"/>
      <c r="W726" s="400"/>
      <c r="X726" s="401"/>
      <c r="Y726" s="400"/>
      <c r="Z726" s="401"/>
      <c r="AA726" s="400"/>
      <c r="AB726" s="401"/>
      <c r="AC726" s="400"/>
      <c r="AD726" s="401"/>
      <c r="AE726" s="400"/>
      <c r="AF726" s="401"/>
      <c r="AG726" s="400"/>
      <c r="AH726" s="401"/>
      <c r="AI726" s="400"/>
      <c r="AJ726" s="401"/>
      <c r="AK726" s="400"/>
      <c r="AL726" s="401"/>
      <c r="AM726" s="400"/>
      <c r="AN726" s="401"/>
      <c r="AO726" s="400"/>
      <c r="AP726" s="401"/>
      <c r="AQ726" s="400"/>
      <c r="AR726" s="401"/>
      <c r="AS726" s="400"/>
      <c r="AT726" s="401"/>
      <c r="AU726" s="400"/>
      <c r="AV726" s="401"/>
      <c r="AW726" s="400"/>
      <c r="AX726" s="401"/>
      <c r="AY726" s="400"/>
      <c r="AZ726" s="401"/>
      <c r="BA726" s="400"/>
      <c r="BB726" s="401"/>
      <c r="BC726" s="400"/>
      <c r="BD726" s="401"/>
      <c r="BE726" s="400"/>
      <c r="BF726" s="401"/>
      <c r="BG726" s="400"/>
      <c r="BH726" s="401"/>
      <c r="BI726" s="400"/>
      <c r="BJ726" s="401"/>
      <c r="BK726" s="400"/>
      <c r="BL726" s="401"/>
      <c r="BM726" s="400"/>
      <c r="BN726" s="401"/>
      <c r="BO726" s="400"/>
      <c r="BP726" s="401"/>
      <c r="BQ726" s="400"/>
      <c r="BR726" s="401"/>
      <c r="BS726" s="400"/>
      <c r="BT726" s="401"/>
      <c r="BU726" s="400"/>
      <c r="BV726" s="401"/>
      <c r="BW726" s="400"/>
      <c r="BX726" s="401"/>
      <c r="BY726" s="400"/>
      <c r="BZ726" s="401"/>
      <c r="CA726" s="400"/>
      <c r="CB726" s="401"/>
      <c r="CC726" s="400"/>
      <c r="CD726" s="401"/>
      <c r="CE726" s="400"/>
      <c r="CF726" s="401"/>
      <c r="CG726" s="400"/>
      <c r="CH726" s="401"/>
      <c r="CI726" s="400"/>
      <c r="CJ726" s="401"/>
      <c r="CK726" s="400"/>
      <c r="CL726" s="401"/>
      <c r="CM726" s="400"/>
      <c r="CN726" s="401"/>
      <c r="CO726" s="400"/>
      <c r="CP726" s="401"/>
      <c r="CQ726" s="400"/>
      <c r="CR726" s="401"/>
      <c r="CS726" s="400"/>
      <c r="CT726" s="401"/>
      <c r="CU726" s="400"/>
      <c r="CV726" s="401"/>
      <c r="CW726" s="400"/>
      <c r="CX726" s="401"/>
      <c r="CY726" s="400"/>
      <c r="CZ726" s="401"/>
      <c r="DA726" s="400"/>
      <c r="DB726" s="401"/>
      <c r="DC726" s="400"/>
      <c r="DD726" s="401"/>
      <c r="DE726" s="400"/>
      <c r="DF726" s="401"/>
      <c r="DG726" s="400"/>
      <c r="DH726" s="401"/>
      <c r="DI726" s="400"/>
      <c r="DJ726" s="401"/>
      <c r="DK726" s="400"/>
      <c r="DL726" s="401"/>
      <c r="DM726" s="400"/>
      <c r="DN726" s="401"/>
      <c r="DO726" s="400"/>
      <c r="DP726" s="401"/>
      <c r="DQ726" s="400"/>
      <c r="DR726" s="401"/>
      <c r="DS726" s="400"/>
      <c r="DT726" s="401"/>
      <c r="DU726" s="400"/>
      <c r="DV726" s="401"/>
      <c r="DW726" s="400"/>
      <c r="DX726" s="401"/>
      <c r="DY726" s="400"/>
      <c r="DZ726" s="401"/>
      <c r="EA726" s="400"/>
      <c r="EB726" s="401"/>
      <c r="EC726" s="400"/>
      <c r="ED726" s="401"/>
      <c r="EE726" s="400"/>
      <c r="EF726" s="401"/>
      <c r="EG726" s="400"/>
      <c r="EH726" s="401"/>
      <c r="EI726" s="400"/>
      <c r="EJ726" s="447"/>
      <c r="EK726" s="510"/>
      <c r="EL726" s="513"/>
      <c r="EM726" s="520"/>
      <c r="EN726" s="520"/>
      <c r="EO726" s="520"/>
      <c r="EP726" s="171">
        <f t="shared" si="815"/>
        <v>3</v>
      </c>
      <c r="EQ726" s="171">
        <f t="shared" si="816"/>
        <v>0</v>
      </c>
      <c r="ER726" s="171">
        <f t="shared" si="817"/>
        <v>0</v>
      </c>
      <c r="ES726" s="171">
        <f t="shared" si="818"/>
        <v>1</v>
      </c>
      <c r="ET726" s="171">
        <f t="shared" si="819"/>
        <v>0</v>
      </c>
      <c r="EU726" s="171">
        <f t="shared" si="820"/>
        <v>0</v>
      </c>
      <c r="EV726" s="172">
        <f t="shared" si="821"/>
        <v>4</v>
      </c>
      <c r="EW726" s="367">
        <f>IF(C726=4,IF(MAX(Q726:EJ728)&gt;0,(Especiall/30*(IF(($G726-$F726)=($G$5-$F$5),30,IF(DAY($G726)=31,($G726-$F726),($G726-$F726)+1)))),0),0)</f>
        <v>0</v>
      </c>
      <c r="EX726" s="248">
        <f t="shared" ref="EX726:EX729" si="833">FF726</f>
        <v>17626</v>
      </c>
      <c r="EY726" s="174">
        <f>(L726*regular)+(M726*Cadeirantee)</f>
        <v>0</v>
      </c>
      <c r="EZ726" s="249">
        <f>SUMIF(FG726:GJ726,"&gt;0")</f>
        <v>0</v>
      </c>
      <c r="FA726" s="249">
        <f>SUMIF(FG726:GJ726,"&lt;0")+SUMIF(GN726:HP726,"&lt;0")</f>
        <v>0</v>
      </c>
      <c r="FB726" s="174">
        <v>0</v>
      </c>
      <c r="FC726" s="175">
        <f>N726*km*'VALORES TABELA'!$B$13</f>
        <v>0</v>
      </c>
      <c r="FD726" s="250">
        <f>GL726</f>
        <v>0</v>
      </c>
      <c r="FE726" s="176">
        <f>(EW726+EW727+EW728+EW729+EX726+EX727+EX728+EX729+EY726+EY727+EY728+EY729+EY730+EZ726+EZ727+EZ728+EZ729+FA726+FA727+FA728+FA729+FC726+FC727+FC728+FC729+HY726-HZ726-IA726+FD726+FD727+FD728+FD729+FB730)</f>
        <v>17751.32</v>
      </c>
      <c r="FF726" s="177">
        <f>IF(C726=4,SUM(Q726+Q727+Q728+S726+S727+S728)*Percapita/30*FF$4+(R726+R727+R728+T726+T727+T728)*Cadeirante/30*FF$4,IF(C726=3,IF(Q729+S729=10,Fixo/30*FF$4+(Q726+Q727+Q728+S726+S727+S728)*Percapita/30*FF$4+(R729+T729)*Cadeirante/30*FF$4,IF(Q729+S729&lt;=9,(Q729+S729)*Crechee/30*FF$4)+(R729+T729)*Cadeirante/30*FF$4+(Q726+Q727+Q728+S726+S727+S728)*Percapita/30*FF$4)+IF(Q729+S729&gt;=11,Fixo/30*FF$4+(Q729+S729-10)*Crechee/30*FF$4,0),IF(C726=2,IF(R726+R727+R728+R729+T726+T727+T728+T729=1,Cadeirante/30*FF$4,IF(R726+R727+R728+R729+T726+T727+T728+T729=2,Fixo/30*FF$4,IF(R726+R727+R728+R729+T726+T727+T728+T729&gt;2,Fixo/30*FF$4+(R726+R727+R728+R729+T726+T727+T728+T729-2)*Cadeirante/30*FF$4)))+(Q726+Q727+Q728+S726+S727+S728)*Percapita/30*FF$4+(Q729+S729)*Crechee/30*FF$4,IF(C726=1,IF(Q726+Q727+Q728+R726+R727+R728+S726+S727+S728+T726+T727+T728&lt;=15,(Q726+Q727+Q728+S726+S727+S728)*Percapita/30*FF$4,IF(Q726+Q727+Q728+R726+R727+R728+S726+S727+S728+T726+T727+T728&gt;=16,Fixo/30*FF$4+(Q726+Q727+Q728+R726+R727+R728+S726+S727+S728+T726+T727-16)*Percapita/30*FF$4))))))</f>
        <v>17626</v>
      </c>
      <c r="FG726" s="177">
        <f>IF(C726=4,SUM(U726+U727+U728+W726+W727+W728)*Percapita/30*FG$4+(V726+V727+V728+X726+X727+X728)*Cadeirante/30*FG$4,IF(C726=3,IF(U729+W729=10,Fixo/30*FG$4+(U726+U727+U728+W726+W727+W728)*Percapita/30*FG$4+(V729+X729)*Cadeirante/30*FG$4,IF(U729+W729&lt;=9,(U729+W729)*Crechee/30*FG$4)+(V729+X729)*Cadeirante/30*FG$4+(U726+U727+U728+W726+W727+W728)*Percapita/30*FG$4)+IF(U729+W729&gt;=11,Fixo/30*FG$4+(U729+W729-10)*Crechee/30*FG$4,0),IF(C726=2,IF(V726+V727+V728+V729+X726+X727+X728+X729=1,Cadeirante/30*FG$4,IF(V726+V727+V728+V729+X726+X727+X728+X729=2,Fixo/30*FG$4,IF(V726+V727+V728+V729+X726+X727+X728+X729&gt;2,Fixo/30*FG$4+(V726+V727+V728+V729+X726+X727+X728+X729-2)*Cadeirante/30*FG$4)))+(U726+U727+U728+W726+W727+W728)*Percapita/30*FG$4+(U729+W729)*Crechee/30*FG$4,IF(C726=1,IF(U726+U727+U728+V726+V727+V728+W726+W727+W728+X726+X727+X728&lt;=15,(U726+U727+U728+W726+W727+W728)*Percapita/30*FG$4,IF(U726+U727+U728+V726+V727+V728+W726+W727+W728+X726+X727+X728&gt;=16,Fixo/30*FG$4+(U726+U727+U728+V726+V727+V728+W726+W727+W728+X726+X727-16)*Percapita/30*FG$4))))))</f>
        <v>0</v>
      </c>
      <c r="FH726" s="177">
        <f>IF(C726=4,SUM(Y726+Y727+Y728+AA726+AA727+AA728)*Percapita/30*FH$4+(Z726+Z727+Z728+AB726+AB727+AB728)*Cadeirante/30*FH$4,IF(C726=3,IF(Y729+AA729=10,Fixo/30*FH$4+(Y726+Y727+Y728+AA726+AA727+AA728)*Percapita/30*FH$4+(Z729+AB729)*Cadeirante/30*FH$4,IF(Y729+AA729&lt;=9,(Y729+AA729)*Crechee/30*FH$4)+(Z729+AB729)*Cadeirante/30*FH$4+(Y726+Y727+Y728+AA726+AA727+AA728)*Percapita/30*FH$4)+IF(Y729+AA729&gt;=11,Fixo/30*FH$4+(Y729+AA729-10)*Crechee/30*FH$4,0),IF(C726=2,IF(Z726+Z727+Z728+Z729+AB726+AB727+AB728+AB729=1,Cadeirante/30*FH$4,IF(Z726+Z727+Z728+Z729+AB726+AB727+AB728+AB729=2,Fixo/30*FH$4,IF(Z726+Z727+Z728+Z729+AB726+AB727+AB728+AB729&gt;2,Fixo/30*FH$4+(Z726+Z727+Z728+Z729+AB726+AB727+AB728+AB729-2)*Cadeirante/30*FH$4)))+(Y726+Y727+Y728+AA726+AA727+AA728)*Percapita/30*FH$4+(Y729+AA729)*Crechee/30*FH$4,IF(C726=1,IF(Y726+Y727+Y728+Z726+Z727+Z728+AA726+AA727+AA728+AB726+AB727+AB728&lt;=15,(Y726+Y727+Y728+AA726+AA727+AA728)*Percapita/30*FH$4,IF(Y726+Y727+Y728+Z726+Z727+Z728+AA726+AA727+AA728+AB726+AB727+AB728&gt;=16,Fixo/30*FH$4+(Y726+Y727+Y728+Z726+Z727+Z728+AA726+AA727+AA728+AB726+AB727-16)*Percapita/30*FH$4))))))</f>
        <v>0</v>
      </c>
      <c r="FI726" s="177">
        <f>IF(C726=4,SUM(AC726+AC727+AC728+AE726+AE727+AE728)*Percapita/30*FI$4+(AD726+AD727+AD728+AF726+AF727+AF728)*Cadeirante/30*FI$4,IF(C726=3,IF(AC729+AE729=10,Fixo/30*FI$4+(AC726+AC727+AC728+AE726+AE727+AE728)*Percapita/30*FI$4+(AD729+AF729)*Cadeirante/30*FI$4,IF(AC729+AE729&lt;=9,(AC729+AE729)*Crechee/30*FI$4)+(AD729+AF729)*Cadeirante/30*FI$4+(AC726+AC727+AC728+AE726+AE727+AE728)*Percapita/30*FI$4)+IF(AC729+AE729&gt;=11,Fixo/30*FI$4+(AC729+AE729-10)*Crechee/30*FI$4,0),IF(C726=2,IF(AD726+AD727+AD728+AD729+AF726+AF727+AF728+AF729=1,Cadeirante/30*FI$4,IF(AD726+AD727+AD728+AD729+AF726+AF727+AF728+AF729=2,Fixo/30*FI$4,IF(AD726+AD727+AD728+AD729+AF726+AF727+AF728+AF729&gt;2,Fixo/30*FI$4+(AD726+AD727+AD728+AD729+AF726+AF727+AF728+AF729-2)*Cadeirante/30*FI$4)))+(AC726+AC727+AC728+AE726+AE727+AE728)*Percapita/30*FI$4+(AC729+AE729)*Crechee/30*FI$4,IF(C726=1,IF(AC726+AC727+AC728+AD726+AD727+AD728+AE726+AE727+AE728+AF726+AF727+AF728&lt;=15,(AC726+AC727+AC728+AE726+AE727+AE728)*Percapita/30*FI$4,IF(AC726+AC727+AC728+AD726+AD727+AD728+AE726+AE727+AE728+AF726+AF727+AF728&gt;=16,Fixo/30*FI$4+(AC726+AC727+AC728+AD726+AD727+AD728+AE726+AE727+AE728+AF726+AF727-16)*Percapita/30*FI$4))))))</f>
        <v>0</v>
      </c>
      <c r="FJ726" s="177">
        <f>IF(C726=4,SUM(AG726+AG727+AG728+AI726+AI727+AI728)*Percapita/30*FJ$4+(AH726+AH727+AH728+AJ726+AJ727+AJ728)*Cadeirante/30*FJ$4,IF(C726=3,IF(AG729+AI729=10,Fixo/30*FJ$4+(AG726+AG727+AG728+AI726+AI727+AI728)*Percapita/30*FJ$4+(AH729+AJ729)*Cadeirante/30*FJ$4,IF(AG729+AI729&lt;=9,(AG729+AI729)*Crechee/30*FJ$4)+(AH729+AJ729)*Cadeirante/30*FJ$4+(AG726+AG727+AG728+AI726+AI727+AI728)*Percapita/30*FJ$4)+IF(AG729+AI729&gt;=11,Fixo/30*FJ$4+(AG729+AI729-10)*Crechee/30*FJ$4,0),IF(C726=2,IF(AH726+AH727+AH728+AH729+AJ726+AJ727+AJ728+AJ729=1,Cadeirante/30*FJ$4,IF(AH726+AH727+AH728+AH729+AJ726+AJ727+AJ728+AJ729=2,Fixo/30*FJ$4,IF(AH726+AH727+AH728+AH729+AJ726+AJ727+AJ728+AJ729&gt;2,Fixo/30*FJ$4+(AH726+AH727+AH728+AH729+AJ726+AJ727+AJ728+AJ729-2)*Cadeirante/30*FJ$4)))+(AG726+AG727+AG728+AI726+AI727+AI728)*Percapita/30*FJ$4+(AG729+AI729)*Crechee/30*FJ$4,IF(C726=1,IF(AG726+AG727+AG728+AH726+AH727+AH728+AI726+AI727+AI728+AJ726+AJ727+AJ728&lt;=15,(AG726+AG727+AG728+AI726+AI727+AI728)*Percapita/30*FJ$4,IF(AG726+AG727+AG728+AH726+AH727+AH728+AI726+AI727+AI728+AJ726+AJ727+AJ728&gt;=16,Fixo/30*FJ$4+(AG726+AG727+AG728+AH726+AH727+AH728+AI726+AI727+AI728+AJ726+AJ727-16)*Percapita/30*FJ$4))))))</f>
        <v>0</v>
      </c>
      <c r="FK726" s="177">
        <f>IF(C726=4,SUM(AK726+AK727+AK728+AM726+AM727+AM728)*Percapita/30*FK$4+(AL726+AL727+AL728+AN726+AN727+AN728)*Cadeirante/30*FK$4,IF(C726=3,IF(AK729+AM729=10,Fixo/30*FK$4+(AK726+AK727+AK728+AM726+AM727+AM728)*Percapita/30*FK$4+(AL729+AN729)*Cadeirante/30*FK$4,IF(AK729+AM729&lt;=9,(AK729+AM729)*Crechee/30*FK$4)+(AL729+AN729)*Cadeirante/30*FK$4+(AK726+AK727+AK728+AM726+AM727+AM728)*Percapita/30*FK$4)+IF(AK729+AM729&gt;=11,Fixo/30*FK$4+(AK729+AM729-10)*Crechee/30*FK$4,0),IF(C726=2,IF(AL726+AL727+AL728+AL729+AN726+AN727+AN728+AN729=1,Cadeirante/30*FK$4,IF(AL726+AL727+AL728+AL729+AN726+AN727+AN728+AN729=2,Fixo/30*FK$4,IF(AL726+AL727+AL728+AL729+AN726+AN727+AN728+AN729&gt;2,Fixo/30*FK$4+(AL726+AL727+AL728+AL729+AN726+AN727+AN728+AN729-2)*Cadeirante/30*FK$4)))+(AK726+AK727+AK728+AM726+AM727+AM728)*Percapita/30*FK$4+(AK729+AM729)*Crechee/30*FK$4,IF(C726=1,IF(AK726+AK727+AK728+AL726+AL727+AL728+AM726+AM727+AM728+AN726+AN727+AN728&lt;=15,(AK726+AK727+AK728+AM726+AM727+AM728)*Percapita/30*FK$4,IF(AK726+AK727+AK728+AL726+AL727+AL728+AM726+AM727+AM728+AN726+AN727+AN728&gt;=16,Fixo/30*FK$4+(AK726+AK727+AK728+AL726+AL727+AL728+AM726+AM727+AM728+AN726+AN727-16)*Percapita/30*FK$4))))))</f>
        <v>0</v>
      </c>
      <c r="FL726" s="177">
        <f>IF(C726=4,SUM(AO726+AO727+AO728+AQ726+AQ727+AQ728)*Percapita/30*FL$4+(AP726+AP727+AP728+AR726+AR727+AR728)*Cadeirante/30*FL$4,IF(C726=3,IF(AO729+AQ729=10,Fixo/30*FL$4+(AO726+AO727+AO728+AQ726+AQ727+AQ728)*Percapita/30*FL$4+(AP729+AR729)*Cadeirante/30*FL$4,IF(AO729+AQ729&lt;=9,(AO729+AQ729)*Crechee/30*FL$4)+(AP729+AR729)*Cadeirante/30*FL$4+(AO726+AO727+AO728+AQ726+AQ727+AQ728)*Percapita/30*FL$4)+IF(AO729+AQ729&gt;=11,Fixo/30*FL$4+(AO729+AQ729-10)*Crechee/30*FL$4,0),IF(C726=2,IF(AP726+AP727+AP728+AP729+AR726+AR727+AR728+AR729=1,Cadeirante/30*FL$4,IF(AP726+AP727+AP728+AP729+AR726+AR727+AR728+AR729=2,Fixo/30*FL$4,IF(AP726+AP727+AP728+AP729+AR726+AR727+AR728+AR729&gt;2,Fixo/30*FL$4+(AP726+AP727+AP728+AP729+AR726+AR727+AR728+AR729-2)*Cadeirante/30*FL$4)))+(AO726+AO727+AO728+AQ726+AQ727+AQ728)*Percapita/30*FL$4+(AO729+AQ729)*Crechee/30*FL$4,IF(C726=1,IF(AO726+AO727+AO728+AP726+AP727+AP728+AQ726+AQ727+AQ728+AR726+AR727+AR728&lt;=15,(AO726+AO727+AO728+AQ726+AQ727+AQ728)*Percapita/30*FL$4,IF(AO726+AO727+AO728+AP726+AP727+AP728+AQ726+AQ727+AQ728+AR726+AR727+AR728&gt;=16,Fixo/30*FL$4+(AO726+AO727+AO728+AP726+AP727+AP728+AQ726+AQ727+AQ728+AR726+AR727-16)*Percapita/30*FL$4))))))</f>
        <v>0</v>
      </c>
      <c r="FM726" s="177">
        <f>IF(C726=4,SUM(AS726+AS727+AS728+AU726+AU727+AU728)*Percapita/30*FM$4+(AT726+AT727+AT728+AV726+AV727+AV728)*Cadeirante/30*FM$4,IF(C726=3,IF(AS729+AU729=10,Fixo/30*FM$4+(AS726+AS727+AS728+AU726+AU727+AU728)*Percapita/30*FM$4+(AT729+AV729)*Cadeirante/30*FM$4,IF(AS729+AU729&lt;=9,(AS729+AU729)*Crechee/30*FM$4)+(AT729+AV729)*Cadeirante/30*FM$4+(AS726+AS727+AS728+AU726+AU727+AU728)*Percapita/30*FM$4)+IF(AS729+AU729&gt;=11,Fixo/30*FM$4+(AS729+AU729-10)*Crechee/30*FM$4,0),IF(C726=2,IF(AT726+AT727+AT728+AT729+AV726+AV727+AV728+AV729=1,Cadeirante/30*FM$4,IF(AT726+AT727+AT728+AT729+AV726+AV727+AV728+AV729=2,Fixo/30*FM$4,IF(AT726+AT727+AT728+AT729+AV726+AV727+AV728+AV729&gt;2,Fixo/30*FM$4+(AT726+AT727+AT728+AT729+AV726+AV727+AV728+AV729-2)*Cadeirante/30*FM$4)))+(AS726+AS727+AS728+AU726+AU727+AU728)*Percapita/30*FM$4+(AS729+AU729)*Crechee/30*FM$4,IF(C726=1,IF(AS726+AS727+AS728+AT726+AT727+AT728+AU726+AU727+AU728+AV726+AV727+AV728&lt;=15,(AS726+AS727+AS728+AU726+AU727+AU728)*Percapita/30*FM$4,IF(AS726+AS727+AS728+AT726+AT727+AT728+AU726+AU727+AU728+AV726+AV727+AV728&gt;=16,Fixo/30*FM$4+(AS726+AS727+AS728+AT726+AT727+AT728+AU726+AU727+AU728+AV726+AV727-16)*Percapita/30*FM$4))))))</f>
        <v>0</v>
      </c>
      <c r="FN726" s="177">
        <f>IF(C726=4,SUM(AW726+AW727+AW728+AY726+AY727+AY728)*Percapita/30*FN$4+(AX726+AX727+AX728+AZ726+AZ727+AZ728)*Cadeirante/30*FN$4,IF(C726=3,IF(AW729+AY729=10,Fixo/30*FN$4+(AW726+AW727+AW728+AY726+AY727+AY728)*Percapita/30*FN$4+(AX729+AZ729)*Cadeirante/30*FN$4,IF(AW729+AY729&lt;=9,(AW729+AY729)*Crechee/30*FN$4)+(AX729+AZ729)*Cadeirante/30*FN$4+(AW726+AW727+AW728+AY726+AY727+AY728)*Percapita/30*FN$4)+IF(AW729+AY729&gt;=11,Fixo/30*FN$4+(AW729+AY729-10)*Crechee/30*FN$4,0),IF(C726=2,IF(AX726+AX727+AX728+AX729+AZ726+AZ727+AZ728+AZ729=1,Cadeirante/30*FN$4,IF(AX726+AX727+AX728+AX729+AZ726+AZ727+AZ728+AZ729=2,Fixo/30*FN$4,IF(AX726+AX727+AX728+AX729+AZ726+AZ727+AZ728+AZ729&gt;2,Fixo/30*FN$4+(AX726+AX727+AX728+AX729+AZ726+AZ727+AZ728+AZ729-2)*Cadeirante/30*FN$4)))+(AW726+AW727+AW728+AY726+AY727+AY728)*Percapita/30*FN$4+(AW729+AY729)*Crechee/30*FN$4,IF(C726=1,IF(AW726+AW727+AW728+AX726+AX727+AX728+AY726+AY727+AY728+AZ726+AZ727+AZ728&lt;=15,(AW726+AW727+AW728+AY726+AY727+AY728)*Percapita/30*FN$4,IF(AW726+AW727+AW728+AX726+AX727+AX728+AY726+AY727+AY728+AZ726+AZ727+AZ728&gt;=16,Fixo/30*FN$4+(AW726+AW727+AW728+AX726+AX727+AX728+AY726+AY727+AY728+AZ726+AZ727-16)*Percapita/30*FN$4))))))</f>
        <v>0</v>
      </c>
      <c r="FO726" s="177">
        <f>IF(C726=4,SUM(BA726+BA727+BA728+BC726+BC727+BC728)*Percapita/30*FO$4+(BB726+BB727+BB728+BD726+BD727+BD728)*Cadeirante/30*FO$4,IF(C726=3,IF(BA729+BC729=10,Fixo/30*FO$4+(BA726+BA727+BA728+BC726+BC727+BC728)*Percapita/30*FO$4+(BB729+BD729)*Cadeirante/30*FO$4,IF(BA729+BC729&lt;=9,(BA729+BC729)*Crechee/30*FO$4)+(BB729+BD729)*Cadeirante/30*FO$4+(BA726+BA727+BA728+BC726+BC727+BC728)*Percapita/30*FO$4)+IF(BA729+BC729&gt;=11,Fixo/30*FO$4+(BA729+BC729-10)*Crechee/30*FO$4,0),IF(C726=2,IF(BB726+BB727+BB728+BB729+BD726+BD727+BD728+BD729=1,Cadeirante/30*FO$4,IF(BB726+BB727+BB728+BB729+BD726+BD727+BD728+BD729=2,Fixo/30*FO$4,IF(BB726+BB727+BB728+BB729+BD726+BD727+BD728+BD729&gt;2,Fixo/30*FO$4+(BB726+BB727+BB728+BB729+BD726+BD727+BD728+BD729-2)*Cadeirante/30*FO$4)))+(BA726+BA727+BA728+BC726+BC727+BC728)*Percapita/30*FO$4+(BA729+BC729)*Crechee/30*FO$4,IF(C726=1,IF(BA726+BA727+BA728+BB726+BB727+BB728+BC726+BC727+BC728+BD726+BD727+BD728&lt;=15,(BA726+BA727+BA728+BC726+BC727+BC728)*Percapita/30*FO$4,IF(BA726+BA727+BA728+BB726+BB727+BB728+BC726+BC727+BC728+BD726+BD727+BD728&gt;=16,Fixo/30*FO$4+(BA726+BA727+BA728+BB726+BB727+BB728+BC726+BC727+BC728+BD726+BD727-16)*Percapita/30*FO$4))))))</f>
        <v>0</v>
      </c>
      <c r="FP726" s="177">
        <f>IF(C726=4,SUM(BE726+BE727+BE728+BG726+BG727+BG728)*Percapita/30*FP$4+(BF726+BF727+BF728+BH726+BH727+BH728)*Cadeirante/30*FP$4,IF(C726=3,IF(BE729+BG729=10,Fixo/30*FP$4+(BE726+BE727+BE728+BG726+BG727+BG728)*Percapita/30*FP$4+(BF729+BH729)*Cadeirante/30*FP$4,IF(BE729+BG729&lt;=9,(BE729+BG729)*Crechee/30*FP$4)+(BF729+BH729)*Cadeirante/30*FP$4+(BE726+BE727+BE728+BG726+BG727+BG728)*Percapita/30*FP$4)+IF(BE729+BG729&gt;=11,Fixo/30*FP$4+(BE729+BG729-10)*Crechee/30*FP$4,0),IF(C726=2,IF(BF726+BF727+BF728+BF729+BH726+BH727+BH728+BH729=1,Cadeirante/30*FP$4,IF(BF726+BF727+BF728+BF729+BH726+BH727+BH728+BH729=2,Fixo/30*FP$4,IF(BF726+BF727+BF728+BF729+BH726+BH727+BH728+BH729&gt;2,Fixo/30*FP$4+(BF726+BF727+BF728+BF729+BH726+BH727+BH728+BH729-2)*Cadeirante/30*FP$4)))+(BE726+BE727+BE728+BG726+BG727+BG728)*Percapita/30*FP$4+(BE729+BG729)*Crechee/30*FP$4,IF(C726=1,IF(BE726+BE727+BE728+BF726+BF727+BF728+BG726+BG727+BG728+BH726+BH727+BH728&lt;=15,(BE726+BE727+BE728+BG726+BG727+BG728)*Percapita/30*FP$4,IF(BE726+BE727+BE728+BF726+BF727+BF728+BG726+BG727+BG728+BH726+BH727+BH728&gt;=16,Fixo/30*FP$4+(BE726+BE727+BE728+BF726+BF727+BF728+BG726+BG727+BG728+BH726+BH727-16)*Percapita/30*FP$4))))))</f>
        <v>0</v>
      </c>
      <c r="FQ726" s="177">
        <f>IF(C726=4,SUM(BI726+BI727+BI728+BK726+BK727+BK728)*Percapita/30*FQ$4+(BJ726+BJ727+BJ728+BL726+BL727+BL728)*Cadeirante/30*FQ$4,IF(C726=3,IF(BI729+BK729=10,Fixo/30*FQ$4+(BI726+BI727+BI728+BK726+BK727+BK728)*Percapita/30*FQ$4+(BJ729+BL729)*Cadeirante/30*FQ$4,IF(BI729+BK729&lt;=9,(BI729+BK729)*Crechee/30*FQ$4)+(BJ729+BL729)*Cadeirante/30*FQ$4+(BI726+BI727+BI728+BK726+BK727+BK728)*Percapita/30*FQ$4)+IF(BI729+BK729&gt;=11,Fixo/30*FQ$4+(BI729+BK729-10)*Crechee/30*FQ$4,0),IF(C726=2,IF(BJ726+BJ727+BJ728+BJ729+BL726+BL727+BL728+BL729=1,Cadeirante/30*FQ$4,IF(BJ726+BJ727+BJ728+BJ729+BL726+BL727+BL728+BL729=2,Fixo/30*FQ$4,IF(BJ726+BJ727+BJ728+BJ729+BL726+BL727+BL728+BL729&gt;2,Fixo/30*FQ$4+(BJ726+BJ727+BJ728+BJ729+BL726+BL727+BL728+BL729-2)*Cadeirante/30*FQ$4)))+(BI726+BI727+BI728+BK726+BK727+BK728)*Percapita/30*FQ$4+(BI729+BK729)*Crechee/30*FQ$4,IF(C726=1,IF(BI726+BI727+BI728+BJ726+BJ727+BJ728+BK726+BK727+BK728+BL726+BL727+BL728&lt;=15,(BI726+BI727+BI728+BK726+BK727+BK728)*Percapita/30*FQ$4,IF(BI726+BI727+BI728+BJ726+BJ727+BJ728+BK726+BK727+BK728+BL726+BL727+BL728&gt;=16,Fixo/30*FQ$4+(BI726+BI727+BI728+BJ726+BJ727+BJ728+BK726+BK727+BK728+BL726+BL727-16)*Percapita/30*FQ$4))))))</f>
        <v>0</v>
      </c>
      <c r="FR726" s="177">
        <f>IF(C726=4,SUM(BM726+BM727+BM728+BO726+BO727+BO728)*Percapita/30*FR$4+(BN726+BN727+BN728+BP726+BP727+BP728)*Cadeirante/30*FR$4,IF(C726=3,IF(BM729+BO729=10,Fixo/30*FR$4+(BM726+BM727+BM728+BO726+BO727+BO728)*Percapita/30*FR$4+(BN729+BP729)*Cadeirante/30*FR$4,IF(BM729+BO729&lt;=9,(BM729+BO729)*Crechee/30*FR$4)+(BN729+BP729)*Cadeirante/30*FR$4+(BM726+BM727+BM728+BO726+BO727+BO728)*Percapita/30*FR$4)+IF(BM729+BO729&gt;=11,Fixo/30*FR$4+(BM729+BO729-10)*Crechee/30*FR$4,0),IF(C726=2,IF(BN726+BN727+BN728+BN729+BP726+BP727+BP728+BP729=1,Cadeirante/30*FR$4,IF(BN726+BN727+BN728+BN729+BP726+BP727+BP728+BP729=2,Fixo/30*FR$4,IF(BN726+BN727+BN728+BN729+BP726+BP727+BP728+BP729&gt;2,Fixo/30*FR$4+(BN726+BN727+BN728+BN729+BP726+BP727+BP728+BP729-2)*Cadeirante/30*FR$4)))+(BM726+BM727+BM728+BO726+BO727+BO728)*Percapita/30*FR$4+(BM729+BO729)*Crechee/30*FR$4,IF(C726=1,IF(BM726+BM727+BM728+BN726+BN727+BN728+BO726+BO727+BO728+BP726+BP727+BP728&lt;=15,(BM726+BM727+BM728+BO726+BO727+BO728)*Percapita/30*FR$4,IF(BM726+BM727+BM728+BN726+BN727+BN728+BO726+BO727+BO728+BP726+BP727+BP728&gt;=16,Fixo/30*FR$4+(BM726+BM727+BM728+BN726+BN727+BN728+BO726+BO727+BO728+BP726+BP727-16)*Percapita/30*FR$4))))))</f>
        <v>0</v>
      </c>
      <c r="FS726" s="177">
        <f>IF(C726=4,SUM(BQ726+BQ727+BQ728+BS726+BS727+BS728)*Percapita/30*FS$4+(BR726+BR727+BR728+BT726+BT727+BT728)*Cadeirante/30*FS$4,IF(C726=3,IF(BQ729+BS729=10,Fixo/30*FS$4+(BQ726+BQ727+BQ728+BS726+BS727+BS728)*Percapita/30*FS$4+(BR729+BT729)*Cadeirante/30*FS$4,IF(BQ729+BS729&lt;=9,(BQ729+BS729)*Crechee/30*FS$4)+(BR729+BT729)*Cadeirante/30*FS$4+(BQ726+BQ727+BQ728+BS726+BS727+BS728)*Percapita/30*FS$4)+IF(BQ729+BS729&gt;=11,Fixo/30*FS$4+(BQ729+BS729-10)*Crechee/30*FS$4,0),IF(C726=2,IF(BR726+BR727+BR728+BR729+BT726+BT727+BT728+BT729=1,Cadeirante/30*FS$4,IF(BR726+BR727+BR728+BR729+BT726+BT727+BT728+BT729=2,Fixo/30*FS$4,IF(BR726+BR727+BR728+BR729+BT726+BT727+BT728+BT729&gt;2,Fixo/30*FS$4+(BR726+BR727+BR728+BR729+BT726+BT727+BT728+BT729-2)*Cadeirante/30*FS$4)))+(BQ726+BQ727+BQ728+BS726+BS727+BS728)*Percapita/30*FS$4+(BQ729+BS729)*Crechee/30*FS$4,IF(C726=1,IF(BQ726+BQ727+BQ728+BR726+BR727+BR728+BS726+BS727+BS728+BT726+BT727+BT728&lt;=15,(BQ726+BQ727+BQ728+BS726+BS727+BS728)*Percapita/30*FS$4,IF(BQ726+BQ727+BQ728+BR726+BR727+BR728+BS726+BS727+BS728+BT726+BT727+BT728&gt;=16,Fixo/30*FS$4+(BQ726+BQ727+BQ728+BR726+BR727+BR728+BS726+BS727+BS728+BT726+BT727-16)*Percapita/30*FS$4))))))</f>
        <v>0</v>
      </c>
      <c r="FT726" s="177">
        <f>IF(C726=4,SUM(BU726+BU727+BU728+BW726+BW727+BW728)*Percapita/30*FT$4+(BV726+BV727+BV728+BX726+BX727+BX728)*Cadeirante/30*FT$4,IF(C726=3,IF(BU729+BW729=10,Fixo/30*FT$4+(BU726+BU727+BU728+BW726+BW727+BW728)*Percapita/30*FT$4+(BV729+BX729)*Cadeirante/30*FT$4,IF(BU729+BW729&lt;=9,(BU729+BW729)*Crechee/30*FT$4)+(BV729+BX729)*Cadeirante/30*FT$4+(BU726+BU727+BU728+BW726+BW727+BW728)*Percapita/30*FT$4)+IF(BU729+BW729&gt;=11,Fixo/30*FT$4+(BU729+BW729-10)*Crechee/30*FT$4,0),IF(C726=2,IF(BV726+BV727+BV728+BV729+BX726+BX727+BX728+BX729=1,Cadeirante/30*FT$4,IF(BV726+BV727+BV728+BV729+BX726+BX727+BX728+BX729=2,Fixo/30*FT$4,IF(BV726+BV727+BV728+BV729+BX726+BX727+BX728+BX729&gt;2,Fixo/30*FT$4+(BV726+BV727+BV728+BV729+BX726+BX727+BX728+BX729-2)*Cadeirante/30*FT$4)))+(BU726+BU727+BU728+BW726+BW727+BW728)*Percapita/30*FT$4+(BU729+BW729)*Crechee/30*FT$4,IF(C726=1,IF(BU726+BU727+BU728+BV726+BV727+BV728+BW726+BW727+BW728+BX726+BX727+BX728&lt;=15,(BU726+BU727+BU728+BW726+BW727+BW728)*Percapita/30*FT$4,IF(BU726+BU727+BU728+BV726+BV727+BV728+BW726+BW727+BW728+BX726+BX727+BX728&gt;=16,Fixo/30*FT$4+(BU726+BU727+BU728+BV726+BV727+BV728+BW726+BW727+BW728+BX726+BX727-16)*Percapita/30*FT$4))))))</f>
        <v>0</v>
      </c>
      <c r="FU726" s="177">
        <f>IF(C726=4,SUM(BY726+BY727+BY728+CA726+CA727+CA728)*Percapita/30*FU$4+(BZ726+BZ727+BZ728+CB726+CB727+CB728)*Cadeirante/30*FU$4,IF(C726=3,IF(BY729+CA729=10,Fixo/30*FU$4+(BY726+BY727+BY728+CA726+CA727+CA728)*Percapita/30*FU$4+(BZ729+CB729)*Cadeirante/30*FU$4,IF(BY729+CA729&lt;=9,(BY729+CA729)*Crechee/30*FU$4)+(BZ729+CB729)*Cadeirante/30*FU$4+(BY726+BY727+BY728+CA726+CA727+CA728)*Percapita/30*FU$4)+IF(BY729+CA729&gt;=11,Fixo/30*FU$4+(BY729+CA729-10)*Crechee/30*FU$4,0),IF(C726=2,IF(BZ726+BZ727+BZ728+BZ729+CB726+CB727+CB728+CB729=1,Cadeirante/30*FU$4,IF(BZ726+BZ727+BZ728+BZ729+CB726+CB727+CB728+CB729=2,Fixo/30*FU$4,IF(BZ726+BZ727+BZ728+BZ729+CB726+CB727+CB728+CB729&gt;2,Fixo/30*FU$4+(BZ726+BZ727+BZ728+BZ729+CB726+CB727+CB728+CB729-2)*Cadeirante/30*FU$4)))+(BY726+BY727+BY728+CA726+CA727+CA728)*Percapita/30*FU$4+(BY729+CA729)*Crechee/30*FU$4,IF(C726=1,IF(BY726+BY727+BY728+BZ726+BZ727+BZ728+CA726+CA727+CA728+CB726+CB727+CB728&lt;=15,(BY726+BY727+BY728+CA726+CA727+CA728)*Percapita/30*FU$4,IF(BY726+BY727+BY728+BZ726+BZ727+BZ728+CA726+CA727+CA728+CB726+CB727+CB728&gt;=16,Fixo/30*FU$4+(BY726+BY727+BY728+BZ726+BZ727+BZ728+CA726+CA727+CA728+CB726+CB727-16)*Percapita/30*FU$4))))))</f>
        <v>0</v>
      </c>
      <c r="FV726" s="177">
        <f>IF(C726=4,SUM(CC726+CC727+CC728+CE726+CE727+CE728)*Percapita/30*FV$4+(CD726+CD727+CD728+CF726+CF727+CF728)*Cadeirante/30*FV$4,IF(C726=3,IF(CC729+CE729=10,Fixo/30*FV$4+(CC726+CC727+CC728+CE726+CE727+CE728)*Percapita/30*FV$4+(CD729+CF729)*Cadeirante/30*FV$4,IF(CC729+CE729&lt;=9,(CC729+CE729)*Crechee/30*FV$4)+(CD729+CF729)*Cadeirante/30*FV$4+(CC726+CC727+CC728+CE726+CE727+CE728)*Percapita/30*FV$4)+IF(CC729+CE729&gt;=11,Fixo/30*FV$4+(CC729+CE729-10)*Crechee/30*FV$4,0),IF(C726=2,IF(CD726+CD727+CD728+CD729+CF726+CF727+CF728+CF729=1,Cadeirante/30*FV$4,IF(CD726+CD727+CD728+CD729+CF726+CF727+CF728+CF729=2,Fixo/30*FV$4,IF(CD726+CD727+CD728+CD729+CF726+CF727+CF728+CF729&gt;2,Fixo/30*FV$4+(CD726+CD727+CD728+CD729+CF726+CF727+CF728+CF729-2)*Cadeirante/30*FV$4)))+(CC726+CC727+CC728+CE726+CE727+CE728)*Percapita/30*FV$4+(CC729+CE729)*Crechee/30*FV$4,IF(C726=1,IF(CC726+CC727+CC728+CD726+CD727+CD728+CE726+CE727+CE728+CF726+CF727+CF728&lt;=15,(CC726+CC727+CC728+CE726+CE727+CE728)*Percapita/30*FV$4,IF(CC726+CC727+CC728+CD726+CD727+CD728+CE726+CE727+CE728+CF726+CF727+CF728&gt;=16,Fixo/30*FV$4+(CC726+CC727+CC728+CD726+CD727+CD728+CE726+CE727+CE728+CF726+CF727-16)*Percapita/30*FV$4))))))</f>
        <v>0</v>
      </c>
      <c r="FW726" s="177">
        <f>IF(C726=4,SUM(CG726+CG727+CG728+CI726+CI727+CI728)*Percapita/30*FW$4+(CH726+CH727+CH728+CJ726+CJ727+CJ728)*Cadeirante/30*FW$4,IF(C726=3,IF(CG729+CI729=10,Fixo/30*FW$4+(CG726+CG727+CG728+CI726+CI727+CI728)*Percapita/30*FW$4+(CH729+CJ729)*Cadeirante/30*FW$4,IF(CG729+CI729&lt;=9,(CG729+CI729)*Crechee/30*FW$4)+(CH729+CJ729)*Cadeirante/30*FW$4+(CG726+CG727+CG728+CI726+CI727+CI728)*Percapita/30*FW$4)+IF(CG729+CI729&gt;=11,Fixo/30*FW$4+(CG729+CI729-10)*Crechee/30*FW$4,0),IF(C726=2,IF(CH726+CH727+CH728+CH729+CJ726+CJ727+CJ728+CJ729=1,Cadeirante/30*FW$4,IF(CH726+CH727+CH728+CH729+CJ726+CJ727+CJ728+CJ729=2,Fixo/30*FW$4,IF(CH726+CH727+CH728+CH729+CJ726+CJ727+CJ728+CJ729&gt;2,Fixo/30*FW$4+(CH726+CH727+CH728+CH729+CJ726+CJ727+CJ728+CJ729-2)*Cadeirante/30*FW$4)))+(CG726+CG727+CG728+CI726+CI727+CI728)*Percapita/30*FW$4+(CG729+CI729)*Crechee/30*FW$4,IF(C726=1,IF(CG726+CG727+CG728+CH726+CH727+CH728+CI726+CI727+CI728+CJ726+CJ727+CJ728&lt;=15,(CG726+CG727+CG728+CI726+CI727+CI728)*Percapita/30*FW$4,IF(CG726+CG727+CG728+CH726+CH727+CH728+CI726+CI727+CI728+CJ726+CJ727+CJ728&gt;=16,Fixo/30*FW$4+(CG726+CG727+CG728+CH726+CH727+CH728+CI726+CI727+CI728+CJ726+CJ727-16)*Percapita/30*FW$4))))))</f>
        <v>0</v>
      </c>
      <c r="FX726" s="177">
        <f>IF(C726=4,SUM(CK726+CK727+CK728+CM726+CM727+CM728)*Percapita/30*FX$4+(CL726+CL727+CL728+CN726+CN727+CN728)*Cadeirante/30*FX$4,IF(C726=3,IF(CK729+CM729=10,Fixo/30*FX$4+(CK726+CK727+CK728+CM726+CM727+CM728)*Percapita/30*FX$4+(CL729+CN729)*Cadeirante/30*FX$4,IF(CK729+CM729&lt;=9,(CK729+CM729)*Crechee/30*FX$4)+(CL729+CN729)*Cadeirante/30*FX$4+(CK726+CK727+CK728+CM726+CM727+CM728)*Percapita/30*FX$4)+IF(CK729+CM729&gt;=11,Fixo/30*FX$4+(CK729+CM729-10)*Crechee/30*FX$4,0),IF(C726=2,IF(CL726+CL727+CL728+CL729+CN726+CN727+CN728+CN729=1,Cadeirante/30*FX$4,IF(CL726+CL727+CL728+CL729+CN726+CN727+CN728+CN729=2,Fixo/30*FX$4,IF(CL726+CL727+CL728+CL729+CN726+CN727+CN728+CN729&gt;2,Fixo/30*FX$4+(CL726+CL727+CL728+CL729+CN726+CN727+CN728+CN729-2)*Cadeirante/30*FX$4)))+(CK726+CK727+CK728+CM726+CM727+CM728)*Percapita/30*FX$4+(CK729+CM729)*Crechee/30*FX$4,IF(C726=1,IF(CK726+CK727+CK728+CL726+CL727+CL728+CM726+CM727+CM728+CN726+CN727+CN728&lt;=15,(CK726+CK727+CK728+CM726+CM727+CM728)*Percapita/30*FX$4,IF(CK726+CK727+CK728+CL726+CL727+CL728+CM726+CM727+CM728+CN726+CN727+CN728&gt;=16,Fixo/30*FX$4+(CK726+CK727+CK728+CL726+CL727+CL728+CM726+CM727+CM728+CN726+CN727-16)*Percapita/30*FX$4))))))</f>
        <v>0</v>
      </c>
      <c r="FY726" s="177">
        <f>IF(C726=4,SUM(CO726+CO727+CO728+CQ726+CQ727+CQ728)*Percapita/30*FY$4+(CP726+CP727+CP728+CR726+CR727+CR728)*Cadeirante/30*FY$4,IF(C726=3,IF(CO729+CQ729=10,Fixo/30*FY$4+(CO726+CO727+CO728+CQ726+CQ727+CQ728)*Percapita/30*FY$4+(CP729+CR729)*Cadeirante/30*FY$4,IF(CO729+CQ729&lt;=9,(CO729+CQ729)*Crechee/30*FY$4)+(CP729+CR729)*Cadeirante/30*FY$4+(CO726+CO727+CO728+CQ726+CQ727+CQ728)*Percapita/30*FY$4)+IF(CO729+CQ729&gt;=11,Fixo/30*FY$4+(CO729+CQ729-10)*Crechee/30*FY$4,0),IF(C726=2,IF(CP726+CP727+CP728+CP729+CR726+CR727+CR728+CR729=1,Cadeirante/30*FY$4,IF(CP726+CP727+CP728+CP729+CR726+CR727+CR728+CR729=2,Fixo/30*FY$4,IF(CP726+CP727+CP728+CP729+CR726+CR727+CR728+CR729&gt;2,Fixo/30*FY$4+(CP726+CP727+CP728+CP729+CR726+CR727+CR728+CR729-2)*Cadeirante/30*FY$4)))+(CO726+CO727+CO728+CQ726+CQ727+CQ728)*Percapita/30*FY$4+(CO729+CQ729)*Crechee/30*FY$4,IF(C726=1,IF(CO726+CO727+CO728+CP726+CP727+CP728+CQ726+CQ727+CQ728+CR726+CR727+CR728&lt;=15,(CO726+CO727+CO728+CQ726+CQ727+CQ728)*Percapita/30*FY$4,IF(CO726+CO727+CO728+CP726+CP727+CP728+CQ726+CQ727+CQ728+CR726+CR727+CR728&gt;=16,Fixo/30*FY$4+(CO726+CO727+CO728+CP726+CP727+CP728+CQ726+CQ727+CQ728+CR726+CR727-16)*Percapita/30*FY$4))))))</f>
        <v>0</v>
      </c>
      <c r="FZ726" s="177">
        <f>IF(C726=4,SUM(CS726+CS727+CS728+CU726+CU727+CU728)*Percapita/30*FZ$4+(CT726+CT727+CT728+CV726+CV727+CV728)*Cadeirante/30*FZ$4,IF(C726=3,IF(CS729+CU729=10,Fixo/30*FZ$4+(CS726+CS727+CS728+CU726+CU727+CU728)*Percapita/30*FZ$4+(CT729+CV729)*Cadeirante/30*FZ$4,IF(CS729+CU729&lt;=9,(CS729+CU729)*Crechee/30*FZ$4)+(CT729+CV729)*Cadeirante/30*FZ$4+(CS726+CS727+CS728+CU726+CU727+CU728)*Percapita/30*FZ$4)+IF(CS729+CU729&gt;=11,Fixo/30*FZ$4+(CS729+CU729-10)*Crechee/30*FZ$4,0),IF(C726=2,IF(CT726+CT727+CT728+CT729+CV726+CV727+CV728+CV729=1,Cadeirante/30*FZ$4,IF(CT726+CT727+CT728+CT729+CV726+CV727+CV728+CV729=2,Fixo/30*FZ$4,IF(CT726+CT727+CT728+CT729+CV726+CV727+CV728+CV729&gt;2,Fixo/30*FZ$4+(CT726+CT727+CT728+CT729+CV726+CV727+CV728+CV729-2)*Cadeirante/30*FZ$4)))+(CS726+CS727+CS728+CU726+CU727+CU728)*Percapita/30*FZ$4+(CS729+CU729)*Crechee/30*FZ$4,IF(C726=1,IF(CS726+CS727+CS728+CT726+CT727+CT728+CU726+CU727+CU728+CV726+CV727+CV728&lt;=15,(CS726+CS727+CS728+CU726+CU727+CU728)*Percapita/30*FZ$4,IF(CS726+CS727+CS728+CT726+CT727+CT728+CU726+CU727+CU728+CV726+CV727+CV728&gt;=16,Fixo/30*FZ$4+(CS726+CS727+CS728+CT726+CT727+CT728+CU726+CU727+CU728+CV726+CV727-16)*Percapita/30*FZ$4))))))</f>
        <v>0</v>
      </c>
      <c r="GA726" s="177">
        <f>IF(C726=4,SUM(CW726+CW727+CW728+CY726+CY727+CY728)*Percapita/30*GA$4+(CX726+CX727+CX728+CZ726+CZ727+CZ728)*Cadeirante/30*GA$4,IF(C726=3,IF(CW729+CY729=10,Fixo/30*GA$4+(CW726+CW727+CW728+CY726+CY727+CY728)*Percapita/30*GA$4+(CX729+CZ729)*Cadeirante/30*GA$4,IF(CW729+CY729&lt;=9,(CW729+CY729)*Crechee/30*GA$4)+(CX729+CZ729)*Cadeirante/30*GA$4+(CW726+CW727+CW728+CY726+CY727+CY728)*Percapita/30*GA$4)+IF(CW729+CY729&gt;=11,Fixo/30*GA$4+(CW729+CY729-10)*Crechee/30*GA$4,0),IF(C726=2,IF(CX726+CX727+CX728+CX729+CZ726+CZ727+CZ728+CZ729=1,Cadeirante/30*GA$4,IF(CX726+CX727+CX728+CX729+CZ726+CZ727+CZ728+CZ729=2,Fixo/30*GA$4,IF(CX726+CX727+CX728+CX729+CZ726+CZ727+CZ728+CZ729&gt;2,Fixo/30*GA$4+(CX726+CX727+CX728+CX729+CZ726+CZ727+CZ728+CZ729-2)*Cadeirante/30*GA$4)))+(CW726+CW727+CW728+CY726+CY727+CY728)*Percapita/30*GA$4+(CW729+CY729)*Crechee/30*GA$4,IF(C726=1,IF(CW726+CW727+CW728+CX726+CX727+CX728+CY726+CY727+CY728+CZ726+CZ727+CZ728&lt;=15,(CW726+CW727+CW728+CY726+CY727+CY728)*Percapita/30*GA$4,IF(CW726+CW727+CW728+CX726+CX727+CX728+CY726+CY727+CY728+CZ726+CZ727+CZ728&gt;=16,Fixo/30*GA$4+(CW726+CW727+CW728+CX726+CX727+CX728+CY726+CY727+CY728+CZ726+CZ727-16)*Percapita/30*GA$4))))))</f>
        <v>0</v>
      </c>
      <c r="GB726" s="177">
        <f>IF(C726=4,SUM(DA726+DA727+DA728+DC726+DC727+DC728)*Percapita/30*GB$4+(DB726+DB727+DB728+DD726+DD727+DD728)*Cadeirante/30*GB$4,IF(C726=3,IF(DA729+DC729=10,Fixo/30*GB$4+(DA726+DA727+DA728+DC726+DC727+DC728)*Percapita/30*GB$4+(DB729+DD729)*Cadeirante/30*GB$4,IF(DA729+DC729&lt;=9,(DA729+DC729)*Crechee/30*GB$4)+(DB729+DD729)*Cadeirante/30*GB$4+(DA726+DA727+DA728+DC726+DC727+DC728)*Percapita/30*GB$4)+IF(DA729+DC729&gt;=11,Fixo/30*GB$4+(DA729+DC729-10)*Crechee/30*GB$4,0),IF(C726=2,IF(DB726+DB727+DB728+DB729+DD726+DD727+DD728+DD729=1,Cadeirante/30*GB$4,IF(DB726+DB727+DB728+DB729+DD726+DD727+DD728+DD729=2,Fixo/30*GB$4,IF(DB726+DB727+DB728+DB729+DD726+DD727+DD728+DD729&gt;2,Fixo/30*GB$4+(DB726+DB727+DB728+DB729+DD726+DD727+DD728+DD729-2)*Cadeirante/30*GB$4)))+(DA726+DA727+DA728+DC726+DC727+DC728)*Percapita/30*GB$4+(DA729+DC729)*Crechee/30*GB$4,IF(C726=1,IF(DA726+DA727+DA728+DB726+DB727+DB728+DC726+DC727+DC728+DD726+DD727+DD728&lt;=15,(DA726+DA727+DA728+DC726+DC727+DC728)*Percapita/30*GB$4,IF(DA726+DA727+DA728+DB726+DB727+DB728+DC726+DC727+DC728+DD726+DD727+DD728&gt;=16,Fixo/30*GB$4+(DA726+DA727+DA728+DB726+DB727+DB728+DC726+DC727+DC728+DD726+DD727-16)*Percapita/30*GB$4))))))</f>
        <v>0</v>
      </c>
      <c r="GC726" s="177">
        <f>IF(C726=4,SUM(DE726+DE727+DE728+DG726+DG727+DG728)*Percapita/30*GC$4+(DF726+DF727+DF728+DH726+DH727+DH728)*Cadeirante/30*GC$4,IF(C726=3,IF(DE729+DG729=10,Fixo/30*GC$4+(DE726+DE727+DE728+DG726+DG727+DG728)*Percapita/30*GC$4+(DF729+DH729)*Cadeirante/30*GC$4,IF(DE729+DG729&lt;=9,(DE729+DG729)*Crechee/30*GC$4)+(DF729+DH729)*Cadeirante/30*GC$4+(DE726+DE727+DE728+DG726+DG727+DG728)*Percapita/30*GC$4)+IF(DE729+DG729&gt;=11,Fixo/30*GC$4+(DE729+DG729-10)*Crechee/30*GC$4,0),IF(C726=2,IF(DF726+DF727+DF728+DF729+DH726+DH727+DH728+DH729=1,Cadeirante/30*GC$4,IF(DF726+DF727+DF728+DF729+DH726+DH727+DH728+DH729=2,Fixo/30*GC$4,IF(DF726+DF727+DF728+DF729+DH726+DH727+DH728+DH729&gt;2,Fixo/30*GC$4+(DF726+DF727+DF728+DF729+DH726+DH727+DH728+DH729-2)*Cadeirante/30*GC$4)))+(DE726+DE727+DE728+DG726+DG727+DG728)*Percapita/30*GC$4+(DE729+DG729)*Crechee/30*GC$4,IF(C726=1,IF(DE726+DE727+DE728+DF726+DF727+DF728+DG726+DG727+DG728+DH726+DH727+DH728&lt;=15,(DE726+DE727+DE728+DG726+DG727+DG728)*Percapita/30*GC$4,IF(DE726+DE727+DE728+DF726+DF727+DF728+DG726+DG727+DG728+DH726+DH727+DH728&gt;=16,Fixo/30*GC$4+(DE726+DE727+DE728+DF726+DF727+DF728+DG726+DG727+DG728+DH726+DH727-16)*Percapita/30*GC$4))))))</f>
        <v>0</v>
      </c>
      <c r="GD726" s="177">
        <f>IF(C726=4,SUM(DI726+DI727+DI728+DK726+DK727+DK728)*Percapita/30*GD$4+(DJ726+DJ727+DJ728+DL726+DL727+DL728)*Cadeirante/30*GD$4,IF(C726=3,IF(DI729+DK729=10,Fixo/30*GD$4+(DI726+DI727+DI728+DK726+DK727+DK728)*Percapita/30*GD$4+(DJ729+DL729)*Cadeirante/30*GD$4,IF(DI729+DK729&lt;=9,(DI729+DK729)*Crechee/30*GD$4)+(DJ729+DL729)*Cadeirante/30*GD$4+(DI726+DI727+DI728+DK726+DK727+DK728)*Percapita/30*GD$4)+IF(DI729+DK729&gt;=11,Fixo/30*GD$4+(DI729+DK729-10)*Crechee/30*GD$4,0),IF(C726=2,IF(DJ726+DJ727+DJ728+DJ729+DL726+DL727+DL728+DL729=1,Cadeirante/30*GD$4,IF(DJ726+DJ727+DJ728+DJ729+DL726+DL727+DL728+DL729=2,Fixo/30*GD$4,IF(DJ726+DJ727+DJ728+DJ729+DL726+DL727+DL728+DL729&gt;2,Fixo/30*GD$4+(DJ726+DJ727+DJ728+DJ729+DL726+DL727+DL728+DL729-2)*Cadeirante/30*GD$4)))+(DI726+DI727+DI728+DK726+DK727+DK728)*Percapita/30*GD$4+(DI729+DK729)*Crechee/30*GD$4,IF(C726=1,IF(DI726+DI727+DI728+DJ726+DJ727+DJ728+DK726+DK727+DK728+DL726+DL727+DL728&lt;=15,(DI726+DI727+DI728+DK726+DK727+DK728)*Percapita/30*GD$4,IF(DI726+DI727+DI728+DJ726+DJ727+DJ728+DK726+DK727+DK728+DL726+DL727+DL728&gt;=16,Fixo/30*GD$4+(DI726+DI727+DI728+DJ726+DJ727+DJ728+DK726+DK727+DK728+DL726+DL727-16)*Percapita/30*GD$4))))))</f>
        <v>0</v>
      </c>
      <c r="GE726" s="177">
        <f>IF(C726=4,SUM(DM726+DM727+DM728+DO726+DO727+DO728)*Percapita/30*GE$4+(DN726+DN727+DN728+DP726+DP727+DP728)*Cadeirante/30*GE$4,IF(C726=3,IF(DM729+DO729=10,Fixo/30*GE$4+(DM726+DM727+DM728+DO726+DO727+DO728)*Percapita/30*GE$4+(DN729+DP729)*Cadeirante/30*GE$4,IF(DM729+DO729&lt;=9,(DM729+DO729)*Crechee/30*GE$4)+(DN729+DP729)*Cadeirante/30*GE$4+(DM726+DM727+DM728+DO726+DO727+DO728)*Percapita/30*GE$4)+IF(DM729+DO729&gt;=11,Fixo/30*GE$4+(DM729+DO729-10)*Crechee/30*GE$4,0),IF(C726=2,IF(DN726+DN727+DN728+DN729+DP726+DP727+DP728+DP729=1,Cadeirante/30*GE$4,IF(DN726+DN727+DN728+DN729+DP726+DP727+DP728+DP729=2,Fixo/30*GE$4,IF(DN726+DN727+DN728+DN729+DP726+DP727+DP728+DP729&gt;2,Fixo/30*GE$4+(DN726+DN727+DN728+DN729+DP726+DP727+DP728+DP729-2)*Cadeirante/30*GE$4)))+(DM726+DM727+DM728+DO726+DO727+DO728)*Percapita/30*GE$4+(DM729+DO729)*Crechee/30*GE$4,IF(C726=1,IF(DM726+DM727+DM728+DN726+DN727+DN728+DO726+DO727+DO728+DP726+DP727+DP728&lt;=15,(DM726+DM727+DM728+DO726+DO727+DO728)*Percapita/30*GE$4,IF(DM726+DM727+DM728+DN726+DN727+DN728+DO726+DO727+DO728+DP726+DP727+DP728&gt;=16,Fixo/30*GE$4+(DM726+DM727+DM728+DN726+DN727+DN728+DO726+DO727+DO728+DP726+DP727-16)*Percapita/30*GE$4))))))</f>
        <v>0</v>
      </c>
      <c r="GF726" s="177">
        <f>IF(C726=4,SUM(DQ726+DQ727+DQ728+DS726+DS727+DS728)*Percapita/30*GF$4+(DR726+DR727+DR728+DT726+DT727+DT728)*Cadeirante/30*GF$4,IF(C726=3,IF(DQ729+DS729=10,Fixo/30*GF$4+(DQ726+DQ727+DQ728+DS726+DS727+DS728)*Percapita/30*GF$4+(DR729+DT729)*Cadeirante/30*GF$4,IF(DQ729+DS729&lt;=9,(DQ729+DS729)*Crechee/30*GF$4)+(DR729+DT729)*Cadeirante/30*GF$4+(DQ726+DQ727+DQ728+DS726+DS727+DS728)*Percapita/30*GF$4)+IF(DQ729+DS729&gt;=11,Fixo/30*GF$4+(DQ729+DS729-10)*Crechee/30*GF$4,0),IF(C726=2,IF(DR726+DR727+DR728+DR729+DT726+DT727+DT728+DT729=1,Cadeirante/30*GF$4,IF(DR726+DR727+DR728+DR729+DT726+DT727+DT728+DT729=2,Fixo/30*GF$4,IF(DR726+DR727+DR728+DR729+DT726+DT727+DT728+DT729&gt;2,Fixo/30*GF$4+(DR726+DR727+DR728+DR729+DT726+DT727+DT728+DT729-2)*Cadeirante/30*GF$4)))+(DQ726+DQ727+DQ728+DS726+DS727+DS728)*Percapita/30*GF$4+(DQ729+DS729)*Crechee/30*GF$4,IF(C726=1,IF(DQ726+DQ727+DQ728+DR726+DR727+DR728+DS726+DS727+DS728+DT726+DT727+DT728&lt;=15,(DQ726+DQ727+DQ728+DS726+DS727+DS728)*Percapita/30*GF$4,IF(DQ726+DQ727+DQ728+DR726+DR727+DR728+DS726+DS727+DS728+DT726+DT727+DT728&gt;=16,Fixo/30*GF$4+(DQ726+DQ727+DQ728+DR726+DR727+DR728+DS726+DS727+DS728+DT726+DT727-16)*Percapita/30*GF$4))))))</f>
        <v>0</v>
      </c>
      <c r="GG726" s="177">
        <f>IF(C726=4,SUM(DU726+DU727+DU728+DW726+DW727+DW728)*Percapita/30*GG$4+(DV726+DV727+DV728+DX726+DX727+DX728)*Cadeirante/30*GG$4,IF(C726=3,IF(DU729+DW729=10,Fixo/30*GG$4+(DU726+DU727+DU728+DW726+DW727+DW728)*Percapita/30*GG$4+(DV729+DX729)*Cadeirante/30*GG$4,IF(DU729+DW729&lt;=9,(DU729+DW729)*Crechee/30*GG$4)+(DV729+DX729)*Cadeirante/30*GG$4+(DU726+DU727+DU728+DW726+DW727+DW728)*Percapita/30*GG$4)+IF(DU729+DW729&gt;=11,Fixo/30*GG$4+(DU729+DW729-10)*Crechee/30*GG$4,0),IF(C726=2,IF(DV726+DV727+DV728+DV729+DX726+DX727+DX728+DX729=1,Cadeirante/30*GG$4,IF(DV726+DV727+DV728+DV729+DX726+DX727+DX728+DX729=2,Fixo/30*GG$4,IF(DV726+DV727+DV728+DV729+DX726+DX727+DX728+DX729&gt;2,Fixo/30*GG$4+(DV726+DV727+DV728+DV729+DX726+DX727+DX728+DX729-2)*Cadeirante/30*GG$4)))+(DU726+DU727+DU728+DW726+DW727+DW728)*Percapita/30*GG$4+(DU729+DW729)*Crechee/30*GG$4,IF(C726=1,IF(DU726+DU727+DU728+DV726+DV727+DV728+DW726+DW727+DW728+DX726+DX727+DX728&lt;=15,(DU726+DU727+DU728+DW726+DW727+DW728)*Percapita/30*GG$4,IF(DU726+DU727+DU728+DV726+DV727+DV728+DW726+DW727+DW728+DX726+DX727+DX728&gt;=16,Fixo/30*GG$4+(DU726+DU727+DU728+DV726+DV727+DV728+DW726+DW727+DW728+DX726+DX727-16)*Percapita/30*GG$4))))))</f>
        <v>0</v>
      </c>
      <c r="GH726" s="177">
        <f>IF(C726=4,SUM(DY726+DY727+DY728+EA726+EA727+EA728)*Percapita/30*GH$4+(DZ726+DZ727+DZ728+EB726+EB727+EB728)*Cadeirante/30*GH$4,IF(C726=3,IF(DY729+EA729=10,Fixo/30*GH$4+(DY726+DY727+DY728+EA726+EA727+EA728)*Percapita/30*GH$4+(DZ729+EB729)*Cadeirante/30*GH$4,IF(DY729+EA729&lt;=9,(DY729+EA729)*Crechee/30*GH$4)+(DZ729+EB729)*Cadeirante/30*GH$4+(DY726+DY727+DY728+EA726+EA727+EA728)*Percapita/30*GH$4)+IF(DY729+EA729&gt;=11,Fixo/30*GH$4+(DY729+EA729-10)*Crechee/30*GH$4,0),IF(C726=2,IF(DZ726+DZ727+DZ728+DZ729+EB726+EB727+EB728+EB729=1,Cadeirante/30*GH$4,IF(DZ726+DZ727+DZ728+DZ729+EB726+EB727+EB728+EB729=2,Fixo/30*GH$4,IF(DZ726+DZ727+DZ728+DZ729+EB726+EB727+EB728+EB729&gt;2,Fixo/30*GH$4+(DZ726+DZ727+DZ728+DZ729+EB726+EB727+EB728+EB729-2)*Cadeirante/30*GH$4)))+(DY726+DY727+DY728+EA726+EA727+EA728)*Percapita/30*GH$4+(DY729+EA729)*Crechee/30*GH$4,IF(C726=1,IF(DY726+DY727+DY728+DZ726+DZ727+DZ728+EA726+EA727+EA728+EB726+EB727+EB728&lt;=15,(DY726+DY727+DY728+EA726+EA727+EA728)*Percapita/30*GH$4,IF(DY726+DY727+DY728+DZ726+DZ727+DZ728+EA726+EA727+EA728+EB726+EB727+EB728&gt;=16,Fixo/30*GH$4+(DY726+DY727+DY728+DZ726+DZ727+DZ728+EA726+EA727+EA728+EB726+EB727-16)*Percapita/30*GH$4))))))</f>
        <v>0</v>
      </c>
      <c r="GI726" s="177">
        <f>IF(C726=4,SUM(EC726+EC727+EC728+EE726+EE727+EE728)*Percapita/30*GI$4+(ED726+ED727+ED728+EF726+EF727+EF728)*Cadeirante/30*GI$4,IF(C726=3,IF(EC729+EE729=10,Fixo/30*GI$4+(EC726+EC727+EC728+EE726+EE727+EE728)*Percapita/30*GI$4+(ED729+EF729)*Cadeirante/30*GI$4,IF(EC729+EE729&lt;=9,(EC729+EE729)*Crechee/30*GI$4)+(ED729+EF729)*Cadeirante/30*GI$4+(EC726+EC727+EC728+EE726+EE727+EE728)*Percapita/30*GI$4)+IF(EC729+EE729&gt;=11,Fixo/30*GI$4+(EC729+EE729-10)*Crechee/30*GI$4,0),IF(C726=2,IF(ED726+ED727+ED728+ED729+EF726+EF727+EF728+EF729=1,Cadeirante/30*GI$4,IF(ED726+ED727+ED728+ED729+EF726+EF727+EF728+EF729=2,Fixo/30*GI$4,IF(ED726+ED727+ED728+ED729+EF726+EF727+EF728+EF729&gt;2,Fixo/30*GI$4+(ED726+ED727+ED728+ED729+EF726+EF727+EF728+EF729-2)*Cadeirante/30*GI$4)))+(EC726+EC727+EC728+EE726+EE727+EE728)*Percapita/30*GI$4+(EC729+EE729)*Crechee/30*GI$4,IF(C726=1,IF(EC726+EC727+EC728+ED726+ED727+ED728+EE726+EE727+EE728+EF726+EF727+EF728&lt;=15,(EC726+EC727+EC728+EE726+EE727+EE728)*Percapita/30*GI$4,IF(EC726+EC727+EC728+ED726+ED727+ED728+EE726+EE727+EE728+EF726+EF727+EF728&gt;=16,Fixo/30*GI$4+(EC726+EC727+EC728+ED726+ED727+ED728+EE726+EE727+EE728+EF726+EF727-16)*Percapita/30*GI$4))))))</f>
        <v>0</v>
      </c>
      <c r="GJ726" s="177">
        <f>IF(C726=4,SUM(EG726+EG727+EG728+EI726+EI727+EI728)*Percapita/30*GJ$4+(EH726+EH727+EH728+EJ726+EJ727+EJ728)*Cadeirante/30*GJ$4,IF(C726=3,IF(EG729+EI729=10,Fixo/30*GJ$4+(EG726+EG727+EG728+EI726+EI727+EI728)*Percapita/30*GJ$4+(EH729+EJ729)*Cadeirante/30*GJ$4,IF(EG729+EI729&lt;=9,(EG729+EI729)*Crechee/30*GJ$4)+(EH729+EJ729)*Cadeirante/30*GJ$4+(EG726+EG727+EG728+EI726+EI727+EI728)*Percapita/30*GJ$4)+IF(EG729+EI729&gt;=11,Fixo/30*GJ$4+(EG729+EI729-10)*Crechee/30*GJ$4,0),IF(C726=2,IF(EH726+EH727+EH728+EH729+EJ726+EJ727+EJ728+EJ729=1,Cadeirante/30*GJ$4,IF(EH726+EH727+EH728+EH729+EJ726+EJ727+EJ728+EJ729=2,Fixo/30*GJ$4,IF(EH726+EH727+EH728+EH729+EJ726+EJ727+EJ728+EJ729&gt;2,Fixo/30*GJ$4+(EH726+EH727+EH728+EH729+EJ726+EJ727+EJ728+EJ729-2)*Cadeirante/30*GJ$4)))+(EG726+EG727+EG728+EI726+EI727+EI728)*Percapita/30*GJ$4+(EG729+EI729)*Crechee/30*GJ$4,IF(C726=1,IF(EG726+EG727+EG728+EH726+EH727+EH728+EI726+EI727+EI728+EJ726+EJ727+EJ728&lt;=15,(EG726+EG727+EG728+EI726+EI727+EI728)*Percapita/30*GJ$4,IF(EG726+EG727+EG728+EH726+EH727+EH728+EI726+EI727+EI728+EJ726+EJ727+EJ728&gt;=16,Fixo/30*GJ$4+(EG726+EG727+EG728+EH726+EH727+EH728+EI726+EI727+EI728+EJ726+EJ727-16)*Percapita/30*GJ$4))))))</f>
        <v>0</v>
      </c>
      <c r="GK726" s="178"/>
      <c r="GL726" s="103">
        <f t="shared" si="822"/>
        <v>0</v>
      </c>
      <c r="GM726" s="124"/>
      <c r="GN726" s="104">
        <f>SUMIF(V726:V729,"&lt;0")*Cadeirante/30*GN$4+SUMIF(X726:X729,"&lt;0")*Cadeirante/30*GN$4</f>
        <v>0</v>
      </c>
      <c r="GO726" s="104">
        <f>SUMIF(Z726:Z729,"&lt;0")*Cadeirante/30*GO$4+SUMIF(AB726:AB729,"&lt;0")*Cadeirante/30*GO$4</f>
        <v>0</v>
      </c>
      <c r="GP726" s="104">
        <f>SUMIF(AD726:AD729,"&lt;0")*Cadeirante/30*GP$4+SUMIF(AF726:AF729,"&lt;0")*Cadeirante/30*GP$4</f>
        <v>0</v>
      </c>
      <c r="GQ726" s="104">
        <f>SUMIF(AH726:AH729,"&lt;0")*Cadeirante/30*GQ$4+SUMIF(AJ726:AJ729,"&lt;0")*Cadeirante/30*GQ$4</f>
        <v>0</v>
      </c>
      <c r="GR726" s="104">
        <f>SUMIF(AL726:AL729,"&lt;0")*Cadeirante/30*GR$4+SUMIF(AN726:AN729,"&lt;0")*Cadeirante/30*GR$4</f>
        <v>0</v>
      </c>
      <c r="GS726" s="104">
        <f>SUMIF(AP726:AP729,"&lt;0")*Cadeirante/30*GS$4+SUMIF(AR726:AR729,"&lt;0")*Cadeirante/30*GS$4</f>
        <v>0</v>
      </c>
      <c r="GT726" s="104">
        <f>SUMIF(AT726:AT729,"&lt;0")*Cadeirante/30*GT$4+SUMIF(AV726:AV729,"&lt;0")*Cadeirante/30*GT$4</f>
        <v>0</v>
      </c>
      <c r="GU726" s="104">
        <f>SUMIF(AX726:AX729,"&lt;0")*Cadeirante/30*GU$4+SUMIF(AZ726:AZ729,"&lt;0")*Cadeirante/30*GU$4</f>
        <v>0</v>
      </c>
      <c r="GV726" s="104">
        <f>SUMIF(BB726:BB729,"&lt;0")*Cadeirante/30*GV$4+SUMIF(BD726:BD729,"&lt;0")*Cadeirante/30*GV$4</f>
        <v>0</v>
      </c>
      <c r="GW726" s="104">
        <f>SUMIF(BF726:BF729,"&lt;0")*Cadeirante/30*GW$4+SUMIF(BH726:BH729,"&lt;0")*Cadeirante/30*GW$4</f>
        <v>0</v>
      </c>
      <c r="GX726" s="104">
        <f>SUMIF(BJ726:BJ729,"&lt;0")*Cadeirante/30*GX$4+SUMIF(BL726:BL729,"&lt;0")*Cadeirante/30*GX$4</f>
        <v>0</v>
      </c>
      <c r="GY726" s="104">
        <f>SUMIF(BN726:BN729,"&lt;0")*Cadeirante/30*GY$4+SUMIF(BP726:BP729,"&lt;0")*Cadeirante/30*GY$4</f>
        <v>0</v>
      </c>
      <c r="GZ726" s="104">
        <f>SUMIF(BR726:BR729,"&lt;0")*Cadeirante/30*GZ$4+SUMIF(BT726:BT729,"&lt;0")*Cadeirante/30*GZ$4</f>
        <v>0</v>
      </c>
      <c r="HA726" s="104">
        <f>SUMIF(BV726:BV729,"&lt;0")*Cadeirante/30*HA$4+SUMIF(BX726:BX729,"&lt;0")*Cadeirante/30*HA$4</f>
        <v>0</v>
      </c>
      <c r="HB726" s="104">
        <f>SUMIF(BZ726:BZ729,"&lt;0")*Cadeirante/30*HB$4+SUMIF(CB726:CB729,"&lt;0")*Cadeirante/30*HB$4</f>
        <v>0</v>
      </c>
      <c r="HC726" s="104">
        <f>SUMIF(CD726:CD729,"&lt;0")*Cadeirante/30*HC$4+SUMIF(CF726:CF729,"&lt;0")*Cadeirante/30*HC$4</f>
        <v>0</v>
      </c>
      <c r="HD726" s="104">
        <f>SUMIF(CH726:CH729,"&lt;0")*Cadeirante/30*HD$4+SUMIF(CJ726:CJ729,"&lt;0")*Cadeirante/30*HD$4</f>
        <v>0</v>
      </c>
      <c r="HE726" s="104">
        <f>SUMIF(CL726:CL729,"&lt;0")*Cadeirante/30*HE$4+SUMIF(CN726:CN729,"&lt;0")*Cadeirante/30*HE$4</f>
        <v>0</v>
      </c>
      <c r="HF726" s="104">
        <f>SUMIF(CP726:CP729,"&lt;0")*Cadeirante/30*HF$4+SUMIF(CR726:CR729,"&lt;0")*Cadeirante/30*HF$4</f>
        <v>0</v>
      </c>
      <c r="HG726" s="104">
        <f>SUMIF(CT726:CT729,"&lt;0")*Cadeirante/30*HG$4+SUMIF(CV726:CV729,"&lt;0")*Cadeirante/30*HG$4</f>
        <v>0</v>
      </c>
      <c r="HH726" s="104">
        <f>SUMIF(CX726:CX729,"&lt;0")*Cadeirante/30*HH$4+SUMIF(CZ726:CZ729,"&lt;0")*Cadeirante/30*HH$4</f>
        <v>0</v>
      </c>
      <c r="HI726" s="104">
        <f>SUMIF(DB726:DB729,"&lt;0")*Cadeirante/30*HI$4+SUMIF(DD726:DD729,"&lt;0")*Cadeirante/30*HI$4</f>
        <v>0</v>
      </c>
      <c r="HJ726" s="104">
        <f>SUMIF(DF726:DF729,"&lt;0")*Cadeirante/30*HJ$4+SUMIF(DH726:DH729,"&lt;0")*Cadeirante/30*HJ$4</f>
        <v>0</v>
      </c>
      <c r="HK726" s="104">
        <f>SUMIF(DJ726:DJ729,"&lt;0")*Cadeirante/30*HK$4+SUMIF(DL726:DL729,"&lt;0")*Cadeirante/30*HK$4</f>
        <v>0</v>
      </c>
      <c r="HL726" s="104">
        <f>SUMIF(DN726:DN729,"&lt;0")*Cadeirante/30*HL$4+SUMIF(DP726:DP729,"&lt;0")*Cadeirante/30*HL$4</f>
        <v>0</v>
      </c>
      <c r="HM726" s="104">
        <f>SUMIF(DR726:DR729,"&lt;0")*Cadeirante/30*HM$4+SUMIF(DT726:DT729,"&lt;0")*Cadeirante/30*HM$4</f>
        <v>0</v>
      </c>
      <c r="HN726" s="104">
        <f>SUMIF(DV726:DV729,"&lt;0")*Cadeirante/30*HN$4+SUMIF(DX726:DX729,"&lt;0")*Cadeirante/30*HN$4</f>
        <v>0</v>
      </c>
      <c r="HO726" s="104">
        <f>SUMIF(DZ726:DZ729,"&lt;0")*Cadeirante/30*HO$4+SUMIF(EB726:EB729,"&lt;0")*Cadeirante/30*HO$4</f>
        <v>0</v>
      </c>
      <c r="HP726" s="104">
        <f>SUMIF(ED726:ED729,"&lt;0")*Cadeirante/30*HP$4+SUMIF(EF726:EF729,"&lt;0")*Cadeirante/30*HP$4</f>
        <v>0</v>
      </c>
      <c r="HQ726" s="64"/>
      <c r="HR726" s="64"/>
      <c r="HS726" s="64"/>
      <c r="HT726" s="64"/>
      <c r="HU726" s="64"/>
      <c r="HV726" s="64"/>
      <c r="HW726" s="176">
        <v>17629.309999999998</v>
      </c>
      <c r="HX726" s="64"/>
      <c r="HY726" s="280">
        <f>IF(ISTEXT(EM726), VALUE(EM726), EM726)</f>
        <v>0</v>
      </c>
      <c r="HZ726" s="280">
        <f>IF(ISTEXT(EN726), VALUE(EN726), EN726)</f>
        <v>0</v>
      </c>
      <c r="IA726" s="280">
        <f>IF(ISTEXT(EO726), VALUE(EO726), EO726)</f>
        <v>0</v>
      </c>
      <c r="IB726" s="64" t="b">
        <f>HW726=FE726</f>
        <v>0</v>
      </c>
      <c r="IC726" s="64"/>
    </row>
    <row r="727" spans="1:237" s="106" customFormat="1" ht="22.5" customHeight="1" x14ac:dyDescent="0.25">
      <c r="A727" s="368" t="s">
        <v>3853</v>
      </c>
      <c r="B727" s="369" t="s">
        <v>3854</v>
      </c>
      <c r="C727" s="370" t="s">
        <v>3233</v>
      </c>
      <c r="D727" s="371" t="s">
        <v>3855</v>
      </c>
      <c r="E727" s="371" t="s">
        <v>3856</v>
      </c>
      <c r="F727" s="372" t="s">
        <v>3224</v>
      </c>
      <c r="G727" s="372" t="s">
        <v>3225</v>
      </c>
      <c r="H727" s="373" t="s">
        <v>1851</v>
      </c>
      <c r="I727" s="374" t="s">
        <v>3857</v>
      </c>
      <c r="J727" s="421" t="s">
        <v>3268</v>
      </c>
      <c r="K727" s="421" t="s">
        <v>3234</v>
      </c>
      <c r="L727" s="329">
        <f>CONTINUA!BV727</f>
        <v>13</v>
      </c>
      <c r="M727" s="329">
        <f>CONTINUA!BW727</f>
        <v>0</v>
      </c>
      <c r="N727" s="895"/>
      <c r="O727" s="896" t="s">
        <v>4070</v>
      </c>
      <c r="P727" s="897" t="s">
        <v>206</v>
      </c>
      <c r="Q727" s="400">
        <v>13</v>
      </c>
      <c r="R727" s="401">
        <v>2</v>
      </c>
      <c r="S727" s="400">
        <v>5</v>
      </c>
      <c r="T727" s="401"/>
      <c r="U727" s="400"/>
      <c r="V727" s="401"/>
      <c r="W727" s="400"/>
      <c r="X727" s="401"/>
      <c r="Y727" s="400"/>
      <c r="Z727" s="401"/>
      <c r="AA727" s="400"/>
      <c r="AB727" s="401"/>
      <c r="AC727" s="400"/>
      <c r="AD727" s="401"/>
      <c r="AE727" s="400"/>
      <c r="AF727" s="401"/>
      <c r="AG727" s="400"/>
      <c r="AH727" s="401"/>
      <c r="AI727" s="400"/>
      <c r="AJ727" s="401"/>
      <c r="AK727" s="400"/>
      <c r="AL727" s="401"/>
      <c r="AM727" s="400"/>
      <c r="AN727" s="401"/>
      <c r="AO727" s="400"/>
      <c r="AP727" s="401"/>
      <c r="AQ727" s="400"/>
      <c r="AR727" s="401"/>
      <c r="AS727" s="400"/>
      <c r="AT727" s="401"/>
      <c r="AU727" s="400"/>
      <c r="AV727" s="401"/>
      <c r="AW727" s="400"/>
      <c r="AX727" s="401"/>
      <c r="AY727" s="400"/>
      <c r="AZ727" s="401"/>
      <c r="BA727" s="400"/>
      <c r="BB727" s="401"/>
      <c r="BC727" s="400"/>
      <c r="BD727" s="401"/>
      <c r="BE727" s="400"/>
      <c r="BF727" s="401"/>
      <c r="BG727" s="400"/>
      <c r="BH727" s="401"/>
      <c r="BI727" s="400"/>
      <c r="BJ727" s="401"/>
      <c r="BK727" s="400"/>
      <c r="BL727" s="401"/>
      <c r="BM727" s="400"/>
      <c r="BN727" s="401"/>
      <c r="BO727" s="400"/>
      <c r="BP727" s="401"/>
      <c r="BQ727" s="400"/>
      <c r="BR727" s="401"/>
      <c r="BS727" s="400"/>
      <c r="BT727" s="401"/>
      <c r="BU727" s="400"/>
      <c r="BV727" s="401"/>
      <c r="BW727" s="400"/>
      <c r="BX727" s="401"/>
      <c r="BY727" s="400"/>
      <c r="BZ727" s="401"/>
      <c r="CA727" s="400"/>
      <c r="CB727" s="401"/>
      <c r="CC727" s="400"/>
      <c r="CD727" s="401"/>
      <c r="CE727" s="400"/>
      <c r="CF727" s="401"/>
      <c r="CG727" s="400"/>
      <c r="CH727" s="401"/>
      <c r="CI727" s="400"/>
      <c r="CJ727" s="401"/>
      <c r="CK727" s="400"/>
      <c r="CL727" s="401"/>
      <c r="CM727" s="400"/>
      <c r="CN727" s="401"/>
      <c r="CO727" s="400"/>
      <c r="CP727" s="401"/>
      <c r="CQ727" s="400"/>
      <c r="CR727" s="401"/>
      <c r="CS727" s="400"/>
      <c r="CT727" s="401"/>
      <c r="CU727" s="400"/>
      <c r="CV727" s="401"/>
      <c r="CW727" s="400"/>
      <c r="CX727" s="401"/>
      <c r="CY727" s="400"/>
      <c r="CZ727" s="401"/>
      <c r="DA727" s="400"/>
      <c r="DB727" s="401"/>
      <c r="DC727" s="400"/>
      <c r="DD727" s="401"/>
      <c r="DE727" s="400"/>
      <c r="DF727" s="401"/>
      <c r="DG727" s="400"/>
      <c r="DH727" s="401"/>
      <c r="DI727" s="400"/>
      <c r="DJ727" s="401"/>
      <c r="DK727" s="400"/>
      <c r="DL727" s="401"/>
      <c r="DM727" s="400"/>
      <c r="DN727" s="401"/>
      <c r="DO727" s="400"/>
      <c r="DP727" s="401"/>
      <c r="DQ727" s="400"/>
      <c r="DR727" s="401"/>
      <c r="DS727" s="400"/>
      <c r="DT727" s="401"/>
      <c r="DU727" s="400"/>
      <c r="DV727" s="401"/>
      <c r="DW727" s="400"/>
      <c r="DX727" s="401"/>
      <c r="DY727" s="400"/>
      <c r="DZ727" s="401"/>
      <c r="EA727" s="400"/>
      <c r="EB727" s="401"/>
      <c r="EC727" s="400"/>
      <c r="ED727" s="401"/>
      <c r="EE727" s="400"/>
      <c r="EF727" s="401"/>
      <c r="EG727" s="400"/>
      <c r="EH727" s="401"/>
      <c r="EI727" s="400"/>
      <c r="EJ727" s="447"/>
      <c r="EK727" s="511"/>
      <c r="EL727" s="514"/>
      <c r="EM727" s="448"/>
      <c r="EN727" s="344"/>
      <c r="EO727" s="345"/>
      <c r="EP727" s="171">
        <f t="shared" si="815"/>
        <v>13</v>
      </c>
      <c r="EQ727" s="171">
        <f t="shared" si="816"/>
        <v>0</v>
      </c>
      <c r="ER727" s="171">
        <f t="shared" si="817"/>
        <v>5</v>
      </c>
      <c r="ES727" s="171">
        <f t="shared" si="818"/>
        <v>2</v>
      </c>
      <c r="ET727" s="171">
        <f t="shared" si="819"/>
        <v>0</v>
      </c>
      <c r="EU727" s="171">
        <f t="shared" si="820"/>
        <v>0</v>
      </c>
      <c r="EV727" s="172">
        <f t="shared" si="821"/>
        <v>20</v>
      </c>
      <c r="EW727" s="173"/>
      <c r="EX727" s="248">
        <f t="shared" si="833"/>
        <v>0</v>
      </c>
      <c r="EY727" s="174">
        <f>(L727*regular)+(M727*Cadeirantee)</f>
        <v>125.32000000000001</v>
      </c>
      <c r="EZ727" s="249">
        <f>SUMIF(FG727:GJ727,"&gt;0")</f>
        <v>0</v>
      </c>
      <c r="FA727" s="249">
        <f>SUMIF(FG727:GJ727,"&lt;0")+SUMIF(GN727:HP727,"&lt;0")</f>
        <v>0</v>
      </c>
      <c r="FB727" s="174">
        <v>0</v>
      </c>
      <c r="FC727" s="126">
        <f>N727*km*'VALORES TABELA'!$B$13</f>
        <v>0</v>
      </c>
      <c r="FD727" s="250">
        <f t="shared" ref="FD727:FD730" si="834">GL727</f>
        <v>0</v>
      </c>
      <c r="FE727" s="105"/>
      <c r="FF727" s="119"/>
      <c r="FG727" s="119"/>
      <c r="FH727" s="119"/>
      <c r="FI727" s="119"/>
      <c r="FJ727" s="119"/>
      <c r="FK727" s="119"/>
      <c r="FL727" s="119"/>
      <c r="FM727" s="119"/>
      <c r="FN727" s="119"/>
      <c r="FO727" s="119"/>
      <c r="FP727" s="119"/>
      <c r="FQ727" s="119"/>
      <c r="FR727" s="119"/>
      <c r="FS727" s="119"/>
      <c r="FT727" s="119"/>
      <c r="FU727" s="119"/>
      <c r="FV727" s="119"/>
      <c r="FW727" s="119"/>
      <c r="FX727" s="119"/>
      <c r="FY727" s="119"/>
      <c r="FZ727" s="119"/>
      <c r="GA727" s="119"/>
      <c r="GB727" s="119"/>
      <c r="GC727" s="119"/>
      <c r="GD727" s="119"/>
      <c r="GE727" s="119"/>
      <c r="GF727" s="119"/>
      <c r="GG727" s="119"/>
      <c r="GH727" s="119"/>
      <c r="GI727" s="119"/>
      <c r="GJ727" s="119"/>
      <c r="GK727" s="251"/>
      <c r="GL727" s="103">
        <f t="shared" si="822"/>
        <v>0</v>
      </c>
      <c r="GM727" s="124"/>
      <c r="GN727" s="104"/>
      <c r="GO727" s="104"/>
      <c r="GP727" s="104"/>
      <c r="GQ727" s="104"/>
      <c r="GR727" s="104"/>
      <c r="GS727" s="104"/>
      <c r="GT727" s="104"/>
      <c r="GU727" s="104"/>
      <c r="GV727" s="104"/>
      <c r="GW727" s="104"/>
      <c r="GX727" s="104"/>
      <c r="GY727" s="104"/>
      <c r="GZ727" s="104"/>
      <c r="HA727" s="104"/>
      <c r="HB727" s="104"/>
      <c r="HC727" s="104"/>
      <c r="HD727" s="104"/>
      <c r="HE727" s="104"/>
      <c r="HF727" s="104"/>
      <c r="HG727" s="104"/>
      <c r="HH727" s="104"/>
      <c r="HI727" s="104"/>
      <c r="HJ727" s="104"/>
      <c r="HK727" s="104"/>
      <c r="HL727" s="104"/>
      <c r="HM727" s="104"/>
      <c r="HN727" s="104"/>
      <c r="HO727" s="104"/>
      <c r="HP727" s="104"/>
      <c r="HQ727" s="64"/>
      <c r="HR727" s="64"/>
      <c r="HS727" s="64"/>
      <c r="HT727" s="64"/>
      <c r="HU727" s="64"/>
      <c r="HV727" s="64"/>
      <c r="HW727" s="105"/>
      <c r="HX727" s="64"/>
      <c r="HY727" s="280">
        <f t="shared" ref="HY727:HY730" si="835">IF(ISTEXT(EM727), VALUE(EM727), EM727)</f>
        <v>0</v>
      </c>
      <c r="HZ727" s="280">
        <f t="shared" ref="HZ727:HZ730" si="836">IF(ISTEXT(EN727), VALUE(EN727), EN727)</f>
        <v>0</v>
      </c>
      <c r="IA727" s="280">
        <f t="shared" ref="IA727:IA730" si="837">IF(ISTEXT(EO727), VALUE(EO727), EO727)</f>
        <v>0</v>
      </c>
      <c r="IB727" s="64"/>
      <c r="IC727" s="64"/>
    </row>
    <row r="728" spans="1:237" s="106" customFormat="1" ht="22.5" customHeight="1" x14ac:dyDescent="0.25">
      <c r="A728" s="368" t="s">
        <v>3853</v>
      </c>
      <c r="B728" s="369" t="s">
        <v>3854</v>
      </c>
      <c r="C728" s="375" t="s">
        <v>3233</v>
      </c>
      <c r="D728" s="371" t="s">
        <v>3855</v>
      </c>
      <c r="E728" s="371" t="s">
        <v>3856</v>
      </c>
      <c r="F728" s="376" t="s">
        <v>3224</v>
      </c>
      <c r="G728" s="376" t="s">
        <v>3225</v>
      </c>
      <c r="H728" s="373" t="s">
        <v>1851</v>
      </c>
      <c r="I728" s="374" t="s">
        <v>3857</v>
      </c>
      <c r="J728" s="421" t="s">
        <v>3268</v>
      </c>
      <c r="K728" s="422" t="s">
        <v>3235</v>
      </c>
      <c r="L728" s="329">
        <f>CONTINUA!BV728</f>
        <v>0</v>
      </c>
      <c r="M728" s="329">
        <f>CONTINUA!BW728</f>
        <v>0</v>
      </c>
      <c r="N728" s="895"/>
      <c r="O728" s="896" t="s">
        <v>4070</v>
      </c>
      <c r="P728" s="897" t="s">
        <v>206</v>
      </c>
      <c r="Q728" s="400"/>
      <c r="R728" s="401"/>
      <c r="S728" s="400"/>
      <c r="T728" s="401"/>
      <c r="U728" s="400"/>
      <c r="V728" s="401"/>
      <c r="W728" s="400"/>
      <c r="X728" s="401"/>
      <c r="Y728" s="400"/>
      <c r="Z728" s="401"/>
      <c r="AA728" s="400"/>
      <c r="AB728" s="401"/>
      <c r="AC728" s="400"/>
      <c r="AD728" s="401"/>
      <c r="AE728" s="400"/>
      <c r="AF728" s="401"/>
      <c r="AG728" s="400"/>
      <c r="AH728" s="401"/>
      <c r="AI728" s="400"/>
      <c r="AJ728" s="401"/>
      <c r="AK728" s="400"/>
      <c r="AL728" s="401"/>
      <c r="AM728" s="400"/>
      <c r="AN728" s="401"/>
      <c r="AO728" s="400"/>
      <c r="AP728" s="401"/>
      <c r="AQ728" s="400"/>
      <c r="AR728" s="401"/>
      <c r="AS728" s="400"/>
      <c r="AT728" s="401"/>
      <c r="AU728" s="400"/>
      <c r="AV728" s="401"/>
      <c r="AW728" s="400"/>
      <c r="AX728" s="401"/>
      <c r="AY728" s="400"/>
      <c r="AZ728" s="401"/>
      <c r="BA728" s="400"/>
      <c r="BB728" s="401"/>
      <c r="BC728" s="400"/>
      <c r="BD728" s="401"/>
      <c r="BE728" s="400"/>
      <c r="BF728" s="401"/>
      <c r="BG728" s="400"/>
      <c r="BH728" s="401"/>
      <c r="BI728" s="400"/>
      <c r="BJ728" s="401"/>
      <c r="BK728" s="400"/>
      <c r="BL728" s="401"/>
      <c r="BM728" s="400"/>
      <c r="BN728" s="401"/>
      <c r="BO728" s="400"/>
      <c r="BP728" s="401"/>
      <c r="BQ728" s="400"/>
      <c r="BR728" s="401"/>
      <c r="BS728" s="400"/>
      <c r="BT728" s="401"/>
      <c r="BU728" s="400"/>
      <c r="BV728" s="401"/>
      <c r="BW728" s="400"/>
      <c r="BX728" s="401"/>
      <c r="BY728" s="400"/>
      <c r="BZ728" s="401"/>
      <c r="CA728" s="400"/>
      <c r="CB728" s="401"/>
      <c r="CC728" s="400"/>
      <c r="CD728" s="401"/>
      <c r="CE728" s="400"/>
      <c r="CF728" s="401"/>
      <c r="CG728" s="400"/>
      <c r="CH728" s="401"/>
      <c r="CI728" s="400"/>
      <c r="CJ728" s="401"/>
      <c r="CK728" s="400"/>
      <c r="CL728" s="401"/>
      <c r="CM728" s="400"/>
      <c r="CN728" s="401"/>
      <c r="CO728" s="400"/>
      <c r="CP728" s="401"/>
      <c r="CQ728" s="400"/>
      <c r="CR728" s="401"/>
      <c r="CS728" s="400"/>
      <c r="CT728" s="401"/>
      <c r="CU728" s="400"/>
      <c r="CV728" s="401"/>
      <c r="CW728" s="400"/>
      <c r="CX728" s="401"/>
      <c r="CY728" s="400"/>
      <c r="CZ728" s="401"/>
      <c r="DA728" s="400"/>
      <c r="DB728" s="401"/>
      <c r="DC728" s="400"/>
      <c r="DD728" s="401"/>
      <c r="DE728" s="400"/>
      <c r="DF728" s="401"/>
      <c r="DG728" s="400"/>
      <c r="DH728" s="401"/>
      <c r="DI728" s="400"/>
      <c r="DJ728" s="401"/>
      <c r="DK728" s="400"/>
      <c r="DL728" s="401"/>
      <c r="DM728" s="400"/>
      <c r="DN728" s="401"/>
      <c r="DO728" s="400"/>
      <c r="DP728" s="401"/>
      <c r="DQ728" s="400"/>
      <c r="DR728" s="401"/>
      <c r="DS728" s="400"/>
      <c r="DT728" s="401"/>
      <c r="DU728" s="400"/>
      <c r="DV728" s="401"/>
      <c r="DW728" s="400"/>
      <c r="DX728" s="401"/>
      <c r="DY728" s="400"/>
      <c r="DZ728" s="401"/>
      <c r="EA728" s="400"/>
      <c r="EB728" s="401"/>
      <c r="EC728" s="400"/>
      <c r="ED728" s="401"/>
      <c r="EE728" s="400"/>
      <c r="EF728" s="401"/>
      <c r="EG728" s="400"/>
      <c r="EH728" s="401"/>
      <c r="EI728" s="400"/>
      <c r="EJ728" s="447"/>
      <c r="EK728" s="511"/>
      <c r="EL728" s="514"/>
      <c r="EM728" s="448"/>
      <c r="EN728" s="344"/>
      <c r="EO728" s="345"/>
      <c r="EP728" s="171">
        <f t="shared" si="815"/>
        <v>0</v>
      </c>
      <c r="EQ728" s="171">
        <f t="shared" si="816"/>
        <v>0</v>
      </c>
      <c r="ER728" s="171">
        <f t="shared" si="817"/>
        <v>0</v>
      </c>
      <c r="ES728" s="171">
        <f t="shared" si="818"/>
        <v>0</v>
      </c>
      <c r="ET728" s="171">
        <f t="shared" si="819"/>
        <v>0</v>
      </c>
      <c r="EU728" s="171">
        <f t="shared" si="820"/>
        <v>0</v>
      </c>
      <c r="EV728" s="172">
        <f t="shared" si="821"/>
        <v>0</v>
      </c>
      <c r="EW728" s="125"/>
      <c r="EX728" s="248">
        <f t="shared" si="833"/>
        <v>0</v>
      </c>
      <c r="EY728" s="174">
        <f>(L728*regular)+(M728*Cadeirantee)</f>
        <v>0</v>
      </c>
      <c r="EZ728" s="249">
        <f>SUMIF(FG728:GJ728,"&gt;0")</f>
        <v>0</v>
      </c>
      <c r="FA728" s="249">
        <f>SUMIF(FG728:GJ728,"&lt;0")+SUMIF(GN728:HP728,"&lt;0")</f>
        <v>0</v>
      </c>
      <c r="FB728" s="174">
        <v>0</v>
      </c>
      <c r="FC728" s="126">
        <f>N728*km*'VALORES TABELA'!$B$13</f>
        <v>0</v>
      </c>
      <c r="FD728" s="250">
        <f t="shared" si="834"/>
        <v>0</v>
      </c>
      <c r="FE728" s="105"/>
      <c r="FF728" s="108"/>
      <c r="FG728" s="108"/>
      <c r="FH728" s="108"/>
      <c r="FI728" s="108"/>
      <c r="FJ728" s="108"/>
      <c r="FK728" s="108"/>
      <c r="FL728" s="108"/>
      <c r="FM728" s="108"/>
      <c r="FN728" s="108"/>
      <c r="FO728" s="108"/>
      <c r="FP728" s="108"/>
      <c r="FQ728" s="108"/>
      <c r="FR728" s="108"/>
      <c r="FS728" s="108"/>
      <c r="FT728" s="108"/>
      <c r="FU728" s="108"/>
      <c r="FV728" s="108"/>
      <c r="FW728" s="108"/>
      <c r="FX728" s="108"/>
      <c r="FY728" s="108"/>
      <c r="FZ728" s="108"/>
      <c r="GA728" s="108"/>
      <c r="GB728" s="108"/>
      <c r="GC728" s="108"/>
      <c r="GD728" s="108"/>
      <c r="GE728" s="108"/>
      <c r="GF728" s="108"/>
      <c r="GG728" s="108"/>
      <c r="GH728" s="108"/>
      <c r="GI728" s="108"/>
      <c r="GJ728" s="108"/>
      <c r="GK728" s="251"/>
      <c r="GL728" s="103">
        <f t="shared" si="822"/>
        <v>0</v>
      </c>
      <c r="GM728" s="124"/>
      <c r="GN728" s="104"/>
      <c r="GO728" s="104"/>
      <c r="GP728" s="104"/>
      <c r="GQ728" s="104"/>
      <c r="GR728" s="104"/>
      <c r="GS728" s="104"/>
      <c r="GT728" s="104"/>
      <c r="GU728" s="104"/>
      <c r="GV728" s="104"/>
      <c r="GW728" s="104"/>
      <c r="GX728" s="104"/>
      <c r="GY728" s="104"/>
      <c r="GZ728" s="104"/>
      <c r="HA728" s="104"/>
      <c r="HB728" s="104"/>
      <c r="HC728" s="104"/>
      <c r="HD728" s="104"/>
      <c r="HE728" s="104"/>
      <c r="HF728" s="104"/>
      <c r="HG728" s="104"/>
      <c r="HH728" s="104"/>
      <c r="HI728" s="104"/>
      <c r="HJ728" s="104"/>
      <c r="HK728" s="104"/>
      <c r="HL728" s="104"/>
      <c r="HM728" s="104"/>
      <c r="HN728" s="104"/>
      <c r="HO728" s="104"/>
      <c r="HP728" s="104"/>
      <c r="HQ728" s="64"/>
      <c r="HR728" s="64"/>
      <c r="HS728" s="64"/>
      <c r="HT728" s="64"/>
      <c r="HU728" s="64"/>
      <c r="HV728" s="64"/>
      <c r="HW728" s="105"/>
      <c r="HX728" s="64"/>
      <c r="HY728" s="280">
        <f t="shared" si="835"/>
        <v>0</v>
      </c>
      <c r="HZ728" s="280">
        <f t="shared" si="836"/>
        <v>0</v>
      </c>
      <c r="IA728" s="280">
        <f t="shared" si="837"/>
        <v>0</v>
      </c>
      <c r="IB728" s="64"/>
      <c r="IC728" s="64"/>
    </row>
    <row r="729" spans="1:237" s="106" customFormat="1" ht="22.5" customHeight="1" x14ac:dyDescent="0.25">
      <c r="A729" s="368" t="s">
        <v>3853</v>
      </c>
      <c r="B729" s="369" t="s">
        <v>3854</v>
      </c>
      <c r="C729" s="375" t="s">
        <v>3233</v>
      </c>
      <c r="D729" s="371" t="s">
        <v>3855</v>
      </c>
      <c r="E729" s="371" t="s">
        <v>3856</v>
      </c>
      <c r="F729" s="376" t="s">
        <v>3224</v>
      </c>
      <c r="G729" s="376" t="s">
        <v>3225</v>
      </c>
      <c r="H729" s="373" t="s">
        <v>1851</v>
      </c>
      <c r="I729" s="374" t="s">
        <v>3857</v>
      </c>
      <c r="J729" s="421" t="s">
        <v>3268</v>
      </c>
      <c r="K729" s="423" t="s">
        <v>3236</v>
      </c>
      <c r="L729" s="329">
        <f>CONTINUA!BV729</f>
        <v>0</v>
      </c>
      <c r="M729" s="329">
        <f>CONTINUA!BW729</f>
        <v>0</v>
      </c>
      <c r="N729" s="895"/>
      <c r="O729" s="896" t="s">
        <v>4070</v>
      </c>
      <c r="P729" s="897" t="s">
        <v>206</v>
      </c>
      <c r="Q729" s="400"/>
      <c r="R729" s="401"/>
      <c r="S729" s="400"/>
      <c r="T729" s="401"/>
      <c r="U729" s="400"/>
      <c r="V729" s="401"/>
      <c r="W729" s="400"/>
      <c r="X729" s="401"/>
      <c r="Y729" s="400"/>
      <c r="Z729" s="401"/>
      <c r="AA729" s="400"/>
      <c r="AB729" s="401"/>
      <c r="AC729" s="400"/>
      <c r="AD729" s="401"/>
      <c r="AE729" s="400"/>
      <c r="AF729" s="401"/>
      <c r="AG729" s="400"/>
      <c r="AH729" s="401"/>
      <c r="AI729" s="400"/>
      <c r="AJ729" s="401"/>
      <c r="AK729" s="400"/>
      <c r="AL729" s="401"/>
      <c r="AM729" s="400"/>
      <c r="AN729" s="401"/>
      <c r="AO729" s="400"/>
      <c r="AP729" s="401"/>
      <c r="AQ729" s="400"/>
      <c r="AR729" s="401"/>
      <c r="AS729" s="400"/>
      <c r="AT729" s="401"/>
      <c r="AU729" s="400"/>
      <c r="AV729" s="401"/>
      <c r="AW729" s="400"/>
      <c r="AX729" s="401"/>
      <c r="AY729" s="400"/>
      <c r="AZ729" s="401"/>
      <c r="BA729" s="400"/>
      <c r="BB729" s="401"/>
      <c r="BC729" s="400"/>
      <c r="BD729" s="401"/>
      <c r="BE729" s="400"/>
      <c r="BF729" s="401"/>
      <c r="BG729" s="400"/>
      <c r="BH729" s="401"/>
      <c r="BI729" s="400"/>
      <c r="BJ729" s="401"/>
      <c r="BK729" s="400"/>
      <c r="BL729" s="401"/>
      <c r="BM729" s="400"/>
      <c r="BN729" s="401"/>
      <c r="BO729" s="400"/>
      <c r="BP729" s="401"/>
      <c r="BQ729" s="400"/>
      <c r="BR729" s="401"/>
      <c r="BS729" s="400"/>
      <c r="BT729" s="401"/>
      <c r="BU729" s="400"/>
      <c r="BV729" s="401"/>
      <c r="BW729" s="400"/>
      <c r="BX729" s="401"/>
      <c r="BY729" s="400"/>
      <c r="BZ729" s="401"/>
      <c r="CA729" s="400"/>
      <c r="CB729" s="401"/>
      <c r="CC729" s="400"/>
      <c r="CD729" s="401"/>
      <c r="CE729" s="400"/>
      <c r="CF729" s="401"/>
      <c r="CG729" s="400"/>
      <c r="CH729" s="401"/>
      <c r="CI729" s="400"/>
      <c r="CJ729" s="401"/>
      <c r="CK729" s="400"/>
      <c r="CL729" s="401"/>
      <c r="CM729" s="400"/>
      <c r="CN729" s="401"/>
      <c r="CO729" s="400"/>
      <c r="CP729" s="401"/>
      <c r="CQ729" s="400"/>
      <c r="CR729" s="401"/>
      <c r="CS729" s="400"/>
      <c r="CT729" s="401"/>
      <c r="CU729" s="400"/>
      <c r="CV729" s="401"/>
      <c r="CW729" s="400"/>
      <c r="CX729" s="401"/>
      <c r="CY729" s="400"/>
      <c r="CZ729" s="401"/>
      <c r="DA729" s="400"/>
      <c r="DB729" s="401"/>
      <c r="DC729" s="400"/>
      <c r="DD729" s="401"/>
      <c r="DE729" s="400"/>
      <c r="DF729" s="401"/>
      <c r="DG729" s="400"/>
      <c r="DH729" s="401"/>
      <c r="DI729" s="400"/>
      <c r="DJ729" s="401"/>
      <c r="DK729" s="400"/>
      <c r="DL729" s="401"/>
      <c r="DM729" s="400"/>
      <c r="DN729" s="401"/>
      <c r="DO729" s="400"/>
      <c r="DP729" s="401"/>
      <c r="DQ729" s="400"/>
      <c r="DR729" s="401"/>
      <c r="DS729" s="400"/>
      <c r="DT729" s="401"/>
      <c r="DU729" s="400"/>
      <c r="DV729" s="401"/>
      <c r="DW729" s="400"/>
      <c r="DX729" s="401"/>
      <c r="DY729" s="400"/>
      <c r="DZ729" s="401"/>
      <c r="EA729" s="400"/>
      <c r="EB729" s="401"/>
      <c r="EC729" s="400"/>
      <c r="ED729" s="401"/>
      <c r="EE729" s="400"/>
      <c r="EF729" s="401"/>
      <c r="EG729" s="400"/>
      <c r="EH729" s="401"/>
      <c r="EI729" s="400"/>
      <c r="EJ729" s="447"/>
      <c r="EK729" s="511"/>
      <c r="EL729" s="514"/>
      <c r="EM729" s="448"/>
      <c r="EN729" s="344"/>
      <c r="EO729" s="345"/>
      <c r="EP729" s="171">
        <f t="shared" si="815"/>
        <v>0</v>
      </c>
      <c r="EQ729" s="171">
        <f t="shared" si="816"/>
        <v>0</v>
      </c>
      <c r="ER729" s="171">
        <f t="shared" si="817"/>
        <v>0</v>
      </c>
      <c r="ES729" s="171">
        <f t="shared" si="818"/>
        <v>0</v>
      </c>
      <c r="ET729" s="171">
        <f t="shared" si="819"/>
        <v>0</v>
      </c>
      <c r="EU729" s="171">
        <f t="shared" si="820"/>
        <v>0</v>
      </c>
      <c r="EV729" s="172">
        <f t="shared" si="821"/>
        <v>0</v>
      </c>
      <c r="EW729" s="127"/>
      <c r="EX729" s="248">
        <f t="shared" si="833"/>
        <v>0</v>
      </c>
      <c r="EY729" s="174">
        <f>(L729*regular)+(M729*Cadeirantee)</f>
        <v>0</v>
      </c>
      <c r="EZ729" s="249">
        <f>SUMIF(FG729:GJ729,"&gt;0")</f>
        <v>0</v>
      </c>
      <c r="FA729" s="249">
        <f>SUMIF(FG729:GJ729,"&lt;0")+SUMIF(GN729:HP729,"&lt;0")</f>
        <v>0</v>
      </c>
      <c r="FB729" s="174">
        <v>0</v>
      </c>
      <c r="FC729" s="126">
        <f>N729*km*'VALORES TABELA'!$B$13</f>
        <v>0</v>
      </c>
      <c r="FD729" s="250">
        <f t="shared" si="834"/>
        <v>0</v>
      </c>
      <c r="FE729" s="105"/>
      <c r="FF729" s="118"/>
      <c r="FG729" s="118"/>
      <c r="FH729" s="118"/>
      <c r="FI729" s="118"/>
      <c r="FJ729" s="118"/>
      <c r="FK729" s="118"/>
      <c r="FL729" s="118"/>
      <c r="FM729" s="118"/>
      <c r="FN729" s="118"/>
      <c r="FO729" s="118"/>
      <c r="FP729" s="118"/>
      <c r="FQ729" s="118"/>
      <c r="FR729" s="118"/>
      <c r="FS729" s="118"/>
      <c r="FT729" s="118"/>
      <c r="FU729" s="118"/>
      <c r="FV729" s="118"/>
      <c r="FW729" s="118"/>
      <c r="FX729" s="118"/>
      <c r="FY729" s="118"/>
      <c r="FZ729" s="118"/>
      <c r="GA729" s="118"/>
      <c r="GB729" s="118"/>
      <c r="GC729" s="118"/>
      <c r="GD729" s="118"/>
      <c r="GE729" s="118"/>
      <c r="GF729" s="118"/>
      <c r="GG729" s="118"/>
      <c r="GH729" s="118"/>
      <c r="GI729" s="118"/>
      <c r="GJ729" s="118"/>
      <c r="GK729" s="252"/>
      <c r="GL729" s="103">
        <f t="shared" si="822"/>
        <v>0</v>
      </c>
      <c r="GM729" s="124"/>
      <c r="GN729" s="104"/>
      <c r="GO729" s="104"/>
      <c r="GP729" s="104"/>
      <c r="GQ729" s="104"/>
      <c r="GR729" s="104"/>
      <c r="GS729" s="104"/>
      <c r="GT729" s="104"/>
      <c r="GU729" s="104"/>
      <c r="GV729" s="104"/>
      <c r="GW729" s="104"/>
      <c r="GX729" s="104"/>
      <c r="GY729" s="104"/>
      <c r="GZ729" s="104"/>
      <c r="HA729" s="104"/>
      <c r="HB729" s="104"/>
      <c r="HC729" s="104"/>
      <c r="HD729" s="104"/>
      <c r="HE729" s="104"/>
      <c r="HF729" s="104"/>
      <c r="HG729" s="104"/>
      <c r="HH729" s="104"/>
      <c r="HI729" s="104"/>
      <c r="HJ729" s="104"/>
      <c r="HK729" s="104"/>
      <c r="HL729" s="104"/>
      <c r="HM729" s="104"/>
      <c r="HN729" s="104"/>
      <c r="HO729" s="104"/>
      <c r="HP729" s="104"/>
      <c r="HQ729" s="64"/>
      <c r="HR729" s="65"/>
      <c r="HS729" s="65"/>
      <c r="HT729" s="65"/>
      <c r="HU729" s="65"/>
      <c r="HV729" s="65"/>
      <c r="HW729" s="105"/>
      <c r="HX729" s="65"/>
      <c r="HY729" s="280">
        <f t="shared" si="835"/>
        <v>0</v>
      </c>
      <c r="HZ729" s="280">
        <f t="shared" si="836"/>
        <v>0</v>
      </c>
      <c r="IA729" s="280">
        <f t="shared" si="837"/>
        <v>0</v>
      </c>
      <c r="IB729" s="65"/>
      <c r="IC729" s="65"/>
    </row>
    <row r="730" spans="1:237" s="106" customFormat="1" ht="22.5" customHeight="1" thickBot="1" x14ac:dyDescent="0.3">
      <c r="A730" s="377" t="s">
        <v>3853</v>
      </c>
      <c r="B730" s="378" t="s">
        <v>3854</v>
      </c>
      <c r="C730" s="379" t="s">
        <v>3233</v>
      </c>
      <c r="D730" s="380" t="s">
        <v>3855</v>
      </c>
      <c r="E730" s="380" t="s">
        <v>3856</v>
      </c>
      <c r="F730" s="381" t="s">
        <v>3224</v>
      </c>
      <c r="G730" s="381" t="s">
        <v>3225</v>
      </c>
      <c r="H730" s="382" t="s">
        <v>1851</v>
      </c>
      <c r="I730" s="383" t="s">
        <v>3857</v>
      </c>
      <c r="J730" s="421" t="s">
        <v>3268</v>
      </c>
      <c r="K730" s="424" t="s">
        <v>60</v>
      </c>
      <c r="L730" s="329">
        <f>CONTINUA!BV730</f>
        <v>0</v>
      </c>
      <c r="M730" s="329">
        <f>CONTINUA!BW730</f>
        <v>0</v>
      </c>
      <c r="N730" s="895"/>
      <c r="O730" s="896" t="s">
        <v>4070</v>
      </c>
      <c r="P730" s="897" t="s">
        <v>206</v>
      </c>
      <c r="Q730" s="400"/>
      <c r="R730" s="401"/>
      <c r="S730" s="400"/>
      <c r="T730" s="401"/>
      <c r="U730" s="400"/>
      <c r="V730" s="401"/>
      <c r="W730" s="400"/>
      <c r="X730" s="401"/>
      <c r="Y730" s="400"/>
      <c r="Z730" s="401"/>
      <c r="AA730" s="400"/>
      <c r="AB730" s="401"/>
      <c r="AC730" s="400"/>
      <c r="AD730" s="401"/>
      <c r="AE730" s="400"/>
      <c r="AF730" s="401"/>
      <c r="AG730" s="400"/>
      <c r="AH730" s="401"/>
      <c r="AI730" s="400"/>
      <c r="AJ730" s="401"/>
      <c r="AK730" s="400"/>
      <c r="AL730" s="401"/>
      <c r="AM730" s="400"/>
      <c r="AN730" s="401"/>
      <c r="AO730" s="400"/>
      <c r="AP730" s="401"/>
      <c r="AQ730" s="400"/>
      <c r="AR730" s="401"/>
      <c r="AS730" s="400"/>
      <c r="AT730" s="401"/>
      <c r="AU730" s="400"/>
      <c r="AV730" s="401"/>
      <c r="AW730" s="400"/>
      <c r="AX730" s="401"/>
      <c r="AY730" s="400"/>
      <c r="AZ730" s="401"/>
      <c r="BA730" s="400"/>
      <c r="BB730" s="401"/>
      <c r="BC730" s="400"/>
      <c r="BD730" s="401"/>
      <c r="BE730" s="400"/>
      <c r="BF730" s="401"/>
      <c r="BG730" s="400"/>
      <c r="BH730" s="401"/>
      <c r="BI730" s="400"/>
      <c r="BJ730" s="401"/>
      <c r="BK730" s="400"/>
      <c r="BL730" s="401"/>
      <c r="BM730" s="400"/>
      <c r="BN730" s="401"/>
      <c r="BO730" s="400"/>
      <c r="BP730" s="401"/>
      <c r="BQ730" s="400"/>
      <c r="BR730" s="401"/>
      <c r="BS730" s="400"/>
      <c r="BT730" s="401"/>
      <c r="BU730" s="400"/>
      <c r="BV730" s="401"/>
      <c r="BW730" s="400"/>
      <c r="BX730" s="401"/>
      <c r="BY730" s="400"/>
      <c r="BZ730" s="401"/>
      <c r="CA730" s="400"/>
      <c r="CB730" s="401"/>
      <c r="CC730" s="400"/>
      <c r="CD730" s="401"/>
      <c r="CE730" s="400"/>
      <c r="CF730" s="401"/>
      <c r="CG730" s="400"/>
      <c r="CH730" s="401"/>
      <c r="CI730" s="400"/>
      <c r="CJ730" s="401"/>
      <c r="CK730" s="400"/>
      <c r="CL730" s="401"/>
      <c r="CM730" s="400"/>
      <c r="CN730" s="401"/>
      <c r="CO730" s="400"/>
      <c r="CP730" s="401"/>
      <c r="CQ730" s="400"/>
      <c r="CR730" s="401"/>
      <c r="CS730" s="400"/>
      <c r="CT730" s="401"/>
      <c r="CU730" s="400"/>
      <c r="CV730" s="401"/>
      <c r="CW730" s="400"/>
      <c r="CX730" s="401"/>
      <c r="CY730" s="400"/>
      <c r="CZ730" s="401"/>
      <c r="DA730" s="400"/>
      <c r="DB730" s="401"/>
      <c r="DC730" s="400"/>
      <c r="DD730" s="401"/>
      <c r="DE730" s="400"/>
      <c r="DF730" s="401"/>
      <c r="DG730" s="400"/>
      <c r="DH730" s="401"/>
      <c r="DI730" s="400"/>
      <c r="DJ730" s="401"/>
      <c r="DK730" s="400"/>
      <c r="DL730" s="401"/>
      <c r="DM730" s="400"/>
      <c r="DN730" s="401"/>
      <c r="DO730" s="400"/>
      <c r="DP730" s="401"/>
      <c r="DQ730" s="400"/>
      <c r="DR730" s="401"/>
      <c r="DS730" s="400"/>
      <c r="DT730" s="401"/>
      <c r="DU730" s="400"/>
      <c r="DV730" s="401"/>
      <c r="DW730" s="400"/>
      <c r="DX730" s="401"/>
      <c r="DY730" s="400"/>
      <c r="DZ730" s="401"/>
      <c r="EA730" s="400"/>
      <c r="EB730" s="401"/>
      <c r="EC730" s="400"/>
      <c r="ED730" s="401"/>
      <c r="EE730" s="400"/>
      <c r="EF730" s="401"/>
      <c r="EG730" s="400"/>
      <c r="EH730" s="401"/>
      <c r="EI730" s="400"/>
      <c r="EJ730" s="447"/>
      <c r="EK730" s="512"/>
      <c r="EL730" s="515"/>
      <c r="EM730" s="450"/>
      <c r="EN730" s="348"/>
      <c r="EO730" s="348"/>
      <c r="EP730" s="179">
        <f t="shared" si="815"/>
        <v>0</v>
      </c>
      <c r="EQ730" s="179">
        <f t="shared" si="816"/>
        <v>0</v>
      </c>
      <c r="ER730" s="179">
        <f t="shared" si="817"/>
        <v>0</v>
      </c>
      <c r="ES730" s="179">
        <f t="shared" si="818"/>
        <v>0</v>
      </c>
      <c r="ET730" s="179">
        <f t="shared" si="819"/>
        <v>0</v>
      </c>
      <c r="EU730" s="179">
        <f t="shared" si="820"/>
        <v>0</v>
      </c>
      <c r="EV730" s="172">
        <f t="shared" si="821"/>
        <v>0</v>
      </c>
      <c r="EW730" s="253"/>
      <c r="EX730" s="254">
        <v>0</v>
      </c>
      <c r="EY730" s="180">
        <v>0</v>
      </c>
      <c r="EZ730" s="255">
        <v>0</v>
      </c>
      <c r="FA730" s="255">
        <v>0</v>
      </c>
      <c r="FB730" s="180">
        <f>SUM(FF730:GI730)/2</f>
        <v>0</v>
      </c>
      <c r="FC730" s="256">
        <f>N730*km*'VALORES TABELA'!$B$13</f>
        <v>0</v>
      </c>
      <c r="FD730" s="250">
        <f t="shared" si="834"/>
        <v>0</v>
      </c>
      <c r="FE730" s="257"/>
      <c r="FF730" s="181">
        <f>((Q730+S730)*Percapita)+((R730+T730)*Cadeirante)</f>
        <v>0</v>
      </c>
      <c r="FG730" s="181">
        <f>((U730+W730)*Percapita/30*FG$4)+((V730+X730)*Cadeirante/30*FG$4)</f>
        <v>0</v>
      </c>
      <c r="FH730" s="181">
        <f>((Y730+AA730)*Percapita/30*FH$4)+((Z730+AB730)*Cadeirante/30*FH$4)</f>
        <v>0</v>
      </c>
      <c r="FI730" s="181">
        <f>((AC730+AE730)*Percapita/30*FI$4)+((AD730+AF730)*Cadeirante/30*FI$4)</f>
        <v>0</v>
      </c>
      <c r="FJ730" s="181">
        <f>((AG730+AI730)*Percapita/30*FJ$4)+((AH730+AJ730)*Cadeirante/30*FJ$4)</f>
        <v>0</v>
      </c>
      <c r="FK730" s="181">
        <f>((AK730+AM730)*Percapita/30*FK$4)+((AL730+AN730)*Cadeirante/30*FK$4)</f>
        <v>0</v>
      </c>
      <c r="FL730" s="181">
        <f>((AO730+AQ730)*Percapita/30*FL$4)+((AP730+AR730)*Cadeirante/30*FL$4)</f>
        <v>0</v>
      </c>
      <c r="FM730" s="181">
        <f>((AS730+AU730)*Percapita/30*FM$4)+((AT730+AV730)*Cadeirante/30*FM$4)</f>
        <v>0</v>
      </c>
      <c r="FN730" s="181">
        <f>((AW730+AY730)*Percapita/30*FN$4)+((AX730+AZ730)*Cadeirante/30*FN$4)</f>
        <v>0</v>
      </c>
      <c r="FO730" s="181">
        <f>((BA730+BC730)*Percapita/30*FO$4)+((BB730+BD730)*Cadeirante/30*FO$4)</f>
        <v>0</v>
      </c>
      <c r="FP730" s="181">
        <f>((BE730+BG730)*Percapita/30*FP$4)+((BF730+BH730)*Cadeirante/30*FP$4)</f>
        <v>0</v>
      </c>
      <c r="FQ730" s="181">
        <f>((BI730+BK730)*Percapita/30*FQ$4)+((BJ730+BL730)*Cadeirante/30*FQ$4)</f>
        <v>0</v>
      </c>
      <c r="FR730" s="181">
        <f>((BM730+BO730)*Percapita/30*FR$4)+((BN730+BP730)*Cadeirante/30*FR$4)</f>
        <v>0</v>
      </c>
      <c r="FS730" s="181">
        <f>((BQ730+BS730)*Percapita/30*FS$4)+((BR730+BT730)*Cadeirante/30*FS$4)</f>
        <v>0</v>
      </c>
      <c r="FT730" s="181">
        <f>((BU730+BW730)*Percapita/30*FT$4)+((BV730+BX730)*Cadeirante/30*FT$4)</f>
        <v>0</v>
      </c>
      <c r="FU730" s="181">
        <f>((BY730+CA730)*Percapita/30*FU$4)+((BZ730+CB730)*Cadeirante/30*FU$4)</f>
        <v>0</v>
      </c>
      <c r="FV730" s="181">
        <f>((CC730+CE730)*Percapita/30*FV$4)+((CD730+CF730)*Cadeirante/30*FV$4)</f>
        <v>0</v>
      </c>
      <c r="FW730" s="181">
        <f>((CG730+CI730)*Percapita/30*FW$4)+((CI730+CK730)*Cadeirante/30*FW$4)</f>
        <v>0</v>
      </c>
      <c r="FX730" s="181">
        <f>((CK730+CM730)*Percapita/30*FX$4)+((CL730+CN730)*Cadeirante/30*FX$4)</f>
        <v>0</v>
      </c>
      <c r="FY730" s="181">
        <f>((CO730+CQ730)*Percapita/30*FY$4)+((CP730+CR730)*Cadeirante/30*FY$4)</f>
        <v>0</v>
      </c>
      <c r="FZ730" s="181">
        <f>((CS730+CU730)*Percapita/30*FZ$4)+((CT730+CV730)*Cadeirante/30*FZ$4)</f>
        <v>0</v>
      </c>
      <c r="GA730" s="181">
        <f>((CW730+CY730)*Percapita/30*GA$4)+((CX730+CZ730)*Cadeirante/30*GA$4)</f>
        <v>0</v>
      </c>
      <c r="GB730" s="181">
        <f>((DA730+DC730)*Percapita/30*GB$4)+((DB730+DD730)*Cadeirante/30*GB$4)</f>
        <v>0</v>
      </c>
      <c r="GC730" s="181">
        <f>((DE730+DG730)*Percapita/30*GC$4)+((DF730+DH730)*Cadeirante/30*GC$4)</f>
        <v>0</v>
      </c>
      <c r="GD730" s="181">
        <f>((DI730+DK730)*Percapita/30*GD$4)+((DJ730+DL730)*Cadeirante/30*GD$4)</f>
        <v>0</v>
      </c>
      <c r="GE730" s="181">
        <f>((DM730+DO730)*Percapita/30*GE$4)+((DN730+DP730)*Cadeirante/30*GE$4)</f>
        <v>0</v>
      </c>
      <c r="GF730" s="181">
        <f>((DQ730+DS730)*Percapita/30*GF$4)+((DR730+DT730)*Cadeirante/30*GF$4)</f>
        <v>0</v>
      </c>
      <c r="GG730" s="181">
        <f>((DU730+DW730)*Percapita/30*GG$4)+((DV730+DX730)*Cadeirante/30*GG$4)</f>
        <v>0</v>
      </c>
      <c r="GH730" s="181">
        <f>((DY730+EA730)*Percapita/30*GH$4)+((DZ730+EB730)*Cadeirante/30*GH$4)</f>
        <v>0</v>
      </c>
      <c r="GI730" s="181">
        <f>((EC730+EE730)*Percapita/30*GI$4)+((ED730+EF730)*Cadeirante/30*GI$4)</f>
        <v>0</v>
      </c>
      <c r="GJ730" s="181">
        <f>((EG730+EI730)*Percapita)+((EH730+EJ730)*Cadeirante)</f>
        <v>0</v>
      </c>
      <c r="GK730" s="258"/>
      <c r="GL730" s="103">
        <f t="shared" si="822"/>
        <v>0</v>
      </c>
      <c r="GM730" s="124"/>
      <c r="GN730" s="182"/>
      <c r="GO730" s="182"/>
      <c r="GP730" s="182"/>
      <c r="GQ730" s="182"/>
      <c r="GR730" s="182"/>
      <c r="GS730" s="182"/>
      <c r="GT730" s="182"/>
      <c r="GU730" s="182"/>
      <c r="GV730" s="182"/>
      <c r="GW730" s="182"/>
      <c r="GX730" s="182"/>
      <c r="GY730" s="182"/>
      <c r="GZ730" s="182"/>
      <c r="HA730" s="182"/>
      <c r="HB730" s="182"/>
      <c r="HC730" s="182"/>
      <c r="HD730" s="182"/>
      <c r="HE730" s="182"/>
      <c r="HF730" s="182"/>
      <c r="HG730" s="182"/>
      <c r="HH730" s="182"/>
      <c r="HI730" s="182"/>
      <c r="HJ730" s="182"/>
      <c r="HK730" s="182"/>
      <c r="HL730" s="182"/>
      <c r="HM730" s="182"/>
      <c r="HN730" s="182"/>
      <c r="HO730" s="182"/>
      <c r="HP730" s="259"/>
      <c r="HQ730" s="64"/>
      <c r="HW730" s="257"/>
      <c r="HY730" s="280">
        <f t="shared" si="835"/>
        <v>0</v>
      </c>
      <c r="HZ730" s="280">
        <f t="shared" si="836"/>
        <v>0</v>
      </c>
      <c r="IA730" s="280">
        <f t="shared" si="837"/>
        <v>0</v>
      </c>
    </row>
    <row r="731" spans="1:237" s="106" customFormat="1" ht="22.5" customHeight="1" x14ac:dyDescent="0.25">
      <c r="A731" t="s">
        <v>3858</v>
      </c>
      <c r="B731" s="522" t="s">
        <v>3859</v>
      </c>
      <c r="C731" s="523">
        <v>1</v>
      </c>
      <c r="D731" s="524" t="s">
        <v>3860</v>
      </c>
      <c r="E731" s="524" t="s">
        <v>3861</v>
      </c>
      <c r="F731" s="525" t="s">
        <v>3224</v>
      </c>
      <c r="G731" s="525" t="s">
        <v>3225</v>
      </c>
      <c r="H731" s="350" t="s">
        <v>3862</v>
      </c>
      <c r="I731" s="351" t="s">
        <v>1800</v>
      </c>
      <c r="J731" s="409" t="s">
        <v>3231</v>
      </c>
      <c r="K731" s="410" t="s">
        <v>3232</v>
      </c>
      <c r="L731" s="329">
        <f>CONTINUA!BV731</f>
        <v>0</v>
      </c>
      <c r="M731" s="329">
        <f>CONTINUA!BW731</f>
        <v>0</v>
      </c>
      <c r="N731" s="895"/>
      <c r="O731" s="896" t="s">
        <v>4071</v>
      </c>
      <c r="P731" s="897" t="s">
        <v>206</v>
      </c>
      <c r="Q731" s="400"/>
      <c r="R731" s="401"/>
      <c r="S731" s="400"/>
      <c r="T731" s="401"/>
      <c r="U731" s="400"/>
      <c r="V731" s="401"/>
      <c r="W731" s="400"/>
      <c r="X731" s="401"/>
      <c r="Y731" s="400"/>
      <c r="Z731" s="401"/>
      <c r="AA731" s="400"/>
      <c r="AB731" s="401"/>
      <c r="AC731" s="400"/>
      <c r="AD731" s="401"/>
      <c r="AE731" s="400"/>
      <c r="AF731" s="401"/>
      <c r="AG731" s="400"/>
      <c r="AH731" s="401"/>
      <c r="AI731" s="400"/>
      <c r="AJ731" s="401"/>
      <c r="AK731" s="400"/>
      <c r="AL731" s="401"/>
      <c r="AM731" s="400"/>
      <c r="AN731" s="401"/>
      <c r="AO731" s="400"/>
      <c r="AP731" s="401"/>
      <c r="AQ731" s="400"/>
      <c r="AR731" s="401"/>
      <c r="AS731" s="400"/>
      <c r="AT731" s="401"/>
      <c r="AU731" s="400"/>
      <c r="AV731" s="401"/>
      <c r="AW731" s="400"/>
      <c r="AX731" s="401"/>
      <c r="AY731" s="400"/>
      <c r="AZ731" s="401"/>
      <c r="BA731" s="400"/>
      <c r="BB731" s="401"/>
      <c r="BC731" s="400"/>
      <c r="BD731" s="401"/>
      <c r="BE731" s="400"/>
      <c r="BF731" s="401"/>
      <c r="BG731" s="400"/>
      <c r="BH731" s="401"/>
      <c r="BI731" s="400"/>
      <c r="BJ731" s="401"/>
      <c r="BK731" s="400"/>
      <c r="BL731" s="401"/>
      <c r="BM731" s="400"/>
      <c r="BN731" s="401"/>
      <c r="BO731" s="400"/>
      <c r="BP731" s="401"/>
      <c r="BQ731" s="400"/>
      <c r="BR731" s="401"/>
      <c r="BS731" s="400"/>
      <c r="BT731" s="401"/>
      <c r="BU731" s="400"/>
      <c r="BV731" s="401"/>
      <c r="BW731" s="400"/>
      <c r="BX731" s="401"/>
      <c r="BY731" s="400"/>
      <c r="BZ731" s="401"/>
      <c r="CA731" s="400"/>
      <c r="CB731" s="401"/>
      <c r="CC731" s="400"/>
      <c r="CD731" s="401"/>
      <c r="CE731" s="400"/>
      <c r="CF731" s="401"/>
      <c r="CG731" s="400"/>
      <c r="CH731" s="401"/>
      <c r="CI731" s="400"/>
      <c r="CJ731" s="401"/>
      <c r="CK731" s="400"/>
      <c r="CL731" s="401"/>
      <c r="CM731" s="400"/>
      <c r="CN731" s="401"/>
      <c r="CO731" s="400"/>
      <c r="CP731" s="401"/>
      <c r="CQ731" s="400"/>
      <c r="CR731" s="401"/>
      <c r="CS731" s="400"/>
      <c r="CT731" s="401"/>
      <c r="CU731" s="400"/>
      <c r="CV731" s="401"/>
      <c r="CW731" s="400"/>
      <c r="CX731" s="401"/>
      <c r="CY731" s="400"/>
      <c r="CZ731" s="401"/>
      <c r="DA731" s="400"/>
      <c r="DB731" s="401"/>
      <c r="DC731" s="400"/>
      <c r="DD731" s="401"/>
      <c r="DE731" s="400"/>
      <c r="DF731" s="401"/>
      <c r="DG731" s="400"/>
      <c r="DH731" s="401"/>
      <c r="DI731" s="400"/>
      <c r="DJ731" s="401"/>
      <c r="DK731" s="400"/>
      <c r="DL731" s="401"/>
      <c r="DM731" s="400"/>
      <c r="DN731" s="401"/>
      <c r="DO731" s="400"/>
      <c r="DP731" s="401"/>
      <c r="DQ731" s="400"/>
      <c r="DR731" s="401"/>
      <c r="DS731" s="400"/>
      <c r="DT731" s="401"/>
      <c r="DU731" s="400"/>
      <c r="DV731" s="401"/>
      <c r="DW731" s="400"/>
      <c r="DX731" s="401"/>
      <c r="DY731" s="400"/>
      <c r="DZ731" s="401"/>
      <c r="EA731" s="400"/>
      <c r="EB731" s="401"/>
      <c r="EC731" s="400"/>
      <c r="ED731" s="401"/>
      <c r="EE731" s="400"/>
      <c r="EF731" s="401"/>
      <c r="EG731" s="400"/>
      <c r="EH731" s="401"/>
      <c r="EI731" s="400"/>
      <c r="EJ731" s="447"/>
      <c r="EK731" s="510"/>
      <c r="EL731" s="513" t="s">
        <v>4023</v>
      </c>
      <c r="EM731" s="520">
        <v>1859.28</v>
      </c>
      <c r="EN731" s="520"/>
      <c r="EO731" s="520"/>
      <c r="EP731" s="171">
        <f t="shared" si="815"/>
        <v>0</v>
      </c>
      <c r="EQ731" s="171">
        <f t="shared" si="816"/>
        <v>0</v>
      </c>
      <c r="ER731" s="171">
        <f t="shared" si="817"/>
        <v>0</v>
      </c>
      <c r="ES731" s="171">
        <f t="shared" si="818"/>
        <v>0</v>
      </c>
      <c r="ET731" s="171">
        <f t="shared" si="819"/>
        <v>0</v>
      </c>
      <c r="EU731" s="171">
        <f t="shared" si="820"/>
        <v>0</v>
      </c>
      <c r="EV731" s="172">
        <f t="shared" si="821"/>
        <v>0</v>
      </c>
      <c r="EW731" s="367">
        <f>IF(C731=4,IF(MAX(Q731:EJ733)&gt;0,(Especiall/30*(IF(($G731-$F731)=($G$5-$F$5),30,IF(DAY($G731)=31,($G731-$F731),($G731-$F731)+1)))),0),0)</f>
        <v>0</v>
      </c>
      <c r="EX731" s="248">
        <f t="shared" ref="EX731:EX734" si="838">FF731</f>
        <v>25983.56</v>
      </c>
      <c r="EY731" s="174">
        <f>(L731*regular)+(M731*Cadeirantee)</f>
        <v>0</v>
      </c>
      <c r="EZ731" s="249">
        <f>SUMIF(FG731:GJ731,"&gt;0")</f>
        <v>0</v>
      </c>
      <c r="FA731" s="249">
        <f>SUMIF(FG731:GJ731,"&lt;0")+SUMIF(GN731:HP731,"&lt;0")</f>
        <v>0</v>
      </c>
      <c r="FB731" s="174">
        <v>0</v>
      </c>
      <c r="FC731" s="175">
        <f>N731*km*'VALORES TABELA'!$B$13</f>
        <v>0</v>
      </c>
      <c r="FD731" s="250">
        <f>GL731</f>
        <v>0</v>
      </c>
      <c r="FE731" s="176">
        <f>(EW731+EW732+EW733+EW734+EX731+EX732+EX733+EX734+EY731+EY732+EY733+EY734+EY735+EZ731+EZ732+EZ733+EZ734+FA731+FA732+FA733+FA734+FC731+FC732+FC733+FC734+HY731-HZ731-IA731+FD731+FD732+FD733+FD734+FB735)</f>
        <v>28642.959999999999</v>
      </c>
      <c r="FF731" s="177">
        <f>IF(C731=4,SUM(Q731+Q732+Q733+S731+S732+S733)*Percapita/30*FF$4+(R731+R732+R733+T731+T732+T733)*Cadeirante/30*FF$4,IF(C731=3,IF(Q734+S734=10,Fixo/30*FF$4+(Q731+Q732+Q733+S731+S732+S733)*Percapita/30*FF$4+(R734+T734)*Cadeirante/30*FF$4,IF(Q734+S734&lt;=9,(Q734+S734)*Crechee/30*FF$4)+(R734+T734)*Cadeirante/30*FF$4+(Q731+Q732+Q733+S731+S732+S733)*Percapita/30*FF$4)+IF(Q734+S734&gt;=11,Fixo/30*FF$4+(Q734+S734-10)*Crechee/30*FF$4,0),IF(C731=2,IF(R731+R732+R733+R734+T731+T732+T733+T734=1,Cadeirante/30*FF$4,IF(R731+R732+R733+R734+T731+T732+T733+T734=2,Fixo/30*FF$4,IF(R731+R732+R733+R734+T731+T732+T733+T734&gt;2,Fixo/30*FF$4+(R731+R732+R733+R734+T731+T732+T733+T734-2)*Cadeirante/30*FF$4)))+(Q731+Q732+Q733+S731+S732+S733)*Percapita/30*FF$4+(Q734+S734)*Crechee/30*FF$4,IF(C731=1,IF(Q731+Q732+Q733+R731+R732+R733+S731+S732+S733+T731+T732+T733&lt;=15,(Q731+Q732+Q733+S731+S732+S733)*Percapita/30*FF$4,IF(Q731+Q732+Q733+R731+R732+R733+S731+S732+S733+T731+T732+T733&gt;=16,Fixo/30*FF$4+(Q731+Q732+Q733+R731+R732+R733+S731+S732+S733+T731+T732-16)*Percapita/30*FF$4))))))</f>
        <v>25983.56</v>
      </c>
      <c r="FG731" s="177">
        <f>IF(C731=4,SUM(U731+U732+U733+W731+W732+W733)*Percapita/30*FG$4+(V731+V732+V733+X731+X732+X733)*Cadeirante/30*FG$4,IF(C731=3,IF(U734+W734=10,Fixo/30*FG$4+(U731+U732+U733+W731+W732+W733)*Percapita/30*FG$4+(V734+X734)*Cadeirante/30*FG$4,IF(U734+W734&lt;=9,(U734+W734)*Crechee/30*FG$4)+(V734+X734)*Cadeirante/30*FG$4+(U731+U732+U733+W731+W732+W733)*Percapita/30*FG$4)+IF(U734+W734&gt;=11,Fixo/30*FG$4+(U734+W734-10)*Crechee/30*FG$4,0),IF(C731=2,IF(V731+V732+V733+V734+X731+X732+X733+X734=1,Cadeirante/30*FG$4,IF(V731+V732+V733+V734+X731+X732+X733+X734=2,Fixo/30*FG$4,IF(V731+V732+V733+V734+X731+X732+X733+X734&gt;2,Fixo/30*FG$4+(V731+V732+V733+V734+X731+X732+X733+X734-2)*Cadeirante/30*FG$4)))+(U731+U732+U733+W731+W732+W733)*Percapita/30*FG$4+(U734+W734)*Crechee/30*FG$4,IF(C731=1,IF(U731+U732+U733+V731+V732+V733+W731+W732+W733+X731+X732+X733&lt;=15,(U731+U732+U733+W731+W732+W733)*Percapita/30*FG$4,IF(U731+U732+U733+V731+V732+V733+W731+W732+W733+X731+X732+X733&gt;=16,Fixo/30*FG$4+(U731+U732+U733+V731+V732+V733+W731+W732+W733+X731+X732-16)*Percapita/30*FG$4))))))</f>
        <v>0</v>
      </c>
      <c r="FH731" s="177">
        <f>IF(C731=4,SUM(Y731+Y732+Y733+AA731+AA732+AA733)*Percapita/30*FH$4+(Z731+Z732+Z733+AB731+AB732+AB733)*Cadeirante/30*FH$4,IF(C731=3,IF(Y734+AA734=10,Fixo/30*FH$4+(Y731+Y732+Y733+AA731+AA732+AA733)*Percapita/30*FH$4+(Z734+AB734)*Cadeirante/30*FH$4,IF(Y734+AA734&lt;=9,(Y734+AA734)*Crechee/30*FH$4)+(Z734+AB734)*Cadeirante/30*FH$4+(Y731+Y732+Y733+AA731+AA732+AA733)*Percapita/30*FH$4)+IF(Y734+AA734&gt;=11,Fixo/30*FH$4+(Y734+AA734-10)*Crechee/30*FH$4,0),IF(C731=2,IF(Z731+Z732+Z733+Z734+AB731+AB732+AB733+AB734=1,Cadeirante/30*FH$4,IF(Z731+Z732+Z733+Z734+AB731+AB732+AB733+AB734=2,Fixo/30*FH$4,IF(Z731+Z732+Z733+Z734+AB731+AB732+AB733+AB734&gt;2,Fixo/30*FH$4+(Z731+Z732+Z733+Z734+AB731+AB732+AB733+AB734-2)*Cadeirante/30*FH$4)))+(Y731+Y732+Y733+AA731+AA732+AA733)*Percapita/30*FH$4+(Y734+AA734)*Crechee/30*FH$4,IF(C731=1,IF(Y731+Y732+Y733+Z731+Z732+Z733+AA731+AA732+AA733+AB731+AB732+AB733&lt;=15,(Y731+Y732+Y733+AA731+AA732+AA733)*Percapita/30*FH$4,IF(Y731+Y732+Y733+Z731+Z732+Z733+AA731+AA732+AA733+AB731+AB732+AB733&gt;=16,Fixo/30*FH$4+(Y731+Y732+Y733+Z731+Z732+Z733+AA731+AA732+AA733+AB731+AB732-16)*Percapita/30*FH$4))))))</f>
        <v>0</v>
      </c>
      <c r="FI731" s="177">
        <f>IF(C731=4,SUM(AC731+AC732+AC733+AE731+AE732+AE733)*Percapita/30*FI$4+(AD731+AD732+AD733+AF731+AF732+AF733)*Cadeirante/30*FI$4,IF(C731=3,IF(AC734+AE734=10,Fixo/30*FI$4+(AC731+AC732+AC733+AE731+AE732+AE733)*Percapita/30*FI$4+(AD734+AF734)*Cadeirante/30*FI$4,IF(AC734+AE734&lt;=9,(AC734+AE734)*Crechee/30*FI$4)+(AD734+AF734)*Cadeirante/30*FI$4+(AC731+AC732+AC733+AE731+AE732+AE733)*Percapita/30*FI$4)+IF(AC734+AE734&gt;=11,Fixo/30*FI$4+(AC734+AE734-10)*Crechee/30*FI$4,0),IF(C731=2,IF(AD731+AD732+AD733+AD734+AF731+AF732+AF733+AF734=1,Cadeirante/30*FI$4,IF(AD731+AD732+AD733+AD734+AF731+AF732+AF733+AF734=2,Fixo/30*FI$4,IF(AD731+AD732+AD733+AD734+AF731+AF732+AF733+AF734&gt;2,Fixo/30*FI$4+(AD731+AD732+AD733+AD734+AF731+AF732+AF733+AF734-2)*Cadeirante/30*FI$4)))+(AC731+AC732+AC733+AE731+AE732+AE733)*Percapita/30*FI$4+(AC734+AE734)*Crechee/30*FI$4,IF(C731=1,IF(AC731+AC732+AC733+AD731+AD732+AD733+AE731+AE732+AE733+AF731+AF732+AF733&lt;=15,(AC731+AC732+AC733+AE731+AE732+AE733)*Percapita/30*FI$4,IF(AC731+AC732+AC733+AD731+AD732+AD733+AE731+AE732+AE733+AF731+AF732+AF733&gt;=16,Fixo/30*FI$4+(AC731+AC732+AC733+AD731+AD732+AD733+AE731+AE732+AE733+AF731+AF732-16)*Percapita/30*FI$4))))))</f>
        <v>0</v>
      </c>
      <c r="FJ731" s="177">
        <f>IF(C731=4,SUM(AG731+AG732+AG733+AI731+AI732+AI733)*Percapita/30*FJ$4+(AH731+AH732+AH733+AJ731+AJ732+AJ733)*Cadeirante/30*FJ$4,IF(C731=3,IF(AG734+AI734=10,Fixo/30*FJ$4+(AG731+AG732+AG733+AI731+AI732+AI733)*Percapita/30*FJ$4+(AH734+AJ734)*Cadeirante/30*FJ$4,IF(AG734+AI734&lt;=9,(AG734+AI734)*Crechee/30*FJ$4)+(AH734+AJ734)*Cadeirante/30*FJ$4+(AG731+AG732+AG733+AI731+AI732+AI733)*Percapita/30*FJ$4)+IF(AG734+AI734&gt;=11,Fixo/30*FJ$4+(AG734+AI734-10)*Crechee/30*FJ$4,0),IF(C731=2,IF(AH731+AH732+AH733+AH734+AJ731+AJ732+AJ733+AJ734=1,Cadeirante/30*FJ$4,IF(AH731+AH732+AH733+AH734+AJ731+AJ732+AJ733+AJ734=2,Fixo/30*FJ$4,IF(AH731+AH732+AH733+AH734+AJ731+AJ732+AJ733+AJ734&gt;2,Fixo/30*FJ$4+(AH731+AH732+AH733+AH734+AJ731+AJ732+AJ733+AJ734-2)*Cadeirante/30*FJ$4)))+(AG731+AG732+AG733+AI731+AI732+AI733)*Percapita/30*FJ$4+(AG734+AI734)*Crechee/30*FJ$4,IF(C731=1,IF(AG731+AG732+AG733+AH731+AH732+AH733+AI731+AI732+AI733+AJ731+AJ732+AJ733&lt;=15,(AG731+AG732+AG733+AI731+AI732+AI733)*Percapita/30*FJ$4,IF(AG731+AG732+AG733+AH731+AH732+AH733+AI731+AI732+AI733+AJ731+AJ732+AJ733&gt;=16,Fixo/30*FJ$4+(AG731+AG732+AG733+AH731+AH732+AH733+AI731+AI732+AI733+AJ731+AJ732-16)*Percapita/30*FJ$4))))))</f>
        <v>0</v>
      </c>
      <c r="FK731" s="177">
        <f>IF(C731=4,SUM(AK731+AK732+AK733+AM731+AM732+AM733)*Percapita/30*FK$4+(AL731+AL732+AL733+AN731+AN732+AN733)*Cadeirante/30*FK$4,IF(C731=3,IF(AK734+AM734=10,Fixo/30*FK$4+(AK731+AK732+AK733+AM731+AM732+AM733)*Percapita/30*FK$4+(AL734+AN734)*Cadeirante/30*FK$4,IF(AK734+AM734&lt;=9,(AK734+AM734)*Crechee/30*FK$4)+(AL734+AN734)*Cadeirante/30*FK$4+(AK731+AK732+AK733+AM731+AM732+AM733)*Percapita/30*FK$4)+IF(AK734+AM734&gt;=11,Fixo/30*FK$4+(AK734+AM734-10)*Crechee/30*FK$4,0),IF(C731=2,IF(AL731+AL732+AL733+AL734+AN731+AN732+AN733+AN734=1,Cadeirante/30*FK$4,IF(AL731+AL732+AL733+AL734+AN731+AN732+AN733+AN734=2,Fixo/30*FK$4,IF(AL731+AL732+AL733+AL734+AN731+AN732+AN733+AN734&gt;2,Fixo/30*FK$4+(AL731+AL732+AL733+AL734+AN731+AN732+AN733+AN734-2)*Cadeirante/30*FK$4)))+(AK731+AK732+AK733+AM731+AM732+AM733)*Percapita/30*FK$4+(AK734+AM734)*Crechee/30*FK$4,IF(C731=1,IF(AK731+AK732+AK733+AL731+AL732+AL733+AM731+AM732+AM733+AN731+AN732+AN733&lt;=15,(AK731+AK732+AK733+AM731+AM732+AM733)*Percapita/30*FK$4,IF(AK731+AK732+AK733+AL731+AL732+AL733+AM731+AM732+AM733+AN731+AN732+AN733&gt;=16,Fixo/30*FK$4+(AK731+AK732+AK733+AL731+AL732+AL733+AM731+AM732+AM733+AN731+AN732-16)*Percapita/30*FK$4))))))</f>
        <v>0</v>
      </c>
      <c r="FL731" s="177">
        <f>IF(C731=4,SUM(AO731+AO732+AO733+AQ731+AQ732+AQ733)*Percapita/30*FL$4+(AP731+AP732+AP733+AR731+AR732+AR733)*Cadeirante/30*FL$4,IF(C731=3,IF(AO734+AQ734=10,Fixo/30*FL$4+(AO731+AO732+AO733+AQ731+AQ732+AQ733)*Percapita/30*FL$4+(AP734+AR734)*Cadeirante/30*FL$4,IF(AO734+AQ734&lt;=9,(AO734+AQ734)*Crechee/30*FL$4)+(AP734+AR734)*Cadeirante/30*FL$4+(AO731+AO732+AO733+AQ731+AQ732+AQ733)*Percapita/30*FL$4)+IF(AO734+AQ734&gt;=11,Fixo/30*FL$4+(AO734+AQ734-10)*Crechee/30*FL$4,0),IF(C731=2,IF(AP731+AP732+AP733+AP734+AR731+AR732+AR733+AR734=1,Cadeirante/30*FL$4,IF(AP731+AP732+AP733+AP734+AR731+AR732+AR733+AR734=2,Fixo/30*FL$4,IF(AP731+AP732+AP733+AP734+AR731+AR732+AR733+AR734&gt;2,Fixo/30*FL$4+(AP731+AP732+AP733+AP734+AR731+AR732+AR733+AR734-2)*Cadeirante/30*FL$4)))+(AO731+AO732+AO733+AQ731+AQ732+AQ733)*Percapita/30*FL$4+(AO734+AQ734)*Crechee/30*FL$4,IF(C731=1,IF(AO731+AO732+AO733+AP731+AP732+AP733+AQ731+AQ732+AQ733+AR731+AR732+AR733&lt;=15,(AO731+AO732+AO733+AQ731+AQ732+AQ733)*Percapita/30*FL$4,IF(AO731+AO732+AO733+AP731+AP732+AP733+AQ731+AQ732+AQ733+AR731+AR732+AR733&gt;=16,Fixo/30*FL$4+(AO731+AO732+AO733+AP731+AP732+AP733+AQ731+AQ732+AQ733+AR731+AR732-16)*Percapita/30*FL$4))))))</f>
        <v>0</v>
      </c>
      <c r="FM731" s="177">
        <f>IF(C731=4,SUM(AS731+AS732+AS733+AU731+AU732+AU733)*Percapita/30*FM$4+(AT731+AT732+AT733+AV731+AV732+AV733)*Cadeirante/30*FM$4,IF(C731=3,IF(AS734+AU734=10,Fixo/30*FM$4+(AS731+AS732+AS733+AU731+AU732+AU733)*Percapita/30*FM$4+(AT734+AV734)*Cadeirante/30*FM$4,IF(AS734+AU734&lt;=9,(AS734+AU734)*Crechee/30*FM$4)+(AT734+AV734)*Cadeirante/30*FM$4+(AS731+AS732+AS733+AU731+AU732+AU733)*Percapita/30*FM$4)+IF(AS734+AU734&gt;=11,Fixo/30*FM$4+(AS734+AU734-10)*Crechee/30*FM$4,0),IF(C731=2,IF(AT731+AT732+AT733+AT734+AV731+AV732+AV733+AV734=1,Cadeirante/30*FM$4,IF(AT731+AT732+AT733+AT734+AV731+AV732+AV733+AV734=2,Fixo/30*FM$4,IF(AT731+AT732+AT733+AT734+AV731+AV732+AV733+AV734&gt;2,Fixo/30*FM$4+(AT731+AT732+AT733+AT734+AV731+AV732+AV733+AV734-2)*Cadeirante/30*FM$4)))+(AS731+AS732+AS733+AU731+AU732+AU733)*Percapita/30*FM$4+(AS734+AU734)*Crechee/30*FM$4,IF(C731=1,IF(AS731+AS732+AS733+AT731+AT732+AT733+AU731+AU732+AU733+AV731+AV732+AV733&lt;=15,(AS731+AS732+AS733+AU731+AU732+AU733)*Percapita/30*FM$4,IF(AS731+AS732+AS733+AT731+AT732+AT733+AU731+AU732+AU733+AV731+AV732+AV733&gt;=16,Fixo/30*FM$4+(AS731+AS732+AS733+AT731+AT732+AT733+AU731+AU732+AU733+AV731+AV732-16)*Percapita/30*FM$4))))))</f>
        <v>0</v>
      </c>
      <c r="FN731" s="177">
        <f>IF(C731=4,SUM(AW731+AW732+AW733+AY731+AY732+AY733)*Percapita/30*FN$4+(AX731+AX732+AX733+AZ731+AZ732+AZ733)*Cadeirante/30*FN$4,IF(C731=3,IF(AW734+AY734=10,Fixo/30*FN$4+(AW731+AW732+AW733+AY731+AY732+AY733)*Percapita/30*FN$4+(AX734+AZ734)*Cadeirante/30*FN$4,IF(AW734+AY734&lt;=9,(AW734+AY734)*Crechee/30*FN$4)+(AX734+AZ734)*Cadeirante/30*FN$4+(AW731+AW732+AW733+AY731+AY732+AY733)*Percapita/30*FN$4)+IF(AW734+AY734&gt;=11,Fixo/30*FN$4+(AW734+AY734-10)*Crechee/30*FN$4,0),IF(C731=2,IF(AX731+AX732+AX733+AX734+AZ731+AZ732+AZ733+AZ734=1,Cadeirante/30*FN$4,IF(AX731+AX732+AX733+AX734+AZ731+AZ732+AZ733+AZ734=2,Fixo/30*FN$4,IF(AX731+AX732+AX733+AX734+AZ731+AZ732+AZ733+AZ734&gt;2,Fixo/30*FN$4+(AX731+AX732+AX733+AX734+AZ731+AZ732+AZ733+AZ734-2)*Cadeirante/30*FN$4)))+(AW731+AW732+AW733+AY731+AY732+AY733)*Percapita/30*FN$4+(AW734+AY734)*Crechee/30*FN$4,IF(C731=1,IF(AW731+AW732+AW733+AX731+AX732+AX733+AY731+AY732+AY733+AZ731+AZ732+AZ733&lt;=15,(AW731+AW732+AW733+AY731+AY732+AY733)*Percapita/30*FN$4,IF(AW731+AW732+AW733+AX731+AX732+AX733+AY731+AY732+AY733+AZ731+AZ732+AZ733&gt;=16,Fixo/30*FN$4+(AW731+AW732+AW733+AX731+AX732+AX733+AY731+AY732+AY733+AZ731+AZ732-16)*Percapita/30*FN$4))))))</f>
        <v>0</v>
      </c>
      <c r="FO731" s="177">
        <f>IF(C731=4,SUM(BA731+BA732+BA733+BC731+BC732+BC733)*Percapita/30*FO$4+(BB731+BB732+BB733+BD731+BD732+BD733)*Cadeirante/30*FO$4,IF(C731=3,IF(BA734+BC734=10,Fixo/30*FO$4+(BA731+BA732+BA733+BC731+BC732+BC733)*Percapita/30*FO$4+(BB734+BD734)*Cadeirante/30*FO$4,IF(BA734+BC734&lt;=9,(BA734+BC734)*Crechee/30*FO$4)+(BB734+BD734)*Cadeirante/30*FO$4+(BA731+BA732+BA733+BC731+BC732+BC733)*Percapita/30*FO$4)+IF(BA734+BC734&gt;=11,Fixo/30*FO$4+(BA734+BC734-10)*Crechee/30*FO$4,0),IF(C731=2,IF(BB731+BB732+BB733+BB734+BD731+BD732+BD733+BD734=1,Cadeirante/30*FO$4,IF(BB731+BB732+BB733+BB734+BD731+BD732+BD733+BD734=2,Fixo/30*FO$4,IF(BB731+BB732+BB733+BB734+BD731+BD732+BD733+BD734&gt;2,Fixo/30*FO$4+(BB731+BB732+BB733+BB734+BD731+BD732+BD733+BD734-2)*Cadeirante/30*FO$4)))+(BA731+BA732+BA733+BC731+BC732+BC733)*Percapita/30*FO$4+(BA734+BC734)*Crechee/30*FO$4,IF(C731=1,IF(BA731+BA732+BA733+BB731+BB732+BB733+BC731+BC732+BC733+BD731+BD732+BD733&lt;=15,(BA731+BA732+BA733+BC731+BC732+BC733)*Percapita/30*FO$4,IF(BA731+BA732+BA733+BB731+BB732+BB733+BC731+BC732+BC733+BD731+BD732+BD733&gt;=16,Fixo/30*FO$4+(BA731+BA732+BA733+BB731+BB732+BB733+BC731+BC732+BC733+BD731+BD732-16)*Percapita/30*FO$4))))))</f>
        <v>0</v>
      </c>
      <c r="FP731" s="177">
        <f>IF(C731=4,SUM(BE731+BE732+BE733+BG731+BG732+BG733)*Percapita/30*FP$4+(BF731+BF732+BF733+BH731+BH732+BH733)*Cadeirante/30*FP$4,IF(C731=3,IF(BE734+BG734=10,Fixo/30*FP$4+(BE731+BE732+BE733+BG731+BG732+BG733)*Percapita/30*FP$4+(BF734+BH734)*Cadeirante/30*FP$4,IF(BE734+BG734&lt;=9,(BE734+BG734)*Crechee/30*FP$4)+(BF734+BH734)*Cadeirante/30*FP$4+(BE731+BE732+BE733+BG731+BG732+BG733)*Percapita/30*FP$4)+IF(BE734+BG734&gt;=11,Fixo/30*FP$4+(BE734+BG734-10)*Crechee/30*FP$4,0),IF(C731=2,IF(BF731+BF732+BF733+BF734+BH731+BH732+BH733+BH734=1,Cadeirante/30*FP$4,IF(BF731+BF732+BF733+BF734+BH731+BH732+BH733+BH734=2,Fixo/30*FP$4,IF(BF731+BF732+BF733+BF734+BH731+BH732+BH733+BH734&gt;2,Fixo/30*FP$4+(BF731+BF732+BF733+BF734+BH731+BH732+BH733+BH734-2)*Cadeirante/30*FP$4)))+(BE731+BE732+BE733+BG731+BG732+BG733)*Percapita/30*FP$4+(BE734+BG734)*Crechee/30*FP$4,IF(C731=1,IF(BE731+BE732+BE733+BF731+BF732+BF733+BG731+BG732+BG733+BH731+BH732+BH733&lt;=15,(BE731+BE732+BE733+BG731+BG732+BG733)*Percapita/30*FP$4,IF(BE731+BE732+BE733+BF731+BF732+BF733+BG731+BG732+BG733+BH731+BH732+BH733&gt;=16,Fixo/30*FP$4+(BE731+BE732+BE733+BF731+BF732+BF733+BG731+BG732+BG733+BH731+BH732-16)*Percapita/30*FP$4))))))</f>
        <v>0</v>
      </c>
      <c r="FQ731" s="177">
        <f>IF(C731=4,SUM(BI731+BI732+BI733+BK731+BK732+BK733)*Percapita/30*FQ$4+(BJ731+BJ732+BJ733+BL731+BL732+BL733)*Cadeirante/30*FQ$4,IF(C731=3,IF(BI734+BK734=10,Fixo/30*FQ$4+(BI731+BI732+BI733+BK731+BK732+BK733)*Percapita/30*FQ$4+(BJ734+BL734)*Cadeirante/30*FQ$4,IF(BI734+BK734&lt;=9,(BI734+BK734)*Crechee/30*FQ$4)+(BJ734+BL734)*Cadeirante/30*FQ$4+(BI731+BI732+BI733+BK731+BK732+BK733)*Percapita/30*FQ$4)+IF(BI734+BK734&gt;=11,Fixo/30*FQ$4+(BI734+BK734-10)*Crechee/30*FQ$4,0),IF(C731=2,IF(BJ731+BJ732+BJ733+BJ734+BL731+BL732+BL733+BL734=1,Cadeirante/30*FQ$4,IF(BJ731+BJ732+BJ733+BJ734+BL731+BL732+BL733+BL734=2,Fixo/30*FQ$4,IF(BJ731+BJ732+BJ733+BJ734+BL731+BL732+BL733+BL734&gt;2,Fixo/30*FQ$4+(BJ731+BJ732+BJ733+BJ734+BL731+BL732+BL733+BL734-2)*Cadeirante/30*FQ$4)))+(BI731+BI732+BI733+BK731+BK732+BK733)*Percapita/30*FQ$4+(BI734+BK734)*Crechee/30*FQ$4,IF(C731=1,IF(BI731+BI732+BI733+BJ731+BJ732+BJ733+BK731+BK732+BK733+BL731+BL732+BL733&lt;=15,(BI731+BI732+BI733+BK731+BK732+BK733)*Percapita/30*FQ$4,IF(BI731+BI732+BI733+BJ731+BJ732+BJ733+BK731+BK732+BK733+BL731+BL732+BL733&gt;=16,Fixo/30*FQ$4+(BI731+BI732+BI733+BJ731+BJ732+BJ733+BK731+BK732+BK733+BL731+BL732-16)*Percapita/30*FQ$4))))))</f>
        <v>0</v>
      </c>
      <c r="FR731" s="177">
        <f>IF(C731=4,SUM(BM731+BM732+BM733+BO731+BO732+BO733)*Percapita/30*FR$4+(BN731+BN732+BN733+BP731+BP732+BP733)*Cadeirante/30*FR$4,IF(C731=3,IF(BM734+BO734=10,Fixo/30*FR$4+(BM731+BM732+BM733+BO731+BO732+BO733)*Percapita/30*FR$4+(BN734+BP734)*Cadeirante/30*FR$4,IF(BM734+BO734&lt;=9,(BM734+BO734)*Crechee/30*FR$4)+(BN734+BP734)*Cadeirante/30*FR$4+(BM731+BM732+BM733+BO731+BO732+BO733)*Percapita/30*FR$4)+IF(BM734+BO734&gt;=11,Fixo/30*FR$4+(BM734+BO734-10)*Crechee/30*FR$4,0),IF(C731=2,IF(BN731+BN732+BN733+BN734+BP731+BP732+BP733+BP734=1,Cadeirante/30*FR$4,IF(BN731+BN732+BN733+BN734+BP731+BP732+BP733+BP734=2,Fixo/30*FR$4,IF(BN731+BN732+BN733+BN734+BP731+BP732+BP733+BP734&gt;2,Fixo/30*FR$4+(BN731+BN732+BN733+BN734+BP731+BP732+BP733+BP734-2)*Cadeirante/30*FR$4)))+(BM731+BM732+BM733+BO731+BO732+BO733)*Percapita/30*FR$4+(BM734+BO734)*Crechee/30*FR$4,IF(C731=1,IF(BM731+BM732+BM733+BN731+BN732+BN733+BO731+BO732+BO733+BP731+BP732+BP733&lt;=15,(BM731+BM732+BM733+BO731+BO732+BO733)*Percapita/30*FR$4,IF(BM731+BM732+BM733+BN731+BN732+BN733+BO731+BO732+BO733+BP731+BP732+BP733&gt;=16,Fixo/30*FR$4+(BM731+BM732+BM733+BN731+BN732+BN733+BO731+BO732+BO733+BP731+BP732-16)*Percapita/30*FR$4))))))</f>
        <v>0</v>
      </c>
      <c r="FS731" s="177">
        <f>IF(C731=4,SUM(BQ731+BQ732+BQ733+BS731+BS732+BS733)*Percapita/30*FS$4+(BR731+BR732+BR733+BT731+BT732+BT733)*Cadeirante/30*FS$4,IF(C731=3,IF(BQ734+BS734=10,Fixo/30*FS$4+(BQ731+BQ732+BQ733+BS731+BS732+BS733)*Percapita/30*FS$4+(BR734+BT734)*Cadeirante/30*FS$4,IF(BQ734+BS734&lt;=9,(BQ734+BS734)*Crechee/30*FS$4)+(BR734+BT734)*Cadeirante/30*FS$4+(BQ731+BQ732+BQ733+BS731+BS732+BS733)*Percapita/30*FS$4)+IF(BQ734+BS734&gt;=11,Fixo/30*FS$4+(BQ734+BS734-10)*Crechee/30*FS$4,0),IF(C731=2,IF(BR731+BR732+BR733+BR734+BT731+BT732+BT733+BT734=1,Cadeirante/30*FS$4,IF(BR731+BR732+BR733+BR734+BT731+BT732+BT733+BT734=2,Fixo/30*FS$4,IF(BR731+BR732+BR733+BR734+BT731+BT732+BT733+BT734&gt;2,Fixo/30*FS$4+(BR731+BR732+BR733+BR734+BT731+BT732+BT733+BT734-2)*Cadeirante/30*FS$4)))+(BQ731+BQ732+BQ733+BS731+BS732+BS733)*Percapita/30*FS$4+(BQ734+BS734)*Crechee/30*FS$4,IF(C731=1,IF(BQ731+BQ732+BQ733+BR731+BR732+BR733+BS731+BS732+BS733+BT731+BT732+BT733&lt;=15,(BQ731+BQ732+BQ733+BS731+BS732+BS733)*Percapita/30*FS$4,IF(BQ731+BQ732+BQ733+BR731+BR732+BR733+BS731+BS732+BS733+BT731+BT732+BT733&gt;=16,Fixo/30*FS$4+(BQ731+BQ732+BQ733+BR731+BR732+BR733+BS731+BS732+BS733+BT731+BT732-16)*Percapita/30*FS$4))))))</f>
        <v>0</v>
      </c>
      <c r="FT731" s="177">
        <f>IF(C731=4,SUM(BU731+BU732+BU733+BW731+BW732+BW733)*Percapita/30*FT$4+(BV731+BV732+BV733+BX731+BX732+BX733)*Cadeirante/30*FT$4,IF(C731=3,IF(BU734+BW734=10,Fixo/30*FT$4+(BU731+BU732+BU733+BW731+BW732+BW733)*Percapita/30*FT$4+(BV734+BX734)*Cadeirante/30*FT$4,IF(BU734+BW734&lt;=9,(BU734+BW734)*Crechee/30*FT$4)+(BV734+BX734)*Cadeirante/30*FT$4+(BU731+BU732+BU733+BW731+BW732+BW733)*Percapita/30*FT$4)+IF(BU734+BW734&gt;=11,Fixo/30*FT$4+(BU734+BW734-10)*Crechee/30*FT$4,0),IF(C731=2,IF(BV731+BV732+BV733+BV734+BX731+BX732+BX733+BX734=1,Cadeirante/30*FT$4,IF(BV731+BV732+BV733+BV734+BX731+BX732+BX733+BX734=2,Fixo/30*FT$4,IF(BV731+BV732+BV733+BV734+BX731+BX732+BX733+BX734&gt;2,Fixo/30*FT$4+(BV731+BV732+BV733+BV734+BX731+BX732+BX733+BX734-2)*Cadeirante/30*FT$4)))+(BU731+BU732+BU733+BW731+BW732+BW733)*Percapita/30*FT$4+(BU734+BW734)*Crechee/30*FT$4,IF(C731=1,IF(BU731+BU732+BU733+BV731+BV732+BV733+BW731+BW732+BW733+BX731+BX732+BX733&lt;=15,(BU731+BU732+BU733+BW731+BW732+BW733)*Percapita/30*FT$4,IF(BU731+BU732+BU733+BV731+BV732+BV733+BW731+BW732+BW733+BX731+BX732+BX733&gt;=16,Fixo/30*FT$4+(BU731+BU732+BU733+BV731+BV732+BV733+BW731+BW732+BW733+BX731+BX732-16)*Percapita/30*FT$4))))))</f>
        <v>0</v>
      </c>
      <c r="FU731" s="177">
        <f>IF(C731=4,SUM(BY731+BY732+BY733+CA731+CA732+CA733)*Percapita/30*FU$4+(BZ731+BZ732+BZ733+CB731+CB732+CB733)*Cadeirante/30*FU$4,IF(C731=3,IF(BY734+CA734=10,Fixo/30*FU$4+(BY731+BY732+BY733+CA731+CA732+CA733)*Percapita/30*FU$4+(BZ734+CB734)*Cadeirante/30*FU$4,IF(BY734+CA734&lt;=9,(BY734+CA734)*Crechee/30*FU$4)+(BZ734+CB734)*Cadeirante/30*FU$4+(BY731+BY732+BY733+CA731+CA732+CA733)*Percapita/30*FU$4)+IF(BY734+CA734&gt;=11,Fixo/30*FU$4+(BY734+CA734-10)*Crechee/30*FU$4,0),IF(C731=2,IF(BZ731+BZ732+BZ733+BZ734+CB731+CB732+CB733+CB734=1,Cadeirante/30*FU$4,IF(BZ731+BZ732+BZ733+BZ734+CB731+CB732+CB733+CB734=2,Fixo/30*FU$4,IF(BZ731+BZ732+BZ733+BZ734+CB731+CB732+CB733+CB734&gt;2,Fixo/30*FU$4+(BZ731+BZ732+BZ733+BZ734+CB731+CB732+CB733+CB734-2)*Cadeirante/30*FU$4)))+(BY731+BY732+BY733+CA731+CA732+CA733)*Percapita/30*FU$4+(BY734+CA734)*Crechee/30*FU$4,IF(C731=1,IF(BY731+BY732+BY733+BZ731+BZ732+BZ733+CA731+CA732+CA733+CB731+CB732+CB733&lt;=15,(BY731+BY732+BY733+CA731+CA732+CA733)*Percapita/30*FU$4,IF(BY731+BY732+BY733+BZ731+BZ732+BZ733+CA731+CA732+CA733+CB731+CB732+CB733&gt;=16,Fixo/30*FU$4+(BY731+BY732+BY733+BZ731+BZ732+BZ733+CA731+CA732+CA733+CB731+CB732-16)*Percapita/30*FU$4))))))</f>
        <v>0</v>
      </c>
      <c r="FV731" s="177">
        <f>IF(C731=4,SUM(CC731+CC732+CC733+CE731+CE732+CE733)*Percapita/30*FV$4+(CD731+CD732+CD733+CF731+CF732+CF733)*Cadeirante/30*FV$4,IF(C731=3,IF(CC734+CE734=10,Fixo/30*FV$4+(CC731+CC732+CC733+CE731+CE732+CE733)*Percapita/30*FV$4+(CD734+CF734)*Cadeirante/30*FV$4,IF(CC734+CE734&lt;=9,(CC734+CE734)*Crechee/30*FV$4)+(CD734+CF734)*Cadeirante/30*FV$4+(CC731+CC732+CC733+CE731+CE732+CE733)*Percapita/30*FV$4)+IF(CC734+CE734&gt;=11,Fixo/30*FV$4+(CC734+CE734-10)*Crechee/30*FV$4,0),IF(C731=2,IF(CD731+CD732+CD733+CD734+CF731+CF732+CF733+CF734=1,Cadeirante/30*FV$4,IF(CD731+CD732+CD733+CD734+CF731+CF732+CF733+CF734=2,Fixo/30*FV$4,IF(CD731+CD732+CD733+CD734+CF731+CF732+CF733+CF734&gt;2,Fixo/30*FV$4+(CD731+CD732+CD733+CD734+CF731+CF732+CF733+CF734-2)*Cadeirante/30*FV$4)))+(CC731+CC732+CC733+CE731+CE732+CE733)*Percapita/30*FV$4+(CC734+CE734)*Crechee/30*FV$4,IF(C731=1,IF(CC731+CC732+CC733+CD731+CD732+CD733+CE731+CE732+CE733+CF731+CF732+CF733&lt;=15,(CC731+CC732+CC733+CE731+CE732+CE733)*Percapita/30*FV$4,IF(CC731+CC732+CC733+CD731+CD732+CD733+CE731+CE732+CE733+CF731+CF732+CF733&gt;=16,Fixo/30*FV$4+(CC731+CC732+CC733+CD731+CD732+CD733+CE731+CE732+CE733+CF731+CF732-16)*Percapita/30*FV$4))))))</f>
        <v>0</v>
      </c>
      <c r="FW731" s="177">
        <f>IF(C731=4,SUM(CG731+CG732+CG733+CI731+CI732+CI733)*Percapita/30*FW$4+(CH731+CH732+CH733+CJ731+CJ732+CJ733)*Cadeirante/30*FW$4,IF(C731=3,IF(CG734+CI734=10,Fixo/30*FW$4+(CG731+CG732+CG733+CI731+CI732+CI733)*Percapita/30*FW$4+(CH734+CJ734)*Cadeirante/30*FW$4,IF(CG734+CI734&lt;=9,(CG734+CI734)*Crechee/30*FW$4)+(CH734+CJ734)*Cadeirante/30*FW$4+(CG731+CG732+CG733+CI731+CI732+CI733)*Percapita/30*FW$4)+IF(CG734+CI734&gt;=11,Fixo/30*FW$4+(CG734+CI734-10)*Crechee/30*FW$4,0),IF(C731=2,IF(CH731+CH732+CH733+CH734+CJ731+CJ732+CJ733+CJ734=1,Cadeirante/30*FW$4,IF(CH731+CH732+CH733+CH734+CJ731+CJ732+CJ733+CJ734=2,Fixo/30*FW$4,IF(CH731+CH732+CH733+CH734+CJ731+CJ732+CJ733+CJ734&gt;2,Fixo/30*FW$4+(CH731+CH732+CH733+CH734+CJ731+CJ732+CJ733+CJ734-2)*Cadeirante/30*FW$4)))+(CG731+CG732+CG733+CI731+CI732+CI733)*Percapita/30*FW$4+(CG734+CI734)*Crechee/30*FW$4,IF(C731=1,IF(CG731+CG732+CG733+CH731+CH732+CH733+CI731+CI732+CI733+CJ731+CJ732+CJ733&lt;=15,(CG731+CG732+CG733+CI731+CI732+CI733)*Percapita/30*FW$4,IF(CG731+CG732+CG733+CH731+CH732+CH733+CI731+CI732+CI733+CJ731+CJ732+CJ733&gt;=16,Fixo/30*FW$4+(CG731+CG732+CG733+CH731+CH732+CH733+CI731+CI732+CI733+CJ731+CJ732-16)*Percapita/30*FW$4))))))</f>
        <v>0</v>
      </c>
      <c r="FX731" s="177">
        <f>IF(C731=4,SUM(CK731+CK732+CK733+CM731+CM732+CM733)*Percapita/30*FX$4+(CL731+CL732+CL733+CN731+CN732+CN733)*Cadeirante/30*FX$4,IF(C731=3,IF(CK734+CM734=10,Fixo/30*FX$4+(CK731+CK732+CK733+CM731+CM732+CM733)*Percapita/30*FX$4+(CL734+CN734)*Cadeirante/30*FX$4,IF(CK734+CM734&lt;=9,(CK734+CM734)*Crechee/30*FX$4)+(CL734+CN734)*Cadeirante/30*FX$4+(CK731+CK732+CK733+CM731+CM732+CM733)*Percapita/30*FX$4)+IF(CK734+CM734&gt;=11,Fixo/30*FX$4+(CK734+CM734-10)*Crechee/30*FX$4,0),IF(C731=2,IF(CL731+CL732+CL733+CL734+CN731+CN732+CN733+CN734=1,Cadeirante/30*FX$4,IF(CL731+CL732+CL733+CL734+CN731+CN732+CN733+CN734=2,Fixo/30*FX$4,IF(CL731+CL732+CL733+CL734+CN731+CN732+CN733+CN734&gt;2,Fixo/30*FX$4+(CL731+CL732+CL733+CL734+CN731+CN732+CN733+CN734-2)*Cadeirante/30*FX$4)))+(CK731+CK732+CK733+CM731+CM732+CM733)*Percapita/30*FX$4+(CK734+CM734)*Crechee/30*FX$4,IF(C731=1,IF(CK731+CK732+CK733+CL731+CL732+CL733+CM731+CM732+CM733+CN731+CN732+CN733&lt;=15,(CK731+CK732+CK733+CM731+CM732+CM733)*Percapita/30*FX$4,IF(CK731+CK732+CK733+CL731+CL732+CL733+CM731+CM732+CM733+CN731+CN732+CN733&gt;=16,Fixo/30*FX$4+(CK731+CK732+CK733+CL731+CL732+CL733+CM731+CM732+CM733+CN731+CN732-16)*Percapita/30*FX$4))))))</f>
        <v>0</v>
      </c>
      <c r="FY731" s="177">
        <f>IF(C731=4,SUM(CO731+CO732+CO733+CQ731+CQ732+CQ733)*Percapita/30*FY$4+(CP731+CP732+CP733+CR731+CR732+CR733)*Cadeirante/30*FY$4,IF(C731=3,IF(CO734+CQ734=10,Fixo/30*FY$4+(CO731+CO732+CO733+CQ731+CQ732+CQ733)*Percapita/30*FY$4+(CP734+CR734)*Cadeirante/30*FY$4,IF(CO734+CQ734&lt;=9,(CO734+CQ734)*Crechee/30*FY$4)+(CP734+CR734)*Cadeirante/30*FY$4+(CO731+CO732+CO733+CQ731+CQ732+CQ733)*Percapita/30*FY$4)+IF(CO734+CQ734&gt;=11,Fixo/30*FY$4+(CO734+CQ734-10)*Crechee/30*FY$4,0),IF(C731=2,IF(CP731+CP732+CP733+CP734+CR731+CR732+CR733+CR734=1,Cadeirante/30*FY$4,IF(CP731+CP732+CP733+CP734+CR731+CR732+CR733+CR734=2,Fixo/30*FY$4,IF(CP731+CP732+CP733+CP734+CR731+CR732+CR733+CR734&gt;2,Fixo/30*FY$4+(CP731+CP732+CP733+CP734+CR731+CR732+CR733+CR734-2)*Cadeirante/30*FY$4)))+(CO731+CO732+CO733+CQ731+CQ732+CQ733)*Percapita/30*FY$4+(CO734+CQ734)*Crechee/30*FY$4,IF(C731=1,IF(CO731+CO732+CO733+CP731+CP732+CP733+CQ731+CQ732+CQ733+CR731+CR732+CR733&lt;=15,(CO731+CO732+CO733+CQ731+CQ732+CQ733)*Percapita/30*FY$4,IF(CO731+CO732+CO733+CP731+CP732+CP733+CQ731+CQ732+CQ733+CR731+CR732+CR733&gt;=16,Fixo/30*FY$4+(CO731+CO732+CO733+CP731+CP732+CP733+CQ731+CQ732+CQ733+CR731+CR732-16)*Percapita/30*FY$4))))))</f>
        <v>0</v>
      </c>
      <c r="FZ731" s="177">
        <f>IF(C731=4,SUM(CS731+CS732+CS733+CU731+CU732+CU733)*Percapita/30*FZ$4+(CT731+CT732+CT733+CV731+CV732+CV733)*Cadeirante/30*FZ$4,IF(C731=3,IF(CS734+CU734=10,Fixo/30*FZ$4+(CS731+CS732+CS733+CU731+CU732+CU733)*Percapita/30*FZ$4+(CT734+CV734)*Cadeirante/30*FZ$4,IF(CS734+CU734&lt;=9,(CS734+CU734)*Crechee/30*FZ$4)+(CT734+CV734)*Cadeirante/30*FZ$4+(CS731+CS732+CS733+CU731+CU732+CU733)*Percapita/30*FZ$4)+IF(CS734+CU734&gt;=11,Fixo/30*FZ$4+(CS734+CU734-10)*Crechee/30*FZ$4,0),IF(C731=2,IF(CT731+CT732+CT733+CT734+CV731+CV732+CV733+CV734=1,Cadeirante/30*FZ$4,IF(CT731+CT732+CT733+CT734+CV731+CV732+CV733+CV734=2,Fixo/30*FZ$4,IF(CT731+CT732+CT733+CT734+CV731+CV732+CV733+CV734&gt;2,Fixo/30*FZ$4+(CT731+CT732+CT733+CT734+CV731+CV732+CV733+CV734-2)*Cadeirante/30*FZ$4)))+(CS731+CS732+CS733+CU731+CU732+CU733)*Percapita/30*FZ$4+(CS734+CU734)*Crechee/30*FZ$4,IF(C731=1,IF(CS731+CS732+CS733+CT731+CT732+CT733+CU731+CU732+CU733+CV731+CV732+CV733&lt;=15,(CS731+CS732+CS733+CU731+CU732+CU733)*Percapita/30*FZ$4,IF(CS731+CS732+CS733+CT731+CT732+CT733+CU731+CU732+CU733+CV731+CV732+CV733&gt;=16,Fixo/30*FZ$4+(CS731+CS732+CS733+CT731+CT732+CT733+CU731+CU732+CU733+CV731+CV732-16)*Percapita/30*FZ$4))))))</f>
        <v>0</v>
      </c>
      <c r="GA731" s="177">
        <f>IF(C731=4,SUM(CW731+CW732+CW733+CY731+CY732+CY733)*Percapita/30*GA$4+(CX731+CX732+CX733+CZ731+CZ732+CZ733)*Cadeirante/30*GA$4,IF(C731=3,IF(CW734+CY734=10,Fixo/30*GA$4+(CW731+CW732+CW733+CY731+CY732+CY733)*Percapita/30*GA$4+(CX734+CZ734)*Cadeirante/30*GA$4,IF(CW734+CY734&lt;=9,(CW734+CY734)*Crechee/30*GA$4)+(CX734+CZ734)*Cadeirante/30*GA$4+(CW731+CW732+CW733+CY731+CY732+CY733)*Percapita/30*GA$4)+IF(CW734+CY734&gt;=11,Fixo/30*GA$4+(CW734+CY734-10)*Crechee/30*GA$4,0),IF(C731=2,IF(CX731+CX732+CX733+CX734+CZ731+CZ732+CZ733+CZ734=1,Cadeirante/30*GA$4,IF(CX731+CX732+CX733+CX734+CZ731+CZ732+CZ733+CZ734=2,Fixo/30*GA$4,IF(CX731+CX732+CX733+CX734+CZ731+CZ732+CZ733+CZ734&gt;2,Fixo/30*GA$4+(CX731+CX732+CX733+CX734+CZ731+CZ732+CZ733+CZ734-2)*Cadeirante/30*GA$4)))+(CW731+CW732+CW733+CY731+CY732+CY733)*Percapita/30*GA$4+(CW734+CY734)*Crechee/30*GA$4,IF(C731=1,IF(CW731+CW732+CW733+CX731+CX732+CX733+CY731+CY732+CY733+CZ731+CZ732+CZ733&lt;=15,(CW731+CW732+CW733+CY731+CY732+CY733)*Percapita/30*GA$4,IF(CW731+CW732+CW733+CX731+CX732+CX733+CY731+CY732+CY733+CZ731+CZ732+CZ733&gt;=16,Fixo/30*GA$4+(CW731+CW732+CW733+CX731+CX732+CX733+CY731+CY732+CY733+CZ731+CZ732-16)*Percapita/30*GA$4))))))</f>
        <v>0</v>
      </c>
      <c r="GB731" s="177">
        <f>IF(C731=4,SUM(DA731+DA732+DA733+DC731+DC732+DC733)*Percapita/30*GB$4+(DB731+DB732+DB733+DD731+DD732+DD733)*Cadeirante/30*GB$4,IF(C731=3,IF(DA734+DC734=10,Fixo/30*GB$4+(DA731+DA732+DA733+DC731+DC732+DC733)*Percapita/30*GB$4+(DB734+DD734)*Cadeirante/30*GB$4,IF(DA734+DC734&lt;=9,(DA734+DC734)*Crechee/30*GB$4)+(DB734+DD734)*Cadeirante/30*GB$4+(DA731+DA732+DA733+DC731+DC732+DC733)*Percapita/30*GB$4)+IF(DA734+DC734&gt;=11,Fixo/30*GB$4+(DA734+DC734-10)*Crechee/30*GB$4,0),IF(C731=2,IF(DB731+DB732+DB733+DB734+DD731+DD732+DD733+DD734=1,Cadeirante/30*GB$4,IF(DB731+DB732+DB733+DB734+DD731+DD732+DD733+DD734=2,Fixo/30*GB$4,IF(DB731+DB732+DB733+DB734+DD731+DD732+DD733+DD734&gt;2,Fixo/30*GB$4+(DB731+DB732+DB733+DB734+DD731+DD732+DD733+DD734-2)*Cadeirante/30*GB$4)))+(DA731+DA732+DA733+DC731+DC732+DC733)*Percapita/30*GB$4+(DA734+DC734)*Crechee/30*GB$4,IF(C731=1,IF(DA731+DA732+DA733+DB731+DB732+DB733+DC731+DC732+DC733+DD731+DD732+DD733&lt;=15,(DA731+DA732+DA733+DC731+DC732+DC733)*Percapita/30*GB$4,IF(DA731+DA732+DA733+DB731+DB732+DB733+DC731+DC732+DC733+DD731+DD732+DD733&gt;=16,Fixo/30*GB$4+(DA731+DA732+DA733+DB731+DB732+DB733+DC731+DC732+DC733+DD731+DD732-16)*Percapita/30*GB$4))))))</f>
        <v>0</v>
      </c>
      <c r="GC731" s="177">
        <f>IF(C731=4,SUM(DE731+DE732+DE733+DG731+DG732+DG733)*Percapita/30*GC$4+(DF731+DF732+DF733+DH731+DH732+DH733)*Cadeirante/30*GC$4,IF(C731=3,IF(DE734+DG734=10,Fixo/30*GC$4+(DE731+DE732+DE733+DG731+DG732+DG733)*Percapita/30*GC$4+(DF734+DH734)*Cadeirante/30*GC$4,IF(DE734+DG734&lt;=9,(DE734+DG734)*Crechee/30*GC$4)+(DF734+DH734)*Cadeirante/30*GC$4+(DE731+DE732+DE733+DG731+DG732+DG733)*Percapita/30*GC$4)+IF(DE734+DG734&gt;=11,Fixo/30*GC$4+(DE734+DG734-10)*Crechee/30*GC$4,0),IF(C731=2,IF(DF731+DF732+DF733+DF734+DH731+DH732+DH733+DH734=1,Cadeirante/30*GC$4,IF(DF731+DF732+DF733+DF734+DH731+DH732+DH733+DH734=2,Fixo/30*GC$4,IF(DF731+DF732+DF733+DF734+DH731+DH732+DH733+DH734&gt;2,Fixo/30*GC$4+(DF731+DF732+DF733+DF734+DH731+DH732+DH733+DH734-2)*Cadeirante/30*GC$4)))+(DE731+DE732+DE733+DG731+DG732+DG733)*Percapita/30*GC$4+(DE734+DG734)*Crechee/30*GC$4,IF(C731=1,IF(DE731+DE732+DE733+DF731+DF732+DF733+DG731+DG732+DG733+DH731+DH732+DH733&lt;=15,(DE731+DE732+DE733+DG731+DG732+DG733)*Percapita/30*GC$4,IF(DE731+DE732+DE733+DF731+DF732+DF733+DG731+DG732+DG733+DH731+DH732+DH733&gt;=16,Fixo/30*GC$4+(DE731+DE732+DE733+DF731+DF732+DF733+DG731+DG732+DG733+DH731+DH732-16)*Percapita/30*GC$4))))))</f>
        <v>0</v>
      </c>
      <c r="GD731" s="177">
        <f>IF(C731=4,SUM(DI731+DI732+DI733+DK731+DK732+DK733)*Percapita/30*GD$4+(DJ731+DJ732+DJ733+DL731+DL732+DL733)*Cadeirante/30*GD$4,IF(C731=3,IF(DI734+DK734=10,Fixo/30*GD$4+(DI731+DI732+DI733+DK731+DK732+DK733)*Percapita/30*GD$4+(DJ734+DL734)*Cadeirante/30*GD$4,IF(DI734+DK734&lt;=9,(DI734+DK734)*Crechee/30*GD$4)+(DJ734+DL734)*Cadeirante/30*GD$4+(DI731+DI732+DI733+DK731+DK732+DK733)*Percapita/30*GD$4)+IF(DI734+DK734&gt;=11,Fixo/30*GD$4+(DI734+DK734-10)*Crechee/30*GD$4,0),IF(C731=2,IF(DJ731+DJ732+DJ733+DJ734+DL731+DL732+DL733+DL734=1,Cadeirante/30*GD$4,IF(DJ731+DJ732+DJ733+DJ734+DL731+DL732+DL733+DL734=2,Fixo/30*GD$4,IF(DJ731+DJ732+DJ733+DJ734+DL731+DL732+DL733+DL734&gt;2,Fixo/30*GD$4+(DJ731+DJ732+DJ733+DJ734+DL731+DL732+DL733+DL734-2)*Cadeirante/30*GD$4)))+(DI731+DI732+DI733+DK731+DK732+DK733)*Percapita/30*GD$4+(DI734+DK734)*Crechee/30*GD$4,IF(C731=1,IF(DI731+DI732+DI733+DJ731+DJ732+DJ733+DK731+DK732+DK733+DL731+DL732+DL733&lt;=15,(DI731+DI732+DI733+DK731+DK732+DK733)*Percapita/30*GD$4,IF(DI731+DI732+DI733+DJ731+DJ732+DJ733+DK731+DK732+DK733+DL731+DL732+DL733&gt;=16,Fixo/30*GD$4+(DI731+DI732+DI733+DJ731+DJ732+DJ733+DK731+DK732+DK733+DL731+DL732-16)*Percapita/30*GD$4))))))</f>
        <v>0</v>
      </c>
      <c r="GE731" s="177">
        <f>IF(C731=4,SUM(DM731+DM732+DM733+DO731+DO732+DO733)*Percapita/30*GE$4+(DN731+DN732+DN733+DP731+DP732+DP733)*Cadeirante/30*GE$4,IF(C731=3,IF(DM734+DO734=10,Fixo/30*GE$4+(DM731+DM732+DM733+DO731+DO732+DO733)*Percapita/30*GE$4+(DN734+DP734)*Cadeirante/30*GE$4,IF(DM734+DO734&lt;=9,(DM734+DO734)*Crechee/30*GE$4)+(DN734+DP734)*Cadeirante/30*GE$4+(DM731+DM732+DM733+DO731+DO732+DO733)*Percapita/30*GE$4)+IF(DM734+DO734&gt;=11,Fixo/30*GE$4+(DM734+DO734-10)*Crechee/30*GE$4,0),IF(C731=2,IF(DN731+DN732+DN733+DN734+DP731+DP732+DP733+DP734=1,Cadeirante/30*GE$4,IF(DN731+DN732+DN733+DN734+DP731+DP732+DP733+DP734=2,Fixo/30*GE$4,IF(DN731+DN732+DN733+DN734+DP731+DP732+DP733+DP734&gt;2,Fixo/30*GE$4+(DN731+DN732+DN733+DN734+DP731+DP732+DP733+DP734-2)*Cadeirante/30*GE$4)))+(DM731+DM732+DM733+DO731+DO732+DO733)*Percapita/30*GE$4+(DM734+DO734)*Crechee/30*GE$4,IF(C731=1,IF(DM731+DM732+DM733+DN731+DN732+DN733+DO731+DO732+DO733+DP731+DP732+DP733&lt;=15,(DM731+DM732+DM733+DO731+DO732+DO733)*Percapita/30*GE$4,IF(DM731+DM732+DM733+DN731+DN732+DN733+DO731+DO732+DO733+DP731+DP732+DP733&gt;=16,Fixo/30*GE$4+(DM731+DM732+DM733+DN731+DN732+DN733+DO731+DO732+DO733+DP731+DP732-16)*Percapita/30*GE$4))))))</f>
        <v>0</v>
      </c>
      <c r="GF731" s="177">
        <f>IF(C731=4,SUM(DQ731+DQ732+DQ733+DS731+DS732+DS733)*Percapita/30*GF$4+(DR731+DR732+DR733+DT731+DT732+DT733)*Cadeirante/30*GF$4,IF(C731=3,IF(DQ734+DS734=10,Fixo/30*GF$4+(DQ731+DQ732+DQ733+DS731+DS732+DS733)*Percapita/30*GF$4+(DR734+DT734)*Cadeirante/30*GF$4,IF(DQ734+DS734&lt;=9,(DQ734+DS734)*Crechee/30*GF$4)+(DR734+DT734)*Cadeirante/30*GF$4+(DQ731+DQ732+DQ733+DS731+DS732+DS733)*Percapita/30*GF$4)+IF(DQ734+DS734&gt;=11,Fixo/30*GF$4+(DQ734+DS734-10)*Crechee/30*GF$4,0),IF(C731=2,IF(DR731+DR732+DR733+DR734+DT731+DT732+DT733+DT734=1,Cadeirante/30*GF$4,IF(DR731+DR732+DR733+DR734+DT731+DT732+DT733+DT734=2,Fixo/30*GF$4,IF(DR731+DR732+DR733+DR734+DT731+DT732+DT733+DT734&gt;2,Fixo/30*GF$4+(DR731+DR732+DR733+DR734+DT731+DT732+DT733+DT734-2)*Cadeirante/30*GF$4)))+(DQ731+DQ732+DQ733+DS731+DS732+DS733)*Percapita/30*GF$4+(DQ734+DS734)*Crechee/30*GF$4,IF(C731=1,IF(DQ731+DQ732+DQ733+DR731+DR732+DR733+DS731+DS732+DS733+DT731+DT732+DT733&lt;=15,(DQ731+DQ732+DQ733+DS731+DS732+DS733)*Percapita/30*GF$4,IF(DQ731+DQ732+DQ733+DR731+DR732+DR733+DS731+DS732+DS733+DT731+DT732+DT733&gt;=16,Fixo/30*GF$4+(DQ731+DQ732+DQ733+DR731+DR732+DR733+DS731+DS732+DS733+DT731+DT732-16)*Percapita/30*GF$4))))))</f>
        <v>0</v>
      </c>
      <c r="GG731" s="177">
        <f>IF(C731=4,SUM(DU731+DU732+DU733+DW731+DW732+DW733)*Percapita/30*GG$4+(DV731+DV732+DV733+DX731+DX732+DX733)*Cadeirante/30*GG$4,IF(C731=3,IF(DU734+DW734=10,Fixo/30*GG$4+(DU731+DU732+DU733+DW731+DW732+DW733)*Percapita/30*GG$4+(DV734+DX734)*Cadeirante/30*GG$4,IF(DU734+DW734&lt;=9,(DU734+DW734)*Crechee/30*GG$4)+(DV734+DX734)*Cadeirante/30*GG$4+(DU731+DU732+DU733+DW731+DW732+DW733)*Percapita/30*GG$4)+IF(DU734+DW734&gt;=11,Fixo/30*GG$4+(DU734+DW734-10)*Crechee/30*GG$4,0),IF(C731=2,IF(DV731+DV732+DV733+DV734+DX731+DX732+DX733+DX734=1,Cadeirante/30*GG$4,IF(DV731+DV732+DV733+DV734+DX731+DX732+DX733+DX734=2,Fixo/30*GG$4,IF(DV731+DV732+DV733+DV734+DX731+DX732+DX733+DX734&gt;2,Fixo/30*GG$4+(DV731+DV732+DV733+DV734+DX731+DX732+DX733+DX734-2)*Cadeirante/30*GG$4)))+(DU731+DU732+DU733+DW731+DW732+DW733)*Percapita/30*GG$4+(DU734+DW734)*Crechee/30*GG$4,IF(C731=1,IF(DU731+DU732+DU733+DV731+DV732+DV733+DW731+DW732+DW733+DX731+DX732+DX733&lt;=15,(DU731+DU732+DU733+DW731+DW732+DW733)*Percapita/30*GG$4,IF(DU731+DU732+DU733+DV731+DV732+DV733+DW731+DW732+DW733+DX731+DX732+DX733&gt;=16,Fixo/30*GG$4+(DU731+DU732+DU733+DV731+DV732+DV733+DW731+DW732+DW733+DX731+DX732-16)*Percapita/30*GG$4))))))</f>
        <v>0</v>
      </c>
      <c r="GH731" s="177">
        <f>IF(C731=4,SUM(DY731+DY732+DY733+EA731+EA732+EA733)*Percapita/30*GH$4+(DZ731+DZ732+DZ733+EB731+EB732+EB733)*Cadeirante/30*GH$4,IF(C731=3,IF(DY734+EA734=10,Fixo/30*GH$4+(DY731+DY732+DY733+EA731+EA732+EA733)*Percapita/30*GH$4+(DZ734+EB734)*Cadeirante/30*GH$4,IF(DY734+EA734&lt;=9,(DY734+EA734)*Crechee/30*GH$4)+(DZ734+EB734)*Cadeirante/30*GH$4+(DY731+DY732+DY733+EA731+EA732+EA733)*Percapita/30*GH$4)+IF(DY734+EA734&gt;=11,Fixo/30*GH$4+(DY734+EA734-10)*Crechee/30*GH$4,0),IF(C731=2,IF(DZ731+DZ732+DZ733+DZ734+EB731+EB732+EB733+EB734=1,Cadeirante/30*GH$4,IF(DZ731+DZ732+DZ733+DZ734+EB731+EB732+EB733+EB734=2,Fixo/30*GH$4,IF(DZ731+DZ732+DZ733+DZ734+EB731+EB732+EB733+EB734&gt;2,Fixo/30*GH$4+(DZ731+DZ732+DZ733+DZ734+EB731+EB732+EB733+EB734-2)*Cadeirante/30*GH$4)))+(DY731+DY732+DY733+EA731+EA732+EA733)*Percapita/30*GH$4+(DY734+EA734)*Crechee/30*GH$4,IF(C731=1,IF(DY731+DY732+DY733+DZ731+DZ732+DZ733+EA731+EA732+EA733+EB731+EB732+EB733&lt;=15,(DY731+DY732+DY733+EA731+EA732+EA733)*Percapita/30*GH$4,IF(DY731+DY732+DY733+DZ731+DZ732+DZ733+EA731+EA732+EA733+EB731+EB732+EB733&gt;=16,Fixo/30*GH$4+(DY731+DY732+DY733+DZ731+DZ732+DZ733+EA731+EA732+EA733+EB731+EB732-16)*Percapita/30*GH$4))))))</f>
        <v>0</v>
      </c>
      <c r="GI731" s="177">
        <f>IF(C731=4,SUM(EC731+EC732+EC733+EE731+EE732+EE733)*Percapita/30*GI$4+(ED731+ED732+ED733+EF731+EF732+EF733)*Cadeirante/30*GI$4,IF(C731=3,IF(EC734+EE734=10,Fixo/30*GI$4+(EC731+EC732+EC733+EE731+EE732+EE733)*Percapita/30*GI$4+(ED734+EF734)*Cadeirante/30*GI$4,IF(EC734+EE734&lt;=9,(EC734+EE734)*Crechee/30*GI$4)+(ED734+EF734)*Cadeirante/30*GI$4+(EC731+EC732+EC733+EE731+EE732+EE733)*Percapita/30*GI$4)+IF(EC734+EE734&gt;=11,Fixo/30*GI$4+(EC734+EE734-10)*Crechee/30*GI$4,0),IF(C731=2,IF(ED731+ED732+ED733+ED734+EF731+EF732+EF733+EF734=1,Cadeirante/30*GI$4,IF(ED731+ED732+ED733+ED734+EF731+EF732+EF733+EF734=2,Fixo/30*GI$4,IF(ED731+ED732+ED733+ED734+EF731+EF732+EF733+EF734&gt;2,Fixo/30*GI$4+(ED731+ED732+ED733+ED734+EF731+EF732+EF733+EF734-2)*Cadeirante/30*GI$4)))+(EC731+EC732+EC733+EE731+EE732+EE733)*Percapita/30*GI$4+(EC734+EE734)*Crechee/30*GI$4,IF(C731=1,IF(EC731+EC732+EC733+ED731+ED732+ED733+EE731+EE732+EE733+EF731+EF732+EF733&lt;=15,(EC731+EC732+EC733+EE731+EE732+EE733)*Percapita/30*GI$4,IF(EC731+EC732+EC733+ED731+ED732+ED733+EE731+EE732+EE733+EF731+EF732+EF733&gt;=16,Fixo/30*GI$4+(EC731+EC732+EC733+ED731+ED732+ED733+EE731+EE732+EE733+EF731+EF732-16)*Percapita/30*GI$4))))))</f>
        <v>0</v>
      </c>
      <c r="GJ731" s="177">
        <f>IF(C731=4,SUM(EG731+EG732+EG733+EI731+EI732+EI733)*Percapita/30*GJ$4+(EH731+EH732+EH733+EJ731+EJ732+EJ733)*Cadeirante/30*GJ$4,IF(C731=3,IF(EG734+EI734=10,Fixo/30*GJ$4+(EG731+EG732+EG733+EI731+EI732+EI733)*Percapita/30*GJ$4+(EH734+EJ734)*Cadeirante/30*GJ$4,IF(EG734+EI734&lt;=9,(EG734+EI734)*Crechee/30*GJ$4)+(EH734+EJ734)*Cadeirante/30*GJ$4+(EG731+EG732+EG733+EI731+EI732+EI733)*Percapita/30*GJ$4)+IF(EG734+EI734&gt;=11,Fixo/30*GJ$4+(EG734+EI734-10)*Crechee/30*GJ$4,0),IF(C731=2,IF(EH731+EH732+EH733+EH734+EJ731+EJ732+EJ733+EJ734=1,Cadeirante/30*GJ$4,IF(EH731+EH732+EH733+EH734+EJ731+EJ732+EJ733+EJ734=2,Fixo/30*GJ$4,IF(EH731+EH732+EH733+EH734+EJ731+EJ732+EJ733+EJ734&gt;2,Fixo/30*GJ$4+(EH731+EH732+EH733+EH734+EJ731+EJ732+EJ733+EJ734-2)*Cadeirante/30*GJ$4)))+(EG731+EG732+EG733+EI731+EI732+EI733)*Percapita/30*GJ$4+(EG734+EI734)*Crechee/30*GJ$4,IF(C731=1,IF(EG731+EG732+EG733+EH731+EH732+EH733+EI731+EI732+EI733+EJ731+EJ732+EJ733&lt;=15,(EG731+EG732+EG733+EI731+EI732+EI733)*Percapita/30*GJ$4,IF(EG731+EG732+EG733+EH731+EH732+EH733+EI731+EI732+EI733+EJ731+EJ732+EJ733&gt;=16,Fixo/30*GJ$4+(EG731+EG732+EG733+EH731+EH732+EH733+EI731+EI732+EI733+EJ731+EJ732-16)*Percapita/30*GJ$4))))))</f>
        <v>0</v>
      </c>
      <c r="GK731" s="178"/>
      <c r="GL731" s="103">
        <f t="shared" si="822"/>
        <v>0</v>
      </c>
      <c r="GM731" s="124"/>
      <c r="GN731" s="104">
        <f>SUMIF(V731:V734,"&lt;0")*Cadeirante/30*GN$4+SUMIF(X731:X734,"&lt;0")*Cadeirante/30*GN$4</f>
        <v>0</v>
      </c>
      <c r="GO731" s="104">
        <f>SUMIF(Z731:Z734,"&lt;0")*Cadeirante/30*GO$4+SUMIF(AB731:AB734,"&lt;0")*Cadeirante/30*GO$4</f>
        <v>0</v>
      </c>
      <c r="GP731" s="104">
        <f>SUMIF(AD731:AD734,"&lt;0")*Cadeirante/30*GP$4+SUMIF(AF731:AF734,"&lt;0")*Cadeirante/30*GP$4</f>
        <v>0</v>
      </c>
      <c r="GQ731" s="104">
        <f>SUMIF(AH731:AH734,"&lt;0")*Cadeirante/30*GQ$4+SUMIF(AJ731:AJ734,"&lt;0")*Cadeirante/30*GQ$4</f>
        <v>0</v>
      </c>
      <c r="GR731" s="104">
        <f>SUMIF(AL731:AL734,"&lt;0")*Cadeirante/30*GR$4+SUMIF(AN731:AN734,"&lt;0")*Cadeirante/30*GR$4</f>
        <v>0</v>
      </c>
      <c r="GS731" s="104">
        <f>SUMIF(AP731:AP734,"&lt;0")*Cadeirante/30*GS$4+SUMIF(AR731:AR734,"&lt;0")*Cadeirante/30*GS$4</f>
        <v>0</v>
      </c>
      <c r="GT731" s="104">
        <f>SUMIF(AT731:AT734,"&lt;0")*Cadeirante/30*GT$4+SUMIF(AV731:AV734,"&lt;0")*Cadeirante/30*GT$4</f>
        <v>0</v>
      </c>
      <c r="GU731" s="104">
        <f>SUMIF(AX731:AX734,"&lt;0")*Cadeirante/30*GU$4+SUMIF(AZ731:AZ734,"&lt;0")*Cadeirante/30*GU$4</f>
        <v>0</v>
      </c>
      <c r="GV731" s="104">
        <f>SUMIF(BB731:BB734,"&lt;0")*Cadeirante/30*GV$4+SUMIF(BD731:BD734,"&lt;0")*Cadeirante/30*GV$4</f>
        <v>0</v>
      </c>
      <c r="GW731" s="104">
        <f>SUMIF(BF731:BF734,"&lt;0")*Cadeirante/30*GW$4+SUMIF(BH731:BH734,"&lt;0")*Cadeirante/30*GW$4</f>
        <v>0</v>
      </c>
      <c r="GX731" s="104">
        <f>SUMIF(BJ731:BJ734,"&lt;0")*Cadeirante/30*GX$4+SUMIF(BL731:BL734,"&lt;0")*Cadeirante/30*GX$4</f>
        <v>0</v>
      </c>
      <c r="GY731" s="104">
        <f>SUMIF(BN731:BN734,"&lt;0")*Cadeirante/30*GY$4+SUMIF(BP731:BP734,"&lt;0")*Cadeirante/30*GY$4</f>
        <v>0</v>
      </c>
      <c r="GZ731" s="104">
        <f>SUMIF(BR731:BR734,"&lt;0")*Cadeirante/30*GZ$4+SUMIF(BT731:BT734,"&lt;0")*Cadeirante/30*GZ$4</f>
        <v>0</v>
      </c>
      <c r="HA731" s="104">
        <f>SUMIF(BV731:BV734,"&lt;0")*Cadeirante/30*HA$4+SUMIF(BX731:BX734,"&lt;0")*Cadeirante/30*HA$4</f>
        <v>0</v>
      </c>
      <c r="HB731" s="104">
        <f>SUMIF(BZ731:BZ734,"&lt;0")*Cadeirante/30*HB$4+SUMIF(CB731:CB734,"&lt;0")*Cadeirante/30*HB$4</f>
        <v>0</v>
      </c>
      <c r="HC731" s="104">
        <f>SUMIF(CD731:CD734,"&lt;0")*Cadeirante/30*HC$4+SUMIF(CF731:CF734,"&lt;0")*Cadeirante/30*HC$4</f>
        <v>0</v>
      </c>
      <c r="HD731" s="104">
        <f>SUMIF(CH731:CH734,"&lt;0")*Cadeirante/30*HD$4+SUMIF(CJ731:CJ734,"&lt;0")*Cadeirante/30*HD$4</f>
        <v>0</v>
      </c>
      <c r="HE731" s="104">
        <f>SUMIF(CL731:CL734,"&lt;0")*Cadeirante/30*HE$4+SUMIF(CN731:CN734,"&lt;0")*Cadeirante/30*HE$4</f>
        <v>0</v>
      </c>
      <c r="HF731" s="104">
        <f>SUMIF(CP731:CP734,"&lt;0")*Cadeirante/30*HF$4+SUMIF(CR731:CR734,"&lt;0")*Cadeirante/30*HF$4</f>
        <v>0</v>
      </c>
      <c r="HG731" s="104">
        <f>SUMIF(CT731:CT734,"&lt;0")*Cadeirante/30*HG$4+SUMIF(CV731:CV734,"&lt;0")*Cadeirante/30*HG$4</f>
        <v>0</v>
      </c>
      <c r="HH731" s="104">
        <f>SUMIF(CX731:CX734,"&lt;0")*Cadeirante/30*HH$4+SUMIF(CZ731:CZ734,"&lt;0")*Cadeirante/30*HH$4</f>
        <v>0</v>
      </c>
      <c r="HI731" s="104">
        <f>SUMIF(DB731:DB734,"&lt;0")*Cadeirante/30*HI$4+SUMIF(DD731:DD734,"&lt;0")*Cadeirante/30*HI$4</f>
        <v>0</v>
      </c>
      <c r="HJ731" s="104">
        <f>SUMIF(DF731:DF734,"&lt;0")*Cadeirante/30*HJ$4+SUMIF(DH731:DH734,"&lt;0")*Cadeirante/30*HJ$4</f>
        <v>0</v>
      </c>
      <c r="HK731" s="104">
        <f>SUMIF(DJ731:DJ734,"&lt;0")*Cadeirante/30*HK$4+SUMIF(DL731:DL734,"&lt;0")*Cadeirante/30*HK$4</f>
        <v>0</v>
      </c>
      <c r="HL731" s="104">
        <f>SUMIF(DN731:DN734,"&lt;0")*Cadeirante/30*HL$4+SUMIF(DP731:DP734,"&lt;0")*Cadeirante/30*HL$4</f>
        <v>0</v>
      </c>
      <c r="HM731" s="104">
        <f>SUMIF(DR731:DR734,"&lt;0")*Cadeirante/30*HM$4+SUMIF(DT731:DT734,"&lt;0")*Cadeirante/30*HM$4</f>
        <v>0</v>
      </c>
      <c r="HN731" s="104">
        <f>SUMIF(DV731:DV734,"&lt;0")*Cadeirante/30*HN$4+SUMIF(DX731:DX734,"&lt;0")*Cadeirante/30*HN$4</f>
        <v>0</v>
      </c>
      <c r="HO731" s="104">
        <f>SUMIF(DZ731:DZ734,"&lt;0")*Cadeirante/30*HO$4+SUMIF(EB731:EB734,"&lt;0")*Cadeirante/30*HO$4</f>
        <v>0</v>
      </c>
      <c r="HP731" s="104">
        <f>SUMIF(ED731:ED734,"&lt;0")*Cadeirante/30*HP$4+SUMIF(EF731:EF734,"&lt;0")*Cadeirante/30*HP$4</f>
        <v>0</v>
      </c>
      <c r="HQ731" s="64"/>
      <c r="HR731" s="64"/>
      <c r="HS731" s="64"/>
      <c r="HT731" s="64"/>
      <c r="HU731" s="64"/>
      <c r="HV731" s="64"/>
      <c r="HW731" s="176">
        <v>17629.309999999998</v>
      </c>
      <c r="HX731" s="64"/>
      <c r="HY731" s="280">
        <f>IF(ISTEXT(EM731), VALUE(EM731), EM731)</f>
        <v>1859.28</v>
      </c>
      <c r="HZ731" s="280">
        <f>IF(ISTEXT(EN731), VALUE(EN731), EN731)</f>
        <v>0</v>
      </c>
      <c r="IA731" s="280">
        <f>IF(ISTEXT(EO731), VALUE(EO731), EO731)</f>
        <v>0</v>
      </c>
      <c r="IB731" s="64" t="b">
        <f>HW731=FE731</f>
        <v>0</v>
      </c>
      <c r="IC731" s="64"/>
    </row>
    <row r="732" spans="1:237" s="106" customFormat="1" ht="22.5" customHeight="1" x14ac:dyDescent="0.25">
      <c r="A732" s="368" t="s">
        <v>3858</v>
      </c>
      <c r="B732" s="369" t="s">
        <v>3859</v>
      </c>
      <c r="C732" s="370" t="s">
        <v>3233</v>
      </c>
      <c r="D732" s="371" t="s">
        <v>3860</v>
      </c>
      <c r="E732" s="371" t="s">
        <v>3861</v>
      </c>
      <c r="F732" s="372" t="s">
        <v>3224</v>
      </c>
      <c r="G732" s="372" t="s">
        <v>3225</v>
      </c>
      <c r="H732" s="373" t="s">
        <v>3862</v>
      </c>
      <c r="I732" s="374" t="s">
        <v>1800</v>
      </c>
      <c r="J732" s="421" t="s">
        <v>3231</v>
      </c>
      <c r="K732" s="421" t="s">
        <v>3234</v>
      </c>
      <c r="L732" s="329">
        <f>CONTINUA!BV732</f>
        <v>83</v>
      </c>
      <c r="M732" s="329">
        <f>CONTINUA!BW732</f>
        <v>0</v>
      </c>
      <c r="N732" s="895"/>
      <c r="O732" s="896" t="s">
        <v>4071</v>
      </c>
      <c r="P732" s="897" t="s">
        <v>206</v>
      </c>
      <c r="Q732" s="400">
        <v>63</v>
      </c>
      <c r="R732" s="401"/>
      <c r="S732" s="400">
        <v>1</v>
      </c>
      <c r="T732" s="401"/>
      <c r="U732" s="400"/>
      <c r="V732" s="401"/>
      <c r="W732" s="400"/>
      <c r="X732" s="401"/>
      <c r="Y732" s="400"/>
      <c r="Z732" s="401"/>
      <c r="AA732" s="400"/>
      <c r="AB732" s="401"/>
      <c r="AC732" s="400"/>
      <c r="AD732" s="401"/>
      <c r="AE732" s="400"/>
      <c r="AF732" s="401"/>
      <c r="AG732" s="400"/>
      <c r="AH732" s="401"/>
      <c r="AI732" s="400"/>
      <c r="AJ732" s="401"/>
      <c r="AK732" s="400"/>
      <c r="AL732" s="401"/>
      <c r="AM732" s="400"/>
      <c r="AN732" s="401"/>
      <c r="AO732" s="400"/>
      <c r="AP732" s="401"/>
      <c r="AQ732" s="400"/>
      <c r="AR732" s="401"/>
      <c r="AS732" s="400"/>
      <c r="AT732" s="401"/>
      <c r="AU732" s="400"/>
      <c r="AV732" s="401"/>
      <c r="AW732" s="400"/>
      <c r="AX732" s="401"/>
      <c r="AY732" s="400"/>
      <c r="AZ732" s="401"/>
      <c r="BA732" s="400"/>
      <c r="BB732" s="401"/>
      <c r="BC732" s="400"/>
      <c r="BD732" s="401"/>
      <c r="BE732" s="400"/>
      <c r="BF732" s="401"/>
      <c r="BG732" s="400"/>
      <c r="BH732" s="401"/>
      <c r="BI732" s="400"/>
      <c r="BJ732" s="401"/>
      <c r="BK732" s="400"/>
      <c r="BL732" s="401"/>
      <c r="BM732" s="400"/>
      <c r="BN732" s="401"/>
      <c r="BO732" s="400"/>
      <c r="BP732" s="401"/>
      <c r="BQ732" s="400"/>
      <c r="BR732" s="401"/>
      <c r="BS732" s="400"/>
      <c r="BT732" s="401"/>
      <c r="BU732" s="400"/>
      <c r="BV732" s="401"/>
      <c r="BW732" s="400"/>
      <c r="BX732" s="401"/>
      <c r="BY732" s="400"/>
      <c r="BZ732" s="401"/>
      <c r="CA732" s="400"/>
      <c r="CB732" s="401"/>
      <c r="CC732" s="400"/>
      <c r="CD732" s="401"/>
      <c r="CE732" s="400"/>
      <c r="CF732" s="401"/>
      <c r="CG732" s="400"/>
      <c r="CH732" s="401"/>
      <c r="CI732" s="400"/>
      <c r="CJ732" s="401"/>
      <c r="CK732" s="400"/>
      <c r="CL732" s="401"/>
      <c r="CM732" s="400"/>
      <c r="CN732" s="401"/>
      <c r="CO732" s="400"/>
      <c r="CP732" s="401"/>
      <c r="CQ732" s="400"/>
      <c r="CR732" s="401"/>
      <c r="CS732" s="400"/>
      <c r="CT732" s="401"/>
      <c r="CU732" s="400"/>
      <c r="CV732" s="401"/>
      <c r="CW732" s="400"/>
      <c r="CX732" s="401"/>
      <c r="CY732" s="400"/>
      <c r="CZ732" s="401"/>
      <c r="DA732" s="400"/>
      <c r="DB732" s="401"/>
      <c r="DC732" s="400"/>
      <c r="DD732" s="401"/>
      <c r="DE732" s="400"/>
      <c r="DF732" s="401"/>
      <c r="DG732" s="400"/>
      <c r="DH732" s="401"/>
      <c r="DI732" s="400"/>
      <c r="DJ732" s="401"/>
      <c r="DK732" s="400"/>
      <c r="DL732" s="401"/>
      <c r="DM732" s="400"/>
      <c r="DN732" s="401"/>
      <c r="DO732" s="400"/>
      <c r="DP732" s="401"/>
      <c r="DQ732" s="400"/>
      <c r="DR732" s="401"/>
      <c r="DS732" s="400"/>
      <c r="DT732" s="401"/>
      <c r="DU732" s="400"/>
      <c r="DV732" s="401"/>
      <c r="DW732" s="400"/>
      <c r="DX732" s="401"/>
      <c r="DY732" s="400"/>
      <c r="DZ732" s="401"/>
      <c r="EA732" s="400"/>
      <c r="EB732" s="401"/>
      <c r="EC732" s="400"/>
      <c r="ED732" s="401"/>
      <c r="EE732" s="400"/>
      <c r="EF732" s="401"/>
      <c r="EG732" s="400"/>
      <c r="EH732" s="401"/>
      <c r="EI732" s="400"/>
      <c r="EJ732" s="447"/>
      <c r="EK732" s="511"/>
      <c r="EL732" s="514"/>
      <c r="EM732" s="448"/>
      <c r="EN732" s="344"/>
      <c r="EO732" s="345"/>
      <c r="EP732" s="171">
        <f t="shared" si="815"/>
        <v>63</v>
      </c>
      <c r="EQ732" s="171">
        <f t="shared" si="816"/>
        <v>0</v>
      </c>
      <c r="ER732" s="171">
        <f t="shared" si="817"/>
        <v>1</v>
      </c>
      <c r="ES732" s="171">
        <f t="shared" si="818"/>
        <v>0</v>
      </c>
      <c r="ET732" s="171">
        <f t="shared" si="819"/>
        <v>0</v>
      </c>
      <c r="EU732" s="171">
        <f t="shared" si="820"/>
        <v>0</v>
      </c>
      <c r="EV732" s="172">
        <f t="shared" si="821"/>
        <v>64</v>
      </c>
      <c r="EW732" s="173"/>
      <c r="EX732" s="248">
        <f t="shared" si="838"/>
        <v>0</v>
      </c>
      <c r="EY732" s="174">
        <f>(L732*regular)+(M732*Cadeirantee)</f>
        <v>800.12</v>
      </c>
      <c r="EZ732" s="249">
        <f>SUMIF(FG732:GJ732,"&gt;0")</f>
        <v>0</v>
      </c>
      <c r="FA732" s="249">
        <f>SUMIF(FG732:GJ732,"&lt;0")+SUMIF(GN732:HP732,"&lt;0")</f>
        <v>0</v>
      </c>
      <c r="FB732" s="174">
        <v>0</v>
      </c>
      <c r="FC732" s="126">
        <f>N732*km*'VALORES TABELA'!$B$13</f>
        <v>0</v>
      </c>
      <c r="FD732" s="250">
        <f t="shared" ref="FD732:FD735" si="839">GL732</f>
        <v>0</v>
      </c>
      <c r="FE732" s="105"/>
      <c r="FF732" s="119"/>
      <c r="FG732" s="119"/>
      <c r="FH732" s="119"/>
      <c r="FI732" s="119"/>
      <c r="FJ732" s="119"/>
      <c r="FK732" s="119"/>
      <c r="FL732" s="119"/>
      <c r="FM732" s="119"/>
      <c r="FN732" s="119"/>
      <c r="FO732" s="119"/>
      <c r="FP732" s="119"/>
      <c r="FQ732" s="119"/>
      <c r="FR732" s="119"/>
      <c r="FS732" s="119"/>
      <c r="FT732" s="119"/>
      <c r="FU732" s="119"/>
      <c r="FV732" s="119"/>
      <c r="FW732" s="119"/>
      <c r="FX732" s="119"/>
      <c r="FY732" s="119"/>
      <c r="FZ732" s="119"/>
      <c r="GA732" s="119"/>
      <c r="GB732" s="119"/>
      <c r="GC732" s="119"/>
      <c r="GD732" s="119"/>
      <c r="GE732" s="119"/>
      <c r="GF732" s="119"/>
      <c r="GG732" s="119"/>
      <c r="GH732" s="119"/>
      <c r="GI732" s="119"/>
      <c r="GJ732" s="119"/>
      <c r="GK732" s="251"/>
      <c r="GL732" s="103">
        <f t="shared" si="822"/>
        <v>0</v>
      </c>
      <c r="GM732" s="124"/>
      <c r="GN732" s="104"/>
      <c r="GO732" s="104"/>
      <c r="GP732" s="104"/>
      <c r="GQ732" s="104"/>
      <c r="GR732" s="104"/>
      <c r="GS732" s="104"/>
      <c r="GT732" s="104"/>
      <c r="GU732" s="104"/>
      <c r="GV732" s="104"/>
      <c r="GW732" s="104"/>
      <c r="GX732" s="104"/>
      <c r="GY732" s="104"/>
      <c r="GZ732" s="104"/>
      <c r="HA732" s="104"/>
      <c r="HB732" s="104"/>
      <c r="HC732" s="104"/>
      <c r="HD732" s="104"/>
      <c r="HE732" s="104"/>
      <c r="HF732" s="104"/>
      <c r="HG732" s="104"/>
      <c r="HH732" s="104"/>
      <c r="HI732" s="104"/>
      <c r="HJ732" s="104"/>
      <c r="HK732" s="104"/>
      <c r="HL732" s="104"/>
      <c r="HM732" s="104"/>
      <c r="HN732" s="104"/>
      <c r="HO732" s="104"/>
      <c r="HP732" s="104"/>
      <c r="HQ732" s="64"/>
      <c r="HR732" s="64"/>
      <c r="HS732" s="64"/>
      <c r="HT732" s="64"/>
      <c r="HU732" s="64"/>
      <c r="HV732" s="64"/>
      <c r="HW732" s="105"/>
      <c r="HX732" s="64"/>
      <c r="HY732" s="280">
        <f t="shared" ref="HY732:HY735" si="840">IF(ISTEXT(EM732), VALUE(EM732), EM732)</f>
        <v>0</v>
      </c>
      <c r="HZ732" s="280">
        <f t="shared" ref="HZ732:HZ735" si="841">IF(ISTEXT(EN732), VALUE(EN732), EN732)</f>
        <v>0</v>
      </c>
      <c r="IA732" s="280">
        <f t="shared" ref="IA732:IA735" si="842">IF(ISTEXT(EO732), VALUE(EO732), EO732)</f>
        <v>0</v>
      </c>
      <c r="IB732" s="64"/>
      <c r="IC732" s="64"/>
    </row>
    <row r="733" spans="1:237" s="106" customFormat="1" ht="22.5" customHeight="1" x14ac:dyDescent="0.25">
      <c r="A733" s="368" t="s">
        <v>3858</v>
      </c>
      <c r="B733" s="369" t="s">
        <v>3859</v>
      </c>
      <c r="C733" s="375" t="s">
        <v>3233</v>
      </c>
      <c r="D733" s="371" t="s">
        <v>3860</v>
      </c>
      <c r="E733" s="371" t="s">
        <v>3861</v>
      </c>
      <c r="F733" s="376" t="s">
        <v>3224</v>
      </c>
      <c r="G733" s="376" t="s">
        <v>3225</v>
      </c>
      <c r="H733" s="373" t="s">
        <v>3862</v>
      </c>
      <c r="I733" s="374" t="s">
        <v>1800</v>
      </c>
      <c r="J733" s="421" t="s">
        <v>3231</v>
      </c>
      <c r="K733" s="422" t="s">
        <v>3235</v>
      </c>
      <c r="L733" s="329">
        <f>CONTINUA!BV733</f>
        <v>0</v>
      </c>
      <c r="M733" s="329">
        <f>CONTINUA!BW733</f>
        <v>0</v>
      </c>
      <c r="N733" s="895"/>
      <c r="O733" s="896" t="s">
        <v>4071</v>
      </c>
      <c r="P733" s="897" t="s">
        <v>206</v>
      </c>
      <c r="Q733" s="400"/>
      <c r="R733" s="401"/>
      <c r="S733" s="400"/>
      <c r="T733" s="401"/>
      <c r="U733" s="400"/>
      <c r="V733" s="401"/>
      <c r="W733" s="400"/>
      <c r="X733" s="401"/>
      <c r="Y733" s="400"/>
      <c r="Z733" s="401"/>
      <c r="AA733" s="400"/>
      <c r="AB733" s="401"/>
      <c r="AC733" s="400"/>
      <c r="AD733" s="401"/>
      <c r="AE733" s="400"/>
      <c r="AF733" s="401"/>
      <c r="AG733" s="400"/>
      <c r="AH733" s="401"/>
      <c r="AI733" s="400"/>
      <c r="AJ733" s="401"/>
      <c r="AK733" s="400"/>
      <c r="AL733" s="401"/>
      <c r="AM733" s="400"/>
      <c r="AN733" s="401"/>
      <c r="AO733" s="400"/>
      <c r="AP733" s="401"/>
      <c r="AQ733" s="400"/>
      <c r="AR733" s="401"/>
      <c r="AS733" s="400"/>
      <c r="AT733" s="401"/>
      <c r="AU733" s="400"/>
      <c r="AV733" s="401"/>
      <c r="AW733" s="400"/>
      <c r="AX733" s="401"/>
      <c r="AY733" s="400"/>
      <c r="AZ733" s="401"/>
      <c r="BA733" s="400"/>
      <c r="BB733" s="401"/>
      <c r="BC733" s="400"/>
      <c r="BD733" s="401"/>
      <c r="BE733" s="400"/>
      <c r="BF733" s="401"/>
      <c r="BG733" s="400"/>
      <c r="BH733" s="401"/>
      <c r="BI733" s="400"/>
      <c r="BJ733" s="401"/>
      <c r="BK733" s="400"/>
      <c r="BL733" s="401"/>
      <c r="BM733" s="400"/>
      <c r="BN733" s="401"/>
      <c r="BO733" s="400"/>
      <c r="BP733" s="401"/>
      <c r="BQ733" s="400"/>
      <c r="BR733" s="401"/>
      <c r="BS733" s="400"/>
      <c r="BT733" s="401"/>
      <c r="BU733" s="400"/>
      <c r="BV733" s="401"/>
      <c r="BW733" s="400"/>
      <c r="BX733" s="401"/>
      <c r="BY733" s="400"/>
      <c r="BZ733" s="401"/>
      <c r="CA733" s="400"/>
      <c r="CB733" s="401"/>
      <c r="CC733" s="400"/>
      <c r="CD733" s="401"/>
      <c r="CE733" s="400"/>
      <c r="CF733" s="401"/>
      <c r="CG733" s="400"/>
      <c r="CH733" s="401"/>
      <c r="CI733" s="400"/>
      <c r="CJ733" s="401"/>
      <c r="CK733" s="400"/>
      <c r="CL733" s="401"/>
      <c r="CM733" s="400"/>
      <c r="CN733" s="401"/>
      <c r="CO733" s="400"/>
      <c r="CP733" s="401"/>
      <c r="CQ733" s="400"/>
      <c r="CR733" s="401"/>
      <c r="CS733" s="400"/>
      <c r="CT733" s="401"/>
      <c r="CU733" s="400"/>
      <c r="CV733" s="401"/>
      <c r="CW733" s="400"/>
      <c r="CX733" s="401"/>
      <c r="CY733" s="400"/>
      <c r="CZ733" s="401"/>
      <c r="DA733" s="400"/>
      <c r="DB733" s="401"/>
      <c r="DC733" s="400"/>
      <c r="DD733" s="401"/>
      <c r="DE733" s="400"/>
      <c r="DF733" s="401"/>
      <c r="DG733" s="400"/>
      <c r="DH733" s="401"/>
      <c r="DI733" s="400"/>
      <c r="DJ733" s="401"/>
      <c r="DK733" s="400"/>
      <c r="DL733" s="401"/>
      <c r="DM733" s="400"/>
      <c r="DN733" s="401"/>
      <c r="DO733" s="400"/>
      <c r="DP733" s="401"/>
      <c r="DQ733" s="400"/>
      <c r="DR733" s="401"/>
      <c r="DS733" s="400"/>
      <c r="DT733" s="401"/>
      <c r="DU733" s="400"/>
      <c r="DV733" s="401"/>
      <c r="DW733" s="400"/>
      <c r="DX733" s="401"/>
      <c r="DY733" s="400"/>
      <c r="DZ733" s="401"/>
      <c r="EA733" s="400"/>
      <c r="EB733" s="401"/>
      <c r="EC733" s="400"/>
      <c r="ED733" s="401"/>
      <c r="EE733" s="400"/>
      <c r="EF733" s="401"/>
      <c r="EG733" s="400"/>
      <c r="EH733" s="401"/>
      <c r="EI733" s="400"/>
      <c r="EJ733" s="447"/>
      <c r="EK733" s="511"/>
      <c r="EL733" s="514"/>
      <c r="EM733" s="448"/>
      <c r="EN733" s="344"/>
      <c r="EO733" s="345"/>
      <c r="EP733" s="171">
        <f t="shared" si="815"/>
        <v>0</v>
      </c>
      <c r="EQ733" s="171">
        <f t="shared" si="816"/>
        <v>0</v>
      </c>
      <c r="ER733" s="171">
        <f t="shared" si="817"/>
        <v>0</v>
      </c>
      <c r="ES733" s="171">
        <f t="shared" si="818"/>
        <v>0</v>
      </c>
      <c r="ET733" s="171">
        <f t="shared" si="819"/>
        <v>0</v>
      </c>
      <c r="EU733" s="171">
        <f t="shared" si="820"/>
        <v>0</v>
      </c>
      <c r="EV733" s="172">
        <f t="shared" si="821"/>
        <v>0</v>
      </c>
      <c r="EW733" s="125"/>
      <c r="EX733" s="248">
        <f t="shared" si="838"/>
        <v>0</v>
      </c>
      <c r="EY733" s="174">
        <f>(L733*regular)+(M733*Cadeirantee)</f>
        <v>0</v>
      </c>
      <c r="EZ733" s="249">
        <f>SUMIF(FG733:GJ733,"&gt;0")</f>
        <v>0</v>
      </c>
      <c r="FA733" s="249">
        <f>SUMIF(FG733:GJ733,"&lt;0")+SUMIF(GN733:HP733,"&lt;0")</f>
        <v>0</v>
      </c>
      <c r="FB733" s="174">
        <v>0</v>
      </c>
      <c r="FC733" s="126">
        <f>N733*km*'VALORES TABELA'!$B$13</f>
        <v>0</v>
      </c>
      <c r="FD733" s="250">
        <f t="shared" si="839"/>
        <v>0</v>
      </c>
      <c r="FE733" s="105"/>
      <c r="FF733" s="108"/>
      <c r="FG733" s="108"/>
      <c r="FH733" s="108"/>
      <c r="FI733" s="108"/>
      <c r="FJ733" s="108"/>
      <c r="FK733" s="108"/>
      <c r="FL733" s="108"/>
      <c r="FM733" s="108"/>
      <c r="FN733" s="108"/>
      <c r="FO733" s="108"/>
      <c r="FP733" s="108"/>
      <c r="FQ733" s="108"/>
      <c r="FR733" s="108"/>
      <c r="FS733" s="108"/>
      <c r="FT733" s="108"/>
      <c r="FU733" s="108"/>
      <c r="FV733" s="108"/>
      <c r="FW733" s="108"/>
      <c r="FX733" s="108"/>
      <c r="FY733" s="108"/>
      <c r="FZ733" s="108"/>
      <c r="GA733" s="108"/>
      <c r="GB733" s="108"/>
      <c r="GC733" s="108"/>
      <c r="GD733" s="108"/>
      <c r="GE733" s="108"/>
      <c r="GF733" s="108"/>
      <c r="GG733" s="108"/>
      <c r="GH733" s="108"/>
      <c r="GI733" s="108"/>
      <c r="GJ733" s="108"/>
      <c r="GK733" s="251"/>
      <c r="GL733" s="103">
        <f t="shared" si="822"/>
        <v>0</v>
      </c>
      <c r="GM733" s="124"/>
      <c r="GN733" s="104"/>
      <c r="GO733" s="104"/>
      <c r="GP733" s="104"/>
      <c r="GQ733" s="104"/>
      <c r="GR733" s="104"/>
      <c r="GS733" s="104"/>
      <c r="GT733" s="104"/>
      <c r="GU733" s="104"/>
      <c r="GV733" s="104"/>
      <c r="GW733" s="104"/>
      <c r="GX733" s="104"/>
      <c r="GY733" s="104"/>
      <c r="GZ733" s="104"/>
      <c r="HA733" s="104"/>
      <c r="HB733" s="104"/>
      <c r="HC733" s="104"/>
      <c r="HD733" s="104"/>
      <c r="HE733" s="104"/>
      <c r="HF733" s="104"/>
      <c r="HG733" s="104"/>
      <c r="HH733" s="104"/>
      <c r="HI733" s="104"/>
      <c r="HJ733" s="104"/>
      <c r="HK733" s="104"/>
      <c r="HL733" s="104"/>
      <c r="HM733" s="104"/>
      <c r="HN733" s="104"/>
      <c r="HO733" s="104"/>
      <c r="HP733" s="104"/>
      <c r="HQ733" s="64"/>
      <c r="HR733" s="64"/>
      <c r="HS733" s="64"/>
      <c r="HT733" s="64"/>
      <c r="HU733" s="64"/>
      <c r="HV733" s="64"/>
      <c r="HW733" s="105"/>
      <c r="HX733" s="64"/>
      <c r="HY733" s="280">
        <f t="shared" si="840"/>
        <v>0</v>
      </c>
      <c r="HZ733" s="280">
        <f t="shared" si="841"/>
        <v>0</v>
      </c>
      <c r="IA733" s="280">
        <f t="shared" si="842"/>
        <v>0</v>
      </c>
      <c r="IB733" s="64"/>
      <c r="IC733" s="64"/>
    </row>
    <row r="734" spans="1:237" s="106" customFormat="1" ht="22.5" customHeight="1" x14ac:dyDescent="0.25">
      <c r="A734" s="368" t="s">
        <v>3858</v>
      </c>
      <c r="B734" s="369" t="s">
        <v>3859</v>
      </c>
      <c r="C734" s="375" t="s">
        <v>3233</v>
      </c>
      <c r="D734" s="371" t="s">
        <v>3860</v>
      </c>
      <c r="E734" s="371" t="s">
        <v>3861</v>
      </c>
      <c r="F734" s="376" t="s">
        <v>3224</v>
      </c>
      <c r="G734" s="376" t="s">
        <v>3225</v>
      </c>
      <c r="H734" s="373" t="s">
        <v>3862</v>
      </c>
      <c r="I734" s="374" t="s">
        <v>1800</v>
      </c>
      <c r="J734" s="421" t="s">
        <v>3231</v>
      </c>
      <c r="K734" s="423" t="s">
        <v>3236</v>
      </c>
      <c r="L734" s="329">
        <f>CONTINUA!BV734</f>
        <v>0</v>
      </c>
      <c r="M734" s="329">
        <f>CONTINUA!BW734</f>
        <v>0</v>
      </c>
      <c r="N734" s="895"/>
      <c r="O734" s="896" t="s">
        <v>4071</v>
      </c>
      <c r="P734" s="897" t="s">
        <v>206</v>
      </c>
      <c r="Q734" s="400"/>
      <c r="R734" s="401"/>
      <c r="S734" s="400"/>
      <c r="T734" s="401"/>
      <c r="U734" s="400"/>
      <c r="V734" s="401"/>
      <c r="W734" s="400"/>
      <c r="X734" s="401"/>
      <c r="Y734" s="400"/>
      <c r="Z734" s="401"/>
      <c r="AA734" s="400"/>
      <c r="AB734" s="401"/>
      <c r="AC734" s="400"/>
      <c r="AD734" s="401"/>
      <c r="AE734" s="400"/>
      <c r="AF734" s="401"/>
      <c r="AG734" s="400"/>
      <c r="AH734" s="401"/>
      <c r="AI734" s="400"/>
      <c r="AJ734" s="401"/>
      <c r="AK734" s="400"/>
      <c r="AL734" s="401"/>
      <c r="AM734" s="400"/>
      <c r="AN734" s="401"/>
      <c r="AO734" s="400"/>
      <c r="AP734" s="401"/>
      <c r="AQ734" s="400"/>
      <c r="AR734" s="401"/>
      <c r="AS734" s="400"/>
      <c r="AT734" s="401"/>
      <c r="AU734" s="400"/>
      <c r="AV734" s="401"/>
      <c r="AW734" s="400"/>
      <c r="AX734" s="401"/>
      <c r="AY734" s="400"/>
      <c r="AZ734" s="401"/>
      <c r="BA734" s="400"/>
      <c r="BB734" s="401"/>
      <c r="BC734" s="400"/>
      <c r="BD734" s="401"/>
      <c r="BE734" s="400"/>
      <c r="BF734" s="401"/>
      <c r="BG734" s="400"/>
      <c r="BH734" s="401"/>
      <c r="BI734" s="400"/>
      <c r="BJ734" s="401"/>
      <c r="BK734" s="400"/>
      <c r="BL734" s="401"/>
      <c r="BM734" s="400"/>
      <c r="BN734" s="401"/>
      <c r="BO734" s="400"/>
      <c r="BP734" s="401"/>
      <c r="BQ734" s="400"/>
      <c r="BR734" s="401"/>
      <c r="BS734" s="400"/>
      <c r="BT734" s="401"/>
      <c r="BU734" s="400"/>
      <c r="BV734" s="401"/>
      <c r="BW734" s="400"/>
      <c r="BX734" s="401"/>
      <c r="BY734" s="400"/>
      <c r="BZ734" s="401"/>
      <c r="CA734" s="400"/>
      <c r="CB734" s="401"/>
      <c r="CC734" s="400"/>
      <c r="CD734" s="401"/>
      <c r="CE734" s="400"/>
      <c r="CF734" s="401"/>
      <c r="CG734" s="400"/>
      <c r="CH734" s="401"/>
      <c r="CI734" s="400"/>
      <c r="CJ734" s="401"/>
      <c r="CK734" s="400"/>
      <c r="CL734" s="401"/>
      <c r="CM734" s="400"/>
      <c r="CN734" s="401"/>
      <c r="CO734" s="400"/>
      <c r="CP734" s="401"/>
      <c r="CQ734" s="400"/>
      <c r="CR734" s="401"/>
      <c r="CS734" s="400"/>
      <c r="CT734" s="401"/>
      <c r="CU734" s="400"/>
      <c r="CV734" s="401"/>
      <c r="CW734" s="400"/>
      <c r="CX734" s="401"/>
      <c r="CY734" s="400"/>
      <c r="CZ734" s="401"/>
      <c r="DA734" s="400"/>
      <c r="DB734" s="401"/>
      <c r="DC734" s="400"/>
      <c r="DD734" s="401"/>
      <c r="DE734" s="400"/>
      <c r="DF734" s="401"/>
      <c r="DG734" s="400"/>
      <c r="DH734" s="401"/>
      <c r="DI734" s="400"/>
      <c r="DJ734" s="401"/>
      <c r="DK734" s="400"/>
      <c r="DL734" s="401"/>
      <c r="DM734" s="400"/>
      <c r="DN734" s="401"/>
      <c r="DO734" s="400"/>
      <c r="DP734" s="401"/>
      <c r="DQ734" s="400"/>
      <c r="DR734" s="401"/>
      <c r="DS734" s="400"/>
      <c r="DT734" s="401"/>
      <c r="DU734" s="400"/>
      <c r="DV734" s="401"/>
      <c r="DW734" s="400"/>
      <c r="DX734" s="401"/>
      <c r="DY734" s="400"/>
      <c r="DZ734" s="401"/>
      <c r="EA734" s="400"/>
      <c r="EB734" s="401"/>
      <c r="EC734" s="400"/>
      <c r="ED734" s="401"/>
      <c r="EE734" s="400"/>
      <c r="EF734" s="401"/>
      <c r="EG734" s="400"/>
      <c r="EH734" s="401"/>
      <c r="EI734" s="400"/>
      <c r="EJ734" s="447"/>
      <c r="EK734" s="511"/>
      <c r="EL734" s="514"/>
      <c r="EM734" s="448"/>
      <c r="EN734" s="344"/>
      <c r="EO734" s="345"/>
      <c r="EP734" s="171">
        <f t="shared" si="815"/>
        <v>0</v>
      </c>
      <c r="EQ734" s="171">
        <f t="shared" si="816"/>
        <v>0</v>
      </c>
      <c r="ER734" s="171">
        <f t="shared" si="817"/>
        <v>0</v>
      </c>
      <c r="ES734" s="171">
        <f t="shared" si="818"/>
        <v>0</v>
      </c>
      <c r="ET734" s="171">
        <f t="shared" si="819"/>
        <v>0</v>
      </c>
      <c r="EU734" s="171">
        <f t="shared" si="820"/>
        <v>0</v>
      </c>
      <c r="EV734" s="172">
        <f t="shared" si="821"/>
        <v>0</v>
      </c>
      <c r="EW734" s="127"/>
      <c r="EX734" s="248">
        <f t="shared" si="838"/>
        <v>0</v>
      </c>
      <c r="EY734" s="174">
        <f>(L734*regular)+(M734*Cadeirantee)</f>
        <v>0</v>
      </c>
      <c r="EZ734" s="249">
        <f>SUMIF(FG734:GJ734,"&gt;0")</f>
        <v>0</v>
      </c>
      <c r="FA734" s="249">
        <f>SUMIF(FG734:GJ734,"&lt;0")+SUMIF(GN734:HP734,"&lt;0")</f>
        <v>0</v>
      </c>
      <c r="FB734" s="174">
        <v>0</v>
      </c>
      <c r="FC734" s="126">
        <f>N734*km*'VALORES TABELA'!$B$13</f>
        <v>0</v>
      </c>
      <c r="FD734" s="250">
        <f t="shared" si="839"/>
        <v>0</v>
      </c>
      <c r="FE734" s="105"/>
      <c r="FF734" s="118"/>
      <c r="FG734" s="118"/>
      <c r="FH734" s="118"/>
      <c r="FI734" s="118"/>
      <c r="FJ734" s="118"/>
      <c r="FK734" s="118"/>
      <c r="FL734" s="118"/>
      <c r="FM734" s="118"/>
      <c r="FN734" s="118"/>
      <c r="FO734" s="118"/>
      <c r="FP734" s="118"/>
      <c r="FQ734" s="118"/>
      <c r="FR734" s="118"/>
      <c r="FS734" s="118"/>
      <c r="FT734" s="118"/>
      <c r="FU734" s="118"/>
      <c r="FV734" s="118"/>
      <c r="FW734" s="118"/>
      <c r="FX734" s="118"/>
      <c r="FY734" s="118"/>
      <c r="FZ734" s="118"/>
      <c r="GA734" s="118"/>
      <c r="GB734" s="118"/>
      <c r="GC734" s="118"/>
      <c r="GD734" s="118"/>
      <c r="GE734" s="118"/>
      <c r="GF734" s="118"/>
      <c r="GG734" s="118"/>
      <c r="GH734" s="118"/>
      <c r="GI734" s="118"/>
      <c r="GJ734" s="118"/>
      <c r="GK734" s="252"/>
      <c r="GL734" s="103">
        <f t="shared" si="822"/>
        <v>0</v>
      </c>
      <c r="GM734" s="124"/>
      <c r="GN734" s="104"/>
      <c r="GO734" s="104"/>
      <c r="GP734" s="104"/>
      <c r="GQ734" s="104"/>
      <c r="GR734" s="104"/>
      <c r="GS734" s="104"/>
      <c r="GT734" s="104"/>
      <c r="GU734" s="104"/>
      <c r="GV734" s="104"/>
      <c r="GW734" s="104"/>
      <c r="GX734" s="104"/>
      <c r="GY734" s="104"/>
      <c r="GZ734" s="104"/>
      <c r="HA734" s="104"/>
      <c r="HB734" s="104"/>
      <c r="HC734" s="104"/>
      <c r="HD734" s="104"/>
      <c r="HE734" s="104"/>
      <c r="HF734" s="104"/>
      <c r="HG734" s="104"/>
      <c r="HH734" s="104"/>
      <c r="HI734" s="104"/>
      <c r="HJ734" s="104"/>
      <c r="HK734" s="104"/>
      <c r="HL734" s="104"/>
      <c r="HM734" s="104"/>
      <c r="HN734" s="104"/>
      <c r="HO734" s="104"/>
      <c r="HP734" s="104"/>
      <c r="HQ734" s="64"/>
      <c r="HR734" s="65"/>
      <c r="HS734" s="65"/>
      <c r="HT734" s="65"/>
      <c r="HU734" s="65"/>
      <c r="HV734" s="65"/>
      <c r="HW734" s="105"/>
      <c r="HX734" s="65"/>
      <c r="HY734" s="280">
        <f t="shared" si="840"/>
        <v>0</v>
      </c>
      <c r="HZ734" s="280">
        <f t="shared" si="841"/>
        <v>0</v>
      </c>
      <c r="IA734" s="280">
        <f t="shared" si="842"/>
        <v>0</v>
      </c>
      <c r="IB734" s="65"/>
      <c r="IC734" s="65"/>
    </row>
    <row r="735" spans="1:237" s="106" customFormat="1" ht="22.5" customHeight="1" thickBot="1" x14ac:dyDescent="0.3">
      <c r="A735" s="377" t="s">
        <v>3858</v>
      </c>
      <c r="B735" s="378" t="s">
        <v>3859</v>
      </c>
      <c r="C735" s="379" t="s">
        <v>3233</v>
      </c>
      <c r="D735" s="380" t="s">
        <v>3860</v>
      </c>
      <c r="E735" s="380" t="s">
        <v>3861</v>
      </c>
      <c r="F735" s="381" t="s">
        <v>3224</v>
      </c>
      <c r="G735" s="381" t="s">
        <v>3225</v>
      </c>
      <c r="H735" s="382" t="s">
        <v>3862</v>
      </c>
      <c r="I735" s="383" t="s">
        <v>1800</v>
      </c>
      <c r="J735" s="421" t="s">
        <v>3231</v>
      </c>
      <c r="K735" s="424" t="s">
        <v>60</v>
      </c>
      <c r="L735" s="329">
        <f>CONTINUA!BV735</f>
        <v>0</v>
      </c>
      <c r="M735" s="329">
        <f>CONTINUA!BW735</f>
        <v>0</v>
      </c>
      <c r="N735" s="895"/>
      <c r="O735" s="896" t="s">
        <v>4071</v>
      </c>
      <c r="P735" s="897" t="s">
        <v>206</v>
      </c>
      <c r="Q735" s="400"/>
      <c r="R735" s="401"/>
      <c r="S735" s="400"/>
      <c r="T735" s="401"/>
      <c r="U735" s="400"/>
      <c r="V735" s="401"/>
      <c r="W735" s="400"/>
      <c r="X735" s="401"/>
      <c r="Y735" s="400"/>
      <c r="Z735" s="401"/>
      <c r="AA735" s="400"/>
      <c r="AB735" s="401"/>
      <c r="AC735" s="400"/>
      <c r="AD735" s="401"/>
      <c r="AE735" s="400"/>
      <c r="AF735" s="401"/>
      <c r="AG735" s="400"/>
      <c r="AH735" s="401"/>
      <c r="AI735" s="400"/>
      <c r="AJ735" s="401"/>
      <c r="AK735" s="400"/>
      <c r="AL735" s="401"/>
      <c r="AM735" s="400"/>
      <c r="AN735" s="401"/>
      <c r="AO735" s="400"/>
      <c r="AP735" s="401"/>
      <c r="AQ735" s="400"/>
      <c r="AR735" s="401"/>
      <c r="AS735" s="400"/>
      <c r="AT735" s="401"/>
      <c r="AU735" s="400"/>
      <c r="AV735" s="401"/>
      <c r="AW735" s="400"/>
      <c r="AX735" s="401"/>
      <c r="AY735" s="400"/>
      <c r="AZ735" s="401"/>
      <c r="BA735" s="400"/>
      <c r="BB735" s="401"/>
      <c r="BC735" s="400"/>
      <c r="BD735" s="401"/>
      <c r="BE735" s="400"/>
      <c r="BF735" s="401"/>
      <c r="BG735" s="400"/>
      <c r="BH735" s="401"/>
      <c r="BI735" s="400"/>
      <c r="BJ735" s="401"/>
      <c r="BK735" s="400"/>
      <c r="BL735" s="401"/>
      <c r="BM735" s="400"/>
      <c r="BN735" s="401"/>
      <c r="BO735" s="400"/>
      <c r="BP735" s="401"/>
      <c r="BQ735" s="400"/>
      <c r="BR735" s="401"/>
      <c r="BS735" s="400"/>
      <c r="BT735" s="401"/>
      <c r="BU735" s="400"/>
      <c r="BV735" s="401"/>
      <c r="BW735" s="400"/>
      <c r="BX735" s="401"/>
      <c r="BY735" s="400"/>
      <c r="BZ735" s="401"/>
      <c r="CA735" s="400"/>
      <c r="CB735" s="401"/>
      <c r="CC735" s="400"/>
      <c r="CD735" s="401"/>
      <c r="CE735" s="400"/>
      <c r="CF735" s="401"/>
      <c r="CG735" s="400"/>
      <c r="CH735" s="401"/>
      <c r="CI735" s="400"/>
      <c r="CJ735" s="401"/>
      <c r="CK735" s="400"/>
      <c r="CL735" s="401"/>
      <c r="CM735" s="400"/>
      <c r="CN735" s="401"/>
      <c r="CO735" s="400"/>
      <c r="CP735" s="401"/>
      <c r="CQ735" s="400"/>
      <c r="CR735" s="401"/>
      <c r="CS735" s="400"/>
      <c r="CT735" s="401"/>
      <c r="CU735" s="400"/>
      <c r="CV735" s="401"/>
      <c r="CW735" s="400"/>
      <c r="CX735" s="401"/>
      <c r="CY735" s="400"/>
      <c r="CZ735" s="401"/>
      <c r="DA735" s="400"/>
      <c r="DB735" s="401"/>
      <c r="DC735" s="400"/>
      <c r="DD735" s="401"/>
      <c r="DE735" s="400"/>
      <c r="DF735" s="401"/>
      <c r="DG735" s="400"/>
      <c r="DH735" s="401"/>
      <c r="DI735" s="400"/>
      <c r="DJ735" s="401"/>
      <c r="DK735" s="400"/>
      <c r="DL735" s="401"/>
      <c r="DM735" s="400"/>
      <c r="DN735" s="401"/>
      <c r="DO735" s="400"/>
      <c r="DP735" s="401"/>
      <c r="DQ735" s="400"/>
      <c r="DR735" s="401"/>
      <c r="DS735" s="400"/>
      <c r="DT735" s="401"/>
      <c r="DU735" s="400"/>
      <c r="DV735" s="401"/>
      <c r="DW735" s="400"/>
      <c r="DX735" s="401"/>
      <c r="DY735" s="400"/>
      <c r="DZ735" s="401"/>
      <c r="EA735" s="400"/>
      <c r="EB735" s="401"/>
      <c r="EC735" s="400"/>
      <c r="ED735" s="401"/>
      <c r="EE735" s="400"/>
      <c r="EF735" s="401"/>
      <c r="EG735" s="400"/>
      <c r="EH735" s="401"/>
      <c r="EI735" s="400"/>
      <c r="EJ735" s="447"/>
      <c r="EK735" s="512"/>
      <c r="EL735" s="515"/>
      <c r="EM735" s="450"/>
      <c r="EN735" s="348"/>
      <c r="EO735" s="348"/>
      <c r="EP735" s="179">
        <f t="shared" si="815"/>
        <v>0</v>
      </c>
      <c r="EQ735" s="179">
        <f t="shared" si="816"/>
        <v>0</v>
      </c>
      <c r="ER735" s="179">
        <f t="shared" si="817"/>
        <v>0</v>
      </c>
      <c r="ES735" s="179">
        <f t="shared" si="818"/>
        <v>0</v>
      </c>
      <c r="ET735" s="179">
        <f t="shared" si="819"/>
        <v>0</v>
      </c>
      <c r="EU735" s="179">
        <f t="shared" si="820"/>
        <v>0</v>
      </c>
      <c r="EV735" s="172">
        <f t="shared" si="821"/>
        <v>0</v>
      </c>
      <c r="EW735" s="253"/>
      <c r="EX735" s="254">
        <v>0</v>
      </c>
      <c r="EY735" s="180">
        <v>0</v>
      </c>
      <c r="EZ735" s="255">
        <v>0</v>
      </c>
      <c r="FA735" s="255">
        <v>0</v>
      </c>
      <c r="FB735" s="180">
        <f>SUM(FF735:GI735)/2</f>
        <v>0</v>
      </c>
      <c r="FC735" s="256">
        <f>N735*km*'VALORES TABELA'!$B$13</f>
        <v>0</v>
      </c>
      <c r="FD735" s="250">
        <f t="shared" si="839"/>
        <v>0</v>
      </c>
      <c r="FE735" s="257"/>
      <c r="FF735" s="181">
        <f>((Q735+S735)*Percapita)+((R735+T735)*Cadeirante)</f>
        <v>0</v>
      </c>
      <c r="FG735" s="181">
        <f>((U735+W735)*Percapita/30*FG$4)+((V735+X735)*Cadeirante/30*FG$4)</f>
        <v>0</v>
      </c>
      <c r="FH735" s="181">
        <f>((Y735+AA735)*Percapita/30*FH$4)+((Z735+AB735)*Cadeirante/30*FH$4)</f>
        <v>0</v>
      </c>
      <c r="FI735" s="181">
        <f>((AC735+AE735)*Percapita/30*FI$4)+((AD735+AF735)*Cadeirante/30*FI$4)</f>
        <v>0</v>
      </c>
      <c r="FJ735" s="181">
        <f>((AG735+AI735)*Percapita/30*FJ$4)+((AH735+AJ735)*Cadeirante/30*FJ$4)</f>
        <v>0</v>
      </c>
      <c r="FK735" s="181">
        <f>((AK735+AM735)*Percapita/30*FK$4)+((AL735+AN735)*Cadeirante/30*FK$4)</f>
        <v>0</v>
      </c>
      <c r="FL735" s="181">
        <f>((AO735+AQ735)*Percapita/30*FL$4)+((AP735+AR735)*Cadeirante/30*FL$4)</f>
        <v>0</v>
      </c>
      <c r="FM735" s="181">
        <f>((AS735+AU735)*Percapita/30*FM$4)+((AT735+AV735)*Cadeirante/30*FM$4)</f>
        <v>0</v>
      </c>
      <c r="FN735" s="181">
        <f>((AW735+AY735)*Percapita/30*FN$4)+((AX735+AZ735)*Cadeirante/30*FN$4)</f>
        <v>0</v>
      </c>
      <c r="FO735" s="181">
        <f>((BA735+BC735)*Percapita/30*FO$4)+((BB735+BD735)*Cadeirante/30*FO$4)</f>
        <v>0</v>
      </c>
      <c r="FP735" s="181">
        <f>((BE735+BG735)*Percapita/30*FP$4)+((BF735+BH735)*Cadeirante/30*FP$4)</f>
        <v>0</v>
      </c>
      <c r="FQ735" s="181">
        <f>((BI735+BK735)*Percapita/30*FQ$4)+((BJ735+BL735)*Cadeirante/30*FQ$4)</f>
        <v>0</v>
      </c>
      <c r="FR735" s="181">
        <f>((BM735+BO735)*Percapita/30*FR$4)+((BN735+BP735)*Cadeirante/30*FR$4)</f>
        <v>0</v>
      </c>
      <c r="FS735" s="181">
        <f>((BQ735+BS735)*Percapita/30*FS$4)+((BR735+BT735)*Cadeirante/30*FS$4)</f>
        <v>0</v>
      </c>
      <c r="FT735" s="181">
        <f>((BU735+BW735)*Percapita/30*FT$4)+((BV735+BX735)*Cadeirante/30*FT$4)</f>
        <v>0</v>
      </c>
      <c r="FU735" s="181">
        <f>((BY735+CA735)*Percapita/30*FU$4)+((BZ735+CB735)*Cadeirante/30*FU$4)</f>
        <v>0</v>
      </c>
      <c r="FV735" s="181">
        <f>((CC735+CE735)*Percapita/30*FV$4)+((CD735+CF735)*Cadeirante/30*FV$4)</f>
        <v>0</v>
      </c>
      <c r="FW735" s="181">
        <f>((CG735+CI735)*Percapita/30*FW$4)+((CI735+CK735)*Cadeirante/30*FW$4)</f>
        <v>0</v>
      </c>
      <c r="FX735" s="181">
        <f>((CK735+CM735)*Percapita/30*FX$4)+((CL735+CN735)*Cadeirante/30*FX$4)</f>
        <v>0</v>
      </c>
      <c r="FY735" s="181">
        <f>((CO735+CQ735)*Percapita/30*FY$4)+((CP735+CR735)*Cadeirante/30*FY$4)</f>
        <v>0</v>
      </c>
      <c r="FZ735" s="181">
        <f>((CS735+CU735)*Percapita/30*FZ$4)+((CT735+CV735)*Cadeirante/30*FZ$4)</f>
        <v>0</v>
      </c>
      <c r="GA735" s="181">
        <f>((CW735+CY735)*Percapita/30*GA$4)+((CX735+CZ735)*Cadeirante/30*GA$4)</f>
        <v>0</v>
      </c>
      <c r="GB735" s="181">
        <f>((DA735+DC735)*Percapita/30*GB$4)+((DB735+DD735)*Cadeirante/30*GB$4)</f>
        <v>0</v>
      </c>
      <c r="GC735" s="181">
        <f>((DE735+DG735)*Percapita/30*GC$4)+((DF735+DH735)*Cadeirante/30*GC$4)</f>
        <v>0</v>
      </c>
      <c r="GD735" s="181">
        <f>((DI735+DK735)*Percapita/30*GD$4)+((DJ735+DL735)*Cadeirante/30*GD$4)</f>
        <v>0</v>
      </c>
      <c r="GE735" s="181">
        <f>((DM735+DO735)*Percapita/30*GE$4)+((DN735+DP735)*Cadeirante/30*GE$4)</f>
        <v>0</v>
      </c>
      <c r="GF735" s="181">
        <f>((DQ735+DS735)*Percapita/30*GF$4)+((DR735+DT735)*Cadeirante/30*GF$4)</f>
        <v>0</v>
      </c>
      <c r="GG735" s="181">
        <f>((DU735+DW735)*Percapita/30*GG$4)+((DV735+DX735)*Cadeirante/30*GG$4)</f>
        <v>0</v>
      </c>
      <c r="GH735" s="181">
        <f>((DY735+EA735)*Percapita/30*GH$4)+((DZ735+EB735)*Cadeirante/30*GH$4)</f>
        <v>0</v>
      </c>
      <c r="GI735" s="181">
        <f>((EC735+EE735)*Percapita/30*GI$4)+((ED735+EF735)*Cadeirante/30*GI$4)</f>
        <v>0</v>
      </c>
      <c r="GJ735" s="181">
        <f>((EG735+EI735)*Percapita)+((EH735+EJ735)*Cadeirante)</f>
        <v>0</v>
      </c>
      <c r="GK735" s="258"/>
      <c r="GL735" s="103">
        <f t="shared" si="822"/>
        <v>0</v>
      </c>
      <c r="GM735" s="124"/>
      <c r="GN735" s="182"/>
      <c r="GO735" s="182"/>
      <c r="GP735" s="182"/>
      <c r="GQ735" s="182"/>
      <c r="GR735" s="182"/>
      <c r="GS735" s="182"/>
      <c r="GT735" s="182"/>
      <c r="GU735" s="182"/>
      <c r="GV735" s="182"/>
      <c r="GW735" s="182"/>
      <c r="GX735" s="182"/>
      <c r="GY735" s="182"/>
      <c r="GZ735" s="182"/>
      <c r="HA735" s="182"/>
      <c r="HB735" s="182"/>
      <c r="HC735" s="182"/>
      <c r="HD735" s="182"/>
      <c r="HE735" s="182"/>
      <c r="HF735" s="182"/>
      <c r="HG735" s="182"/>
      <c r="HH735" s="182"/>
      <c r="HI735" s="182"/>
      <c r="HJ735" s="182"/>
      <c r="HK735" s="182"/>
      <c r="HL735" s="182"/>
      <c r="HM735" s="182"/>
      <c r="HN735" s="182"/>
      <c r="HO735" s="182"/>
      <c r="HP735" s="259"/>
      <c r="HQ735" s="64"/>
      <c r="HW735" s="257"/>
      <c r="HY735" s="280">
        <f t="shared" si="840"/>
        <v>0</v>
      </c>
      <c r="HZ735" s="280">
        <f t="shared" si="841"/>
        <v>0</v>
      </c>
      <c r="IA735" s="280">
        <f t="shared" si="842"/>
        <v>0</v>
      </c>
    </row>
    <row r="736" spans="1:237" s="106" customFormat="1" ht="22.5" customHeight="1" x14ac:dyDescent="0.25">
      <c r="A736" t="s">
        <v>3863</v>
      </c>
      <c r="B736" s="522" t="s">
        <v>3864</v>
      </c>
      <c r="C736" s="523">
        <v>1</v>
      </c>
      <c r="D736" s="524" t="s">
        <v>3865</v>
      </c>
      <c r="E736" s="524" t="s">
        <v>3866</v>
      </c>
      <c r="F736" s="525" t="s">
        <v>3224</v>
      </c>
      <c r="G736" s="525" t="s">
        <v>3225</v>
      </c>
      <c r="H736" s="350" t="s">
        <v>1853</v>
      </c>
      <c r="I736" s="351" t="s">
        <v>3867</v>
      </c>
      <c r="J736" s="409" t="s">
        <v>3231</v>
      </c>
      <c r="K736" s="410" t="s">
        <v>3232</v>
      </c>
      <c r="L736" s="329">
        <f>CONTINUA!BV736</f>
        <v>0</v>
      </c>
      <c r="M736" s="329">
        <f>CONTINUA!BW736</f>
        <v>0</v>
      </c>
      <c r="N736" s="895"/>
      <c r="O736" s="896" t="s">
        <v>4072</v>
      </c>
      <c r="P736" s="897" t="s">
        <v>206</v>
      </c>
      <c r="Q736" s="400">
        <v>9</v>
      </c>
      <c r="R736" s="401"/>
      <c r="S736" s="400"/>
      <c r="T736" s="401"/>
      <c r="U736" s="400"/>
      <c r="V736" s="401"/>
      <c r="W736" s="400"/>
      <c r="X736" s="401"/>
      <c r="Y736" s="400"/>
      <c r="Z736" s="401"/>
      <c r="AA736" s="400"/>
      <c r="AB736" s="401"/>
      <c r="AC736" s="400"/>
      <c r="AD736" s="401"/>
      <c r="AE736" s="400"/>
      <c r="AF736" s="401"/>
      <c r="AG736" s="400"/>
      <c r="AH736" s="401"/>
      <c r="AI736" s="400"/>
      <c r="AJ736" s="401"/>
      <c r="AK736" s="400"/>
      <c r="AL736" s="401"/>
      <c r="AM736" s="400"/>
      <c r="AN736" s="401"/>
      <c r="AO736" s="400"/>
      <c r="AP736" s="401"/>
      <c r="AQ736" s="400"/>
      <c r="AR736" s="401"/>
      <c r="AS736" s="400"/>
      <c r="AT736" s="401"/>
      <c r="AU736" s="400"/>
      <c r="AV736" s="401"/>
      <c r="AW736" s="400"/>
      <c r="AX736" s="401"/>
      <c r="AY736" s="400"/>
      <c r="AZ736" s="401"/>
      <c r="BA736" s="400"/>
      <c r="BB736" s="401"/>
      <c r="BC736" s="400"/>
      <c r="BD736" s="401"/>
      <c r="BE736" s="400"/>
      <c r="BF736" s="401"/>
      <c r="BG736" s="400"/>
      <c r="BH736" s="401"/>
      <c r="BI736" s="400"/>
      <c r="BJ736" s="401"/>
      <c r="BK736" s="400"/>
      <c r="BL736" s="401"/>
      <c r="BM736" s="400"/>
      <c r="BN736" s="401"/>
      <c r="BO736" s="400"/>
      <c r="BP736" s="401"/>
      <c r="BQ736" s="400"/>
      <c r="BR736" s="401"/>
      <c r="BS736" s="400"/>
      <c r="BT736" s="401"/>
      <c r="BU736" s="400"/>
      <c r="BV736" s="401"/>
      <c r="BW736" s="400"/>
      <c r="BX736" s="401"/>
      <c r="BY736" s="400"/>
      <c r="BZ736" s="401"/>
      <c r="CA736" s="400"/>
      <c r="CB736" s="401"/>
      <c r="CC736" s="400"/>
      <c r="CD736" s="401"/>
      <c r="CE736" s="400"/>
      <c r="CF736" s="401"/>
      <c r="CG736" s="400"/>
      <c r="CH736" s="401"/>
      <c r="CI736" s="400"/>
      <c r="CJ736" s="401"/>
      <c r="CK736" s="400"/>
      <c r="CL736" s="401"/>
      <c r="CM736" s="400"/>
      <c r="CN736" s="401"/>
      <c r="CO736" s="400"/>
      <c r="CP736" s="401"/>
      <c r="CQ736" s="400"/>
      <c r="CR736" s="401"/>
      <c r="CS736" s="400"/>
      <c r="CT736" s="401"/>
      <c r="CU736" s="400"/>
      <c r="CV736" s="401"/>
      <c r="CW736" s="400"/>
      <c r="CX736" s="401"/>
      <c r="CY736" s="400"/>
      <c r="CZ736" s="401"/>
      <c r="DA736" s="400"/>
      <c r="DB736" s="401"/>
      <c r="DC736" s="400"/>
      <c r="DD736" s="401"/>
      <c r="DE736" s="400"/>
      <c r="DF736" s="401"/>
      <c r="DG736" s="400"/>
      <c r="DH736" s="401"/>
      <c r="DI736" s="400"/>
      <c r="DJ736" s="401"/>
      <c r="DK736" s="400"/>
      <c r="DL736" s="401"/>
      <c r="DM736" s="400"/>
      <c r="DN736" s="401"/>
      <c r="DO736" s="400"/>
      <c r="DP736" s="401"/>
      <c r="DQ736" s="400"/>
      <c r="DR736" s="401"/>
      <c r="DS736" s="400"/>
      <c r="DT736" s="401"/>
      <c r="DU736" s="400"/>
      <c r="DV736" s="401"/>
      <c r="DW736" s="400"/>
      <c r="DX736" s="401"/>
      <c r="DY736" s="400"/>
      <c r="DZ736" s="401"/>
      <c r="EA736" s="400"/>
      <c r="EB736" s="401"/>
      <c r="EC736" s="400"/>
      <c r="ED736" s="401"/>
      <c r="EE736" s="400"/>
      <c r="EF736" s="401"/>
      <c r="EG736" s="400"/>
      <c r="EH736" s="401"/>
      <c r="EI736" s="400"/>
      <c r="EJ736" s="447"/>
      <c r="EK736" s="510"/>
      <c r="EL736" s="513" t="s">
        <v>4022</v>
      </c>
      <c r="EM736" s="520">
        <v>423.75299999999999</v>
      </c>
      <c r="EN736" s="520"/>
      <c r="EO736" s="520"/>
      <c r="EP736" s="171">
        <f t="shared" si="815"/>
        <v>9</v>
      </c>
      <c r="EQ736" s="171">
        <f t="shared" si="816"/>
        <v>0</v>
      </c>
      <c r="ER736" s="171">
        <f t="shared" si="817"/>
        <v>0</v>
      </c>
      <c r="ES736" s="171">
        <f t="shared" si="818"/>
        <v>0</v>
      </c>
      <c r="ET736" s="171">
        <f t="shared" si="819"/>
        <v>0</v>
      </c>
      <c r="EU736" s="171">
        <f t="shared" si="820"/>
        <v>0</v>
      </c>
      <c r="EV736" s="172">
        <f t="shared" si="821"/>
        <v>9</v>
      </c>
      <c r="EW736" s="367">
        <f>IF(C736=4,IF(MAX(Q736:EJ738)&gt;0,(Especiall/30*(IF(($G736-$F736)=($G$5-$F$5),30,IF(DAY($G736)=31,($G736-$F736),($G736-$F736)+1)))),0),0)</f>
        <v>0</v>
      </c>
      <c r="EX736" s="248">
        <f t="shared" ref="EX736:EX739" si="843">FF736</f>
        <v>28680.170000000002</v>
      </c>
      <c r="EY736" s="174">
        <f>(L736*regular)+(M736*Cadeirantee)</f>
        <v>0</v>
      </c>
      <c r="EZ736" s="249">
        <f>SUMIF(FG736:GJ736,"&gt;0")</f>
        <v>0</v>
      </c>
      <c r="FA736" s="249">
        <f>SUMIF(FG736:GJ736,"&lt;0")+SUMIF(GN736:HP736,"&lt;0")</f>
        <v>0</v>
      </c>
      <c r="FB736" s="174">
        <v>0</v>
      </c>
      <c r="FC736" s="175">
        <f>N736*km*'VALORES TABELA'!$B$13</f>
        <v>0</v>
      </c>
      <c r="FD736" s="250">
        <f>GL736</f>
        <v>0</v>
      </c>
      <c r="FE736" s="176">
        <f>(EW736+EW737+EW738+EW739+EX736+EX737+EX738+EX739+EY736+EY737+EY738+EY739+EY740+EZ736+EZ737+EZ738+EZ739+FA736+FA737+FA738+FA739+FC736+FC737+FC738+FC739+HY736-HZ736-IA736+FD736+FD737+FD738+FD739+FB740)</f>
        <v>30077.563000000002</v>
      </c>
      <c r="FF736" s="177">
        <f>IF(C736=4,SUM(Q736+Q737+Q738+S736+S737+S738)*Percapita/30*FF$4+(R736+R737+R738+T736+T737+T738)*Cadeirante/30*FF$4,IF(C736=3,IF(Q739+S739=10,Fixo/30*FF$4+(Q736+Q737+Q738+S736+S737+S738)*Percapita/30*FF$4+(R739+T739)*Cadeirante/30*FF$4,IF(Q739+S739&lt;=9,(Q739+S739)*Crechee/30*FF$4)+(R739+T739)*Cadeirante/30*FF$4+(Q736+Q737+Q738+S736+S737+S738)*Percapita/30*FF$4)+IF(Q739+S739&gt;=11,Fixo/30*FF$4+(Q739+S739-10)*Crechee/30*FF$4,0),IF(C736=2,IF(R736+R737+R738+R739+T736+T737+T738+T739=1,Cadeirante/30*FF$4,IF(R736+R737+R738+R739+T736+T737+T738+T739=2,Fixo/30*FF$4,IF(R736+R737+R738+R739+T736+T737+T738+T739&gt;2,Fixo/30*FF$4+(R736+R737+R738+R739+T736+T737+T738+T739-2)*Cadeirante/30*FF$4)))+(Q736+Q737+Q738+S736+S737+S738)*Percapita/30*FF$4+(Q739+S739)*Crechee/30*FF$4,IF(C736=1,IF(Q736+Q737+Q738+R736+R737+R738+S736+S737+S738+T736+T737+T738&lt;=15,(Q736+Q737+Q738+S736+S737+S738)*Percapita/30*FF$4,IF(Q736+Q737+Q738+R736+R737+R738+S736+S737+S738+T736+T737+T738&gt;=16,Fixo/30*FF$4+(Q736+Q737+Q738+R736+R737+R738+S736+S737+S738+T736+T737-16)*Percapita/30*FF$4))))))</f>
        <v>28680.170000000002</v>
      </c>
      <c r="FG736" s="177">
        <f>IF(C736=4,SUM(U736+U737+U738+W736+W737+W738)*Percapita/30*FG$4+(V736+V737+V738+X736+X737+X738)*Cadeirante/30*FG$4,IF(C736=3,IF(U739+W739=10,Fixo/30*FG$4+(U736+U737+U738+W736+W737+W738)*Percapita/30*FG$4+(V739+X739)*Cadeirante/30*FG$4,IF(U739+W739&lt;=9,(U739+W739)*Crechee/30*FG$4)+(V739+X739)*Cadeirante/30*FG$4+(U736+U737+U738+W736+W737+W738)*Percapita/30*FG$4)+IF(U739+W739&gt;=11,Fixo/30*FG$4+(U739+W739-10)*Crechee/30*FG$4,0),IF(C736=2,IF(V736+V737+V738+V739+X736+X737+X738+X739=1,Cadeirante/30*FG$4,IF(V736+V737+V738+V739+X736+X737+X738+X739=2,Fixo/30*FG$4,IF(V736+V737+V738+V739+X736+X737+X738+X739&gt;2,Fixo/30*FG$4+(V736+V737+V738+V739+X736+X737+X738+X739-2)*Cadeirante/30*FG$4)))+(U736+U737+U738+W736+W737+W738)*Percapita/30*FG$4+(U739+W739)*Crechee/30*FG$4,IF(C736=1,IF(U736+U737+U738+V736+V737+V738+W736+W737+W738+X736+X737+X738&lt;=15,(U736+U737+U738+W736+W737+W738)*Percapita/30*FG$4,IF(U736+U737+U738+V736+V737+V738+W736+W737+W738+X736+X737+X738&gt;=16,Fixo/30*FG$4+(U736+U737+U738+V736+V737+V738+W736+W737+W738+X736+X737-16)*Percapita/30*FG$4))))))</f>
        <v>0</v>
      </c>
      <c r="FH736" s="177">
        <f>IF(C736=4,SUM(Y736+Y737+Y738+AA736+AA737+AA738)*Percapita/30*FH$4+(Z736+Z737+Z738+AB736+AB737+AB738)*Cadeirante/30*FH$4,IF(C736=3,IF(Y739+AA739=10,Fixo/30*FH$4+(Y736+Y737+Y738+AA736+AA737+AA738)*Percapita/30*FH$4+(Z739+AB739)*Cadeirante/30*FH$4,IF(Y739+AA739&lt;=9,(Y739+AA739)*Crechee/30*FH$4)+(Z739+AB739)*Cadeirante/30*FH$4+(Y736+Y737+Y738+AA736+AA737+AA738)*Percapita/30*FH$4)+IF(Y739+AA739&gt;=11,Fixo/30*FH$4+(Y739+AA739-10)*Crechee/30*FH$4,0),IF(C736=2,IF(Z736+Z737+Z738+Z739+AB736+AB737+AB738+AB739=1,Cadeirante/30*FH$4,IF(Z736+Z737+Z738+Z739+AB736+AB737+AB738+AB739=2,Fixo/30*FH$4,IF(Z736+Z737+Z738+Z739+AB736+AB737+AB738+AB739&gt;2,Fixo/30*FH$4+(Z736+Z737+Z738+Z739+AB736+AB737+AB738+AB739-2)*Cadeirante/30*FH$4)))+(Y736+Y737+Y738+AA736+AA737+AA738)*Percapita/30*FH$4+(Y739+AA739)*Crechee/30*FH$4,IF(C736=1,IF(Y736+Y737+Y738+Z736+Z737+Z738+AA736+AA737+AA738+AB736+AB737+AB738&lt;=15,(Y736+Y737+Y738+AA736+AA737+AA738)*Percapita/30*FH$4,IF(Y736+Y737+Y738+Z736+Z737+Z738+AA736+AA737+AA738+AB736+AB737+AB738&gt;=16,Fixo/30*FH$4+(Y736+Y737+Y738+Z736+Z737+Z738+AA736+AA737+AA738+AB736+AB737-16)*Percapita/30*FH$4))))))</f>
        <v>0</v>
      </c>
      <c r="FI736" s="177">
        <f>IF(C736=4,SUM(AC736+AC737+AC738+AE736+AE737+AE738)*Percapita/30*FI$4+(AD736+AD737+AD738+AF736+AF737+AF738)*Cadeirante/30*FI$4,IF(C736=3,IF(AC739+AE739=10,Fixo/30*FI$4+(AC736+AC737+AC738+AE736+AE737+AE738)*Percapita/30*FI$4+(AD739+AF739)*Cadeirante/30*FI$4,IF(AC739+AE739&lt;=9,(AC739+AE739)*Crechee/30*FI$4)+(AD739+AF739)*Cadeirante/30*FI$4+(AC736+AC737+AC738+AE736+AE737+AE738)*Percapita/30*FI$4)+IF(AC739+AE739&gt;=11,Fixo/30*FI$4+(AC739+AE739-10)*Crechee/30*FI$4,0),IF(C736=2,IF(AD736+AD737+AD738+AD739+AF736+AF737+AF738+AF739=1,Cadeirante/30*FI$4,IF(AD736+AD737+AD738+AD739+AF736+AF737+AF738+AF739=2,Fixo/30*FI$4,IF(AD736+AD737+AD738+AD739+AF736+AF737+AF738+AF739&gt;2,Fixo/30*FI$4+(AD736+AD737+AD738+AD739+AF736+AF737+AF738+AF739-2)*Cadeirante/30*FI$4)))+(AC736+AC737+AC738+AE736+AE737+AE738)*Percapita/30*FI$4+(AC739+AE739)*Crechee/30*FI$4,IF(C736=1,IF(AC736+AC737+AC738+AD736+AD737+AD738+AE736+AE737+AE738+AF736+AF737+AF738&lt;=15,(AC736+AC737+AC738+AE736+AE737+AE738)*Percapita/30*FI$4,IF(AC736+AC737+AC738+AD736+AD737+AD738+AE736+AE737+AE738+AF736+AF737+AF738&gt;=16,Fixo/30*FI$4+(AC736+AC737+AC738+AD736+AD737+AD738+AE736+AE737+AE738+AF736+AF737-16)*Percapita/30*FI$4))))))</f>
        <v>0</v>
      </c>
      <c r="FJ736" s="177">
        <f>IF(C736=4,SUM(AG736+AG737+AG738+AI736+AI737+AI738)*Percapita/30*FJ$4+(AH736+AH737+AH738+AJ736+AJ737+AJ738)*Cadeirante/30*FJ$4,IF(C736=3,IF(AG739+AI739=10,Fixo/30*FJ$4+(AG736+AG737+AG738+AI736+AI737+AI738)*Percapita/30*FJ$4+(AH739+AJ739)*Cadeirante/30*FJ$4,IF(AG739+AI739&lt;=9,(AG739+AI739)*Crechee/30*FJ$4)+(AH739+AJ739)*Cadeirante/30*FJ$4+(AG736+AG737+AG738+AI736+AI737+AI738)*Percapita/30*FJ$4)+IF(AG739+AI739&gt;=11,Fixo/30*FJ$4+(AG739+AI739-10)*Crechee/30*FJ$4,0),IF(C736=2,IF(AH736+AH737+AH738+AH739+AJ736+AJ737+AJ738+AJ739=1,Cadeirante/30*FJ$4,IF(AH736+AH737+AH738+AH739+AJ736+AJ737+AJ738+AJ739=2,Fixo/30*FJ$4,IF(AH736+AH737+AH738+AH739+AJ736+AJ737+AJ738+AJ739&gt;2,Fixo/30*FJ$4+(AH736+AH737+AH738+AH739+AJ736+AJ737+AJ738+AJ739-2)*Cadeirante/30*FJ$4)))+(AG736+AG737+AG738+AI736+AI737+AI738)*Percapita/30*FJ$4+(AG739+AI739)*Crechee/30*FJ$4,IF(C736=1,IF(AG736+AG737+AG738+AH736+AH737+AH738+AI736+AI737+AI738+AJ736+AJ737+AJ738&lt;=15,(AG736+AG737+AG738+AI736+AI737+AI738)*Percapita/30*FJ$4,IF(AG736+AG737+AG738+AH736+AH737+AH738+AI736+AI737+AI738+AJ736+AJ737+AJ738&gt;=16,Fixo/30*FJ$4+(AG736+AG737+AG738+AH736+AH737+AH738+AI736+AI737+AI738+AJ736+AJ737-16)*Percapita/30*FJ$4))))))</f>
        <v>0</v>
      </c>
      <c r="FK736" s="177">
        <f>IF(C736=4,SUM(AK736+AK737+AK738+AM736+AM737+AM738)*Percapita/30*FK$4+(AL736+AL737+AL738+AN736+AN737+AN738)*Cadeirante/30*FK$4,IF(C736=3,IF(AK739+AM739=10,Fixo/30*FK$4+(AK736+AK737+AK738+AM736+AM737+AM738)*Percapita/30*FK$4+(AL739+AN739)*Cadeirante/30*FK$4,IF(AK739+AM739&lt;=9,(AK739+AM739)*Crechee/30*FK$4)+(AL739+AN739)*Cadeirante/30*FK$4+(AK736+AK737+AK738+AM736+AM737+AM738)*Percapita/30*FK$4)+IF(AK739+AM739&gt;=11,Fixo/30*FK$4+(AK739+AM739-10)*Crechee/30*FK$4,0),IF(C736=2,IF(AL736+AL737+AL738+AL739+AN736+AN737+AN738+AN739=1,Cadeirante/30*FK$4,IF(AL736+AL737+AL738+AL739+AN736+AN737+AN738+AN739=2,Fixo/30*FK$4,IF(AL736+AL737+AL738+AL739+AN736+AN737+AN738+AN739&gt;2,Fixo/30*FK$4+(AL736+AL737+AL738+AL739+AN736+AN737+AN738+AN739-2)*Cadeirante/30*FK$4)))+(AK736+AK737+AK738+AM736+AM737+AM738)*Percapita/30*FK$4+(AK739+AM739)*Crechee/30*FK$4,IF(C736=1,IF(AK736+AK737+AK738+AL736+AL737+AL738+AM736+AM737+AM738+AN736+AN737+AN738&lt;=15,(AK736+AK737+AK738+AM736+AM737+AM738)*Percapita/30*FK$4,IF(AK736+AK737+AK738+AL736+AL737+AL738+AM736+AM737+AM738+AN736+AN737+AN738&gt;=16,Fixo/30*FK$4+(AK736+AK737+AK738+AL736+AL737+AL738+AM736+AM737+AM738+AN736+AN737-16)*Percapita/30*FK$4))))))</f>
        <v>0</v>
      </c>
      <c r="FL736" s="177">
        <f>IF(C736=4,SUM(AO736+AO737+AO738+AQ736+AQ737+AQ738)*Percapita/30*FL$4+(AP736+AP737+AP738+AR736+AR737+AR738)*Cadeirante/30*FL$4,IF(C736=3,IF(AO739+AQ739=10,Fixo/30*FL$4+(AO736+AO737+AO738+AQ736+AQ737+AQ738)*Percapita/30*FL$4+(AP739+AR739)*Cadeirante/30*FL$4,IF(AO739+AQ739&lt;=9,(AO739+AQ739)*Crechee/30*FL$4)+(AP739+AR739)*Cadeirante/30*FL$4+(AO736+AO737+AO738+AQ736+AQ737+AQ738)*Percapita/30*FL$4)+IF(AO739+AQ739&gt;=11,Fixo/30*FL$4+(AO739+AQ739-10)*Crechee/30*FL$4,0),IF(C736=2,IF(AP736+AP737+AP738+AP739+AR736+AR737+AR738+AR739=1,Cadeirante/30*FL$4,IF(AP736+AP737+AP738+AP739+AR736+AR737+AR738+AR739=2,Fixo/30*FL$4,IF(AP736+AP737+AP738+AP739+AR736+AR737+AR738+AR739&gt;2,Fixo/30*FL$4+(AP736+AP737+AP738+AP739+AR736+AR737+AR738+AR739-2)*Cadeirante/30*FL$4)))+(AO736+AO737+AO738+AQ736+AQ737+AQ738)*Percapita/30*FL$4+(AO739+AQ739)*Crechee/30*FL$4,IF(C736=1,IF(AO736+AO737+AO738+AP736+AP737+AP738+AQ736+AQ737+AQ738+AR736+AR737+AR738&lt;=15,(AO736+AO737+AO738+AQ736+AQ737+AQ738)*Percapita/30*FL$4,IF(AO736+AO737+AO738+AP736+AP737+AP738+AQ736+AQ737+AQ738+AR736+AR737+AR738&gt;=16,Fixo/30*FL$4+(AO736+AO737+AO738+AP736+AP737+AP738+AQ736+AQ737+AQ738+AR736+AR737-16)*Percapita/30*FL$4))))))</f>
        <v>0</v>
      </c>
      <c r="FM736" s="177">
        <f>IF(C736=4,SUM(AS736+AS737+AS738+AU736+AU737+AU738)*Percapita/30*FM$4+(AT736+AT737+AT738+AV736+AV737+AV738)*Cadeirante/30*FM$4,IF(C736=3,IF(AS739+AU739=10,Fixo/30*FM$4+(AS736+AS737+AS738+AU736+AU737+AU738)*Percapita/30*FM$4+(AT739+AV739)*Cadeirante/30*FM$4,IF(AS739+AU739&lt;=9,(AS739+AU739)*Crechee/30*FM$4)+(AT739+AV739)*Cadeirante/30*FM$4+(AS736+AS737+AS738+AU736+AU737+AU738)*Percapita/30*FM$4)+IF(AS739+AU739&gt;=11,Fixo/30*FM$4+(AS739+AU739-10)*Crechee/30*FM$4,0),IF(C736=2,IF(AT736+AT737+AT738+AT739+AV736+AV737+AV738+AV739=1,Cadeirante/30*FM$4,IF(AT736+AT737+AT738+AT739+AV736+AV737+AV738+AV739=2,Fixo/30*FM$4,IF(AT736+AT737+AT738+AT739+AV736+AV737+AV738+AV739&gt;2,Fixo/30*FM$4+(AT736+AT737+AT738+AT739+AV736+AV737+AV738+AV739-2)*Cadeirante/30*FM$4)))+(AS736+AS737+AS738+AU736+AU737+AU738)*Percapita/30*FM$4+(AS739+AU739)*Crechee/30*FM$4,IF(C736=1,IF(AS736+AS737+AS738+AT736+AT737+AT738+AU736+AU737+AU738+AV736+AV737+AV738&lt;=15,(AS736+AS737+AS738+AU736+AU737+AU738)*Percapita/30*FM$4,IF(AS736+AS737+AS738+AT736+AT737+AT738+AU736+AU737+AU738+AV736+AV737+AV738&gt;=16,Fixo/30*FM$4+(AS736+AS737+AS738+AT736+AT737+AT738+AU736+AU737+AU738+AV736+AV737-16)*Percapita/30*FM$4))))))</f>
        <v>0</v>
      </c>
      <c r="FN736" s="177">
        <f>IF(C736=4,SUM(AW736+AW737+AW738+AY736+AY737+AY738)*Percapita/30*FN$4+(AX736+AX737+AX738+AZ736+AZ737+AZ738)*Cadeirante/30*FN$4,IF(C736=3,IF(AW739+AY739=10,Fixo/30*FN$4+(AW736+AW737+AW738+AY736+AY737+AY738)*Percapita/30*FN$4+(AX739+AZ739)*Cadeirante/30*FN$4,IF(AW739+AY739&lt;=9,(AW739+AY739)*Crechee/30*FN$4)+(AX739+AZ739)*Cadeirante/30*FN$4+(AW736+AW737+AW738+AY736+AY737+AY738)*Percapita/30*FN$4)+IF(AW739+AY739&gt;=11,Fixo/30*FN$4+(AW739+AY739-10)*Crechee/30*FN$4,0),IF(C736=2,IF(AX736+AX737+AX738+AX739+AZ736+AZ737+AZ738+AZ739=1,Cadeirante/30*FN$4,IF(AX736+AX737+AX738+AX739+AZ736+AZ737+AZ738+AZ739=2,Fixo/30*FN$4,IF(AX736+AX737+AX738+AX739+AZ736+AZ737+AZ738+AZ739&gt;2,Fixo/30*FN$4+(AX736+AX737+AX738+AX739+AZ736+AZ737+AZ738+AZ739-2)*Cadeirante/30*FN$4)))+(AW736+AW737+AW738+AY736+AY737+AY738)*Percapita/30*FN$4+(AW739+AY739)*Crechee/30*FN$4,IF(C736=1,IF(AW736+AW737+AW738+AX736+AX737+AX738+AY736+AY737+AY738+AZ736+AZ737+AZ738&lt;=15,(AW736+AW737+AW738+AY736+AY737+AY738)*Percapita/30*FN$4,IF(AW736+AW737+AW738+AX736+AX737+AX738+AY736+AY737+AY738+AZ736+AZ737+AZ738&gt;=16,Fixo/30*FN$4+(AW736+AW737+AW738+AX736+AX737+AX738+AY736+AY737+AY738+AZ736+AZ737-16)*Percapita/30*FN$4))))))</f>
        <v>0</v>
      </c>
      <c r="FO736" s="177">
        <f>IF(C736=4,SUM(BA736+BA737+BA738+BC736+BC737+BC738)*Percapita/30*FO$4+(BB736+BB737+BB738+BD736+BD737+BD738)*Cadeirante/30*FO$4,IF(C736=3,IF(BA739+BC739=10,Fixo/30*FO$4+(BA736+BA737+BA738+BC736+BC737+BC738)*Percapita/30*FO$4+(BB739+BD739)*Cadeirante/30*FO$4,IF(BA739+BC739&lt;=9,(BA739+BC739)*Crechee/30*FO$4)+(BB739+BD739)*Cadeirante/30*FO$4+(BA736+BA737+BA738+BC736+BC737+BC738)*Percapita/30*FO$4)+IF(BA739+BC739&gt;=11,Fixo/30*FO$4+(BA739+BC739-10)*Crechee/30*FO$4,0),IF(C736=2,IF(BB736+BB737+BB738+BB739+BD736+BD737+BD738+BD739=1,Cadeirante/30*FO$4,IF(BB736+BB737+BB738+BB739+BD736+BD737+BD738+BD739=2,Fixo/30*FO$4,IF(BB736+BB737+BB738+BB739+BD736+BD737+BD738+BD739&gt;2,Fixo/30*FO$4+(BB736+BB737+BB738+BB739+BD736+BD737+BD738+BD739-2)*Cadeirante/30*FO$4)))+(BA736+BA737+BA738+BC736+BC737+BC738)*Percapita/30*FO$4+(BA739+BC739)*Crechee/30*FO$4,IF(C736=1,IF(BA736+BA737+BA738+BB736+BB737+BB738+BC736+BC737+BC738+BD736+BD737+BD738&lt;=15,(BA736+BA737+BA738+BC736+BC737+BC738)*Percapita/30*FO$4,IF(BA736+BA737+BA738+BB736+BB737+BB738+BC736+BC737+BC738+BD736+BD737+BD738&gt;=16,Fixo/30*FO$4+(BA736+BA737+BA738+BB736+BB737+BB738+BC736+BC737+BC738+BD736+BD737-16)*Percapita/30*FO$4))))))</f>
        <v>0</v>
      </c>
      <c r="FP736" s="177">
        <f>IF(C736=4,SUM(BE736+BE737+BE738+BG736+BG737+BG738)*Percapita/30*FP$4+(BF736+BF737+BF738+BH736+BH737+BH738)*Cadeirante/30*FP$4,IF(C736=3,IF(BE739+BG739=10,Fixo/30*FP$4+(BE736+BE737+BE738+BG736+BG737+BG738)*Percapita/30*FP$4+(BF739+BH739)*Cadeirante/30*FP$4,IF(BE739+BG739&lt;=9,(BE739+BG739)*Crechee/30*FP$4)+(BF739+BH739)*Cadeirante/30*FP$4+(BE736+BE737+BE738+BG736+BG737+BG738)*Percapita/30*FP$4)+IF(BE739+BG739&gt;=11,Fixo/30*FP$4+(BE739+BG739-10)*Crechee/30*FP$4,0),IF(C736=2,IF(BF736+BF737+BF738+BF739+BH736+BH737+BH738+BH739=1,Cadeirante/30*FP$4,IF(BF736+BF737+BF738+BF739+BH736+BH737+BH738+BH739=2,Fixo/30*FP$4,IF(BF736+BF737+BF738+BF739+BH736+BH737+BH738+BH739&gt;2,Fixo/30*FP$4+(BF736+BF737+BF738+BF739+BH736+BH737+BH738+BH739-2)*Cadeirante/30*FP$4)))+(BE736+BE737+BE738+BG736+BG737+BG738)*Percapita/30*FP$4+(BE739+BG739)*Crechee/30*FP$4,IF(C736=1,IF(BE736+BE737+BE738+BF736+BF737+BF738+BG736+BG737+BG738+BH736+BH737+BH738&lt;=15,(BE736+BE737+BE738+BG736+BG737+BG738)*Percapita/30*FP$4,IF(BE736+BE737+BE738+BF736+BF737+BF738+BG736+BG737+BG738+BH736+BH737+BH738&gt;=16,Fixo/30*FP$4+(BE736+BE737+BE738+BF736+BF737+BF738+BG736+BG737+BG738+BH736+BH737-16)*Percapita/30*FP$4))))))</f>
        <v>0</v>
      </c>
      <c r="FQ736" s="177">
        <f>IF(C736=4,SUM(BI736+BI737+BI738+BK736+BK737+BK738)*Percapita/30*FQ$4+(BJ736+BJ737+BJ738+BL736+BL737+BL738)*Cadeirante/30*FQ$4,IF(C736=3,IF(BI739+BK739=10,Fixo/30*FQ$4+(BI736+BI737+BI738+BK736+BK737+BK738)*Percapita/30*FQ$4+(BJ739+BL739)*Cadeirante/30*FQ$4,IF(BI739+BK739&lt;=9,(BI739+BK739)*Crechee/30*FQ$4)+(BJ739+BL739)*Cadeirante/30*FQ$4+(BI736+BI737+BI738+BK736+BK737+BK738)*Percapita/30*FQ$4)+IF(BI739+BK739&gt;=11,Fixo/30*FQ$4+(BI739+BK739-10)*Crechee/30*FQ$4,0),IF(C736=2,IF(BJ736+BJ737+BJ738+BJ739+BL736+BL737+BL738+BL739=1,Cadeirante/30*FQ$4,IF(BJ736+BJ737+BJ738+BJ739+BL736+BL737+BL738+BL739=2,Fixo/30*FQ$4,IF(BJ736+BJ737+BJ738+BJ739+BL736+BL737+BL738+BL739&gt;2,Fixo/30*FQ$4+(BJ736+BJ737+BJ738+BJ739+BL736+BL737+BL738+BL739-2)*Cadeirante/30*FQ$4)))+(BI736+BI737+BI738+BK736+BK737+BK738)*Percapita/30*FQ$4+(BI739+BK739)*Crechee/30*FQ$4,IF(C736=1,IF(BI736+BI737+BI738+BJ736+BJ737+BJ738+BK736+BK737+BK738+BL736+BL737+BL738&lt;=15,(BI736+BI737+BI738+BK736+BK737+BK738)*Percapita/30*FQ$4,IF(BI736+BI737+BI738+BJ736+BJ737+BJ738+BK736+BK737+BK738+BL736+BL737+BL738&gt;=16,Fixo/30*FQ$4+(BI736+BI737+BI738+BJ736+BJ737+BJ738+BK736+BK737+BK738+BL736+BL737-16)*Percapita/30*FQ$4))))))</f>
        <v>0</v>
      </c>
      <c r="FR736" s="177">
        <f>IF(C736=4,SUM(BM736+BM737+BM738+BO736+BO737+BO738)*Percapita/30*FR$4+(BN736+BN737+BN738+BP736+BP737+BP738)*Cadeirante/30*FR$4,IF(C736=3,IF(BM739+BO739=10,Fixo/30*FR$4+(BM736+BM737+BM738+BO736+BO737+BO738)*Percapita/30*FR$4+(BN739+BP739)*Cadeirante/30*FR$4,IF(BM739+BO739&lt;=9,(BM739+BO739)*Crechee/30*FR$4)+(BN739+BP739)*Cadeirante/30*FR$4+(BM736+BM737+BM738+BO736+BO737+BO738)*Percapita/30*FR$4)+IF(BM739+BO739&gt;=11,Fixo/30*FR$4+(BM739+BO739-10)*Crechee/30*FR$4,0),IF(C736=2,IF(BN736+BN737+BN738+BN739+BP736+BP737+BP738+BP739=1,Cadeirante/30*FR$4,IF(BN736+BN737+BN738+BN739+BP736+BP737+BP738+BP739=2,Fixo/30*FR$4,IF(BN736+BN737+BN738+BN739+BP736+BP737+BP738+BP739&gt;2,Fixo/30*FR$4+(BN736+BN737+BN738+BN739+BP736+BP737+BP738+BP739-2)*Cadeirante/30*FR$4)))+(BM736+BM737+BM738+BO736+BO737+BO738)*Percapita/30*FR$4+(BM739+BO739)*Crechee/30*FR$4,IF(C736=1,IF(BM736+BM737+BM738+BN736+BN737+BN738+BO736+BO737+BO738+BP736+BP737+BP738&lt;=15,(BM736+BM737+BM738+BO736+BO737+BO738)*Percapita/30*FR$4,IF(BM736+BM737+BM738+BN736+BN737+BN738+BO736+BO737+BO738+BP736+BP737+BP738&gt;=16,Fixo/30*FR$4+(BM736+BM737+BM738+BN736+BN737+BN738+BO736+BO737+BO738+BP736+BP737-16)*Percapita/30*FR$4))))))</f>
        <v>0</v>
      </c>
      <c r="FS736" s="177">
        <f>IF(C736=4,SUM(BQ736+BQ737+BQ738+BS736+BS737+BS738)*Percapita/30*FS$4+(BR736+BR737+BR738+BT736+BT737+BT738)*Cadeirante/30*FS$4,IF(C736=3,IF(BQ739+BS739=10,Fixo/30*FS$4+(BQ736+BQ737+BQ738+BS736+BS737+BS738)*Percapita/30*FS$4+(BR739+BT739)*Cadeirante/30*FS$4,IF(BQ739+BS739&lt;=9,(BQ739+BS739)*Crechee/30*FS$4)+(BR739+BT739)*Cadeirante/30*FS$4+(BQ736+BQ737+BQ738+BS736+BS737+BS738)*Percapita/30*FS$4)+IF(BQ739+BS739&gt;=11,Fixo/30*FS$4+(BQ739+BS739-10)*Crechee/30*FS$4,0),IF(C736=2,IF(BR736+BR737+BR738+BR739+BT736+BT737+BT738+BT739=1,Cadeirante/30*FS$4,IF(BR736+BR737+BR738+BR739+BT736+BT737+BT738+BT739=2,Fixo/30*FS$4,IF(BR736+BR737+BR738+BR739+BT736+BT737+BT738+BT739&gt;2,Fixo/30*FS$4+(BR736+BR737+BR738+BR739+BT736+BT737+BT738+BT739-2)*Cadeirante/30*FS$4)))+(BQ736+BQ737+BQ738+BS736+BS737+BS738)*Percapita/30*FS$4+(BQ739+BS739)*Crechee/30*FS$4,IF(C736=1,IF(BQ736+BQ737+BQ738+BR736+BR737+BR738+BS736+BS737+BS738+BT736+BT737+BT738&lt;=15,(BQ736+BQ737+BQ738+BS736+BS737+BS738)*Percapita/30*FS$4,IF(BQ736+BQ737+BQ738+BR736+BR737+BR738+BS736+BS737+BS738+BT736+BT737+BT738&gt;=16,Fixo/30*FS$4+(BQ736+BQ737+BQ738+BR736+BR737+BR738+BS736+BS737+BS738+BT736+BT737-16)*Percapita/30*FS$4))))))</f>
        <v>0</v>
      </c>
      <c r="FT736" s="177">
        <f>IF(C736=4,SUM(BU736+BU737+BU738+BW736+BW737+BW738)*Percapita/30*FT$4+(BV736+BV737+BV738+BX736+BX737+BX738)*Cadeirante/30*FT$4,IF(C736=3,IF(BU739+BW739=10,Fixo/30*FT$4+(BU736+BU737+BU738+BW736+BW737+BW738)*Percapita/30*FT$4+(BV739+BX739)*Cadeirante/30*FT$4,IF(BU739+BW739&lt;=9,(BU739+BW739)*Crechee/30*FT$4)+(BV739+BX739)*Cadeirante/30*FT$4+(BU736+BU737+BU738+BW736+BW737+BW738)*Percapita/30*FT$4)+IF(BU739+BW739&gt;=11,Fixo/30*FT$4+(BU739+BW739-10)*Crechee/30*FT$4,0),IF(C736=2,IF(BV736+BV737+BV738+BV739+BX736+BX737+BX738+BX739=1,Cadeirante/30*FT$4,IF(BV736+BV737+BV738+BV739+BX736+BX737+BX738+BX739=2,Fixo/30*FT$4,IF(BV736+BV737+BV738+BV739+BX736+BX737+BX738+BX739&gt;2,Fixo/30*FT$4+(BV736+BV737+BV738+BV739+BX736+BX737+BX738+BX739-2)*Cadeirante/30*FT$4)))+(BU736+BU737+BU738+BW736+BW737+BW738)*Percapita/30*FT$4+(BU739+BW739)*Crechee/30*FT$4,IF(C736=1,IF(BU736+BU737+BU738+BV736+BV737+BV738+BW736+BW737+BW738+BX736+BX737+BX738&lt;=15,(BU736+BU737+BU738+BW736+BW737+BW738)*Percapita/30*FT$4,IF(BU736+BU737+BU738+BV736+BV737+BV738+BW736+BW737+BW738+BX736+BX737+BX738&gt;=16,Fixo/30*FT$4+(BU736+BU737+BU738+BV736+BV737+BV738+BW736+BW737+BW738+BX736+BX737-16)*Percapita/30*FT$4))))))</f>
        <v>0</v>
      </c>
      <c r="FU736" s="177">
        <f>IF(C736=4,SUM(BY736+BY737+BY738+CA736+CA737+CA738)*Percapita/30*FU$4+(BZ736+BZ737+BZ738+CB736+CB737+CB738)*Cadeirante/30*FU$4,IF(C736=3,IF(BY739+CA739=10,Fixo/30*FU$4+(BY736+BY737+BY738+CA736+CA737+CA738)*Percapita/30*FU$4+(BZ739+CB739)*Cadeirante/30*FU$4,IF(BY739+CA739&lt;=9,(BY739+CA739)*Crechee/30*FU$4)+(BZ739+CB739)*Cadeirante/30*FU$4+(BY736+BY737+BY738+CA736+CA737+CA738)*Percapita/30*FU$4)+IF(BY739+CA739&gt;=11,Fixo/30*FU$4+(BY739+CA739-10)*Crechee/30*FU$4,0),IF(C736=2,IF(BZ736+BZ737+BZ738+BZ739+CB736+CB737+CB738+CB739=1,Cadeirante/30*FU$4,IF(BZ736+BZ737+BZ738+BZ739+CB736+CB737+CB738+CB739=2,Fixo/30*FU$4,IF(BZ736+BZ737+BZ738+BZ739+CB736+CB737+CB738+CB739&gt;2,Fixo/30*FU$4+(BZ736+BZ737+BZ738+BZ739+CB736+CB737+CB738+CB739-2)*Cadeirante/30*FU$4)))+(BY736+BY737+BY738+CA736+CA737+CA738)*Percapita/30*FU$4+(BY739+CA739)*Crechee/30*FU$4,IF(C736=1,IF(BY736+BY737+BY738+BZ736+BZ737+BZ738+CA736+CA737+CA738+CB736+CB737+CB738&lt;=15,(BY736+BY737+BY738+CA736+CA737+CA738)*Percapita/30*FU$4,IF(BY736+BY737+BY738+BZ736+BZ737+BZ738+CA736+CA737+CA738+CB736+CB737+CB738&gt;=16,Fixo/30*FU$4+(BY736+BY737+BY738+BZ736+BZ737+BZ738+CA736+CA737+CA738+CB736+CB737-16)*Percapita/30*FU$4))))))</f>
        <v>0</v>
      </c>
      <c r="FV736" s="177">
        <f>IF(C736=4,SUM(CC736+CC737+CC738+CE736+CE737+CE738)*Percapita/30*FV$4+(CD736+CD737+CD738+CF736+CF737+CF738)*Cadeirante/30*FV$4,IF(C736=3,IF(CC739+CE739=10,Fixo/30*FV$4+(CC736+CC737+CC738+CE736+CE737+CE738)*Percapita/30*FV$4+(CD739+CF739)*Cadeirante/30*FV$4,IF(CC739+CE739&lt;=9,(CC739+CE739)*Crechee/30*FV$4)+(CD739+CF739)*Cadeirante/30*FV$4+(CC736+CC737+CC738+CE736+CE737+CE738)*Percapita/30*FV$4)+IF(CC739+CE739&gt;=11,Fixo/30*FV$4+(CC739+CE739-10)*Crechee/30*FV$4,0),IF(C736=2,IF(CD736+CD737+CD738+CD739+CF736+CF737+CF738+CF739=1,Cadeirante/30*FV$4,IF(CD736+CD737+CD738+CD739+CF736+CF737+CF738+CF739=2,Fixo/30*FV$4,IF(CD736+CD737+CD738+CD739+CF736+CF737+CF738+CF739&gt;2,Fixo/30*FV$4+(CD736+CD737+CD738+CD739+CF736+CF737+CF738+CF739-2)*Cadeirante/30*FV$4)))+(CC736+CC737+CC738+CE736+CE737+CE738)*Percapita/30*FV$4+(CC739+CE739)*Crechee/30*FV$4,IF(C736=1,IF(CC736+CC737+CC738+CD736+CD737+CD738+CE736+CE737+CE738+CF736+CF737+CF738&lt;=15,(CC736+CC737+CC738+CE736+CE737+CE738)*Percapita/30*FV$4,IF(CC736+CC737+CC738+CD736+CD737+CD738+CE736+CE737+CE738+CF736+CF737+CF738&gt;=16,Fixo/30*FV$4+(CC736+CC737+CC738+CD736+CD737+CD738+CE736+CE737+CE738+CF736+CF737-16)*Percapita/30*FV$4))))))</f>
        <v>0</v>
      </c>
      <c r="FW736" s="177">
        <f>IF(C736=4,SUM(CG736+CG737+CG738+CI736+CI737+CI738)*Percapita/30*FW$4+(CH736+CH737+CH738+CJ736+CJ737+CJ738)*Cadeirante/30*FW$4,IF(C736=3,IF(CG739+CI739=10,Fixo/30*FW$4+(CG736+CG737+CG738+CI736+CI737+CI738)*Percapita/30*FW$4+(CH739+CJ739)*Cadeirante/30*FW$4,IF(CG739+CI739&lt;=9,(CG739+CI739)*Crechee/30*FW$4)+(CH739+CJ739)*Cadeirante/30*FW$4+(CG736+CG737+CG738+CI736+CI737+CI738)*Percapita/30*FW$4)+IF(CG739+CI739&gt;=11,Fixo/30*FW$4+(CG739+CI739-10)*Crechee/30*FW$4,0),IF(C736=2,IF(CH736+CH737+CH738+CH739+CJ736+CJ737+CJ738+CJ739=1,Cadeirante/30*FW$4,IF(CH736+CH737+CH738+CH739+CJ736+CJ737+CJ738+CJ739=2,Fixo/30*FW$4,IF(CH736+CH737+CH738+CH739+CJ736+CJ737+CJ738+CJ739&gt;2,Fixo/30*FW$4+(CH736+CH737+CH738+CH739+CJ736+CJ737+CJ738+CJ739-2)*Cadeirante/30*FW$4)))+(CG736+CG737+CG738+CI736+CI737+CI738)*Percapita/30*FW$4+(CG739+CI739)*Crechee/30*FW$4,IF(C736=1,IF(CG736+CG737+CG738+CH736+CH737+CH738+CI736+CI737+CI738+CJ736+CJ737+CJ738&lt;=15,(CG736+CG737+CG738+CI736+CI737+CI738)*Percapita/30*FW$4,IF(CG736+CG737+CG738+CH736+CH737+CH738+CI736+CI737+CI738+CJ736+CJ737+CJ738&gt;=16,Fixo/30*FW$4+(CG736+CG737+CG738+CH736+CH737+CH738+CI736+CI737+CI738+CJ736+CJ737-16)*Percapita/30*FW$4))))))</f>
        <v>0</v>
      </c>
      <c r="FX736" s="177">
        <f>IF(C736=4,SUM(CK736+CK737+CK738+CM736+CM737+CM738)*Percapita/30*FX$4+(CL736+CL737+CL738+CN736+CN737+CN738)*Cadeirante/30*FX$4,IF(C736=3,IF(CK739+CM739=10,Fixo/30*FX$4+(CK736+CK737+CK738+CM736+CM737+CM738)*Percapita/30*FX$4+(CL739+CN739)*Cadeirante/30*FX$4,IF(CK739+CM739&lt;=9,(CK739+CM739)*Crechee/30*FX$4)+(CL739+CN739)*Cadeirante/30*FX$4+(CK736+CK737+CK738+CM736+CM737+CM738)*Percapita/30*FX$4)+IF(CK739+CM739&gt;=11,Fixo/30*FX$4+(CK739+CM739-10)*Crechee/30*FX$4,0),IF(C736=2,IF(CL736+CL737+CL738+CL739+CN736+CN737+CN738+CN739=1,Cadeirante/30*FX$4,IF(CL736+CL737+CL738+CL739+CN736+CN737+CN738+CN739=2,Fixo/30*FX$4,IF(CL736+CL737+CL738+CL739+CN736+CN737+CN738+CN739&gt;2,Fixo/30*FX$4+(CL736+CL737+CL738+CL739+CN736+CN737+CN738+CN739-2)*Cadeirante/30*FX$4)))+(CK736+CK737+CK738+CM736+CM737+CM738)*Percapita/30*FX$4+(CK739+CM739)*Crechee/30*FX$4,IF(C736=1,IF(CK736+CK737+CK738+CL736+CL737+CL738+CM736+CM737+CM738+CN736+CN737+CN738&lt;=15,(CK736+CK737+CK738+CM736+CM737+CM738)*Percapita/30*FX$4,IF(CK736+CK737+CK738+CL736+CL737+CL738+CM736+CM737+CM738+CN736+CN737+CN738&gt;=16,Fixo/30*FX$4+(CK736+CK737+CK738+CL736+CL737+CL738+CM736+CM737+CM738+CN736+CN737-16)*Percapita/30*FX$4))))))</f>
        <v>0</v>
      </c>
      <c r="FY736" s="177">
        <f>IF(C736=4,SUM(CO736+CO737+CO738+CQ736+CQ737+CQ738)*Percapita/30*FY$4+(CP736+CP737+CP738+CR736+CR737+CR738)*Cadeirante/30*FY$4,IF(C736=3,IF(CO739+CQ739=10,Fixo/30*FY$4+(CO736+CO737+CO738+CQ736+CQ737+CQ738)*Percapita/30*FY$4+(CP739+CR739)*Cadeirante/30*FY$4,IF(CO739+CQ739&lt;=9,(CO739+CQ739)*Crechee/30*FY$4)+(CP739+CR739)*Cadeirante/30*FY$4+(CO736+CO737+CO738+CQ736+CQ737+CQ738)*Percapita/30*FY$4)+IF(CO739+CQ739&gt;=11,Fixo/30*FY$4+(CO739+CQ739-10)*Crechee/30*FY$4,0),IF(C736=2,IF(CP736+CP737+CP738+CP739+CR736+CR737+CR738+CR739=1,Cadeirante/30*FY$4,IF(CP736+CP737+CP738+CP739+CR736+CR737+CR738+CR739=2,Fixo/30*FY$4,IF(CP736+CP737+CP738+CP739+CR736+CR737+CR738+CR739&gt;2,Fixo/30*FY$4+(CP736+CP737+CP738+CP739+CR736+CR737+CR738+CR739-2)*Cadeirante/30*FY$4)))+(CO736+CO737+CO738+CQ736+CQ737+CQ738)*Percapita/30*FY$4+(CO739+CQ739)*Crechee/30*FY$4,IF(C736=1,IF(CO736+CO737+CO738+CP736+CP737+CP738+CQ736+CQ737+CQ738+CR736+CR737+CR738&lt;=15,(CO736+CO737+CO738+CQ736+CQ737+CQ738)*Percapita/30*FY$4,IF(CO736+CO737+CO738+CP736+CP737+CP738+CQ736+CQ737+CQ738+CR736+CR737+CR738&gt;=16,Fixo/30*FY$4+(CO736+CO737+CO738+CP736+CP737+CP738+CQ736+CQ737+CQ738+CR736+CR737-16)*Percapita/30*FY$4))))))</f>
        <v>0</v>
      </c>
      <c r="FZ736" s="177">
        <f>IF(C736=4,SUM(CS736+CS737+CS738+CU736+CU737+CU738)*Percapita/30*FZ$4+(CT736+CT737+CT738+CV736+CV737+CV738)*Cadeirante/30*FZ$4,IF(C736=3,IF(CS739+CU739=10,Fixo/30*FZ$4+(CS736+CS737+CS738+CU736+CU737+CU738)*Percapita/30*FZ$4+(CT739+CV739)*Cadeirante/30*FZ$4,IF(CS739+CU739&lt;=9,(CS739+CU739)*Crechee/30*FZ$4)+(CT739+CV739)*Cadeirante/30*FZ$4+(CS736+CS737+CS738+CU736+CU737+CU738)*Percapita/30*FZ$4)+IF(CS739+CU739&gt;=11,Fixo/30*FZ$4+(CS739+CU739-10)*Crechee/30*FZ$4,0),IF(C736=2,IF(CT736+CT737+CT738+CT739+CV736+CV737+CV738+CV739=1,Cadeirante/30*FZ$4,IF(CT736+CT737+CT738+CT739+CV736+CV737+CV738+CV739=2,Fixo/30*FZ$4,IF(CT736+CT737+CT738+CT739+CV736+CV737+CV738+CV739&gt;2,Fixo/30*FZ$4+(CT736+CT737+CT738+CT739+CV736+CV737+CV738+CV739-2)*Cadeirante/30*FZ$4)))+(CS736+CS737+CS738+CU736+CU737+CU738)*Percapita/30*FZ$4+(CS739+CU739)*Crechee/30*FZ$4,IF(C736=1,IF(CS736+CS737+CS738+CT736+CT737+CT738+CU736+CU737+CU738+CV736+CV737+CV738&lt;=15,(CS736+CS737+CS738+CU736+CU737+CU738)*Percapita/30*FZ$4,IF(CS736+CS737+CS738+CT736+CT737+CT738+CU736+CU737+CU738+CV736+CV737+CV738&gt;=16,Fixo/30*FZ$4+(CS736+CS737+CS738+CT736+CT737+CT738+CU736+CU737+CU738+CV736+CV737-16)*Percapita/30*FZ$4))))))</f>
        <v>0</v>
      </c>
      <c r="GA736" s="177">
        <f>IF(C736=4,SUM(CW736+CW737+CW738+CY736+CY737+CY738)*Percapita/30*GA$4+(CX736+CX737+CX738+CZ736+CZ737+CZ738)*Cadeirante/30*GA$4,IF(C736=3,IF(CW739+CY739=10,Fixo/30*GA$4+(CW736+CW737+CW738+CY736+CY737+CY738)*Percapita/30*GA$4+(CX739+CZ739)*Cadeirante/30*GA$4,IF(CW739+CY739&lt;=9,(CW739+CY739)*Crechee/30*GA$4)+(CX739+CZ739)*Cadeirante/30*GA$4+(CW736+CW737+CW738+CY736+CY737+CY738)*Percapita/30*GA$4)+IF(CW739+CY739&gt;=11,Fixo/30*GA$4+(CW739+CY739-10)*Crechee/30*GA$4,0),IF(C736=2,IF(CX736+CX737+CX738+CX739+CZ736+CZ737+CZ738+CZ739=1,Cadeirante/30*GA$4,IF(CX736+CX737+CX738+CX739+CZ736+CZ737+CZ738+CZ739=2,Fixo/30*GA$4,IF(CX736+CX737+CX738+CX739+CZ736+CZ737+CZ738+CZ739&gt;2,Fixo/30*GA$4+(CX736+CX737+CX738+CX739+CZ736+CZ737+CZ738+CZ739-2)*Cadeirante/30*GA$4)))+(CW736+CW737+CW738+CY736+CY737+CY738)*Percapita/30*GA$4+(CW739+CY739)*Crechee/30*GA$4,IF(C736=1,IF(CW736+CW737+CW738+CX736+CX737+CX738+CY736+CY737+CY738+CZ736+CZ737+CZ738&lt;=15,(CW736+CW737+CW738+CY736+CY737+CY738)*Percapita/30*GA$4,IF(CW736+CW737+CW738+CX736+CX737+CX738+CY736+CY737+CY738+CZ736+CZ737+CZ738&gt;=16,Fixo/30*GA$4+(CW736+CW737+CW738+CX736+CX737+CX738+CY736+CY737+CY738+CZ736+CZ737-16)*Percapita/30*GA$4))))))</f>
        <v>0</v>
      </c>
      <c r="GB736" s="177">
        <f>IF(C736=4,SUM(DA736+DA737+DA738+DC736+DC737+DC738)*Percapita/30*GB$4+(DB736+DB737+DB738+DD736+DD737+DD738)*Cadeirante/30*GB$4,IF(C736=3,IF(DA739+DC739=10,Fixo/30*GB$4+(DA736+DA737+DA738+DC736+DC737+DC738)*Percapita/30*GB$4+(DB739+DD739)*Cadeirante/30*GB$4,IF(DA739+DC739&lt;=9,(DA739+DC739)*Crechee/30*GB$4)+(DB739+DD739)*Cadeirante/30*GB$4+(DA736+DA737+DA738+DC736+DC737+DC738)*Percapita/30*GB$4)+IF(DA739+DC739&gt;=11,Fixo/30*GB$4+(DA739+DC739-10)*Crechee/30*GB$4,0),IF(C736=2,IF(DB736+DB737+DB738+DB739+DD736+DD737+DD738+DD739=1,Cadeirante/30*GB$4,IF(DB736+DB737+DB738+DB739+DD736+DD737+DD738+DD739=2,Fixo/30*GB$4,IF(DB736+DB737+DB738+DB739+DD736+DD737+DD738+DD739&gt;2,Fixo/30*GB$4+(DB736+DB737+DB738+DB739+DD736+DD737+DD738+DD739-2)*Cadeirante/30*GB$4)))+(DA736+DA737+DA738+DC736+DC737+DC738)*Percapita/30*GB$4+(DA739+DC739)*Crechee/30*GB$4,IF(C736=1,IF(DA736+DA737+DA738+DB736+DB737+DB738+DC736+DC737+DC738+DD736+DD737+DD738&lt;=15,(DA736+DA737+DA738+DC736+DC737+DC738)*Percapita/30*GB$4,IF(DA736+DA737+DA738+DB736+DB737+DB738+DC736+DC737+DC738+DD736+DD737+DD738&gt;=16,Fixo/30*GB$4+(DA736+DA737+DA738+DB736+DB737+DB738+DC736+DC737+DC738+DD736+DD737-16)*Percapita/30*GB$4))))))</f>
        <v>0</v>
      </c>
      <c r="GC736" s="177">
        <f>IF(C736=4,SUM(DE736+DE737+DE738+DG736+DG737+DG738)*Percapita/30*GC$4+(DF736+DF737+DF738+DH736+DH737+DH738)*Cadeirante/30*GC$4,IF(C736=3,IF(DE739+DG739=10,Fixo/30*GC$4+(DE736+DE737+DE738+DG736+DG737+DG738)*Percapita/30*GC$4+(DF739+DH739)*Cadeirante/30*GC$4,IF(DE739+DG739&lt;=9,(DE739+DG739)*Crechee/30*GC$4)+(DF739+DH739)*Cadeirante/30*GC$4+(DE736+DE737+DE738+DG736+DG737+DG738)*Percapita/30*GC$4)+IF(DE739+DG739&gt;=11,Fixo/30*GC$4+(DE739+DG739-10)*Crechee/30*GC$4,0),IF(C736=2,IF(DF736+DF737+DF738+DF739+DH736+DH737+DH738+DH739=1,Cadeirante/30*GC$4,IF(DF736+DF737+DF738+DF739+DH736+DH737+DH738+DH739=2,Fixo/30*GC$4,IF(DF736+DF737+DF738+DF739+DH736+DH737+DH738+DH739&gt;2,Fixo/30*GC$4+(DF736+DF737+DF738+DF739+DH736+DH737+DH738+DH739-2)*Cadeirante/30*GC$4)))+(DE736+DE737+DE738+DG736+DG737+DG738)*Percapita/30*GC$4+(DE739+DG739)*Crechee/30*GC$4,IF(C736=1,IF(DE736+DE737+DE738+DF736+DF737+DF738+DG736+DG737+DG738+DH736+DH737+DH738&lt;=15,(DE736+DE737+DE738+DG736+DG737+DG738)*Percapita/30*GC$4,IF(DE736+DE737+DE738+DF736+DF737+DF738+DG736+DG737+DG738+DH736+DH737+DH738&gt;=16,Fixo/30*GC$4+(DE736+DE737+DE738+DF736+DF737+DF738+DG736+DG737+DG738+DH736+DH737-16)*Percapita/30*GC$4))))))</f>
        <v>0</v>
      </c>
      <c r="GD736" s="177">
        <f>IF(C736=4,SUM(DI736+DI737+DI738+DK736+DK737+DK738)*Percapita/30*GD$4+(DJ736+DJ737+DJ738+DL736+DL737+DL738)*Cadeirante/30*GD$4,IF(C736=3,IF(DI739+DK739=10,Fixo/30*GD$4+(DI736+DI737+DI738+DK736+DK737+DK738)*Percapita/30*GD$4+(DJ739+DL739)*Cadeirante/30*GD$4,IF(DI739+DK739&lt;=9,(DI739+DK739)*Crechee/30*GD$4)+(DJ739+DL739)*Cadeirante/30*GD$4+(DI736+DI737+DI738+DK736+DK737+DK738)*Percapita/30*GD$4)+IF(DI739+DK739&gt;=11,Fixo/30*GD$4+(DI739+DK739-10)*Crechee/30*GD$4,0),IF(C736=2,IF(DJ736+DJ737+DJ738+DJ739+DL736+DL737+DL738+DL739=1,Cadeirante/30*GD$4,IF(DJ736+DJ737+DJ738+DJ739+DL736+DL737+DL738+DL739=2,Fixo/30*GD$4,IF(DJ736+DJ737+DJ738+DJ739+DL736+DL737+DL738+DL739&gt;2,Fixo/30*GD$4+(DJ736+DJ737+DJ738+DJ739+DL736+DL737+DL738+DL739-2)*Cadeirante/30*GD$4)))+(DI736+DI737+DI738+DK736+DK737+DK738)*Percapita/30*GD$4+(DI739+DK739)*Crechee/30*GD$4,IF(C736=1,IF(DI736+DI737+DI738+DJ736+DJ737+DJ738+DK736+DK737+DK738+DL736+DL737+DL738&lt;=15,(DI736+DI737+DI738+DK736+DK737+DK738)*Percapita/30*GD$4,IF(DI736+DI737+DI738+DJ736+DJ737+DJ738+DK736+DK737+DK738+DL736+DL737+DL738&gt;=16,Fixo/30*GD$4+(DI736+DI737+DI738+DJ736+DJ737+DJ738+DK736+DK737+DK738+DL736+DL737-16)*Percapita/30*GD$4))))))</f>
        <v>0</v>
      </c>
      <c r="GE736" s="177">
        <f>IF(C736=4,SUM(DM736+DM737+DM738+DO736+DO737+DO738)*Percapita/30*GE$4+(DN736+DN737+DN738+DP736+DP737+DP738)*Cadeirante/30*GE$4,IF(C736=3,IF(DM739+DO739=10,Fixo/30*GE$4+(DM736+DM737+DM738+DO736+DO737+DO738)*Percapita/30*GE$4+(DN739+DP739)*Cadeirante/30*GE$4,IF(DM739+DO739&lt;=9,(DM739+DO739)*Crechee/30*GE$4)+(DN739+DP739)*Cadeirante/30*GE$4+(DM736+DM737+DM738+DO736+DO737+DO738)*Percapita/30*GE$4)+IF(DM739+DO739&gt;=11,Fixo/30*GE$4+(DM739+DO739-10)*Crechee/30*GE$4,0),IF(C736=2,IF(DN736+DN737+DN738+DN739+DP736+DP737+DP738+DP739=1,Cadeirante/30*GE$4,IF(DN736+DN737+DN738+DN739+DP736+DP737+DP738+DP739=2,Fixo/30*GE$4,IF(DN736+DN737+DN738+DN739+DP736+DP737+DP738+DP739&gt;2,Fixo/30*GE$4+(DN736+DN737+DN738+DN739+DP736+DP737+DP738+DP739-2)*Cadeirante/30*GE$4)))+(DM736+DM737+DM738+DO736+DO737+DO738)*Percapita/30*GE$4+(DM739+DO739)*Crechee/30*GE$4,IF(C736=1,IF(DM736+DM737+DM738+DN736+DN737+DN738+DO736+DO737+DO738+DP736+DP737+DP738&lt;=15,(DM736+DM737+DM738+DO736+DO737+DO738)*Percapita/30*GE$4,IF(DM736+DM737+DM738+DN736+DN737+DN738+DO736+DO737+DO738+DP736+DP737+DP738&gt;=16,Fixo/30*GE$4+(DM736+DM737+DM738+DN736+DN737+DN738+DO736+DO737+DO738+DP736+DP737-16)*Percapita/30*GE$4))))))</f>
        <v>0</v>
      </c>
      <c r="GF736" s="177">
        <f>IF(C736=4,SUM(DQ736+DQ737+DQ738+DS736+DS737+DS738)*Percapita/30*GF$4+(DR736+DR737+DR738+DT736+DT737+DT738)*Cadeirante/30*GF$4,IF(C736=3,IF(DQ739+DS739=10,Fixo/30*GF$4+(DQ736+DQ737+DQ738+DS736+DS737+DS738)*Percapita/30*GF$4+(DR739+DT739)*Cadeirante/30*GF$4,IF(DQ739+DS739&lt;=9,(DQ739+DS739)*Crechee/30*GF$4)+(DR739+DT739)*Cadeirante/30*GF$4+(DQ736+DQ737+DQ738+DS736+DS737+DS738)*Percapita/30*GF$4)+IF(DQ739+DS739&gt;=11,Fixo/30*GF$4+(DQ739+DS739-10)*Crechee/30*GF$4,0),IF(C736=2,IF(DR736+DR737+DR738+DR739+DT736+DT737+DT738+DT739=1,Cadeirante/30*GF$4,IF(DR736+DR737+DR738+DR739+DT736+DT737+DT738+DT739=2,Fixo/30*GF$4,IF(DR736+DR737+DR738+DR739+DT736+DT737+DT738+DT739&gt;2,Fixo/30*GF$4+(DR736+DR737+DR738+DR739+DT736+DT737+DT738+DT739-2)*Cadeirante/30*GF$4)))+(DQ736+DQ737+DQ738+DS736+DS737+DS738)*Percapita/30*GF$4+(DQ739+DS739)*Crechee/30*GF$4,IF(C736=1,IF(DQ736+DQ737+DQ738+DR736+DR737+DR738+DS736+DS737+DS738+DT736+DT737+DT738&lt;=15,(DQ736+DQ737+DQ738+DS736+DS737+DS738)*Percapita/30*GF$4,IF(DQ736+DQ737+DQ738+DR736+DR737+DR738+DS736+DS737+DS738+DT736+DT737+DT738&gt;=16,Fixo/30*GF$4+(DQ736+DQ737+DQ738+DR736+DR737+DR738+DS736+DS737+DS738+DT736+DT737-16)*Percapita/30*GF$4))))))</f>
        <v>0</v>
      </c>
      <c r="GG736" s="177">
        <f>IF(C736=4,SUM(DU736+DU737+DU738+DW736+DW737+DW738)*Percapita/30*GG$4+(DV736+DV737+DV738+DX736+DX737+DX738)*Cadeirante/30*GG$4,IF(C736=3,IF(DU739+DW739=10,Fixo/30*GG$4+(DU736+DU737+DU738+DW736+DW737+DW738)*Percapita/30*GG$4+(DV739+DX739)*Cadeirante/30*GG$4,IF(DU739+DW739&lt;=9,(DU739+DW739)*Crechee/30*GG$4)+(DV739+DX739)*Cadeirante/30*GG$4+(DU736+DU737+DU738+DW736+DW737+DW738)*Percapita/30*GG$4)+IF(DU739+DW739&gt;=11,Fixo/30*GG$4+(DU739+DW739-10)*Crechee/30*GG$4,0),IF(C736=2,IF(DV736+DV737+DV738+DV739+DX736+DX737+DX738+DX739=1,Cadeirante/30*GG$4,IF(DV736+DV737+DV738+DV739+DX736+DX737+DX738+DX739=2,Fixo/30*GG$4,IF(DV736+DV737+DV738+DV739+DX736+DX737+DX738+DX739&gt;2,Fixo/30*GG$4+(DV736+DV737+DV738+DV739+DX736+DX737+DX738+DX739-2)*Cadeirante/30*GG$4)))+(DU736+DU737+DU738+DW736+DW737+DW738)*Percapita/30*GG$4+(DU739+DW739)*Crechee/30*GG$4,IF(C736=1,IF(DU736+DU737+DU738+DV736+DV737+DV738+DW736+DW737+DW738+DX736+DX737+DX738&lt;=15,(DU736+DU737+DU738+DW736+DW737+DW738)*Percapita/30*GG$4,IF(DU736+DU737+DU738+DV736+DV737+DV738+DW736+DW737+DW738+DX736+DX737+DX738&gt;=16,Fixo/30*GG$4+(DU736+DU737+DU738+DV736+DV737+DV738+DW736+DW737+DW738+DX736+DX737-16)*Percapita/30*GG$4))))))</f>
        <v>0</v>
      </c>
      <c r="GH736" s="177">
        <f>IF(C736=4,SUM(DY736+DY737+DY738+EA736+EA737+EA738)*Percapita/30*GH$4+(DZ736+DZ737+DZ738+EB736+EB737+EB738)*Cadeirante/30*GH$4,IF(C736=3,IF(DY739+EA739=10,Fixo/30*GH$4+(DY736+DY737+DY738+EA736+EA737+EA738)*Percapita/30*GH$4+(DZ739+EB739)*Cadeirante/30*GH$4,IF(DY739+EA739&lt;=9,(DY739+EA739)*Crechee/30*GH$4)+(DZ739+EB739)*Cadeirante/30*GH$4+(DY736+DY737+DY738+EA736+EA737+EA738)*Percapita/30*GH$4)+IF(DY739+EA739&gt;=11,Fixo/30*GH$4+(DY739+EA739-10)*Crechee/30*GH$4,0),IF(C736=2,IF(DZ736+DZ737+DZ738+DZ739+EB736+EB737+EB738+EB739=1,Cadeirante/30*GH$4,IF(DZ736+DZ737+DZ738+DZ739+EB736+EB737+EB738+EB739=2,Fixo/30*GH$4,IF(DZ736+DZ737+DZ738+DZ739+EB736+EB737+EB738+EB739&gt;2,Fixo/30*GH$4+(DZ736+DZ737+DZ738+DZ739+EB736+EB737+EB738+EB739-2)*Cadeirante/30*GH$4)))+(DY736+DY737+DY738+EA736+EA737+EA738)*Percapita/30*GH$4+(DY739+EA739)*Crechee/30*GH$4,IF(C736=1,IF(DY736+DY737+DY738+DZ736+DZ737+DZ738+EA736+EA737+EA738+EB736+EB737+EB738&lt;=15,(DY736+DY737+DY738+EA736+EA737+EA738)*Percapita/30*GH$4,IF(DY736+DY737+DY738+DZ736+DZ737+DZ738+EA736+EA737+EA738+EB736+EB737+EB738&gt;=16,Fixo/30*GH$4+(DY736+DY737+DY738+DZ736+DZ737+DZ738+EA736+EA737+EA738+EB736+EB737-16)*Percapita/30*GH$4))))))</f>
        <v>0</v>
      </c>
      <c r="GI736" s="177">
        <f>IF(C736=4,SUM(EC736+EC737+EC738+EE736+EE737+EE738)*Percapita/30*GI$4+(ED736+ED737+ED738+EF736+EF737+EF738)*Cadeirante/30*GI$4,IF(C736=3,IF(EC739+EE739=10,Fixo/30*GI$4+(EC736+EC737+EC738+EE736+EE737+EE738)*Percapita/30*GI$4+(ED739+EF739)*Cadeirante/30*GI$4,IF(EC739+EE739&lt;=9,(EC739+EE739)*Crechee/30*GI$4)+(ED739+EF739)*Cadeirante/30*GI$4+(EC736+EC737+EC738+EE736+EE737+EE738)*Percapita/30*GI$4)+IF(EC739+EE739&gt;=11,Fixo/30*GI$4+(EC739+EE739-10)*Crechee/30*GI$4,0),IF(C736=2,IF(ED736+ED737+ED738+ED739+EF736+EF737+EF738+EF739=1,Cadeirante/30*GI$4,IF(ED736+ED737+ED738+ED739+EF736+EF737+EF738+EF739=2,Fixo/30*GI$4,IF(ED736+ED737+ED738+ED739+EF736+EF737+EF738+EF739&gt;2,Fixo/30*GI$4+(ED736+ED737+ED738+ED739+EF736+EF737+EF738+EF739-2)*Cadeirante/30*GI$4)))+(EC736+EC737+EC738+EE736+EE737+EE738)*Percapita/30*GI$4+(EC739+EE739)*Crechee/30*GI$4,IF(C736=1,IF(EC736+EC737+EC738+ED736+ED737+ED738+EE736+EE737+EE738+EF736+EF737+EF738&lt;=15,(EC736+EC737+EC738+EE736+EE737+EE738)*Percapita/30*GI$4,IF(EC736+EC737+EC738+ED736+ED737+ED738+EE736+EE737+EE738+EF736+EF737+EF738&gt;=16,Fixo/30*GI$4+(EC736+EC737+EC738+ED736+ED737+ED738+EE736+EE737+EE738+EF736+EF737-16)*Percapita/30*GI$4))))))</f>
        <v>0</v>
      </c>
      <c r="GJ736" s="177">
        <f>IF(C736=4,SUM(EG736+EG737+EG738+EI736+EI737+EI738)*Percapita/30*GJ$4+(EH736+EH737+EH738+EJ736+EJ737+EJ738)*Cadeirante/30*GJ$4,IF(C736=3,IF(EG739+EI739=10,Fixo/30*GJ$4+(EG736+EG737+EG738+EI736+EI737+EI738)*Percapita/30*GJ$4+(EH739+EJ739)*Cadeirante/30*GJ$4,IF(EG739+EI739&lt;=9,(EG739+EI739)*Crechee/30*GJ$4)+(EH739+EJ739)*Cadeirante/30*GJ$4+(EG736+EG737+EG738+EI736+EI737+EI738)*Percapita/30*GJ$4)+IF(EG739+EI739&gt;=11,Fixo/30*GJ$4+(EG739+EI739-10)*Crechee/30*GJ$4,0),IF(C736=2,IF(EH736+EH737+EH738+EH739+EJ736+EJ737+EJ738+EJ739=1,Cadeirante/30*GJ$4,IF(EH736+EH737+EH738+EH739+EJ736+EJ737+EJ738+EJ739=2,Fixo/30*GJ$4,IF(EH736+EH737+EH738+EH739+EJ736+EJ737+EJ738+EJ739&gt;2,Fixo/30*GJ$4+(EH736+EH737+EH738+EH739+EJ736+EJ737+EJ738+EJ739-2)*Cadeirante/30*GJ$4)))+(EG736+EG737+EG738+EI736+EI737+EI738)*Percapita/30*GJ$4+(EG739+EI739)*Crechee/30*GJ$4,IF(C736=1,IF(EG736+EG737+EG738+EH736+EH737+EH738+EI736+EI737+EI738+EJ736+EJ737+EJ738&lt;=15,(EG736+EG737+EG738+EI736+EI737+EI738)*Percapita/30*GJ$4,IF(EG736+EG737+EG738+EH736+EH737+EH738+EI736+EI737+EI738+EJ736+EJ737+EJ738&gt;=16,Fixo/30*GJ$4+(EG736+EG737+EG738+EH736+EH737+EH738+EI736+EI737+EI738+EJ736+EJ737-16)*Percapita/30*GJ$4))))))</f>
        <v>0</v>
      </c>
      <c r="GK736" s="178"/>
      <c r="GL736" s="103">
        <f t="shared" si="822"/>
        <v>0</v>
      </c>
      <c r="GM736" s="124"/>
      <c r="GN736" s="104">
        <f>SUMIF(V736:V739,"&lt;0")*Cadeirante/30*GN$4+SUMIF(X736:X739,"&lt;0")*Cadeirante/30*GN$4</f>
        <v>0</v>
      </c>
      <c r="GO736" s="104">
        <f>SUMIF(Z736:Z739,"&lt;0")*Cadeirante/30*GO$4+SUMIF(AB736:AB739,"&lt;0")*Cadeirante/30*GO$4</f>
        <v>0</v>
      </c>
      <c r="GP736" s="104">
        <f>SUMIF(AD736:AD739,"&lt;0")*Cadeirante/30*GP$4+SUMIF(AF736:AF739,"&lt;0")*Cadeirante/30*GP$4</f>
        <v>0</v>
      </c>
      <c r="GQ736" s="104">
        <f>SUMIF(AH736:AH739,"&lt;0")*Cadeirante/30*GQ$4+SUMIF(AJ736:AJ739,"&lt;0")*Cadeirante/30*GQ$4</f>
        <v>0</v>
      </c>
      <c r="GR736" s="104">
        <f>SUMIF(AL736:AL739,"&lt;0")*Cadeirante/30*GR$4+SUMIF(AN736:AN739,"&lt;0")*Cadeirante/30*GR$4</f>
        <v>0</v>
      </c>
      <c r="GS736" s="104">
        <f>SUMIF(AP736:AP739,"&lt;0")*Cadeirante/30*GS$4+SUMIF(AR736:AR739,"&lt;0")*Cadeirante/30*GS$4</f>
        <v>0</v>
      </c>
      <c r="GT736" s="104">
        <f>SUMIF(AT736:AT739,"&lt;0")*Cadeirante/30*GT$4+SUMIF(AV736:AV739,"&lt;0")*Cadeirante/30*GT$4</f>
        <v>0</v>
      </c>
      <c r="GU736" s="104">
        <f>SUMIF(AX736:AX739,"&lt;0")*Cadeirante/30*GU$4+SUMIF(AZ736:AZ739,"&lt;0")*Cadeirante/30*GU$4</f>
        <v>0</v>
      </c>
      <c r="GV736" s="104">
        <f>SUMIF(BB736:BB739,"&lt;0")*Cadeirante/30*GV$4+SUMIF(BD736:BD739,"&lt;0")*Cadeirante/30*GV$4</f>
        <v>0</v>
      </c>
      <c r="GW736" s="104">
        <f>SUMIF(BF736:BF739,"&lt;0")*Cadeirante/30*GW$4+SUMIF(BH736:BH739,"&lt;0")*Cadeirante/30*GW$4</f>
        <v>0</v>
      </c>
      <c r="GX736" s="104">
        <f>SUMIF(BJ736:BJ739,"&lt;0")*Cadeirante/30*GX$4+SUMIF(BL736:BL739,"&lt;0")*Cadeirante/30*GX$4</f>
        <v>0</v>
      </c>
      <c r="GY736" s="104">
        <f>SUMIF(BN736:BN739,"&lt;0")*Cadeirante/30*GY$4+SUMIF(BP736:BP739,"&lt;0")*Cadeirante/30*GY$4</f>
        <v>0</v>
      </c>
      <c r="GZ736" s="104">
        <f>SUMIF(BR736:BR739,"&lt;0")*Cadeirante/30*GZ$4+SUMIF(BT736:BT739,"&lt;0")*Cadeirante/30*GZ$4</f>
        <v>0</v>
      </c>
      <c r="HA736" s="104">
        <f>SUMIF(BV736:BV739,"&lt;0")*Cadeirante/30*HA$4+SUMIF(BX736:BX739,"&lt;0")*Cadeirante/30*HA$4</f>
        <v>0</v>
      </c>
      <c r="HB736" s="104">
        <f>SUMIF(BZ736:BZ739,"&lt;0")*Cadeirante/30*HB$4+SUMIF(CB736:CB739,"&lt;0")*Cadeirante/30*HB$4</f>
        <v>0</v>
      </c>
      <c r="HC736" s="104">
        <f>SUMIF(CD736:CD739,"&lt;0")*Cadeirante/30*HC$4+SUMIF(CF736:CF739,"&lt;0")*Cadeirante/30*HC$4</f>
        <v>0</v>
      </c>
      <c r="HD736" s="104">
        <f>SUMIF(CH736:CH739,"&lt;0")*Cadeirante/30*HD$4+SUMIF(CJ736:CJ739,"&lt;0")*Cadeirante/30*HD$4</f>
        <v>0</v>
      </c>
      <c r="HE736" s="104">
        <f>SUMIF(CL736:CL739,"&lt;0")*Cadeirante/30*HE$4+SUMIF(CN736:CN739,"&lt;0")*Cadeirante/30*HE$4</f>
        <v>0</v>
      </c>
      <c r="HF736" s="104">
        <f>SUMIF(CP736:CP739,"&lt;0")*Cadeirante/30*HF$4+SUMIF(CR736:CR739,"&lt;0")*Cadeirante/30*HF$4</f>
        <v>0</v>
      </c>
      <c r="HG736" s="104">
        <f>SUMIF(CT736:CT739,"&lt;0")*Cadeirante/30*HG$4+SUMIF(CV736:CV739,"&lt;0")*Cadeirante/30*HG$4</f>
        <v>0</v>
      </c>
      <c r="HH736" s="104">
        <f>SUMIF(CX736:CX739,"&lt;0")*Cadeirante/30*HH$4+SUMIF(CZ736:CZ739,"&lt;0")*Cadeirante/30*HH$4</f>
        <v>0</v>
      </c>
      <c r="HI736" s="104">
        <f>SUMIF(DB736:DB739,"&lt;0")*Cadeirante/30*HI$4+SUMIF(DD736:DD739,"&lt;0")*Cadeirante/30*HI$4</f>
        <v>0</v>
      </c>
      <c r="HJ736" s="104">
        <f>SUMIF(DF736:DF739,"&lt;0")*Cadeirante/30*HJ$4+SUMIF(DH736:DH739,"&lt;0")*Cadeirante/30*HJ$4</f>
        <v>0</v>
      </c>
      <c r="HK736" s="104">
        <f>SUMIF(DJ736:DJ739,"&lt;0")*Cadeirante/30*HK$4+SUMIF(DL736:DL739,"&lt;0")*Cadeirante/30*HK$4</f>
        <v>0</v>
      </c>
      <c r="HL736" s="104">
        <f>SUMIF(DN736:DN739,"&lt;0")*Cadeirante/30*HL$4+SUMIF(DP736:DP739,"&lt;0")*Cadeirante/30*HL$4</f>
        <v>0</v>
      </c>
      <c r="HM736" s="104">
        <f>SUMIF(DR736:DR739,"&lt;0")*Cadeirante/30*HM$4+SUMIF(DT736:DT739,"&lt;0")*Cadeirante/30*HM$4</f>
        <v>0</v>
      </c>
      <c r="HN736" s="104">
        <f>SUMIF(DV736:DV739,"&lt;0")*Cadeirante/30*HN$4+SUMIF(DX736:DX739,"&lt;0")*Cadeirante/30*HN$4</f>
        <v>0</v>
      </c>
      <c r="HO736" s="104">
        <f>SUMIF(DZ736:DZ739,"&lt;0")*Cadeirante/30*HO$4+SUMIF(EB736:EB739,"&lt;0")*Cadeirante/30*HO$4</f>
        <v>0</v>
      </c>
      <c r="HP736" s="104">
        <f>SUMIF(ED736:ED739,"&lt;0")*Cadeirante/30*HP$4+SUMIF(EF736:EF739,"&lt;0")*Cadeirante/30*HP$4</f>
        <v>0</v>
      </c>
      <c r="HQ736" s="64"/>
      <c r="HR736" s="64"/>
      <c r="HS736" s="64"/>
      <c r="HT736" s="64"/>
      <c r="HU736" s="64"/>
      <c r="HV736" s="64"/>
      <c r="HW736" s="176">
        <v>17629.309999999998</v>
      </c>
      <c r="HX736" s="64"/>
      <c r="HY736" s="280">
        <f>IF(ISTEXT(EM736), VALUE(EM736), EM736)</f>
        <v>423.75299999999999</v>
      </c>
      <c r="HZ736" s="280">
        <f>IF(ISTEXT(EN736), VALUE(EN736), EN736)</f>
        <v>0</v>
      </c>
      <c r="IA736" s="280">
        <f>IF(ISTEXT(EO736), VALUE(EO736), EO736)</f>
        <v>0</v>
      </c>
      <c r="IB736" s="64" t="b">
        <f>HW736=FE736</f>
        <v>0</v>
      </c>
      <c r="IC736" s="64"/>
    </row>
    <row r="737" spans="1:237" s="106" customFormat="1" ht="22.5" customHeight="1" x14ac:dyDescent="0.25">
      <c r="A737" s="368" t="s">
        <v>3863</v>
      </c>
      <c r="B737" s="369" t="s">
        <v>3864</v>
      </c>
      <c r="C737" s="370" t="s">
        <v>3233</v>
      </c>
      <c r="D737" s="371" t="s">
        <v>3865</v>
      </c>
      <c r="E737" s="371" t="s">
        <v>3866</v>
      </c>
      <c r="F737" s="372" t="s">
        <v>3224</v>
      </c>
      <c r="G737" s="372" t="s">
        <v>3225</v>
      </c>
      <c r="H737" s="373" t="s">
        <v>1853</v>
      </c>
      <c r="I737" s="374" t="s">
        <v>3867</v>
      </c>
      <c r="J737" s="421" t="s">
        <v>3231</v>
      </c>
      <c r="K737" s="421" t="s">
        <v>3234</v>
      </c>
      <c r="L737" s="329">
        <f>CONTINUA!BV737</f>
        <v>101</v>
      </c>
      <c r="M737" s="329">
        <f>CONTINUA!BW737</f>
        <v>0</v>
      </c>
      <c r="N737" s="895"/>
      <c r="O737" s="896" t="s">
        <v>4072</v>
      </c>
      <c r="P737" s="897" t="s">
        <v>206</v>
      </c>
      <c r="Q737" s="400">
        <v>58</v>
      </c>
      <c r="R737" s="401"/>
      <c r="S737" s="400">
        <v>4</v>
      </c>
      <c r="T737" s="401"/>
      <c r="U737" s="400"/>
      <c r="V737" s="401"/>
      <c r="W737" s="400"/>
      <c r="X737" s="401"/>
      <c r="Y737" s="400"/>
      <c r="Z737" s="401"/>
      <c r="AA737" s="400"/>
      <c r="AB737" s="401"/>
      <c r="AC737" s="400"/>
      <c r="AD737" s="401"/>
      <c r="AE737" s="400"/>
      <c r="AF737" s="401"/>
      <c r="AG737" s="400"/>
      <c r="AH737" s="401"/>
      <c r="AI737" s="400"/>
      <c r="AJ737" s="401"/>
      <c r="AK737" s="400"/>
      <c r="AL737" s="401"/>
      <c r="AM737" s="400"/>
      <c r="AN737" s="401"/>
      <c r="AO737" s="400"/>
      <c r="AP737" s="401"/>
      <c r="AQ737" s="400"/>
      <c r="AR737" s="401"/>
      <c r="AS737" s="400"/>
      <c r="AT737" s="401"/>
      <c r="AU737" s="400"/>
      <c r="AV737" s="401"/>
      <c r="AW737" s="400"/>
      <c r="AX737" s="401"/>
      <c r="AY737" s="400"/>
      <c r="AZ737" s="401"/>
      <c r="BA737" s="400"/>
      <c r="BB737" s="401"/>
      <c r="BC737" s="400"/>
      <c r="BD737" s="401"/>
      <c r="BE737" s="400"/>
      <c r="BF737" s="401"/>
      <c r="BG737" s="400"/>
      <c r="BH737" s="401"/>
      <c r="BI737" s="400"/>
      <c r="BJ737" s="401"/>
      <c r="BK737" s="400"/>
      <c r="BL737" s="401"/>
      <c r="BM737" s="400"/>
      <c r="BN737" s="401"/>
      <c r="BO737" s="400"/>
      <c r="BP737" s="401"/>
      <c r="BQ737" s="400"/>
      <c r="BR737" s="401"/>
      <c r="BS737" s="400"/>
      <c r="BT737" s="401"/>
      <c r="BU737" s="400"/>
      <c r="BV737" s="401"/>
      <c r="BW737" s="400"/>
      <c r="BX737" s="401"/>
      <c r="BY737" s="400"/>
      <c r="BZ737" s="401"/>
      <c r="CA737" s="400"/>
      <c r="CB737" s="401"/>
      <c r="CC737" s="400"/>
      <c r="CD737" s="401"/>
      <c r="CE737" s="400"/>
      <c r="CF737" s="401"/>
      <c r="CG737" s="400"/>
      <c r="CH737" s="401"/>
      <c r="CI737" s="400"/>
      <c r="CJ737" s="401"/>
      <c r="CK737" s="400"/>
      <c r="CL737" s="401"/>
      <c r="CM737" s="400"/>
      <c r="CN737" s="401"/>
      <c r="CO737" s="400"/>
      <c r="CP737" s="401"/>
      <c r="CQ737" s="400"/>
      <c r="CR737" s="401"/>
      <c r="CS737" s="400"/>
      <c r="CT737" s="401"/>
      <c r="CU737" s="400"/>
      <c r="CV737" s="401"/>
      <c r="CW737" s="400"/>
      <c r="CX737" s="401"/>
      <c r="CY737" s="400"/>
      <c r="CZ737" s="401"/>
      <c r="DA737" s="400"/>
      <c r="DB737" s="401"/>
      <c r="DC737" s="400"/>
      <c r="DD737" s="401"/>
      <c r="DE737" s="400"/>
      <c r="DF737" s="401"/>
      <c r="DG737" s="400"/>
      <c r="DH737" s="401"/>
      <c r="DI737" s="400"/>
      <c r="DJ737" s="401"/>
      <c r="DK737" s="400"/>
      <c r="DL737" s="401"/>
      <c r="DM737" s="400"/>
      <c r="DN737" s="401"/>
      <c r="DO737" s="400"/>
      <c r="DP737" s="401"/>
      <c r="DQ737" s="400"/>
      <c r="DR737" s="401"/>
      <c r="DS737" s="400"/>
      <c r="DT737" s="401"/>
      <c r="DU737" s="400"/>
      <c r="DV737" s="401"/>
      <c r="DW737" s="400"/>
      <c r="DX737" s="401"/>
      <c r="DY737" s="400"/>
      <c r="DZ737" s="401"/>
      <c r="EA737" s="400"/>
      <c r="EB737" s="401"/>
      <c r="EC737" s="400"/>
      <c r="ED737" s="401"/>
      <c r="EE737" s="400"/>
      <c r="EF737" s="401"/>
      <c r="EG737" s="400"/>
      <c r="EH737" s="401"/>
      <c r="EI737" s="400"/>
      <c r="EJ737" s="447"/>
      <c r="EK737" s="511"/>
      <c r="EL737" s="514"/>
      <c r="EM737" s="448"/>
      <c r="EN737" s="344"/>
      <c r="EO737" s="345"/>
      <c r="EP737" s="171">
        <f t="shared" si="815"/>
        <v>58</v>
      </c>
      <c r="EQ737" s="171">
        <f t="shared" si="816"/>
        <v>0</v>
      </c>
      <c r="ER737" s="171">
        <f t="shared" si="817"/>
        <v>4</v>
      </c>
      <c r="ES737" s="171">
        <f t="shared" si="818"/>
        <v>0</v>
      </c>
      <c r="ET737" s="171">
        <f t="shared" si="819"/>
        <v>0</v>
      </c>
      <c r="EU737" s="171">
        <f t="shared" si="820"/>
        <v>0</v>
      </c>
      <c r="EV737" s="172">
        <f t="shared" si="821"/>
        <v>62</v>
      </c>
      <c r="EW737" s="173"/>
      <c r="EX737" s="248">
        <f t="shared" si="843"/>
        <v>0</v>
      </c>
      <c r="EY737" s="174">
        <f>(L737*regular)+(M737*Cadeirantee)</f>
        <v>973.6400000000001</v>
      </c>
      <c r="EZ737" s="249">
        <f>SUMIF(FG737:GJ737,"&gt;0")</f>
        <v>0</v>
      </c>
      <c r="FA737" s="249">
        <f>SUMIF(FG737:GJ737,"&lt;0")+SUMIF(GN737:HP737,"&lt;0")</f>
        <v>0</v>
      </c>
      <c r="FB737" s="174">
        <v>0</v>
      </c>
      <c r="FC737" s="126">
        <f>N737*km*'VALORES TABELA'!$B$13</f>
        <v>0</v>
      </c>
      <c r="FD737" s="250">
        <f t="shared" ref="FD737:FD740" si="844">GL737</f>
        <v>0</v>
      </c>
      <c r="FE737" s="105"/>
      <c r="FF737" s="119"/>
      <c r="FG737" s="119"/>
      <c r="FH737" s="119"/>
      <c r="FI737" s="119"/>
      <c r="FJ737" s="119"/>
      <c r="FK737" s="119"/>
      <c r="FL737" s="119"/>
      <c r="FM737" s="119"/>
      <c r="FN737" s="119"/>
      <c r="FO737" s="119"/>
      <c r="FP737" s="119"/>
      <c r="FQ737" s="119"/>
      <c r="FR737" s="119"/>
      <c r="FS737" s="119"/>
      <c r="FT737" s="119"/>
      <c r="FU737" s="119"/>
      <c r="FV737" s="119"/>
      <c r="FW737" s="119"/>
      <c r="FX737" s="119"/>
      <c r="FY737" s="119"/>
      <c r="FZ737" s="119"/>
      <c r="GA737" s="119"/>
      <c r="GB737" s="119"/>
      <c r="GC737" s="119"/>
      <c r="GD737" s="119"/>
      <c r="GE737" s="119"/>
      <c r="GF737" s="119"/>
      <c r="GG737" s="119"/>
      <c r="GH737" s="119"/>
      <c r="GI737" s="119"/>
      <c r="GJ737" s="119"/>
      <c r="GK737" s="251"/>
      <c r="GL737" s="103">
        <f t="shared" si="822"/>
        <v>0</v>
      </c>
      <c r="GM737" s="124"/>
      <c r="GN737" s="104"/>
      <c r="GO737" s="104"/>
      <c r="GP737" s="104"/>
      <c r="GQ737" s="104"/>
      <c r="GR737" s="104"/>
      <c r="GS737" s="104"/>
      <c r="GT737" s="104"/>
      <c r="GU737" s="104"/>
      <c r="GV737" s="104"/>
      <c r="GW737" s="104"/>
      <c r="GX737" s="104"/>
      <c r="GY737" s="104"/>
      <c r="GZ737" s="104"/>
      <c r="HA737" s="104"/>
      <c r="HB737" s="104"/>
      <c r="HC737" s="104"/>
      <c r="HD737" s="104"/>
      <c r="HE737" s="104"/>
      <c r="HF737" s="104"/>
      <c r="HG737" s="104"/>
      <c r="HH737" s="104"/>
      <c r="HI737" s="104"/>
      <c r="HJ737" s="104"/>
      <c r="HK737" s="104"/>
      <c r="HL737" s="104"/>
      <c r="HM737" s="104"/>
      <c r="HN737" s="104"/>
      <c r="HO737" s="104"/>
      <c r="HP737" s="104"/>
      <c r="HQ737" s="64"/>
      <c r="HR737" s="64"/>
      <c r="HS737" s="64"/>
      <c r="HT737" s="64"/>
      <c r="HU737" s="64"/>
      <c r="HV737" s="64"/>
      <c r="HW737" s="105"/>
      <c r="HX737" s="64"/>
      <c r="HY737" s="280">
        <f t="shared" ref="HY737:HY740" si="845">IF(ISTEXT(EM737), VALUE(EM737), EM737)</f>
        <v>0</v>
      </c>
      <c r="HZ737" s="280">
        <f t="shared" ref="HZ737:HZ740" si="846">IF(ISTEXT(EN737), VALUE(EN737), EN737)</f>
        <v>0</v>
      </c>
      <c r="IA737" s="280">
        <f t="shared" ref="IA737:IA740" si="847">IF(ISTEXT(EO737), VALUE(EO737), EO737)</f>
        <v>0</v>
      </c>
      <c r="IB737" s="64"/>
      <c r="IC737" s="64"/>
    </row>
    <row r="738" spans="1:237" s="106" customFormat="1" ht="22.5" customHeight="1" x14ac:dyDescent="0.25">
      <c r="A738" s="368" t="s">
        <v>3863</v>
      </c>
      <c r="B738" s="369" t="s">
        <v>3864</v>
      </c>
      <c r="C738" s="375" t="s">
        <v>3233</v>
      </c>
      <c r="D738" s="371" t="s">
        <v>3865</v>
      </c>
      <c r="E738" s="371" t="s">
        <v>3866</v>
      </c>
      <c r="F738" s="376" t="s">
        <v>3224</v>
      </c>
      <c r="G738" s="376" t="s">
        <v>3225</v>
      </c>
      <c r="H738" s="373" t="s">
        <v>1853</v>
      </c>
      <c r="I738" s="374" t="s">
        <v>3867</v>
      </c>
      <c r="J738" s="421" t="s">
        <v>3231</v>
      </c>
      <c r="K738" s="422" t="s">
        <v>3235</v>
      </c>
      <c r="L738" s="329">
        <f>CONTINUA!BV738</f>
        <v>0</v>
      </c>
      <c r="M738" s="329">
        <f>CONTINUA!BW738</f>
        <v>0</v>
      </c>
      <c r="N738" s="895"/>
      <c r="O738" s="896" t="s">
        <v>4072</v>
      </c>
      <c r="P738" s="897" t="s">
        <v>206</v>
      </c>
      <c r="Q738" s="400"/>
      <c r="R738" s="401"/>
      <c r="S738" s="400"/>
      <c r="T738" s="401"/>
      <c r="U738" s="400"/>
      <c r="V738" s="401"/>
      <c r="W738" s="400"/>
      <c r="X738" s="401"/>
      <c r="Y738" s="400"/>
      <c r="Z738" s="401"/>
      <c r="AA738" s="400"/>
      <c r="AB738" s="401"/>
      <c r="AC738" s="400"/>
      <c r="AD738" s="401"/>
      <c r="AE738" s="400"/>
      <c r="AF738" s="401"/>
      <c r="AG738" s="400"/>
      <c r="AH738" s="401"/>
      <c r="AI738" s="400"/>
      <c r="AJ738" s="401"/>
      <c r="AK738" s="400"/>
      <c r="AL738" s="401"/>
      <c r="AM738" s="400"/>
      <c r="AN738" s="401"/>
      <c r="AO738" s="400"/>
      <c r="AP738" s="401"/>
      <c r="AQ738" s="400"/>
      <c r="AR738" s="401"/>
      <c r="AS738" s="400"/>
      <c r="AT738" s="401"/>
      <c r="AU738" s="400"/>
      <c r="AV738" s="401"/>
      <c r="AW738" s="400"/>
      <c r="AX738" s="401"/>
      <c r="AY738" s="400"/>
      <c r="AZ738" s="401"/>
      <c r="BA738" s="400"/>
      <c r="BB738" s="401"/>
      <c r="BC738" s="400"/>
      <c r="BD738" s="401"/>
      <c r="BE738" s="400"/>
      <c r="BF738" s="401"/>
      <c r="BG738" s="400"/>
      <c r="BH738" s="401"/>
      <c r="BI738" s="400"/>
      <c r="BJ738" s="401"/>
      <c r="BK738" s="400"/>
      <c r="BL738" s="401"/>
      <c r="BM738" s="400"/>
      <c r="BN738" s="401"/>
      <c r="BO738" s="400"/>
      <c r="BP738" s="401"/>
      <c r="BQ738" s="400"/>
      <c r="BR738" s="401"/>
      <c r="BS738" s="400"/>
      <c r="BT738" s="401"/>
      <c r="BU738" s="400"/>
      <c r="BV738" s="401"/>
      <c r="BW738" s="400"/>
      <c r="BX738" s="401"/>
      <c r="BY738" s="400"/>
      <c r="BZ738" s="401"/>
      <c r="CA738" s="400"/>
      <c r="CB738" s="401"/>
      <c r="CC738" s="400"/>
      <c r="CD738" s="401"/>
      <c r="CE738" s="400"/>
      <c r="CF738" s="401"/>
      <c r="CG738" s="400"/>
      <c r="CH738" s="401"/>
      <c r="CI738" s="400"/>
      <c r="CJ738" s="401"/>
      <c r="CK738" s="400"/>
      <c r="CL738" s="401"/>
      <c r="CM738" s="400"/>
      <c r="CN738" s="401"/>
      <c r="CO738" s="400"/>
      <c r="CP738" s="401"/>
      <c r="CQ738" s="400"/>
      <c r="CR738" s="401"/>
      <c r="CS738" s="400"/>
      <c r="CT738" s="401"/>
      <c r="CU738" s="400"/>
      <c r="CV738" s="401"/>
      <c r="CW738" s="400"/>
      <c r="CX738" s="401"/>
      <c r="CY738" s="400"/>
      <c r="CZ738" s="401"/>
      <c r="DA738" s="400"/>
      <c r="DB738" s="401"/>
      <c r="DC738" s="400"/>
      <c r="DD738" s="401"/>
      <c r="DE738" s="400"/>
      <c r="DF738" s="401"/>
      <c r="DG738" s="400"/>
      <c r="DH738" s="401"/>
      <c r="DI738" s="400"/>
      <c r="DJ738" s="401"/>
      <c r="DK738" s="400"/>
      <c r="DL738" s="401"/>
      <c r="DM738" s="400"/>
      <c r="DN738" s="401"/>
      <c r="DO738" s="400"/>
      <c r="DP738" s="401"/>
      <c r="DQ738" s="400"/>
      <c r="DR738" s="401"/>
      <c r="DS738" s="400"/>
      <c r="DT738" s="401"/>
      <c r="DU738" s="400"/>
      <c r="DV738" s="401"/>
      <c r="DW738" s="400"/>
      <c r="DX738" s="401"/>
      <c r="DY738" s="400"/>
      <c r="DZ738" s="401"/>
      <c r="EA738" s="400"/>
      <c r="EB738" s="401"/>
      <c r="EC738" s="400"/>
      <c r="ED738" s="401"/>
      <c r="EE738" s="400"/>
      <c r="EF738" s="401"/>
      <c r="EG738" s="400"/>
      <c r="EH738" s="401"/>
      <c r="EI738" s="400"/>
      <c r="EJ738" s="447"/>
      <c r="EK738" s="511"/>
      <c r="EL738" s="514"/>
      <c r="EM738" s="448"/>
      <c r="EN738" s="344"/>
      <c r="EO738" s="345"/>
      <c r="EP738" s="171">
        <f t="shared" si="815"/>
        <v>0</v>
      </c>
      <c r="EQ738" s="171">
        <f t="shared" si="816"/>
        <v>0</v>
      </c>
      <c r="ER738" s="171">
        <f t="shared" si="817"/>
        <v>0</v>
      </c>
      <c r="ES738" s="171">
        <f t="shared" si="818"/>
        <v>0</v>
      </c>
      <c r="ET738" s="171">
        <f t="shared" si="819"/>
        <v>0</v>
      </c>
      <c r="EU738" s="171">
        <f t="shared" si="820"/>
        <v>0</v>
      </c>
      <c r="EV738" s="172">
        <f t="shared" si="821"/>
        <v>0</v>
      </c>
      <c r="EW738" s="125"/>
      <c r="EX738" s="248">
        <f t="shared" si="843"/>
        <v>0</v>
      </c>
      <c r="EY738" s="174">
        <f>(L738*regular)+(M738*Cadeirantee)</f>
        <v>0</v>
      </c>
      <c r="EZ738" s="249">
        <f>SUMIF(FG738:GJ738,"&gt;0")</f>
        <v>0</v>
      </c>
      <c r="FA738" s="249">
        <f>SUMIF(FG738:GJ738,"&lt;0")+SUMIF(GN738:HP738,"&lt;0")</f>
        <v>0</v>
      </c>
      <c r="FB738" s="174">
        <v>0</v>
      </c>
      <c r="FC738" s="126">
        <f>N738*km*'VALORES TABELA'!$B$13</f>
        <v>0</v>
      </c>
      <c r="FD738" s="250">
        <f t="shared" si="844"/>
        <v>0</v>
      </c>
      <c r="FE738" s="105"/>
      <c r="FF738" s="108"/>
      <c r="FG738" s="108"/>
      <c r="FH738" s="108"/>
      <c r="FI738" s="108"/>
      <c r="FJ738" s="108"/>
      <c r="FK738" s="108"/>
      <c r="FL738" s="108"/>
      <c r="FM738" s="108"/>
      <c r="FN738" s="108"/>
      <c r="FO738" s="108"/>
      <c r="FP738" s="108"/>
      <c r="FQ738" s="108"/>
      <c r="FR738" s="108"/>
      <c r="FS738" s="108"/>
      <c r="FT738" s="108"/>
      <c r="FU738" s="108"/>
      <c r="FV738" s="108"/>
      <c r="FW738" s="108"/>
      <c r="FX738" s="108"/>
      <c r="FY738" s="108"/>
      <c r="FZ738" s="108"/>
      <c r="GA738" s="108"/>
      <c r="GB738" s="108"/>
      <c r="GC738" s="108"/>
      <c r="GD738" s="108"/>
      <c r="GE738" s="108"/>
      <c r="GF738" s="108"/>
      <c r="GG738" s="108"/>
      <c r="GH738" s="108"/>
      <c r="GI738" s="108"/>
      <c r="GJ738" s="108"/>
      <c r="GK738" s="251"/>
      <c r="GL738" s="103">
        <f t="shared" si="822"/>
        <v>0</v>
      </c>
      <c r="GM738" s="124"/>
      <c r="GN738" s="104"/>
      <c r="GO738" s="104"/>
      <c r="GP738" s="104"/>
      <c r="GQ738" s="104"/>
      <c r="GR738" s="104"/>
      <c r="GS738" s="104"/>
      <c r="GT738" s="104"/>
      <c r="GU738" s="104"/>
      <c r="GV738" s="104"/>
      <c r="GW738" s="104"/>
      <c r="GX738" s="104"/>
      <c r="GY738" s="104"/>
      <c r="GZ738" s="104"/>
      <c r="HA738" s="104"/>
      <c r="HB738" s="104"/>
      <c r="HC738" s="104"/>
      <c r="HD738" s="104"/>
      <c r="HE738" s="104"/>
      <c r="HF738" s="104"/>
      <c r="HG738" s="104"/>
      <c r="HH738" s="104"/>
      <c r="HI738" s="104"/>
      <c r="HJ738" s="104"/>
      <c r="HK738" s="104"/>
      <c r="HL738" s="104"/>
      <c r="HM738" s="104"/>
      <c r="HN738" s="104"/>
      <c r="HO738" s="104"/>
      <c r="HP738" s="104"/>
      <c r="HQ738" s="64"/>
      <c r="HR738" s="64"/>
      <c r="HS738" s="64"/>
      <c r="HT738" s="64"/>
      <c r="HU738" s="64"/>
      <c r="HV738" s="64"/>
      <c r="HW738" s="105"/>
      <c r="HX738" s="64"/>
      <c r="HY738" s="280">
        <f t="shared" si="845"/>
        <v>0</v>
      </c>
      <c r="HZ738" s="280">
        <f t="shared" si="846"/>
        <v>0</v>
      </c>
      <c r="IA738" s="280">
        <f t="shared" si="847"/>
        <v>0</v>
      </c>
      <c r="IB738" s="64"/>
      <c r="IC738" s="64"/>
    </row>
    <row r="739" spans="1:237" s="106" customFormat="1" ht="22.5" customHeight="1" x14ac:dyDescent="0.25">
      <c r="A739" s="368" t="s">
        <v>3863</v>
      </c>
      <c r="B739" s="369" t="s">
        <v>3864</v>
      </c>
      <c r="C739" s="375" t="s">
        <v>3233</v>
      </c>
      <c r="D739" s="371" t="s">
        <v>3865</v>
      </c>
      <c r="E739" s="371" t="s">
        <v>3866</v>
      </c>
      <c r="F739" s="376" t="s">
        <v>3224</v>
      </c>
      <c r="G739" s="376" t="s">
        <v>3225</v>
      </c>
      <c r="H739" s="373" t="s">
        <v>1853</v>
      </c>
      <c r="I739" s="374" t="s">
        <v>3867</v>
      </c>
      <c r="J739" s="421" t="s">
        <v>3231</v>
      </c>
      <c r="K739" s="423" t="s">
        <v>3236</v>
      </c>
      <c r="L739" s="329">
        <f>CONTINUA!BV739</f>
        <v>0</v>
      </c>
      <c r="M739" s="329">
        <f>CONTINUA!BW739</f>
        <v>0</v>
      </c>
      <c r="N739" s="895"/>
      <c r="O739" s="896" t="s">
        <v>4072</v>
      </c>
      <c r="P739" s="897" t="s">
        <v>206</v>
      </c>
      <c r="Q739" s="400"/>
      <c r="R739" s="401"/>
      <c r="S739" s="400"/>
      <c r="T739" s="401"/>
      <c r="U739" s="400"/>
      <c r="V739" s="401"/>
      <c r="W739" s="400"/>
      <c r="X739" s="401"/>
      <c r="Y739" s="400"/>
      <c r="Z739" s="401"/>
      <c r="AA739" s="400"/>
      <c r="AB739" s="401"/>
      <c r="AC739" s="400"/>
      <c r="AD739" s="401"/>
      <c r="AE739" s="400"/>
      <c r="AF739" s="401"/>
      <c r="AG739" s="400"/>
      <c r="AH739" s="401"/>
      <c r="AI739" s="400"/>
      <c r="AJ739" s="401"/>
      <c r="AK739" s="400"/>
      <c r="AL739" s="401"/>
      <c r="AM739" s="400"/>
      <c r="AN739" s="401"/>
      <c r="AO739" s="400"/>
      <c r="AP739" s="401"/>
      <c r="AQ739" s="400"/>
      <c r="AR739" s="401"/>
      <c r="AS739" s="400"/>
      <c r="AT739" s="401"/>
      <c r="AU739" s="400"/>
      <c r="AV739" s="401"/>
      <c r="AW739" s="400"/>
      <c r="AX739" s="401"/>
      <c r="AY739" s="400"/>
      <c r="AZ739" s="401"/>
      <c r="BA739" s="400"/>
      <c r="BB739" s="401"/>
      <c r="BC739" s="400"/>
      <c r="BD739" s="401"/>
      <c r="BE739" s="400"/>
      <c r="BF739" s="401"/>
      <c r="BG739" s="400"/>
      <c r="BH739" s="401"/>
      <c r="BI739" s="400"/>
      <c r="BJ739" s="401"/>
      <c r="BK739" s="400"/>
      <c r="BL739" s="401"/>
      <c r="BM739" s="400"/>
      <c r="BN739" s="401"/>
      <c r="BO739" s="400"/>
      <c r="BP739" s="401"/>
      <c r="BQ739" s="400"/>
      <c r="BR739" s="401"/>
      <c r="BS739" s="400"/>
      <c r="BT739" s="401"/>
      <c r="BU739" s="400"/>
      <c r="BV739" s="401"/>
      <c r="BW739" s="400"/>
      <c r="BX739" s="401"/>
      <c r="BY739" s="400"/>
      <c r="BZ739" s="401"/>
      <c r="CA739" s="400"/>
      <c r="CB739" s="401"/>
      <c r="CC739" s="400"/>
      <c r="CD739" s="401"/>
      <c r="CE739" s="400"/>
      <c r="CF739" s="401"/>
      <c r="CG739" s="400"/>
      <c r="CH739" s="401"/>
      <c r="CI739" s="400"/>
      <c r="CJ739" s="401"/>
      <c r="CK739" s="400"/>
      <c r="CL739" s="401"/>
      <c r="CM739" s="400"/>
      <c r="CN739" s="401"/>
      <c r="CO739" s="400"/>
      <c r="CP739" s="401"/>
      <c r="CQ739" s="400"/>
      <c r="CR739" s="401"/>
      <c r="CS739" s="400"/>
      <c r="CT739" s="401"/>
      <c r="CU739" s="400"/>
      <c r="CV739" s="401"/>
      <c r="CW739" s="400"/>
      <c r="CX739" s="401"/>
      <c r="CY739" s="400"/>
      <c r="CZ739" s="401"/>
      <c r="DA739" s="400"/>
      <c r="DB739" s="401"/>
      <c r="DC739" s="400"/>
      <c r="DD739" s="401"/>
      <c r="DE739" s="400"/>
      <c r="DF739" s="401"/>
      <c r="DG739" s="400"/>
      <c r="DH739" s="401"/>
      <c r="DI739" s="400"/>
      <c r="DJ739" s="401"/>
      <c r="DK739" s="400"/>
      <c r="DL739" s="401"/>
      <c r="DM739" s="400"/>
      <c r="DN739" s="401"/>
      <c r="DO739" s="400"/>
      <c r="DP739" s="401"/>
      <c r="DQ739" s="400"/>
      <c r="DR739" s="401"/>
      <c r="DS739" s="400"/>
      <c r="DT739" s="401"/>
      <c r="DU739" s="400"/>
      <c r="DV739" s="401"/>
      <c r="DW739" s="400"/>
      <c r="DX739" s="401"/>
      <c r="DY739" s="400"/>
      <c r="DZ739" s="401"/>
      <c r="EA739" s="400"/>
      <c r="EB739" s="401"/>
      <c r="EC739" s="400"/>
      <c r="ED739" s="401"/>
      <c r="EE739" s="400"/>
      <c r="EF739" s="401"/>
      <c r="EG739" s="400"/>
      <c r="EH739" s="401"/>
      <c r="EI739" s="400"/>
      <c r="EJ739" s="447"/>
      <c r="EK739" s="511"/>
      <c r="EL739" s="514"/>
      <c r="EM739" s="448"/>
      <c r="EN739" s="344"/>
      <c r="EO739" s="345"/>
      <c r="EP739" s="171">
        <f t="shared" si="815"/>
        <v>0</v>
      </c>
      <c r="EQ739" s="171">
        <f t="shared" si="816"/>
        <v>0</v>
      </c>
      <c r="ER739" s="171">
        <f t="shared" si="817"/>
        <v>0</v>
      </c>
      <c r="ES739" s="171">
        <f t="shared" si="818"/>
        <v>0</v>
      </c>
      <c r="ET739" s="171">
        <f t="shared" si="819"/>
        <v>0</v>
      </c>
      <c r="EU739" s="171">
        <f t="shared" si="820"/>
        <v>0</v>
      </c>
      <c r="EV739" s="172">
        <f t="shared" si="821"/>
        <v>0</v>
      </c>
      <c r="EW739" s="127"/>
      <c r="EX739" s="248">
        <f t="shared" si="843"/>
        <v>0</v>
      </c>
      <c r="EY739" s="174">
        <f>(L739*regular)+(M739*Cadeirantee)</f>
        <v>0</v>
      </c>
      <c r="EZ739" s="249">
        <f>SUMIF(FG739:GJ739,"&gt;0")</f>
        <v>0</v>
      </c>
      <c r="FA739" s="249">
        <f>SUMIF(FG739:GJ739,"&lt;0")+SUMIF(GN739:HP739,"&lt;0")</f>
        <v>0</v>
      </c>
      <c r="FB739" s="174">
        <v>0</v>
      </c>
      <c r="FC739" s="126">
        <f>N739*km*'VALORES TABELA'!$B$13</f>
        <v>0</v>
      </c>
      <c r="FD739" s="250">
        <f t="shared" si="844"/>
        <v>0</v>
      </c>
      <c r="FE739" s="105"/>
      <c r="FF739" s="118"/>
      <c r="FG739" s="118"/>
      <c r="FH739" s="118"/>
      <c r="FI739" s="118"/>
      <c r="FJ739" s="118"/>
      <c r="FK739" s="118"/>
      <c r="FL739" s="118"/>
      <c r="FM739" s="118"/>
      <c r="FN739" s="118"/>
      <c r="FO739" s="118"/>
      <c r="FP739" s="118"/>
      <c r="FQ739" s="118"/>
      <c r="FR739" s="118"/>
      <c r="FS739" s="118"/>
      <c r="FT739" s="118"/>
      <c r="FU739" s="118"/>
      <c r="FV739" s="118"/>
      <c r="FW739" s="118"/>
      <c r="FX739" s="118"/>
      <c r="FY739" s="118"/>
      <c r="FZ739" s="118"/>
      <c r="GA739" s="118"/>
      <c r="GB739" s="118"/>
      <c r="GC739" s="118"/>
      <c r="GD739" s="118"/>
      <c r="GE739" s="118"/>
      <c r="GF739" s="118"/>
      <c r="GG739" s="118"/>
      <c r="GH739" s="118"/>
      <c r="GI739" s="118"/>
      <c r="GJ739" s="118"/>
      <c r="GK739" s="252"/>
      <c r="GL739" s="103">
        <f t="shared" si="822"/>
        <v>0</v>
      </c>
      <c r="GM739" s="124"/>
      <c r="GN739" s="104"/>
      <c r="GO739" s="104"/>
      <c r="GP739" s="104"/>
      <c r="GQ739" s="104"/>
      <c r="GR739" s="104"/>
      <c r="GS739" s="104"/>
      <c r="GT739" s="104"/>
      <c r="GU739" s="104"/>
      <c r="GV739" s="104"/>
      <c r="GW739" s="104"/>
      <c r="GX739" s="104"/>
      <c r="GY739" s="104"/>
      <c r="GZ739" s="104"/>
      <c r="HA739" s="104"/>
      <c r="HB739" s="104"/>
      <c r="HC739" s="104"/>
      <c r="HD739" s="104"/>
      <c r="HE739" s="104"/>
      <c r="HF739" s="104"/>
      <c r="HG739" s="104"/>
      <c r="HH739" s="104"/>
      <c r="HI739" s="104"/>
      <c r="HJ739" s="104"/>
      <c r="HK739" s="104"/>
      <c r="HL739" s="104"/>
      <c r="HM739" s="104"/>
      <c r="HN739" s="104"/>
      <c r="HO739" s="104"/>
      <c r="HP739" s="104"/>
      <c r="HQ739" s="64"/>
      <c r="HR739" s="65"/>
      <c r="HS739" s="65"/>
      <c r="HT739" s="65"/>
      <c r="HU739" s="65"/>
      <c r="HV739" s="65"/>
      <c r="HW739" s="105"/>
      <c r="HX739" s="65"/>
      <c r="HY739" s="280">
        <f t="shared" si="845"/>
        <v>0</v>
      </c>
      <c r="HZ739" s="280">
        <f t="shared" si="846"/>
        <v>0</v>
      </c>
      <c r="IA739" s="280">
        <f t="shared" si="847"/>
        <v>0</v>
      </c>
      <c r="IB739" s="65"/>
      <c r="IC739" s="65"/>
    </row>
    <row r="740" spans="1:237" s="106" customFormat="1" ht="22.5" customHeight="1" thickBot="1" x14ac:dyDescent="0.3">
      <c r="A740" s="377" t="s">
        <v>3863</v>
      </c>
      <c r="B740" s="378" t="s">
        <v>3864</v>
      </c>
      <c r="C740" s="379" t="s">
        <v>3233</v>
      </c>
      <c r="D740" s="380" t="s">
        <v>3865</v>
      </c>
      <c r="E740" s="380" t="s">
        <v>3866</v>
      </c>
      <c r="F740" s="381" t="s">
        <v>3224</v>
      </c>
      <c r="G740" s="381" t="s">
        <v>3225</v>
      </c>
      <c r="H740" s="382" t="s">
        <v>1853</v>
      </c>
      <c r="I740" s="383" t="s">
        <v>3867</v>
      </c>
      <c r="J740" s="421" t="s">
        <v>3231</v>
      </c>
      <c r="K740" s="424" t="s">
        <v>60</v>
      </c>
      <c r="L740" s="329">
        <f>CONTINUA!BV740</f>
        <v>0</v>
      </c>
      <c r="M740" s="329">
        <f>CONTINUA!BW740</f>
        <v>0</v>
      </c>
      <c r="N740" s="895"/>
      <c r="O740" s="896" t="s">
        <v>4072</v>
      </c>
      <c r="P740" s="897" t="s">
        <v>206</v>
      </c>
      <c r="Q740" s="400"/>
      <c r="R740" s="401"/>
      <c r="S740" s="400"/>
      <c r="T740" s="401"/>
      <c r="U740" s="400"/>
      <c r="V740" s="401"/>
      <c r="W740" s="400"/>
      <c r="X740" s="401"/>
      <c r="Y740" s="400"/>
      <c r="Z740" s="401"/>
      <c r="AA740" s="400"/>
      <c r="AB740" s="401"/>
      <c r="AC740" s="400"/>
      <c r="AD740" s="401"/>
      <c r="AE740" s="400"/>
      <c r="AF740" s="401"/>
      <c r="AG740" s="400"/>
      <c r="AH740" s="401"/>
      <c r="AI740" s="400"/>
      <c r="AJ740" s="401"/>
      <c r="AK740" s="400"/>
      <c r="AL740" s="401"/>
      <c r="AM740" s="400"/>
      <c r="AN740" s="401"/>
      <c r="AO740" s="400"/>
      <c r="AP740" s="401"/>
      <c r="AQ740" s="400"/>
      <c r="AR740" s="401"/>
      <c r="AS740" s="400"/>
      <c r="AT740" s="401"/>
      <c r="AU740" s="400"/>
      <c r="AV740" s="401"/>
      <c r="AW740" s="400"/>
      <c r="AX740" s="401"/>
      <c r="AY740" s="400"/>
      <c r="AZ740" s="401"/>
      <c r="BA740" s="400"/>
      <c r="BB740" s="401"/>
      <c r="BC740" s="400"/>
      <c r="BD740" s="401"/>
      <c r="BE740" s="400"/>
      <c r="BF740" s="401"/>
      <c r="BG740" s="400"/>
      <c r="BH740" s="401"/>
      <c r="BI740" s="400"/>
      <c r="BJ740" s="401"/>
      <c r="BK740" s="400"/>
      <c r="BL740" s="401"/>
      <c r="BM740" s="400"/>
      <c r="BN740" s="401"/>
      <c r="BO740" s="400"/>
      <c r="BP740" s="401"/>
      <c r="BQ740" s="400"/>
      <c r="BR740" s="401"/>
      <c r="BS740" s="400"/>
      <c r="BT740" s="401"/>
      <c r="BU740" s="400"/>
      <c r="BV740" s="401"/>
      <c r="BW740" s="400"/>
      <c r="BX740" s="401"/>
      <c r="BY740" s="400"/>
      <c r="BZ740" s="401"/>
      <c r="CA740" s="400"/>
      <c r="CB740" s="401"/>
      <c r="CC740" s="400"/>
      <c r="CD740" s="401"/>
      <c r="CE740" s="400"/>
      <c r="CF740" s="401"/>
      <c r="CG740" s="400"/>
      <c r="CH740" s="401"/>
      <c r="CI740" s="400"/>
      <c r="CJ740" s="401"/>
      <c r="CK740" s="400"/>
      <c r="CL740" s="401"/>
      <c r="CM740" s="400"/>
      <c r="CN740" s="401"/>
      <c r="CO740" s="400"/>
      <c r="CP740" s="401"/>
      <c r="CQ740" s="400"/>
      <c r="CR740" s="401"/>
      <c r="CS740" s="400"/>
      <c r="CT740" s="401"/>
      <c r="CU740" s="400"/>
      <c r="CV740" s="401"/>
      <c r="CW740" s="400"/>
      <c r="CX740" s="401"/>
      <c r="CY740" s="400"/>
      <c r="CZ740" s="401"/>
      <c r="DA740" s="400"/>
      <c r="DB740" s="401"/>
      <c r="DC740" s="400"/>
      <c r="DD740" s="401"/>
      <c r="DE740" s="400"/>
      <c r="DF740" s="401"/>
      <c r="DG740" s="400"/>
      <c r="DH740" s="401"/>
      <c r="DI740" s="400"/>
      <c r="DJ740" s="401"/>
      <c r="DK740" s="400"/>
      <c r="DL740" s="401"/>
      <c r="DM740" s="400"/>
      <c r="DN740" s="401"/>
      <c r="DO740" s="400"/>
      <c r="DP740" s="401"/>
      <c r="DQ740" s="400"/>
      <c r="DR740" s="401"/>
      <c r="DS740" s="400"/>
      <c r="DT740" s="401"/>
      <c r="DU740" s="400"/>
      <c r="DV740" s="401"/>
      <c r="DW740" s="400"/>
      <c r="DX740" s="401"/>
      <c r="DY740" s="400"/>
      <c r="DZ740" s="401"/>
      <c r="EA740" s="400"/>
      <c r="EB740" s="401"/>
      <c r="EC740" s="400"/>
      <c r="ED740" s="401"/>
      <c r="EE740" s="400"/>
      <c r="EF740" s="401"/>
      <c r="EG740" s="400"/>
      <c r="EH740" s="401"/>
      <c r="EI740" s="400"/>
      <c r="EJ740" s="447"/>
      <c r="EK740" s="512"/>
      <c r="EL740" s="515"/>
      <c r="EM740" s="450"/>
      <c r="EN740" s="348"/>
      <c r="EO740" s="348"/>
      <c r="EP740" s="179">
        <f t="shared" si="815"/>
        <v>0</v>
      </c>
      <c r="EQ740" s="179">
        <f t="shared" si="816"/>
        <v>0</v>
      </c>
      <c r="ER740" s="179">
        <f t="shared" si="817"/>
        <v>0</v>
      </c>
      <c r="ES740" s="179">
        <f t="shared" si="818"/>
        <v>0</v>
      </c>
      <c r="ET740" s="179">
        <f t="shared" si="819"/>
        <v>0</v>
      </c>
      <c r="EU740" s="179">
        <f t="shared" si="820"/>
        <v>0</v>
      </c>
      <c r="EV740" s="172">
        <f t="shared" si="821"/>
        <v>0</v>
      </c>
      <c r="EW740" s="253"/>
      <c r="EX740" s="254">
        <v>0</v>
      </c>
      <c r="EY740" s="180">
        <v>0</v>
      </c>
      <c r="EZ740" s="255">
        <v>0</v>
      </c>
      <c r="FA740" s="255">
        <v>0</v>
      </c>
      <c r="FB740" s="180">
        <f>SUM(FF740:GI740)/2</f>
        <v>0</v>
      </c>
      <c r="FC740" s="256">
        <f>N740*km*'VALORES TABELA'!$B$13</f>
        <v>0</v>
      </c>
      <c r="FD740" s="250">
        <f t="shared" si="844"/>
        <v>0</v>
      </c>
      <c r="FE740" s="257"/>
      <c r="FF740" s="181">
        <f>((Q740+S740)*Percapita)+((R740+T740)*Cadeirante)</f>
        <v>0</v>
      </c>
      <c r="FG740" s="181">
        <f>((U740+W740)*Percapita/30*FG$4)+((V740+X740)*Cadeirante/30*FG$4)</f>
        <v>0</v>
      </c>
      <c r="FH740" s="181">
        <f>((Y740+AA740)*Percapita/30*FH$4)+((Z740+AB740)*Cadeirante/30*FH$4)</f>
        <v>0</v>
      </c>
      <c r="FI740" s="181">
        <f>((AC740+AE740)*Percapita/30*FI$4)+((AD740+AF740)*Cadeirante/30*FI$4)</f>
        <v>0</v>
      </c>
      <c r="FJ740" s="181">
        <f>((AG740+AI740)*Percapita/30*FJ$4)+((AH740+AJ740)*Cadeirante/30*FJ$4)</f>
        <v>0</v>
      </c>
      <c r="FK740" s="181">
        <f>((AK740+AM740)*Percapita/30*FK$4)+((AL740+AN740)*Cadeirante/30*FK$4)</f>
        <v>0</v>
      </c>
      <c r="FL740" s="181">
        <f>((AO740+AQ740)*Percapita/30*FL$4)+((AP740+AR740)*Cadeirante/30*FL$4)</f>
        <v>0</v>
      </c>
      <c r="FM740" s="181">
        <f>((AS740+AU740)*Percapita/30*FM$4)+((AT740+AV740)*Cadeirante/30*FM$4)</f>
        <v>0</v>
      </c>
      <c r="FN740" s="181">
        <f>((AW740+AY740)*Percapita/30*FN$4)+((AX740+AZ740)*Cadeirante/30*FN$4)</f>
        <v>0</v>
      </c>
      <c r="FO740" s="181">
        <f>((BA740+BC740)*Percapita/30*FO$4)+((BB740+BD740)*Cadeirante/30*FO$4)</f>
        <v>0</v>
      </c>
      <c r="FP740" s="181">
        <f>((BE740+BG740)*Percapita/30*FP$4)+((BF740+BH740)*Cadeirante/30*FP$4)</f>
        <v>0</v>
      </c>
      <c r="FQ740" s="181">
        <f>((BI740+BK740)*Percapita/30*FQ$4)+((BJ740+BL740)*Cadeirante/30*FQ$4)</f>
        <v>0</v>
      </c>
      <c r="FR740" s="181">
        <f>((BM740+BO740)*Percapita/30*FR$4)+((BN740+BP740)*Cadeirante/30*FR$4)</f>
        <v>0</v>
      </c>
      <c r="FS740" s="181">
        <f>((BQ740+BS740)*Percapita/30*FS$4)+((BR740+BT740)*Cadeirante/30*FS$4)</f>
        <v>0</v>
      </c>
      <c r="FT740" s="181">
        <f>((BU740+BW740)*Percapita/30*FT$4)+((BV740+BX740)*Cadeirante/30*FT$4)</f>
        <v>0</v>
      </c>
      <c r="FU740" s="181">
        <f>((BY740+CA740)*Percapita/30*FU$4)+((BZ740+CB740)*Cadeirante/30*FU$4)</f>
        <v>0</v>
      </c>
      <c r="FV740" s="181">
        <f>((CC740+CE740)*Percapita/30*FV$4)+((CD740+CF740)*Cadeirante/30*FV$4)</f>
        <v>0</v>
      </c>
      <c r="FW740" s="181">
        <f>((CG740+CI740)*Percapita/30*FW$4)+((CI740+CK740)*Cadeirante/30*FW$4)</f>
        <v>0</v>
      </c>
      <c r="FX740" s="181">
        <f>((CK740+CM740)*Percapita/30*FX$4)+((CL740+CN740)*Cadeirante/30*FX$4)</f>
        <v>0</v>
      </c>
      <c r="FY740" s="181">
        <f>((CO740+CQ740)*Percapita/30*FY$4)+((CP740+CR740)*Cadeirante/30*FY$4)</f>
        <v>0</v>
      </c>
      <c r="FZ740" s="181">
        <f>((CS740+CU740)*Percapita/30*FZ$4)+((CT740+CV740)*Cadeirante/30*FZ$4)</f>
        <v>0</v>
      </c>
      <c r="GA740" s="181">
        <f>((CW740+CY740)*Percapita/30*GA$4)+((CX740+CZ740)*Cadeirante/30*GA$4)</f>
        <v>0</v>
      </c>
      <c r="GB740" s="181">
        <f>((DA740+DC740)*Percapita/30*GB$4)+((DB740+DD740)*Cadeirante/30*GB$4)</f>
        <v>0</v>
      </c>
      <c r="GC740" s="181">
        <f>((DE740+DG740)*Percapita/30*GC$4)+((DF740+DH740)*Cadeirante/30*GC$4)</f>
        <v>0</v>
      </c>
      <c r="GD740" s="181">
        <f>((DI740+DK740)*Percapita/30*GD$4)+((DJ740+DL740)*Cadeirante/30*GD$4)</f>
        <v>0</v>
      </c>
      <c r="GE740" s="181">
        <f>((DM740+DO740)*Percapita/30*GE$4)+((DN740+DP740)*Cadeirante/30*GE$4)</f>
        <v>0</v>
      </c>
      <c r="GF740" s="181">
        <f>((DQ740+DS740)*Percapita/30*GF$4)+((DR740+DT740)*Cadeirante/30*GF$4)</f>
        <v>0</v>
      </c>
      <c r="GG740" s="181">
        <f>((DU740+DW740)*Percapita/30*GG$4)+((DV740+DX740)*Cadeirante/30*GG$4)</f>
        <v>0</v>
      </c>
      <c r="GH740" s="181">
        <f>((DY740+EA740)*Percapita/30*GH$4)+((DZ740+EB740)*Cadeirante/30*GH$4)</f>
        <v>0</v>
      </c>
      <c r="GI740" s="181">
        <f>((EC740+EE740)*Percapita/30*GI$4)+((ED740+EF740)*Cadeirante/30*GI$4)</f>
        <v>0</v>
      </c>
      <c r="GJ740" s="181">
        <f>((EG740+EI740)*Percapita)+((EH740+EJ740)*Cadeirante)</f>
        <v>0</v>
      </c>
      <c r="GK740" s="258"/>
      <c r="GL740" s="103">
        <f t="shared" si="822"/>
        <v>0</v>
      </c>
      <c r="GM740" s="124"/>
      <c r="GN740" s="182"/>
      <c r="GO740" s="182"/>
      <c r="GP740" s="182"/>
      <c r="GQ740" s="182"/>
      <c r="GR740" s="182"/>
      <c r="GS740" s="182"/>
      <c r="GT740" s="182"/>
      <c r="GU740" s="182"/>
      <c r="GV740" s="182"/>
      <c r="GW740" s="182"/>
      <c r="GX740" s="182"/>
      <c r="GY740" s="182"/>
      <c r="GZ740" s="182"/>
      <c r="HA740" s="182"/>
      <c r="HB740" s="182"/>
      <c r="HC740" s="182"/>
      <c r="HD740" s="182"/>
      <c r="HE740" s="182"/>
      <c r="HF740" s="182"/>
      <c r="HG740" s="182"/>
      <c r="HH740" s="182"/>
      <c r="HI740" s="182"/>
      <c r="HJ740" s="182"/>
      <c r="HK740" s="182"/>
      <c r="HL740" s="182"/>
      <c r="HM740" s="182"/>
      <c r="HN740" s="182"/>
      <c r="HO740" s="182"/>
      <c r="HP740" s="259"/>
      <c r="HQ740" s="64"/>
      <c r="HW740" s="257"/>
      <c r="HY740" s="280">
        <f t="shared" si="845"/>
        <v>0</v>
      </c>
      <c r="HZ740" s="280">
        <f t="shared" si="846"/>
        <v>0</v>
      </c>
      <c r="IA740" s="280">
        <f t="shared" si="847"/>
        <v>0</v>
      </c>
    </row>
    <row r="741" spans="1:237" s="106" customFormat="1" ht="22.5" customHeight="1" x14ac:dyDescent="0.25">
      <c r="A741" t="s">
        <v>3868</v>
      </c>
      <c r="B741" s="522" t="s">
        <v>3869</v>
      </c>
      <c r="C741" s="523">
        <v>1</v>
      </c>
      <c r="D741" s="524" t="s">
        <v>3870</v>
      </c>
      <c r="E741" s="524" t="s">
        <v>3871</v>
      </c>
      <c r="F741" s="525" t="s">
        <v>3224</v>
      </c>
      <c r="G741" s="525" t="s">
        <v>3225</v>
      </c>
      <c r="H741" s="350" t="s">
        <v>3872</v>
      </c>
      <c r="I741" s="351" t="s">
        <v>1802</v>
      </c>
      <c r="J741" s="409" t="s">
        <v>3231</v>
      </c>
      <c r="K741" s="410" t="s">
        <v>3232</v>
      </c>
      <c r="L741" s="329">
        <f>CONTINUA!BV741</f>
        <v>0</v>
      </c>
      <c r="M741" s="329">
        <f>CONTINUA!BW741</f>
        <v>0</v>
      </c>
      <c r="N741" s="895"/>
      <c r="O741" s="896" t="s">
        <v>4073</v>
      </c>
      <c r="P741" s="897" t="s">
        <v>206</v>
      </c>
      <c r="Q741" s="400">
        <v>13</v>
      </c>
      <c r="R741" s="401"/>
      <c r="S741" s="400"/>
      <c r="T741" s="401"/>
      <c r="U741" s="400"/>
      <c r="V741" s="401"/>
      <c r="W741" s="400"/>
      <c r="X741" s="401"/>
      <c r="Y741" s="400"/>
      <c r="Z741" s="401"/>
      <c r="AA741" s="400"/>
      <c r="AB741" s="401"/>
      <c r="AC741" s="400"/>
      <c r="AD741" s="401"/>
      <c r="AE741" s="400"/>
      <c r="AF741" s="401"/>
      <c r="AG741" s="400"/>
      <c r="AH741" s="401"/>
      <c r="AI741" s="400"/>
      <c r="AJ741" s="401"/>
      <c r="AK741" s="400"/>
      <c r="AL741" s="401"/>
      <c r="AM741" s="400"/>
      <c r="AN741" s="401"/>
      <c r="AO741" s="400"/>
      <c r="AP741" s="401"/>
      <c r="AQ741" s="400"/>
      <c r="AR741" s="401"/>
      <c r="AS741" s="400"/>
      <c r="AT741" s="401"/>
      <c r="AU741" s="400"/>
      <c r="AV741" s="401"/>
      <c r="AW741" s="400"/>
      <c r="AX741" s="401"/>
      <c r="AY741" s="400"/>
      <c r="AZ741" s="401"/>
      <c r="BA741" s="400"/>
      <c r="BB741" s="401"/>
      <c r="BC741" s="400"/>
      <c r="BD741" s="401"/>
      <c r="BE741" s="400"/>
      <c r="BF741" s="401"/>
      <c r="BG741" s="400"/>
      <c r="BH741" s="401"/>
      <c r="BI741" s="400"/>
      <c r="BJ741" s="401"/>
      <c r="BK741" s="400"/>
      <c r="BL741" s="401"/>
      <c r="BM741" s="400"/>
      <c r="BN741" s="401"/>
      <c r="BO741" s="400"/>
      <c r="BP741" s="401"/>
      <c r="BQ741" s="400"/>
      <c r="BR741" s="401"/>
      <c r="BS741" s="400"/>
      <c r="BT741" s="401"/>
      <c r="BU741" s="400"/>
      <c r="BV741" s="401"/>
      <c r="BW741" s="400"/>
      <c r="BX741" s="401"/>
      <c r="BY741" s="400"/>
      <c r="BZ741" s="401"/>
      <c r="CA741" s="400"/>
      <c r="CB741" s="401"/>
      <c r="CC741" s="400"/>
      <c r="CD741" s="401"/>
      <c r="CE741" s="400"/>
      <c r="CF741" s="401"/>
      <c r="CG741" s="400"/>
      <c r="CH741" s="401"/>
      <c r="CI741" s="400"/>
      <c r="CJ741" s="401"/>
      <c r="CK741" s="400"/>
      <c r="CL741" s="401"/>
      <c r="CM741" s="400"/>
      <c r="CN741" s="401"/>
      <c r="CO741" s="400"/>
      <c r="CP741" s="401"/>
      <c r="CQ741" s="400"/>
      <c r="CR741" s="401"/>
      <c r="CS741" s="400"/>
      <c r="CT741" s="401"/>
      <c r="CU741" s="400"/>
      <c r="CV741" s="401"/>
      <c r="CW741" s="400"/>
      <c r="CX741" s="401"/>
      <c r="CY741" s="400"/>
      <c r="CZ741" s="401"/>
      <c r="DA741" s="400"/>
      <c r="DB741" s="401"/>
      <c r="DC741" s="400"/>
      <c r="DD741" s="401"/>
      <c r="DE741" s="400"/>
      <c r="DF741" s="401"/>
      <c r="DG741" s="400"/>
      <c r="DH741" s="401"/>
      <c r="DI741" s="400"/>
      <c r="DJ741" s="401"/>
      <c r="DK741" s="400"/>
      <c r="DL741" s="401"/>
      <c r="DM741" s="400"/>
      <c r="DN741" s="401"/>
      <c r="DO741" s="400"/>
      <c r="DP741" s="401"/>
      <c r="DQ741" s="400"/>
      <c r="DR741" s="401"/>
      <c r="DS741" s="400"/>
      <c r="DT741" s="401"/>
      <c r="DU741" s="400"/>
      <c r="DV741" s="401"/>
      <c r="DW741" s="400"/>
      <c r="DX741" s="401"/>
      <c r="DY741" s="400"/>
      <c r="DZ741" s="401"/>
      <c r="EA741" s="400"/>
      <c r="EB741" s="401"/>
      <c r="EC741" s="400"/>
      <c r="ED741" s="401"/>
      <c r="EE741" s="400"/>
      <c r="EF741" s="401"/>
      <c r="EG741" s="400"/>
      <c r="EH741" s="401"/>
      <c r="EI741" s="400"/>
      <c r="EJ741" s="447"/>
      <c r="EK741" s="510"/>
      <c r="EL741" s="513" t="s">
        <v>4022</v>
      </c>
      <c r="EM741" s="520">
        <v>423.75299999999999</v>
      </c>
      <c r="EN741" s="520"/>
      <c r="EO741" s="520"/>
      <c r="EP741" s="171">
        <f t="shared" si="815"/>
        <v>13</v>
      </c>
      <c r="EQ741" s="171">
        <f t="shared" si="816"/>
        <v>0</v>
      </c>
      <c r="ER741" s="171">
        <f t="shared" si="817"/>
        <v>0</v>
      </c>
      <c r="ES741" s="171">
        <f t="shared" si="818"/>
        <v>0</v>
      </c>
      <c r="ET741" s="171">
        <f t="shared" si="819"/>
        <v>0</v>
      </c>
      <c r="EU741" s="171">
        <f t="shared" si="820"/>
        <v>0</v>
      </c>
      <c r="EV741" s="172">
        <f t="shared" si="821"/>
        <v>13</v>
      </c>
      <c r="EW741" s="367">
        <f>IF(C741=4,IF(MAX(Q741:EJ743)&gt;0,(Especiall/30*(IF(($G741-$F741)=($G$5-$F$5),30,IF(DAY($G741)=31,($G741-$F741),($G741-$F741)+1)))),0),0)</f>
        <v>0</v>
      </c>
      <c r="EX741" s="248">
        <f t="shared" ref="EX741:EX744" si="848">FF741</f>
        <v>23286.95</v>
      </c>
      <c r="EY741" s="174">
        <f>(L741*regular)+(M741*Cadeirantee)</f>
        <v>0</v>
      </c>
      <c r="EZ741" s="249">
        <f>SUMIF(FG741:GJ741,"&gt;0")</f>
        <v>0</v>
      </c>
      <c r="FA741" s="249">
        <f>SUMIF(FG741:GJ741,"&lt;0")+SUMIF(GN741:HP741,"&lt;0")</f>
        <v>0</v>
      </c>
      <c r="FB741" s="174">
        <v>0</v>
      </c>
      <c r="FC741" s="175">
        <f>N741*km*'VALORES TABELA'!$B$13</f>
        <v>0</v>
      </c>
      <c r="FD741" s="250">
        <f>GL741</f>
        <v>0</v>
      </c>
      <c r="FE741" s="176">
        <f>(EW741+EW742+EW743+EW744+EX741+EX742+EX743+EX744+EY741+EY742+EY743+EY744+EY745+EZ741+EZ742+EZ743+EZ744+FA741+FA742+FA743+FA744+FC741+FC742+FC743+FC744+HY741-HZ741-IA741+FD741+FD742+FD743+FD744+FB745)</f>
        <v>23845.663</v>
      </c>
      <c r="FF741" s="177">
        <f>IF(C741=4,SUM(Q741+Q742+Q743+S741+S742+S743)*Percapita/30*FF$4+(R741+R742+R743+T741+T742+T743)*Cadeirante/30*FF$4,IF(C741=3,IF(Q744+S744=10,Fixo/30*FF$4+(Q741+Q742+Q743+S741+S742+S743)*Percapita/30*FF$4+(R744+T744)*Cadeirante/30*FF$4,IF(Q744+S744&lt;=9,(Q744+S744)*Crechee/30*FF$4)+(R744+T744)*Cadeirante/30*FF$4+(Q741+Q742+Q743+S741+S742+S743)*Percapita/30*FF$4)+IF(Q744+S744&gt;=11,Fixo/30*FF$4+(Q744+S744-10)*Crechee/30*FF$4,0),IF(C741=2,IF(R741+R742+R743+R744+T741+T742+T743+T744=1,Cadeirante/30*FF$4,IF(R741+R742+R743+R744+T741+T742+T743+T744=2,Fixo/30*FF$4,IF(R741+R742+R743+R744+T741+T742+T743+T744&gt;2,Fixo/30*FF$4+(R741+R742+R743+R744+T741+T742+T743+T744-2)*Cadeirante/30*FF$4)))+(Q741+Q742+Q743+S741+S742+S743)*Percapita/30*FF$4+(Q744+S744)*Crechee/30*FF$4,IF(C741=1,IF(Q741+Q742+Q743+R741+R742+R743+S741+S742+S743+T741+T742+T743&lt;=15,(Q741+Q742+Q743+S741+S742+S743)*Percapita/30*FF$4,IF(Q741+Q742+Q743+R741+R742+R743+S741+S742+S743+T741+T742+T743&gt;=16,Fixo/30*FF$4+(Q741+Q742+Q743+R741+R742+R743+S741+S742+S743+T741+T742-16)*Percapita/30*FF$4))))))</f>
        <v>23286.95</v>
      </c>
      <c r="FG741" s="177">
        <f>IF(C741=4,SUM(U741+U742+U743+W741+W742+W743)*Percapita/30*FG$4+(V741+V742+V743+X741+X742+X743)*Cadeirante/30*FG$4,IF(C741=3,IF(U744+W744=10,Fixo/30*FG$4+(U741+U742+U743+W741+W742+W743)*Percapita/30*FG$4+(V744+X744)*Cadeirante/30*FG$4,IF(U744+W744&lt;=9,(U744+W744)*Crechee/30*FG$4)+(V744+X744)*Cadeirante/30*FG$4+(U741+U742+U743+W741+W742+W743)*Percapita/30*FG$4)+IF(U744+W744&gt;=11,Fixo/30*FG$4+(U744+W744-10)*Crechee/30*FG$4,0),IF(C741=2,IF(V741+V742+V743+V744+X741+X742+X743+X744=1,Cadeirante/30*FG$4,IF(V741+V742+V743+V744+X741+X742+X743+X744=2,Fixo/30*FG$4,IF(V741+V742+V743+V744+X741+X742+X743+X744&gt;2,Fixo/30*FG$4+(V741+V742+V743+V744+X741+X742+X743+X744-2)*Cadeirante/30*FG$4)))+(U741+U742+U743+W741+W742+W743)*Percapita/30*FG$4+(U744+W744)*Crechee/30*FG$4,IF(C741=1,IF(U741+U742+U743+V741+V742+V743+W741+W742+W743+X741+X742+X743&lt;=15,(U741+U742+U743+W741+W742+W743)*Percapita/30*FG$4,IF(U741+U742+U743+V741+V742+V743+W741+W742+W743+X741+X742+X743&gt;=16,Fixo/30*FG$4+(U741+U742+U743+V741+V742+V743+W741+W742+W743+X741+X742-16)*Percapita/30*FG$4))))))</f>
        <v>0</v>
      </c>
      <c r="FH741" s="177">
        <f>IF(C741=4,SUM(Y741+Y742+Y743+AA741+AA742+AA743)*Percapita/30*FH$4+(Z741+Z742+Z743+AB741+AB742+AB743)*Cadeirante/30*FH$4,IF(C741=3,IF(Y744+AA744=10,Fixo/30*FH$4+(Y741+Y742+Y743+AA741+AA742+AA743)*Percapita/30*FH$4+(Z744+AB744)*Cadeirante/30*FH$4,IF(Y744+AA744&lt;=9,(Y744+AA744)*Crechee/30*FH$4)+(Z744+AB744)*Cadeirante/30*FH$4+(Y741+Y742+Y743+AA741+AA742+AA743)*Percapita/30*FH$4)+IF(Y744+AA744&gt;=11,Fixo/30*FH$4+(Y744+AA744-10)*Crechee/30*FH$4,0),IF(C741=2,IF(Z741+Z742+Z743+Z744+AB741+AB742+AB743+AB744=1,Cadeirante/30*FH$4,IF(Z741+Z742+Z743+Z744+AB741+AB742+AB743+AB744=2,Fixo/30*FH$4,IF(Z741+Z742+Z743+Z744+AB741+AB742+AB743+AB744&gt;2,Fixo/30*FH$4+(Z741+Z742+Z743+Z744+AB741+AB742+AB743+AB744-2)*Cadeirante/30*FH$4)))+(Y741+Y742+Y743+AA741+AA742+AA743)*Percapita/30*FH$4+(Y744+AA744)*Crechee/30*FH$4,IF(C741=1,IF(Y741+Y742+Y743+Z741+Z742+Z743+AA741+AA742+AA743+AB741+AB742+AB743&lt;=15,(Y741+Y742+Y743+AA741+AA742+AA743)*Percapita/30*FH$4,IF(Y741+Y742+Y743+Z741+Z742+Z743+AA741+AA742+AA743+AB741+AB742+AB743&gt;=16,Fixo/30*FH$4+(Y741+Y742+Y743+Z741+Z742+Z743+AA741+AA742+AA743+AB741+AB742-16)*Percapita/30*FH$4))))))</f>
        <v>0</v>
      </c>
      <c r="FI741" s="177">
        <f>IF(C741=4,SUM(AC741+AC742+AC743+AE741+AE742+AE743)*Percapita/30*FI$4+(AD741+AD742+AD743+AF741+AF742+AF743)*Cadeirante/30*FI$4,IF(C741=3,IF(AC744+AE744=10,Fixo/30*FI$4+(AC741+AC742+AC743+AE741+AE742+AE743)*Percapita/30*FI$4+(AD744+AF744)*Cadeirante/30*FI$4,IF(AC744+AE744&lt;=9,(AC744+AE744)*Crechee/30*FI$4)+(AD744+AF744)*Cadeirante/30*FI$4+(AC741+AC742+AC743+AE741+AE742+AE743)*Percapita/30*FI$4)+IF(AC744+AE744&gt;=11,Fixo/30*FI$4+(AC744+AE744-10)*Crechee/30*FI$4,0),IF(C741=2,IF(AD741+AD742+AD743+AD744+AF741+AF742+AF743+AF744=1,Cadeirante/30*FI$4,IF(AD741+AD742+AD743+AD744+AF741+AF742+AF743+AF744=2,Fixo/30*FI$4,IF(AD741+AD742+AD743+AD744+AF741+AF742+AF743+AF744&gt;2,Fixo/30*FI$4+(AD741+AD742+AD743+AD744+AF741+AF742+AF743+AF744-2)*Cadeirante/30*FI$4)))+(AC741+AC742+AC743+AE741+AE742+AE743)*Percapita/30*FI$4+(AC744+AE744)*Crechee/30*FI$4,IF(C741=1,IF(AC741+AC742+AC743+AD741+AD742+AD743+AE741+AE742+AE743+AF741+AF742+AF743&lt;=15,(AC741+AC742+AC743+AE741+AE742+AE743)*Percapita/30*FI$4,IF(AC741+AC742+AC743+AD741+AD742+AD743+AE741+AE742+AE743+AF741+AF742+AF743&gt;=16,Fixo/30*FI$4+(AC741+AC742+AC743+AD741+AD742+AD743+AE741+AE742+AE743+AF741+AF742-16)*Percapita/30*FI$4))))))</f>
        <v>0</v>
      </c>
      <c r="FJ741" s="177">
        <f>IF(C741=4,SUM(AG741+AG742+AG743+AI741+AI742+AI743)*Percapita/30*FJ$4+(AH741+AH742+AH743+AJ741+AJ742+AJ743)*Cadeirante/30*FJ$4,IF(C741=3,IF(AG744+AI744=10,Fixo/30*FJ$4+(AG741+AG742+AG743+AI741+AI742+AI743)*Percapita/30*FJ$4+(AH744+AJ744)*Cadeirante/30*FJ$4,IF(AG744+AI744&lt;=9,(AG744+AI744)*Crechee/30*FJ$4)+(AH744+AJ744)*Cadeirante/30*FJ$4+(AG741+AG742+AG743+AI741+AI742+AI743)*Percapita/30*FJ$4)+IF(AG744+AI744&gt;=11,Fixo/30*FJ$4+(AG744+AI744-10)*Crechee/30*FJ$4,0),IF(C741=2,IF(AH741+AH742+AH743+AH744+AJ741+AJ742+AJ743+AJ744=1,Cadeirante/30*FJ$4,IF(AH741+AH742+AH743+AH744+AJ741+AJ742+AJ743+AJ744=2,Fixo/30*FJ$4,IF(AH741+AH742+AH743+AH744+AJ741+AJ742+AJ743+AJ744&gt;2,Fixo/30*FJ$4+(AH741+AH742+AH743+AH744+AJ741+AJ742+AJ743+AJ744-2)*Cadeirante/30*FJ$4)))+(AG741+AG742+AG743+AI741+AI742+AI743)*Percapita/30*FJ$4+(AG744+AI744)*Crechee/30*FJ$4,IF(C741=1,IF(AG741+AG742+AG743+AH741+AH742+AH743+AI741+AI742+AI743+AJ741+AJ742+AJ743&lt;=15,(AG741+AG742+AG743+AI741+AI742+AI743)*Percapita/30*FJ$4,IF(AG741+AG742+AG743+AH741+AH742+AH743+AI741+AI742+AI743+AJ741+AJ742+AJ743&gt;=16,Fixo/30*FJ$4+(AG741+AG742+AG743+AH741+AH742+AH743+AI741+AI742+AI743+AJ741+AJ742-16)*Percapita/30*FJ$4))))))</f>
        <v>0</v>
      </c>
      <c r="FK741" s="177">
        <f>IF(C741=4,SUM(AK741+AK742+AK743+AM741+AM742+AM743)*Percapita/30*FK$4+(AL741+AL742+AL743+AN741+AN742+AN743)*Cadeirante/30*FK$4,IF(C741=3,IF(AK744+AM744=10,Fixo/30*FK$4+(AK741+AK742+AK743+AM741+AM742+AM743)*Percapita/30*FK$4+(AL744+AN744)*Cadeirante/30*FK$4,IF(AK744+AM744&lt;=9,(AK744+AM744)*Crechee/30*FK$4)+(AL744+AN744)*Cadeirante/30*FK$4+(AK741+AK742+AK743+AM741+AM742+AM743)*Percapita/30*FK$4)+IF(AK744+AM744&gt;=11,Fixo/30*FK$4+(AK744+AM744-10)*Crechee/30*FK$4,0),IF(C741=2,IF(AL741+AL742+AL743+AL744+AN741+AN742+AN743+AN744=1,Cadeirante/30*FK$4,IF(AL741+AL742+AL743+AL744+AN741+AN742+AN743+AN744=2,Fixo/30*FK$4,IF(AL741+AL742+AL743+AL744+AN741+AN742+AN743+AN744&gt;2,Fixo/30*FK$4+(AL741+AL742+AL743+AL744+AN741+AN742+AN743+AN744-2)*Cadeirante/30*FK$4)))+(AK741+AK742+AK743+AM741+AM742+AM743)*Percapita/30*FK$4+(AK744+AM744)*Crechee/30*FK$4,IF(C741=1,IF(AK741+AK742+AK743+AL741+AL742+AL743+AM741+AM742+AM743+AN741+AN742+AN743&lt;=15,(AK741+AK742+AK743+AM741+AM742+AM743)*Percapita/30*FK$4,IF(AK741+AK742+AK743+AL741+AL742+AL743+AM741+AM742+AM743+AN741+AN742+AN743&gt;=16,Fixo/30*FK$4+(AK741+AK742+AK743+AL741+AL742+AL743+AM741+AM742+AM743+AN741+AN742-16)*Percapita/30*FK$4))))))</f>
        <v>0</v>
      </c>
      <c r="FL741" s="177">
        <f>IF(C741=4,SUM(AO741+AO742+AO743+AQ741+AQ742+AQ743)*Percapita/30*FL$4+(AP741+AP742+AP743+AR741+AR742+AR743)*Cadeirante/30*FL$4,IF(C741=3,IF(AO744+AQ744=10,Fixo/30*FL$4+(AO741+AO742+AO743+AQ741+AQ742+AQ743)*Percapita/30*FL$4+(AP744+AR744)*Cadeirante/30*FL$4,IF(AO744+AQ744&lt;=9,(AO744+AQ744)*Crechee/30*FL$4)+(AP744+AR744)*Cadeirante/30*FL$4+(AO741+AO742+AO743+AQ741+AQ742+AQ743)*Percapita/30*FL$4)+IF(AO744+AQ744&gt;=11,Fixo/30*FL$4+(AO744+AQ744-10)*Crechee/30*FL$4,0),IF(C741=2,IF(AP741+AP742+AP743+AP744+AR741+AR742+AR743+AR744=1,Cadeirante/30*FL$4,IF(AP741+AP742+AP743+AP744+AR741+AR742+AR743+AR744=2,Fixo/30*FL$4,IF(AP741+AP742+AP743+AP744+AR741+AR742+AR743+AR744&gt;2,Fixo/30*FL$4+(AP741+AP742+AP743+AP744+AR741+AR742+AR743+AR744-2)*Cadeirante/30*FL$4)))+(AO741+AO742+AO743+AQ741+AQ742+AQ743)*Percapita/30*FL$4+(AO744+AQ744)*Crechee/30*FL$4,IF(C741=1,IF(AO741+AO742+AO743+AP741+AP742+AP743+AQ741+AQ742+AQ743+AR741+AR742+AR743&lt;=15,(AO741+AO742+AO743+AQ741+AQ742+AQ743)*Percapita/30*FL$4,IF(AO741+AO742+AO743+AP741+AP742+AP743+AQ741+AQ742+AQ743+AR741+AR742+AR743&gt;=16,Fixo/30*FL$4+(AO741+AO742+AO743+AP741+AP742+AP743+AQ741+AQ742+AQ743+AR741+AR742-16)*Percapita/30*FL$4))))))</f>
        <v>0</v>
      </c>
      <c r="FM741" s="177">
        <f>IF(C741=4,SUM(AS741+AS742+AS743+AU741+AU742+AU743)*Percapita/30*FM$4+(AT741+AT742+AT743+AV741+AV742+AV743)*Cadeirante/30*FM$4,IF(C741=3,IF(AS744+AU744=10,Fixo/30*FM$4+(AS741+AS742+AS743+AU741+AU742+AU743)*Percapita/30*FM$4+(AT744+AV744)*Cadeirante/30*FM$4,IF(AS744+AU744&lt;=9,(AS744+AU744)*Crechee/30*FM$4)+(AT744+AV744)*Cadeirante/30*FM$4+(AS741+AS742+AS743+AU741+AU742+AU743)*Percapita/30*FM$4)+IF(AS744+AU744&gt;=11,Fixo/30*FM$4+(AS744+AU744-10)*Crechee/30*FM$4,0),IF(C741=2,IF(AT741+AT742+AT743+AT744+AV741+AV742+AV743+AV744=1,Cadeirante/30*FM$4,IF(AT741+AT742+AT743+AT744+AV741+AV742+AV743+AV744=2,Fixo/30*FM$4,IF(AT741+AT742+AT743+AT744+AV741+AV742+AV743+AV744&gt;2,Fixo/30*FM$4+(AT741+AT742+AT743+AT744+AV741+AV742+AV743+AV744-2)*Cadeirante/30*FM$4)))+(AS741+AS742+AS743+AU741+AU742+AU743)*Percapita/30*FM$4+(AS744+AU744)*Crechee/30*FM$4,IF(C741=1,IF(AS741+AS742+AS743+AT741+AT742+AT743+AU741+AU742+AU743+AV741+AV742+AV743&lt;=15,(AS741+AS742+AS743+AU741+AU742+AU743)*Percapita/30*FM$4,IF(AS741+AS742+AS743+AT741+AT742+AT743+AU741+AU742+AU743+AV741+AV742+AV743&gt;=16,Fixo/30*FM$4+(AS741+AS742+AS743+AT741+AT742+AT743+AU741+AU742+AU743+AV741+AV742-16)*Percapita/30*FM$4))))))</f>
        <v>0</v>
      </c>
      <c r="FN741" s="177">
        <f>IF(C741=4,SUM(AW741+AW742+AW743+AY741+AY742+AY743)*Percapita/30*FN$4+(AX741+AX742+AX743+AZ741+AZ742+AZ743)*Cadeirante/30*FN$4,IF(C741=3,IF(AW744+AY744=10,Fixo/30*FN$4+(AW741+AW742+AW743+AY741+AY742+AY743)*Percapita/30*FN$4+(AX744+AZ744)*Cadeirante/30*FN$4,IF(AW744+AY744&lt;=9,(AW744+AY744)*Crechee/30*FN$4)+(AX744+AZ744)*Cadeirante/30*FN$4+(AW741+AW742+AW743+AY741+AY742+AY743)*Percapita/30*FN$4)+IF(AW744+AY744&gt;=11,Fixo/30*FN$4+(AW744+AY744-10)*Crechee/30*FN$4,0),IF(C741=2,IF(AX741+AX742+AX743+AX744+AZ741+AZ742+AZ743+AZ744=1,Cadeirante/30*FN$4,IF(AX741+AX742+AX743+AX744+AZ741+AZ742+AZ743+AZ744=2,Fixo/30*FN$4,IF(AX741+AX742+AX743+AX744+AZ741+AZ742+AZ743+AZ744&gt;2,Fixo/30*FN$4+(AX741+AX742+AX743+AX744+AZ741+AZ742+AZ743+AZ744-2)*Cadeirante/30*FN$4)))+(AW741+AW742+AW743+AY741+AY742+AY743)*Percapita/30*FN$4+(AW744+AY744)*Crechee/30*FN$4,IF(C741=1,IF(AW741+AW742+AW743+AX741+AX742+AX743+AY741+AY742+AY743+AZ741+AZ742+AZ743&lt;=15,(AW741+AW742+AW743+AY741+AY742+AY743)*Percapita/30*FN$4,IF(AW741+AW742+AW743+AX741+AX742+AX743+AY741+AY742+AY743+AZ741+AZ742+AZ743&gt;=16,Fixo/30*FN$4+(AW741+AW742+AW743+AX741+AX742+AX743+AY741+AY742+AY743+AZ741+AZ742-16)*Percapita/30*FN$4))))))</f>
        <v>0</v>
      </c>
      <c r="FO741" s="177">
        <f>IF(C741=4,SUM(BA741+BA742+BA743+BC741+BC742+BC743)*Percapita/30*FO$4+(BB741+BB742+BB743+BD741+BD742+BD743)*Cadeirante/30*FO$4,IF(C741=3,IF(BA744+BC744=10,Fixo/30*FO$4+(BA741+BA742+BA743+BC741+BC742+BC743)*Percapita/30*FO$4+(BB744+BD744)*Cadeirante/30*FO$4,IF(BA744+BC744&lt;=9,(BA744+BC744)*Crechee/30*FO$4)+(BB744+BD744)*Cadeirante/30*FO$4+(BA741+BA742+BA743+BC741+BC742+BC743)*Percapita/30*FO$4)+IF(BA744+BC744&gt;=11,Fixo/30*FO$4+(BA744+BC744-10)*Crechee/30*FO$4,0),IF(C741=2,IF(BB741+BB742+BB743+BB744+BD741+BD742+BD743+BD744=1,Cadeirante/30*FO$4,IF(BB741+BB742+BB743+BB744+BD741+BD742+BD743+BD744=2,Fixo/30*FO$4,IF(BB741+BB742+BB743+BB744+BD741+BD742+BD743+BD744&gt;2,Fixo/30*FO$4+(BB741+BB742+BB743+BB744+BD741+BD742+BD743+BD744-2)*Cadeirante/30*FO$4)))+(BA741+BA742+BA743+BC741+BC742+BC743)*Percapita/30*FO$4+(BA744+BC744)*Crechee/30*FO$4,IF(C741=1,IF(BA741+BA742+BA743+BB741+BB742+BB743+BC741+BC742+BC743+BD741+BD742+BD743&lt;=15,(BA741+BA742+BA743+BC741+BC742+BC743)*Percapita/30*FO$4,IF(BA741+BA742+BA743+BB741+BB742+BB743+BC741+BC742+BC743+BD741+BD742+BD743&gt;=16,Fixo/30*FO$4+(BA741+BA742+BA743+BB741+BB742+BB743+BC741+BC742+BC743+BD741+BD742-16)*Percapita/30*FO$4))))))</f>
        <v>0</v>
      </c>
      <c r="FP741" s="177">
        <f>IF(C741=4,SUM(BE741+BE742+BE743+BG741+BG742+BG743)*Percapita/30*FP$4+(BF741+BF742+BF743+BH741+BH742+BH743)*Cadeirante/30*FP$4,IF(C741=3,IF(BE744+BG744=10,Fixo/30*FP$4+(BE741+BE742+BE743+BG741+BG742+BG743)*Percapita/30*FP$4+(BF744+BH744)*Cadeirante/30*FP$4,IF(BE744+BG744&lt;=9,(BE744+BG744)*Crechee/30*FP$4)+(BF744+BH744)*Cadeirante/30*FP$4+(BE741+BE742+BE743+BG741+BG742+BG743)*Percapita/30*FP$4)+IF(BE744+BG744&gt;=11,Fixo/30*FP$4+(BE744+BG744-10)*Crechee/30*FP$4,0),IF(C741=2,IF(BF741+BF742+BF743+BF744+BH741+BH742+BH743+BH744=1,Cadeirante/30*FP$4,IF(BF741+BF742+BF743+BF744+BH741+BH742+BH743+BH744=2,Fixo/30*FP$4,IF(BF741+BF742+BF743+BF744+BH741+BH742+BH743+BH744&gt;2,Fixo/30*FP$4+(BF741+BF742+BF743+BF744+BH741+BH742+BH743+BH744-2)*Cadeirante/30*FP$4)))+(BE741+BE742+BE743+BG741+BG742+BG743)*Percapita/30*FP$4+(BE744+BG744)*Crechee/30*FP$4,IF(C741=1,IF(BE741+BE742+BE743+BF741+BF742+BF743+BG741+BG742+BG743+BH741+BH742+BH743&lt;=15,(BE741+BE742+BE743+BG741+BG742+BG743)*Percapita/30*FP$4,IF(BE741+BE742+BE743+BF741+BF742+BF743+BG741+BG742+BG743+BH741+BH742+BH743&gt;=16,Fixo/30*FP$4+(BE741+BE742+BE743+BF741+BF742+BF743+BG741+BG742+BG743+BH741+BH742-16)*Percapita/30*FP$4))))))</f>
        <v>0</v>
      </c>
      <c r="FQ741" s="177">
        <f>IF(C741=4,SUM(BI741+BI742+BI743+BK741+BK742+BK743)*Percapita/30*FQ$4+(BJ741+BJ742+BJ743+BL741+BL742+BL743)*Cadeirante/30*FQ$4,IF(C741=3,IF(BI744+BK744=10,Fixo/30*FQ$4+(BI741+BI742+BI743+BK741+BK742+BK743)*Percapita/30*FQ$4+(BJ744+BL744)*Cadeirante/30*FQ$4,IF(BI744+BK744&lt;=9,(BI744+BK744)*Crechee/30*FQ$4)+(BJ744+BL744)*Cadeirante/30*FQ$4+(BI741+BI742+BI743+BK741+BK742+BK743)*Percapita/30*FQ$4)+IF(BI744+BK744&gt;=11,Fixo/30*FQ$4+(BI744+BK744-10)*Crechee/30*FQ$4,0),IF(C741=2,IF(BJ741+BJ742+BJ743+BJ744+BL741+BL742+BL743+BL744=1,Cadeirante/30*FQ$4,IF(BJ741+BJ742+BJ743+BJ744+BL741+BL742+BL743+BL744=2,Fixo/30*FQ$4,IF(BJ741+BJ742+BJ743+BJ744+BL741+BL742+BL743+BL744&gt;2,Fixo/30*FQ$4+(BJ741+BJ742+BJ743+BJ744+BL741+BL742+BL743+BL744-2)*Cadeirante/30*FQ$4)))+(BI741+BI742+BI743+BK741+BK742+BK743)*Percapita/30*FQ$4+(BI744+BK744)*Crechee/30*FQ$4,IF(C741=1,IF(BI741+BI742+BI743+BJ741+BJ742+BJ743+BK741+BK742+BK743+BL741+BL742+BL743&lt;=15,(BI741+BI742+BI743+BK741+BK742+BK743)*Percapita/30*FQ$4,IF(BI741+BI742+BI743+BJ741+BJ742+BJ743+BK741+BK742+BK743+BL741+BL742+BL743&gt;=16,Fixo/30*FQ$4+(BI741+BI742+BI743+BJ741+BJ742+BJ743+BK741+BK742+BK743+BL741+BL742-16)*Percapita/30*FQ$4))))))</f>
        <v>0</v>
      </c>
      <c r="FR741" s="177">
        <f>IF(C741=4,SUM(BM741+BM742+BM743+BO741+BO742+BO743)*Percapita/30*FR$4+(BN741+BN742+BN743+BP741+BP742+BP743)*Cadeirante/30*FR$4,IF(C741=3,IF(BM744+BO744=10,Fixo/30*FR$4+(BM741+BM742+BM743+BO741+BO742+BO743)*Percapita/30*FR$4+(BN744+BP744)*Cadeirante/30*FR$4,IF(BM744+BO744&lt;=9,(BM744+BO744)*Crechee/30*FR$4)+(BN744+BP744)*Cadeirante/30*FR$4+(BM741+BM742+BM743+BO741+BO742+BO743)*Percapita/30*FR$4)+IF(BM744+BO744&gt;=11,Fixo/30*FR$4+(BM744+BO744-10)*Crechee/30*FR$4,0),IF(C741=2,IF(BN741+BN742+BN743+BN744+BP741+BP742+BP743+BP744=1,Cadeirante/30*FR$4,IF(BN741+BN742+BN743+BN744+BP741+BP742+BP743+BP744=2,Fixo/30*FR$4,IF(BN741+BN742+BN743+BN744+BP741+BP742+BP743+BP744&gt;2,Fixo/30*FR$4+(BN741+BN742+BN743+BN744+BP741+BP742+BP743+BP744-2)*Cadeirante/30*FR$4)))+(BM741+BM742+BM743+BO741+BO742+BO743)*Percapita/30*FR$4+(BM744+BO744)*Crechee/30*FR$4,IF(C741=1,IF(BM741+BM742+BM743+BN741+BN742+BN743+BO741+BO742+BO743+BP741+BP742+BP743&lt;=15,(BM741+BM742+BM743+BO741+BO742+BO743)*Percapita/30*FR$4,IF(BM741+BM742+BM743+BN741+BN742+BN743+BO741+BO742+BO743+BP741+BP742+BP743&gt;=16,Fixo/30*FR$4+(BM741+BM742+BM743+BN741+BN742+BN743+BO741+BO742+BO743+BP741+BP742-16)*Percapita/30*FR$4))))))</f>
        <v>0</v>
      </c>
      <c r="FS741" s="177">
        <f>IF(C741=4,SUM(BQ741+BQ742+BQ743+BS741+BS742+BS743)*Percapita/30*FS$4+(BR741+BR742+BR743+BT741+BT742+BT743)*Cadeirante/30*FS$4,IF(C741=3,IF(BQ744+BS744=10,Fixo/30*FS$4+(BQ741+BQ742+BQ743+BS741+BS742+BS743)*Percapita/30*FS$4+(BR744+BT744)*Cadeirante/30*FS$4,IF(BQ744+BS744&lt;=9,(BQ744+BS744)*Crechee/30*FS$4)+(BR744+BT744)*Cadeirante/30*FS$4+(BQ741+BQ742+BQ743+BS741+BS742+BS743)*Percapita/30*FS$4)+IF(BQ744+BS744&gt;=11,Fixo/30*FS$4+(BQ744+BS744-10)*Crechee/30*FS$4,0),IF(C741=2,IF(BR741+BR742+BR743+BR744+BT741+BT742+BT743+BT744=1,Cadeirante/30*FS$4,IF(BR741+BR742+BR743+BR744+BT741+BT742+BT743+BT744=2,Fixo/30*FS$4,IF(BR741+BR742+BR743+BR744+BT741+BT742+BT743+BT744&gt;2,Fixo/30*FS$4+(BR741+BR742+BR743+BR744+BT741+BT742+BT743+BT744-2)*Cadeirante/30*FS$4)))+(BQ741+BQ742+BQ743+BS741+BS742+BS743)*Percapita/30*FS$4+(BQ744+BS744)*Crechee/30*FS$4,IF(C741=1,IF(BQ741+BQ742+BQ743+BR741+BR742+BR743+BS741+BS742+BS743+BT741+BT742+BT743&lt;=15,(BQ741+BQ742+BQ743+BS741+BS742+BS743)*Percapita/30*FS$4,IF(BQ741+BQ742+BQ743+BR741+BR742+BR743+BS741+BS742+BS743+BT741+BT742+BT743&gt;=16,Fixo/30*FS$4+(BQ741+BQ742+BQ743+BR741+BR742+BR743+BS741+BS742+BS743+BT741+BT742-16)*Percapita/30*FS$4))))))</f>
        <v>0</v>
      </c>
      <c r="FT741" s="177">
        <f>IF(C741=4,SUM(BU741+BU742+BU743+BW741+BW742+BW743)*Percapita/30*FT$4+(BV741+BV742+BV743+BX741+BX742+BX743)*Cadeirante/30*FT$4,IF(C741=3,IF(BU744+BW744=10,Fixo/30*FT$4+(BU741+BU742+BU743+BW741+BW742+BW743)*Percapita/30*FT$4+(BV744+BX744)*Cadeirante/30*FT$4,IF(BU744+BW744&lt;=9,(BU744+BW744)*Crechee/30*FT$4)+(BV744+BX744)*Cadeirante/30*FT$4+(BU741+BU742+BU743+BW741+BW742+BW743)*Percapita/30*FT$4)+IF(BU744+BW744&gt;=11,Fixo/30*FT$4+(BU744+BW744-10)*Crechee/30*FT$4,0),IF(C741=2,IF(BV741+BV742+BV743+BV744+BX741+BX742+BX743+BX744=1,Cadeirante/30*FT$4,IF(BV741+BV742+BV743+BV744+BX741+BX742+BX743+BX744=2,Fixo/30*FT$4,IF(BV741+BV742+BV743+BV744+BX741+BX742+BX743+BX744&gt;2,Fixo/30*FT$4+(BV741+BV742+BV743+BV744+BX741+BX742+BX743+BX744-2)*Cadeirante/30*FT$4)))+(BU741+BU742+BU743+BW741+BW742+BW743)*Percapita/30*FT$4+(BU744+BW744)*Crechee/30*FT$4,IF(C741=1,IF(BU741+BU742+BU743+BV741+BV742+BV743+BW741+BW742+BW743+BX741+BX742+BX743&lt;=15,(BU741+BU742+BU743+BW741+BW742+BW743)*Percapita/30*FT$4,IF(BU741+BU742+BU743+BV741+BV742+BV743+BW741+BW742+BW743+BX741+BX742+BX743&gt;=16,Fixo/30*FT$4+(BU741+BU742+BU743+BV741+BV742+BV743+BW741+BW742+BW743+BX741+BX742-16)*Percapita/30*FT$4))))))</f>
        <v>0</v>
      </c>
      <c r="FU741" s="177">
        <f>IF(C741=4,SUM(BY741+BY742+BY743+CA741+CA742+CA743)*Percapita/30*FU$4+(BZ741+BZ742+BZ743+CB741+CB742+CB743)*Cadeirante/30*FU$4,IF(C741=3,IF(BY744+CA744=10,Fixo/30*FU$4+(BY741+BY742+BY743+CA741+CA742+CA743)*Percapita/30*FU$4+(BZ744+CB744)*Cadeirante/30*FU$4,IF(BY744+CA744&lt;=9,(BY744+CA744)*Crechee/30*FU$4)+(BZ744+CB744)*Cadeirante/30*FU$4+(BY741+BY742+BY743+CA741+CA742+CA743)*Percapita/30*FU$4)+IF(BY744+CA744&gt;=11,Fixo/30*FU$4+(BY744+CA744-10)*Crechee/30*FU$4,0),IF(C741=2,IF(BZ741+BZ742+BZ743+BZ744+CB741+CB742+CB743+CB744=1,Cadeirante/30*FU$4,IF(BZ741+BZ742+BZ743+BZ744+CB741+CB742+CB743+CB744=2,Fixo/30*FU$4,IF(BZ741+BZ742+BZ743+BZ744+CB741+CB742+CB743+CB744&gt;2,Fixo/30*FU$4+(BZ741+BZ742+BZ743+BZ744+CB741+CB742+CB743+CB744-2)*Cadeirante/30*FU$4)))+(BY741+BY742+BY743+CA741+CA742+CA743)*Percapita/30*FU$4+(BY744+CA744)*Crechee/30*FU$4,IF(C741=1,IF(BY741+BY742+BY743+BZ741+BZ742+BZ743+CA741+CA742+CA743+CB741+CB742+CB743&lt;=15,(BY741+BY742+BY743+CA741+CA742+CA743)*Percapita/30*FU$4,IF(BY741+BY742+BY743+BZ741+BZ742+BZ743+CA741+CA742+CA743+CB741+CB742+CB743&gt;=16,Fixo/30*FU$4+(BY741+BY742+BY743+BZ741+BZ742+BZ743+CA741+CA742+CA743+CB741+CB742-16)*Percapita/30*FU$4))))))</f>
        <v>0</v>
      </c>
      <c r="FV741" s="177">
        <f>IF(C741=4,SUM(CC741+CC742+CC743+CE741+CE742+CE743)*Percapita/30*FV$4+(CD741+CD742+CD743+CF741+CF742+CF743)*Cadeirante/30*FV$4,IF(C741=3,IF(CC744+CE744=10,Fixo/30*FV$4+(CC741+CC742+CC743+CE741+CE742+CE743)*Percapita/30*FV$4+(CD744+CF744)*Cadeirante/30*FV$4,IF(CC744+CE744&lt;=9,(CC744+CE744)*Crechee/30*FV$4)+(CD744+CF744)*Cadeirante/30*FV$4+(CC741+CC742+CC743+CE741+CE742+CE743)*Percapita/30*FV$4)+IF(CC744+CE744&gt;=11,Fixo/30*FV$4+(CC744+CE744-10)*Crechee/30*FV$4,0),IF(C741=2,IF(CD741+CD742+CD743+CD744+CF741+CF742+CF743+CF744=1,Cadeirante/30*FV$4,IF(CD741+CD742+CD743+CD744+CF741+CF742+CF743+CF744=2,Fixo/30*FV$4,IF(CD741+CD742+CD743+CD744+CF741+CF742+CF743+CF744&gt;2,Fixo/30*FV$4+(CD741+CD742+CD743+CD744+CF741+CF742+CF743+CF744-2)*Cadeirante/30*FV$4)))+(CC741+CC742+CC743+CE741+CE742+CE743)*Percapita/30*FV$4+(CC744+CE744)*Crechee/30*FV$4,IF(C741=1,IF(CC741+CC742+CC743+CD741+CD742+CD743+CE741+CE742+CE743+CF741+CF742+CF743&lt;=15,(CC741+CC742+CC743+CE741+CE742+CE743)*Percapita/30*FV$4,IF(CC741+CC742+CC743+CD741+CD742+CD743+CE741+CE742+CE743+CF741+CF742+CF743&gt;=16,Fixo/30*FV$4+(CC741+CC742+CC743+CD741+CD742+CD743+CE741+CE742+CE743+CF741+CF742-16)*Percapita/30*FV$4))))))</f>
        <v>0</v>
      </c>
      <c r="FW741" s="177">
        <f>IF(C741=4,SUM(CG741+CG742+CG743+CI741+CI742+CI743)*Percapita/30*FW$4+(CH741+CH742+CH743+CJ741+CJ742+CJ743)*Cadeirante/30*FW$4,IF(C741=3,IF(CG744+CI744=10,Fixo/30*FW$4+(CG741+CG742+CG743+CI741+CI742+CI743)*Percapita/30*FW$4+(CH744+CJ744)*Cadeirante/30*FW$4,IF(CG744+CI744&lt;=9,(CG744+CI744)*Crechee/30*FW$4)+(CH744+CJ744)*Cadeirante/30*FW$4+(CG741+CG742+CG743+CI741+CI742+CI743)*Percapita/30*FW$4)+IF(CG744+CI744&gt;=11,Fixo/30*FW$4+(CG744+CI744-10)*Crechee/30*FW$4,0),IF(C741=2,IF(CH741+CH742+CH743+CH744+CJ741+CJ742+CJ743+CJ744=1,Cadeirante/30*FW$4,IF(CH741+CH742+CH743+CH744+CJ741+CJ742+CJ743+CJ744=2,Fixo/30*FW$4,IF(CH741+CH742+CH743+CH744+CJ741+CJ742+CJ743+CJ744&gt;2,Fixo/30*FW$4+(CH741+CH742+CH743+CH744+CJ741+CJ742+CJ743+CJ744-2)*Cadeirante/30*FW$4)))+(CG741+CG742+CG743+CI741+CI742+CI743)*Percapita/30*FW$4+(CG744+CI744)*Crechee/30*FW$4,IF(C741=1,IF(CG741+CG742+CG743+CH741+CH742+CH743+CI741+CI742+CI743+CJ741+CJ742+CJ743&lt;=15,(CG741+CG742+CG743+CI741+CI742+CI743)*Percapita/30*FW$4,IF(CG741+CG742+CG743+CH741+CH742+CH743+CI741+CI742+CI743+CJ741+CJ742+CJ743&gt;=16,Fixo/30*FW$4+(CG741+CG742+CG743+CH741+CH742+CH743+CI741+CI742+CI743+CJ741+CJ742-16)*Percapita/30*FW$4))))))</f>
        <v>0</v>
      </c>
      <c r="FX741" s="177">
        <f>IF(C741=4,SUM(CK741+CK742+CK743+CM741+CM742+CM743)*Percapita/30*FX$4+(CL741+CL742+CL743+CN741+CN742+CN743)*Cadeirante/30*FX$4,IF(C741=3,IF(CK744+CM744=10,Fixo/30*FX$4+(CK741+CK742+CK743+CM741+CM742+CM743)*Percapita/30*FX$4+(CL744+CN744)*Cadeirante/30*FX$4,IF(CK744+CM744&lt;=9,(CK744+CM744)*Crechee/30*FX$4)+(CL744+CN744)*Cadeirante/30*FX$4+(CK741+CK742+CK743+CM741+CM742+CM743)*Percapita/30*FX$4)+IF(CK744+CM744&gt;=11,Fixo/30*FX$4+(CK744+CM744-10)*Crechee/30*FX$4,0),IF(C741=2,IF(CL741+CL742+CL743+CL744+CN741+CN742+CN743+CN744=1,Cadeirante/30*FX$4,IF(CL741+CL742+CL743+CL744+CN741+CN742+CN743+CN744=2,Fixo/30*FX$4,IF(CL741+CL742+CL743+CL744+CN741+CN742+CN743+CN744&gt;2,Fixo/30*FX$4+(CL741+CL742+CL743+CL744+CN741+CN742+CN743+CN744-2)*Cadeirante/30*FX$4)))+(CK741+CK742+CK743+CM741+CM742+CM743)*Percapita/30*FX$4+(CK744+CM744)*Crechee/30*FX$4,IF(C741=1,IF(CK741+CK742+CK743+CL741+CL742+CL743+CM741+CM742+CM743+CN741+CN742+CN743&lt;=15,(CK741+CK742+CK743+CM741+CM742+CM743)*Percapita/30*FX$4,IF(CK741+CK742+CK743+CL741+CL742+CL743+CM741+CM742+CM743+CN741+CN742+CN743&gt;=16,Fixo/30*FX$4+(CK741+CK742+CK743+CL741+CL742+CL743+CM741+CM742+CM743+CN741+CN742-16)*Percapita/30*FX$4))))))</f>
        <v>0</v>
      </c>
      <c r="FY741" s="177">
        <f>IF(C741=4,SUM(CO741+CO742+CO743+CQ741+CQ742+CQ743)*Percapita/30*FY$4+(CP741+CP742+CP743+CR741+CR742+CR743)*Cadeirante/30*FY$4,IF(C741=3,IF(CO744+CQ744=10,Fixo/30*FY$4+(CO741+CO742+CO743+CQ741+CQ742+CQ743)*Percapita/30*FY$4+(CP744+CR744)*Cadeirante/30*FY$4,IF(CO744+CQ744&lt;=9,(CO744+CQ744)*Crechee/30*FY$4)+(CP744+CR744)*Cadeirante/30*FY$4+(CO741+CO742+CO743+CQ741+CQ742+CQ743)*Percapita/30*FY$4)+IF(CO744+CQ744&gt;=11,Fixo/30*FY$4+(CO744+CQ744-10)*Crechee/30*FY$4,0),IF(C741=2,IF(CP741+CP742+CP743+CP744+CR741+CR742+CR743+CR744=1,Cadeirante/30*FY$4,IF(CP741+CP742+CP743+CP744+CR741+CR742+CR743+CR744=2,Fixo/30*FY$4,IF(CP741+CP742+CP743+CP744+CR741+CR742+CR743+CR744&gt;2,Fixo/30*FY$4+(CP741+CP742+CP743+CP744+CR741+CR742+CR743+CR744-2)*Cadeirante/30*FY$4)))+(CO741+CO742+CO743+CQ741+CQ742+CQ743)*Percapita/30*FY$4+(CO744+CQ744)*Crechee/30*FY$4,IF(C741=1,IF(CO741+CO742+CO743+CP741+CP742+CP743+CQ741+CQ742+CQ743+CR741+CR742+CR743&lt;=15,(CO741+CO742+CO743+CQ741+CQ742+CQ743)*Percapita/30*FY$4,IF(CO741+CO742+CO743+CP741+CP742+CP743+CQ741+CQ742+CQ743+CR741+CR742+CR743&gt;=16,Fixo/30*FY$4+(CO741+CO742+CO743+CP741+CP742+CP743+CQ741+CQ742+CQ743+CR741+CR742-16)*Percapita/30*FY$4))))))</f>
        <v>0</v>
      </c>
      <c r="FZ741" s="177">
        <f>IF(C741=4,SUM(CS741+CS742+CS743+CU741+CU742+CU743)*Percapita/30*FZ$4+(CT741+CT742+CT743+CV741+CV742+CV743)*Cadeirante/30*FZ$4,IF(C741=3,IF(CS744+CU744=10,Fixo/30*FZ$4+(CS741+CS742+CS743+CU741+CU742+CU743)*Percapita/30*FZ$4+(CT744+CV744)*Cadeirante/30*FZ$4,IF(CS744+CU744&lt;=9,(CS744+CU744)*Crechee/30*FZ$4)+(CT744+CV744)*Cadeirante/30*FZ$4+(CS741+CS742+CS743+CU741+CU742+CU743)*Percapita/30*FZ$4)+IF(CS744+CU744&gt;=11,Fixo/30*FZ$4+(CS744+CU744-10)*Crechee/30*FZ$4,0),IF(C741=2,IF(CT741+CT742+CT743+CT744+CV741+CV742+CV743+CV744=1,Cadeirante/30*FZ$4,IF(CT741+CT742+CT743+CT744+CV741+CV742+CV743+CV744=2,Fixo/30*FZ$4,IF(CT741+CT742+CT743+CT744+CV741+CV742+CV743+CV744&gt;2,Fixo/30*FZ$4+(CT741+CT742+CT743+CT744+CV741+CV742+CV743+CV744-2)*Cadeirante/30*FZ$4)))+(CS741+CS742+CS743+CU741+CU742+CU743)*Percapita/30*FZ$4+(CS744+CU744)*Crechee/30*FZ$4,IF(C741=1,IF(CS741+CS742+CS743+CT741+CT742+CT743+CU741+CU742+CU743+CV741+CV742+CV743&lt;=15,(CS741+CS742+CS743+CU741+CU742+CU743)*Percapita/30*FZ$4,IF(CS741+CS742+CS743+CT741+CT742+CT743+CU741+CU742+CU743+CV741+CV742+CV743&gt;=16,Fixo/30*FZ$4+(CS741+CS742+CS743+CT741+CT742+CT743+CU741+CU742+CU743+CV741+CV742-16)*Percapita/30*FZ$4))))))</f>
        <v>0</v>
      </c>
      <c r="GA741" s="177">
        <f>IF(C741=4,SUM(CW741+CW742+CW743+CY741+CY742+CY743)*Percapita/30*GA$4+(CX741+CX742+CX743+CZ741+CZ742+CZ743)*Cadeirante/30*GA$4,IF(C741=3,IF(CW744+CY744=10,Fixo/30*GA$4+(CW741+CW742+CW743+CY741+CY742+CY743)*Percapita/30*GA$4+(CX744+CZ744)*Cadeirante/30*GA$4,IF(CW744+CY744&lt;=9,(CW744+CY744)*Crechee/30*GA$4)+(CX744+CZ744)*Cadeirante/30*GA$4+(CW741+CW742+CW743+CY741+CY742+CY743)*Percapita/30*GA$4)+IF(CW744+CY744&gt;=11,Fixo/30*GA$4+(CW744+CY744-10)*Crechee/30*GA$4,0),IF(C741=2,IF(CX741+CX742+CX743+CX744+CZ741+CZ742+CZ743+CZ744=1,Cadeirante/30*GA$4,IF(CX741+CX742+CX743+CX744+CZ741+CZ742+CZ743+CZ744=2,Fixo/30*GA$4,IF(CX741+CX742+CX743+CX744+CZ741+CZ742+CZ743+CZ744&gt;2,Fixo/30*GA$4+(CX741+CX742+CX743+CX744+CZ741+CZ742+CZ743+CZ744-2)*Cadeirante/30*GA$4)))+(CW741+CW742+CW743+CY741+CY742+CY743)*Percapita/30*GA$4+(CW744+CY744)*Crechee/30*GA$4,IF(C741=1,IF(CW741+CW742+CW743+CX741+CX742+CX743+CY741+CY742+CY743+CZ741+CZ742+CZ743&lt;=15,(CW741+CW742+CW743+CY741+CY742+CY743)*Percapita/30*GA$4,IF(CW741+CW742+CW743+CX741+CX742+CX743+CY741+CY742+CY743+CZ741+CZ742+CZ743&gt;=16,Fixo/30*GA$4+(CW741+CW742+CW743+CX741+CX742+CX743+CY741+CY742+CY743+CZ741+CZ742-16)*Percapita/30*GA$4))))))</f>
        <v>0</v>
      </c>
      <c r="GB741" s="177">
        <f>IF(C741=4,SUM(DA741+DA742+DA743+DC741+DC742+DC743)*Percapita/30*GB$4+(DB741+DB742+DB743+DD741+DD742+DD743)*Cadeirante/30*GB$4,IF(C741=3,IF(DA744+DC744=10,Fixo/30*GB$4+(DA741+DA742+DA743+DC741+DC742+DC743)*Percapita/30*GB$4+(DB744+DD744)*Cadeirante/30*GB$4,IF(DA744+DC744&lt;=9,(DA744+DC744)*Crechee/30*GB$4)+(DB744+DD744)*Cadeirante/30*GB$4+(DA741+DA742+DA743+DC741+DC742+DC743)*Percapita/30*GB$4)+IF(DA744+DC744&gt;=11,Fixo/30*GB$4+(DA744+DC744-10)*Crechee/30*GB$4,0),IF(C741=2,IF(DB741+DB742+DB743+DB744+DD741+DD742+DD743+DD744=1,Cadeirante/30*GB$4,IF(DB741+DB742+DB743+DB744+DD741+DD742+DD743+DD744=2,Fixo/30*GB$4,IF(DB741+DB742+DB743+DB744+DD741+DD742+DD743+DD744&gt;2,Fixo/30*GB$4+(DB741+DB742+DB743+DB744+DD741+DD742+DD743+DD744-2)*Cadeirante/30*GB$4)))+(DA741+DA742+DA743+DC741+DC742+DC743)*Percapita/30*GB$4+(DA744+DC744)*Crechee/30*GB$4,IF(C741=1,IF(DA741+DA742+DA743+DB741+DB742+DB743+DC741+DC742+DC743+DD741+DD742+DD743&lt;=15,(DA741+DA742+DA743+DC741+DC742+DC743)*Percapita/30*GB$4,IF(DA741+DA742+DA743+DB741+DB742+DB743+DC741+DC742+DC743+DD741+DD742+DD743&gt;=16,Fixo/30*GB$4+(DA741+DA742+DA743+DB741+DB742+DB743+DC741+DC742+DC743+DD741+DD742-16)*Percapita/30*GB$4))))))</f>
        <v>0</v>
      </c>
      <c r="GC741" s="177">
        <f>IF(C741=4,SUM(DE741+DE742+DE743+DG741+DG742+DG743)*Percapita/30*GC$4+(DF741+DF742+DF743+DH741+DH742+DH743)*Cadeirante/30*GC$4,IF(C741=3,IF(DE744+DG744=10,Fixo/30*GC$4+(DE741+DE742+DE743+DG741+DG742+DG743)*Percapita/30*GC$4+(DF744+DH744)*Cadeirante/30*GC$4,IF(DE744+DG744&lt;=9,(DE744+DG744)*Crechee/30*GC$4)+(DF744+DH744)*Cadeirante/30*GC$4+(DE741+DE742+DE743+DG741+DG742+DG743)*Percapita/30*GC$4)+IF(DE744+DG744&gt;=11,Fixo/30*GC$4+(DE744+DG744-10)*Crechee/30*GC$4,0),IF(C741=2,IF(DF741+DF742+DF743+DF744+DH741+DH742+DH743+DH744=1,Cadeirante/30*GC$4,IF(DF741+DF742+DF743+DF744+DH741+DH742+DH743+DH744=2,Fixo/30*GC$4,IF(DF741+DF742+DF743+DF744+DH741+DH742+DH743+DH744&gt;2,Fixo/30*GC$4+(DF741+DF742+DF743+DF744+DH741+DH742+DH743+DH744-2)*Cadeirante/30*GC$4)))+(DE741+DE742+DE743+DG741+DG742+DG743)*Percapita/30*GC$4+(DE744+DG744)*Crechee/30*GC$4,IF(C741=1,IF(DE741+DE742+DE743+DF741+DF742+DF743+DG741+DG742+DG743+DH741+DH742+DH743&lt;=15,(DE741+DE742+DE743+DG741+DG742+DG743)*Percapita/30*GC$4,IF(DE741+DE742+DE743+DF741+DF742+DF743+DG741+DG742+DG743+DH741+DH742+DH743&gt;=16,Fixo/30*GC$4+(DE741+DE742+DE743+DF741+DF742+DF743+DG741+DG742+DG743+DH741+DH742-16)*Percapita/30*GC$4))))))</f>
        <v>0</v>
      </c>
      <c r="GD741" s="177">
        <f>IF(C741=4,SUM(DI741+DI742+DI743+DK741+DK742+DK743)*Percapita/30*GD$4+(DJ741+DJ742+DJ743+DL741+DL742+DL743)*Cadeirante/30*GD$4,IF(C741=3,IF(DI744+DK744=10,Fixo/30*GD$4+(DI741+DI742+DI743+DK741+DK742+DK743)*Percapita/30*GD$4+(DJ744+DL744)*Cadeirante/30*GD$4,IF(DI744+DK744&lt;=9,(DI744+DK744)*Crechee/30*GD$4)+(DJ744+DL744)*Cadeirante/30*GD$4+(DI741+DI742+DI743+DK741+DK742+DK743)*Percapita/30*GD$4)+IF(DI744+DK744&gt;=11,Fixo/30*GD$4+(DI744+DK744-10)*Crechee/30*GD$4,0),IF(C741=2,IF(DJ741+DJ742+DJ743+DJ744+DL741+DL742+DL743+DL744=1,Cadeirante/30*GD$4,IF(DJ741+DJ742+DJ743+DJ744+DL741+DL742+DL743+DL744=2,Fixo/30*GD$4,IF(DJ741+DJ742+DJ743+DJ744+DL741+DL742+DL743+DL744&gt;2,Fixo/30*GD$4+(DJ741+DJ742+DJ743+DJ744+DL741+DL742+DL743+DL744-2)*Cadeirante/30*GD$4)))+(DI741+DI742+DI743+DK741+DK742+DK743)*Percapita/30*GD$4+(DI744+DK744)*Crechee/30*GD$4,IF(C741=1,IF(DI741+DI742+DI743+DJ741+DJ742+DJ743+DK741+DK742+DK743+DL741+DL742+DL743&lt;=15,(DI741+DI742+DI743+DK741+DK742+DK743)*Percapita/30*GD$4,IF(DI741+DI742+DI743+DJ741+DJ742+DJ743+DK741+DK742+DK743+DL741+DL742+DL743&gt;=16,Fixo/30*GD$4+(DI741+DI742+DI743+DJ741+DJ742+DJ743+DK741+DK742+DK743+DL741+DL742-16)*Percapita/30*GD$4))))))</f>
        <v>0</v>
      </c>
      <c r="GE741" s="177">
        <f>IF(C741=4,SUM(DM741+DM742+DM743+DO741+DO742+DO743)*Percapita/30*GE$4+(DN741+DN742+DN743+DP741+DP742+DP743)*Cadeirante/30*GE$4,IF(C741=3,IF(DM744+DO744=10,Fixo/30*GE$4+(DM741+DM742+DM743+DO741+DO742+DO743)*Percapita/30*GE$4+(DN744+DP744)*Cadeirante/30*GE$4,IF(DM744+DO744&lt;=9,(DM744+DO744)*Crechee/30*GE$4)+(DN744+DP744)*Cadeirante/30*GE$4+(DM741+DM742+DM743+DO741+DO742+DO743)*Percapita/30*GE$4)+IF(DM744+DO744&gt;=11,Fixo/30*GE$4+(DM744+DO744-10)*Crechee/30*GE$4,0),IF(C741=2,IF(DN741+DN742+DN743+DN744+DP741+DP742+DP743+DP744=1,Cadeirante/30*GE$4,IF(DN741+DN742+DN743+DN744+DP741+DP742+DP743+DP744=2,Fixo/30*GE$4,IF(DN741+DN742+DN743+DN744+DP741+DP742+DP743+DP744&gt;2,Fixo/30*GE$4+(DN741+DN742+DN743+DN744+DP741+DP742+DP743+DP744-2)*Cadeirante/30*GE$4)))+(DM741+DM742+DM743+DO741+DO742+DO743)*Percapita/30*GE$4+(DM744+DO744)*Crechee/30*GE$4,IF(C741=1,IF(DM741+DM742+DM743+DN741+DN742+DN743+DO741+DO742+DO743+DP741+DP742+DP743&lt;=15,(DM741+DM742+DM743+DO741+DO742+DO743)*Percapita/30*GE$4,IF(DM741+DM742+DM743+DN741+DN742+DN743+DO741+DO742+DO743+DP741+DP742+DP743&gt;=16,Fixo/30*GE$4+(DM741+DM742+DM743+DN741+DN742+DN743+DO741+DO742+DO743+DP741+DP742-16)*Percapita/30*GE$4))))))</f>
        <v>0</v>
      </c>
      <c r="GF741" s="177">
        <f>IF(C741=4,SUM(DQ741+DQ742+DQ743+DS741+DS742+DS743)*Percapita/30*GF$4+(DR741+DR742+DR743+DT741+DT742+DT743)*Cadeirante/30*GF$4,IF(C741=3,IF(DQ744+DS744=10,Fixo/30*GF$4+(DQ741+DQ742+DQ743+DS741+DS742+DS743)*Percapita/30*GF$4+(DR744+DT744)*Cadeirante/30*GF$4,IF(DQ744+DS744&lt;=9,(DQ744+DS744)*Crechee/30*GF$4)+(DR744+DT744)*Cadeirante/30*GF$4+(DQ741+DQ742+DQ743+DS741+DS742+DS743)*Percapita/30*GF$4)+IF(DQ744+DS744&gt;=11,Fixo/30*GF$4+(DQ744+DS744-10)*Crechee/30*GF$4,0),IF(C741=2,IF(DR741+DR742+DR743+DR744+DT741+DT742+DT743+DT744=1,Cadeirante/30*GF$4,IF(DR741+DR742+DR743+DR744+DT741+DT742+DT743+DT744=2,Fixo/30*GF$4,IF(DR741+DR742+DR743+DR744+DT741+DT742+DT743+DT744&gt;2,Fixo/30*GF$4+(DR741+DR742+DR743+DR744+DT741+DT742+DT743+DT744-2)*Cadeirante/30*GF$4)))+(DQ741+DQ742+DQ743+DS741+DS742+DS743)*Percapita/30*GF$4+(DQ744+DS744)*Crechee/30*GF$4,IF(C741=1,IF(DQ741+DQ742+DQ743+DR741+DR742+DR743+DS741+DS742+DS743+DT741+DT742+DT743&lt;=15,(DQ741+DQ742+DQ743+DS741+DS742+DS743)*Percapita/30*GF$4,IF(DQ741+DQ742+DQ743+DR741+DR742+DR743+DS741+DS742+DS743+DT741+DT742+DT743&gt;=16,Fixo/30*GF$4+(DQ741+DQ742+DQ743+DR741+DR742+DR743+DS741+DS742+DS743+DT741+DT742-16)*Percapita/30*GF$4))))))</f>
        <v>0</v>
      </c>
      <c r="GG741" s="177">
        <f>IF(C741=4,SUM(DU741+DU742+DU743+DW741+DW742+DW743)*Percapita/30*GG$4+(DV741+DV742+DV743+DX741+DX742+DX743)*Cadeirante/30*GG$4,IF(C741=3,IF(DU744+DW744=10,Fixo/30*GG$4+(DU741+DU742+DU743+DW741+DW742+DW743)*Percapita/30*GG$4+(DV744+DX744)*Cadeirante/30*GG$4,IF(DU744+DW744&lt;=9,(DU744+DW744)*Crechee/30*GG$4)+(DV744+DX744)*Cadeirante/30*GG$4+(DU741+DU742+DU743+DW741+DW742+DW743)*Percapita/30*GG$4)+IF(DU744+DW744&gt;=11,Fixo/30*GG$4+(DU744+DW744-10)*Crechee/30*GG$4,0),IF(C741=2,IF(DV741+DV742+DV743+DV744+DX741+DX742+DX743+DX744=1,Cadeirante/30*GG$4,IF(DV741+DV742+DV743+DV744+DX741+DX742+DX743+DX744=2,Fixo/30*GG$4,IF(DV741+DV742+DV743+DV744+DX741+DX742+DX743+DX744&gt;2,Fixo/30*GG$4+(DV741+DV742+DV743+DV744+DX741+DX742+DX743+DX744-2)*Cadeirante/30*GG$4)))+(DU741+DU742+DU743+DW741+DW742+DW743)*Percapita/30*GG$4+(DU744+DW744)*Crechee/30*GG$4,IF(C741=1,IF(DU741+DU742+DU743+DV741+DV742+DV743+DW741+DW742+DW743+DX741+DX742+DX743&lt;=15,(DU741+DU742+DU743+DW741+DW742+DW743)*Percapita/30*GG$4,IF(DU741+DU742+DU743+DV741+DV742+DV743+DW741+DW742+DW743+DX741+DX742+DX743&gt;=16,Fixo/30*GG$4+(DU741+DU742+DU743+DV741+DV742+DV743+DW741+DW742+DW743+DX741+DX742-16)*Percapita/30*GG$4))))))</f>
        <v>0</v>
      </c>
      <c r="GH741" s="177">
        <f>IF(C741=4,SUM(DY741+DY742+DY743+EA741+EA742+EA743)*Percapita/30*GH$4+(DZ741+DZ742+DZ743+EB741+EB742+EB743)*Cadeirante/30*GH$4,IF(C741=3,IF(DY744+EA744=10,Fixo/30*GH$4+(DY741+DY742+DY743+EA741+EA742+EA743)*Percapita/30*GH$4+(DZ744+EB744)*Cadeirante/30*GH$4,IF(DY744+EA744&lt;=9,(DY744+EA744)*Crechee/30*GH$4)+(DZ744+EB744)*Cadeirante/30*GH$4+(DY741+DY742+DY743+EA741+EA742+EA743)*Percapita/30*GH$4)+IF(DY744+EA744&gt;=11,Fixo/30*GH$4+(DY744+EA744-10)*Crechee/30*GH$4,0),IF(C741=2,IF(DZ741+DZ742+DZ743+DZ744+EB741+EB742+EB743+EB744=1,Cadeirante/30*GH$4,IF(DZ741+DZ742+DZ743+DZ744+EB741+EB742+EB743+EB744=2,Fixo/30*GH$4,IF(DZ741+DZ742+DZ743+DZ744+EB741+EB742+EB743+EB744&gt;2,Fixo/30*GH$4+(DZ741+DZ742+DZ743+DZ744+EB741+EB742+EB743+EB744-2)*Cadeirante/30*GH$4)))+(DY741+DY742+DY743+EA741+EA742+EA743)*Percapita/30*GH$4+(DY744+EA744)*Crechee/30*GH$4,IF(C741=1,IF(DY741+DY742+DY743+DZ741+DZ742+DZ743+EA741+EA742+EA743+EB741+EB742+EB743&lt;=15,(DY741+DY742+DY743+EA741+EA742+EA743)*Percapita/30*GH$4,IF(DY741+DY742+DY743+DZ741+DZ742+DZ743+EA741+EA742+EA743+EB741+EB742+EB743&gt;=16,Fixo/30*GH$4+(DY741+DY742+DY743+DZ741+DZ742+DZ743+EA741+EA742+EA743+EB741+EB742-16)*Percapita/30*GH$4))))))</f>
        <v>0</v>
      </c>
      <c r="GI741" s="177">
        <f>IF(C741=4,SUM(EC741+EC742+EC743+EE741+EE742+EE743)*Percapita/30*GI$4+(ED741+ED742+ED743+EF741+EF742+EF743)*Cadeirante/30*GI$4,IF(C741=3,IF(EC744+EE744=10,Fixo/30*GI$4+(EC741+EC742+EC743+EE741+EE742+EE743)*Percapita/30*GI$4+(ED744+EF744)*Cadeirante/30*GI$4,IF(EC744+EE744&lt;=9,(EC744+EE744)*Crechee/30*GI$4)+(ED744+EF744)*Cadeirante/30*GI$4+(EC741+EC742+EC743+EE741+EE742+EE743)*Percapita/30*GI$4)+IF(EC744+EE744&gt;=11,Fixo/30*GI$4+(EC744+EE744-10)*Crechee/30*GI$4,0),IF(C741=2,IF(ED741+ED742+ED743+ED744+EF741+EF742+EF743+EF744=1,Cadeirante/30*GI$4,IF(ED741+ED742+ED743+ED744+EF741+EF742+EF743+EF744=2,Fixo/30*GI$4,IF(ED741+ED742+ED743+ED744+EF741+EF742+EF743+EF744&gt;2,Fixo/30*GI$4+(ED741+ED742+ED743+ED744+EF741+EF742+EF743+EF744-2)*Cadeirante/30*GI$4)))+(EC741+EC742+EC743+EE741+EE742+EE743)*Percapita/30*GI$4+(EC744+EE744)*Crechee/30*GI$4,IF(C741=1,IF(EC741+EC742+EC743+ED741+ED742+ED743+EE741+EE742+EE743+EF741+EF742+EF743&lt;=15,(EC741+EC742+EC743+EE741+EE742+EE743)*Percapita/30*GI$4,IF(EC741+EC742+EC743+ED741+ED742+ED743+EE741+EE742+EE743+EF741+EF742+EF743&gt;=16,Fixo/30*GI$4+(EC741+EC742+EC743+ED741+ED742+ED743+EE741+EE742+EE743+EF741+EF742-16)*Percapita/30*GI$4))))))</f>
        <v>0</v>
      </c>
      <c r="GJ741" s="177">
        <f>IF(C741=4,SUM(EG741+EG742+EG743+EI741+EI742+EI743)*Percapita/30*GJ$4+(EH741+EH742+EH743+EJ741+EJ742+EJ743)*Cadeirante/30*GJ$4,IF(C741=3,IF(EG744+EI744=10,Fixo/30*GJ$4+(EG741+EG742+EG743+EI741+EI742+EI743)*Percapita/30*GJ$4+(EH744+EJ744)*Cadeirante/30*GJ$4,IF(EG744+EI744&lt;=9,(EG744+EI744)*Crechee/30*GJ$4)+(EH744+EJ744)*Cadeirante/30*GJ$4+(EG741+EG742+EG743+EI741+EI742+EI743)*Percapita/30*GJ$4)+IF(EG744+EI744&gt;=11,Fixo/30*GJ$4+(EG744+EI744-10)*Crechee/30*GJ$4,0),IF(C741=2,IF(EH741+EH742+EH743+EH744+EJ741+EJ742+EJ743+EJ744=1,Cadeirante/30*GJ$4,IF(EH741+EH742+EH743+EH744+EJ741+EJ742+EJ743+EJ744=2,Fixo/30*GJ$4,IF(EH741+EH742+EH743+EH744+EJ741+EJ742+EJ743+EJ744&gt;2,Fixo/30*GJ$4+(EH741+EH742+EH743+EH744+EJ741+EJ742+EJ743+EJ744-2)*Cadeirante/30*GJ$4)))+(EG741+EG742+EG743+EI741+EI742+EI743)*Percapita/30*GJ$4+(EG744+EI744)*Crechee/30*GJ$4,IF(C741=1,IF(EG741+EG742+EG743+EH741+EH742+EH743+EI741+EI742+EI743+EJ741+EJ742+EJ743&lt;=15,(EG741+EG742+EG743+EI741+EI742+EI743)*Percapita/30*GJ$4,IF(EG741+EG742+EG743+EH741+EH742+EH743+EI741+EI742+EI743+EJ741+EJ742+EJ743&gt;=16,Fixo/30*GJ$4+(EG741+EG742+EG743+EH741+EH742+EH743+EI741+EI742+EI743+EJ741+EJ742-16)*Percapita/30*GJ$4))))))</f>
        <v>0</v>
      </c>
      <c r="GK741" s="178"/>
      <c r="GL741" s="103">
        <f t="shared" si="822"/>
        <v>0</v>
      </c>
      <c r="GM741" s="124"/>
      <c r="GN741" s="104">
        <f>SUMIF(V741:V744,"&lt;0")*Cadeirante/30*GN$4+SUMIF(X741:X744,"&lt;0")*Cadeirante/30*GN$4</f>
        <v>0</v>
      </c>
      <c r="GO741" s="104">
        <f>SUMIF(Z741:Z744,"&lt;0")*Cadeirante/30*GO$4+SUMIF(AB741:AB744,"&lt;0")*Cadeirante/30*GO$4</f>
        <v>0</v>
      </c>
      <c r="GP741" s="104">
        <f>SUMIF(AD741:AD744,"&lt;0")*Cadeirante/30*GP$4+SUMIF(AF741:AF744,"&lt;0")*Cadeirante/30*GP$4</f>
        <v>0</v>
      </c>
      <c r="GQ741" s="104">
        <f>SUMIF(AH741:AH744,"&lt;0")*Cadeirante/30*GQ$4+SUMIF(AJ741:AJ744,"&lt;0")*Cadeirante/30*GQ$4</f>
        <v>0</v>
      </c>
      <c r="GR741" s="104">
        <f>SUMIF(AL741:AL744,"&lt;0")*Cadeirante/30*GR$4+SUMIF(AN741:AN744,"&lt;0")*Cadeirante/30*GR$4</f>
        <v>0</v>
      </c>
      <c r="GS741" s="104">
        <f>SUMIF(AP741:AP744,"&lt;0")*Cadeirante/30*GS$4+SUMIF(AR741:AR744,"&lt;0")*Cadeirante/30*GS$4</f>
        <v>0</v>
      </c>
      <c r="GT741" s="104">
        <f>SUMIF(AT741:AT744,"&lt;0")*Cadeirante/30*GT$4+SUMIF(AV741:AV744,"&lt;0")*Cadeirante/30*GT$4</f>
        <v>0</v>
      </c>
      <c r="GU741" s="104">
        <f>SUMIF(AX741:AX744,"&lt;0")*Cadeirante/30*GU$4+SUMIF(AZ741:AZ744,"&lt;0")*Cadeirante/30*GU$4</f>
        <v>0</v>
      </c>
      <c r="GV741" s="104">
        <f>SUMIF(BB741:BB744,"&lt;0")*Cadeirante/30*GV$4+SUMIF(BD741:BD744,"&lt;0")*Cadeirante/30*GV$4</f>
        <v>0</v>
      </c>
      <c r="GW741" s="104">
        <f>SUMIF(BF741:BF744,"&lt;0")*Cadeirante/30*GW$4+SUMIF(BH741:BH744,"&lt;0")*Cadeirante/30*GW$4</f>
        <v>0</v>
      </c>
      <c r="GX741" s="104">
        <f>SUMIF(BJ741:BJ744,"&lt;0")*Cadeirante/30*GX$4+SUMIF(BL741:BL744,"&lt;0")*Cadeirante/30*GX$4</f>
        <v>0</v>
      </c>
      <c r="GY741" s="104">
        <f>SUMIF(BN741:BN744,"&lt;0")*Cadeirante/30*GY$4+SUMIF(BP741:BP744,"&lt;0")*Cadeirante/30*GY$4</f>
        <v>0</v>
      </c>
      <c r="GZ741" s="104">
        <f>SUMIF(BR741:BR744,"&lt;0")*Cadeirante/30*GZ$4+SUMIF(BT741:BT744,"&lt;0")*Cadeirante/30*GZ$4</f>
        <v>0</v>
      </c>
      <c r="HA741" s="104">
        <f>SUMIF(BV741:BV744,"&lt;0")*Cadeirante/30*HA$4+SUMIF(BX741:BX744,"&lt;0")*Cadeirante/30*HA$4</f>
        <v>0</v>
      </c>
      <c r="HB741" s="104">
        <f>SUMIF(BZ741:BZ744,"&lt;0")*Cadeirante/30*HB$4+SUMIF(CB741:CB744,"&lt;0")*Cadeirante/30*HB$4</f>
        <v>0</v>
      </c>
      <c r="HC741" s="104">
        <f>SUMIF(CD741:CD744,"&lt;0")*Cadeirante/30*HC$4+SUMIF(CF741:CF744,"&lt;0")*Cadeirante/30*HC$4</f>
        <v>0</v>
      </c>
      <c r="HD741" s="104">
        <f>SUMIF(CH741:CH744,"&lt;0")*Cadeirante/30*HD$4+SUMIF(CJ741:CJ744,"&lt;0")*Cadeirante/30*HD$4</f>
        <v>0</v>
      </c>
      <c r="HE741" s="104">
        <f>SUMIF(CL741:CL744,"&lt;0")*Cadeirante/30*HE$4+SUMIF(CN741:CN744,"&lt;0")*Cadeirante/30*HE$4</f>
        <v>0</v>
      </c>
      <c r="HF741" s="104">
        <f>SUMIF(CP741:CP744,"&lt;0")*Cadeirante/30*HF$4+SUMIF(CR741:CR744,"&lt;0")*Cadeirante/30*HF$4</f>
        <v>0</v>
      </c>
      <c r="HG741" s="104">
        <f>SUMIF(CT741:CT744,"&lt;0")*Cadeirante/30*HG$4+SUMIF(CV741:CV744,"&lt;0")*Cadeirante/30*HG$4</f>
        <v>0</v>
      </c>
      <c r="HH741" s="104">
        <f>SUMIF(CX741:CX744,"&lt;0")*Cadeirante/30*HH$4+SUMIF(CZ741:CZ744,"&lt;0")*Cadeirante/30*HH$4</f>
        <v>0</v>
      </c>
      <c r="HI741" s="104">
        <f>SUMIF(DB741:DB744,"&lt;0")*Cadeirante/30*HI$4+SUMIF(DD741:DD744,"&lt;0")*Cadeirante/30*HI$4</f>
        <v>0</v>
      </c>
      <c r="HJ741" s="104">
        <f>SUMIF(DF741:DF744,"&lt;0")*Cadeirante/30*HJ$4+SUMIF(DH741:DH744,"&lt;0")*Cadeirante/30*HJ$4</f>
        <v>0</v>
      </c>
      <c r="HK741" s="104">
        <f>SUMIF(DJ741:DJ744,"&lt;0")*Cadeirante/30*HK$4+SUMIF(DL741:DL744,"&lt;0")*Cadeirante/30*HK$4</f>
        <v>0</v>
      </c>
      <c r="HL741" s="104">
        <f>SUMIF(DN741:DN744,"&lt;0")*Cadeirante/30*HL$4+SUMIF(DP741:DP744,"&lt;0")*Cadeirante/30*HL$4</f>
        <v>0</v>
      </c>
      <c r="HM741" s="104">
        <f>SUMIF(DR741:DR744,"&lt;0")*Cadeirante/30*HM$4+SUMIF(DT741:DT744,"&lt;0")*Cadeirante/30*HM$4</f>
        <v>0</v>
      </c>
      <c r="HN741" s="104">
        <f>SUMIF(DV741:DV744,"&lt;0")*Cadeirante/30*HN$4+SUMIF(DX741:DX744,"&lt;0")*Cadeirante/30*HN$4</f>
        <v>0</v>
      </c>
      <c r="HO741" s="104">
        <f>SUMIF(DZ741:DZ744,"&lt;0")*Cadeirante/30*HO$4+SUMIF(EB741:EB744,"&lt;0")*Cadeirante/30*HO$4</f>
        <v>0</v>
      </c>
      <c r="HP741" s="104">
        <f>SUMIF(ED741:ED744,"&lt;0")*Cadeirante/30*HP$4+SUMIF(EF741:EF744,"&lt;0")*Cadeirante/30*HP$4</f>
        <v>0</v>
      </c>
      <c r="HQ741" s="64"/>
      <c r="HR741" s="64"/>
      <c r="HS741" s="64"/>
      <c r="HT741" s="64"/>
      <c r="HU741" s="64"/>
      <c r="HV741" s="64"/>
      <c r="HW741" s="176">
        <v>17629.309999999998</v>
      </c>
      <c r="HX741" s="64"/>
      <c r="HY741" s="280">
        <f>IF(ISTEXT(EM741), VALUE(EM741), EM741)</f>
        <v>423.75299999999999</v>
      </c>
      <c r="HZ741" s="280">
        <f>IF(ISTEXT(EN741), VALUE(EN741), EN741)</f>
        <v>0</v>
      </c>
      <c r="IA741" s="280">
        <f>IF(ISTEXT(EO741), VALUE(EO741), EO741)</f>
        <v>0</v>
      </c>
      <c r="IB741" s="64" t="b">
        <f>HW741=FE741</f>
        <v>0</v>
      </c>
      <c r="IC741" s="64"/>
    </row>
    <row r="742" spans="1:237" s="106" customFormat="1" ht="22.5" customHeight="1" x14ac:dyDescent="0.25">
      <c r="A742" s="368" t="s">
        <v>3868</v>
      </c>
      <c r="B742" s="369" t="s">
        <v>3869</v>
      </c>
      <c r="C742" s="370" t="s">
        <v>3233</v>
      </c>
      <c r="D742" s="371" t="s">
        <v>3870</v>
      </c>
      <c r="E742" s="371" t="s">
        <v>3871</v>
      </c>
      <c r="F742" s="372" t="s">
        <v>3224</v>
      </c>
      <c r="G742" s="372" t="s">
        <v>3225</v>
      </c>
      <c r="H742" s="373" t="s">
        <v>3872</v>
      </c>
      <c r="I742" s="374" t="s">
        <v>1802</v>
      </c>
      <c r="J742" s="421" t="s">
        <v>3231</v>
      </c>
      <c r="K742" s="421" t="s">
        <v>3234</v>
      </c>
      <c r="L742" s="329">
        <f>CONTINUA!BV742</f>
        <v>14</v>
      </c>
      <c r="M742" s="329">
        <f>CONTINUA!BW742</f>
        <v>0</v>
      </c>
      <c r="N742" s="895"/>
      <c r="O742" s="896" t="s">
        <v>4073</v>
      </c>
      <c r="P742" s="897" t="s">
        <v>206</v>
      </c>
      <c r="Q742" s="400">
        <v>41</v>
      </c>
      <c r="R742" s="401"/>
      <c r="S742" s="400">
        <v>3</v>
      </c>
      <c r="T742" s="401"/>
      <c r="U742" s="400"/>
      <c r="V742" s="401"/>
      <c r="W742" s="400"/>
      <c r="X742" s="401"/>
      <c r="Y742" s="400"/>
      <c r="Z742" s="401"/>
      <c r="AA742" s="400"/>
      <c r="AB742" s="401"/>
      <c r="AC742" s="400"/>
      <c r="AD742" s="401"/>
      <c r="AE742" s="400"/>
      <c r="AF742" s="401"/>
      <c r="AG742" s="400"/>
      <c r="AH742" s="401"/>
      <c r="AI742" s="400"/>
      <c r="AJ742" s="401"/>
      <c r="AK742" s="400"/>
      <c r="AL742" s="401"/>
      <c r="AM742" s="400"/>
      <c r="AN742" s="401"/>
      <c r="AO742" s="400"/>
      <c r="AP742" s="401"/>
      <c r="AQ742" s="400"/>
      <c r="AR742" s="401"/>
      <c r="AS742" s="400"/>
      <c r="AT742" s="401"/>
      <c r="AU742" s="400"/>
      <c r="AV742" s="401"/>
      <c r="AW742" s="400"/>
      <c r="AX742" s="401"/>
      <c r="AY742" s="400"/>
      <c r="AZ742" s="401"/>
      <c r="BA742" s="400"/>
      <c r="BB742" s="401"/>
      <c r="BC742" s="400"/>
      <c r="BD742" s="401"/>
      <c r="BE742" s="400"/>
      <c r="BF742" s="401"/>
      <c r="BG742" s="400"/>
      <c r="BH742" s="401"/>
      <c r="BI742" s="400"/>
      <c r="BJ742" s="401"/>
      <c r="BK742" s="400"/>
      <c r="BL742" s="401"/>
      <c r="BM742" s="400"/>
      <c r="BN742" s="401"/>
      <c r="BO742" s="400"/>
      <c r="BP742" s="401"/>
      <c r="BQ742" s="400"/>
      <c r="BR742" s="401"/>
      <c r="BS742" s="400"/>
      <c r="BT742" s="401"/>
      <c r="BU742" s="400"/>
      <c r="BV742" s="401"/>
      <c r="BW742" s="400"/>
      <c r="BX742" s="401"/>
      <c r="BY742" s="400"/>
      <c r="BZ742" s="401"/>
      <c r="CA742" s="400"/>
      <c r="CB742" s="401"/>
      <c r="CC742" s="400"/>
      <c r="CD742" s="401"/>
      <c r="CE742" s="400"/>
      <c r="CF742" s="401"/>
      <c r="CG742" s="400"/>
      <c r="CH742" s="401"/>
      <c r="CI742" s="400"/>
      <c r="CJ742" s="401"/>
      <c r="CK742" s="400"/>
      <c r="CL742" s="401"/>
      <c r="CM742" s="400"/>
      <c r="CN742" s="401"/>
      <c r="CO742" s="400"/>
      <c r="CP742" s="401"/>
      <c r="CQ742" s="400"/>
      <c r="CR742" s="401"/>
      <c r="CS742" s="400"/>
      <c r="CT742" s="401"/>
      <c r="CU742" s="400"/>
      <c r="CV742" s="401"/>
      <c r="CW742" s="400"/>
      <c r="CX742" s="401"/>
      <c r="CY742" s="400"/>
      <c r="CZ742" s="401"/>
      <c r="DA742" s="400"/>
      <c r="DB742" s="401"/>
      <c r="DC742" s="400"/>
      <c r="DD742" s="401"/>
      <c r="DE742" s="400"/>
      <c r="DF742" s="401"/>
      <c r="DG742" s="400"/>
      <c r="DH742" s="401"/>
      <c r="DI742" s="400"/>
      <c r="DJ742" s="401"/>
      <c r="DK742" s="400"/>
      <c r="DL742" s="401"/>
      <c r="DM742" s="400"/>
      <c r="DN742" s="401"/>
      <c r="DO742" s="400"/>
      <c r="DP742" s="401"/>
      <c r="DQ742" s="400"/>
      <c r="DR742" s="401"/>
      <c r="DS742" s="400"/>
      <c r="DT742" s="401"/>
      <c r="DU742" s="400"/>
      <c r="DV742" s="401"/>
      <c r="DW742" s="400"/>
      <c r="DX742" s="401"/>
      <c r="DY742" s="400"/>
      <c r="DZ742" s="401"/>
      <c r="EA742" s="400"/>
      <c r="EB742" s="401"/>
      <c r="EC742" s="400"/>
      <c r="ED742" s="401"/>
      <c r="EE742" s="400"/>
      <c r="EF742" s="401"/>
      <c r="EG742" s="400"/>
      <c r="EH742" s="401"/>
      <c r="EI742" s="400"/>
      <c r="EJ742" s="447"/>
      <c r="EK742" s="511"/>
      <c r="EL742" s="514"/>
      <c r="EM742" s="448"/>
      <c r="EN742" s="344"/>
      <c r="EO742" s="345"/>
      <c r="EP742" s="171">
        <f t="shared" si="815"/>
        <v>41</v>
      </c>
      <c r="EQ742" s="171">
        <f t="shared" si="816"/>
        <v>0</v>
      </c>
      <c r="ER742" s="171">
        <f t="shared" si="817"/>
        <v>3</v>
      </c>
      <c r="ES742" s="171">
        <f t="shared" si="818"/>
        <v>0</v>
      </c>
      <c r="ET742" s="171">
        <f t="shared" si="819"/>
        <v>0</v>
      </c>
      <c r="EU742" s="171">
        <f t="shared" si="820"/>
        <v>0</v>
      </c>
      <c r="EV742" s="172">
        <f t="shared" si="821"/>
        <v>44</v>
      </c>
      <c r="EW742" s="173"/>
      <c r="EX742" s="248">
        <f t="shared" si="848"/>
        <v>0</v>
      </c>
      <c r="EY742" s="174">
        <f>(L742*regular)+(M742*Cadeirantee)</f>
        <v>134.96</v>
      </c>
      <c r="EZ742" s="249">
        <f>SUMIF(FG742:GJ742,"&gt;0")</f>
        <v>0</v>
      </c>
      <c r="FA742" s="249">
        <f>SUMIF(FG742:GJ742,"&lt;0")+SUMIF(GN742:HP742,"&lt;0")</f>
        <v>0</v>
      </c>
      <c r="FB742" s="174">
        <v>0</v>
      </c>
      <c r="FC742" s="126">
        <f>N742*km*'VALORES TABELA'!$B$13</f>
        <v>0</v>
      </c>
      <c r="FD742" s="250">
        <f t="shared" ref="FD742:FD745" si="849">GL742</f>
        <v>0</v>
      </c>
      <c r="FE742" s="105"/>
      <c r="FF742" s="119"/>
      <c r="FG742" s="119"/>
      <c r="FH742" s="119"/>
      <c r="FI742" s="119"/>
      <c r="FJ742" s="119"/>
      <c r="FK742" s="119"/>
      <c r="FL742" s="119"/>
      <c r="FM742" s="119"/>
      <c r="FN742" s="119"/>
      <c r="FO742" s="119"/>
      <c r="FP742" s="119"/>
      <c r="FQ742" s="119"/>
      <c r="FR742" s="119"/>
      <c r="FS742" s="119"/>
      <c r="FT742" s="119"/>
      <c r="FU742" s="119"/>
      <c r="FV742" s="119"/>
      <c r="FW742" s="119"/>
      <c r="FX742" s="119"/>
      <c r="FY742" s="119"/>
      <c r="FZ742" s="119"/>
      <c r="GA742" s="119"/>
      <c r="GB742" s="119"/>
      <c r="GC742" s="119"/>
      <c r="GD742" s="119"/>
      <c r="GE742" s="119"/>
      <c r="GF742" s="119"/>
      <c r="GG742" s="119"/>
      <c r="GH742" s="119"/>
      <c r="GI742" s="119"/>
      <c r="GJ742" s="119"/>
      <c r="GK742" s="251"/>
      <c r="GL742" s="103">
        <f t="shared" si="822"/>
        <v>0</v>
      </c>
      <c r="GM742" s="124"/>
      <c r="GN742" s="104"/>
      <c r="GO742" s="104"/>
      <c r="GP742" s="104"/>
      <c r="GQ742" s="104"/>
      <c r="GR742" s="104"/>
      <c r="GS742" s="104"/>
      <c r="GT742" s="104"/>
      <c r="GU742" s="104"/>
      <c r="GV742" s="104"/>
      <c r="GW742" s="104"/>
      <c r="GX742" s="104"/>
      <c r="GY742" s="104"/>
      <c r="GZ742" s="104"/>
      <c r="HA742" s="104"/>
      <c r="HB742" s="104"/>
      <c r="HC742" s="104"/>
      <c r="HD742" s="104"/>
      <c r="HE742" s="104"/>
      <c r="HF742" s="104"/>
      <c r="HG742" s="104"/>
      <c r="HH742" s="104"/>
      <c r="HI742" s="104"/>
      <c r="HJ742" s="104"/>
      <c r="HK742" s="104"/>
      <c r="HL742" s="104"/>
      <c r="HM742" s="104"/>
      <c r="HN742" s="104"/>
      <c r="HO742" s="104"/>
      <c r="HP742" s="104"/>
      <c r="HQ742" s="64"/>
      <c r="HR742" s="64"/>
      <c r="HS742" s="64"/>
      <c r="HT742" s="64"/>
      <c r="HU742" s="64"/>
      <c r="HV742" s="64"/>
      <c r="HW742" s="105"/>
      <c r="HX742" s="64"/>
      <c r="HY742" s="280">
        <f t="shared" ref="HY742:HY745" si="850">IF(ISTEXT(EM742), VALUE(EM742), EM742)</f>
        <v>0</v>
      </c>
      <c r="HZ742" s="280">
        <f t="shared" ref="HZ742:HZ745" si="851">IF(ISTEXT(EN742), VALUE(EN742), EN742)</f>
        <v>0</v>
      </c>
      <c r="IA742" s="280">
        <f t="shared" ref="IA742:IA745" si="852">IF(ISTEXT(EO742), VALUE(EO742), EO742)</f>
        <v>0</v>
      </c>
      <c r="IB742" s="64"/>
      <c r="IC742" s="64"/>
    </row>
    <row r="743" spans="1:237" s="106" customFormat="1" ht="22.5" customHeight="1" x14ac:dyDescent="0.25">
      <c r="A743" s="368" t="s">
        <v>3868</v>
      </c>
      <c r="B743" s="369" t="s">
        <v>3869</v>
      </c>
      <c r="C743" s="375" t="s">
        <v>3233</v>
      </c>
      <c r="D743" s="371" t="s">
        <v>3870</v>
      </c>
      <c r="E743" s="371" t="s">
        <v>3871</v>
      </c>
      <c r="F743" s="376" t="s">
        <v>3224</v>
      </c>
      <c r="G743" s="376" t="s">
        <v>3225</v>
      </c>
      <c r="H743" s="373" t="s">
        <v>3872</v>
      </c>
      <c r="I743" s="374" t="s">
        <v>1802</v>
      </c>
      <c r="J743" s="421" t="s">
        <v>3231</v>
      </c>
      <c r="K743" s="422" t="s">
        <v>3235</v>
      </c>
      <c r="L743" s="329">
        <f>CONTINUA!BV743</f>
        <v>0</v>
      </c>
      <c r="M743" s="329">
        <f>CONTINUA!BW743</f>
        <v>0</v>
      </c>
      <c r="N743" s="895"/>
      <c r="O743" s="896" t="s">
        <v>4073</v>
      </c>
      <c r="P743" s="897" t="s">
        <v>206</v>
      </c>
      <c r="Q743" s="400"/>
      <c r="R743" s="401"/>
      <c r="S743" s="400"/>
      <c r="T743" s="401"/>
      <c r="U743" s="400"/>
      <c r="V743" s="401"/>
      <c r="W743" s="400"/>
      <c r="X743" s="401"/>
      <c r="Y743" s="400"/>
      <c r="Z743" s="401"/>
      <c r="AA743" s="400"/>
      <c r="AB743" s="401"/>
      <c r="AC743" s="400"/>
      <c r="AD743" s="401"/>
      <c r="AE743" s="400"/>
      <c r="AF743" s="401"/>
      <c r="AG743" s="400"/>
      <c r="AH743" s="401"/>
      <c r="AI743" s="400"/>
      <c r="AJ743" s="401"/>
      <c r="AK743" s="400"/>
      <c r="AL743" s="401"/>
      <c r="AM743" s="400"/>
      <c r="AN743" s="401"/>
      <c r="AO743" s="400"/>
      <c r="AP743" s="401"/>
      <c r="AQ743" s="400"/>
      <c r="AR743" s="401"/>
      <c r="AS743" s="400"/>
      <c r="AT743" s="401"/>
      <c r="AU743" s="400"/>
      <c r="AV743" s="401"/>
      <c r="AW743" s="400"/>
      <c r="AX743" s="401"/>
      <c r="AY743" s="400"/>
      <c r="AZ743" s="401"/>
      <c r="BA743" s="400"/>
      <c r="BB743" s="401"/>
      <c r="BC743" s="400"/>
      <c r="BD743" s="401"/>
      <c r="BE743" s="400"/>
      <c r="BF743" s="401"/>
      <c r="BG743" s="400"/>
      <c r="BH743" s="401"/>
      <c r="BI743" s="400"/>
      <c r="BJ743" s="401"/>
      <c r="BK743" s="400"/>
      <c r="BL743" s="401"/>
      <c r="BM743" s="400"/>
      <c r="BN743" s="401"/>
      <c r="BO743" s="400"/>
      <c r="BP743" s="401"/>
      <c r="BQ743" s="400"/>
      <c r="BR743" s="401"/>
      <c r="BS743" s="400"/>
      <c r="BT743" s="401"/>
      <c r="BU743" s="400"/>
      <c r="BV743" s="401"/>
      <c r="BW743" s="400"/>
      <c r="BX743" s="401"/>
      <c r="BY743" s="400"/>
      <c r="BZ743" s="401"/>
      <c r="CA743" s="400"/>
      <c r="CB743" s="401"/>
      <c r="CC743" s="400"/>
      <c r="CD743" s="401"/>
      <c r="CE743" s="400"/>
      <c r="CF743" s="401"/>
      <c r="CG743" s="400"/>
      <c r="CH743" s="401"/>
      <c r="CI743" s="400"/>
      <c r="CJ743" s="401"/>
      <c r="CK743" s="400"/>
      <c r="CL743" s="401"/>
      <c r="CM743" s="400"/>
      <c r="CN743" s="401"/>
      <c r="CO743" s="400"/>
      <c r="CP743" s="401"/>
      <c r="CQ743" s="400"/>
      <c r="CR743" s="401"/>
      <c r="CS743" s="400"/>
      <c r="CT743" s="401"/>
      <c r="CU743" s="400"/>
      <c r="CV743" s="401"/>
      <c r="CW743" s="400"/>
      <c r="CX743" s="401"/>
      <c r="CY743" s="400"/>
      <c r="CZ743" s="401"/>
      <c r="DA743" s="400"/>
      <c r="DB743" s="401"/>
      <c r="DC743" s="400"/>
      <c r="DD743" s="401"/>
      <c r="DE743" s="400"/>
      <c r="DF743" s="401"/>
      <c r="DG743" s="400"/>
      <c r="DH743" s="401"/>
      <c r="DI743" s="400"/>
      <c r="DJ743" s="401"/>
      <c r="DK743" s="400"/>
      <c r="DL743" s="401"/>
      <c r="DM743" s="400"/>
      <c r="DN743" s="401"/>
      <c r="DO743" s="400"/>
      <c r="DP743" s="401"/>
      <c r="DQ743" s="400"/>
      <c r="DR743" s="401"/>
      <c r="DS743" s="400"/>
      <c r="DT743" s="401"/>
      <c r="DU743" s="400"/>
      <c r="DV743" s="401"/>
      <c r="DW743" s="400"/>
      <c r="DX743" s="401"/>
      <c r="DY743" s="400"/>
      <c r="DZ743" s="401"/>
      <c r="EA743" s="400"/>
      <c r="EB743" s="401"/>
      <c r="EC743" s="400"/>
      <c r="ED743" s="401"/>
      <c r="EE743" s="400"/>
      <c r="EF743" s="401"/>
      <c r="EG743" s="400"/>
      <c r="EH743" s="401"/>
      <c r="EI743" s="400"/>
      <c r="EJ743" s="447"/>
      <c r="EK743" s="511"/>
      <c r="EL743" s="514"/>
      <c r="EM743" s="448"/>
      <c r="EN743" s="344"/>
      <c r="EO743" s="345"/>
      <c r="EP743" s="171">
        <f t="shared" si="815"/>
        <v>0</v>
      </c>
      <c r="EQ743" s="171">
        <f t="shared" si="816"/>
        <v>0</v>
      </c>
      <c r="ER743" s="171">
        <f t="shared" si="817"/>
        <v>0</v>
      </c>
      <c r="ES743" s="171">
        <f t="shared" si="818"/>
        <v>0</v>
      </c>
      <c r="ET743" s="171">
        <f t="shared" si="819"/>
        <v>0</v>
      </c>
      <c r="EU743" s="171">
        <f t="shared" si="820"/>
        <v>0</v>
      </c>
      <c r="EV743" s="172">
        <f t="shared" si="821"/>
        <v>0</v>
      </c>
      <c r="EW743" s="125"/>
      <c r="EX743" s="248">
        <f t="shared" si="848"/>
        <v>0</v>
      </c>
      <c r="EY743" s="174">
        <f>(L743*regular)+(M743*Cadeirantee)</f>
        <v>0</v>
      </c>
      <c r="EZ743" s="249">
        <f>SUMIF(FG743:GJ743,"&gt;0")</f>
        <v>0</v>
      </c>
      <c r="FA743" s="249">
        <f>SUMIF(FG743:GJ743,"&lt;0")+SUMIF(GN743:HP743,"&lt;0")</f>
        <v>0</v>
      </c>
      <c r="FB743" s="174">
        <v>0</v>
      </c>
      <c r="FC743" s="126">
        <f>N743*km*'VALORES TABELA'!$B$13</f>
        <v>0</v>
      </c>
      <c r="FD743" s="250">
        <f t="shared" si="849"/>
        <v>0</v>
      </c>
      <c r="FE743" s="105"/>
      <c r="FF743" s="108"/>
      <c r="FG743" s="108"/>
      <c r="FH743" s="108"/>
      <c r="FI743" s="108"/>
      <c r="FJ743" s="108"/>
      <c r="FK743" s="108"/>
      <c r="FL743" s="108"/>
      <c r="FM743" s="108"/>
      <c r="FN743" s="108"/>
      <c r="FO743" s="108"/>
      <c r="FP743" s="108"/>
      <c r="FQ743" s="108"/>
      <c r="FR743" s="108"/>
      <c r="FS743" s="108"/>
      <c r="FT743" s="108"/>
      <c r="FU743" s="108"/>
      <c r="FV743" s="108"/>
      <c r="FW743" s="108"/>
      <c r="FX743" s="108"/>
      <c r="FY743" s="108"/>
      <c r="FZ743" s="108"/>
      <c r="GA743" s="108"/>
      <c r="GB743" s="108"/>
      <c r="GC743" s="108"/>
      <c r="GD743" s="108"/>
      <c r="GE743" s="108"/>
      <c r="GF743" s="108"/>
      <c r="GG743" s="108"/>
      <c r="GH743" s="108"/>
      <c r="GI743" s="108"/>
      <c r="GJ743" s="108"/>
      <c r="GK743" s="251"/>
      <c r="GL743" s="103">
        <f t="shared" si="822"/>
        <v>0</v>
      </c>
      <c r="GM743" s="124"/>
      <c r="GN743" s="104"/>
      <c r="GO743" s="104"/>
      <c r="GP743" s="104"/>
      <c r="GQ743" s="104"/>
      <c r="GR743" s="104"/>
      <c r="GS743" s="104"/>
      <c r="GT743" s="104"/>
      <c r="GU743" s="104"/>
      <c r="GV743" s="104"/>
      <c r="GW743" s="104"/>
      <c r="GX743" s="104"/>
      <c r="GY743" s="104"/>
      <c r="GZ743" s="104"/>
      <c r="HA743" s="104"/>
      <c r="HB743" s="104"/>
      <c r="HC743" s="104"/>
      <c r="HD743" s="104"/>
      <c r="HE743" s="104"/>
      <c r="HF743" s="104"/>
      <c r="HG743" s="104"/>
      <c r="HH743" s="104"/>
      <c r="HI743" s="104"/>
      <c r="HJ743" s="104"/>
      <c r="HK743" s="104"/>
      <c r="HL743" s="104"/>
      <c r="HM743" s="104"/>
      <c r="HN743" s="104"/>
      <c r="HO743" s="104"/>
      <c r="HP743" s="104"/>
      <c r="HQ743" s="64"/>
      <c r="HR743" s="64"/>
      <c r="HS743" s="64"/>
      <c r="HT743" s="64"/>
      <c r="HU743" s="64"/>
      <c r="HV743" s="64"/>
      <c r="HW743" s="105"/>
      <c r="HX743" s="64"/>
      <c r="HY743" s="280">
        <f t="shared" si="850"/>
        <v>0</v>
      </c>
      <c r="HZ743" s="280">
        <f t="shared" si="851"/>
        <v>0</v>
      </c>
      <c r="IA743" s="280">
        <f t="shared" si="852"/>
        <v>0</v>
      </c>
      <c r="IB743" s="64"/>
      <c r="IC743" s="64"/>
    </row>
    <row r="744" spans="1:237" s="106" customFormat="1" ht="22.5" customHeight="1" x14ac:dyDescent="0.25">
      <c r="A744" s="368" t="s">
        <v>3868</v>
      </c>
      <c r="B744" s="369" t="s">
        <v>3869</v>
      </c>
      <c r="C744" s="375" t="s">
        <v>3233</v>
      </c>
      <c r="D744" s="371" t="s">
        <v>3870</v>
      </c>
      <c r="E744" s="371" t="s">
        <v>3871</v>
      </c>
      <c r="F744" s="376" t="s">
        <v>3224</v>
      </c>
      <c r="G744" s="376" t="s">
        <v>3225</v>
      </c>
      <c r="H744" s="373" t="s">
        <v>3872</v>
      </c>
      <c r="I744" s="374" t="s">
        <v>1802</v>
      </c>
      <c r="J744" s="421" t="s">
        <v>3231</v>
      </c>
      <c r="K744" s="423" t="s">
        <v>3236</v>
      </c>
      <c r="L744" s="329">
        <f>CONTINUA!BV744</f>
        <v>0</v>
      </c>
      <c r="M744" s="329">
        <f>CONTINUA!BW744</f>
        <v>0</v>
      </c>
      <c r="N744" s="895"/>
      <c r="O744" s="896" t="s">
        <v>4073</v>
      </c>
      <c r="P744" s="897" t="s">
        <v>206</v>
      </c>
      <c r="Q744" s="400"/>
      <c r="R744" s="401"/>
      <c r="S744" s="400"/>
      <c r="T744" s="401"/>
      <c r="U744" s="400"/>
      <c r="V744" s="401"/>
      <c r="W744" s="400"/>
      <c r="X744" s="401"/>
      <c r="Y744" s="400"/>
      <c r="Z744" s="401"/>
      <c r="AA744" s="400"/>
      <c r="AB744" s="401"/>
      <c r="AC744" s="400"/>
      <c r="AD744" s="401"/>
      <c r="AE744" s="400"/>
      <c r="AF744" s="401"/>
      <c r="AG744" s="400"/>
      <c r="AH744" s="401"/>
      <c r="AI744" s="400"/>
      <c r="AJ744" s="401"/>
      <c r="AK744" s="400"/>
      <c r="AL744" s="401"/>
      <c r="AM744" s="400"/>
      <c r="AN744" s="401"/>
      <c r="AO744" s="400"/>
      <c r="AP744" s="401"/>
      <c r="AQ744" s="400"/>
      <c r="AR744" s="401"/>
      <c r="AS744" s="400"/>
      <c r="AT744" s="401"/>
      <c r="AU744" s="400"/>
      <c r="AV744" s="401"/>
      <c r="AW744" s="400"/>
      <c r="AX744" s="401"/>
      <c r="AY744" s="400"/>
      <c r="AZ744" s="401"/>
      <c r="BA744" s="400"/>
      <c r="BB744" s="401"/>
      <c r="BC744" s="400"/>
      <c r="BD744" s="401"/>
      <c r="BE744" s="400"/>
      <c r="BF744" s="401"/>
      <c r="BG744" s="400"/>
      <c r="BH744" s="401"/>
      <c r="BI744" s="400"/>
      <c r="BJ744" s="401"/>
      <c r="BK744" s="400"/>
      <c r="BL744" s="401"/>
      <c r="BM744" s="400"/>
      <c r="BN744" s="401"/>
      <c r="BO744" s="400"/>
      <c r="BP744" s="401"/>
      <c r="BQ744" s="400"/>
      <c r="BR744" s="401"/>
      <c r="BS744" s="400"/>
      <c r="BT744" s="401"/>
      <c r="BU744" s="400"/>
      <c r="BV744" s="401"/>
      <c r="BW744" s="400"/>
      <c r="BX744" s="401"/>
      <c r="BY744" s="400"/>
      <c r="BZ744" s="401"/>
      <c r="CA744" s="400"/>
      <c r="CB744" s="401"/>
      <c r="CC744" s="400"/>
      <c r="CD744" s="401"/>
      <c r="CE744" s="400"/>
      <c r="CF744" s="401"/>
      <c r="CG744" s="400"/>
      <c r="CH744" s="401"/>
      <c r="CI744" s="400"/>
      <c r="CJ744" s="401"/>
      <c r="CK744" s="400"/>
      <c r="CL744" s="401"/>
      <c r="CM744" s="400"/>
      <c r="CN744" s="401"/>
      <c r="CO744" s="400"/>
      <c r="CP744" s="401"/>
      <c r="CQ744" s="400"/>
      <c r="CR744" s="401"/>
      <c r="CS744" s="400"/>
      <c r="CT744" s="401"/>
      <c r="CU744" s="400"/>
      <c r="CV744" s="401"/>
      <c r="CW744" s="400"/>
      <c r="CX744" s="401"/>
      <c r="CY744" s="400"/>
      <c r="CZ744" s="401"/>
      <c r="DA744" s="400"/>
      <c r="DB744" s="401"/>
      <c r="DC744" s="400"/>
      <c r="DD744" s="401"/>
      <c r="DE744" s="400"/>
      <c r="DF744" s="401"/>
      <c r="DG744" s="400"/>
      <c r="DH744" s="401"/>
      <c r="DI744" s="400"/>
      <c r="DJ744" s="401"/>
      <c r="DK744" s="400"/>
      <c r="DL744" s="401"/>
      <c r="DM744" s="400"/>
      <c r="DN744" s="401"/>
      <c r="DO744" s="400"/>
      <c r="DP744" s="401"/>
      <c r="DQ744" s="400"/>
      <c r="DR744" s="401"/>
      <c r="DS744" s="400"/>
      <c r="DT744" s="401"/>
      <c r="DU744" s="400"/>
      <c r="DV744" s="401"/>
      <c r="DW744" s="400"/>
      <c r="DX744" s="401"/>
      <c r="DY744" s="400"/>
      <c r="DZ744" s="401"/>
      <c r="EA744" s="400"/>
      <c r="EB744" s="401"/>
      <c r="EC744" s="400"/>
      <c r="ED744" s="401"/>
      <c r="EE744" s="400"/>
      <c r="EF744" s="401"/>
      <c r="EG744" s="400"/>
      <c r="EH744" s="401"/>
      <c r="EI744" s="400"/>
      <c r="EJ744" s="447"/>
      <c r="EK744" s="511"/>
      <c r="EL744" s="514"/>
      <c r="EM744" s="448"/>
      <c r="EN744" s="344"/>
      <c r="EO744" s="345"/>
      <c r="EP744" s="171">
        <f t="shared" si="815"/>
        <v>0</v>
      </c>
      <c r="EQ744" s="171">
        <f t="shared" si="816"/>
        <v>0</v>
      </c>
      <c r="ER744" s="171">
        <f t="shared" si="817"/>
        <v>0</v>
      </c>
      <c r="ES744" s="171">
        <f t="shared" si="818"/>
        <v>0</v>
      </c>
      <c r="ET744" s="171">
        <f t="shared" si="819"/>
        <v>0</v>
      </c>
      <c r="EU744" s="171">
        <f t="shared" si="820"/>
        <v>0</v>
      </c>
      <c r="EV744" s="172">
        <f t="shared" si="821"/>
        <v>0</v>
      </c>
      <c r="EW744" s="127"/>
      <c r="EX744" s="248">
        <f t="shared" si="848"/>
        <v>0</v>
      </c>
      <c r="EY744" s="174">
        <f>(L744*regular)+(M744*Cadeirantee)</f>
        <v>0</v>
      </c>
      <c r="EZ744" s="249">
        <f>SUMIF(FG744:GJ744,"&gt;0")</f>
        <v>0</v>
      </c>
      <c r="FA744" s="249">
        <f>SUMIF(FG744:GJ744,"&lt;0")+SUMIF(GN744:HP744,"&lt;0")</f>
        <v>0</v>
      </c>
      <c r="FB744" s="174">
        <v>0</v>
      </c>
      <c r="FC744" s="126">
        <f>N744*km*'VALORES TABELA'!$B$13</f>
        <v>0</v>
      </c>
      <c r="FD744" s="250">
        <f t="shared" si="849"/>
        <v>0</v>
      </c>
      <c r="FE744" s="105"/>
      <c r="FF744" s="118"/>
      <c r="FG744" s="118"/>
      <c r="FH744" s="118"/>
      <c r="FI744" s="118"/>
      <c r="FJ744" s="118"/>
      <c r="FK744" s="118"/>
      <c r="FL744" s="118"/>
      <c r="FM744" s="118"/>
      <c r="FN744" s="118"/>
      <c r="FO744" s="118"/>
      <c r="FP744" s="118"/>
      <c r="FQ744" s="118"/>
      <c r="FR744" s="118"/>
      <c r="FS744" s="118"/>
      <c r="FT744" s="118"/>
      <c r="FU744" s="118"/>
      <c r="FV744" s="118"/>
      <c r="FW744" s="118"/>
      <c r="FX744" s="118"/>
      <c r="FY744" s="118"/>
      <c r="FZ744" s="118"/>
      <c r="GA744" s="118"/>
      <c r="GB744" s="118"/>
      <c r="GC744" s="118"/>
      <c r="GD744" s="118"/>
      <c r="GE744" s="118"/>
      <c r="GF744" s="118"/>
      <c r="GG744" s="118"/>
      <c r="GH744" s="118"/>
      <c r="GI744" s="118"/>
      <c r="GJ744" s="118"/>
      <c r="GK744" s="252"/>
      <c r="GL744" s="103">
        <f t="shared" si="822"/>
        <v>0</v>
      </c>
      <c r="GM744" s="124"/>
      <c r="GN744" s="104"/>
      <c r="GO744" s="104"/>
      <c r="GP744" s="104"/>
      <c r="GQ744" s="104"/>
      <c r="GR744" s="104"/>
      <c r="GS744" s="104"/>
      <c r="GT744" s="104"/>
      <c r="GU744" s="104"/>
      <c r="GV744" s="104"/>
      <c r="GW744" s="104"/>
      <c r="GX744" s="104"/>
      <c r="GY744" s="104"/>
      <c r="GZ744" s="104"/>
      <c r="HA744" s="104"/>
      <c r="HB744" s="104"/>
      <c r="HC744" s="104"/>
      <c r="HD744" s="104"/>
      <c r="HE744" s="104"/>
      <c r="HF744" s="104"/>
      <c r="HG744" s="104"/>
      <c r="HH744" s="104"/>
      <c r="HI744" s="104"/>
      <c r="HJ744" s="104"/>
      <c r="HK744" s="104"/>
      <c r="HL744" s="104"/>
      <c r="HM744" s="104"/>
      <c r="HN744" s="104"/>
      <c r="HO744" s="104"/>
      <c r="HP744" s="104"/>
      <c r="HQ744" s="64"/>
      <c r="HR744" s="65"/>
      <c r="HS744" s="65"/>
      <c r="HT744" s="65"/>
      <c r="HU744" s="65"/>
      <c r="HV744" s="65"/>
      <c r="HW744" s="105"/>
      <c r="HX744" s="65"/>
      <c r="HY744" s="280">
        <f t="shared" si="850"/>
        <v>0</v>
      </c>
      <c r="HZ744" s="280">
        <f t="shared" si="851"/>
        <v>0</v>
      </c>
      <c r="IA744" s="280">
        <f t="shared" si="852"/>
        <v>0</v>
      </c>
      <c r="IB744" s="65"/>
      <c r="IC744" s="65"/>
    </row>
    <row r="745" spans="1:237" s="106" customFormat="1" ht="22.5" customHeight="1" thickBot="1" x14ac:dyDescent="0.3">
      <c r="A745" s="377" t="s">
        <v>3868</v>
      </c>
      <c r="B745" s="378" t="s">
        <v>3869</v>
      </c>
      <c r="C745" s="379" t="s">
        <v>3233</v>
      </c>
      <c r="D745" s="380" t="s">
        <v>3870</v>
      </c>
      <c r="E745" s="380" t="s">
        <v>3871</v>
      </c>
      <c r="F745" s="381" t="s">
        <v>3224</v>
      </c>
      <c r="G745" s="381" t="s">
        <v>3225</v>
      </c>
      <c r="H745" s="382" t="s">
        <v>3872</v>
      </c>
      <c r="I745" s="383" t="s">
        <v>1802</v>
      </c>
      <c r="J745" s="421" t="s">
        <v>3231</v>
      </c>
      <c r="K745" s="424" t="s">
        <v>60</v>
      </c>
      <c r="L745" s="329">
        <f>CONTINUA!BV745</f>
        <v>0</v>
      </c>
      <c r="M745" s="329">
        <f>CONTINUA!BW745</f>
        <v>0</v>
      </c>
      <c r="N745" s="895"/>
      <c r="O745" s="896" t="s">
        <v>4073</v>
      </c>
      <c r="P745" s="897" t="s">
        <v>206</v>
      </c>
      <c r="Q745" s="400"/>
      <c r="R745" s="401"/>
      <c r="S745" s="400"/>
      <c r="T745" s="401"/>
      <c r="U745" s="400"/>
      <c r="V745" s="401"/>
      <c r="W745" s="400"/>
      <c r="X745" s="401"/>
      <c r="Y745" s="400"/>
      <c r="Z745" s="401"/>
      <c r="AA745" s="400"/>
      <c r="AB745" s="401"/>
      <c r="AC745" s="400"/>
      <c r="AD745" s="401"/>
      <c r="AE745" s="400"/>
      <c r="AF745" s="401"/>
      <c r="AG745" s="400"/>
      <c r="AH745" s="401"/>
      <c r="AI745" s="400"/>
      <c r="AJ745" s="401"/>
      <c r="AK745" s="400"/>
      <c r="AL745" s="401"/>
      <c r="AM745" s="400"/>
      <c r="AN745" s="401"/>
      <c r="AO745" s="400"/>
      <c r="AP745" s="401"/>
      <c r="AQ745" s="400"/>
      <c r="AR745" s="401"/>
      <c r="AS745" s="400"/>
      <c r="AT745" s="401"/>
      <c r="AU745" s="400"/>
      <c r="AV745" s="401"/>
      <c r="AW745" s="400"/>
      <c r="AX745" s="401"/>
      <c r="AY745" s="400"/>
      <c r="AZ745" s="401"/>
      <c r="BA745" s="400"/>
      <c r="BB745" s="401"/>
      <c r="BC745" s="400"/>
      <c r="BD745" s="401"/>
      <c r="BE745" s="400"/>
      <c r="BF745" s="401"/>
      <c r="BG745" s="400"/>
      <c r="BH745" s="401"/>
      <c r="BI745" s="400"/>
      <c r="BJ745" s="401"/>
      <c r="BK745" s="400"/>
      <c r="BL745" s="401"/>
      <c r="BM745" s="400"/>
      <c r="BN745" s="401"/>
      <c r="BO745" s="400"/>
      <c r="BP745" s="401"/>
      <c r="BQ745" s="400"/>
      <c r="BR745" s="401"/>
      <c r="BS745" s="400"/>
      <c r="BT745" s="401"/>
      <c r="BU745" s="400"/>
      <c r="BV745" s="401"/>
      <c r="BW745" s="400"/>
      <c r="BX745" s="401"/>
      <c r="BY745" s="400"/>
      <c r="BZ745" s="401"/>
      <c r="CA745" s="400"/>
      <c r="CB745" s="401"/>
      <c r="CC745" s="400"/>
      <c r="CD745" s="401"/>
      <c r="CE745" s="400"/>
      <c r="CF745" s="401"/>
      <c r="CG745" s="400"/>
      <c r="CH745" s="401"/>
      <c r="CI745" s="400"/>
      <c r="CJ745" s="401"/>
      <c r="CK745" s="400"/>
      <c r="CL745" s="401"/>
      <c r="CM745" s="400"/>
      <c r="CN745" s="401"/>
      <c r="CO745" s="400"/>
      <c r="CP745" s="401"/>
      <c r="CQ745" s="400"/>
      <c r="CR745" s="401"/>
      <c r="CS745" s="400"/>
      <c r="CT745" s="401"/>
      <c r="CU745" s="400"/>
      <c r="CV745" s="401"/>
      <c r="CW745" s="400"/>
      <c r="CX745" s="401"/>
      <c r="CY745" s="400"/>
      <c r="CZ745" s="401"/>
      <c r="DA745" s="400"/>
      <c r="DB745" s="401"/>
      <c r="DC745" s="400"/>
      <c r="DD745" s="401"/>
      <c r="DE745" s="400"/>
      <c r="DF745" s="401"/>
      <c r="DG745" s="400"/>
      <c r="DH745" s="401"/>
      <c r="DI745" s="400"/>
      <c r="DJ745" s="401"/>
      <c r="DK745" s="400"/>
      <c r="DL745" s="401"/>
      <c r="DM745" s="400"/>
      <c r="DN745" s="401"/>
      <c r="DO745" s="400"/>
      <c r="DP745" s="401"/>
      <c r="DQ745" s="400"/>
      <c r="DR745" s="401"/>
      <c r="DS745" s="400"/>
      <c r="DT745" s="401"/>
      <c r="DU745" s="400"/>
      <c r="DV745" s="401"/>
      <c r="DW745" s="400"/>
      <c r="DX745" s="401"/>
      <c r="DY745" s="400"/>
      <c r="DZ745" s="401"/>
      <c r="EA745" s="400"/>
      <c r="EB745" s="401"/>
      <c r="EC745" s="400"/>
      <c r="ED745" s="401"/>
      <c r="EE745" s="400"/>
      <c r="EF745" s="401"/>
      <c r="EG745" s="400"/>
      <c r="EH745" s="401"/>
      <c r="EI745" s="400"/>
      <c r="EJ745" s="447"/>
      <c r="EK745" s="512"/>
      <c r="EL745" s="515"/>
      <c r="EM745" s="450"/>
      <c r="EN745" s="348"/>
      <c r="EO745" s="348"/>
      <c r="EP745" s="179">
        <f t="shared" si="815"/>
        <v>0</v>
      </c>
      <c r="EQ745" s="179">
        <f t="shared" si="816"/>
        <v>0</v>
      </c>
      <c r="ER745" s="179">
        <f t="shared" si="817"/>
        <v>0</v>
      </c>
      <c r="ES745" s="179">
        <f t="shared" si="818"/>
        <v>0</v>
      </c>
      <c r="ET745" s="179">
        <f t="shared" si="819"/>
        <v>0</v>
      </c>
      <c r="EU745" s="179">
        <f t="shared" si="820"/>
        <v>0</v>
      </c>
      <c r="EV745" s="172">
        <f t="shared" si="821"/>
        <v>0</v>
      </c>
      <c r="EW745" s="253"/>
      <c r="EX745" s="254">
        <v>0</v>
      </c>
      <c r="EY745" s="180">
        <v>0</v>
      </c>
      <c r="EZ745" s="255">
        <v>0</v>
      </c>
      <c r="FA745" s="255">
        <v>0</v>
      </c>
      <c r="FB745" s="180">
        <f>SUM(FF745:GI745)/2</f>
        <v>0</v>
      </c>
      <c r="FC745" s="256">
        <f>N745*km*'VALORES TABELA'!$B$13</f>
        <v>0</v>
      </c>
      <c r="FD745" s="250">
        <f t="shared" si="849"/>
        <v>0</v>
      </c>
      <c r="FE745" s="257"/>
      <c r="FF745" s="181">
        <f>((Q745+S745)*Percapita)+((R745+T745)*Cadeirante)</f>
        <v>0</v>
      </c>
      <c r="FG745" s="181">
        <f>((U745+W745)*Percapita/30*FG$4)+((V745+X745)*Cadeirante/30*FG$4)</f>
        <v>0</v>
      </c>
      <c r="FH745" s="181">
        <f>((Y745+AA745)*Percapita/30*FH$4)+((Z745+AB745)*Cadeirante/30*FH$4)</f>
        <v>0</v>
      </c>
      <c r="FI745" s="181">
        <f>((AC745+AE745)*Percapita/30*FI$4)+((AD745+AF745)*Cadeirante/30*FI$4)</f>
        <v>0</v>
      </c>
      <c r="FJ745" s="181">
        <f>((AG745+AI745)*Percapita/30*FJ$4)+((AH745+AJ745)*Cadeirante/30*FJ$4)</f>
        <v>0</v>
      </c>
      <c r="FK745" s="181">
        <f>((AK745+AM745)*Percapita/30*FK$4)+((AL745+AN745)*Cadeirante/30*FK$4)</f>
        <v>0</v>
      </c>
      <c r="FL745" s="181">
        <f>((AO745+AQ745)*Percapita/30*FL$4)+((AP745+AR745)*Cadeirante/30*FL$4)</f>
        <v>0</v>
      </c>
      <c r="FM745" s="181">
        <f>((AS745+AU745)*Percapita/30*FM$4)+((AT745+AV745)*Cadeirante/30*FM$4)</f>
        <v>0</v>
      </c>
      <c r="FN745" s="181">
        <f>((AW745+AY745)*Percapita/30*FN$4)+((AX745+AZ745)*Cadeirante/30*FN$4)</f>
        <v>0</v>
      </c>
      <c r="FO745" s="181">
        <f>((BA745+BC745)*Percapita/30*FO$4)+((BB745+BD745)*Cadeirante/30*FO$4)</f>
        <v>0</v>
      </c>
      <c r="FP745" s="181">
        <f>((BE745+BG745)*Percapita/30*FP$4)+((BF745+BH745)*Cadeirante/30*FP$4)</f>
        <v>0</v>
      </c>
      <c r="FQ745" s="181">
        <f>((BI745+BK745)*Percapita/30*FQ$4)+((BJ745+BL745)*Cadeirante/30*FQ$4)</f>
        <v>0</v>
      </c>
      <c r="FR745" s="181">
        <f>((BM745+BO745)*Percapita/30*FR$4)+((BN745+BP745)*Cadeirante/30*FR$4)</f>
        <v>0</v>
      </c>
      <c r="FS745" s="181">
        <f>((BQ745+BS745)*Percapita/30*FS$4)+((BR745+BT745)*Cadeirante/30*FS$4)</f>
        <v>0</v>
      </c>
      <c r="FT745" s="181">
        <f>((BU745+BW745)*Percapita/30*FT$4)+((BV745+BX745)*Cadeirante/30*FT$4)</f>
        <v>0</v>
      </c>
      <c r="FU745" s="181">
        <f>((BY745+CA745)*Percapita/30*FU$4)+((BZ745+CB745)*Cadeirante/30*FU$4)</f>
        <v>0</v>
      </c>
      <c r="FV745" s="181">
        <f>((CC745+CE745)*Percapita/30*FV$4)+((CD745+CF745)*Cadeirante/30*FV$4)</f>
        <v>0</v>
      </c>
      <c r="FW745" s="181">
        <f>((CG745+CI745)*Percapita/30*FW$4)+((CI745+CK745)*Cadeirante/30*FW$4)</f>
        <v>0</v>
      </c>
      <c r="FX745" s="181">
        <f>((CK745+CM745)*Percapita/30*FX$4)+((CL745+CN745)*Cadeirante/30*FX$4)</f>
        <v>0</v>
      </c>
      <c r="FY745" s="181">
        <f>((CO745+CQ745)*Percapita/30*FY$4)+((CP745+CR745)*Cadeirante/30*FY$4)</f>
        <v>0</v>
      </c>
      <c r="FZ745" s="181">
        <f>((CS745+CU745)*Percapita/30*FZ$4)+((CT745+CV745)*Cadeirante/30*FZ$4)</f>
        <v>0</v>
      </c>
      <c r="GA745" s="181">
        <f>((CW745+CY745)*Percapita/30*GA$4)+((CX745+CZ745)*Cadeirante/30*GA$4)</f>
        <v>0</v>
      </c>
      <c r="GB745" s="181">
        <f>((DA745+DC745)*Percapita/30*GB$4)+((DB745+DD745)*Cadeirante/30*GB$4)</f>
        <v>0</v>
      </c>
      <c r="GC745" s="181">
        <f>((DE745+DG745)*Percapita/30*GC$4)+((DF745+DH745)*Cadeirante/30*GC$4)</f>
        <v>0</v>
      </c>
      <c r="GD745" s="181">
        <f>((DI745+DK745)*Percapita/30*GD$4)+((DJ745+DL745)*Cadeirante/30*GD$4)</f>
        <v>0</v>
      </c>
      <c r="GE745" s="181">
        <f>((DM745+DO745)*Percapita/30*GE$4)+((DN745+DP745)*Cadeirante/30*GE$4)</f>
        <v>0</v>
      </c>
      <c r="GF745" s="181">
        <f>((DQ745+DS745)*Percapita/30*GF$4)+((DR745+DT745)*Cadeirante/30*GF$4)</f>
        <v>0</v>
      </c>
      <c r="GG745" s="181">
        <f>((DU745+DW745)*Percapita/30*GG$4)+((DV745+DX745)*Cadeirante/30*GG$4)</f>
        <v>0</v>
      </c>
      <c r="GH745" s="181">
        <f>((DY745+EA745)*Percapita/30*GH$4)+((DZ745+EB745)*Cadeirante/30*GH$4)</f>
        <v>0</v>
      </c>
      <c r="GI745" s="181">
        <f>((EC745+EE745)*Percapita/30*GI$4)+((ED745+EF745)*Cadeirante/30*GI$4)</f>
        <v>0</v>
      </c>
      <c r="GJ745" s="181">
        <f>((EG745+EI745)*Percapita)+((EH745+EJ745)*Cadeirante)</f>
        <v>0</v>
      </c>
      <c r="GK745" s="258"/>
      <c r="GL745" s="103">
        <f t="shared" si="822"/>
        <v>0</v>
      </c>
      <c r="GM745" s="124"/>
      <c r="GN745" s="182"/>
      <c r="GO745" s="182"/>
      <c r="GP745" s="182"/>
      <c r="GQ745" s="182"/>
      <c r="GR745" s="182"/>
      <c r="GS745" s="182"/>
      <c r="GT745" s="182"/>
      <c r="GU745" s="182"/>
      <c r="GV745" s="182"/>
      <c r="GW745" s="182"/>
      <c r="GX745" s="182"/>
      <c r="GY745" s="182"/>
      <c r="GZ745" s="182"/>
      <c r="HA745" s="182"/>
      <c r="HB745" s="182"/>
      <c r="HC745" s="182"/>
      <c r="HD745" s="182"/>
      <c r="HE745" s="182"/>
      <c r="HF745" s="182"/>
      <c r="HG745" s="182"/>
      <c r="HH745" s="182"/>
      <c r="HI745" s="182"/>
      <c r="HJ745" s="182"/>
      <c r="HK745" s="182"/>
      <c r="HL745" s="182"/>
      <c r="HM745" s="182"/>
      <c r="HN745" s="182"/>
      <c r="HO745" s="182"/>
      <c r="HP745" s="259"/>
      <c r="HQ745" s="64"/>
      <c r="HW745" s="257"/>
      <c r="HY745" s="280">
        <f t="shared" si="850"/>
        <v>0</v>
      </c>
      <c r="HZ745" s="280">
        <f t="shared" si="851"/>
        <v>0</v>
      </c>
      <c r="IA745" s="280">
        <f t="shared" si="852"/>
        <v>0</v>
      </c>
    </row>
    <row r="746" spans="1:237" s="106" customFormat="1" ht="22.5" customHeight="1" x14ac:dyDescent="0.25">
      <c r="A746" t="s">
        <v>3873</v>
      </c>
      <c r="B746" s="522" t="s">
        <v>3874</v>
      </c>
      <c r="C746" s="523">
        <v>1</v>
      </c>
      <c r="D746" s="524" t="s">
        <v>3875</v>
      </c>
      <c r="E746" s="524" t="s">
        <v>3876</v>
      </c>
      <c r="F746" s="525" t="s">
        <v>3224</v>
      </c>
      <c r="G746" s="525" t="s">
        <v>3225</v>
      </c>
      <c r="H746" s="350" t="s">
        <v>1855</v>
      </c>
      <c r="I746" s="351" t="s">
        <v>1803</v>
      </c>
      <c r="J746" s="409" t="s">
        <v>3231</v>
      </c>
      <c r="K746" s="410" t="s">
        <v>3232</v>
      </c>
      <c r="L746" s="329">
        <f>CONTINUA!BV746</f>
        <v>0</v>
      </c>
      <c r="M746" s="329">
        <f>CONTINUA!BW746</f>
        <v>0</v>
      </c>
      <c r="N746" s="895"/>
      <c r="O746" s="896" t="s">
        <v>4074</v>
      </c>
      <c r="P746" s="897" t="s">
        <v>206</v>
      </c>
      <c r="Q746" s="400">
        <v>60</v>
      </c>
      <c r="R746" s="401"/>
      <c r="S746" s="400"/>
      <c r="T746" s="401"/>
      <c r="U746" s="400"/>
      <c r="V746" s="401"/>
      <c r="W746" s="400"/>
      <c r="X746" s="401"/>
      <c r="Y746" s="400"/>
      <c r="Z746" s="401"/>
      <c r="AA746" s="400"/>
      <c r="AB746" s="401"/>
      <c r="AC746" s="400"/>
      <c r="AD746" s="401"/>
      <c r="AE746" s="400"/>
      <c r="AF746" s="401"/>
      <c r="AG746" s="400"/>
      <c r="AH746" s="401"/>
      <c r="AI746" s="400"/>
      <c r="AJ746" s="401"/>
      <c r="AK746" s="400"/>
      <c r="AL746" s="401"/>
      <c r="AM746" s="400"/>
      <c r="AN746" s="401"/>
      <c r="AO746" s="400"/>
      <c r="AP746" s="401"/>
      <c r="AQ746" s="400"/>
      <c r="AR746" s="401"/>
      <c r="AS746" s="400"/>
      <c r="AT746" s="401"/>
      <c r="AU746" s="400"/>
      <c r="AV746" s="401"/>
      <c r="AW746" s="400"/>
      <c r="AX746" s="401"/>
      <c r="AY746" s="400"/>
      <c r="AZ746" s="401"/>
      <c r="BA746" s="400"/>
      <c r="BB746" s="401"/>
      <c r="BC746" s="400"/>
      <c r="BD746" s="401"/>
      <c r="BE746" s="400"/>
      <c r="BF746" s="401"/>
      <c r="BG746" s="400"/>
      <c r="BH746" s="401"/>
      <c r="BI746" s="400"/>
      <c r="BJ746" s="401"/>
      <c r="BK746" s="400"/>
      <c r="BL746" s="401"/>
      <c r="BM746" s="400"/>
      <c r="BN746" s="401"/>
      <c r="BO746" s="400"/>
      <c r="BP746" s="401"/>
      <c r="BQ746" s="400"/>
      <c r="BR746" s="401"/>
      <c r="BS746" s="400"/>
      <c r="BT746" s="401"/>
      <c r="BU746" s="400"/>
      <c r="BV746" s="401"/>
      <c r="BW746" s="400"/>
      <c r="BX746" s="401"/>
      <c r="BY746" s="400"/>
      <c r="BZ746" s="401"/>
      <c r="CA746" s="400"/>
      <c r="CB746" s="401"/>
      <c r="CC746" s="400"/>
      <c r="CD746" s="401"/>
      <c r="CE746" s="400"/>
      <c r="CF746" s="401"/>
      <c r="CG746" s="400"/>
      <c r="CH746" s="401"/>
      <c r="CI746" s="400"/>
      <c r="CJ746" s="401"/>
      <c r="CK746" s="400"/>
      <c r="CL746" s="401"/>
      <c r="CM746" s="400"/>
      <c r="CN746" s="401"/>
      <c r="CO746" s="400"/>
      <c r="CP746" s="401"/>
      <c r="CQ746" s="400"/>
      <c r="CR746" s="401"/>
      <c r="CS746" s="400"/>
      <c r="CT746" s="401"/>
      <c r="CU746" s="400"/>
      <c r="CV746" s="401"/>
      <c r="CW746" s="400"/>
      <c r="CX746" s="401"/>
      <c r="CY746" s="400"/>
      <c r="CZ746" s="401"/>
      <c r="DA746" s="400"/>
      <c r="DB746" s="401"/>
      <c r="DC746" s="400"/>
      <c r="DD746" s="401"/>
      <c r="DE746" s="400"/>
      <c r="DF746" s="401"/>
      <c r="DG746" s="400"/>
      <c r="DH746" s="401"/>
      <c r="DI746" s="400"/>
      <c r="DJ746" s="401"/>
      <c r="DK746" s="400"/>
      <c r="DL746" s="401"/>
      <c r="DM746" s="400"/>
      <c r="DN746" s="401"/>
      <c r="DO746" s="400"/>
      <c r="DP746" s="401"/>
      <c r="DQ746" s="400"/>
      <c r="DR746" s="401"/>
      <c r="DS746" s="400"/>
      <c r="DT746" s="401"/>
      <c r="DU746" s="400"/>
      <c r="DV746" s="401"/>
      <c r="DW746" s="400"/>
      <c r="DX746" s="401"/>
      <c r="DY746" s="400"/>
      <c r="DZ746" s="401"/>
      <c r="EA746" s="400"/>
      <c r="EB746" s="401"/>
      <c r="EC746" s="400"/>
      <c r="ED746" s="401"/>
      <c r="EE746" s="400"/>
      <c r="EF746" s="401"/>
      <c r="EG746" s="400"/>
      <c r="EH746" s="401"/>
      <c r="EI746" s="400"/>
      <c r="EJ746" s="447"/>
      <c r="EK746" s="510"/>
      <c r="EL746" s="513"/>
      <c r="EM746" s="520"/>
      <c r="EN746" s="520"/>
      <c r="EO746" s="520"/>
      <c r="EP746" s="171">
        <f t="shared" si="815"/>
        <v>60</v>
      </c>
      <c r="EQ746" s="171">
        <f t="shared" si="816"/>
        <v>0</v>
      </c>
      <c r="ER746" s="171">
        <f t="shared" si="817"/>
        <v>0</v>
      </c>
      <c r="ES746" s="171">
        <f t="shared" si="818"/>
        <v>0</v>
      </c>
      <c r="ET746" s="171">
        <f t="shared" si="819"/>
        <v>0</v>
      </c>
      <c r="EU746" s="171">
        <f t="shared" si="820"/>
        <v>0</v>
      </c>
      <c r="EV746" s="172">
        <f t="shared" si="821"/>
        <v>60</v>
      </c>
      <c r="EW746" s="367">
        <f>IF(C746=4,IF(MAX(Q746:EJ748)&gt;0,(Especiall/30*(IF(($G746-$F746)=($G$5-$F$5),30,IF(DAY($G746)=31,($G746-$F746),($G746-$F746)+1)))),0),0)</f>
        <v>0</v>
      </c>
      <c r="EX746" s="248">
        <f t="shared" ref="EX746:EX749" si="853">FF746</f>
        <v>51408.740000000005</v>
      </c>
      <c r="EY746" s="174">
        <f>(L746*regular)+(M746*Cadeirantee)</f>
        <v>0</v>
      </c>
      <c r="EZ746" s="249">
        <f>SUMIF(FG746:GJ746,"&gt;0")</f>
        <v>0</v>
      </c>
      <c r="FA746" s="249">
        <f>SUMIF(FG746:GJ746,"&lt;0")+SUMIF(GN746:HP746,"&lt;0")</f>
        <v>0</v>
      </c>
      <c r="FB746" s="174">
        <v>0</v>
      </c>
      <c r="FC746" s="175">
        <f>N746*km*'VALORES TABELA'!$B$13</f>
        <v>0</v>
      </c>
      <c r="FD746" s="250">
        <f>GL746</f>
        <v>0</v>
      </c>
      <c r="FE746" s="176">
        <f>(EW746+EW747+EW748+EW749+EX746+EX747+EX748+EX749+EY746+EY747+EY748+EY749+EY750+EZ746+EZ747+EZ748+EZ749+FA746+FA747+FA748+FA749+FC746+FC747+FC748+FC749+HY746-HZ746-IA746+FD746+FD747+FD748+FD749+FB750)</f>
        <v>51707.58</v>
      </c>
      <c r="FF746" s="177">
        <f>IF(C746=4,SUM(Q746+Q747+Q748+S746+S747+S748)*Percapita/30*FF$4+(R746+R747+R748+T746+T747+T748)*Cadeirante/30*FF$4,IF(C746=3,IF(Q749+S749=10,Fixo/30*FF$4+(Q746+Q747+Q748+S746+S747+S748)*Percapita/30*FF$4+(R749+T749)*Cadeirante/30*FF$4,IF(Q749+S749&lt;=9,(Q749+S749)*Crechee/30*FF$4)+(R749+T749)*Cadeirante/30*FF$4+(Q746+Q747+Q748+S746+S747+S748)*Percapita/30*FF$4)+IF(Q749+S749&gt;=11,Fixo/30*FF$4+(Q749+S749-10)*Crechee/30*FF$4,0),IF(C746=2,IF(R746+R747+R748+R749+T746+T747+T748+T749=1,Cadeirante/30*FF$4,IF(R746+R747+R748+R749+T746+T747+T748+T749=2,Fixo/30*FF$4,IF(R746+R747+R748+R749+T746+T747+T748+T749&gt;2,Fixo/30*FF$4+(R746+R747+R748+R749+T746+T747+T748+T749-2)*Cadeirante/30*FF$4)))+(Q746+Q747+Q748+S746+S747+S748)*Percapita/30*FF$4+(Q749+S749)*Crechee/30*FF$4,IF(C746=1,IF(Q746+Q747+Q748+R746+R747+R748+S746+S747+S748+T746+T747+T748&lt;=15,(Q746+Q747+Q748+S746+S747+S748)*Percapita/30*FF$4,IF(Q746+Q747+Q748+R746+R747+R748+S746+S747+S748+T746+T747+T748&gt;=16,Fixo/30*FF$4+(Q746+Q747+Q748+R746+R747+R748+S746+S747+S748+T746+T747-16)*Percapita/30*FF$4))))))</f>
        <v>51408.740000000005</v>
      </c>
      <c r="FG746" s="177">
        <f>IF(C746=4,SUM(U746+U747+U748+W746+W747+W748)*Percapita/30*FG$4+(V746+V747+V748+X746+X747+X748)*Cadeirante/30*FG$4,IF(C746=3,IF(U749+W749=10,Fixo/30*FG$4+(U746+U747+U748+W746+W747+W748)*Percapita/30*FG$4+(V749+X749)*Cadeirante/30*FG$4,IF(U749+W749&lt;=9,(U749+W749)*Crechee/30*FG$4)+(V749+X749)*Cadeirante/30*FG$4+(U746+U747+U748+W746+W747+W748)*Percapita/30*FG$4)+IF(U749+W749&gt;=11,Fixo/30*FG$4+(U749+W749-10)*Crechee/30*FG$4,0),IF(C746=2,IF(V746+V747+V748+V749+X746+X747+X748+X749=1,Cadeirante/30*FG$4,IF(V746+V747+V748+V749+X746+X747+X748+X749=2,Fixo/30*FG$4,IF(V746+V747+V748+V749+X746+X747+X748+X749&gt;2,Fixo/30*FG$4+(V746+V747+V748+V749+X746+X747+X748+X749-2)*Cadeirante/30*FG$4)))+(U746+U747+U748+W746+W747+W748)*Percapita/30*FG$4+(U749+W749)*Crechee/30*FG$4,IF(C746=1,IF(U746+U747+U748+V746+V747+V748+W746+W747+W748+X746+X747+X748&lt;=15,(U746+U747+U748+W746+W747+W748)*Percapita/30*FG$4,IF(U746+U747+U748+V746+V747+V748+W746+W747+W748+X746+X747+X748&gt;=16,Fixo/30*FG$4+(U746+U747+U748+V746+V747+V748+W746+W747+W748+X746+X747-16)*Percapita/30*FG$4))))))</f>
        <v>0</v>
      </c>
      <c r="FH746" s="177">
        <f>IF(C746=4,SUM(Y746+Y747+Y748+AA746+AA747+AA748)*Percapita/30*FH$4+(Z746+Z747+Z748+AB746+AB747+AB748)*Cadeirante/30*FH$4,IF(C746=3,IF(Y749+AA749=10,Fixo/30*FH$4+(Y746+Y747+Y748+AA746+AA747+AA748)*Percapita/30*FH$4+(Z749+AB749)*Cadeirante/30*FH$4,IF(Y749+AA749&lt;=9,(Y749+AA749)*Crechee/30*FH$4)+(Z749+AB749)*Cadeirante/30*FH$4+(Y746+Y747+Y748+AA746+AA747+AA748)*Percapita/30*FH$4)+IF(Y749+AA749&gt;=11,Fixo/30*FH$4+(Y749+AA749-10)*Crechee/30*FH$4,0),IF(C746=2,IF(Z746+Z747+Z748+Z749+AB746+AB747+AB748+AB749=1,Cadeirante/30*FH$4,IF(Z746+Z747+Z748+Z749+AB746+AB747+AB748+AB749=2,Fixo/30*FH$4,IF(Z746+Z747+Z748+Z749+AB746+AB747+AB748+AB749&gt;2,Fixo/30*FH$4+(Z746+Z747+Z748+Z749+AB746+AB747+AB748+AB749-2)*Cadeirante/30*FH$4)))+(Y746+Y747+Y748+AA746+AA747+AA748)*Percapita/30*FH$4+(Y749+AA749)*Crechee/30*FH$4,IF(C746=1,IF(Y746+Y747+Y748+Z746+Z747+Z748+AA746+AA747+AA748+AB746+AB747+AB748&lt;=15,(Y746+Y747+Y748+AA746+AA747+AA748)*Percapita/30*FH$4,IF(Y746+Y747+Y748+Z746+Z747+Z748+AA746+AA747+AA748+AB746+AB747+AB748&gt;=16,Fixo/30*FH$4+(Y746+Y747+Y748+Z746+Z747+Z748+AA746+AA747+AA748+AB746+AB747-16)*Percapita/30*FH$4))))))</f>
        <v>0</v>
      </c>
      <c r="FI746" s="177">
        <f>IF(C746=4,SUM(AC746+AC747+AC748+AE746+AE747+AE748)*Percapita/30*FI$4+(AD746+AD747+AD748+AF746+AF747+AF748)*Cadeirante/30*FI$4,IF(C746=3,IF(AC749+AE749=10,Fixo/30*FI$4+(AC746+AC747+AC748+AE746+AE747+AE748)*Percapita/30*FI$4+(AD749+AF749)*Cadeirante/30*FI$4,IF(AC749+AE749&lt;=9,(AC749+AE749)*Crechee/30*FI$4)+(AD749+AF749)*Cadeirante/30*FI$4+(AC746+AC747+AC748+AE746+AE747+AE748)*Percapita/30*FI$4)+IF(AC749+AE749&gt;=11,Fixo/30*FI$4+(AC749+AE749-10)*Crechee/30*FI$4,0),IF(C746=2,IF(AD746+AD747+AD748+AD749+AF746+AF747+AF748+AF749=1,Cadeirante/30*FI$4,IF(AD746+AD747+AD748+AD749+AF746+AF747+AF748+AF749=2,Fixo/30*FI$4,IF(AD746+AD747+AD748+AD749+AF746+AF747+AF748+AF749&gt;2,Fixo/30*FI$4+(AD746+AD747+AD748+AD749+AF746+AF747+AF748+AF749-2)*Cadeirante/30*FI$4)))+(AC746+AC747+AC748+AE746+AE747+AE748)*Percapita/30*FI$4+(AC749+AE749)*Crechee/30*FI$4,IF(C746=1,IF(AC746+AC747+AC748+AD746+AD747+AD748+AE746+AE747+AE748+AF746+AF747+AF748&lt;=15,(AC746+AC747+AC748+AE746+AE747+AE748)*Percapita/30*FI$4,IF(AC746+AC747+AC748+AD746+AD747+AD748+AE746+AE747+AE748+AF746+AF747+AF748&gt;=16,Fixo/30*FI$4+(AC746+AC747+AC748+AD746+AD747+AD748+AE746+AE747+AE748+AF746+AF747-16)*Percapita/30*FI$4))))))</f>
        <v>0</v>
      </c>
      <c r="FJ746" s="177">
        <f>IF(C746=4,SUM(AG746+AG747+AG748+AI746+AI747+AI748)*Percapita/30*FJ$4+(AH746+AH747+AH748+AJ746+AJ747+AJ748)*Cadeirante/30*FJ$4,IF(C746=3,IF(AG749+AI749=10,Fixo/30*FJ$4+(AG746+AG747+AG748+AI746+AI747+AI748)*Percapita/30*FJ$4+(AH749+AJ749)*Cadeirante/30*FJ$4,IF(AG749+AI749&lt;=9,(AG749+AI749)*Crechee/30*FJ$4)+(AH749+AJ749)*Cadeirante/30*FJ$4+(AG746+AG747+AG748+AI746+AI747+AI748)*Percapita/30*FJ$4)+IF(AG749+AI749&gt;=11,Fixo/30*FJ$4+(AG749+AI749-10)*Crechee/30*FJ$4,0),IF(C746=2,IF(AH746+AH747+AH748+AH749+AJ746+AJ747+AJ748+AJ749=1,Cadeirante/30*FJ$4,IF(AH746+AH747+AH748+AH749+AJ746+AJ747+AJ748+AJ749=2,Fixo/30*FJ$4,IF(AH746+AH747+AH748+AH749+AJ746+AJ747+AJ748+AJ749&gt;2,Fixo/30*FJ$4+(AH746+AH747+AH748+AH749+AJ746+AJ747+AJ748+AJ749-2)*Cadeirante/30*FJ$4)))+(AG746+AG747+AG748+AI746+AI747+AI748)*Percapita/30*FJ$4+(AG749+AI749)*Crechee/30*FJ$4,IF(C746=1,IF(AG746+AG747+AG748+AH746+AH747+AH748+AI746+AI747+AI748+AJ746+AJ747+AJ748&lt;=15,(AG746+AG747+AG748+AI746+AI747+AI748)*Percapita/30*FJ$4,IF(AG746+AG747+AG748+AH746+AH747+AH748+AI746+AI747+AI748+AJ746+AJ747+AJ748&gt;=16,Fixo/30*FJ$4+(AG746+AG747+AG748+AH746+AH747+AH748+AI746+AI747+AI748+AJ746+AJ747-16)*Percapita/30*FJ$4))))))</f>
        <v>0</v>
      </c>
      <c r="FK746" s="177">
        <f>IF(C746=4,SUM(AK746+AK747+AK748+AM746+AM747+AM748)*Percapita/30*FK$4+(AL746+AL747+AL748+AN746+AN747+AN748)*Cadeirante/30*FK$4,IF(C746=3,IF(AK749+AM749=10,Fixo/30*FK$4+(AK746+AK747+AK748+AM746+AM747+AM748)*Percapita/30*FK$4+(AL749+AN749)*Cadeirante/30*FK$4,IF(AK749+AM749&lt;=9,(AK749+AM749)*Crechee/30*FK$4)+(AL749+AN749)*Cadeirante/30*FK$4+(AK746+AK747+AK748+AM746+AM747+AM748)*Percapita/30*FK$4)+IF(AK749+AM749&gt;=11,Fixo/30*FK$4+(AK749+AM749-10)*Crechee/30*FK$4,0),IF(C746=2,IF(AL746+AL747+AL748+AL749+AN746+AN747+AN748+AN749=1,Cadeirante/30*FK$4,IF(AL746+AL747+AL748+AL749+AN746+AN747+AN748+AN749=2,Fixo/30*FK$4,IF(AL746+AL747+AL748+AL749+AN746+AN747+AN748+AN749&gt;2,Fixo/30*FK$4+(AL746+AL747+AL748+AL749+AN746+AN747+AN748+AN749-2)*Cadeirante/30*FK$4)))+(AK746+AK747+AK748+AM746+AM747+AM748)*Percapita/30*FK$4+(AK749+AM749)*Crechee/30*FK$4,IF(C746=1,IF(AK746+AK747+AK748+AL746+AL747+AL748+AM746+AM747+AM748+AN746+AN747+AN748&lt;=15,(AK746+AK747+AK748+AM746+AM747+AM748)*Percapita/30*FK$4,IF(AK746+AK747+AK748+AL746+AL747+AL748+AM746+AM747+AM748+AN746+AN747+AN748&gt;=16,Fixo/30*FK$4+(AK746+AK747+AK748+AL746+AL747+AL748+AM746+AM747+AM748+AN746+AN747-16)*Percapita/30*FK$4))))))</f>
        <v>0</v>
      </c>
      <c r="FL746" s="177">
        <f>IF(C746=4,SUM(AO746+AO747+AO748+AQ746+AQ747+AQ748)*Percapita/30*FL$4+(AP746+AP747+AP748+AR746+AR747+AR748)*Cadeirante/30*FL$4,IF(C746=3,IF(AO749+AQ749=10,Fixo/30*FL$4+(AO746+AO747+AO748+AQ746+AQ747+AQ748)*Percapita/30*FL$4+(AP749+AR749)*Cadeirante/30*FL$4,IF(AO749+AQ749&lt;=9,(AO749+AQ749)*Crechee/30*FL$4)+(AP749+AR749)*Cadeirante/30*FL$4+(AO746+AO747+AO748+AQ746+AQ747+AQ748)*Percapita/30*FL$4)+IF(AO749+AQ749&gt;=11,Fixo/30*FL$4+(AO749+AQ749-10)*Crechee/30*FL$4,0),IF(C746=2,IF(AP746+AP747+AP748+AP749+AR746+AR747+AR748+AR749=1,Cadeirante/30*FL$4,IF(AP746+AP747+AP748+AP749+AR746+AR747+AR748+AR749=2,Fixo/30*FL$4,IF(AP746+AP747+AP748+AP749+AR746+AR747+AR748+AR749&gt;2,Fixo/30*FL$4+(AP746+AP747+AP748+AP749+AR746+AR747+AR748+AR749-2)*Cadeirante/30*FL$4)))+(AO746+AO747+AO748+AQ746+AQ747+AQ748)*Percapita/30*FL$4+(AO749+AQ749)*Crechee/30*FL$4,IF(C746=1,IF(AO746+AO747+AO748+AP746+AP747+AP748+AQ746+AQ747+AQ748+AR746+AR747+AR748&lt;=15,(AO746+AO747+AO748+AQ746+AQ747+AQ748)*Percapita/30*FL$4,IF(AO746+AO747+AO748+AP746+AP747+AP748+AQ746+AQ747+AQ748+AR746+AR747+AR748&gt;=16,Fixo/30*FL$4+(AO746+AO747+AO748+AP746+AP747+AP748+AQ746+AQ747+AQ748+AR746+AR747-16)*Percapita/30*FL$4))))))</f>
        <v>0</v>
      </c>
      <c r="FM746" s="177">
        <f>IF(C746=4,SUM(AS746+AS747+AS748+AU746+AU747+AU748)*Percapita/30*FM$4+(AT746+AT747+AT748+AV746+AV747+AV748)*Cadeirante/30*FM$4,IF(C746=3,IF(AS749+AU749=10,Fixo/30*FM$4+(AS746+AS747+AS748+AU746+AU747+AU748)*Percapita/30*FM$4+(AT749+AV749)*Cadeirante/30*FM$4,IF(AS749+AU749&lt;=9,(AS749+AU749)*Crechee/30*FM$4)+(AT749+AV749)*Cadeirante/30*FM$4+(AS746+AS747+AS748+AU746+AU747+AU748)*Percapita/30*FM$4)+IF(AS749+AU749&gt;=11,Fixo/30*FM$4+(AS749+AU749-10)*Crechee/30*FM$4,0),IF(C746=2,IF(AT746+AT747+AT748+AT749+AV746+AV747+AV748+AV749=1,Cadeirante/30*FM$4,IF(AT746+AT747+AT748+AT749+AV746+AV747+AV748+AV749=2,Fixo/30*FM$4,IF(AT746+AT747+AT748+AT749+AV746+AV747+AV748+AV749&gt;2,Fixo/30*FM$4+(AT746+AT747+AT748+AT749+AV746+AV747+AV748+AV749-2)*Cadeirante/30*FM$4)))+(AS746+AS747+AS748+AU746+AU747+AU748)*Percapita/30*FM$4+(AS749+AU749)*Crechee/30*FM$4,IF(C746=1,IF(AS746+AS747+AS748+AT746+AT747+AT748+AU746+AU747+AU748+AV746+AV747+AV748&lt;=15,(AS746+AS747+AS748+AU746+AU747+AU748)*Percapita/30*FM$4,IF(AS746+AS747+AS748+AT746+AT747+AT748+AU746+AU747+AU748+AV746+AV747+AV748&gt;=16,Fixo/30*FM$4+(AS746+AS747+AS748+AT746+AT747+AT748+AU746+AU747+AU748+AV746+AV747-16)*Percapita/30*FM$4))))))</f>
        <v>0</v>
      </c>
      <c r="FN746" s="177">
        <f>IF(C746=4,SUM(AW746+AW747+AW748+AY746+AY747+AY748)*Percapita/30*FN$4+(AX746+AX747+AX748+AZ746+AZ747+AZ748)*Cadeirante/30*FN$4,IF(C746=3,IF(AW749+AY749=10,Fixo/30*FN$4+(AW746+AW747+AW748+AY746+AY747+AY748)*Percapita/30*FN$4+(AX749+AZ749)*Cadeirante/30*FN$4,IF(AW749+AY749&lt;=9,(AW749+AY749)*Crechee/30*FN$4)+(AX749+AZ749)*Cadeirante/30*FN$4+(AW746+AW747+AW748+AY746+AY747+AY748)*Percapita/30*FN$4)+IF(AW749+AY749&gt;=11,Fixo/30*FN$4+(AW749+AY749-10)*Crechee/30*FN$4,0),IF(C746=2,IF(AX746+AX747+AX748+AX749+AZ746+AZ747+AZ748+AZ749=1,Cadeirante/30*FN$4,IF(AX746+AX747+AX748+AX749+AZ746+AZ747+AZ748+AZ749=2,Fixo/30*FN$4,IF(AX746+AX747+AX748+AX749+AZ746+AZ747+AZ748+AZ749&gt;2,Fixo/30*FN$4+(AX746+AX747+AX748+AX749+AZ746+AZ747+AZ748+AZ749-2)*Cadeirante/30*FN$4)))+(AW746+AW747+AW748+AY746+AY747+AY748)*Percapita/30*FN$4+(AW749+AY749)*Crechee/30*FN$4,IF(C746=1,IF(AW746+AW747+AW748+AX746+AX747+AX748+AY746+AY747+AY748+AZ746+AZ747+AZ748&lt;=15,(AW746+AW747+AW748+AY746+AY747+AY748)*Percapita/30*FN$4,IF(AW746+AW747+AW748+AX746+AX747+AX748+AY746+AY747+AY748+AZ746+AZ747+AZ748&gt;=16,Fixo/30*FN$4+(AW746+AW747+AW748+AX746+AX747+AX748+AY746+AY747+AY748+AZ746+AZ747-16)*Percapita/30*FN$4))))))</f>
        <v>0</v>
      </c>
      <c r="FO746" s="177">
        <f>IF(C746=4,SUM(BA746+BA747+BA748+BC746+BC747+BC748)*Percapita/30*FO$4+(BB746+BB747+BB748+BD746+BD747+BD748)*Cadeirante/30*FO$4,IF(C746=3,IF(BA749+BC749=10,Fixo/30*FO$4+(BA746+BA747+BA748+BC746+BC747+BC748)*Percapita/30*FO$4+(BB749+BD749)*Cadeirante/30*FO$4,IF(BA749+BC749&lt;=9,(BA749+BC749)*Crechee/30*FO$4)+(BB749+BD749)*Cadeirante/30*FO$4+(BA746+BA747+BA748+BC746+BC747+BC748)*Percapita/30*FO$4)+IF(BA749+BC749&gt;=11,Fixo/30*FO$4+(BA749+BC749-10)*Crechee/30*FO$4,0),IF(C746=2,IF(BB746+BB747+BB748+BB749+BD746+BD747+BD748+BD749=1,Cadeirante/30*FO$4,IF(BB746+BB747+BB748+BB749+BD746+BD747+BD748+BD749=2,Fixo/30*FO$4,IF(BB746+BB747+BB748+BB749+BD746+BD747+BD748+BD749&gt;2,Fixo/30*FO$4+(BB746+BB747+BB748+BB749+BD746+BD747+BD748+BD749-2)*Cadeirante/30*FO$4)))+(BA746+BA747+BA748+BC746+BC747+BC748)*Percapita/30*FO$4+(BA749+BC749)*Crechee/30*FO$4,IF(C746=1,IF(BA746+BA747+BA748+BB746+BB747+BB748+BC746+BC747+BC748+BD746+BD747+BD748&lt;=15,(BA746+BA747+BA748+BC746+BC747+BC748)*Percapita/30*FO$4,IF(BA746+BA747+BA748+BB746+BB747+BB748+BC746+BC747+BC748+BD746+BD747+BD748&gt;=16,Fixo/30*FO$4+(BA746+BA747+BA748+BB746+BB747+BB748+BC746+BC747+BC748+BD746+BD747-16)*Percapita/30*FO$4))))))</f>
        <v>0</v>
      </c>
      <c r="FP746" s="177">
        <f>IF(C746=4,SUM(BE746+BE747+BE748+BG746+BG747+BG748)*Percapita/30*FP$4+(BF746+BF747+BF748+BH746+BH747+BH748)*Cadeirante/30*FP$4,IF(C746=3,IF(BE749+BG749=10,Fixo/30*FP$4+(BE746+BE747+BE748+BG746+BG747+BG748)*Percapita/30*FP$4+(BF749+BH749)*Cadeirante/30*FP$4,IF(BE749+BG749&lt;=9,(BE749+BG749)*Crechee/30*FP$4)+(BF749+BH749)*Cadeirante/30*FP$4+(BE746+BE747+BE748+BG746+BG747+BG748)*Percapita/30*FP$4)+IF(BE749+BG749&gt;=11,Fixo/30*FP$4+(BE749+BG749-10)*Crechee/30*FP$4,0),IF(C746=2,IF(BF746+BF747+BF748+BF749+BH746+BH747+BH748+BH749=1,Cadeirante/30*FP$4,IF(BF746+BF747+BF748+BF749+BH746+BH747+BH748+BH749=2,Fixo/30*FP$4,IF(BF746+BF747+BF748+BF749+BH746+BH747+BH748+BH749&gt;2,Fixo/30*FP$4+(BF746+BF747+BF748+BF749+BH746+BH747+BH748+BH749-2)*Cadeirante/30*FP$4)))+(BE746+BE747+BE748+BG746+BG747+BG748)*Percapita/30*FP$4+(BE749+BG749)*Crechee/30*FP$4,IF(C746=1,IF(BE746+BE747+BE748+BF746+BF747+BF748+BG746+BG747+BG748+BH746+BH747+BH748&lt;=15,(BE746+BE747+BE748+BG746+BG747+BG748)*Percapita/30*FP$4,IF(BE746+BE747+BE748+BF746+BF747+BF748+BG746+BG747+BG748+BH746+BH747+BH748&gt;=16,Fixo/30*FP$4+(BE746+BE747+BE748+BF746+BF747+BF748+BG746+BG747+BG748+BH746+BH747-16)*Percapita/30*FP$4))))))</f>
        <v>0</v>
      </c>
      <c r="FQ746" s="177">
        <f>IF(C746=4,SUM(BI746+BI747+BI748+BK746+BK747+BK748)*Percapita/30*FQ$4+(BJ746+BJ747+BJ748+BL746+BL747+BL748)*Cadeirante/30*FQ$4,IF(C746=3,IF(BI749+BK749=10,Fixo/30*FQ$4+(BI746+BI747+BI748+BK746+BK747+BK748)*Percapita/30*FQ$4+(BJ749+BL749)*Cadeirante/30*FQ$4,IF(BI749+BK749&lt;=9,(BI749+BK749)*Crechee/30*FQ$4)+(BJ749+BL749)*Cadeirante/30*FQ$4+(BI746+BI747+BI748+BK746+BK747+BK748)*Percapita/30*FQ$4)+IF(BI749+BK749&gt;=11,Fixo/30*FQ$4+(BI749+BK749-10)*Crechee/30*FQ$4,0),IF(C746=2,IF(BJ746+BJ747+BJ748+BJ749+BL746+BL747+BL748+BL749=1,Cadeirante/30*FQ$4,IF(BJ746+BJ747+BJ748+BJ749+BL746+BL747+BL748+BL749=2,Fixo/30*FQ$4,IF(BJ746+BJ747+BJ748+BJ749+BL746+BL747+BL748+BL749&gt;2,Fixo/30*FQ$4+(BJ746+BJ747+BJ748+BJ749+BL746+BL747+BL748+BL749-2)*Cadeirante/30*FQ$4)))+(BI746+BI747+BI748+BK746+BK747+BK748)*Percapita/30*FQ$4+(BI749+BK749)*Crechee/30*FQ$4,IF(C746=1,IF(BI746+BI747+BI748+BJ746+BJ747+BJ748+BK746+BK747+BK748+BL746+BL747+BL748&lt;=15,(BI746+BI747+BI748+BK746+BK747+BK748)*Percapita/30*FQ$4,IF(BI746+BI747+BI748+BJ746+BJ747+BJ748+BK746+BK747+BK748+BL746+BL747+BL748&gt;=16,Fixo/30*FQ$4+(BI746+BI747+BI748+BJ746+BJ747+BJ748+BK746+BK747+BK748+BL746+BL747-16)*Percapita/30*FQ$4))))))</f>
        <v>0</v>
      </c>
      <c r="FR746" s="177">
        <f>IF(C746=4,SUM(BM746+BM747+BM748+BO746+BO747+BO748)*Percapita/30*FR$4+(BN746+BN747+BN748+BP746+BP747+BP748)*Cadeirante/30*FR$4,IF(C746=3,IF(BM749+BO749=10,Fixo/30*FR$4+(BM746+BM747+BM748+BO746+BO747+BO748)*Percapita/30*FR$4+(BN749+BP749)*Cadeirante/30*FR$4,IF(BM749+BO749&lt;=9,(BM749+BO749)*Crechee/30*FR$4)+(BN749+BP749)*Cadeirante/30*FR$4+(BM746+BM747+BM748+BO746+BO747+BO748)*Percapita/30*FR$4)+IF(BM749+BO749&gt;=11,Fixo/30*FR$4+(BM749+BO749-10)*Crechee/30*FR$4,0),IF(C746=2,IF(BN746+BN747+BN748+BN749+BP746+BP747+BP748+BP749=1,Cadeirante/30*FR$4,IF(BN746+BN747+BN748+BN749+BP746+BP747+BP748+BP749=2,Fixo/30*FR$4,IF(BN746+BN747+BN748+BN749+BP746+BP747+BP748+BP749&gt;2,Fixo/30*FR$4+(BN746+BN747+BN748+BN749+BP746+BP747+BP748+BP749-2)*Cadeirante/30*FR$4)))+(BM746+BM747+BM748+BO746+BO747+BO748)*Percapita/30*FR$4+(BM749+BO749)*Crechee/30*FR$4,IF(C746=1,IF(BM746+BM747+BM748+BN746+BN747+BN748+BO746+BO747+BO748+BP746+BP747+BP748&lt;=15,(BM746+BM747+BM748+BO746+BO747+BO748)*Percapita/30*FR$4,IF(BM746+BM747+BM748+BN746+BN747+BN748+BO746+BO747+BO748+BP746+BP747+BP748&gt;=16,Fixo/30*FR$4+(BM746+BM747+BM748+BN746+BN747+BN748+BO746+BO747+BO748+BP746+BP747-16)*Percapita/30*FR$4))))))</f>
        <v>0</v>
      </c>
      <c r="FS746" s="177">
        <f>IF(C746=4,SUM(BQ746+BQ747+BQ748+BS746+BS747+BS748)*Percapita/30*FS$4+(BR746+BR747+BR748+BT746+BT747+BT748)*Cadeirante/30*FS$4,IF(C746=3,IF(BQ749+BS749=10,Fixo/30*FS$4+(BQ746+BQ747+BQ748+BS746+BS747+BS748)*Percapita/30*FS$4+(BR749+BT749)*Cadeirante/30*FS$4,IF(BQ749+BS749&lt;=9,(BQ749+BS749)*Crechee/30*FS$4)+(BR749+BT749)*Cadeirante/30*FS$4+(BQ746+BQ747+BQ748+BS746+BS747+BS748)*Percapita/30*FS$4)+IF(BQ749+BS749&gt;=11,Fixo/30*FS$4+(BQ749+BS749-10)*Crechee/30*FS$4,0),IF(C746=2,IF(BR746+BR747+BR748+BR749+BT746+BT747+BT748+BT749=1,Cadeirante/30*FS$4,IF(BR746+BR747+BR748+BR749+BT746+BT747+BT748+BT749=2,Fixo/30*FS$4,IF(BR746+BR747+BR748+BR749+BT746+BT747+BT748+BT749&gt;2,Fixo/30*FS$4+(BR746+BR747+BR748+BR749+BT746+BT747+BT748+BT749-2)*Cadeirante/30*FS$4)))+(BQ746+BQ747+BQ748+BS746+BS747+BS748)*Percapita/30*FS$4+(BQ749+BS749)*Crechee/30*FS$4,IF(C746=1,IF(BQ746+BQ747+BQ748+BR746+BR747+BR748+BS746+BS747+BS748+BT746+BT747+BT748&lt;=15,(BQ746+BQ747+BQ748+BS746+BS747+BS748)*Percapita/30*FS$4,IF(BQ746+BQ747+BQ748+BR746+BR747+BR748+BS746+BS747+BS748+BT746+BT747+BT748&gt;=16,Fixo/30*FS$4+(BQ746+BQ747+BQ748+BR746+BR747+BR748+BS746+BS747+BS748+BT746+BT747-16)*Percapita/30*FS$4))))))</f>
        <v>0</v>
      </c>
      <c r="FT746" s="177">
        <f>IF(C746=4,SUM(BU746+BU747+BU748+BW746+BW747+BW748)*Percapita/30*FT$4+(BV746+BV747+BV748+BX746+BX747+BX748)*Cadeirante/30*FT$4,IF(C746=3,IF(BU749+BW749=10,Fixo/30*FT$4+(BU746+BU747+BU748+BW746+BW747+BW748)*Percapita/30*FT$4+(BV749+BX749)*Cadeirante/30*FT$4,IF(BU749+BW749&lt;=9,(BU749+BW749)*Crechee/30*FT$4)+(BV749+BX749)*Cadeirante/30*FT$4+(BU746+BU747+BU748+BW746+BW747+BW748)*Percapita/30*FT$4)+IF(BU749+BW749&gt;=11,Fixo/30*FT$4+(BU749+BW749-10)*Crechee/30*FT$4,0),IF(C746=2,IF(BV746+BV747+BV748+BV749+BX746+BX747+BX748+BX749=1,Cadeirante/30*FT$4,IF(BV746+BV747+BV748+BV749+BX746+BX747+BX748+BX749=2,Fixo/30*FT$4,IF(BV746+BV747+BV748+BV749+BX746+BX747+BX748+BX749&gt;2,Fixo/30*FT$4+(BV746+BV747+BV748+BV749+BX746+BX747+BX748+BX749-2)*Cadeirante/30*FT$4)))+(BU746+BU747+BU748+BW746+BW747+BW748)*Percapita/30*FT$4+(BU749+BW749)*Crechee/30*FT$4,IF(C746=1,IF(BU746+BU747+BU748+BV746+BV747+BV748+BW746+BW747+BW748+BX746+BX747+BX748&lt;=15,(BU746+BU747+BU748+BW746+BW747+BW748)*Percapita/30*FT$4,IF(BU746+BU747+BU748+BV746+BV747+BV748+BW746+BW747+BW748+BX746+BX747+BX748&gt;=16,Fixo/30*FT$4+(BU746+BU747+BU748+BV746+BV747+BV748+BW746+BW747+BW748+BX746+BX747-16)*Percapita/30*FT$4))))))</f>
        <v>0</v>
      </c>
      <c r="FU746" s="177">
        <f>IF(C746=4,SUM(BY746+BY747+BY748+CA746+CA747+CA748)*Percapita/30*FU$4+(BZ746+BZ747+BZ748+CB746+CB747+CB748)*Cadeirante/30*FU$4,IF(C746=3,IF(BY749+CA749=10,Fixo/30*FU$4+(BY746+BY747+BY748+CA746+CA747+CA748)*Percapita/30*FU$4+(BZ749+CB749)*Cadeirante/30*FU$4,IF(BY749+CA749&lt;=9,(BY749+CA749)*Crechee/30*FU$4)+(BZ749+CB749)*Cadeirante/30*FU$4+(BY746+BY747+BY748+CA746+CA747+CA748)*Percapita/30*FU$4)+IF(BY749+CA749&gt;=11,Fixo/30*FU$4+(BY749+CA749-10)*Crechee/30*FU$4,0),IF(C746=2,IF(BZ746+BZ747+BZ748+BZ749+CB746+CB747+CB748+CB749=1,Cadeirante/30*FU$4,IF(BZ746+BZ747+BZ748+BZ749+CB746+CB747+CB748+CB749=2,Fixo/30*FU$4,IF(BZ746+BZ747+BZ748+BZ749+CB746+CB747+CB748+CB749&gt;2,Fixo/30*FU$4+(BZ746+BZ747+BZ748+BZ749+CB746+CB747+CB748+CB749-2)*Cadeirante/30*FU$4)))+(BY746+BY747+BY748+CA746+CA747+CA748)*Percapita/30*FU$4+(BY749+CA749)*Crechee/30*FU$4,IF(C746=1,IF(BY746+BY747+BY748+BZ746+BZ747+BZ748+CA746+CA747+CA748+CB746+CB747+CB748&lt;=15,(BY746+BY747+BY748+CA746+CA747+CA748)*Percapita/30*FU$4,IF(BY746+BY747+BY748+BZ746+BZ747+BZ748+CA746+CA747+CA748+CB746+CB747+CB748&gt;=16,Fixo/30*FU$4+(BY746+BY747+BY748+BZ746+BZ747+BZ748+CA746+CA747+CA748+CB746+CB747-16)*Percapita/30*FU$4))))))</f>
        <v>0</v>
      </c>
      <c r="FV746" s="177">
        <f>IF(C746=4,SUM(CC746+CC747+CC748+CE746+CE747+CE748)*Percapita/30*FV$4+(CD746+CD747+CD748+CF746+CF747+CF748)*Cadeirante/30*FV$4,IF(C746=3,IF(CC749+CE749=10,Fixo/30*FV$4+(CC746+CC747+CC748+CE746+CE747+CE748)*Percapita/30*FV$4+(CD749+CF749)*Cadeirante/30*FV$4,IF(CC749+CE749&lt;=9,(CC749+CE749)*Crechee/30*FV$4)+(CD749+CF749)*Cadeirante/30*FV$4+(CC746+CC747+CC748+CE746+CE747+CE748)*Percapita/30*FV$4)+IF(CC749+CE749&gt;=11,Fixo/30*FV$4+(CC749+CE749-10)*Crechee/30*FV$4,0),IF(C746=2,IF(CD746+CD747+CD748+CD749+CF746+CF747+CF748+CF749=1,Cadeirante/30*FV$4,IF(CD746+CD747+CD748+CD749+CF746+CF747+CF748+CF749=2,Fixo/30*FV$4,IF(CD746+CD747+CD748+CD749+CF746+CF747+CF748+CF749&gt;2,Fixo/30*FV$4+(CD746+CD747+CD748+CD749+CF746+CF747+CF748+CF749-2)*Cadeirante/30*FV$4)))+(CC746+CC747+CC748+CE746+CE747+CE748)*Percapita/30*FV$4+(CC749+CE749)*Crechee/30*FV$4,IF(C746=1,IF(CC746+CC747+CC748+CD746+CD747+CD748+CE746+CE747+CE748+CF746+CF747+CF748&lt;=15,(CC746+CC747+CC748+CE746+CE747+CE748)*Percapita/30*FV$4,IF(CC746+CC747+CC748+CD746+CD747+CD748+CE746+CE747+CE748+CF746+CF747+CF748&gt;=16,Fixo/30*FV$4+(CC746+CC747+CC748+CD746+CD747+CD748+CE746+CE747+CE748+CF746+CF747-16)*Percapita/30*FV$4))))))</f>
        <v>0</v>
      </c>
      <c r="FW746" s="177">
        <f>IF(C746=4,SUM(CG746+CG747+CG748+CI746+CI747+CI748)*Percapita/30*FW$4+(CH746+CH747+CH748+CJ746+CJ747+CJ748)*Cadeirante/30*FW$4,IF(C746=3,IF(CG749+CI749=10,Fixo/30*FW$4+(CG746+CG747+CG748+CI746+CI747+CI748)*Percapita/30*FW$4+(CH749+CJ749)*Cadeirante/30*FW$4,IF(CG749+CI749&lt;=9,(CG749+CI749)*Crechee/30*FW$4)+(CH749+CJ749)*Cadeirante/30*FW$4+(CG746+CG747+CG748+CI746+CI747+CI748)*Percapita/30*FW$4)+IF(CG749+CI749&gt;=11,Fixo/30*FW$4+(CG749+CI749-10)*Crechee/30*FW$4,0),IF(C746=2,IF(CH746+CH747+CH748+CH749+CJ746+CJ747+CJ748+CJ749=1,Cadeirante/30*FW$4,IF(CH746+CH747+CH748+CH749+CJ746+CJ747+CJ748+CJ749=2,Fixo/30*FW$4,IF(CH746+CH747+CH748+CH749+CJ746+CJ747+CJ748+CJ749&gt;2,Fixo/30*FW$4+(CH746+CH747+CH748+CH749+CJ746+CJ747+CJ748+CJ749-2)*Cadeirante/30*FW$4)))+(CG746+CG747+CG748+CI746+CI747+CI748)*Percapita/30*FW$4+(CG749+CI749)*Crechee/30*FW$4,IF(C746=1,IF(CG746+CG747+CG748+CH746+CH747+CH748+CI746+CI747+CI748+CJ746+CJ747+CJ748&lt;=15,(CG746+CG747+CG748+CI746+CI747+CI748)*Percapita/30*FW$4,IF(CG746+CG747+CG748+CH746+CH747+CH748+CI746+CI747+CI748+CJ746+CJ747+CJ748&gt;=16,Fixo/30*FW$4+(CG746+CG747+CG748+CH746+CH747+CH748+CI746+CI747+CI748+CJ746+CJ747-16)*Percapita/30*FW$4))))))</f>
        <v>0</v>
      </c>
      <c r="FX746" s="177">
        <f>IF(C746=4,SUM(CK746+CK747+CK748+CM746+CM747+CM748)*Percapita/30*FX$4+(CL746+CL747+CL748+CN746+CN747+CN748)*Cadeirante/30*FX$4,IF(C746=3,IF(CK749+CM749=10,Fixo/30*FX$4+(CK746+CK747+CK748+CM746+CM747+CM748)*Percapita/30*FX$4+(CL749+CN749)*Cadeirante/30*FX$4,IF(CK749+CM749&lt;=9,(CK749+CM749)*Crechee/30*FX$4)+(CL749+CN749)*Cadeirante/30*FX$4+(CK746+CK747+CK748+CM746+CM747+CM748)*Percapita/30*FX$4)+IF(CK749+CM749&gt;=11,Fixo/30*FX$4+(CK749+CM749-10)*Crechee/30*FX$4,0),IF(C746=2,IF(CL746+CL747+CL748+CL749+CN746+CN747+CN748+CN749=1,Cadeirante/30*FX$4,IF(CL746+CL747+CL748+CL749+CN746+CN747+CN748+CN749=2,Fixo/30*FX$4,IF(CL746+CL747+CL748+CL749+CN746+CN747+CN748+CN749&gt;2,Fixo/30*FX$4+(CL746+CL747+CL748+CL749+CN746+CN747+CN748+CN749-2)*Cadeirante/30*FX$4)))+(CK746+CK747+CK748+CM746+CM747+CM748)*Percapita/30*FX$4+(CK749+CM749)*Crechee/30*FX$4,IF(C746=1,IF(CK746+CK747+CK748+CL746+CL747+CL748+CM746+CM747+CM748+CN746+CN747+CN748&lt;=15,(CK746+CK747+CK748+CM746+CM747+CM748)*Percapita/30*FX$4,IF(CK746+CK747+CK748+CL746+CL747+CL748+CM746+CM747+CM748+CN746+CN747+CN748&gt;=16,Fixo/30*FX$4+(CK746+CK747+CK748+CL746+CL747+CL748+CM746+CM747+CM748+CN746+CN747-16)*Percapita/30*FX$4))))))</f>
        <v>0</v>
      </c>
      <c r="FY746" s="177">
        <f>IF(C746=4,SUM(CO746+CO747+CO748+CQ746+CQ747+CQ748)*Percapita/30*FY$4+(CP746+CP747+CP748+CR746+CR747+CR748)*Cadeirante/30*FY$4,IF(C746=3,IF(CO749+CQ749=10,Fixo/30*FY$4+(CO746+CO747+CO748+CQ746+CQ747+CQ748)*Percapita/30*FY$4+(CP749+CR749)*Cadeirante/30*FY$4,IF(CO749+CQ749&lt;=9,(CO749+CQ749)*Crechee/30*FY$4)+(CP749+CR749)*Cadeirante/30*FY$4+(CO746+CO747+CO748+CQ746+CQ747+CQ748)*Percapita/30*FY$4)+IF(CO749+CQ749&gt;=11,Fixo/30*FY$4+(CO749+CQ749-10)*Crechee/30*FY$4,0),IF(C746=2,IF(CP746+CP747+CP748+CP749+CR746+CR747+CR748+CR749=1,Cadeirante/30*FY$4,IF(CP746+CP747+CP748+CP749+CR746+CR747+CR748+CR749=2,Fixo/30*FY$4,IF(CP746+CP747+CP748+CP749+CR746+CR747+CR748+CR749&gt;2,Fixo/30*FY$4+(CP746+CP747+CP748+CP749+CR746+CR747+CR748+CR749-2)*Cadeirante/30*FY$4)))+(CO746+CO747+CO748+CQ746+CQ747+CQ748)*Percapita/30*FY$4+(CO749+CQ749)*Crechee/30*FY$4,IF(C746=1,IF(CO746+CO747+CO748+CP746+CP747+CP748+CQ746+CQ747+CQ748+CR746+CR747+CR748&lt;=15,(CO746+CO747+CO748+CQ746+CQ747+CQ748)*Percapita/30*FY$4,IF(CO746+CO747+CO748+CP746+CP747+CP748+CQ746+CQ747+CQ748+CR746+CR747+CR748&gt;=16,Fixo/30*FY$4+(CO746+CO747+CO748+CP746+CP747+CP748+CQ746+CQ747+CQ748+CR746+CR747-16)*Percapita/30*FY$4))))))</f>
        <v>0</v>
      </c>
      <c r="FZ746" s="177">
        <f>IF(C746=4,SUM(CS746+CS747+CS748+CU746+CU747+CU748)*Percapita/30*FZ$4+(CT746+CT747+CT748+CV746+CV747+CV748)*Cadeirante/30*FZ$4,IF(C746=3,IF(CS749+CU749=10,Fixo/30*FZ$4+(CS746+CS747+CS748+CU746+CU747+CU748)*Percapita/30*FZ$4+(CT749+CV749)*Cadeirante/30*FZ$4,IF(CS749+CU749&lt;=9,(CS749+CU749)*Crechee/30*FZ$4)+(CT749+CV749)*Cadeirante/30*FZ$4+(CS746+CS747+CS748+CU746+CU747+CU748)*Percapita/30*FZ$4)+IF(CS749+CU749&gt;=11,Fixo/30*FZ$4+(CS749+CU749-10)*Crechee/30*FZ$4,0),IF(C746=2,IF(CT746+CT747+CT748+CT749+CV746+CV747+CV748+CV749=1,Cadeirante/30*FZ$4,IF(CT746+CT747+CT748+CT749+CV746+CV747+CV748+CV749=2,Fixo/30*FZ$4,IF(CT746+CT747+CT748+CT749+CV746+CV747+CV748+CV749&gt;2,Fixo/30*FZ$4+(CT746+CT747+CT748+CT749+CV746+CV747+CV748+CV749-2)*Cadeirante/30*FZ$4)))+(CS746+CS747+CS748+CU746+CU747+CU748)*Percapita/30*FZ$4+(CS749+CU749)*Crechee/30*FZ$4,IF(C746=1,IF(CS746+CS747+CS748+CT746+CT747+CT748+CU746+CU747+CU748+CV746+CV747+CV748&lt;=15,(CS746+CS747+CS748+CU746+CU747+CU748)*Percapita/30*FZ$4,IF(CS746+CS747+CS748+CT746+CT747+CT748+CU746+CU747+CU748+CV746+CV747+CV748&gt;=16,Fixo/30*FZ$4+(CS746+CS747+CS748+CT746+CT747+CT748+CU746+CU747+CU748+CV746+CV747-16)*Percapita/30*FZ$4))))))</f>
        <v>0</v>
      </c>
      <c r="GA746" s="177">
        <f>IF(C746=4,SUM(CW746+CW747+CW748+CY746+CY747+CY748)*Percapita/30*GA$4+(CX746+CX747+CX748+CZ746+CZ747+CZ748)*Cadeirante/30*GA$4,IF(C746=3,IF(CW749+CY749=10,Fixo/30*GA$4+(CW746+CW747+CW748+CY746+CY747+CY748)*Percapita/30*GA$4+(CX749+CZ749)*Cadeirante/30*GA$4,IF(CW749+CY749&lt;=9,(CW749+CY749)*Crechee/30*GA$4)+(CX749+CZ749)*Cadeirante/30*GA$4+(CW746+CW747+CW748+CY746+CY747+CY748)*Percapita/30*GA$4)+IF(CW749+CY749&gt;=11,Fixo/30*GA$4+(CW749+CY749-10)*Crechee/30*GA$4,0),IF(C746=2,IF(CX746+CX747+CX748+CX749+CZ746+CZ747+CZ748+CZ749=1,Cadeirante/30*GA$4,IF(CX746+CX747+CX748+CX749+CZ746+CZ747+CZ748+CZ749=2,Fixo/30*GA$4,IF(CX746+CX747+CX748+CX749+CZ746+CZ747+CZ748+CZ749&gt;2,Fixo/30*GA$4+(CX746+CX747+CX748+CX749+CZ746+CZ747+CZ748+CZ749-2)*Cadeirante/30*GA$4)))+(CW746+CW747+CW748+CY746+CY747+CY748)*Percapita/30*GA$4+(CW749+CY749)*Crechee/30*GA$4,IF(C746=1,IF(CW746+CW747+CW748+CX746+CX747+CX748+CY746+CY747+CY748+CZ746+CZ747+CZ748&lt;=15,(CW746+CW747+CW748+CY746+CY747+CY748)*Percapita/30*GA$4,IF(CW746+CW747+CW748+CX746+CX747+CX748+CY746+CY747+CY748+CZ746+CZ747+CZ748&gt;=16,Fixo/30*GA$4+(CW746+CW747+CW748+CX746+CX747+CX748+CY746+CY747+CY748+CZ746+CZ747-16)*Percapita/30*GA$4))))))</f>
        <v>0</v>
      </c>
      <c r="GB746" s="177">
        <f>IF(C746=4,SUM(DA746+DA747+DA748+DC746+DC747+DC748)*Percapita/30*GB$4+(DB746+DB747+DB748+DD746+DD747+DD748)*Cadeirante/30*GB$4,IF(C746=3,IF(DA749+DC749=10,Fixo/30*GB$4+(DA746+DA747+DA748+DC746+DC747+DC748)*Percapita/30*GB$4+(DB749+DD749)*Cadeirante/30*GB$4,IF(DA749+DC749&lt;=9,(DA749+DC749)*Crechee/30*GB$4)+(DB749+DD749)*Cadeirante/30*GB$4+(DA746+DA747+DA748+DC746+DC747+DC748)*Percapita/30*GB$4)+IF(DA749+DC749&gt;=11,Fixo/30*GB$4+(DA749+DC749-10)*Crechee/30*GB$4,0),IF(C746=2,IF(DB746+DB747+DB748+DB749+DD746+DD747+DD748+DD749=1,Cadeirante/30*GB$4,IF(DB746+DB747+DB748+DB749+DD746+DD747+DD748+DD749=2,Fixo/30*GB$4,IF(DB746+DB747+DB748+DB749+DD746+DD747+DD748+DD749&gt;2,Fixo/30*GB$4+(DB746+DB747+DB748+DB749+DD746+DD747+DD748+DD749-2)*Cadeirante/30*GB$4)))+(DA746+DA747+DA748+DC746+DC747+DC748)*Percapita/30*GB$4+(DA749+DC749)*Crechee/30*GB$4,IF(C746=1,IF(DA746+DA747+DA748+DB746+DB747+DB748+DC746+DC747+DC748+DD746+DD747+DD748&lt;=15,(DA746+DA747+DA748+DC746+DC747+DC748)*Percapita/30*GB$4,IF(DA746+DA747+DA748+DB746+DB747+DB748+DC746+DC747+DC748+DD746+DD747+DD748&gt;=16,Fixo/30*GB$4+(DA746+DA747+DA748+DB746+DB747+DB748+DC746+DC747+DC748+DD746+DD747-16)*Percapita/30*GB$4))))))</f>
        <v>0</v>
      </c>
      <c r="GC746" s="177">
        <f>IF(C746=4,SUM(DE746+DE747+DE748+DG746+DG747+DG748)*Percapita/30*GC$4+(DF746+DF747+DF748+DH746+DH747+DH748)*Cadeirante/30*GC$4,IF(C746=3,IF(DE749+DG749=10,Fixo/30*GC$4+(DE746+DE747+DE748+DG746+DG747+DG748)*Percapita/30*GC$4+(DF749+DH749)*Cadeirante/30*GC$4,IF(DE749+DG749&lt;=9,(DE749+DG749)*Crechee/30*GC$4)+(DF749+DH749)*Cadeirante/30*GC$4+(DE746+DE747+DE748+DG746+DG747+DG748)*Percapita/30*GC$4)+IF(DE749+DG749&gt;=11,Fixo/30*GC$4+(DE749+DG749-10)*Crechee/30*GC$4,0),IF(C746=2,IF(DF746+DF747+DF748+DF749+DH746+DH747+DH748+DH749=1,Cadeirante/30*GC$4,IF(DF746+DF747+DF748+DF749+DH746+DH747+DH748+DH749=2,Fixo/30*GC$4,IF(DF746+DF747+DF748+DF749+DH746+DH747+DH748+DH749&gt;2,Fixo/30*GC$4+(DF746+DF747+DF748+DF749+DH746+DH747+DH748+DH749-2)*Cadeirante/30*GC$4)))+(DE746+DE747+DE748+DG746+DG747+DG748)*Percapita/30*GC$4+(DE749+DG749)*Crechee/30*GC$4,IF(C746=1,IF(DE746+DE747+DE748+DF746+DF747+DF748+DG746+DG747+DG748+DH746+DH747+DH748&lt;=15,(DE746+DE747+DE748+DG746+DG747+DG748)*Percapita/30*GC$4,IF(DE746+DE747+DE748+DF746+DF747+DF748+DG746+DG747+DG748+DH746+DH747+DH748&gt;=16,Fixo/30*GC$4+(DE746+DE747+DE748+DF746+DF747+DF748+DG746+DG747+DG748+DH746+DH747-16)*Percapita/30*GC$4))))))</f>
        <v>0</v>
      </c>
      <c r="GD746" s="177">
        <f>IF(C746=4,SUM(DI746+DI747+DI748+DK746+DK747+DK748)*Percapita/30*GD$4+(DJ746+DJ747+DJ748+DL746+DL747+DL748)*Cadeirante/30*GD$4,IF(C746=3,IF(DI749+DK749=10,Fixo/30*GD$4+(DI746+DI747+DI748+DK746+DK747+DK748)*Percapita/30*GD$4+(DJ749+DL749)*Cadeirante/30*GD$4,IF(DI749+DK749&lt;=9,(DI749+DK749)*Crechee/30*GD$4)+(DJ749+DL749)*Cadeirante/30*GD$4+(DI746+DI747+DI748+DK746+DK747+DK748)*Percapita/30*GD$4)+IF(DI749+DK749&gt;=11,Fixo/30*GD$4+(DI749+DK749-10)*Crechee/30*GD$4,0),IF(C746=2,IF(DJ746+DJ747+DJ748+DJ749+DL746+DL747+DL748+DL749=1,Cadeirante/30*GD$4,IF(DJ746+DJ747+DJ748+DJ749+DL746+DL747+DL748+DL749=2,Fixo/30*GD$4,IF(DJ746+DJ747+DJ748+DJ749+DL746+DL747+DL748+DL749&gt;2,Fixo/30*GD$4+(DJ746+DJ747+DJ748+DJ749+DL746+DL747+DL748+DL749-2)*Cadeirante/30*GD$4)))+(DI746+DI747+DI748+DK746+DK747+DK748)*Percapita/30*GD$4+(DI749+DK749)*Crechee/30*GD$4,IF(C746=1,IF(DI746+DI747+DI748+DJ746+DJ747+DJ748+DK746+DK747+DK748+DL746+DL747+DL748&lt;=15,(DI746+DI747+DI748+DK746+DK747+DK748)*Percapita/30*GD$4,IF(DI746+DI747+DI748+DJ746+DJ747+DJ748+DK746+DK747+DK748+DL746+DL747+DL748&gt;=16,Fixo/30*GD$4+(DI746+DI747+DI748+DJ746+DJ747+DJ748+DK746+DK747+DK748+DL746+DL747-16)*Percapita/30*GD$4))))))</f>
        <v>0</v>
      </c>
      <c r="GE746" s="177">
        <f>IF(C746=4,SUM(DM746+DM747+DM748+DO746+DO747+DO748)*Percapita/30*GE$4+(DN746+DN747+DN748+DP746+DP747+DP748)*Cadeirante/30*GE$4,IF(C746=3,IF(DM749+DO749=10,Fixo/30*GE$4+(DM746+DM747+DM748+DO746+DO747+DO748)*Percapita/30*GE$4+(DN749+DP749)*Cadeirante/30*GE$4,IF(DM749+DO749&lt;=9,(DM749+DO749)*Crechee/30*GE$4)+(DN749+DP749)*Cadeirante/30*GE$4+(DM746+DM747+DM748+DO746+DO747+DO748)*Percapita/30*GE$4)+IF(DM749+DO749&gt;=11,Fixo/30*GE$4+(DM749+DO749-10)*Crechee/30*GE$4,0),IF(C746=2,IF(DN746+DN747+DN748+DN749+DP746+DP747+DP748+DP749=1,Cadeirante/30*GE$4,IF(DN746+DN747+DN748+DN749+DP746+DP747+DP748+DP749=2,Fixo/30*GE$4,IF(DN746+DN747+DN748+DN749+DP746+DP747+DP748+DP749&gt;2,Fixo/30*GE$4+(DN746+DN747+DN748+DN749+DP746+DP747+DP748+DP749-2)*Cadeirante/30*GE$4)))+(DM746+DM747+DM748+DO746+DO747+DO748)*Percapita/30*GE$4+(DM749+DO749)*Crechee/30*GE$4,IF(C746=1,IF(DM746+DM747+DM748+DN746+DN747+DN748+DO746+DO747+DO748+DP746+DP747+DP748&lt;=15,(DM746+DM747+DM748+DO746+DO747+DO748)*Percapita/30*GE$4,IF(DM746+DM747+DM748+DN746+DN747+DN748+DO746+DO747+DO748+DP746+DP747+DP748&gt;=16,Fixo/30*GE$4+(DM746+DM747+DM748+DN746+DN747+DN748+DO746+DO747+DO748+DP746+DP747-16)*Percapita/30*GE$4))))))</f>
        <v>0</v>
      </c>
      <c r="GF746" s="177">
        <f>IF(C746=4,SUM(DQ746+DQ747+DQ748+DS746+DS747+DS748)*Percapita/30*GF$4+(DR746+DR747+DR748+DT746+DT747+DT748)*Cadeirante/30*GF$4,IF(C746=3,IF(DQ749+DS749=10,Fixo/30*GF$4+(DQ746+DQ747+DQ748+DS746+DS747+DS748)*Percapita/30*GF$4+(DR749+DT749)*Cadeirante/30*GF$4,IF(DQ749+DS749&lt;=9,(DQ749+DS749)*Crechee/30*GF$4)+(DR749+DT749)*Cadeirante/30*GF$4+(DQ746+DQ747+DQ748+DS746+DS747+DS748)*Percapita/30*GF$4)+IF(DQ749+DS749&gt;=11,Fixo/30*GF$4+(DQ749+DS749-10)*Crechee/30*GF$4,0),IF(C746=2,IF(DR746+DR747+DR748+DR749+DT746+DT747+DT748+DT749=1,Cadeirante/30*GF$4,IF(DR746+DR747+DR748+DR749+DT746+DT747+DT748+DT749=2,Fixo/30*GF$4,IF(DR746+DR747+DR748+DR749+DT746+DT747+DT748+DT749&gt;2,Fixo/30*GF$4+(DR746+DR747+DR748+DR749+DT746+DT747+DT748+DT749-2)*Cadeirante/30*GF$4)))+(DQ746+DQ747+DQ748+DS746+DS747+DS748)*Percapita/30*GF$4+(DQ749+DS749)*Crechee/30*GF$4,IF(C746=1,IF(DQ746+DQ747+DQ748+DR746+DR747+DR748+DS746+DS747+DS748+DT746+DT747+DT748&lt;=15,(DQ746+DQ747+DQ748+DS746+DS747+DS748)*Percapita/30*GF$4,IF(DQ746+DQ747+DQ748+DR746+DR747+DR748+DS746+DS747+DS748+DT746+DT747+DT748&gt;=16,Fixo/30*GF$4+(DQ746+DQ747+DQ748+DR746+DR747+DR748+DS746+DS747+DS748+DT746+DT747-16)*Percapita/30*GF$4))))))</f>
        <v>0</v>
      </c>
      <c r="GG746" s="177">
        <f>IF(C746=4,SUM(DU746+DU747+DU748+DW746+DW747+DW748)*Percapita/30*GG$4+(DV746+DV747+DV748+DX746+DX747+DX748)*Cadeirante/30*GG$4,IF(C746=3,IF(DU749+DW749=10,Fixo/30*GG$4+(DU746+DU747+DU748+DW746+DW747+DW748)*Percapita/30*GG$4+(DV749+DX749)*Cadeirante/30*GG$4,IF(DU749+DW749&lt;=9,(DU749+DW749)*Crechee/30*GG$4)+(DV749+DX749)*Cadeirante/30*GG$4+(DU746+DU747+DU748+DW746+DW747+DW748)*Percapita/30*GG$4)+IF(DU749+DW749&gt;=11,Fixo/30*GG$4+(DU749+DW749-10)*Crechee/30*GG$4,0),IF(C746=2,IF(DV746+DV747+DV748+DV749+DX746+DX747+DX748+DX749=1,Cadeirante/30*GG$4,IF(DV746+DV747+DV748+DV749+DX746+DX747+DX748+DX749=2,Fixo/30*GG$4,IF(DV746+DV747+DV748+DV749+DX746+DX747+DX748+DX749&gt;2,Fixo/30*GG$4+(DV746+DV747+DV748+DV749+DX746+DX747+DX748+DX749-2)*Cadeirante/30*GG$4)))+(DU746+DU747+DU748+DW746+DW747+DW748)*Percapita/30*GG$4+(DU749+DW749)*Crechee/30*GG$4,IF(C746=1,IF(DU746+DU747+DU748+DV746+DV747+DV748+DW746+DW747+DW748+DX746+DX747+DX748&lt;=15,(DU746+DU747+DU748+DW746+DW747+DW748)*Percapita/30*GG$4,IF(DU746+DU747+DU748+DV746+DV747+DV748+DW746+DW747+DW748+DX746+DX747+DX748&gt;=16,Fixo/30*GG$4+(DU746+DU747+DU748+DV746+DV747+DV748+DW746+DW747+DW748+DX746+DX747-16)*Percapita/30*GG$4))))))</f>
        <v>0</v>
      </c>
      <c r="GH746" s="177">
        <f>IF(C746=4,SUM(DY746+DY747+DY748+EA746+EA747+EA748)*Percapita/30*GH$4+(DZ746+DZ747+DZ748+EB746+EB747+EB748)*Cadeirante/30*GH$4,IF(C746=3,IF(DY749+EA749=10,Fixo/30*GH$4+(DY746+DY747+DY748+EA746+EA747+EA748)*Percapita/30*GH$4+(DZ749+EB749)*Cadeirante/30*GH$4,IF(DY749+EA749&lt;=9,(DY749+EA749)*Crechee/30*GH$4)+(DZ749+EB749)*Cadeirante/30*GH$4+(DY746+DY747+DY748+EA746+EA747+EA748)*Percapita/30*GH$4)+IF(DY749+EA749&gt;=11,Fixo/30*GH$4+(DY749+EA749-10)*Crechee/30*GH$4,0),IF(C746=2,IF(DZ746+DZ747+DZ748+DZ749+EB746+EB747+EB748+EB749=1,Cadeirante/30*GH$4,IF(DZ746+DZ747+DZ748+DZ749+EB746+EB747+EB748+EB749=2,Fixo/30*GH$4,IF(DZ746+DZ747+DZ748+DZ749+EB746+EB747+EB748+EB749&gt;2,Fixo/30*GH$4+(DZ746+DZ747+DZ748+DZ749+EB746+EB747+EB748+EB749-2)*Cadeirante/30*GH$4)))+(DY746+DY747+DY748+EA746+EA747+EA748)*Percapita/30*GH$4+(DY749+EA749)*Crechee/30*GH$4,IF(C746=1,IF(DY746+DY747+DY748+DZ746+DZ747+DZ748+EA746+EA747+EA748+EB746+EB747+EB748&lt;=15,(DY746+DY747+DY748+EA746+EA747+EA748)*Percapita/30*GH$4,IF(DY746+DY747+DY748+DZ746+DZ747+DZ748+EA746+EA747+EA748+EB746+EB747+EB748&gt;=16,Fixo/30*GH$4+(DY746+DY747+DY748+DZ746+DZ747+DZ748+EA746+EA747+EA748+EB746+EB747-16)*Percapita/30*GH$4))))))</f>
        <v>0</v>
      </c>
      <c r="GI746" s="177">
        <f>IF(C746=4,SUM(EC746+EC747+EC748+EE746+EE747+EE748)*Percapita/30*GI$4+(ED746+ED747+ED748+EF746+EF747+EF748)*Cadeirante/30*GI$4,IF(C746=3,IF(EC749+EE749=10,Fixo/30*GI$4+(EC746+EC747+EC748+EE746+EE747+EE748)*Percapita/30*GI$4+(ED749+EF749)*Cadeirante/30*GI$4,IF(EC749+EE749&lt;=9,(EC749+EE749)*Crechee/30*GI$4)+(ED749+EF749)*Cadeirante/30*GI$4+(EC746+EC747+EC748+EE746+EE747+EE748)*Percapita/30*GI$4)+IF(EC749+EE749&gt;=11,Fixo/30*GI$4+(EC749+EE749-10)*Crechee/30*GI$4,0),IF(C746=2,IF(ED746+ED747+ED748+ED749+EF746+EF747+EF748+EF749=1,Cadeirante/30*GI$4,IF(ED746+ED747+ED748+ED749+EF746+EF747+EF748+EF749=2,Fixo/30*GI$4,IF(ED746+ED747+ED748+ED749+EF746+EF747+EF748+EF749&gt;2,Fixo/30*GI$4+(ED746+ED747+ED748+ED749+EF746+EF747+EF748+EF749-2)*Cadeirante/30*GI$4)))+(EC746+EC747+EC748+EE746+EE747+EE748)*Percapita/30*GI$4+(EC749+EE749)*Crechee/30*GI$4,IF(C746=1,IF(EC746+EC747+EC748+ED746+ED747+ED748+EE746+EE747+EE748+EF746+EF747+EF748&lt;=15,(EC746+EC747+EC748+EE746+EE747+EE748)*Percapita/30*GI$4,IF(EC746+EC747+EC748+ED746+ED747+ED748+EE746+EE747+EE748+EF746+EF747+EF748&gt;=16,Fixo/30*GI$4+(EC746+EC747+EC748+ED746+ED747+ED748+EE746+EE747+EE748+EF746+EF747-16)*Percapita/30*GI$4))))))</f>
        <v>0</v>
      </c>
      <c r="GJ746" s="177">
        <f>IF(C746=4,SUM(EG746+EG747+EG748+EI746+EI747+EI748)*Percapita/30*GJ$4+(EH746+EH747+EH748+EJ746+EJ747+EJ748)*Cadeirante/30*GJ$4,IF(C746=3,IF(EG749+EI749=10,Fixo/30*GJ$4+(EG746+EG747+EG748+EI746+EI747+EI748)*Percapita/30*GJ$4+(EH749+EJ749)*Cadeirante/30*GJ$4,IF(EG749+EI749&lt;=9,(EG749+EI749)*Crechee/30*GJ$4)+(EH749+EJ749)*Cadeirante/30*GJ$4+(EG746+EG747+EG748+EI746+EI747+EI748)*Percapita/30*GJ$4)+IF(EG749+EI749&gt;=11,Fixo/30*GJ$4+(EG749+EI749-10)*Crechee/30*GJ$4,0),IF(C746=2,IF(EH746+EH747+EH748+EH749+EJ746+EJ747+EJ748+EJ749=1,Cadeirante/30*GJ$4,IF(EH746+EH747+EH748+EH749+EJ746+EJ747+EJ748+EJ749=2,Fixo/30*GJ$4,IF(EH746+EH747+EH748+EH749+EJ746+EJ747+EJ748+EJ749&gt;2,Fixo/30*GJ$4+(EH746+EH747+EH748+EH749+EJ746+EJ747+EJ748+EJ749-2)*Cadeirante/30*GJ$4)))+(EG746+EG747+EG748+EI746+EI747+EI748)*Percapita/30*GJ$4+(EG749+EI749)*Crechee/30*GJ$4,IF(C746=1,IF(EG746+EG747+EG748+EH746+EH747+EH748+EI746+EI747+EI748+EJ746+EJ747+EJ748&lt;=15,(EG746+EG747+EG748+EI746+EI747+EI748)*Percapita/30*GJ$4,IF(EG746+EG747+EG748+EH746+EH747+EH748+EI746+EI747+EI748+EJ746+EJ747+EJ748&gt;=16,Fixo/30*GJ$4+(EG746+EG747+EG748+EH746+EH747+EH748+EI746+EI747+EI748+EJ746+EJ747-16)*Percapita/30*GJ$4))))))</f>
        <v>0</v>
      </c>
      <c r="GK746" s="178"/>
      <c r="GL746" s="103">
        <f t="shared" si="822"/>
        <v>0</v>
      </c>
      <c r="GM746" s="124"/>
      <c r="GN746" s="104">
        <f>SUMIF(V746:V749,"&lt;0")*Cadeirante/30*GN$4+SUMIF(X746:X749,"&lt;0")*Cadeirante/30*GN$4</f>
        <v>0</v>
      </c>
      <c r="GO746" s="104">
        <f>SUMIF(Z746:Z749,"&lt;0")*Cadeirante/30*GO$4+SUMIF(AB746:AB749,"&lt;0")*Cadeirante/30*GO$4</f>
        <v>0</v>
      </c>
      <c r="GP746" s="104">
        <f>SUMIF(AD746:AD749,"&lt;0")*Cadeirante/30*GP$4+SUMIF(AF746:AF749,"&lt;0")*Cadeirante/30*GP$4</f>
        <v>0</v>
      </c>
      <c r="GQ746" s="104">
        <f>SUMIF(AH746:AH749,"&lt;0")*Cadeirante/30*GQ$4+SUMIF(AJ746:AJ749,"&lt;0")*Cadeirante/30*GQ$4</f>
        <v>0</v>
      </c>
      <c r="GR746" s="104">
        <f>SUMIF(AL746:AL749,"&lt;0")*Cadeirante/30*GR$4+SUMIF(AN746:AN749,"&lt;0")*Cadeirante/30*GR$4</f>
        <v>0</v>
      </c>
      <c r="GS746" s="104">
        <f>SUMIF(AP746:AP749,"&lt;0")*Cadeirante/30*GS$4+SUMIF(AR746:AR749,"&lt;0")*Cadeirante/30*GS$4</f>
        <v>0</v>
      </c>
      <c r="GT746" s="104">
        <f>SUMIF(AT746:AT749,"&lt;0")*Cadeirante/30*GT$4+SUMIF(AV746:AV749,"&lt;0")*Cadeirante/30*GT$4</f>
        <v>0</v>
      </c>
      <c r="GU746" s="104">
        <f>SUMIF(AX746:AX749,"&lt;0")*Cadeirante/30*GU$4+SUMIF(AZ746:AZ749,"&lt;0")*Cadeirante/30*GU$4</f>
        <v>0</v>
      </c>
      <c r="GV746" s="104">
        <f>SUMIF(BB746:BB749,"&lt;0")*Cadeirante/30*GV$4+SUMIF(BD746:BD749,"&lt;0")*Cadeirante/30*GV$4</f>
        <v>0</v>
      </c>
      <c r="GW746" s="104">
        <f>SUMIF(BF746:BF749,"&lt;0")*Cadeirante/30*GW$4+SUMIF(BH746:BH749,"&lt;0")*Cadeirante/30*GW$4</f>
        <v>0</v>
      </c>
      <c r="GX746" s="104">
        <f>SUMIF(BJ746:BJ749,"&lt;0")*Cadeirante/30*GX$4+SUMIF(BL746:BL749,"&lt;0")*Cadeirante/30*GX$4</f>
        <v>0</v>
      </c>
      <c r="GY746" s="104">
        <f>SUMIF(BN746:BN749,"&lt;0")*Cadeirante/30*GY$4+SUMIF(BP746:BP749,"&lt;0")*Cadeirante/30*GY$4</f>
        <v>0</v>
      </c>
      <c r="GZ746" s="104">
        <f>SUMIF(BR746:BR749,"&lt;0")*Cadeirante/30*GZ$4+SUMIF(BT746:BT749,"&lt;0")*Cadeirante/30*GZ$4</f>
        <v>0</v>
      </c>
      <c r="HA746" s="104">
        <f>SUMIF(BV746:BV749,"&lt;0")*Cadeirante/30*HA$4+SUMIF(BX746:BX749,"&lt;0")*Cadeirante/30*HA$4</f>
        <v>0</v>
      </c>
      <c r="HB746" s="104">
        <f>SUMIF(BZ746:BZ749,"&lt;0")*Cadeirante/30*HB$4+SUMIF(CB746:CB749,"&lt;0")*Cadeirante/30*HB$4</f>
        <v>0</v>
      </c>
      <c r="HC746" s="104">
        <f>SUMIF(CD746:CD749,"&lt;0")*Cadeirante/30*HC$4+SUMIF(CF746:CF749,"&lt;0")*Cadeirante/30*HC$4</f>
        <v>0</v>
      </c>
      <c r="HD746" s="104">
        <f>SUMIF(CH746:CH749,"&lt;0")*Cadeirante/30*HD$4+SUMIF(CJ746:CJ749,"&lt;0")*Cadeirante/30*HD$4</f>
        <v>0</v>
      </c>
      <c r="HE746" s="104">
        <f>SUMIF(CL746:CL749,"&lt;0")*Cadeirante/30*HE$4+SUMIF(CN746:CN749,"&lt;0")*Cadeirante/30*HE$4</f>
        <v>0</v>
      </c>
      <c r="HF746" s="104">
        <f>SUMIF(CP746:CP749,"&lt;0")*Cadeirante/30*HF$4+SUMIF(CR746:CR749,"&lt;0")*Cadeirante/30*HF$4</f>
        <v>0</v>
      </c>
      <c r="HG746" s="104">
        <f>SUMIF(CT746:CT749,"&lt;0")*Cadeirante/30*HG$4+SUMIF(CV746:CV749,"&lt;0")*Cadeirante/30*HG$4</f>
        <v>0</v>
      </c>
      <c r="HH746" s="104">
        <f>SUMIF(CX746:CX749,"&lt;0")*Cadeirante/30*HH$4+SUMIF(CZ746:CZ749,"&lt;0")*Cadeirante/30*HH$4</f>
        <v>0</v>
      </c>
      <c r="HI746" s="104">
        <f>SUMIF(DB746:DB749,"&lt;0")*Cadeirante/30*HI$4+SUMIF(DD746:DD749,"&lt;0")*Cadeirante/30*HI$4</f>
        <v>0</v>
      </c>
      <c r="HJ746" s="104">
        <f>SUMIF(DF746:DF749,"&lt;0")*Cadeirante/30*HJ$4+SUMIF(DH746:DH749,"&lt;0")*Cadeirante/30*HJ$4</f>
        <v>0</v>
      </c>
      <c r="HK746" s="104">
        <f>SUMIF(DJ746:DJ749,"&lt;0")*Cadeirante/30*HK$4+SUMIF(DL746:DL749,"&lt;0")*Cadeirante/30*HK$4</f>
        <v>0</v>
      </c>
      <c r="HL746" s="104">
        <f>SUMIF(DN746:DN749,"&lt;0")*Cadeirante/30*HL$4+SUMIF(DP746:DP749,"&lt;0")*Cadeirante/30*HL$4</f>
        <v>0</v>
      </c>
      <c r="HM746" s="104">
        <f>SUMIF(DR746:DR749,"&lt;0")*Cadeirante/30*HM$4+SUMIF(DT746:DT749,"&lt;0")*Cadeirante/30*HM$4</f>
        <v>0</v>
      </c>
      <c r="HN746" s="104">
        <f>SUMIF(DV746:DV749,"&lt;0")*Cadeirante/30*HN$4+SUMIF(DX746:DX749,"&lt;0")*Cadeirante/30*HN$4</f>
        <v>0</v>
      </c>
      <c r="HO746" s="104">
        <f>SUMIF(DZ746:DZ749,"&lt;0")*Cadeirante/30*HO$4+SUMIF(EB746:EB749,"&lt;0")*Cadeirante/30*HO$4</f>
        <v>0</v>
      </c>
      <c r="HP746" s="104">
        <f>SUMIF(ED746:ED749,"&lt;0")*Cadeirante/30*HP$4+SUMIF(EF746:EF749,"&lt;0")*Cadeirante/30*HP$4</f>
        <v>0</v>
      </c>
      <c r="HQ746" s="64"/>
      <c r="HR746" s="64"/>
      <c r="HS746" s="64"/>
      <c r="HT746" s="64"/>
      <c r="HU746" s="64"/>
      <c r="HV746" s="64"/>
      <c r="HW746" s="176">
        <v>17629.309999999998</v>
      </c>
      <c r="HX746" s="64"/>
      <c r="HY746" s="280">
        <f>IF(ISTEXT(EM746), VALUE(EM746), EM746)</f>
        <v>0</v>
      </c>
      <c r="HZ746" s="280">
        <f>IF(ISTEXT(EN746), VALUE(EN746), EN746)</f>
        <v>0</v>
      </c>
      <c r="IA746" s="280">
        <f>IF(ISTEXT(EO746), VALUE(EO746), EO746)</f>
        <v>0</v>
      </c>
      <c r="IB746" s="64" t="b">
        <f>HW746=FE746</f>
        <v>0</v>
      </c>
      <c r="IC746" s="64"/>
    </row>
    <row r="747" spans="1:237" s="106" customFormat="1" ht="22.5" customHeight="1" x14ac:dyDescent="0.25">
      <c r="A747" s="368" t="s">
        <v>3873</v>
      </c>
      <c r="B747" s="369" t="s">
        <v>3874</v>
      </c>
      <c r="C747" s="370" t="s">
        <v>3233</v>
      </c>
      <c r="D747" s="371" t="s">
        <v>3875</v>
      </c>
      <c r="E747" s="371" t="s">
        <v>3876</v>
      </c>
      <c r="F747" s="372" t="s">
        <v>3224</v>
      </c>
      <c r="G747" s="372" t="s">
        <v>3225</v>
      </c>
      <c r="H747" s="373" t="s">
        <v>1855</v>
      </c>
      <c r="I747" s="374" t="s">
        <v>1803</v>
      </c>
      <c r="J747" s="421" t="s">
        <v>3231</v>
      </c>
      <c r="K747" s="421" t="s">
        <v>3234</v>
      </c>
      <c r="L747" s="329">
        <f>CONTINUA!BV747</f>
        <v>31</v>
      </c>
      <c r="M747" s="329">
        <f>CONTINUA!BW747</f>
        <v>0</v>
      </c>
      <c r="N747" s="895"/>
      <c r="O747" s="896" t="s">
        <v>4074</v>
      </c>
      <c r="P747" s="897" t="s">
        <v>206</v>
      </c>
      <c r="Q747" s="400">
        <v>69</v>
      </c>
      <c r="R747" s="401"/>
      <c r="S747" s="400">
        <v>1</v>
      </c>
      <c r="T747" s="401"/>
      <c r="U747" s="400"/>
      <c r="V747" s="401"/>
      <c r="W747" s="400"/>
      <c r="X747" s="401"/>
      <c r="Y747" s="400"/>
      <c r="Z747" s="401"/>
      <c r="AA747" s="400"/>
      <c r="AB747" s="401"/>
      <c r="AC747" s="400"/>
      <c r="AD747" s="401"/>
      <c r="AE747" s="400"/>
      <c r="AF747" s="401"/>
      <c r="AG747" s="400"/>
      <c r="AH747" s="401"/>
      <c r="AI747" s="400"/>
      <c r="AJ747" s="401"/>
      <c r="AK747" s="400"/>
      <c r="AL747" s="401"/>
      <c r="AM747" s="400"/>
      <c r="AN747" s="401"/>
      <c r="AO747" s="400"/>
      <c r="AP747" s="401"/>
      <c r="AQ747" s="400"/>
      <c r="AR747" s="401"/>
      <c r="AS747" s="400"/>
      <c r="AT747" s="401"/>
      <c r="AU747" s="400"/>
      <c r="AV747" s="401"/>
      <c r="AW747" s="400"/>
      <c r="AX747" s="401"/>
      <c r="AY747" s="400"/>
      <c r="AZ747" s="401"/>
      <c r="BA747" s="400"/>
      <c r="BB747" s="401"/>
      <c r="BC747" s="400"/>
      <c r="BD747" s="401"/>
      <c r="BE747" s="400"/>
      <c r="BF747" s="401"/>
      <c r="BG747" s="400"/>
      <c r="BH747" s="401"/>
      <c r="BI747" s="400"/>
      <c r="BJ747" s="401"/>
      <c r="BK747" s="400"/>
      <c r="BL747" s="401"/>
      <c r="BM747" s="400"/>
      <c r="BN747" s="401"/>
      <c r="BO747" s="400"/>
      <c r="BP747" s="401"/>
      <c r="BQ747" s="400"/>
      <c r="BR747" s="401"/>
      <c r="BS747" s="400"/>
      <c r="BT747" s="401"/>
      <c r="BU747" s="400"/>
      <c r="BV747" s="401"/>
      <c r="BW747" s="400"/>
      <c r="BX747" s="401"/>
      <c r="BY747" s="400"/>
      <c r="BZ747" s="401"/>
      <c r="CA747" s="400"/>
      <c r="CB747" s="401"/>
      <c r="CC747" s="400"/>
      <c r="CD747" s="401"/>
      <c r="CE747" s="400"/>
      <c r="CF747" s="401"/>
      <c r="CG747" s="400"/>
      <c r="CH747" s="401"/>
      <c r="CI747" s="400"/>
      <c r="CJ747" s="401"/>
      <c r="CK747" s="400"/>
      <c r="CL747" s="401"/>
      <c r="CM747" s="400"/>
      <c r="CN747" s="401"/>
      <c r="CO747" s="400"/>
      <c r="CP747" s="401"/>
      <c r="CQ747" s="400"/>
      <c r="CR747" s="401"/>
      <c r="CS747" s="400"/>
      <c r="CT747" s="401"/>
      <c r="CU747" s="400"/>
      <c r="CV747" s="401"/>
      <c r="CW747" s="400"/>
      <c r="CX747" s="401"/>
      <c r="CY747" s="400"/>
      <c r="CZ747" s="401"/>
      <c r="DA747" s="400"/>
      <c r="DB747" s="401"/>
      <c r="DC747" s="400"/>
      <c r="DD747" s="401"/>
      <c r="DE747" s="400"/>
      <c r="DF747" s="401"/>
      <c r="DG747" s="400"/>
      <c r="DH747" s="401"/>
      <c r="DI747" s="400"/>
      <c r="DJ747" s="401"/>
      <c r="DK747" s="400"/>
      <c r="DL747" s="401"/>
      <c r="DM747" s="400"/>
      <c r="DN747" s="401"/>
      <c r="DO747" s="400"/>
      <c r="DP747" s="401"/>
      <c r="DQ747" s="400"/>
      <c r="DR747" s="401"/>
      <c r="DS747" s="400"/>
      <c r="DT747" s="401"/>
      <c r="DU747" s="400"/>
      <c r="DV747" s="401"/>
      <c r="DW747" s="400"/>
      <c r="DX747" s="401"/>
      <c r="DY747" s="400"/>
      <c r="DZ747" s="401"/>
      <c r="EA747" s="400"/>
      <c r="EB747" s="401"/>
      <c r="EC747" s="400"/>
      <c r="ED747" s="401"/>
      <c r="EE747" s="400"/>
      <c r="EF747" s="401"/>
      <c r="EG747" s="400"/>
      <c r="EH747" s="401"/>
      <c r="EI747" s="400"/>
      <c r="EJ747" s="447"/>
      <c r="EK747" s="511"/>
      <c r="EL747" s="514"/>
      <c r="EM747" s="448"/>
      <c r="EN747" s="344"/>
      <c r="EO747" s="345"/>
      <c r="EP747" s="171">
        <f t="shared" si="815"/>
        <v>69</v>
      </c>
      <c r="EQ747" s="171">
        <f t="shared" si="816"/>
        <v>0</v>
      </c>
      <c r="ER747" s="171">
        <f t="shared" si="817"/>
        <v>1</v>
      </c>
      <c r="ES747" s="171">
        <f t="shared" si="818"/>
        <v>0</v>
      </c>
      <c r="ET747" s="171">
        <f t="shared" si="819"/>
        <v>0</v>
      </c>
      <c r="EU747" s="171">
        <f t="shared" si="820"/>
        <v>0</v>
      </c>
      <c r="EV747" s="172">
        <f t="shared" si="821"/>
        <v>70</v>
      </c>
      <c r="EW747" s="173"/>
      <c r="EX747" s="248">
        <f t="shared" si="853"/>
        <v>0</v>
      </c>
      <c r="EY747" s="174">
        <f>(L747*regular)+(M747*Cadeirantee)</f>
        <v>298.84000000000003</v>
      </c>
      <c r="EZ747" s="249">
        <f>SUMIF(FG747:GJ747,"&gt;0")</f>
        <v>0</v>
      </c>
      <c r="FA747" s="249">
        <f>SUMIF(FG747:GJ747,"&lt;0")+SUMIF(GN747:HP747,"&lt;0")</f>
        <v>0</v>
      </c>
      <c r="FB747" s="174">
        <v>0</v>
      </c>
      <c r="FC747" s="126">
        <f>N747*km*'VALORES TABELA'!$B$13</f>
        <v>0</v>
      </c>
      <c r="FD747" s="250">
        <f t="shared" ref="FD747:FD750" si="854">GL747</f>
        <v>0</v>
      </c>
      <c r="FE747" s="105"/>
      <c r="FF747" s="119"/>
      <c r="FG747" s="119"/>
      <c r="FH747" s="119"/>
      <c r="FI747" s="119"/>
      <c r="FJ747" s="119"/>
      <c r="FK747" s="119"/>
      <c r="FL747" s="119"/>
      <c r="FM747" s="119"/>
      <c r="FN747" s="119"/>
      <c r="FO747" s="119"/>
      <c r="FP747" s="119"/>
      <c r="FQ747" s="119"/>
      <c r="FR747" s="119"/>
      <c r="FS747" s="119"/>
      <c r="FT747" s="119"/>
      <c r="FU747" s="119"/>
      <c r="FV747" s="119"/>
      <c r="FW747" s="119"/>
      <c r="FX747" s="119"/>
      <c r="FY747" s="119"/>
      <c r="FZ747" s="119"/>
      <c r="GA747" s="119"/>
      <c r="GB747" s="119"/>
      <c r="GC747" s="119"/>
      <c r="GD747" s="119"/>
      <c r="GE747" s="119"/>
      <c r="GF747" s="119"/>
      <c r="GG747" s="119"/>
      <c r="GH747" s="119"/>
      <c r="GI747" s="119"/>
      <c r="GJ747" s="119"/>
      <c r="GK747" s="251"/>
      <c r="GL747" s="103">
        <f t="shared" si="822"/>
        <v>0</v>
      </c>
      <c r="GM747" s="124"/>
      <c r="GN747" s="104"/>
      <c r="GO747" s="104"/>
      <c r="GP747" s="104"/>
      <c r="GQ747" s="104"/>
      <c r="GR747" s="104"/>
      <c r="GS747" s="104"/>
      <c r="GT747" s="104"/>
      <c r="GU747" s="104"/>
      <c r="GV747" s="104"/>
      <c r="GW747" s="104"/>
      <c r="GX747" s="104"/>
      <c r="GY747" s="104"/>
      <c r="GZ747" s="104"/>
      <c r="HA747" s="104"/>
      <c r="HB747" s="104"/>
      <c r="HC747" s="104"/>
      <c r="HD747" s="104"/>
      <c r="HE747" s="104"/>
      <c r="HF747" s="104"/>
      <c r="HG747" s="104"/>
      <c r="HH747" s="104"/>
      <c r="HI747" s="104"/>
      <c r="HJ747" s="104"/>
      <c r="HK747" s="104"/>
      <c r="HL747" s="104"/>
      <c r="HM747" s="104"/>
      <c r="HN747" s="104"/>
      <c r="HO747" s="104"/>
      <c r="HP747" s="104"/>
      <c r="HQ747" s="64"/>
      <c r="HR747" s="64"/>
      <c r="HS747" s="64"/>
      <c r="HT747" s="64"/>
      <c r="HU747" s="64"/>
      <c r="HV747" s="64"/>
      <c r="HW747" s="105"/>
      <c r="HX747" s="64"/>
      <c r="HY747" s="280">
        <f t="shared" ref="HY747:HY750" si="855">IF(ISTEXT(EM747), VALUE(EM747), EM747)</f>
        <v>0</v>
      </c>
      <c r="HZ747" s="280">
        <f t="shared" ref="HZ747:HZ750" si="856">IF(ISTEXT(EN747), VALUE(EN747), EN747)</f>
        <v>0</v>
      </c>
      <c r="IA747" s="280">
        <f t="shared" ref="IA747:IA750" si="857">IF(ISTEXT(EO747), VALUE(EO747), EO747)</f>
        <v>0</v>
      </c>
      <c r="IB747" s="64"/>
      <c r="IC747" s="64"/>
    </row>
    <row r="748" spans="1:237" s="106" customFormat="1" ht="22.5" customHeight="1" x14ac:dyDescent="0.25">
      <c r="A748" s="368" t="s">
        <v>3873</v>
      </c>
      <c r="B748" s="369" t="s">
        <v>3874</v>
      </c>
      <c r="C748" s="375" t="s">
        <v>3233</v>
      </c>
      <c r="D748" s="371" t="s">
        <v>3875</v>
      </c>
      <c r="E748" s="371" t="s">
        <v>3876</v>
      </c>
      <c r="F748" s="376" t="s">
        <v>3224</v>
      </c>
      <c r="G748" s="376" t="s">
        <v>3225</v>
      </c>
      <c r="H748" s="373" t="s">
        <v>1855</v>
      </c>
      <c r="I748" s="374" t="s">
        <v>1803</v>
      </c>
      <c r="J748" s="421" t="s">
        <v>3231</v>
      </c>
      <c r="K748" s="422" t="s">
        <v>3235</v>
      </c>
      <c r="L748" s="329">
        <f>CONTINUA!BV748</f>
        <v>0</v>
      </c>
      <c r="M748" s="329">
        <f>CONTINUA!BW748</f>
        <v>0</v>
      </c>
      <c r="N748" s="895"/>
      <c r="O748" s="896" t="s">
        <v>4074</v>
      </c>
      <c r="P748" s="897" t="s">
        <v>206</v>
      </c>
      <c r="Q748" s="400"/>
      <c r="R748" s="401"/>
      <c r="S748" s="400"/>
      <c r="T748" s="401"/>
      <c r="U748" s="400"/>
      <c r="V748" s="401"/>
      <c r="W748" s="400"/>
      <c r="X748" s="401"/>
      <c r="Y748" s="400"/>
      <c r="Z748" s="401"/>
      <c r="AA748" s="400"/>
      <c r="AB748" s="401"/>
      <c r="AC748" s="400"/>
      <c r="AD748" s="401"/>
      <c r="AE748" s="400"/>
      <c r="AF748" s="401"/>
      <c r="AG748" s="400"/>
      <c r="AH748" s="401"/>
      <c r="AI748" s="400"/>
      <c r="AJ748" s="401"/>
      <c r="AK748" s="400"/>
      <c r="AL748" s="401"/>
      <c r="AM748" s="400"/>
      <c r="AN748" s="401"/>
      <c r="AO748" s="400"/>
      <c r="AP748" s="401"/>
      <c r="AQ748" s="400"/>
      <c r="AR748" s="401"/>
      <c r="AS748" s="400"/>
      <c r="AT748" s="401"/>
      <c r="AU748" s="400"/>
      <c r="AV748" s="401"/>
      <c r="AW748" s="400"/>
      <c r="AX748" s="401"/>
      <c r="AY748" s="400"/>
      <c r="AZ748" s="401"/>
      <c r="BA748" s="400"/>
      <c r="BB748" s="401"/>
      <c r="BC748" s="400"/>
      <c r="BD748" s="401"/>
      <c r="BE748" s="400"/>
      <c r="BF748" s="401"/>
      <c r="BG748" s="400"/>
      <c r="BH748" s="401"/>
      <c r="BI748" s="400"/>
      <c r="BJ748" s="401"/>
      <c r="BK748" s="400"/>
      <c r="BL748" s="401"/>
      <c r="BM748" s="400"/>
      <c r="BN748" s="401"/>
      <c r="BO748" s="400"/>
      <c r="BP748" s="401"/>
      <c r="BQ748" s="400"/>
      <c r="BR748" s="401"/>
      <c r="BS748" s="400"/>
      <c r="BT748" s="401"/>
      <c r="BU748" s="400"/>
      <c r="BV748" s="401"/>
      <c r="BW748" s="400"/>
      <c r="BX748" s="401"/>
      <c r="BY748" s="400"/>
      <c r="BZ748" s="401"/>
      <c r="CA748" s="400"/>
      <c r="CB748" s="401"/>
      <c r="CC748" s="400"/>
      <c r="CD748" s="401"/>
      <c r="CE748" s="400"/>
      <c r="CF748" s="401"/>
      <c r="CG748" s="400"/>
      <c r="CH748" s="401"/>
      <c r="CI748" s="400"/>
      <c r="CJ748" s="401"/>
      <c r="CK748" s="400"/>
      <c r="CL748" s="401"/>
      <c r="CM748" s="400"/>
      <c r="CN748" s="401"/>
      <c r="CO748" s="400"/>
      <c r="CP748" s="401"/>
      <c r="CQ748" s="400"/>
      <c r="CR748" s="401"/>
      <c r="CS748" s="400"/>
      <c r="CT748" s="401"/>
      <c r="CU748" s="400"/>
      <c r="CV748" s="401"/>
      <c r="CW748" s="400"/>
      <c r="CX748" s="401"/>
      <c r="CY748" s="400"/>
      <c r="CZ748" s="401"/>
      <c r="DA748" s="400"/>
      <c r="DB748" s="401"/>
      <c r="DC748" s="400"/>
      <c r="DD748" s="401"/>
      <c r="DE748" s="400"/>
      <c r="DF748" s="401"/>
      <c r="DG748" s="400"/>
      <c r="DH748" s="401"/>
      <c r="DI748" s="400"/>
      <c r="DJ748" s="401"/>
      <c r="DK748" s="400"/>
      <c r="DL748" s="401"/>
      <c r="DM748" s="400"/>
      <c r="DN748" s="401"/>
      <c r="DO748" s="400"/>
      <c r="DP748" s="401"/>
      <c r="DQ748" s="400"/>
      <c r="DR748" s="401"/>
      <c r="DS748" s="400"/>
      <c r="DT748" s="401"/>
      <c r="DU748" s="400"/>
      <c r="DV748" s="401"/>
      <c r="DW748" s="400"/>
      <c r="DX748" s="401"/>
      <c r="DY748" s="400"/>
      <c r="DZ748" s="401"/>
      <c r="EA748" s="400"/>
      <c r="EB748" s="401"/>
      <c r="EC748" s="400"/>
      <c r="ED748" s="401"/>
      <c r="EE748" s="400"/>
      <c r="EF748" s="401"/>
      <c r="EG748" s="400"/>
      <c r="EH748" s="401"/>
      <c r="EI748" s="400"/>
      <c r="EJ748" s="447"/>
      <c r="EK748" s="511"/>
      <c r="EL748" s="514"/>
      <c r="EM748" s="448"/>
      <c r="EN748" s="344"/>
      <c r="EO748" s="345"/>
      <c r="EP748" s="171">
        <f t="shared" si="815"/>
        <v>0</v>
      </c>
      <c r="EQ748" s="171">
        <f t="shared" si="816"/>
        <v>0</v>
      </c>
      <c r="ER748" s="171">
        <f t="shared" si="817"/>
        <v>0</v>
      </c>
      <c r="ES748" s="171">
        <f t="shared" si="818"/>
        <v>0</v>
      </c>
      <c r="ET748" s="171">
        <f t="shared" si="819"/>
        <v>0</v>
      </c>
      <c r="EU748" s="171">
        <f t="shared" si="820"/>
        <v>0</v>
      </c>
      <c r="EV748" s="172">
        <f t="shared" si="821"/>
        <v>0</v>
      </c>
      <c r="EW748" s="125"/>
      <c r="EX748" s="248">
        <f t="shared" si="853"/>
        <v>0</v>
      </c>
      <c r="EY748" s="174">
        <f>(L748*regular)+(M748*Cadeirantee)</f>
        <v>0</v>
      </c>
      <c r="EZ748" s="249">
        <f>SUMIF(FG748:GJ748,"&gt;0")</f>
        <v>0</v>
      </c>
      <c r="FA748" s="249">
        <f>SUMIF(FG748:GJ748,"&lt;0")+SUMIF(GN748:HP748,"&lt;0")</f>
        <v>0</v>
      </c>
      <c r="FB748" s="174">
        <v>0</v>
      </c>
      <c r="FC748" s="126">
        <f>N748*km*'VALORES TABELA'!$B$13</f>
        <v>0</v>
      </c>
      <c r="FD748" s="250">
        <f t="shared" si="854"/>
        <v>0</v>
      </c>
      <c r="FE748" s="105"/>
      <c r="FF748" s="108"/>
      <c r="FG748" s="108"/>
      <c r="FH748" s="108"/>
      <c r="FI748" s="108"/>
      <c r="FJ748" s="108"/>
      <c r="FK748" s="108"/>
      <c r="FL748" s="108"/>
      <c r="FM748" s="108"/>
      <c r="FN748" s="108"/>
      <c r="FO748" s="108"/>
      <c r="FP748" s="108"/>
      <c r="FQ748" s="108"/>
      <c r="FR748" s="108"/>
      <c r="FS748" s="108"/>
      <c r="FT748" s="108"/>
      <c r="FU748" s="108"/>
      <c r="FV748" s="108"/>
      <c r="FW748" s="108"/>
      <c r="FX748" s="108"/>
      <c r="FY748" s="108"/>
      <c r="FZ748" s="108"/>
      <c r="GA748" s="108"/>
      <c r="GB748" s="108"/>
      <c r="GC748" s="108"/>
      <c r="GD748" s="108"/>
      <c r="GE748" s="108"/>
      <c r="GF748" s="108"/>
      <c r="GG748" s="108"/>
      <c r="GH748" s="108"/>
      <c r="GI748" s="108"/>
      <c r="GJ748" s="108"/>
      <c r="GK748" s="251"/>
      <c r="GL748" s="103">
        <f t="shared" si="822"/>
        <v>0</v>
      </c>
      <c r="GM748" s="124"/>
      <c r="GN748" s="104"/>
      <c r="GO748" s="104"/>
      <c r="GP748" s="104"/>
      <c r="GQ748" s="104"/>
      <c r="GR748" s="104"/>
      <c r="GS748" s="104"/>
      <c r="GT748" s="104"/>
      <c r="GU748" s="104"/>
      <c r="GV748" s="104"/>
      <c r="GW748" s="104"/>
      <c r="GX748" s="104"/>
      <c r="GY748" s="104"/>
      <c r="GZ748" s="104"/>
      <c r="HA748" s="104"/>
      <c r="HB748" s="104"/>
      <c r="HC748" s="104"/>
      <c r="HD748" s="104"/>
      <c r="HE748" s="104"/>
      <c r="HF748" s="104"/>
      <c r="HG748" s="104"/>
      <c r="HH748" s="104"/>
      <c r="HI748" s="104"/>
      <c r="HJ748" s="104"/>
      <c r="HK748" s="104"/>
      <c r="HL748" s="104"/>
      <c r="HM748" s="104"/>
      <c r="HN748" s="104"/>
      <c r="HO748" s="104"/>
      <c r="HP748" s="104"/>
      <c r="HQ748" s="64"/>
      <c r="HR748" s="64"/>
      <c r="HS748" s="64"/>
      <c r="HT748" s="64"/>
      <c r="HU748" s="64"/>
      <c r="HV748" s="64"/>
      <c r="HW748" s="105"/>
      <c r="HX748" s="64"/>
      <c r="HY748" s="280">
        <f t="shared" si="855"/>
        <v>0</v>
      </c>
      <c r="HZ748" s="280">
        <f t="shared" si="856"/>
        <v>0</v>
      </c>
      <c r="IA748" s="280">
        <f t="shared" si="857"/>
        <v>0</v>
      </c>
      <c r="IB748" s="64"/>
      <c r="IC748" s="64"/>
    </row>
    <row r="749" spans="1:237" s="106" customFormat="1" ht="22.5" customHeight="1" x14ac:dyDescent="0.25">
      <c r="A749" s="368" t="s">
        <v>3873</v>
      </c>
      <c r="B749" s="369" t="s">
        <v>3874</v>
      </c>
      <c r="C749" s="375" t="s">
        <v>3233</v>
      </c>
      <c r="D749" s="371" t="s">
        <v>3875</v>
      </c>
      <c r="E749" s="371" t="s">
        <v>3876</v>
      </c>
      <c r="F749" s="376" t="s">
        <v>3224</v>
      </c>
      <c r="G749" s="376" t="s">
        <v>3225</v>
      </c>
      <c r="H749" s="373" t="s">
        <v>1855</v>
      </c>
      <c r="I749" s="374" t="s">
        <v>1803</v>
      </c>
      <c r="J749" s="421" t="s">
        <v>3231</v>
      </c>
      <c r="K749" s="423" t="s">
        <v>3236</v>
      </c>
      <c r="L749" s="329">
        <f>CONTINUA!BV749</f>
        <v>0</v>
      </c>
      <c r="M749" s="329">
        <f>CONTINUA!BW749</f>
        <v>0</v>
      </c>
      <c r="N749" s="895"/>
      <c r="O749" s="896" t="s">
        <v>4074</v>
      </c>
      <c r="P749" s="897" t="s">
        <v>206</v>
      </c>
      <c r="Q749" s="400"/>
      <c r="R749" s="401"/>
      <c r="S749" s="400"/>
      <c r="T749" s="401"/>
      <c r="U749" s="400"/>
      <c r="V749" s="401"/>
      <c r="W749" s="400"/>
      <c r="X749" s="401"/>
      <c r="Y749" s="400"/>
      <c r="Z749" s="401"/>
      <c r="AA749" s="400"/>
      <c r="AB749" s="401"/>
      <c r="AC749" s="400"/>
      <c r="AD749" s="401"/>
      <c r="AE749" s="400"/>
      <c r="AF749" s="401"/>
      <c r="AG749" s="400"/>
      <c r="AH749" s="401"/>
      <c r="AI749" s="400"/>
      <c r="AJ749" s="401"/>
      <c r="AK749" s="400"/>
      <c r="AL749" s="401"/>
      <c r="AM749" s="400"/>
      <c r="AN749" s="401"/>
      <c r="AO749" s="400"/>
      <c r="AP749" s="401"/>
      <c r="AQ749" s="400"/>
      <c r="AR749" s="401"/>
      <c r="AS749" s="400"/>
      <c r="AT749" s="401"/>
      <c r="AU749" s="400"/>
      <c r="AV749" s="401"/>
      <c r="AW749" s="400"/>
      <c r="AX749" s="401"/>
      <c r="AY749" s="400"/>
      <c r="AZ749" s="401"/>
      <c r="BA749" s="400"/>
      <c r="BB749" s="401"/>
      <c r="BC749" s="400"/>
      <c r="BD749" s="401"/>
      <c r="BE749" s="400"/>
      <c r="BF749" s="401"/>
      <c r="BG749" s="400"/>
      <c r="BH749" s="401"/>
      <c r="BI749" s="400"/>
      <c r="BJ749" s="401"/>
      <c r="BK749" s="400"/>
      <c r="BL749" s="401"/>
      <c r="BM749" s="400"/>
      <c r="BN749" s="401"/>
      <c r="BO749" s="400"/>
      <c r="BP749" s="401"/>
      <c r="BQ749" s="400"/>
      <c r="BR749" s="401"/>
      <c r="BS749" s="400"/>
      <c r="BT749" s="401"/>
      <c r="BU749" s="400"/>
      <c r="BV749" s="401"/>
      <c r="BW749" s="400"/>
      <c r="BX749" s="401"/>
      <c r="BY749" s="400"/>
      <c r="BZ749" s="401"/>
      <c r="CA749" s="400"/>
      <c r="CB749" s="401"/>
      <c r="CC749" s="400"/>
      <c r="CD749" s="401"/>
      <c r="CE749" s="400"/>
      <c r="CF749" s="401"/>
      <c r="CG749" s="400"/>
      <c r="CH749" s="401"/>
      <c r="CI749" s="400"/>
      <c r="CJ749" s="401"/>
      <c r="CK749" s="400"/>
      <c r="CL749" s="401"/>
      <c r="CM749" s="400"/>
      <c r="CN749" s="401"/>
      <c r="CO749" s="400"/>
      <c r="CP749" s="401"/>
      <c r="CQ749" s="400"/>
      <c r="CR749" s="401"/>
      <c r="CS749" s="400"/>
      <c r="CT749" s="401"/>
      <c r="CU749" s="400"/>
      <c r="CV749" s="401"/>
      <c r="CW749" s="400"/>
      <c r="CX749" s="401"/>
      <c r="CY749" s="400"/>
      <c r="CZ749" s="401"/>
      <c r="DA749" s="400"/>
      <c r="DB749" s="401"/>
      <c r="DC749" s="400"/>
      <c r="DD749" s="401"/>
      <c r="DE749" s="400"/>
      <c r="DF749" s="401"/>
      <c r="DG749" s="400"/>
      <c r="DH749" s="401"/>
      <c r="DI749" s="400"/>
      <c r="DJ749" s="401"/>
      <c r="DK749" s="400"/>
      <c r="DL749" s="401"/>
      <c r="DM749" s="400"/>
      <c r="DN749" s="401"/>
      <c r="DO749" s="400"/>
      <c r="DP749" s="401"/>
      <c r="DQ749" s="400"/>
      <c r="DR749" s="401"/>
      <c r="DS749" s="400"/>
      <c r="DT749" s="401"/>
      <c r="DU749" s="400"/>
      <c r="DV749" s="401"/>
      <c r="DW749" s="400"/>
      <c r="DX749" s="401"/>
      <c r="DY749" s="400"/>
      <c r="DZ749" s="401"/>
      <c r="EA749" s="400"/>
      <c r="EB749" s="401"/>
      <c r="EC749" s="400"/>
      <c r="ED749" s="401"/>
      <c r="EE749" s="400"/>
      <c r="EF749" s="401"/>
      <c r="EG749" s="400"/>
      <c r="EH749" s="401"/>
      <c r="EI749" s="400"/>
      <c r="EJ749" s="447"/>
      <c r="EK749" s="511"/>
      <c r="EL749" s="514"/>
      <c r="EM749" s="448"/>
      <c r="EN749" s="344"/>
      <c r="EO749" s="345"/>
      <c r="EP749" s="171">
        <f t="shared" si="815"/>
        <v>0</v>
      </c>
      <c r="EQ749" s="171">
        <f t="shared" si="816"/>
        <v>0</v>
      </c>
      <c r="ER749" s="171">
        <f t="shared" si="817"/>
        <v>0</v>
      </c>
      <c r="ES749" s="171">
        <f t="shared" si="818"/>
        <v>0</v>
      </c>
      <c r="ET749" s="171">
        <f t="shared" si="819"/>
        <v>0</v>
      </c>
      <c r="EU749" s="171">
        <f t="shared" si="820"/>
        <v>0</v>
      </c>
      <c r="EV749" s="172">
        <f t="shared" si="821"/>
        <v>0</v>
      </c>
      <c r="EW749" s="127"/>
      <c r="EX749" s="248">
        <f t="shared" si="853"/>
        <v>0</v>
      </c>
      <c r="EY749" s="174">
        <f>(L749*regular)+(M749*Cadeirantee)</f>
        <v>0</v>
      </c>
      <c r="EZ749" s="249">
        <f>SUMIF(FG749:GJ749,"&gt;0")</f>
        <v>0</v>
      </c>
      <c r="FA749" s="249">
        <f>SUMIF(FG749:GJ749,"&lt;0")+SUMIF(GN749:HP749,"&lt;0")</f>
        <v>0</v>
      </c>
      <c r="FB749" s="174">
        <v>0</v>
      </c>
      <c r="FC749" s="126">
        <f>N749*km*'VALORES TABELA'!$B$13</f>
        <v>0</v>
      </c>
      <c r="FD749" s="250">
        <f t="shared" si="854"/>
        <v>0</v>
      </c>
      <c r="FE749" s="105"/>
      <c r="FF749" s="118"/>
      <c r="FG749" s="118"/>
      <c r="FH749" s="118"/>
      <c r="FI749" s="118"/>
      <c r="FJ749" s="118"/>
      <c r="FK749" s="118"/>
      <c r="FL749" s="118"/>
      <c r="FM749" s="118"/>
      <c r="FN749" s="118"/>
      <c r="FO749" s="118"/>
      <c r="FP749" s="118"/>
      <c r="FQ749" s="118"/>
      <c r="FR749" s="118"/>
      <c r="FS749" s="118"/>
      <c r="FT749" s="118"/>
      <c r="FU749" s="118"/>
      <c r="FV749" s="118"/>
      <c r="FW749" s="118"/>
      <c r="FX749" s="118"/>
      <c r="FY749" s="118"/>
      <c r="FZ749" s="118"/>
      <c r="GA749" s="118"/>
      <c r="GB749" s="118"/>
      <c r="GC749" s="118"/>
      <c r="GD749" s="118"/>
      <c r="GE749" s="118"/>
      <c r="GF749" s="118"/>
      <c r="GG749" s="118"/>
      <c r="GH749" s="118"/>
      <c r="GI749" s="118"/>
      <c r="GJ749" s="118"/>
      <c r="GK749" s="252"/>
      <c r="GL749" s="103">
        <f t="shared" si="822"/>
        <v>0</v>
      </c>
      <c r="GM749" s="124"/>
      <c r="GN749" s="104"/>
      <c r="GO749" s="104"/>
      <c r="GP749" s="104"/>
      <c r="GQ749" s="104"/>
      <c r="GR749" s="104"/>
      <c r="GS749" s="104"/>
      <c r="GT749" s="104"/>
      <c r="GU749" s="104"/>
      <c r="GV749" s="104"/>
      <c r="GW749" s="104"/>
      <c r="GX749" s="104"/>
      <c r="GY749" s="104"/>
      <c r="GZ749" s="104"/>
      <c r="HA749" s="104"/>
      <c r="HB749" s="104"/>
      <c r="HC749" s="104"/>
      <c r="HD749" s="104"/>
      <c r="HE749" s="104"/>
      <c r="HF749" s="104"/>
      <c r="HG749" s="104"/>
      <c r="HH749" s="104"/>
      <c r="HI749" s="104"/>
      <c r="HJ749" s="104"/>
      <c r="HK749" s="104"/>
      <c r="HL749" s="104"/>
      <c r="HM749" s="104"/>
      <c r="HN749" s="104"/>
      <c r="HO749" s="104"/>
      <c r="HP749" s="104"/>
      <c r="HQ749" s="64"/>
      <c r="HR749" s="65"/>
      <c r="HS749" s="65"/>
      <c r="HT749" s="65"/>
      <c r="HU749" s="65"/>
      <c r="HV749" s="65"/>
      <c r="HW749" s="105"/>
      <c r="HX749" s="65"/>
      <c r="HY749" s="280">
        <f t="shared" si="855"/>
        <v>0</v>
      </c>
      <c r="HZ749" s="280">
        <f t="shared" si="856"/>
        <v>0</v>
      </c>
      <c r="IA749" s="280">
        <f t="shared" si="857"/>
        <v>0</v>
      </c>
      <c r="IB749" s="65"/>
      <c r="IC749" s="65"/>
    </row>
    <row r="750" spans="1:237" s="106" customFormat="1" ht="22.5" customHeight="1" thickBot="1" x14ac:dyDescent="0.3">
      <c r="A750" s="377" t="s">
        <v>3873</v>
      </c>
      <c r="B750" s="378" t="s">
        <v>3874</v>
      </c>
      <c r="C750" s="379" t="s">
        <v>3233</v>
      </c>
      <c r="D750" s="380" t="s">
        <v>3875</v>
      </c>
      <c r="E750" s="380" t="s">
        <v>3876</v>
      </c>
      <c r="F750" s="381" t="s">
        <v>3224</v>
      </c>
      <c r="G750" s="381" t="s">
        <v>3225</v>
      </c>
      <c r="H750" s="382" t="s">
        <v>1855</v>
      </c>
      <c r="I750" s="383" t="s">
        <v>1803</v>
      </c>
      <c r="J750" s="421" t="s">
        <v>3231</v>
      </c>
      <c r="K750" s="424" t="s">
        <v>60</v>
      </c>
      <c r="L750" s="329">
        <f>CONTINUA!BV750</f>
        <v>0</v>
      </c>
      <c r="M750" s="329">
        <f>CONTINUA!BW750</f>
        <v>0</v>
      </c>
      <c r="N750" s="895"/>
      <c r="O750" s="896" t="s">
        <v>4074</v>
      </c>
      <c r="P750" s="897" t="s">
        <v>206</v>
      </c>
      <c r="Q750" s="400"/>
      <c r="R750" s="401"/>
      <c r="S750" s="400"/>
      <c r="T750" s="401"/>
      <c r="U750" s="400"/>
      <c r="V750" s="401"/>
      <c r="W750" s="400"/>
      <c r="X750" s="401"/>
      <c r="Y750" s="400"/>
      <c r="Z750" s="401"/>
      <c r="AA750" s="400"/>
      <c r="AB750" s="401"/>
      <c r="AC750" s="400"/>
      <c r="AD750" s="401"/>
      <c r="AE750" s="400"/>
      <c r="AF750" s="401"/>
      <c r="AG750" s="400"/>
      <c r="AH750" s="401"/>
      <c r="AI750" s="400"/>
      <c r="AJ750" s="401"/>
      <c r="AK750" s="400"/>
      <c r="AL750" s="401"/>
      <c r="AM750" s="400"/>
      <c r="AN750" s="401"/>
      <c r="AO750" s="400"/>
      <c r="AP750" s="401"/>
      <c r="AQ750" s="400"/>
      <c r="AR750" s="401"/>
      <c r="AS750" s="400"/>
      <c r="AT750" s="401"/>
      <c r="AU750" s="400"/>
      <c r="AV750" s="401"/>
      <c r="AW750" s="400"/>
      <c r="AX750" s="401"/>
      <c r="AY750" s="400"/>
      <c r="AZ750" s="401"/>
      <c r="BA750" s="400"/>
      <c r="BB750" s="401"/>
      <c r="BC750" s="400"/>
      <c r="BD750" s="401"/>
      <c r="BE750" s="400"/>
      <c r="BF750" s="401"/>
      <c r="BG750" s="400"/>
      <c r="BH750" s="401"/>
      <c r="BI750" s="400"/>
      <c r="BJ750" s="401"/>
      <c r="BK750" s="400"/>
      <c r="BL750" s="401"/>
      <c r="BM750" s="400"/>
      <c r="BN750" s="401"/>
      <c r="BO750" s="400"/>
      <c r="BP750" s="401"/>
      <c r="BQ750" s="400"/>
      <c r="BR750" s="401"/>
      <c r="BS750" s="400"/>
      <c r="BT750" s="401"/>
      <c r="BU750" s="400"/>
      <c r="BV750" s="401"/>
      <c r="BW750" s="400"/>
      <c r="BX750" s="401"/>
      <c r="BY750" s="400"/>
      <c r="BZ750" s="401"/>
      <c r="CA750" s="400"/>
      <c r="CB750" s="401"/>
      <c r="CC750" s="400"/>
      <c r="CD750" s="401"/>
      <c r="CE750" s="400"/>
      <c r="CF750" s="401"/>
      <c r="CG750" s="400"/>
      <c r="CH750" s="401"/>
      <c r="CI750" s="400"/>
      <c r="CJ750" s="401"/>
      <c r="CK750" s="400"/>
      <c r="CL750" s="401"/>
      <c r="CM750" s="400"/>
      <c r="CN750" s="401"/>
      <c r="CO750" s="400"/>
      <c r="CP750" s="401"/>
      <c r="CQ750" s="400"/>
      <c r="CR750" s="401"/>
      <c r="CS750" s="400"/>
      <c r="CT750" s="401"/>
      <c r="CU750" s="400"/>
      <c r="CV750" s="401"/>
      <c r="CW750" s="400"/>
      <c r="CX750" s="401"/>
      <c r="CY750" s="400"/>
      <c r="CZ750" s="401"/>
      <c r="DA750" s="400"/>
      <c r="DB750" s="401"/>
      <c r="DC750" s="400"/>
      <c r="DD750" s="401"/>
      <c r="DE750" s="400"/>
      <c r="DF750" s="401"/>
      <c r="DG750" s="400"/>
      <c r="DH750" s="401"/>
      <c r="DI750" s="400"/>
      <c r="DJ750" s="401"/>
      <c r="DK750" s="400"/>
      <c r="DL750" s="401"/>
      <c r="DM750" s="400"/>
      <c r="DN750" s="401"/>
      <c r="DO750" s="400"/>
      <c r="DP750" s="401"/>
      <c r="DQ750" s="400"/>
      <c r="DR750" s="401"/>
      <c r="DS750" s="400"/>
      <c r="DT750" s="401"/>
      <c r="DU750" s="400"/>
      <c r="DV750" s="401"/>
      <c r="DW750" s="400"/>
      <c r="DX750" s="401"/>
      <c r="DY750" s="400"/>
      <c r="DZ750" s="401"/>
      <c r="EA750" s="400"/>
      <c r="EB750" s="401"/>
      <c r="EC750" s="400"/>
      <c r="ED750" s="401"/>
      <c r="EE750" s="400"/>
      <c r="EF750" s="401"/>
      <c r="EG750" s="400"/>
      <c r="EH750" s="401"/>
      <c r="EI750" s="400"/>
      <c r="EJ750" s="447"/>
      <c r="EK750" s="512"/>
      <c r="EL750" s="515"/>
      <c r="EM750" s="450"/>
      <c r="EN750" s="348"/>
      <c r="EO750" s="348"/>
      <c r="EP750" s="179">
        <f t="shared" si="815"/>
        <v>0</v>
      </c>
      <c r="EQ750" s="179">
        <f t="shared" si="816"/>
        <v>0</v>
      </c>
      <c r="ER750" s="179">
        <f t="shared" si="817"/>
        <v>0</v>
      </c>
      <c r="ES750" s="179">
        <f t="shared" si="818"/>
        <v>0</v>
      </c>
      <c r="ET750" s="179">
        <f t="shared" si="819"/>
        <v>0</v>
      </c>
      <c r="EU750" s="179">
        <f t="shared" si="820"/>
        <v>0</v>
      </c>
      <c r="EV750" s="172">
        <f t="shared" si="821"/>
        <v>0</v>
      </c>
      <c r="EW750" s="253"/>
      <c r="EX750" s="254">
        <v>0</v>
      </c>
      <c r="EY750" s="180">
        <v>0</v>
      </c>
      <c r="EZ750" s="255">
        <v>0</v>
      </c>
      <c r="FA750" s="255">
        <v>0</v>
      </c>
      <c r="FB750" s="180">
        <f>SUM(FF750:GI750)/2</f>
        <v>0</v>
      </c>
      <c r="FC750" s="256">
        <f>N750*km*'VALORES TABELA'!$B$13</f>
        <v>0</v>
      </c>
      <c r="FD750" s="250">
        <f t="shared" si="854"/>
        <v>0</v>
      </c>
      <c r="FE750" s="257"/>
      <c r="FF750" s="181">
        <f>((Q750+S750)*Percapita)+((R750+T750)*Cadeirante)</f>
        <v>0</v>
      </c>
      <c r="FG750" s="181">
        <f>((U750+W750)*Percapita/30*FG$4)+((V750+X750)*Cadeirante/30*FG$4)</f>
        <v>0</v>
      </c>
      <c r="FH750" s="181">
        <f>((Y750+AA750)*Percapita/30*FH$4)+((Z750+AB750)*Cadeirante/30*FH$4)</f>
        <v>0</v>
      </c>
      <c r="FI750" s="181">
        <f>((AC750+AE750)*Percapita/30*FI$4)+((AD750+AF750)*Cadeirante/30*FI$4)</f>
        <v>0</v>
      </c>
      <c r="FJ750" s="181">
        <f>((AG750+AI750)*Percapita/30*FJ$4)+((AH750+AJ750)*Cadeirante/30*FJ$4)</f>
        <v>0</v>
      </c>
      <c r="FK750" s="181">
        <f>((AK750+AM750)*Percapita/30*FK$4)+((AL750+AN750)*Cadeirante/30*FK$4)</f>
        <v>0</v>
      </c>
      <c r="FL750" s="181">
        <f>((AO750+AQ750)*Percapita/30*FL$4)+((AP750+AR750)*Cadeirante/30*FL$4)</f>
        <v>0</v>
      </c>
      <c r="FM750" s="181">
        <f>((AS750+AU750)*Percapita/30*FM$4)+((AT750+AV750)*Cadeirante/30*FM$4)</f>
        <v>0</v>
      </c>
      <c r="FN750" s="181">
        <f>((AW750+AY750)*Percapita/30*FN$4)+((AX750+AZ750)*Cadeirante/30*FN$4)</f>
        <v>0</v>
      </c>
      <c r="FO750" s="181">
        <f>((BA750+BC750)*Percapita/30*FO$4)+((BB750+BD750)*Cadeirante/30*FO$4)</f>
        <v>0</v>
      </c>
      <c r="FP750" s="181">
        <f>((BE750+BG750)*Percapita/30*FP$4)+((BF750+BH750)*Cadeirante/30*FP$4)</f>
        <v>0</v>
      </c>
      <c r="FQ750" s="181">
        <f>((BI750+BK750)*Percapita/30*FQ$4)+((BJ750+BL750)*Cadeirante/30*FQ$4)</f>
        <v>0</v>
      </c>
      <c r="FR750" s="181">
        <f>((BM750+BO750)*Percapita/30*FR$4)+((BN750+BP750)*Cadeirante/30*FR$4)</f>
        <v>0</v>
      </c>
      <c r="FS750" s="181">
        <f>((BQ750+BS750)*Percapita/30*FS$4)+((BR750+BT750)*Cadeirante/30*FS$4)</f>
        <v>0</v>
      </c>
      <c r="FT750" s="181">
        <f>((BU750+BW750)*Percapita/30*FT$4)+((BV750+BX750)*Cadeirante/30*FT$4)</f>
        <v>0</v>
      </c>
      <c r="FU750" s="181">
        <f>((BY750+CA750)*Percapita/30*FU$4)+((BZ750+CB750)*Cadeirante/30*FU$4)</f>
        <v>0</v>
      </c>
      <c r="FV750" s="181">
        <f>((CC750+CE750)*Percapita/30*FV$4)+((CD750+CF750)*Cadeirante/30*FV$4)</f>
        <v>0</v>
      </c>
      <c r="FW750" s="181">
        <f>((CG750+CI750)*Percapita/30*FW$4)+((CI750+CK750)*Cadeirante/30*FW$4)</f>
        <v>0</v>
      </c>
      <c r="FX750" s="181">
        <f>((CK750+CM750)*Percapita/30*FX$4)+((CL750+CN750)*Cadeirante/30*FX$4)</f>
        <v>0</v>
      </c>
      <c r="FY750" s="181">
        <f>((CO750+CQ750)*Percapita/30*FY$4)+((CP750+CR750)*Cadeirante/30*FY$4)</f>
        <v>0</v>
      </c>
      <c r="FZ750" s="181">
        <f>((CS750+CU750)*Percapita/30*FZ$4)+((CT750+CV750)*Cadeirante/30*FZ$4)</f>
        <v>0</v>
      </c>
      <c r="GA750" s="181">
        <f>((CW750+CY750)*Percapita/30*GA$4)+((CX750+CZ750)*Cadeirante/30*GA$4)</f>
        <v>0</v>
      </c>
      <c r="GB750" s="181">
        <f>((DA750+DC750)*Percapita/30*GB$4)+((DB750+DD750)*Cadeirante/30*GB$4)</f>
        <v>0</v>
      </c>
      <c r="GC750" s="181">
        <f>((DE750+DG750)*Percapita/30*GC$4)+((DF750+DH750)*Cadeirante/30*GC$4)</f>
        <v>0</v>
      </c>
      <c r="GD750" s="181">
        <f>((DI750+DK750)*Percapita/30*GD$4)+((DJ750+DL750)*Cadeirante/30*GD$4)</f>
        <v>0</v>
      </c>
      <c r="GE750" s="181">
        <f>((DM750+DO750)*Percapita/30*GE$4)+((DN750+DP750)*Cadeirante/30*GE$4)</f>
        <v>0</v>
      </c>
      <c r="GF750" s="181">
        <f>((DQ750+DS750)*Percapita/30*GF$4)+((DR750+DT750)*Cadeirante/30*GF$4)</f>
        <v>0</v>
      </c>
      <c r="GG750" s="181">
        <f>((DU750+DW750)*Percapita/30*GG$4)+((DV750+DX750)*Cadeirante/30*GG$4)</f>
        <v>0</v>
      </c>
      <c r="GH750" s="181">
        <f>((DY750+EA750)*Percapita/30*GH$4)+((DZ750+EB750)*Cadeirante/30*GH$4)</f>
        <v>0</v>
      </c>
      <c r="GI750" s="181">
        <f>((EC750+EE750)*Percapita/30*GI$4)+((ED750+EF750)*Cadeirante/30*GI$4)</f>
        <v>0</v>
      </c>
      <c r="GJ750" s="181">
        <f>((EG750+EI750)*Percapita)+((EH750+EJ750)*Cadeirante)</f>
        <v>0</v>
      </c>
      <c r="GK750" s="258"/>
      <c r="GL750" s="103">
        <f t="shared" si="822"/>
        <v>0</v>
      </c>
      <c r="GM750" s="124"/>
      <c r="GN750" s="182"/>
      <c r="GO750" s="182"/>
      <c r="GP750" s="182"/>
      <c r="GQ750" s="182"/>
      <c r="GR750" s="182"/>
      <c r="GS750" s="182"/>
      <c r="GT750" s="182"/>
      <c r="GU750" s="182"/>
      <c r="GV750" s="182"/>
      <c r="GW750" s="182"/>
      <c r="GX750" s="182"/>
      <c r="GY750" s="182"/>
      <c r="GZ750" s="182"/>
      <c r="HA750" s="182"/>
      <c r="HB750" s="182"/>
      <c r="HC750" s="182"/>
      <c r="HD750" s="182"/>
      <c r="HE750" s="182"/>
      <c r="HF750" s="182"/>
      <c r="HG750" s="182"/>
      <c r="HH750" s="182"/>
      <c r="HI750" s="182"/>
      <c r="HJ750" s="182"/>
      <c r="HK750" s="182"/>
      <c r="HL750" s="182"/>
      <c r="HM750" s="182"/>
      <c r="HN750" s="182"/>
      <c r="HO750" s="182"/>
      <c r="HP750" s="259"/>
      <c r="HQ750" s="64"/>
      <c r="HW750" s="257"/>
      <c r="HY750" s="280">
        <f t="shared" si="855"/>
        <v>0</v>
      </c>
      <c r="HZ750" s="280">
        <f t="shared" si="856"/>
        <v>0</v>
      </c>
      <c r="IA750" s="280">
        <f t="shared" si="857"/>
        <v>0</v>
      </c>
    </row>
    <row r="751" spans="1:237" s="106" customFormat="1" ht="22.5" customHeight="1" x14ac:dyDescent="0.25">
      <c r="A751" t="s">
        <v>3877</v>
      </c>
      <c r="B751" s="522" t="s">
        <v>3878</v>
      </c>
      <c r="C751" s="523">
        <v>1</v>
      </c>
      <c r="D751" s="524" t="s">
        <v>3879</v>
      </c>
      <c r="E751" s="524" t="s">
        <v>3880</v>
      </c>
      <c r="F751" s="525" t="s">
        <v>3224</v>
      </c>
      <c r="G751" s="525" t="s">
        <v>3225</v>
      </c>
      <c r="H751" s="350" t="s">
        <v>1856</v>
      </c>
      <c r="I751" s="351" t="s">
        <v>3881</v>
      </c>
      <c r="J751" s="409" t="s">
        <v>3231</v>
      </c>
      <c r="K751" s="410" t="s">
        <v>3232</v>
      </c>
      <c r="L751" s="329">
        <f>CONTINUA!BV751</f>
        <v>0</v>
      </c>
      <c r="M751" s="329">
        <f>CONTINUA!BW751</f>
        <v>0</v>
      </c>
      <c r="N751" s="895"/>
      <c r="O751" s="896" t="s">
        <v>4075</v>
      </c>
      <c r="P751" s="897" t="s">
        <v>206</v>
      </c>
      <c r="Q751" s="400">
        <v>21</v>
      </c>
      <c r="R751" s="401"/>
      <c r="S751" s="400"/>
      <c r="T751" s="401"/>
      <c r="U751" s="400"/>
      <c r="V751" s="401"/>
      <c r="W751" s="400"/>
      <c r="X751" s="401"/>
      <c r="Y751" s="400"/>
      <c r="Z751" s="401"/>
      <c r="AA751" s="400"/>
      <c r="AB751" s="401"/>
      <c r="AC751" s="400"/>
      <c r="AD751" s="401"/>
      <c r="AE751" s="400"/>
      <c r="AF751" s="401"/>
      <c r="AG751" s="400"/>
      <c r="AH751" s="401"/>
      <c r="AI751" s="400"/>
      <c r="AJ751" s="401"/>
      <c r="AK751" s="400"/>
      <c r="AL751" s="401"/>
      <c r="AM751" s="400"/>
      <c r="AN751" s="401"/>
      <c r="AO751" s="400"/>
      <c r="AP751" s="401"/>
      <c r="AQ751" s="400"/>
      <c r="AR751" s="401"/>
      <c r="AS751" s="400"/>
      <c r="AT751" s="401"/>
      <c r="AU751" s="400"/>
      <c r="AV751" s="401"/>
      <c r="AW751" s="400"/>
      <c r="AX751" s="401"/>
      <c r="AY751" s="400"/>
      <c r="AZ751" s="401"/>
      <c r="BA751" s="400"/>
      <c r="BB751" s="401"/>
      <c r="BC751" s="400"/>
      <c r="BD751" s="401"/>
      <c r="BE751" s="400"/>
      <c r="BF751" s="401"/>
      <c r="BG751" s="400"/>
      <c r="BH751" s="401"/>
      <c r="BI751" s="400"/>
      <c r="BJ751" s="401"/>
      <c r="BK751" s="400"/>
      <c r="BL751" s="401"/>
      <c r="BM751" s="400"/>
      <c r="BN751" s="401"/>
      <c r="BO751" s="400"/>
      <c r="BP751" s="401"/>
      <c r="BQ751" s="400"/>
      <c r="BR751" s="401"/>
      <c r="BS751" s="400"/>
      <c r="BT751" s="401"/>
      <c r="BU751" s="400"/>
      <c r="BV751" s="401"/>
      <c r="BW751" s="400"/>
      <c r="BX751" s="401"/>
      <c r="BY751" s="400"/>
      <c r="BZ751" s="401"/>
      <c r="CA751" s="400"/>
      <c r="CB751" s="401"/>
      <c r="CC751" s="400"/>
      <c r="CD751" s="401"/>
      <c r="CE751" s="400"/>
      <c r="CF751" s="401"/>
      <c r="CG751" s="400"/>
      <c r="CH751" s="401"/>
      <c r="CI751" s="400"/>
      <c r="CJ751" s="401"/>
      <c r="CK751" s="400"/>
      <c r="CL751" s="401"/>
      <c r="CM751" s="400"/>
      <c r="CN751" s="401"/>
      <c r="CO751" s="400"/>
      <c r="CP751" s="401"/>
      <c r="CQ751" s="400"/>
      <c r="CR751" s="401"/>
      <c r="CS751" s="400"/>
      <c r="CT751" s="401"/>
      <c r="CU751" s="400"/>
      <c r="CV751" s="401"/>
      <c r="CW751" s="400"/>
      <c r="CX751" s="401"/>
      <c r="CY751" s="400"/>
      <c r="CZ751" s="401"/>
      <c r="DA751" s="400"/>
      <c r="DB751" s="401"/>
      <c r="DC751" s="400"/>
      <c r="DD751" s="401"/>
      <c r="DE751" s="400"/>
      <c r="DF751" s="401"/>
      <c r="DG751" s="400"/>
      <c r="DH751" s="401"/>
      <c r="DI751" s="400"/>
      <c r="DJ751" s="401"/>
      <c r="DK751" s="400"/>
      <c r="DL751" s="401"/>
      <c r="DM751" s="400"/>
      <c r="DN751" s="401"/>
      <c r="DO751" s="400"/>
      <c r="DP751" s="401"/>
      <c r="DQ751" s="400"/>
      <c r="DR751" s="401"/>
      <c r="DS751" s="400"/>
      <c r="DT751" s="401"/>
      <c r="DU751" s="400"/>
      <c r="DV751" s="401"/>
      <c r="DW751" s="400"/>
      <c r="DX751" s="401"/>
      <c r="DY751" s="400"/>
      <c r="DZ751" s="401"/>
      <c r="EA751" s="400"/>
      <c r="EB751" s="401"/>
      <c r="EC751" s="400"/>
      <c r="ED751" s="401"/>
      <c r="EE751" s="400"/>
      <c r="EF751" s="401"/>
      <c r="EG751" s="400"/>
      <c r="EH751" s="401"/>
      <c r="EI751" s="400"/>
      <c r="EJ751" s="447"/>
      <c r="EK751" s="510"/>
      <c r="EL751" s="513"/>
      <c r="EM751" s="520"/>
      <c r="EN751" s="520"/>
      <c r="EO751" s="520"/>
      <c r="EP751" s="171">
        <f t="shared" si="815"/>
        <v>21</v>
      </c>
      <c r="EQ751" s="171">
        <f t="shared" si="816"/>
        <v>0</v>
      </c>
      <c r="ER751" s="171">
        <f t="shared" si="817"/>
        <v>0</v>
      </c>
      <c r="ES751" s="171">
        <f t="shared" si="818"/>
        <v>0</v>
      </c>
      <c r="ET751" s="171">
        <f t="shared" si="819"/>
        <v>0</v>
      </c>
      <c r="EU751" s="171">
        <f t="shared" si="820"/>
        <v>0</v>
      </c>
      <c r="EV751" s="172">
        <f t="shared" si="821"/>
        <v>21</v>
      </c>
      <c r="EW751" s="367">
        <f>IF(C751=4,IF(MAX(Q751:EJ753)&gt;0,(Especiall/30*(IF(($G751-$F751)=($G$5-$F$5),30,IF(DAY($G751)=31,($G751-$F751),($G751-$F751)+1)))),0),0)</f>
        <v>0</v>
      </c>
      <c r="EX751" s="248">
        <f t="shared" ref="EX751:EX754" si="858">FF751</f>
        <v>27909.710000000003</v>
      </c>
      <c r="EY751" s="174">
        <f>(L751*regular)+(M751*Cadeirantee)</f>
        <v>0</v>
      </c>
      <c r="EZ751" s="249">
        <f>SUMIF(FG751:GJ751,"&gt;0")</f>
        <v>0</v>
      </c>
      <c r="FA751" s="249">
        <f>SUMIF(FG751:GJ751,"&lt;0")+SUMIF(GN751:HP751,"&lt;0")</f>
        <v>0</v>
      </c>
      <c r="FB751" s="174">
        <v>0</v>
      </c>
      <c r="FC751" s="175">
        <f>N751*km*'VALORES TABELA'!$B$13</f>
        <v>0</v>
      </c>
      <c r="FD751" s="250">
        <f>GL751</f>
        <v>0</v>
      </c>
      <c r="FE751" s="176">
        <f>(EW751+EW752+EW753+EW754+EX751+EX752+EX753+EX754+EY751+EY752+EY753+EY754+EY755+EZ751+EZ752+EZ753+EZ754+FA751+FA752+FA753+FA754+FC751+FC752+FC753+FC754+HY751-HZ751-IA751+FD751+FD752+FD753+FD754+FB755)</f>
        <v>27909.710000000003</v>
      </c>
      <c r="FF751" s="177">
        <f>IF(C751=4,SUM(Q751+Q752+Q753+S751+S752+S753)*Percapita/30*FF$4+(R751+R752+R753+T751+T752+T753)*Cadeirante/30*FF$4,IF(C751=3,IF(Q754+S754=10,Fixo/30*FF$4+(Q751+Q752+Q753+S751+S752+S753)*Percapita/30*FF$4+(R754+T754)*Cadeirante/30*FF$4,IF(Q754+S754&lt;=9,(Q754+S754)*Crechee/30*FF$4)+(R754+T754)*Cadeirante/30*FF$4+(Q751+Q752+Q753+S751+S752+S753)*Percapita/30*FF$4)+IF(Q754+S754&gt;=11,Fixo/30*FF$4+(Q754+S754-10)*Crechee/30*FF$4,0),IF(C751=2,IF(R751+R752+R753+R754+T751+T752+T753+T754=1,Cadeirante/30*FF$4,IF(R751+R752+R753+R754+T751+T752+T753+T754=2,Fixo/30*FF$4,IF(R751+R752+R753+R754+T751+T752+T753+T754&gt;2,Fixo/30*FF$4+(R751+R752+R753+R754+T751+T752+T753+T754-2)*Cadeirante/30*FF$4)))+(Q751+Q752+Q753+S751+S752+S753)*Percapita/30*FF$4+(Q754+S754)*Crechee/30*FF$4,IF(C751=1,IF(Q751+Q752+Q753+R751+R752+R753+S751+S752+S753+T751+T752+T753&lt;=15,(Q751+Q752+Q753+S751+S752+S753)*Percapita/30*FF$4,IF(Q751+Q752+Q753+R751+R752+R753+S751+S752+S753+T751+T752+T753&gt;=16,Fixo/30*FF$4+(Q751+Q752+Q753+R751+R752+R753+S751+S752+S753+T751+T752-16)*Percapita/30*FF$4))))))</f>
        <v>27909.710000000003</v>
      </c>
      <c r="FG751" s="177">
        <f>IF(C751=4,SUM(U751+U752+U753+W751+W752+W753)*Percapita/30*FG$4+(V751+V752+V753+X751+X752+X753)*Cadeirante/30*FG$4,IF(C751=3,IF(U754+W754=10,Fixo/30*FG$4+(U751+U752+U753+W751+W752+W753)*Percapita/30*FG$4+(V754+X754)*Cadeirante/30*FG$4,IF(U754+W754&lt;=9,(U754+W754)*Crechee/30*FG$4)+(V754+X754)*Cadeirante/30*FG$4+(U751+U752+U753+W751+W752+W753)*Percapita/30*FG$4)+IF(U754+W754&gt;=11,Fixo/30*FG$4+(U754+W754-10)*Crechee/30*FG$4,0),IF(C751=2,IF(V751+V752+V753+V754+X751+X752+X753+X754=1,Cadeirante/30*FG$4,IF(V751+V752+V753+V754+X751+X752+X753+X754=2,Fixo/30*FG$4,IF(V751+V752+V753+V754+X751+X752+X753+X754&gt;2,Fixo/30*FG$4+(V751+V752+V753+V754+X751+X752+X753+X754-2)*Cadeirante/30*FG$4)))+(U751+U752+U753+W751+W752+W753)*Percapita/30*FG$4+(U754+W754)*Crechee/30*FG$4,IF(C751=1,IF(U751+U752+U753+V751+V752+V753+W751+W752+W753+X751+X752+X753&lt;=15,(U751+U752+U753+W751+W752+W753)*Percapita/30*FG$4,IF(U751+U752+U753+V751+V752+V753+W751+W752+W753+X751+X752+X753&gt;=16,Fixo/30*FG$4+(U751+U752+U753+V751+V752+V753+W751+W752+W753+X751+X752-16)*Percapita/30*FG$4))))))</f>
        <v>0</v>
      </c>
      <c r="FH751" s="177">
        <f>IF(C751=4,SUM(Y751+Y752+Y753+AA751+AA752+AA753)*Percapita/30*FH$4+(Z751+Z752+Z753+AB751+AB752+AB753)*Cadeirante/30*FH$4,IF(C751=3,IF(Y754+AA754=10,Fixo/30*FH$4+(Y751+Y752+Y753+AA751+AA752+AA753)*Percapita/30*FH$4+(Z754+AB754)*Cadeirante/30*FH$4,IF(Y754+AA754&lt;=9,(Y754+AA754)*Crechee/30*FH$4)+(Z754+AB754)*Cadeirante/30*FH$4+(Y751+Y752+Y753+AA751+AA752+AA753)*Percapita/30*FH$4)+IF(Y754+AA754&gt;=11,Fixo/30*FH$4+(Y754+AA754-10)*Crechee/30*FH$4,0),IF(C751=2,IF(Z751+Z752+Z753+Z754+AB751+AB752+AB753+AB754=1,Cadeirante/30*FH$4,IF(Z751+Z752+Z753+Z754+AB751+AB752+AB753+AB754=2,Fixo/30*FH$4,IF(Z751+Z752+Z753+Z754+AB751+AB752+AB753+AB754&gt;2,Fixo/30*FH$4+(Z751+Z752+Z753+Z754+AB751+AB752+AB753+AB754-2)*Cadeirante/30*FH$4)))+(Y751+Y752+Y753+AA751+AA752+AA753)*Percapita/30*FH$4+(Y754+AA754)*Crechee/30*FH$4,IF(C751=1,IF(Y751+Y752+Y753+Z751+Z752+Z753+AA751+AA752+AA753+AB751+AB752+AB753&lt;=15,(Y751+Y752+Y753+AA751+AA752+AA753)*Percapita/30*FH$4,IF(Y751+Y752+Y753+Z751+Z752+Z753+AA751+AA752+AA753+AB751+AB752+AB753&gt;=16,Fixo/30*FH$4+(Y751+Y752+Y753+Z751+Z752+Z753+AA751+AA752+AA753+AB751+AB752-16)*Percapita/30*FH$4))))))</f>
        <v>0</v>
      </c>
      <c r="FI751" s="177">
        <f>IF(C751=4,SUM(AC751+AC752+AC753+AE751+AE752+AE753)*Percapita/30*FI$4+(AD751+AD752+AD753+AF751+AF752+AF753)*Cadeirante/30*FI$4,IF(C751=3,IF(AC754+AE754=10,Fixo/30*FI$4+(AC751+AC752+AC753+AE751+AE752+AE753)*Percapita/30*FI$4+(AD754+AF754)*Cadeirante/30*FI$4,IF(AC754+AE754&lt;=9,(AC754+AE754)*Crechee/30*FI$4)+(AD754+AF754)*Cadeirante/30*FI$4+(AC751+AC752+AC753+AE751+AE752+AE753)*Percapita/30*FI$4)+IF(AC754+AE754&gt;=11,Fixo/30*FI$4+(AC754+AE754-10)*Crechee/30*FI$4,0),IF(C751=2,IF(AD751+AD752+AD753+AD754+AF751+AF752+AF753+AF754=1,Cadeirante/30*FI$4,IF(AD751+AD752+AD753+AD754+AF751+AF752+AF753+AF754=2,Fixo/30*FI$4,IF(AD751+AD752+AD753+AD754+AF751+AF752+AF753+AF754&gt;2,Fixo/30*FI$4+(AD751+AD752+AD753+AD754+AF751+AF752+AF753+AF754-2)*Cadeirante/30*FI$4)))+(AC751+AC752+AC753+AE751+AE752+AE753)*Percapita/30*FI$4+(AC754+AE754)*Crechee/30*FI$4,IF(C751=1,IF(AC751+AC752+AC753+AD751+AD752+AD753+AE751+AE752+AE753+AF751+AF752+AF753&lt;=15,(AC751+AC752+AC753+AE751+AE752+AE753)*Percapita/30*FI$4,IF(AC751+AC752+AC753+AD751+AD752+AD753+AE751+AE752+AE753+AF751+AF752+AF753&gt;=16,Fixo/30*FI$4+(AC751+AC752+AC753+AD751+AD752+AD753+AE751+AE752+AE753+AF751+AF752-16)*Percapita/30*FI$4))))))</f>
        <v>0</v>
      </c>
      <c r="FJ751" s="177">
        <f>IF(C751=4,SUM(AG751+AG752+AG753+AI751+AI752+AI753)*Percapita/30*FJ$4+(AH751+AH752+AH753+AJ751+AJ752+AJ753)*Cadeirante/30*FJ$4,IF(C751=3,IF(AG754+AI754=10,Fixo/30*FJ$4+(AG751+AG752+AG753+AI751+AI752+AI753)*Percapita/30*FJ$4+(AH754+AJ754)*Cadeirante/30*FJ$4,IF(AG754+AI754&lt;=9,(AG754+AI754)*Crechee/30*FJ$4)+(AH754+AJ754)*Cadeirante/30*FJ$4+(AG751+AG752+AG753+AI751+AI752+AI753)*Percapita/30*FJ$4)+IF(AG754+AI754&gt;=11,Fixo/30*FJ$4+(AG754+AI754-10)*Crechee/30*FJ$4,0),IF(C751=2,IF(AH751+AH752+AH753+AH754+AJ751+AJ752+AJ753+AJ754=1,Cadeirante/30*FJ$4,IF(AH751+AH752+AH753+AH754+AJ751+AJ752+AJ753+AJ754=2,Fixo/30*FJ$4,IF(AH751+AH752+AH753+AH754+AJ751+AJ752+AJ753+AJ754&gt;2,Fixo/30*FJ$4+(AH751+AH752+AH753+AH754+AJ751+AJ752+AJ753+AJ754-2)*Cadeirante/30*FJ$4)))+(AG751+AG752+AG753+AI751+AI752+AI753)*Percapita/30*FJ$4+(AG754+AI754)*Crechee/30*FJ$4,IF(C751=1,IF(AG751+AG752+AG753+AH751+AH752+AH753+AI751+AI752+AI753+AJ751+AJ752+AJ753&lt;=15,(AG751+AG752+AG753+AI751+AI752+AI753)*Percapita/30*FJ$4,IF(AG751+AG752+AG753+AH751+AH752+AH753+AI751+AI752+AI753+AJ751+AJ752+AJ753&gt;=16,Fixo/30*FJ$4+(AG751+AG752+AG753+AH751+AH752+AH753+AI751+AI752+AI753+AJ751+AJ752-16)*Percapita/30*FJ$4))))))</f>
        <v>0</v>
      </c>
      <c r="FK751" s="177">
        <f>IF(C751=4,SUM(AK751+AK752+AK753+AM751+AM752+AM753)*Percapita/30*FK$4+(AL751+AL752+AL753+AN751+AN752+AN753)*Cadeirante/30*FK$4,IF(C751=3,IF(AK754+AM754=10,Fixo/30*FK$4+(AK751+AK752+AK753+AM751+AM752+AM753)*Percapita/30*FK$4+(AL754+AN754)*Cadeirante/30*FK$4,IF(AK754+AM754&lt;=9,(AK754+AM754)*Crechee/30*FK$4)+(AL754+AN754)*Cadeirante/30*FK$4+(AK751+AK752+AK753+AM751+AM752+AM753)*Percapita/30*FK$4)+IF(AK754+AM754&gt;=11,Fixo/30*FK$4+(AK754+AM754-10)*Crechee/30*FK$4,0),IF(C751=2,IF(AL751+AL752+AL753+AL754+AN751+AN752+AN753+AN754=1,Cadeirante/30*FK$4,IF(AL751+AL752+AL753+AL754+AN751+AN752+AN753+AN754=2,Fixo/30*FK$4,IF(AL751+AL752+AL753+AL754+AN751+AN752+AN753+AN754&gt;2,Fixo/30*FK$4+(AL751+AL752+AL753+AL754+AN751+AN752+AN753+AN754-2)*Cadeirante/30*FK$4)))+(AK751+AK752+AK753+AM751+AM752+AM753)*Percapita/30*FK$4+(AK754+AM754)*Crechee/30*FK$4,IF(C751=1,IF(AK751+AK752+AK753+AL751+AL752+AL753+AM751+AM752+AM753+AN751+AN752+AN753&lt;=15,(AK751+AK752+AK753+AM751+AM752+AM753)*Percapita/30*FK$4,IF(AK751+AK752+AK753+AL751+AL752+AL753+AM751+AM752+AM753+AN751+AN752+AN753&gt;=16,Fixo/30*FK$4+(AK751+AK752+AK753+AL751+AL752+AL753+AM751+AM752+AM753+AN751+AN752-16)*Percapita/30*FK$4))))))</f>
        <v>0</v>
      </c>
      <c r="FL751" s="177">
        <f>IF(C751=4,SUM(AO751+AO752+AO753+AQ751+AQ752+AQ753)*Percapita/30*FL$4+(AP751+AP752+AP753+AR751+AR752+AR753)*Cadeirante/30*FL$4,IF(C751=3,IF(AO754+AQ754=10,Fixo/30*FL$4+(AO751+AO752+AO753+AQ751+AQ752+AQ753)*Percapita/30*FL$4+(AP754+AR754)*Cadeirante/30*FL$4,IF(AO754+AQ754&lt;=9,(AO754+AQ754)*Crechee/30*FL$4)+(AP754+AR754)*Cadeirante/30*FL$4+(AO751+AO752+AO753+AQ751+AQ752+AQ753)*Percapita/30*FL$4)+IF(AO754+AQ754&gt;=11,Fixo/30*FL$4+(AO754+AQ754-10)*Crechee/30*FL$4,0),IF(C751=2,IF(AP751+AP752+AP753+AP754+AR751+AR752+AR753+AR754=1,Cadeirante/30*FL$4,IF(AP751+AP752+AP753+AP754+AR751+AR752+AR753+AR754=2,Fixo/30*FL$4,IF(AP751+AP752+AP753+AP754+AR751+AR752+AR753+AR754&gt;2,Fixo/30*FL$4+(AP751+AP752+AP753+AP754+AR751+AR752+AR753+AR754-2)*Cadeirante/30*FL$4)))+(AO751+AO752+AO753+AQ751+AQ752+AQ753)*Percapita/30*FL$4+(AO754+AQ754)*Crechee/30*FL$4,IF(C751=1,IF(AO751+AO752+AO753+AP751+AP752+AP753+AQ751+AQ752+AQ753+AR751+AR752+AR753&lt;=15,(AO751+AO752+AO753+AQ751+AQ752+AQ753)*Percapita/30*FL$4,IF(AO751+AO752+AO753+AP751+AP752+AP753+AQ751+AQ752+AQ753+AR751+AR752+AR753&gt;=16,Fixo/30*FL$4+(AO751+AO752+AO753+AP751+AP752+AP753+AQ751+AQ752+AQ753+AR751+AR752-16)*Percapita/30*FL$4))))))</f>
        <v>0</v>
      </c>
      <c r="FM751" s="177">
        <f>IF(C751=4,SUM(AS751+AS752+AS753+AU751+AU752+AU753)*Percapita/30*FM$4+(AT751+AT752+AT753+AV751+AV752+AV753)*Cadeirante/30*FM$4,IF(C751=3,IF(AS754+AU754=10,Fixo/30*FM$4+(AS751+AS752+AS753+AU751+AU752+AU753)*Percapita/30*FM$4+(AT754+AV754)*Cadeirante/30*FM$4,IF(AS754+AU754&lt;=9,(AS754+AU754)*Crechee/30*FM$4)+(AT754+AV754)*Cadeirante/30*FM$4+(AS751+AS752+AS753+AU751+AU752+AU753)*Percapita/30*FM$4)+IF(AS754+AU754&gt;=11,Fixo/30*FM$4+(AS754+AU754-10)*Crechee/30*FM$4,0),IF(C751=2,IF(AT751+AT752+AT753+AT754+AV751+AV752+AV753+AV754=1,Cadeirante/30*FM$4,IF(AT751+AT752+AT753+AT754+AV751+AV752+AV753+AV754=2,Fixo/30*FM$4,IF(AT751+AT752+AT753+AT754+AV751+AV752+AV753+AV754&gt;2,Fixo/30*FM$4+(AT751+AT752+AT753+AT754+AV751+AV752+AV753+AV754-2)*Cadeirante/30*FM$4)))+(AS751+AS752+AS753+AU751+AU752+AU753)*Percapita/30*FM$4+(AS754+AU754)*Crechee/30*FM$4,IF(C751=1,IF(AS751+AS752+AS753+AT751+AT752+AT753+AU751+AU752+AU753+AV751+AV752+AV753&lt;=15,(AS751+AS752+AS753+AU751+AU752+AU753)*Percapita/30*FM$4,IF(AS751+AS752+AS753+AT751+AT752+AT753+AU751+AU752+AU753+AV751+AV752+AV753&gt;=16,Fixo/30*FM$4+(AS751+AS752+AS753+AT751+AT752+AT753+AU751+AU752+AU753+AV751+AV752-16)*Percapita/30*FM$4))))))</f>
        <v>0</v>
      </c>
      <c r="FN751" s="177">
        <f>IF(C751=4,SUM(AW751+AW752+AW753+AY751+AY752+AY753)*Percapita/30*FN$4+(AX751+AX752+AX753+AZ751+AZ752+AZ753)*Cadeirante/30*FN$4,IF(C751=3,IF(AW754+AY754=10,Fixo/30*FN$4+(AW751+AW752+AW753+AY751+AY752+AY753)*Percapita/30*FN$4+(AX754+AZ754)*Cadeirante/30*FN$4,IF(AW754+AY754&lt;=9,(AW754+AY754)*Crechee/30*FN$4)+(AX754+AZ754)*Cadeirante/30*FN$4+(AW751+AW752+AW753+AY751+AY752+AY753)*Percapita/30*FN$4)+IF(AW754+AY754&gt;=11,Fixo/30*FN$4+(AW754+AY754-10)*Crechee/30*FN$4,0),IF(C751=2,IF(AX751+AX752+AX753+AX754+AZ751+AZ752+AZ753+AZ754=1,Cadeirante/30*FN$4,IF(AX751+AX752+AX753+AX754+AZ751+AZ752+AZ753+AZ754=2,Fixo/30*FN$4,IF(AX751+AX752+AX753+AX754+AZ751+AZ752+AZ753+AZ754&gt;2,Fixo/30*FN$4+(AX751+AX752+AX753+AX754+AZ751+AZ752+AZ753+AZ754-2)*Cadeirante/30*FN$4)))+(AW751+AW752+AW753+AY751+AY752+AY753)*Percapita/30*FN$4+(AW754+AY754)*Crechee/30*FN$4,IF(C751=1,IF(AW751+AW752+AW753+AX751+AX752+AX753+AY751+AY752+AY753+AZ751+AZ752+AZ753&lt;=15,(AW751+AW752+AW753+AY751+AY752+AY753)*Percapita/30*FN$4,IF(AW751+AW752+AW753+AX751+AX752+AX753+AY751+AY752+AY753+AZ751+AZ752+AZ753&gt;=16,Fixo/30*FN$4+(AW751+AW752+AW753+AX751+AX752+AX753+AY751+AY752+AY753+AZ751+AZ752-16)*Percapita/30*FN$4))))))</f>
        <v>0</v>
      </c>
      <c r="FO751" s="177">
        <f>IF(C751=4,SUM(BA751+BA752+BA753+BC751+BC752+BC753)*Percapita/30*FO$4+(BB751+BB752+BB753+BD751+BD752+BD753)*Cadeirante/30*FO$4,IF(C751=3,IF(BA754+BC754=10,Fixo/30*FO$4+(BA751+BA752+BA753+BC751+BC752+BC753)*Percapita/30*FO$4+(BB754+BD754)*Cadeirante/30*FO$4,IF(BA754+BC754&lt;=9,(BA754+BC754)*Crechee/30*FO$4)+(BB754+BD754)*Cadeirante/30*FO$4+(BA751+BA752+BA753+BC751+BC752+BC753)*Percapita/30*FO$4)+IF(BA754+BC754&gt;=11,Fixo/30*FO$4+(BA754+BC754-10)*Crechee/30*FO$4,0),IF(C751=2,IF(BB751+BB752+BB753+BB754+BD751+BD752+BD753+BD754=1,Cadeirante/30*FO$4,IF(BB751+BB752+BB753+BB754+BD751+BD752+BD753+BD754=2,Fixo/30*FO$4,IF(BB751+BB752+BB753+BB754+BD751+BD752+BD753+BD754&gt;2,Fixo/30*FO$4+(BB751+BB752+BB753+BB754+BD751+BD752+BD753+BD754-2)*Cadeirante/30*FO$4)))+(BA751+BA752+BA753+BC751+BC752+BC753)*Percapita/30*FO$4+(BA754+BC754)*Crechee/30*FO$4,IF(C751=1,IF(BA751+BA752+BA753+BB751+BB752+BB753+BC751+BC752+BC753+BD751+BD752+BD753&lt;=15,(BA751+BA752+BA753+BC751+BC752+BC753)*Percapita/30*FO$4,IF(BA751+BA752+BA753+BB751+BB752+BB753+BC751+BC752+BC753+BD751+BD752+BD753&gt;=16,Fixo/30*FO$4+(BA751+BA752+BA753+BB751+BB752+BB753+BC751+BC752+BC753+BD751+BD752-16)*Percapita/30*FO$4))))))</f>
        <v>0</v>
      </c>
      <c r="FP751" s="177">
        <f>IF(C751=4,SUM(BE751+BE752+BE753+BG751+BG752+BG753)*Percapita/30*FP$4+(BF751+BF752+BF753+BH751+BH752+BH753)*Cadeirante/30*FP$4,IF(C751=3,IF(BE754+BG754=10,Fixo/30*FP$4+(BE751+BE752+BE753+BG751+BG752+BG753)*Percapita/30*FP$4+(BF754+BH754)*Cadeirante/30*FP$4,IF(BE754+BG754&lt;=9,(BE754+BG754)*Crechee/30*FP$4)+(BF754+BH754)*Cadeirante/30*FP$4+(BE751+BE752+BE753+BG751+BG752+BG753)*Percapita/30*FP$4)+IF(BE754+BG754&gt;=11,Fixo/30*FP$4+(BE754+BG754-10)*Crechee/30*FP$4,0),IF(C751=2,IF(BF751+BF752+BF753+BF754+BH751+BH752+BH753+BH754=1,Cadeirante/30*FP$4,IF(BF751+BF752+BF753+BF754+BH751+BH752+BH753+BH754=2,Fixo/30*FP$4,IF(BF751+BF752+BF753+BF754+BH751+BH752+BH753+BH754&gt;2,Fixo/30*FP$4+(BF751+BF752+BF753+BF754+BH751+BH752+BH753+BH754-2)*Cadeirante/30*FP$4)))+(BE751+BE752+BE753+BG751+BG752+BG753)*Percapita/30*FP$4+(BE754+BG754)*Crechee/30*FP$4,IF(C751=1,IF(BE751+BE752+BE753+BF751+BF752+BF753+BG751+BG752+BG753+BH751+BH752+BH753&lt;=15,(BE751+BE752+BE753+BG751+BG752+BG753)*Percapita/30*FP$4,IF(BE751+BE752+BE753+BF751+BF752+BF753+BG751+BG752+BG753+BH751+BH752+BH753&gt;=16,Fixo/30*FP$4+(BE751+BE752+BE753+BF751+BF752+BF753+BG751+BG752+BG753+BH751+BH752-16)*Percapita/30*FP$4))))))</f>
        <v>0</v>
      </c>
      <c r="FQ751" s="177">
        <f>IF(C751=4,SUM(BI751+BI752+BI753+BK751+BK752+BK753)*Percapita/30*FQ$4+(BJ751+BJ752+BJ753+BL751+BL752+BL753)*Cadeirante/30*FQ$4,IF(C751=3,IF(BI754+BK754=10,Fixo/30*FQ$4+(BI751+BI752+BI753+BK751+BK752+BK753)*Percapita/30*FQ$4+(BJ754+BL754)*Cadeirante/30*FQ$4,IF(BI754+BK754&lt;=9,(BI754+BK754)*Crechee/30*FQ$4)+(BJ754+BL754)*Cadeirante/30*FQ$4+(BI751+BI752+BI753+BK751+BK752+BK753)*Percapita/30*FQ$4)+IF(BI754+BK754&gt;=11,Fixo/30*FQ$4+(BI754+BK754-10)*Crechee/30*FQ$4,0),IF(C751=2,IF(BJ751+BJ752+BJ753+BJ754+BL751+BL752+BL753+BL754=1,Cadeirante/30*FQ$4,IF(BJ751+BJ752+BJ753+BJ754+BL751+BL752+BL753+BL754=2,Fixo/30*FQ$4,IF(BJ751+BJ752+BJ753+BJ754+BL751+BL752+BL753+BL754&gt;2,Fixo/30*FQ$4+(BJ751+BJ752+BJ753+BJ754+BL751+BL752+BL753+BL754-2)*Cadeirante/30*FQ$4)))+(BI751+BI752+BI753+BK751+BK752+BK753)*Percapita/30*FQ$4+(BI754+BK754)*Crechee/30*FQ$4,IF(C751=1,IF(BI751+BI752+BI753+BJ751+BJ752+BJ753+BK751+BK752+BK753+BL751+BL752+BL753&lt;=15,(BI751+BI752+BI753+BK751+BK752+BK753)*Percapita/30*FQ$4,IF(BI751+BI752+BI753+BJ751+BJ752+BJ753+BK751+BK752+BK753+BL751+BL752+BL753&gt;=16,Fixo/30*FQ$4+(BI751+BI752+BI753+BJ751+BJ752+BJ753+BK751+BK752+BK753+BL751+BL752-16)*Percapita/30*FQ$4))))))</f>
        <v>0</v>
      </c>
      <c r="FR751" s="177">
        <f>IF(C751=4,SUM(BM751+BM752+BM753+BO751+BO752+BO753)*Percapita/30*FR$4+(BN751+BN752+BN753+BP751+BP752+BP753)*Cadeirante/30*FR$4,IF(C751=3,IF(BM754+BO754=10,Fixo/30*FR$4+(BM751+BM752+BM753+BO751+BO752+BO753)*Percapita/30*FR$4+(BN754+BP754)*Cadeirante/30*FR$4,IF(BM754+BO754&lt;=9,(BM754+BO754)*Crechee/30*FR$4)+(BN754+BP754)*Cadeirante/30*FR$4+(BM751+BM752+BM753+BO751+BO752+BO753)*Percapita/30*FR$4)+IF(BM754+BO754&gt;=11,Fixo/30*FR$4+(BM754+BO754-10)*Crechee/30*FR$4,0),IF(C751=2,IF(BN751+BN752+BN753+BN754+BP751+BP752+BP753+BP754=1,Cadeirante/30*FR$4,IF(BN751+BN752+BN753+BN754+BP751+BP752+BP753+BP754=2,Fixo/30*FR$4,IF(BN751+BN752+BN753+BN754+BP751+BP752+BP753+BP754&gt;2,Fixo/30*FR$4+(BN751+BN752+BN753+BN754+BP751+BP752+BP753+BP754-2)*Cadeirante/30*FR$4)))+(BM751+BM752+BM753+BO751+BO752+BO753)*Percapita/30*FR$4+(BM754+BO754)*Crechee/30*FR$4,IF(C751=1,IF(BM751+BM752+BM753+BN751+BN752+BN753+BO751+BO752+BO753+BP751+BP752+BP753&lt;=15,(BM751+BM752+BM753+BO751+BO752+BO753)*Percapita/30*FR$4,IF(BM751+BM752+BM753+BN751+BN752+BN753+BO751+BO752+BO753+BP751+BP752+BP753&gt;=16,Fixo/30*FR$4+(BM751+BM752+BM753+BN751+BN752+BN753+BO751+BO752+BO753+BP751+BP752-16)*Percapita/30*FR$4))))))</f>
        <v>0</v>
      </c>
      <c r="FS751" s="177">
        <f>IF(C751=4,SUM(BQ751+BQ752+BQ753+BS751+BS752+BS753)*Percapita/30*FS$4+(BR751+BR752+BR753+BT751+BT752+BT753)*Cadeirante/30*FS$4,IF(C751=3,IF(BQ754+BS754=10,Fixo/30*FS$4+(BQ751+BQ752+BQ753+BS751+BS752+BS753)*Percapita/30*FS$4+(BR754+BT754)*Cadeirante/30*FS$4,IF(BQ754+BS754&lt;=9,(BQ754+BS754)*Crechee/30*FS$4)+(BR754+BT754)*Cadeirante/30*FS$4+(BQ751+BQ752+BQ753+BS751+BS752+BS753)*Percapita/30*FS$4)+IF(BQ754+BS754&gt;=11,Fixo/30*FS$4+(BQ754+BS754-10)*Crechee/30*FS$4,0),IF(C751=2,IF(BR751+BR752+BR753+BR754+BT751+BT752+BT753+BT754=1,Cadeirante/30*FS$4,IF(BR751+BR752+BR753+BR754+BT751+BT752+BT753+BT754=2,Fixo/30*FS$4,IF(BR751+BR752+BR753+BR754+BT751+BT752+BT753+BT754&gt;2,Fixo/30*FS$4+(BR751+BR752+BR753+BR754+BT751+BT752+BT753+BT754-2)*Cadeirante/30*FS$4)))+(BQ751+BQ752+BQ753+BS751+BS752+BS753)*Percapita/30*FS$4+(BQ754+BS754)*Crechee/30*FS$4,IF(C751=1,IF(BQ751+BQ752+BQ753+BR751+BR752+BR753+BS751+BS752+BS753+BT751+BT752+BT753&lt;=15,(BQ751+BQ752+BQ753+BS751+BS752+BS753)*Percapita/30*FS$4,IF(BQ751+BQ752+BQ753+BR751+BR752+BR753+BS751+BS752+BS753+BT751+BT752+BT753&gt;=16,Fixo/30*FS$4+(BQ751+BQ752+BQ753+BR751+BR752+BR753+BS751+BS752+BS753+BT751+BT752-16)*Percapita/30*FS$4))))))</f>
        <v>0</v>
      </c>
      <c r="FT751" s="177">
        <f>IF(C751=4,SUM(BU751+BU752+BU753+BW751+BW752+BW753)*Percapita/30*FT$4+(BV751+BV752+BV753+BX751+BX752+BX753)*Cadeirante/30*FT$4,IF(C751=3,IF(BU754+BW754=10,Fixo/30*FT$4+(BU751+BU752+BU753+BW751+BW752+BW753)*Percapita/30*FT$4+(BV754+BX754)*Cadeirante/30*FT$4,IF(BU754+BW754&lt;=9,(BU754+BW754)*Crechee/30*FT$4)+(BV754+BX754)*Cadeirante/30*FT$4+(BU751+BU752+BU753+BW751+BW752+BW753)*Percapita/30*FT$4)+IF(BU754+BW754&gt;=11,Fixo/30*FT$4+(BU754+BW754-10)*Crechee/30*FT$4,0),IF(C751=2,IF(BV751+BV752+BV753+BV754+BX751+BX752+BX753+BX754=1,Cadeirante/30*FT$4,IF(BV751+BV752+BV753+BV754+BX751+BX752+BX753+BX754=2,Fixo/30*FT$4,IF(BV751+BV752+BV753+BV754+BX751+BX752+BX753+BX754&gt;2,Fixo/30*FT$4+(BV751+BV752+BV753+BV754+BX751+BX752+BX753+BX754-2)*Cadeirante/30*FT$4)))+(BU751+BU752+BU753+BW751+BW752+BW753)*Percapita/30*FT$4+(BU754+BW754)*Crechee/30*FT$4,IF(C751=1,IF(BU751+BU752+BU753+BV751+BV752+BV753+BW751+BW752+BW753+BX751+BX752+BX753&lt;=15,(BU751+BU752+BU753+BW751+BW752+BW753)*Percapita/30*FT$4,IF(BU751+BU752+BU753+BV751+BV752+BV753+BW751+BW752+BW753+BX751+BX752+BX753&gt;=16,Fixo/30*FT$4+(BU751+BU752+BU753+BV751+BV752+BV753+BW751+BW752+BW753+BX751+BX752-16)*Percapita/30*FT$4))))))</f>
        <v>0</v>
      </c>
      <c r="FU751" s="177">
        <f>IF(C751=4,SUM(BY751+BY752+BY753+CA751+CA752+CA753)*Percapita/30*FU$4+(BZ751+BZ752+BZ753+CB751+CB752+CB753)*Cadeirante/30*FU$4,IF(C751=3,IF(BY754+CA754=10,Fixo/30*FU$4+(BY751+BY752+BY753+CA751+CA752+CA753)*Percapita/30*FU$4+(BZ754+CB754)*Cadeirante/30*FU$4,IF(BY754+CA754&lt;=9,(BY754+CA754)*Crechee/30*FU$4)+(BZ754+CB754)*Cadeirante/30*FU$4+(BY751+BY752+BY753+CA751+CA752+CA753)*Percapita/30*FU$4)+IF(BY754+CA754&gt;=11,Fixo/30*FU$4+(BY754+CA754-10)*Crechee/30*FU$4,0),IF(C751=2,IF(BZ751+BZ752+BZ753+BZ754+CB751+CB752+CB753+CB754=1,Cadeirante/30*FU$4,IF(BZ751+BZ752+BZ753+BZ754+CB751+CB752+CB753+CB754=2,Fixo/30*FU$4,IF(BZ751+BZ752+BZ753+BZ754+CB751+CB752+CB753+CB754&gt;2,Fixo/30*FU$4+(BZ751+BZ752+BZ753+BZ754+CB751+CB752+CB753+CB754-2)*Cadeirante/30*FU$4)))+(BY751+BY752+BY753+CA751+CA752+CA753)*Percapita/30*FU$4+(BY754+CA754)*Crechee/30*FU$4,IF(C751=1,IF(BY751+BY752+BY753+BZ751+BZ752+BZ753+CA751+CA752+CA753+CB751+CB752+CB753&lt;=15,(BY751+BY752+BY753+CA751+CA752+CA753)*Percapita/30*FU$4,IF(BY751+BY752+BY753+BZ751+BZ752+BZ753+CA751+CA752+CA753+CB751+CB752+CB753&gt;=16,Fixo/30*FU$4+(BY751+BY752+BY753+BZ751+BZ752+BZ753+CA751+CA752+CA753+CB751+CB752-16)*Percapita/30*FU$4))))))</f>
        <v>0</v>
      </c>
      <c r="FV751" s="177">
        <f>IF(C751=4,SUM(CC751+CC752+CC753+CE751+CE752+CE753)*Percapita/30*FV$4+(CD751+CD752+CD753+CF751+CF752+CF753)*Cadeirante/30*FV$4,IF(C751=3,IF(CC754+CE754=10,Fixo/30*FV$4+(CC751+CC752+CC753+CE751+CE752+CE753)*Percapita/30*FV$4+(CD754+CF754)*Cadeirante/30*FV$4,IF(CC754+CE754&lt;=9,(CC754+CE754)*Crechee/30*FV$4)+(CD754+CF754)*Cadeirante/30*FV$4+(CC751+CC752+CC753+CE751+CE752+CE753)*Percapita/30*FV$4)+IF(CC754+CE754&gt;=11,Fixo/30*FV$4+(CC754+CE754-10)*Crechee/30*FV$4,0),IF(C751=2,IF(CD751+CD752+CD753+CD754+CF751+CF752+CF753+CF754=1,Cadeirante/30*FV$4,IF(CD751+CD752+CD753+CD754+CF751+CF752+CF753+CF754=2,Fixo/30*FV$4,IF(CD751+CD752+CD753+CD754+CF751+CF752+CF753+CF754&gt;2,Fixo/30*FV$4+(CD751+CD752+CD753+CD754+CF751+CF752+CF753+CF754-2)*Cadeirante/30*FV$4)))+(CC751+CC752+CC753+CE751+CE752+CE753)*Percapita/30*FV$4+(CC754+CE754)*Crechee/30*FV$4,IF(C751=1,IF(CC751+CC752+CC753+CD751+CD752+CD753+CE751+CE752+CE753+CF751+CF752+CF753&lt;=15,(CC751+CC752+CC753+CE751+CE752+CE753)*Percapita/30*FV$4,IF(CC751+CC752+CC753+CD751+CD752+CD753+CE751+CE752+CE753+CF751+CF752+CF753&gt;=16,Fixo/30*FV$4+(CC751+CC752+CC753+CD751+CD752+CD753+CE751+CE752+CE753+CF751+CF752-16)*Percapita/30*FV$4))))))</f>
        <v>0</v>
      </c>
      <c r="FW751" s="177">
        <f>IF(C751=4,SUM(CG751+CG752+CG753+CI751+CI752+CI753)*Percapita/30*FW$4+(CH751+CH752+CH753+CJ751+CJ752+CJ753)*Cadeirante/30*FW$4,IF(C751=3,IF(CG754+CI754=10,Fixo/30*FW$4+(CG751+CG752+CG753+CI751+CI752+CI753)*Percapita/30*FW$4+(CH754+CJ754)*Cadeirante/30*FW$4,IF(CG754+CI754&lt;=9,(CG754+CI754)*Crechee/30*FW$4)+(CH754+CJ754)*Cadeirante/30*FW$4+(CG751+CG752+CG753+CI751+CI752+CI753)*Percapita/30*FW$4)+IF(CG754+CI754&gt;=11,Fixo/30*FW$4+(CG754+CI754-10)*Crechee/30*FW$4,0),IF(C751=2,IF(CH751+CH752+CH753+CH754+CJ751+CJ752+CJ753+CJ754=1,Cadeirante/30*FW$4,IF(CH751+CH752+CH753+CH754+CJ751+CJ752+CJ753+CJ754=2,Fixo/30*FW$4,IF(CH751+CH752+CH753+CH754+CJ751+CJ752+CJ753+CJ754&gt;2,Fixo/30*FW$4+(CH751+CH752+CH753+CH754+CJ751+CJ752+CJ753+CJ754-2)*Cadeirante/30*FW$4)))+(CG751+CG752+CG753+CI751+CI752+CI753)*Percapita/30*FW$4+(CG754+CI754)*Crechee/30*FW$4,IF(C751=1,IF(CG751+CG752+CG753+CH751+CH752+CH753+CI751+CI752+CI753+CJ751+CJ752+CJ753&lt;=15,(CG751+CG752+CG753+CI751+CI752+CI753)*Percapita/30*FW$4,IF(CG751+CG752+CG753+CH751+CH752+CH753+CI751+CI752+CI753+CJ751+CJ752+CJ753&gt;=16,Fixo/30*FW$4+(CG751+CG752+CG753+CH751+CH752+CH753+CI751+CI752+CI753+CJ751+CJ752-16)*Percapita/30*FW$4))))))</f>
        <v>0</v>
      </c>
      <c r="FX751" s="177">
        <f>IF(C751=4,SUM(CK751+CK752+CK753+CM751+CM752+CM753)*Percapita/30*FX$4+(CL751+CL752+CL753+CN751+CN752+CN753)*Cadeirante/30*FX$4,IF(C751=3,IF(CK754+CM754=10,Fixo/30*FX$4+(CK751+CK752+CK753+CM751+CM752+CM753)*Percapita/30*FX$4+(CL754+CN754)*Cadeirante/30*FX$4,IF(CK754+CM754&lt;=9,(CK754+CM754)*Crechee/30*FX$4)+(CL754+CN754)*Cadeirante/30*FX$4+(CK751+CK752+CK753+CM751+CM752+CM753)*Percapita/30*FX$4)+IF(CK754+CM754&gt;=11,Fixo/30*FX$4+(CK754+CM754-10)*Crechee/30*FX$4,0),IF(C751=2,IF(CL751+CL752+CL753+CL754+CN751+CN752+CN753+CN754=1,Cadeirante/30*FX$4,IF(CL751+CL752+CL753+CL754+CN751+CN752+CN753+CN754=2,Fixo/30*FX$4,IF(CL751+CL752+CL753+CL754+CN751+CN752+CN753+CN754&gt;2,Fixo/30*FX$4+(CL751+CL752+CL753+CL754+CN751+CN752+CN753+CN754-2)*Cadeirante/30*FX$4)))+(CK751+CK752+CK753+CM751+CM752+CM753)*Percapita/30*FX$4+(CK754+CM754)*Crechee/30*FX$4,IF(C751=1,IF(CK751+CK752+CK753+CL751+CL752+CL753+CM751+CM752+CM753+CN751+CN752+CN753&lt;=15,(CK751+CK752+CK753+CM751+CM752+CM753)*Percapita/30*FX$4,IF(CK751+CK752+CK753+CL751+CL752+CL753+CM751+CM752+CM753+CN751+CN752+CN753&gt;=16,Fixo/30*FX$4+(CK751+CK752+CK753+CL751+CL752+CL753+CM751+CM752+CM753+CN751+CN752-16)*Percapita/30*FX$4))))))</f>
        <v>0</v>
      </c>
      <c r="FY751" s="177">
        <f>IF(C751=4,SUM(CO751+CO752+CO753+CQ751+CQ752+CQ753)*Percapita/30*FY$4+(CP751+CP752+CP753+CR751+CR752+CR753)*Cadeirante/30*FY$4,IF(C751=3,IF(CO754+CQ754=10,Fixo/30*FY$4+(CO751+CO752+CO753+CQ751+CQ752+CQ753)*Percapita/30*FY$4+(CP754+CR754)*Cadeirante/30*FY$4,IF(CO754+CQ754&lt;=9,(CO754+CQ754)*Crechee/30*FY$4)+(CP754+CR754)*Cadeirante/30*FY$4+(CO751+CO752+CO753+CQ751+CQ752+CQ753)*Percapita/30*FY$4)+IF(CO754+CQ754&gt;=11,Fixo/30*FY$4+(CO754+CQ754-10)*Crechee/30*FY$4,0),IF(C751=2,IF(CP751+CP752+CP753+CP754+CR751+CR752+CR753+CR754=1,Cadeirante/30*FY$4,IF(CP751+CP752+CP753+CP754+CR751+CR752+CR753+CR754=2,Fixo/30*FY$4,IF(CP751+CP752+CP753+CP754+CR751+CR752+CR753+CR754&gt;2,Fixo/30*FY$4+(CP751+CP752+CP753+CP754+CR751+CR752+CR753+CR754-2)*Cadeirante/30*FY$4)))+(CO751+CO752+CO753+CQ751+CQ752+CQ753)*Percapita/30*FY$4+(CO754+CQ754)*Crechee/30*FY$4,IF(C751=1,IF(CO751+CO752+CO753+CP751+CP752+CP753+CQ751+CQ752+CQ753+CR751+CR752+CR753&lt;=15,(CO751+CO752+CO753+CQ751+CQ752+CQ753)*Percapita/30*FY$4,IF(CO751+CO752+CO753+CP751+CP752+CP753+CQ751+CQ752+CQ753+CR751+CR752+CR753&gt;=16,Fixo/30*FY$4+(CO751+CO752+CO753+CP751+CP752+CP753+CQ751+CQ752+CQ753+CR751+CR752-16)*Percapita/30*FY$4))))))</f>
        <v>0</v>
      </c>
      <c r="FZ751" s="177">
        <f>IF(C751=4,SUM(CS751+CS752+CS753+CU751+CU752+CU753)*Percapita/30*FZ$4+(CT751+CT752+CT753+CV751+CV752+CV753)*Cadeirante/30*FZ$4,IF(C751=3,IF(CS754+CU754=10,Fixo/30*FZ$4+(CS751+CS752+CS753+CU751+CU752+CU753)*Percapita/30*FZ$4+(CT754+CV754)*Cadeirante/30*FZ$4,IF(CS754+CU754&lt;=9,(CS754+CU754)*Crechee/30*FZ$4)+(CT754+CV754)*Cadeirante/30*FZ$4+(CS751+CS752+CS753+CU751+CU752+CU753)*Percapita/30*FZ$4)+IF(CS754+CU754&gt;=11,Fixo/30*FZ$4+(CS754+CU754-10)*Crechee/30*FZ$4,0),IF(C751=2,IF(CT751+CT752+CT753+CT754+CV751+CV752+CV753+CV754=1,Cadeirante/30*FZ$4,IF(CT751+CT752+CT753+CT754+CV751+CV752+CV753+CV754=2,Fixo/30*FZ$4,IF(CT751+CT752+CT753+CT754+CV751+CV752+CV753+CV754&gt;2,Fixo/30*FZ$4+(CT751+CT752+CT753+CT754+CV751+CV752+CV753+CV754-2)*Cadeirante/30*FZ$4)))+(CS751+CS752+CS753+CU751+CU752+CU753)*Percapita/30*FZ$4+(CS754+CU754)*Crechee/30*FZ$4,IF(C751=1,IF(CS751+CS752+CS753+CT751+CT752+CT753+CU751+CU752+CU753+CV751+CV752+CV753&lt;=15,(CS751+CS752+CS753+CU751+CU752+CU753)*Percapita/30*FZ$4,IF(CS751+CS752+CS753+CT751+CT752+CT753+CU751+CU752+CU753+CV751+CV752+CV753&gt;=16,Fixo/30*FZ$4+(CS751+CS752+CS753+CT751+CT752+CT753+CU751+CU752+CU753+CV751+CV752-16)*Percapita/30*FZ$4))))))</f>
        <v>0</v>
      </c>
      <c r="GA751" s="177">
        <f>IF(C751=4,SUM(CW751+CW752+CW753+CY751+CY752+CY753)*Percapita/30*GA$4+(CX751+CX752+CX753+CZ751+CZ752+CZ753)*Cadeirante/30*GA$4,IF(C751=3,IF(CW754+CY754=10,Fixo/30*GA$4+(CW751+CW752+CW753+CY751+CY752+CY753)*Percapita/30*GA$4+(CX754+CZ754)*Cadeirante/30*GA$4,IF(CW754+CY754&lt;=9,(CW754+CY754)*Crechee/30*GA$4)+(CX754+CZ754)*Cadeirante/30*GA$4+(CW751+CW752+CW753+CY751+CY752+CY753)*Percapita/30*GA$4)+IF(CW754+CY754&gt;=11,Fixo/30*GA$4+(CW754+CY754-10)*Crechee/30*GA$4,0),IF(C751=2,IF(CX751+CX752+CX753+CX754+CZ751+CZ752+CZ753+CZ754=1,Cadeirante/30*GA$4,IF(CX751+CX752+CX753+CX754+CZ751+CZ752+CZ753+CZ754=2,Fixo/30*GA$4,IF(CX751+CX752+CX753+CX754+CZ751+CZ752+CZ753+CZ754&gt;2,Fixo/30*GA$4+(CX751+CX752+CX753+CX754+CZ751+CZ752+CZ753+CZ754-2)*Cadeirante/30*GA$4)))+(CW751+CW752+CW753+CY751+CY752+CY753)*Percapita/30*GA$4+(CW754+CY754)*Crechee/30*GA$4,IF(C751=1,IF(CW751+CW752+CW753+CX751+CX752+CX753+CY751+CY752+CY753+CZ751+CZ752+CZ753&lt;=15,(CW751+CW752+CW753+CY751+CY752+CY753)*Percapita/30*GA$4,IF(CW751+CW752+CW753+CX751+CX752+CX753+CY751+CY752+CY753+CZ751+CZ752+CZ753&gt;=16,Fixo/30*GA$4+(CW751+CW752+CW753+CX751+CX752+CX753+CY751+CY752+CY753+CZ751+CZ752-16)*Percapita/30*GA$4))))))</f>
        <v>0</v>
      </c>
      <c r="GB751" s="177">
        <f>IF(C751=4,SUM(DA751+DA752+DA753+DC751+DC752+DC753)*Percapita/30*GB$4+(DB751+DB752+DB753+DD751+DD752+DD753)*Cadeirante/30*GB$4,IF(C751=3,IF(DA754+DC754=10,Fixo/30*GB$4+(DA751+DA752+DA753+DC751+DC752+DC753)*Percapita/30*GB$4+(DB754+DD754)*Cadeirante/30*GB$4,IF(DA754+DC754&lt;=9,(DA754+DC754)*Crechee/30*GB$4)+(DB754+DD754)*Cadeirante/30*GB$4+(DA751+DA752+DA753+DC751+DC752+DC753)*Percapita/30*GB$4)+IF(DA754+DC754&gt;=11,Fixo/30*GB$4+(DA754+DC754-10)*Crechee/30*GB$4,0),IF(C751=2,IF(DB751+DB752+DB753+DB754+DD751+DD752+DD753+DD754=1,Cadeirante/30*GB$4,IF(DB751+DB752+DB753+DB754+DD751+DD752+DD753+DD754=2,Fixo/30*GB$4,IF(DB751+DB752+DB753+DB754+DD751+DD752+DD753+DD754&gt;2,Fixo/30*GB$4+(DB751+DB752+DB753+DB754+DD751+DD752+DD753+DD754-2)*Cadeirante/30*GB$4)))+(DA751+DA752+DA753+DC751+DC752+DC753)*Percapita/30*GB$4+(DA754+DC754)*Crechee/30*GB$4,IF(C751=1,IF(DA751+DA752+DA753+DB751+DB752+DB753+DC751+DC752+DC753+DD751+DD752+DD753&lt;=15,(DA751+DA752+DA753+DC751+DC752+DC753)*Percapita/30*GB$4,IF(DA751+DA752+DA753+DB751+DB752+DB753+DC751+DC752+DC753+DD751+DD752+DD753&gt;=16,Fixo/30*GB$4+(DA751+DA752+DA753+DB751+DB752+DB753+DC751+DC752+DC753+DD751+DD752-16)*Percapita/30*GB$4))))))</f>
        <v>0</v>
      </c>
      <c r="GC751" s="177">
        <f>IF(C751=4,SUM(DE751+DE752+DE753+DG751+DG752+DG753)*Percapita/30*GC$4+(DF751+DF752+DF753+DH751+DH752+DH753)*Cadeirante/30*GC$4,IF(C751=3,IF(DE754+DG754=10,Fixo/30*GC$4+(DE751+DE752+DE753+DG751+DG752+DG753)*Percapita/30*GC$4+(DF754+DH754)*Cadeirante/30*GC$4,IF(DE754+DG754&lt;=9,(DE754+DG754)*Crechee/30*GC$4)+(DF754+DH754)*Cadeirante/30*GC$4+(DE751+DE752+DE753+DG751+DG752+DG753)*Percapita/30*GC$4)+IF(DE754+DG754&gt;=11,Fixo/30*GC$4+(DE754+DG754-10)*Crechee/30*GC$4,0),IF(C751=2,IF(DF751+DF752+DF753+DF754+DH751+DH752+DH753+DH754=1,Cadeirante/30*GC$4,IF(DF751+DF752+DF753+DF754+DH751+DH752+DH753+DH754=2,Fixo/30*GC$4,IF(DF751+DF752+DF753+DF754+DH751+DH752+DH753+DH754&gt;2,Fixo/30*GC$4+(DF751+DF752+DF753+DF754+DH751+DH752+DH753+DH754-2)*Cadeirante/30*GC$4)))+(DE751+DE752+DE753+DG751+DG752+DG753)*Percapita/30*GC$4+(DE754+DG754)*Crechee/30*GC$4,IF(C751=1,IF(DE751+DE752+DE753+DF751+DF752+DF753+DG751+DG752+DG753+DH751+DH752+DH753&lt;=15,(DE751+DE752+DE753+DG751+DG752+DG753)*Percapita/30*GC$4,IF(DE751+DE752+DE753+DF751+DF752+DF753+DG751+DG752+DG753+DH751+DH752+DH753&gt;=16,Fixo/30*GC$4+(DE751+DE752+DE753+DF751+DF752+DF753+DG751+DG752+DG753+DH751+DH752-16)*Percapita/30*GC$4))))))</f>
        <v>0</v>
      </c>
      <c r="GD751" s="177">
        <f>IF(C751=4,SUM(DI751+DI752+DI753+DK751+DK752+DK753)*Percapita/30*GD$4+(DJ751+DJ752+DJ753+DL751+DL752+DL753)*Cadeirante/30*GD$4,IF(C751=3,IF(DI754+DK754=10,Fixo/30*GD$4+(DI751+DI752+DI753+DK751+DK752+DK753)*Percapita/30*GD$4+(DJ754+DL754)*Cadeirante/30*GD$4,IF(DI754+DK754&lt;=9,(DI754+DK754)*Crechee/30*GD$4)+(DJ754+DL754)*Cadeirante/30*GD$4+(DI751+DI752+DI753+DK751+DK752+DK753)*Percapita/30*GD$4)+IF(DI754+DK754&gt;=11,Fixo/30*GD$4+(DI754+DK754-10)*Crechee/30*GD$4,0),IF(C751=2,IF(DJ751+DJ752+DJ753+DJ754+DL751+DL752+DL753+DL754=1,Cadeirante/30*GD$4,IF(DJ751+DJ752+DJ753+DJ754+DL751+DL752+DL753+DL754=2,Fixo/30*GD$4,IF(DJ751+DJ752+DJ753+DJ754+DL751+DL752+DL753+DL754&gt;2,Fixo/30*GD$4+(DJ751+DJ752+DJ753+DJ754+DL751+DL752+DL753+DL754-2)*Cadeirante/30*GD$4)))+(DI751+DI752+DI753+DK751+DK752+DK753)*Percapita/30*GD$4+(DI754+DK754)*Crechee/30*GD$4,IF(C751=1,IF(DI751+DI752+DI753+DJ751+DJ752+DJ753+DK751+DK752+DK753+DL751+DL752+DL753&lt;=15,(DI751+DI752+DI753+DK751+DK752+DK753)*Percapita/30*GD$4,IF(DI751+DI752+DI753+DJ751+DJ752+DJ753+DK751+DK752+DK753+DL751+DL752+DL753&gt;=16,Fixo/30*GD$4+(DI751+DI752+DI753+DJ751+DJ752+DJ753+DK751+DK752+DK753+DL751+DL752-16)*Percapita/30*GD$4))))))</f>
        <v>0</v>
      </c>
      <c r="GE751" s="177">
        <f>IF(C751=4,SUM(DM751+DM752+DM753+DO751+DO752+DO753)*Percapita/30*GE$4+(DN751+DN752+DN753+DP751+DP752+DP753)*Cadeirante/30*GE$4,IF(C751=3,IF(DM754+DO754=10,Fixo/30*GE$4+(DM751+DM752+DM753+DO751+DO752+DO753)*Percapita/30*GE$4+(DN754+DP754)*Cadeirante/30*GE$4,IF(DM754+DO754&lt;=9,(DM754+DO754)*Crechee/30*GE$4)+(DN754+DP754)*Cadeirante/30*GE$4+(DM751+DM752+DM753+DO751+DO752+DO753)*Percapita/30*GE$4)+IF(DM754+DO754&gt;=11,Fixo/30*GE$4+(DM754+DO754-10)*Crechee/30*GE$4,0),IF(C751=2,IF(DN751+DN752+DN753+DN754+DP751+DP752+DP753+DP754=1,Cadeirante/30*GE$4,IF(DN751+DN752+DN753+DN754+DP751+DP752+DP753+DP754=2,Fixo/30*GE$4,IF(DN751+DN752+DN753+DN754+DP751+DP752+DP753+DP754&gt;2,Fixo/30*GE$4+(DN751+DN752+DN753+DN754+DP751+DP752+DP753+DP754-2)*Cadeirante/30*GE$4)))+(DM751+DM752+DM753+DO751+DO752+DO753)*Percapita/30*GE$4+(DM754+DO754)*Crechee/30*GE$4,IF(C751=1,IF(DM751+DM752+DM753+DN751+DN752+DN753+DO751+DO752+DO753+DP751+DP752+DP753&lt;=15,(DM751+DM752+DM753+DO751+DO752+DO753)*Percapita/30*GE$4,IF(DM751+DM752+DM753+DN751+DN752+DN753+DO751+DO752+DO753+DP751+DP752+DP753&gt;=16,Fixo/30*GE$4+(DM751+DM752+DM753+DN751+DN752+DN753+DO751+DO752+DO753+DP751+DP752-16)*Percapita/30*GE$4))))))</f>
        <v>0</v>
      </c>
      <c r="GF751" s="177">
        <f>IF(C751=4,SUM(DQ751+DQ752+DQ753+DS751+DS752+DS753)*Percapita/30*GF$4+(DR751+DR752+DR753+DT751+DT752+DT753)*Cadeirante/30*GF$4,IF(C751=3,IF(DQ754+DS754=10,Fixo/30*GF$4+(DQ751+DQ752+DQ753+DS751+DS752+DS753)*Percapita/30*GF$4+(DR754+DT754)*Cadeirante/30*GF$4,IF(DQ754+DS754&lt;=9,(DQ754+DS754)*Crechee/30*GF$4)+(DR754+DT754)*Cadeirante/30*GF$4+(DQ751+DQ752+DQ753+DS751+DS752+DS753)*Percapita/30*GF$4)+IF(DQ754+DS754&gt;=11,Fixo/30*GF$4+(DQ754+DS754-10)*Crechee/30*GF$4,0),IF(C751=2,IF(DR751+DR752+DR753+DR754+DT751+DT752+DT753+DT754=1,Cadeirante/30*GF$4,IF(DR751+DR752+DR753+DR754+DT751+DT752+DT753+DT754=2,Fixo/30*GF$4,IF(DR751+DR752+DR753+DR754+DT751+DT752+DT753+DT754&gt;2,Fixo/30*GF$4+(DR751+DR752+DR753+DR754+DT751+DT752+DT753+DT754-2)*Cadeirante/30*GF$4)))+(DQ751+DQ752+DQ753+DS751+DS752+DS753)*Percapita/30*GF$4+(DQ754+DS754)*Crechee/30*GF$4,IF(C751=1,IF(DQ751+DQ752+DQ753+DR751+DR752+DR753+DS751+DS752+DS753+DT751+DT752+DT753&lt;=15,(DQ751+DQ752+DQ753+DS751+DS752+DS753)*Percapita/30*GF$4,IF(DQ751+DQ752+DQ753+DR751+DR752+DR753+DS751+DS752+DS753+DT751+DT752+DT753&gt;=16,Fixo/30*GF$4+(DQ751+DQ752+DQ753+DR751+DR752+DR753+DS751+DS752+DS753+DT751+DT752-16)*Percapita/30*GF$4))))))</f>
        <v>0</v>
      </c>
      <c r="GG751" s="177">
        <f>IF(C751=4,SUM(DU751+DU752+DU753+DW751+DW752+DW753)*Percapita/30*GG$4+(DV751+DV752+DV753+DX751+DX752+DX753)*Cadeirante/30*GG$4,IF(C751=3,IF(DU754+DW754=10,Fixo/30*GG$4+(DU751+DU752+DU753+DW751+DW752+DW753)*Percapita/30*GG$4+(DV754+DX754)*Cadeirante/30*GG$4,IF(DU754+DW754&lt;=9,(DU754+DW754)*Crechee/30*GG$4)+(DV754+DX754)*Cadeirante/30*GG$4+(DU751+DU752+DU753+DW751+DW752+DW753)*Percapita/30*GG$4)+IF(DU754+DW754&gt;=11,Fixo/30*GG$4+(DU754+DW754-10)*Crechee/30*GG$4,0),IF(C751=2,IF(DV751+DV752+DV753+DV754+DX751+DX752+DX753+DX754=1,Cadeirante/30*GG$4,IF(DV751+DV752+DV753+DV754+DX751+DX752+DX753+DX754=2,Fixo/30*GG$4,IF(DV751+DV752+DV753+DV754+DX751+DX752+DX753+DX754&gt;2,Fixo/30*GG$4+(DV751+DV752+DV753+DV754+DX751+DX752+DX753+DX754-2)*Cadeirante/30*GG$4)))+(DU751+DU752+DU753+DW751+DW752+DW753)*Percapita/30*GG$4+(DU754+DW754)*Crechee/30*GG$4,IF(C751=1,IF(DU751+DU752+DU753+DV751+DV752+DV753+DW751+DW752+DW753+DX751+DX752+DX753&lt;=15,(DU751+DU752+DU753+DW751+DW752+DW753)*Percapita/30*GG$4,IF(DU751+DU752+DU753+DV751+DV752+DV753+DW751+DW752+DW753+DX751+DX752+DX753&gt;=16,Fixo/30*GG$4+(DU751+DU752+DU753+DV751+DV752+DV753+DW751+DW752+DW753+DX751+DX752-16)*Percapita/30*GG$4))))))</f>
        <v>0</v>
      </c>
      <c r="GH751" s="177">
        <f>IF(C751=4,SUM(DY751+DY752+DY753+EA751+EA752+EA753)*Percapita/30*GH$4+(DZ751+DZ752+DZ753+EB751+EB752+EB753)*Cadeirante/30*GH$4,IF(C751=3,IF(DY754+EA754=10,Fixo/30*GH$4+(DY751+DY752+DY753+EA751+EA752+EA753)*Percapita/30*GH$4+(DZ754+EB754)*Cadeirante/30*GH$4,IF(DY754+EA754&lt;=9,(DY754+EA754)*Crechee/30*GH$4)+(DZ754+EB754)*Cadeirante/30*GH$4+(DY751+DY752+DY753+EA751+EA752+EA753)*Percapita/30*GH$4)+IF(DY754+EA754&gt;=11,Fixo/30*GH$4+(DY754+EA754-10)*Crechee/30*GH$4,0),IF(C751=2,IF(DZ751+DZ752+DZ753+DZ754+EB751+EB752+EB753+EB754=1,Cadeirante/30*GH$4,IF(DZ751+DZ752+DZ753+DZ754+EB751+EB752+EB753+EB754=2,Fixo/30*GH$4,IF(DZ751+DZ752+DZ753+DZ754+EB751+EB752+EB753+EB754&gt;2,Fixo/30*GH$4+(DZ751+DZ752+DZ753+DZ754+EB751+EB752+EB753+EB754-2)*Cadeirante/30*GH$4)))+(DY751+DY752+DY753+EA751+EA752+EA753)*Percapita/30*GH$4+(DY754+EA754)*Crechee/30*GH$4,IF(C751=1,IF(DY751+DY752+DY753+DZ751+DZ752+DZ753+EA751+EA752+EA753+EB751+EB752+EB753&lt;=15,(DY751+DY752+DY753+EA751+EA752+EA753)*Percapita/30*GH$4,IF(DY751+DY752+DY753+DZ751+DZ752+DZ753+EA751+EA752+EA753+EB751+EB752+EB753&gt;=16,Fixo/30*GH$4+(DY751+DY752+DY753+DZ751+DZ752+DZ753+EA751+EA752+EA753+EB751+EB752-16)*Percapita/30*GH$4))))))</f>
        <v>0</v>
      </c>
      <c r="GI751" s="177">
        <f>IF(C751=4,SUM(EC751+EC752+EC753+EE751+EE752+EE753)*Percapita/30*GI$4+(ED751+ED752+ED753+EF751+EF752+EF753)*Cadeirante/30*GI$4,IF(C751=3,IF(EC754+EE754=10,Fixo/30*GI$4+(EC751+EC752+EC753+EE751+EE752+EE753)*Percapita/30*GI$4+(ED754+EF754)*Cadeirante/30*GI$4,IF(EC754+EE754&lt;=9,(EC754+EE754)*Crechee/30*GI$4)+(ED754+EF754)*Cadeirante/30*GI$4+(EC751+EC752+EC753+EE751+EE752+EE753)*Percapita/30*GI$4)+IF(EC754+EE754&gt;=11,Fixo/30*GI$4+(EC754+EE754-10)*Crechee/30*GI$4,0),IF(C751=2,IF(ED751+ED752+ED753+ED754+EF751+EF752+EF753+EF754=1,Cadeirante/30*GI$4,IF(ED751+ED752+ED753+ED754+EF751+EF752+EF753+EF754=2,Fixo/30*GI$4,IF(ED751+ED752+ED753+ED754+EF751+EF752+EF753+EF754&gt;2,Fixo/30*GI$4+(ED751+ED752+ED753+ED754+EF751+EF752+EF753+EF754-2)*Cadeirante/30*GI$4)))+(EC751+EC752+EC753+EE751+EE752+EE753)*Percapita/30*GI$4+(EC754+EE754)*Crechee/30*GI$4,IF(C751=1,IF(EC751+EC752+EC753+ED751+ED752+ED753+EE751+EE752+EE753+EF751+EF752+EF753&lt;=15,(EC751+EC752+EC753+EE751+EE752+EE753)*Percapita/30*GI$4,IF(EC751+EC752+EC753+ED751+ED752+ED753+EE751+EE752+EE753+EF751+EF752+EF753&gt;=16,Fixo/30*GI$4+(EC751+EC752+EC753+ED751+ED752+ED753+EE751+EE752+EE753+EF751+EF752-16)*Percapita/30*GI$4))))))</f>
        <v>0</v>
      </c>
      <c r="GJ751" s="177">
        <f>IF(C751=4,SUM(EG751+EG752+EG753+EI751+EI752+EI753)*Percapita/30*GJ$4+(EH751+EH752+EH753+EJ751+EJ752+EJ753)*Cadeirante/30*GJ$4,IF(C751=3,IF(EG754+EI754=10,Fixo/30*GJ$4+(EG751+EG752+EG753+EI751+EI752+EI753)*Percapita/30*GJ$4+(EH754+EJ754)*Cadeirante/30*GJ$4,IF(EG754+EI754&lt;=9,(EG754+EI754)*Crechee/30*GJ$4)+(EH754+EJ754)*Cadeirante/30*GJ$4+(EG751+EG752+EG753+EI751+EI752+EI753)*Percapita/30*GJ$4)+IF(EG754+EI754&gt;=11,Fixo/30*GJ$4+(EG754+EI754-10)*Crechee/30*GJ$4,0),IF(C751=2,IF(EH751+EH752+EH753+EH754+EJ751+EJ752+EJ753+EJ754=1,Cadeirante/30*GJ$4,IF(EH751+EH752+EH753+EH754+EJ751+EJ752+EJ753+EJ754=2,Fixo/30*GJ$4,IF(EH751+EH752+EH753+EH754+EJ751+EJ752+EJ753+EJ754&gt;2,Fixo/30*GJ$4+(EH751+EH752+EH753+EH754+EJ751+EJ752+EJ753+EJ754-2)*Cadeirante/30*GJ$4)))+(EG751+EG752+EG753+EI751+EI752+EI753)*Percapita/30*GJ$4+(EG754+EI754)*Crechee/30*GJ$4,IF(C751=1,IF(EG751+EG752+EG753+EH751+EH752+EH753+EI751+EI752+EI753+EJ751+EJ752+EJ753&lt;=15,(EG751+EG752+EG753+EI751+EI752+EI753)*Percapita/30*GJ$4,IF(EG751+EG752+EG753+EH751+EH752+EH753+EI751+EI752+EI753+EJ751+EJ752+EJ753&gt;=16,Fixo/30*GJ$4+(EG751+EG752+EG753+EH751+EH752+EH753+EI751+EI752+EI753+EJ751+EJ752-16)*Percapita/30*GJ$4))))))</f>
        <v>0</v>
      </c>
      <c r="GK751" s="178"/>
      <c r="GL751" s="103">
        <f t="shared" si="822"/>
        <v>0</v>
      </c>
      <c r="GM751" s="124"/>
      <c r="GN751" s="104">
        <f>SUMIF(V751:V754,"&lt;0")*Cadeirante/30*GN$4+SUMIF(X751:X754,"&lt;0")*Cadeirante/30*GN$4</f>
        <v>0</v>
      </c>
      <c r="GO751" s="104">
        <f>SUMIF(Z751:Z754,"&lt;0")*Cadeirante/30*GO$4+SUMIF(AB751:AB754,"&lt;0")*Cadeirante/30*GO$4</f>
        <v>0</v>
      </c>
      <c r="GP751" s="104">
        <f>SUMIF(AD751:AD754,"&lt;0")*Cadeirante/30*GP$4+SUMIF(AF751:AF754,"&lt;0")*Cadeirante/30*GP$4</f>
        <v>0</v>
      </c>
      <c r="GQ751" s="104">
        <f>SUMIF(AH751:AH754,"&lt;0")*Cadeirante/30*GQ$4+SUMIF(AJ751:AJ754,"&lt;0")*Cadeirante/30*GQ$4</f>
        <v>0</v>
      </c>
      <c r="GR751" s="104">
        <f>SUMIF(AL751:AL754,"&lt;0")*Cadeirante/30*GR$4+SUMIF(AN751:AN754,"&lt;0")*Cadeirante/30*GR$4</f>
        <v>0</v>
      </c>
      <c r="GS751" s="104">
        <f>SUMIF(AP751:AP754,"&lt;0")*Cadeirante/30*GS$4+SUMIF(AR751:AR754,"&lt;0")*Cadeirante/30*GS$4</f>
        <v>0</v>
      </c>
      <c r="GT751" s="104">
        <f>SUMIF(AT751:AT754,"&lt;0")*Cadeirante/30*GT$4+SUMIF(AV751:AV754,"&lt;0")*Cadeirante/30*GT$4</f>
        <v>0</v>
      </c>
      <c r="GU751" s="104">
        <f>SUMIF(AX751:AX754,"&lt;0")*Cadeirante/30*GU$4+SUMIF(AZ751:AZ754,"&lt;0")*Cadeirante/30*GU$4</f>
        <v>0</v>
      </c>
      <c r="GV751" s="104">
        <f>SUMIF(BB751:BB754,"&lt;0")*Cadeirante/30*GV$4+SUMIF(BD751:BD754,"&lt;0")*Cadeirante/30*GV$4</f>
        <v>0</v>
      </c>
      <c r="GW751" s="104">
        <f>SUMIF(BF751:BF754,"&lt;0")*Cadeirante/30*GW$4+SUMIF(BH751:BH754,"&lt;0")*Cadeirante/30*GW$4</f>
        <v>0</v>
      </c>
      <c r="GX751" s="104">
        <f>SUMIF(BJ751:BJ754,"&lt;0")*Cadeirante/30*GX$4+SUMIF(BL751:BL754,"&lt;0")*Cadeirante/30*GX$4</f>
        <v>0</v>
      </c>
      <c r="GY751" s="104">
        <f>SUMIF(BN751:BN754,"&lt;0")*Cadeirante/30*GY$4+SUMIF(BP751:BP754,"&lt;0")*Cadeirante/30*GY$4</f>
        <v>0</v>
      </c>
      <c r="GZ751" s="104">
        <f>SUMIF(BR751:BR754,"&lt;0")*Cadeirante/30*GZ$4+SUMIF(BT751:BT754,"&lt;0")*Cadeirante/30*GZ$4</f>
        <v>0</v>
      </c>
      <c r="HA751" s="104">
        <f>SUMIF(BV751:BV754,"&lt;0")*Cadeirante/30*HA$4+SUMIF(BX751:BX754,"&lt;0")*Cadeirante/30*HA$4</f>
        <v>0</v>
      </c>
      <c r="HB751" s="104">
        <f>SUMIF(BZ751:BZ754,"&lt;0")*Cadeirante/30*HB$4+SUMIF(CB751:CB754,"&lt;0")*Cadeirante/30*HB$4</f>
        <v>0</v>
      </c>
      <c r="HC751" s="104">
        <f>SUMIF(CD751:CD754,"&lt;0")*Cadeirante/30*HC$4+SUMIF(CF751:CF754,"&lt;0")*Cadeirante/30*HC$4</f>
        <v>0</v>
      </c>
      <c r="HD751" s="104">
        <f>SUMIF(CH751:CH754,"&lt;0")*Cadeirante/30*HD$4+SUMIF(CJ751:CJ754,"&lt;0")*Cadeirante/30*HD$4</f>
        <v>0</v>
      </c>
      <c r="HE751" s="104">
        <f>SUMIF(CL751:CL754,"&lt;0")*Cadeirante/30*HE$4+SUMIF(CN751:CN754,"&lt;0")*Cadeirante/30*HE$4</f>
        <v>0</v>
      </c>
      <c r="HF751" s="104">
        <f>SUMIF(CP751:CP754,"&lt;0")*Cadeirante/30*HF$4+SUMIF(CR751:CR754,"&lt;0")*Cadeirante/30*HF$4</f>
        <v>0</v>
      </c>
      <c r="HG751" s="104">
        <f>SUMIF(CT751:CT754,"&lt;0")*Cadeirante/30*HG$4+SUMIF(CV751:CV754,"&lt;0")*Cadeirante/30*HG$4</f>
        <v>0</v>
      </c>
      <c r="HH751" s="104">
        <f>SUMIF(CX751:CX754,"&lt;0")*Cadeirante/30*HH$4+SUMIF(CZ751:CZ754,"&lt;0")*Cadeirante/30*HH$4</f>
        <v>0</v>
      </c>
      <c r="HI751" s="104">
        <f>SUMIF(DB751:DB754,"&lt;0")*Cadeirante/30*HI$4+SUMIF(DD751:DD754,"&lt;0")*Cadeirante/30*HI$4</f>
        <v>0</v>
      </c>
      <c r="HJ751" s="104">
        <f>SUMIF(DF751:DF754,"&lt;0")*Cadeirante/30*HJ$4+SUMIF(DH751:DH754,"&lt;0")*Cadeirante/30*HJ$4</f>
        <v>0</v>
      </c>
      <c r="HK751" s="104">
        <f>SUMIF(DJ751:DJ754,"&lt;0")*Cadeirante/30*HK$4+SUMIF(DL751:DL754,"&lt;0")*Cadeirante/30*HK$4</f>
        <v>0</v>
      </c>
      <c r="HL751" s="104">
        <f>SUMIF(DN751:DN754,"&lt;0")*Cadeirante/30*HL$4+SUMIF(DP751:DP754,"&lt;0")*Cadeirante/30*HL$4</f>
        <v>0</v>
      </c>
      <c r="HM751" s="104">
        <f>SUMIF(DR751:DR754,"&lt;0")*Cadeirante/30*HM$4+SUMIF(DT751:DT754,"&lt;0")*Cadeirante/30*HM$4</f>
        <v>0</v>
      </c>
      <c r="HN751" s="104">
        <f>SUMIF(DV751:DV754,"&lt;0")*Cadeirante/30*HN$4+SUMIF(DX751:DX754,"&lt;0")*Cadeirante/30*HN$4</f>
        <v>0</v>
      </c>
      <c r="HO751" s="104">
        <f>SUMIF(DZ751:DZ754,"&lt;0")*Cadeirante/30*HO$4+SUMIF(EB751:EB754,"&lt;0")*Cadeirante/30*HO$4</f>
        <v>0</v>
      </c>
      <c r="HP751" s="104">
        <f>SUMIF(ED751:ED754,"&lt;0")*Cadeirante/30*HP$4+SUMIF(EF751:EF754,"&lt;0")*Cadeirante/30*HP$4</f>
        <v>0</v>
      </c>
      <c r="HQ751" s="64"/>
      <c r="HR751" s="64"/>
      <c r="HS751" s="64"/>
      <c r="HT751" s="64"/>
      <c r="HU751" s="64"/>
      <c r="HV751" s="64"/>
      <c r="HW751" s="176">
        <v>17629.309999999998</v>
      </c>
      <c r="HX751" s="64"/>
      <c r="HY751" s="280">
        <f>IF(ISTEXT(EM751), VALUE(EM751), EM751)</f>
        <v>0</v>
      </c>
      <c r="HZ751" s="280">
        <f>IF(ISTEXT(EN751), VALUE(EN751), EN751)</f>
        <v>0</v>
      </c>
      <c r="IA751" s="280">
        <f>IF(ISTEXT(EO751), VALUE(EO751), EO751)</f>
        <v>0</v>
      </c>
      <c r="IB751" s="64" t="b">
        <f>HW751=FE751</f>
        <v>0</v>
      </c>
      <c r="IC751" s="64"/>
    </row>
    <row r="752" spans="1:237" s="106" customFormat="1" ht="22.5" customHeight="1" x14ac:dyDescent="0.25">
      <c r="A752" s="368" t="s">
        <v>3877</v>
      </c>
      <c r="B752" s="369" t="s">
        <v>3878</v>
      </c>
      <c r="C752" s="370" t="s">
        <v>3233</v>
      </c>
      <c r="D752" s="371" t="s">
        <v>3879</v>
      </c>
      <c r="E752" s="371" t="s">
        <v>3880</v>
      </c>
      <c r="F752" s="372" t="s">
        <v>3224</v>
      </c>
      <c r="G752" s="372" t="s">
        <v>3225</v>
      </c>
      <c r="H752" s="373" t="s">
        <v>1856</v>
      </c>
      <c r="I752" s="374" t="s">
        <v>3881</v>
      </c>
      <c r="J752" s="421" t="s">
        <v>3231</v>
      </c>
      <c r="K752" s="421" t="s">
        <v>3234</v>
      </c>
      <c r="L752" s="329">
        <f>CONTINUA!BV752</f>
        <v>0</v>
      </c>
      <c r="M752" s="329">
        <f>CONTINUA!BW752</f>
        <v>0</v>
      </c>
      <c r="N752" s="895"/>
      <c r="O752" s="896" t="s">
        <v>4075</v>
      </c>
      <c r="P752" s="897" t="s">
        <v>206</v>
      </c>
      <c r="Q752" s="400">
        <v>48</v>
      </c>
      <c r="R752" s="401"/>
      <c r="S752" s="400"/>
      <c r="T752" s="401"/>
      <c r="U752" s="400"/>
      <c r="V752" s="401"/>
      <c r="W752" s="400"/>
      <c r="X752" s="401"/>
      <c r="Y752" s="400"/>
      <c r="Z752" s="401"/>
      <c r="AA752" s="400"/>
      <c r="AB752" s="401"/>
      <c r="AC752" s="400"/>
      <c r="AD752" s="401"/>
      <c r="AE752" s="400"/>
      <c r="AF752" s="401"/>
      <c r="AG752" s="400"/>
      <c r="AH752" s="401"/>
      <c r="AI752" s="400"/>
      <c r="AJ752" s="401"/>
      <c r="AK752" s="400"/>
      <c r="AL752" s="401"/>
      <c r="AM752" s="400"/>
      <c r="AN752" s="401"/>
      <c r="AO752" s="400"/>
      <c r="AP752" s="401"/>
      <c r="AQ752" s="400"/>
      <c r="AR752" s="401"/>
      <c r="AS752" s="400"/>
      <c r="AT752" s="401"/>
      <c r="AU752" s="400"/>
      <c r="AV752" s="401"/>
      <c r="AW752" s="400"/>
      <c r="AX752" s="401"/>
      <c r="AY752" s="400"/>
      <c r="AZ752" s="401"/>
      <c r="BA752" s="400"/>
      <c r="BB752" s="401"/>
      <c r="BC752" s="400"/>
      <c r="BD752" s="401"/>
      <c r="BE752" s="400"/>
      <c r="BF752" s="401"/>
      <c r="BG752" s="400"/>
      <c r="BH752" s="401"/>
      <c r="BI752" s="400"/>
      <c r="BJ752" s="401"/>
      <c r="BK752" s="400"/>
      <c r="BL752" s="401"/>
      <c r="BM752" s="400"/>
      <c r="BN752" s="401"/>
      <c r="BO752" s="400"/>
      <c r="BP752" s="401"/>
      <c r="BQ752" s="400"/>
      <c r="BR752" s="401"/>
      <c r="BS752" s="400"/>
      <c r="BT752" s="401"/>
      <c r="BU752" s="400"/>
      <c r="BV752" s="401"/>
      <c r="BW752" s="400"/>
      <c r="BX752" s="401"/>
      <c r="BY752" s="400"/>
      <c r="BZ752" s="401"/>
      <c r="CA752" s="400"/>
      <c r="CB752" s="401"/>
      <c r="CC752" s="400"/>
      <c r="CD752" s="401"/>
      <c r="CE752" s="400"/>
      <c r="CF752" s="401"/>
      <c r="CG752" s="400"/>
      <c r="CH752" s="401"/>
      <c r="CI752" s="400"/>
      <c r="CJ752" s="401"/>
      <c r="CK752" s="400"/>
      <c r="CL752" s="401"/>
      <c r="CM752" s="400"/>
      <c r="CN752" s="401"/>
      <c r="CO752" s="400"/>
      <c r="CP752" s="401"/>
      <c r="CQ752" s="400"/>
      <c r="CR752" s="401"/>
      <c r="CS752" s="400"/>
      <c r="CT752" s="401"/>
      <c r="CU752" s="400"/>
      <c r="CV752" s="401"/>
      <c r="CW752" s="400"/>
      <c r="CX752" s="401"/>
      <c r="CY752" s="400"/>
      <c r="CZ752" s="401"/>
      <c r="DA752" s="400"/>
      <c r="DB752" s="401"/>
      <c r="DC752" s="400"/>
      <c r="DD752" s="401"/>
      <c r="DE752" s="400"/>
      <c r="DF752" s="401"/>
      <c r="DG752" s="400"/>
      <c r="DH752" s="401"/>
      <c r="DI752" s="400"/>
      <c r="DJ752" s="401"/>
      <c r="DK752" s="400"/>
      <c r="DL752" s="401"/>
      <c r="DM752" s="400"/>
      <c r="DN752" s="401"/>
      <c r="DO752" s="400"/>
      <c r="DP752" s="401"/>
      <c r="DQ752" s="400"/>
      <c r="DR752" s="401"/>
      <c r="DS752" s="400"/>
      <c r="DT752" s="401"/>
      <c r="DU752" s="400"/>
      <c r="DV752" s="401"/>
      <c r="DW752" s="400"/>
      <c r="DX752" s="401"/>
      <c r="DY752" s="400"/>
      <c r="DZ752" s="401"/>
      <c r="EA752" s="400"/>
      <c r="EB752" s="401"/>
      <c r="EC752" s="400"/>
      <c r="ED752" s="401"/>
      <c r="EE752" s="400"/>
      <c r="EF752" s="401"/>
      <c r="EG752" s="400"/>
      <c r="EH752" s="401"/>
      <c r="EI752" s="400"/>
      <c r="EJ752" s="447"/>
      <c r="EK752" s="511"/>
      <c r="EL752" s="514"/>
      <c r="EM752" s="448"/>
      <c r="EN752" s="344"/>
      <c r="EO752" s="345"/>
      <c r="EP752" s="171">
        <f t="shared" si="815"/>
        <v>48</v>
      </c>
      <c r="EQ752" s="171">
        <f t="shared" si="816"/>
        <v>0</v>
      </c>
      <c r="ER752" s="171">
        <f t="shared" si="817"/>
        <v>0</v>
      </c>
      <c r="ES752" s="171">
        <f t="shared" si="818"/>
        <v>0</v>
      </c>
      <c r="ET752" s="171">
        <f t="shared" si="819"/>
        <v>0</v>
      </c>
      <c r="EU752" s="171">
        <f t="shared" si="820"/>
        <v>0</v>
      </c>
      <c r="EV752" s="172">
        <f t="shared" si="821"/>
        <v>48</v>
      </c>
      <c r="EW752" s="173"/>
      <c r="EX752" s="248">
        <f t="shared" si="858"/>
        <v>0</v>
      </c>
      <c r="EY752" s="174">
        <f>(L752*regular)+(M752*Cadeirantee)</f>
        <v>0</v>
      </c>
      <c r="EZ752" s="249">
        <f>SUMIF(FG752:GJ752,"&gt;0")</f>
        <v>0</v>
      </c>
      <c r="FA752" s="249">
        <f>SUMIF(FG752:GJ752,"&lt;0")+SUMIF(GN752:HP752,"&lt;0")</f>
        <v>0</v>
      </c>
      <c r="FB752" s="174">
        <v>0</v>
      </c>
      <c r="FC752" s="126">
        <f>N752*km*'VALORES TABELA'!$B$13</f>
        <v>0</v>
      </c>
      <c r="FD752" s="250">
        <f t="shared" ref="FD752:FD755" si="859">GL752</f>
        <v>0</v>
      </c>
      <c r="FE752" s="105"/>
      <c r="FF752" s="119"/>
      <c r="FG752" s="119"/>
      <c r="FH752" s="119"/>
      <c r="FI752" s="119"/>
      <c r="FJ752" s="119"/>
      <c r="FK752" s="119"/>
      <c r="FL752" s="119"/>
      <c r="FM752" s="119"/>
      <c r="FN752" s="119"/>
      <c r="FO752" s="119"/>
      <c r="FP752" s="119"/>
      <c r="FQ752" s="119"/>
      <c r="FR752" s="119"/>
      <c r="FS752" s="119"/>
      <c r="FT752" s="119"/>
      <c r="FU752" s="119"/>
      <c r="FV752" s="119"/>
      <c r="FW752" s="119"/>
      <c r="FX752" s="119"/>
      <c r="FY752" s="119"/>
      <c r="FZ752" s="119"/>
      <c r="GA752" s="119"/>
      <c r="GB752" s="119"/>
      <c r="GC752" s="119"/>
      <c r="GD752" s="119"/>
      <c r="GE752" s="119"/>
      <c r="GF752" s="119"/>
      <c r="GG752" s="119"/>
      <c r="GH752" s="119"/>
      <c r="GI752" s="119"/>
      <c r="GJ752" s="119"/>
      <c r="GK752" s="251"/>
      <c r="GL752" s="103">
        <f t="shared" si="822"/>
        <v>0</v>
      </c>
      <c r="GM752" s="124"/>
      <c r="GN752" s="104"/>
      <c r="GO752" s="104"/>
      <c r="GP752" s="104"/>
      <c r="GQ752" s="104"/>
      <c r="GR752" s="104"/>
      <c r="GS752" s="104"/>
      <c r="GT752" s="104"/>
      <c r="GU752" s="104"/>
      <c r="GV752" s="104"/>
      <c r="GW752" s="104"/>
      <c r="GX752" s="104"/>
      <c r="GY752" s="104"/>
      <c r="GZ752" s="104"/>
      <c r="HA752" s="104"/>
      <c r="HB752" s="104"/>
      <c r="HC752" s="104"/>
      <c r="HD752" s="104"/>
      <c r="HE752" s="104"/>
      <c r="HF752" s="104"/>
      <c r="HG752" s="104"/>
      <c r="HH752" s="104"/>
      <c r="HI752" s="104"/>
      <c r="HJ752" s="104"/>
      <c r="HK752" s="104"/>
      <c r="HL752" s="104"/>
      <c r="HM752" s="104"/>
      <c r="HN752" s="104"/>
      <c r="HO752" s="104"/>
      <c r="HP752" s="104"/>
      <c r="HQ752" s="64"/>
      <c r="HR752" s="64"/>
      <c r="HS752" s="64"/>
      <c r="HT752" s="64"/>
      <c r="HU752" s="64"/>
      <c r="HV752" s="64"/>
      <c r="HW752" s="105"/>
      <c r="HX752" s="64"/>
      <c r="HY752" s="280">
        <f t="shared" ref="HY752:HY755" si="860">IF(ISTEXT(EM752), VALUE(EM752), EM752)</f>
        <v>0</v>
      </c>
      <c r="HZ752" s="280">
        <f t="shared" ref="HZ752:HZ755" si="861">IF(ISTEXT(EN752), VALUE(EN752), EN752)</f>
        <v>0</v>
      </c>
      <c r="IA752" s="280">
        <f t="shared" ref="IA752:IA755" si="862">IF(ISTEXT(EO752), VALUE(EO752), EO752)</f>
        <v>0</v>
      </c>
      <c r="IB752" s="64"/>
      <c r="IC752" s="64"/>
    </row>
    <row r="753" spans="1:237" s="106" customFormat="1" ht="22.5" customHeight="1" x14ac:dyDescent="0.25">
      <c r="A753" s="368" t="s">
        <v>3877</v>
      </c>
      <c r="B753" s="369" t="s">
        <v>3878</v>
      </c>
      <c r="C753" s="375" t="s">
        <v>3233</v>
      </c>
      <c r="D753" s="371" t="s">
        <v>3879</v>
      </c>
      <c r="E753" s="371" t="s">
        <v>3880</v>
      </c>
      <c r="F753" s="376" t="s">
        <v>3224</v>
      </c>
      <c r="G753" s="376" t="s">
        <v>3225</v>
      </c>
      <c r="H753" s="373" t="s">
        <v>1856</v>
      </c>
      <c r="I753" s="374" t="s">
        <v>3881</v>
      </c>
      <c r="J753" s="421" t="s">
        <v>3231</v>
      </c>
      <c r="K753" s="422" t="s">
        <v>3235</v>
      </c>
      <c r="L753" s="329">
        <f>CONTINUA!BV753</f>
        <v>0</v>
      </c>
      <c r="M753" s="329">
        <f>CONTINUA!BW753</f>
        <v>0</v>
      </c>
      <c r="N753" s="895"/>
      <c r="O753" s="896" t="s">
        <v>4075</v>
      </c>
      <c r="P753" s="897" t="s">
        <v>206</v>
      </c>
      <c r="Q753" s="400"/>
      <c r="R753" s="401"/>
      <c r="S753" s="400"/>
      <c r="T753" s="401"/>
      <c r="U753" s="400"/>
      <c r="V753" s="401"/>
      <c r="W753" s="400"/>
      <c r="X753" s="401"/>
      <c r="Y753" s="400"/>
      <c r="Z753" s="401"/>
      <c r="AA753" s="400"/>
      <c r="AB753" s="401"/>
      <c r="AC753" s="400"/>
      <c r="AD753" s="401"/>
      <c r="AE753" s="400"/>
      <c r="AF753" s="401"/>
      <c r="AG753" s="400"/>
      <c r="AH753" s="401"/>
      <c r="AI753" s="400"/>
      <c r="AJ753" s="401"/>
      <c r="AK753" s="400"/>
      <c r="AL753" s="401"/>
      <c r="AM753" s="400"/>
      <c r="AN753" s="401"/>
      <c r="AO753" s="400"/>
      <c r="AP753" s="401"/>
      <c r="AQ753" s="400"/>
      <c r="AR753" s="401"/>
      <c r="AS753" s="400"/>
      <c r="AT753" s="401"/>
      <c r="AU753" s="400"/>
      <c r="AV753" s="401"/>
      <c r="AW753" s="400"/>
      <c r="AX753" s="401"/>
      <c r="AY753" s="400"/>
      <c r="AZ753" s="401"/>
      <c r="BA753" s="400"/>
      <c r="BB753" s="401"/>
      <c r="BC753" s="400"/>
      <c r="BD753" s="401"/>
      <c r="BE753" s="400"/>
      <c r="BF753" s="401"/>
      <c r="BG753" s="400"/>
      <c r="BH753" s="401"/>
      <c r="BI753" s="400"/>
      <c r="BJ753" s="401"/>
      <c r="BK753" s="400"/>
      <c r="BL753" s="401"/>
      <c r="BM753" s="400"/>
      <c r="BN753" s="401"/>
      <c r="BO753" s="400"/>
      <c r="BP753" s="401"/>
      <c r="BQ753" s="400"/>
      <c r="BR753" s="401"/>
      <c r="BS753" s="400"/>
      <c r="BT753" s="401"/>
      <c r="BU753" s="400"/>
      <c r="BV753" s="401"/>
      <c r="BW753" s="400"/>
      <c r="BX753" s="401"/>
      <c r="BY753" s="400"/>
      <c r="BZ753" s="401"/>
      <c r="CA753" s="400"/>
      <c r="CB753" s="401"/>
      <c r="CC753" s="400"/>
      <c r="CD753" s="401"/>
      <c r="CE753" s="400"/>
      <c r="CF753" s="401"/>
      <c r="CG753" s="400"/>
      <c r="CH753" s="401"/>
      <c r="CI753" s="400"/>
      <c r="CJ753" s="401"/>
      <c r="CK753" s="400"/>
      <c r="CL753" s="401"/>
      <c r="CM753" s="400"/>
      <c r="CN753" s="401"/>
      <c r="CO753" s="400"/>
      <c r="CP753" s="401"/>
      <c r="CQ753" s="400"/>
      <c r="CR753" s="401"/>
      <c r="CS753" s="400"/>
      <c r="CT753" s="401"/>
      <c r="CU753" s="400"/>
      <c r="CV753" s="401"/>
      <c r="CW753" s="400"/>
      <c r="CX753" s="401"/>
      <c r="CY753" s="400"/>
      <c r="CZ753" s="401"/>
      <c r="DA753" s="400"/>
      <c r="DB753" s="401"/>
      <c r="DC753" s="400"/>
      <c r="DD753" s="401"/>
      <c r="DE753" s="400"/>
      <c r="DF753" s="401"/>
      <c r="DG753" s="400"/>
      <c r="DH753" s="401"/>
      <c r="DI753" s="400"/>
      <c r="DJ753" s="401"/>
      <c r="DK753" s="400"/>
      <c r="DL753" s="401"/>
      <c r="DM753" s="400"/>
      <c r="DN753" s="401"/>
      <c r="DO753" s="400"/>
      <c r="DP753" s="401"/>
      <c r="DQ753" s="400"/>
      <c r="DR753" s="401"/>
      <c r="DS753" s="400"/>
      <c r="DT753" s="401"/>
      <c r="DU753" s="400"/>
      <c r="DV753" s="401"/>
      <c r="DW753" s="400"/>
      <c r="DX753" s="401"/>
      <c r="DY753" s="400"/>
      <c r="DZ753" s="401"/>
      <c r="EA753" s="400"/>
      <c r="EB753" s="401"/>
      <c r="EC753" s="400"/>
      <c r="ED753" s="401"/>
      <c r="EE753" s="400"/>
      <c r="EF753" s="401"/>
      <c r="EG753" s="400"/>
      <c r="EH753" s="401"/>
      <c r="EI753" s="400"/>
      <c r="EJ753" s="447"/>
      <c r="EK753" s="511"/>
      <c r="EL753" s="514"/>
      <c r="EM753" s="448"/>
      <c r="EN753" s="344"/>
      <c r="EO753" s="345"/>
      <c r="EP753" s="171">
        <f t="shared" si="815"/>
        <v>0</v>
      </c>
      <c r="EQ753" s="171">
        <f t="shared" si="816"/>
        <v>0</v>
      </c>
      <c r="ER753" s="171">
        <f t="shared" si="817"/>
        <v>0</v>
      </c>
      <c r="ES753" s="171">
        <f t="shared" si="818"/>
        <v>0</v>
      </c>
      <c r="ET753" s="171">
        <f t="shared" si="819"/>
        <v>0</v>
      </c>
      <c r="EU753" s="171">
        <f t="shared" si="820"/>
        <v>0</v>
      </c>
      <c r="EV753" s="172">
        <f t="shared" si="821"/>
        <v>0</v>
      </c>
      <c r="EW753" s="125"/>
      <c r="EX753" s="248">
        <f t="shared" si="858"/>
        <v>0</v>
      </c>
      <c r="EY753" s="174">
        <f>(L753*regular)+(M753*Cadeirantee)</f>
        <v>0</v>
      </c>
      <c r="EZ753" s="249">
        <f>SUMIF(FG753:GJ753,"&gt;0")</f>
        <v>0</v>
      </c>
      <c r="FA753" s="249">
        <f>SUMIF(FG753:GJ753,"&lt;0")+SUMIF(GN753:HP753,"&lt;0")</f>
        <v>0</v>
      </c>
      <c r="FB753" s="174">
        <v>0</v>
      </c>
      <c r="FC753" s="126">
        <f>N753*km*'VALORES TABELA'!$B$13</f>
        <v>0</v>
      </c>
      <c r="FD753" s="250">
        <f t="shared" si="859"/>
        <v>0</v>
      </c>
      <c r="FE753" s="105"/>
      <c r="FF753" s="108"/>
      <c r="FG753" s="108"/>
      <c r="FH753" s="108"/>
      <c r="FI753" s="108"/>
      <c r="FJ753" s="108"/>
      <c r="FK753" s="108"/>
      <c r="FL753" s="108"/>
      <c r="FM753" s="108"/>
      <c r="FN753" s="108"/>
      <c r="FO753" s="108"/>
      <c r="FP753" s="108"/>
      <c r="FQ753" s="108"/>
      <c r="FR753" s="108"/>
      <c r="FS753" s="108"/>
      <c r="FT753" s="108"/>
      <c r="FU753" s="108"/>
      <c r="FV753" s="108"/>
      <c r="FW753" s="108"/>
      <c r="FX753" s="108"/>
      <c r="FY753" s="108"/>
      <c r="FZ753" s="108"/>
      <c r="GA753" s="108"/>
      <c r="GB753" s="108"/>
      <c r="GC753" s="108"/>
      <c r="GD753" s="108"/>
      <c r="GE753" s="108"/>
      <c r="GF753" s="108"/>
      <c r="GG753" s="108"/>
      <c r="GH753" s="108"/>
      <c r="GI753" s="108"/>
      <c r="GJ753" s="108"/>
      <c r="GK753" s="251"/>
      <c r="GL753" s="103">
        <f t="shared" si="822"/>
        <v>0</v>
      </c>
      <c r="GM753" s="124"/>
      <c r="GN753" s="104"/>
      <c r="GO753" s="104"/>
      <c r="GP753" s="104"/>
      <c r="GQ753" s="104"/>
      <c r="GR753" s="104"/>
      <c r="GS753" s="104"/>
      <c r="GT753" s="104"/>
      <c r="GU753" s="104"/>
      <c r="GV753" s="104"/>
      <c r="GW753" s="104"/>
      <c r="GX753" s="104"/>
      <c r="GY753" s="104"/>
      <c r="GZ753" s="104"/>
      <c r="HA753" s="104"/>
      <c r="HB753" s="104"/>
      <c r="HC753" s="104"/>
      <c r="HD753" s="104"/>
      <c r="HE753" s="104"/>
      <c r="HF753" s="104"/>
      <c r="HG753" s="104"/>
      <c r="HH753" s="104"/>
      <c r="HI753" s="104"/>
      <c r="HJ753" s="104"/>
      <c r="HK753" s="104"/>
      <c r="HL753" s="104"/>
      <c r="HM753" s="104"/>
      <c r="HN753" s="104"/>
      <c r="HO753" s="104"/>
      <c r="HP753" s="104"/>
      <c r="HQ753" s="64"/>
      <c r="HR753" s="64"/>
      <c r="HS753" s="64"/>
      <c r="HT753" s="64"/>
      <c r="HU753" s="64"/>
      <c r="HV753" s="64"/>
      <c r="HW753" s="105"/>
      <c r="HX753" s="64"/>
      <c r="HY753" s="280">
        <f t="shared" si="860"/>
        <v>0</v>
      </c>
      <c r="HZ753" s="280">
        <f t="shared" si="861"/>
        <v>0</v>
      </c>
      <c r="IA753" s="280">
        <f t="shared" si="862"/>
        <v>0</v>
      </c>
      <c r="IB753" s="64"/>
      <c r="IC753" s="64"/>
    </row>
    <row r="754" spans="1:237" s="106" customFormat="1" ht="22.5" customHeight="1" x14ac:dyDescent="0.25">
      <c r="A754" s="368" t="s">
        <v>3877</v>
      </c>
      <c r="B754" s="369" t="s">
        <v>3878</v>
      </c>
      <c r="C754" s="375" t="s">
        <v>3233</v>
      </c>
      <c r="D754" s="371" t="s">
        <v>3879</v>
      </c>
      <c r="E754" s="371" t="s">
        <v>3880</v>
      </c>
      <c r="F754" s="376" t="s">
        <v>3224</v>
      </c>
      <c r="G754" s="376" t="s">
        <v>3225</v>
      </c>
      <c r="H754" s="373" t="s">
        <v>1856</v>
      </c>
      <c r="I754" s="374" t="s">
        <v>3881</v>
      </c>
      <c r="J754" s="421" t="s">
        <v>3231</v>
      </c>
      <c r="K754" s="423" t="s">
        <v>3236</v>
      </c>
      <c r="L754" s="329">
        <f>CONTINUA!BV754</f>
        <v>0</v>
      </c>
      <c r="M754" s="329">
        <f>CONTINUA!BW754</f>
        <v>0</v>
      </c>
      <c r="N754" s="895"/>
      <c r="O754" s="896" t="s">
        <v>4075</v>
      </c>
      <c r="P754" s="897" t="s">
        <v>206</v>
      </c>
      <c r="Q754" s="400"/>
      <c r="R754" s="401"/>
      <c r="S754" s="400"/>
      <c r="T754" s="401"/>
      <c r="U754" s="400"/>
      <c r="V754" s="401"/>
      <c r="W754" s="400"/>
      <c r="X754" s="401"/>
      <c r="Y754" s="400"/>
      <c r="Z754" s="401"/>
      <c r="AA754" s="400"/>
      <c r="AB754" s="401"/>
      <c r="AC754" s="400"/>
      <c r="AD754" s="401"/>
      <c r="AE754" s="400"/>
      <c r="AF754" s="401"/>
      <c r="AG754" s="400"/>
      <c r="AH754" s="401"/>
      <c r="AI754" s="400"/>
      <c r="AJ754" s="401"/>
      <c r="AK754" s="400"/>
      <c r="AL754" s="401"/>
      <c r="AM754" s="400"/>
      <c r="AN754" s="401"/>
      <c r="AO754" s="400"/>
      <c r="AP754" s="401"/>
      <c r="AQ754" s="400"/>
      <c r="AR754" s="401"/>
      <c r="AS754" s="400"/>
      <c r="AT754" s="401"/>
      <c r="AU754" s="400"/>
      <c r="AV754" s="401"/>
      <c r="AW754" s="400"/>
      <c r="AX754" s="401"/>
      <c r="AY754" s="400"/>
      <c r="AZ754" s="401"/>
      <c r="BA754" s="400"/>
      <c r="BB754" s="401"/>
      <c r="BC754" s="400"/>
      <c r="BD754" s="401"/>
      <c r="BE754" s="400"/>
      <c r="BF754" s="401"/>
      <c r="BG754" s="400"/>
      <c r="BH754" s="401"/>
      <c r="BI754" s="400"/>
      <c r="BJ754" s="401"/>
      <c r="BK754" s="400"/>
      <c r="BL754" s="401"/>
      <c r="BM754" s="400"/>
      <c r="BN754" s="401"/>
      <c r="BO754" s="400"/>
      <c r="BP754" s="401"/>
      <c r="BQ754" s="400"/>
      <c r="BR754" s="401"/>
      <c r="BS754" s="400"/>
      <c r="BT754" s="401"/>
      <c r="BU754" s="400"/>
      <c r="BV754" s="401"/>
      <c r="BW754" s="400"/>
      <c r="BX754" s="401"/>
      <c r="BY754" s="400"/>
      <c r="BZ754" s="401"/>
      <c r="CA754" s="400"/>
      <c r="CB754" s="401"/>
      <c r="CC754" s="400"/>
      <c r="CD754" s="401"/>
      <c r="CE754" s="400"/>
      <c r="CF754" s="401"/>
      <c r="CG754" s="400"/>
      <c r="CH754" s="401"/>
      <c r="CI754" s="400"/>
      <c r="CJ754" s="401"/>
      <c r="CK754" s="400"/>
      <c r="CL754" s="401"/>
      <c r="CM754" s="400"/>
      <c r="CN754" s="401"/>
      <c r="CO754" s="400"/>
      <c r="CP754" s="401"/>
      <c r="CQ754" s="400"/>
      <c r="CR754" s="401"/>
      <c r="CS754" s="400"/>
      <c r="CT754" s="401"/>
      <c r="CU754" s="400"/>
      <c r="CV754" s="401"/>
      <c r="CW754" s="400"/>
      <c r="CX754" s="401"/>
      <c r="CY754" s="400"/>
      <c r="CZ754" s="401"/>
      <c r="DA754" s="400"/>
      <c r="DB754" s="401"/>
      <c r="DC754" s="400"/>
      <c r="DD754" s="401"/>
      <c r="DE754" s="400"/>
      <c r="DF754" s="401"/>
      <c r="DG754" s="400"/>
      <c r="DH754" s="401"/>
      <c r="DI754" s="400"/>
      <c r="DJ754" s="401"/>
      <c r="DK754" s="400"/>
      <c r="DL754" s="401"/>
      <c r="DM754" s="400"/>
      <c r="DN754" s="401"/>
      <c r="DO754" s="400"/>
      <c r="DP754" s="401"/>
      <c r="DQ754" s="400"/>
      <c r="DR754" s="401"/>
      <c r="DS754" s="400"/>
      <c r="DT754" s="401"/>
      <c r="DU754" s="400"/>
      <c r="DV754" s="401"/>
      <c r="DW754" s="400"/>
      <c r="DX754" s="401"/>
      <c r="DY754" s="400"/>
      <c r="DZ754" s="401"/>
      <c r="EA754" s="400"/>
      <c r="EB754" s="401"/>
      <c r="EC754" s="400"/>
      <c r="ED754" s="401"/>
      <c r="EE754" s="400"/>
      <c r="EF754" s="401"/>
      <c r="EG754" s="400"/>
      <c r="EH754" s="401"/>
      <c r="EI754" s="400"/>
      <c r="EJ754" s="447"/>
      <c r="EK754" s="511"/>
      <c r="EL754" s="514"/>
      <c r="EM754" s="448"/>
      <c r="EN754" s="344"/>
      <c r="EO754" s="345"/>
      <c r="EP754" s="171">
        <f t="shared" si="815"/>
        <v>0</v>
      </c>
      <c r="EQ754" s="171">
        <f t="shared" si="816"/>
        <v>0</v>
      </c>
      <c r="ER754" s="171">
        <f t="shared" si="817"/>
        <v>0</v>
      </c>
      <c r="ES754" s="171">
        <f t="shared" si="818"/>
        <v>0</v>
      </c>
      <c r="ET754" s="171">
        <f t="shared" si="819"/>
        <v>0</v>
      </c>
      <c r="EU754" s="171">
        <f t="shared" si="820"/>
        <v>0</v>
      </c>
      <c r="EV754" s="172">
        <f t="shared" si="821"/>
        <v>0</v>
      </c>
      <c r="EW754" s="127"/>
      <c r="EX754" s="248">
        <f t="shared" si="858"/>
        <v>0</v>
      </c>
      <c r="EY754" s="174">
        <f>(L754*regular)+(M754*Cadeirantee)</f>
        <v>0</v>
      </c>
      <c r="EZ754" s="249">
        <f>SUMIF(FG754:GJ754,"&gt;0")</f>
        <v>0</v>
      </c>
      <c r="FA754" s="249">
        <f>SUMIF(FG754:GJ754,"&lt;0")+SUMIF(GN754:HP754,"&lt;0")</f>
        <v>0</v>
      </c>
      <c r="FB754" s="174">
        <v>0</v>
      </c>
      <c r="FC754" s="126">
        <f>N754*km*'VALORES TABELA'!$B$13</f>
        <v>0</v>
      </c>
      <c r="FD754" s="250">
        <f t="shared" si="859"/>
        <v>0</v>
      </c>
      <c r="FE754" s="105"/>
      <c r="FF754" s="118"/>
      <c r="FG754" s="118"/>
      <c r="FH754" s="118"/>
      <c r="FI754" s="118"/>
      <c r="FJ754" s="118"/>
      <c r="FK754" s="118"/>
      <c r="FL754" s="118"/>
      <c r="FM754" s="118"/>
      <c r="FN754" s="118"/>
      <c r="FO754" s="118"/>
      <c r="FP754" s="118"/>
      <c r="FQ754" s="118"/>
      <c r="FR754" s="118"/>
      <c r="FS754" s="118"/>
      <c r="FT754" s="118"/>
      <c r="FU754" s="118"/>
      <c r="FV754" s="118"/>
      <c r="FW754" s="118"/>
      <c r="FX754" s="118"/>
      <c r="FY754" s="118"/>
      <c r="FZ754" s="118"/>
      <c r="GA754" s="118"/>
      <c r="GB754" s="118"/>
      <c r="GC754" s="118"/>
      <c r="GD754" s="118"/>
      <c r="GE754" s="118"/>
      <c r="GF754" s="118"/>
      <c r="GG754" s="118"/>
      <c r="GH754" s="118"/>
      <c r="GI754" s="118"/>
      <c r="GJ754" s="118"/>
      <c r="GK754" s="252"/>
      <c r="GL754" s="103">
        <f t="shared" si="822"/>
        <v>0</v>
      </c>
      <c r="GM754" s="124"/>
      <c r="GN754" s="104"/>
      <c r="GO754" s="104"/>
      <c r="GP754" s="104"/>
      <c r="GQ754" s="104"/>
      <c r="GR754" s="104"/>
      <c r="GS754" s="104"/>
      <c r="GT754" s="104"/>
      <c r="GU754" s="104"/>
      <c r="GV754" s="104"/>
      <c r="GW754" s="104"/>
      <c r="GX754" s="104"/>
      <c r="GY754" s="104"/>
      <c r="GZ754" s="104"/>
      <c r="HA754" s="104"/>
      <c r="HB754" s="104"/>
      <c r="HC754" s="104"/>
      <c r="HD754" s="104"/>
      <c r="HE754" s="104"/>
      <c r="HF754" s="104"/>
      <c r="HG754" s="104"/>
      <c r="HH754" s="104"/>
      <c r="HI754" s="104"/>
      <c r="HJ754" s="104"/>
      <c r="HK754" s="104"/>
      <c r="HL754" s="104"/>
      <c r="HM754" s="104"/>
      <c r="HN754" s="104"/>
      <c r="HO754" s="104"/>
      <c r="HP754" s="104"/>
      <c r="HQ754" s="64"/>
      <c r="HR754" s="65"/>
      <c r="HS754" s="65"/>
      <c r="HT754" s="65"/>
      <c r="HU754" s="65"/>
      <c r="HV754" s="65"/>
      <c r="HW754" s="105"/>
      <c r="HX754" s="65"/>
      <c r="HY754" s="280">
        <f t="shared" si="860"/>
        <v>0</v>
      </c>
      <c r="HZ754" s="280">
        <f t="shared" si="861"/>
        <v>0</v>
      </c>
      <c r="IA754" s="280">
        <f t="shared" si="862"/>
        <v>0</v>
      </c>
      <c r="IB754" s="65"/>
      <c r="IC754" s="65"/>
    </row>
    <row r="755" spans="1:237" s="106" customFormat="1" ht="22.5" customHeight="1" thickBot="1" x14ac:dyDescent="0.3">
      <c r="A755" s="377" t="s">
        <v>3877</v>
      </c>
      <c r="B755" s="378" t="s">
        <v>3878</v>
      </c>
      <c r="C755" s="379" t="s">
        <v>3233</v>
      </c>
      <c r="D755" s="380" t="s">
        <v>3879</v>
      </c>
      <c r="E755" s="380" t="s">
        <v>3880</v>
      </c>
      <c r="F755" s="381" t="s">
        <v>3224</v>
      </c>
      <c r="G755" s="381" t="s">
        <v>3225</v>
      </c>
      <c r="H755" s="382" t="s">
        <v>1856</v>
      </c>
      <c r="I755" s="383" t="s">
        <v>3881</v>
      </c>
      <c r="J755" s="421" t="s">
        <v>3231</v>
      </c>
      <c r="K755" s="424" t="s">
        <v>60</v>
      </c>
      <c r="L755" s="329">
        <f>CONTINUA!BV755</f>
        <v>0</v>
      </c>
      <c r="M755" s="329">
        <f>CONTINUA!BW755</f>
        <v>0</v>
      </c>
      <c r="N755" s="895"/>
      <c r="O755" s="896" t="s">
        <v>4075</v>
      </c>
      <c r="P755" s="897" t="s">
        <v>206</v>
      </c>
      <c r="Q755" s="400"/>
      <c r="R755" s="401"/>
      <c r="S755" s="400"/>
      <c r="T755" s="401"/>
      <c r="U755" s="400"/>
      <c r="V755" s="401"/>
      <c r="W755" s="400"/>
      <c r="X755" s="401"/>
      <c r="Y755" s="400"/>
      <c r="Z755" s="401"/>
      <c r="AA755" s="400"/>
      <c r="AB755" s="401"/>
      <c r="AC755" s="400"/>
      <c r="AD755" s="401"/>
      <c r="AE755" s="400"/>
      <c r="AF755" s="401"/>
      <c r="AG755" s="400"/>
      <c r="AH755" s="401"/>
      <c r="AI755" s="400"/>
      <c r="AJ755" s="401"/>
      <c r="AK755" s="400"/>
      <c r="AL755" s="401"/>
      <c r="AM755" s="400"/>
      <c r="AN755" s="401"/>
      <c r="AO755" s="400"/>
      <c r="AP755" s="401"/>
      <c r="AQ755" s="400"/>
      <c r="AR755" s="401"/>
      <c r="AS755" s="400"/>
      <c r="AT755" s="401"/>
      <c r="AU755" s="400"/>
      <c r="AV755" s="401"/>
      <c r="AW755" s="400"/>
      <c r="AX755" s="401"/>
      <c r="AY755" s="400"/>
      <c r="AZ755" s="401"/>
      <c r="BA755" s="400"/>
      <c r="BB755" s="401"/>
      <c r="BC755" s="400"/>
      <c r="BD755" s="401"/>
      <c r="BE755" s="400"/>
      <c r="BF755" s="401"/>
      <c r="BG755" s="400"/>
      <c r="BH755" s="401"/>
      <c r="BI755" s="400"/>
      <c r="BJ755" s="401"/>
      <c r="BK755" s="400"/>
      <c r="BL755" s="401"/>
      <c r="BM755" s="400"/>
      <c r="BN755" s="401"/>
      <c r="BO755" s="400"/>
      <c r="BP755" s="401"/>
      <c r="BQ755" s="400"/>
      <c r="BR755" s="401"/>
      <c r="BS755" s="400"/>
      <c r="BT755" s="401"/>
      <c r="BU755" s="400"/>
      <c r="BV755" s="401"/>
      <c r="BW755" s="400"/>
      <c r="BX755" s="401"/>
      <c r="BY755" s="400"/>
      <c r="BZ755" s="401"/>
      <c r="CA755" s="400"/>
      <c r="CB755" s="401"/>
      <c r="CC755" s="400"/>
      <c r="CD755" s="401"/>
      <c r="CE755" s="400"/>
      <c r="CF755" s="401"/>
      <c r="CG755" s="400"/>
      <c r="CH755" s="401"/>
      <c r="CI755" s="400"/>
      <c r="CJ755" s="401"/>
      <c r="CK755" s="400"/>
      <c r="CL755" s="401"/>
      <c r="CM755" s="400"/>
      <c r="CN755" s="401"/>
      <c r="CO755" s="400"/>
      <c r="CP755" s="401"/>
      <c r="CQ755" s="400"/>
      <c r="CR755" s="401"/>
      <c r="CS755" s="400"/>
      <c r="CT755" s="401"/>
      <c r="CU755" s="400"/>
      <c r="CV755" s="401"/>
      <c r="CW755" s="400"/>
      <c r="CX755" s="401"/>
      <c r="CY755" s="400"/>
      <c r="CZ755" s="401"/>
      <c r="DA755" s="400"/>
      <c r="DB755" s="401"/>
      <c r="DC755" s="400"/>
      <c r="DD755" s="401"/>
      <c r="DE755" s="400"/>
      <c r="DF755" s="401"/>
      <c r="DG755" s="400"/>
      <c r="DH755" s="401"/>
      <c r="DI755" s="400"/>
      <c r="DJ755" s="401"/>
      <c r="DK755" s="400"/>
      <c r="DL755" s="401"/>
      <c r="DM755" s="400"/>
      <c r="DN755" s="401"/>
      <c r="DO755" s="400"/>
      <c r="DP755" s="401"/>
      <c r="DQ755" s="400"/>
      <c r="DR755" s="401"/>
      <c r="DS755" s="400"/>
      <c r="DT755" s="401"/>
      <c r="DU755" s="400"/>
      <c r="DV755" s="401"/>
      <c r="DW755" s="400"/>
      <c r="DX755" s="401"/>
      <c r="DY755" s="400"/>
      <c r="DZ755" s="401"/>
      <c r="EA755" s="400"/>
      <c r="EB755" s="401"/>
      <c r="EC755" s="400"/>
      <c r="ED755" s="401"/>
      <c r="EE755" s="400"/>
      <c r="EF755" s="401"/>
      <c r="EG755" s="400"/>
      <c r="EH755" s="401"/>
      <c r="EI755" s="400"/>
      <c r="EJ755" s="447"/>
      <c r="EK755" s="512"/>
      <c r="EL755" s="515"/>
      <c r="EM755" s="450"/>
      <c r="EN755" s="348"/>
      <c r="EO755" s="348"/>
      <c r="EP755" s="179">
        <f t="shared" si="815"/>
        <v>0</v>
      </c>
      <c r="EQ755" s="179">
        <f t="shared" si="816"/>
        <v>0</v>
      </c>
      <c r="ER755" s="179">
        <f t="shared" si="817"/>
        <v>0</v>
      </c>
      <c r="ES755" s="179">
        <f t="shared" si="818"/>
        <v>0</v>
      </c>
      <c r="ET755" s="179">
        <f t="shared" si="819"/>
        <v>0</v>
      </c>
      <c r="EU755" s="179">
        <f t="shared" si="820"/>
        <v>0</v>
      </c>
      <c r="EV755" s="172">
        <f t="shared" si="821"/>
        <v>0</v>
      </c>
      <c r="EW755" s="253"/>
      <c r="EX755" s="254">
        <v>0</v>
      </c>
      <c r="EY755" s="180">
        <v>0</v>
      </c>
      <c r="EZ755" s="255">
        <v>0</v>
      </c>
      <c r="FA755" s="255">
        <v>0</v>
      </c>
      <c r="FB755" s="180">
        <f>SUM(FF755:GI755)/2</f>
        <v>0</v>
      </c>
      <c r="FC755" s="256">
        <f>N755*km*'VALORES TABELA'!$B$13</f>
        <v>0</v>
      </c>
      <c r="FD755" s="250">
        <f t="shared" si="859"/>
        <v>0</v>
      </c>
      <c r="FE755" s="257"/>
      <c r="FF755" s="181">
        <f>((Q755+S755)*Percapita)+((R755+T755)*Cadeirante)</f>
        <v>0</v>
      </c>
      <c r="FG755" s="181">
        <f>((U755+W755)*Percapita/30*FG$4)+((V755+X755)*Cadeirante/30*FG$4)</f>
        <v>0</v>
      </c>
      <c r="FH755" s="181">
        <f>((Y755+AA755)*Percapita/30*FH$4)+((Z755+AB755)*Cadeirante/30*FH$4)</f>
        <v>0</v>
      </c>
      <c r="FI755" s="181">
        <f>((AC755+AE755)*Percapita/30*FI$4)+((AD755+AF755)*Cadeirante/30*FI$4)</f>
        <v>0</v>
      </c>
      <c r="FJ755" s="181">
        <f>((AG755+AI755)*Percapita/30*FJ$4)+((AH755+AJ755)*Cadeirante/30*FJ$4)</f>
        <v>0</v>
      </c>
      <c r="FK755" s="181">
        <f>((AK755+AM755)*Percapita/30*FK$4)+((AL755+AN755)*Cadeirante/30*FK$4)</f>
        <v>0</v>
      </c>
      <c r="FL755" s="181">
        <f>((AO755+AQ755)*Percapita/30*FL$4)+((AP755+AR755)*Cadeirante/30*FL$4)</f>
        <v>0</v>
      </c>
      <c r="FM755" s="181">
        <f>((AS755+AU755)*Percapita/30*FM$4)+((AT755+AV755)*Cadeirante/30*FM$4)</f>
        <v>0</v>
      </c>
      <c r="FN755" s="181">
        <f>((AW755+AY755)*Percapita/30*FN$4)+((AX755+AZ755)*Cadeirante/30*FN$4)</f>
        <v>0</v>
      </c>
      <c r="FO755" s="181">
        <f>((BA755+BC755)*Percapita/30*FO$4)+((BB755+BD755)*Cadeirante/30*FO$4)</f>
        <v>0</v>
      </c>
      <c r="FP755" s="181">
        <f>((BE755+BG755)*Percapita/30*FP$4)+((BF755+BH755)*Cadeirante/30*FP$4)</f>
        <v>0</v>
      </c>
      <c r="FQ755" s="181">
        <f>((BI755+BK755)*Percapita/30*FQ$4)+((BJ755+BL755)*Cadeirante/30*FQ$4)</f>
        <v>0</v>
      </c>
      <c r="FR755" s="181">
        <f>((BM755+BO755)*Percapita/30*FR$4)+((BN755+BP755)*Cadeirante/30*FR$4)</f>
        <v>0</v>
      </c>
      <c r="FS755" s="181">
        <f>((BQ755+BS755)*Percapita/30*FS$4)+((BR755+BT755)*Cadeirante/30*FS$4)</f>
        <v>0</v>
      </c>
      <c r="FT755" s="181">
        <f>((BU755+BW755)*Percapita/30*FT$4)+((BV755+BX755)*Cadeirante/30*FT$4)</f>
        <v>0</v>
      </c>
      <c r="FU755" s="181">
        <f>((BY755+CA755)*Percapita/30*FU$4)+((BZ755+CB755)*Cadeirante/30*FU$4)</f>
        <v>0</v>
      </c>
      <c r="FV755" s="181">
        <f>((CC755+CE755)*Percapita/30*FV$4)+((CD755+CF755)*Cadeirante/30*FV$4)</f>
        <v>0</v>
      </c>
      <c r="FW755" s="181">
        <f>((CG755+CI755)*Percapita/30*FW$4)+((CI755+CK755)*Cadeirante/30*FW$4)</f>
        <v>0</v>
      </c>
      <c r="FX755" s="181">
        <f>((CK755+CM755)*Percapita/30*FX$4)+((CL755+CN755)*Cadeirante/30*FX$4)</f>
        <v>0</v>
      </c>
      <c r="FY755" s="181">
        <f>((CO755+CQ755)*Percapita/30*FY$4)+((CP755+CR755)*Cadeirante/30*FY$4)</f>
        <v>0</v>
      </c>
      <c r="FZ755" s="181">
        <f>((CS755+CU755)*Percapita/30*FZ$4)+((CT755+CV755)*Cadeirante/30*FZ$4)</f>
        <v>0</v>
      </c>
      <c r="GA755" s="181">
        <f>((CW755+CY755)*Percapita/30*GA$4)+((CX755+CZ755)*Cadeirante/30*GA$4)</f>
        <v>0</v>
      </c>
      <c r="GB755" s="181">
        <f>((DA755+DC755)*Percapita/30*GB$4)+((DB755+DD755)*Cadeirante/30*GB$4)</f>
        <v>0</v>
      </c>
      <c r="GC755" s="181">
        <f>((DE755+DG755)*Percapita/30*GC$4)+((DF755+DH755)*Cadeirante/30*GC$4)</f>
        <v>0</v>
      </c>
      <c r="GD755" s="181">
        <f>((DI755+DK755)*Percapita/30*GD$4)+((DJ755+DL755)*Cadeirante/30*GD$4)</f>
        <v>0</v>
      </c>
      <c r="GE755" s="181">
        <f>((DM755+DO755)*Percapita/30*GE$4)+((DN755+DP755)*Cadeirante/30*GE$4)</f>
        <v>0</v>
      </c>
      <c r="GF755" s="181">
        <f>((DQ755+DS755)*Percapita/30*GF$4)+((DR755+DT755)*Cadeirante/30*GF$4)</f>
        <v>0</v>
      </c>
      <c r="GG755" s="181">
        <f>((DU755+DW755)*Percapita/30*GG$4)+((DV755+DX755)*Cadeirante/30*GG$4)</f>
        <v>0</v>
      </c>
      <c r="GH755" s="181">
        <f>((DY755+EA755)*Percapita/30*GH$4)+((DZ755+EB755)*Cadeirante/30*GH$4)</f>
        <v>0</v>
      </c>
      <c r="GI755" s="181">
        <f>((EC755+EE755)*Percapita/30*GI$4)+((ED755+EF755)*Cadeirante/30*GI$4)</f>
        <v>0</v>
      </c>
      <c r="GJ755" s="181">
        <f>((EG755+EI755)*Percapita)+((EH755+EJ755)*Cadeirante)</f>
        <v>0</v>
      </c>
      <c r="GK755" s="258"/>
      <c r="GL755" s="103">
        <f t="shared" si="822"/>
        <v>0</v>
      </c>
      <c r="GM755" s="124"/>
      <c r="GN755" s="182"/>
      <c r="GO755" s="182"/>
      <c r="GP755" s="182"/>
      <c r="GQ755" s="182"/>
      <c r="GR755" s="182"/>
      <c r="GS755" s="182"/>
      <c r="GT755" s="182"/>
      <c r="GU755" s="182"/>
      <c r="GV755" s="182"/>
      <c r="GW755" s="182"/>
      <c r="GX755" s="182"/>
      <c r="GY755" s="182"/>
      <c r="GZ755" s="182"/>
      <c r="HA755" s="182"/>
      <c r="HB755" s="182"/>
      <c r="HC755" s="182"/>
      <c r="HD755" s="182"/>
      <c r="HE755" s="182"/>
      <c r="HF755" s="182"/>
      <c r="HG755" s="182"/>
      <c r="HH755" s="182"/>
      <c r="HI755" s="182"/>
      <c r="HJ755" s="182"/>
      <c r="HK755" s="182"/>
      <c r="HL755" s="182"/>
      <c r="HM755" s="182"/>
      <c r="HN755" s="182"/>
      <c r="HO755" s="182"/>
      <c r="HP755" s="259"/>
      <c r="HQ755" s="64"/>
      <c r="HW755" s="257"/>
      <c r="HY755" s="280">
        <f t="shared" si="860"/>
        <v>0</v>
      </c>
      <c r="HZ755" s="280">
        <f t="shared" si="861"/>
        <v>0</v>
      </c>
      <c r="IA755" s="280">
        <f t="shared" si="862"/>
        <v>0</v>
      </c>
    </row>
    <row r="756" spans="1:237" s="106" customFormat="1" ht="22.5" customHeight="1" x14ac:dyDescent="0.25">
      <c r="A756" t="s">
        <v>3882</v>
      </c>
      <c r="B756" s="522" t="s">
        <v>3883</v>
      </c>
      <c r="C756" s="523">
        <v>4</v>
      </c>
      <c r="D756" s="524" t="s">
        <v>3884</v>
      </c>
      <c r="E756" s="524" t="s">
        <v>3885</v>
      </c>
      <c r="F756" s="525" t="s">
        <v>3224</v>
      </c>
      <c r="G756" s="525" t="s">
        <v>3225</v>
      </c>
      <c r="H756" s="350" t="s">
        <v>1858</v>
      </c>
      <c r="I756" s="351" t="s">
        <v>3886</v>
      </c>
      <c r="J756" s="409" t="s">
        <v>3268</v>
      </c>
      <c r="K756" s="410" t="s">
        <v>3232</v>
      </c>
      <c r="L756" s="329">
        <f>CONTINUA!BV756</f>
        <v>0</v>
      </c>
      <c r="M756" s="329">
        <f>CONTINUA!BW756</f>
        <v>0</v>
      </c>
      <c r="N756" s="895"/>
      <c r="O756" s="896" t="s">
        <v>4076</v>
      </c>
      <c r="P756" s="897" t="s">
        <v>206</v>
      </c>
      <c r="Q756" s="400"/>
      <c r="R756" s="401"/>
      <c r="S756" s="400"/>
      <c r="T756" s="401"/>
      <c r="U756" s="400"/>
      <c r="V756" s="401"/>
      <c r="W756" s="400"/>
      <c r="X756" s="401"/>
      <c r="Y756" s="400"/>
      <c r="Z756" s="401"/>
      <c r="AA756" s="400"/>
      <c r="AB756" s="401"/>
      <c r="AC756" s="400"/>
      <c r="AD756" s="401"/>
      <c r="AE756" s="400"/>
      <c r="AF756" s="401"/>
      <c r="AG756" s="400"/>
      <c r="AH756" s="401"/>
      <c r="AI756" s="400"/>
      <c r="AJ756" s="401"/>
      <c r="AK756" s="400"/>
      <c r="AL756" s="401"/>
      <c r="AM756" s="400"/>
      <c r="AN756" s="401"/>
      <c r="AO756" s="400"/>
      <c r="AP756" s="401"/>
      <c r="AQ756" s="400"/>
      <c r="AR756" s="401"/>
      <c r="AS756" s="400"/>
      <c r="AT756" s="401"/>
      <c r="AU756" s="400"/>
      <c r="AV756" s="401"/>
      <c r="AW756" s="400"/>
      <c r="AX756" s="401"/>
      <c r="AY756" s="400"/>
      <c r="AZ756" s="401"/>
      <c r="BA756" s="400"/>
      <c r="BB756" s="401"/>
      <c r="BC756" s="400"/>
      <c r="BD756" s="401"/>
      <c r="BE756" s="400"/>
      <c r="BF756" s="401"/>
      <c r="BG756" s="400"/>
      <c r="BH756" s="401"/>
      <c r="BI756" s="400"/>
      <c r="BJ756" s="401"/>
      <c r="BK756" s="400"/>
      <c r="BL756" s="401"/>
      <c r="BM756" s="400"/>
      <c r="BN756" s="401"/>
      <c r="BO756" s="400"/>
      <c r="BP756" s="401"/>
      <c r="BQ756" s="400"/>
      <c r="BR756" s="401"/>
      <c r="BS756" s="400"/>
      <c r="BT756" s="401"/>
      <c r="BU756" s="400"/>
      <c r="BV756" s="401"/>
      <c r="BW756" s="400"/>
      <c r="BX756" s="401"/>
      <c r="BY756" s="400"/>
      <c r="BZ756" s="401"/>
      <c r="CA756" s="400"/>
      <c r="CB756" s="401"/>
      <c r="CC756" s="400"/>
      <c r="CD756" s="401"/>
      <c r="CE756" s="400"/>
      <c r="CF756" s="401"/>
      <c r="CG756" s="400"/>
      <c r="CH756" s="401"/>
      <c r="CI756" s="400"/>
      <c r="CJ756" s="401"/>
      <c r="CK756" s="400"/>
      <c r="CL756" s="401"/>
      <c r="CM756" s="400"/>
      <c r="CN756" s="401"/>
      <c r="CO756" s="400"/>
      <c r="CP756" s="401"/>
      <c r="CQ756" s="400"/>
      <c r="CR756" s="401"/>
      <c r="CS756" s="400"/>
      <c r="CT756" s="401"/>
      <c r="CU756" s="400"/>
      <c r="CV756" s="401"/>
      <c r="CW756" s="400"/>
      <c r="CX756" s="401"/>
      <c r="CY756" s="400"/>
      <c r="CZ756" s="401"/>
      <c r="DA756" s="400"/>
      <c r="DB756" s="401"/>
      <c r="DC756" s="400"/>
      <c r="DD756" s="401"/>
      <c r="DE756" s="400"/>
      <c r="DF756" s="401"/>
      <c r="DG756" s="400"/>
      <c r="DH756" s="401"/>
      <c r="DI756" s="400"/>
      <c r="DJ756" s="401"/>
      <c r="DK756" s="400"/>
      <c r="DL756" s="401"/>
      <c r="DM756" s="400"/>
      <c r="DN756" s="401"/>
      <c r="DO756" s="400"/>
      <c r="DP756" s="401"/>
      <c r="DQ756" s="400"/>
      <c r="DR756" s="401"/>
      <c r="DS756" s="400"/>
      <c r="DT756" s="401"/>
      <c r="DU756" s="400"/>
      <c r="DV756" s="401"/>
      <c r="DW756" s="400"/>
      <c r="DX756" s="401"/>
      <c r="DY756" s="400"/>
      <c r="DZ756" s="401"/>
      <c r="EA756" s="400"/>
      <c r="EB756" s="401"/>
      <c r="EC756" s="400"/>
      <c r="ED756" s="401"/>
      <c r="EE756" s="400"/>
      <c r="EF756" s="401"/>
      <c r="EG756" s="400"/>
      <c r="EH756" s="401"/>
      <c r="EI756" s="400"/>
      <c r="EJ756" s="447"/>
      <c r="EK756" s="510"/>
      <c r="EL756" s="513" t="s">
        <v>4022</v>
      </c>
      <c r="EM756" s="520">
        <v>890.589333333333</v>
      </c>
      <c r="EN756" s="520"/>
      <c r="EO756" s="520"/>
      <c r="EP756" s="171">
        <f t="shared" si="815"/>
        <v>0</v>
      </c>
      <c r="EQ756" s="171">
        <f t="shared" si="816"/>
        <v>0</v>
      </c>
      <c r="ER756" s="171">
        <f t="shared" si="817"/>
        <v>0</v>
      </c>
      <c r="ES756" s="171">
        <f t="shared" si="818"/>
        <v>0</v>
      </c>
      <c r="ET756" s="171">
        <f t="shared" si="819"/>
        <v>0</v>
      </c>
      <c r="EU756" s="171">
        <f t="shared" si="820"/>
        <v>0</v>
      </c>
      <c r="EV756" s="172">
        <f t="shared" si="821"/>
        <v>0</v>
      </c>
      <c r="EW756" s="367">
        <f>IF(C756=4,IF(MAX(Q756:EJ758)&gt;0,(Especiall/30*(IF(($G756-$F756)=($G$5-$F$5),30,IF(DAY($G756)=31,($G756-$F756),($G756-$F756)+1)))),0),0)</f>
        <v>11465.63</v>
      </c>
      <c r="EX756" s="248">
        <f t="shared" ref="EX756:EX759" si="863">FF756</f>
        <v>5242.99</v>
      </c>
      <c r="EY756" s="174">
        <f>(L756*regular)+(M756*Cadeirantee)</f>
        <v>0</v>
      </c>
      <c r="EZ756" s="249">
        <f>SUMIF(FG756:GJ756,"&gt;0")</f>
        <v>0</v>
      </c>
      <c r="FA756" s="249">
        <f>SUMIF(FG756:GJ756,"&lt;0")+SUMIF(GN756:HP756,"&lt;0")</f>
        <v>0</v>
      </c>
      <c r="FB756" s="174">
        <v>0</v>
      </c>
      <c r="FC756" s="175">
        <f>N756*km*'VALORES TABELA'!$B$13</f>
        <v>0</v>
      </c>
      <c r="FD756" s="250">
        <f>GL756</f>
        <v>0</v>
      </c>
      <c r="FE756" s="176">
        <f>(EW756+EW757+EW758+EW759+EX756+EX757+EX758+EX759+EY756+EY757+EY758+EY759+EY760+EZ756+EZ757+EZ758+EZ759+FA756+FA757+FA758+FA759+FC756+FC757+FC758+FC759+HY756-HZ756-IA756+FD756+FD757+FD758+FD759+FB760)</f>
        <v>17599.209333333332</v>
      </c>
      <c r="FF756" s="177">
        <f>IF(C756=4,SUM(Q756+Q757+Q758+S756+S757+S758)*Percapita/30*FF$4+(R756+R757+R758+T756+T757+T758)*Cadeirante/30*FF$4,IF(C756=3,IF(Q759+S759=10,Fixo/30*FF$4+(Q756+Q757+Q758+S756+S757+S758)*Percapita/30*FF$4+(R759+T759)*Cadeirante/30*FF$4,IF(Q759+S759&lt;=9,(Q759+S759)*Crechee/30*FF$4)+(R759+T759)*Cadeirante/30*FF$4+(Q756+Q757+Q758+S756+S757+S758)*Percapita/30*FF$4)+IF(Q759+S759&gt;=11,Fixo/30*FF$4+(Q759+S759-10)*Crechee/30*FF$4,0),IF(C756=2,IF(R756+R757+R758+R759+T756+T757+T758+T759=1,Cadeirante/30*FF$4,IF(R756+R757+R758+R759+T756+T757+T758+T759=2,Fixo/30*FF$4,IF(R756+R757+R758+R759+T756+T757+T758+T759&gt;2,Fixo/30*FF$4+(R756+R757+R758+R759+T756+T757+T758+T759-2)*Cadeirante/30*FF$4)))+(Q756+Q757+Q758+S756+S757+S758)*Percapita/30*FF$4+(Q759+S759)*Crechee/30*FF$4,IF(C756=1,IF(Q756+Q757+Q758+R756+R757+R758+S756+S757+S758+T756+T757+T758&lt;=15,(Q756+Q757+Q758+S756+S757+S758)*Percapita/30*FF$4,IF(Q756+Q757+Q758+R756+R757+R758+S756+S757+S758+T756+T757+T758&gt;=16,Fixo/30*FF$4+(Q756+Q757+Q758+R756+R757+R758+S756+S757+S758+T756+T757-16)*Percapita/30*FF$4))))))</f>
        <v>5242.99</v>
      </c>
      <c r="FG756" s="177">
        <f>IF(C756=4,SUM(U756+U757+U758+W756+W757+W758)*Percapita/30*FG$4+(V756+V757+V758+X756+X757+X758)*Cadeirante/30*FG$4,IF(C756=3,IF(U759+W759=10,Fixo/30*FG$4+(U756+U757+U758+W756+W757+W758)*Percapita/30*FG$4+(V759+X759)*Cadeirante/30*FG$4,IF(U759+W759&lt;=9,(U759+W759)*Crechee/30*FG$4)+(V759+X759)*Cadeirante/30*FG$4+(U756+U757+U758+W756+W757+W758)*Percapita/30*FG$4)+IF(U759+W759&gt;=11,Fixo/30*FG$4+(U759+W759-10)*Crechee/30*FG$4,0),IF(C756=2,IF(V756+V757+V758+V759+X756+X757+X758+X759=1,Cadeirante/30*FG$4,IF(V756+V757+V758+V759+X756+X757+X758+X759=2,Fixo/30*FG$4,IF(V756+V757+V758+V759+X756+X757+X758+X759&gt;2,Fixo/30*FG$4+(V756+V757+V758+V759+X756+X757+X758+X759-2)*Cadeirante/30*FG$4)))+(U756+U757+U758+W756+W757+W758)*Percapita/30*FG$4+(U759+W759)*Crechee/30*FG$4,IF(C756=1,IF(U756+U757+U758+V756+V757+V758+W756+W757+W758+X756+X757+X758&lt;=15,(U756+U757+U758+W756+W757+W758)*Percapita/30*FG$4,IF(U756+U757+U758+V756+V757+V758+W756+W757+W758+X756+X757+X758&gt;=16,Fixo/30*FG$4+(U756+U757+U758+V756+V757+V758+W756+W757+W758+X756+X757-16)*Percapita/30*FG$4))))))</f>
        <v>0</v>
      </c>
      <c r="FH756" s="177">
        <f>IF(C756=4,SUM(Y756+Y757+Y758+AA756+AA757+AA758)*Percapita/30*FH$4+(Z756+Z757+Z758+AB756+AB757+AB758)*Cadeirante/30*FH$4,IF(C756=3,IF(Y759+AA759=10,Fixo/30*FH$4+(Y756+Y757+Y758+AA756+AA757+AA758)*Percapita/30*FH$4+(Z759+AB759)*Cadeirante/30*FH$4,IF(Y759+AA759&lt;=9,(Y759+AA759)*Crechee/30*FH$4)+(Z759+AB759)*Cadeirante/30*FH$4+(Y756+Y757+Y758+AA756+AA757+AA758)*Percapita/30*FH$4)+IF(Y759+AA759&gt;=11,Fixo/30*FH$4+(Y759+AA759-10)*Crechee/30*FH$4,0),IF(C756=2,IF(Z756+Z757+Z758+Z759+AB756+AB757+AB758+AB759=1,Cadeirante/30*FH$4,IF(Z756+Z757+Z758+Z759+AB756+AB757+AB758+AB759=2,Fixo/30*FH$4,IF(Z756+Z757+Z758+Z759+AB756+AB757+AB758+AB759&gt;2,Fixo/30*FH$4+(Z756+Z757+Z758+Z759+AB756+AB757+AB758+AB759-2)*Cadeirante/30*FH$4)))+(Y756+Y757+Y758+AA756+AA757+AA758)*Percapita/30*FH$4+(Y759+AA759)*Crechee/30*FH$4,IF(C756=1,IF(Y756+Y757+Y758+Z756+Z757+Z758+AA756+AA757+AA758+AB756+AB757+AB758&lt;=15,(Y756+Y757+Y758+AA756+AA757+AA758)*Percapita/30*FH$4,IF(Y756+Y757+Y758+Z756+Z757+Z758+AA756+AA757+AA758+AB756+AB757+AB758&gt;=16,Fixo/30*FH$4+(Y756+Y757+Y758+Z756+Z757+Z758+AA756+AA757+AA758+AB756+AB757-16)*Percapita/30*FH$4))))))</f>
        <v>0</v>
      </c>
      <c r="FI756" s="177">
        <f>IF(C756=4,SUM(AC756+AC757+AC758+AE756+AE757+AE758)*Percapita/30*FI$4+(AD756+AD757+AD758+AF756+AF757+AF758)*Cadeirante/30*FI$4,IF(C756=3,IF(AC759+AE759=10,Fixo/30*FI$4+(AC756+AC757+AC758+AE756+AE757+AE758)*Percapita/30*FI$4+(AD759+AF759)*Cadeirante/30*FI$4,IF(AC759+AE759&lt;=9,(AC759+AE759)*Crechee/30*FI$4)+(AD759+AF759)*Cadeirante/30*FI$4+(AC756+AC757+AC758+AE756+AE757+AE758)*Percapita/30*FI$4)+IF(AC759+AE759&gt;=11,Fixo/30*FI$4+(AC759+AE759-10)*Crechee/30*FI$4,0),IF(C756=2,IF(AD756+AD757+AD758+AD759+AF756+AF757+AF758+AF759=1,Cadeirante/30*FI$4,IF(AD756+AD757+AD758+AD759+AF756+AF757+AF758+AF759=2,Fixo/30*FI$4,IF(AD756+AD757+AD758+AD759+AF756+AF757+AF758+AF759&gt;2,Fixo/30*FI$4+(AD756+AD757+AD758+AD759+AF756+AF757+AF758+AF759-2)*Cadeirante/30*FI$4)))+(AC756+AC757+AC758+AE756+AE757+AE758)*Percapita/30*FI$4+(AC759+AE759)*Crechee/30*FI$4,IF(C756=1,IF(AC756+AC757+AC758+AD756+AD757+AD758+AE756+AE757+AE758+AF756+AF757+AF758&lt;=15,(AC756+AC757+AC758+AE756+AE757+AE758)*Percapita/30*FI$4,IF(AC756+AC757+AC758+AD756+AD757+AD758+AE756+AE757+AE758+AF756+AF757+AF758&gt;=16,Fixo/30*FI$4+(AC756+AC757+AC758+AD756+AD757+AD758+AE756+AE757+AE758+AF756+AF757-16)*Percapita/30*FI$4))))))</f>
        <v>0</v>
      </c>
      <c r="FJ756" s="177">
        <f>IF(C756=4,SUM(AG756+AG757+AG758+AI756+AI757+AI758)*Percapita/30*FJ$4+(AH756+AH757+AH758+AJ756+AJ757+AJ758)*Cadeirante/30*FJ$4,IF(C756=3,IF(AG759+AI759=10,Fixo/30*FJ$4+(AG756+AG757+AG758+AI756+AI757+AI758)*Percapita/30*FJ$4+(AH759+AJ759)*Cadeirante/30*FJ$4,IF(AG759+AI759&lt;=9,(AG759+AI759)*Crechee/30*FJ$4)+(AH759+AJ759)*Cadeirante/30*FJ$4+(AG756+AG757+AG758+AI756+AI757+AI758)*Percapita/30*FJ$4)+IF(AG759+AI759&gt;=11,Fixo/30*FJ$4+(AG759+AI759-10)*Crechee/30*FJ$4,0),IF(C756=2,IF(AH756+AH757+AH758+AH759+AJ756+AJ757+AJ758+AJ759=1,Cadeirante/30*FJ$4,IF(AH756+AH757+AH758+AH759+AJ756+AJ757+AJ758+AJ759=2,Fixo/30*FJ$4,IF(AH756+AH757+AH758+AH759+AJ756+AJ757+AJ758+AJ759&gt;2,Fixo/30*FJ$4+(AH756+AH757+AH758+AH759+AJ756+AJ757+AJ758+AJ759-2)*Cadeirante/30*FJ$4)))+(AG756+AG757+AG758+AI756+AI757+AI758)*Percapita/30*FJ$4+(AG759+AI759)*Crechee/30*FJ$4,IF(C756=1,IF(AG756+AG757+AG758+AH756+AH757+AH758+AI756+AI757+AI758+AJ756+AJ757+AJ758&lt;=15,(AG756+AG757+AG758+AI756+AI757+AI758)*Percapita/30*FJ$4,IF(AG756+AG757+AG758+AH756+AH757+AH758+AI756+AI757+AI758+AJ756+AJ757+AJ758&gt;=16,Fixo/30*FJ$4+(AG756+AG757+AG758+AH756+AH757+AH758+AI756+AI757+AI758+AJ756+AJ757-16)*Percapita/30*FJ$4))))))</f>
        <v>0</v>
      </c>
      <c r="FK756" s="177">
        <f>IF(C756=4,SUM(AK756+AK757+AK758+AM756+AM757+AM758)*Percapita/30*FK$4+(AL756+AL757+AL758+AN756+AN757+AN758)*Cadeirante/30*FK$4,IF(C756=3,IF(AK759+AM759=10,Fixo/30*FK$4+(AK756+AK757+AK758+AM756+AM757+AM758)*Percapita/30*FK$4+(AL759+AN759)*Cadeirante/30*FK$4,IF(AK759+AM759&lt;=9,(AK759+AM759)*Crechee/30*FK$4)+(AL759+AN759)*Cadeirante/30*FK$4+(AK756+AK757+AK758+AM756+AM757+AM758)*Percapita/30*FK$4)+IF(AK759+AM759&gt;=11,Fixo/30*FK$4+(AK759+AM759-10)*Crechee/30*FK$4,0),IF(C756=2,IF(AL756+AL757+AL758+AL759+AN756+AN757+AN758+AN759=1,Cadeirante/30*FK$4,IF(AL756+AL757+AL758+AL759+AN756+AN757+AN758+AN759=2,Fixo/30*FK$4,IF(AL756+AL757+AL758+AL759+AN756+AN757+AN758+AN759&gt;2,Fixo/30*FK$4+(AL756+AL757+AL758+AL759+AN756+AN757+AN758+AN759-2)*Cadeirante/30*FK$4)))+(AK756+AK757+AK758+AM756+AM757+AM758)*Percapita/30*FK$4+(AK759+AM759)*Crechee/30*FK$4,IF(C756=1,IF(AK756+AK757+AK758+AL756+AL757+AL758+AM756+AM757+AM758+AN756+AN757+AN758&lt;=15,(AK756+AK757+AK758+AM756+AM757+AM758)*Percapita/30*FK$4,IF(AK756+AK757+AK758+AL756+AL757+AL758+AM756+AM757+AM758+AN756+AN757+AN758&gt;=16,Fixo/30*FK$4+(AK756+AK757+AK758+AL756+AL757+AL758+AM756+AM757+AM758+AN756+AN757-16)*Percapita/30*FK$4))))))</f>
        <v>0</v>
      </c>
      <c r="FL756" s="177">
        <f>IF(C756=4,SUM(AO756+AO757+AO758+AQ756+AQ757+AQ758)*Percapita/30*FL$4+(AP756+AP757+AP758+AR756+AR757+AR758)*Cadeirante/30*FL$4,IF(C756=3,IF(AO759+AQ759=10,Fixo/30*FL$4+(AO756+AO757+AO758+AQ756+AQ757+AQ758)*Percapita/30*FL$4+(AP759+AR759)*Cadeirante/30*FL$4,IF(AO759+AQ759&lt;=9,(AO759+AQ759)*Crechee/30*FL$4)+(AP759+AR759)*Cadeirante/30*FL$4+(AO756+AO757+AO758+AQ756+AQ757+AQ758)*Percapita/30*FL$4)+IF(AO759+AQ759&gt;=11,Fixo/30*FL$4+(AO759+AQ759-10)*Crechee/30*FL$4,0),IF(C756=2,IF(AP756+AP757+AP758+AP759+AR756+AR757+AR758+AR759=1,Cadeirante/30*FL$4,IF(AP756+AP757+AP758+AP759+AR756+AR757+AR758+AR759=2,Fixo/30*FL$4,IF(AP756+AP757+AP758+AP759+AR756+AR757+AR758+AR759&gt;2,Fixo/30*FL$4+(AP756+AP757+AP758+AP759+AR756+AR757+AR758+AR759-2)*Cadeirante/30*FL$4)))+(AO756+AO757+AO758+AQ756+AQ757+AQ758)*Percapita/30*FL$4+(AO759+AQ759)*Crechee/30*FL$4,IF(C756=1,IF(AO756+AO757+AO758+AP756+AP757+AP758+AQ756+AQ757+AQ758+AR756+AR757+AR758&lt;=15,(AO756+AO757+AO758+AQ756+AQ757+AQ758)*Percapita/30*FL$4,IF(AO756+AO757+AO758+AP756+AP757+AP758+AQ756+AQ757+AQ758+AR756+AR757+AR758&gt;=16,Fixo/30*FL$4+(AO756+AO757+AO758+AP756+AP757+AP758+AQ756+AQ757+AQ758+AR756+AR757-16)*Percapita/30*FL$4))))))</f>
        <v>0</v>
      </c>
      <c r="FM756" s="177">
        <f>IF(C756=4,SUM(AS756+AS757+AS758+AU756+AU757+AU758)*Percapita/30*FM$4+(AT756+AT757+AT758+AV756+AV757+AV758)*Cadeirante/30*FM$4,IF(C756=3,IF(AS759+AU759=10,Fixo/30*FM$4+(AS756+AS757+AS758+AU756+AU757+AU758)*Percapita/30*FM$4+(AT759+AV759)*Cadeirante/30*FM$4,IF(AS759+AU759&lt;=9,(AS759+AU759)*Crechee/30*FM$4)+(AT759+AV759)*Cadeirante/30*FM$4+(AS756+AS757+AS758+AU756+AU757+AU758)*Percapita/30*FM$4)+IF(AS759+AU759&gt;=11,Fixo/30*FM$4+(AS759+AU759-10)*Crechee/30*FM$4,0),IF(C756=2,IF(AT756+AT757+AT758+AT759+AV756+AV757+AV758+AV759=1,Cadeirante/30*FM$4,IF(AT756+AT757+AT758+AT759+AV756+AV757+AV758+AV759=2,Fixo/30*FM$4,IF(AT756+AT757+AT758+AT759+AV756+AV757+AV758+AV759&gt;2,Fixo/30*FM$4+(AT756+AT757+AT758+AT759+AV756+AV757+AV758+AV759-2)*Cadeirante/30*FM$4)))+(AS756+AS757+AS758+AU756+AU757+AU758)*Percapita/30*FM$4+(AS759+AU759)*Crechee/30*FM$4,IF(C756=1,IF(AS756+AS757+AS758+AT756+AT757+AT758+AU756+AU757+AU758+AV756+AV757+AV758&lt;=15,(AS756+AS757+AS758+AU756+AU757+AU758)*Percapita/30*FM$4,IF(AS756+AS757+AS758+AT756+AT757+AT758+AU756+AU757+AU758+AV756+AV757+AV758&gt;=16,Fixo/30*FM$4+(AS756+AS757+AS758+AT756+AT757+AT758+AU756+AU757+AU758+AV756+AV757-16)*Percapita/30*FM$4))))))</f>
        <v>0</v>
      </c>
      <c r="FN756" s="177">
        <f>IF(C756=4,SUM(AW756+AW757+AW758+AY756+AY757+AY758)*Percapita/30*FN$4+(AX756+AX757+AX758+AZ756+AZ757+AZ758)*Cadeirante/30*FN$4,IF(C756=3,IF(AW759+AY759=10,Fixo/30*FN$4+(AW756+AW757+AW758+AY756+AY757+AY758)*Percapita/30*FN$4+(AX759+AZ759)*Cadeirante/30*FN$4,IF(AW759+AY759&lt;=9,(AW759+AY759)*Crechee/30*FN$4)+(AX759+AZ759)*Cadeirante/30*FN$4+(AW756+AW757+AW758+AY756+AY757+AY758)*Percapita/30*FN$4)+IF(AW759+AY759&gt;=11,Fixo/30*FN$4+(AW759+AY759-10)*Crechee/30*FN$4,0),IF(C756=2,IF(AX756+AX757+AX758+AX759+AZ756+AZ757+AZ758+AZ759=1,Cadeirante/30*FN$4,IF(AX756+AX757+AX758+AX759+AZ756+AZ757+AZ758+AZ759=2,Fixo/30*FN$4,IF(AX756+AX757+AX758+AX759+AZ756+AZ757+AZ758+AZ759&gt;2,Fixo/30*FN$4+(AX756+AX757+AX758+AX759+AZ756+AZ757+AZ758+AZ759-2)*Cadeirante/30*FN$4)))+(AW756+AW757+AW758+AY756+AY757+AY758)*Percapita/30*FN$4+(AW759+AY759)*Crechee/30*FN$4,IF(C756=1,IF(AW756+AW757+AW758+AX756+AX757+AX758+AY756+AY757+AY758+AZ756+AZ757+AZ758&lt;=15,(AW756+AW757+AW758+AY756+AY757+AY758)*Percapita/30*FN$4,IF(AW756+AW757+AW758+AX756+AX757+AX758+AY756+AY757+AY758+AZ756+AZ757+AZ758&gt;=16,Fixo/30*FN$4+(AW756+AW757+AW758+AX756+AX757+AX758+AY756+AY757+AY758+AZ756+AZ757-16)*Percapita/30*FN$4))))))</f>
        <v>0</v>
      </c>
      <c r="FO756" s="177">
        <f>IF(C756=4,SUM(BA756+BA757+BA758+BC756+BC757+BC758)*Percapita/30*FO$4+(BB756+BB757+BB758+BD756+BD757+BD758)*Cadeirante/30*FO$4,IF(C756=3,IF(BA759+BC759=10,Fixo/30*FO$4+(BA756+BA757+BA758+BC756+BC757+BC758)*Percapita/30*FO$4+(BB759+BD759)*Cadeirante/30*FO$4,IF(BA759+BC759&lt;=9,(BA759+BC759)*Crechee/30*FO$4)+(BB759+BD759)*Cadeirante/30*FO$4+(BA756+BA757+BA758+BC756+BC757+BC758)*Percapita/30*FO$4)+IF(BA759+BC759&gt;=11,Fixo/30*FO$4+(BA759+BC759-10)*Crechee/30*FO$4,0),IF(C756=2,IF(BB756+BB757+BB758+BB759+BD756+BD757+BD758+BD759=1,Cadeirante/30*FO$4,IF(BB756+BB757+BB758+BB759+BD756+BD757+BD758+BD759=2,Fixo/30*FO$4,IF(BB756+BB757+BB758+BB759+BD756+BD757+BD758+BD759&gt;2,Fixo/30*FO$4+(BB756+BB757+BB758+BB759+BD756+BD757+BD758+BD759-2)*Cadeirante/30*FO$4)))+(BA756+BA757+BA758+BC756+BC757+BC758)*Percapita/30*FO$4+(BA759+BC759)*Crechee/30*FO$4,IF(C756=1,IF(BA756+BA757+BA758+BB756+BB757+BB758+BC756+BC757+BC758+BD756+BD757+BD758&lt;=15,(BA756+BA757+BA758+BC756+BC757+BC758)*Percapita/30*FO$4,IF(BA756+BA757+BA758+BB756+BB757+BB758+BC756+BC757+BC758+BD756+BD757+BD758&gt;=16,Fixo/30*FO$4+(BA756+BA757+BA758+BB756+BB757+BB758+BC756+BC757+BC758+BD756+BD757-16)*Percapita/30*FO$4))))))</f>
        <v>0</v>
      </c>
      <c r="FP756" s="177">
        <f>IF(C756=4,SUM(BE756+BE757+BE758+BG756+BG757+BG758)*Percapita/30*FP$4+(BF756+BF757+BF758+BH756+BH757+BH758)*Cadeirante/30*FP$4,IF(C756=3,IF(BE759+BG759=10,Fixo/30*FP$4+(BE756+BE757+BE758+BG756+BG757+BG758)*Percapita/30*FP$4+(BF759+BH759)*Cadeirante/30*FP$4,IF(BE759+BG759&lt;=9,(BE759+BG759)*Crechee/30*FP$4)+(BF759+BH759)*Cadeirante/30*FP$4+(BE756+BE757+BE758+BG756+BG757+BG758)*Percapita/30*FP$4)+IF(BE759+BG759&gt;=11,Fixo/30*FP$4+(BE759+BG759-10)*Crechee/30*FP$4,0),IF(C756=2,IF(BF756+BF757+BF758+BF759+BH756+BH757+BH758+BH759=1,Cadeirante/30*FP$4,IF(BF756+BF757+BF758+BF759+BH756+BH757+BH758+BH759=2,Fixo/30*FP$4,IF(BF756+BF757+BF758+BF759+BH756+BH757+BH758+BH759&gt;2,Fixo/30*FP$4+(BF756+BF757+BF758+BF759+BH756+BH757+BH758+BH759-2)*Cadeirante/30*FP$4)))+(BE756+BE757+BE758+BG756+BG757+BG758)*Percapita/30*FP$4+(BE759+BG759)*Crechee/30*FP$4,IF(C756=1,IF(BE756+BE757+BE758+BF756+BF757+BF758+BG756+BG757+BG758+BH756+BH757+BH758&lt;=15,(BE756+BE757+BE758+BG756+BG757+BG758)*Percapita/30*FP$4,IF(BE756+BE757+BE758+BF756+BF757+BF758+BG756+BG757+BG758+BH756+BH757+BH758&gt;=16,Fixo/30*FP$4+(BE756+BE757+BE758+BF756+BF757+BF758+BG756+BG757+BG758+BH756+BH757-16)*Percapita/30*FP$4))))))</f>
        <v>0</v>
      </c>
      <c r="FQ756" s="177">
        <f>IF(C756=4,SUM(BI756+BI757+BI758+BK756+BK757+BK758)*Percapita/30*FQ$4+(BJ756+BJ757+BJ758+BL756+BL757+BL758)*Cadeirante/30*FQ$4,IF(C756=3,IF(BI759+BK759=10,Fixo/30*FQ$4+(BI756+BI757+BI758+BK756+BK757+BK758)*Percapita/30*FQ$4+(BJ759+BL759)*Cadeirante/30*FQ$4,IF(BI759+BK759&lt;=9,(BI759+BK759)*Crechee/30*FQ$4)+(BJ759+BL759)*Cadeirante/30*FQ$4+(BI756+BI757+BI758+BK756+BK757+BK758)*Percapita/30*FQ$4)+IF(BI759+BK759&gt;=11,Fixo/30*FQ$4+(BI759+BK759-10)*Crechee/30*FQ$4,0),IF(C756=2,IF(BJ756+BJ757+BJ758+BJ759+BL756+BL757+BL758+BL759=1,Cadeirante/30*FQ$4,IF(BJ756+BJ757+BJ758+BJ759+BL756+BL757+BL758+BL759=2,Fixo/30*FQ$4,IF(BJ756+BJ757+BJ758+BJ759+BL756+BL757+BL758+BL759&gt;2,Fixo/30*FQ$4+(BJ756+BJ757+BJ758+BJ759+BL756+BL757+BL758+BL759-2)*Cadeirante/30*FQ$4)))+(BI756+BI757+BI758+BK756+BK757+BK758)*Percapita/30*FQ$4+(BI759+BK759)*Crechee/30*FQ$4,IF(C756=1,IF(BI756+BI757+BI758+BJ756+BJ757+BJ758+BK756+BK757+BK758+BL756+BL757+BL758&lt;=15,(BI756+BI757+BI758+BK756+BK757+BK758)*Percapita/30*FQ$4,IF(BI756+BI757+BI758+BJ756+BJ757+BJ758+BK756+BK757+BK758+BL756+BL757+BL758&gt;=16,Fixo/30*FQ$4+(BI756+BI757+BI758+BJ756+BJ757+BJ758+BK756+BK757+BK758+BL756+BL757-16)*Percapita/30*FQ$4))))))</f>
        <v>0</v>
      </c>
      <c r="FR756" s="177">
        <f>IF(C756=4,SUM(BM756+BM757+BM758+BO756+BO757+BO758)*Percapita/30*FR$4+(BN756+BN757+BN758+BP756+BP757+BP758)*Cadeirante/30*FR$4,IF(C756=3,IF(BM759+BO759=10,Fixo/30*FR$4+(BM756+BM757+BM758+BO756+BO757+BO758)*Percapita/30*FR$4+(BN759+BP759)*Cadeirante/30*FR$4,IF(BM759+BO759&lt;=9,(BM759+BO759)*Crechee/30*FR$4)+(BN759+BP759)*Cadeirante/30*FR$4+(BM756+BM757+BM758+BO756+BO757+BO758)*Percapita/30*FR$4)+IF(BM759+BO759&gt;=11,Fixo/30*FR$4+(BM759+BO759-10)*Crechee/30*FR$4,0),IF(C756=2,IF(BN756+BN757+BN758+BN759+BP756+BP757+BP758+BP759=1,Cadeirante/30*FR$4,IF(BN756+BN757+BN758+BN759+BP756+BP757+BP758+BP759=2,Fixo/30*FR$4,IF(BN756+BN757+BN758+BN759+BP756+BP757+BP758+BP759&gt;2,Fixo/30*FR$4+(BN756+BN757+BN758+BN759+BP756+BP757+BP758+BP759-2)*Cadeirante/30*FR$4)))+(BM756+BM757+BM758+BO756+BO757+BO758)*Percapita/30*FR$4+(BM759+BO759)*Crechee/30*FR$4,IF(C756=1,IF(BM756+BM757+BM758+BN756+BN757+BN758+BO756+BO757+BO758+BP756+BP757+BP758&lt;=15,(BM756+BM757+BM758+BO756+BO757+BO758)*Percapita/30*FR$4,IF(BM756+BM757+BM758+BN756+BN757+BN758+BO756+BO757+BO758+BP756+BP757+BP758&gt;=16,Fixo/30*FR$4+(BM756+BM757+BM758+BN756+BN757+BN758+BO756+BO757+BO758+BP756+BP757-16)*Percapita/30*FR$4))))))</f>
        <v>0</v>
      </c>
      <c r="FS756" s="177">
        <f>IF(C756=4,SUM(BQ756+BQ757+BQ758+BS756+BS757+BS758)*Percapita/30*FS$4+(BR756+BR757+BR758+BT756+BT757+BT758)*Cadeirante/30*FS$4,IF(C756=3,IF(BQ759+BS759=10,Fixo/30*FS$4+(BQ756+BQ757+BQ758+BS756+BS757+BS758)*Percapita/30*FS$4+(BR759+BT759)*Cadeirante/30*FS$4,IF(BQ759+BS759&lt;=9,(BQ759+BS759)*Crechee/30*FS$4)+(BR759+BT759)*Cadeirante/30*FS$4+(BQ756+BQ757+BQ758+BS756+BS757+BS758)*Percapita/30*FS$4)+IF(BQ759+BS759&gt;=11,Fixo/30*FS$4+(BQ759+BS759-10)*Crechee/30*FS$4,0),IF(C756=2,IF(BR756+BR757+BR758+BR759+BT756+BT757+BT758+BT759=1,Cadeirante/30*FS$4,IF(BR756+BR757+BR758+BR759+BT756+BT757+BT758+BT759=2,Fixo/30*FS$4,IF(BR756+BR757+BR758+BR759+BT756+BT757+BT758+BT759&gt;2,Fixo/30*FS$4+(BR756+BR757+BR758+BR759+BT756+BT757+BT758+BT759-2)*Cadeirante/30*FS$4)))+(BQ756+BQ757+BQ758+BS756+BS757+BS758)*Percapita/30*FS$4+(BQ759+BS759)*Crechee/30*FS$4,IF(C756=1,IF(BQ756+BQ757+BQ758+BR756+BR757+BR758+BS756+BS757+BS758+BT756+BT757+BT758&lt;=15,(BQ756+BQ757+BQ758+BS756+BS757+BS758)*Percapita/30*FS$4,IF(BQ756+BQ757+BQ758+BR756+BR757+BR758+BS756+BS757+BS758+BT756+BT757+BT758&gt;=16,Fixo/30*FS$4+(BQ756+BQ757+BQ758+BR756+BR757+BR758+BS756+BS757+BS758+BT756+BT757-16)*Percapita/30*FS$4))))))</f>
        <v>0</v>
      </c>
      <c r="FT756" s="177">
        <f>IF(C756=4,SUM(BU756+BU757+BU758+BW756+BW757+BW758)*Percapita/30*FT$4+(BV756+BV757+BV758+BX756+BX757+BX758)*Cadeirante/30*FT$4,IF(C756=3,IF(BU759+BW759=10,Fixo/30*FT$4+(BU756+BU757+BU758+BW756+BW757+BW758)*Percapita/30*FT$4+(BV759+BX759)*Cadeirante/30*FT$4,IF(BU759+BW759&lt;=9,(BU759+BW759)*Crechee/30*FT$4)+(BV759+BX759)*Cadeirante/30*FT$4+(BU756+BU757+BU758+BW756+BW757+BW758)*Percapita/30*FT$4)+IF(BU759+BW759&gt;=11,Fixo/30*FT$4+(BU759+BW759-10)*Crechee/30*FT$4,0),IF(C756=2,IF(BV756+BV757+BV758+BV759+BX756+BX757+BX758+BX759=1,Cadeirante/30*FT$4,IF(BV756+BV757+BV758+BV759+BX756+BX757+BX758+BX759=2,Fixo/30*FT$4,IF(BV756+BV757+BV758+BV759+BX756+BX757+BX758+BX759&gt;2,Fixo/30*FT$4+(BV756+BV757+BV758+BV759+BX756+BX757+BX758+BX759-2)*Cadeirante/30*FT$4)))+(BU756+BU757+BU758+BW756+BW757+BW758)*Percapita/30*FT$4+(BU759+BW759)*Crechee/30*FT$4,IF(C756=1,IF(BU756+BU757+BU758+BV756+BV757+BV758+BW756+BW757+BW758+BX756+BX757+BX758&lt;=15,(BU756+BU757+BU758+BW756+BW757+BW758)*Percapita/30*FT$4,IF(BU756+BU757+BU758+BV756+BV757+BV758+BW756+BW757+BW758+BX756+BX757+BX758&gt;=16,Fixo/30*FT$4+(BU756+BU757+BU758+BV756+BV757+BV758+BW756+BW757+BW758+BX756+BX757-16)*Percapita/30*FT$4))))))</f>
        <v>0</v>
      </c>
      <c r="FU756" s="177">
        <f>IF(C756=4,SUM(BY756+BY757+BY758+CA756+CA757+CA758)*Percapita/30*FU$4+(BZ756+BZ757+BZ758+CB756+CB757+CB758)*Cadeirante/30*FU$4,IF(C756=3,IF(BY759+CA759=10,Fixo/30*FU$4+(BY756+BY757+BY758+CA756+CA757+CA758)*Percapita/30*FU$4+(BZ759+CB759)*Cadeirante/30*FU$4,IF(BY759+CA759&lt;=9,(BY759+CA759)*Crechee/30*FU$4)+(BZ759+CB759)*Cadeirante/30*FU$4+(BY756+BY757+BY758+CA756+CA757+CA758)*Percapita/30*FU$4)+IF(BY759+CA759&gt;=11,Fixo/30*FU$4+(BY759+CA759-10)*Crechee/30*FU$4,0),IF(C756=2,IF(BZ756+BZ757+BZ758+BZ759+CB756+CB757+CB758+CB759=1,Cadeirante/30*FU$4,IF(BZ756+BZ757+BZ758+BZ759+CB756+CB757+CB758+CB759=2,Fixo/30*FU$4,IF(BZ756+BZ757+BZ758+BZ759+CB756+CB757+CB758+CB759&gt;2,Fixo/30*FU$4+(BZ756+BZ757+BZ758+BZ759+CB756+CB757+CB758+CB759-2)*Cadeirante/30*FU$4)))+(BY756+BY757+BY758+CA756+CA757+CA758)*Percapita/30*FU$4+(BY759+CA759)*Crechee/30*FU$4,IF(C756=1,IF(BY756+BY757+BY758+BZ756+BZ757+BZ758+CA756+CA757+CA758+CB756+CB757+CB758&lt;=15,(BY756+BY757+BY758+CA756+CA757+CA758)*Percapita/30*FU$4,IF(BY756+BY757+BY758+BZ756+BZ757+BZ758+CA756+CA757+CA758+CB756+CB757+CB758&gt;=16,Fixo/30*FU$4+(BY756+BY757+BY758+BZ756+BZ757+BZ758+CA756+CA757+CA758+CB756+CB757-16)*Percapita/30*FU$4))))))</f>
        <v>0</v>
      </c>
      <c r="FV756" s="177">
        <f>IF(C756=4,SUM(CC756+CC757+CC758+CE756+CE757+CE758)*Percapita/30*FV$4+(CD756+CD757+CD758+CF756+CF757+CF758)*Cadeirante/30*FV$4,IF(C756=3,IF(CC759+CE759=10,Fixo/30*FV$4+(CC756+CC757+CC758+CE756+CE757+CE758)*Percapita/30*FV$4+(CD759+CF759)*Cadeirante/30*FV$4,IF(CC759+CE759&lt;=9,(CC759+CE759)*Crechee/30*FV$4)+(CD759+CF759)*Cadeirante/30*FV$4+(CC756+CC757+CC758+CE756+CE757+CE758)*Percapita/30*FV$4)+IF(CC759+CE759&gt;=11,Fixo/30*FV$4+(CC759+CE759-10)*Crechee/30*FV$4,0),IF(C756=2,IF(CD756+CD757+CD758+CD759+CF756+CF757+CF758+CF759=1,Cadeirante/30*FV$4,IF(CD756+CD757+CD758+CD759+CF756+CF757+CF758+CF759=2,Fixo/30*FV$4,IF(CD756+CD757+CD758+CD759+CF756+CF757+CF758+CF759&gt;2,Fixo/30*FV$4+(CD756+CD757+CD758+CD759+CF756+CF757+CF758+CF759-2)*Cadeirante/30*FV$4)))+(CC756+CC757+CC758+CE756+CE757+CE758)*Percapita/30*FV$4+(CC759+CE759)*Crechee/30*FV$4,IF(C756=1,IF(CC756+CC757+CC758+CD756+CD757+CD758+CE756+CE757+CE758+CF756+CF757+CF758&lt;=15,(CC756+CC757+CC758+CE756+CE757+CE758)*Percapita/30*FV$4,IF(CC756+CC757+CC758+CD756+CD757+CD758+CE756+CE757+CE758+CF756+CF757+CF758&gt;=16,Fixo/30*FV$4+(CC756+CC757+CC758+CD756+CD757+CD758+CE756+CE757+CE758+CF756+CF757-16)*Percapita/30*FV$4))))))</f>
        <v>0</v>
      </c>
      <c r="FW756" s="177">
        <f>IF(C756=4,SUM(CG756+CG757+CG758+CI756+CI757+CI758)*Percapita/30*FW$4+(CH756+CH757+CH758+CJ756+CJ757+CJ758)*Cadeirante/30*FW$4,IF(C756=3,IF(CG759+CI759=10,Fixo/30*FW$4+(CG756+CG757+CG758+CI756+CI757+CI758)*Percapita/30*FW$4+(CH759+CJ759)*Cadeirante/30*FW$4,IF(CG759+CI759&lt;=9,(CG759+CI759)*Crechee/30*FW$4)+(CH759+CJ759)*Cadeirante/30*FW$4+(CG756+CG757+CG758+CI756+CI757+CI758)*Percapita/30*FW$4)+IF(CG759+CI759&gt;=11,Fixo/30*FW$4+(CG759+CI759-10)*Crechee/30*FW$4,0),IF(C756=2,IF(CH756+CH757+CH758+CH759+CJ756+CJ757+CJ758+CJ759=1,Cadeirante/30*FW$4,IF(CH756+CH757+CH758+CH759+CJ756+CJ757+CJ758+CJ759=2,Fixo/30*FW$4,IF(CH756+CH757+CH758+CH759+CJ756+CJ757+CJ758+CJ759&gt;2,Fixo/30*FW$4+(CH756+CH757+CH758+CH759+CJ756+CJ757+CJ758+CJ759-2)*Cadeirante/30*FW$4)))+(CG756+CG757+CG758+CI756+CI757+CI758)*Percapita/30*FW$4+(CG759+CI759)*Crechee/30*FW$4,IF(C756=1,IF(CG756+CG757+CG758+CH756+CH757+CH758+CI756+CI757+CI758+CJ756+CJ757+CJ758&lt;=15,(CG756+CG757+CG758+CI756+CI757+CI758)*Percapita/30*FW$4,IF(CG756+CG757+CG758+CH756+CH757+CH758+CI756+CI757+CI758+CJ756+CJ757+CJ758&gt;=16,Fixo/30*FW$4+(CG756+CG757+CG758+CH756+CH757+CH758+CI756+CI757+CI758+CJ756+CJ757-16)*Percapita/30*FW$4))))))</f>
        <v>0</v>
      </c>
      <c r="FX756" s="177">
        <f>IF(C756=4,SUM(CK756+CK757+CK758+CM756+CM757+CM758)*Percapita/30*FX$4+(CL756+CL757+CL758+CN756+CN757+CN758)*Cadeirante/30*FX$4,IF(C756=3,IF(CK759+CM759=10,Fixo/30*FX$4+(CK756+CK757+CK758+CM756+CM757+CM758)*Percapita/30*FX$4+(CL759+CN759)*Cadeirante/30*FX$4,IF(CK759+CM759&lt;=9,(CK759+CM759)*Crechee/30*FX$4)+(CL759+CN759)*Cadeirante/30*FX$4+(CK756+CK757+CK758+CM756+CM757+CM758)*Percapita/30*FX$4)+IF(CK759+CM759&gt;=11,Fixo/30*FX$4+(CK759+CM759-10)*Crechee/30*FX$4,0),IF(C756=2,IF(CL756+CL757+CL758+CL759+CN756+CN757+CN758+CN759=1,Cadeirante/30*FX$4,IF(CL756+CL757+CL758+CL759+CN756+CN757+CN758+CN759=2,Fixo/30*FX$4,IF(CL756+CL757+CL758+CL759+CN756+CN757+CN758+CN759&gt;2,Fixo/30*FX$4+(CL756+CL757+CL758+CL759+CN756+CN757+CN758+CN759-2)*Cadeirante/30*FX$4)))+(CK756+CK757+CK758+CM756+CM757+CM758)*Percapita/30*FX$4+(CK759+CM759)*Crechee/30*FX$4,IF(C756=1,IF(CK756+CK757+CK758+CL756+CL757+CL758+CM756+CM757+CM758+CN756+CN757+CN758&lt;=15,(CK756+CK757+CK758+CM756+CM757+CM758)*Percapita/30*FX$4,IF(CK756+CK757+CK758+CL756+CL757+CL758+CM756+CM757+CM758+CN756+CN757+CN758&gt;=16,Fixo/30*FX$4+(CK756+CK757+CK758+CL756+CL757+CL758+CM756+CM757+CM758+CN756+CN757-16)*Percapita/30*FX$4))))))</f>
        <v>0</v>
      </c>
      <c r="FY756" s="177">
        <f>IF(C756=4,SUM(CO756+CO757+CO758+CQ756+CQ757+CQ758)*Percapita/30*FY$4+(CP756+CP757+CP758+CR756+CR757+CR758)*Cadeirante/30*FY$4,IF(C756=3,IF(CO759+CQ759=10,Fixo/30*FY$4+(CO756+CO757+CO758+CQ756+CQ757+CQ758)*Percapita/30*FY$4+(CP759+CR759)*Cadeirante/30*FY$4,IF(CO759+CQ759&lt;=9,(CO759+CQ759)*Crechee/30*FY$4)+(CP759+CR759)*Cadeirante/30*FY$4+(CO756+CO757+CO758+CQ756+CQ757+CQ758)*Percapita/30*FY$4)+IF(CO759+CQ759&gt;=11,Fixo/30*FY$4+(CO759+CQ759-10)*Crechee/30*FY$4,0),IF(C756=2,IF(CP756+CP757+CP758+CP759+CR756+CR757+CR758+CR759=1,Cadeirante/30*FY$4,IF(CP756+CP757+CP758+CP759+CR756+CR757+CR758+CR759=2,Fixo/30*FY$4,IF(CP756+CP757+CP758+CP759+CR756+CR757+CR758+CR759&gt;2,Fixo/30*FY$4+(CP756+CP757+CP758+CP759+CR756+CR757+CR758+CR759-2)*Cadeirante/30*FY$4)))+(CO756+CO757+CO758+CQ756+CQ757+CQ758)*Percapita/30*FY$4+(CO759+CQ759)*Crechee/30*FY$4,IF(C756=1,IF(CO756+CO757+CO758+CP756+CP757+CP758+CQ756+CQ757+CQ758+CR756+CR757+CR758&lt;=15,(CO756+CO757+CO758+CQ756+CQ757+CQ758)*Percapita/30*FY$4,IF(CO756+CO757+CO758+CP756+CP757+CP758+CQ756+CQ757+CQ758+CR756+CR757+CR758&gt;=16,Fixo/30*FY$4+(CO756+CO757+CO758+CP756+CP757+CP758+CQ756+CQ757+CQ758+CR756+CR757-16)*Percapita/30*FY$4))))))</f>
        <v>0</v>
      </c>
      <c r="FZ756" s="177">
        <f>IF(C756=4,SUM(CS756+CS757+CS758+CU756+CU757+CU758)*Percapita/30*FZ$4+(CT756+CT757+CT758+CV756+CV757+CV758)*Cadeirante/30*FZ$4,IF(C756=3,IF(CS759+CU759=10,Fixo/30*FZ$4+(CS756+CS757+CS758+CU756+CU757+CU758)*Percapita/30*FZ$4+(CT759+CV759)*Cadeirante/30*FZ$4,IF(CS759+CU759&lt;=9,(CS759+CU759)*Crechee/30*FZ$4)+(CT759+CV759)*Cadeirante/30*FZ$4+(CS756+CS757+CS758+CU756+CU757+CU758)*Percapita/30*FZ$4)+IF(CS759+CU759&gt;=11,Fixo/30*FZ$4+(CS759+CU759-10)*Crechee/30*FZ$4,0),IF(C756=2,IF(CT756+CT757+CT758+CT759+CV756+CV757+CV758+CV759=1,Cadeirante/30*FZ$4,IF(CT756+CT757+CT758+CT759+CV756+CV757+CV758+CV759=2,Fixo/30*FZ$4,IF(CT756+CT757+CT758+CT759+CV756+CV757+CV758+CV759&gt;2,Fixo/30*FZ$4+(CT756+CT757+CT758+CT759+CV756+CV757+CV758+CV759-2)*Cadeirante/30*FZ$4)))+(CS756+CS757+CS758+CU756+CU757+CU758)*Percapita/30*FZ$4+(CS759+CU759)*Crechee/30*FZ$4,IF(C756=1,IF(CS756+CS757+CS758+CT756+CT757+CT758+CU756+CU757+CU758+CV756+CV757+CV758&lt;=15,(CS756+CS757+CS758+CU756+CU757+CU758)*Percapita/30*FZ$4,IF(CS756+CS757+CS758+CT756+CT757+CT758+CU756+CU757+CU758+CV756+CV757+CV758&gt;=16,Fixo/30*FZ$4+(CS756+CS757+CS758+CT756+CT757+CT758+CU756+CU757+CU758+CV756+CV757-16)*Percapita/30*FZ$4))))))</f>
        <v>0</v>
      </c>
      <c r="GA756" s="177">
        <f>IF(C756=4,SUM(CW756+CW757+CW758+CY756+CY757+CY758)*Percapita/30*GA$4+(CX756+CX757+CX758+CZ756+CZ757+CZ758)*Cadeirante/30*GA$4,IF(C756=3,IF(CW759+CY759=10,Fixo/30*GA$4+(CW756+CW757+CW758+CY756+CY757+CY758)*Percapita/30*GA$4+(CX759+CZ759)*Cadeirante/30*GA$4,IF(CW759+CY759&lt;=9,(CW759+CY759)*Crechee/30*GA$4)+(CX759+CZ759)*Cadeirante/30*GA$4+(CW756+CW757+CW758+CY756+CY757+CY758)*Percapita/30*GA$4)+IF(CW759+CY759&gt;=11,Fixo/30*GA$4+(CW759+CY759-10)*Crechee/30*GA$4,0),IF(C756=2,IF(CX756+CX757+CX758+CX759+CZ756+CZ757+CZ758+CZ759=1,Cadeirante/30*GA$4,IF(CX756+CX757+CX758+CX759+CZ756+CZ757+CZ758+CZ759=2,Fixo/30*GA$4,IF(CX756+CX757+CX758+CX759+CZ756+CZ757+CZ758+CZ759&gt;2,Fixo/30*GA$4+(CX756+CX757+CX758+CX759+CZ756+CZ757+CZ758+CZ759-2)*Cadeirante/30*GA$4)))+(CW756+CW757+CW758+CY756+CY757+CY758)*Percapita/30*GA$4+(CW759+CY759)*Crechee/30*GA$4,IF(C756=1,IF(CW756+CW757+CW758+CX756+CX757+CX758+CY756+CY757+CY758+CZ756+CZ757+CZ758&lt;=15,(CW756+CW757+CW758+CY756+CY757+CY758)*Percapita/30*GA$4,IF(CW756+CW757+CW758+CX756+CX757+CX758+CY756+CY757+CY758+CZ756+CZ757+CZ758&gt;=16,Fixo/30*GA$4+(CW756+CW757+CW758+CX756+CX757+CX758+CY756+CY757+CY758+CZ756+CZ757-16)*Percapita/30*GA$4))))))</f>
        <v>0</v>
      </c>
      <c r="GB756" s="177">
        <f>IF(C756=4,SUM(DA756+DA757+DA758+DC756+DC757+DC758)*Percapita/30*GB$4+(DB756+DB757+DB758+DD756+DD757+DD758)*Cadeirante/30*GB$4,IF(C756=3,IF(DA759+DC759=10,Fixo/30*GB$4+(DA756+DA757+DA758+DC756+DC757+DC758)*Percapita/30*GB$4+(DB759+DD759)*Cadeirante/30*GB$4,IF(DA759+DC759&lt;=9,(DA759+DC759)*Crechee/30*GB$4)+(DB759+DD759)*Cadeirante/30*GB$4+(DA756+DA757+DA758+DC756+DC757+DC758)*Percapita/30*GB$4)+IF(DA759+DC759&gt;=11,Fixo/30*GB$4+(DA759+DC759-10)*Crechee/30*GB$4,0),IF(C756=2,IF(DB756+DB757+DB758+DB759+DD756+DD757+DD758+DD759=1,Cadeirante/30*GB$4,IF(DB756+DB757+DB758+DB759+DD756+DD757+DD758+DD759=2,Fixo/30*GB$4,IF(DB756+DB757+DB758+DB759+DD756+DD757+DD758+DD759&gt;2,Fixo/30*GB$4+(DB756+DB757+DB758+DB759+DD756+DD757+DD758+DD759-2)*Cadeirante/30*GB$4)))+(DA756+DA757+DA758+DC756+DC757+DC758)*Percapita/30*GB$4+(DA759+DC759)*Crechee/30*GB$4,IF(C756=1,IF(DA756+DA757+DA758+DB756+DB757+DB758+DC756+DC757+DC758+DD756+DD757+DD758&lt;=15,(DA756+DA757+DA758+DC756+DC757+DC758)*Percapita/30*GB$4,IF(DA756+DA757+DA758+DB756+DB757+DB758+DC756+DC757+DC758+DD756+DD757+DD758&gt;=16,Fixo/30*GB$4+(DA756+DA757+DA758+DB756+DB757+DB758+DC756+DC757+DC758+DD756+DD757-16)*Percapita/30*GB$4))))))</f>
        <v>0</v>
      </c>
      <c r="GC756" s="177">
        <f>IF(C756=4,SUM(DE756+DE757+DE758+DG756+DG757+DG758)*Percapita/30*GC$4+(DF756+DF757+DF758+DH756+DH757+DH758)*Cadeirante/30*GC$4,IF(C756=3,IF(DE759+DG759=10,Fixo/30*GC$4+(DE756+DE757+DE758+DG756+DG757+DG758)*Percapita/30*GC$4+(DF759+DH759)*Cadeirante/30*GC$4,IF(DE759+DG759&lt;=9,(DE759+DG759)*Crechee/30*GC$4)+(DF759+DH759)*Cadeirante/30*GC$4+(DE756+DE757+DE758+DG756+DG757+DG758)*Percapita/30*GC$4)+IF(DE759+DG759&gt;=11,Fixo/30*GC$4+(DE759+DG759-10)*Crechee/30*GC$4,0),IF(C756=2,IF(DF756+DF757+DF758+DF759+DH756+DH757+DH758+DH759=1,Cadeirante/30*GC$4,IF(DF756+DF757+DF758+DF759+DH756+DH757+DH758+DH759=2,Fixo/30*GC$4,IF(DF756+DF757+DF758+DF759+DH756+DH757+DH758+DH759&gt;2,Fixo/30*GC$4+(DF756+DF757+DF758+DF759+DH756+DH757+DH758+DH759-2)*Cadeirante/30*GC$4)))+(DE756+DE757+DE758+DG756+DG757+DG758)*Percapita/30*GC$4+(DE759+DG759)*Crechee/30*GC$4,IF(C756=1,IF(DE756+DE757+DE758+DF756+DF757+DF758+DG756+DG757+DG758+DH756+DH757+DH758&lt;=15,(DE756+DE757+DE758+DG756+DG757+DG758)*Percapita/30*GC$4,IF(DE756+DE757+DE758+DF756+DF757+DF758+DG756+DG757+DG758+DH756+DH757+DH758&gt;=16,Fixo/30*GC$4+(DE756+DE757+DE758+DF756+DF757+DF758+DG756+DG757+DG758+DH756+DH757-16)*Percapita/30*GC$4))))))</f>
        <v>0</v>
      </c>
      <c r="GD756" s="177">
        <f>IF(C756=4,SUM(DI756+DI757+DI758+DK756+DK757+DK758)*Percapita/30*GD$4+(DJ756+DJ757+DJ758+DL756+DL757+DL758)*Cadeirante/30*GD$4,IF(C756=3,IF(DI759+DK759=10,Fixo/30*GD$4+(DI756+DI757+DI758+DK756+DK757+DK758)*Percapita/30*GD$4+(DJ759+DL759)*Cadeirante/30*GD$4,IF(DI759+DK759&lt;=9,(DI759+DK759)*Crechee/30*GD$4)+(DJ759+DL759)*Cadeirante/30*GD$4+(DI756+DI757+DI758+DK756+DK757+DK758)*Percapita/30*GD$4)+IF(DI759+DK759&gt;=11,Fixo/30*GD$4+(DI759+DK759-10)*Crechee/30*GD$4,0),IF(C756=2,IF(DJ756+DJ757+DJ758+DJ759+DL756+DL757+DL758+DL759=1,Cadeirante/30*GD$4,IF(DJ756+DJ757+DJ758+DJ759+DL756+DL757+DL758+DL759=2,Fixo/30*GD$4,IF(DJ756+DJ757+DJ758+DJ759+DL756+DL757+DL758+DL759&gt;2,Fixo/30*GD$4+(DJ756+DJ757+DJ758+DJ759+DL756+DL757+DL758+DL759-2)*Cadeirante/30*GD$4)))+(DI756+DI757+DI758+DK756+DK757+DK758)*Percapita/30*GD$4+(DI759+DK759)*Crechee/30*GD$4,IF(C756=1,IF(DI756+DI757+DI758+DJ756+DJ757+DJ758+DK756+DK757+DK758+DL756+DL757+DL758&lt;=15,(DI756+DI757+DI758+DK756+DK757+DK758)*Percapita/30*GD$4,IF(DI756+DI757+DI758+DJ756+DJ757+DJ758+DK756+DK757+DK758+DL756+DL757+DL758&gt;=16,Fixo/30*GD$4+(DI756+DI757+DI758+DJ756+DJ757+DJ758+DK756+DK757+DK758+DL756+DL757-16)*Percapita/30*GD$4))))))</f>
        <v>0</v>
      </c>
      <c r="GE756" s="177">
        <f>IF(C756=4,SUM(DM756+DM757+DM758+DO756+DO757+DO758)*Percapita/30*GE$4+(DN756+DN757+DN758+DP756+DP757+DP758)*Cadeirante/30*GE$4,IF(C756=3,IF(DM759+DO759=10,Fixo/30*GE$4+(DM756+DM757+DM758+DO756+DO757+DO758)*Percapita/30*GE$4+(DN759+DP759)*Cadeirante/30*GE$4,IF(DM759+DO759&lt;=9,(DM759+DO759)*Crechee/30*GE$4)+(DN759+DP759)*Cadeirante/30*GE$4+(DM756+DM757+DM758+DO756+DO757+DO758)*Percapita/30*GE$4)+IF(DM759+DO759&gt;=11,Fixo/30*GE$4+(DM759+DO759-10)*Crechee/30*GE$4,0),IF(C756=2,IF(DN756+DN757+DN758+DN759+DP756+DP757+DP758+DP759=1,Cadeirante/30*GE$4,IF(DN756+DN757+DN758+DN759+DP756+DP757+DP758+DP759=2,Fixo/30*GE$4,IF(DN756+DN757+DN758+DN759+DP756+DP757+DP758+DP759&gt;2,Fixo/30*GE$4+(DN756+DN757+DN758+DN759+DP756+DP757+DP758+DP759-2)*Cadeirante/30*GE$4)))+(DM756+DM757+DM758+DO756+DO757+DO758)*Percapita/30*GE$4+(DM759+DO759)*Crechee/30*GE$4,IF(C756=1,IF(DM756+DM757+DM758+DN756+DN757+DN758+DO756+DO757+DO758+DP756+DP757+DP758&lt;=15,(DM756+DM757+DM758+DO756+DO757+DO758)*Percapita/30*GE$4,IF(DM756+DM757+DM758+DN756+DN757+DN758+DO756+DO757+DO758+DP756+DP757+DP758&gt;=16,Fixo/30*GE$4+(DM756+DM757+DM758+DN756+DN757+DN758+DO756+DO757+DO758+DP756+DP757-16)*Percapita/30*GE$4))))))</f>
        <v>0</v>
      </c>
      <c r="GF756" s="177">
        <f>IF(C756=4,SUM(DQ756+DQ757+DQ758+DS756+DS757+DS758)*Percapita/30*GF$4+(DR756+DR757+DR758+DT756+DT757+DT758)*Cadeirante/30*GF$4,IF(C756=3,IF(DQ759+DS759=10,Fixo/30*GF$4+(DQ756+DQ757+DQ758+DS756+DS757+DS758)*Percapita/30*GF$4+(DR759+DT759)*Cadeirante/30*GF$4,IF(DQ759+DS759&lt;=9,(DQ759+DS759)*Crechee/30*GF$4)+(DR759+DT759)*Cadeirante/30*GF$4+(DQ756+DQ757+DQ758+DS756+DS757+DS758)*Percapita/30*GF$4)+IF(DQ759+DS759&gt;=11,Fixo/30*GF$4+(DQ759+DS759-10)*Crechee/30*GF$4,0),IF(C756=2,IF(DR756+DR757+DR758+DR759+DT756+DT757+DT758+DT759=1,Cadeirante/30*GF$4,IF(DR756+DR757+DR758+DR759+DT756+DT757+DT758+DT759=2,Fixo/30*GF$4,IF(DR756+DR757+DR758+DR759+DT756+DT757+DT758+DT759&gt;2,Fixo/30*GF$4+(DR756+DR757+DR758+DR759+DT756+DT757+DT758+DT759-2)*Cadeirante/30*GF$4)))+(DQ756+DQ757+DQ758+DS756+DS757+DS758)*Percapita/30*GF$4+(DQ759+DS759)*Crechee/30*GF$4,IF(C756=1,IF(DQ756+DQ757+DQ758+DR756+DR757+DR758+DS756+DS757+DS758+DT756+DT757+DT758&lt;=15,(DQ756+DQ757+DQ758+DS756+DS757+DS758)*Percapita/30*GF$4,IF(DQ756+DQ757+DQ758+DR756+DR757+DR758+DS756+DS757+DS758+DT756+DT757+DT758&gt;=16,Fixo/30*GF$4+(DQ756+DQ757+DQ758+DR756+DR757+DR758+DS756+DS757+DS758+DT756+DT757-16)*Percapita/30*GF$4))))))</f>
        <v>0</v>
      </c>
      <c r="GG756" s="177">
        <f>IF(C756=4,SUM(DU756+DU757+DU758+DW756+DW757+DW758)*Percapita/30*GG$4+(DV756+DV757+DV758+DX756+DX757+DX758)*Cadeirante/30*GG$4,IF(C756=3,IF(DU759+DW759=10,Fixo/30*GG$4+(DU756+DU757+DU758+DW756+DW757+DW758)*Percapita/30*GG$4+(DV759+DX759)*Cadeirante/30*GG$4,IF(DU759+DW759&lt;=9,(DU759+DW759)*Crechee/30*GG$4)+(DV759+DX759)*Cadeirante/30*GG$4+(DU756+DU757+DU758+DW756+DW757+DW758)*Percapita/30*GG$4)+IF(DU759+DW759&gt;=11,Fixo/30*GG$4+(DU759+DW759-10)*Crechee/30*GG$4,0),IF(C756=2,IF(DV756+DV757+DV758+DV759+DX756+DX757+DX758+DX759=1,Cadeirante/30*GG$4,IF(DV756+DV757+DV758+DV759+DX756+DX757+DX758+DX759=2,Fixo/30*GG$4,IF(DV756+DV757+DV758+DV759+DX756+DX757+DX758+DX759&gt;2,Fixo/30*GG$4+(DV756+DV757+DV758+DV759+DX756+DX757+DX758+DX759-2)*Cadeirante/30*GG$4)))+(DU756+DU757+DU758+DW756+DW757+DW758)*Percapita/30*GG$4+(DU759+DW759)*Crechee/30*GG$4,IF(C756=1,IF(DU756+DU757+DU758+DV756+DV757+DV758+DW756+DW757+DW758+DX756+DX757+DX758&lt;=15,(DU756+DU757+DU758+DW756+DW757+DW758)*Percapita/30*GG$4,IF(DU756+DU757+DU758+DV756+DV757+DV758+DW756+DW757+DW758+DX756+DX757+DX758&gt;=16,Fixo/30*GG$4+(DU756+DU757+DU758+DV756+DV757+DV758+DW756+DW757+DW758+DX756+DX757-16)*Percapita/30*GG$4))))))</f>
        <v>0</v>
      </c>
      <c r="GH756" s="177">
        <f>IF(C756=4,SUM(DY756+DY757+DY758+EA756+EA757+EA758)*Percapita/30*GH$4+(DZ756+DZ757+DZ758+EB756+EB757+EB758)*Cadeirante/30*GH$4,IF(C756=3,IF(DY759+EA759=10,Fixo/30*GH$4+(DY756+DY757+DY758+EA756+EA757+EA758)*Percapita/30*GH$4+(DZ759+EB759)*Cadeirante/30*GH$4,IF(DY759+EA759&lt;=9,(DY759+EA759)*Crechee/30*GH$4)+(DZ759+EB759)*Cadeirante/30*GH$4+(DY756+DY757+DY758+EA756+EA757+EA758)*Percapita/30*GH$4)+IF(DY759+EA759&gt;=11,Fixo/30*GH$4+(DY759+EA759-10)*Crechee/30*GH$4,0),IF(C756=2,IF(DZ756+DZ757+DZ758+DZ759+EB756+EB757+EB758+EB759=1,Cadeirante/30*GH$4,IF(DZ756+DZ757+DZ758+DZ759+EB756+EB757+EB758+EB759=2,Fixo/30*GH$4,IF(DZ756+DZ757+DZ758+DZ759+EB756+EB757+EB758+EB759&gt;2,Fixo/30*GH$4+(DZ756+DZ757+DZ758+DZ759+EB756+EB757+EB758+EB759-2)*Cadeirante/30*GH$4)))+(DY756+DY757+DY758+EA756+EA757+EA758)*Percapita/30*GH$4+(DY759+EA759)*Crechee/30*GH$4,IF(C756=1,IF(DY756+DY757+DY758+DZ756+DZ757+DZ758+EA756+EA757+EA758+EB756+EB757+EB758&lt;=15,(DY756+DY757+DY758+EA756+EA757+EA758)*Percapita/30*GH$4,IF(DY756+DY757+DY758+DZ756+DZ757+DZ758+EA756+EA757+EA758+EB756+EB757+EB758&gt;=16,Fixo/30*GH$4+(DY756+DY757+DY758+DZ756+DZ757+DZ758+EA756+EA757+EA758+EB756+EB757-16)*Percapita/30*GH$4))))))</f>
        <v>0</v>
      </c>
      <c r="GI756" s="177">
        <f>IF(C756=4,SUM(EC756+EC757+EC758+EE756+EE757+EE758)*Percapita/30*GI$4+(ED756+ED757+ED758+EF756+EF757+EF758)*Cadeirante/30*GI$4,IF(C756=3,IF(EC759+EE759=10,Fixo/30*GI$4+(EC756+EC757+EC758+EE756+EE757+EE758)*Percapita/30*GI$4+(ED759+EF759)*Cadeirante/30*GI$4,IF(EC759+EE759&lt;=9,(EC759+EE759)*Crechee/30*GI$4)+(ED759+EF759)*Cadeirante/30*GI$4+(EC756+EC757+EC758+EE756+EE757+EE758)*Percapita/30*GI$4)+IF(EC759+EE759&gt;=11,Fixo/30*GI$4+(EC759+EE759-10)*Crechee/30*GI$4,0),IF(C756=2,IF(ED756+ED757+ED758+ED759+EF756+EF757+EF758+EF759=1,Cadeirante/30*GI$4,IF(ED756+ED757+ED758+ED759+EF756+EF757+EF758+EF759=2,Fixo/30*GI$4,IF(ED756+ED757+ED758+ED759+EF756+EF757+EF758+EF759&gt;2,Fixo/30*GI$4+(ED756+ED757+ED758+ED759+EF756+EF757+EF758+EF759-2)*Cadeirante/30*GI$4)))+(EC756+EC757+EC758+EE756+EE757+EE758)*Percapita/30*GI$4+(EC759+EE759)*Crechee/30*GI$4,IF(C756=1,IF(EC756+EC757+EC758+ED756+ED757+ED758+EE756+EE757+EE758+EF756+EF757+EF758&lt;=15,(EC756+EC757+EC758+EE756+EE757+EE758)*Percapita/30*GI$4,IF(EC756+EC757+EC758+ED756+ED757+ED758+EE756+EE757+EE758+EF756+EF757+EF758&gt;=16,Fixo/30*GI$4+(EC756+EC757+EC758+ED756+ED757+ED758+EE756+EE757+EE758+EF756+EF757-16)*Percapita/30*GI$4))))))</f>
        <v>0</v>
      </c>
      <c r="GJ756" s="177">
        <f>IF(C756=4,SUM(EG756+EG757+EG758+EI756+EI757+EI758)*Percapita/30*GJ$4+(EH756+EH757+EH758+EJ756+EJ757+EJ758)*Cadeirante/30*GJ$4,IF(C756=3,IF(EG759+EI759=10,Fixo/30*GJ$4+(EG756+EG757+EG758+EI756+EI757+EI758)*Percapita/30*GJ$4+(EH759+EJ759)*Cadeirante/30*GJ$4,IF(EG759+EI759&lt;=9,(EG759+EI759)*Crechee/30*GJ$4)+(EH759+EJ759)*Cadeirante/30*GJ$4+(EG756+EG757+EG758+EI756+EI757+EI758)*Percapita/30*GJ$4)+IF(EG759+EI759&gt;=11,Fixo/30*GJ$4+(EG759+EI759-10)*Crechee/30*GJ$4,0),IF(C756=2,IF(EH756+EH757+EH758+EH759+EJ756+EJ757+EJ758+EJ759=1,Cadeirante/30*GJ$4,IF(EH756+EH757+EH758+EH759+EJ756+EJ757+EJ758+EJ759=2,Fixo/30*GJ$4,IF(EH756+EH757+EH758+EH759+EJ756+EJ757+EJ758+EJ759&gt;2,Fixo/30*GJ$4+(EH756+EH757+EH758+EH759+EJ756+EJ757+EJ758+EJ759-2)*Cadeirante/30*GJ$4)))+(EG756+EG757+EG758+EI756+EI757+EI758)*Percapita/30*GJ$4+(EG759+EI759)*Crechee/30*GJ$4,IF(C756=1,IF(EG756+EG757+EG758+EH756+EH757+EH758+EI756+EI757+EI758+EJ756+EJ757+EJ758&lt;=15,(EG756+EG757+EG758+EI756+EI757+EI758)*Percapita/30*GJ$4,IF(EG756+EG757+EG758+EH756+EH757+EH758+EI756+EI757+EI758+EJ756+EJ757+EJ758&gt;=16,Fixo/30*GJ$4+(EG756+EG757+EG758+EH756+EH757+EH758+EI756+EI757+EI758+EJ756+EJ757-16)*Percapita/30*GJ$4))))))</f>
        <v>0</v>
      </c>
      <c r="GK756" s="178"/>
      <c r="GL756" s="103">
        <f t="shared" si="822"/>
        <v>0</v>
      </c>
      <c r="GM756" s="124"/>
      <c r="GN756" s="104">
        <f>SUMIF(V756:V759,"&lt;0")*Cadeirante/30*GN$4+SUMIF(X756:X759,"&lt;0")*Cadeirante/30*GN$4</f>
        <v>0</v>
      </c>
      <c r="GO756" s="104">
        <f>SUMIF(Z756:Z759,"&lt;0")*Cadeirante/30*GO$4+SUMIF(AB756:AB759,"&lt;0")*Cadeirante/30*GO$4</f>
        <v>0</v>
      </c>
      <c r="GP756" s="104">
        <f>SUMIF(AD756:AD759,"&lt;0")*Cadeirante/30*GP$4+SUMIF(AF756:AF759,"&lt;0")*Cadeirante/30*GP$4</f>
        <v>0</v>
      </c>
      <c r="GQ756" s="104">
        <f>SUMIF(AH756:AH759,"&lt;0")*Cadeirante/30*GQ$4+SUMIF(AJ756:AJ759,"&lt;0")*Cadeirante/30*GQ$4</f>
        <v>0</v>
      </c>
      <c r="GR756" s="104">
        <f>SUMIF(AL756:AL759,"&lt;0")*Cadeirante/30*GR$4+SUMIF(AN756:AN759,"&lt;0")*Cadeirante/30*GR$4</f>
        <v>0</v>
      </c>
      <c r="GS756" s="104">
        <f>SUMIF(AP756:AP759,"&lt;0")*Cadeirante/30*GS$4+SUMIF(AR756:AR759,"&lt;0")*Cadeirante/30*GS$4</f>
        <v>0</v>
      </c>
      <c r="GT756" s="104">
        <f>SUMIF(AT756:AT759,"&lt;0")*Cadeirante/30*GT$4+SUMIF(AV756:AV759,"&lt;0")*Cadeirante/30*GT$4</f>
        <v>0</v>
      </c>
      <c r="GU756" s="104">
        <f>SUMIF(AX756:AX759,"&lt;0")*Cadeirante/30*GU$4+SUMIF(AZ756:AZ759,"&lt;0")*Cadeirante/30*GU$4</f>
        <v>0</v>
      </c>
      <c r="GV756" s="104">
        <f>SUMIF(BB756:BB759,"&lt;0")*Cadeirante/30*GV$4+SUMIF(BD756:BD759,"&lt;0")*Cadeirante/30*GV$4</f>
        <v>0</v>
      </c>
      <c r="GW756" s="104">
        <f>SUMIF(BF756:BF759,"&lt;0")*Cadeirante/30*GW$4+SUMIF(BH756:BH759,"&lt;0")*Cadeirante/30*GW$4</f>
        <v>0</v>
      </c>
      <c r="GX756" s="104">
        <f>SUMIF(BJ756:BJ759,"&lt;0")*Cadeirante/30*GX$4+SUMIF(BL756:BL759,"&lt;0")*Cadeirante/30*GX$4</f>
        <v>0</v>
      </c>
      <c r="GY756" s="104">
        <f>SUMIF(BN756:BN759,"&lt;0")*Cadeirante/30*GY$4+SUMIF(BP756:BP759,"&lt;0")*Cadeirante/30*GY$4</f>
        <v>0</v>
      </c>
      <c r="GZ756" s="104">
        <f>SUMIF(BR756:BR759,"&lt;0")*Cadeirante/30*GZ$4+SUMIF(BT756:BT759,"&lt;0")*Cadeirante/30*GZ$4</f>
        <v>0</v>
      </c>
      <c r="HA756" s="104">
        <f>SUMIF(BV756:BV759,"&lt;0")*Cadeirante/30*HA$4+SUMIF(BX756:BX759,"&lt;0")*Cadeirante/30*HA$4</f>
        <v>0</v>
      </c>
      <c r="HB756" s="104">
        <f>SUMIF(BZ756:BZ759,"&lt;0")*Cadeirante/30*HB$4+SUMIF(CB756:CB759,"&lt;0")*Cadeirante/30*HB$4</f>
        <v>0</v>
      </c>
      <c r="HC756" s="104">
        <f>SUMIF(CD756:CD759,"&lt;0")*Cadeirante/30*HC$4+SUMIF(CF756:CF759,"&lt;0")*Cadeirante/30*HC$4</f>
        <v>0</v>
      </c>
      <c r="HD756" s="104">
        <f>SUMIF(CH756:CH759,"&lt;0")*Cadeirante/30*HD$4+SUMIF(CJ756:CJ759,"&lt;0")*Cadeirante/30*HD$4</f>
        <v>0</v>
      </c>
      <c r="HE756" s="104">
        <f>SUMIF(CL756:CL759,"&lt;0")*Cadeirante/30*HE$4+SUMIF(CN756:CN759,"&lt;0")*Cadeirante/30*HE$4</f>
        <v>0</v>
      </c>
      <c r="HF756" s="104">
        <f>SUMIF(CP756:CP759,"&lt;0")*Cadeirante/30*HF$4+SUMIF(CR756:CR759,"&lt;0")*Cadeirante/30*HF$4</f>
        <v>0</v>
      </c>
      <c r="HG756" s="104">
        <f>SUMIF(CT756:CT759,"&lt;0")*Cadeirante/30*HG$4+SUMIF(CV756:CV759,"&lt;0")*Cadeirante/30*HG$4</f>
        <v>0</v>
      </c>
      <c r="HH756" s="104">
        <f>SUMIF(CX756:CX759,"&lt;0")*Cadeirante/30*HH$4+SUMIF(CZ756:CZ759,"&lt;0")*Cadeirante/30*HH$4</f>
        <v>0</v>
      </c>
      <c r="HI756" s="104">
        <f>SUMIF(DB756:DB759,"&lt;0")*Cadeirante/30*HI$4+SUMIF(DD756:DD759,"&lt;0")*Cadeirante/30*HI$4</f>
        <v>0</v>
      </c>
      <c r="HJ756" s="104">
        <f>SUMIF(DF756:DF759,"&lt;0")*Cadeirante/30*HJ$4+SUMIF(DH756:DH759,"&lt;0")*Cadeirante/30*HJ$4</f>
        <v>0</v>
      </c>
      <c r="HK756" s="104">
        <f>SUMIF(DJ756:DJ759,"&lt;0")*Cadeirante/30*HK$4+SUMIF(DL756:DL759,"&lt;0")*Cadeirante/30*HK$4</f>
        <v>0</v>
      </c>
      <c r="HL756" s="104">
        <f>SUMIF(DN756:DN759,"&lt;0")*Cadeirante/30*HL$4+SUMIF(DP756:DP759,"&lt;0")*Cadeirante/30*HL$4</f>
        <v>0</v>
      </c>
      <c r="HM756" s="104">
        <f>SUMIF(DR756:DR759,"&lt;0")*Cadeirante/30*HM$4+SUMIF(DT756:DT759,"&lt;0")*Cadeirante/30*HM$4</f>
        <v>0</v>
      </c>
      <c r="HN756" s="104">
        <f>SUMIF(DV756:DV759,"&lt;0")*Cadeirante/30*HN$4+SUMIF(DX756:DX759,"&lt;0")*Cadeirante/30*HN$4</f>
        <v>0</v>
      </c>
      <c r="HO756" s="104">
        <f>SUMIF(DZ756:DZ759,"&lt;0")*Cadeirante/30*HO$4+SUMIF(EB756:EB759,"&lt;0")*Cadeirante/30*HO$4</f>
        <v>0</v>
      </c>
      <c r="HP756" s="104">
        <f>SUMIF(ED756:ED759,"&lt;0")*Cadeirante/30*HP$4+SUMIF(EF756:EF759,"&lt;0")*Cadeirante/30*HP$4</f>
        <v>0</v>
      </c>
      <c r="HQ756" s="64"/>
      <c r="HR756" s="64"/>
      <c r="HS756" s="64"/>
      <c r="HT756" s="64"/>
      <c r="HU756" s="64"/>
      <c r="HV756" s="64"/>
      <c r="HW756" s="176">
        <v>17629.309999999998</v>
      </c>
      <c r="HX756" s="64"/>
      <c r="HY756" s="280">
        <f>IF(ISTEXT(EM756), VALUE(EM756), EM756)</f>
        <v>890.589333333333</v>
      </c>
      <c r="HZ756" s="280">
        <f>IF(ISTEXT(EN756), VALUE(EN756), EN756)</f>
        <v>0</v>
      </c>
      <c r="IA756" s="280">
        <f>IF(ISTEXT(EO756), VALUE(EO756), EO756)</f>
        <v>0</v>
      </c>
      <c r="IB756" s="64" t="b">
        <f>HW756=FE756</f>
        <v>0</v>
      </c>
      <c r="IC756" s="64"/>
    </row>
    <row r="757" spans="1:237" s="106" customFormat="1" ht="22.5" customHeight="1" x14ac:dyDescent="0.25">
      <c r="A757" s="368" t="s">
        <v>3882</v>
      </c>
      <c r="B757" s="369" t="s">
        <v>3883</v>
      </c>
      <c r="C757" s="370" t="s">
        <v>3262</v>
      </c>
      <c r="D757" s="371" t="s">
        <v>3884</v>
      </c>
      <c r="E757" s="371" t="s">
        <v>3885</v>
      </c>
      <c r="F757" s="372" t="s">
        <v>3224</v>
      </c>
      <c r="G757" s="372" t="s">
        <v>3225</v>
      </c>
      <c r="H757" s="373" t="s">
        <v>1858</v>
      </c>
      <c r="I757" s="374" t="s">
        <v>3886</v>
      </c>
      <c r="J757" s="421" t="s">
        <v>3268</v>
      </c>
      <c r="K757" s="421" t="s">
        <v>3234</v>
      </c>
      <c r="L757" s="329">
        <f>CONTINUA!BV757</f>
        <v>0</v>
      </c>
      <c r="M757" s="329">
        <f>CONTINUA!BW757</f>
        <v>0</v>
      </c>
      <c r="N757" s="895"/>
      <c r="O757" s="896" t="s">
        <v>4076</v>
      </c>
      <c r="P757" s="897" t="s">
        <v>206</v>
      </c>
      <c r="Q757" s="400">
        <v>2</v>
      </c>
      <c r="R757" s="401">
        <v>1</v>
      </c>
      <c r="S757" s="400">
        <v>1</v>
      </c>
      <c r="T757" s="401">
        <v>1</v>
      </c>
      <c r="U757" s="400"/>
      <c r="V757" s="401"/>
      <c r="W757" s="400"/>
      <c r="X757" s="401"/>
      <c r="Y757" s="400"/>
      <c r="Z757" s="401"/>
      <c r="AA757" s="400"/>
      <c r="AB757" s="401"/>
      <c r="AC757" s="400"/>
      <c r="AD757" s="401"/>
      <c r="AE757" s="400"/>
      <c r="AF757" s="401"/>
      <c r="AG757" s="400"/>
      <c r="AH757" s="401"/>
      <c r="AI757" s="400"/>
      <c r="AJ757" s="401"/>
      <c r="AK757" s="400"/>
      <c r="AL757" s="401"/>
      <c r="AM757" s="400"/>
      <c r="AN757" s="401"/>
      <c r="AO757" s="400"/>
      <c r="AP757" s="401"/>
      <c r="AQ757" s="400"/>
      <c r="AR757" s="401"/>
      <c r="AS757" s="400"/>
      <c r="AT757" s="401"/>
      <c r="AU757" s="400"/>
      <c r="AV757" s="401"/>
      <c r="AW757" s="400"/>
      <c r="AX757" s="401"/>
      <c r="AY757" s="400"/>
      <c r="AZ757" s="401"/>
      <c r="BA757" s="400"/>
      <c r="BB757" s="401"/>
      <c r="BC757" s="400"/>
      <c r="BD757" s="401"/>
      <c r="BE757" s="400"/>
      <c r="BF757" s="401"/>
      <c r="BG757" s="400"/>
      <c r="BH757" s="401"/>
      <c r="BI757" s="400"/>
      <c r="BJ757" s="401"/>
      <c r="BK757" s="400"/>
      <c r="BL757" s="401"/>
      <c r="BM757" s="400"/>
      <c r="BN757" s="401"/>
      <c r="BO757" s="400"/>
      <c r="BP757" s="401"/>
      <c r="BQ757" s="400"/>
      <c r="BR757" s="401"/>
      <c r="BS757" s="400"/>
      <c r="BT757" s="401"/>
      <c r="BU757" s="400"/>
      <c r="BV757" s="401"/>
      <c r="BW757" s="400"/>
      <c r="BX757" s="401"/>
      <c r="BY757" s="400"/>
      <c r="BZ757" s="401"/>
      <c r="CA757" s="400"/>
      <c r="CB757" s="401"/>
      <c r="CC757" s="400"/>
      <c r="CD757" s="401"/>
      <c r="CE757" s="400"/>
      <c r="CF757" s="401"/>
      <c r="CG757" s="400"/>
      <c r="CH757" s="401"/>
      <c r="CI757" s="400"/>
      <c r="CJ757" s="401"/>
      <c r="CK757" s="400"/>
      <c r="CL757" s="401"/>
      <c r="CM757" s="400"/>
      <c r="CN757" s="401"/>
      <c r="CO757" s="400"/>
      <c r="CP757" s="401"/>
      <c r="CQ757" s="400"/>
      <c r="CR757" s="401"/>
      <c r="CS757" s="400"/>
      <c r="CT757" s="401"/>
      <c r="CU757" s="400"/>
      <c r="CV757" s="401"/>
      <c r="CW757" s="400"/>
      <c r="CX757" s="401"/>
      <c r="CY757" s="400"/>
      <c r="CZ757" s="401"/>
      <c r="DA757" s="400"/>
      <c r="DB757" s="401"/>
      <c r="DC757" s="400"/>
      <c r="DD757" s="401"/>
      <c r="DE757" s="400"/>
      <c r="DF757" s="401"/>
      <c r="DG757" s="400"/>
      <c r="DH757" s="401"/>
      <c r="DI757" s="400"/>
      <c r="DJ757" s="401"/>
      <c r="DK757" s="400"/>
      <c r="DL757" s="401"/>
      <c r="DM757" s="400"/>
      <c r="DN757" s="401"/>
      <c r="DO757" s="400"/>
      <c r="DP757" s="401"/>
      <c r="DQ757" s="400"/>
      <c r="DR757" s="401"/>
      <c r="DS757" s="400"/>
      <c r="DT757" s="401"/>
      <c r="DU757" s="400"/>
      <c r="DV757" s="401"/>
      <c r="DW757" s="400"/>
      <c r="DX757" s="401"/>
      <c r="DY757" s="400"/>
      <c r="DZ757" s="401"/>
      <c r="EA757" s="400"/>
      <c r="EB757" s="401"/>
      <c r="EC757" s="400"/>
      <c r="ED757" s="401"/>
      <c r="EE757" s="400"/>
      <c r="EF757" s="401"/>
      <c r="EG757" s="400"/>
      <c r="EH757" s="401"/>
      <c r="EI757" s="400"/>
      <c r="EJ757" s="447"/>
      <c r="EK757" s="511"/>
      <c r="EL757" s="514"/>
      <c r="EM757" s="448"/>
      <c r="EN757" s="344"/>
      <c r="EO757" s="345"/>
      <c r="EP757" s="171">
        <f t="shared" si="815"/>
        <v>2</v>
      </c>
      <c r="EQ757" s="171">
        <f t="shared" si="816"/>
        <v>0</v>
      </c>
      <c r="ER757" s="171">
        <f t="shared" si="817"/>
        <v>1</v>
      </c>
      <c r="ES757" s="171">
        <f t="shared" si="818"/>
        <v>1</v>
      </c>
      <c r="ET757" s="171">
        <f t="shared" si="819"/>
        <v>0</v>
      </c>
      <c r="EU757" s="171">
        <f t="shared" si="820"/>
        <v>1</v>
      </c>
      <c r="EV757" s="172">
        <f t="shared" si="821"/>
        <v>5</v>
      </c>
      <c r="EW757" s="173"/>
      <c r="EX757" s="248">
        <f t="shared" si="863"/>
        <v>0</v>
      </c>
      <c r="EY757" s="174">
        <f>(L757*regular)+(M757*Cadeirantee)</f>
        <v>0</v>
      </c>
      <c r="EZ757" s="249">
        <f>SUMIF(FG757:GJ757,"&gt;0")</f>
        <v>0</v>
      </c>
      <c r="FA757" s="249">
        <f>SUMIF(FG757:GJ757,"&lt;0")+SUMIF(GN757:HP757,"&lt;0")</f>
        <v>0</v>
      </c>
      <c r="FB757" s="174">
        <v>0</v>
      </c>
      <c r="FC757" s="126">
        <f>N757*km*'VALORES TABELA'!$B$13</f>
        <v>0</v>
      </c>
      <c r="FD757" s="250">
        <f t="shared" ref="FD757:FD760" si="864">GL757</f>
        <v>0</v>
      </c>
      <c r="FE757" s="105"/>
      <c r="FF757" s="119"/>
      <c r="FG757" s="119"/>
      <c r="FH757" s="119"/>
      <c r="FI757" s="119"/>
      <c r="FJ757" s="119"/>
      <c r="FK757" s="119"/>
      <c r="FL757" s="119"/>
      <c r="FM757" s="119"/>
      <c r="FN757" s="119"/>
      <c r="FO757" s="119"/>
      <c r="FP757" s="119"/>
      <c r="FQ757" s="119"/>
      <c r="FR757" s="119"/>
      <c r="FS757" s="119"/>
      <c r="FT757" s="119"/>
      <c r="FU757" s="119"/>
      <c r="FV757" s="119"/>
      <c r="FW757" s="119"/>
      <c r="FX757" s="119"/>
      <c r="FY757" s="119"/>
      <c r="FZ757" s="119"/>
      <c r="GA757" s="119"/>
      <c r="GB757" s="119"/>
      <c r="GC757" s="119"/>
      <c r="GD757" s="119"/>
      <c r="GE757" s="119"/>
      <c r="GF757" s="119"/>
      <c r="GG757" s="119"/>
      <c r="GH757" s="119"/>
      <c r="GI757" s="119"/>
      <c r="GJ757" s="119"/>
      <c r="GK757" s="251"/>
      <c r="GL757" s="103">
        <f t="shared" si="822"/>
        <v>0</v>
      </c>
      <c r="GM757" s="124"/>
      <c r="GN757" s="104"/>
      <c r="GO757" s="104"/>
      <c r="GP757" s="104"/>
      <c r="GQ757" s="104"/>
      <c r="GR757" s="104"/>
      <c r="GS757" s="104"/>
      <c r="GT757" s="104"/>
      <c r="GU757" s="104"/>
      <c r="GV757" s="104"/>
      <c r="GW757" s="104"/>
      <c r="GX757" s="104"/>
      <c r="GY757" s="104"/>
      <c r="GZ757" s="104"/>
      <c r="HA757" s="104"/>
      <c r="HB757" s="104"/>
      <c r="HC757" s="104"/>
      <c r="HD757" s="104"/>
      <c r="HE757" s="104"/>
      <c r="HF757" s="104"/>
      <c r="HG757" s="104"/>
      <c r="HH757" s="104"/>
      <c r="HI757" s="104"/>
      <c r="HJ757" s="104"/>
      <c r="HK757" s="104"/>
      <c r="HL757" s="104"/>
      <c r="HM757" s="104"/>
      <c r="HN757" s="104"/>
      <c r="HO757" s="104"/>
      <c r="HP757" s="104"/>
      <c r="HQ757" s="64"/>
      <c r="HR757" s="64"/>
      <c r="HS757" s="64"/>
      <c r="HT757" s="64"/>
      <c r="HU757" s="64"/>
      <c r="HV757" s="64"/>
      <c r="HW757" s="105"/>
      <c r="HX757" s="64"/>
      <c r="HY757" s="280">
        <f t="shared" ref="HY757:HY760" si="865">IF(ISTEXT(EM757), VALUE(EM757), EM757)</f>
        <v>0</v>
      </c>
      <c r="HZ757" s="280">
        <f t="shared" ref="HZ757:HZ760" si="866">IF(ISTEXT(EN757), VALUE(EN757), EN757)</f>
        <v>0</v>
      </c>
      <c r="IA757" s="280">
        <f t="shared" ref="IA757:IA760" si="867">IF(ISTEXT(EO757), VALUE(EO757), EO757)</f>
        <v>0</v>
      </c>
      <c r="IB757" s="64"/>
      <c r="IC757" s="64"/>
    </row>
    <row r="758" spans="1:237" s="106" customFormat="1" ht="22.5" customHeight="1" x14ac:dyDescent="0.25">
      <c r="A758" s="368" t="s">
        <v>3882</v>
      </c>
      <c r="B758" s="369" t="s">
        <v>3883</v>
      </c>
      <c r="C758" s="375" t="s">
        <v>3262</v>
      </c>
      <c r="D758" s="371" t="s">
        <v>3884</v>
      </c>
      <c r="E758" s="371" t="s">
        <v>3885</v>
      </c>
      <c r="F758" s="376" t="s">
        <v>3224</v>
      </c>
      <c r="G758" s="376" t="s">
        <v>3225</v>
      </c>
      <c r="H758" s="373" t="s">
        <v>1858</v>
      </c>
      <c r="I758" s="374" t="s">
        <v>3886</v>
      </c>
      <c r="J758" s="421" t="s">
        <v>3268</v>
      </c>
      <c r="K758" s="422" t="s">
        <v>3235</v>
      </c>
      <c r="L758" s="329">
        <f>CONTINUA!BV758</f>
        <v>0</v>
      </c>
      <c r="M758" s="329">
        <f>CONTINUA!BW758</f>
        <v>0</v>
      </c>
      <c r="N758" s="895"/>
      <c r="O758" s="896" t="s">
        <v>4076</v>
      </c>
      <c r="P758" s="897" t="s">
        <v>206</v>
      </c>
      <c r="Q758" s="400"/>
      <c r="R758" s="401"/>
      <c r="S758" s="400"/>
      <c r="T758" s="401"/>
      <c r="U758" s="400"/>
      <c r="V758" s="401"/>
      <c r="W758" s="400"/>
      <c r="X758" s="401"/>
      <c r="Y758" s="400"/>
      <c r="Z758" s="401"/>
      <c r="AA758" s="400"/>
      <c r="AB758" s="401"/>
      <c r="AC758" s="400"/>
      <c r="AD758" s="401"/>
      <c r="AE758" s="400"/>
      <c r="AF758" s="401"/>
      <c r="AG758" s="400"/>
      <c r="AH758" s="401"/>
      <c r="AI758" s="400"/>
      <c r="AJ758" s="401"/>
      <c r="AK758" s="400"/>
      <c r="AL758" s="401"/>
      <c r="AM758" s="400"/>
      <c r="AN758" s="401"/>
      <c r="AO758" s="400"/>
      <c r="AP758" s="401"/>
      <c r="AQ758" s="400"/>
      <c r="AR758" s="401"/>
      <c r="AS758" s="400"/>
      <c r="AT758" s="401"/>
      <c r="AU758" s="400"/>
      <c r="AV758" s="401"/>
      <c r="AW758" s="400"/>
      <c r="AX758" s="401"/>
      <c r="AY758" s="400"/>
      <c r="AZ758" s="401"/>
      <c r="BA758" s="400"/>
      <c r="BB758" s="401"/>
      <c r="BC758" s="400"/>
      <c r="BD758" s="401"/>
      <c r="BE758" s="400"/>
      <c r="BF758" s="401"/>
      <c r="BG758" s="400"/>
      <c r="BH758" s="401"/>
      <c r="BI758" s="400"/>
      <c r="BJ758" s="401"/>
      <c r="BK758" s="400"/>
      <c r="BL758" s="401"/>
      <c r="BM758" s="400"/>
      <c r="BN758" s="401"/>
      <c r="BO758" s="400"/>
      <c r="BP758" s="401"/>
      <c r="BQ758" s="400"/>
      <c r="BR758" s="401"/>
      <c r="BS758" s="400"/>
      <c r="BT758" s="401"/>
      <c r="BU758" s="400"/>
      <c r="BV758" s="401"/>
      <c r="BW758" s="400"/>
      <c r="BX758" s="401"/>
      <c r="BY758" s="400"/>
      <c r="BZ758" s="401"/>
      <c r="CA758" s="400"/>
      <c r="CB758" s="401"/>
      <c r="CC758" s="400"/>
      <c r="CD758" s="401"/>
      <c r="CE758" s="400"/>
      <c r="CF758" s="401"/>
      <c r="CG758" s="400"/>
      <c r="CH758" s="401"/>
      <c r="CI758" s="400"/>
      <c r="CJ758" s="401"/>
      <c r="CK758" s="400"/>
      <c r="CL758" s="401"/>
      <c r="CM758" s="400"/>
      <c r="CN758" s="401"/>
      <c r="CO758" s="400"/>
      <c r="CP758" s="401"/>
      <c r="CQ758" s="400"/>
      <c r="CR758" s="401"/>
      <c r="CS758" s="400"/>
      <c r="CT758" s="401"/>
      <c r="CU758" s="400"/>
      <c r="CV758" s="401"/>
      <c r="CW758" s="400"/>
      <c r="CX758" s="401"/>
      <c r="CY758" s="400"/>
      <c r="CZ758" s="401"/>
      <c r="DA758" s="400"/>
      <c r="DB758" s="401"/>
      <c r="DC758" s="400"/>
      <c r="DD758" s="401"/>
      <c r="DE758" s="400"/>
      <c r="DF758" s="401"/>
      <c r="DG758" s="400"/>
      <c r="DH758" s="401"/>
      <c r="DI758" s="400"/>
      <c r="DJ758" s="401"/>
      <c r="DK758" s="400"/>
      <c r="DL758" s="401"/>
      <c r="DM758" s="400"/>
      <c r="DN758" s="401"/>
      <c r="DO758" s="400"/>
      <c r="DP758" s="401"/>
      <c r="DQ758" s="400"/>
      <c r="DR758" s="401"/>
      <c r="DS758" s="400"/>
      <c r="DT758" s="401"/>
      <c r="DU758" s="400"/>
      <c r="DV758" s="401"/>
      <c r="DW758" s="400"/>
      <c r="DX758" s="401"/>
      <c r="DY758" s="400"/>
      <c r="DZ758" s="401"/>
      <c r="EA758" s="400"/>
      <c r="EB758" s="401"/>
      <c r="EC758" s="400"/>
      <c r="ED758" s="401"/>
      <c r="EE758" s="400"/>
      <c r="EF758" s="401"/>
      <c r="EG758" s="400"/>
      <c r="EH758" s="401"/>
      <c r="EI758" s="400"/>
      <c r="EJ758" s="447"/>
      <c r="EK758" s="511"/>
      <c r="EL758" s="514"/>
      <c r="EM758" s="448"/>
      <c r="EN758" s="344"/>
      <c r="EO758" s="345"/>
      <c r="EP758" s="171">
        <f t="shared" si="815"/>
        <v>0</v>
      </c>
      <c r="EQ758" s="171">
        <f t="shared" si="816"/>
        <v>0</v>
      </c>
      <c r="ER758" s="171">
        <f t="shared" si="817"/>
        <v>0</v>
      </c>
      <c r="ES758" s="171">
        <f t="shared" si="818"/>
        <v>0</v>
      </c>
      <c r="ET758" s="171">
        <f t="shared" si="819"/>
        <v>0</v>
      </c>
      <c r="EU758" s="171">
        <f t="shared" si="820"/>
        <v>0</v>
      </c>
      <c r="EV758" s="172">
        <f t="shared" si="821"/>
        <v>0</v>
      </c>
      <c r="EW758" s="125"/>
      <c r="EX758" s="248">
        <f t="shared" si="863"/>
        <v>0</v>
      </c>
      <c r="EY758" s="174">
        <f>(L758*regular)+(M758*Cadeirantee)</f>
        <v>0</v>
      </c>
      <c r="EZ758" s="249">
        <f>SUMIF(FG758:GJ758,"&gt;0")</f>
        <v>0</v>
      </c>
      <c r="FA758" s="249">
        <f>SUMIF(FG758:GJ758,"&lt;0")+SUMIF(GN758:HP758,"&lt;0")</f>
        <v>0</v>
      </c>
      <c r="FB758" s="174">
        <v>0</v>
      </c>
      <c r="FC758" s="126">
        <f>N758*km*'VALORES TABELA'!$B$13</f>
        <v>0</v>
      </c>
      <c r="FD758" s="250">
        <f t="shared" si="864"/>
        <v>0</v>
      </c>
      <c r="FE758" s="105"/>
      <c r="FF758" s="108"/>
      <c r="FG758" s="108"/>
      <c r="FH758" s="108"/>
      <c r="FI758" s="108"/>
      <c r="FJ758" s="108"/>
      <c r="FK758" s="108"/>
      <c r="FL758" s="108"/>
      <c r="FM758" s="108"/>
      <c r="FN758" s="108"/>
      <c r="FO758" s="108"/>
      <c r="FP758" s="108"/>
      <c r="FQ758" s="108"/>
      <c r="FR758" s="108"/>
      <c r="FS758" s="108"/>
      <c r="FT758" s="108"/>
      <c r="FU758" s="108"/>
      <c r="FV758" s="108"/>
      <c r="FW758" s="108"/>
      <c r="FX758" s="108"/>
      <c r="FY758" s="108"/>
      <c r="FZ758" s="108"/>
      <c r="GA758" s="108"/>
      <c r="GB758" s="108"/>
      <c r="GC758" s="108"/>
      <c r="GD758" s="108"/>
      <c r="GE758" s="108"/>
      <c r="GF758" s="108"/>
      <c r="GG758" s="108"/>
      <c r="GH758" s="108"/>
      <c r="GI758" s="108"/>
      <c r="GJ758" s="108"/>
      <c r="GK758" s="251"/>
      <c r="GL758" s="103">
        <f t="shared" si="822"/>
        <v>0</v>
      </c>
      <c r="GM758" s="124"/>
      <c r="GN758" s="104"/>
      <c r="GO758" s="104"/>
      <c r="GP758" s="104"/>
      <c r="GQ758" s="104"/>
      <c r="GR758" s="104"/>
      <c r="GS758" s="104"/>
      <c r="GT758" s="104"/>
      <c r="GU758" s="104"/>
      <c r="GV758" s="104"/>
      <c r="GW758" s="104"/>
      <c r="GX758" s="104"/>
      <c r="GY758" s="104"/>
      <c r="GZ758" s="104"/>
      <c r="HA758" s="104"/>
      <c r="HB758" s="104"/>
      <c r="HC758" s="104"/>
      <c r="HD758" s="104"/>
      <c r="HE758" s="104"/>
      <c r="HF758" s="104"/>
      <c r="HG758" s="104"/>
      <c r="HH758" s="104"/>
      <c r="HI758" s="104"/>
      <c r="HJ758" s="104"/>
      <c r="HK758" s="104"/>
      <c r="HL758" s="104"/>
      <c r="HM758" s="104"/>
      <c r="HN758" s="104"/>
      <c r="HO758" s="104"/>
      <c r="HP758" s="104"/>
      <c r="HQ758" s="64"/>
      <c r="HR758" s="64"/>
      <c r="HS758" s="64"/>
      <c r="HT758" s="64"/>
      <c r="HU758" s="64"/>
      <c r="HV758" s="64"/>
      <c r="HW758" s="105"/>
      <c r="HX758" s="64"/>
      <c r="HY758" s="280">
        <f t="shared" si="865"/>
        <v>0</v>
      </c>
      <c r="HZ758" s="280">
        <f t="shared" si="866"/>
        <v>0</v>
      </c>
      <c r="IA758" s="280">
        <f t="shared" si="867"/>
        <v>0</v>
      </c>
      <c r="IB758" s="64"/>
      <c r="IC758" s="64"/>
    </row>
    <row r="759" spans="1:237" s="106" customFormat="1" ht="22.5" customHeight="1" x14ac:dyDescent="0.25">
      <c r="A759" s="368" t="s">
        <v>3882</v>
      </c>
      <c r="B759" s="369" t="s">
        <v>3883</v>
      </c>
      <c r="C759" s="375" t="s">
        <v>3262</v>
      </c>
      <c r="D759" s="371" t="s">
        <v>3884</v>
      </c>
      <c r="E759" s="371" t="s">
        <v>3885</v>
      </c>
      <c r="F759" s="376" t="s">
        <v>3224</v>
      </c>
      <c r="G759" s="376" t="s">
        <v>3225</v>
      </c>
      <c r="H759" s="373" t="s">
        <v>1858</v>
      </c>
      <c r="I759" s="374" t="s">
        <v>3886</v>
      </c>
      <c r="J759" s="421" t="s">
        <v>3268</v>
      </c>
      <c r="K759" s="423" t="s">
        <v>3236</v>
      </c>
      <c r="L759" s="329">
        <f>CONTINUA!BV759</f>
        <v>0</v>
      </c>
      <c r="M759" s="329">
        <f>CONTINUA!BW759</f>
        <v>0</v>
      </c>
      <c r="N759" s="895"/>
      <c r="O759" s="896" t="s">
        <v>4076</v>
      </c>
      <c r="P759" s="897" t="s">
        <v>206</v>
      </c>
      <c r="Q759" s="400"/>
      <c r="R759" s="401"/>
      <c r="S759" s="400"/>
      <c r="T759" s="401"/>
      <c r="U759" s="400"/>
      <c r="V759" s="401"/>
      <c r="W759" s="400"/>
      <c r="X759" s="401"/>
      <c r="Y759" s="400"/>
      <c r="Z759" s="401"/>
      <c r="AA759" s="400"/>
      <c r="AB759" s="401"/>
      <c r="AC759" s="400"/>
      <c r="AD759" s="401"/>
      <c r="AE759" s="400"/>
      <c r="AF759" s="401"/>
      <c r="AG759" s="400"/>
      <c r="AH759" s="401"/>
      <c r="AI759" s="400"/>
      <c r="AJ759" s="401"/>
      <c r="AK759" s="400"/>
      <c r="AL759" s="401"/>
      <c r="AM759" s="400"/>
      <c r="AN759" s="401"/>
      <c r="AO759" s="400"/>
      <c r="AP759" s="401"/>
      <c r="AQ759" s="400"/>
      <c r="AR759" s="401"/>
      <c r="AS759" s="400"/>
      <c r="AT759" s="401"/>
      <c r="AU759" s="400"/>
      <c r="AV759" s="401"/>
      <c r="AW759" s="400"/>
      <c r="AX759" s="401"/>
      <c r="AY759" s="400"/>
      <c r="AZ759" s="401"/>
      <c r="BA759" s="400"/>
      <c r="BB759" s="401"/>
      <c r="BC759" s="400"/>
      <c r="BD759" s="401"/>
      <c r="BE759" s="400"/>
      <c r="BF759" s="401"/>
      <c r="BG759" s="400"/>
      <c r="BH759" s="401"/>
      <c r="BI759" s="400"/>
      <c r="BJ759" s="401"/>
      <c r="BK759" s="400"/>
      <c r="BL759" s="401"/>
      <c r="BM759" s="400"/>
      <c r="BN759" s="401"/>
      <c r="BO759" s="400"/>
      <c r="BP759" s="401"/>
      <c r="BQ759" s="400"/>
      <c r="BR759" s="401"/>
      <c r="BS759" s="400"/>
      <c r="BT759" s="401"/>
      <c r="BU759" s="400"/>
      <c r="BV759" s="401"/>
      <c r="BW759" s="400"/>
      <c r="BX759" s="401"/>
      <c r="BY759" s="400"/>
      <c r="BZ759" s="401"/>
      <c r="CA759" s="400"/>
      <c r="CB759" s="401"/>
      <c r="CC759" s="400"/>
      <c r="CD759" s="401"/>
      <c r="CE759" s="400"/>
      <c r="CF759" s="401"/>
      <c r="CG759" s="400"/>
      <c r="CH759" s="401"/>
      <c r="CI759" s="400"/>
      <c r="CJ759" s="401"/>
      <c r="CK759" s="400"/>
      <c r="CL759" s="401"/>
      <c r="CM759" s="400"/>
      <c r="CN759" s="401"/>
      <c r="CO759" s="400"/>
      <c r="CP759" s="401"/>
      <c r="CQ759" s="400"/>
      <c r="CR759" s="401"/>
      <c r="CS759" s="400"/>
      <c r="CT759" s="401"/>
      <c r="CU759" s="400"/>
      <c r="CV759" s="401"/>
      <c r="CW759" s="400"/>
      <c r="CX759" s="401"/>
      <c r="CY759" s="400"/>
      <c r="CZ759" s="401"/>
      <c r="DA759" s="400"/>
      <c r="DB759" s="401"/>
      <c r="DC759" s="400"/>
      <c r="DD759" s="401"/>
      <c r="DE759" s="400"/>
      <c r="DF759" s="401"/>
      <c r="DG759" s="400"/>
      <c r="DH759" s="401"/>
      <c r="DI759" s="400"/>
      <c r="DJ759" s="401"/>
      <c r="DK759" s="400"/>
      <c r="DL759" s="401"/>
      <c r="DM759" s="400"/>
      <c r="DN759" s="401"/>
      <c r="DO759" s="400"/>
      <c r="DP759" s="401"/>
      <c r="DQ759" s="400"/>
      <c r="DR759" s="401"/>
      <c r="DS759" s="400"/>
      <c r="DT759" s="401"/>
      <c r="DU759" s="400"/>
      <c r="DV759" s="401"/>
      <c r="DW759" s="400"/>
      <c r="DX759" s="401"/>
      <c r="DY759" s="400"/>
      <c r="DZ759" s="401"/>
      <c r="EA759" s="400"/>
      <c r="EB759" s="401"/>
      <c r="EC759" s="400"/>
      <c r="ED759" s="401"/>
      <c r="EE759" s="400"/>
      <c r="EF759" s="401"/>
      <c r="EG759" s="400"/>
      <c r="EH759" s="401"/>
      <c r="EI759" s="400"/>
      <c r="EJ759" s="447"/>
      <c r="EK759" s="511"/>
      <c r="EL759" s="514"/>
      <c r="EM759" s="448"/>
      <c r="EN759" s="344"/>
      <c r="EO759" s="345"/>
      <c r="EP759" s="171">
        <f t="shared" si="815"/>
        <v>0</v>
      </c>
      <c r="EQ759" s="171">
        <f t="shared" si="816"/>
        <v>0</v>
      </c>
      <c r="ER759" s="171">
        <f t="shared" si="817"/>
        <v>0</v>
      </c>
      <c r="ES759" s="171">
        <f t="shared" si="818"/>
        <v>0</v>
      </c>
      <c r="ET759" s="171">
        <f t="shared" si="819"/>
        <v>0</v>
      </c>
      <c r="EU759" s="171">
        <f t="shared" si="820"/>
        <v>0</v>
      </c>
      <c r="EV759" s="172">
        <f t="shared" si="821"/>
        <v>0</v>
      </c>
      <c r="EW759" s="127"/>
      <c r="EX759" s="248">
        <f t="shared" si="863"/>
        <v>0</v>
      </c>
      <c r="EY759" s="174">
        <f>(L759*regular)+(M759*Cadeirantee)</f>
        <v>0</v>
      </c>
      <c r="EZ759" s="249">
        <f>SUMIF(FG759:GJ759,"&gt;0")</f>
        <v>0</v>
      </c>
      <c r="FA759" s="249">
        <f>SUMIF(FG759:GJ759,"&lt;0")+SUMIF(GN759:HP759,"&lt;0")</f>
        <v>0</v>
      </c>
      <c r="FB759" s="174">
        <v>0</v>
      </c>
      <c r="FC759" s="126">
        <f>N759*km*'VALORES TABELA'!$B$13</f>
        <v>0</v>
      </c>
      <c r="FD759" s="250">
        <f t="shared" si="864"/>
        <v>0</v>
      </c>
      <c r="FE759" s="105"/>
      <c r="FF759" s="118"/>
      <c r="FG759" s="118"/>
      <c r="FH759" s="118"/>
      <c r="FI759" s="118"/>
      <c r="FJ759" s="118"/>
      <c r="FK759" s="118"/>
      <c r="FL759" s="118"/>
      <c r="FM759" s="118"/>
      <c r="FN759" s="118"/>
      <c r="FO759" s="118"/>
      <c r="FP759" s="118"/>
      <c r="FQ759" s="118"/>
      <c r="FR759" s="118"/>
      <c r="FS759" s="118"/>
      <c r="FT759" s="118"/>
      <c r="FU759" s="118"/>
      <c r="FV759" s="118"/>
      <c r="FW759" s="118"/>
      <c r="FX759" s="118"/>
      <c r="FY759" s="118"/>
      <c r="FZ759" s="118"/>
      <c r="GA759" s="118"/>
      <c r="GB759" s="118"/>
      <c r="GC759" s="118"/>
      <c r="GD759" s="118"/>
      <c r="GE759" s="118"/>
      <c r="GF759" s="118"/>
      <c r="GG759" s="118"/>
      <c r="GH759" s="118"/>
      <c r="GI759" s="118"/>
      <c r="GJ759" s="118"/>
      <c r="GK759" s="252"/>
      <c r="GL759" s="103">
        <f t="shared" si="822"/>
        <v>0</v>
      </c>
      <c r="GM759" s="124"/>
      <c r="GN759" s="104"/>
      <c r="GO759" s="104"/>
      <c r="GP759" s="104"/>
      <c r="GQ759" s="104"/>
      <c r="GR759" s="104"/>
      <c r="GS759" s="104"/>
      <c r="GT759" s="104"/>
      <c r="GU759" s="104"/>
      <c r="GV759" s="104"/>
      <c r="GW759" s="104"/>
      <c r="GX759" s="104"/>
      <c r="GY759" s="104"/>
      <c r="GZ759" s="104"/>
      <c r="HA759" s="104"/>
      <c r="HB759" s="104"/>
      <c r="HC759" s="104"/>
      <c r="HD759" s="104"/>
      <c r="HE759" s="104"/>
      <c r="HF759" s="104"/>
      <c r="HG759" s="104"/>
      <c r="HH759" s="104"/>
      <c r="HI759" s="104"/>
      <c r="HJ759" s="104"/>
      <c r="HK759" s="104"/>
      <c r="HL759" s="104"/>
      <c r="HM759" s="104"/>
      <c r="HN759" s="104"/>
      <c r="HO759" s="104"/>
      <c r="HP759" s="104"/>
      <c r="HQ759" s="64"/>
      <c r="HR759" s="65"/>
      <c r="HS759" s="65"/>
      <c r="HT759" s="65"/>
      <c r="HU759" s="65"/>
      <c r="HV759" s="65"/>
      <c r="HW759" s="105"/>
      <c r="HX759" s="65"/>
      <c r="HY759" s="280">
        <f t="shared" si="865"/>
        <v>0</v>
      </c>
      <c r="HZ759" s="280">
        <f t="shared" si="866"/>
        <v>0</v>
      </c>
      <c r="IA759" s="280">
        <f t="shared" si="867"/>
        <v>0</v>
      </c>
      <c r="IB759" s="65"/>
      <c r="IC759" s="65"/>
    </row>
    <row r="760" spans="1:237" s="106" customFormat="1" ht="22.5" customHeight="1" thickBot="1" x14ac:dyDescent="0.3">
      <c r="A760" s="377" t="s">
        <v>3882</v>
      </c>
      <c r="B760" s="378" t="s">
        <v>3883</v>
      </c>
      <c r="C760" s="379" t="s">
        <v>3262</v>
      </c>
      <c r="D760" s="380" t="s">
        <v>3884</v>
      </c>
      <c r="E760" s="380" t="s">
        <v>3885</v>
      </c>
      <c r="F760" s="381" t="s">
        <v>3224</v>
      </c>
      <c r="G760" s="381" t="s">
        <v>3225</v>
      </c>
      <c r="H760" s="382" t="s">
        <v>1858</v>
      </c>
      <c r="I760" s="383" t="s">
        <v>3886</v>
      </c>
      <c r="J760" s="421" t="s">
        <v>3268</v>
      </c>
      <c r="K760" s="424" t="s">
        <v>60</v>
      </c>
      <c r="L760" s="329">
        <f>CONTINUA!BV760</f>
        <v>0</v>
      </c>
      <c r="M760" s="329">
        <f>CONTINUA!BW760</f>
        <v>0</v>
      </c>
      <c r="N760" s="895"/>
      <c r="O760" s="896" t="s">
        <v>4076</v>
      </c>
      <c r="P760" s="897" t="s">
        <v>206</v>
      </c>
      <c r="Q760" s="400"/>
      <c r="R760" s="401"/>
      <c r="S760" s="400"/>
      <c r="T760" s="401"/>
      <c r="U760" s="400"/>
      <c r="V760" s="401"/>
      <c r="W760" s="400"/>
      <c r="X760" s="401"/>
      <c r="Y760" s="400"/>
      <c r="Z760" s="401"/>
      <c r="AA760" s="400"/>
      <c r="AB760" s="401"/>
      <c r="AC760" s="400"/>
      <c r="AD760" s="401"/>
      <c r="AE760" s="400"/>
      <c r="AF760" s="401"/>
      <c r="AG760" s="400"/>
      <c r="AH760" s="401"/>
      <c r="AI760" s="400"/>
      <c r="AJ760" s="401"/>
      <c r="AK760" s="400"/>
      <c r="AL760" s="401"/>
      <c r="AM760" s="400"/>
      <c r="AN760" s="401"/>
      <c r="AO760" s="400"/>
      <c r="AP760" s="401"/>
      <c r="AQ760" s="400"/>
      <c r="AR760" s="401"/>
      <c r="AS760" s="400"/>
      <c r="AT760" s="401"/>
      <c r="AU760" s="400"/>
      <c r="AV760" s="401"/>
      <c r="AW760" s="400"/>
      <c r="AX760" s="401"/>
      <c r="AY760" s="400"/>
      <c r="AZ760" s="401"/>
      <c r="BA760" s="400"/>
      <c r="BB760" s="401"/>
      <c r="BC760" s="400"/>
      <c r="BD760" s="401"/>
      <c r="BE760" s="400"/>
      <c r="BF760" s="401"/>
      <c r="BG760" s="400"/>
      <c r="BH760" s="401"/>
      <c r="BI760" s="400"/>
      <c r="BJ760" s="401"/>
      <c r="BK760" s="400"/>
      <c r="BL760" s="401"/>
      <c r="BM760" s="400"/>
      <c r="BN760" s="401"/>
      <c r="BO760" s="400"/>
      <c r="BP760" s="401"/>
      <c r="BQ760" s="400"/>
      <c r="BR760" s="401"/>
      <c r="BS760" s="400"/>
      <c r="BT760" s="401"/>
      <c r="BU760" s="400"/>
      <c r="BV760" s="401"/>
      <c r="BW760" s="400"/>
      <c r="BX760" s="401"/>
      <c r="BY760" s="400"/>
      <c r="BZ760" s="401"/>
      <c r="CA760" s="400"/>
      <c r="CB760" s="401"/>
      <c r="CC760" s="400"/>
      <c r="CD760" s="401"/>
      <c r="CE760" s="400"/>
      <c r="CF760" s="401"/>
      <c r="CG760" s="400"/>
      <c r="CH760" s="401"/>
      <c r="CI760" s="400"/>
      <c r="CJ760" s="401"/>
      <c r="CK760" s="400"/>
      <c r="CL760" s="401"/>
      <c r="CM760" s="400"/>
      <c r="CN760" s="401"/>
      <c r="CO760" s="400"/>
      <c r="CP760" s="401"/>
      <c r="CQ760" s="400"/>
      <c r="CR760" s="401"/>
      <c r="CS760" s="400"/>
      <c r="CT760" s="401"/>
      <c r="CU760" s="400"/>
      <c r="CV760" s="401"/>
      <c r="CW760" s="400"/>
      <c r="CX760" s="401"/>
      <c r="CY760" s="400"/>
      <c r="CZ760" s="401"/>
      <c r="DA760" s="400"/>
      <c r="DB760" s="401"/>
      <c r="DC760" s="400"/>
      <c r="DD760" s="401"/>
      <c r="DE760" s="400"/>
      <c r="DF760" s="401"/>
      <c r="DG760" s="400"/>
      <c r="DH760" s="401"/>
      <c r="DI760" s="400"/>
      <c r="DJ760" s="401"/>
      <c r="DK760" s="400"/>
      <c r="DL760" s="401"/>
      <c r="DM760" s="400"/>
      <c r="DN760" s="401"/>
      <c r="DO760" s="400"/>
      <c r="DP760" s="401"/>
      <c r="DQ760" s="400"/>
      <c r="DR760" s="401"/>
      <c r="DS760" s="400"/>
      <c r="DT760" s="401"/>
      <c r="DU760" s="400"/>
      <c r="DV760" s="401"/>
      <c r="DW760" s="400"/>
      <c r="DX760" s="401"/>
      <c r="DY760" s="400"/>
      <c r="DZ760" s="401"/>
      <c r="EA760" s="400"/>
      <c r="EB760" s="401"/>
      <c r="EC760" s="400"/>
      <c r="ED760" s="401"/>
      <c r="EE760" s="400"/>
      <c r="EF760" s="401"/>
      <c r="EG760" s="400"/>
      <c r="EH760" s="401"/>
      <c r="EI760" s="400"/>
      <c r="EJ760" s="447"/>
      <c r="EK760" s="512"/>
      <c r="EL760" s="515"/>
      <c r="EM760" s="450"/>
      <c r="EN760" s="348"/>
      <c r="EO760" s="348"/>
      <c r="EP760" s="179">
        <f t="shared" si="815"/>
        <v>0</v>
      </c>
      <c r="EQ760" s="179">
        <f t="shared" si="816"/>
        <v>0</v>
      </c>
      <c r="ER760" s="179">
        <f t="shared" si="817"/>
        <v>0</v>
      </c>
      <c r="ES760" s="179">
        <f t="shared" si="818"/>
        <v>0</v>
      </c>
      <c r="ET760" s="179">
        <f t="shared" si="819"/>
        <v>0</v>
      </c>
      <c r="EU760" s="179">
        <f t="shared" si="820"/>
        <v>0</v>
      </c>
      <c r="EV760" s="172">
        <f t="shared" si="821"/>
        <v>0</v>
      </c>
      <c r="EW760" s="253"/>
      <c r="EX760" s="254">
        <v>0</v>
      </c>
      <c r="EY760" s="180">
        <v>0</v>
      </c>
      <c r="EZ760" s="255">
        <v>0</v>
      </c>
      <c r="FA760" s="255">
        <v>0</v>
      </c>
      <c r="FB760" s="180">
        <f>SUM(FF760:GI760)/2</f>
        <v>0</v>
      </c>
      <c r="FC760" s="256">
        <f>N760*km*'VALORES TABELA'!$B$13</f>
        <v>0</v>
      </c>
      <c r="FD760" s="250">
        <f t="shared" si="864"/>
        <v>0</v>
      </c>
      <c r="FE760" s="257"/>
      <c r="FF760" s="181">
        <f>((Q760+S760)*Percapita)+((R760+T760)*Cadeirante)</f>
        <v>0</v>
      </c>
      <c r="FG760" s="181">
        <f>((U760+W760)*Percapita/30*FG$4)+((V760+X760)*Cadeirante/30*FG$4)</f>
        <v>0</v>
      </c>
      <c r="FH760" s="181">
        <f>((Y760+AA760)*Percapita/30*FH$4)+((Z760+AB760)*Cadeirante/30*FH$4)</f>
        <v>0</v>
      </c>
      <c r="FI760" s="181">
        <f>((AC760+AE760)*Percapita/30*FI$4)+((AD760+AF760)*Cadeirante/30*FI$4)</f>
        <v>0</v>
      </c>
      <c r="FJ760" s="181">
        <f>((AG760+AI760)*Percapita/30*FJ$4)+((AH760+AJ760)*Cadeirante/30*FJ$4)</f>
        <v>0</v>
      </c>
      <c r="FK760" s="181">
        <f>((AK760+AM760)*Percapita/30*FK$4)+((AL760+AN760)*Cadeirante/30*FK$4)</f>
        <v>0</v>
      </c>
      <c r="FL760" s="181">
        <f>((AO760+AQ760)*Percapita/30*FL$4)+((AP760+AR760)*Cadeirante/30*FL$4)</f>
        <v>0</v>
      </c>
      <c r="FM760" s="181">
        <f>((AS760+AU760)*Percapita/30*FM$4)+((AT760+AV760)*Cadeirante/30*FM$4)</f>
        <v>0</v>
      </c>
      <c r="FN760" s="181">
        <f>((AW760+AY760)*Percapita/30*FN$4)+((AX760+AZ760)*Cadeirante/30*FN$4)</f>
        <v>0</v>
      </c>
      <c r="FO760" s="181">
        <f>((BA760+BC760)*Percapita/30*FO$4)+((BB760+BD760)*Cadeirante/30*FO$4)</f>
        <v>0</v>
      </c>
      <c r="FP760" s="181">
        <f>((BE760+BG760)*Percapita/30*FP$4)+((BF760+BH760)*Cadeirante/30*FP$4)</f>
        <v>0</v>
      </c>
      <c r="FQ760" s="181">
        <f>((BI760+BK760)*Percapita/30*FQ$4)+((BJ760+BL760)*Cadeirante/30*FQ$4)</f>
        <v>0</v>
      </c>
      <c r="FR760" s="181">
        <f>((BM760+BO760)*Percapita/30*FR$4)+((BN760+BP760)*Cadeirante/30*FR$4)</f>
        <v>0</v>
      </c>
      <c r="FS760" s="181">
        <f>((BQ760+BS760)*Percapita/30*FS$4)+((BR760+BT760)*Cadeirante/30*FS$4)</f>
        <v>0</v>
      </c>
      <c r="FT760" s="181">
        <f>((BU760+BW760)*Percapita/30*FT$4)+((BV760+BX760)*Cadeirante/30*FT$4)</f>
        <v>0</v>
      </c>
      <c r="FU760" s="181">
        <f>((BY760+CA760)*Percapita/30*FU$4)+((BZ760+CB760)*Cadeirante/30*FU$4)</f>
        <v>0</v>
      </c>
      <c r="FV760" s="181">
        <f>((CC760+CE760)*Percapita/30*FV$4)+((CD760+CF760)*Cadeirante/30*FV$4)</f>
        <v>0</v>
      </c>
      <c r="FW760" s="181">
        <f>((CG760+CI760)*Percapita/30*FW$4)+((CI760+CK760)*Cadeirante/30*FW$4)</f>
        <v>0</v>
      </c>
      <c r="FX760" s="181">
        <f>((CK760+CM760)*Percapita/30*FX$4)+((CL760+CN760)*Cadeirante/30*FX$4)</f>
        <v>0</v>
      </c>
      <c r="FY760" s="181">
        <f>((CO760+CQ760)*Percapita/30*FY$4)+((CP760+CR760)*Cadeirante/30*FY$4)</f>
        <v>0</v>
      </c>
      <c r="FZ760" s="181">
        <f>((CS760+CU760)*Percapita/30*FZ$4)+((CT760+CV760)*Cadeirante/30*FZ$4)</f>
        <v>0</v>
      </c>
      <c r="GA760" s="181">
        <f>((CW760+CY760)*Percapita/30*GA$4)+((CX760+CZ760)*Cadeirante/30*GA$4)</f>
        <v>0</v>
      </c>
      <c r="GB760" s="181">
        <f>((DA760+DC760)*Percapita/30*GB$4)+((DB760+DD760)*Cadeirante/30*GB$4)</f>
        <v>0</v>
      </c>
      <c r="GC760" s="181">
        <f>((DE760+DG760)*Percapita/30*GC$4)+((DF760+DH760)*Cadeirante/30*GC$4)</f>
        <v>0</v>
      </c>
      <c r="GD760" s="181">
        <f>((DI760+DK760)*Percapita/30*GD$4)+((DJ760+DL760)*Cadeirante/30*GD$4)</f>
        <v>0</v>
      </c>
      <c r="GE760" s="181">
        <f>((DM760+DO760)*Percapita/30*GE$4)+((DN760+DP760)*Cadeirante/30*GE$4)</f>
        <v>0</v>
      </c>
      <c r="GF760" s="181">
        <f>((DQ760+DS760)*Percapita/30*GF$4)+((DR760+DT760)*Cadeirante/30*GF$4)</f>
        <v>0</v>
      </c>
      <c r="GG760" s="181">
        <f>((DU760+DW760)*Percapita/30*GG$4)+((DV760+DX760)*Cadeirante/30*GG$4)</f>
        <v>0</v>
      </c>
      <c r="GH760" s="181">
        <f>((DY760+EA760)*Percapita/30*GH$4)+((DZ760+EB760)*Cadeirante/30*GH$4)</f>
        <v>0</v>
      </c>
      <c r="GI760" s="181">
        <f>((EC760+EE760)*Percapita/30*GI$4)+((ED760+EF760)*Cadeirante/30*GI$4)</f>
        <v>0</v>
      </c>
      <c r="GJ760" s="181">
        <f>((EG760+EI760)*Percapita)+((EH760+EJ760)*Cadeirante)</f>
        <v>0</v>
      </c>
      <c r="GK760" s="258"/>
      <c r="GL760" s="103">
        <f t="shared" si="822"/>
        <v>0</v>
      </c>
      <c r="GM760" s="124"/>
      <c r="GN760" s="182"/>
      <c r="GO760" s="182"/>
      <c r="GP760" s="182"/>
      <c r="GQ760" s="182"/>
      <c r="GR760" s="182"/>
      <c r="GS760" s="182"/>
      <c r="GT760" s="182"/>
      <c r="GU760" s="182"/>
      <c r="GV760" s="182"/>
      <c r="GW760" s="182"/>
      <c r="GX760" s="182"/>
      <c r="GY760" s="182"/>
      <c r="GZ760" s="182"/>
      <c r="HA760" s="182"/>
      <c r="HB760" s="182"/>
      <c r="HC760" s="182"/>
      <c r="HD760" s="182"/>
      <c r="HE760" s="182"/>
      <c r="HF760" s="182"/>
      <c r="HG760" s="182"/>
      <c r="HH760" s="182"/>
      <c r="HI760" s="182"/>
      <c r="HJ760" s="182"/>
      <c r="HK760" s="182"/>
      <c r="HL760" s="182"/>
      <c r="HM760" s="182"/>
      <c r="HN760" s="182"/>
      <c r="HO760" s="182"/>
      <c r="HP760" s="259"/>
      <c r="HQ760" s="64"/>
      <c r="HW760" s="257"/>
      <c r="HY760" s="280">
        <f t="shared" si="865"/>
        <v>0</v>
      </c>
      <c r="HZ760" s="280">
        <f t="shared" si="866"/>
        <v>0</v>
      </c>
      <c r="IA760" s="280">
        <f t="shared" si="867"/>
        <v>0</v>
      </c>
    </row>
    <row r="761" spans="1:237" s="106" customFormat="1" ht="22.5" customHeight="1" x14ac:dyDescent="0.25">
      <c r="A761" t="s">
        <v>3887</v>
      </c>
      <c r="B761" s="522" t="s">
        <v>3888</v>
      </c>
      <c r="C761" s="523">
        <v>2</v>
      </c>
      <c r="D761" s="524" t="s">
        <v>3889</v>
      </c>
      <c r="E761" s="524" t="s">
        <v>3890</v>
      </c>
      <c r="F761" s="525" t="s">
        <v>3224</v>
      </c>
      <c r="G761" s="525" t="s">
        <v>3225</v>
      </c>
      <c r="H761" s="350" t="s">
        <v>1860</v>
      </c>
      <c r="I761" s="351" t="s">
        <v>3891</v>
      </c>
      <c r="J761" s="409" t="s">
        <v>3268</v>
      </c>
      <c r="K761" s="410" t="s">
        <v>3232</v>
      </c>
      <c r="L761" s="329">
        <f>CONTINUA!BV761</f>
        <v>0</v>
      </c>
      <c r="M761" s="329">
        <f>CONTINUA!BW761</f>
        <v>0</v>
      </c>
      <c r="N761" s="895"/>
      <c r="O761" s="896" t="s">
        <v>4077</v>
      </c>
      <c r="P761" s="897" t="s">
        <v>206</v>
      </c>
      <c r="Q761" s="400">
        <v>13</v>
      </c>
      <c r="R761" s="401">
        <v>1</v>
      </c>
      <c r="S761" s="400"/>
      <c r="T761" s="401"/>
      <c r="U761" s="400"/>
      <c r="V761" s="401"/>
      <c r="W761" s="400"/>
      <c r="X761" s="401"/>
      <c r="Y761" s="400"/>
      <c r="Z761" s="401"/>
      <c r="AA761" s="400"/>
      <c r="AB761" s="401"/>
      <c r="AC761" s="400"/>
      <c r="AD761" s="401"/>
      <c r="AE761" s="400"/>
      <c r="AF761" s="401"/>
      <c r="AG761" s="400"/>
      <c r="AH761" s="401"/>
      <c r="AI761" s="400"/>
      <c r="AJ761" s="401"/>
      <c r="AK761" s="400"/>
      <c r="AL761" s="401"/>
      <c r="AM761" s="400"/>
      <c r="AN761" s="401"/>
      <c r="AO761" s="400"/>
      <c r="AP761" s="401"/>
      <c r="AQ761" s="400"/>
      <c r="AR761" s="401"/>
      <c r="AS761" s="400"/>
      <c r="AT761" s="401"/>
      <c r="AU761" s="400"/>
      <c r="AV761" s="401"/>
      <c r="AW761" s="400"/>
      <c r="AX761" s="401"/>
      <c r="AY761" s="400"/>
      <c r="AZ761" s="401"/>
      <c r="BA761" s="400"/>
      <c r="BB761" s="401"/>
      <c r="BC761" s="400"/>
      <c r="BD761" s="401"/>
      <c r="BE761" s="400"/>
      <c r="BF761" s="401"/>
      <c r="BG761" s="400"/>
      <c r="BH761" s="401"/>
      <c r="BI761" s="400"/>
      <c r="BJ761" s="401"/>
      <c r="BK761" s="400"/>
      <c r="BL761" s="401"/>
      <c r="BM761" s="400"/>
      <c r="BN761" s="401"/>
      <c r="BO761" s="400"/>
      <c r="BP761" s="401"/>
      <c r="BQ761" s="400"/>
      <c r="BR761" s="401"/>
      <c r="BS761" s="400"/>
      <c r="BT761" s="401"/>
      <c r="BU761" s="400"/>
      <c r="BV761" s="401"/>
      <c r="BW761" s="400"/>
      <c r="BX761" s="401"/>
      <c r="BY761" s="400"/>
      <c r="BZ761" s="401"/>
      <c r="CA761" s="400"/>
      <c r="CB761" s="401"/>
      <c r="CC761" s="400"/>
      <c r="CD761" s="401"/>
      <c r="CE761" s="400"/>
      <c r="CF761" s="401"/>
      <c r="CG761" s="400"/>
      <c r="CH761" s="401"/>
      <c r="CI761" s="400"/>
      <c r="CJ761" s="401"/>
      <c r="CK761" s="400"/>
      <c r="CL761" s="401"/>
      <c r="CM761" s="400"/>
      <c r="CN761" s="401"/>
      <c r="CO761" s="400"/>
      <c r="CP761" s="401"/>
      <c r="CQ761" s="400"/>
      <c r="CR761" s="401"/>
      <c r="CS761" s="400"/>
      <c r="CT761" s="401"/>
      <c r="CU761" s="400"/>
      <c r="CV761" s="401"/>
      <c r="CW761" s="400"/>
      <c r="CX761" s="401"/>
      <c r="CY761" s="400"/>
      <c r="CZ761" s="401"/>
      <c r="DA761" s="400"/>
      <c r="DB761" s="401"/>
      <c r="DC761" s="400"/>
      <c r="DD761" s="401"/>
      <c r="DE761" s="400"/>
      <c r="DF761" s="401"/>
      <c r="DG761" s="400"/>
      <c r="DH761" s="401"/>
      <c r="DI761" s="400"/>
      <c r="DJ761" s="401"/>
      <c r="DK761" s="400"/>
      <c r="DL761" s="401"/>
      <c r="DM761" s="400"/>
      <c r="DN761" s="401"/>
      <c r="DO761" s="400"/>
      <c r="DP761" s="401"/>
      <c r="DQ761" s="400"/>
      <c r="DR761" s="401"/>
      <c r="DS761" s="400"/>
      <c r="DT761" s="401"/>
      <c r="DU761" s="400"/>
      <c r="DV761" s="401"/>
      <c r="DW761" s="400"/>
      <c r="DX761" s="401"/>
      <c r="DY761" s="400"/>
      <c r="DZ761" s="401"/>
      <c r="EA761" s="400"/>
      <c r="EB761" s="401"/>
      <c r="EC761" s="400"/>
      <c r="ED761" s="401"/>
      <c r="EE761" s="400"/>
      <c r="EF761" s="401"/>
      <c r="EG761" s="400"/>
      <c r="EH761" s="401"/>
      <c r="EI761" s="400"/>
      <c r="EJ761" s="447"/>
      <c r="EK761" s="510"/>
      <c r="EL761" s="513"/>
      <c r="EM761" s="520"/>
      <c r="EN761" s="520"/>
      <c r="EO761" s="520"/>
      <c r="EP761" s="171">
        <f t="shared" si="815"/>
        <v>13</v>
      </c>
      <c r="EQ761" s="171">
        <f t="shared" si="816"/>
        <v>0</v>
      </c>
      <c r="ER761" s="171">
        <f t="shared" si="817"/>
        <v>0</v>
      </c>
      <c r="ES761" s="171">
        <f t="shared" si="818"/>
        <v>1</v>
      </c>
      <c r="ET761" s="171">
        <f t="shared" si="819"/>
        <v>0</v>
      </c>
      <c r="EU761" s="171">
        <f t="shared" si="820"/>
        <v>0</v>
      </c>
      <c r="EV761" s="172">
        <f t="shared" si="821"/>
        <v>14</v>
      </c>
      <c r="EW761" s="367">
        <f>IF(C761=4,IF(MAX(Q761:EJ763)&gt;0,(Especiall/30*(IF(($G761-$F761)=($G$5-$F$5),30,IF(DAY($G761)=31,($G761-$F761),($G761-$F761)+1)))),0),0)</f>
        <v>0</v>
      </c>
      <c r="EX761" s="248">
        <f t="shared" ref="EX761:EX764" si="868">FF761</f>
        <v>17743.5</v>
      </c>
      <c r="EY761" s="174">
        <f>(L761*regular)+(M761*Cadeirantee)</f>
        <v>0</v>
      </c>
      <c r="EZ761" s="249">
        <f>SUMIF(FG761:GJ761,"&gt;0")</f>
        <v>0</v>
      </c>
      <c r="FA761" s="249">
        <f>SUMIF(FG761:GJ761,"&lt;0")+SUMIF(GN761:HP761,"&lt;0")</f>
        <v>0</v>
      </c>
      <c r="FB761" s="174">
        <v>0</v>
      </c>
      <c r="FC761" s="175">
        <f>N761*km*'VALORES TABELA'!$B$13</f>
        <v>0</v>
      </c>
      <c r="FD761" s="250">
        <f>GL761</f>
        <v>0</v>
      </c>
      <c r="FE761" s="176">
        <f>(EW761+EW762+EW763+EW764+EX761+EX762+EX763+EX764+EY761+EY762+EY763+EY764+EY765+EZ761+EZ762+EZ763+EZ764+FA761+FA762+FA763+FA764+FC761+FC762+FC763+FC764+HY761-HZ761-IA761+FD761+FD762+FD763+FD764+FB765)</f>
        <v>17743.5</v>
      </c>
      <c r="FF761" s="177">
        <f>IF(C761=4,SUM(Q761+Q762+Q763+S761+S762+S763)*Percapita/30*FF$4+(R761+R762+R763+T761+T762+T763)*Cadeirante/30*FF$4,IF(C761=3,IF(Q764+S764=10,Fixo/30*FF$4+(Q761+Q762+Q763+S761+S762+S763)*Percapita/30*FF$4+(R764+T764)*Cadeirante/30*FF$4,IF(Q764+S764&lt;=9,(Q764+S764)*Crechee/30*FF$4)+(R764+T764)*Cadeirante/30*FF$4+(Q761+Q762+Q763+S761+S762+S763)*Percapita/30*FF$4)+IF(Q764+S764&gt;=11,Fixo/30*FF$4+(Q764+S764-10)*Crechee/30*FF$4,0),IF(C761=2,IF(R761+R762+R763+R764+T761+T762+T763+T764=1,Cadeirante/30*FF$4,IF(R761+R762+R763+R764+T761+T762+T763+T764=2,Fixo/30*FF$4,IF(R761+R762+R763+R764+T761+T762+T763+T764&gt;2,Fixo/30*FF$4+(R761+R762+R763+R764+T761+T762+T763+T764-2)*Cadeirante/30*FF$4)))+(Q761+Q762+Q763+S761+S762+S763)*Percapita/30*FF$4+(Q764+S764)*Crechee/30*FF$4,IF(C761=1,IF(Q761+Q762+Q763+R761+R762+R763+S761+S762+S763+T761+T762+T763&lt;=15,(Q761+Q762+Q763+S761+S762+S763)*Percapita/30*FF$4,IF(Q761+Q762+Q763+R761+R762+R763+S761+S762+S763+T761+T762+T763&gt;=16,Fixo/30*FF$4+(Q761+Q762+Q763+R761+R762+R763+S761+S762+S763+T761+T762-16)*Percapita/30*FF$4))))))</f>
        <v>17743.5</v>
      </c>
      <c r="FG761" s="177">
        <f>IF(C761=4,SUM(U761+U762+U763+W761+W762+W763)*Percapita/30*FG$4+(V761+V762+V763+X761+X762+X763)*Cadeirante/30*FG$4,IF(C761=3,IF(U764+W764=10,Fixo/30*FG$4+(U761+U762+U763+W761+W762+W763)*Percapita/30*FG$4+(V764+X764)*Cadeirante/30*FG$4,IF(U764+W764&lt;=9,(U764+W764)*Crechee/30*FG$4)+(V764+X764)*Cadeirante/30*FG$4+(U761+U762+U763+W761+W762+W763)*Percapita/30*FG$4)+IF(U764+W764&gt;=11,Fixo/30*FG$4+(U764+W764-10)*Crechee/30*FG$4,0),IF(C761=2,IF(V761+V762+V763+V764+X761+X762+X763+X764=1,Cadeirante/30*FG$4,IF(V761+V762+V763+V764+X761+X762+X763+X764=2,Fixo/30*FG$4,IF(V761+V762+V763+V764+X761+X762+X763+X764&gt;2,Fixo/30*FG$4+(V761+V762+V763+V764+X761+X762+X763+X764-2)*Cadeirante/30*FG$4)))+(U761+U762+U763+W761+W762+W763)*Percapita/30*FG$4+(U764+W764)*Crechee/30*FG$4,IF(C761=1,IF(U761+U762+U763+V761+V762+V763+W761+W762+W763+X761+X762+X763&lt;=15,(U761+U762+U763+W761+W762+W763)*Percapita/30*FG$4,IF(U761+U762+U763+V761+V762+V763+W761+W762+W763+X761+X762+X763&gt;=16,Fixo/30*FG$4+(U761+U762+U763+V761+V762+V763+W761+W762+W763+X761+X762-16)*Percapita/30*FG$4))))))</f>
        <v>0</v>
      </c>
      <c r="FH761" s="177">
        <f>IF(C761=4,SUM(Y761+Y762+Y763+AA761+AA762+AA763)*Percapita/30*FH$4+(Z761+Z762+Z763+AB761+AB762+AB763)*Cadeirante/30*FH$4,IF(C761=3,IF(Y764+AA764=10,Fixo/30*FH$4+(Y761+Y762+Y763+AA761+AA762+AA763)*Percapita/30*FH$4+(Z764+AB764)*Cadeirante/30*FH$4,IF(Y764+AA764&lt;=9,(Y764+AA764)*Crechee/30*FH$4)+(Z764+AB764)*Cadeirante/30*FH$4+(Y761+Y762+Y763+AA761+AA762+AA763)*Percapita/30*FH$4)+IF(Y764+AA764&gt;=11,Fixo/30*FH$4+(Y764+AA764-10)*Crechee/30*FH$4,0),IF(C761=2,IF(Z761+Z762+Z763+Z764+AB761+AB762+AB763+AB764=1,Cadeirante/30*FH$4,IF(Z761+Z762+Z763+Z764+AB761+AB762+AB763+AB764=2,Fixo/30*FH$4,IF(Z761+Z762+Z763+Z764+AB761+AB762+AB763+AB764&gt;2,Fixo/30*FH$4+(Z761+Z762+Z763+Z764+AB761+AB762+AB763+AB764-2)*Cadeirante/30*FH$4)))+(Y761+Y762+Y763+AA761+AA762+AA763)*Percapita/30*FH$4+(Y764+AA764)*Crechee/30*FH$4,IF(C761=1,IF(Y761+Y762+Y763+Z761+Z762+Z763+AA761+AA762+AA763+AB761+AB762+AB763&lt;=15,(Y761+Y762+Y763+AA761+AA762+AA763)*Percapita/30*FH$4,IF(Y761+Y762+Y763+Z761+Z762+Z763+AA761+AA762+AA763+AB761+AB762+AB763&gt;=16,Fixo/30*FH$4+(Y761+Y762+Y763+Z761+Z762+Z763+AA761+AA762+AA763+AB761+AB762-16)*Percapita/30*FH$4))))))</f>
        <v>0</v>
      </c>
      <c r="FI761" s="177">
        <f>IF(C761=4,SUM(AC761+AC762+AC763+AE761+AE762+AE763)*Percapita/30*FI$4+(AD761+AD762+AD763+AF761+AF762+AF763)*Cadeirante/30*FI$4,IF(C761=3,IF(AC764+AE764=10,Fixo/30*FI$4+(AC761+AC762+AC763+AE761+AE762+AE763)*Percapita/30*FI$4+(AD764+AF764)*Cadeirante/30*FI$4,IF(AC764+AE764&lt;=9,(AC764+AE764)*Crechee/30*FI$4)+(AD764+AF764)*Cadeirante/30*FI$4+(AC761+AC762+AC763+AE761+AE762+AE763)*Percapita/30*FI$4)+IF(AC764+AE764&gt;=11,Fixo/30*FI$4+(AC764+AE764-10)*Crechee/30*FI$4,0),IF(C761=2,IF(AD761+AD762+AD763+AD764+AF761+AF762+AF763+AF764=1,Cadeirante/30*FI$4,IF(AD761+AD762+AD763+AD764+AF761+AF762+AF763+AF764=2,Fixo/30*FI$4,IF(AD761+AD762+AD763+AD764+AF761+AF762+AF763+AF764&gt;2,Fixo/30*FI$4+(AD761+AD762+AD763+AD764+AF761+AF762+AF763+AF764-2)*Cadeirante/30*FI$4)))+(AC761+AC762+AC763+AE761+AE762+AE763)*Percapita/30*FI$4+(AC764+AE764)*Crechee/30*FI$4,IF(C761=1,IF(AC761+AC762+AC763+AD761+AD762+AD763+AE761+AE762+AE763+AF761+AF762+AF763&lt;=15,(AC761+AC762+AC763+AE761+AE762+AE763)*Percapita/30*FI$4,IF(AC761+AC762+AC763+AD761+AD762+AD763+AE761+AE762+AE763+AF761+AF762+AF763&gt;=16,Fixo/30*FI$4+(AC761+AC762+AC763+AD761+AD762+AD763+AE761+AE762+AE763+AF761+AF762-16)*Percapita/30*FI$4))))))</f>
        <v>0</v>
      </c>
      <c r="FJ761" s="177">
        <f>IF(C761=4,SUM(AG761+AG762+AG763+AI761+AI762+AI763)*Percapita/30*FJ$4+(AH761+AH762+AH763+AJ761+AJ762+AJ763)*Cadeirante/30*FJ$4,IF(C761=3,IF(AG764+AI764=10,Fixo/30*FJ$4+(AG761+AG762+AG763+AI761+AI762+AI763)*Percapita/30*FJ$4+(AH764+AJ764)*Cadeirante/30*FJ$4,IF(AG764+AI764&lt;=9,(AG764+AI764)*Crechee/30*FJ$4)+(AH764+AJ764)*Cadeirante/30*FJ$4+(AG761+AG762+AG763+AI761+AI762+AI763)*Percapita/30*FJ$4)+IF(AG764+AI764&gt;=11,Fixo/30*FJ$4+(AG764+AI764-10)*Crechee/30*FJ$4,0),IF(C761=2,IF(AH761+AH762+AH763+AH764+AJ761+AJ762+AJ763+AJ764=1,Cadeirante/30*FJ$4,IF(AH761+AH762+AH763+AH764+AJ761+AJ762+AJ763+AJ764=2,Fixo/30*FJ$4,IF(AH761+AH762+AH763+AH764+AJ761+AJ762+AJ763+AJ764&gt;2,Fixo/30*FJ$4+(AH761+AH762+AH763+AH764+AJ761+AJ762+AJ763+AJ764-2)*Cadeirante/30*FJ$4)))+(AG761+AG762+AG763+AI761+AI762+AI763)*Percapita/30*FJ$4+(AG764+AI764)*Crechee/30*FJ$4,IF(C761=1,IF(AG761+AG762+AG763+AH761+AH762+AH763+AI761+AI762+AI763+AJ761+AJ762+AJ763&lt;=15,(AG761+AG762+AG763+AI761+AI762+AI763)*Percapita/30*FJ$4,IF(AG761+AG762+AG763+AH761+AH762+AH763+AI761+AI762+AI763+AJ761+AJ762+AJ763&gt;=16,Fixo/30*FJ$4+(AG761+AG762+AG763+AH761+AH762+AH763+AI761+AI762+AI763+AJ761+AJ762-16)*Percapita/30*FJ$4))))))</f>
        <v>0</v>
      </c>
      <c r="FK761" s="177">
        <f>IF(C761=4,SUM(AK761+AK762+AK763+AM761+AM762+AM763)*Percapita/30*FK$4+(AL761+AL762+AL763+AN761+AN762+AN763)*Cadeirante/30*FK$4,IF(C761=3,IF(AK764+AM764=10,Fixo/30*FK$4+(AK761+AK762+AK763+AM761+AM762+AM763)*Percapita/30*FK$4+(AL764+AN764)*Cadeirante/30*FK$4,IF(AK764+AM764&lt;=9,(AK764+AM764)*Crechee/30*FK$4)+(AL764+AN764)*Cadeirante/30*FK$4+(AK761+AK762+AK763+AM761+AM762+AM763)*Percapita/30*FK$4)+IF(AK764+AM764&gt;=11,Fixo/30*FK$4+(AK764+AM764-10)*Crechee/30*FK$4,0),IF(C761=2,IF(AL761+AL762+AL763+AL764+AN761+AN762+AN763+AN764=1,Cadeirante/30*FK$4,IF(AL761+AL762+AL763+AL764+AN761+AN762+AN763+AN764=2,Fixo/30*FK$4,IF(AL761+AL762+AL763+AL764+AN761+AN762+AN763+AN764&gt;2,Fixo/30*FK$4+(AL761+AL762+AL763+AL764+AN761+AN762+AN763+AN764-2)*Cadeirante/30*FK$4)))+(AK761+AK762+AK763+AM761+AM762+AM763)*Percapita/30*FK$4+(AK764+AM764)*Crechee/30*FK$4,IF(C761=1,IF(AK761+AK762+AK763+AL761+AL762+AL763+AM761+AM762+AM763+AN761+AN762+AN763&lt;=15,(AK761+AK762+AK763+AM761+AM762+AM763)*Percapita/30*FK$4,IF(AK761+AK762+AK763+AL761+AL762+AL763+AM761+AM762+AM763+AN761+AN762+AN763&gt;=16,Fixo/30*FK$4+(AK761+AK762+AK763+AL761+AL762+AL763+AM761+AM762+AM763+AN761+AN762-16)*Percapita/30*FK$4))))))</f>
        <v>0</v>
      </c>
      <c r="FL761" s="177">
        <f>IF(C761=4,SUM(AO761+AO762+AO763+AQ761+AQ762+AQ763)*Percapita/30*FL$4+(AP761+AP762+AP763+AR761+AR762+AR763)*Cadeirante/30*FL$4,IF(C761=3,IF(AO764+AQ764=10,Fixo/30*FL$4+(AO761+AO762+AO763+AQ761+AQ762+AQ763)*Percapita/30*FL$4+(AP764+AR764)*Cadeirante/30*FL$4,IF(AO764+AQ764&lt;=9,(AO764+AQ764)*Crechee/30*FL$4)+(AP764+AR764)*Cadeirante/30*FL$4+(AO761+AO762+AO763+AQ761+AQ762+AQ763)*Percapita/30*FL$4)+IF(AO764+AQ764&gt;=11,Fixo/30*FL$4+(AO764+AQ764-10)*Crechee/30*FL$4,0),IF(C761=2,IF(AP761+AP762+AP763+AP764+AR761+AR762+AR763+AR764=1,Cadeirante/30*FL$4,IF(AP761+AP762+AP763+AP764+AR761+AR762+AR763+AR764=2,Fixo/30*FL$4,IF(AP761+AP762+AP763+AP764+AR761+AR762+AR763+AR764&gt;2,Fixo/30*FL$4+(AP761+AP762+AP763+AP764+AR761+AR762+AR763+AR764-2)*Cadeirante/30*FL$4)))+(AO761+AO762+AO763+AQ761+AQ762+AQ763)*Percapita/30*FL$4+(AO764+AQ764)*Crechee/30*FL$4,IF(C761=1,IF(AO761+AO762+AO763+AP761+AP762+AP763+AQ761+AQ762+AQ763+AR761+AR762+AR763&lt;=15,(AO761+AO762+AO763+AQ761+AQ762+AQ763)*Percapita/30*FL$4,IF(AO761+AO762+AO763+AP761+AP762+AP763+AQ761+AQ762+AQ763+AR761+AR762+AR763&gt;=16,Fixo/30*FL$4+(AO761+AO762+AO763+AP761+AP762+AP763+AQ761+AQ762+AQ763+AR761+AR762-16)*Percapita/30*FL$4))))))</f>
        <v>0</v>
      </c>
      <c r="FM761" s="177">
        <f>IF(C761=4,SUM(AS761+AS762+AS763+AU761+AU762+AU763)*Percapita/30*FM$4+(AT761+AT762+AT763+AV761+AV762+AV763)*Cadeirante/30*FM$4,IF(C761=3,IF(AS764+AU764=10,Fixo/30*FM$4+(AS761+AS762+AS763+AU761+AU762+AU763)*Percapita/30*FM$4+(AT764+AV764)*Cadeirante/30*FM$4,IF(AS764+AU764&lt;=9,(AS764+AU764)*Crechee/30*FM$4)+(AT764+AV764)*Cadeirante/30*FM$4+(AS761+AS762+AS763+AU761+AU762+AU763)*Percapita/30*FM$4)+IF(AS764+AU764&gt;=11,Fixo/30*FM$4+(AS764+AU764-10)*Crechee/30*FM$4,0),IF(C761=2,IF(AT761+AT762+AT763+AT764+AV761+AV762+AV763+AV764=1,Cadeirante/30*FM$4,IF(AT761+AT762+AT763+AT764+AV761+AV762+AV763+AV764=2,Fixo/30*FM$4,IF(AT761+AT762+AT763+AT764+AV761+AV762+AV763+AV764&gt;2,Fixo/30*FM$4+(AT761+AT762+AT763+AT764+AV761+AV762+AV763+AV764-2)*Cadeirante/30*FM$4)))+(AS761+AS762+AS763+AU761+AU762+AU763)*Percapita/30*FM$4+(AS764+AU764)*Crechee/30*FM$4,IF(C761=1,IF(AS761+AS762+AS763+AT761+AT762+AT763+AU761+AU762+AU763+AV761+AV762+AV763&lt;=15,(AS761+AS762+AS763+AU761+AU762+AU763)*Percapita/30*FM$4,IF(AS761+AS762+AS763+AT761+AT762+AT763+AU761+AU762+AU763+AV761+AV762+AV763&gt;=16,Fixo/30*FM$4+(AS761+AS762+AS763+AT761+AT762+AT763+AU761+AU762+AU763+AV761+AV762-16)*Percapita/30*FM$4))))))</f>
        <v>0</v>
      </c>
      <c r="FN761" s="177">
        <f>IF(C761=4,SUM(AW761+AW762+AW763+AY761+AY762+AY763)*Percapita/30*FN$4+(AX761+AX762+AX763+AZ761+AZ762+AZ763)*Cadeirante/30*FN$4,IF(C761=3,IF(AW764+AY764=10,Fixo/30*FN$4+(AW761+AW762+AW763+AY761+AY762+AY763)*Percapita/30*FN$4+(AX764+AZ764)*Cadeirante/30*FN$4,IF(AW764+AY764&lt;=9,(AW764+AY764)*Crechee/30*FN$4)+(AX764+AZ764)*Cadeirante/30*FN$4+(AW761+AW762+AW763+AY761+AY762+AY763)*Percapita/30*FN$4)+IF(AW764+AY764&gt;=11,Fixo/30*FN$4+(AW764+AY764-10)*Crechee/30*FN$4,0),IF(C761=2,IF(AX761+AX762+AX763+AX764+AZ761+AZ762+AZ763+AZ764=1,Cadeirante/30*FN$4,IF(AX761+AX762+AX763+AX764+AZ761+AZ762+AZ763+AZ764=2,Fixo/30*FN$4,IF(AX761+AX762+AX763+AX764+AZ761+AZ762+AZ763+AZ764&gt;2,Fixo/30*FN$4+(AX761+AX762+AX763+AX764+AZ761+AZ762+AZ763+AZ764-2)*Cadeirante/30*FN$4)))+(AW761+AW762+AW763+AY761+AY762+AY763)*Percapita/30*FN$4+(AW764+AY764)*Crechee/30*FN$4,IF(C761=1,IF(AW761+AW762+AW763+AX761+AX762+AX763+AY761+AY762+AY763+AZ761+AZ762+AZ763&lt;=15,(AW761+AW762+AW763+AY761+AY762+AY763)*Percapita/30*FN$4,IF(AW761+AW762+AW763+AX761+AX762+AX763+AY761+AY762+AY763+AZ761+AZ762+AZ763&gt;=16,Fixo/30*FN$4+(AW761+AW762+AW763+AX761+AX762+AX763+AY761+AY762+AY763+AZ761+AZ762-16)*Percapita/30*FN$4))))))</f>
        <v>0</v>
      </c>
      <c r="FO761" s="177">
        <f>IF(C761=4,SUM(BA761+BA762+BA763+BC761+BC762+BC763)*Percapita/30*FO$4+(BB761+BB762+BB763+BD761+BD762+BD763)*Cadeirante/30*FO$4,IF(C761=3,IF(BA764+BC764=10,Fixo/30*FO$4+(BA761+BA762+BA763+BC761+BC762+BC763)*Percapita/30*FO$4+(BB764+BD764)*Cadeirante/30*FO$4,IF(BA764+BC764&lt;=9,(BA764+BC764)*Crechee/30*FO$4)+(BB764+BD764)*Cadeirante/30*FO$4+(BA761+BA762+BA763+BC761+BC762+BC763)*Percapita/30*FO$4)+IF(BA764+BC764&gt;=11,Fixo/30*FO$4+(BA764+BC764-10)*Crechee/30*FO$4,0),IF(C761=2,IF(BB761+BB762+BB763+BB764+BD761+BD762+BD763+BD764=1,Cadeirante/30*FO$4,IF(BB761+BB762+BB763+BB764+BD761+BD762+BD763+BD764=2,Fixo/30*FO$4,IF(BB761+BB762+BB763+BB764+BD761+BD762+BD763+BD764&gt;2,Fixo/30*FO$4+(BB761+BB762+BB763+BB764+BD761+BD762+BD763+BD764-2)*Cadeirante/30*FO$4)))+(BA761+BA762+BA763+BC761+BC762+BC763)*Percapita/30*FO$4+(BA764+BC764)*Crechee/30*FO$4,IF(C761=1,IF(BA761+BA762+BA763+BB761+BB762+BB763+BC761+BC762+BC763+BD761+BD762+BD763&lt;=15,(BA761+BA762+BA763+BC761+BC762+BC763)*Percapita/30*FO$4,IF(BA761+BA762+BA763+BB761+BB762+BB763+BC761+BC762+BC763+BD761+BD762+BD763&gt;=16,Fixo/30*FO$4+(BA761+BA762+BA763+BB761+BB762+BB763+BC761+BC762+BC763+BD761+BD762-16)*Percapita/30*FO$4))))))</f>
        <v>0</v>
      </c>
      <c r="FP761" s="177">
        <f>IF(C761=4,SUM(BE761+BE762+BE763+BG761+BG762+BG763)*Percapita/30*FP$4+(BF761+BF762+BF763+BH761+BH762+BH763)*Cadeirante/30*FP$4,IF(C761=3,IF(BE764+BG764=10,Fixo/30*FP$4+(BE761+BE762+BE763+BG761+BG762+BG763)*Percapita/30*FP$4+(BF764+BH764)*Cadeirante/30*FP$4,IF(BE764+BG764&lt;=9,(BE764+BG764)*Crechee/30*FP$4)+(BF764+BH764)*Cadeirante/30*FP$4+(BE761+BE762+BE763+BG761+BG762+BG763)*Percapita/30*FP$4)+IF(BE764+BG764&gt;=11,Fixo/30*FP$4+(BE764+BG764-10)*Crechee/30*FP$4,0),IF(C761=2,IF(BF761+BF762+BF763+BF764+BH761+BH762+BH763+BH764=1,Cadeirante/30*FP$4,IF(BF761+BF762+BF763+BF764+BH761+BH762+BH763+BH764=2,Fixo/30*FP$4,IF(BF761+BF762+BF763+BF764+BH761+BH762+BH763+BH764&gt;2,Fixo/30*FP$4+(BF761+BF762+BF763+BF764+BH761+BH762+BH763+BH764-2)*Cadeirante/30*FP$4)))+(BE761+BE762+BE763+BG761+BG762+BG763)*Percapita/30*FP$4+(BE764+BG764)*Crechee/30*FP$4,IF(C761=1,IF(BE761+BE762+BE763+BF761+BF762+BF763+BG761+BG762+BG763+BH761+BH762+BH763&lt;=15,(BE761+BE762+BE763+BG761+BG762+BG763)*Percapita/30*FP$4,IF(BE761+BE762+BE763+BF761+BF762+BF763+BG761+BG762+BG763+BH761+BH762+BH763&gt;=16,Fixo/30*FP$4+(BE761+BE762+BE763+BF761+BF762+BF763+BG761+BG762+BG763+BH761+BH762-16)*Percapita/30*FP$4))))))</f>
        <v>0</v>
      </c>
      <c r="FQ761" s="177">
        <f>IF(C761=4,SUM(BI761+BI762+BI763+BK761+BK762+BK763)*Percapita/30*FQ$4+(BJ761+BJ762+BJ763+BL761+BL762+BL763)*Cadeirante/30*FQ$4,IF(C761=3,IF(BI764+BK764=10,Fixo/30*FQ$4+(BI761+BI762+BI763+BK761+BK762+BK763)*Percapita/30*FQ$4+(BJ764+BL764)*Cadeirante/30*FQ$4,IF(BI764+BK764&lt;=9,(BI764+BK764)*Crechee/30*FQ$4)+(BJ764+BL764)*Cadeirante/30*FQ$4+(BI761+BI762+BI763+BK761+BK762+BK763)*Percapita/30*FQ$4)+IF(BI764+BK764&gt;=11,Fixo/30*FQ$4+(BI764+BK764-10)*Crechee/30*FQ$4,0),IF(C761=2,IF(BJ761+BJ762+BJ763+BJ764+BL761+BL762+BL763+BL764=1,Cadeirante/30*FQ$4,IF(BJ761+BJ762+BJ763+BJ764+BL761+BL762+BL763+BL764=2,Fixo/30*FQ$4,IF(BJ761+BJ762+BJ763+BJ764+BL761+BL762+BL763+BL764&gt;2,Fixo/30*FQ$4+(BJ761+BJ762+BJ763+BJ764+BL761+BL762+BL763+BL764-2)*Cadeirante/30*FQ$4)))+(BI761+BI762+BI763+BK761+BK762+BK763)*Percapita/30*FQ$4+(BI764+BK764)*Crechee/30*FQ$4,IF(C761=1,IF(BI761+BI762+BI763+BJ761+BJ762+BJ763+BK761+BK762+BK763+BL761+BL762+BL763&lt;=15,(BI761+BI762+BI763+BK761+BK762+BK763)*Percapita/30*FQ$4,IF(BI761+BI762+BI763+BJ761+BJ762+BJ763+BK761+BK762+BK763+BL761+BL762+BL763&gt;=16,Fixo/30*FQ$4+(BI761+BI762+BI763+BJ761+BJ762+BJ763+BK761+BK762+BK763+BL761+BL762-16)*Percapita/30*FQ$4))))))</f>
        <v>0</v>
      </c>
      <c r="FR761" s="177">
        <f>IF(C761=4,SUM(BM761+BM762+BM763+BO761+BO762+BO763)*Percapita/30*FR$4+(BN761+BN762+BN763+BP761+BP762+BP763)*Cadeirante/30*FR$4,IF(C761=3,IF(BM764+BO764=10,Fixo/30*FR$4+(BM761+BM762+BM763+BO761+BO762+BO763)*Percapita/30*FR$4+(BN764+BP764)*Cadeirante/30*FR$4,IF(BM764+BO764&lt;=9,(BM764+BO764)*Crechee/30*FR$4)+(BN764+BP764)*Cadeirante/30*FR$4+(BM761+BM762+BM763+BO761+BO762+BO763)*Percapita/30*FR$4)+IF(BM764+BO764&gt;=11,Fixo/30*FR$4+(BM764+BO764-10)*Crechee/30*FR$4,0),IF(C761=2,IF(BN761+BN762+BN763+BN764+BP761+BP762+BP763+BP764=1,Cadeirante/30*FR$4,IF(BN761+BN762+BN763+BN764+BP761+BP762+BP763+BP764=2,Fixo/30*FR$4,IF(BN761+BN762+BN763+BN764+BP761+BP762+BP763+BP764&gt;2,Fixo/30*FR$4+(BN761+BN762+BN763+BN764+BP761+BP762+BP763+BP764-2)*Cadeirante/30*FR$4)))+(BM761+BM762+BM763+BO761+BO762+BO763)*Percapita/30*FR$4+(BM764+BO764)*Crechee/30*FR$4,IF(C761=1,IF(BM761+BM762+BM763+BN761+BN762+BN763+BO761+BO762+BO763+BP761+BP762+BP763&lt;=15,(BM761+BM762+BM763+BO761+BO762+BO763)*Percapita/30*FR$4,IF(BM761+BM762+BM763+BN761+BN762+BN763+BO761+BO762+BO763+BP761+BP762+BP763&gt;=16,Fixo/30*FR$4+(BM761+BM762+BM763+BN761+BN762+BN763+BO761+BO762+BO763+BP761+BP762-16)*Percapita/30*FR$4))))))</f>
        <v>0</v>
      </c>
      <c r="FS761" s="177">
        <f>IF(C761=4,SUM(BQ761+BQ762+BQ763+BS761+BS762+BS763)*Percapita/30*FS$4+(BR761+BR762+BR763+BT761+BT762+BT763)*Cadeirante/30*FS$4,IF(C761=3,IF(BQ764+BS764=10,Fixo/30*FS$4+(BQ761+BQ762+BQ763+BS761+BS762+BS763)*Percapita/30*FS$4+(BR764+BT764)*Cadeirante/30*FS$4,IF(BQ764+BS764&lt;=9,(BQ764+BS764)*Crechee/30*FS$4)+(BR764+BT764)*Cadeirante/30*FS$4+(BQ761+BQ762+BQ763+BS761+BS762+BS763)*Percapita/30*FS$4)+IF(BQ764+BS764&gt;=11,Fixo/30*FS$4+(BQ764+BS764-10)*Crechee/30*FS$4,0),IF(C761=2,IF(BR761+BR762+BR763+BR764+BT761+BT762+BT763+BT764=1,Cadeirante/30*FS$4,IF(BR761+BR762+BR763+BR764+BT761+BT762+BT763+BT764=2,Fixo/30*FS$4,IF(BR761+BR762+BR763+BR764+BT761+BT762+BT763+BT764&gt;2,Fixo/30*FS$4+(BR761+BR762+BR763+BR764+BT761+BT762+BT763+BT764-2)*Cadeirante/30*FS$4)))+(BQ761+BQ762+BQ763+BS761+BS762+BS763)*Percapita/30*FS$4+(BQ764+BS764)*Crechee/30*FS$4,IF(C761=1,IF(BQ761+BQ762+BQ763+BR761+BR762+BR763+BS761+BS762+BS763+BT761+BT762+BT763&lt;=15,(BQ761+BQ762+BQ763+BS761+BS762+BS763)*Percapita/30*FS$4,IF(BQ761+BQ762+BQ763+BR761+BR762+BR763+BS761+BS762+BS763+BT761+BT762+BT763&gt;=16,Fixo/30*FS$4+(BQ761+BQ762+BQ763+BR761+BR762+BR763+BS761+BS762+BS763+BT761+BT762-16)*Percapita/30*FS$4))))))</f>
        <v>0</v>
      </c>
      <c r="FT761" s="177">
        <f>IF(C761=4,SUM(BU761+BU762+BU763+BW761+BW762+BW763)*Percapita/30*FT$4+(BV761+BV762+BV763+BX761+BX762+BX763)*Cadeirante/30*FT$4,IF(C761=3,IF(BU764+BW764=10,Fixo/30*FT$4+(BU761+BU762+BU763+BW761+BW762+BW763)*Percapita/30*FT$4+(BV764+BX764)*Cadeirante/30*FT$4,IF(BU764+BW764&lt;=9,(BU764+BW764)*Crechee/30*FT$4)+(BV764+BX764)*Cadeirante/30*FT$4+(BU761+BU762+BU763+BW761+BW762+BW763)*Percapita/30*FT$4)+IF(BU764+BW764&gt;=11,Fixo/30*FT$4+(BU764+BW764-10)*Crechee/30*FT$4,0),IF(C761=2,IF(BV761+BV762+BV763+BV764+BX761+BX762+BX763+BX764=1,Cadeirante/30*FT$4,IF(BV761+BV762+BV763+BV764+BX761+BX762+BX763+BX764=2,Fixo/30*FT$4,IF(BV761+BV762+BV763+BV764+BX761+BX762+BX763+BX764&gt;2,Fixo/30*FT$4+(BV761+BV762+BV763+BV764+BX761+BX762+BX763+BX764-2)*Cadeirante/30*FT$4)))+(BU761+BU762+BU763+BW761+BW762+BW763)*Percapita/30*FT$4+(BU764+BW764)*Crechee/30*FT$4,IF(C761=1,IF(BU761+BU762+BU763+BV761+BV762+BV763+BW761+BW762+BW763+BX761+BX762+BX763&lt;=15,(BU761+BU762+BU763+BW761+BW762+BW763)*Percapita/30*FT$4,IF(BU761+BU762+BU763+BV761+BV762+BV763+BW761+BW762+BW763+BX761+BX762+BX763&gt;=16,Fixo/30*FT$4+(BU761+BU762+BU763+BV761+BV762+BV763+BW761+BW762+BW763+BX761+BX762-16)*Percapita/30*FT$4))))))</f>
        <v>0</v>
      </c>
      <c r="FU761" s="177">
        <f>IF(C761=4,SUM(BY761+BY762+BY763+CA761+CA762+CA763)*Percapita/30*FU$4+(BZ761+BZ762+BZ763+CB761+CB762+CB763)*Cadeirante/30*FU$4,IF(C761=3,IF(BY764+CA764=10,Fixo/30*FU$4+(BY761+BY762+BY763+CA761+CA762+CA763)*Percapita/30*FU$4+(BZ764+CB764)*Cadeirante/30*FU$4,IF(BY764+CA764&lt;=9,(BY764+CA764)*Crechee/30*FU$4)+(BZ764+CB764)*Cadeirante/30*FU$4+(BY761+BY762+BY763+CA761+CA762+CA763)*Percapita/30*FU$4)+IF(BY764+CA764&gt;=11,Fixo/30*FU$4+(BY764+CA764-10)*Crechee/30*FU$4,0),IF(C761=2,IF(BZ761+BZ762+BZ763+BZ764+CB761+CB762+CB763+CB764=1,Cadeirante/30*FU$4,IF(BZ761+BZ762+BZ763+BZ764+CB761+CB762+CB763+CB764=2,Fixo/30*FU$4,IF(BZ761+BZ762+BZ763+BZ764+CB761+CB762+CB763+CB764&gt;2,Fixo/30*FU$4+(BZ761+BZ762+BZ763+BZ764+CB761+CB762+CB763+CB764-2)*Cadeirante/30*FU$4)))+(BY761+BY762+BY763+CA761+CA762+CA763)*Percapita/30*FU$4+(BY764+CA764)*Crechee/30*FU$4,IF(C761=1,IF(BY761+BY762+BY763+BZ761+BZ762+BZ763+CA761+CA762+CA763+CB761+CB762+CB763&lt;=15,(BY761+BY762+BY763+CA761+CA762+CA763)*Percapita/30*FU$4,IF(BY761+BY762+BY763+BZ761+BZ762+BZ763+CA761+CA762+CA763+CB761+CB762+CB763&gt;=16,Fixo/30*FU$4+(BY761+BY762+BY763+BZ761+BZ762+BZ763+CA761+CA762+CA763+CB761+CB762-16)*Percapita/30*FU$4))))))</f>
        <v>0</v>
      </c>
      <c r="FV761" s="177">
        <f>IF(C761=4,SUM(CC761+CC762+CC763+CE761+CE762+CE763)*Percapita/30*FV$4+(CD761+CD762+CD763+CF761+CF762+CF763)*Cadeirante/30*FV$4,IF(C761=3,IF(CC764+CE764=10,Fixo/30*FV$4+(CC761+CC762+CC763+CE761+CE762+CE763)*Percapita/30*FV$4+(CD764+CF764)*Cadeirante/30*FV$4,IF(CC764+CE764&lt;=9,(CC764+CE764)*Crechee/30*FV$4)+(CD764+CF764)*Cadeirante/30*FV$4+(CC761+CC762+CC763+CE761+CE762+CE763)*Percapita/30*FV$4)+IF(CC764+CE764&gt;=11,Fixo/30*FV$4+(CC764+CE764-10)*Crechee/30*FV$4,0),IF(C761=2,IF(CD761+CD762+CD763+CD764+CF761+CF762+CF763+CF764=1,Cadeirante/30*FV$4,IF(CD761+CD762+CD763+CD764+CF761+CF762+CF763+CF764=2,Fixo/30*FV$4,IF(CD761+CD762+CD763+CD764+CF761+CF762+CF763+CF764&gt;2,Fixo/30*FV$4+(CD761+CD762+CD763+CD764+CF761+CF762+CF763+CF764-2)*Cadeirante/30*FV$4)))+(CC761+CC762+CC763+CE761+CE762+CE763)*Percapita/30*FV$4+(CC764+CE764)*Crechee/30*FV$4,IF(C761=1,IF(CC761+CC762+CC763+CD761+CD762+CD763+CE761+CE762+CE763+CF761+CF762+CF763&lt;=15,(CC761+CC762+CC763+CE761+CE762+CE763)*Percapita/30*FV$4,IF(CC761+CC762+CC763+CD761+CD762+CD763+CE761+CE762+CE763+CF761+CF762+CF763&gt;=16,Fixo/30*FV$4+(CC761+CC762+CC763+CD761+CD762+CD763+CE761+CE762+CE763+CF761+CF762-16)*Percapita/30*FV$4))))))</f>
        <v>0</v>
      </c>
      <c r="FW761" s="177">
        <f>IF(C761=4,SUM(CG761+CG762+CG763+CI761+CI762+CI763)*Percapita/30*FW$4+(CH761+CH762+CH763+CJ761+CJ762+CJ763)*Cadeirante/30*FW$4,IF(C761=3,IF(CG764+CI764=10,Fixo/30*FW$4+(CG761+CG762+CG763+CI761+CI762+CI763)*Percapita/30*FW$4+(CH764+CJ764)*Cadeirante/30*FW$4,IF(CG764+CI764&lt;=9,(CG764+CI764)*Crechee/30*FW$4)+(CH764+CJ764)*Cadeirante/30*FW$4+(CG761+CG762+CG763+CI761+CI762+CI763)*Percapita/30*FW$4)+IF(CG764+CI764&gt;=11,Fixo/30*FW$4+(CG764+CI764-10)*Crechee/30*FW$4,0),IF(C761=2,IF(CH761+CH762+CH763+CH764+CJ761+CJ762+CJ763+CJ764=1,Cadeirante/30*FW$4,IF(CH761+CH762+CH763+CH764+CJ761+CJ762+CJ763+CJ764=2,Fixo/30*FW$4,IF(CH761+CH762+CH763+CH764+CJ761+CJ762+CJ763+CJ764&gt;2,Fixo/30*FW$4+(CH761+CH762+CH763+CH764+CJ761+CJ762+CJ763+CJ764-2)*Cadeirante/30*FW$4)))+(CG761+CG762+CG763+CI761+CI762+CI763)*Percapita/30*FW$4+(CG764+CI764)*Crechee/30*FW$4,IF(C761=1,IF(CG761+CG762+CG763+CH761+CH762+CH763+CI761+CI762+CI763+CJ761+CJ762+CJ763&lt;=15,(CG761+CG762+CG763+CI761+CI762+CI763)*Percapita/30*FW$4,IF(CG761+CG762+CG763+CH761+CH762+CH763+CI761+CI762+CI763+CJ761+CJ762+CJ763&gt;=16,Fixo/30*FW$4+(CG761+CG762+CG763+CH761+CH762+CH763+CI761+CI762+CI763+CJ761+CJ762-16)*Percapita/30*FW$4))))))</f>
        <v>0</v>
      </c>
      <c r="FX761" s="177">
        <f>IF(C761=4,SUM(CK761+CK762+CK763+CM761+CM762+CM763)*Percapita/30*FX$4+(CL761+CL762+CL763+CN761+CN762+CN763)*Cadeirante/30*FX$4,IF(C761=3,IF(CK764+CM764=10,Fixo/30*FX$4+(CK761+CK762+CK763+CM761+CM762+CM763)*Percapita/30*FX$4+(CL764+CN764)*Cadeirante/30*FX$4,IF(CK764+CM764&lt;=9,(CK764+CM764)*Crechee/30*FX$4)+(CL764+CN764)*Cadeirante/30*FX$4+(CK761+CK762+CK763+CM761+CM762+CM763)*Percapita/30*FX$4)+IF(CK764+CM764&gt;=11,Fixo/30*FX$4+(CK764+CM764-10)*Crechee/30*FX$4,0),IF(C761=2,IF(CL761+CL762+CL763+CL764+CN761+CN762+CN763+CN764=1,Cadeirante/30*FX$4,IF(CL761+CL762+CL763+CL764+CN761+CN762+CN763+CN764=2,Fixo/30*FX$4,IF(CL761+CL762+CL763+CL764+CN761+CN762+CN763+CN764&gt;2,Fixo/30*FX$4+(CL761+CL762+CL763+CL764+CN761+CN762+CN763+CN764-2)*Cadeirante/30*FX$4)))+(CK761+CK762+CK763+CM761+CM762+CM763)*Percapita/30*FX$4+(CK764+CM764)*Crechee/30*FX$4,IF(C761=1,IF(CK761+CK762+CK763+CL761+CL762+CL763+CM761+CM762+CM763+CN761+CN762+CN763&lt;=15,(CK761+CK762+CK763+CM761+CM762+CM763)*Percapita/30*FX$4,IF(CK761+CK762+CK763+CL761+CL762+CL763+CM761+CM762+CM763+CN761+CN762+CN763&gt;=16,Fixo/30*FX$4+(CK761+CK762+CK763+CL761+CL762+CL763+CM761+CM762+CM763+CN761+CN762-16)*Percapita/30*FX$4))))))</f>
        <v>0</v>
      </c>
      <c r="FY761" s="177">
        <f>IF(C761=4,SUM(CO761+CO762+CO763+CQ761+CQ762+CQ763)*Percapita/30*FY$4+(CP761+CP762+CP763+CR761+CR762+CR763)*Cadeirante/30*FY$4,IF(C761=3,IF(CO764+CQ764=10,Fixo/30*FY$4+(CO761+CO762+CO763+CQ761+CQ762+CQ763)*Percapita/30*FY$4+(CP764+CR764)*Cadeirante/30*FY$4,IF(CO764+CQ764&lt;=9,(CO764+CQ764)*Crechee/30*FY$4)+(CP764+CR764)*Cadeirante/30*FY$4+(CO761+CO762+CO763+CQ761+CQ762+CQ763)*Percapita/30*FY$4)+IF(CO764+CQ764&gt;=11,Fixo/30*FY$4+(CO764+CQ764-10)*Crechee/30*FY$4,0),IF(C761=2,IF(CP761+CP762+CP763+CP764+CR761+CR762+CR763+CR764=1,Cadeirante/30*FY$4,IF(CP761+CP762+CP763+CP764+CR761+CR762+CR763+CR764=2,Fixo/30*FY$4,IF(CP761+CP762+CP763+CP764+CR761+CR762+CR763+CR764&gt;2,Fixo/30*FY$4+(CP761+CP762+CP763+CP764+CR761+CR762+CR763+CR764-2)*Cadeirante/30*FY$4)))+(CO761+CO762+CO763+CQ761+CQ762+CQ763)*Percapita/30*FY$4+(CO764+CQ764)*Crechee/30*FY$4,IF(C761=1,IF(CO761+CO762+CO763+CP761+CP762+CP763+CQ761+CQ762+CQ763+CR761+CR762+CR763&lt;=15,(CO761+CO762+CO763+CQ761+CQ762+CQ763)*Percapita/30*FY$4,IF(CO761+CO762+CO763+CP761+CP762+CP763+CQ761+CQ762+CQ763+CR761+CR762+CR763&gt;=16,Fixo/30*FY$4+(CO761+CO762+CO763+CP761+CP762+CP763+CQ761+CQ762+CQ763+CR761+CR762-16)*Percapita/30*FY$4))))))</f>
        <v>0</v>
      </c>
      <c r="FZ761" s="177">
        <f>IF(C761=4,SUM(CS761+CS762+CS763+CU761+CU762+CU763)*Percapita/30*FZ$4+(CT761+CT762+CT763+CV761+CV762+CV763)*Cadeirante/30*FZ$4,IF(C761=3,IF(CS764+CU764=10,Fixo/30*FZ$4+(CS761+CS762+CS763+CU761+CU762+CU763)*Percapita/30*FZ$4+(CT764+CV764)*Cadeirante/30*FZ$4,IF(CS764+CU764&lt;=9,(CS764+CU764)*Crechee/30*FZ$4)+(CT764+CV764)*Cadeirante/30*FZ$4+(CS761+CS762+CS763+CU761+CU762+CU763)*Percapita/30*FZ$4)+IF(CS764+CU764&gt;=11,Fixo/30*FZ$4+(CS764+CU764-10)*Crechee/30*FZ$4,0),IF(C761=2,IF(CT761+CT762+CT763+CT764+CV761+CV762+CV763+CV764=1,Cadeirante/30*FZ$4,IF(CT761+CT762+CT763+CT764+CV761+CV762+CV763+CV764=2,Fixo/30*FZ$4,IF(CT761+CT762+CT763+CT764+CV761+CV762+CV763+CV764&gt;2,Fixo/30*FZ$4+(CT761+CT762+CT763+CT764+CV761+CV762+CV763+CV764-2)*Cadeirante/30*FZ$4)))+(CS761+CS762+CS763+CU761+CU762+CU763)*Percapita/30*FZ$4+(CS764+CU764)*Crechee/30*FZ$4,IF(C761=1,IF(CS761+CS762+CS763+CT761+CT762+CT763+CU761+CU762+CU763+CV761+CV762+CV763&lt;=15,(CS761+CS762+CS763+CU761+CU762+CU763)*Percapita/30*FZ$4,IF(CS761+CS762+CS763+CT761+CT762+CT763+CU761+CU762+CU763+CV761+CV762+CV763&gt;=16,Fixo/30*FZ$4+(CS761+CS762+CS763+CT761+CT762+CT763+CU761+CU762+CU763+CV761+CV762-16)*Percapita/30*FZ$4))))))</f>
        <v>0</v>
      </c>
      <c r="GA761" s="177">
        <f>IF(C761=4,SUM(CW761+CW762+CW763+CY761+CY762+CY763)*Percapita/30*GA$4+(CX761+CX762+CX763+CZ761+CZ762+CZ763)*Cadeirante/30*GA$4,IF(C761=3,IF(CW764+CY764=10,Fixo/30*GA$4+(CW761+CW762+CW763+CY761+CY762+CY763)*Percapita/30*GA$4+(CX764+CZ764)*Cadeirante/30*GA$4,IF(CW764+CY764&lt;=9,(CW764+CY764)*Crechee/30*GA$4)+(CX764+CZ764)*Cadeirante/30*GA$4+(CW761+CW762+CW763+CY761+CY762+CY763)*Percapita/30*GA$4)+IF(CW764+CY764&gt;=11,Fixo/30*GA$4+(CW764+CY764-10)*Crechee/30*GA$4,0),IF(C761=2,IF(CX761+CX762+CX763+CX764+CZ761+CZ762+CZ763+CZ764=1,Cadeirante/30*GA$4,IF(CX761+CX762+CX763+CX764+CZ761+CZ762+CZ763+CZ764=2,Fixo/30*GA$4,IF(CX761+CX762+CX763+CX764+CZ761+CZ762+CZ763+CZ764&gt;2,Fixo/30*GA$4+(CX761+CX762+CX763+CX764+CZ761+CZ762+CZ763+CZ764-2)*Cadeirante/30*GA$4)))+(CW761+CW762+CW763+CY761+CY762+CY763)*Percapita/30*GA$4+(CW764+CY764)*Crechee/30*GA$4,IF(C761=1,IF(CW761+CW762+CW763+CX761+CX762+CX763+CY761+CY762+CY763+CZ761+CZ762+CZ763&lt;=15,(CW761+CW762+CW763+CY761+CY762+CY763)*Percapita/30*GA$4,IF(CW761+CW762+CW763+CX761+CX762+CX763+CY761+CY762+CY763+CZ761+CZ762+CZ763&gt;=16,Fixo/30*GA$4+(CW761+CW762+CW763+CX761+CX762+CX763+CY761+CY762+CY763+CZ761+CZ762-16)*Percapita/30*GA$4))))))</f>
        <v>0</v>
      </c>
      <c r="GB761" s="177">
        <f>IF(C761=4,SUM(DA761+DA762+DA763+DC761+DC762+DC763)*Percapita/30*GB$4+(DB761+DB762+DB763+DD761+DD762+DD763)*Cadeirante/30*GB$4,IF(C761=3,IF(DA764+DC764=10,Fixo/30*GB$4+(DA761+DA762+DA763+DC761+DC762+DC763)*Percapita/30*GB$4+(DB764+DD764)*Cadeirante/30*GB$4,IF(DA764+DC764&lt;=9,(DA764+DC764)*Crechee/30*GB$4)+(DB764+DD764)*Cadeirante/30*GB$4+(DA761+DA762+DA763+DC761+DC762+DC763)*Percapita/30*GB$4)+IF(DA764+DC764&gt;=11,Fixo/30*GB$4+(DA764+DC764-10)*Crechee/30*GB$4,0),IF(C761=2,IF(DB761+DB762+DB763+DB764+DD761+DD762+DD763+DD764=1,Cadeirante/30*GB$4,IF(DB761+DB762+DB763+DB764+DD761+DD762+DD763+DD764=2,Fixo/30*GB$4,IF(DB761+DB762+DB763+DB764+DD761+DD762+DD763+DD764&gt;2,Fixo/30*GB$4+(DB761+DB762+DB763+DB764+DD761+DD762+DD763+DD764-2)*Cadeirante/30*GB$4)))+(DA761+DA762+DA763+DC761+DC762+DC763)*Percapita/30*GB$4+(DA764+DC764)*Crechee/30*GB$4,IF(C761=1,IF(DA761+DA762+DA763+DB761+DB762+DB763+DC761+DC762+DC763+DD761+DD762+DD763&lt;=15,(DA761+DA762+DA763+DC761+DC762+DC763)*Percapita/30*GB$4,IF(DA761+DA762+DA763+DB761+DB762+DB763+DC761+DC762+DC763+DD761+DD762+DD763&gt;=16,Fixo/30*GB$4+(DA761+DA762+DA763+DB761+DB762+DB763+DC761+DC762+DC763+DD761+DD762-16)*Percapita/30*GB$4))))))</f>
        <v>0</v>
      </c>
      <c r="GC761" s="177">
        <f>IF(C761=4,SUM(DE761+DE762+DE763+DG761+DG762+DG763)*Percapita/30*GC$4+(DF761+DF762+DF763+DH761+DH762+DH763)*Cadeirante/30*GC$4,IF(C761=3,IF(DE764+DG764=10,Fixo/30*GC$4+(DE761+DE762+DE763+DG761+DG762+DG763)*Percapita/30*GC$4+(DF764+DH764)*Cadeirante/30*GC$4,IF(DE764+DG764&lt;=9,(DE764+DG764)*Crechee/30*GC$4)+(DF764+DH764)*Cadeirante/30*GC$4+(DE761+DE762+DE763+DG761+DG762+DG763)*Percapita/30*GC$4)+IF(DE764+DG764&gt;=11,Fixo/30*GC$4+(DE764+DG764-10)*Crechee/30*GC$4,0),IF(C761=2,IF(DF761+DF762+DF763+DF764+DH761+DH762+DH763+DH764=1,Cadeirante/30*GC$4,IF(DF761+DF762+DF763+DF764+DH761+DH762+DH763+DH764=2,Fixo/30*GC$4,IF(DF761+DF762+DF763+DF764+DH761+DH762+DH763+DH764&gt;2,Fixo/30*GC$4+(DF761+DF762+DF763+DF764+DH761+DH762+DH763+DH764-2)*Cadeirante/30*GC$4)))+(DE761+DE762+DE763+DG761+DG762+DG763)*Percapita/30*GC$4+(DE764+DG764)*Crechee/30*GC$4,IF(C761=1,IF(DE761+DE762+DE763+DF761+DF762+DF763+DG761+DG762+DG763+DH761+DH762+DH763&lt;=15,(DE761+DE762+DE763+DG761+DG762+DG763)*Percapita/30*GC$4,IF(DE761+DE762+DE763+DF761+DF762+DF763+DG761+DG762+DG763+DH761+DH762+DH763&gt;=16,Fixo/30*GC$4+(DE761+DE762+DE763+DF761+DF762+DF763+DG761+DG762+DG763+DH761+DH762-16)*Percapita/30*GC$4))))))</f>
        <v>0</v>
      </c>
      <c r="GD761" s="177">
        <f>IF(C761=4,SUM(DI761+DI762+DI763+DK761+DK762+DK763)*Percapita/30*GD$4+(DJ761+DJ762+DJ763+DL761+DL762+DL763)*Cadeirante/30*GD$4,IF(C761=3,IF(DI764+DK764=10,Fixo/30*GD$4+(DI761+DI762+DI763+DK761+DK762+DK763)*Percapita/30*GD$4+(DJ764+DL764)*Cadeirante/30*GD$4,IF(DI764+DK764&lt;=9,(DI764+DK764)*Crechee/30*GD$4)+(DJ764+DL764)*Cadeirante/30*GD$4+(DI761+DI762+DI763+DK761+DK762+DK763)*Percapita/30*GD$4)+IF(DI764+DK764&gt;=11,Fixo/30*GD$4+(DI764+DK764-10)*Crechee/30*GD$4,0),IF(C761=2,IF(DJ761+DJ762+DJ763+DJ764+DL761+DL762+DL763+DL764=1,Cadeirante/30*GD$4,IF(DJ761+DJ762+DJ763+DJ764+DL761+DL762+DL763+DL764=2,Fixo/30*GD$4,IF(DJ761+DJ762+DJ763+DJ764+DL761+DL762+DL763+DL764&gt;2,Fixo/30*GD$4+(DJ761+DJ762+DJ763+DJ764+DL761+DL762+DL763+DL764-2)*Cadeirante/30*GD$4)))+(DI761+DI762+DI763+DK761+DK762+DK763)*Percapita/30*GD$4+(DI764+DK764)*Crechee/30*GD$4,IF(C761=1,IF(DI761+DI762+DI763+DJ761+DJ762+DJ763+DK761+DK762+DK763+DL761+DL762+DL763&lt;=15,(DI761+DI762+DI763+DK761+DK762+DK763)*Percapita/30*GD$4,IF(DI761+DI762+DI763+DJ761+DJ762+DJ763+DK761+DK762+DK763+DL761+DL762+DL763&gt;=16,Fixo/30*GD$4+(DI761+DI762+DI763+DJ761+DJ762+DJ763+DK761+DK762+DK763+DL761+DL762-16)*Percapita/30*GD$4))))))</f>
        <v>0</v>
      </c>
      <c r="GE761" s="177">
        <f>IF(C761=4,SUM(DM761+DM762+DM763+DO761+DO762+DO763)*Percapita/30*GE$4+(DN761+DN762+DN763+DP761+DP762+DP763)*Cadeirante/30*GE$4,IF(C761=3,IF(DM764+DO764=10,Fixo/30*GE$4+(DM761+DM762+DM763+DO761+DO762+DO763)*Percapita/30*GE$4+(DN764+DP764)*Cadeirante/30*GE$4,IF(DM764+DO764&lt;=9,(DM764+DO764)*Crechee/30*GE$4)+(DN764+DP764)*Cadeirante/30*GE$4+(DM761+DM762+DM763+DO761+DO762+DO763)*Percapita/30*GE$4)+IF(DM764+DO764&gt;=11,Fixo/30*GE$4+(DM764+DO764-10)*Crechee/30*GE$4,0),IF(C761=2,IF(DN761+DN762+DN763+DN764+DP761+DP762+DP763+DP764=1,Cadeirante/30*GE$4,IF(DN761+DN762+DN763+DN764+DP761+DP762+DP763+DP764=2,Fixo/30*GE$4,IF(DN761+DN762+DN763+DN764+DP761+DP762+DP763+DP764&gt;2,Fixo/30*GE$4+(DN761+DN762+DN763+DN764+DP761+DP762+DP763+DP764-2)*Cadeirante/30*GE$4)))+(DM761+DM762+DM763+DO761+DO762+DO763)*Percapita/30*GE$4+(DM764+DO764)*Crechee/30*GE$4,IF(C761=1,IF(DM761+DM762+DM763+DN761+DN762+DN763+DO761+DO762+DO763+DP761+DP762+DP763&lt;=15,(DM761+DM762+DM763+DO761+DO762+DO763)*Percapita/30*GE$4,IF(DM761+DM762+DM763+DN761+DN762+DN763+DO761+DO762+DO763+DP761+DP762+DP763&gt;=16,Fixo/30*GE$4+(DM761+DM762+DM763+DN761+DN762+DN763+DO761+DO762+DO763+DP761+DP762-16)*Percapita/30*GE$4))))))</f>
        <v>0</v>
      </c>
      <c r="GF761" s="177">
        <f>IF(C761=4,SUM(DQ761+DQ762+DQ763+DS761+DS762+DS763)*Percapita/30*GF$4+(DR761+DR762+DR763+DT761+DT762+DT763)*Cadeirante/30*GF$4,IF(C761=3,IF(DQ764+DS764=10,Fixo/30*GF$4+(DQ761+DQ762+DQ763+DS761+DS762+DS763)*Percapita/30*GF$4+(DR764+DT764)*Cadeirante/30*GF$4,IF(DQ764+DS764&lt;=9,(DQ764+DS764)*Crechee/30*GF$4)+(DR764+DT764)*Cadeirante/30*GF$4+(DQ761+DQ762+DQ763+DS761+DS762+DS763)*Percapita/30*GF$4)+IF(DQ764+DS764&gt;=11,Fixo/30*GF$4+(DQ764+DS764-10)*Crechee/30*GF$4,0),IF(C761=2,IF(DR761+DR762+DR763+DR764+DT761+DT762+DT763+DT764=1,Cadeirante/30*GF$4,IF(DR761+DR762+DR763+DR764+DT761+DT762+DT763+DT764=2,Fixo/30*GF$4,IF(DR761+DR762+DR763+DR764+DT761+DT762+DT763+DT764&gt;2,Fixo/30*GF$4+(DR761+DR762+DR763+DR764+DT761+DT762+DT763+DT764-2)*Cadeirante/30*GF$4)))+(DQ761+DQ762+DQ763+DS761+DS762+DS763)*Percapita/30*GF$4+(DQ764+DS764)*Crechee/30*GF$4,IF(C761=1,IF(DQ761+DQ762+DQ763+DR761+DR762+DR763+DS761+DS762+DS763+DT761+DT762+DT763&lt;=15,(DQ761+DQ762+DQ763+DS761+DS762+DS763)*Percapita/30*GF$4,IF(DQ761+DQ762+DQ763+DR761+DR762+DR763+DS761+DS762+DS763+DT761+DT762+DT763&gt;=16,Fixo/30*GF$4+(DQ761+DQ762+DQ763+DR761+DR762+DR763+DS761+DS762+DS763+DT761+DT762-16)*Percapita/30*GF$4))))))</f>
        <v>0</v>
      </c>
      <c r="GG761" s="177">
        <f>IF(C761=4,SUM(DU761+DU762+DU763+DW761+DW762+DW763)*Percapita/30*GG$4+(DV761+DV762+DV763+DX761+DX762+DX763)*Cadeirante/30*GG$4,IF(C761=3,IF(DU764+DW764=10,Fixo/30*GG$4+(DU761+DU762+DU763+DW761+DW762+DW763)*Percapita/30*GG$4+(DV764+DX764)*Cadeirante/30*GG$4,IF(DU764+DW764&lt;=9,(DU764+DW764)*Crechee/30*GG$4)+(DV764+DX764)*Cadeirante/30*GG$4+(DU761+DU762+DU763+DW761+DW762+DW763)*Percapita/30*GG$4)+IF(DU764+DW764&gt;=11,Fixo/30*GG$4+(DU764+DW764-10)*Crechee/30*GG$4,0),IF(C761=2,IF(DV761+DV762+DV763+DV764+DX761+DX762+DX763+DX764=1,Cadeirante/30*GG$4,IF(DV761+DV762+DV763+DV764+DX761+DX762+DX763+DX764=2,Fixo/30*GG$4,IF(DV761+DV762+DV763+DV764+DX761+DX762+DX763+DX764&gt;2,Fixo/30*GG$4+(DV761+DV762+DV763+DV764+DX761+DX762+DX763+DX764-2)*Cadeirante/30*GG$4)))+(DU761+DU762+DU763+DW761+DW762+DW763)*Percapita/30*GG$4+(DU764+DW764)*Crechee/30*GG$4,IF(C761=1,IF(DU761+DU762+DU763+DV761+DV762+DV763+DW761+DW762+DW763+DX761+DX762+DX763&lt;=15,(DU761+DU762+DU763+DW761+DW762+DW763)*Percapita/30*GG$4,IF(DU761+DU762+DU763+DV761+DV762+DV763+DW761+DW762+DW763+DX761+DX762+DX763&gt;=16,Fixo/30*GG$4+(DU761+DU762+DU763+DV761+DV762+DV763+DW761+DW762+DW763+DX761+DX762-16)*Percapita/30*GG$4))))))</f>
        <v>0</v>
      </c>
      <c r="GH761" s="177">
        <f>IF(C761=4,SUM(DY761+DY762+DY763+EA761+EA762+EA763)*Percapita/30*GH$4+(DZ761+DZ762+DZ763+EB761+EB762+EB763)*Cadeirante/30*GH$4,IF(C761=3,IF(DY764+EA764=10,Fixo/30*GH$4+(DY761+DY762+DY763+EA761+EA762+EA763)*Percapita/30*GH$4+(DZ764+EB764)*Cadeirante/30*GH$4,IF(DY764+EA764&lt;=9,(DY764+EA764)*Crechee/30*GH$4)+(DZ764+EB764)*Cadeirante/30*GH$4+(DY761+DY762+DY763+EA761+EA762+EA763)*Percapita/30*GH$4)+IF(DY764+EA764&gt;=11,Fixo/30*GH$4+(DY764+EA764-10)*Crechee/30*GH$4,0),IF(C761=2,IF(DZ761+DZ762+DZ763+DZ764+EB761+EB762+EB763+EB764=1,Cadeirante/30*GH$4,IF(DZ761+DZ762+DZ763+DZ764+EB761+EB762+EB763+EB764=2,Fixo/30*GH$4,IF(DZ761+DZ762+DZ763+DZ764+EB761+EB762+EB763+EB764&gt;2,Fixo/30*GH$4+(DZ761+DZ762+DZ763+DZ764+EB761+EB762+EB763+EB764-2)*Cadeirante/30*GH$4)))+(DY761+DY762+DY763+EA761+EA762+EA763)*Percapita/30*GH$4+(DY764+EA764)*Crechee/30*GH$4,IF(C761=1,IF(DY761+DY762+DY763+DZ761+DZ762+DZ763+EA761+EA762+EA763+EB761+EB762+EB763&lt;=15,(DY761+DY762+DY763+EA761+EA762+EA763)*Percapita/30*GH$4,IF(DY761+DY762+DY763+DZ761+DZ762+DZ763+EA761+EA762+EA763+EB761+EB762+EB763&gt;=16,Fixo/30*GH$4+(DY761+DY762+DY763+DZ761+DZ762+DZ763+EA761+EA762+EA763+EB761+EB762-16)*Percapita/30*GH$4))))))</f>
        <v>0</v>
      </c>
      <c r="GI761" s="177">
        <f>IF(C761=4,SUM(EC761+EC762+EC763+EE761+EE762+EE763)*Percapita/30*GI$4+(ED761+ED762+ED763+EF761+EF762+EF763)*Cadeirante/30*GI$4,IF(C761=3,IF(EC764+EE764=10,Fixo/30*GI$4+(EC761+EC762+EC763+EE761+EE762+EE763)*Percapita/30*GI$4+(ED764+EF764)*Cadeirante/30*GI$4,IF(EC764+EE764&lt;=9,(EC764+EE764)*Crechee/30*GI$4)+(ED764+EF764)*Cadeirante/30*GI$4+(EC761+EC762+EC763+EE761+EE762+EE763)*Percapita/30*GI$4)+IF(EC764+EE764&gt;=11,Fixo/30*GI$4+(EC764+EE764-10)*Crechee/30*GI$4,0),IF(C761=2,IF(ED761+ED762+ED763+ED764+EF761+EF762+EF763+EF764=1,Cadeirante/30*GI$4,IF(ED761+ED762+ED763+ED764+EF761+EF762+EF763+EF764=2,Fixo/30*GI$4,IF(ED761+ED762+ED763+ED764+EF761+EF762+EF763+EF764&gt;2,Fixo/30*GI$4+(ED761+ED762+ED763+ED764+EF761+EF762+EF763+EF764-2)*Cadeirante/30*GI$4)))+(EC761+EC762+EC763+EE761+EE762+EE763)*Percapita/30*GI$4+(EC764+EE764)*Crechee/30*GI$4,IF(C761=1,IF(EC761+EC762+EC763+ED761+ED762+ED763+EE761+EE762+EE763+EF761+EF762+EF763&lt;=15,(EC761+EC762+EC763+EE761+EE762+EE763)*Percapita/30*GI$4,IF(EC761+EC762+EC763+ED761+ED762+ED763+EE761+EE762+EE763+EF761+EF762+EF763&gt;=16,Fixo/30*GI$4+(EC761+EC762+EC763+ED761+ED762+ED763+EE761+EE762+EE763+EF761+EF762-16)*Percapita/30*GI$4))))))</f>
        <v>0</v>
      </c>
      <c r="GJ761" s="177">
        <f>IF(C761=4,SUM(EG761+EG762+EG763+EI761+EI762+EI763)*Percapita/30*GJ$4+(EH761+EH762+EH763+EJ761+EJ762+EJ763)*Cadeirante/30*GJ$4,IF(C761=3,IF(EG764+EI764=10,Fixo/30*GJ$4+(EG761+EG762+EG763+EI761+EI762+EI763)*Percapita/30*GJ$4+(EH764+EJ764)*Cadeirante/30*GJ$4,IF(EG764+EI764&lt;=9,(EG764+EI764)*Crechee/30*GJ$4)+(EH764+EJ764)*Cadeirante/30*GJ$4+(EG761+EG762+EG763+EI761+EI762+EI763)*Percapita/30*GJ$4)+IF(EG764+EI764&gt;=11,Fixo/30*GJ$4+(EG764+EI764-10)*Crechee/30*GJ$4,0),IF(C761=2,IF(EH761+EH762+EH763+EH764+EJ761+EJ762+EJ763+EJ764=1,Cadeirante/30*GJ$4,IF(EH761+EH762+EH763+EH764+EJ761+EJ762+EJ763+EJ764=2,Fixo/30*GJ$4,IF(EH761+EH762+EH763+EH764+EJ761+EJ762+EJ763+EJ764&gt;2,Fixo/30*GJ$4+(EH761+EH762+EH763+EH764+EJ761+EJ762+EJ763+EJ764-2)*Cadeirante/30*GJ$4)))+(EG761+EG762+EG763+EI761+EI762+EI763)*Percapita/30*GJ$4+(EG764+EI764)*Crechee/30*GJ$4,IF(C761=1,IF(EG761+EG762+EG763+EH761+EH762+EH763+EI761+EI762+EI763+EJ761+EJ762+EJ763&lt;=15,(EG761+EG762+EG763+EI761+EI762+EI763)*Percapita/30*GJ$4,IF(EG761+EG762+EG763+EH761+EH762+EH763+EI761+EI762+EI763+EJ761+EJ762+EJ763&gt;=16,Fixo/30*GJ$4+(EG761+EG762+EG763+EH761+EH762+EH763+EI761+EI762+EI763+EJ761+EJ762-16)*Percapita/30*GJ$4))))))</f>
        <v>0</v>
      </c>
      <c r="GK761" s="178"/>
      <c r="GL761" s="103">
        <f t="shared" si="822"/>
        <v>0</v>
      </c>
      <c r="GM761" s="124"/>
      <c r="GN761" s="104">
        <f>SUMIF(V761:V764,"&lt;0")*Cadeirante/30*GN$4+SUMIF(X761:X764,"&lt;0")*Cadeirante/30*GN$4</f>
        <v>0</v>
      </c>
      <c r="GO761" s="104">
        <f>SUMIF(Z761:Z764,"&lt;0")*Cadeirante/30*GO$4+SUMIF(AB761:AB764,"&lt;0")*Cadeirante/30*GO$4</f>
        <v>0</v>
      </c>
      <c r="GP761" s="104">
        <f>SUMIF(AD761:AD764,"&lt;0")*Cadeirante/30*GP$4+SUMIF(AF761:AF764,"&lt;0")*Cadeirante/30*GP$4</f>
        <v>0</v>
      </c>
      <c r="GQ761" s="104">
        <f>SUMIF(AH761:AH764,"&lt;0")*Cadeirante/30*GQ$4+SUMIF(AJ761:AJ764,"&lt;0")*Cadeirante/30*GQ$4</f>
        <v>0</v>
      </c>
      <c r="GR761" s="104">
        <f>SUMIF(AL761:AL764,"&lt;0")*Cadeirante/30*GR$4+SUMIF(AN761:AN764,"&lt;0")*Cadeirante/30*GR$4</f>
        <v>0</v>
      </c>
      <c r="GS761" s="104">
        <f>SUMIF(AP761:AP764,"&lt;0")*Cadeirante/30*GS$4+SUMIF(AR761:AR764,"&lt;0")*Cadeirante/30*GS$4</f>
        <v>0</v>
      </c>
      <c r="GT761" s="104">
        <f>SUMIF(AT761:AT764,"&lt;0")*Cadeirante/30*GT$4+SUMIF(AV761:AV764,"&lt;0")*Cadeirante/30*GT$4</f>
        <v>0</v>
      </c>
      <c r="GU761" s="104">
        <f>SUMIF(AX761:AX764,"&lt;0")*Cadeirante/30*GU$4+SUMIF(AZ761:AZ764,"&lt;0")*Cadeirante/30*GU$4</f>
        <v>0</v>
      </c>
      <c r="GV761" s="104">
        <f>SUMIF(BB761:BB764,"&lt;0")*Cadeirante/30*GV$4+SUMIF(BD761:BD764,"&lt;0")*Cadeirante/30*GV$4</f>
        <v>0</v>
      </c>
      <c r="GW761" s="104">
        <f>SUMIF(BF761:BF764,"&lt;0")*Cadeirante/30*GW$4+SUMIF(BH761:BH764,"&lt;0")*Cadeirante/30*GW$4</f>
        <v>0</v>
      </c>
      <c r="GX761" s="104">
        <f>SUMIF(BJ761:BJ764,"&lt;0")*Cadeirante/30*GX$4+SUMIF(BL761:BL764,"&lt;0")*Cadeirante/30*GX$4</f>
        <v>0</v>
      </c>
      <c r="GY761" s="104">
        <f>SUMIF(BN761:BN764,"&lt;0")*Cadeirante/30*GY$4+SUMIF(BP761:BP764,"&lt;0")*Cadeirante/30*GY$4</f>
        <v>0</v>
      </c>
      <c r="GZ761" s="104">
        <f>SUMIF(BR761:BR764,"&lt;0")*Cadeirante/30*GZ$4+SUMIF(BT761:BT764,"&lt;0")*Cadeirante/30*GZ$4</f>
        <v>0</v>
      </c>
      <c r="HA761" s="104">
        <f>SUMIF(BV761:BV764,"&lt;0")*Cadeirante/30*HA$4+SUMIF(BX761:BX764,"&lt;0")*Cadeirante/30*HA$4</f>
        <v>0</v>
      </c>
      <c r="HB761" s="104">
        <f>SUMIF(BZ761:BZ764,"&lt;0")*Cadeirante/30*HB$4+SUMIF(CB761:CB764,"&lt;0")*Cadeirante/30*HB$4</f>
        <v>0</v>
      </c>
      <c r="HC761" s="104">
        <f>SUMIF(CD761:CD764,"&lt;0")*Cadeirante/30*HC$4+SUMIF(CF761:CF764,"&lt;0")*Cadeirante/30*HC$4</f>
        <v>0</v>
      </c>
      <c r="HD761" s="104">
        <f>SUMIF(CH761:CH764,"&lt;0")*Cadeirante/30*HD$4+SUMIF(CJ761:CJ764,"&lt;0")*Cadeirante/30*HD$4</f>
        <v>0</v>
      </c>
      <c r="HE761" s="104">
        <f>SUMIF(CL761:CL764,"&lt;0")*Cadeirante/30*HE$4+SUMIF(CN761:CN764,"&lt;0")*Cadeirante/30*HE$4</f>
        <v>0</v>
      </c>
      <c r="HF761" s="104">
        <f>SUMIF(CP761:CP764,"&lt;0")*Cadeirante/30*HF$4+SUMIF(CR761:CR764,"&lt;0")*Cadeirante/30*HF$4</f>
        <v>0</v>
      </c>
      <c r="HG761" s="104">
        <f>SUMIF(CT761:CT764,"&lt;0")*Cadeirante/30*HG$4+SUMIF(CV761:CV764,"&lt;0")*Cadeirante/30*HG$4</f>
        <v>0</v>
      </c>
      <c r="HH761" s="104">
        <f>SUMIF(CX761:CX764,"&lt;0")*Cadeirante/30*HH$4+SUMIF(CZ761:CZ764,"&lt;0")*Cadeirante/30*HH$4</f>
        <v>0</v>
      </c>
      <c r="HI761" s="104">
        <f>SUMIF(DB761:DB764,"&lt;0")*Cadeirante/30*HI$4+SUMIF(DD761:DD764,"&lt;0")*Cadeirante/30*HI$4</f>
        <v>0</v>
      </c>
      <c r="HJ761" s="104">
        <f>SUMIF(DF761:DF764,"&lt;0")*Cadeirante/30*HJ$4+SUMIF(DH761:DH764,"&lt;0")*Cadeirante/30*HJ$4</f>
        <v>0</v>
      </c>
      <c r="HK761" s="104">
        <f>SUMIF(DJ761:DJ764,"&lt;0")*Cadeirante/30*HK$4+SUMIF(DL761:DL764,"&lt;0")*Cadeirante/30*HK$4</f>
        <v>0</v>
      </c>
      <c r="HL761" s="104">
        <f>SUMIF(DN761:DN764,"&lt;0")*Cadeirante/30*HL$4+SUMIF(DP761:DP764,"&lt;0")*Cadeirante/30*HL$4</f>
        <v>0</v>
      </c>
      <c r="HM761" s="104">
        <f>SUMIF(DR761:DR764,"&lt;0")*Cadeirante/30*HM$4+SUMIF(DT761:DT764,"&lt;0")*Cadeirante/30*HM$4</f>
        <v>0</v>
      </c>
      <c r="HN761" s="104">
        <f>SUMIF(DV761:DV764,"&lt;0")*Cadeirante/30*HN$4+SUMIF(DX761:DX764,"&lt;0")*Cadeirante/30*HN$4</f>
        <v>0</v>
      </c>
      <c r="HO761" s="104">
        <f>SUMIF(DZ761:DZ764,"&lt;0")*Cadeirante/30*HO$4+SUMIF(EB761:EB764,"&lt;0")*Cadeirante/30*HO$4</f>
        <v>0</v>
      </c>
      <c r="HP761" s="104">
        <f>SUMIF(ED761:ED764,"&lt;0")*Cadeirante/30*HP$4+SUMIF(EF761:EF764,"&lt;0")*Cadeirante/30*HP$4</f>
        <v>0</v>
      </c>
      <c r="HQ761" s="64"/>
      <c r="HR761" s="64"/>
      <c r="HS761" s="64"/>
      <c r="HT761" s="64"/>
      <c r="HU761" s="64"/>
      <c r="HV761" s="64"/>
      <c r="HW761" s="176">
        <v>17629.309999999998</v>
      </c>
      <c r="HX761" s="64"/>
      <c r="HY761" s="280">
        <f>IF(ISTEXT(EM761), VALUE(EM761), EM761)</f>
        <v>0</v>
      </c>
      <c r="HZ761" s="280">
        <f>IF(ISTEXT(EN761), VALUE(EN761), EN761)</f>
        <v>0</v>
      </c>
      <c r="IA761" s="280">
        <f>IF(ISTEXT(EO761), VALUE(EO761), EO761)</f>
        <v>0</v>
      </c>
      <c r="IB761" s="64" t="b">
        <f>HW761=FE761</f>
        <v>0</v>
      </c>
      <c r="IC761" s="64"/>
    </row>
    <row r="762" spans="1:237" s="106" customFormat="1" ht="22.5" customHeight="1" x14ac:dyDescent="0.25">
      <c r="A762" s="368" t="s">
        <v>3887</v>
      </c>
      <c r="B762" s="369" t="s">
        <v>3888</v>
      </c>
      <c r="C762" s="370" t="s">
        <v>3233</v>
      </c>
      <c r="D762" s="371" t="s">
        <v>3889</v>
      </c>
      <c r="E762" s="371" t="s">
        <v>3890</v>
      </c>
      <c r="F762" s="372" t="s">
        <v>3224</v>
      </c>
      <c r="G762" s="372" t="s">
        <v>3225</v>
      </c>
      <c r="H762" s="373" t="s">
        <v>1860</v>
      </c>
      <c r="I762" s="374" t="s">
        <v>3891</v>
      </c>
      <c r="J762" s="421" t="s">
        <v>3268</v>
      </c>
      <c r="K762" s="421" t="s">
        <v>3234</v>
      </c>
      <c r="L762" s="329">
        <f>CONTINUA!BV762</f>
        <v>0</v>
      </c>
      <c r="M762" s="329">
        <f>CONTINUA!BW762</f>
        <v>0</v>
      </c>
      <c r="N762" s="895"/>
      <c r="O762" s="896" t="s">
        <v>4077</v>
      </c>
      <c r="P762" s="897" t="s">
        <v>206</v>
      </c>
      <c r="Q762" s="400">
        <v>3</v>
      </c>
      <c r="R762" s="401">
        <v>3</v>
      </c>
      <c r="S762" s="400"/>
      <c r="T762" s="401"/>
      <c r="U762" s="400"/>
      <c r="V762" s="401"/>
      <c r="W762" s="400"/>
      <c r="X762" s="401"/>
      <c r="Y762" s="400"/>
      <c r="Z762" s="401"/>
      <c r="AA762" s="400"/>
      <c r="AB762" s="401"/>
      <c r="AC762" s="400"/>
      <c r="AD762" s="401"/>
      <c r="AE762" s="400"/>
      <c r="AF762" s="401"/>
      <c r="AG762" s="400"/>
      <c r="AH762" s="401"/>
      <c r="AI762" s="400"/>
      <c r="AJ762" s="401"/>
      <c r="AK762" s="400"/>
      <c r="AL762" s="401"/>
      <c r="AM762" s="400"/>
      <c r="AN762" s="401"/>
      <c r="AO762" s="400"/>
      <c r="AP762" s="401"/>
      <c r="AQ762" s="400"/>
      <c r="AR762" s="401"/>
      <c r="AS762" s="400"/>
      <c r="AT762" s="401"/>
      <c r="AU762" s="400"/>
      <c r="AV762" s="401"/>
      <c r="AW762" s="400"/>
      <c r="AX762" s="401"/>
      <c r="AY762" s="400"/>
      <c r="AZ762" s="401"/>
      <c r="BA762" s="400"/>
      <c r="BB762" s="401"/>
      <c r="BC762" s="400"/>
      <c r="BD762" s="401"/>
      <c r="BE762" s="400"/>
      <c r="BF762" s="401"/>
      <c r="BG762" s="400"/>
      <c r="BH762" s="401"/>
      <c r="BI762" s="400"/>
      <c r="BJ762" s="401"/>
      <c r="BK762" s="400"/>
      <c r="BL762" s="401"/>
      <c r="BM762" s="400"/>
      <c r="BN762" s="401"/>
      <c r="BO762" s="400"/>
      <c r="BP762" s="401"/>
      <c r="BQ762" s="400"/>
      <c r="BR762" s="401"/>
      <c r="BS762" s="400"/>
      <c r="BT762" s="401"/>
      <c r="BU762" s="400"/>
      <c r="BV762" s="401"/>
      <c r="BW762" s="400"/>
      <c r="BX762" s="401"/>
      <c r="BY762" s="400"/>
      <c r="BZ762" s="401"/>
      <c r="CA762" s="400"/>
      <c r="CB762" s="401"/>
      <c r="CC762" s="400"/>
      <c r="CD762" s="401"/>
      <c r="CE762" s="400"/>
      <c r="CF762" s="401"/>
      <c r="CG762" s="400"/>
      <c r="CH762" s="401"/>
      <c r="CI762" s="400"/>
      <c r="CJ762" s="401"/>
      <c r="CK762" s="400"/>
      <c r="CL762" s="401"/>
      <c r="CM762" s="400"/>
      <c r="CN762" s="401"/>
      <c r="CO762" s="400"/>
      <c r="CP762" s="401"/>
      <c r="CQ762" s="400"/>
      <c r="CR762" s="401"/>
      <c r="CS762" s="400"/>
      <c r="CT762" s="401"/>
      <c r="CU762" s="400"/>
      <c r="CV762" s="401"/>
      <c r="CW762" s="400"/>
      <c r="CX762" s="401"/>
      <c r="CY762" s="400"/>
      <c r="CZ762" s="401"/>
      <c r="DA762" s="400"/>
      <c r="DB762" s="401"/>
      <c r="DC762" s="400"/>
      <c r="DD762" s="401"/>
      <c r="DE762" s="400"/>
      <c r="DF762" s="401"/>
      <c r="DG762" s="400"/>
      <c r="DH762" s="401"/>
      <c r="DI762" s="400"/>
      <c r="DJ762" s="401"/>
      <c r="DK762" s="400"/>
      <c r="DL762" s="401"/>
      <c r="DM762" s="400"/>
      <c r="DN762" s="401"/>
      <c r="DO762" s="400"/>
      <c r="DP762" s="401"/>
      <c r="DQ762" s="400"/>
      <c r="DR762" s="401"/>
      <c r="DS762" s="400"/>
      <c r="DT762" s="401"/>
      <c r="DU762" s="400"/>
      <c r="DV762" s="401"/>
      <c r="DW762" s="400"/>
      <c r="DX762" s="401"/>
      <c r="DY762" s="400"/>
      <c r="DZ762" s="401"/>
      <c r="EA762" s="400"/>
      <c r="EB762" s="401"/>
      <c r="EC762" s="400"/>
      <c r="ED762" s="401"/>
      <c r="EE762" s="400"/>
      <c r="EF762" s="401"/>
      <c r="EG762" s="400"/>
      <c r="EH762" s="401"/>
      <c r="EI762" s="400"/>
      <c r="EJ762" s="447"/>
      <c r="EK762" s="511"/>
      <c r="EL762" s="514"/>
      <c r="EM762" s="448"/>
      <c r="EN762" s="344"/>
      <c r="EO762" s="345"/>
      <c r="EP762" s="171">
        <f t="shared" si="815"/>
        <v>3</v>
      </c>
      <c r="EQ762" s="171">
        <f t="shared" si="816"/>
        <v>0</v>
      </c>
      <c r="ER762" s="171">
        <f t="shared" si="817"/>
        <v>0</v>
      </c>
      <c r="ES762" s="171">
        <f t="shared" si="818"/>
        <v>3</v>
      </c>
      <c r="ET762" s="171">
        <f t="shared" si="819"/>
        <v>0</v>
      </c>
      <c r="EU762" s="171">
        <f t="shared" si="820"/>
        <v>0</v>
      </c>
      <c r="EV762" s="172">
        <f t="shared" si="821"/>
        <v>6</v>
      </c>
      <c r="EW762" s="173"/>
      <c r="EX762" s="248">
        <f t="shared" si="868"/>
        <v>0</v>
      </c>
      <c r="EY762" s="174">
        <f>(L762*regular)+(M762*Cadeirantee)</f>
        <v>0</v>
      </c>
      <c r="EZ762" s="249">
        <f>SUMIF(FG762:GJ762,"&gt;0")</f>
        <v>0</v>
      </c>
      <c r="FA762" s="249">
        <f>SUMIF(FG762:GJ762,"&lt;0")+SUMIF(GN762:HP762,"&lt;0")</f>
        <v>0</v>
      </c>
      <c r="FB762" s="174">
        <v>0</v>
      </c>
      <c r="FC762" s="126">
        <f>N762*km*'VALORES TABELA'!$B$13</f>
        <v>0</v>
      </c>
      <c r="FD762" s="250">
        <f t="shared" ref="FD762:FD765" si="869">GL762</f>
        <v>0</v>
      </c>
      <c r="FE762" s="105"/>
      <c r="FF762" s="119"/>
      <c r="FG762" s="119"/>
      <c r="FH762" s="119"/>
      <c r="FI762" s="119"/>
      <c r="FJ762" s="119"/>
      <c r="FK762" s="119"/>
      <c r="FL762" s="119"/>
      <c r="FM762" s="119"/>
      <c r="FN762" s="119"/>
      <c r="FO762" s="119"/>
      <c r="FP762" s="119"/>
      <c r="FQ762" s="119"/>
      <c r="FR762" s="119"/>
      <c r="FS762" s="119"/>
      <c r="FT762" s="119"/>
      <c r="FU762" s="119"/>
      <c r="FV762" s="119"/>
      <c r="FW762" s="119"/>
      <c r="FX762" s="119"/>
      <c r="FY762" s="119"/>
      <c r="FZ762" s="119"/>
      <c r="GA762" s="119"/>
      <c r="GB762" s="119"/>
      <c r="GC762" s="119"/>
      <c r="GD762" s="119"/>
      <c r="GE762" s="119"/>
      <c r="GF762" s="119"/>
      <c r="GG762" s="119"/>
      <c r="GH762" s="119"/>
      <c r="GI762" s="119"/>
      <c r="GJ762" s="119"/>
      <c r="GK762" s="251"/>
      <c r="GL762" s="103">
        <f t="shared" si="822"/>
        <v>0</v>
      </c>
      <c r="GM762" s="124"/>
      <c r="GN762" s="104"/>
      <c r="GO762" s="104"/>
      <c r="GP762" s="104"/>
      <c r="GQ762" s="104"/>
      <c r="GR762" s="104"/>
      <c r="GS762" s="104"/>
      <c r="GT762" s="104"/>
      <c r="GU762" s="104"/>
      <c r="GV762" s="104"/>
      <c r="GW762" s="104"/>
      <c r="GX762" s="104"/>
      <c r="GY762" s="104"/>
      <c r="GZ762" s="104"/>
      <c r="HA762" s="104"/>
      <c r="HB762" s="104"/>
      <c r="HC762" s="104"/>
      <c r="HD762" s="104"/>
      <c r="HE762" s="104"/>
      <c r="HF762" s="104"/>
      <c r="HG762" s="104"/>
      <c r="HH762" s="104"/>
      <c r="HI762" s="104"/>
      <c r="HJ762" s="104"/>
      <c r="HK762" s="104"/>
      <c r="HL762" s="104"/>
      <c r="HM762" s="104"/>
      <c r="HN762" s="104"/>
      <c r="HO762" s="104"/>
      <c r="HP762" s="104"/>
      <c r="HQ762" s="64"/>
      <c r="HR762" s="64"/>
      <c r="HS762" s="64"/>
      <c r="HT762" s="64"/>
      <c r="HU762" s="64"/>
      <c r="HV762" s="64"/>
      <c r="HW762" s="105"/>
      <c r="HX762" s="64"/>
      <c r="HY762" s="280">
        <f t="shared" ref="HY762:HY765" si="870">IF(ISTEXT(EM762), VALUE(EM762), EM762)</f>
        <v>0</v>
      </c>
      <c r="HZ762" s="280">
        <f t="shared" ref="HZ762:HZ765" si="871">IF(ISTEXT(EN762), VALUE(EN762), EN762)</f>
        <v>0</v>
      </c>
      <c r="IA762" s="280">
        <f t="shared" ref="IA762:IA765" si="872">IF(ISTEXT(EO762), VALUE(EO762), EO762)</f>
        <v>0</v>
      </c>
      <c r="IB762" s="64"/>
      <c r="IC762" s="64"/>
    </row>
    <row r="763" spans="1:237" s="106" customFormat="1" ht="22.5" customHeight="1" x14ac:dyDescent="0.25">
      <c r="A763" s="368" t="s">
        <v>3887</v>
      </c>
      <c r="B763" s="369" t="s">
        <v>3888</v>
      </c>
      <c r="C763" s="375" t="s">
        <v>3233</v>
      </c>
      <c r="D763" s="371" t="s">
        <v>3889</v>
      </c>
      <c r="E763" s="371" t="s">
        <v>3890</v>
      </c>
      <c r="F763" s="376" t="s">
        <v>3224</v>
      </c>
      <c r="G763" s="376" t="s">
        <v>3225</v>
      </c>
      <c r="H763" s="373" t="s">
        <v>1860</v>
      </c>
      <c r="I763" s="374" t="s">
        <v>3891</v>
      </c>
      <c r="J763" s="421" t="s">
        <v>3268</v>
      </c>
      <c r="K763" s="422" t="s">
        <v>3235</v>
      </c>
      <c r="L763" s="329">
        <f>CONTINUA!BV763</f>
        <v>0</v>
      </c>
      <c r="M763" s="329">
        <f>CONTINUA!BW763</f>
        <v>0</v>
      </c>
      <c r="N763" s="895"/>
      <c r="O763" s="896" t="s">
        <v>4077</v>
      </c>
      <c r="P763" s="897" t="s">
        <v>206</v>
      </c>
      <c r="Q763" s="400"/>
      <c r="R763" s="401"/>
      <c r="S763" s="400"/>
      <c r="T763" s="401"/>
      <c r="U763" s="400"/>
      <c r="V763" s="401"/>
      <c r="W763" s="400"/>
      <c r="X763" s="401"/>
      <c r="Y763" s="400"/>
      <c r="Z763" s="401"/>
      <c r="AA763" s="400"/>
      <c r="AB763" s="401"/>
      <c r="AC763" s="400"/>
      <c r="AD763" s="401"/>
      <c r="AE763" s="400"/>
      <c r="AF763" s="401"/>
      <c r="AG763" s="400"/>
      <c r="AH763" s="401"/>
      <c r="AI763" s="400"/>
      <c r="AJ763" s="401"/>
      <c r="AK763" s="400"/>
      <c r="AL763" s="401"/>
      <c r="AM763" s="400"/>
      <c r="AN763" s="401"/>
      <c r="AO763" s="400"/>
      <c r="AP763" s="401"/>
      <c r="AQ763" s="400"/>
      <c r="AR763" s="401"/>
      <c r="AS763" s="400"/>
      <c r="AT763" s="401"/>
      <c r="AU763" s="400"/>
      <c r="AV763" s="401"/>
      <c r="AW763" s="400"/>
      <c r="AX763" s="401"/>
      <c r="AY763" s="400"/>
      <c r="AZ763" s="401"/>
      <c r="BA763" s="400"/>
      <c r="BB763" s="401"/>
      <c r="BC763" s="400"/>
      <c r="BD763" s="401"/>
      <c r="BE763" s="400"/>
      <c r="BF763" s="401"/>
      <c r="BG763" s="400"/>
      <c r="BH763" s="401"/>
      <c r="BI763" s="400"/>
      <c r="BJ763" s="401"/>
      <c r="BK763" s="400"/>
      <c r="BL763" s="401"/>
      <c r="BM763" s="400"/>
      <c r="BN763" s="401"/>
      <c r="BO763" s="400"/>
      <c r="BP763" s="401"/>
      <c r="BQ763" s="400"/>
      <c r="BR763" s="401"/>
      <c r="BS763" s="400"/>
      <c r="BT763" s="401"/>
      <c r="BU763" s="400"/>
      <c r="BV763" s="401"/>
      <c r="BW763" s="400"/>
      <c r="BX763" s="401"/>
      <c r="BY763" s="400"/>
      <c r="BZ763" s="401"/>
      <c r="CA763" s="400"/>
      <c r="CB763" s="401"/>
      <c r="CC763" s="400"/>
      <c r="CD763" s="401"/>
      <c r="CE763" s="400"/>
      <c r="CF763" s="401"/>
      <c r="CG763" s="400"/>
      <c r="CH763" s="401"/>
      <c r="CI763" s="400"/>
      <c r="CJ763" s="401"/>
      <c r="CK763" s="400"/>
      <c r="CL763" s="401"/>
      <c r="CM763" s="400"/>
      <c r="CN763" s="401"/>
      <c r="CO763" s="400"/>
      <c r="CP763" s="401"/>
      <c r="CQ763" s="400"/>
      <c r="CR763" s="401"/>
      <c r="CS763" s="400"/>
      <c r="CT763" s="401"/>
      <c r="CU763" s="400"/>
      <c r="CV763" s="401"/>
      <c r="CW763" s="400"/>
      <c r="CX763" s="401"/>
      <c r="CY763" s="400"/>
      <c r="CZ763" s="401"/>
      <c r="DA763" s="400"/>
      <c r="DB763" s="401"/>
      <c r="DC763" s="400"/>
      <c r="DD763" s="401"/>
      <c r="DE763" s="400"/>
      <c r="DF763" s="401"/>
      <c r="DG763" s="400"/>
      <c r="DH763" s="401"/>
      <c r="DI763" s="400"/>
      <c r="DJ763" s="401"/>
      <c r="DK763" s="400"/>
      <c r="DL763" s="401"/>
      <c r="DM763" s="400"/>
      <c r="DN763" s="401"/>
      <c r="DO763" s="400"/>
      <c r="DP763" s="401"/>
      <c r="DQ763" s="400"/>
      <c r="DR763" s="401"/>
      <c r="DS763" s="400"/>
      <c r="DT763" s="401"/>
      <c r="DU763" s="400"/>
      <c r="DV763" s="401"/>
      <c r="DW763" s="400"/>
      <c r="DX763" s="401"/>
      <c r="DY763" s="400"/>
      <c r="DZ763" s="401"/>
      <c r="EA763" s="400"/>
      <c r="EB763" s="401"/>
      <c r="EC763" s="400"/>
      <c r="ED763" s="401"/>
      <c r="EE763" s="400"/>
      <c r="EF763" s="401"/>
      <c r="EG763" s="400"/>
      <c r="EH763" s="401"/>
      <c r="EI763" s="400"/>
      <c r="EJ763" s="447"/>
      <c r="EK763" s="511"/>
      <c r="EL763" s="514"/>
      <c r="EM763" s="448"/>
      <c r="EN763" s="344"/>
      <c r="EO763" s="345"/>
      <c r="EP763" s="171">
        <f t="shared" si="815"/>
        <v>0</v>
      </c>
      <c r="EQ763" s="171">
        <f t="shared" si="816"/>
        <v>0</v>
      </c>
      <c r="ER763" s="171">
        <f t="shared" si="817"/>
        <v>0</v>
      </c>
      <c r="ES763" s="171">
        <f t="shared" si="818"/>
        <v>0</v>
      </c>
      <c r="ET763" s="171">
        <f t="shared" si="819"/>
        <v>0</v>
      </c>
      <c r="EU763" s="171">
        <f t="shared" si="820"/>
        <v>0</v>
      </c>
      <c r="EV763" s="172">
        <f t="shared" si="821"/>
        <v>0</v>
      </c>
      <c r="EW763" s="125"/>
      <c r="EX763" s="248">
        <f t="shared" si="868"/>
        <v>0</v>
      </c>
      <c r="EY763" s="174">
        <f>(L763*regular)+(M763*Cadeirantee)</f>
        <v>0</v>
      </c>
      <c r="EZ763" s="249">
        <f>SUMIF(FG763:GJ763,"&gt;0")</f>
        <v>0</v>
      </c>
      <c r="FA763" s="249">
        <f>SUMIF(FG763:GJ763,"&lt;0")+SUMIF(GN763:HP763,"&lt;0")</f>
        <v>0</v>
      </c>
      <c r="FB763" s="174">
        <v>0</v>
      </c>
      <c r="FC763" s="126">
        <f>N763*km*'VALORES TABELA'!$B$13</f>
        <v>0</v>
      </c>
      <c r="FD763" s="250">
        <f t="shared" si="869"/>
        <v>0</v>
      </c>
      <c r="FE763" s="105"/>
      <c r="FF763" s="108"/>
      <c r="FG763" s="108"/>
      <c r="FH763" s="108"/>
      <c r="FI763" s="108"/>
      <c r="FJ763" s="108"/>
      <c r="FK763" s="108"/>
      <c r="FL763" s="108"/>
      <c r="FM763" s="108"/>
      <c r="FN763" s="108"/>
      <c r="FO763" s="108"/>
      <c r="FP763" s="108"/>
      <c r="FQ763" s="108"/>
      <c r="FR763" s="108"/>
      <c r="FS763" s="108"/>
      <c r="FT763" s="108"/>
      <c r="FU763" s="108"/>
      <c r="FV763" s="108"/>
      <c r="FW763" s="108"/>
      <c r="FX763" s="108"/>
      <c r="FY763" s="108"/>
      <c r="FZ763" s="108"/>
      <c r="GA763" s="108"/>
      <c r="GB763" s="108"/>
      <c r="GC763" s="108"/>
      <c r="GD763" s="108"/>
      <c r="GE763" s="108"/>
      <c r="GF763" s="108"/>
      <c r="GG763" s="108"/>
      <c r="GH763" s="108"/>
      <c r="GI763" s="108"/>
      <c r="GJ763" s="108"/>
      <c r="GK763" s="251"/>
      <c r="GL763" s="103">
        <f t="shared" si="822"/>
        <v>0</v>
      </c>
      <c r="GM763" s="124"/>
      <c r="GN763" s="104"/>
      <c r="GO763" s="104"/>
      <c r="GP763" s="104"/>
      <c r="GQ763" s="104"/>
      <c r="GR763" s="104"/>
      <c r="GS763" s="104"/>
      <c r="GT763" s="104"/>
      <c r="GU763" s="104"/>
      <c r="GV763" s="104"/>
      <c r="GW763" s="104"/>
      <c r="GX763" s="104"/>
      <c r="GY763" s="104"/>
      <c r="GZ763" s="104"/>
      <c r="HA763" s="104"/>
      <c r="HB763" s="104"/>
      <c r="HC763" s="104"/>
      <c r="HD763" s="104"/>
      <c r="HE763" s="104"/>
      <c r="HF763" s="104"/>
      <c r="HG763" s="104"/>
      <c r="HH763" s="104"/>
      <c r="HI763" s="104"/>
      <c r="HJ763" s="104"/>
      <c r="HK763" s="104"/>
      <c r="HL763" s="104"/>
      <c r="HM763" s="104"/>
      <c r="HN763" s="104"/>
      <c r="HO763" s="104"/>
      <c r="HP763" s="104"/>
      <c r="HQ763" s="64"/>
      <c r="HR763" s="64"/>
      <c r="HS763" s="64"/>
      <c r="HT763" s="64"/>
      <c r="HU763" s="64"/>
      <c r="HV763" s="64"/>
      <c r="HW763" s="105"/>
      <c r="HX763" s="64"/>
      <c r="HY763" s="280">
        <f t="shared" si="870"/>
        <v>0</v>
      </c>
      <c r="HZ763" s="280">
        <f t="shared" si="871"/>
        <v>0</v>
      </c>
      <c r="IA763" s="280">
        <f t="shared" si="872"/>
        <v>0</v>
      </c>
      <c r="IB763" s="64"/>
      <c r="IC763" s="64"/>
    </row>
    <row r="764" spans="1:237" s="106" customFormat="1" ht="22.5" customHeight="1" x14ac:dyDescent="0.25">
      <c r="A764" s="368" t="s">
        <v>3887</v>
      </c>
      <c r="B764" s="369" t="s">
        <v>3888</v>
      </c>
      <c r="C764" s="375" t="s">
        <v>3233</v>
      </c>
      <c r="D764" s="371" t="s">
        <v>3889</v>
      </c>
      <c r="E764" s="371" t="s">
        <v>3890</v>
      </c>
      <c r="F764" s="376" t="s">
        <v>3224</v>
      </c>
      <c r="G764" s="376" t="s">
        <v>3225</v>
      </c>
      <c r="H764" s="373" t="s">
        <v>1860</v>
      </c>
      <c r="I764" s="374" t="s">
        <v>3891</v>
      </c>
      <c r="J764" s="421" t="s">
        <v>3268</v>
      </c>
      <c r="K764" s="423" t="s">
        <v>3236</v>
      </c>
      <c r="L764" s="329">
        <f>CONTINUA!BV764</f>
        <v>0</v>
      </c>
      <c r="M764" s="329">
        <f>CONTINUA!BW764</f>
        <v>0</v>
      </c>
      <c r="N764" s="895"/>
      <c r="O764" s="896" t="s">
        <v>4077</v>
      </c>
      <c r="P764" s="897" t="s">
        <v>206</v>
      </c>
      <c r="Q764" s="400"/>
      <c r="R764" s="401"/>
      <c r="S764" s="400"/>
      <c r="T764" s="401"/>
      <c r="U764" s="400"/>
      <c r="V764" s="401"/>
      <c r="W764" s="400"/>
      <c r="X764" s="401"/>
      <c r="Y764" s="400"/>
      <c r="Z764" s="401"/>
      <c r="AA764" s="400"/>
      <c r="AB764" s="401"/>
      <c r="AC764" s="400"/>
      <c r="AD764" s="401"/>
      <c r="AE764" s="400"/>
      <c r="AF764" s="401"/>
      <c r="AG764" s="400"/>
      <c r="AH764" s="401"/>
      <c r="AI764" s="400"/>
      <c r="AJ764" s="401"/>
      <c r="AK764" s="400"/>
      <c r="AL764" s="401"/>
      <c r="AM764" s="400"/>
      <c r="AN764" s="401"/>
      <c r="AO764" s="400"/>
      <c r="AP764" s="401"/>
      <c r="AQ764" s="400"/>
      <c r="AR764" s="401"/>
      <c r="AS764" s="400"/>
      <c r="AT764" s="401"/>
      <c r="AU764" s="400"/>
      <c r="AV764" s="401"/>
      <c r="AW764" s="400"/>
      <c r="AX764" s="401"/>
      <c r="AY764" s="400"/>
      <c r="AZ764" s="401"/>
      <c r="BA764" s="400"/>
      <c r="BB764" s="401"/>
      <c r="BC764" s="400"/>
      <c r="BD764" s="401"/>
      <c r="BE764" s="400"/>
      <c r="BF764" s="401"/>
      <c r="BG764" s="400"/>
      <c r="BH764" s="401"/>
      <c r="BI764" s="400"/>
      <c r="BJ764" s="401"/>
      <c r="BK764" s="400"/>
      <c r="BL764" s="401"/>
      <c r="BM764" s="400"/>
      <c r="BN764" s="401"/>
      <c r="BO764" s="400"/>
      <c r="BP764" s="401"/>
      <c r="BQ764" s="400"/>
      <c r="BR764" s="401"/>
      <c r="BS764" s="400"/>
      <c r="BT764" s="401"/>
      <c r="BU764" s="400"/>
      <c r="BV764" s="401"/>
      <c r="BW764" s="400"/>
      <c r="BX764" s="401"/>
      <c r="BY764" s="400"/>
      <c r="BZ764" s="401"/>
      <c r="CA764" s="400"/>
      <c r="CB764" s="401"/>
      <c r="CC764" s="400"/>
      <c r="CD764" s="401"/>
      <c r="CE764" s="400"/>
      <c r="CF764" s="401"/>
      <c r="CG764" s="400"/>
      <c r="CH764" s="401"/>
      <c r="CI764" s="400"/>
      <c r="CJ764" s="401"/>
      <c r="CK764" s="400"/>
      <c r="CL764" s="401"/>
      <c r="CM764" s="400"/>
      <c r="CN764" s="401"/>
      <c r="CO764" s="400"/>
      <c r="CP764" s="401"/>
      <c r="CQ764" s="400"/>
      <c r="CR764" s="401"/>
      <c r="CS764" s="400"/>
      <c r="CT764" s="401"/>
      <c r="CU764" s="400"/>
      <c r="CV764" s="401"/>
      <c r="CW764" s="400"/>
      <c r="CX764" s="401"/>
      <c r="CY764" s="400"/>
      <c r="CZ764" s="401"/>
      <c r="DA764" s="400"/>
      <c r="DB764" s="401"/>
      <c r="DC764" s="400"/>
      <c r="DD764" s="401"/>
      <c r="DE764" s="400"/>
      <c r="DF764" s="401"/>
      <c r="DG764" s="400"/>
      <c r="DH764" s="401"/>
      <c r="DI764" s="400"/>
      <c r="DJ764" s="401"/>
      <c r="DK764" s="400"/>
      <c r="DL764" s="401"/>
      <c r="DM764" s="400"/>
      <c r="DN764" s="401"/>
      <c r="DO764" s="400"/>
      <c r="DP764" s="401"/>
      <c r="DQ764" s="400"/>
      <c r="DR764" s="401"/>
      <c r="DS764" s="400"/>
      <c r="DT764" s="401"/>
      <c r="DU764" s="400"/>
      <c r="DV764" s="401"/>
      <c r="DW764" s="400"/>
      <c r="DX764" s="401"/>
      <c r="DY764" s="400"/>
      <c r="DZ764" s="401"/>
      <c r="EA764" s="400"/>
      <c r="EB764" s="401"/>
      <c r="EC764" s="400"/>
      <c r="ED764" s="401"/>
      <c r="EE764" s="400"/>
      <c r="EF764" s="401"/>
      <c r="EG764" s="400"/>
      <c r="EH764" s="401"/>
      <c r="EI764" s="400"/>
      <c r="EJ764" s="447"/>
      <c r="EK764" s="511"/>
      <c r="EL764" s="514"/>
      <c r="EM764" s="448"/>
      <c r="EN764" s="344"/>
      <c r="EO764" s="345"/>
      <c r="EP764" s="171">
        <f t="shared" si="815"/>
        <v>0</v>
      </c>
      <c r="EQ764" s="171">
        <f t="shared" si="816"/>
        <v>0</v>
      </c>
      <c r="ER764" s="171">
        <f t="shared" si="817"/>
        <v>0</v>
      </c>
      <c r="ES764" s="171">
        <f t="shared" si="818"/>
        <v>0</v>
      </c>
      <c r="ET764" s="171">
        <f t="shared" si="819"/>
        <v>0</v>
      </c>
      <c r="EU764" s="171">
        <f t="shared" si="820"/>
        <v>0</v>
      </c>
      <c r="EV764" s="172">
        <f t="shared" si="821"/>
        <v>0</v>
      </c>
      <c r="EW764" s="127"/>
      <c r="EX764" s="248">
        <f t="shared" si="868"/>
        <v>0</v>
      </c>
      <c r="EY764" s="174">
        <f>(L764*regular)+(M764*Cadeirantee)</f>
        <v>0</v>
      </c>
      <c r="EZ764" s="249">
        <f>SUMIF(FG764:GJ764,"&gt;0")</f>
        <v>0</v>
      </c>
      <c r="FA764" s="249">
        <f>SUMIF(FG764:GJ764,"&lt;0")+SUMIF(GN764:HP764,"&lt;0")</f>
        <v>0</v>
      </c>
      <c r="FB764" s="174">
        <v>0</v>
      </c>
      <c r="FC764" s="126">
        <f>N764*km*'VALORES TABELA'!$B$13</f>
        <v>0</v>
      </c>
      <c r="FD764" s="250">
        <f t="shared" si="869"/>
        <v>0</v>
      </c>
      <c r="FE764" s="105"/>
      <c r="FF764" s="118"/>
      <c r="FG764" s="118"/>
      <c r="FH764" s="118"/>
      <c r="FI764" s="118"/>
      <c r="FJ764" s="118"/>
      <c r="FK764" s="118"/>
      <c r="FL764" s="118"/>
      <c r="FM764" s="118"/>
      <c r="FN764" s="118"/>
      <c r="FO764" s="118"/>
      <c r="FP764" s="118"/>
      <c r="FQ764" s="118"/>
      <c r="FR764" s="118"/>
      <c r="FS764" s="118"/>
      <c r="FT764" s="118"/>
      <c r="FU764" s="118"/>
      <c r="FV764" s="118"/>
      <c r="FW764" s="118"/>
      <c r="FX764" s="118"/>
      <c r="FY764" s="118"/>
      <c r="FZ764" s="118"/>
      <c r="GA764" s="118"/>
      <c r="GB764" s="118"/>
      <c r="GC764" s="118"/>
      <c r="GD764" s="118"/>
      <c r="GE764" s="118"/>
      <c r="GF764" s="118"/>
      <c r="GG764" s="118"/>
      <c r="GH764" s="118"/>
      <c r="GI764" s="118"/>
      <c r="GJ764" s="118"/>
      <c r="GK764" s="252"/>
      <c r="GL764" s="103">
        <f t="shared" si="822"/>
        <v>0</v>
      </c>
      <c r="GM764" s="124"/>
      <c r="GN764" s="104"/>
      <c r="GO764" s="104"/>
      <c r="GP764" s="104"/>
      <c r="GQ764" s="104"/>
      <c r="GR764" s="104"/>
      <c r="GS764" s="104"/>
      <c r="GT764" s="104"/>
      <c r="GU764" s="104"/>
      <c r="GV764" s="104"/>
      <c r="GW764" s="104"/>
      <c r="GX764" s="104"/>
      <c r="GY764" s="104"/>
      <c r="GZ764" s="104"/>
      <c r="HA764" s="104"/>
      <c r="HB764" s="104"/>
      <c r="HC764" s="104"/>
      <c r="HD764" s="104"/>
      <c r="HE764" s="104"/>
      <c r="HF764" s="104"/>
      <c r="HG764" s="104"/>
      <c r="HH764" s="104"/>
      <c r="HI764" s="104"/>
      <c r="HJ764" s="104"/>
      <c r="HK764" s="104"/>
      <c r="HL764" s="104"/>
      <c r="HM764" s="104"/>
      <c r="HN764" s="104"/>
      <c r="HO764" s="104"/>
      <c r="HP764" s="104"/>
      <c r="HQ764" s="64"/>
      <c r="HR764" s="65"/>
      <c r="HS764" s="65"/>
      <c r="HT764" s="65"/>
      <c r="HU764" s="65"/>
      <c r="HV764" s="65"/>
      <c r="HW764" s="105"/>
      <c r="HX764" s="65"/>
      <c r="HY764" s="280">
        <f t="shared" si="870"/>
        <v>0</v>
      </c>
      <c r="HZ764" s="280">
        <f t="shared" si="871"/>
        <v>0</v>
      </c>
      <c r="IA764" s="280">
        <f t="shared" si="872"/>
        <v>0</v>
      </c>
      <c r="IB764" s="65"/>
      <c r="IC764" s="65"/>
    </row>
    <row r="765" spans="1:237" s="106" customFormat="1" ht="22.5" customHeight="1" thickBot="1" x14ac:dyDescent="0.3">
      <c r="A765" s="377" t="s">
        <v>3887</v>
      </c>
      <c r="B765" s="378" t="s">
        <v>3888</v>
      </c>
      <c r="C765" s="379" t="s">
        <v>3233</v>
      </c>
      <c r="D765" s="380" t="s">
        <v>3889</v>
      </c>
      <c r="E765" s="380" t="s">
        <v>3890</v>
      </c>
      <c r="F765" s="381" t="s">
        <v>3224</v>
      </c>
      <c r="G765" s="381" t="s">
        <v>3225</v>
      </c>
      <c r="H765" s="382" t="s">
        <v>1860</v>
      </c>
      <c r="I765" s="383" t="s">
        <v>3891</v>
      </c>
      <c r="J765" s="421" t="s">
        <v>3268</v>
      </c>
      <c r="K765" s="424" t="s">
        <v>60</v>
      </c>
      <c r="L765" s="329">
        <f>CONTINUA!BV765</f>
        <v>0</v>
      </c>
      <c r="M765" s="329">
        <f>CONTINUA!BW765</f>
        <v>0</v>
      </c>
      <c r="N765" s="895"/>
      <c r="O765" s="896" t="s">
        <v>4077</v>
      </c>
      <c r="P765" s="897" t="s">
        <v>206</v>
      </c>
      <c r="Q765" s="400"/>
      <c r="R765" s="401"/>
      <c r="S765" s="400"/>
      <c r="T765" s="401"/>
      <c r="U765" s="400"/>
      <c r="V765" s="401"/>
      <c r="W765" s="400"/>
      <c r="X765" s="401"/>
      <c r="Y765" s="400"/>
      <c r="Z765" s="401"/>
      <c r="AA765" s="400"/>
      <c r="AB765" s="401"/>
      <c r="AC765" s="400"/>
      <c r="AD765" s="401"/>
      <c r="AE765" s="400"/>
      <c r="AF765" s="401"/>
      <c r="AG765" s="400"/>
      <c r="AH765" s="401"/>
      <c r="AI765" s="400"/>
      <c r="AJ765" s="401"/>
      <c r="AK765" s="400"/>
      <c r="AL765" s="401"/>
      <c r="AM765" s="400"/>
      <c r="AN765" s="401"/>
      <c r="AO765" s="400"/>
      <c r="AP765" s="401"/>
      <c r="AQ765" s="400"/>
      <c r="AR765" s="401"/>
      <c r="AS765" s="400"/>
      <c r="AT765" s="401"/>
      <c r="AU765" s="400"/>
      <c r="AV765" s="401"/>
      <c r="AW765" s="400"/>
      <c r="AX765" s="401"/>
      <c r="AY765" s="400"/>
      <c r="AZ765" s="401"/>
      <c r="BA765" s="400"/>
      <c r="BB765" s="401"/>
      <c r="BC765" s="400"/>
      <c r="BD765" s="401"/>
      <c r="BE765" s="400"/>
      <c r="BF765" s="401"/>
      <c r="BG765" s="400"/>
      <c r="BH765" s="401"/>
      <c r="BI765" s="400"/>
      <c r="BJ765" s="401"/>
      <c r="BK765" s="400"/>
      <c r="BL765" s="401"/>
      <c r="BM765" s="400"/>
      <c r="BN765" s="401"/>
      <c r="BO765" s="400"/>
      <c r="BP765" s="401"/>
      <c r="BQ765" s="400"/>
      <c r="BR765" s="401"/>
      <c r="BS765" s="400"/>
      <c r="BT765" s="401"/>
      <c r="BU765" s="400"/>
      <c r="BV765" s="401"/>
      <c r="BW765" s="400"/>
      <c r="BX765" s="401"/>
      <c r="BY765" s="400"/>
      <c r="BZ765" s="401"/>
      <c r="CA765" s="400"/>
      <c r="CB765" s="401"/>
      <c r="CC765" s="400"/>
      <c r="CD765" s="401"/>
      <c r="CE765" s="400"/>
      <c r="CF765" s="401"/>
      <c r="CG765" s="400"/>
      <c r="CH765" s="401"/>
      <c r="CI765" s="400"/>
      <c r="CJ765" s="401"/>
      <c r="CK765" s="400"/>
      <c r="CL765" s="401"/>
      <c r="CM765" s="400"/>
      <c r="CN765" s="401"/>
      <c r="CO765" s="400"/>
      <c r="CP765" s="401"/>
      <c r="CQ765" s="400"/>
      <c r="CR765" s="401"/>
      <c r="CS765" s="400"/>
      <c r="CT765" s="401"/>
      <c r="CU765" s="400"/>
      <c r="CV765" s="401"/>
      <c r="CW765" s="400"/>
      <c r="CX765" s="401"/>
      <c r="CY765" s="400"/>
      <c r="CZ765" s="401"/>
      <c r="DA765" s="400"/>
      <c r="DB765" s="401"/>
      <c r="DC765" s="400"/>
      <c r="DD765" s="401"/>
      <c r="DE765" s="400"/>
      <c r="DF765" s="401"/>
      <c r="DG765" s="400"/>
      <c r="DH765" s="401"/>
      <c r="DI765" s="400"/>
      <c r="DJ765" s="401"/>
      <c r="DK765" s="400"/>
      <c r="DL765" s="401"/>
      <c r="DM765" s="400"/>
      <c r="DN765" s="401"/>
      <c r="DO765" s="400"/>
      <c r="DP765" s="401"/>
      <c r="DQ765" s="400"/>
      <c r="DR765" s="401"/>
      <c r="DS765" s="400"/>
      <c r="DT765" s="401"/>
      <c r="DU765" s="400"/>
      <c r="DV765" s="401"/>
      <c r="DW765" s="400"/>
      <c r="DX765" s="401"/>
      <c r="DY765" s="400"/>
      <c r="DZ765" s="401"/>
      <c r="EA765" s="400"/>
      <c r="EB765" s="401"/>
      <c r="EC765" s="400"/>
      <c r="ED765" s="401"/>
      <c r="EE765" s="400"/>
      <c r="EF765" s="401"/>
      <c r="EG765" s="400"/>
      <c r="EH765" s="401"/>
      <c r="EI765" s="400"/>
      <c r="EJ765" s="447"/>
      <c r="EK765" s="512"/>
      <c r="EL765" s="515"/>
      <c r="EM765" s="450"/>
      <c r="EN765" s="348"/>
      <c r="EO765" s="348"/>
      <c r="EP765" s="179">
        <f t="shared" si="815"/>
        <v>0</v>
      </c>
      <c r="EQ765" s="179">
        <f t="shared" si="816"/>
        <v>0</v>
      </c>
      <c r="ER765" s="179">
        <f t="shared" si="817"/>
        <v>0</v>
      </c>
      <c r="ES765" s="179">
        <f t="shared" si="818"/>
        <v>0</v>
      </c>
      <c r="ET765" s="179">
        <f t="shared" si="819"/>
        <v>0</v>
      </c>
      <c r="EU765" s="179">
        <f t="shared" si="820"/>
        <v>0</v>
      </c>
      <c r="EV765" s="172">
        <f t="shared" si="821"/>
        <v>0</v>
      </c>
      <c r="EW765" s="253"/>
      <c r="EX765" s="254">
        <v>0</v>
      </c>
      <c r="EY765" s="180">
        <v>0</v>
      </c>
      <c r="EZ765" s="255">
        <v>0</v>
      </c>
      <c r="FA765" s="255">
        <v>0</v>
      </c>
      <c r="FB765" s="180">
        <f>SUM(FF765:GI765)/2</f>
        <v>0</v>
      </c>
      <c r="FC765" s="256">
        <f>N765*km*'VALORES TABELA'!$B$13</f>
        <v>0</v>
      </c>
      <c r="FD765" s="250">
        <f t="shared" si="869"/>
        <v>0</v>
      </c>
      <c r="FE765" s="257"/>
      <c r="FF765" s="181">
        <f>((Q765+S765)*Percapita)+((R765+T765)*Cadeirante)</f>
        <v>0</v>
      </c>
      <c r="FG765" s="181">
        <f>((U765+W765)*Percapita/30*FG$4)+((V765+X765)*Cadeirante/30*FG$4)</f>
        <v>0</v>
      </c>
      <c r="FH765" s="181">
        <f>((Y765+AA765)*Percapita/30*FH$4)+((Z765+AB765)*Cadeirante/30*FH$4)</f>
        <v>0</v>
      </c>
      <c r="FI765" s="181">
        <f>((AC765+AE765)*Percapita/30*FI$4)+((AD765+AF765)*Cadeirante/30*FI$4)</f>
        <v>0</v>
      </c>
      <c r="FJ765" s="181">
        <f>((AG765+AI765)*Percapita/30*FJ$4)+((AH765+AJ765)*Cadeirante/30*FJ$4)</f>
        <v>0</v>
      </c>
      <c r="FK765" s="181">
        <f>((AK765+AM765)*Percapita/30*FK$4)+((AL765+AN765)*Cadeirante/30*FK$4)</f>
        <v>0</v>
      </c>
      <c r="FL765" s="181">
        <f>((AO765+AQ765)*Percapita/30*FL$4)+((AP765+AR765)*Cadeirante/30*FL$4)</f>
        <v>0</v>
      </c>
      <c r="FM765" s="181">
        <f>((AS765+AU765)*Percapita/30*FM$4)+((AT765+AV765)*Cadeirante/30*FM$4)</f>
        <v>0</v>
      </c>
      <c r="FN765" s="181">
        <f>((AW765+AY765)*Percapita/30*FN$4)+((AX765+AZ765)*Cadeirante/30*FN$4)</f>
        <v>0</v>
      </c>
      <c r="FO765" s="181">
        <f>((BA765+BC765)*Percapita/30*FO$4)+((BB765+BD765)*Cadeirante/30*FO$4)</f>
        <v>0</v>
      </c>
      <c r="FP765" s="181">
        <f>((BE765+BG765)*Percapita/30*FP$4)+((BF765+BH765)*Cadeirante/30*FP$4)</f>
        <v>0</v>
      </c>
      <c r="FQ765" s="181">
        <f>((BI765+BK765)*Percapita/30*FQ$4)+((BJ765+BL765)*Cadeirante/30*FQ$4)</f>
        <v>0</v>
      </c>
      <c r="FR765" s="181">
        <f>((BM765+BO765)*Percapita/30*FR$4)+((BN765+BP765)*Cadeirante/30*FR$4)</f>
        <v>0</v>
      </c>
      <c r="FS765" s="181">
        <f>((BQ765+BS765)*Percapita/30*FS$4)+((BR765+BT765)*Cadeirante/30*FS$4)</f>
        <v>0</v>
      </c>
      <c r="FT765" s="181">
        <f>((BU765+BW765)*Percapita/30*FT$4)+((BV765+BX765)*Cadeirante/30*FT$4)</f>
        <v>0</v>
      </c>
      <c r="FU765" s="181">
        <f>((BY765+CA765)*Percapita/30*FU$4)+((BZ765+CB765)*Cadeirante/30*FU$4)</f>
        <v>0</v>
      </c>
      <c r="FV765" s="181">
        <f>((CC765+CE765)*Percapita/30*FV$4)+((CD765+CF765)*Cadeirante/30*FV$4)</f>
        <v>0</v>
      </c>
      <c r="FW765" s="181">
        <f>((CG765+CI765)*Percapita/30*FW$4)+((CI765+CK765)*Cadeirante/30*FW$4)</f>
        <v>0</v>
      </c>
      <c r="FX765" s="181">
        <f>((CK765+CM765)*Percapita/30*FX$4)+((CL765+CN765)*Cadeirante/30*FX$4)</f>
        <v>0</v>
      </c>
      <c r="FY765" s="181">
        <f>((CO765+CQ765)*Percapita/30*FY$4)+((CP765+CR765)*Cadeirante/30*FY$4)</f>
        <v>0</v>
      </c>
      <c r="FZ765" s="181">
        <f>((CS765+CU765)*Percapita/30*FZ$4)+((CT765+CV765)*Cadeirante/30*FZ$4)</f>
        <v>0</v>
      </c>
      <c r="GA765" s="181">
        <f>((CW765+CY765)*Percapita/30*GA$4)+((CX765+CZ765)*Cadeirante/30*GA$4)</f>
        <v>0</v>
      </c>
      <c r="GB765" s="181">
        <f>((DA765+DC765)*Percapita/30*GB$4)+((DB765+DD765)*Cadeirante/30*GB$4)</f>
        <v>0</v>
      </c>
      <c r="GC765" s="181">
        <f>((DE765+DG765)*Percapita/30*GC$4)+((DF765+DH765)*Cadeirante/30*GC$4)</f>
        <v>0</v>
      </c>
      <c r="GD765" s="181">
        <f>((DI765+DK765)*Percapita/30*GD$4)+((DJ765+DL765)*Cadeirante/30*GD$4)</f>
        <v>0</v>
      </c>
      <c r="GE765" s="181">
        <f>((DM765+DO765)*Percapita/30*GE$4)+((DN765+DP765)*Cadeirante/30*GE$4)</f>
        <v>0</v>
      </c>
      <c r="GF765" s="181">
        <f>((DQ765+DS765)*Percapita/30*GF$4)+((DR765+DT765)*Cadeirante/30*GF$4)</f>
        <v>0</v>
      </c>
      <c r="GG765" s="181">
        <f>((DU765+DW765)*Percapita/30*GG$4)+((DV765+DX765)*Cadeirante/30*GG$4)</f>
        <v>0</v>
      </c>
      <c r="GH765" s="181">
        <f>((DY765+EA765)*Percapita/30*GH$4)+((DZ765+EB765)*Cadeirante/30*GH$4)</f>
        <v>0</v>
      </c>
      <c r="GI765" s="181">
        <f>((EC765+EE765)*Percapita/30*GI$4)+((ED765+EF765)*Cadeirante/30*GI$4)</f>
        <v>0</v>
      </c>
      <c r="GJ765" s="181">
        <f>((EG765+EI765)*Percapita)+((EH765+EJ765)*Cadeirante)</f>
        <v>0</v>
      </c>
      <c r="GK765" s="258"/>
      <c r="GL765" s="103">
        <f t="shared" si="822"/>
        <v>0</v>
      </c>
      <c r="GM765" s="124"/>
      <c r="GN765" s="182"/>
      <c r="GO765" s="182"/>
      <c r="GP765" s="182"/>
      <c r="GQ765" s="182"/>
      <c r="GR765" s="182"/>
      <c r="GS765" s="182"/>
      <c r="GT765" s="182"/>
      <c r="GU765" s="182"/>
      <c r="GV765" s="182"/>
      <c r="GW765" s="182"/>
      <c r="GX765" s="182"/>
      <c r="GY765" s="182"/>
      <c r="GZ765" s="182"/>
      <c r="HA765" s="182"/>
      <c r="HB765" s="182"/>
      <c r="HC765" s="182"/>
      <c r="HD765" s="182"/>
      <c r="HE765" s="182"/>
      <c r="HF765" s="182"/>
      <c r="HG765" s="182"/>
      <c r="HH765" s="182"/>
      <c r="HI765" s="182"/>
      <c r="HJ765" s="182"/>
      <c r="HK765" s="182"/>
      <c r="HL765" s="182"/>
      <c r="HM765" s="182"/>
      <c r="HN765" s="182"/>
      <c r="HO765" s="182"/>
      <c r="HP765" s="259"/>
      <c r="HQ765" s="64"/>
      <c r="HW765" s="257"/>
      <c r="HY765" s="280">
        <f t="shared" si="870"/>
        <v>0</v>
      </c>
      <c r="HZ765" s="280">
        <f t="shared" si="871"/>
        <v>0</v>
      </c>
      <c r="IA765" s="280">
        <f t="shared" si="872"/>
        <v>0</v>
      </c>
    </row>
    <row r="766" spans="1:237" s="106" customFormat="1" ht="22.5" customHeight="1" x14ac:dyDescent="0.25">
      <c r="A766" t="s">
        <v>3892</v>
      </c>
      <c r="B766" s="522" t="s">
        <v>3893</v>
      </c>
      <c r="C766" s="523">
        <v>1</v>
      </c>
      <c r="D766" s="524" t="s">
        <v>3889</v>
      </c>
      <c r="E766" s="524" t="s">
        <v>3894</v>
      </c>
      <c r="F766" s="525" t="s">
        <v>3224</v>
      </c>
      <c r="G766" s="525" t="s">
        <v>3225</v>
      </c>
      <c r="H766" s="350" t="s">
        <v>1860</v>
      </c>
      <c r="I766" s="351" t="s">
        <v>3895</v>
      </c>
      <c r="J766" s="409" t="s">
        <v>3231</v>
      </c>
      <c r="K766" s="410" t="s">
        <v>3232</v>
      </c>
      <c r="L766" s="329">
        <f>CONTINUA!BV766</f>
        <v>0</v>
      </c>
      <c r="M766" s="329">
        <f>CONTINUA!BW766</f>
        <v>0</v>
      </c>
      <c r="N766" s="895"/>
      <c r="O766" s="896" t="s">
        <v>4077</v>
      </c>
      <c r="P766" s="897" t="s">
        <v>206</v>
      </c>
      <c r="Q766" s="400">
        <v>16</v>
      </c>
      <c r="R766" s="401"/>
      <c r="S766" s="400"/>
      <c r="T766" s="401"/>
      <c r="U766" s="400"/>
      <c r="V766" s="401"/>
      <c r="W766" s="400"/>
      <c r="X766" s="401"/>
      <c r="Y766" s="400"/>
      <c r="Z766" s="401"/>
      <c r="AA766" s="400"/>
      <c r="AB766" s="401"/>
      <c r="AC766" s="400"/>
      <c r="AD766" s="401"/>
      <c r="AE766" s="400"/>
      <c r="AF766" s="401"/>
      <c r="AG766" s="400"/>
      <c r="AH766" s="401"/>
      <c r="AI766" s="400"/>
      <c r="AJ766" s="401"/>
      <c r="AK766" s="400"/>
      <c r="AL766" s="401"/>
      <c r="AM766" s="400"/>
      <c r="AN766" s="401"/>
      <c r="AO766" s="400"/>
      <c r="AP766" s="401"/>
      <c r="AQ766" s="400"/>
      <c r="AR766" s="401"/>
      <c r="AS766" s="400"/>
      <c r="AT766" s="401"/>
      <c r="AU766" s="400"/>
      <c r="AV766" s="401"/>
      <c r="AW766" s="400"/>
      <c r="AX766" s="401"/>
      <c r="AY766" s="400"/>
      <c r="AZ766" s="401"/>
      <c r="BA766" s="400"/>
      <c r="BB766" s="401"/>
      <c r="BC766" s="400"/>
      <c r="BD766" s="401"/>
      <c r="BE766" s="400"/>
      <c r="BF766" s="401"/>
      <c r="BG766" s="400"/>
      <c r="BH766" s="401"/>
      <c r="BI766" s="400"/>
      <c r="BJ766" s="401"/>
      <c r="BK766" s="400"/>
      <c r="BL766" s="401"/>
      <c r="BM766" s="400"/>
      <c r="BN766" s="401"/>
      <c r="BO766" s="400"/>
      <c r="BP766" s="401"/>
      <c r="BQ766" s="400"/>
      <c r="BR766" s="401"/>
      <c r="BS766" s="400"/>
      <c r="BT766" s="401"/>
      <c r="BU766" s="400"/>
      <c r="BV766" s="401"/>
      <c r="BW766" s="400"/>
      <c r="BX766" s="401"/>
      <c r="BY766" s="400"/>
      <c r="BZ766" s="401"/>
      <c r="CA766" s="400"/>
      <c r="CB766" s="401"/>
      <c r="CC766" s="400"/>
      <c r="CD766" s="401"/>
      <c r="CE766" s="400"/>
      <c r="CF766" s="401"/>
      <c r="CG766" s="400"/>
      <c r="CH766" s="401"/>
      <c r="CI766" s="400"/>
      <c r="CJ766" s="401"/>
      <c r="CK766" s="400"/>
      <c r="CL766" s="401"/>
      <c r="CM766" s="400"/>
      <c r="CN766" s="401"/>
      <c r="CO766" s="400"/>
      <c r="CP766" s="401"/>
      <c r="CQ766" s="400"/>
      <c r="CR766" s="401"/>
      <c r="CS766" s="400"/>
      <c r="CT766" s="401"/>
      <c r="CU766" s="400"/>
      <c r="CV766" s="401"/>
      <c r="CW766" s="400"/>
      <c r="CX766" s="401"/>
      <c r="CY766" s="400"/>
      <c r="CZ766" s="401"/>
      <c r="DA766" s="400"/>
      <c r="DB766" s="401"/>
      <c r="DC766" s="400"/>
      <c r="DD766" s="401"/>
      <c r="DE766" s="400"/>
      <c r="DF766" s="401"/>
      <c r="DG766" s="400"/>
      <c r="DH766" s="401"/>
      <c r="DI766" s="400"/>
      <c r="DJ766" s="401"/>
      <c r="DK766" s="400"/>
      <c r="DL766" s="401"/>
      <c r="DM766" s="400"/>
      <c r="DN766" s="401"/>
      <c r="DO766" s="400"/>
      <c r="DP766" s="401"/>
      <c r="DQ766" s="400"/>
      <c r="DR766" s="401"/>
      <c r="DS766" s="400"/>
      <c r="DT766" s="401"/>
      <c r="DU766" s="400"/>
      <c r="DV766" s="401"/>
      <c r="DW766" s="400"/>
      <c r="DX766" s="401"/>
      <c r="DY766" s="400"/>
      <c r="DZ766" s="401"/>
      <c r="EA766" s="400"/>
      <c r="EB766" s="401"/>
      <c r="EC766" s="400"/>
      <c r="ED766" s="401"/>
      <c r="EE766" s="400"/>
      <c r="EF766" s="401"/>
      <c r="EG766" s="400"/>
      <c r="EH766" s="401"/>
      <c r="EI766" s="400"/>
      <c r="EJ766" s="447"/>
      <c r="EK766" s="510"/>
      <c r="EL766" s="513" t="s">
        <v>4022</v>
      </c>
      <c r="EM766" s="520">
        <v>141.251</v>
      </c>
      <c r="EN766" s="520"/>
      <c r="EO766" s="520"/>
      <c r="EP766" s="171">
        <f t="shared" si="815"/>
        <v>16</v>
      </c>
      <c r="EQ766" s="171">
        <f t="shared" si="816"/>
        <v>0</v>
      </c>
      <c r="ER766" s="171">
        <f t="shared" si="817"/>
        <v>0</v>
      </c>
      <c r="ES766" s="171">
        <f t="shared" si="818"/>
        <v>0</v>
      </c>
      <c r="ET766" s="171">
        <f t="shared" si="819"/>
        <v>0</v>
      </c>
      <c r="EU766" s="171">
        <f t="shared" si="820"/>
        <v>0</v>
      </c>
      <c r="EV766" s="172">
        <f t="shared" si="821"/>
        <v>16</v>
      </c>
      <c r="EW766" s="367">
        <f>IF(C766=4,IF(MAX(Q766:EJ768)&gt;0,(Especiall/30*(IF(($G766-$F766)=($G$5-$F$5),30,IF(DAY($G766)=31,($G766-$F766),($G766-$F766)+1)))),0),0)</f>
        <v>0</v>
      </c>
      <c r="EX766" s="248">
        <f t="shared" ref="EX766:EX769" si="873">FF766</f>
        <v>30991.550000000003</v>
      </c>
      <c r="EY766" s="174">
        <f>(L766*regular)+(M766*Cadeirantee)</f>
        <v>0</v>
      </c>
      <c r="EZ766" s="249">
        <f>SUMIF(FG766:GJ766,"&gt;0")</f>
        <v>0</v>
      </c>
      <c r="FA766" s="249">
        <f>SUMIF(FG766:GJ766,"&lt;0")+SUMIF(GN766:HP766,"&lt;0")</f>
        <v>0</v>
      </c>
      <c r="FB766" s="174">
        <v>0</v>
      </c>
      <c r="FC766" s="175">
        <f>N766*km*'VALORES TABELA'!$B$13</f>
        <v>0</v>
      </c>
      <c r="FD766" s="250">
        <f>GL766</f>
        <v>0</v>
      </c>
      <c r="FE766" s="176">
        <f>(EW766+EW767+EW768+EW769+EX766+EX767+EX768+EX769+EY766+EY767+EY768+EY769+EY770+EZ766+EZ767+EZ768+EZ769+FA766+FA767+FA768+FA769+FC766+FC767+FC768+FC769+HY766-HZ766-IA766+FD766+FD767+FD768+FD769+FB770)</f>
        <v>31441.281000000003</v>
      </c>
      <c r="FF766" s="177">
        <f>IF(C766=4,SUM(Q766+Q767+Q768+S766+S767+S768)*Percapita/30*FF$4+(R766+R767+R768+T766+T767+T768)*Cadeirante/30*FF$4,IF(C766=3,IF(Q769+S769=10,Fixo/30*FF$4+(Q766+Q767+Q768+S766+S767+S768)*Percapita/30*FF$4+(R769+T769)*Cadeirante/30*FF$4,IF(Q769+S769&lt;=9,(Q769+S769)*Crechee/30*FF$4)+(R769+T769)*Cadeirante/30*FF$4+(Q766+Q767+Q768+S766+S767+S768)*Percapita/30*FF$4)+IF(Q769+S769&gt;=11,Fixo/30*FF$4+(Q769+S769-10)*Crechee/30*FF$4,0),IF(C766=2,IF(R766+R767+R768+R769+T766+T767+T768+T769=1,Cadeirante/30*FF$4,IF(R766+R767+R768+R769+T766+T767+T768+T769=2,Fixo/30*FF$4,IF(R766+R767+R768+R769+T766+T767+T768+T769&gt;2,Fixo/30*FF$4+(R766+R767+R768+R769+T766+T767+T768+T769-2)*Cadeirante/30*FF$4)))+(Q766+Q767+Q768+S766+S767+S768)*Percapita/30*FF$4+(Q769+S769)*Crechee/30*FF$4,IF(C766=1,IF(Q766+Q767+Q768+R766+R767+R768+S766+S767+S768+T766+T767+T768&lt;=15,(Q766+Q767+Q768+S766+S767+S768)*Percapita/30*FF$4,IF(Q766+Q767+Q768+R766+R767+R768+S766+S767+S768+T766+T767+T768&gt;=16,Fixo/30*FF$4+(Q766+Q767+Q768+R766+R767+R768+S766+S767+S768+T766+T767-16)*Percapita/30*FF$4))))))</f>
        <v>30991.550000000003</v>
      </c>
      <c r="FG766" s="177">
        <f>IF(C766=4,SUM(U766+U767+U768+W766+W767+W768)*Percapita/30*FG$4+(V766+V767+V768+X766+X767+X768)*Cadeirante/30*FG$4,IF(C766=3,IF(U769+W769=10,Fixo/30*FG$4+(U766+U767+U768+W766+W767+W768)*Percapita/30*FG$4+(V769+X769)*Cadeirante/30*FG$4,IF(U769+W769&lt;=9,(U769+W769)*Crechee/30*FG$4)+(V769+X769)*Cadeirante/30*FG$4+(U766+U767+U768+W766+W767+W768)*Percapita/30*FG$4)+IF(U769+W769&gt;=11,Fixo/30*FG$4+(U769+W769-10)*Crechee/30*FG$4,0),IF(C766=2,IF(V766+V767+V768+V769+X766+X767+X768+X769=1,Cadeirante/30*FG$4,IF(V766+V767+V768+V769+X766+X767+X768+X769=2,Fixo/30*FG$4,IF(V766+V767+V768+V769+X766+X767+X768+X769&gt;2,Fixo/30*FG$4+(V766+V767+V768+V769+X766+X767+X768+X769-2)*Cadeirante/30*FG$4)))+(U766+U767+U768+W766+W767+W768)*Percapita/30*FG$4+(U769+W769)*Crechee/30*FG$4,IF(C766=1,IF(U766+U767+U768+V766+V767+V768+W766+W767+W768+X766+X767+X768&lt;=15,(U766+U767+U768+W766+W767+W768)*Percapita/30*FG$4,IF(U766+U767+U768+V766+V767+V768+W766+W767+W768+X766+X767+X768&gt;=16,Fixo/30*FG$4+(U766+U767+U768+V766+V767+V768+W766+W767+W768+X766+X767-16)*Percapita/30*FG$4))))))</f>
        <v>0</v>
      </c>
      <c r="FH766" s="177">
        <f>IF(C766=4,SUM(Y766+Y767+Y768+AA766+AA767+AA768)*Percapita/30*FH$4+(Z766+Z767+Z768+AB766+AB767+AB768)*Cadeirante/30*FH$4,IF(C766=3,IF(Y769+AA769=10,Fixo/30*FH$4+(Y766+Y767+Y768+AA766+AA767+AA768)*Percapita/30*FH$4+(Z769+AB769)*Cadeirante/30*FH$4,IF(Y769+AA769&lt;=9,(Y769+AA769)*Crechee/30*FH$4)+(Z769+AB769)*Cadeirante/30*FH$4+(Y766+Y767+Y768+AA766+AA767+AA768)*Percapita/30*FH$4)+IF(Y769+AA769&gt;=11,Fixo/30*FH$4+(Y769+AA769-10)*Crechee/30*FH$4,0),IF(C766=2,IF(Z766+Z767+Z768+Z769+AB766+AB767+AB768+AB769=1,Cadeirante/30*FH$4,IF(Z766+Z767+Z768+Z769+AB766+AB767+AB768+AB769=2,Fixo/30*FH$4,IF(Z766+Z767+Z768+Z769+AB766+AB767+AB768+AB769&gt;2,Fixo/30*FH$4+(Z766+Z767+Z768+Z769+AB766+AB767+AB768+AB769-2)*Cadeirante/30*FH$4)))+(Y766+Y767+Y768+AA766+AA767+AA768)*Percapita/30*FH$4+(Y769+AA769)*Crechee/30*FH$4,IF(C766=1,IF(Y766+Y767+Y768+Z766+Z767+Z768+AA766+AA767+AA768+AB766+AB767+AB768&lt;=15,(Y766+Y767+Y768+AA766+AA767+AA768)*Percapita/30*FH$4,IF(Y766+Y767+Y768+Z766+Z767+Z768+AA766+AA767+AA768+AB766+AB767+AB768&gt;=16,Fixo/30*FH$4+(Y766+Y767+Y768+Z766+Z767+Z768+AA766+AA767+AA768+AB766+AB767-16)*Percapita/30*FH$4))))))</f>
        <v>0</v>
      </c>
      <c r="FI766" s="177">
        <f>IF(C766=4,SUM(AC766+AC767+AC768+AE766+AE767+AE768)*Percapita/30*FI$4+(AD766+AD767+AD768+AF766+AF767+AF768)*Cadeirante/30*FI$4,IF(C766=3,IF(AC769+AE769=10,Fixo/30*FI$4+(AC766+AC767+AC768+AE766+AE767+AE768)*Percapita/30*FI$4+(AD769+AF769)*Cadeirante/30*FI$4,IF(AC769+AE769&lt;=9,(AC769+AE769)*Crechee/30*FI$4)+(AD769+AF769)*Cadeirante/30*FI$4+(AC766+AC767+AC768+AE766+AE767+AE768)*Percapita/30*FI$4)+IF(AC769+AE769&gt;=11,Fixo/30*FI$4+(AC769+AE769-10)*Crechee/30*FI$4,0),IF(C766=2,IF(AD766+AD767+AD768+AD769+AF766+AF767+AF768+AF769=1,Cadeirante/30*FI$4,IF(AD766+AD767+AD768+AD769+AF766+AF767+AF768+AF769=2,Fixo/30*FI$4,IF(AD766+AD767+AD768+AD769+AF766+AF767+AF768+AF769&gt;2,Fixo/30*FI$4+(AD766+AD767+AD768+AD769+AF766+AF767+AF768+AF769-2)*Cadeirante/30*FI$4)))+(AC766+AC767+AC768+AE766+AE767+AE768)*Percapita/30*FI$4+(AC769+AE769)*Crechee/30*FI$4,IF(C766=1,IF(AC766+AC767+AC768+AD766+AD767+AD768+AE766+AE767+AE768+AF766+AF767+AF768&lt;=15,(AC766+AC767+AC768+AE766+AE767+AE768)*Percapita/30*FI$4,IF(AC766+AC767+AC768+AD766+AD767+AD768+AE766+AE767+AE768+AF766+AF767+AF768&gt;=16,Fixo/30*FI$4+(AC766+AC767+AC768+AD766+AD767+AD768+AE766+AE767+AE768+AF766+AF767-16)*Percapita/30*FI$4))))))</f>
        <v>0</v>
      </c>
      <c r="FJ766" s="177">
        <f>IF(C766=4,SUM(AG766+AG767+AG768+AI766+AI767+AI768)*Percapita/30*FJ$4+(AH766+AH767+AH768+AJ766+AJ767+AJ768)*Cadeirante/30*FJ$4,IF(C766=3,IF(AG769+AI769=10,Fixo/30*FJ$4+(AG766+AG767+AG768+AI766+AI767+AI768)*Percapita/30*FJ$4+(AH769+AJ769)*Cadeirante/30*FJ$4,IF(AG769+AI769&lt;=9,(AG769+AI769)*Crechee/30*FJ$4)+(AH769+AJ769)*Cadeirante/30*FJ$4+(AG766+AG767+AG768+AI766+AI767+AI768)*Percapita/30*FJ$4)+IF(AG769+AI769&gt;=11,Fixo/30*FJ$4+(AG769+AI769-10)*Crechee/30*FJ$4,0),IF(C766=2,IF(AH766+AH767+AH768+AH769+AJ766+AJ767+AJ768+AJ769=1,Cadeirante/30*FJ$4,IF(AH766+AH767+AH768+AH769+AJ766+AJ767+AJ768+AJ769=2,Fixo/30*FJ$4,IF(AH766+AH767+AH768+AH769+AJ766+AJ767+AJ768+AJ769&gt;2,Fixo/30*FJ$4+(AH766+AH767+AH768+AH769+AJ766+AJ767+AJ768+AJ769-2)*Cadeirante/30*FJ$4)))+(AG766+AG767+AG768+AI766+AI767+AI768)*Percapita/30*FJ$4+(AG769+AI769)*Crechee/30*FJ$4,IF(C766=1,IF(AG766+AG767+AG768+AH766+AH767+AH768+AI766+AI767+AI768+AJ766+AJ767+AJ768&lt;=15,(AG766+AG767+AG768+AI766+AI767+AI768)*Percapita/30*FJ$4,IF(AG766+AG767+AG768+AH766+AH767+AH768+AI766+AI767+AI768+AJ766+AJ767+AJ768&gt;=16,Fixo/30*FJ$4+(AG766+AG767+AG768+AH766+AH767+AH768+AI766+AI767+AI768+AJ766+AJ767-16)*Percapita/30*FJ$4))))))</f>
        <v>0</v>
      </c>
      <c r="FK766" s="177">
        <f>IF(C766=4,SUM(AK766+AK767+AK768+AM766+AM767+AM768)*Percapita/30*FK$4+(AL766+AL767+AL768+AN766+AN767+AN768)*Cadeirante/30*FK$4,IF(C766=3,IF(AK769+AM769=10,Fixo/30*FK$4+(AK766+AK767+AK768+AM766+AM767+AM768)*Percapita/30*FK$4+(AL769+AN769)*Cadeirante/30*FK$4,IF(AK769+AM769&lt;=9,(AK769+AM769)*Crechee/30*FK$4)+(AL769+AN769)*Cadeirante/30*FK$4+(AK766+AK767+AK768+AM766+AM767+AM768)*Percapita/30*FK$4)+IF(AK769+AM769&gt;=11,Fixo/30*FK$4+(AK769+AM769-10)*Crechee/30*FK$4,0),IF(C766=2,IF(AL766+AL767+AL768+AL769+AN766+AN767+AN768+AN769=1,Cadeirante/30*FK$4,IF(AL766+AL767+AL768+AL769+AN766+AN767+AN768+AN769=2,Fixo/30*FK$4,IF(AL766+AL767+AL768+AL769+AN766+AN767+AN768+AN769&gt;2,Fixo/30*FK$4+(AL766+AL767+AL768+AL769+AN766+AN767+AN768+AN769-2)*Cadeirante/30*FK$4)))+(AK766+AK767+AK768+AM766+AM767+AM768)*Percapita/30*FK$4+(AK769+AM769)*Crechee/30*FK$4,IF(C766=1,IF(AK766+AK767+AK768+AL766+AL767+AL768+AM766+AM767+AM768+AN766+AN767+AN768&lt;=15,(AK766+AK767+AK768+AM766+AM767+AM768)*Percapita/30*FK$4,IF(AK766+AK767+AK768+AL766+AL767+AL768+AM766+AM767+AM768+AN766+AN767+AN768&gt;=16,Fixo/30*FK$4+(AK766+AK767+AK768+AL766+AL767+AL768+AM766+AM767+AM768+AN766+AN767-16)*Percapita/30*FK$4))))))</f>
        <v>0</v>
      </c>
      <c r="FL766" s="177">
        <f>IF(C766=4,SUM(AO766+AO767+AO768+AQ766+AQ767+AQ768)*Percapita/30*FL$4+(AP766+AP767+AP768+AR766+AR767+AR768)*Cadeirante/30*FL$4,IF(C766=3,IF(AO769+AQ769=10,Fixo/30*FL$4+(AO766+AO767+AO768+AQ766+AQ767+AQ768)*Percapita/30*FL$4+(AP769+AR769)*Cadeirante/30*FL$4,IF(AO769+AQ769&lt;=9,(AO769+AQ769)*Crechee/30*FL$4)+(AP769+AR769)*Cadeirante/30*FL$4+(AO766+AO767+AO768+AQ766+AQ767+AQ768)*Percapita/30*FL$4)+IF(AO769+AQ769&gt;=11,Fixo/30*FL$4+(AO769+AQ769-10)*Crechee/30*FL$4,0),IF(C766=2,IF(AP766+AP767+AP768+AP769+AR766+AR767+AR768+AR769=1,Cadeirante/30*FL$4,IF(AP766+AP767+AP768+AP769+AR766+AR767+AR768+AR769=2,Fixo/30*FL$4,IF(AP766+AP767+AP768+AP769+AR766+AR767+AR768+AR769&gt;2,Fixo/30*FL$4+(AP766+AP767+AP768+AP769+AR766+AR767+AR768+AR769-2)*Cadeirante/30*FL$4)))+(AO766+AO767+AO768+AQ766+AQ767+AQ768)*Percapita/30*FL$4+(AO769+AQ769)*Crechee/30*FL$4,IF(C766=1,IF(AO766+AO767+AO768+AP766+AP767+AP768+AQ766+AQ767+AQ768+AR766+AR767+AR768&lt;=15,(AO766+AO767+AO768+AQ766+AQ767+AQ768)*Percapita/30*FL$4,IF(AO766+AO767+AO768+AP766+AP767+AP768+AQ766+AQ767+AQ768+AR766+AR767+AR768&gt;=16,Fixo/30*FL$4+(AO766+AO767+AO768+AP766+AP767+AP768+AQ766+AQ767+AQ768+AR766+AR767-16)*Percapita/30*FL$4))))))</f>
        <v>0</v>
      </c>
      <c r="FM766" s="177">
        <f>IF(C766=4,SUM(AS766+AS767+AS768+AU766+AU767+AU768)*Percapita/30*FM$4+(AT766+AT767+AT768+AV766+AV767+AV768)*Cadeirante/30*FM$4,IF(C766=3,IF(AS769+AU769=10,Fixo/30*FM$4+(AS766+AS767+AS768+AU766+AU767+AU768)*Percapita/30*FM$4+(AT769+AV769)*Cadeirante/30*FM$4,IF(AS769+AU769&lt;=9,(AS769+AU769)*Crechee/30*FM$4)+(AT769+AV769)*Cadeirante/30*FM$4+(AS766+AS767+AS768+AU766+AU767+AU768)*Percapita/30*FM$4)+IF(AS769+AU769&gt;=11,Fixo/30*FM$4+(AS769+AU769-10)*Crechee/30*FM$4,0),IF(C766=2,IF(AT766+AT767+AT768+AT769+AV766+AV767+AV768+AV769=1,Cadeirante/30*FM$4,IF(AT766+AT767+AT768+AT769+AV766+AV767+AV768+AV769=2,Fixo/30*FM$4,IF(AT766+AT767+AT768+AT769+AV766+AV767+AV768+AV769&gt;2,Fixo/30*FM$4+(AT766+AT767+AT768+AT769+AV766+AV767+AV768+AV769-2)*Cadeirante/30*FM$4)))+(AS766+AS767+AS768+AU766+AU767+AU768)*Percapita/30*FM$4+(AS769+AU769)*Crechee/30*FM$4,IF(C766=1,IF(AS766+AS767+AS768+AT766+AT767+AT768+AU766+AU767+AU768+AV766+AV767+AV768&lt;=15,(AS766+AS767+AS768+AU766+AU767+AU768)*Percapita/30*FM$4,IF(AS766+AS767+AS768+AT766+AT767+AT768+AU766+AU767+AU768+AV766+AV767+AV768&gt;=16,Fixo/30*FM$4+(AS766+AS767+AS768+AT766+AT767+AT768+AU766+AU767+AU768+AV766+AV767-16)*Percapita/30*FM$4))))))</f>
        <v>0</v>
      </c>
      <c r="FN766" s="177">
        <f>IF(C766=4,SUM(AW766+AW767+AW768+AY766+AY767+AY768)*Percapita/30*FN$4+(AX766+AX767+AX768+AZ766+AZ767+AZ768)*Cadeirante/30*FN$4,IF(C766=3,IF(AW769+AY769=10,Fixo/30*FN$4+(AW766+AW767+AW768+AY766+AY767+AY768)*Percapita/30*FN$4+(AX769+AZ769)*Cadeirante/30*FN$4,IF(AW769+AY769&lt;=9,(AW769+AY769)*Crechee/30*FN$4)+(AX769+AZ769)*Cadeirante/30*FN$4+(AW766+AW767+AW768+AY766+AY767+AY768)*Percapita/30*FN$4)+IF(AW769+AY769&gt;=11,Fixo/30*FN$4+(AW769+AY769-10)*Crechee/30*FN$4,0),IF(C766=2,IF(AX766+AX767+AX768+AX769+AZ766+AZ767+AZ768+AZ769=1,Cadeirante/30*FN$4,IF(AX766+AX767+AX768+AX769+AZ766+AZ767+AZ768+AZ769=2,Fixo/30*FN$4,IF(AX766+AX767+AX768+AX769+AZ766+AZ767+AZ768+AZ769&gt;2,Fixo/30*FN$4+(AX766+AX767+AX768+AX769+AZ766+AZ767+AZ768+AZ769-2)*Cadeirante/30*FN$4)))+(AW766+AW767+AW768+AY766+AY767+AY768)*Percapita/30*FN$4+(AW769+AY769)*Crechee/30*FN$4,IF(C766=1,IF(AW766+AW767+AW768+AX766+AX767+AX768+AY766+AY767+AY768+AZ766+AZ767+AZ768&lt;=15,(AW766+AW767+AW768+AY766+AY767+AY768)*Percapita/30*FN$4,IF(AW766+AW767+AW768+AX766+AX767+AX768+AY766+AY767+AY768+AZ766+AZ767+AZ768&gt;=16,Fixo/30*FN$4+(AW766+AW767+AW768+AX766+AX767+AX768+AY766+AY767+AY768+AZ766+AZ767-16)*Percapita/30*FN$4))))))</f>
        <v>0</v>
      </c>
      <c r="FO766" s="177">
        <f>IF(C766=4,SUM(BA766+BA767+BA768+BC766+BC767+BC768)*Percapita/30*FO$4+(BB766+BB767+BB768+BD766+BD767+BD768)*Cadeirante/30*FO$4,IF(C766=3,IF(BA769+BC769=10,Fixo/30*FO$4+(BA766+BA767+BA768+BC766+BC767+BC768)*Percapita/30*FO$4+(BB769+BD769)*Cadeirante/30*FO$4,IF(BA769+BC769&lt;=9,(BA769+BC769)*Crechee/30*FO$4)+(BB769+BD769)*Cadeirante/30*FO$4+(BA766+BA767+BA768+BC766+BC767+BC768)*Percapita/30*FO$4)+IF(BA769+BC769&gt;=11,Fixo/30*FO$4+(BA769+BC769-10)*Crechee/30*FO$4,0),IF(C766=2,IF(BB766+BB767+BB768+BB769+BD766+BD767+BD768+BD769=1,Cadeirante/30*FO$4,IF(BB766+BB767+BB768+BB769+BD766+BD767+BD768+BD769=2,Fixo/30*FO$4,IF(BB766+BB767+BB768+BB769+BD766+BD767+BD768+BD769&gt;2,Fixo/30*FO$4+(BB766+BB767+BB768+BB769+BD766+BD767+BD768+BD769-2)*Cadeirante/30*FO$4)))+(BA766+BA767+BA768+BC766+BC767+BC768)*Percapita/30*FO$4+(BA769+BC769)*Crechee/30*FO$4,IF(C766=1,IF(BA766+BA767+BA768+BB766+BB767+BB768+BC766+BC767+BC768+BD766+BD767+BD768&lt;=15,(BA766+BA767+BA768+BC766+BC767+BC768)*Percapita/30*FO$4,IF(BA766+BA767+BA768+BB766+BB767+BB768+BC766+BC767+BC768+BD766+BD767+BD768&gt;=16,Fixo/30*FO$4+(BA766+BA767+BA768+BB766+BB767+BB768+BC766+BC767+BC768+BD766+BD767-16)*Percapita/30*FO$4))))))</f>
        <v>0</v>
      </c>
      <c r="FP766" s="177">
        <f>IF(C766=4,SUM(BE766+BE767+BE768+BG766+BG767+BG768)*Percapita/30*FP$4+(BF766+BF767+BF768+BH766+BH767+BH768)*Cadeirante/30*FP$4,IF(C766=3,IF(BE769+BG769=10,Fixo/30*FP$4+(BE766+BE767+BE768+BG766+BG767+BG768)*Percapita/30*FP$4+(BF769+BH769)*Cadeirante/30*FP$4,IF(BE769+BG769&lt;=9,(BE769+BG769)*Crechee/30*FP$4)+(BF769+BH769)*Cadeirante/30*FP$4+(BE766+BE767+BE768+BG766+BG767+BG768)*Percapita/30*FP$4)+IF(BE769+BG769&gt;=11,Fixo/30*FP$4+(BE769+BG769-10)*Crechee/30*FP$4,0),IF(C766=2,IF(BF766+BF767+BF768+BF769+BH766+BH767+BH768+BH769=1,Cadeirante/30*FP$4,IF(BF766+BF767+BF768+BF769+BH766+BH767+BH768+BH769=2,Fixo/30*FP$4,IF(BF766+BF767+BF768+BF769+BH766+BH767+BH768+BH769&gt;2,Fixo/30*FP$4+(BF766+BF767+BF768+BF769+BH766+BH767+BH768+BH769-2)*Cadeirante/30*FP$4)))+(BE766+BE767+BE768+BG766+BG767+BG768)*Percapita/30*FP$4+(BE769+BG769)*Crechee/30*FP$4,IF(C766=1,IF(BE766+BE767+BE768+BF766+BF767+BF768+BG766+BG767+BG768+BH766+BH767+BH768&lt;=15,(BE766+BE767+BE768+BG766+BG767+BG768)*Percapita/30*FP$4,IF(BE766+BE767+BE768+BF766+BF767+BF768+BG766+BG767+BG768+BH766+BH767+BH768&gt;=16,Fixo/30*FP$4+(BE766+BE767+BE768+BF766+BF767+BF768+BG766+BG767+BG768+BH766+BH767-16)*Percapita/30*FP$4))))))</f>
        <v>0</v>
      </c>
      <c r="FQ766" s="177">
        <f>IF(C766=4,SUM(BI766+BI767+BI768+BK766+BK767+BK768)*Percapita/30*FQ$4+(BJ766+BJ767+BJ768+BL766+BL767+BL768)*Cadeirante/30*FQ$4,IF(C766=3,IF(BI769+BK769=10,Fixo/30*FQ$4+(BI766+BI767+BI768+BK766+BK767+BK768)*Percapita/30*FQ$4+(BJ769+BL769)*Cadeirante/30*FQ$4,IF(BI769+BK769&lt;=9,(BI769+BK769)*Crechee/30*FQ$4)+(BJ769+BL769)*Cadeirante/30*FQ$4+(BI766+BI767+BI768+BK766+BK767+BK768)*Percapita/30*FQ$4)+IF(BI769+BK769&gt;=11,Fixo/30*FQ$4+(BI769+BK769-10)*Crechee/30*FQ$4,0),IF(C766=2,IF(BJ766+BJ767+BJ768+BJ769+BL766+BL767+BL768+BL769=1,Cadeirante/30*FQ$4,IF(BJ766+BJ767+BJ768+BJ769+BL766+BL767+BL768+BL769=2,Fixo/30*FQ$4,IF(BJ766+BJ767+BJ768+BJ769+BL766+BL767+BL768+BL769&gt;2,Fixo/30*FQ$4+(BJ766+BJ767+BJ768+BJ769+BL766+BL767+BL768+BL769-2)*Cadeirante/30*FQ$4)))+(BI766+BI767+BI768+BK766+BK767+BK768)*Percapita/30*FQ$4+(BI769+BK769)*Crechee/30*FQ$4,IF(C766=1,IF(BI766+BI767+BI768+BJ766+BJ767+BJ768+BK766+BK767+BK768+BL766+BL767+BL768&lt;=15,(BI766+BI767+BI768+BK766+BK767+BK768)*Percapita/30*FQ$4,IF(BI766+BI767+BI768+BJ766+BJ767+BJ768+BK766+BK767+BK768+BL766+BL767+BL768&gt;=16,Fixo/30*FQ$4+(BI766+BI767+BI768+BJ766+BJ767+BJ768+BK766+BK767+BK768+BL766+BL767-16)*Percapita/30*FQ$4))))))</f>
        <v>0</v>
      </c>
      <c r="FR766" s="177">
        <f>IF(C766=4,SUM(BM766+BM767+BM768+BO766+BO767+BO768)*Percapita/30*FR$4+(BN766+BN767+BN768+BP766+BP767+BP768)*Cadeirante/30*FR$4,IF(C766=3,IF(BM769+BO769=10,Fixo/30*FR$4+(BM766+BM767+BM768+BO766+BO767+BO768)*Percapita/30*FR$4+(BN769+BP769)*Cadeirante/30*FR$4,IF(BM769+BO769&lt;=9,(BM769+BO769)*Crechee/30*FR$4)+(BN769+BP769)*Cadeirante/30*FR$4+(BM766+BM767+BM768+BO766+BO767+BO768)*Percapita/30*FR$4)+IF(BM769+BO769&gt;=11,Fixo/30*FR$4+(BM769+BO769-10)*Crechee/30*FR$4,0),IF(C766=2,IF(BN766+BN767+BN768+BN769+BP766+BP767+BP768+BP769=1,Cadeirante/30*FR$4,IF(BN766+BN767+BN768+BN769+BP766+BP767+BP768+BP769=2,Fixo/30*FR$4,IF(BN766+BN767+BN768+BN769+BP766+BP767+BP768+BP769&gt;2,Fixo/30*FR$4+(BN766+BN767+BN768+BN769+BP766+BP767+BP768+BP769-2)*Cadeirante/30*FR$4)))+(BM766+BM767+BM768+BO766+BO767+BO768)*Percapita/30*FR$4+(BM769+BO769)*Crechee/30*FR$4,IF(C766=1,IF(BM766+BM767+BM768+BN766+BN767+BN768+BO766+BO767+BO768+BP766+BP767+BP768&lt;=15,(BM766+BM767+BM768+BO766+BO767+BO768)*Percapita/30*FR$4,IF(BM766+BM767+BM768+BN766+BN767+BN768+BO766+BO767+BO768+BP766+BP767+BP768&gt;=16,Fixo/30*FR$4+(BM766+BM767+BM768+BN766+BN767+BN768+BO766+BO767+BO768+BP766+BP767-16)*Percapita/30*FR$4))))))</f>
        <v>0</v>
      </c>
      <c r="FS766" s="177">
        <f>IF(C766=4,SUM(BQ766+BQ767+BQ768+BS766+BS767+BS768)*Percapita/30*FS$4+(BR766+BR767+BR768+BT766+BT767+BT768)*Cadeirante/30*FS$4,IF(C766=3,IF(BQ769+BS769=10,Fixo/30*FS$4+(BQ766+BQ767+BQ768+BS766+BS767+BS768)*Percapita/30*FS$4+(BR769+BT769)*Cadeirante/30*FS$4,IF(BQ769+BS769&lt;=9,(BQ769+BS769)*Crechee/30*FS$4)+(BR769+BT769)*Cadeirante/30*FS$4+(BQ766+BQ767+BQ768+BS766+BS767+BS768)*Percapita/30*FS$4)+IF(BQ769+BS769&gt;=11,Fixo/30*FS$4+(BQ769+BS769-10)*Crechee/30*FS$4,0),IF(C766=2,IF(BR766+BR767+BR768+BR769+BT766+BT767+BT768+BT769=1,Cadeirante/30*FS$4,IF(BR766+BR767+BR768+BR769+BT766+BT767+BT768+BT769=2,Fixo/30*FS$4,IF(BR766+BR767+BR768+BR769+BT766+BT767+BT768+BT769&gt;2,Fixo/30*FS$4+(BR766+BR767+BR768+BR769+BT766+BT767+BT768+BT769-2)*Cadeirante/30*FS$4)))+(BQ766+BQ767+BQ768+BS766+BS767+BS768)*Percapita/30*FS$4+(BQ769+BS769)*Crechee/30*FS$4,IF(C766=1,IF(BQ766+BQ767+BQ768+BR766+BR767+BR768+BS766+BS767+BS768+BT766+BT767+BT768&lt;=15,(BQ766+BQ767+BQ768+BS766+BS767+BS768)*Percapita/30*FS$4,IF(BQ766+BQ767+BQ768+BR766+BR767+BR768+BS766+BS767+BS768+BT766+BT767+BT768&gt;=16,Fixo/30*FS$4+(BQ766+BQ767+BQ768+BR766+BR767+BR768+BS766+BS767+BS768+BT766+BT767-16)*Percapita/30*FS$4))))))</f>
        <v>0</v>
      </c>
      <c r="FT766" s="177">
        <f>IF(C766=4,SUM(BU766+BU767+BU768+BW766+BW767+BW768)*Percapita/30*FT$4+(BV766+BV767+BV768+BX766+BX767+BX768)*Cadeirante/30*FT$4,IF(C766=3,IF(BU769+BW769=10,Fixo/30*FT$4+(BU766+BU767+BU768+BW766+BW767+BW768)*Percapita/30*FT$4+(BV769+BX769)*Cadeirante/30*FT$4,IF(BU769+BW769&lt;=9,(BU769+BW769)*Crechee/30*FT$4)+(BV769+BX769)*Cadeirante/30*FT$4+(BU766+BU767+BU768+BW766+BW767+BW768)*Percapita/30*FT$4)+IF(BU769+BW769&gt;=11,Fixo/30*FT$4+(BU769+BW769-10)*Crechee/30*FT$4,0),IF(C766=2,IF(BV766+BV767+BV768+BV769+BX766+BX767+BX768+BX769=1,Cadeirante/30*FT$4,IF(BV766+BV767+BV768+BV769+BX766+BX767+BX768+BX769=2,Fixo/30*FT$4,IF(BV766+BV767+BV768+BV769+BX766+BX767+BX768+BX769&gt;2,Fixo/30*FT$4+(BV766+BV767+BV768+BV769+BX766+BX767+BX768+BX769-2)*Cadeirante/30*FT$4)))+(BU766+BU767+BU768+BW766+BW767+BW768)*Percapita/30*FT$4+(BU769+BW769)*Crechee/30*FT$4,IF(C766=1,IF(BU766+BU767+BU768+BV766+BV767+BV768+BW766+BW767+BW768+BX766+BX767+BX768&lt;=15,(BU766+BU767+BU768+BW766+BW767+BW768)*Percapita/30*FT$4,IF(BU766+BU767+BU768+BV766+BV767+BV768+BW766+BW767+BW768+BX766+BX767+BX768&gt;=16,Fixo/30*FT$4+(BU766+BU767+BU768+BV766+BV767+BV768+BW766+BW767+BW768+BX766+BX767-16)*Percapita/30*FT$4))))))</f>
        <v>0</v>
      </c>
      <c r="FU766" s="177">
        <f>IF(C766=4,SUM(BY766+BY767+BY768+CA766+CA767+CA768)*Percapita/30*FU$4+(BZ766+BZ767+BZ768+CB766+CB767+CB768)*Cadeirante/30*FU$4,IF(C766=3,IF(BY769+CA769=10,Fixo/30*FU$4+(BY766+BY767+BY768+CA766+CA767+CA768)*Percapita/30*FU$4+(BZ769+CB769)*Cadeirante/30*FU$4,IF(BY769+CA769&lt;=9,(BY769+CA769)*Crechee/30*FU$4)+(BZ769+CB769)*Cadeirante/30*FU$4+(BY766+BY767+BY768+CA766+CA767+CA768)*Percapita/30*FU$4)+IF(BY769+CA769&gt;=11,Fixo/30*FU$4+(BY769+CA769-10)*Crechee/30*FU$4,0),IF(C766=2,IF(BZ766+BZ767+BZ768+BZ769+CB766+CB767+CB768+CB769=1,Cadeirante/30*FU$4,IF(BZ766+BZ767+BZ768+BZ769+CB766+CB767+CB768+CB769=2,Fixo/30*FU$4,IF(BZ766+BZ767+BZ768+BZ769+CB766+CB767+CB768+CB769&gt;2,Fixo/30*FU$4+(BZ766+BZ767+BZ768+BZ769+CB766+CB767+CB768+CB769-2)*Cadeirante/30*FU$4)))+(BY766+BY767+BY768+CA766+CA767+CA768)*Percapita/30*FU$4+(BY769+CA769)*Crechee/30*FU$4,IF(C766=1,IF(BY766+BY767+BY768+BZ766+BZ767+BZ768+CA766+CA767+CA768+CB766+CB767+CB768&lt;=15,(BY766+BY767+BY768+CA766+CA767+CA768)*Percapita/30*FU$4,IF(BY766+BY767+BY768+BZ766+BZ767+BZ768+CA766+CA767+CA768+CB766+CB767+CB768&gt;=16,Fixo/30*FU$4+(BY766+BY767+BY768+BZ766+BZ767+BZ768+CA766+CA767+CA768+CB766+CB767-16)*Percapita/30*FU$4))))))</f>
        <v>0</v>
      </c>
      <c r="FV766" s="177">
        <f>IF(C766=4,SUM(CC766+CC767+CC768+CE766+CE767+CE768)*Percapita/30*FV$4+(CD766+CD767+CD768+CF766+CF767+CF768)*Cadeirante/30*FV$4,IF(C766=3,IF(CC769+CE769=10,Fixo/30*FV$4+(CC766+CC767+CC768+CE766+CE767+CE768)*Percapita/30*FV$4+(CD769+CF769)*Cadeirante/30*FV$4,IF(CC769+CE769&lt;=9,(CC769+CE769)*Crechee/30*FV$4)+(CD769+CF769)*Cadeirante/30*FV$4+(CC766+CC767+CC768+CE766+CE767+CE768)*Percapita/30*FV$4)+IF(CC769+CE769&gt;=11,Fixo/30*FV$4+(CC769+CE769-10)*Crechee/30*FV$4,0),IF(C766=2,IF(CD766+CD767+CD768+CD769+CF766+CF767+CF768+CF769=1,Cadeirante/30*FV$4,IF(CD766+CD767+CD768+CD769+CF766+CF767+CF768+CF769=2,Fixo/30*FV$4,IF(CD766+CD767+CD768+CD769+CF766+CF767+CF768+CF769&gt;2,Fixo/30*FV$4+(CD766+CD767+CD768+CD769+CF766+CF767+CF768+CF769-2)*Cadeirante/30*FV$4)))+(CC766+CC767+CC768+CE766+CE767+CE768)*Percapita/30*FV$4+(CC769+CE769)*Crechee/30*FV$4,IF(C766=1,IF(CC766+CC767+CC768+CD766+CD767+CD768+CE766+CE767+CE768+CF766+CF767+CF768&lt;=15,(CC766+CC767+CC768+CE766+CE767+CE768)*Percapita/30*FV$4,IF(CC766+CC767+CC768+CD766+CD767+CD768+CE766+CE767+CE768+CF766+CF767+CF768&gt;=16,Fixo/30*FV$4+(CC766+CC767+CC768+CD766+CD767+CD768+CE766+CE767+CE768+CF766+CF767-16)*Percapita/30*FV$4))))))</f>
        <v>0</v>
      </c>
      <c r="FW766" s="177">
        <f>IF(C766=4,SUM(CG766+CG767+CG768+CI766+CI767+CI768)*Percapita/30*FW$4+(CH766+CH767+CH768+CJ766+CJ767+CJ768)*Cadeirante/30*FW$4,IF(C766=3,IF(CG769+CI769=10,Fixo/30*FW$4+(CG766+CG767+CG768+CI766+CI767+CI768)*Percapita/30*FW$4+(CH769+CJ769)*Cadeirante/30*FW$4,IF(CG769+CI769&lt;=9,(CG769+CI769)*Crechee/30*FW$4)+(CH769+CJ769)*Cadeirante/30*FW$4+(CG766+CG767+CG768+CI766+CI767+CI768)*Percapita/30*FW$4)+IF(CG769+CI769&gt;=11,Fixo/30*FW$4+(CG769+CI769-10)*Crechee/30*FW$4,0),IF(C766=2,IF(CH766+CH767+CH768+CH769+CJ766+CJ767+CJ768+CJ769=1,Cadeirante/30*FW$4,IF(CH766+CH767+CH768+CH769+CJ766+CJ767+CJ768+CJ769=2,Fixo/30*FW$4,IF(CH766+CH767+CH768+CH769+CJ766+CJ767+CJ768+CJ769&gt;2,Fixo/30*FW$4+(CH766+CH767+CH768+CH769+CJ766+CJ767+CJ768+CJ769-2)*Cadeirante/30*FW$4)))+(CG766+CG767+CG768+CI766+CI767+CI768)*Percapita/30*FW$4+(CG769+CI769)*Crechee/30*FW$4,IF(C766=1,IF(CG766+CG767+CG768+CH766+CH767+CH768+CI766+CI767+CI768+CJ766+CJ767+CJ768&lt;=15,(CG766+CG767+CG768+CI766+CI767+CI768)*Percapita/30*FW$4,IF(CG766+CG767+CG768+CH766+CH767+CH768+CI766+CI767+CI768+CJ766+CJ767+CJ768&gt;=16,Fixo/30*FW$4+(CG766+CG767+CG768+CH766+CH767+CH768+CI766+CI767+CI768+CJ766+CJ767-16)*Percapita/30*FW$4))))))</f>
        <v>0</v>
      </c>
      <c r="FX766" s="177">
        <f>IF(C766=4,SUM(CK766+CK767+CK768+CM766+CM767+CM768)*Percapita/30*FX$4+(CL766+CL767+CL768+CN766+CN767+CN768)*Cadeirante/30*FX$4,IF(C766=3,IF(CK769+CM769=10,Fixo/30*FX$4+(CK766+CK767+CK768+CM766+CM767+CM768)*Percapita/30*FX$4+(CL769+CN769)*Cadeirante/30*FX$4,IF(CK769+CM769&lt;=9,(CK769+CM769)*Crechee/30*FX$4)+(CL769+CN769)*Cadeirante/30*FX$4+(CK766+CK767+CK768+CM766+CM767+CM768)*Percapita/30*FX$4)+IF(CK769+CM769&gt;=11,Fixo/30*FX$4+(CK769+CM769-10)*Crechee/30*FX$4,0),IF(C766=2,IF(CL766+CL767+CL768+CL769+CN766+CN767+CN768+CN769=1,Cadeirante/30*FX$4,IF(CL766+CL767+CL768+CL769+CN766+CN767+CN768+CN769=2,Fixo/30*FX$4,IF(CL766+CL767+CL768+CL769+CN766+CN767+CN768+CN769&gt;2,Fixo/30*FX$4+(CL766+CL767+CL768+CL769+CN766+CN767+CN768+CN769-2)*Cadeirante/30*FX$4)))+(CK766+CK767+CK768+CM766+CM767+CM768)*Percapita/30*FX$4+(CK769+CM769)*Crechee/30*FX$4,IF(C766=1,IF(CK766+CK767+CK768+CL766+CL767+CL768+CM766+CM767+CM768+CN766+CN767+CN768&lt;=15,(CK766+CK767+CK768+CM766+CM767+CM768)*Percapita/30*FX$4,IF(CK766+CK767+CK768+CL766+CL767+CL768+CM766+CM767+CM768+CN766+CN767+CN768&gt;=16,Fixo/30*FX$4+(CK766+CK767+CK768+CL766+CL767+CL768+CM766+CM767+CM768+CN766+CN767-16)*Percapita/30*FX$4))))))</f>
        <v>0</v>
      </c>
      <c r="FY766" s="177">
        <f>IF(C766=4,SUM(CO766+CO767+CO768+CQ766+CQ767+CQ768)*Percapita/30*FY$4+(CP766+CP767+CP768+CR766+CR767+CR768)*Cadeirante/30*FY$4,IF(C766=3,IF(CO769+CQ769=10,Fixo/30*FY$4+(CO766+CO767+CO768+CQ766+CQ767+CQ768)*Percapita/30*FY$4+(CP769+CR769)*Cadeirante/30*FY$4,IF(CO769+CQ769&lt;=9,(CO769+CQ769)*Crechee/30*FY$4)+(CP769+CR769)*Cadeirante/30*FY$4+(CO766+CO767+CO768+CQ766+CQ767+CQ768)*Percapita/30*FY$4)+IF(CO769+CQ769&gt;=11,Fixo/30*FY$4+(CO769+CQ769-10)*Crechee/30*FY$4,0),IF(C766=2,IF(CP766+CP767+CP768+CP769+CR766+CR767+CR768+CR769=1,Cadeirante/30*FY$4,IF(CP766+CP767+CP768+CP769+CR766+CR767+CR768+CR769=2,Fixo/30*FY$4,IF(CP766+CP767+CP768+CP769+CR766+CR767+CR768+CR769&gt;2,Fixo/30*FY$4+(CP766+CP767+CP768+CP769+CR766+CR767+CR768+CR769-2)*Cadeirante/30*FY$4)))+(CO766+CO767+CO768+CQ766+CQ767+CQ768)*Percapita/30*FY$4+(CO769+CQ769)*Crechee/30*FY$4,IF(C766=1,IF(CO766+CO767+CO768+CP766+CP767+CP768+CQ766+CQ767+CQ768+CR766+CR767+CR768&lt;=15,(CO766+CO767+CO768+CQ766+CQ767+CQ768)*Percapita/30*FY$4,IF(CO766+CO767+CO768+CP766+CP767+CP768+CQ766+CQ767+CQ768+CR766+CR767+CR768&gt;=16,Fixo/30*FY$4+(CO766+CO767+CO768+CP766+CP767+CP768+CQ766+CQ767+CQ768+CR766+CR767-16)*Percapita/30*FY$4))))))</f>
        <v>0</v>
      </c>
      <c r="FZ766" s="177">
        <f>IF(C766=4,SUM(CS766+CS767+CS768+CU766+CU767+CU768)*Percapita/30*FZ$4+(CT766+CT767+CT768+CV766+CV767+CV768)*Cadeirante/30*FZ$4,IF(C766=3,IF(CS769+CU769=10,Fixo/30*FZ$4+(CS766+CS767+CS768+CU766+CU767+CU768)*Percapita/30*FZ$4+(CT769+CV769)*Cadeirante/30*FZ$4,IF(CS769+CU769&lt;=9,(CS769+CU769)*Crechee/30*FZ$4)+(CT769+CV769)*Cadeirante/30*FZ$4+(CS766+CS767+CS768+CU766+CU767+CU768)*Percapita/30*FZ$4)+IF(CS769+CU769&gt;=11,Fixo/30*FZ$4+(CS769+CU769-10)*Crechee/30*FZ$4,0),IF(C766=2,IF(CT766+CT767+CT768+CT769+CV766+CV767+CV768+CV769=1,Cadeirante/30*FZ$4,IF(CT766+CT767+CT768+CT769+CV766+CV767+CV768+CV769=2,Fixo/30*FZ$4,IF(CT766+CT767+CT768+CT769+CV766+CV767+CV768+CV769&gt;2,Fixo/30*FZ$4+(CT766+CT767+CT768+CT769+CV766+CV767+CV768+CV769-2)*Cadeirante/30*FZ$4)))+(CS766+CS767+CS768+CU766+CU767+CU768)*Percapita/30*FZ$4+(CS769+CU769)*Crechee/30*FZ$4,IF(C766=1,IF(CS766+CS767+CS768+CT766+CT767+CT768+CU766+CU767+CU768+CV766+CV767+CV768&lt;=15,(CS766+CS767+CS768+CU766+CU767+CU768)*Percapita/30*FZ$4,IF(CS766+CS767+CS768+CT766+CT767+CT768+CU766+CU767+CU768+CV766+CV767+CV768&gt;=16,Fixo/30*FZ$4+(CS766+CS767+CS768+CT766+CT767+CT768+CU766+CU767+CU768+CV766+CV767-16)*Percapita/30*FZ$4))))))</f>
        <v>0</v>
      </c>
      <c r="GA766" s="177">
        <f>IF(C766=4,SUM(CW766+CW767+CW768+CY766+CY767+CY768)*Percapita/30*GA$4+(CX766+CX767+CX768+CZ766+CZ767+CZ768)*Cadeirante/30*GA$4,IF(C766=3,IF(CW769+CY769=10,Fixo/30*GA$4+(CW766+CW767+CW768+CY766+CY767+CY768)*Percapita/30*GA$4+(CX769+CZ769)*Cadeirante/30*GA$4,IF(CW769+CY769&lt;=9,(CW769+CY769)*Crechee/30*GA$4)+(CX769+CZ769)*Cadeirante/30*GA$4+(CW766+CW767+CW768+CY766+CY767+CY768)*Percapita/30*GA$4)+IF(CW769+CY769&gt;=11,Fixo/30*GA$4+(CW769+CY769-10)*Crechee/30*GA$4,0),IF(C766=2,IF(CX766+CX767+CX768+CX769+CZ766+CZ767+CZ768+CZ769=1,Cadeirante/30*GA$4,IF(CX766+CX767+CX768+CX769+CZ766+CZ767+CZ768+CZ769=2,Fixo/30*GA$4,IF(CX766+CX767+CX768+CX769+CZ766+CZ767+CZ768+CZ769&gt;2,Fixo/30*GA$4+(CX766+CX767+CX768+CX769+CZ766+CZ767+CZ768+CZ769-2)*Cadeirante/30*GA$4)))+(CW766+CW767+CW768+CY766+CY767+CY768)*Percapita/30*GA$4+(CW769+CY769)*Crechee/30*GA$4,IF(C766=1,IF(CW766+CW767+CW768+CX766+CX767+CX768+CY766+CY767+CY768+CZ766+CZ767+CZ768&lt;=15,(CW766+CW767+CW768+CY766+CY767+CY768)*Percapita/30*GA$4,IF(CW766+CW767+CW768+CX766+CX767+CX768+CY766+CY767+CY768+CZ766+CZ767+CZ768&gt;=16,Fixo/30*GA$4+(CW766+CW767+CW768+CX766+CX767+CX768+CY766+CY767+CY768+CZ766+CZ767-16)*Percapita/30*GA$4))))))</f>
        <v>0</v>
      </c>
      <c r="GB766" s="177">
        <f>IF(C766=4,SUM(DA766+DA767+DA768+DC766+DC767+DC768)*Percapita/30*GB$4+(DB766+DB767+DB768+DD766+DD767+DD768)*Cadeirante/30*GB$4,IF(C766=3,IF(DA769+DC769=10,Fixo/30*GB$4+(DA766+DA767+DA768+DC766+DC767+DC768)*Percapita/30*GB$4+(DB769+DD769)*Cadeirante/30*GB$4,IF(DA769+DC769&lt;=9,(DA769+DC769)*Crechee/30*GB$4)+(DB769+DD769)*Cadeirante/30*GB$4+(DA766+DA767+DA768+DC766+DC767+DC768)*Percapita/30*GB$4)+IF(DA769+DC769&gt;=11,Fixo/30*GB$4+(DA769+DC769-10)*Crechee/30*GB$4,0),IF(C766=2,IF(DB766+DB767+DB768+DB769+DD766+DD767+DD768+DD769=1,Cadeirante/30*GB$4,IF(DB766+DB767+DB768+DB769+DD766+DD767+DD768+DD769=2,Fixo/30*GB$4,IF(DB766+DB767+DB768+DB769+DD766+DD767+DD768+DD769&gt;2,Fixo/30*GB$4+(DB766+DB767+DB768+DB769+DD766+DD767+DD768+DD769-2)*Cadeirante/30*GB$4)))+(DA766+DA767+DA768+DC766+DC767+DC768)*Percapita/30*GB$4+(DA769+DC769)*Crechee/30*GB$4,IF(C766=1,IF(DA766+DA767+DA768+DB766+DB767+DB768+DC766+DC767+DC768+DD766+DD767+DD768&lt;=15,(DA766+DA767+DA768+DC766+DC767+DC768)*Percapita/30*GB$4,IF(DA766+DA767+DA768+DB766+DB767+DB768+DC766+DC767+DC768+DD766+DD767+DD768&gt;=16,Fixo/30*GB$4+(DA766+DA767+DA768+DB766+DB767+DB768+DC766+DC767+DC768+DD766+DD767-16)*Percapita/30*GB$4))))))</f>
        <v>0</v>
      </c>
      <c r="GC766" s="177">
        <f>IF(C766=4,SUM(DE766+DE767+DE768+DG766+DG767+DG768)*Percapita/30*GC$4+(DF766+DF767+DF768+DH766+DH767+DH768)*Cadeirante/30*GC$4,IF(C766=3,IF(DE769+DG769=10,Fixo/30*GC$4+(DE766+DE767+DE768+DG766+DG767+DG768)*Percapita/30*GC$4+(DF769+DH769)*Cadeirante/30*GC$4,IF(DE769+DG769&lt;=9,(DE769+DG769)*Crechee/30*GC$4)+(DF769+DH769)*Cadeirante/30*GC$4+(DE766+DE767+DE768+DG766+DG767+DG768)*Percapita/30*GC$4)+IF(DE769+DG769&gt;=11,Fixo/30*GC$4+(DE769+DG769-10)*Crechee/30*GC$4,0),IF(C766=2,IF(DF766+DF767+DF768+DF769+DH766+DH767+DH768+DH769=1,Cadeirante/30*GC$4,IF(DF766+DF767+DF768+DF769+DH766+DH767+DH768+DH769=2,Fixo/30*GC$4,IF(DF766+DF767+DF768+DF769+DH766+DH767+DH768+DH769&gt;2,Fixo/30*GC$4+(DF766+DF767+DF768+DF769+DH766+DH767+DH768+DH769-2)*Cadeirante/30*GC$4)))+(DE766+DE767+DE768+DG766+DG767+DG768)*Percapita/30*GC$4+(DE769+DG769)*Crechee/30*GC$4,IF(C766=1,IF(DE766+DE767+DE768+DF766+DF767+DF768+DG766+DG767+DG768+DH766+DH767+DH768&lt;=15,(DE766+DE767+DE768+DG766+DG767+DG768)*Percapita/30*GC$4,IF(DE766+DE767+DE768+DF766+DF767+DF768+DG766+DG767+DG768+DH766+DH767+DH768&gt;=16,Fixo/30*GC$4+(DE766+DE767+DE768+DF766+DF767+DF768+DG766+DG767+DG768+DH766+DH767-16)*Percapita/30*GC$4))))))</f>
        <v>0</v>
      </c>
      <c r="GD766" s="177">
        <f>IF(C766=4,SUM(DI766+DI767+DI768+DK766+DK767+DK768)*Percapita/30*GD$4+(DJ766+DJ767+DJ768+DL766+DL767+DL768)*Cadeirante/30*GD$4,IF(C766=3,IF(DI769+DK769=10,Fixo/30*GD$4+(DI766+DI767+DI768+DK766+DK767+DK768)*Percapita/30*GD$4+(DJ769+DL769)*Cadeirante/30*GD$4,IF(DI769+DK769&lt;=9,(DI769+DK769)*Crechee/30*GD$4)+(DJ769+DL769)*Cadeirante/30*GD$4+(DI766+DI767+DI768+DK766+DK767+DK768)*Percapita/30*GD$4)+IF(DI769+DK769&gt;=11,Fixo/30*GD$4+(DI769+DK769-10)*Crechee/30*GD$4,0),IF(C766=2,IF(DJ766+DJ767+DJ768+DJ769+DL766+DL767+DL768+DL769=1,Cadeirante/30*GD$4,IF(DJ766+DJ767+DJ768+DJ769+DL766+DL767+DL768+DL769=2,Fixo/30*GD$4,IF(DJ766+DJ767+DJ768+DJ769+DL766+DL767+DL768+DL769&gt;2,Fixo/30*GD$4+(DJ766+DJ767+DJ768+DJ769+DL766+DL767+DL768+DL769-2)*Cadeirante/30*GD$4)))+(DI766+DI767+DI768+DK766+DK767+DK768)*Percapita/30*GD$4+(DI769+DK769)*Crechee/30*GD$4,IF(C766=1,IF(DI766+DI767+DI768+DJ766+DJ767+DJ768+DK766+DK767+DK768+DL766+DL767+DL768&lt;=15,(DI766+DI767+DI768+DK766+DK767+DK768)*Percapita/30*GD$4,IF(DI766+DI767+DI768+DJ766+DJ767+DJ768+DK766+DK767+DK768+DL766+DL767+DL768&gt;=16,Fixo/30*GD$4+(DI766+DI767+DI768+DJ766+DJ767+DJ768+DK766+DK767+DK768+DL766+DL767-16)*Percapita/30*GD$4))))))</f>
        <v>0</v>
      </c>
      <c r="GE766" s="177">
        <f>IF(C766=4,SUM(DM766+DM767+DM768+DO766+DO767+DO768)*Percapita/30*GE$4+(DN766+DN767+DN768+DP766+DP767+DP768)*Cadeirante/30*GE$4,IF(C766=3,IF(DM769+DO769=10,Fixo/30*GE$4+(DM766+DM767+DM768+DO766+DO767+DO768)*Percapita/30*GE$4+(DN769+DP769)*Cadeirante/30*GE$4,IF(DM769+DO769&lt;=9,(DM769+DO769)*Crechee/30*GE$4)+(DN769+DP769)*Cadeirante/30*GE$4+(DM766+DM767+DM768+DO766+DO767+DO768)*Percapita/30*GE$4)+IF(DM769+DO769&gt;=11,Fixo/30*GE$4+(DM769+DO769-10)*Crechee/30*GE$4,0),IF(C766=2,IF(DN766+DN767+DN768+DN769+DP766+DP767+DP768+DP769=1,Cadeirante/30*GE$4,IF(DN766+DN767+DN768+DN769+DP766+DP767+DP768+DP769=2,Fixo/30*GE$4,IF(DN766+DN767+DN768+DN769+DP766+DP767+DP768+DP769&gt;2,Fixo/30*GE$4+(DN766+DN767+DN768+DN769+DP766+DP767+DP768+DP769-2)*Cadeirante/30*GE$4)))+(DM766+DM767+DM768+DO766+DO767+DO768)*Percapita/30*GE$4+(DM769+DO769)*Crechee/30*GE$4,IF(C766=1,IF(DM766+DM767+DM768+DN766+DN767+DN768+DO766+DO767+DO768+DP766+DP767+DP768&lt;=15,(DM766+DM767+DM768+DO766+DO767+DO768)*Percapita/30*GE$4,IF(DM766+DM767+DM768+DN766+DN767+DN768+DO766+DO767+DO768+DP766+DP767+DP768&gt;=16,Fixo/30*GE$4+(DM766+DM767+DM768+DN766+DN767+DN768+DO766+DO767+DO768+DP766+DP767-16)*Percapita/30*GE$4))))))</f>
        <v>0</v>
      </c>
      <c r="GF766" s="177">
        <f>IF(C766=4,SUM(DQ766+DQ767+DQ768+DS766+DS767+DS768)*Percapita/30*GF$4+(DR766+DR767+DR768+DT766+DT767+DT768)*Cadeirante/30*GF$4,IF(C766=3,IF(DQ769+DS769=10,Fixo/30*GF$4+(DQ766+DQ767+DQ768+DS766+DS767+DS768)*Percapita/30*GF$4+(DR769+DT769)*Cadeirante/30*GF$4,IF(DQ769+DS769&lt;=9,(DQ769+DS769)*Crechee/30*GF$4)+(DR769+DT769)*Cadeirante/30*GF$4+(DQ766+DQ767+DQ768+DS766+DS767+DS768)*Percapita/30*GF$4)+IF(DQ769+DS769&gt;=11,Fixo/30*GF$4+(DQ769+DS769-10)*Crechee/30*GF$4,0),IF(C766=2,IF(DR766+DR767+DR768+DR769+DT766+DT767+DT768+DT769=1,Cadeirante/30*GF$4,IF(DR766+DR767+DR768+DR769+DT766+DT767+DT768+DT769=2,Fixo/30*GF$4,IF(DR766+DR767+DR768+DR769+DT766+DT767+DT768+DT769&gt;2,Fixo/30*GF$4+(DR766+DR767+DR768+DR769+DT766+DT767+DT768+DT769-2)*Cadeirante/30*GF$4)))+(DQ766+DQ767+DQ768+DS766+DS767+DS768)*Percapita/30*GF$4+(DQ769+DS769)*Crechee/30*GF$4,IF(C766=1,IF(DQ766+DQ767+DQ768+DR766+DR767+DR768+DS766+DS767+DS768+DT766+DT767+DT768&lt;=15,(DQ766+DQ767+DQ768+DS766+DS767+DS768)*Percapita/30*GF$4,IF(DQ766+DQ767+DQ768+DR766+DR767+DR768+DS766+DS767+DS768+DT766+DT767+DT768&gt;=16,Fixo/30*GF$4+(DQ766+DQ767+DQ768+DR766+DR767+DR768+DS766+DS767+DS768+DT766+DT767-16)*Percapita/30*GF$4))))))</f>
        <v>0</v>
      </c>
      <c r="GG766" s="177">
        <f>IF(C766=4,SUM(DU766+DU767+DU768+DW766+DW767+DW768)*Percapita/30*GG$4+(DV766+DV767+DV768+DX766+DX767+DX768)*Cadeirante/30*GG$4,IF(C766=3,IF(DU769+DW769=10,Fixo/30*GG$4+(DU766+DU767+DU768+DW766+DW767+DW768)*Percapita/30*GG$4+(DV769+DX769)*Cadeirante/30*GG$4,IF(DU769+DW769&lt;=9,(DU769+DW769)*Crechee/30*GG$4)+(DV769+DX769)*Cadeirante/30*GG$4+(DU766+DU767+DU768+DW766+DW767+DW768)*Percapita/30*GG$4)+IF(DU769+DW769&gt;=11,Fixo/30*GG$4+(DU769+DW769-10)*Crechee/30*GG$4,0),IF(C766=2,IF(DV766+DV767+DV768+DV769+DX766+DX767+DX768+DX769=1,Cadeirante/30*GG$4,IF(DV766+DV767+DV768+DV769+DX766+DX767+DX768+DX769=2,Fixo/30*GG$4,IF(DV766+DV767+DV768+DV769+DX766+DX767+DX768+DX769&gt;2,Fixo/30*GG$4+(DV766+DV767+DV768+DV769+DX766+DX767+DX768+DX769-2)*Cadeirante/30*GG$4)))+(DU766+DU767+DU768+DW766+DW767+DW768)*Percapita/30*GG$4+(DU769+DW769)*Crechee/30*GG$4,IF(C766=1,IF(DU766+DU767+DU768+DV766+DV767+DV768+DW766+DW767+DW768+DX766+DX767+DX768&lt;=15,(DU766+DU767+DU768+DW766+DW767+DW768)*Percapita/30*GG$4,IF(DU766+DU767+DU768+DV766+DV767+DV768+DW766+DW767+DW768+DX766+DX767+DX768&gt;=16,Fixo/30*GG$4+(DU766+DU767+DU768+DV766+DV767+DV768+DW766+DW767+DW768+DX766+DX767-16)*Percapita/30*GG$4))))))</f>
        <v>0</v>
      </c>
      <c r="GH766" s="177">
        <f>IF(C766=4,SUM(DY766+DY767+DY768+EA766+EA767+EA768)*Percapita/30*GH$4+(DZ766+DZ767+DZ768+EB766+EB767+EB768)*Cadeirante/30*GH$4,IF(C766=3,IF(DY769+EA769=10,Fixo/30*GH$4+(DY766+DY767+DY768+EA766+EA767+EA768)*Percapita/30*GH$4+(DZ769+EB769)*Cadeirante/30*GH$4,IF(DY769+EA769&lt;=9,(DY769+EA769)*Crechee/30*GH$4)+(DZ769+EB769)*Cadeirante/30*GH$4+(DY766+DY767+DY768+EA766+EA767+EA768)*Percapita/30*GH$4)+IF(DY769+EA769&gt;=11,Fixo/30*GH$4+(DY769+EA769-10)*Crechee/30*GH$4,0),IF(C766=2,IF(DZ766+DZ767+DZ768+DZ769+EB766+EB767+EB768+EB769=1,Cadeirante/30*GH$4,IF(DZ766+DZ767+DZ768+DZ769+EB766+EB767+EB768+EB769=2,Fixo/30*GH$4,IF(DZ766+DZ767+DZ768+DZ769+EB766+EB767+EB768+EB769&gt;2,Fixo/30*GH$4+(DZ766+DZ767+DZ768+DZ769+EB766+EB767+EB768+EB769-2)*Cadeirante/30*GH$4)))+(DY766+DY767+DY768+EA766+EA767+EA768)*Percapita/30*GH$4+(DY769+EA769)*Crechee/30*GH$4,IF(C766=1,IF(DY766+DY767+DY768+DZ766+DZ767+DZ768+EA766+EA767+EA768+EB766+EB767+EB768&lt;=15,(DY766+DY767+DY768+EA766+EA767+EA768)*Percapita/30*GH$4,IF(DY766+DY767+DY768+DZ766+DZ767+DZ768+EA766+EA767+EA768+EB766+EB767+EB768&gt;=16,Fixo/30*GH$4+(DY766+DY767+DY768+DZ766+DZ767+DZ768+EA766+EA767+EA768+EB766+EB767-16)*Percapita/30*GH$4))))))</f>
        <v>0</v>
      </c>
      <c r="GI766" s="177">
        <f>IF(C766=4,SUM(EC766+EC767+EC768+EE766+EE767+EE768)*Percapita/30*GI$4+(ED766+ED767+ED768+EF766+EF767+EF768)*Cadeirante/30*GI$4,IF(C766=3,IF(EC769+EE769=10,Fixo/30*GI$4+(EC766+EC767+EC768+EE766+EE767+EE768)*Percapita/30*GI$4+(ED769+EF769)*Cadeirante/30*GI$4,IF(EC769+EE769&lt;=9,(EC769+EE769)*Crechee/30*GI$4)+(ED769+EF769)*Cadeirante/30*GI$4+(EC766+EC767+EC768+EE766+EE767+EE768)*Percapita/30*GI$4)+IF(EC769+EE769&gt;=11,Fixo/30*GI$4+(EC769+EE769-10)*Crechee/30*GI$4,0),IF(C766=2,IF(ED766+ED767+ED768+ED769+EF766+EF767+EF768+EF769=1,Cadeirante/30*GI$4,IF(ED766+ED767+ED768+ED769+EF766+EF767+EF768+EF769=2,Fixo/30*GI$4,IF(ED766+ED767+ED768+ED769+EF766+EF767+EF768+EF769&gt;2,Fixo/30*GI$4+(ED766+ED767+ED768+ED769+EF766+EF767+EF768+EF769-2)*Cadeirante/30*GI$4)))+(EC766+EC767+EC768+EE766+EE767+EE768)*Percapita/30*GI$4+(EC769+EE769)*Crechee/30*GI$4,IF(C766=1,IF(EC766+EC767+EC768+ED766+ED767+ED768+EE766+EE767+EE768+EF766+EF767+EF768&lt;=15,(EC766+EC767+EC768+EE766+EE767+EE768)*Percapita/30*GI$4,IF(EC766+EC767+EC768+ED766+ED767+ED768+EE766+EE767+EE768+EF766+EF767+EF768&gt;=16,Fixo/30*GI$4+(EC766+EC767+EC768+ED766+ED767+ED768+EE766+EE767+EE768+EF766+EF767-16)*Percapita/30*GI$4))))))</f>
        <v>0</v>
      </c>
      <c r="GJ766" s="177">
        <f>IF(C766=4,SUM(EG766+EG767+EG768+EI766+EI767+EI768)*Percapita/30*GJ$4+(EH766+EH767+EH768+EJ766+EJ767+EJ768)*Cadeirante/30*GJ$4,IF(C766=3,IF(EG769+EI769=10,Fixo/30*GJ$4+(EG766+EG767+EG768+EI766+EI767+EI768)*Percapita/30*GJ$4+(EH769+EJ769)*Cadeirante/30*GJ$4,IF(EG769+EI769&lt;=9,(EG769+EI769)*Crechee/30*GJ$4)+(EH769+EJ769)*Cadeirante/30*GJ$4+(EG766+EG767+EG768+EI766+EI767+EI768)*Percapita/30*GJ$4)+IF(EG769+EI769&gt;=11,Fixo/30*GJ$4+(EG769+EI769-10)*Crechee/30*GJ$4,0),IF(C766=2,IF(EH766+EH767+EH768+EH769+EJ766+EJ767+EJ768+EJ769=1,Cadeirante/30*GJ$4,IF(EH766+EH767+EH768+EH769+EJ766+EJ767+EJ768+EJ769=2,Fixo/30*GJ$4,IF(EH766+EH767+EH768+EH769+EJ766+EJ767+EJ768+EJ769&gt;2,Fixo/30*GJ$4+(EH766+EH767+EH768+EH769+EJ766+EJ767+EJ768+EJ769-2)*Cadeirante/30*GJ$4)))+(EG766+EG767+EG768+EI766+EI767+EI768)*Percapita/30*GJ$4+(EG769+EI769)*Crechee/30*GJ$4,IF(C766=1,IF(EG766+EG767+EG768+EH766+EH767+EH768+EI766+EI767+EI768+EJ766+EJ767+EJ768&lt;=15,(EG766+EG767+EG768+EI766+EI767+EI768)*Percapita/30*GJ$4,IF(EG766+EG767+EG768+EH766+EH767+EH768+EI766+EI767+EI768+EJ766+EJ767+EJ768&gt;=16,Fixo/30*GJ$4+(EG766+EG767+EG768+EH766+EH767+EH768+EI766+EI767+EI768+EJ766+EJ767-16)*Percapita/30*GJ$4))))))</f>
        <v>0</v>
      </c>
      <c r="GK766" s="178"/>
      <c r="GL766" s="103">
        <f t="shared" si="822"/>
        <v>0</v>
      </c>
      <c r="GM766" s="124"/>
      <c r="GN766" s="104">
        <f>SUMIF(V766:V769,"&lt;0")*Cadeirante/30*GN$4+SUMIF(X766:X769,"&lt;0")*Cadeirante/30*GN$4</f>
        <v>0</v>
      </c>
      <c r="GO766" s="104">
        <f>SUMIF(Z766:Z769,"&lt;0")*Cadeirante/30*GO$4+SUMIF(AB766:AB769,"&lt;0")*Cadeirante/30*GO$4</f>
        <v>0</v>
      </c>
      <c r="GP766" s="104">
        <f>SUMIF(AD766:AD769,"&lt;0")*Cadeirante/30*GP$4+SUMIF(AF766:AF769,"&lt;0")*Cadeirante/30*GP$4</f>
        <v>0</v>
      </c>
      <c r="GQ766" s="104">
        <f>SUMIF(AH766:AH769,"&lt;0")*Cadeirante/30*GQ$4+SUMIF(AJ766:AJ769,"&lt;0")*Cadeirante/30*GQ$4</f>
        <v>0</v>
      </c>
      <c r="GR766" s="104">
        <f>SUMIF(AL766:AL769,"&lt;0")*Cadeirante/30*GR$4+SUMIF(AN766:AN769,"&lt;0")*Cadeirante/30*GR$4</f>
        <v>0</v>
      </c>
      <c r="GS766" s="104">
        <f>SUMIF(AP766:AP769,"&lt;0")*Cadeirante/30*GS$4+SUMIF(AR766:AR769,"&lt;0")*Cadeirante/30*GS$4</f>
        <v>0</v>
      </c>
      <c r="GT766" s="104">
        <f>SUMIF(AT766:AT769,"&lt;0")*Cadeirante/30*GT$4+SUMIF(AV766:AV769,"&lt;0")*Cadeirante/30*GT$4</f>
        <v>0</v>
      </c>
      <c r="GU766" s="104">
        <f>SUMIF(AX766:AX769,"&lt;0")*Cadeirante/30*GU$4+SUMIF(AZ766:AZ769,"&lt;0")*Cadeirante/30*GU$4</f>
        <v>0</v>
      </c>
      <c r="GV766" s="104">
        <f>SUMIF(BB766:BB769,"&lt;0")*Cadeirante/30*GV$4+SUMIF(BD766:BD769,"&lt;0")*Cadeirante/30*GV$4</f>
        <v>0</v>
      </c>
      <c r="GW766" s="104">
        <f>SUMIF(BF766:BF769,"&lt;0")*Cadeirante/30*GW$4+SUMIF(BH766:BH769,"&lt;0")*Cadeirante/30*GW$4</f>
        <v>0</v>
      </c>
      <c r="GX766" s="104">
        <f>SUMIF(BJ766:BJ769,"&lt;0")*Cadeirante/30*GX$4+SUMIF(BL766:BL769,"&lt;0")*Cadeirante/30*GX$4</f>
        <v>0</v>
      </c>
      <c r="GY766" s="104">
        <f>SUMIF(BN766:BN769,"&lt;0")*Cadeirante/30*GY$4+SUMIF(BP766:BP769,"&lt;0")*Cadeirante/30*GY$4</f>
        <v>0</v>
      </c>
      <c r="GZ766" s="104">
        <f>SUMIF(BR766:BR769,"&lt;0")*Cadeirante/30*GZ$4+SUMIF(BT766:BT769,"&lt;0")*Cadeirante/30*GZ$4</f>
        <v>0</v>
      </c>
      <c r="HA766" s="104">
        <f>SUMIF(BV766:BV769,"&lt;0")*Cadeirante/30*HA$4+SUMIF(BX766:BX769,"&lt;0")*Cadeirante/30*HA$4</f>
        <v>0</v>
      </c>
      <c r="HB766" s="104">
        <f>SUMIF(BZ766:BZ769,"&lt;0")*Cadeirante/30*HB$4+SUMIF(CB766:CB769,"&lt;0")*Cadeirante/30*HB$4</f>
        <v>0</v>
      </c>
      <c r="HC766" s="104">
        <f>SUMIF(CD766:CD769,"&lt;0")*Cadeirante/30*HC$4+SUMIF(CF766:CF769,"&lt;0")*Cadeirante/30*HC$4</f>
        <v>0</v>
      </c>
      <c r="HD766" s="104">
        <f>SUMIF(CH766:CH769,"&lt;0")*Cadeirante/30*HD$4+SUMIF(CJ766:CJ769,"&lt;0")*Cadeirante/30*HD$4</f>
        <v>0</v>
      </c>
      <c r="HE766" s="104">
        <f>SUMIF(CL766:CL769,"&lt;0")*Cadeirante/30*HE$4+SUMIF(CN766:CN769,"&lt;0")*Cadeirante/30*HE$4</f>
        <v>0</v>
      </c>
      <c r="HF766" s="104">
        <f>SUMIF(CP766:CP769,"&lt;0")*Cadeirante/30*HF$4+SUMIF(CR766:CR769,"&lt;0")*Cadeirante/30*HF$4</f>
        <v>0</v>
      </c>
      <c r="HG766" s="104">
        <f>SUMIF(CT766:CT769,"&lt;0")*Cadeirante/30*HG$4+SUMIF(CV766:CV769,"&lt;0")*Cadeirante/30*HG$4</f>
        <v>0</v>
      </c>
      <c r="HH766" s="104">
        <f>SUMIF(CX766:CX769,"&lt;0")*Cadeirante/30*HH$4+SUMIF(CZ766:CZ769,"&lt;0")*Cadeirante/30*HH$4</f>
        <v>0</v>
      </c>
      <c r="HI766" s="104">
        <f>SUMIF(DB766:DB769,"&lt;0")*Cadeirante/30*HI$4+SUMIF(DD766:DD769,"&lt;0")*Cadeirante/30*HI$4</f>
        <v>0</v>
      </c>
      <c r="HJ766" s="104">
        <f>SUMIF(DF766:DF769,"&lt;0")*Cadeirante/30*HJ$4+SUMIF(DH766:DH769,"&lt;0")*Cadeirante/30*HJ$4</f>
        <v>0</v>
      </c>
      <c r="HK766" s="104">
        <f>SUMIF(DJ766:DJ769,"&lt;0")*Cadeirante/30*HK$4+SUMIF(DL766:DL769,"&lt;0")*Cadeirante/30*HK$4</f>
        <v>0</v>
      </c>
      <c r="HL766" s="104">
        <f>SUMIF(DN766:DN769,"&lt;0")*Cadeirante/30*HL$4+SUMIF(DP766:DP769,"&lt;0")*Cadeirante/30*HL$4</f>
        <v>0</v>
      </c>
      <c r="HM766" s="104">
        <f>SUMIF(DR766:DR769,"&lt;0")*Cadeirante/30*HM$4+SUMIF(DT766:DT769,"&lt;0")*Cadeirante/30*HM$4</f>
        <v>0</v>
      </c>
      <c r="HN766" s="104">
        <f>SUMIF(DV766:DV769,"&lt;0")*Cadeirante/30*HN$4+SUMIF(DX766:DX769,"&lt;0")*Cadeirante/30*HN$4</f>
        <v>0</v>
      </c>
      <c r="HO766" s="104">
        <f>SUMIF(DZ766:DZ769,"&lt;0")*Cadeirante/30*HO$4+SUMIF(EB766:EB769,"&lt;0")*Cadeirante/30*HO$4</f>
        <v>0</v>
      </c>
      <c r="HP766" s="104">
        <f>SUMIF(ED766:ED769,"&lt;0")*Cadeirante/30*HP$4+SUMIF(EF766:EF769,"&lt;0")*Cadeirante/30*HP$4</f>
        <v>0</v>
      </c>
      <c r="HQ766" s="64"/>
      <c r="HR766" s="64"/>
      <c r="HS766" s="64"/>
      <c r="HT766" s="64"/>
      <c r="HU766" s="64"/>
      <c r="HV766" s="64"/>
      <c r="HW766" s="176">
        <v>17629.309999999998</v>
      </c>
      <c r="HX766" s="64"/>
      <c r="HY766" s="280">
        <f>IF(ISTEXT(EM766), VALUE(EM766), EM766)</f>
        <v>141.251</v>
      </c>
      <c r="HZ766" s="280">
        <f>IF(ISTEXT(EN766), VALUE(EN766), EN766)</f>
        <v>0</v>
      </c>
      <c r="IA766" s="280">
        <f>IF(ISTEXT(EO766), VALUE(EO766), EO766)</f>
        <v>0</v>
      </c>
      <c r="IB766" s="64" t="b">
        <f>HW766=FE766</f>
        <v>0</v>
      </c>
      <c r="IC766" s="64"/>
    </row>
    <row r="767" spans="1:237" s="106" customFormat="1" ht="22.5" customHeight="1" x14ac:dyDescent="0.25">
      <c r="A767" s="368" t="s">
        <v>3892</v>
      </c>
      <c r="B767" s="369" t="s">
        <v>3893</v>
      </c>
      <c r="C767" s="370" t="s">
        <v>3233</v>
      </c>
      <c r="D767" s="371" t="s">
        <v>3889</v>
      </c>
      <c r="E767" s="371" t="s">
        <v>3894</v>
      </c>
      <c r="F767" s="372" t="s">
        <v>3224</v>
      </c>
      <c r="G767" s="372" t="s">
        <v>3225</v>
      </c>
      <c r="H767" s="373" t="s">
        <v>1860</v>
      </c>
      <c r="I767" s="374" t="s">
        <v>3895</v>
      </c>
      <c r="J767" s="421" t="s">
        <v>3231</v>
      </c>
      <c r="K767" s="421" t="s">
        <v>3234</v>
      </c>
      <c r="L767" s="329">
        <f>CONTINUA!BV767</f>
        <v>32</v>
      </c>
      <c r="M767" s="329">
        <f>CONTINUA!BW767</f>
        <v>0</v>
      </c>
      <c r="N767" s="895"/>
      <c r="O767" s="896" t="s">
        <v>4077</v>
      </c>
      <c r="P767" s="897" t="s">
        <v>206</v>
      </c>
      <c r="Q767" s="400">
        <v>60</v>
      </c>
      <c r="R767" s="401"/>
      <c r="S767" s="400">
        <v>1</v>
      </c>
      <c r="T767" s="401"/>
      <c r="U767" s="400"/>
      <c r="V767" s="401"/>
      <c r="W767" s="400"/>
      <c r="X767" s="401"/>
      <c r="Y767" s="400"/>
      <c r="Z767" s="401"/>
      <c r="AA767" s="400"/>
      <c r="AB767" s="401"/>
      <c r="AC767" s="400"/>
      <c r="AD767" s="401"/>
      <c r="AE767" s="400"/>
      <c r="AF767" s="401"/>
      <c r="AG767" s="400"/>
      <c r="AH767" s="401"/>
      <c r="AI767" s="400"/>
      <c r="AJ767" s="401"/>
      <c r="AK767" s="400"/>
      <c r="AL767" s="401"/>
      <c r="AM767" s="400"/>
      <c r="AN767" s="401"/>
      <c r="AO767" s="400"/>
      <c r="AP767" s="401"/>
      <c r="AQ767" s="400"/>
      <c r="AR767" s="401"/>
      <c r="AS767" s="400"/>
      <c r="AT767" s="401"/>
      <c r="AU767" s="400"/>
      <c r="AV767" s="401"/>
      <c r="AW767" s="400"/>
      <c r="AX767" s="401"/>
      <c r="AY767" s="400"/>
      <c r="AZ767" s="401"/>
      <c r="BA767" s="400"/>
      <c r="BB767" s="401"/>
      <c r="BC767" s="400"/>
      <c r="BD767" s="401"/>
      <c r="BE767" s="400"/>
      <c r="BF767" s="401"/>
      <c r="BG767" s="400"/>
      <c r="BH767" s="401"/>
      <c r="BI767" s="400"/>
      <c r="BJ767" s="401"/>
      <c r="BK767" s="400"/>
      <c r="BL767" s="401"/>
      <c r="BM767" s="400"/>
      <c r="BN767" s="401"/>
      <c r="BO767" s="400"/>
      <c r="BP767" s="401"/>
      <c r="BQ767" s="400"/>
      <c r="BR767" s="401"/>
      <c r="BS767" s="400"/>
      <c r="BT767" s="401"/>
      <c r="BU767" s="400"/>
      <c r="BV767" s="401"/>
      <c r="BW767" s="400"/>
      <c r="BX767" s="401"/>
      <c r="BY767" s="400"/>
      <c r="BZ767" s="401"/>
      <c r="CA767" s="400"/>
      <c r="CB767" s="401"/>
      <c r="CC767" s="400"/>
      <c r="CD767" s="401"/>
      <c r="CE767" s="400"/>
      <c r="CF767" s="401"/>
      <c r="CG767" s="400"/>
      <c r="CH767" s="401"/>
      <c r="CI767" s="400"/>
      <c r="CJ767" s="401"/>
      <c r="CK767" s="400"/>
      <c r="CL767" s="401"/>
      <c r="CM767" s="400"/>
      <c r="CN767" s="401"/>
      <c r="CO767" s="400"/>
      <c r="CP767" s="401"/>
      <c r="CQ767" s="400"/>
      <c r="CR767" s="401"/>
      <c r="CS767" s="400"/>
      <c r="CT767" s="401"/>
      <c r="CU767" s="400"/>
      <c r="CV767" s="401"/>
      <c r="CW767" s="400"/>
      <c r="CX767" s="401"/>
      <c r="CY767" s="400"/>
      <c r="CZ767" s="401"/>
      <c r="DA767" s="400"/>
      <c r="DB767" s="401"/>
      <c r="DC767" s="400"/>
      <c r="DD767" s="401"/>
      <c r="DE767" s="400"/>
      <c r="DF767" s="401"/>
      <c r="DG767" s="400"/>
      <c r="DH767" s="401"/>
      <c r="DI767" s="400"/>
      <c r="DJ767" s="401"/>
      <c r="DK767" s="400"/>
      <c r="DL767" s="401"/>
      <c r="DM767" s="400"/>
      <c r="DN767" s="401"/>
      <c r="DO767" s="400"/>
      <c r="DP767" s="401"/>
      <c r="DQ767" s="400"/>
      <c r="DR767" s="401"/>
      <c r="DS767" s="400"/>
      <c r="DT767" s="401"/>
      <c r="DU767" s="400"/>
      <c r="DV767" s="401"/>
      <c r="DW767" s="400"/>
      <c r="DX767" s="401"/>
      <c r="DY767" s="400"/>
      <c r="DZ767" s="401"/>
      <c r="EA767" s="400"/>
      <c r="EB767" s="401"/>
      <c r="EC767" s="400"/>
      <c r="ED767" s="401"/>
      <c r="EE767" s="400"/>
      <c r="EF767" s="401"/>
      <c r="EG767" s="400"/>
      <c r="EH767" s="401"/>
      <c r="EI767" s="400"/>
      <c r="EJ767" s="447"/>
      <c r="EK767" s="511"/>
      <c r="EL767" s="514"/>
      <c r="EM767" s="448"/>
      <c r="EN767" s="344"/>
      <c r="EO767" s="345"/>
      <c r="EP767" s="171">
        <f t="shared" si="815"/>
        <v>60</v>
      </c>
      <c r="EQ767" s="171">
        <f t="shared" si="816"/>
        <v>0</v>
      </c>
      <c r="ER767" s="171">
        <f t="shared" si="817"/>
        <v>1</v>
      </c>
      <c r="ES767" s="171">
        <f t="shared" si="818"/>
        <v>0</v>
      </c>
      <c r="ET767" s="171">
        <f t="shared" si="819"/>
        <v>0</v>
      </c>
      <c r="EU767" s="171">
        <f t="shared" si="820"/>
        <v>0</v>
      </c>
      <c r="EV767" s="172">
        <f t="shared" si="821"/>
        <v>61</v>
      </c>
      <c r="EW767" s="173"/>
      <c r="EX767" s="248">
        <f t="shared" si="873"/>
        <v>0</v>
      </c>
      <c r="EY767" s="174">
        <f>(L767*regular)+(M767*Cadeirantee)</f>
        <v>308.48</v>
      </c>
      <c r="EZ767" s="249">
        <f>SUMIF(FG767:GJ767,"&gt;0")</f>
        <v>0</v>
      </c>
      <c r="FA767" s="249">
        <f>SUMIF(FG767:GJ767,"&lt;0")+SUMIF(GN767:HP767,"&lt;0")</f>
        <v>0</v>
      </c>
      <c r="FB767" s="174">
        <v>0</v>
      </c>
      <c r="FC767" s="126">
        <f>N767*km*'VALORES TABELA'!$B$13</f>
        <v>0</v>
      </c>
      <c r="FD767" s="250">
        <f t="shared" ref="FD767:FD770" si="874">GL767</f>
        <v>0</v>
      </c>
      <c r="FE767" s="105"/>
      <c r="FF767" s="119"/>
      <c r="FG767" s="119"/>
      <c r="FH767" s="119"/>
      <c r="FI767" s="119"/>
      <c r="FJ767" s="119"/>
      <c r="FK767" s="119"/>
      <c r="FL767" s="119"/>
      <c r="FM767" s="119"/>
      <c r="FN767" s="119"/>
      <c r="FO767" s="119"/>
      <c r="FP767" s="119"/>
      <c r="FQ767" s="119"/>
      <c r="FR767" s="119"/>
      <c r="FS767" s="119"/>
      <c r="FT767" s="119"/>
      <c r="FU767" s="119"/>
      <c r="FV767" s="119"/>
      <c r="FW767" s="119"/>
      <c r="FX767" s="119"/>
      <c r="FY767" s="119"/>
      <c r="FZ767" s="119"/>
      <c r="GA767" s="119"/>
      <c r="GB767" s="119"/>
      <c r="GC767" s="119"/>
      <c r="GD767" s="119"/>
      <c r="GE767" s="119"/>
      <c r="GF767" s="119"/>
      <c r="GG767" s="119"/>
      <c r="GH767" s="119"/>
      <c r="GI767" s="119"/>
      <c r="GJ767" s="119"/>
      <c r="GK767" s="251"/>
      <c r="GL767" s="103">
        <f t="shared" si="822"/>
        <v>0</v>
      </c>
      <c r="GM767" s="124"/>
      <c r="GN767" s="104"/>
      <c r="GO767" s="104"/>
      <c r="GP767" s="104"/>
      <c r="GQ767" s="104"/>
      <c r="GR767" s="104"/>
      <c r="GS767" s="104"/>
      <c r="GT767" s="104"/>
      <c r="GU767" s="104"/>
      <c r="GV767" s="104"/>
      <c r="GW767" s="104"/>
      <c r="GX767" s="104"/>
      <c r="GY767" s="104"/>
      <c r="GZ767" s="104"/>
      <c r="HA767" s="104"/>
      <c r="HB767" s="104"/>
      <c r="HC767" s="104"/>
      <c r="HD767" s="104"/>
      <c r="HE767" s="104"/>
      <c r="HF767" s="104"/>
      <c r="HG767" s="104"/>
      <c r="HH767" s="104"/>
      <c r="HI767" s="104"/>
      <c r="HJ767" s="104"/>
      <c r="HK767" s="104"/>
      <c r="HL767" s="104"/>
      <c r="HM767" s="104"/>
      <c r="HN767" s="104"/>
      <c r="HO767" s="104"/>
      <c r="HP767" s="104"/>
      <c r="HQ767" s="64"/>
      <c r="HR767" s="64"/>
      <c r="HS767" s="64"/>
      <c r="HT767" s="64"/>
      <c r="HU767" s="64"/>
      <c r="HV767" s="64"/>
      <c r="HW767" s="105"/>
      <c r="HX767" s="64"/>
      <c r="HY767" s="280">
        <f t="shared" ref="HY767:HY770" si="875">IF(ISTEXT(EM767), VALUE(EM767), EM767)</f>
        <v>0</v>
      </c>
      <c r="HZ767" s="280">
        <f t="shared" ref="HZ767:HZ770" si="876">IF(ISTEXT(EN767), VALUE(EN767), EN767)</f>
        <v>0</v>
      </c>
      <c r="IA767" s="280">
        <f t="shared" ref="IA767:IA770" si="877">IF(ISTEXT(EO767), VALUE(EO767), EO767)</f>
        <v>0</v>
      </c>
      <c r="IB767" s="64"/>
      <c r="IC767" s="64"/>
    </row>
    <row r="768" spans="1:237" s="106" customFormat="1" ht="22.5" customHeight="1" x14ac:dyDescent="0.25">
      <c r="A768" s="368" t="s">
        <v>3892</v>
      </c>
      <c r="B768" s="369" t="s">
        <v>3893</v>
      </c>
      <c r="C768" s="375" t="s">
        <v>3233</v>
      </c>
      <c r="D768" s="371" t="s">
        <v>3889</v>
      </c>
      <c r="E768" s="371" t="s">
        <v>3894</v>
      </c>
      <c r="F768" s="376" t="s">
        <v>3224</v>
      </c>
      <c r="G768" s="376" t="s">
        <v>3225</v>
      </c>
      <c r="H768" s="373" t="s">
        <v>1860</v>
      </c>
      <c r="I768" s="374" t="s">
        <v>3895</v>
      </c>
      <c r="J768" s="421" t="s">
        <v>3231</v>
      </c>
      <c r="K768" s="422" t="s">
        <v>3235</v>
      </c>
      <c r="L768" s="329">
        <f>CONTINUA!BV768</f>
        <v>0</v>
      </c>
      <c r="M768" s="329">
        <f>CONTINUA!BW768</f>
        <v>0</v>
      </c>
      <c r="N768" s="895"/>
      <c r="O768" s="896" t="s">
        <v>4077</v>
      </c>
      <c r="P768" s="897" t="s">
        <v>206</v>
      </c>
      <c r="Q768" s="400"/>
      <c r="R768" s="401"/>
      <c r="S768" s="400"/>
      <c r="T768" s="401"/>
      <c r="U768" s="400"/>
      <c r="V768" s="401"/>
      <c r="W768" s="400"/>
      <c r="X768" s="401"/>
      <c r="Y768" s="400"/>
      <c r="Z768" s="401"/>
      <c r="AA768" s="400"/>
      <c r="AB768" s="401"/>
      <c r="AC768" s="400"/>
      <c r="AD768" s="401"/>
      <c r="AE768" s="400"/>
      <c r="AF768" s="401"/>
      <c r="AG768" s="400"/>
      <c r="AH768" s="401"/>
      <c r="AI768" s="400"/>
      <c r="AJ768" s="401"/>
      <c r="AK768" s="400"/>
      <c r="AL768" s="401"/>
      <c r="AM768" s="400"/>
      <c r="AN768" s="401"/>
      <c r="AO768" s="400"/>
      <c r="AP768" s="401"/>
      <c r="AQ768" s="400"/>
      <c r="AR768" s="401"/>
      <c r="AS768" s="400"/>
      <c r="AT768" s="401"/>
      <c r="AU768" s="400"/>
      <c r="AV768" s="401"/>
      <c r="AW768" s="400"/>
      <c r="AX768" s="401"/>
      <c r="AY768" s="400"/>
      <c r="AZ768" s="401"/>
      <c r="BA768" s="400"/>
      <c r="BB768" s="401"/>
      <c r="BC768" s="400"/>
      <c r="BD768" s="401"/>
      <c r="BE768" s="400"/>
      <c r="BF768" s="401"/>
      <c r="BG768" s="400"/>
      <c r="BH768" s="401"/>
      <c r="BI768" s="400"/>
      <c r="BJ768" s="401"/>
      <c r="BK768" s="400"/>
      <c r="BL768" s="401"/>
      <c r="BM768" s="400"/>
      <c r="BN768" s="401"/>
      <c r="BO768" s="400"/>
      <c r="BP768" s="401"/>
      <c r="BQ768" s="400"/>
      <c r="BR768" s="401"/>
      <c r="BS768" s="400"/>
      <c r="BT768" s="401"/>
      <c r="BU768" s="400"/>
      <c r="BV768" s="401"/>
      <c r="BW768" s="400"/>
      <c r="BX768" s="401"/>
      <c r="BY768" s="400"/>
      <c r="BZ768" s="401"/>
      <c r="CA768" s="400"/>
      <c r="CB768" s="401"/>
      <c r="CC768" s="400"/>
      <c r="CD768" s="401"/>
      <c r="CE768" s="400"/>
      <c r="CF768" s="401"/>
      <c r="CG768" s="400"/>
      <c r="CH768" s="401"/>
      <c r="CI768" s="400"/>
      <c r="CJ768" s="401"/>
      <c r="CK768" s="400"/>
      <c r="CL768" s="401"/>
      <c r="CM768" s="400"/>
      <c r="CN768" s="401"/>
      <c r="CO768" s="400"/>
      <c r="CP768" s="401"/>
      <c r="CQ768" s="400"/>
      <c r="CR768" s="401"/>
      <c r="CS768" s="400"/>
      <c r="CT768" s="401"/>
      <c r="CU768" s="400"/>
      <c r="CV768" s="401"/>
      <c r="CW768" s="400"/>
      <c r="CX768" s="401"/>
      <c r="CY768" s="400"/>
      <c r="CZ768" s="401"/>
      <c r="DA768" s="400"/>
      <c r="DB768" s="401"/>
      <c r="DC768" s="400"/>
      <c r="DD768" s="401"/>
      <c r="DE768" s="400"/>
      <c r="DF768" s="401"/>
      <c r="DG768" s="400"/>
      <c r="DH768" s="401"/>
      <c r="DI768" s="400"/>
      <c r="DJ768" s="401"/>
      <c r="DK768" s="400"/>
      <c r="DL768" s="401"/>
      <c r="DM768" s="400"/>
      <c r="DN768" s="401"/>
      <c r="DO768" s="400"/>
      <c r="DP768" s="401"/>
      <c r="DQ768" s="400"/>
      <c r="DR768" s="401"/>
      <c r="DS768" s="400"/>
      <c r="DT768" s="401"/>
      <c r="DU768" s="400"/>
      <c r="DV768" s="401"/>
      <c r="DW768" s="400"/>
      <c r="DX768" s="401"/>
      <c r="DY768" s="400"/>
      <c r="DZ768" s="401"/>
      <c r="EA768" s="400"/>
      <c r="EB768" s="401"/>
      <c r="EC768" s="400"/>
      <c r="ED768" s="401"/>
      <c r="EE768" s="400"/>
      <c r="EF768" s="401"/>
      <c r="EG768" s="400"/>
      <c r="EH768" s="401"/>
      <c r="EI768" s="400"/>
      <c r="EJ768" s="447"/>
      <c r="EK768" s="511"/>
      <c r="EL768" s="514"/>
      <c r="EM768" s="448"/>
      <c r="EN768" s="344"/>
      <c r="EO768" s="345"/>
      <c r="EP768" s="171">
        <f t="shared" si="815"/>
        <v>0</v>
      </c>
      <c r="EQ768" s="171">
        <f t="shared" si="816"/>
        <v>0</v>
      </c>
      <c r="ER768" s="171">
        <f t="shared" si="817"/>
        <v>0</v>
      </c>
      <c r="ES768" s="171">
        <f t="shared" si="818"/>
        <v>0</v>
      </c>
      <c r="ET768" s="171">
        <f t="shared" si="819"/>
        <v>0</v>
      </c>
      <c r="EU768" s="171">
        <f t="shared" si="820"/>
        <v>0</v>
      </c>
      <c r="EV768" s="172">
        <f t="shared" si="821"/>
        <v>0</v>
      </c>
      <c r="EW768" s="125"/>
      <c r="EX768" s="248">
        <f t="shared" si="873"/>
        <v>0</v>
      </c>
      <c r="EY768" s="174">
        <f>(L768*regular)+(M768*Cadeirantee)</f>
        <v>0</v>
      </c>
      <c r="EZ768" s="249">
        <f>SUMIF(FG768:GJ768,"&gt;0")</f>
        <v>0</v>
      </c>
      <c r="FA768" s="249">
        <f>SUMIF(FG768:GJ768,"&lt;0")+SUMIF(GN768:HP768,"&lt;0")</f>
        <v>0</v>
      </c>
      <c r="FB768" s="174">
        <v>0</v>
      </c>
      <c r="FC768" s="126">
        <f>N768*km*'VALORES TABELA'!$B$13</f>
        <v>0</v>
      </c>
      <c r="FD768" s="250">
        <f t="shared" si="874"/>
        <v>0</v>
      </c>
      <c r="FE768" s="105"/>
      <c r="FF768" s="108"/>
      <c r="FG768" s="108"/>
      <c r="FH768" s="108"/>
      <c r="FI768" s="108"/>
      <c r="FJ768" s="108"/>
      <c r="FK768" s="108"/>
      <c r="FL768" s="108"/>
      <c r="FM768" s="108"/>
      <c r="FN768" s="108"/>
      <c r="FO768" s="108"/>
      <c r="FP768" s="108"/>
      <c r="FQ768" s="108"/>
      <c r="FR768" s="108"/>
      <c r="FS768" s="108"/>
      <c r="FT768" s="108"/>
      <c r="FU768" s="108"/>
      <c r="FV768" s="108"/>
      <c r="FW768" s="108"/>
      <c r="FX768" s="108"/>
      <c r="FY768" s="108"/>
      <c r="FZ768" s="108"/>
      <c r="GA768" s="108"/>
      <c r="GB768" s="108"/>
      <c r="GC768" s="108"/>
      <c r="GD768" s="108"/>
      <c r="GE768" s="108"/>
      <c r="GF768" s="108"/>
      <c r="GG768" s="108"/>
      <c r="GH768" s="108"/>
      <c r="GI768" s="108"/>
      <c r="GJ768" s="108"/>
      <c r="GK768" s="251"/>
      <c r="GL768" s="103">
        <f t="shared" si="822"/>
        <v>0</v>
      </c>
      <c r="GM768" s="124"/>
      <c r="GN768" s="104"/>
      <c r="GO768" s="104"/>
      <c r="GP768" s="104"/>
      <c r="GQ768" s="104"/>
      <c r="GR768" s="104"/>
      <c r="GS768" s="104"/>
      <c r="GT768" s="104"/>
      <c r="GU768" s="104"/>
      <c r="GV768" s="104"/>
      <c r="GW768" s="104"/>
      <c r="GX768" s="104"/>
      <c r="GY768" s="104"/>
      <c r="GZ768" s="104"/>
      <c r="HA768" s="104"/>
      <c r="HB768" s="104"/>
      <c r="HC768" s="104"/>
      <c r="HD768" s="104"/>
      <c r="HE768" s="104"/>
      <c r="HF768" s="104"/>
      <c r="HG768" s="104"/>
      <c r="HH768" s="104"/>
      <c r="HI768" s="104"/>
      <c r="HJ768" s="104"/>
      <c r="HK768" s="104"/>
      <c r="HL768" s="104"/>
      <c r="HM768" s="104"/>
      <c r="HN768" s="104"/>
      <c r="HO768" s="104"/>
      <c r="HP768" s="104"/>
      <c r="HQ768" s="64"/>
      <c r="HR768" s="64"/>
      <c r="HS768" s="64"/>
      <c r="HT768" s="64"/>
      <c r="HU768" s="64"/>
      <c r="HV768" s="64"/>
      <c r="HW768" s="105"/>
      <c r="HX768" s="64"/>
      <c r="HY768" s="280">
        <f t="shared" si="875"/>
        <v>0</v>
      </c>
      <c r="HZ768" s="280">
        <f t="shared" si="876"/>
        <v>0</v>
      </c>
      <c r="IA768" s="280">
        <f t="shared" si="877"/>
        <v>0</v>
      </c>
      <c r="IB768" s="64"/>
      <c r="IC768" s="64"/>
    </row>
    <row r="769" spans="1:237" s="106" customFormat="1" ht="22.5" customHeight="1" x14ac:dyDescent="0.25">
      <c r="A769" s="368" t="s">
        <v>3892</v>
      </c>
      <c r="B769" s="369" t="s">
        <v>3893</v>
      </c>
      <c r="C769" s="375" t="s">
        <v>3233</v>
      </c>
      <c r="D769" s="371" t="s">
        <v>3889</v>
      </c>
      <c r="E769" s="371" t="s">
        <v>3894</v>
      </c>
      <c r="F769" s="376" t="s">
        <v>3224</v>
      </c>
      <c r="G769" s="376" t="s">
        <v>3225</v>
      </c>
      <c r="H769" s="373" t="s">
        <v>1860</v>
      </c>
      <c r="I769" s="374" t="s">
        <v>3895</v>
      </c>
      <c r="J769" s="421" t="s">
        <v>3231</v>
      </c>
      <c r="K769" s="423" t="s">
        <v>3236</v>
      </c>
      <c r="L769" s="329">
        <f>CONTINUA!BV769</f>
        <v>0</v>
      </c>
      <c r="M769" s="329">
        <f>CONTINUA!BW769</f>
        <v>0</v>
      </c>
      <c r="N769" s="895"/>
      <c r="O769" s="896" t="s">
        <v>4077</v>
      </c>
      <c r="P769" s="897" t="s">
        <v>206</v>
      </c>
      <c r="Q769" s="400"/>
      <c r="R769" s="401"/>
      <c r="S769" s="400"/>
      <c r="T769" s="401"/>
      <c r="U769" s="400"/>
      <c r="V769" s="401"/>
      <c r="W769" s="400"/>
      <c r="X769" s="401"/>
      <c r="Y769" s="400"/>
      <c r="Z769" s="401"/>
      <c r="AA769" s="400"/>
      <c r="AB769" s="401"/>
      <c r="AC769" s="400"/>
      <c r="AD769" s="401"/>
      <c r="AE769" s="400"/>
      <c r="AF769" s="401"/>
      <c r="AG769" s="400"/>
      <c r="AH769" s="401"/>
      <c r="AI769" s="400"/>
      <c r="AJ769" s="401"/>
      <c r="AK769" s="400"/>
      <c r="AL769" s="401"/>
      <c r="AM769" s="400"/>
      <c r="AN769" s="401"/>
      <c r="AO769" s="400"/>
      <c r="AP769" s="401"/>
      <c r="AQ769" s="400"/>
      <c r="AR769" s="401"/>
      <c r="AS769" s="400"/>
      <c r="AT769" s="401"/>
      <c r="AU769" s="400"/>
      <c r="AV769" s="401"/>
      <c r="AW769" s="400"/>
      <c r="AX769" s="401"/>
      <c r="AY769" s="400"/>
      <c r="AZ769" s="401"/>
      <c r="BA769" s="400"/>
      <c r="BB769" s="401"/>
      <c r="BC769" s="400"/>
      <c r="BD769" s="401"/>
      <c r="BE769" s="400"/>
      <c r="BF769" s="401"/>
      <c r="BG769" s="400"/>
      <c r="BH769" s="401"/>
      <c r="BI769" s="400"/>
      <c r="BJ769" s="401"/>
      <c r="BK769" s="400"/>
      <c r="BL769" s="401"/>
      <c r="BM769" s="400"/>
      <c r="BN769" s="401"/>
      <c r="BO769" s="400"/>
      <c r="BP769" s="401"/>
      <c r="BQ769" s="400"/>
      <c r="BR769" s="401"/>
      <c r="BS769" s="400"/>
      <c r="BT769" s="401"/>
      <c r="BU769" s="400"/>
      <c r="BV769" s="401"/>
      <c r="BW769" s="400"/>
      <c r="BX769" s="401"/>
      <c r="BY769" s="400"/>
      <c r="BZ769" s="401"/>
      <c r="CA769" s="400"/>
      <c r="CB769" s="401"/>
      <c r="CC769" s="400"/>
      <c r="CD769" s="401"/>
      <c r="CE769" s="400"/>
      <c r="CF769" s="401"/>
      <c r="CG769" s="400"/>
      <c r="CH769" s="401"/>
      <c r="CI769" s="400"/>
      <c r="CJ769" s="401"/>
      <c r="CK769" s="400"/>
      <c r="CL769" s="401"/>
      <c r="CM769" s="400"/>
      <c r="CN769" s="401"/>
      <c r="CO769" s="400"/>
      <c r="CP769" s="401"/>
      <c r="CQ769" s="400"/>
      <c r="CR769" s="401"/>
      <c r="CS769" s="400"/>
      <c r="CT769" s="401"/>
      <c r="CU769" s="400"/>
      <c r="CV769" s="401"/>
      <c r="CW769" s="400"/>
      <c r="CX769" s="401"/>
      <c r="CY769" s="400"/>
      <c r="CZ769" s="401"/>
      <c r="DA769" s="400"/>
      <c r="DB769" s="401"/>
      <c r="DC769" s="400"/>
      <c r="DD769" s="401"/>
      <c r="DE769" s="400"/>
      <c r="DF769" s="401"/>
      <c r="DG769" s="400"/>
      <c r="DH769" s="401"/>
      <c r="DI769" s="400"/>
      <c r="DJ769" s="401"/>
      <c r="DK769" s="400"/>
      <c r="DL769" s="401"/>
      <c r="DM769" s="400"/>
      <c r="DN769" s="401"/>
      <c r="DO769" s="400"/>
      <c r="DP769" s="401"/>
      <c r="DQ769" s="400"/>
      <c r="DR769" s="401"/>
      <c r="DS769" s="400"/>
      <c r="DT769" s="401"/>
      <c r="DU769" s="400"/>
      <c r="DV769" s="401"/>
      <c r="DW769" s="400"/>
      <c r="DX769" s="401"/>
      <c r="DY769" s="400"/>
      <c r="DZ769" s="401"/>
      <c r="EA769" s="400"/>
      <c r="EB769" s="401"/>
      <c r="EC769" s="400"/>
      <c r="ED769" s="401"/>
      <c r="EE769" s="400"/>
      <c r="EF769" s="401"/>
      <c r="EG769" s="400"/>
      <c r="EH769" s="401"/>
      <c r="EI769" s="400"/>
      <c r="EJ769" s="447"/>
      <c r="EK769" s="511"/>
      <c r="EL769" s="514"/>
      <c r="EM769" s="448"/>
      <c r="EN769" s="344"/>
      <c r="EO769" s="345"/>
      <c r="EP769" s="171">
        <f t="shared" si="815"/>
        <v>0</v>
      </c>
      <c r="EQ769" s="171">
        <f t="shared" si="816"/>
        <v>0</v>
      </c>
      <c r="ER769" s="171">
        <f t="shared" si="817"/>
        <v>0</v>
      </c>
      <c r="ES769" s="171">
        <f t="shared" si="818"/>
        <v>0</v>
      </c>
      <c r="ET769" s="171">
        <f t="shared" si="819"/>
        <v>0</v>
      </c>
      <c r="EU769" s="171">
        <f t="shared" si="820"/>
        <v>0</v>
      </c>
      <c r="EV769" s="172">
        <f t="shared" si="821"/>
        <v>0</v>
      </c>
      <c r="EW769" s="127"/>
      <c r="EX769" s="248">
        <f t="shared" si="873"/>
        <v>0</v>
      </c>
      <c r="EY769" s="174">
        <f>(L769*regular)+(M769*Cadeirantee)</f>
        <v>0</v>
      </c>
      <c r="EZ769" s="249">
        <f>SUMIF(FG769:GJ769,"&gt;0")</f>
        <v>0</v>
      </c>
      <c r="FA769" s="249">
        <f>SUMIF(FG769:GJ769,"&lt;0")+SUMIF(GN769:HP769,"&lt;0")</f>
        <v>0</v>
      </c>
      <c r="FB769" s="174">
        <v>0</v>
      </c>
      <c r="FC769" s="126">
        <f>N769*km*'VALORES TABELA'!$B$13</f>
        <v>0</v>
      </c>
      <c r="FD769" s="250">
        <f t="shared" si="874"/>
        <v>0</v>
      </c>
      <c r="FE769" s="105"/>
      <c r="FF769" s="118"/>
      <c r="FG769" s="118"/>
      <c r="FH769" s="118"/>
      <c r="FI769" s="118"/>
      <c r="FJ769" s="118"/>
      <c r="FK769" s="118"/>
      <c r="FL769" s="118"/>
      <c r="FM769" s="118"/>
      <c r="FN769" s="118"/>
      <c r="FO769" s="118"/>
      <c r="FP769" s="118"/>
      <c r="FQ769" s="118"/>
      <c r="FR769" s="118"/>
      <c r="FS769" s="118"/>
      <c r="FT769" s="118"/>
      <c r="FU769" s="118"/>
      <c r="FV769" s="118"/>
      <c r="FW769" s="118"/>
      <c r="FX769" s="118"/>
      <c r="FY769" s="118"/>
      <c r="FZ769" s="118"/>
      <c r="GA769" s="118"/>
      <c r="GB769" s="118"/>
      <c r="GC769" s="118"/>
      <c r="GD769" s="118"/>
      <c r="GE769" s="118"/>
      <c r="GF769" s="118"/>
      <c r="GG769" s="118"/>
      <c r="GH769" s="118"/>
      <c r="GI769" s="118"/>
      <c r="GJ769" s="118"/>
      <c r="GK769" s="252"/>
      <c r="GL769" s="103">
        <f t="shared" si="822"/>
        <v>0</v>
      </c>
      <c r="GM769" s="124"/>
      <c r="GN769" s="104"/>
      <c r="GO769" s="104"/>
      <c r="GP769" s="104"/>
      <c r="GQ769" s="104"/>
      <c r="GR769" s="104"/>
      <c r="GS769" s="104"/>
      <c r="GT769" s="104"/>
      <c r="GU769" s="104"/>
      <c r="GV769" s="104"/>
      <c r="GW769" s="104"/>
      <c r="GX769" s="104"/>
      <c r="GY769" s="104"/>
      <c r="GZ769" s="104"/>
      <c r="HA769" s="104"/>
      <c r="HB769" s="104"/>
      <c r="HC769" s="104"/>
      <c r="HD769" s="104"/>
      <c r="HE769" s="104"/>
      <c r="HF769" s="104"/>
      <c r="HG769" s="104"/>
      <c r="HH769" s="104"/>
      <c r="HI769" s="104"/>
      <c r="HJ769" s="104"/>
      <c r="HK769" s="104"/>
      <c r="HL769" s="104"/>
      <c r="HM769" s="104"/>
      <c r="HN769" s="104"/>
      <c r="HO769" s="104"/>
      <c r="HP769" s="104"/>
      <c r="HQ769" s="64"/>
      <c r="HR769" s="65"/>
      <c r="HS769" s="65"/>
      <c r="HT769" s="65"/>
      <c r="HU769" s="65"/>
      <c r="HV769" s="65"/>
      <c r="HW769" s="105"/>
      <c r="HX769" s="65"/>
      <c r="HY769" s="280">
        <f t="shared" si="875"/>
        <v>0</v>
      </c>
      <c r="HZ769" s="280">
        <f t="shared" si="876"/>
        <v>0</v>
      </c>
      <c r="IA769" s="280">
        <f t="shared" si="877"/>
        <v>0</v>
      </c>
      <c r="IB769" s="65"/>
      <c r="IC769" s="65"/>
    </row>
    <row r="770" spans="1:237" s="106" customFormat="1" ht="22.5" customHeight="1" thickBot="1" x14ac:dyDescent="0.3">
      <c r="A770" s="377" t="s">
        <v>3892</v>
      </c>
      <c r="B770" s="378" t="s">
        <v>3893</v>
      </c>
      <c r="C770" s="379" t="s">
        <v>3233</v>
      </c>
      <c r="D770" s="380" t="s">
        <v>3889</v>
      </c>
      <c r="E770" s="380" t="s">
        <v>3894</v>
      </c>
      <c r="F770" s="381" t="s">
        <v>3224</v>
      </c>
      <c r="G770" s="381" t="s">
        <v>3225</v>
      </c>
      <c r="H770" s="382" t="s">
        <v>1860</v>
      </c>
      <c r="I770" s="383" t="s">
        <v>3895</v>
      </c>
      <c r="J770" s="421" t="s">
        <v>3231</v>
      </c>
      <c r="K770" s="424" t="s">
        <v>60</v>
      </c>
      <c r="L770" s="329">
        <f>CONTINUA!BV770</f>
        <v>0</v>
      </c>
      <c r="M770" s="329">
        <f>CONTINUA!BW770</f>
        <v>0</v>
      </c>
      <c r="N770" s="895"/>
      <c r="O770" s="896" t="s">
        <v>4077</v>
      </c>
      <c r="P770" s="897" t="s">
        <v>206</v>
      </c>
      <c r="Q770" s="400"/>
      <c r="R770" s="401"/>
      <c r="S770" s="400"/>
      <c r="T770" s="401"/>
      <c r="U770" s="400"/>
      <c r="V770" s="401"/>
      <c r="W770" s="400"/>
      <c r="X770" s="401"/>
      <c r="Y770" s="400"/>
      <c r="Z770" s="401"/>
      <c r="AA770" s="400"/>
      <c r="AB770" s="401"/>
      <c r="AC770" s="400"/>
      <c r="AD770" s="401"/>
      <c r="AE770" s="400"/>
      <c r="AF770" s="401"/>
      <c r="AG770" s="400"/>
      <c r="AH770" s="401"/>
      <c r="AI770" s="400"/>
      <c r="AJ770" s="401"/>
      <c r="AK770" s="400"/>
      <c r="AL770" s="401"/>
      <c r="AM770" s="400"/>
      <c r="AN770" s="401"/>
      <c r="AO770" s="400"/>
      <c r="AP770" s="401"/>
      <c r="AQ770" s="400"/>
      <c r="AR770" s="401"/>
      <c r="AS770" s="400"/>
      <c r="AT770" s="401"/>
      <c r="AU770" s="400"/>
      <c r="AV770" s="401"/>
      <c r="AW770" s="400"/>
      <c r="AX770" s="401"/>
      <c r="AY770" s="400"/>
      <c r="AZ770" s="401"/>
      <c r="BA770" s="400"/>
      <c r="BB770" s="401"/>
      <c r="BC770" s="400"/>
      <c r="BD770" s="401"/>
      <c r="BE770" s="400"/>
      <c r="BF770" s="401"/>
      <c r="BG770" s="400"/>
      <c r="BH770" s="401"/>
      <c r="BI770" s="400"/>
      <c r="BJ770" s="401"/>
      <c r="BK770" s="400"/>
      <c r="BL770" s="401"/>
      <c r="BM770" s="400"/>
      <c r="BN770" s="401"/>
      <c r="BO770" s="400"/>
      <c r="BP770" s="401"/>
      <c r="BQ770" s="400"/>
      <c r="BR770" s="401"/>
      <c r="BS770" s="400"/>
      <c r="BT770" s="401"/>
      <c r="BU770" s="400"/>
      <c r="BV770" s="401"/>
      <c r="BW770" s="400"/>
      <c r="BX770" s="401"/>
      <c r="BY770" s="400"/>
      <c r="BZ770" s="401"/>
      <c r="CA770" s="400"/>
      <c r="CB770" s="401"/>
      <c r="CC770" s="400"/>
      <c r="CD770" s="401"/>
      <c r="CE770" s="400"/>
      <c r="CF770" s="401"/>
      <c r="CG770" s="400"/>
      <c r="CH770" s="401"/>
      <c r="CI770" s="400"/>
      <c r="CJ770" s="401"/>
      <c r="CK770" s="400"/>
      <c r="CL770" s="401"/>
      <c r="CM770" s="400"/>
      <c r="CN770" s="401"/>
      <c r="CO770" s="400"/>
      <c r="CP770" s="401"/>
      <c r="CQ770" s="400"/>
      <c r="CR770" s="401"/>
      <c r="CS770" s="400"/>
      <c r="CT770" s="401"/>
      <c r="CU770" s="400"/>
      <c r="CV770" s="401"/>
      <c r="CW770" s="400"/>
      <c r="CX770" s="401"/>
      <c r="CY770" s="400"/>
      <c r="CZ770" s="401"/>
      <c r="DA770" s="400"/>
      <c r="DB770" s="401"/>
      <c r="DC770" s="400"/>
      <c r="DD770" s="401"/>
      <c r="DE770" s="400"/>
      <c r="DF770" s="401"/>
      <c r="DG770" s="400"/>
      <c r="DH770" s="401"/>
      <c r="DI770" s="400"/>
      <c r="DJ770" s="401"/>
      <c r="DK770" s="400"/>
      <c r="DL770" s="401"/>
      <c r="DM770" s="400"/>
      <c r="DN770" s="401"/>
      <c r="DO770" s="400"/>
      <c r="DP770" s="401"/>
      <c r="DQ770" s="400"/>
      <c r="DR770" s="401"/>
      <c r="DS770" s="400"/>
      <c r="DT770" s="401"/>
      <c r="DU770" s="400"/>
      <c r="DV770" s="401"/>
      <c r="DW770" s="400"/>
      <c r="DX770" s="401"/>
      <c r="DY770" s="400"/>
      <c r="DZ770" s="401"/>
      <c r="EA770" s="400"/>
      <c r="EB770" s="401"/>
      <c r="EC770" s="400"/>
      <c r="ED770" s="401"/>
      <c r="EE770" s="400"/>
      <c r="EF770" s="401"/>
      <c r="EG770" s="400"/>
      <c r="EH770" s="401"/>
      <c r="EI770" s="400"/>
      <c r="EJ770" s="447"/>
      <c r="EK770" s="512"/>
      <c r="EL770" s="515"/>
      <c r="EM770" s="450"/>
      <c r="EN770" s="348"/>
      <c r="EO770" s="348"/>
      <c r="EP770" s="179">
        <f t="shared" si="815"/>
        <v>0</v>
      </c>
      <c r="EQ770" s="179">
        <f t="shared" si="816"/>
        <v>0</v>
      </c>
      <c r="ER770" s="179">
        <f t="shared" si="817"/>
        <v>0</v>
      </c>
      <c r="ES770" s="179">
        <f t="shared" si="818"/>
        <v>0</v>
      </c>
      <c r="ET770" s="179">
        <f t="shared" si="819"/>
        <v>0</v>
      </c>
      <c r="EU770" s="179">
        <f t="shared" si="820"/>
        <v>0</v>
      </c>
      <c r="EV770" s="172">
        <f t="shared" si="821"/>
        <v>0</v>
      </c>
      <c r="EW770" s="253"/>
      <c r="EX770" s="254">
        <v>0</v>
      </c>
      <c r="EY770" s="180">
        <v>0</v>
      </c>
      <c r="EZ770" s="255">
        <v>0</v>
      </c>
      <c r="FA770" s="255">
        <v>0</v>
      </c>
      <c r="FB770" s="180">
        <f>SUM(FF770:GI770)/2</f>
        <v>0</v>
      </c>
      <c r="FC770" s="256">
        <f>N770*km*'VALORES TABELA'!$B$13</f>
        <v>0</v>
      </c>
      <c r="FD770" s="250">
        <f t="shared" si="874"/>
        <v>0</v>
      </c>
      <c r="FE770" s="257"/>
      <c r="FF770" s="181">
        <f>((Q770+S770)*Percapita)+((R770+T770)*Cadeirante)</f>
        <v>0</v>
      </c>
      <c r="FG770" s="181">
        <f>((U770+W770)*Percapita/30*FG$4)+((V770+X770)*Cadeirante/30*FG$4)</f>
        <v>0</v>
      </c>
      <c r="FH770" s="181">
        <f>((Y770+AA770)*Percapita/30*FH$4)+((Z770+AB770)*Cadeirante/30*FH$4)</f>
        <v>0</v>
      </c>
      <c r="FI770" s="181">
        <f>((AC770+AE770)*Percapita/30*FI$4)+((AD770+AF770)*Cadeirante/30*FI$4)</f>
        <v>0</v>
      </c>
      <c r="FJ770" s="181">
        <f>((AG770+AI770)*Percapita/30*FJ$4)+((AH770+AJ770)*Cadeirante/30*FJ$4)</f>
        <v>0</v>
      </c>
      <c r="FK770" s="181">
        <f>((AK770+AM770)*Percapita/30*FK$4)+((AL770+AN770)*Cadeirante/30*FK$4)</f>
        <v>0</v>
      </c>
      <c r="FL770" s="181">
        <f>((AO770+AQ770)*Percapita/30*FL$4)+((AP770+AR770)*Cadeirante/30*FL$4)</f>
        <v>0</v>
      </c>
      <c r="FM770" s="181">
        <f>((AS770+AU770)*Percapita/30*FM$4)+((AT770+AV770)*Cadeirante/30*FM$4)</f>
        <v>0</v>
      </c>
      <c r="FN770" s="181">
        <f>((AW770+AY770)*Percapita/30*FN$4)+((AX770+AZ770)*Cadeirante/30*FN$4)</f>
        <v>0</v>
      </c>
      <c r="FO770" s="181">
        <f>((BA770+BC770)*Percapita/30*FO$4)+((BB770+BD770)*Cadeirante/30*FO$4)</f>
        <v>0</v>
      </c>
      <c r="FP770" s="181">
        <f>((BE770+BG770)*Percapita/30*FP$4)+((BF770+BH770)*Cadeirante/30*FP$4)</f>
        <v>0</v>
      </c>
      <c r="FQ770" s="181">
        <f>((BI770+BK770)*Percapita/30*FQ$4)+((BJ770+BL770)*Cadeirante/30*FQ$4)</f>
        <v>0</v>
      </c>
      <c r="FR770" s="181">
        <f>((BM770+BO770)*Percapita/30*FR$4)+((BN770+BP770)*Cadeirante/30*FR$4)</f>
        <v>0</v>
      </c>
      <c r="FS770" s="181">
        <f>((BQ770+BS770)*Percapita/30*FS$4)+((BR770+BT770)*Cadeirante/30*FS$4)</f>
        <v>0</v>
      </c>
      <c r="FT770" s="181">
        <f>((BU770+BW770)*Percapita/30*FT$4)+((BV770+BX770)*Cadeirante/30*FT$4)</f>
        <v>0</v>
      </c>
      <c r="FU770" s="181">
        <f>((BY770+CA770)*Percapita/30*FU$4)+((BZ770+CB770)*Cadeirante/30*FU$4)</f>
        <v>0</v>
      </c>
      <c r="FV770" s="181">
        <f>((CC770+CE770)*Percapita/30*FV$4)+((CD770+CF770)*Cadeirante/30*FV$4)</f>
        <v>0</v>
      </c>
      <c r="FW770" s="181">
        <f>((CG770+CI770)*Percapita/30*FW$4)+((CI770+CK770)*Cadeirante/30*FW$4)</f>
        <v>0</v>
      </c>
      <c r="FX770" s="181">
        <f>((CK770+CM770)*Percapita/30*FX$4)+((CL770+CN770)*Cadeirante/30*FX$4)</f>
        <v>0</v>
      </c>
      <c r="FY770" s="181">
        <f>((CO770+CQ770)*Percapita/30*FY$4)+((CP770+CR770)*Cadeirante/30*FY$4)</f>
        <v>0</v>
      </c>
      <c r="FZ770" s="181">
        <f>((CS770+CU770)*Percapita/30*FZ$4)+((CT770+CV770)*Cadeirante/30*FZ$4)</f>
        <v>0</v>
      </c>
      <c r="GA770" s="181">
        <f>((CW770+CY770)*Percapita/30*GA$4)+((CX770+CZ770)*Cadeirante/30*GA$4)</f>
        <v>0</v>
      </c>
      <c r="GB770" s="181">
        <f>((DA770+DC770)*Percapita/30*GB$4)+((DB770+DD770)*Cadeirante/30*GB$4)</f>
        <v>0</v>
      </c>
      <c r="GC770" s="181">
        <f>((DE770+DG770)*Percapita/30*GC$4)+((DF770+DH770)*Cadeirante/30*GC$4)</f>
        <v>0</v>
      </c>
      <c r="GD770" s="181">
        <f>((DI770+DK770)*Percapita/30*GD$4)+((DJ770+DL770)*Cadeirante/30*GD$4)</f>
        <v>0</v>
      </c>
      <c r="GE770" s="181">
        <f>((DM770+DO770)*Percapita/30*GE$4)+((DN770+DP770)*Cadeirante/30*GE$4)</f>
        <v>0</v>
      </c>
      <c r="GF770" s="181">
        <f>((DQ770+DS770)*Percapita/30*GF$4)+((DR770+DT770)*Cadeirante/30*GF$4)</f>
        <v>0</v>
      </c>
      <c r="GG770" s="181">
        <f>((DU770+DW770)*Percapita/30*GG$4)+((DV770+DX770)*Cadeirante/30*GG$4)</f>
        <v>0</v>
      </c>
      <c r="GH770" s="181">
        <f>((DY770+EA770)*Percapita/30*GH$4)+((DZ770+EB770)*Cadeirante/30*GH$4)</f>
        <v>0</v>
      </c>
      <c r="GI770" s="181">
        <f>((EC770+EE770)*Percapita/30*GI$4)+((ED770+EF770)*Cadeirante/30*GI$4)</f>
        <v>0</v>
      </c>
      <c r="GJ770" s="181">
        <f>((EG770+EI770)*Percapita)+((EH770+EJ770)*Cadeirante)</f>
        <v>0</v>
      </c>
      <c r="GK770" s="258"/>
      <c r="GL770" s="103">
        <f t="shared" si="822"/>
        <v>0</v>
      </c>
      <c r="GM770" s="124"/>
      <c r="GN770" s="182"/>
      <c r="GO770" s="182"/>
      <c r="GP770" s="182"/>
      <c r="GQ770" s="182"/>
      <c r="GR770" s="182"/>
      <c r="GS770" s="182"/>
      <c r="GT770" s="182"/>
      <c r="GU770" s="182"/>
      <c r="GV770" s="182"/>
      <c r="GW770" s="182"/>
      <c r="GX770" s="182"/>
      <c r="GY770" s="182"/>
      <c r="GZ770" s="182"/>
      <c r="HA770" s="182"/>
      <c r="HB770" s="182"/>
      <c r="HC770" s="182"/>
      <c r="HD770" s="182"/>
      <c r="HE770" s="182"/>
      <c r="HF770" s="182"/>
      <c r="HG770" s="182"/>
      <c r="HH770" s="182"/>
      <c r="HI770" s="182"/>
      <c r="HJ770" s="182"/>
      <c r="HK770" s="182"/>
      <c r="HL770" s="182"/>
      <c r="HM770" s="182"/>
      <c r="HN770" s="182"/>
      <c r="HO770" s="182"/>
      <c r="HP770" s="259"/>
      <c r="HQ770" s="64"/>
      <c r="HW770" s="257"/>
      <c r="HY770" s="280">
        <f t="shared" si="875"/>
        <v>0</v>
      </c>
      <c r="HZ770" s="280">
        <f t="shared" si="876"/>
        <v>0</v>
      </c>
      <c r="IA770" s="280">
        <f t="shared" si="877"/>
        <v>0</v>
      </c>
    </row>
    <row r="771" spans="1:237" s="106" customFormat="1" ht="22.5" customHeight="1" x14ac:dyDescent="0.25">
      <c r="A771" t="s">
        <v>3896</v>
      </c>
      <c r="B771" s="522" t="s">
        <v>3897</v>
      </c>
      <c r="C771" s="523">
        <v>2</v>
      </c>
      <c r="D771" s="524" t="s">
        <v>3889</v>
      </c>
      <c r="E771" s="524" t="s">
        <v>3898</v>
      </c>
      <c r="F771" s="525" t="s">
        <v>3224</v>
      </c>
      <c r="G771" s="525" t="s">
        <v>3225</v>
      </c>
      <c r="H771" s="350" t="s">
        <v>1860</v>
      </c>
      <c r="I771" s="351" t="s">
        <v>3899</v>
      </c>
      <c r="J771" s="409" t="s">
        <v>3268</v>
      </c>
      <c r="K771" s="410" t="s">
        <v>3232</v>
      </c>
      <c r="L771" s="329">
        <f>CONTINUA!BV771</f>
        <v>0</v>
      </c>
      <c r="M771" s="329">
        <f>CONTINUA!BW771</f>
        <v>0</v>
      </c>
      <c r="N771" s="895"/>
      <c r="O771" s="896" t="s">
        <v>4077</v>
      </c>
      <c r="P771" s="897" t="s">
        <v>206</v>
      </c>
      <c r="Q771" s="400">
        <v>9</v>
      </c>
      <c r="R771" s="401"/>
      <c r="S771" s="400"/>
      <c r="T771" s="401"/>
      <c r="U771" s="400"/>
      <c r="V771" s="401"/>
      <c r="W771" s="400"/>
      <c r="X771" s="401"/>
      <c r="Y771" s="400"/>
      <c r="Z771" s="401"/>
      <c r="AA771" s="400"/>
      <c r="AB771" s="401"/>
      <c r="AC771" s="400"/>
      <c r="AD771" s="401"/>
      <c r="AE771" s="400"/>
      <c r="AF771" s="401"/>
      <c r="AG771" s="400"/>
      <c r="AH771" s="401"/>
      <c r="AI771" s="400"/>
      <c r="AJ771" s="401"/>
      <c r="AK771" s="400"/>
      <c r="AL771" s="401"/>
      <c r="AM771" s="400"/>
      <c r="AN771" s="401"/>
      <c r="AO771" s="400"/>
      <c r="AP771" s="401"/>
      <c r="AQ771" s="400"/>
      <c r="AR771" s="401"/>
      <c r="AS771" s="400"/>
      <c r="AT771" s="401"/>
      <c r="AU771" s="400"/>
      <c r="AV771" s="401"/>
      <c r="AW771" s="400"/>
      <c r="AX771" s="401"/>
      <c r="AY771" s="400"/>
      <c r="AZ771" s="401"/>
      <c r="BA771" s="400"/>
      <c r="BB771" s="401"/>
      <c r="BC771" s="400"/>
      <c r="BD771" s="401"/>
      <c r="BE771" s="400"/>
      <c r="BF771" s="401"/>
      <c r="BG771" s="400"/>
      <c r="BH771" s="401"/>
      <c r="BI771" s="400"/>
      <c r="BJ771" s="401"/>
      <c r="BK771" s="400"/>
      <c r="BL771" s="401"/>
      <c r="BM771" s="400"/>
      <c r="BN771" s="401"/>
      <c r="BO771" s="400"/>
      <c r="BP771" s="401"/>
      <c r="BQ771" s="400"/>
      <c r="BR771" s="401"/>
      <c r="BS771" s="400"/>
      <c r="BT771" s="401"/>
      <c r="BU771" s="400"/>
      <c r="BV771" s="401"/>
      <c r="BW771" s="400"/>
      <c r="BX771" s="401"/>
      <c r="BY771" s="400"/>
      <c r="BZ771" s="401"/>
      <c r="CA771" s="400"/>
      <c r="CB771" s="401"/>
      <c r="CC771" s="400"/>
      <c r="CD771" s="401"/>
      <c r="CE771" s="400"/>
      <c r="CF771" s="401"/>
      <c r="CG771" s="400"/>
      <c r="CH771" s="401"/>
      <c r="CI771" s="400"/>
      <c r="CJ771" s="401"/>
      <c r="CK771" s="400"/>
      <c r="CL771" s="401"/>
      <c r="CM771" s="400"/>
      <c r="CN771" s="401"/>
      <c r="CO771" s="400"/>
      <c r="CP771" s="401"/>
      <c r="CQ771" s="400"/>
      <c r="CR771" s="401"/>
      <c r="CS771" s="400"/>
      <c r="CT771" s="401"/>
      <c r="CU771" s="400"/>
      <c r="CV771" s="401"/>
      <c r="CW771" s="400"/>
      <c r="CX771" s="401"/>
      <c r="CY771" s="400"/>
      <c r="CZ771" s="401"/>
      <c r="DA771" s="400"/>
      <c r="DB771" s="401"/>
      <c r="DC771" s="400"/>
      <c r="DD771" s="401"/>
      <c r="DE771" s="400"/>
      <c r="DF771" s="401"/>
      <c r="DG771" s="400"/>
      <c r="DH771" s="401"/>
      <c r="DI771" s="400"/>
      <c r="DJ771" s="401"/>
      <c r="DK771" s="400"/>
      <c r="DL771" s="401"/>
      <c r="DM771" s="400"/>
      <c r="DN771" s="401"/>
      <c r="DO771" s="400"/>
      <c r="DP771" s="401"/>
      <c r="DQ771" s="400"/>
      <c r="DR771" s="401"/>
      <c r="DS771" s="400"/>
      <c r="DT771" s="401"/>
      <c r="DU771" s="400"/>
      <c r="DV771" s="401"/>
      <c r="DW771" s="400"/>
      <c r="DX771" s="401"/>
      <c r="DY771" s="400"/>
      <c r="DZ771" s="401"/>
      <c r="EA771" s="400"/>
      <c r="EB771" s="401"/>
      <c r="EC771" s="400"/>
      <c r="ED771" s="401"/>
      <c r="EE771" s="400"/>
      <c r="EF771" s="401"/>
      <c r="EG771" s="400"/>
      <c r="EH771" s="401"/>
      <c r="EI771" s="400"/>
      <c r="EJ771" s="447"/>
      <c r="EK771" s="510"/>
      <c r="EL771" s="513"/>
      <c r="EM771" s="520"/>
      <c r="EN771" s="520"/>
      <c r="EO771" s="520"/>
      <c r="EP771" s="171">
        <f t="shared" si="815"/>
        <v>9</v>
      </c>
      <c r="EQ771" s="171">
        <f t="shared" si="816"/>
        <v>0</v>
      </c>
      <c r="ER771" s="171">
        <f t="shared" si="817"/>
        <v>0</v>
      </c>
      <c r="ES771" s="171">
        <f t="shared" si="818"/>
        <v>0</v>
      </c>
      <c r="ET771" s="171">
        <f t="shared" si="819"/>
        <v>0</v>
      </c>
      <c r="EU771" s="171">
        <f t="shared" si="820"/>
        <v>0</v>
      </c>
      <c r="EV771" s="172">
        <f t="shared" si="821"/>
        <v>9</v>
      </c>
      <c r="EW771" s="367">
        <f>IF(C771=4,IF(MAX(Q771:EJ773)&gt;0,(Especiall/30*(IF(($G771-$F771)=($G$5-$F$5),30,IF(DAY($G771)=31,($G771-$F771),($G771-$F771)+1)))),0),0)</f>
        <v>0</v>
      </c>
      <c r="EX771" s="248">
        <f t="shared" ref="EX771:EX774" si="878">FF771</f>
        <v>47171.210000000006</v>
      </c>
      <c r="EY771" s="174">
        <f>(L771*regular)+(M771*Cadeirantee)</f>
        <v>0</v>
      </c>
      <c r="EZ771" s="249">
        <f>SUMIF(FG771:GJ771,"&gt;0")</f>
        <v>0</v>
      </c>
      <c r="FA771" s="249">
        <f>SUMIF(FG771:GJ771,"&lt;0")+SUMIF(GN771:HP771,"&lt;0")</f>
        <v>0</v>
      </c>
      <c r="FB771" s="174">
        <v>0</v>
      </c>
      <c r="FC771" s="175">
        <f>N771*km*'VALORES TABELA'!$B$13</f>
        <v>0</v>
      </c>
      <c r="FD771" s="250">
        <f>GL771</f>
        <v>0</v>
      </c>
      <c r="FE771" s="176">
        <f>(EW771+EW772+EW773+EW774+EX771+EX772+EX773+EX774+EY771+EY772+EY773+EY774+EY775+EZ771+EZ772+EZ773+EZ774+FA771+FA772+FA773+FA774+FC771+FC772+FC773+FC774+HY771-HZ771-IA771+FD771+FD772+FD773+FD774+FB775)</f>
        <v>47431.490000000005</v>
      </c>
      <c r="FF771" s="177">
        <f>IF(C771=4,SUM(Q771+Q772+Q773+S771+S772+S773)*Percapita/30*FF$4+(R771+R772+R773+T771+T772+T773)*Cadeirante/30*FF$4,IF(C771=3,IF(Q774+S774=10,Fixo/30*FF$4+(Q771+Q772+Q773+S771+S772+S773)*Percapita/30*FF$4+(R774+T774)*Cadeirante/30*FF$4,IF(Q774+S774&lt;=9,(Q774+S774)*Crechee/30*FF$4)+(R774+T774)*Cadeirante/30*FF$4+(Q771+Q772+Q773+S771+S772+S773)*Percapita/30*FF$4)+IF(Q774+S774&gt;=11,Fixo/30*FF$4+(Q774+S774-10)*Crechee/30*FF$4,0),IF(C771=2,IF(R771+R772+R773+R774+T771+T772+T773+T774=1,Cadeirante/30*FF$4,IF(R771+R772+R773+R774+T771+T772+T773+T774=2,Fixo/30*FF$4,IF(R771+R772+R773+R774+T771+T772+T773+T774&gt;2,Fixo/30*FF$4+(R771+R772+R773+R774+T771+T772+T773+T774-2)*Cadeirante/30*FF$4)))+(Q771+Q772+Q773+S771+S772+S773)*Percapita/30*FF$4+(Q774+S774)*Crechee/30*FF$4,IF(C771=1,IF(Q771+Q772+Q773+R771+R772+R773+S771+S772+S773+T771+T772+T773&lt;=15,(Q771+Q772+Q773+S771+S772+S773)*Percapita/30*FF$4,IF(Q771+Q772+Q773+R771+R772+R773+S771+S772+S773+T771+T772+T773&gt;=16,Fixo/30*FF$4+(Q771+Q772+Q773+R771+R772+R773+S771+S772+S773+T771+T772-16)*Percapita/30*FF$4))))))</f>
        <v>47171.210000000006</v>
      </c>
      <c r="FG771" s="177">
        <f>IF(C771=4,SUM(U771+U772+U773+W771+W772+W773)*Percapita/30*FG$4+(V771+V772+V773+X771+X772+X773)*Cadeirante/30*FG$4,IF(C771=3,IF(U774+W774=10,Fixo/30*FG$4+(U771+U772+U773+W771+W772+W773)*Percapita/30*FG$4+(V774+X774)*Cadeirante/30*FG$4,IF(U774+W774&lt;=9,(U774+W774)*Crechee/30*FG$4)+(V774+X774)*Cadeirante/30*FG$4+(U771+U772+U773+W771+W772+W773)*Percapita/30*FG$4)+IF(U774+W774&gt;=11,Fixo/30*FG$4+(U774+W774-10)*Crechee/30*FG$4,0),IF(C771=2,IF(V771+V772+V773+V774+X771+X772+X773+X774=1,Cadeirante/30*FG$4,IF(V771+V772+V773+V774+X771+X772+X773+X774=2,Fixo/30*FG$4,IF(V771+V772+V773+V774+X771+X772+X773+X774&gt;2,Fixo/30*FG$4+(V771+V772+V773+V774+X771+X772+X773+X774-2)*Cadeirante/30*FG$4)))+(U771+U772+U773+W771+W772+W773)*Percapita/30*FG$4+(U774+W774)*Crechee/30*FG$4,IF(C771=1,IF(U771+U772+U773+V771+V772+V773+W771+W772+W773+X771+X772+X773&lt;=15,(U771+U772+U773+W771+W772+W773)*Percapita/30*FG$4,IF(U771+U772+U773+V771+V772+V773+W771+W772+W773+X771+X772+X773&gt;=16,Fixo/30*FG$4+(U771+U772+U773+V771+V772+V773+W771+W772+W773+X771+X772-16)*Percapita/30*FG$4))))))</f>
        <v>0</v>
      </c>
      <c r="FH771" s="177">
        <f>IF(C771=4,SUM(Y771+Y772+Y773+AA771+AA772+AA773)*Percapita/30*FH$4+(Z771+Z772+Z773+AB771+AB772+AB773)*Cadeirante/30*FH$4,IF(C771=3,IF(Y774+AA774=10,Fixo/30*FH$4+(Y771+Y772+Y773+AA771+AA772+AA773)*Percapita/30*FH$4+(Z774+AB774)*Cadeirante/30*FH$4,IF(Y774+AA774&lt;=9,(Y774+AA774)*Crechee/30*FH$4)+(Z774+AB774)*Cadeirante/30*FH$4+(Y771+Y772+Y773+AA771+AA772+AA773)*Percapita/30*FH$4)+IF(Y774+AA774&gt;=11,Fixo/30*FH$4+(Y774+AA774-10)*Crechee/30*FH$4,0),IF(C771=2,IF(Z771+Z772+Z773+Z774+AB771+AB772+AB773+AB774=1,Cadeirante/30*FH$4,IF(Z771+Z772+Z773+Z774+AB771+AB772+AB773+AB774=2,Fixo/30*FH$4,IF(Z771+Z772+Z773+Z774+AB771+AB772+AB773+AB774&gt;2,Fixo/30*FH$4+(Z771+Z772+Z773+Z774+AB771+AB772+AB773+AB774-2)*Cadeirante/30*FH$4)))+(Y771+Y772+Y773+AA771+AA772+AA773)*Percapita/30*FH$4+(Y774+AA774)*Crechee/30*FH$4,IF(C771=1,IF(Y771+Y772+Y773+Z771+Z772+Z773+AA771+AA772+AA773+AB771+AB772+AB773&lt;=15,(Y771+Y772+Y773+AA771+AA772+AA773)*Percapita/30*FH$4,IF(Y771+Y772+Y773+Z771+Z772+Z773+AA771+AA772+AA773+AB771+AB772+AB773&gt;=16,Fixo/30*FH$4+(Y771+Y772+Y773+Z771+Z772+Z773+AA771+AA772+AA773+AB771+AB772-16)*Percapita/30*FH$4))))))</f>
        <v>0</v>
      </c>
      <c r="FI771" s="177">
        <f>IF(C771=4,SUM(AC771+AC772+AC773+AE771+AE772+AE773)*Percapita/30*FI$4+(AD771+AD772+AD773+AF771+AF772+AF773)*Cadeirante/30*FI$4,IF(C771=3,IF(AC774+AE774=10,Fixo/30*FI$4+(AC771+AC772+AC773+AE771+AE772+AE773)*Percapita/30*FI$4+(AD774+AF774)*Cadeirante/30*FI$4,IF(AC774+AE774&lt;=9,(AC774+AE774)*Crechee/30*FI$4)+(AD774+AF774)*Cadeirante/30*FI$4+(AC771+AC772+AC773+AE771+AE772+AE773)*Percapita/30*FI$4)+IF(AC774+AE774&gt;=11,Fixo/30*FI$4+(AC774+AE774-10)*Crechee/30*FI$4,0),IF(C771=2,IF(AD771+AD772+AD773+AD774+AF771+AF772+AF773+AF774=1,Cadeirante/30*FI$4,IF(AD771+AD772+AD773+AD774+AF771+AF772+AF773+AF774=2,Fixo/30*FI$4,IF(AD771+AD772+AD773+AD774+AF771+AF772+AF773+AF774&gt;2,Fixo/30*FI$4+(AD771+AD772+AD773+AD774+AF771+AF772+AF773+AF774-2)*Cadeirante/30*FI$4)))+(AC771+AC772+AC773+AE771+AE772+AE773)*Percapita/30*FI$4+(AC774+AE774)*Crechee/30*FI$4,IF(C771=1,IF(AC771+AC772+AC773+AD771+AD772+AD773+AE771+AE772+AE773+AF771+AF772+AF773&lt;=15,(AC771+AC772+AC773+AE771+AE772+AE773)*Percapita/30*FI$4,IF(AC771+AC772+AC773+AD771+AD772+AD773+AE771+AE772+AE773+AF771+AF772+AF773&gt;=16,Fixo/30*FI$4+(AC771+AC772+AC773+AD771+AD772+AD773+AE771+AE772+AE773+AF771+AF772-16)*Percapita/30*FI$4))))))</f>
        <v>0</v>
      </c>
      <c r="FJ771" s="177">
        <f>IF(C771=4,SUM(AG771+AG772+AG773+AI771+AI772+AI773)*Percapita/30*FJ$4+(AH771+AH772+AH773+AJ771+AJ772+AJ773)*Cadeirante/30*FJ$4,IF(C771=3,IF(AG774+AI774=10,Fixo/30*FJ$4+(AG771+AG772+AG773+AI771+AI772+AI773)*Percapita/30*FJ$4+(AH774+AJ774)*Cadeirante/30*FJ$4,IF(AG774+AI774&lt;=9,(AG774+AI774)*Crechee/30*FJ$4)+(AH774+AJ774)*Cadeirante/30*FJ$4+(AG771+AG772+AG773+AI771+AI772+AI773)*Percapita/30*FJ$4)+IF(AG774+AI774&gt;=11,Fixo/30*FJ$4+(AG774+AI774-10)*Crechee/30*FJ$4,0),IF(C771=2,IF(AH771+AH772+AH773+AH774+AJ771+AJ772+AJ773+AJ774=1,Cadeirante/30*FJ$4,IF(AH771+AH772+AH773+AH774+AJ771+AJ772+AJ773+AJ774=2,Fixo/30*FJ$4,IF(AH771+AH772+AH773+AH774+AJ771+AJ772+AJ773+AJ774&gt;2,Fixo/30*FJ$4+(AH771+AH772+AH773+AH774+AJ771+AJ772+AJ773+AJ774-2)*Cadeirante/30*FJ$4)))+(AG771+AG772+AG773+AI771+AI772+AI773)*Percapita/30*FJ$4+(AG774+AI774)*Crechee/30*FJ$4,IF(C771=1,IF(AG771+AG772+AG773+AH771+AH772+AH773+AI771+AI772+AI773+AJ771+AJ772+AJ773&lt;=15,(AG771+AG772+AG773+AI771+AI772+AI773)*Percapita/30*FJ$4,IF(AG771+AG772+AG773+AH771+AH772+AH773+AI771+AI772+AI773+AJ771+AJ772+AJ773&gt;=16,Fixo/30*FJ$4+(AG771+AG772+AG773+AH771+AH772+AH773+AI771+AI772+AI773+AJ771+AJ772-16)*Percapita/30*FJ$4))))))</f>
        <v>0</v>
      </c>
      <c r="FK771" s="177">
        <f>IF(C771=4,SUM(AK771+AK772+AK773+AM771+AM772+AM773)*Percapita/30*FK$4+(AL771+AL772+AL773+AN771+AN772+AN773)*Cadeirante/30*FK$4,IF(C771=3,IF(AK774+AM774=10,Fixo/30*FK$4+(AK771+AK772+AK773+AM771+AM772+AM773)*Percapita/30*FK$4+(AL774+AN774)*Cadeirante/30*FK$4,IF(AK774+AM774&lt;=9,(AK774+AM774)*Crechee/30*FK$4)+(AL774+AN774)*Cadeirante/30*FK$4+(AK771+AK772+AK773+AM771+AM772+AM773)*Percapita/30*FK$4)+IF(AK774+AM774&gt;=11,Fixo/30*FK$4+(AK774+AM774-10)*Crechee/30*FK$4,0),IF(C771=2,IF(AL771+AL772+AL773+AL774+AN771+AN772+AN773+AN774=1,Cadeirante/30*FK$4,IF(AL771+AL772+AL773+AL774+AN771+AN772+AN773+AN774=2,Fixo/30*FK$4,IF(AL771+AL772+AL773+AL774+AN771+AN772+AN773+AN774&gt;2,Fixo/30*FK$4+(AL771+AL772+AL773+AL774+AN771+AN772+AN773+AN774-2)*Cadeirante/30*FK$4)))+(AK771+AK772+AK773+AM771+AM772+AM773)*Percapita/30*FK$4+(AK774+AM774)*Crechee/30*FK$4,IF(C771=1,IF(AK771+AK772+AK773+AL771+AL772+AL773+AM771+AM772+AM773+AN771+AN772+AN773&lt;=15,(AK771+AK772+AK773+AM771+AM772+AM773)*Percapita/30*FK$4,IF(AK771+AK772+AK773+AL771+AL772+AL773+AM771+AM772+AM773+AN771+AN772+AN773&gt;=16,Fixo/30*FK$4+(AK771+AK772+AK773+AL771+AL772+AL773+AM771+AM772+AM773+AN771+AN772-16)*Percapita/30*FK$4))))))</f>
        <v>0</v>
      </c>
      <c r="FL771" s="177">
        <f>IF(C771=4,SUM(AO771+AO772+AO773+AQ771+AQ772+AQ773)*Percapita/30*FL$4+(AP771+AP772+AP773+AR771+AR772+AR773)*Cadeirante/30*FL$4,IF(C771=3,IF(AO774+AQ774=10,Fixo/30*FL$4+(AO771+AO772+AO773+AQ771+AQ772+AQ773)*Percapita/30*FL$4+(AP774+AR774)*Cadeirante/30*FL$4,IF(AO774+AQ774&lt;=9,(AO774+AQ774)*Crechee/30*FL$4)+(AP774+AR774)*Cadeirante/30*FL$4+(AO771+AO772+AO773+AQ771+AQ772+AQ773)*Percapita/30*FL$4)+IF(AO774+AQ774&gt;=11,Fixo/30*FL$4+(AO774+AQ774-10)*Crechee/30*FL$4,0),IF(C771=2,IF(AP771+AP772+AP773+AP774+AR771+AR772+AR773+AR774=1,Cadeirante/30*FL$4,IF(AP771+AP772+AP773+AP774+AR771+AR772+AR773+AR774=2,Fixo/30*FL$4,IF(AP771+AP772+AP773+AP774+AR771+AR772+AR773+AR774&gt;2,Fixo/30*FL$4+(AP771+AP772+AP773+AP774+AR771+AR772+AR773+AR774-2)*Cadeirante/30*FL$4)))+(AO771+AO772+AO773+AQ771+AQ772+AQ773)*Percapita/30*FL$4+(AO774+AQ774)*Crechee/30*FL$4,IF(C771=1,IF(AO771+AO772+AO773+AP771+AP772+AP773+AQ771+AQ772+AQ773+AR771+AR772+AR773&lt;=15,(AO771+AO772+AO773+AQ771+AQ772+AQ773)*Percapita/30*FL$4,IF(AO771+AO772+AO773+AP771+AP772+AP773+AQ771+AQ772+AQ773+AR771+AR772+AR773&gt;=16,Fixo/30*FL$4+(AO771+AO772+AO773+AP771+AP772+AP773+AQ771+AQ772+AQ773+AR771+AR772-16)*Percapita/30*FL$4))))))</f>
        <v>0</v>
      </c>
      <c r="FM771" s="177">
        <f>IF(C771=4,SUM(AS771+AS772+AS773+AU771+AU772+AU773)*Percapita/30*FM$4+(AT771+AT772+AT773+AV771+AV772+AV773)*Cadeirante/30*FM$4,IF(C771=3,IF(AS774+AU774=10,Fixo/30*FM$4+(AS771+AS772+AS773+AU771+AU772+AU773)*Percapita/30*FM$4+(AT774+AV774)*Cadeirante/30*FM$4,IF(AS774+AU774&lt;=9,(AS774+AU774)*Crechee/30*FM$4)+(AT774+AV774)*Cadeirante/30*FM$4+(AS771+AS772+AS773+AU771+AU772+AU773)*Percapita/30*FM$4)+IF(AS774+AU774&gt;=11,Fixo/30*FM$4+(AS774+AU774-10)*Crechee/30*FM$4,0),IF(C771=2,IF(AT771+AT772+AT773+AT774+AV771+AV772+AV773+AV774=1,Cadeirante/30*FM$4,IF(AT771+AT772+AT773+AT774+AV771+AV772+AV773+AV774=2,Fixo/30*FM$4,IF(AT771+AT772+AT773+AT774+AV771+AV772+AV773+AV774&gt;2,Fixo/30*FM$4+(AT771+AT772+AT773+AT774+AV771+AV772+AV773+AV774-2)*Cadeirante/30*FM$4)))+(AS771+AS772+AS773+AU771+AU772+AU773)*Percapita/30*FM$4+(AS774+AU774)*Crechee/30*FM$4,IF(C771=1,IF(AS771+AS772+AS773+AT771+AT772+AT773+AU771+AU772+AU773+AV771+AV772+AV773&lt;=15,(AS771+AS772+AS773+AU771+AU772+AU773)*Percapita/30*FM$4,IF(AS771+AS772+AS773+AT771+AT772+AT773+AU771+AU772+AU773+AV771+AV772+AV773&gt;=16,Fixo/30*FM$4+(AS771+AS772+AS773+AT771+AT772+AT773+AU771+AU772+AU773+AV771+AV772-16)*Percapita/30*FM$4))))))</f>
        <v>0</v>
      </c>
      <c r="FN771" s="177">
        <f>IF(C771=4,SUM(AW771+AW772+AW773+AY771+AY772+AY773)*Percapita/30*FN$4+(AX771+AX772+AX773+AZ771+AZ772+AZ773)*Cadeirante/30*FN$4,IF(C771=3,IF(AW774+AY774=10,Fixo/30*FN$4+(AW771+AW772+AW773+AY771+AY772+AY773)*Percapita/30*FN$4+(AX774+AZ774)*Cadeirante/30*FN$4,IF(AW774+AY774&lt;=9,(AW774+AY774)*Crechee/30*FN$4)+(AX774+AZ774)*Cadeirante/30*FN$4+(AW771+AW772+AW773+AY771+AY772+AY773)*Percapita/30*FN$4)+IF(AW774+AY774&gt;=11,Fixo/30*FN$4+(AW774+AY774-10)*Crechee/30*FN$4,0),IF(C771=2,IF(AX771+AX772+AX773+AX774+AZ771+AZ772+AZ773+AZ774=1,Cadeirante/30*FN$4,IF(AX771+AX772+AX773+AX774+AZ771+AZ772+AZ773+AZ774=2,Fixo/30*FN$4,IF(AX771+AX772+AX773+AX774+AZ771+AZ772+AZ773+AZ774&gt;2,Fixo/30*FN$4+(AX771+AX772+AX773+AX774+AZ771+AZ772+AZ773+AZ774-2)*Cadeirante/30*FN$4)))+(AW771+AW772+AW773+AY771+AY772+AY773)*Percapita/30*FN$4+(AW774+AY774)*Crechee/30*FN$4,IF(C771=1,IF(AW771+AW772+AW773+AX771+AX772+AX773+AY771+AY772+AY773+AZ771+AZ772+AZ773&lt;=15,(AW771+AW772+AW773+AY771+AY772+AY773)*Percapita/30*FN$4,IF(AW771+AW772+AW773+AX771+AX772+AX773+AY771+AY772+AY773+AZ771+AZ772+AZ773&gt;=16,Fixo/30*FN$4+(AW771+AW772+AW773+AX771+AX772+AX773+AY771+AY772+AY773+AZ771+AZ772-16)*Percapita/30*FN$4))))))</f>
        <v>0</v>
      </c>
      <c r="FO771" s="177">
        <f>IF(C771=4,SUM(BA771+BA772+BA773+BC771+BC772+BC773)*Percapita/30*FO$4+(BB771+BB772+BB773+BD771+BD772+BD773)*Cadeirante/30*FO$4,IF(C771=3,IF(BA774+BC774=10,Fixo/30*FO$4+(BA771+BA772+BA773+BC771+BC772+BC773)*Percapita/30*FO$4+(BB774+BD774)*Cadeirante/30*FO$4,IF(BA774+BC774&lt;=9,(BA774+BC774)*Crechee/30*FO$4)+(BB774+BD774)*Cadeirante/30*FO$4+(BA771+BA772+BA773+BC771+BC772+BC773)*Percapita/30*FO$4)+IF(BA774+BC774&gt;=11,Fixo/30*FO$4+(BA774+BC774-10)*Crechee/30*FO$4,0),IF(C771=2,IF(BB771+BB772+BB773+BB774+BD771+BD772+BD773+BD774=1,Cadeirante/30*FO$4,IF(BB771+BB772+BB773+BB774+BD771+BD772+BD773+BD774=2,Fixo/30*FO$4,IF(BB771+BB772+BB773+BB774+BD771+BD772+BD773+BD774&gt;2,Fixo/30*FO$4+(BB771+BB772+BB773+BB774+BD771+BD772+BD773+BD774-2)*Cadeirante/30*FO$4)))+(BA771+BA772+BA773+BC771+BC772+BC773)*Percapita/30*FO$4+(BA774+BC774)*Crechee/30*FO$4,IF(C771=1,IF(BA771+BA772+BA773+BB771+BB772+BB773+BC771+BC772+BC773+BD771+BD772+BD773&lt;=15,(BA771+BA772+BA773+BC771+BC772+BC773)*Percapita/30*FO$4,IF(BA771+BA772+BA773+BB771+BB772+BB773+BC771+BC772+BC773+BD771+BD772+BD773&gt;=16,Fixo/30*FO$4+(BA771+BA772+BA773+BB771+BB772+BB773+BC771+BC772+BC773+BD771+BD772-16)*Percapita/30*FO$4))))))</f>
        <v>0</v>
      </c>
      <c r="FP771" s="177">
        <f>IF(C771=4,SUM(BE771+BE772+BE773+BG771+BG772+BG773)*Percapita/30*FP$4+(BF771+BF772+BF773+BH771+BH772+BH773)*Cadeirante/30*FP$4,IF(C771=3,IF(BE774+BG774=10,Fixo/30*FP$4+(BE771+BE772+BE773+BG771+BG772+BG773)*Percapita/30*FP$4+(BF774+BH774)*Cadeirante/30*FP$4,IF(BE774+BG774&lt;=9,(BE774+BG774)*Crechee/30*FP$4)+(BF774+BH774)*Cadeirante/30*FP$4+(BE771+BE772+BE773+BG771+BG772+BG773)*Percapita/30*FP$4)+IF(BE774+BG774&gt;=11,Fixo/30*FP$4+(BE774+BG774-10)*Crechee/30*FP$4,0),IF(C771=2,IF(BF771+BF772+BF773+BF774+BH771+BH772+BH773+BH774=1,Cadeirante/30*FP$4,IF(BF771+BF772+BF773+BF774+BH771+BH772+BH773+BH774=2,Fixo/30*FP$4,IF(BF771+BF772+BF773+BF774+BH771+BH772+BH773+BH774&gt;2,Fixo/30*FP$4+(BF771+BF772+BF773+BF774+BH771+BH772+BH773+BH774-2)*Cadeirante/30*FP$4)))+(BE771+BE772+BE773+BG771+BG772+BG773)*Percapita/30*FP$4+(BE774+BG774)*Crechee/30*FP$4,IF(C771=1,IF(BE771+BE772+BE773+BF771+BF772+BF773+BG771+BG772+BG773+BH771+BH772+BH773&lt;=15,(BE771+BE772+BE773+BG771+BG772+BG773)*Percapita/30*FP$4,IF(BE771+BE772+BE773+BF771+BF772+BF773+BG771+BG772+BG773+BH771+BH772+BH773&gt;=16,Fixo/30*FP$4+(BE771+BE772+BE773+BF771+BF772+BF773+BG771+BG772+BG773+BH771+BH772-16)*Percapita/30*FP$4))))))</f>
        <v>0</v>
      </c>
      <c r="FQ771" s="177">
        <f>IF(C771=4,SUM(BI771+BI772+BI773+BK771+BK772+BK773)*Percapita/30*FQ$4+(BJ771+BJ772+BJ773+BL771+BL772+BL773)*Cadeirante/30*FQ$4,IF(C771=3,IF(BI774+BK774=10,Fixo/30*FQ$4+(BI771+BI772+BI773+BK771+BK772+BK773)*Percapita/30*FQ$4+(BJ774+BL774)*Cadeirante/30*FQ$4,IF(BI774+BK774&lt;=9,(BI774+BK774)*Crechee/30*FQ$4)+(BJ774+BL774)*Cadeirante/30*FQ$4+(BI771+BI772+BI773+BK771+BK772+BK773)*Percapita/30*FQ$4)+IF(BI774+BK774&gt;=11,Fixo/30*FQ$4+(BI774+BK774-10)*Crechee/30*FQ$4,0),IF(C771=2,IF(BJ771+BJ772+BJ773+BJ774+BL771+BL772+BL773+BL774=1,Cadeirante/30*FQ$4,IF(BJ771+BJ772+BJ773+BJ774+BL771+BL772+BL773+BL774=2,Fixo/30*FQ$4,IF(BJ771+BJ772+BJ773+BJ774+BL771+BL772+BL773+BL774&gt;2,Fixo/30*FQ$4+(BJ771+BJ772+BJ773+BJ774+BL771+BL772+BL773+BL774-2)*Cadeirante/30*FQ$4)))+(BI771+BI772+BI773+BK771+BK772+BK773)*Percapita/30*FQ$4+(BI774+BK774)*Crechee/30*FQ$4,IF(C771=1,IF(BI771+BI772+BI773+BJ771+BJ772+BJ773+BK771+BK772+BK773+BL771+BL772+BL773&lt;=15,(BI771+BI772+BI773+BK771+BK772+BK773)*Percapita/30*FQ$4,IF(BI771+BI772+BI773+BJ771+BJ772+BJ773+BK771+BK772+BK773+BL771+BL772+BL773&gt;=16,Fixo/30*FQ$4+(BI771+BI772+BI773+BJ771+BJ772+BJ773+BK771+BK772+BK773+BL771+BL772-16)*Percapita/30*FQ$4))))))</f>
        <v>0</v>
      </c>
      <c r="FR771" s="177">
        <f>IF(C771=4,SUM(BM771+BM772+BM773+BO771+BO772+BO773)*Percapita/30*FR$4+(BN771+BN772+BN773+BP771+BP772+BP773)*Cadeirante/30*FR$4,IF(C771=3,IF(BM774+BO774=10,Fixo/30*FR$4+(BM771+BM772+BM773+BO771+BO772+BO773)*Percapita/30*FR$4+(BN774+BP774)*Cadeirante/30*FR$4,IF(BM774+BO774&lt;=9,(BM774+BO774)*Crechee/30*FR$4)+(BN774+BP774)*Cadeirante/30*FR$4+(BM771+BM772+BM773+BO771+BO772+BO773)*Percapita/30*FR$4)+IF(BM774+BO774&gt;=11,Fixo/30*FR$4+(BM774+BO774-10)*Crechee/30*FR$4,0),IF(C771=2,IF(BN771+BN772+BN773+BN774+BP771+BP772+BP773+BP774=1,Cadeirante/30*FR$4,IF(BN771+BN772+BN773+BN774+BP771+BP772+BP773+BP774=2,Fixo/30*FR$4,IF(BN771+BN772+BN773+BN774+BP771+BP772+BP773+BP774&gt;2,Fixo/30*FR$4+(BN771+BN772+BN773+BN774+BP771+BP772+BP773+BP774-2)*Cadeirante/30*FR$4)))+(BM771+BM772+BM773+BO771+BO772+BO773)*Percapita/30*FR$4+(BM774+BO774)*Crechee/30*FR$4,IF(C771=1,IF(BM771+BM772+BM773+BN771+BN772+BN773+BO771+BO772+BO773+BP771+BP772+BP773&lt;=15,(BM771+BM772+BM773+BO771+BO772+BO773)*Percapita/30*FR$4,IF(BM771+BM772+BM773+BN771+BN772+BN773+BO771+BO772+BO773+BP771+BP772+BP773&gt;=16,Fixo/30*FR$4+(BM771+BM772+BM773+BN771+BN772+BN773+BO771+BO772+BO773+BP771+BP772-16)*Percapita/30*FR$4))))))</f>
        <v>0</v>
      </c>
      <c r="FS771" s="177">
        <f>IF(C771=4,SUM(BQ771+BQ772+BQ773+BS771+BS772+BS773)*Percapita/30*FS$4+(BR771+BR772+BR773+BT771+BT772+BT773)*Cadeirante/30*FS$4,IF(C771=3,IF(BQ774+BS774=10,Fixo/30*FS$4+(BQ771+BQ772+BQ773+BS771+BS772+BS773)*Percapita/30*FS$4+(BR774+BT774)*Cadeirante/30*FS$4,IF(BQ774+BS774&lt;=9,(BQ774+BS774)*Crechee/30*FS$4)+(BR774+BT774)*Cadeirante/30*FS$4+(BQ771+BQ772+BQ773+BS771+BS772+BS773)*Percapita/30*FS$4)+IF(BQ774+BS774&gt;=11,Fixo/30*FS$4+(BQ774+BS774-10)*Crechee/30*FS$4,0),IF(C771=2,IF(BR771+BR772+BR773+BR774+BT771+BT772+BT773+BT774=1,Cadeirante/30*FS$4,IF(BR771+BR772+BR773+BR774+BT771+BT772+BT773+BT774=2,Fixo/30*FS$4,IF(BR771+BR772+BR773+BR774+BT771+BT772+BT773+BT774&gt;2,Fixo/30*FS$4+(BR771+BR772+BR773+BR774+BT771+BT772+BT773+BT774-2)*Cadeirante/30*FS$4)))+(BQ771+BQ772+BQ773+BS771+BS772+BS773)*Percapita/30*FS$4+(BQ774+BS774)*Crechee/30*FS$4,IF(C771=1,IF(BQ771+BQ772+BQ773+BR771+BR772+BR773+BS771+BS772+BS773+BT771+BT772+BT773&lt;=15,(BQ771+BQ772+BQ773+BS771+BS772+BS773)*Percapita/30*FS$4,IF(BQ771+BQ772+BQ773+BR771+BR772+BR773+BS771+BS772+BS773+BT771+BT772+BT773&gt;=16,Fixo/30*FS$4+(BQ771+BQ772+BQ773+BR771+BR772+BR773+BS771+BS772+BS773+BT771+BT772-16)*Percapita/30*FS$4))))))</f>
        <v>0</v>
      </c>
      <c r="FT771" s="177">
        <f>IF(C771=4,SUM(BU771+BU772+BU773+BW771+BW772+BW773)*Percapita/30*FT$4+(BV771+BV772+BV773+BX771+BX772+BX773)*Cadeirante/30*FT$4,IF(C771=3,IF(BU774+BW774=10,Fixo/30*FT$4+(BU771+BU772+BU773+BW771+BW772+BW773)*Percapita/30*FT$4+(BV774+BX774)*Cadeirante/30*FT$4,IF(BU774+BW774&lt;=9,(BU774+BW774)*Crechee/30*FT$4)+(BV774+BX774)*Cadeirante/30*FT$4+(BU771+BU772+BU773+BW771+BW772+BW773)*Percapita/30*FT$4)+IF(BU774+BW774&gt;=11,Fixo/30*FT$4+(BU774+BW774-10)*Crechee/30*FT$4,0),IF(C771=2,IF(BV771+BV772+BV773+BV774+BX771+BX772+BX773+BX774=1,Cadeirante/30*FT$4,IF(BV771+BV772+BV773+BV774+BX771+BX772+BX773+BX774=2,Fixo/30*FT$4,IF(BV771+BV772+BV773+BV774+BX771+BX772+BX773+BX774&gt;2,Fixo/30*FT$4+(BV771+BV772+BV773+BV774+BX771+BX772+BX773+BX774-2)*Cadeirante/30*FT$4)))+(BU771+BU772+BU773+BW771+BW772+BW773)*Percapita/30*FT$4+(BU774+BW774)*Crechee/30*FT$4,IF(C771=1,IF(BU771+BU772+BU773+BV771+BV772+BV773+BW771+BW772+BW773+BX771+BX772+BX773&lt;=15,(BU771+BU772+BU773+BW771+BW772+BW773)*Percapita/30*FT$4,IF(BU771+BU772+BU773+BV771+BV772+BV773+BW771+BW772+BW773+BX771+BX772+BX773&gt;=16,Fixo/30*FT$4+(BU771+BU772+BU773+BV771+BV772+BV773+BW771+BW772+BW773+BX771+BX772-16)*Percapita/30*FT$4))))))</f>
        <v>0</v>
      </c>
      <c r="FU771" s="177">
        <f>IF(C771=4,SUM(BY771+BY772+BY773+CA771+CA772+CA773)*Percapita/30*FU$4+(BZ771+BZ772+BZ773+CB771+CB772+CB773)*Cadeirante/30*FU$4,IF(C771=3,IF(BY774+CA774=10,Fixo/30*FU$4+(BY771+BY772+BY773+CA771+CA772+CA773)*Percapita/30*FU$4+(BZ774+CB774)*Cadeirante/30*FU$4,IF(BY774+CA774&lt;=9,(BY774+CA774)*Crechee/30*FU$4)+(BZ774+CB774)*Cadeirante/30*FU$4+(BY771+BY772+BY773+CA771+CA772+CA773)*Percapita/30*FU$4)+IF(BY774+CA774&gt;=11,Fixo/30*FU$4+(BY774+CA774-10)*Crechee/30*FU$4,0),IF(C771=2,IF(BZ771+BZ772+BZ773+BZ774+CB771+CB772+CB773+CB774=1,Cadeirante/30*FU$4,IF(BZ771+BZ772+BZ773+BZ774+CB771+CB772+CB773+CB774=2,Fixo/30*FU$4,IF(BZ771+BZ772+BZ773+BZ774+CB771+CB772+CB773+CB774&gt;2,Fixo/30*FU$4+(BZ771+BZ772+BZ773+BZ774+CB771+CB772+CB773+CB774-2)*Cadeirante/30*FU$4)))+(BY771+BY772+BY773+CA771+CA772+CA773)*Percapita/30*FU$4+(BY774+CA774)*Crechee/30*FU$4,IF(C771=1,IF(BY771+BY772+BY773+BZ771+BZ772+BZ773+CA771+CA772+CA773+CB771+CB772+CB773&lt;=15,(BY771+BY772+BY773+CA771+CA772+CA773)*Percapita/30*FU$4,IF(BY771+BY772+BY773+BZ771+BZ772+BZ773+CA771+CA772+CA773+CB771+CB772+CB773&gt;=16,Fixo/30*FU$4+(BY771+BY772+BY773+BZ771+BZ772+BZ773+CA771+CA772+CA773+CB771+CB772-16)*Percapita/30*FU$4))))))</f>
        <v>0</v>
      </c>
      <c r="FV771" s="177">
        <f>IF(C771=4,SUM(CC771+CC772+CC773+CE771+CE772+CE773)*Percapita/30*FV$4+(CD771+CD772+CD773+CF771+CF772+CF773)*Cadeirante/30*FV$4,IF(C771=3,IF(CC774+CE774=10,Fixo/30*FV$4+(CC771+CC772+CC773+CE771+CE772+CE773)*Percapita/30*FV$4+(CD774+CF774)*Cadeirante/30*FV$4,IF(CC774+CE774&lt;=9,(CC774+CE774)*Crechee/30*FV$4)+(CD774+CF774)*Cadeirante/30*FV$4+(CC771+CC772+CC773+CE771+CE772+CE773)*Percapita/30*FV$4)+IF(CC774+CE774&gt;=11,Fixo/30*FV$4+(CC774+CE774-10)*Crechee/30*FV$4,0),IF(C771=2,IF(CD771+CD772+CD773+CD774+CF771+CF772+CF773+CF774=1,Cadeirante/30*FV$4,IF(CD771+CD772+CD773+CD774+CF771+CF772+CF773+CF774=2,Fixo/30*FV$4,IF(CD771+CD772+CD773+CD774+CF771+CF772+CF773+CF774&gt;2,Fixo/30*FV$4+(CD771+CD772+CD773+CD774+CF771+CF772+CF773+CF774-2)*Cadeirante/30*FV$4)))+(CC771+CC772+CC773+CE771+CE772+CE773)*Percapita/30*FV$4+(CC774+CE774)*Crechee/30*FV$4,IF(C771=1,IF(CC771+CC772+CC773+CD771+CD772+CD773+CE771+CE772+CE773+CF771+CF772+CF773&lt;=15,(CC771+CC772+CC773+CE771+CE772+CE773)*Percapita/30*FV$4,IF(CC771+CC772+CC773+CD771+CD772+CD773+CE771+CE772+CE773+CF771+CF772+CF773&gt;=16,Fixo/30*FV$4+(CC771+CC772+CC773+CD771+CD772+CD773+CE771+CE772+CE773+CF771+CF772-16)*Percapita/30*FV$4))))))</f>
        <v>0</v>
      </c>
      <c r="FW771" s="177">
        <f>IF(C771=4,SUM(CG771+CG772+CG773+CI771+CI772+CI773)*Percapita/30*FW$4+(CH771+CH772+CH773+CJ771+CJ772+CJ773)*Cadeirante/30*FW$4,IF(C771=3,IF(CG774+CI774=10,Fixo/30*FW$4+(CG771+CG772+CG773+CI771+CI772+CI773)*Percapita/30*FW$4+(CH774+CJ774)*Cadeirante/30*FW$4,IF(CG774+CI774&lt;=9,(CG774+CI774)*Crechee/30*FW$4)+(CH774+CJ774)*Cadeirante/30*FW$4+(CG771+CG772+CG773+CI771+CI772+CI773)*Percapita/30*FW$4)+IF(CG774+CI774&gt;=11,Fixo/30*FW$4+(CG774+CI774-10)*Crechee/30*FW$4,0),IF(C771=2,IF(CH771+CH772+CH773+CH774+CJ771+CJ772+CJ773+CJ774=1,Cadeirante/30*FW$4,IF(CH771+CH772+CH773+CH774+CJ771+CJ772+CJ773+CJ774=2,Fixo/30*FW$4,IF(CH771+CH772+CH773+CH774+CJ771+CJ772+CJ773+CJ774&gt;2,Fixo/30*FW$4+(CH771+CH772+CH773+CH774+CJ771+CJ772+CJ773+CJ774-2)*Cadeirante/30*FW$4)))+(CG771+CG772+CG773+CI771+CI772+CI773)*Percapita/30*FW$4+(CG774+CI774)*Crechee/30*FW$4,IF(C771=1,IF(CG771+CG772+CG773+CH771+CH772+CH773+CI771+CI772+CI773+CJ771+CJ772+CJ773&lt;=15,(CG771+CG772+CG773+CI771+CI772+CI773)*Percapita/30*FW$4,IF(CG771+CG772+CG773+CH771+CH772+CH773+CI771+CI772+CI773+CJ771+CJ772+CJ773&gt;=16,Fixo/30*FW$4+(CG771+CG772+CG773+CH771+CH772+CH773+CI771+CI772+CI773+CJ771+CJ772-16)*Percapita/30*FW$4))))))</f>
        <v>0</v>
      </c>
      <c r="FX771" s="177">
        <f>IF(C771=4,SUM(CK771+CK772+CK773+CM771+CM772+CM773)*Percapita/30*FX$4+(CL771+CL772+CL773+CN771+CN772+CN773)*Cadeirante/30*FX$4,IF(C771=3,IF(CK774+CM774=10,Fixo/30*FX$4+(CK771+CK772+CK773+CM771+CM772+CM773)*Percapita/30*FX$4+(CL774+CN774)*Cadeirante/30*FX$4,IF(CK774+CM774&lt;=9,(CK774+CM774)*Crechee/30*FX$4)+(CL774+CN774)*Cadeirante/30*FX$4+(CK771+CK772+CK773+CM771+CM772+CM773)*Percapita/30*FX$4)+IF(CK774+CM774&gt;=11,Fixo/30*FX$4+(CK774+CM774-10)*Crechee/30*FX$4,0),IF(C771=2,IF(CL771+CL772+CL773+CL774+CN771+CN772+CN773+CN774=1,Cadeirante/30*FX$4,IF(CL771+CL772+CL773+CL774+CN771+CN772+CN773+CN774=2,Fixo/30*FX$4,IF(CL771+CL772+CL773+CL774+CN771+CN772+CN773+CN774&gt;2,Fixo/30*FX$4+(CL771+CL772+CL773+CL774+CN771+CN772+CN773+CN774-2)*Cadeirante/30*FX$4)))+(CK771+CK772+CK773+CM771+CM772+CM773)*Percapita/30*FX$4+(CK774+CM774)*Crechee/30*FX$4,IF(C771=1,IF(CK771+CK772+CK773+CL771+CL772+CL773+CM771+CM772+CM773+CN771+CN772+CN773&lt;=15,(CK771+CK772+CK773+CM771+CM772+CM773)*Percapita/30*FX$4,IF(CK771+CK772+CK773+CL771+CL772+CL773+CM771+CM772+CM773+CN771+CN772+CN773&gt;=16,Fixo/30*FX$4+(CK771+CK772+CK773+CL771+CL772+CL773+CM771+CM772+CM773+CN771+CN772-16)*Percapita/30*FX$4))))))</f>
        <v>0</v>
      </c>
      <c r="FY771" s="177">
        <f>IF(C771=4,SUM(CO771+CO772+CO773+CQ771+CQ772+CQ773)*Percapita/30*FY$4+(CP771+CP772+CP773+CR771+CR772+CR773)*Cadeirante/30*FY$4,IF(C771=3,IF(CO774+CQ774=10,Fixo/30*FY$4+(CO771+CO772+CO773+CQ771+CQ772+CQ773)*Percapita/30*FY$4+(CP774+CR774)*Cadeirante/30*FY$4,IF(CO774+CQ774&lt;=9,(CO774+CQ774)*Crechee/30*FY$4)+(CP774+CR774)*Cadeirante/30*FY$4+(CO771+CO772+CO773+CQ771+CQ772+CQ773)*Percapita/30*FY$4)+IF(CO774+CQ774&gt;=11,Fixo/30*FY$4+(CO774+CQ774-10)*Crechee/30*FY$4,0),IF(C771=2,IF(CP771+CP772+CP773+CP774+CR771+CR772+CR773+CR774=1,Cadeirante/30*FY$4,IF(CP771+CP772+CP773+CP774+CR771+CR772+CR773+CR774=2,Fixo/30*FY$4,IF(CP771+CP772+CP773+CP774+CR771+CR772+CR773+CR774&gt;2,Fixo/30*FY$4+(CP771+CP772+CP773+CP774+CR771+CR772+CR773+CR774-2)*Cadeirante/30*FY$4)))+(CO771+CO772+CO773+CQ771+CQ772+CQ773)*Percapita/30*FY$4+(CO774+CQ774)*Crechee/30*FY$4,IF(C771=1,IF(CO771+CO772+CO773+CP771+CP772+CP773+CQ771+CQ772+CQ773+CR771+CR772+CR773&lt;=15,(CO771+CO772+CO773+CQ771+CQ772+CQ773)*Percapita/30*FY$4,IF(CO771+CO772+CO773+CP771+CP772+CP773+CQ771+CQ772+CQ773+CR771+CR772+CR773&gt;=16,Fixo/30*FY$4+(CO771+CO772+CO773+CP771+CP772+CP773+CQ771+CQ772+CQ773+CR771+CR772-16)*Percapita/30*FY$4))))))</f>
        <v>0</v>
      </c>
      <c r="FZ771" s="177">
        <f>IF(C771=4,SUM(CS771+CS772+CS773+CU771+CU772+CU773)*Percapita/30*FZ$4+(CT771+CT772+CT773+CV771+CV772+CV773)*Cadeirante/30*FZ$4,IF(C771=3,IF(CS774+CU774=10,Fixo/30*FZ$4+(CS771+CS772+CS773+CU771+CU772+CU773)*Percapita/30*FZ$4+(CT774+CV774)*Cadeirante/30*FZ$4,IF(CS774+CU774&lt;=9,(CS774+CU774)*Crechee/30*FZ$4)+(CT774+CV774)*Cadeirante/30*FZ$4+(CS771+CS772+CS773+CU771+CU772+CU773)*Percapita/30*FZ$4)+IF(CS774+CU774&gt;=11,Fixo/30*FZ$4+(CS774+CU774-10)*Crechee/30*FZ$4,0),IF(C771=2,IF(CT771+CT772+CT773+CT774+CV771+CV772+CV773+CV774=1,Cadeirante/30*FZ$4,IF(CT771+CT772+CT773+CT774+CV771+CV772+CV773+CV774=2,Fixo/30*FZ$4,IF(CT771+CT772+CT773+CT774+CV771+CV772+CV773+CV774&gt;2,Fixo/30*FZ$4+(CT771+CT772+CT773+CT774+CV771+CV772+CV773+CV774-2)*Cadeirante/30*FZ$4)))+(CS771+CS772+CS773+CU771+CU772+CU773)*Percapita/30*FZ$4+(CS774+CU774)*Crechee/30*FZ$4,IF(C771=1,IF(CS771+CS772+CS773+CT771+CT772+CT773+CU771+CU772+CU773+CV771+CV772+CV773&lt;=15,(CS771+CS772+CS773+CU771+CU772+CU773)*Percapita/30*FZ$4,IF(CS771+CS772+CS773+CT771+CT772+CT773+CU771+CU772+CU773+CV771+CV772+CV773&gt;=16,Fixo/30*FZ$4+(CS771+CS772+CS773+CT771+CT772+CT773+CU771+CU772+CU773+CV771+CV772-16)*Percapita/30*FZ$4))))))</f>
        <v>0</v>
      </c>
      <c r="GA771" s="177">
        <f>IF(C771=4,SUM(CW771+CW772+CW773+CY771+CY772+CY773)*Percapita/30*GA$4+(CX771+CX772+CX773+CZ771+CZ772+CZ773)*Cadeirante/30*GA$4,IF(C771=3,IF(CW774+CY774=10,Fixo/30*GA$4+(CW771+CW772+CW773+CY771+CY772+CY773)*Percapita/30*GA$4+(CX774+CZ774)*Cadeirante/30*GA$4,IF(CW774+CY774&lt;=9,(CW774+CY774)*Crechee/30*GA$4)+(CX774+CZ774)*Cadeirante/30*GA$4+(CW771+CW772+CW773+CY771+CY772+CY773)*Percapita/30*GA$4)+IF(CW774+CY774&gt;=11,Fixo/30*GA$4+(CW774+CY774-10)*Crechee/30*GA$4,0),IF(C771=2,IF(CX771+CX772+CX773+CX774+CZ771+CZ772+CZ773+CZ774=1,Cadeirante/30*GA$4,IF(CX771+CX772+CX773+CX774+CZ771+CZ772+CZ773+CZ774=2,Fixo/30*GA$4,IF(CX771+CX772+CX773+CX774+CZ771+CZ772+CZ773+CZ774&gt;2,Fixo/30*GA$4+(CX771+CX772+CX773+CX774+CZ771+CZ772+CZ773+CZ774-2)*Cadeirante/30*GA$4)))+(CW771+CW772+CW773+CY771+CY772+CY773)*Percapita/30*GA$4+(CW774+CY774)*Crechee/30*GA$4,IF(C771=1,IF(CW771+CW772+CW773+CX771+CX772+CX773+CY771+CY772+CY773+CZ771+CZ772+CZ773&lt;=15,(CW771+CW772+CW773+CY771+CY772+CY773)*Percapita/30*GA$4,IF(CW771+CW772+CW773+CX771+CX772+CX773+CY771+CY772+CY773+CZ771+CZ772+CZ773&gt;=16,Fixo/30*GA$4+(CW771+CW772+CW773+CX771+CX772+CX773+CY771+CY772+CY773+CZ771+CZ772-16)*Percapita/30*GA$4))))))</f>
        <v>0</v>
      </c>
      <c r="GB771" s="177">
        <f>IF(C771=4,SUM(DA771+DA772+DA773+DC771+DC772+DC773)*Percapita/30*GB$4+(DB771+DB772+DB773+DD771+DD772+DD773)*Cadeirante/30*GB$4,IF(C771=3,IF(DA774+DC774=10,Fixo/30*GB$4+(DA771+DA772+DA773+DC771+DC772+DC773)*Percapita/30*GB$4+(DB774+DD774)*Cadeirante/30*GB$4,IF(DA774+DC774&lt;=9,(DA774+DC774)*Crechee/30*GB$4)+(DB774+DD774)*Cadeirante/30*GB$4+(DA771+DA772+DA773+DC771+DC772+DC773)*Percapita/30*GB$4)+IF(DA774+DC774&gt;=11,Fixo/30*GB$4+(DA774+DC774-10)*Crechee/30*GB$4,0),IF(C771=2,IF(DB771+DB772+DB773+DB774+DD771+DD772+DD773+DD774=1,Cadeirante/30*GB$4,IF(DB771+DB772+DB773+DB774+DD771+DD772+DD773+DD774=2,Fixo/30*GB$4,IF(DB771+DB772+DB773+DB774+DD771+DD772+DD773+DD774&gt;2,Fixo/30*GB$4+(DB771+DB772+DB773+DB774+DD771+DD772+DD773+DD774-2)*Cadeirante/30*GB$4)))+(DA771+DA772+DA773+DC771+DC772+DC773)*Percapita/30*GB$4+(DA774+DC774)*Crechee/30*GB$4,IF(C771=1,IF(DA771+DA772+DA773+DB771+DB772+DB773+DC771+DC772+DC773+DD771+DD772+DD773&lt;=15,(DA771+DA772+DA773+DC771+DC772+DC773)*Percapita/30*GB$4,IF(DA771+DA772+DA773+DB771+DB772+DB773+DC771+DC772+DC773+DD771+DD772+DD773&gt;=16,Fixo/30*GB$4+(DA771+DA772+DA773+DB771+DB772+DB773+DC771+DC772+DC773+DD771+DD772-16)*Percapita/30*GB$4))))))</f>
        <v>0</v>
      </c>
      <c r="GC771" s="177">
        <f>IF(C771=4,SUM(DE771+DE772+DE773+DG771+DG772+DG773)*Percapita/30*GC$4+(DF771+DF772+DF773+DH771+DH772+DH773)*Cadeirante/30*GC$4,IF(C771=3,IF(DE774+DG774=10,Fixo/30*GC$4+(DE771+DE772+DE773+DG771+DG772+DG773)*Percapita/30*GC$4+(DF774+DH774)*Cadeirante/30*GC$4,IF(DE774+DG774&lt;=9,(DE774+DG774)*Crechee/30*GC$4)+(DF774+DH774)*Cadeirante/30*GC$4+(DE771+DE772+DE773+DG771+DG772+DG773)*Percapita/30*GC$4)+IF(DE774+DG774&gt;=11,Fixo/30*GC$4+(DE774+DG774-10)*Crechee/30*GC$4,0),IF(C771=2,IF(DF771+DF772+DF773+DF774+DH771+DH772+DH773+DH774=1,Cadeirante/30*GC$4,IF(DF771+DF772+DF773+DF774+DH771+DH772+DH773+DH774=2,Fixo/30*GC$4,IF(DF771+DF772+DF773+DF774+DH771+DH772+DH773+DH774&gt;2,Fixo/30*GC$4+(DF771+DF772+DF773+DF774+DH771+DH772+DH773+DH774-2)*Cadeirante/30*GC$4)))+(DE771+DE772+DE773+DG771+DG772+DG773)*Percapita/30*GC$4+(DE774+DG774)*Crechee/30*GC$4,IF(C771=1,IF(DE771+DE772+DE773+DF771+DF772+DF773+DG771+DG772+DG773+DH771+DH772+DH773&lt;=15,(DE771+DE772+DE773+DG771+DG772+DG773)*Percapita/30*GC$4,IF(DE771+DE772+DE773+DF771+DF772+DF773+DG771+DG772+DG773+DH771+DH772+DH773&gt;=16,Fixo/30*GC$4+(DE771+DE772+DE773+DF771+DF772+DF773+DG771+DG772+DG773+DH771+DH772-16)*Percapita/30*GC$4))))))</f>
        <v>0</v>
      </c>
      <c r="GD771" s="177">
        <f>IF(C771=4,SUM(DI771+DI772+DI773+DK771+DK772+DK773)*Percapita/30*GD$4+(DJ771+DJ772+DJ773+DL771+DL772+DL773)*Cadeirante/30*GD$4,IF(C771=3,IF(DI774+DK774=10,Fixo/30*GD$4+(DI771+DI772+DI773+DK771+DK772+DK773)*Percapita/30*GD$4+(DJ774+DL774)*Cadeirante/30*GD$4,IF(DI774+DK774&lt;=9,(DI774+DK774)*Crechee/30*GD$4)+(DJ774+DL774)*Cadeirante/30*GD$4+(DI771+DI772+DI773+DK771+DK772+DK773)*Percapita/30*GD$4)+IF(DI774+DK774&gt;=11,Fixo/30*GD$4+(DI774+DK774-10)*Crechee/30*GD$4,0),IF(C771=2,IF(DJ771+DJ772+DJ773+DJ774+DL771+DL772+DL773+DL774=1,Cadeirante/30*GD$4,IF(DJ771+DJ772+DJ773+DJ774+DL771+DL772+DL773+DL774=2,Fixo/30*GD$4,IF(DJ771+DJ772+DJ773+DJ774+DL771+DL772+DL773+DL774&gt;2,Fixo/30*GD$4+(DJ771+DJ772+DJ773+DJ774+DL771+DL772+DL773+DL774-2)*Cadeirante/30*GD$4)))+(DI771+DI772+DI773+DK771+DK772+DK773)*Percapita/30*GD$4+(DI774+DK774)*Crechee/30*GD$4,IF(C771=1,IF(DI771+DI772+DI773+DJ771+DJ772+DJ773+DK771+DK772+DK773+DL771+DL772+DL773&lt;=15,(DI771+DI772+DI773+DK771+DK772+DK773)*Percapita/30*GD$4,IF(DI771+DI772+DI773+DJ771+DJ772+DJ773+DK771+DK772+DK773+DL771+DL772+DL773&gt;=16,Fixo/30*GD$4+(DI771+DI772+DI773+DJ771+DJ772+DJ773+DK771+DK772+DK773+DL771+DL772-16)*Percapita/30*GD$4))))))</f>
        <v>0</v>
      </c>
      <c r="GE771" s="177">
        <f>IF(C771=4,SUM(DM771+DM772+DM773+DO771+DO772+DO773)*Percapita/30*GE$4+(DN771+DN772+DN773+DP771+DP772+DP773)*Cadeirante/30*GE$4,IF(C771=3,IF(DM774+DO774=10,Fixo/30*GE$4+(DM771+DM772+DM773+DO771+DO772+DO773)*Percapita/30*GE$4+(DN774+DP774)*Cadeirante/30*GE$4,IF(DM774+DO774&lt;=9,(DM774+DO774)*Crechee/30*GE$4)+(DN774+DP774)*Cadeirante/30*GE$4+(DM771+DM772+DM773+DO771+DO772+DO773)*Percapita/30*GE$4)+IF(DM774+DO774&gt;=11,Fixo/30*GE$4+(DM774+DO774-10)*Crechee/30*GE$4,0),IF(C771=2,IF(DN771+DN772+DN773+DN774+DP771+DP772+DP773+DP774=1,Cadeirante/30*GE$4,IF(DN771+DN772+DN773+DN774+DP771+DP772+DP773+DP774=2,Fixo/30*GE$4,IF(DN771+DN772+DN773+DN774+DP771+DP772+DP773+DP774&gt;2,Fixo/30*GE$4+(DN771+DN772+DN773+DN774+DP771+DP772+DP773+DP774-2)*Cadeirante/30*GE$4)))+(DM771+DM772+DM773+DO771+DO772+DO773)*Percapita/30*GE$4+(DM774+DO774)*Crechee/30*GE$4,IF(C771=1,IF(DM771+DM772+DM773+DN771+DN772+DN773+DO771+DO772+DO773+DP771+DP772+DP773&lt;=15,(DM771+DM772+DM773+DO771+DO772+DO773)*Percapita/30*GE$4,IF(DM771+DM772+DM773+DN771+DN772+DN773+DO771+DO772+DO773+DP771+DP772+DP773&gt;=16,Fixo/30*GE$4+(DM771+DM772+DM773+DN771+DN772+DN773+DO771+DO772+DO773+DP771+DP772-16)*Percapita/30*GE$4))))))</f>
        <v>0</v>
      </c>
      <c r="GF771" s="177">
        <f>IF(C771=4,SUM(DQ771+DQ772+DQ773+DS771+DS772+DS773)*Percapita/30*GF$4+(DR771+DR772+DR773+DT771+DT772+DT773)*Cadeirante/30*GF$4,IF(C771=3,IF(DQ774+DS774=10,Fixo/30*GF$4+(DQ771+DQ772+DQ773+DS771+DS772+DS773)*Percapita/30*GF$4+(DR774+DT774)*Cadeirante/30*GF$4,IF(DQ774+DS774&lt;=9,(DQ774+DS774)*Crechee/30*GF$4)+(DR774+DT774)*Cadeirante/30*GF$4+(DQ771+DQ772+DQ773+DS771+DS772+DS773)*Percapita/30*GF$4)+IF(DQ774+DS774&gt;=11,Fixo/30*GF$4+(DQ774+DS774-10)*Crechee/30*GF$4,0),IF(C771=2,IF(DR771+DR772+DR773+DR774+DT771+DT772+DT773+DT774=1,Cadeirante/30*GF$4,IF(DR771+DR772+DR773+DR774+DT771+DT772+DT773+DT774=2,Fixo/30*GF$4,IF(DR771+DR772+DR773+DR774+DT771+DT772+DT773+DT774&gt;2,Fixo/30*GF$4+(DR771+DR772+DR773+DR774+DT771+DT772+DT773+DT774-2)*Cadeirante/30*GF$4)))+(DQ771+DQ772+DQ773+DS771+DS772+DS773)*Percapita/30*GF$4+(DQ774+DS774)*Crechee/30*GF$4,IF(C771=1,IF(DQ771+DQ772+DQ773+DR771+DR772+DR773+DS771+DS772+DS773+DT771+DT772+DT773&lt;=15,(DQ771+DQ772+DQ773+DS771+DS772+DS773)*Percapita/30*GF$4,IF(DQ771+DQ772+DQ773+DR771+DR772+DR773+DS771+DS772+DS773+DT771+DT772+DT773&gt;=16,Fixo/30*GF$4+(DQ771+DQ772+DQ773+DR771+DR772+DR773+DS771+DS772+DS773+DT771+DT772-16)*Percapita/30*GF$4))))))</f>
        <v>0</v>
      </c>
      <c r="GG771" s="177">
        <f>IF(C771=4,SUM(DU771+DU772+DU773+DW771+DW772+DW773)*Percapita/30*GG$4+(DV771+DV772+DV773+DX771+DX772+DX773)*Cadeirante/30*GG$4,IF(C771=3,IF(DU774+DW774=10,Fixo/30*GG$4+(DU771+DU772+DU773+DW771+DW772+DW773)*Percapita/30*GG$4+(DV774+DX774)*Cadeirante/30*GG$4,IF(DU774+DW774&lt;=9,(DU774+DW774)*Crechee/30*GG$4)+(DV774+DX774)*Cadeirante/30*GG$4+(DU771+DU772+DU773+DW771+DW772+DW773)*Percapita/30*GG$4)+IF(DU774+DW774&gt;=11,Fixo/30*GG$4+(DU774+DW774-10)*Crechee/30*GG$4,0),IF(C771=2,IF(DV771+DV772+DV773+DV774+DX771+DX772+DX773+DX774=1,Cadeirante/30*GG$4,IF(DV771+DV772+DV773+DV774+DX771+DX772+DX773+DX774=2,Fixo/30*GG$4,IF(DV771+DV772+DV773+DV774+DX771+DX772+DX773+DX774&gt;2,Fixo/30*GG$4+(DV771+DV772+DV773+DV774+DX771+DX772+DX773+DX774-2)*Cadeirante/30*GG$4)))+(DU771+DU772+DU773+DW771+DW772+DW773)*Percapita/30*GG$4+(DU774+DW774)*Crechee/30*GG$4,IF(C771=1,IF(DU771+DU772+DU773+DV771+DV772+DV773+DW771+DW772+DW773+DX771+DX772+DX773&lt;=15,(DU771+DU772+DU773+DW771+DW772+DW773)*Percapita/30*GG$4,IF(DU771+DU772+DU773+DV771+DV772+DV773+DW771+DW772+DW773+DX771+DX772+DX773&gt;=16,Fixo/30*GG$4+(DU771+DU772+DU773+DV771+DV772+DV773+DW771+DW772+DW773+DX771+DX772-16)*Percapita/30*GG$4))))))</f>
        <v>0</v>
      </c>
      <c r="GH771" s="177">
        <f>IF(C771=4,SUM(DY771+DY772+DY773+EA771+EA772+EA773)*Percapita/30*GH$4+(DZ771+DZ772+DZ773+EB771+EB772+EB773)*Cadeirante/30*GH$4,IF(C771=3,IF(DY774+EA774=10,Fixo/30*GH$4+(DY771+DY772+DY773+EA771+EA772+EA773)*Percapita/30*GH$4+(DZ774+EB774)*Cadeirante/30*GH$4,IF(DY774+EA774&lt;=9,(DY774+EA774)*Crechee/30*GH$4)+(DZ774+EB774)*Cadeirante/30*GH$4+(DY771+DY772+DY773+EA771+EA772+EA773)*Percapita/30*GH$4)+IF(DY774+EA774&gt;=11,Fixo/30*GH$4+(DY774+EA774-10)*Crechee/30*GH$4,0),IF(C771=2,IF(DZ771+DZ772+DZ773+DZ774+EB771+EB772+EB773+EB774=1,Cadeirante/30*GH$4,IF(DZ771+DZ772+DZ773+DZ774+EB771+EB772+EB773+EB774=2,Fixo/30*GH$4,IF(DZ771+DZ772+DZ773+DZ774+EB771+EB772+EB773+EB774&gt;2,Fixo/30*GH$4+(DZ771+DZ772+DZ773+DZ774+EB771+EB772+EB773+EB774-2)*Cadeirante/30*GH$4)))+(DY771+DY772+DY773+EA771+EA772+EA773)*Percapita/30*GH$4+(DY774+EA774)*Crechee/30*GH$4,IF(C771=1,IF(DY771+DY772+DY773+DZ771+DZ772+DZ773+EA771+EA772+EA773+EB771+EB772+EB773&lt;=15,(DY771+DY772+DY773+EA771+EA772+EA773)*Percapita/30*GH$4,IF(DY771+DY772+DY773+DZ771+DZ772+DZ773+EA771+EA772+EA773+EB771+EB772+EB773&gt;=16,Fixo/30*GH$4+(DY771+DY772+DY773+DZ771+DZ772+DZ773+EA771+EA772+EA773+EB771+EB772-16)*Percapita/30*GH$4))))))</f>
        <v>0</v>
      </c>
      <c r="GI771" s="177">
        <f>IF(C771=4,SUM(EC771+EC772+EC773+EE771+EE772+EE773)*Percapita/30*GI$4+(ED771+ED772+ED773+EF771+EF772+EF773)*Cadeirante/30*GI$4,IF(C771=3,IF(EC774+EE774=10,Fixo/30*GI$4+(EC771+EC772+EC773+EE771+EE772+EE773)*Percapita/30*GI$4+(ED774+EF774)*Cadeirante/30*GI$4,IF(EC774+EE774&lt;=9,(EC774+EE774)*Crechee/30*GI$4)+(ED774+EF774)*Cadeirante/30*GI$4+(EC771+EC772+EC773+EE771+EE772+EE773)*Percapita/30*GI$4)+IF(EC774+EE774&gt;=11,Fixo/30*GI$4+(EC774+EE774-10)*Crechee/30*GI$4,0),IF(C771=2,IF(ED771+ED772+ED773+ED774+EF771+EF772+EF773+EF774=1,Cadeirante/30*GI$4,IF(ED771+ED772+ED773+ED774+EF771+EF772+EF773+EF774=2,Fixo/30*GI$4,IF(ED771+ED772+ED773+ED774+EF771+EF772+EF773+EF774&gt;2,Fixo/30*GI$4+(ED771+ED772+ED773+ED774+EF771+EF772+EF773+EF774-2)*Cadeirante/30*GI$4)))+(EC771+EC772+EC773+EE771+EE772+EE773)*Percapita/30*GI$4+(EC774+EE774)*Crechee/30*GI$4,IF(C771=1,IF(EC771+EC772+EC773+ED771+ED772+ED773+EE771+EE772+EE773+EF771+EF772+EF773&lt;=15,(EC771+EC772+EC773+EE771+EE772+EE773)*Percapita/30*GI$4,IF(EC771+EC772+EC773+ED771+ED772+ED773+EE771+EE772+EE773+EF771+EF772+EF773&gt;=16,Fixo/30*GI$4+(EC771+EC772+EC773+ED771+ED772+ED773+EE771+EE772+EE773+EF771+EF772-16)*Percapita/30*GI$4))))))</f>
        <v>0</v>
      </c>
      <c r="GJ771" s="177">
        <f>IF(C771=4,SUM(EG771+EG772+EG773+EI771+EI772+EI773)*Percapita/30*GJ$4+(EH771+EH772+EH773+EJ771+EJ772+EJ773)*Cadeirante/30*GJ$4,IF(C771=3,IF(EG774+EI774=10,Fixo/30*GJ$4+(EG771+EG772+EG773+EI771+EI772+EI773)*Percapita/30*GJ$4+(EH774+EJ774)*Cadeirante/30*GJ$4,IF(EG774+EI774&lt;=9,(EG774+EI774)*Crechee/30*GJ$4)+(EH774+EJ774)*Cadeirante/30*GJ$4+(EG771+EG772+EG773+EI771+EI772+EI773)*Percapita/30*GJ$4)+IF(EG774+EI774&gt;=11,Fixo/30*GJ$4+(EG774+EI774-10)*Crechee/30*GJ$4,0),IF(C771=2,IF(EH771+EH772+EH773+EH774+EJ771+EJ772+EJ773+EJ774=1,Cadeirante/30*GJ$4,IF(EH771+EH772+EH773+EH774+EJ771+EJ772+EJ773+EJ774=2,Fixo/30*GJ$4,IF(EH771+EH772+EH773+EH774+EJ771+EJ772+EJ773+EJ774&gt;2,Fixo/30*GJ$4+(EH771+EH772+EH773+EH774+EJ771+EJ772+EJ773+EJ774-2)*Cadeirante/30*GJ$4)))+(EG771+EG772+EG773+EI771+EI772+EI773)*Percapita/30*GJ$4+(EG774+EI774)*Crechee/30*GJ$4,IF(C771=1,IF(EG771+EG772+EG773+EH771+EH772+EH773+EI771+EI772+EI773+EJ771+EJ772+EJ773&lt;=15,(EG771+EG772+EG773+EI771+EI772+EI773)*Percapita/30*GJ$4,IF(EG771+EG772+EG773+EH771+EH772+EH773+EI771+EI772+EI773+EJ771+EJ772+EJ773&gt;=16,Fixo/30*GJ$4+(EG771+EG772+EG773+EH771+EH772+EH773+EI771+EI772+EI773+EJ771+EJ772-16)*Percapita/30*GJ$4))))))</f>
        <v>0</v>
      </c>
      <c r="GK771" s="178"/>
      <c r="GL771" s="103">
        <f t="shared" si="822"/>
        <v>0</v>
      </c>
      <c r="GM771" s="124"/>
      <c r="GN771" s="104">
        <f>SUMIF(V771:V774,"&lt;0")*Cadeirante/30*GN$4+SUMIF(X771:X774,"&lt;0")*Cadeirante/30*GN$4</f>
        <v>0</v>
      </c>
      <c r="GO771" s="104">
        <f>SUMIF(Z771:Z774,"&lt;0")*Cadeirante/30*GO$4+SUMIF(AB771:AB774,"&lt;0")*Cadeirante/30*GO$4</f>
        <v>0</v>
      </c>
      <c r="GP771" s="104">
        <f>SUMIF(AD771:AD774,"&lt;0")*Cadeirante/30*GP$4+SUMIF(AF771:AF774,"&lt;0")*Cadeirante/30*GP$4</f>
        <v>0</v>
      </c>
      <c r="GQ771" s="104">
        <f>SUMIF(AH771:AH774,"&lt;0")*Cadeirante/30*GQ$4+SUMIF(AJ771:AJ774,"&lt;0")*Cadeirante/30*GQ$4</f>
        <v>0</v>
      </c>
      <c r="GR771" s="104">
        <f>SUMIF(AL771:AL774,"&lt;0")*Cadeirante/30*GR$4+SUMIF(AN771:AN774,"&lt;0")*Cadeirante/30*GR$4</f>
        <v>0</v>
      </c>
      <c r="GS771" s="104">
        <f>SUMIF(AP771:AP774,"&lt;0")*Cadeirante/30*GS$4+SUMIF(AR771:AR774,"&lt;0")*Cadeirante/30*GS$4</f>
        <v>0</v>
      </c>
      <c r="GT771" s="104">
        <f>SUMIF(AT771:AT774,"&lt;0")*Cadeirante/30*GT$4+SUMIF(AV771:AV774,"&lt;0")*Cadeirante/30*GT$4</f>
        <v>0</v>
      </c>
      <c r="GU771" s="104">
        <f>SUMIF(AX771:AX774,"&lt;0")*Cadeirante/30*GU$4+SUMIF(AZ771:AZ774,"&lt;0")*Cadeirante/30*GU$4</f>
        <v>0</v>
      </c>
      <c r="GV771" s="104">
        <f>SUMIF(BB771:BB774,"&lt;0")*Cadeirante/30*GV$4+SUMIF(BD771:BD774,"&lt;0")*Cadeirante/30*GV$4</f>
        <v>0</v>
      </c>
      <c r="GW771" s="104">
        <f>SUMIF(BF771:BF774,"&lt;0")*Cadeirante/30*GW$4+SUMIF(BH771:BH774,"&lt;0")*Cadeirante/30*GW$4</f>
        <v>0</v>
      </c>
      <c r="GX771" s="104">
        <f>SUMIF(BJ771:BJ774,"&lt;0")*Cadeirante/30*GX$4+SUMIF(BL771:BL774,"&lt;0")*Cadeirante/30*GX$4</f>
        <v>0</v>
      </c>
      <c r="GY771" s="104">
        <f>SUMIF(BN771:BN774,"&lt;0")*Cadeirante/30*GY$4+SUMIF(BP771:BP774,"&lt;0")*Cadeirante/30*GY$4</f>
        <v>0</v>
      </c>
      <c r="GZ771" s="104">
        <f>SUMIF(BR771:BR774,"&lt;0")*Cadeirante/30*GZ$4+SUMIF(BT771:BT774,"&lt;0")*Cadeirante/30*GZ$4</f>
        <v>0</v>
      </c>
      <c r="HA771" s="104">
        <f>SUMIF(BV771:BV774,"&lt;0")*Cadeirante/30*HA$4+SUMIF(BX771:BX774,"&lt;0")*Cadeirante/30*HA$4</f>
        <v>0</v>
      </c>
      <c r="HB771" s="104">
        <f>SUMIF(BZ771:BZ774,"&lt;0")*Cadeirante/30*HB$4+SUMIF(CB771:CB774,"&lt;0")*Cadeirante/30*HB$4</f>
        <v>0</v>
      </c>
      <c r="HC771" s="104">
        <f>SUMIF(CD771:CD774,"&lt;0")*Cadeirante/30*HC$4+SUMIF(CF771:CF774,"&lt;0")*Cadeirante/30*HC$4</f>
        <v>0</v>
      </c>
      <c r="HD771" s="104">
        <f>SUMIF(CH771:CH774,"&lt;0")*Cadeirante/30*HD$4+SUMIF(CJ771:CJ774,"&lt;0")*Cadeirante/30*HD$4</f>
        <v>0</v>
      </c>
      <c r="HE771" s="104">
        <f>SUMIF(CL771:CL774,"&lt;0")*Cadeirante/30*HE$4+SUMIF(CN771:CN774,"&lt;0")*Cadeirante/30*HE$4</f>
        <v>0</v>
      </c>
      <c r="HF771" s="104">
        <f>SUMIF(CP771:CP774,"&lt;0")*Cadeirante/30*HF$4+SUMIF(CR771:CR774,"&lt;0")*Cadeirante/30*HF$4</f>
        <v>0</v>
      </c>
      <c r="HG771" s="104">
        <f>SUMIF(CT771:CT774,"&lt;0")*Cadeirante/30*HG$4+SUMIF(CV771:CV774,"&lt;0")*Cadeirante/30*HG$4</f>
        <v>0</v>
      </c>
      <c r="HH771" s="104">
        <f>SUMIF(CX771:CX774,"&lt;0")*Cadeirante/30*HH$4+SUMIF(CZ771:CZ774,"&lt;0")*Cadeirante/30*HH$4</f>
        <v>0</v>
      </c>
      <c r="HI771" s="104">
        <f>SUMIF(DB771:DB774,"&lt;0")*Cadeirante/30*HI$4+SUMIF(DD771:DD774,"&lt;0")*Cadeirante/30*HI$4</f>
        <v>0</v>
      </c>
      <c r="HJ771" s="104">
        <f>SUMIF(DF771:DF774,"&lt;0")*Cadeirante/30*HJ$4+SUMIF(DH771:DH774,"&lt;0")*Cadeirante/30*HJ$4</f>
        <v>0</v>
      </c>
      <c r="HK771" s="104">
        <f>SUMIF(DJ771:DJ774,"&lt;0")*Cadeirante/30*HK$4+SUMIF(DL771:DL774,"&lt;0")*Cadeirante/30*HK$4</f>
        <v>0</v>
      </c>
      <c r="HL771" s="104">
        <f>SUMIF(DN771:DN774,"&lt;0")*Cadeirante/30*HL$4+SUMIF(DP771:DP774,"&lt;0")*Cadeirante/30*HL$4</f>
        <v>0</v>
      </c>
      <c r="HM771" s="104">
        <f>SUMIF(DR771:DR774,"&lt;0")*Cadeirante/30*HM$4+SUMIF(DT771:DT774,"&lt;0")*Cadeirante/30*HM$4</f>
        <v>0</v>
      </c>
      <c r="HN771" s="104">
        <f>SUMIF(DV771:DV774,"&lt;0")*Cadeirante/30*HN$4+SUMIF(DX771:DX774,"&lt;0")*Cadeirante/30*HN$4</f>
        <v>0</v>
      </c>
      <c r="HO771" s="104">
        <f>SUMIF(DZ771:DZ774,"&lt;0")*Cadeirante/30*HO$4+SUMIF(EB771:EB774,"&lt;0")*Cadeirante/30*HO$4</f>
        <v>0</v>
      </c>
      <c r="HP771" s="104">
        <f>SUMIF(ED771:ED774,"&lt;0")*Cadeirante/30*HP$4+SUMIF(EF771:EF774,"&lt;0")*Cadeirante/30*HP$4</f>
        <v>0</v>
      </c>
      <c r="HQ771" s="64"/>
      <c r="HR771" s="64"/>
      <c r="HS771" s="64"/>
      <c r="HT771" s="64"/>
      <c r="HU771" s="64"/>
      <c r="HV771" s="64"/>
      <c r="HW771" s="176">
        <v>17629.309999999998</v>
      </c>
      <c r="HX771" s="64"/>
      <c r="HY771" s="280">
        <f>IF(ISTEXT(EM771), VALUE(EM771), EM771)</f>
        <v>0</v>
      </c>
      <c r="HZ771" s="280">
        <f>IF(ISTEXT(EN771), VALUE(EN771), EN771)</f>
        <v>0</v>
      </c>
      <c r="IA771" s="280">
        <f>IF(ISTEXT(EO771), VALUE(EO771), EO771)</f>
        <v>0</v>
      </c>
      <c r="IB771" s="64" t="b">
        <f>HW771=FE771</f>
        <v>0</v>
      </c>
      <c r="IC771" s="64"/>
    </row>
    <row r="772" spans="1:237" s="106" customFormat="1" ht="22.5" customHeight="1" x14ac:dyDescent="0.25">
      <c r="A772" s="368" t="s">
        <v>3896</v>
      </c>
      <c r="B772" s="369" t="s">
        <v>3897</v>
      </c>
      <c r="C772" s="370" t="s">
        <v>3233</v>
      </c>
      <c r="D772" s="371" t="s">
        <v>3889</v>
      </c>
      <c r="E772" s="371" t="s">
        <v>3898</v>
      </c>
      <c r="F772" s="372" t="s">
        <v>3224</v>
      </c>
      <c r="G772" s="372" t="s">
        <v>3225</v>
      </c>
      <c r="H772" s="373" t="s">
        <v>1860</v>
      </c>
      <c r="I772" s="374" t="s">
        <v>3899</v>
      </c>
      <c r="J772" s="421" t="s">
        <v>3268</v>
      </c>
      <c r="K772" s="421" t="s">
        <v>3234</v>
      </c>
      <c r="L772" s="329">
        <f>CONTINUA!BV772</f>
        <v>27</v>
      </c>
      <c r="M772" s="329">
        <f>CONTINUA!BW772</f>
        <v>0</v>
      </c>
      <c r="N772" s="895"/>
      <c r="O772" s="896" t="s">
        <v>4077</v>
      </c>
      <c r="P772" s="897" t="s">
        <v>206</v>
      </c>
      <c r="Q772" s="400">
        <v>91</v>
      </c>
      <c r="R772" s="401">
        <v>2</v>
      </c>
      <c r="S772" s="400">
        <v>3</v>
      </c>
      <c r="T772" s="401"/>
      <c r="U772" s="400"/>
      <c r="V772" s="401"/>
      <c r="W772" s="400"/>
      <c r="X772" s="401"/>
      <c r="Y772" s="400"/>
      <c r="Z772" s="401"/>
      <c r="AA772" s="400"/>
      <c r="AB772" s="401"/>
      <c r="AC772" s="400"/>
      <c r="AD772" s="401"/>
      <c r="AE772" s="400"/>
      <c r="AF772" s="401"/>
      <c r="AG772" s="400"/>
      <c r="AH772" s="401"/>
      <c r="AI772" s="400"/>
      <c r="AJ772" s="401"/>
      <c r="AK772" s="400"/>
      <c r="AL772" s="401"/>
      <c r="AM772" s="400"/>
      <c r="AN772" s="401"/>
      <c r="AO772" s="400"/>
      <c r="AP772" s="401"/>
      <c r="AQ772" s="400"/>
      <c r="AR772" s="401"/>
      <c r="AS772" s="400"/>
      <c r="AT772" s="401"/>
      <c r="AU772" s="400"/>
      <c r="AV772" s="401"/>
      <c r="AW772" s="400"/>
      <c r="AX772" s="401"/>
      <c r="AY772" s="400"/>
      <c r="AZ772" s="401"/>
      <c r="BA772" s="400"/>
      <c r="BB772" s="401"/>
      <c r="BC772" s="400"/>
      <c r="BD772" s="401"/>
      <c r="BE772" s="400"/>
      <c r="BF772" s="401"/>
      <c r="BG772" s="400"/>
      <c r="BH772" s="401"/>
      <c r="BI772" s="400"/>
      <c r="BJ772" s="401"/>
      <c r="BK772" s="400"/>
      <c r="BL772" s="401"/>
      <c r="BM772" s="400"/>
      <c r="BN772" s="401"/>
      <c r="BO772" s="400"/>
      <c r="BP772" s="401"/>
      <c r="BQ772" s="400"/>
      <c r="BR772" s="401"/>
      <c r="BS772" s="400"/>
      <c r="BT772" s="401"/>
      <c r="BU772" s="400"/>
      <c r="BV772" s="401"/>
      <c r="BW772" s="400"/>
      <c r="BX772" s="401"/>
      <c r="BY772" s="400"/>
      <c r="BZ772" s="401"/>
      <c r="CA772" s="400"/>
      <c r="CB772" s="401"/>
      <c r="CC772" s="400"/>
      <c r="CD772" s="401"/>
      <c r="CE772" s="400"/>
      <c r="CF772" s="401"/>
      <c r="CG772" s="400"/>
      <c r="CH772" s="401"/>
      <c r="CI772" s="400"/>
      <c r="CJ772" s="401"/>
      <c r="CK772" s="400"/>
      <c r="CL772" s="401"/>
      <c r="CM772" s="400"/>
      <c r="CN772" s="401"/>
      <c r="CO772" s="400"/>
      <c r="CP772" s="401"/>
      <c r="CQ772" s="400"/>
      <c r="CR772" s="401"/>
      <c r="CS772" s="400"/>
      <c r="CT772" s="401"/>
      <c r="CU772" s="400"/>
      <c r="CV772" s="401"/>
      <c r="CW772" s="400"/>
      <c r="CX772" s="401"/>
      <c r="CY772" s="400"/>
      <c r="CZ772" s="401"/>
      <c r="DA772" s="400"/>
      <c r="DB772" s="401"/>
      <c r="DC772" s="400"/>
      <c r="DD772" s="401"/>
      <c r="DE772" s="400"/>
      <c r="DF772" s="401"/>
      <c r="DG772" s="400"/>
      <c r="DH772" s="401"/>
      <c r="DI772" s="400"/>
      <c r="DJ772" s="401"/>
      <c r="DK772" s="400"/>
      <c r="DL772" s="401"/>
      <c r="DM772" s="400"/>
      <c r="DN772" s="401"/>
      <c r="DO772" s="400"/>
      <c r="DP772" s="401"/>
      <c r="DQ772" s="400"/>
      <c r="DR772" s="401"/>
      <c r="DS772" s="400"/>
      <c r="DT772" s="401"/>
      <c r="DU772" s="400"/>
      <c r="DV772" s="401"/>
      <c r="DW772" s="400"/>
      <c r="DX772" s="401"/>
      <c r="DY772" s="400"/>
      <c r="DZ772" s="401"/>
      <c r="EA772" s="400"/>
      <c r="EB772" s="401"/>
      <c r="EC772" s="400"/>
      <c r="ED772" s="401"/>
      <c r="EE772" s="400"/>
      <c r="EF772" s="401"/>
      <c r="EG772" s="400"/>
      <c r="EH772" s="401"/>
      <c r="EI772" s="400"/>
      <c r="EJ772" s="447"/>
      <c r="EK772" s="511"/>
      <c r="EL772" s="514"/>
      <c r="EM772" s="448"/>
      <c r="EN772" s="344"/>
      <c r="EO772" s="345"/>
      <c r="EP772" s="171">
        <f t="shared" si="815"/>
        <v>91</v>
      </c>
      <c r="EQ772" s="171">
        <f t="shared" si="816"/>
        <v>0</v>
      </c>
      <c r="ER772" s="171">
        <f t="shared" si="817"/>
        <v>3</v>
      </c>
      <c r="ES772" s="171">
        <f t="shared" si="818"/>
        <v>2</v>
      </c>
      <c r="ET772" s="171">
        <f t="shared" si="819"/>
        <v>0</v>
      </c>
      <c r="EU772" s="171">
        <f t="shared" si="820"/>
        <v>0</v>
      </c>
      <c r="EV772" s="172">
        <f t="shared" si="821"/>
        <v>96</v>
      </c>
      <c r="EW772" s="173"/>
      <c r="EX772" s="248">
        <f t="shared" si="878"/>
        <v>0</v>
      </c>
      <c r="EY772" s="174">
        <f>(L772*regular)+(M772*Cadeirantee)</f>
        <v>260.28000000000003</v>
      </c>
      <c r="EZ772" s="249">
        <f>SUMIF(FG772:GJ772,"&gt;0")</f>
        <v>0</v>
      </c>
      <c r="FA772" s="249">
        <f>SUMIF(FG772:GJ772,"&lt;0")+SUMIF(GN772:HP772,"&lt;0")</f>
        <v>0</v>
      </c>
      <c r="FB772" s="174">
        <v>0</v>
      </c>
      <c r="FC772" s="126">
        <f>N772*km*'VALORES TABELA'!$B$13</f>
        <v>0</v>
      </c>
      <c r="FD772" s="250">
        <f t="shared" ref="FD772:FD775" si="879">GL772</f>
        <v>0</v>
      </c>
      <c r="FE772" s="105"/>
      <c r="FF772" s="119"/>
      <c r="FG772" s="119"/>
      <c r="FH772" s="119"/>
      <c r="FI772" s="119"/>
      <c r="FJ772" s="119"/>
      <c r="FK772" s="119"/>
      <c r="FL772" s="119"/>
      <c r="FM772" s="119"/>
      <c r="FN772" s="119"/>
      <c r="FO772" s="119"/>
      <c r="FP772" s="119"/>
      <c r="FQ772" s="119"/>
      <c r="FR772" s="119"/>
      <c r="FS772" s="119"/>
      <c r="FT772" s="119"/>
      <c r="FU772" s="119"/>
      <c r="FV772" s="119"/>
      <c r="FW772" s="119"/>
      <c r="FX772" s="119"/>
      <c r="FY772" s="119"/>
      <c r="FZ772" s="119"/>
      <c r="GA772" s="119"/>
      <c r="GB772" s="119"/>
      <c r="GC772" s="119"/>
      <c r="GD772" s="119"/>
      <c r="GE772" s="119"/>
      <c r="GF772" s="119"/>
      <c r="GG772" s="119"/>
      <c r="GH772" s="119"/>
      <c r="GI772" s="119"/>
      <c r="GJ772" s="119"/>
      <c r="GK772" s="251"/>
      <c r="GL772" s="103">
        <f t="shared" si="822"/>
        <v>0</v>
      </c>
      <c r="GM772" s="124"/>
      <c r="GN772" s="104"/>
      <c r="GO772" s="104"/>
      <c r="GP772" s="104"/>
      <c r="GQ772" s="104"/>
      <c r="GR772" s="104"/>
      <c r="GS772" s="104"/>
      <c r="GT772" s="104"/>
      <c r="GU772" s="104"/>
      <c r="GV772" s="104"/>
      <c r="GW772" s="104"/>
      <c r="GX772" s="104"/>
      <c r="GY772" s="104"/>
      <c r="GZ772" s="104"/>
      <c r="HA772" s="104"/>
      <c r="HB772" s="104"/>
      <c r="HC772" s="104"/>
      <c r="HD772" s="104"/>
      <c r="HE772" s="104"/>
      <c r="HF772" s="104"/>
      <c r="HG772" s="104"/>
      <c r="HH772" s="104"/>
      <c r="HI772" s="104"/>
      <c r="HJ772" s="104"/>
      <c r="HK772" s="104"/>
      <c r="HL772" s="104"/>
      <c r="HM772" s="104"/>
      <c r="HN772" s="104"/>
      <c r="HO772" s="104"/>
      <c r="HP772" s="104"/>
      <c r="HQ772" s="64"/>
      <c r="HR772" s="64"/>
      <c r="HS772" s="64"/>
      <c r="HT772" s="64"/>
      <c r="HU772" s="64"/>
      <c r="HV772" s="64"/>
      <c r="HW772" s="105"/>
      <c r="HX772" s="64"/>
      <c r="HY772" s="280">
        <f t="shared" ref="HY772:HY775" si="880">IF(ISTEXT(EM772), VALUE(EM772), EM772)</f>
        <v>0</v>
      </c>
      <c r="HZ772" s="280">
        <f t="shared" ref="HZ772:HZ775" si="881">IF(ISTEXT(EN772), VALUE(EN772), EN772)</f>
        <v>0</v>
      </c>
      <c r="IA772" s="280">
        <f t="shared" ref="IA772:IA775" si="882">IF(ISTEXT(EO772), VALUE(EO772), EO772)</f>
        <v>0</v>
      </c>
      <c r="IB772" s="64"/>
      <c r="IC772" s="64"/>
    </row>
    <row r="773" spans="1:237" s="106" customFormat="1" ht="22.5" customHeight="1" x14ac:dyDescent="0.25">
      <c r="A773" s="368" t="s">
        <v>3896</v>
      </c>
      <c r="B773" s="369" t="s">
        <v>3897</v>
      </c>
      <c r="C773" s="375" t="s">
        <v>3233</v>
      </c>
      <c r="D773" s="371" t="s">
        <v>3889</v>
      </c>
      <c r="E773" s="371" t="s">
        <v>3898</v>
      </c>
      <c r="F773" s="376" t="s">
        <v>3224</v>
      </c>
      <c r="G773" s="376" t="s">
        <v>3225</v>
      </c>
      <c r="H773" s="373" t="s">
        <v>1860</v>
      </c>
      <c r="I773" s="374" t="s">
        <v>3899</v>
      </c>
      <c r="J773" s="421" t="s">
        <v>3268</v>
      </c>
      <c r="K773" s="422" t="s">
        <v>3235</v>
      </c>
      <c r="L773" s="329">
        <f>CONTINUA!BV773</f>
        <v>0</v>
      </c>
      <c r="M773" s="329">
        <f>CONTINUA!BW773</f>
        <v>0</v>
      </c>
      <c r="N773" s="895"/>
      <c r="O773" s="896" t="s">
        <v>4077</v>
      </c>
      <c r="P773" s="897" t="s">
        <v>206</v>
      </c>
      <c r="Q773" s="400"/>
      <c r="R773" s="401"/>
      <c r="S773" s="400"/>
      <c r="T773" s="401"/>
      <c r="U773" s="400"/>
      <c r="V773" s="401"/>
      <c r="W773" s="400"/>
      <c r="X773" s="401"/>
      <c r="Y773" s="400"/>
      <c r="Z773" s="401"/>
      <c r="AA773" s="400"/>
      <c r="AB773" s="401"/>
      <c r="AC773" s="400"/>
      <c r="AD773" s="401"/>
      <c r="AE773" s="400"/>
      <c r="AF773" s="401"/>
      <c r="AG773" s="400"/>
      <c r="AH773" s="401"/>
      <c r="AI773" s="400"/>
      <c r="AJ773" s="401"/>
      <c r="AK773" s="400"/>
      <c r="AL773" s="401"/>
      <c r="AM773" s="400"/>
      <c r="AN773" s="401"/>
      <c r="AO773" s="400"/>
      <c r="AP773" s="401"/>
      <c r="AQ773" s="400"/>
      <c r="AR773" s="401"/>
      <c r="AS773" s="400"/>
      <c r="AT773" s="401"/>
      <c r="AU773" s="400"/>
      <c r="AV773" s="401"/>
      <c r="AW773" s="400"/>
      <c r="AX773" s="401"/>
      <c r="AY773" s="400"/>
      <c r="AZ773" s="401"/>
      <c r="BA773" s="400"/>
      <c r="BB773" s="401"/>
      <c r="BC773" s="400"/>
      <c r="BD773" s="401"/>
      <c r="BE773" s="400"/>
      <c r="BF773" s="401"/>
      <c r="BG773" s="400"/>
      <c r="BH773" s="401"/>
      <c r="BI773" s="400"/>
      <c r="BJ773" s="401"/>
      <c r="BK773" s="400"/>
      <c r="BL773" s="401"/>
      <c r="BM773" s="400"/>
      <c r="BN773" s="401"/>
      <c r="BO773" s="400"/>
      <c r="BP773" s="401"/>
      <c r="BQ773" s="400"/>
      <c r="BR773" s="401"/>
      <c r="BS773" s="400"/>
      <c r="BT773" s="401"/>
      <c r="BU773" s="400"/>
      <c r="BV773" s="401"/>
      <c r="BW773" s="400"/>
      <c r="BX773" s="401"/>
      <c r="BY773" s="400"/>
      <c r="BZ773" s="401"/>
      <c r="CA773" s="400"/>
      <c r="CB773" s="401"/>
      <c r="CC773" s="400"/>
      <c r="CD773" s="401"/>
      <c r="CE773" s="400"/>
      <c r="CF773" s="401"/>
      <c r="CG773" s="400"/>
      <c r="CH773" s="401"/>
      <c r="CI773" s="400"/>
      <c r="CJ773" s="401"/>
      <c r="CK773" s="400"/>
      <c r="CL773" s="401"/>
      <c r="CM773" s="400"/>
      <c r="CN773" s="401"/>
      <c r="CO773" s="400"/>
      <c r="CP773" s="401"/>
      <c r="CQ773" s="400"/>
      <c r="CR773" s="401"/>
      <c r="CS773" s="400"/>
      <c r="CT773" s="401"/>
      <c r="CU773" s="400"/>
      <c r="CV773" s="401"/>
      <c r="CW773" s="400"/>
      <c r="CX773" s="401"/>
      <c r="CY773" s="400"/>
      <c r="CZ773" s="401"/>
      <c r="DA773" s="400"/>
      <c r="DB773" s="401"/>
      <c r="DC773" s="400"/>
      <c r="DD773" s="401"/>
      <c r="DE773" s="400"/>
      <c r="DF773" s="401"/>
      <c r="DG773" s="400"/>
      <c r="DH773" s="401"/>
      <c r="DI773" s="400"/>
      <c r="DJ773" s="401"/>
      <c r="DK773" s="400"/>
      <c r="DL773" s="401"/>
      <c r="DM773" s="400"/>
      <c r="DN773" s="401"/>
      <c r="DO773" s="400"/>
      <c r="DP773" s="401"/>
      <c r="DQ773" s="400"/>
      <c r="DR773" s="401"/>
      <c r="DS773" s="400"/>
      <c r="DT773" s="401"/>
      <c r="DU773" s="400"/>
      <c r="DV773" s="401"/>
      <c r="DW773" s="400"/>
      <c r="DX773" s="401"/>
      <c r="DY773" s="400"/>
      <c r="DZ773" s="401"/>
      <c r="EA773" s="400"/>
      <c r="EB773" s="401"/>
      <c r="EC773" s="400"/>
      <c r="ED773" s="401"/>
      <c r="EE773" s="400"/>
      <c r="EF773" s="401"/>
      <c r="EG773" s="400"/>
      <c r="EH773" s="401"/>
      <c r="EI773" s="400"/>
      <c r="EJ773" s="447"/>
      <c r="EK773" s="511"/>
      <c r="EL773" s="514"/>
      <c r="EM773" s="448"/>
      <c r="EN773" s="344"/>
      <c r="EO773" s="345"/>
      <c r="EP773" s="171">
        <f t="shared" si="815"/>
        <v>0</v>
      </c>
      <c r="EQ773" s="171">
        <f t="shared" si="816"/>
        <v>0</v>
      </c>
      <c r="ER773" s="171">
        <f t="shared" si="817"/>
        <v>0</v>
      </c>
      <c r="ES773" s="171">
        <f t="shared" si="818"/>
        <v>0</v>
      </c>
      <c r="ET773" s="171">
        <f t="shared" si="819"/>
        <v>0</v>
      </c>
      <c r="EU773" s="171">
        <f t="shared" si="820"/>
        <v>0</v>
      </c>
      <c r="EV773" s="172">
        <f t="shared" si="821"/>
        <v>0</v>
      </c>
      <c r="EW773" s="125"/>
      <c r="EX773" s="248">
        <f t="shared" si="878"/>
        <v>0</v>
      </c>
      <c r="EY773" s="174">
        <f>(L773*regular)+(M773*Cadeirantee)</f>
        <v>0</v>
      </c>
      <c r="EZ773" s="249">
        <f>SUMIF(FG773:GJ773,"&gt;0")</f>
        <v>0</v>
      </c>
      <c r="FA773" s="249">
        <f>SUMIF(FG773:GJ773,"&lt;0")+SUMIF(GN773:HP773,"&lt;0")</f>
        <v>0</v>
      </c>
      <c r="FB773" s="174">
        <v>0</v>
      </c>
      <c r="FC773" s="126">
        <f>N773*km*'VALORES TABELA'!$B$13</f>
        <v>0</v>
      </c>
      <c r="FD773" s="250">
        <f t="shared" si="879"/>
        <v>0</v>
      </c>
      <c r="FE773" s="105"/>
      <c r="FF773" s="108"/>
      <c r="FG773" s="108"/>
      <c r="FH773" s="108"/>
      <c r="FI773" s="108"/>
      <c r="FJ773" s="108"/>
      <c r="FK773" s="108"/>
      <c r="FL773" s="108"/>
      <c r="FM773" s="108"/>
      <c r="FN773" s="108"/>
      <c r="FO773" s="108"/>
      <c r="FP773" s="108"/>
      <c r="FQ773" s="108"/>
      <c r="FR773" s="108"/>
      <c r="FS773" s="108"/>
      <c r="FT773" s="108"/>
      <c r="FU773" s="108"/>
      <c r="FV773" s="108"/>
      <c r="FW773" s="108"/>
      <c r="FX773" s="108"/>
      <c r="FY773" s="108"/>
      <c r="FZ773" s="108"/>
      <c r="GA773" s="108"/>
      <c r="GB773" s="108"/>
      <c r="GC773" s="108"/>
      <c r="GD773" s="108"/>
      <c r="GE773" s="108"/>
      <c r="GF773" s="108"/>
      <c r="GG773" s="108"/>
      <c r="GH773" s="108"/>
      <c r="GI773" s="108"/>
      <c r="GJ773" s="108"/>
      <c r="GK773" s="251"/>
      <c r="GL773" s="103">
        <f t="shared" si="822"/>
        <v>0</v>
      </c>
      <c r="GM773" s="124"/>
      <c r="GN773" s="104"/>
      <c r="GO773" s="104"/>
      <c r="GP773" s="104"/>
      <c r="GQ773" s="104"/>
      <c r="GR773" s="104"/>
      <c r="GS773" s="104"/>
      <c r="GT773" s="104"/>
      <c r="GU773" s="104"/>
      <c r="GV773" s="104"/>
      <c r="GW773" s="104"/>
      <c r="GX773" s="104"/>
      <c r="GY773" s="104"/>
      <c r="GZ773" s="104"/>
      <c r="HA773" s="104"/>
      <c r="HB773" s="104"/>
      <c r="HC773" s="104"/>
      <c r="HD773" s="104"/>
      <c r="HE773" s="104"/>
      <c r="HF773" s="104"/>
      <c r="HG773" s="104"/>
      <c r="HH773" s="104"/>
      <c r="HI773" s="104"/>
      <c r="HJ773" s="104"/>
      <c r="HK773" s="104"/>
      <c r="HL773" s="104"/>
      <c r="HM773" s="104"/>
      <c r="HN773" s="104"/>
      <c r="HO773" s="104"/>
      <c r="HP773" s="104"/>
      <c r="HQ773" s="64"/>
      <c r="HR773" s="64"/>
      <c r="HS773" s="64"/>
      <c r="HT773" s="64"/>
      <c r="HU773" s="64"/>
      <c r="HV773" s="64"/>
      <c r="HW773" s="105"/>
      <c r="HX773" s="64"/>
      <c r="HY773" s="280">
        <f t="shared" si="880"/>
        <v>0</v>
      </c>
      <c r="HZ773" s="280">
        <f t="shared" si="881"/>
        <v>0</v>
      </c>
      <c r="IA773" s="280">
        <f t="shared" si="882"/>
        <v>0</v>
      </c>
      <c r="IB773" s="64"/>
      <c r="IC773" s="64"/>
    </row>
    <row r="774" spans="1:237" s="106" customFormat="1" ht="22.5" customHeight="1" x14ac:dyDescent="0.25">
      <c r="A774" s="368" t="s">
        <v>3896</v>
      </c>
      <c r="B774" s="369" t="s">
        <v>3897</v>
      </c>
      <c r="C774" s="375" t="s">
        <v>3233</v>
      </c>
      <c r="D774" s="371" t="s">
        <v>3889</v>
      </c>
      <c r="E774" s="371" t="s">
        <v>3898</v>
      </c>
      <c r="F774" s="376" t="s">
        <v>3224</v>
      </c>
      <c r="G774" s="376" t="s">
        <v>3225</v>
      </c>
      <c r="H774" s="373" t="s">
        <v>1860</v>
      </c>
      <c r="I774" s="374" t="s">
        <v>3899</v>
      </c>
      <c r="J774" s="421" t="s">
        <v>3268</v>
      </c>
      <c r="K774" s="423" t="s">
        <v>3236</v>
      </c>
      <c r="L774" s="329">
        <f>CONTINUA!BV774</f>
        <v>0</v>
      </c>
      <c r="M774" s="329">
        <f>CONTINUA!BW774</f>
        <v>0</v>
      </c>
      <c r="N774" s="895"/>
      <c r="O774" s="896" t="s">
        <v>4077</v>
      </c>
      <c r="P774" s="897" t="s">
        <v>206</v>
      </c>
      <c r="Q774" s="400"/>
      <c r="R774" s="401"/>
      <c r="S774" s="400"/>
      <c r="T774" s="401"/>
      <c r="U774" s="400"/>
      <c r="V774" s="401"/>
      <c r="W774" s="400"/>
      <c r="X774" s="401"/>
      <c r="Y774" s="400"/>
      <c r="Z774" s="401"/>
      <c r="AA774" s="400"/>
      <c r="AB774" s="401"/>
      <c r="AC774" s="400"/>
      <c r="AD774" s="401"/>
      <c r="AE774" s="400"/>
      <c r="AF774" s="401"/>
      <c r="AG774" s="400"/>
      <c r="AH774" s="401"/>
      <c r="AI774" s="400"/>
      <c r="AJ774" s="401"/>
      <c r="AK774" s="400"/>
      <c r="AL774" s="401"/>
      <c r="AM774" s="400"/>
      <c r="AN774" s="401"/>
      <c r="AO774" s="400"/>
      <c r="AP774" s="401"/>
      <c r="AQ774" s="400"/>
      <c r="AR774" s="401"/>
      <c r="AS774" s="400"/>
      <c r="AT774" s="401"/>
      <c r="AU774" s="400"/>
      <c r="AV774" s="401"/>
      <c r="AW774" s="400"/>
      <c r="AX774" s="401"/>
      <c r="AY774" s="400"/>
      <c r="AZ774" s="401"/>
      <c r="BA774" s="400"/>
      <c r="BB774" s="401"/>
      <c r="BC774" s="400"/>
      <c r="BD774" s="401"/>
      <c r="BE774" s="400"/>
      <c r="BF774" s="401"/>
      <c r="BG774" s="400"/>
      <c r="BH774" s="401"/>
      <c r="BI774" s="400"/>
      <c r="BJ774" s="401"/>
      <c r="BK774" s="400"/>
      <c r="BL774" s="401"/>
      <c r="BM774" s="400"/>
      <c r="BN774" s="401"/>
      <c r="BO774" s="400"/>
      <c r="BP774" s="401"/>
      <c r="BQ774" s="400"/>
      <c r="BR774" s="401"/>
      <c r="BS774" s="400"/>
      <c r="BT774" s="401"/>
      <c r="BU774" s="400"/>
      <c r="BV774" s="401"/>
      <c r="BW774" s="400"/>
      <c r="BX774" s="401"/>
      <c r="BY774" s="400"/>
      <c r="BZ774" s="401"/>
      <c r="CA774" s="400"/>
      <c r="CB774" s="401"/>
      <c r="CC774" s="400"/>
      <c r="CD774" s="401"/>
      <c r="CE774" s="400"/>
      <c r="CF774" s="401"/>
      <c r="CG774" s="400"/>
      <c r="CH774" s="401"/>
      <c r="CI774" s="400"/>
      <c r="CJ774" s="401"/>
      <c r="CK774" s="400"/>
      <c r="CL774" s="401"/>
      <c r="CM774" s="400"/>
      <c r="CN774" s="401"/>
      <c r="CO774" s="400"/>
      <c r="CP774" s="401"/>
      <c r="CQ774" s="400"/>
      <c r="CR774" s="401"/>
      <c r="CS774" s="400"/>
      <c r="CT774" s="401"/>
      <c r="CU774" s="400"/>
      <c r="CV774" s="401"/>
      <c r="CW774" s="400"/>
      <c r="CX774" s="401"/>
      <c r="CY774" s="400"/>
      <c r="CZ774" s="401"/>
      <c r="DA774" s="400"/>
      <c r="DB774" s="401"/>
      <c r="DC774" s="400"/>
      <c r="DD774" s="401"/>
      <c r="DE774" s="400"/>
      <c r="DF774" s="401"/>
      <c r="DG774" s="400"/>
      <c r="DH774" s="401"/>
      <c r="DI774" s="400"/>
      <c r="DJ774" s="401"/>
      <c r="DK774" s="400"/>
      <c r="DL774" s="401"/>
      <c r="DM774" s="400"/>
      <c r="DN774" s="401"/>
      <c r="DO774" s="400"/>
      <c r="DP774" s="401"/>
      <c r="DQ774" s="400"/>
      <c r="DR774" s="401"/>
      <c r="DS774" s="400"/>
      <c r="DT774" s="401"/>
      <c r="DU774" s="400"/>
      <c r="DV774" s="401"/>
      <c r="DW774" s="400"/>
      <c r="DX774" s="401"/>
      <c r="DY774" s="400"/>
      <c r="DZ774" s="401"/>
      <c r="EA774" s="400"/>
      <c r="EB774" s="401"/>
      <c r="EC774" s="400"/>
      <c r="ED774" s="401"/>
      <c r="EE774" s="400"/>
      <c r="EF774" s="401"/>
      <c r="EG774" s="400"/>
      <c r="EH774" s="401"/>
      <c r="EI774" s="400"/>
      <c r="EJ774" s="447"/>
      <c r="EK774" s="511"/>
      <c r="EL774" s="514"/>
      <c r="EM774" s="448"/>
      <c r="EN774" s="344"/>
      <c r="EO774" s="345"/>
      <c r="EP774" s="171">
        <f t="shared" si="815"/>
        <v>0</v>
      </c>
      <c r="EQ774" s="171">
        <f t="shared" si="816"/>
        <v>0</v>
      </c>
      <c r="ER774" s="171">
        <f t="shared" si="817"/>
        <v>0</v>
      </c>
      <c r="ES774" s="171">
        <f t="shared" si="818"/>
        <v>0</v>
      </c>
      <c r="ET774" s="171">
        <f t="shared" si="819"/>
        <v>0</v>
      </c>
      <c r="EU774" s="171">
        <f t="shared" si="820"/>
        <v>0</v>
      </c>
      <c r="EV774" s="172">
        <f t="shared" si="821"/>
        <v>0</v>
      </c>
      <c r="EW774" s="127"/>
      <c r="EX774" s="248">
        <f t="shared" si="878"/>
        <v>0</v>
      </c>
      <c r="EY774" s="174">
        <f>(L774*regular)+(M774*Cadeirantee)</f>
        <v>0</v>
      </c>
      <c r="EZ774" s="249">
        <f>SUMIF(FG774:GJ774,"&gt;0")</f>
        <v>0</v>
      </c>
      <c r="FA774" s="249">
        <f>SUMIF(FG774:GJ774,"&lt;0")+SUMIF(GN774:HP774,"&lt;0")</f>
        <v>0</v>
      </c>
      <c r="FB774" s="174">
        <v>0</v>
      </c>
      <c r="FC774" s="126">
        <f>N774*km*'VALORES TABELA'!$B$13</f>
        <v>0</v>
      </c>
      <c r="FD774" s="250">
        <f t="shared" si="879"/>
        <v>0</v>
      </c>
      <c r="FE774" s="105"/>
      <c r="FF774" s="118"/>
      <c r="FG774" s="118"/>
      <c r="FH774" s="118"/>
      <c r="FI774" s="118"/>
      <c r="FJ774" s="118"/>
      <c r="FK774" s="118"/>
      <c r="FL774" s="118"/>
      <c r="FM774" s="118"/>
      <c r="FN774" s="118"/>
      <c r="FO774" s="118"/>
      <c r="FP774" s="118"/>
      <c r="FQ774" s="118"/>
      <c r="FR774" s="118"/>
      <c r="FS774" s="118"/>
      <c r="FT774" s="118"/>
      <c r="FU774" s="118"/>
      <c r="FV774" s="118"/>
      <c r="FW774" s="118"/>
      <c r="FX774" s="118"/>
      <c r="FY774" s="118"/>
      <c r="FZ774" s="118"/>
      <c r="GA774" s="118"/>
      <c r="GB774" s="118"/>
      <c r="GC774" s="118"/>
      <c r="GD774" s="118"/>
      <c r="GE774" s="118"/>
      <c r="GF774" s="118"/>
      <c r="GG774" s="118"/>
      <c r="GH774" s="118"/>
      <c r="GI774" s="118"/>
      <c r="GJ774" s="118"/>
      <c r="GK774" s="252"/>
      <c r="GL774" s="103">
        <f t="shared" si="822"/>
        <v>0</v>
      </c>
      <c r="GM774" s="124"/>
      <c r="GN774" s="104"/>
      <c r="GO774" s="104"/>
      <c r="GP774" s="104"/>
      <c r="GQ774" s="104"/>
      <c r="GR774" s="104"/>
      <c r="GS774" s="104"/>
      <c r="GT774" s="104"/>
      <c r="GU774" s="104"/>
      <c r="GV774" s="104"/>
      <c r="GW774" s="104"/>
      <c r="GX774" s="104"/>
      <c r="GY774" s="104"/>
      <c r="GZ774" s="104"/>
      <c r="HA774" s="104"/>
      <c r="HB774" s="104"/>
      <c r="HC774" s="104"/>
      <c r="HD774" s="104"/>
      <c r="HE774" s="104"/>
      <c r="HF774" s="104"/>
      <c r="HG774" s="104"/>
      <c r="HH774" s="104"/>
      <c r="HI774" s="104"/>
      <c r="HJ774" s="104"/>
      <c r="HK774" s="104"/>
      <c r="HL774" s="104"/>
      <c r="HM774" s="104"/>
      <c r="HN774" s="104"/>
      <c r="HO774" s="104"/>
      <c r="HP774" s="104"/>
      <c r="HQ774" s="64"/>
      <c r="HR774" s="65"/>
      <c r="HS774" s="65"/>
      <c r="HT774" s="65"/>
      <c r="HU774" s="65"/>
      <c r="HV774" s="65"/>
      <c r="HW774" s="105"/>
      <c r="HX774" s="65"/>
      <c r="HY774" s="280">
        <f t="shared" si="880"/>
        <v>0</v>
      </c>
      <c r="HZ774" s="280">
        <f t="shared" si="881"/>
        <v>0</v>
      </c>
      <c r="IA774" s="280">
        <f t="shared" si="882"/>
        <v>0</v>
      </c>
      <c r="IB774" s="65"/>
      <c r="IC774" s="65"/>
    </row>
    <row r="775" spans="1:237" s="106" customFormat="1" ht="22.5" customHeight="1" thickBot="1" x14ac:dyDescent="0.3">
      <c r="A775" s="377" t="s">
        <v>3896</v>
      </c>
      <c r="B775" s="378" t="s">
        <v>3897</v>
      </c>
      <c r="C775" s="379" t="s">
        <v>3233</v>
      </c>
      <c r="D775" s="380" t="s">
        <v>3889</v>
      </c>
      <c r="E775" s="380" t="s">
        <v>3898</v>
      </c>
      <c r="F775" s="381" t="s">
        <v>3224</v>
      </c>
      <c r="G775" s="381" t="s">
        <v>3225</v>
      </c>
      <c r="H775" s="382" t="s">
        <v>1860</v>
      </c>
      <c r="I775" s="383" t="s">
        <v>3899</v>
      </c>
      <c r="J775" s="421" t="s">
        <v>3268</v>
      </c>
      <c r="K775" s="424" t="s">
        <v>60</v>
      </c>
      <c r="L775" s="329">
        <f>CONTINUA!BV775</f>
        <v>0</v>
      </c>
      <c r="M775" s="329">
        <f>CONTINUA!BW775</f>
        <v>0</v>
      </c>
      <c r="N775" s="895"/>
      <c r="O775" s="896" t="s">
        <v>4077</v>
      </c>
      <c r="P775" s="897" t="s">
        <v>206</v>
      </c>
      <c r="Q775" s="400"/>
      <c r="R775" s="401"/>
      <c r="S775" s="400"/>
      <c r="T775" s="401"/>
      <c r="U775" s="400"/>
      <c r="V775" s="401"/>
      <c r="W775" s="400"/>
      <c r="X775" s="401"/>
      <c r="Y775" s="400"/>
      <c r="Z775" s="401"/>
      <c r="AA775" s="400"/>
      <c r="AB775" s="401"/>
      <c r="AC775" s="400"/>
      <c r="AD775" s="401"/>
      <c r="AE775" s="400"/>
      <c r="AF775" s="401"/>
      <c r="AG775" s="400"/>
      <c r="AH775" s="401"/>
      <c r="AI775" s="400"/>
      <c r="AJ775" s="401"/>
      <c r="AK775" s="400"/>
      <c r="AL775" s="401"/>
      <c r="AM775" s="400"/>
      <c r="AN775" s="401"/>
      <c r="AO775" s="400"/>
      <c r="AP775" s="401"/>
      <c r="AQ775" s="400"/>
      <c r="AR775" s="401"/>
      <c r="AS775" s="400"/>
      <c r="AT775" s="401"/>
      <c r="AU775" s="400"/>
      <c r="AV775" s="401"/>
      <c r="AW775" s="400"/>
      <c r="AX775" s="401"/>
      <c r="AY775" s="400"/>
      <c r="AZ775" s="401"/>
      <c r="BA775" s="400"/>
      <c r="BB775" s="401"/>
      <c r="BC775" s="400"/>
      <c r="BD775" s="401"/>
      <c r="BE775" s="400"/>
      <c r="BF775" s="401"/>
      <c r="BG775" s="400"/>
      <c r="BH775" s="401"/>
      <c r="BI775" s="400"/>
      <c r="BJ775" s="401"/>
      <c r="BK775" s="400"/>
      <c r="BL775" s="401"/>
      <c r="BM775" s="400"/>
      <c r="BN775" s="401"/>
      <c r="BO775" s="400"/>
      <c r="BP775" s="401"/>
      <c r="BQ775" s="400"/>
      <c r="BR775" s="401"/>
      <c r="BS775" s="400"/>
      <c r="BT775" s="401"/>
      <c r="BU775" s="400"/>
      <c r="BV775" s="401"/>
      <c r="BW775" s="400"/>
      <c r="BX775" s="401"/>
      <c r="BY775" s="400"/>
      <c r="BZ775" s="401"/>
      <c r="CA775" s="400"/>
      <c r="CB775" s="401"/>
      <c r="CC775" s="400"/>
      <c r="CD775" s="401"/>
      <c r="CE775" s="400"/>
      <c r="CF775" s="401"/>
      <c r="CG775" s="400"/>
      <c r="CH775" s="401"/>
      <c r="CI775" s="400"/>
      <c r="CJ775" s="401"/>
      <c r="CK775" s="400"/>
      <c r="CL775" s="401"/>
      <c r="CM775" s="400"/>
      <c r="CN775" s="401"/>
      <c r="CO775" s="400"/>
      <c r="CP775" s="401"/>
      <c r="CQ775" s="400"/>
      <c r="CR775" s="401"/>
      <c r="CS775" s="400"/>
      <c r="CT775" s="401"/>
      <c r="CU775" s="400"/>
      <c r="CV775" s="401"/>
      <c r="CW775" s="400"/>
      <c r="CX775" s="401"/>
      <c r="CY775" s="400"/>
      <c r="CZ775" s="401"/>
      <c r="DA775" s="400"/>
      <c r="DB775" s="401"/>
      <c r="DC775" s="400"/>
      <c r="DD775" s="401"/>
      <c r="DE775" s="400"/>
      <c r="DF775" s="401"/>
      <c r="DG775" s="400"/>
      <c r="DH775" s="401"/>
      <c r="DI775" s="400"/>
      <c r="DJ775" s="401"/>
      <c r="DK775" s="400"/>
      <c r="DL775" s="401"/>
      <c r="DM775" s="400"/>
      <c r="DN775" s="401"/>
      <c r="DO775" s="400"/>
      <c r="DP775" s="401"/>
      <c r="DQ775" s="400"/>
      <c r="DR775" s="401"/>
      <c r="DS775" s="400"/>
      <c r="DT775" s="401"/>
      <c r="DU775" s="400"/>
      <c r="DV775" s="401"/>
      <c r="DW775" s="400"/>
      <c r="DX775" s="401"/>
      <c r="DY775" s="400"/>
      <c r="DZ775" s="401"/>
      <c r="EA775" s="400"/>
      <c r="EB775" s="401"/>
      <c r="EC775" s="400"/>
      <c r="ED775" s="401"/>
      <c r="EE775" s="400"/>
      <c r="EF775" s="401"/>
      <c r="EG775" s="400"/>
      <c r="EH775" s="401"/>
      <c r="EI775" s="400"/>
      <c r="EJ775" s="447"/>
      <c r="EK775" s="512"/>
      <c r="EL775" s="515"/>
      <c r="EM775" s="450"/>
      <c r="EN775" s="348"/>
      <c r="EO775" s="348"/>
      <c r="EP775" s="179">
        <f t="shared" si="815"/>
        <v>0</v>
      </c>
      <c r="EQ775" s="179">
        <f t="shared" si="816"/>
        <v>0</v>
      </c>
      <c r="ER775" s="179">
        <f t="shared" si="817"/>
        <v>0</v>
      </c>
      <c r="ES775" s="179">
        <f t="shared" si="818"/>
        <v>0</v>
      </c>
      <c r="ET775" s="179">
        <f t="shared" si="819"/>
        <v>0</v>
      </c>
      <c r="EU775" s="179">
        <f t="shared" si="820"/>
        <v>0</v>
      </c>
      <c r="EV775" s="172">
        <f t="shared" si="821"/>
        <v>0</v>
      </c>
      <c r="EW775" s="253"/>
      <c r="EX775" s="254">
        <v>0</v>
      </c>
      <c r="EY775" s="180">
        <v>0</v>
      </c>
      <c r="EZ775" s="255">
        <v>0</v>
      </c>
      <c r="FA775" s="255">
        <v>0</v>
      </c>
      <c r="FB775" s="180">
        <f>SUM(FF775:GI775)/2</f>
        <v>0</v>
      </c>
      <c r="FC775" s="256">
        <f>N775*km*'VALORES TABELA'!$B$13</f>
        <v>0</v>
      </c>
      <c r="FD775" s="250">
        <f t="shared" si="879"/>
        <v>0</v>
      </c>
      <c r="FE775" s="257"/>
      <c r="FF775" s="181">
        <f>((Q775+S775)*Percapita)+((R775+T775)*Cadeirante)</f>
        <v>0</v>
      </c>
      <c r="FG775" s="181">
        <f>((U775+W775)*Percapita/30*FG$4)+((V775+X775)*Cadeirante/30*FG$4)</f>
        <v>0</v>
      </c>
      <c r="FH775" s="181">
        <f>((Y775+AA775)*Percapita/30*FH$4)+((Z775+AB775)*Cadeirante/30*FH$4)</f>
        <v>0</v>
      </c>
      <c r="FI775" s="181">
        <f>((AC775+AE775)*Percapita/30*FI$4)+((AD775+AF775)*Cadeirante/30*FI$4)</f>
        <v>0</v>
      </c>
      <c r="FJ775" s="181">
        <f>((AG775+AI775)*Percapita/30*FJ$4)+((AH775+AJ775)*Cadeirante/30*FJ$4)</f>
        <v>0</v>
      </c>
      <c r="FK775" s="181">
        <f>((AK775+AM775)*Percapita/30*FK$4)+((AL775+AN775)*Cadeirante/30*FK$4)</f>
        <v>0</v>
      </c>
      <c r="FL775" s="181">
        <f>((AO775+AQ775)*Percapita/30*FL$4)+((AP775+AR775)*Cadeirante/30*FL$4)</f>
        <v>0</v>
      </c>
      <c r="FM775" s="181">
        <f>((AS775+AU775)*Percapita/30*FM$4)+((AT775+AV775)*Cadeirante/30*FM$4)</f>
        <v>0</v>
      </c>
      <c r="FN775" s="181">
        <f>((AW775+AY775)*Percapita/30*FN$4)+((AX775+AZ775)*Cadeirante/30*FN$4)</f>
        <v>0</v>
      </c>
      <c r="FO775" s="181">
        <f>((BA775+BC775)*Percapita/30*FO$4)+((BB775+BD775)*Cadeirante/30*FO$4)</f>
        <v>0</v>
      </c>
      <c r="FP775" s="181">
        <f>((BE775+BG775)*Percapita/30*FP$4)+((BF775+BH775)*Cadeirante/30*FP$4)</f>
        <v>0</v>
      </c>
      <c r="FQ775" s="181">
        <f>((BI775+BK775)*Percapita/30*FQ$4)+((BJ775+BL775)*Cadeirante/30*FQ$4)</f>
        <v>0</v>
      </c>
      <c r="FR775" s="181">
        <f>((BM775+BO775)*Percapita/30*FR$4)+((BN775+BP775)*Cadeirante/30*FR$4)</f>
        <v>0</v>
      </c>
      <c r="FS775" s="181">
        <f>((BQ775+BS775)*Percapita/30*FS$4)+((BR775+BT775)*Cadeirante/30*FS$4)</f>
        <v>0</v>
      </c>
      <c r="FT775" s="181">
        <f>((BU775+BW775)*Percapita/30*FT$4)+((BV775+BX775)*Cadeirante/30*FT$4)</f>
        <v>0</v>
      </c>
      <c r="FU775" s="181">
        <f>((BY775+CA775)*Percapita/30*FU$4)+((BZ775+CB775)*Cadeirante/30*FU$4)</f>
        <v>0</v>
      </c>
      <c r="FV775" s="181">
        <f>((CC775+CE775)*Percapita/30*FV$4)+((CD775+CF775)*Cadeirante/30*FV$4)</f>
        <v>0</v>
      </c>
      <c r="FW775" s="181">
        <f>((CG775+CI775)*Percapita/30*FW$4)+((CI775+CK775)*Cadeirante/30*FW$4)</f>
        <v>0</v>
      </c>
      <c r="FX775" s="181">
        <f>((CK775+CM775)*Percapita/30*FX$4)+((CL775+CN775)*Cadeirante/30*FX$4)</f>
        <v>0</v>
      </c>
      <c r="FY775" s="181">
        <f>((CO775+CQ775)*Percapita/30*FY$4)+((CP775+CR775)*Cadeirante/30*FY$4)</f>
        <v>0</v>
      </c>
      <c r="FZ775" s="181">
        <f>((CS775+CU775)*Percapita/30*FZ$4)+((CT775+CV775)*Cadeirante/30*FZ$4)</f>
        <v>0</v>
      </c>
      <c r="GA775" s="181">
        <f>((CW775+CY775)*Percapita/30*GA$4)+((CX775+CZ775)*Cadeirante/30*GA$4)</f>
        <v>0</v>
      </c>
      <c r="GB775" s="181">
        <f>((DA775+DC775)*Percapita/30*GB$4)+((DB775+DD775)*Cadeirante/30*GB$4)</f>
        <v>0</v>
      </c>
      <c r="GC775" s="181">
        <f>((DE775+DG775)*Percapita/30*GC$4)+((DF775+DH775)*Cadeirante/30*GC$4)</f>
        <v>0</v>
      </c>
      <c r="GD775" s="181">
        <f>((DI775+DK775)*Percapita/30*GD$4)+((DJ775+DL775)*Cadeirante/30*GD$4)</f>
        <v>0</v>
      </c>
      <c r="GE775" s="181">
        <f>((DM775+DO775)*Percapita/30*GE$4)+((DN775+DP775)*Cadeirante/30*GE$4)</f>
        <v>0</v>
      </c>
      <c r="GF775" s="181">
        <f>((DQ775+DS775)*Percapita/30*GF$4)+((DR775+DT775)*Cadeirante/30*GF$4)</f>
        <v>0</v>
      </c>
      <c r="GG775" s="181">
        <f>((DU775+DW775)*Percapita/30*GG$4)+((DV775+DX775)*Cadeirante/30*GG$4)</f>
        <v>0</v>
      </c>
      <c r="GH775" s="181">
        <f>((DY775+EA775)*Percapita/30*GH$4)+((DZ775+EB775)*Cadeirante/30*GH$4)</f>
        <v>0</v>
      </c>
      <c r="GI775" s="181">
        <f>((EC775+EE775)*Percapita/30*GI$4)+((ED775+EF775)*Cadeirante/30*GI$4)</f>
        <v>0</v>
      </c>
      <c r="GJ775" s="181">
        <f>((EG775+EI775)*Percapita)+((EH775+EJ775)*Cadeirante)</f>
        <v>0</v>
      </c>
      <c r="GK775" s="258"/>
      <c r="GL775" s="103">
        <f t="shared" si="822"/>
        <v>0</v>
      </c>
      <c r="GM775" s="124"/>
      <c r="GN775" s="182"/>
      <c r="GO775" s="182"/>
      <c r="GP775" s="182"/>
      <c r="GQ775" s="182"/>
      <c r="GR775" s="182"/>
      <c r="GS775" s="182"/>
      <c r="GT775" s="182"/>
      <c r="GU775" s="182"/>
      <c r="GV775" s="182"/>
      <c r="GW775" s="182"/>
      <c r="GX775" s="182"/>
      <c r="GY775" s="182"/>
      <c r="GZ775" s="182"/>
      <c r="HA775" s="182"/>
      <c r="HB775" s="182"/>
      <c r="HC775" s="182"/>
      <c r="HD775" s="182"/>
      <c r="HE775" s="182"/>
      <c r="HF775" s="182"/>
      <c r="HG775" s="182"/>
      <c r="HH775" s="182"/>
      <c r="HI775" s="182"/>
      <c r="HJ775" s="182"/>
      <c r="HK775" s="182"/>
      <c r="HL775" s="182"/>
      <c r="HM775" s="182"/>
      <c r="HN775" s="182"/>
      <c r="HO775" s="182"/>
      <c r="HP775" s="259"/>
      <c r="HQ775" s="64"/>
      <c r="HW775" s="257"/>
      <c r="HY775" s="280">
        <f t="shared" si="880"/>
        <v>0</v>
      </c>
      <c r="HZ775" s="280">
        <f t="shared" si="881"/>
        <v>0</v>
      </c>
      <c r="IA775" s="280">
        <f t="shared" si="882"/>
        <v>0</v>
      </c>
    </row>
    <row r="776" spans="1:237" s="106" customFormat="1" ht="22.5" customHeight="1" x14ac:dyDescent="0.25">
      <c r="A776" t="s">
        <v>3900</v>
      </c>
      <c r="B776" s="522" t="s">
        <v>3901</v>
      </c>
      <c r="C776" s="523">
        <v>1</v>
      </c>
      <c r="D776" s="524" t="s">
        <v>3902</v>
      </c>
      <c r="E776" s="524" t="s">
        <v>3903</v>
      </c>
      <c r="F776" s="525" t="s">
        <v>3224</v>
      </c>
      <c r="G776" s="525" t="s">
        <v>3225</v>
      </c>
      <c r="H776" s="350" t="s">
        <v>1860</v>
      </c>
      <c r="I776" s="351" t="s">
        <v>3904</v>
      </c>
      <c r="J776" s="409" t="s">
        <v>3231</v>
      </c>
      <c r="K776" s="410" t="s">
        <v>3232</v>
      </c>
      <c r="L776" s="329">
        <f>CONTINUA!BV776</f>
        <v>0</v>
      </c>
      <c r="M776" s="329">
        <f>CONTINUA!BW776</f>
        <v>0</v>
      </c>
      <c r="N776" s="895"/>
      <c r="O776" s="896" t="s">
        <v>4078</v>
      </c>
      <c r="P776" s="897" t="s">
        <v>206</v>
      </c>
      <c r="Q776" s="400"/>
      <c r="R776" s="401"/>
      <c r="S776" s="400"/>
      <c r="T776" s="401"/>
      <c r="U776" s="400"/>
      <c r="V776" s="401"/>
      <c r="W776" s="400"/>
      <c r="X776" s="401"/>
      <c r="Y776" s="400"/>
      <c r="Z776" s="401"/>
      <c r="AA776" s="400"/>
      <c r="AB776" s="401"/>
      <c r="AC776" s="400"/>
      <c r="AD776" s="401"/>
      <c r="AE776" s="400"/>
      <c r="AF776" s="401"/>
      <c r="AG776" s="400"/>
      <c r="AH776" s="401"/>
      <c r="AI776" s="400"/>
      <c r="AJ776" s="401"/>
      <c r="AK776" s="400"/>
      <c r="AL776" s="401"/>
      <c r="AM776" s="400"/>
      <c r="AN776" s="401"/>
      <c r="AO776" s="400"/>
      <c r="AP776" s="401"/>
      <c r="AQ776" s="400"/>
      <c r="AR776" s="401"/>
      <c r="AS776" s="400"/>
      <c r="AT776" s="401"/>
      <c r="AU776" s="400"/>
      <c r="AV776" s="401"/>
      <c r="AW776" s="400"/>
      <c r="AX776" s="401"/>
      <c r="AY776" s="400"/>
      <c r="AZ776" s="401"/>
      <c r="BA776" s="400"/>
      <c r="BB776" s="401"/>
      <c r="BC776" s="400"/>
      <c r="BD776" s="401"/>
      <c r="BE776" s="400"/>
      <c r="BF776" s="401"/>
      <c r="BG776" s="400"/>
      <c r="BH776" s="401"/>
      <c r="BI776" s="400"/>
      <c r="BJ776" s="401"/>
      <c r="BK776" s="400"/>
      <c r="BL776" s="401"/>
      <c r="BM776" s="400"/>
      <c r="BN776" s="401"/>
      <c r="BO776" s="400"/>
      <c r="BP776" s="401"/>
      <c r="BQ776" s="400"/>
      <c r="BR776" s="401"/>
      <c r="BS776" s="400"/>
      <c r="BT776" s="401"/>
      <c r="BU776" s="400"/>
      <c r="BV776" s="401"/>
      <c r="BW776" s="400"/>
      <c r="BX776" s="401"/>
      <c r="BY776" s="400"/>
      <c r="BZ776" s="401"/>
      <c r="CA776" s="400"/>
      <c r="CB776" s="401"/>
      <c r="CC776" s="400"/>
      <c r="CD776" s="401"/>
      <c r="CE776" s="400"/>
      <c r="CF776" s="401"/>
      <c r="CG776" s="400"/>
      <c r="CH776" s="401"/>
      <c r="CI776" s="400"/>
      <c r="CJ776" s="401"/>
      <c r="CK776" s="400"/>
      <c r="CL776" s="401"/>
      <c r="CM776" s="400"/>
      <c r="CN776" s="401"/>
      <c r="CO776" s="400"/>
      <c r="CP776" s="401"/>
      <c r="CQ776" s="400"/>
      <c r="CR776" s="401"/>
      <c r="CS776" s="400"/>
      <c r="CT776" s="401"/>
      <c r="CU776" s="400"/>
      <c r="CV776" s="401"/>
      <c r="CW776" s="400"/>
      <c r="CX776" s="401"/>
      <c r="CY776" s="400"/>
      <c r="CZ776" s="401"/>
      <c r="DA776" s="400"/>
      <c r="DB776" s="401"/>
      <c r="DC776" s="400"/>
      <c r="DD776" s="401"/>
      <c r="DE776" s="400"/>
      <c r="DF776" s="401"/>
      <c r="DG776" s="400"/>
      <c r="DH776" s="401"/>
      <c r="DI776" s="400"/>
      <c r="DJ776" s="401"/>
      <c r="DK776" s="400"/>
      <c r="DL776" s="401"/>
      <c r="DM776" s="400"/>
      <c r="DN776" s="401"/>
      <c r="DO776" s="400"/>
      <c r="DP776" s="401"/>
      <c r="DQ776" s="400"/>
      <c r="DR776" s="401"/>
      <c r="DS776" s="400"/>
      <c r="DT776" s="401"/>
      <c r="DU776" s="400"/>
      <c r="DV776" s="401"/>
      <c r="DW776" s="400"/>
      <c r="DX776" s="401"/>
      <c r="DY776" s="400"/>
      <c r="DZ776" s="401"/>
      <c r="EA776" s="400"/>
      <c r="EB776" s="401"/>
      <c r="EC776" s="400"/>
      <c r="ED776" s="401"/>
      <c r="EE776" s="400"/>
      <c r="EF776" s="401"/>
      <c r="EG776" s="400"/>
      <c r="EH776" s="401"/>
      <c r="EI776" s="400"/>
      <c r="EJ776" s="447"/>
      <c r="EK776" s="510"/>
      <c r="EL776" s="513"/>
      <c r="EM776" s="520"/>
      <c r="EN776" s="520"/>
      <c r="EO776" s="520"/>
      <c r="EP776" s="171">
        <f t="shared" si="815"/>
        <v>0</v>
      </c>
      <c r="EQ776" s="171">
        <f t="shared" si="816"/>
        <v>0</v>
      </c>
      <c r="ER776" s="171">
        <f t="shared" si="817"/>
        <v>0</v>
      </c>
      <c r="ES776" s="171">
        <f t="shared" si="818"/>
        <v>0</v>
      </c>
      <c r="ET776" s="171">
        <f t="shared" si="819"/>
        <v>0</v>
      </c>
      <c r="EU776" s="171">
        <f t="shared" si="820"/>
        <v>0</v>
      </c>
      <c r="EV776" s="172">
        <f t="shared" si="821"/>
        <v>0</v>
      </c>
      <c r="EW776" s="367">
        <f>IF(C776=4,IF(MAX(Q776:EJ778)&gt;0,(Especiall/30*(IF(($G776-$F776)=($G$5-$F$5),30,IF(DAY($G776)=31,($G776-$F776),($G776-$F776)+1)))),0),0)</f>
        <v>0</v>
      </c>
      <c r="EX776" s="248">
        <f t="shared" ref="EX776:EX779" si="883">FF776</f>
        <v>36384.770000000004</v>
      </c>
      <c r="EY776" s="174">
        <f>(L776*regular)+(M776*Cadeirantee)</f>
        <v>0</v>
      </c>
      <c r="EZ776" s="249">
        <f>SUMIF(FG776:GJ776,"&gt;0")</f>
        <v>0</v>
      </c>
      <c r="FA776" s="249">
        <f>SUMIF(FG776:GJ776,"&lt;0")+SUMIF(GN776:HP776,"&lt;0")</f>
        <v>0</v>
      </c>
      <c r="FB776" s="174">
        <v>0</v>
      </c>
      <c r="FC776" s="175">
        <f>N776*km*'VALORES TABELA'!$B$13</f>
        <v>0</v>
      </c>
      <c r="FD776" s="250">
        <f>GL776</f>
        <v>0</v>
      </c>
      <c r="FE776" s="176">
        <f>(EW776+EW777+EW778+EW779+EX776+EX777+EX778+EX779+EY776+EY777+EY778+EY779+EY780+EZ776+EZ777+EZ778+EZ779+FA776+FA777+FA778+FA779+FC776+FC777+FC778+FC779+HY776-HZ776-IA776+FD776+FD777+FD778+FD779+FB780)</f>
        <v>36384.770000000004</v>
      </c>
      <c r="FF776" s="177">
        <f>IF(C776=4,SUM(Q776+Q777+Q778+S776+S777+S778)*Percapita/30*FF$4+(R776+R777+R778+T776+T777+T778)*Cadeirante/30*FF$4,IF(C776=3,IF(Q779+S779=10,Fixo/30*FF$4+(Q776+Q777+Q778+S776+S777+S778)*Percapita/30*FF$4+(R779+T779)*Cadeirante/30*FF$4,IF(Q779+S779&lt;=9,(Q779+S779)*Crechee/30*FF$4)+(R779+T779)*Cadeirante/30*FF$4+(Q776+Q777+Q778+S776+S777+S778)*Percapita/30*FF$4)+IF(Q779+S779&gt;=11,Fixo/30*FF$4+(Q779+S779-10)*Crechee/30*FF$4,0),IF(C776=2,IF(R776+R777+R778+R779+T776+T777+T778+T779=1,Cadeirante/30*FF$4,IF(R776+R777+R778+R779+T776+T777+T778+T779=2,Fixo/30*FF$4,IF(R776+R777+R778+R779+T776+T777+T778+T779&gt;2,Fixo/30*FF$4+(R776+R777+R778+R779+T776+T777+T778+T779-2)*Cadeirante/30*FF$4)))+(Q776+Q777+Q778+S776+S777+S778)*Percapita/30*FF$4+(Q779+S779)*Crechee/30*FF$4,IF(C776=1,IF(Q776+Q777+Q778+R776+R777+R778+S776+S777+S778+T776+T777+T778&lt;=15,(Q776+Q777+Q778+S776+S777+S778)*Percapita/30*FF$4,IF(Q776+Q777+Q778+R776+R777+R778+S776+S777+S778+T776+T777+T778&gt;=16,Fixo/30*FF$4+(Q776+Q777+Q778+R776+R777+R778+S776+S777+S778+T776+T777-16)*Percapita/30*FF$4))))))</f>
        <v>36384.770000000004</v>
      </c>
      <c r="FG776" s="177">
        <f>IF(C776=4,SUM(U776+U777+U778+W776+W777+W778)*Percapita/30*FG$4+(V776+V777+V778+X776+X777+X778)*Cadeirante/30*FG$4,IF(C776=3,IF(U779+W779=10,Fixo/30*FG$4+(U776+U777+U778+W776+W777+W778)*Percapita/30*FG$4+(V779+X779)*Cadeirante/30*FG$4,IF(U779+W779&lt;=9,(U779+W779)*Crechee/30*FG$4)+(V779+X779)*Cadeirante/30*FG$4+(U776+U777+U778+W776+W777+W778)*Percapita/30*FG$4)+IF(U779+W779&gt;=11,Fixo/30*FG$4+(U779+W779-10)*Crechee/30*FG$4,0),IF(C776=2,IF(V776+V777+V778+V779+X776+X777+X778+X779=1,Cadeirante/30*FG$4,IF(V776+V777+V778+V779+X776+X777+X778+X779=2,Fixo/30*FG$4,IF(V776+V777+V778+V779+X776+X777+X778+X779&gt;2,Fixo/30*FG$4+(V776+V777+V778+V779+X776+X777+X778+X779-2)*Cadeirante/30*FG$4)))+(U776+U777+U778+W776+W777+W778)*Percapita/30*FG$4+(U779+W779)*Crechee/30*FG$4,IF(C776=1,IF(U776+U777+U778+V776+V777+V778+W776+W777+W778+X776+X777+X778&lt;=15,(U776+U777+U778+W776+W777+W778)*Percapita/30*FG$4,IF(U776+U777+U778+V776+V777+V778+W776+W777+W778+X776+X777+X778&gt;=16,Fixo/30*FG$4+(U776+U777+U778+V776+V777+V778+W776+W777+W778+X776+X777-16)*Percapita/30*FG$4))))))</f>
        <v>0</v>
      </c>
      <c r="FH776" s="177">
        <f>IF(C776=4,SUM(Y776+Y777+Y778+AA776+AA777+AA778)*Percapita/30*FH$4+(Z776+Z777+Z778+AB776+AB777+AB778)*Cadeirante/30*FH$4,IF(C776=3,IF(Y779+AA779=10,Fixo/30*FH$4+(Y776+Y777+Y778+AA776+AA777+AA778)*Percapita/30*FH$4+(Z779+AB779)*Cadeirante/30*FH$4,IF(Y779+AA779&lt;=9,(Y779+AA779)*Crechee/30*FH$4)+(Z779+AB779)*Cadeirante/30*FH$4+(Y776+Y777+Y778+AA776+AA777+AA778)*Percapita/30*FH$4)+IF(Y779+AA779&gt;=11,Fixo/30*FH$4+(Y779+AA779-10)*Crechee/30*FH$4,0),IF(C776=2,IF(Z776+Z777+Z778+Z779+AB776+AB777+AB778+AB779=1,Cadeirante/30*FH$4,IF(Z776+Z777+Z778+Z779+AB776+AB777+AB778+AB779=2,Fixo/30*FH$4,IF(Z776+Z777+Z778+Z779+AB776+AB777+AB778+AB779&gt;2,Fixo/30*FH$4+(Z776+Z777+Z778+Z779+AB776+AB777+AB778+AB779-2)*Cadeirante/30*FH$4)))+(Y776+Y777+Y778+AA776+AA777+AA778)*Percapita/30*FH$4+(Y779+AA779)*Crechee/30*FH$4,IF(C776=1,IF(Y776+Y777+Y778+Z776+Z777+Z778+AA776+AA777+AA778+AB776+AB777+AB778&lt;=15,(Y776+Y777+Y778+AA776+AA777+AA778)*Percapita/30*FH$4,IF(Y776+Y777+Y778+Z776+Z777+Z778+AA776+AA777+AA778+AB776+AB777+AB778&gt;=16,Fixo/30*FH$4+(Y776+Y777+Y778+Z776+Z777+Z778+AA776+AA777+AA778+AB776+AB777-16)*Percapita/30*FH$4))))))</f>
        <v>0</v>
      </c>
      <c r="FI776" s="177">
        <f>IF(C776=4,SUM(AC776+AC777+AC778+AE776+AE777+AE778)*Percapita/30*FI$4+(AD776+AD777+AD778+AF776+AF777+AF778)*Cadeirante/30*FI$4,IF(C776=3,IF(AC779+AE779=10,Fixo/30*FI$4+(AC776+AC777+AC778+AE776+AE777+AE778)*Percapita/30*FI$4+(AD779+AF779)*Cadeirante/30*FI$4,IF(AC779+AE779&lt;=9,(AC779+AE779)*Crechee/30*FI$4)+(AD779+AF779)*Cadeirante/30*FI$4+(AC776+AC777+AC778+AE776+AE777+AE778)*Percapita/30*FI$4)+IF(AC779+AE779&gt;=11,Fixo/30*FI$4+(AC779+AE779-10)*Crechee/30*FI$4,0),IF(C776=2,IF(AD776+AD777+AD778+AD779+AF776+AF777+AF778+AF779=1,Cadeirante/30*FI$4,IF(AD776+AD777+AD778+AD779+AF776+AF777+AF778+AF779=2,Fixo/30*FI$4,IF(AD776+AD777+AD778+AD779+AF776+AF777+AF778+AF779&gt;2,Fixo/30*FI$4+(AD776+AD777+AD778+AD779+AF776+AF777+AF778+AF779-2)*Cadeirante/30*FI$4)))+(AC776+AC777+AC778+AE776+AE777+AE778)*Percapita/30*FI$4+(AC779+AE779)*Crechee/30*FI$4,IF(C776=1,IF(AC776+AC777+AC778+AD776+AD777+AD778+AE776+AE777+AE778+AF776+AF777+AF778&lt;=15,(AC776+AC777+AC778+AE776+AE777+AE778)*Percapita/30*FI$4,IF(AC776+AC777+AC778+AD776+AD777+AD778+AE776+AE777+AE778+AF776+AF777+AF778&gt;=16,Fixo/30*FI$4+(AC776+AC777+AC778+AD776+AD777+AD778+AE776+AE777+AE778+AF776+AF777-16)*Percapita/30*FI$4))))))</f>
        <v>0</v>
      </c>
      <c r="FJ776" s="177">
        <f>IF(C776=4,SUM(AG776+AG777+AG778+AI776+AI777+AI778)*Percapita/30*FJ$4+(AH776+AH777+AH778+AJ776+AJ777+AJ778)*Cadeirante/30*FJ$4,IF(C776=3,IF(AG779+AI779=10,Fixo/30*FJ$4+(AG776+AG777+AG778+AI776+AI777+AI778)*Percapita/30*FJ$4+(AH779+AJ779)*Cadeirante/30*FJ$4,IF(AG779+AI779&lt;=9,(AG779+AI779)*Crechee/30*FJ$4)+(AH779+AJ779)*Cadeirante/30*FJ$4+(AG776+AG777+AG778+AI776+AI777+AI778)*Percapita/30*FJ$4)+IF(AG779+AI779&gt;=11,Fixo/30*FJ$4+(AG779+AI779-10)*Crechee/30*FJ$4,0),IF(C776=2,IF(AH776+AH777+AH778+AH779+AJ776+AJ777+AJ778+AJ779=1,Cadeirante/30*FJ$4,IF(AH776+AH777+AH778+AH779+AJ776+AJ777+AJ778+AJ779=2,Fixo/30*FJ$4,IF(AH776+AH777+AH778+AH779+AJ776+AJ777+AJ778+AJ779&gt;2,Fixo/30*FJ$4+(AH776+AH777+AH778+AH779+AJ776+AJ777+AJ778+AJ779-2)*Cadeirante/30*FJ$4)))+(AG776+AG777+AG778+AI776+AI777+AI778)*Percapita/30*FJ$4+(AG779+AI779)*Crechee/30*FJ$4,IF(C776=1,IF(AG776+AG777+AG778+AH776+AH777+AH778+AI776+AI777+AI778+AJ776+AJ777+AJ778&lt;=15,(AG776+AG777+AG778+AI776+AI777+AI778)*Percapita/30*FJ$4,IF(AG776+AG777+AG778+AH776+AH777+AH778+AI776+AI777+AI778+AJ776+AJ777+AJ778&gt;=16,Fixo/30*FJ$4+(AG776+AG777+AG778+AH776+AH777+AH778+AI776+AI777+AI778+AJ776+AJ777-16)*Percapita/30*FJ$4))))))</f>
        <v>0</v>
      </c>
      <c r="FK776" s="177">
        <f>IF(C776=4,SUM(AK776+AK777+AK778+AM776+AM777+AM778)*Percapita/30*FK$4+(AL776+AL777+AL778+AN776+AN777+AN778)*Cadeirante/30*FK$4,IF(C776=3,IF(AK779+AM779=10,Fixo/30*FK$4+(AK776+AK777+AK778+AM776+AM777+AM778)*Percapita/30*FK$4+(AL779+AN779)*Cadeirante/30*FK$4,IF(AK779+AM779&lt;=9,(AK779+AM779)*Crechee/30*FK$4)+(AL779+AN779)*Cadeirante/30*FK$4+(AK776+AK777+AK778+AM776+AM777+AM778)*Percapita/30*FK$4)+IF(AK779+AM779&gt;=11,Fixo/30*FK$4+(AK779+AM779-10)*Crechee/30*FK$4,0),IF(C776=2,IF(AL776+AL777+AL778+AL779+AN776+AN777+AN778+AN779=1,Cadeirante/30*FK$4,IF(AL776+AL777+AL778+AL779+AN776+AN777+AN778+AN779=2,Fixo/30*FK$4,IF(AL776+AL777+AL778+AL779+AN776+AN777+AN778+AN779&gt;2,Fixo/30*FK$4+(AL776+AL777+AL778+AL779+AN776+AN777+AN778+AN779-2)*Cadeirante/30*FK$4)))+(AK776+AK777+AK778+AM776+AM777+AM778)*Percapita/30*FK$4+(AK779+AM779)*Crechee/30*FK$4,IF(C776=1,IF(AK776+AK777+AK778+AL776+AL777+AL778+AM776+AM777+AM778+AN776+AN777+AN778&lt;=15,(AK776+AK777+AK778+AM776+AM777+AM778)*Percapita/30*FK$4,IF(AK776+AK777+AK778+AL776+AL777+AL778+AM776+AM777+AM778+AN776+AN777+AN778&gt;=16,Fixo/30*FK$4+(AK776+AK777+AK778+AL776+AL777+AL778+AM776+AM777+AM778+AN776+AN777-16)*Percapita/30*FK$4))))))</f>
        <v>0</v>
      </c>
      <c r="FL776" s="177">
        <f>IF(C776=4,SUM(AO776+AO777+AO778+AQ776+AQ777+AQ778)*Percapita/30*FL$4+(AP776+AP777+AP778+AR776+AR777+AR778)*Cadeirante/30*FL$4,IF(C776=3,IF(AO779+AQ779=10,Fixo/30*FL$4+(AO776+AO777+AO778+AQ776+AQ777+AQ778)*Percapita/30*FL$4+(AP779+AR779)*Cadeirante/30*FL$4,IF(AO779+AQ779&lt;=9,(AO779+AQ779)*Crechee/30*FL$4)+(AP779+AR779)*Cadeirante/30*FL$4+(AO776+AO777+AO778+AQ776+AQ777+AQ778)*Percapita/30*FL$4)+IF(AO779+AQ779&gt;=11,Fixo/30*FL$4+(AO779+AQ779-10)*Crechee/30*FL$4,0),IF(C776=2,IF(AP776+AP777+AP778+AP779+AR776+AR777+AR778+AR779=1,Cadeirante/30*FL$4,IF(AP776+AP777+AP778+AP779+AR776+AR777+AR778+AR779=2,Fixo/30*FL$4,IF(AP776+AP777+AP778+AP779+AR776+AR777+AR778+AR779&gt;2,Fixo/30*FL$4+(AP776+AP777+AP778+AP779+AR776+AR777+AR778+AR779-2)*Cadeirante/30*FL$4)))+(AO776+AO777+AO778+AQ776+AQ777+AQ778)*Percapita/30*FL$4+(AO779+AQ779)*Crechee/30*FL$4,IF(C776=1,IF(AO776+AO777+AO778+AP776+AP777+AP778+AQ776+AQ777+AQ778+AR776+AR777+AR778&lt;=15,(AO776+AO777+AO778+AQ776+AQ777+AQ778)*Percapita/30*FL$4,IF(AO776+AO777+AO778+AP776+AP777+AP778+AQ776+AQ777+AQ778+AR776+AR777+AR778&gt;=16,Fixo/30*FL$4+(AO776+AO777+AO778+AP776+AP777+AP778+AQ776+AQ777+AQ778+AR776+AR777-16)*Percapita/30*FL$4))))))</f>
        <v>0</v>
      </c>
      <c r="FM776" s="177">
        <f>IF(C776=4,SUM(AS776+AS777+AS778+AU776+AU777+AU778)*Percapita/30*FM$4+(AT776+AT777+AT778+AV776+AV777+AV778)*Cadeirante/30*FM$4,IF(C776=3,IF(AS779+AU779=10,Fixo/30*FM$4+(AS776+AS777+AS778+AU776+AU777+AU778)*Percapita/30*FM$4+(AT779+AV779)*Cadeirante/30*FM$4,IF(AS779+AU779&lt;=9,(AS779+AU779)*Crechee/30*FM$4)+(AT779+AV779)*Cadeirante/30*FM$4+(AS776+AS777+AS778+AU776+AU777+AU778)*Percapita/30*FM$4)+IF(AS779+AU779&gt;=11,Fixo/30*FM$4+(AS779+AU779-10)*Crechee/30*FM$4,0),IF(C776=2,IF(AT776+AT777+AT778+AT779+AV776+AV777+AV778+AV779=1,Cadeirante/30*FM$4,IF(AT776+AT777+AT778+AT779+AV776+AV777+AV778+AV779=2,Fixo/30*FM$4,IF(AT776+AT777+AT778+AT779+AV776+AV777+AV778+AV779&gt;2,Fixo/30*FM$4+(AT776+AT777+AT778+AT779+AV776+AV777+AV778+AV779-2)*Cadeirante/30*FM$4)))+(AS776+AS777+AS778+AU776+AU777+AU778)*Percapita/30*FM$4+(AS779+AU779)*Crechee/30*FM$4,IF(C776=1,IF(AS776+AS777+AS778+AT776+AT777+AT778+AU776+AU777+AU778+AV776+AV777+AV778&lt;=15,(AS776+AS777+AS778+AU776+AU777+AU778)*Percapita/30*FM$4,IF(AS776+AS777+AS778+AT776+AT777+AT778+AU776+AU777+AU778+AV776+AV777+AV778&gt;=16,Fixo/30*FM$4+(AS776+AS777+AS778+AT776+AT777+AT778+AU776+AU777+AU778+AV776+AV777-16)*Percapita/30*FM$4))))))</f>
        <v>0</v>
      </c>
      <c r="FN776" s="177">
        <f>IF(C776=4,SUM(AW776+AW777+AW778+AY776+AY777+AY778)*Percapita/30*FN$4+(AX776+AX777+AX778+AZ776+AZ777+AZ778)*Cadeirante/30*FN$4,IF(C776=3,IF(AW779+AY779=10,Fixo/30*FN$4+(AW776+AW777+AW778+AY776+AY777+AY778)*Percapita/30*FN$4+(AX779+AZ779)*Cadeirante/30*FN$4,IF(AW779+AY779&lt;=9,(AW779+AY779)*Crechee/30*FN$4)+(AX779+AZ779)*Cadeirante/30*FN$4+(AW776+AW777+AW778+AY776+AY777+AY778)*Percapita/30*FN$4)+IF(AW779+AY779&gt;=11,Fixo/30*FN$4+(AW779+AY779-10)*Crechee/30*FN$4,0),IF(C776=2,IF(AX776+AX777+AX778+AX779+AZ776+AZ777+AZ778+AZ779=1,Cadeirante/30*FN$4,IF(AX776+AX777+AX778+AX779+AZ776+AZ777+AZ778+AZ779=2,Fixo/30*FN$4,IF(AX776+AX777+AX778+AX779+AZ776+AZ777+AZ778+AZ779&gt;2,Fixo/30*FN$4+(AX776+AX777+AX778+AX779+AZ776+AZ777+AZ778+AZ779-2)*Cadeirante/30*FN$4)))+(AW776+AW777+AW778+AY776+AY777+AY778)*Percapita/30*FN$4+(AW779+AY779)*Crechee/30*FN$4,IF(C776=1,IF(AW776+AW777+AW778+AX776+AX777+AX778+AY776+AY777+AY778+AZ776+AZ777+AZ778&lt;=15,(AW776+AW777+AW778+AY776+AY777+AY778)*Percapita/30*FN$4,IF(AW776+AW777+AW778+AX776+AX777+AX778+AY776+AY777+AY778+AZ776+AZ777+AZ778&gt;=16,Fixo/30*FN$4+(AW776+AW777+AW778+AX776+AX777+AX778+AY776+AY777+AY778+AZ776+AZ777-16)*Percapita/30*FN$4))))))</f>
        <v>0</v>
      </c>
      <c r="FO776" s="177">
        <f>IF(C776=4,SUM(BA776+BA777+BA778+BC776+BC777+BC778)*Percapita/30*FO$4+(BB776+BB777+BB778+BD776+BD777+BD778)*Cadeirante/30*FO$4,IF(C776=3,IF(BA779+BC779=10,Fixo/30*FO$4+(BA776+BA777+BA778+BC776+BC777+BC778)*Percapita/30*FO$4+(BB779+BD779)*Cadeirante/30*FO$4,IF(BA779+BC779&lt;=9,(BA779+BC779)*Crechee/30*FO$4)+(BB779+BD779)*Cadeirante/30*FO$4+(BA776+BA777+BA778+BC776+BC777+BC778)*Percapita/30*FO$4)+IF(BA779+BC779&gt;=11,Fixo/30*FO$4+(BA779+BC779-10)*Crechee/30*FO$4,0),IF(C776=2,IF(BB776+BB777+BB778+BB779+BD776+BD777+BD778+BD779=1,Cadeirante/30*FO$4,IF(BB776+BB777+BB778+BB779+BD776+BD777+BD778+BD779=2,Fixo/30*FO$4,IF(BB776+BB777+BB778+BB779+BD776+BD777+BD778+BD779&gt;2,Fixo/30*FO$4+(BB776+BB777+BB778+BB779+BD776+BD777+BD778+BD779-2)*Cadeirante/30*FO$4)))+(BA776+BA777+BA778+BC776+BC777+BC778)*Percapita/30*FO$4+(BA779+BC779)*Crechee/30*FO$4,IF(C776=1,IF(BA776+BA777+BA778+BB776+BB777+BB778+BC776+BC777+BC778+BD776+BD777+BD778&lt;=15,(BA776+BA777+BA778+BC776+BC777+BC778)*Percapita/30*FO$4,IF(BA776+BA777+BA778+BB776+BB777+BB778+BC776+BC777+BC778+BD776+BD777+BD778&gt;=16,Fixo/30*FO$4+(BA776+BA777+BA778+BB776+BB777+BB778+BC776+BC777+BC778+BD776+BD777-16)*Percapita/30*FO$4))))))</f>
        <v>0</v>
      </c>
      <c r="FP776" s="177">
        <f>IF(C776=4,SUM(BE776+BE777+BE778+BG776+BG777+BG778)*Percapita/30*FP$4+(BF776+BF777+BF778+BH776+BH777+BH778)*Cadeirante/30*FP$4,IF(C776=3,IF(BE779+BG779=10,Fixo/30*FP$4+(BE776+BE777+BE778+BG776+BG777+BG778)*Percapita/30*FP$4+(BF779+BH779)*Cadeirante/30*FP$4,IF(BE779+BG779&lt;=9,(BE779+BG779)*Crechee/30*FP$4)+(BF779+BH779)*Cadeirante/30*FP$4+(BE776+BE777+BE778+BG776+BG777+BG778)*Percapita/30*FP$4)+IF(BE779+BG779&gt;=11,Fixo/30*FP$4+(BE779+BG779-10)*Crechee/30*FP$4,0),IF(C776=2,IF(BF776+BF777+BF778+BF779+BH776+BH777+BH778+BH779=1,Cadeirante/30*FP$4,IF(BF776+BF777+BF778+BF779+BH776+BH777+BH778+BH779=2,Fixo/30*FP$4,IF(BF776+BF777+BF778+BF779+BH776+BH777+BH778+BH779&gt;2,Fixo/30*FP$4+(BF776+BF777+BF778+BF779+BH776+BH777+BH778+BH779-2)*Cadeirante/30*FP$4)))+(BE776+BE777+BE778+BG776+BG777+BG778)*Percapita/30*FP$4+(BE779+BG779)*Crechee/30*FP$4,IF(C776=1,IF(BE776+BE777+BE778+BF776+BF777+BF778+BG776+BG777+BG778+BH776+BH777+BH778&lt;=15,(BE776+BE777+BE778+BG776+BG777+BG778)*Percapita/30*FP$4,IF(BE776+BE777+BE778+BF776+BF777+BF778+BG776+BG777+BG778+BH776+BH777+BH778&gt;=16,Fixo/30*FP$4+(BE776+BE777+BE778+BF776+BF777+BF778+BG776+BG777+BG778+BH776+BH777-16)*Percapita/30*FP$4))))))</f>
        <v>0</v>
      </c>
      <c r="FQ776" s="177">
        <f>IF(C776=4,SUM(BI776+BI777+BI778+BK776+BK777+BK778)*Percapita/30*FQ$4+(BJ776+BJ777+BJ778+BL776+BL777+BL778)*Cadeirante/30*FQ$4,IF(C776=3,IF(BI779+BK779=10,Fixo/30*FQ$4+(BI776+BI777+BI778+BK776+BK777+BK778)*Percapita/30*FQ$4+(BJ779+BL779)*Cadeirante/30*FQ$4,IF(BI779+BK779&lt;=9,(BI779+BK779)*Crechee/30*FQ$4)+(BJ779+BL779)*Cadeirante/30*FQ$4+(BI776+BI777+BI778+BK776+BK777+BK778)*Percapita/30*FQ$4)+IF(BI779+BK779&gt;=11,Fixo/30*FQ$4+(BI779+BK779-10)*Crechee/30*FQ$4,0),IF(C776=2,IF(BJ776+BJ777+BJ778+BJ779+BL776+BL777+BL778+BL779=1,Cadeirante/30*FQ$4,IF(BJ776+BJ777+BJ778+BJ779+BL776+BL777+BL778+BL779=2,Fixo/30*FQ$4,IF(BJ776+BJ777+BJ778+BJ779+BL776+BL777+BL778+BL779&gt;2,Fixo/30*FQ$4+(BJ776+BJ777+BJ778+BJ779+BL776+BL777+BL778+BL779-2)*Cadeirante/30*FQ$4)))+(BI776+BI777+BI778+BK776+BK777+BK778)*Percapita/30*FQ$4+(BI779+BK779)*Crechee/30*FQ$4,IF(C776=1,IF(BI776+BI777+BI778+BJ776+BJ777+BJ778+BK776+BK777+BK778+BL776+BL777+BL778&lt;=15,(BI776+BI777+BI778+BK776+BK777+BK778)*Percapita/30*FQ$4,IF(BI776+BI777+BI778+BJ776+BJ777+BJ778+BK776+BK777+BK778+BL776+BL777+BL778&gt;=16,Fixo/30*FQ$4+(BI776+BI777+BI778+BJ776+BJ777+BJ778+BK776+BK777+BK778+BL776+BL777-16)*Percapita/30*FQ$4))))))</f>
        <v>0</v>
      </c>
      <c r="FR776" s="177">
        <f>IF(C776=4,SUM(BM776+BM777+BM778+BO776+BO777+BO778)*Percapita/30*FR$4+(BN776+BN777+BN778+BP776+BP777+BP778)*Cadeirante/30*FR$4,IF(C776=3,IF(BM779+BO779=10,Fixo/30*FR$4+(BM776+BM777+BM778+BO776+BO777+BO778)*Percapita/30*FR$4+(BN779+BP779)*Cadeirante/30*FR$4,IF(BM779+BO779&lt;=9,(BM779+BO779)*Crechee/30*FR$4)+(BN779+BP779)*Cadeirante/30*FR$4+(BM776+BM777+BM778+BO776+BO777+BO778)*Percapita/30*FR$4)+IF(BM779+BO779&gt;=11,Fixo/30*FR$4+(BM779+BO779-10)*Crechee/30*FR$4,0),IF(C776=2,IF(BN776+BN777+BN778+BN779+BP776+BP777+BP778+BP779=1,Cadeirante/30*FR$4,IF(BN776+BN777+BN778+BN779+BP776+BP777+BP778+BP779=2,Fixo/30*FR$4,IF(BN776+BN777+BN778+BN779+BP776+BP777+BP778+BP779&gt;2,Fixo/30*FR$4+(BN776+BN777+BN778+BN779+BP776+BP777+BP778+BP779-2)*Cadeirante/30*FR$4)))+(BM776+BM777+BM778+BO776+BO777+BO778)*Percapita/30*FR$4+(BM779+BO779)*Crechee/30*FR$4,IF(C776=1,IF(BM776+BM777+BM778+BN776+BN777+BN778+BO776+BO777+BO778+BP776+BP777+BP778&lt;=15,(BM776+BM777+BM778+BO776+BO777+BO778)*Percapita/30*FR$4,IF(BM776+BM777+BM778+BN776+BN777+BN778+BO776+BO777+BO778+BP776+BP777+BP778&gt;=16,Fixo/30*FR$4+(BM776+BM777+BM778+BN776+BN777+BN778+BO776+BO777+BO778+BP776+BP777-16)*Percapita/30*FR$4))))))</f>
        <v>0</v>
      </c>
      <c r="FS776" s="177">
        <f>IF(C776=4,SUM(BQ776+BQ777+BQ778+BS776+BS777+BS778)*Percapita/30*FS$4+(BR776+BR777+BR778+BT776+BT777+BT778)*Cadeirante/30*FS$4,IF(C776=3,IF(BQ779+BS779=10,Fixo/30*FS$4+(BQ776+BQ777+BQ778+BS776+BS777+BS778)*Percapita/30*FS$4+(BR779+BT779)*Cadeirante/30*FS$4,IF(BQ779+BS779&lt;=9,(BQ779+BS779)*Crechee/30*FS$4)+(BR779+BT779)*Cadeirante/30*FS$4+(BQ776+BQ777+BQ778+BS776+BS777+BS778)*Percapita/30*FS$4)+IF(BQ779+BS779&gt;=11,Fixo/30*FS$4+(BQ779+BS779-10)*Crechee/30*FS$4,0),IF(C776=2,IF(BR776+BR777+BR778+BR779+BT776+BT777+BT778+BT779=1,Cadeirante/30*FS$4,IF(BR776+BR777+BR778+BR779+BT776+BT777+BT778+BT779=2,Fixo/30*FS$4,IF(BR776+BR777+BR778+BR779+BT776+BT777+BT778+BT779&gt;2,Fixo/30*FS$4+(BR776+BR777+BR778+BR779+BT776+BT777+BT778+BT779-2)*Cadeirante/30*FS$4)))+(BQ776+BQ777+BQ778+BS776+BS777+BS778)*Percapita/30*FS$4+(BQ779+BS779)*Crechee/30*FS$4,IF(C776=1,IF(BQ776+BQ777+BQ778+BR776+BR777+BR778+BS776+BS777+BS778+BT776+BT777+BT778&lt;=15,(BQ776+BQ777+BQ778+BS776+BS777+BS778)*Percapita/30*FS$4,IF(BQ776+BQ777+BQ778+BR776+BR777+BR778+BS776+BS777+BS778+BT776+BT777+BT778&gt;=16,Fixo/30*FS$4+(BQ776+BQ777+BQ778+BR776+BR777+BR778+BS776+BS777+BS778+BT776+BT777-16)*Percapita/30*FS$4))))))</f>
        <v>0</v>
      </c>
      <c r="FT776" s="177">
        <f>IF(C776=4,SUM(BU776+BU777+BU778+BW776+BW777+BW778)*Percapita/30*FT$4+(BV776+BV777+BV778+BX776+BX777+BX778)*Cadeirante/30*FT$4,IF(C776=3,IF(BU779+BW779=10,Fixo/30*FT$4+(BU776+BU777+BU778+BW776+BW777+BW778)*Percapita/30*FT$4+(BV779+BX779)*Cadeirante/30*FT$4,IF(BU779+BW779&lt;=9,(BU779+BW779)*Crechee/30*FT$4)+(BV779+BX779)*Cadeirante/30*FT$4+(BU776+BU777+BU778+BW776+BW777+BW778)*Percapita/30*FT$4)+IF(BU779+BW779&gt;=11,Fixo/30*FT$4+(BU779+BW779-10)*Crechee/30*FT$4,0),IF(C776=2,IF(BV776+BV777+BV778+BV779+BX776+BX777+BX778+BX779=1,Cadeirante/30*FT$4,IF(BV776+BV777+BV778+BV779+BX776+BX777+BX778+BX779=2,Fixo/30*FT$4,IF(BV776+BV777+BV778+BV779+BX776+BX777+BX778+BX779&gt;2,Fixo/30*FT$4+(BV776+BV777+BV778+BV779+BX776+BX777+BX778+BX779-2)*Cadeirante/30*FT$4)))+(BU776+BU777+BU778+BW776+BW777+BW778)*Percapita/30*FT$4+(BU779+BW779)*Crechee/30*FT$4,IF(C776=1,IF(BU776+BU777+BU778+BV776+BV777+BV778+BW776+BW777+BW778+BX776+BX777+BX778&lt;=15,(BU776+BU777+BU778+BW776+BW777+BW778)*Percapita/30*FT$4,IF(BU776+BU777+BU778+BV776+BV777+BV778+BW776+BW777+BW778+BX776+BX777+BX778&gt;=16,Fixo/30*FT$4+(BU776+BU777+BU778+BV776+BV777+BV778+BW776+BW777+BW778+BX776+BX777-16)*Percapita/30*FT$4))))))</f>
        <v>0</v>
      </c>
      <c r="FU776" s="177">
        <f>IF(C776=4,SUM(BY776+BY777+BY778+CA776+CA777+CA778)*Percapita/30*FU$4+(BZ776+BZ777+BZ778+CB776+CB777+CB778)*Cadeirante/30*FU$4,IF(C776=3,IF(BY779+CA779=10,Fixo/30*FU$4+(BY776+BY777+BY778+CA776+CA777+CA778)*Percapita/30*FU$4+(BZ779+CB779)*Cadeirante/30*FU$4,IF(BY779+CA779&lt;=9,(BY779+CA779)*Crechee/30*FU$4)+(BZ779+CB779)*Cadeirante/30*FU$4+(BY776+BY777+BY778+CA776+CA777+CA778)*Percapita/30*FU$4)+IF(BY779+CA779&gt;=11,Fixo/30*FU$4+(BY779+CA779-10)*Crechee/30*FU$4,0),IF(C776=2,IF(BZ776+BZ777+BZ778+BZ779+CB776+CB777+CB778+CB779=1,Cadeirante/30*FU$4,IF(BZ776+BZ777+BZ778+BZ779+CB776+CB777+CB778+CB779=2,Fixo/30*FU$4,IF(BZ776+BZ777+BZ778+BZ779+CB776+CB777+CB778+CB779&gt;2,Fixo/30*FU$4+(BZ776+BZ777+BZ778+BZ779+CB776+CB777+CB778+CB779-2)*Cadeirante/30*FU$4)))+(BY776+BY777+BY778+CA776+CA777+CA778)*Percapita/30*FU$4+(BY779+CA779)*Crechee/30*FU$4,IF(C776=1,IF(BY776+BY777+BY778+BZ776+BZ777+BZ778+CA776+CA777+CA778+CB776+CB777+CB778&lt;=15,(BY776+BY777+BY778+CA776+CA777+CA778)*Percapita/30*FU$4,IF(BY776+BY777+BY778+BZ776+BZ777+BZ778+CA776+CA777+CA778+CB776+CB777+CB778&gt;=16,Fixo/30*FU$4+(BY776+BY777+BY778+BZ776+BZ777+BZ778+CA776+CA777+CA778+CB776+CB777-16)*Percapita/30*FU$4))))))</f>
        <v>0</v>
      </c>
      <c r="FV776" s="177">
        <f>IF(C776=4,SUM(CC776+CC777+CC778+CE776+CE777+CE778)*Percapita/30*FV$4+(CD776+CD777+CD778+CF776+CF777+CF778)*Cadeirante/30*FV$4,IF(C776=3,IF(CC779+CE779=10,Fixo/30*FV$4+(CC776+CC777+CC778+CE776+CE777+CE778)*Percapita/30*FV$4+(CD779+CF779)*Cadeirante/30*FV$4,IF(CC779+CE779&lt;=9,(CC779+CE779)*Crechee/30*FV$4)+(CD779+CF779)*Cadeirante/30*FV$4+(CC776+CC777+CC778+CE776+CE777+CE778)*Percapita/30*FV$4)+IF(CC779+CE779&gt;=11,Fixo/30*FV$4+(CC779+CE779-10)*Crechee/30*FV$4,0),IF(C776=2,IF(CD776+CD777+CD778+CD779+CF776+CF777+CF778+CF779=1,Cadeirante/30*FV$4,IF(CD776+CD777+CD778+CD779+CF776+CF777+CF778+CF779=2,Fixo/30*FV$4,IF(CD776+CD777+CD778+CD779+CF776+CF777+CF778+CF779&gt;2,Fixo/30*FV$4+(CD776+CD777+CD778+CD779+CF776+CF777+CF778+CF779-2)*Cadeirante/30*FV$4)))+(CC776+CC777+CC778+CE776+CE777+CE778)*Percapita/30*FV$4+(CC779+CE779)*Crechee/30*FV$4,IF(C776=1,IF(CC776+CC777+CC778+CD776+CD777+CD778+CE776+CE777+CE778+CF776+CF777+CF778&lt;=15,(CC776+CC777+CC778+CE776+CE777+CE778)*Percapita/30*FV$4,IF(CC776+CC777+CC778+CD776+CD777+CD778+CE776+CE777+CE778+CF776+CF777+CF778&gt;=16,Fixo/30*FV$4+(CC776+CC777+CC778+CD776+CD777+CD778+CE776+CE777+CE778+CF776+CF777-16)*Percapita/30*FV$4))))))</f>
        <v>0</v>
      </c>
      <c r="FW776" s="177">
        <f>IF(C776=4,SUM(CG776+CG777+CG778+CI776+CI777+CI778)*Percapita/30*FW$4+(CH776+CH777+CH778+CJ776+CJ777+CJ778)*Cadeirante/30*FW$4,IF(C776=3,IF(CG779+CI779=10,Fixo/30*FW$4+(CG776+CG777+CG778+CI776+CI777+CI778)*Percapita/30*FW$4+(CH779+CJ779)*Cadeirante/30*FW$4,IF(CG779+CI779&lt;=9,(CG779+CI779)*Crechee/30*FW$4)+(CH779+CJ779)*Cadeirante/30*FW$4+(CG776+CG777+CG778+CI776+CI777+CI778)*Percapita/30*FW$4)+IF(CG779+CI779&gt;=11,Fixo/30*FW$4+(CG779+CI779-10)*Crechee/30*FW$4,0),IF(C776=2,IF(CH776+CH777+CH778+CH779+CJ776+CJ777+CJ778+CJ779=1,Cadeirante/30*FW$4,IF(CH776+CH777+CH778+CH779+CJ776+CJ777+CJ778+CJ779=2,Fixo/30*FW$4,IF(CH776+CH777+CH778+CH779+CJ776+CJ777+CJ778+CJ779&gt;2,Fixo/30*FW$4+(CH776+CH777+CH778+CH779+CJ776+CJ777+CJ778+CJ779-2)*Cadeirante/30*FW$4)))+(CG776+CG777+CG778+CI776+CI777+CI778)*Percapita/30*FW$4+(CG779+CI779)*Crechee/30*FW$4,IF(C776=1,IF(CG776+CG777+CG778+CH776+CH777+CH778+CI776+CI777+CI778+CJ776+CJ777+CJ778&lt;=15,(CG776+CG777+CG778+CI776+CI777+CI778)*Percapita/30*FW$4,IF(CG776+CG777+CG778+CH776+CH777+CH778+CI776+CI777+CI778+CJ776+CJ777+CJ778&gt;=16,Fixo/30*FW$4+(CG776+CG777+CG778+CH776+CH777+CH778+CI776+CI777+CI778+CJ776+CJ777-16)*Percapita/30*FW$4))))))</f>
        <v>0</v>
      </c>
      <c r="FX776" s="177">
        <f>IF(C776=4,SUM(CK776+CK777+CK778+CM776+CM777+CM778)*Percapita/30*FX$4+(CL776+CL777+CL778+CN776+CN777+CN778)*Cadeirante/30*FX$4,IF(C776=3,IF(CK779+CM779=10,Fixo/30*FX$4+(CK776+CK777+CK778+CM776+CM777+CM778)*Percapita/30*FX$4+(CL779+CN779)*Cadeirante/30*FX$4,IF(CK779+CM779&lt;=9,(CK779+CM779)*Crechee/30*FX$4)+(CL779+CN779)*Cadeirante/30*FX$4+(CK776+CK777+CK778+CM776+CM777+CM778)*Percapita/30*FX$4)+IF(CK779+CM779&gt;=11,Fixo/30*FX$4+(CK779+CM779-10)*Crechee/30*FX$4,0),IF(C776=2,IF(CL776+CL777+CL778+CL779+CN776+CN777+CN778+CN779=1,Cadeirante/30*FX$4,IF(CL776+CL777+CL778+CL779+CN776+CN777+CN778+CN779=2,Fixo/30*FX$4,IF(CL776+CL777+CL778+CL779+CN776+CN777+CN778+CN779&gt;2,Fixo/30*FX$4+(CL776+CL777+CL778+CL779+CN776+CN777+CN778+CN779-2)*Cadeirante/30*FX$4)))+(CK776+CK777+CK778+CM776+CM777+CM778)*Percapita/30*FX$4+(CK779+CM779)*Crechee/30*FX$4,IF(C776=1,IF(CK776+CK777+CK778+CL776+CL777+CL778+CM776+CM777+CM778+CN776+CN777+CN778&lt;=15,(CK776+CK777+CK778+CM776+CM777+CM778)*Percapita/30*FX$4,IF(CK776+CK777+CK778+CL776+CL777+CL778+CM776+CM777+CM778+CN776+CN777+CN778&gt;=16,Fixo/30*FX$4+(CK776+CK777+CK778+CL776+CL777+CL778+CM776+CM777+CM778+CN776+CN777-16)*Percapita/30*FX$4))))))</f>
        <v>0</v>
      </c>
      <c r="FY776" s="177">
        <f>IF(C776=4,SUM(CO776+CO777+CO778+CQ776+CQ777+CQ778)*Percapita/30*FY$4+(CP776+CP777+CP778+CR776+CR777+CR778)*Cadeirante/30*FY$4,IF(C776=3,IF(CO779+CQ779=10,Fixo/30*FY$4+(CO776+CO777+CO778+CQ776+CQ777+CQ778)*Percapita/30*FY$4+(CP779+CR779)*Cadeirante/30*FY$4,IF(CO779+CQ779&lt;=9,(CO779+CQ779)*Crechee/30*FY$4)+(CP779+CR779)*Cadeirante/30*FY$4+(CO776+CO777+CO778+CQ776+CQ777+CQ778)*Percapita/30*FY$4)+IF(CO779+CQ779&gt;=11,Fixo/30*FY$4+(CO779+CQ779-10)*Crechee/30*FY$4,0),IF(C776=2,IF(CP776+CP777+CP778+CP779+CR776+CR777+CR778+CR779=1,Cadeirante/30*FY$4,IF(CP776+CP777+CP778+CP779+CR776+CR777+CR778+CR779=2,Fixo/30*FY$4,IF(CP776+CP777+CP778+CP779+CR776+CR777+CR778+CR779&gt;2,Fixo/30*FY$4+(CP776+CP777+CP778+CP779+CR776+CR777+CR778+CR779-2)*Cadeirante/30*FY$4)))+(CO776+CO777+CO778+CQ776+CQ777+CQ778)*Percapita/30*FY$4+(CO779+CQ779)*Crechee/30*FY$4,IF(C776=1,IF(CO776+CO777+CO778+CP776+CP777+CP778+CQ776+CQ777+CQ778+CR776+CR777+CR778&lt;=15,(CO776+CO777+CO778+CQ776+CQ777+CQ778)*Percapita/30*FY$4,IF(CO776+CO777+CO778+CP776+CP777+CP778+CQ776+CQ777+CQ778+CR776+CR777+CR778&gt;=16,Fixo/30*FY$4+(CO776+CO777+CO778+CP776+CP777+CP778+CQ776+CQ777+CQ778+CR776+CR777-16)*Percapita/30*FY$4))))))</f>
        <v>0</v>
      </c>
      <c r="FZ776" s="177">
        <f>IF(C776=4,SUM(CS776+CS777+CS778+CU776+CU777+CU778)*Percapita/30*FZ$4+(CT776+CT777+CT778+CV776+CV777+CV778)*Cadeirante/30*FZ$4,IF(C776=3,IF(CS779+CU779=10,Fixo/30*FZ$4+(CS776+CS777+CS778+CU776+CU777+CU778)*Percapita/30*FZ$4+(CT779+CV779)*Cadeirante/30*FZ$4,IF(CS779+CU779&lt;=9,(CS779+CU779)*Crechee/30*FZ$4)+(CT779+CV779)*Cadeirante/30*FZ$4+(CS776+CS777+CS778+CU776+CU777+CU778)*Percapita/30*FZ$4)+IF(CS779+CU779&gt;=11,Fixo/30*FZ$4+(CS779+CU779-10)*Crechee/30*FZ$4,0),IF(C776=2,IF(CT776+CT777+CT778+CT779+CV776+CV777+CV778+CV779=1,Cadeirante/30*FZ$4,IF(CT776+CT777+CT778+CT779+CV776+CV777+CV778+CV779=2,Fixo/30*FZ$4,IF(CT776+CT777+CT778+CT779+CV776+CV777+CV778+CV779&gt;2,Fixo/30*FZ$4+(CT776+CT777+CT778+CT779+CV776+CV777+CV778+CV779-2)*Cadeirante/30*FZ$4)))+(CS776+CS777+CS778+CU776+CU777+CU778)*Percapita/30*FZ$4+(CS779+CU779)*Crechee/30*FZ$4,IF(C776=1,IF(CS776+CS777+CS778+CT776+CT777+CT778+CU776+CU777+CU778+CV776+CV777+CV778&lt;=15,(CS776+CS777+CS778+CU776+CU777+CU778)*Percapita/30*FZ$4,IF(CS776+CS777+CS778+CT776+CT777+CT778+CU776+CU777+CU778+CV776+CV777+CV778&gt;=16,Fixo/30*FZ$4+(CS776+CS777+CS778+CT776+CT777+CT778+CU776+CU777+CU778+CV776+CV777-16)*Percapita/30*FZ$4))))))</f>
        <v>0</v>
      </c>
      <c r="GA776" s="177">
        <f>IF(C776=4,SUM(CW776+CW777+CW778+CY776+CY777+CY778)*Percapita/30*GA$4+(CX776+CX777+CX778+CZ776+CZ777+CZ778)*Cadeirante/30*GA$4,IF(C776=3,IF(CW779+CY779=10,Fixo/30*GA$4+(CW776+CW777+CW778+CY776+CY777+CY778)*Percapita/30*GA$4+(CX779+CZ779)*Cadeirante/30*GA$4,IF(CW779+CY779&lt;=9,(CW779+CY779)*Crechee/30*GA$4)+(CX779+CZ779)*Cadeirante/30*GA$4+(CW776+CW777+CW778+CY776+CY777+CY778)*Percapita/30*GA$4)+IF(CW779+CY779&gt;=11,Fixo/30*GA$4+(CW779+CY779-10)*Crechee/30*GA$4,0),IF(C776=2,IF(CX776+CX777+CX778+CX779+CZ776+CZ777+CZ778+CZ779=1,Cadeirante/30*GA$4,IF(CX776+CX777+CX778+CX779+CZ776+CZ777+CZ778+CZ779=2,Fixo/30*GA$4,IF(CX776+CX777+CX778+CX779+CZ776+CZ777+CZ778+CZ779&gt;2,Fixo/30*GA$4+(CX776+CX777+CX778+CX779+CZ776+CZ777+CZ778+CZ779-2)*Cadeirante/30*GA$4)))+(CW776+CW777+CW778+CY776+CY777+CY778)*Percapita/30*GA$4+(CW779+CY779)*Crechee/30*GA$4,IF(C776=1,IF(CW776+CW777+CW778+CX776+CX777+CX778+CY776+CY777+CY778+CZ776+CZ777+CZ778&lt;=15,(CW776+CW777+CW778+CY776+CY777+CY778)*Percapita/30*GA$4,IF(CW776+CW777+CW778+CX776+CX777+CX778+CY776+CY777+CY778+CZ776+CZ777+CZ778&gt;=16,Fixo/30*GA$4+(CW776+CW777+CW778+CX776+CX777+CX778+CY776+CY777+CY778+CZ776+CZ777-16)*Percapita/30*GA$4))))))</f>
        <v>0</v>
      </c>
      <c r="GB776" s="177">
        <f>IF(C776=4,SUM(DA776+DA777+DA778+DC776+DC777+DC778)*Percapita/30*GB$4+(DB776+DB777+DB778+DD776+DD777+DD778)*Cadeirante/30*GB$4,IF(C776=3,IF(DA779+DC779=10,Fixo/30*GB$4+(DA776+DA777+DA778+DC776+DC777+DC778)*Percapita/30*GB$4+(DB779+DD779)*Cadeirante/30*GB$4,IF(DA779+DC779&lt;=9,(DA779+DC779)*Crechee/30*GB$4)+(DB779+DD779)*Cadeirante/30*GB$4+(DA776+DA777+DA778+DC776+DC777+DC778)*Percapita/30*GB$4)+IF(DA779+DC779&gt;=11,Fixo/30*GB$4+(DA779+DC779-10)*Crechee/30*GB$4,0),IF(C776=2,IF(DB776+DB777+DB778+DB779+DD776+DD777+DD778+DD779=1,Cadeirante/30*GB$4,IF(DB776+DB777+DB778+DB779+DD776+DD777+DD778+DD779=2,Fixo/30*GB$4,IF(DB776+DB777+DB778+DB779+DD776+DD777+DD778+DD779&gt;2,Fixo/30*GB$4+(DB776+DB777+DB778+DB779+DD776+DD777+DD778+DD779-2)*Cadeirante/30*GB$4)))+(DA776+DA777+DA778+DC776+DC777+DC778)*Percapita/30*GB$4+(DA779+DC779)*Crechee/30*GB$4,IF(C776=1,IF(DA776+DA777+DA778+DB776+DB777+DB778+DC776+DC777+DC778+DD776+DD777+DD778&lt;=15,(DA776+DA777+DA778+DC776+DC777+DC778)*Percapita/30*GB$4,IF(DA776+DA777+DA778+DB776+DB777+DB778+DC776+DC777+DC778+DD776+DD777+DD778&gt;=16,Fixo/30*GB$4+(DA776+DA777+DA778+DB776+DB777+DB778+DC776+DC777+DC778+DD776+DD777-16)*Percapita/30*GB$4))))))</f>
        <v>0</v>
      </c>
      <c r="GC776" s="177">
        <f>IF(C776=4,SUM(DE776+DE777+DE778+DG776+DG777+DG778)*Percapita/30*GC$4+(DF776+DF777+DF778+DH776+DH777+DH778)*Cadeirante/30*GC$4,IF(C776=3,IF(DE779+DG779=10,Fixo/30*GC$4+(DE776+DE777+DE778+DG776+DG777+DG778)*Percapita/30*GC$4+(DF779+DH779)*Cadeirante/30*GC$4,IF(DE779+DG779&lt;=9,(DE779+DG779)*Crechee/30*GC$4)+(DF779+DH779)*Cadeirante/30*GC$4+(DE776+DE777+DE778+DG776+DG777+DG778)*Percapita/30*GC$4)+IF(DE779+DG779&gt;=11,Fixo/30*GC$4+(DE779+DG779-10)*Crechee/30*GC$4,0),IF(C776=2,IF(DF776+DF777+DF778+DF779+DH776+DH777+DH778+DH779=1,Cadeirante/30*GC$4,IF(DF776+DF777+DF778+DF779+DH776+DH777+DH778+DH779=2,Fixo/30*GC$4,IF(DF776+DF777+DF778+DF779+DH776+DH777+DH778+DH779&gt;2,Fixo/30*GC$4+(DF776+DF777+DF778+DF779+DH776+DH777+DH778+DH779-2)*Cadeirante/30*GC$4)))+(DE776+DE777+DE778+DG776+DG777+DG778)*Percapita/30*GC$4+(DE779+DG779)*Crechee/30*GC$4,IF(C776=1,IF(DE776+DE777+DE778+DF776+DF777+DF778+DG776+DG777+DG778+DH776+DH777+DH778&lt;=15,(DE776+DE777+DE778+DG776+DG777+DG778)*Percapita/30*GC$4,IF(DE776+DE777+DE778+DF776+DF777+DF778+DG776+DG777+DG778+DH776+DH777+DH778&gt;=16,Fixo/30*GC$4+(DE776+DE777+DE778+DF776+DF777+DF778+DG776+DG777+DG778+DH776+DH777-16)*Percapita/30*GC$4))))))</f>
        <v>0</v>
      </c>
      <c r="GD776" s="177">
        <f>IF(C776=4,SUM(DI776+DI777+DI778+DK776+DK777+DK778)*Percapita/30*GD$4+(DJ776+DJ777+DJ778+DL776+DL777+DL778)*Cadeirante/30*GD$4,IF(C776=3,IF(DI779+DK779=10,Fixo/30*GD$4+(DI776+DI777+DI778+DK776+DK777+DK778)*Percapita/30*GD$4+(DJ779+DL779)*Cadeirante/30*GD$4,IF(DI779+DK779&lt;=9,(DI779+DK779)*Crechee/30*GD$4)+(DJ779+DL779)*Cadeirante/30*GD$4+(DI776+DI777+DI778+DK776+DK777+DK778)*Percapita/30*GD$4)+IF(DI779+DK779&gt;=11,Fixo/30*GD$4+(DI779+DK779-10)*Crechee/30*GD$4,0),IF(C776=2,IF(DJ776+DJ777+DJ778+DJ779+DL776+DL777+DL778+DL779=1,Cadeirante/30*GD$4,IF(DJ776+DJ777+DJ778+DJ779+DL776+DL777+DL778+DL779=2,Fixo/30*GD$4,IF(DJ776+DJ777+DJ778+DJ779+DL776+DL777+DL778+DL779&gt;2,Fixo/30*GD$4+(DJ776+DJ777+DJ778+DJ779+DL776+DL777+DL778+DL779-2)*Cadeirante/30*GD$4)))+(DI776+DI777+DI778+DK776+DK777+DK778)*Percapita/30*GD$4+(DI779+DK779)*Crechee/30*GD$4,IF(C776=1,IF(DI776+DI777+DI778+DJ776+DJ777+DJ778+DK776+DK777+DK778+DL776+DL777+DL778&lt;=15,(DI776+DI777+DI778+DK776+DK777+DK778)*Percapita/30*GD$4,IF(DI776+DI777+DI778+DJ776+DJ777+DJ778+DK776+DK777+DK778+DL776+DL777+DL778&gt;=16,Fixo/30*GD$4+(DI776+DI777+DI778+DJ776+DJ777+DJ778+DK776+DK777+DK778+DL776+DL777-16)*Percapita/30*GD$4))))))</f>
        <v>0</v>
      </c>
      <c r="GE776" s="177">
        <f>IF(C776=4,SUM(DM776+DM777+DM778+DO776+DO777+DO778)*Percapita/30*GE$4+(DN776+DN777+DN778+DP776+DP777+DP778)*Cadeirante/30*GE$4,IF(C776=3,IF(DM779+DO779=10,Fixo/30*GE$4+(DM776+DM777+DM778+DO776+DO777+DO778)*Percapita/30*GE$4+(DN779+DP779)*Cadeirante/30*GE$4,IF(DM779+DO779&lt;=9,(DM779+DO779)*Crechee/30*GE$4)+(DN779+DP779)*Cadeirante/30*GE$4+(DM776+DM777+DM778+DO776+DO777+DO778)*Percapita/30*GE$4)+IF(DM779+DO779&gt;=11,Fixo/30*GE$4+(DM779+DO779-10)*Crechee/30*GE$4,0),IF(C776=2,IF(DN776+DN777+DN778+DN779+DP776+DP777+DP778+DP779=1,Cadeirante/30*GE$4,IF(DN776+DN777+DN778+DN779+DP776+DP777+DP778+DP779=2,Fixo/30*GE$4,IF(DN776+DN777+DN778+DN779+DP776+DP777+DP778+DP779&gt;2,Fixo/30*GE$4+(DN776+DN777+DN778+DN779+DP776+DP777+DP778+DP779-2)*Cadeirante/30*GE$4)))+(DM776+DM777+DM778+DO776+DO777+DO778)*Percapita/30*GE$4+(DM779+DO779)*Crechee/30*GE$4,IF(C776=1,IF(DM776+DM777+DM778+DN776+DN777+DN778+DO776+DO777+DO778+DP776+DP777+DP778&lt;=15,(DM776+DM777+DM778+DO776+DO777+DO778)*Percapita/30*GE$4,IF(DM776+DM777+DM778+DN776+DN777+DN778+DO776+DO777+DO778+DP776+DP777+DP778&gt;=16,Fixo/30*GE$4+(DM776+DM777+DM778+DN776+DN777+DN778+DO776+DO777+DO778+DP776+DP777-16)*Percapita/30*GE$4))))))</f>
        <v>0</v>
      </c>
      <c r="GF776" s="177">
        <f>IF(C776=4,SUM(DQ776+DQ777+DQ778+DS776+DS777+DS778)*Percapita/30*GF$4+(DR776+DR777+DR778+DT776+DT777+DT778)*Cadeirante/30*GF$4,IF(C776=3,IF(DQ779+DS779=10,Fixo/30*GF$4+(DQ776+DQ777+DQ778+DS776+DS777+DS778)*Percapita/30*GF$4+(DR779+DT779)*Cadeirante/30*GF$4,IF(DQ779+DS779&lt;=9,(DQ779+DS779)*Crechee/30*GF$4)+(DR779+DT779)*Cadeirante/30*GF$4+(DQ776+DQ777+DQ778+DS776+DS777+DS778)*Percapita/30*GF$4)+IF(DQ779+DS779&gt;=11,Fixo/30*GF$4+(DQ779+DS779-10)*Crechee/30*GF$4,0),IF(C776=2,IF(DR776+DR777+DR778+DR779+DT776+DT777+DT778+DT779=1,Cadeirante/30*GF$4,IF(DR776+DR777+DR778+DR779+DT776+DT777+DT778+DT779=2,Fixo/30*GF$4,IF(DR776+DR777+DR778+DR779+DT776+DT777+DT778+DT779&gt;2,Fixo/30*GF$4+(DR776+DR777+DR778+DR779+DT776+DT777+DT778+DT779-2)*Cadeirante/30*GF$4)))+(DQ776+DQ777+DQ778+DS776+DS777+DS778)*Percapita/30*GF$4+(DQ779+DS779)*Crechee/30*GF$4,IF(C776=1,IF(DQ776+DQ777+DQ778+DR776+DR777+DR778+DS776+DS777+DS778+DT776+DT777+DT778&lt;=15,(DQ776+DQ777+DQ778+DS776+DS777+DS778)*Percapita/30*GF$4,IF(DQ776+DQ777+DQ778+DR776+DR777+DR778+DS776+DS777+DS778+DT776+DT777+DT778&gt;=16,Fixo/30*GF$4+(DQ776+DQ777+DQ778+DR776+DR777+DR778+DS776+DS777+DS778+DT776+DT777-16)*Percapita/30*GF$4))))))</f>
        <v>0</v>
      </c>
      <c r="GG776" s="177">
        <f>IF(C776=4,SUM(DU776+DU777+DU778+DW776+DW777+DW778)*Percapita/30*GG$4+(DV776+DV777+DV778+DX776+DX777+DX778)*Cadeirante/30*GG$4,IF(C776=3,IF(DU779+DW779=10,Fixo/30*GG$4+(DU776+DU777+DU778+DW776+DW777+DW778)*Percapita/30*GG$4+(DV779+DX779)*Cadeirante/30*GG$4,IF(DU779+DW779&lt;=9,(DU779+DW779)*Crechee/30*GG$4)+(DV779+DX779)*Cadeirante/30*GG$4+(DU776+DU777+DU778+DW776+DW777+DW778)*Percapita/30*GG$4)+IF(DU779+DW779&gt;=11,Fixo/30*GG$4+(DU779+DW779-10)*Crechee/30*GG$4,0),IF(C776=2,IF(DV776+DV777+DV778+DV779+DX776+DX777+DX778+DX779=1,Cadeirante/30*GG$4,IF(DV776+DV777+DV778+DV779+DX776+DX777+DX778+DX779=2,Fixo/30*GG$4,IF(DV776+DV777+DV778+DV779+DX776+DX777+DX778+DX779&gt;2,Fixo/30*GG$4+(DV776+DV777+DV778+DV779+DX776+DX777+DX778+DX779-2)*Cadeirante/30*GG$4)))+(DU776+DU777+DU778+DW776+DW777+DW778)*Percapita/30*GG$4+(DU779+DW779)*Crechee/30*GG$4,IF(C776=1,IF(DU776+DU777+DU778+DV776+DV777+DV778+DW776+DW777+DW778+DX776+DX777+DX778&lt;=15,(DU776+DU777+DU778+DW776+DW777+DW778)*Percapita/30*GG$4,IF(DU776+DU777+DU778+DV776+DV777+DV778+DW776+DW777+DW778+DX776+DX777+DX778&gt;=16,Fixo/30*GG$4+(DU776+DU777+DU778+DV776+DV777+DV778+DW776+DW777+DW778+DX776+DX777-16)*Percapita/30*GG$4))))))</f>
        <v>0</v>
      </c>
      <c r="GH776" s="177">
        <f>IF(C776=4,SUM(DY776+DY777+DY778+EA776+EA777+EA778)*Percapita/30*GH$4+(DZ776+DZ777+DZ778+EB776+EB777+EB778)*Cadeirante/30*GH$4,IF(C776=3,IF(DY779+EA779=10,Fixo/30*GH$4+(DY776+DY777+DY778+EA776+EA777+EA778)*Percapita/30*GH$4+(DZ779+EB779)*Cadeirante/30*GH$4,IF(DY779+EA779&lt;=9,(DY779+EA779)*Crechee/30*GH$4)+(DZ779+EB779)*Cadeirante/30*GH$4+(DY776+DY777+DY778+EA776+EA777+EA778)*Percapita/30*GH$4)+IF(DY779+EA779&gt;=11,Fixo/30*GH$4+(DY779+EA779-10)*Crechee/30*GH$4,0),IF(C776=2,IF(DZ776+DZ777+DZ778+DZ779+EB776+EB777+EB778+EB779=1,Cadeirante/30*GH$4,IF(DZ776+DZ777+DZ778+DZ779+EB776+EB777+EB778+EB779=2,Fixo/30*GH$4,IF(DZ776+DZ777+DZ778+DZ779+EB776+EB777+EB778+EB779&gt;2,Fixo/30*GH$4+(DZ776+DZ777+DZ778+DZ779+EB776+EB777+EB778+EB779-2)*Cadeirante/30*GH$4)))+(DY776+DY777+DY778+EA776+EA777+EA778)*Percapita/30*GH$4+(DY779+EA779)*Crechee/30*GH$4,IF(C776=1,IF(DY776+DY777+DY778+DZ776+DZ777+DZ778+EA776+EA777+EA778+EB776+EB777+EB778&lt;=15,(DY776+DY777+DY778+EA776+EA777+EA778)*Percapita/30*GH$4,IF(DY776+DY777+DY778+DZ776+DZ777+DZ778+EA776+EA777+EA778+EB776+EB777+EB778&gt;=16,Fixo/30*GH$4+(DY776+DY777+DY778+DZ776+DZ777+DZ778+EA776+EA777+EA778+EB776+EB777-16)*Percapita/30*GH$4))))))</f>
        <v>0</v>
      </c>
      <c r="GI776" s="177">
        <f>IF(C776=4,SUM(EC776+EC777+EC778+EE776+EE777+EE778)*Percapita/30*GI$4+(ED776+ED777+ED778+EF776+EF777+EF778)*Cadeirante/30*GI$4,IF(C776=3,IF(EC779+EE779=10,Fixo/30*GI$4+(EC776+EC777+EC778+EE776+EE777+EE778)*Percapita/30*GI$4+(ED779+EF779)*Cadeirante/30*GI$4,IF(EC779+EE779&lt;=9,(EC779+EE779)*Crechee/30*GI$4)+(ED779+EF779)*Cadeirante/30*GI$4+(EC776+EC777+EC778+EE776+EE777+EE778)*Percapita/30*GI$4)+IF(EC779+EE779&gt;=11,Fixo/30*GI$4+(EC779+EE779-10)*Crechee/30*GI$4,0),IF(C776=2,IF(ED776+ED777+ED778+ED779+EF776+EF777+EF778+EF779=1,Cadeirante/30*GI$4,IF(ED776+ED777+ED778+ED779+EF776+EF777+EF778+EF779=2,Fixo/30*GI$4,IF(ED776+ED777+ED778+ED779+EF776+EF777+EF778+EF779&gt;2,Fixo/30*GI$4+(ED776+ED777+ED778+ED779+EF776+EF777+EF778+EF779-2)*Cadeirante/30*GI$4)))+(EC776+EC777+EC778+EE776+EE777+EE778)*Percapita/30*GI$4+(EC779+EE779)*Crechee/30*GI$4,IF(C776=1,IF(EC776+EC777+EC778+ED776+ED777+ED778+EE776+EE777+EE778+EF776+EF777+EF778&lt;=15,(EC776+EC777+EC778+EE776+EE777+EE778)*Percapita/30*GI$4,IF(EC776+EC777+EC778+ED776+ED777+ED778+EE776+EE777+EE778+EF776+EF777+EF778&gt;=16,Fixo/30*GI$4+(EC776+EC777+EC778+ED776+ED777+ED778+EE776+EE777+EE778+EF776+EF777-16)*Percapita/30*GI$4))))))</f>
        <v>0</v>
      </c>
      <c r="GJ776" s="177">
        <f>IF(C776=4,SUM(EG776+EG777+EG778+EI776+EI777+EI778)*Percapita/30*GJ$4+(EH776+EH777+EH778+EJ776+EJ777+EJ778)*Cadeirante/30*GJ$4,IF(C776=3,IF(EG779+EI779=10,Fixo/30*GJ$4+(EG776+EG777+EG778+EI776+EI777+EI778)*Percapita/30*GJ$4+(EH779+EJ779)*Cadeirante/30*GJ$4,IF(EG779+EI779&lt;=9,(EG779+EI779)*Crechee/30*GJ$4)+(EH779+EJ779)*Cadeirante/30*GJ$4+(EG776+EG777+EG778+EI776+EI777+EI778)*Percapita/30*GJ$4)+IF(EG779+EI779&gt;=11,Fixo/30*GJ$4+(EG779+EI779-10)*Crechee/30*GJ$4,0),IF(C776=2,IF(EH776+EH777+EH778+EH779+EJ776+EJ777+EJ778+EJ779=1,Cadeirante/30*GJ$4,IF(EH776+EH777+EH778+EH779+EJ776+EJ777+EJ778+EJ779=2,Fixo/30*GJ$4,IF(EH776+EH777+EH778+EH779+EJ776+EJ777+EJ778+EJ779&gt;2,Fixo/30*GJ$4+(EH776+EH777+EH778+EH779+EJ776+EJ777+EJ778+EJ779-2)*Cadeirante/30*GJ$4)))+(EG776+EG777+EG778+EI776+EI777+EI778)*Percapita/30*GJ$4+(EG779+EI779)*Crechee/30*GJ$4,IF(C776=1,IF(EG776+EG777+EG778+EH776+EH777+EH778+EI776+EI777+EI778+EJ776+EJ777+EJ778&lt;=15,(EG776+EG777+EG778+EI776+EI777+EI778)*Percapita/30*GJ$4,IF(EG776+EG777+EG778+EH776+EH777+EH778+EI776+EI777+EI778+EJ776+EJ777+EJ778&gt;=16,Fixo/30*GJ$4+(EG776+EG777+EG778+EH776+EH777+EH778+EI776+EI777+EI778+EJ776+EJ777-16)*Percapita/30*GJ$4))))))</f>
        <v>0</v>
      </c>
      <c r="GK776" s="178"/>
      <c r="GL776" s="103">
        <f t="shared" si="822"/>
        <v>0</v>
      </c>
      <c r="GM776" s="124"/>
      <c r="GN776" s="104">
        <f>SUMIF(V776:V779,"&lt;0")*Cadeirante/30*GN$4+SUMIF(X776:X779,"&lt;0")*Cadeirante/30*GN$4</f>
        <v>0</v>
      </c>
      <c r="GO776" s="104">
        <f>SUMIF(Z776:Z779,"&lt;0")*Cadeirante/30*GO$4+SUMIF(AB776:AB779,"&lt;0")*Cadeirante/30*GO$4</f>
        <v>0</v>
      </c>
      <c r="GP776" s="104">
        <f>SUMIF(AD776:AD779,"&lt;0")*Cadeirante/30*GP$4+SUMIF(AF776:AF779,"&lt;0")*Cadeirante/30*GP$4</f>
        <v>0</v>
      </c>
      <c r="GQ776" s="104">
        <f>SUMIF(AH776:AH779,"&lt;0")*Cadeirante/30*GQ$4+SUMIF(AJ776:AJ779,"&lt;0")*Cadeirante/30*GQ$4</f>
        <v>0</v>
      </c>
      <c r="GR776" s="104">
        <f>SUMIF(AL776:AL779,"&lt;0")*Cadeirante/30*GR$4+SUMIF(AN776:AN779,"&lt;0")*Cadeirante/30*GR$4</f>
        <v>0</v>
      </c>
      <c r="GS776" s="104">
        <f>SUMIF(AP776:AP779,"&lt;0")*Cadeirante/30*GS$4+SUMIF(AR776:AR779,"&lt;0")*Cadeirante/30*GS$4</f>
        <v>0</v>
      </c>
      <c r="GT776" s="104">
        <f>SUMIF(AT776:AT779,"&lt;0")*Cadeirante/30*GT$4+SUMIF(AV776:AV779,"&lt;0")*Cadeirante/30*GT$4</f>
        <v>0</v>
      </c>
      <c r="GU776" s="104">
        <f>SUMIF(AX776:AX779,"&lt;0")*Cadeirante/30*GU$4+SUMIF(AZ776:AZ779,"&lt;0")*Cadeirante/30*GU$4</f>
        <v>0</v>
      </c>
      <c r="GV776" s="104">
        <f>SUMIF(BB776:BB779,"&lt;0")*Cadeirante/30*GV$4+SUMIF(BD776:BD779,"&lt;0")*Cadeirante/30*GV$4</f>
        <v>0</v>
      </c>
      <c r="GW776" s="104">
        <f>SUMIF(BF776:BF779,"&lt;0")*Cadeirante/30*GW$4+SUMIF(BH776:BH779,"&lt;0")*Cadeirante/30*GW$4</f>
        <v>0</v>
      </c>
      <c r="GX776" s="104">
        <f>SUMIF(BJ776:BJ779,"&lt;0")*Cadeirante/30*GX$4+SUMIF(BL776:BL779,"&lt;0")*Cadeirante/30*GX$4</f>
        <v>0</v>
      </c>
      <c r="GY776" s="104">
        <f>SUMIF(BN776:BN779,"&lt;0")*Cadeirante/30*GY$4+SUMIF(BP776:BP779,"&lt;0")*Cadeirante/30*GY$4</f>
        <v>0</v>
      </c>
      <c r="GZ776" s="104">
        <f>SUMIF(BR776:BR779,"&lt;0")*Cadeirante/30*GZ$4+SUMIF(BT776:BT779,"&lt;0")*Cadeirante/30*GZ$4</f>
        <v>0</v>
      </c>
      <c r="HA776" s="104">
        <f>SUMIF(BV776:BV779,"&lt;0")*Cadeirante/30*HA$4+SUMIF(BX776:BX779,"&lt;0")*Cadeirante/30*HA$4</f>
        <v>0</v>
      </c>
      <c r="HB776" s="104">
        <f>SUMIF(BZ776:BZ779,"&lt;0")*Cadeirante/30*HB$4+SUMIF(CB776:CB779,"&lt;0")*Cadeirante/30*HB$4</f>
        <v>0</v>
      </c>
      <c r="HC776" s="104">
        <f>SUMIF(CD776:CD779,"&lt;0")*Cadeirante/30*HC$4+SUMIF(CF776:CF779,"&lt;0")*Cadeirante/30*HC$4</f>
        <v>0</v>
      </c>
      <c r="HD776" s="104">
        <f>SUMIF(CH776:CH779,"&lt;0")*Cadeirante/30*HD$4+SUMIF(CJ776:CJ779,"&lt;0")*Cadeirante/30*HD$4</f>
        <v>0</v>
      </c>
      <c r="HE776" s="104">
        <f>SUMIF(CL776:CL779,"&lt;0")*Cadeirante/30*HE$4+SUMIF(CN776:CN779,"&lt;0")*Cadeirante/30*HE$4</f>
        <v>0</v>
      </c>
      <c r="HF776" s="104">
        <f>SUMIF(CP776:CP779,"&lt;0")*Cadeirante/30*HF$4+SUMIF(CR776:CR779,"&lt;0")*Cadeirante/30*HF$4</f>
        <v>0</v>
      </c>
      <c r="HG776" s="104">
        <f>SUMIF(CT776:CT779,"&lt;0")*Cadeirante/30*HG$4+SUMIF(CV776:CV779,"&lt;0")*Cadeirante/30*HG$4</f>
        <v>0</v>
      </c>
      <c r="HH776" s="104">
        <f>SUMIF(CX776:CX779,"&lt;0")*Cadeirante/30*HH$4+SUMIF(CZ776:CZ779,"&lt;0")*Cadeirante/30*HH$4</f>
        <v>0</v>
      </c>
      <c r="HI776" s="104">
        <f>SUMIF(DB776:DB779,"&lt;0")*Cadeirante/30*HI$4+SUMIF(DD776:DD779,"&lt;0")*Cadeirante/30*HI$4</f>
        <v>0</v>
      </c>
      <c r="HJ776" s="104">
        <f>SUMIF(DF776:DF779,"&lt;0")*Cadeirante/30*HJ$4+SUMIF(DH776:DH779,"&lt;0")*Cadeirante/30*HJ$4</f>
        <v>0</v>
      </c>
      <c r="HK776" s="104">
        <f>SUMIF(DJ776:DJ779,"&lt;0")*Cadeirante/30*HK$4+SUMIF(DL776:DL779,"&lt;0")*Cadeirante/30*HK$4</f>
        <v>0</v>
      </c>
      <c r="HL776" s="104">
        <f>SUMIF(DN776:DN779,"&lt;0")*Cadeirante/30*HL$4+SUMIF(DP776:DP779,"&lt;0")*Cadeirante/30*HL$4</f>
        <v>0</v>
      </c>
      <c r="HM776" s="104">
        <f>SUMIF(DR776:DR779,"&lt;0")*Cadeirante/30*HM$4+SUMIF(DT776:DT779,"&lt;0")*Cadeirante/30*HM$4</f>
        <v>0</v>
      </c>
      <c r="HN776" s="104">
        <f>SUMIF(DV776:DV779,"&lt;0")*Cadeirante/30*HN$4+SUMIF(DX776:DX779,"&lt;0")*Cadeirante/30*HN$4</f>
        <v>0</v>
      </c>
      <c r="HO776" s="104">
        <f>SUMIF(DZ776:DZ779,"&lt;0")*Cadeirante/30*HO$4+SUMIF(EB776:EB779,"&lt;0")*Cadeirante/30*HO$4</f>
        <v>0</v>
      </c>
      <c r="HP776" s="104">
        <f>SUMIF(ED776:ED779,"&lt;0")*Cadeirante/30*HP$4+SUMIF(EF776:EF779,"&lt;0")*Cadeirante/30*HP$4</f>
        <v>0</v>
      </c>
      <c r="HQ776" s="64"/>
      <c r="HR776" s="64"/>
      <c r="HS776" s="64"/>
      <c r="HT776" s="64"/>
      <c r="HU776" s="64"/>
      <c r="HV776" s="64"/>
      <c r="HW776" s="176">
        <v>17629.309999999998</v>
      </c>
      <c r="HX776" s="64"/>
      <c r="HY776" s="280">
        <f>IF(ISTEXT(EM776), VALUE(EM776), EM776)</f>
        <v>0</v>
      </c>
      <c r="HZ776" s="280">
        <f>IF(ISTEXT(EN776), VALUE(EN776), EN776)</f>
        <v>0</v>
      </c>
      <c r="IA776" s="280">
        <f>IF(ISTEXT(EO776), VALUE(EO776), EO776)</f>
        <v>0</v>
      </c>
      <c r="IB776" s="64" t="b">
        <f>HW776=FE776</f>
        <v>0</v>
      </c>
      <c r="IC776" s="64"/>
    </row>
    <row r="777" spans="1:237" s="106" customFormat="1" ht="22.5" customHeight="1" x14ac:dyDescent="0.25">
      <c r="A777" s="368" t="s">
        <v>3900</v>
      </c>
      <c r="B777" s="369" t="s">
        <v>3901</v>
      </c>
      <c r="C777" s="370" t="s">
        <v>3233</v>
      </c>
      <c r="D777" s="371" t="s">
        <v>3902</v>
      </c>
      <c r="E777" s="371" t="s">
        <v>3903</v>
      </c>
      <c r="F777" s="372" t="s">
        <v>3224</v>
      </c>
      <c r="G777" s="372" t="s">
        <v>3225</v>
      </c>
      <c r="H777" s="373" t="s">
        <v>1860</v>
      </c>
      <c r="I777" s="374" t="s">
        <v>3904</v>
      </c>
      <c r="J777" s="421" t="s">
        <v>3231</v>
      </c>
      <c r="K777" s="421" t="s">
        <v>3234</v>
      </c>
      <c r="L777" s="329">
        <f>CONTINUA!BV777</f>
        <v>0</v>
      </c>
      <c r="M777" s="329">
        <f>CONTINUA!BW777</f>
        <v>0</v>
      </c>
      <c r="N777" s="895"/>
      <c r="O777" s="896" t="s">
        <v>4078</v>
      </c>
      <c r="P777" s="897" t="s">
        <v>206</v>
      </c>
      <c r="Q777" s="400">
        <v>82</v>
      </c>
      <c r="R777" s="401"/>
      <c r="S777" s="400"/>
      <c r="T777" s="401"/>
      <c r="U777" s="400"/>
      <c r="V777" s="401"/>
      <c r="W777" s="400"/>
      <c r="X777" s="401"/>
      <c r="Y777" s="400"/>
      <c r="Z777" s="401"/>
      <c r="AA777" s="400"/>
      <c r="AB777" s="401"/>
      <c r="AC777" s="400"/>
      <c r="AD777" s="401"/>
      <c r="AE777" s="400"/>
      <c r="AF777" s="401"/>
      <c r="AG777" s="400"/>
      <c r="AH777" s="401"/>
      <c r="AI777" s="400"/>
      <c r="AJ777" s="401"/>
      <c r="AK777" s="400"/>
      <c r="AL777" s="401"/>
      <c r="AM777" s="400"/>
      <c r="AN777" s="401"/>
      <c r="AO777" s="400"/>
      <c r="AP777" s="401"/>
      <c r="AQ777" s="400"/>
      <c r="AR777" s="401"/>
      <c r="AS777" s="400"/>
      <c r="AT777" s="401"/>
      <c r="AU777" s="400"/>
      <c r="AV777" s="401"/>
      <c r="AW777" s="400"/>
      <c r="AX777" s="401"/>
      <c r="AY777" s="400"/>
      <c r="AZ777" s="401"/>
      <c r="BA777" s="400"/>
      <c r="BB777" s="401"/>
      <c r="BC777" s="400"/>
      <c r="BD777" s="401"/>
      <c r="BE777" s="400"/>
      <c r="BF777" s="401"/>
      <c r="BG777" s="400"/>
      <c r="BH777" s="401"/>
      <c r="BI777" s="400"/>
      <c r="BJ777" s="401"/>
      <c r="BK777" s="400"/>
      <c r="BL777" s="401"/>
      <c r="BM777" s="400"/>
      <c r="BN777" s="401"/>
      <c r="BO777" s="400"/>
      <c r="BP777" s="401"/>
      <c r="BQ777" s="400"/>
      <c r="BR777" s="401"/>
      <c r="BS777" s="400"/>
      <c r="BT777" s="401"/>
      <c r="BU777" s="400"/>
      <c r="BV777" s="401"/>
      <c r="BW777" s="400"/>
      <c r="BX777" s="401"/>
      <c r="BY777" s="400"/>
      <c r="BZ777" s="401"/>
      <c r="CA777" s="400"/>
      <c r="CB777" s="401"/>
      <c r="CC777" s="400"/>
      <c r="CD777" s="401"/>
      <c r="CE777" s="400"/>
      <c r="CF777" s="401"/>
      <c r="CG777" s="400"/>
      <c r="CH777" s="401"/>
      <c r="CI777" s="400"/>
      <c r="CJ777" s="401"/>
      <c r="CK777" s="400"/>
      <c r="CL777" s="401"/>
      <c r="CM777" s="400"/>
      <c r="CN777" s="401"/>
      <c r="CO777" s="400"/>
      <c r="CP777" s="401"/>
      <c r="CQ777" s="400"/>
      <c r="CR777" s="401"/>
      <c r="CS777" s="400"/>
      <c r="CT777" s="401"/>
      <c r="CU777" s="400"/>
      <c r="CV777" s="401"/>
      <c r="CW777" s="400"/>
      <c r="CX777" s="401"/>
      <c r="CY777" s="400"/>
      <c r="CZ777" s="401"/>
      <c r="DA777" s="400"/>
      <c r="DB777" s="401"/>
      <c r="DC777" s="400"/>
      <c r="DD777" s="401"/>
      <c r="DE777" s="400"/>
      <c r="DF777" s="401"/>
      <c r="DG777" s="400"/>
      <c r="DH777" s="401"/>
      <c r="DI777" s="400"/>
      <c r="DJ777" s="401"/>
      <c r="DK777" s="400"/>
      <c r="DL777" s="401"/>
      <c r="DM777" s="400"/>
      <c r="DN777" s="401"/>
      <c r="DO777" s="400"/>
      <c r="DP777" s="401"/>
      <c r="DQ777" s="400"/>
      <c r="DR777" s="401"/>
      <c r="DS777" s="400"/>
      <c r="DT777" s="401"/>
      <c r="DU777" s="400"/>
      <c r="DV777" s="401"/>
      <c r="DW777" s="400"/>
      <c r="DX777" s="401"/>
      <c r="DY777" s="400"/>
      <c r="DZ777" s="401"/>
      <c r="EA777" s="400"/>
      <c r="EB777" s="401"/>
      <c r="EC777" s="400"/>
      <c r="ED777" s="401"/>
      <c r="EE777" s="400"/>
      <c r="EF777" s="401"/>
      <c r="EG777" s="400"/>
      <c r="EH777" s="401"/>
      <c r="EI777" s="400"/>
      <c r="EJ777" s="447"/>
      <c r="EK777" s="511"/>
      <c r="EL777" s="514"/>
      <c r="EM777" s="448"/>
      <c r="EN777" s="344"/>
      <c r="EO777" s="345"/>
      <c r="EP777" s="171">
        <f t="shared" si="815"/>
        <v>82</v>
      </c>
      <c r="EQ777" s="171">
        <f t="shared" si="816"/>
        <v>0</v>
      </c>
      <c r="ER777" s="171">
        <f t="shared" si="817"/>
        <v>0</v>
      </c>
      <c r="ES777" s="171">
        <f t="shared" si="818"/>
        <v>0</v>
      </c>
      <c r="ET777" s="171">
        <f t="shared" si="819"/>
        <v>0</v>
      </c>
      <c r="EU777" s="171">
        <f t="shared" si="820"/>
        <v>0</v>
      </c>
      <c r="EV777" s="172">
        <f t="shared" si="821"/>
        <v>82</v>
      </c>
      <c r="EW777" s="173"/>
      <c r="EX777" s="248">
        <f t="shared" si="883"/>
        <v>0</v>
      </c>
      <c r="EY777" s="174">
        <f>(L777*regular)+(M777*Cadeirantee)</f>
        <v>0</v>
      </c>
      <c r="EZ777" s="249">
        <f>SUMIF(FG777:GJ777,"&gt;0")</f>
        <v>0</v>
      </c>
      <c r="FA777" s="249">
        <f>SUMIF(FG777:GJ777,"&lt;0")+SUMIF(GN777:HP777,"&lt;0")</f>
        <v>0</v>
      </c>
      <c r="FB777" s="174">
        <v>0</v>
      </c>
      <c r="FC777" s="126">
        <f>N777*km*'VALORES TABELA'!$B$13</f>
        <v>0</v>
      </c>
      <c r="FD777" s="250">
        <f t="shared" ref="FD777:FD780" si="884">GL777</f>
        <v>0</v>
      </c>
      <c r="FE777" s="105"/>
      <c r="FF777" s="119"/>
      <c r="FG777" s="119"/>
      <c r="FH777" s="119"/>
      <c r="FI777" s="119"/>
      <c r="FJ777" s="119"/>
      <c r="FK777" s="119"/>
      <c r="FL777" s="119"/>
      <c r="FM777" s="119"/>
      <c r="FN777" s="119"/>
      <c r="FO777" s="119"/>
      <c r="FP777" s="119"/>
      <c r="FQ777" s="119"/>
      <c r="FR777" s="119"/>
      <c r="FS777" s="119"/>
      <c r="FT777" s="119"/>
      <c r="FU777" s="119"/>
      <c r="FV777" s="119"/>
      <c r="FW777" s="119"/>
      <c r="FX777" s="119"/>
      <c r="FY777" s="119"/>
      <c r="FZ777" s="119"/>
      <c r="GA777" s="119"/>
      <c r="GB777" s="119"/>
      <c r="GC777" s="119"/>
      <c r="GD777" s="119"/>
      <c r="GE777" s="119"/>
      <c r="GF777" s="119"/>
      <c r="GG777" s="119"/>
      <c r="GH777" s="119"/>
      <c r="GI777" s="119"/>
      <c r="GJ777" s="119"/>
      <c r="GK777" s="251"/>
      <c r="GL777" s="103">
        <f t="shared" si="822"/>
        <v>0</v>
      </c>
      <c r="GM777" s="124"/>
      <c r="GN777" s="104"/>
      <c r="GO777" s="104"/>
      <c r="GP777" s="104"/>
      <c r="GQ777" s="104"/>
      <c r="GR777" s="104"/>
      <c r="GS777" s="104"/>
      <c r="GT777" s="104"/>
      <c r="GU777" s="104"/>
      <c r="GV777" s="104"/>
      <c r="GW777" s="104"/>
      <c r="GX777" s="104"/>
      <c r="GY777" s="104"/>
      <c r="GZ777" s="104"/>
      <c r="HA777" s="104"/>
      <c r="HB777" s="104"/>
      <c r="HC777" s="104"/>
      <c r="HD777" s="104"/>
      <c r="HE777" s="104"/>
      <c r="HF777" s="104"/>
      <c r="HG777" s="104"/>
      <c r="HH777" s="104"/>
      <c r="HI777" s="104"/>
      <c r="HJ777" s="104"/>
      <c r="HK777" s="104"/>
      <c r="HL777" s="104"/>
      <c r="HM777" s="104"/>
      <c r="HN777" s="104"/>
      <c r="HO777" s="104"/>
      <c r="HP777" s="104"/>
      <c r="HQ777" s="64"/>
      <c r="HR777" s="64"/>
      <c r="HS777" s="64"/>
      <c r="HT777" s="64"/>
      <c r="HU777" s="64"/>
      <c r="HV777" s="64"/>
      <c r="HW777" s="105"/>
      <c r="HX777" s="64"/>
      <c r="HY777" s="280">
        <f t="shared" ref="HY777:HY780" si="885">IF(ISTEXT(EM777), VALUE(EM777), EM777)</f>
        <v>0</v>
      </c>
      <c r="HZ777" s="280">
        <f t="shared" ref="HZ777:HZ780" si="886">IF(ISTEXT(EN777), VALUE(EN777), EN777)</f>
        <v>0</v>
      </c>
      <c r="IA777" s="280">
        <f t="shared" ref="IA777:IA780" si="887">IF(ISTEXT(EO777), VALUE(EO777), EO777)</f>
        <v>0</v>
      </c>
      <c r="IB777" s="64"/>
      <c r="IC777" s="64"/>
    </row>
    <row r="778" spans="1:237" s="106" customFormat="1" ht="22.5" customHeight="1" x14ac:dyDescent="0.25">
      <c r="A778" s="368" t="s">
        <v>3900</v>
      </c>
      <c r="B778" s="369" t="s">
        <v>3901</v>
      </c>
      <c r="C778" s="375" t="s">
        <v>3233</v>
      </c>
      <c r="D778" s="371" t="s">
        <v>3902</v>
      </c>
      <c r="E778" s="371" t="s">
        <v>3903</v>
      </c>
      <c r="F778" s="376" t="s">
        <v>3224</v>
      </c>
      <c r="G778" s="376" t="s">
        <v>3225</v>
      </c>
      <c r="H778" s="373" t="s">
        <v>1860</v>
      </c>
      <c r="I778" s="374" t="s">
        <v>3904</v>
      </c>
      <c r="J778" s="421" t="s">
        <v>3231</v>
      </c>
      <c r="K778" s="422" t="s">
        <v>3235</v>
      </c>
      <c r="L778" s="329">
        <f>CONTINUA!BV778</f>
        <v>0</v>
      </c>
      <c r="M778" s="329">
        <f>CONTINUA!BW778</f>
        <v>0</v>
      </c>
      <c r="N778" s="895"/>
      <c r="O778" s="896" t="s">
        <v>4078</v>
      </c>
      <c r="P778" s="897" t="s">
        <v>206</v>
      </c>
      <c r="Q778" s="400">
        <v>9</v>
      </c>
      <c r="R778" s="401"/>
      <c r="S778" s="400"/>
      <c r="T778" s="401"/>
      <c r="U778" s="400"/>
      <c r="V778" s="401"/>
      <c r="W778" s="400"/>
      <c r="X778" s="401"/>
      <c r="Y778" s="400"/>
      <c r="Z778" s="401"/>
      <c r="AA778" s="400"/>
      <c r="AB778" s="401"/>
      <c r="AC778" s="400"/>
      <c r="AD778" s="401"/>
      <c r="AE778" s="400"/>
      <c r="AF778" s="401"/>
      <c r="AG778" s="400"/>
      <c r="AH778" s="401"/>
      <c r="AI778" s="400"/>
      <c r="AJ778" s="401"/>
      <c r="AK778" s="400"/>
      <c r="AL778" s="401"/>
      <c r="AM778" s="400"/>
      <c r="AN778" s="401"/>
      <c r="AO778" s="400"/>
      <c r="AP778" s="401"/>
      <c r="AQ778" s="400"/>
      <c r="AR778" s="401"/>
      <c r="AS778" s="400"/>
      <c r="AT778" s="401"/>
      <c r="AU778" s="400"/>
      <c r="AV778" s="401"/>
      <c r="AW778" s="400"/>
      <c r="AX778" s="401"/>
      <c r="AY778" s="400"/>
      <c r="AZ778" s="401"/>
      <c r="BA778" s="400"/>
      <c r="BB778" s="401"/>
      <c r="BC778" s="400"/>
      <c r="BD778" s="401"/>
      <c r="BE778" s="400"/>
      <c r="BF778" s="401"/>
      <c r="BG778" s="400"/>
      <c r="BH778" s="401"/>
      <c r="BI778" s="400"/>
      <c r="BJ778" s="401"/>
      <c r="BK778" s="400"/>
      <c r="BL778" s="401"/>
      <c r="BM778" s="400"/>
      <c r="BN778" s="401"/>
      <c r="BO778" s="400"/>
      <c r="BP778" s="401"/>
      <c r="BQ778" s="400"/>
      <c r="BR778" s="401"/>
      <c r="BS778" s="400"/>
      <c r="BT778" s="401"/>
      <c r="BU778" s="400"/>
      <c r="BV778" s="401"/>
      <c r="BW778" s="400"/>
      <c r="BX778" s="401"/>
      <c r="BY778" s="400"/>
      <c r="BZ778" s="401"/>
      <c r="CA778" s="400"/>
      <c r="CB778" s="401"/>
      <c r="CC778" s="400"/>
      <c r="CD778" s="401"/>
      <c r="CE778" s="400"/>
      <c r="CF778" s="401"/>
      <c r="CG778" s="400"/>
      <c r="CH778" s="401"/>
      <c r="CI778" s="400"/>
      <c r="CJ778" s="401"/>
      <c r="CK778" s="400"/>
      <c r="CL778" s="401"/>
      <c r="CM778" s="400"/>
      <c r="CN778" s="401"/>
      <c r="CO778" s="400"/>
      <c r="CP778" s="401"/>
      <c r="CQ778" s="400"/>
      <c r="CR778" s="401"/>
      <c r="CS778" s="400"/>
      <c r="CT778" s="401"/>
      <c r="CU778" s="400"/>
      <c r="CV778" s="401"/>
      <c r="CW778" s="400"/>
      <c r="CX778" s="401"/>
      <c r="CY778" s="400"/>
      <c r="CZ778" s="401"/>
      <c r="DA778" s="400"/>
      <c r="DB778" s="401"/>
      <c r="DC778" s="400"/>
      <c r="DD778" s="401"/>
      <c r="DE778" s="400"/>
      <c r="DF778" s="401"/>
      <c r="DG778" s="400"/>
      <c r="DH778" s="401"/>
      <c r="DI778" s="400"/>
      <c r="DJ778" s="401"/>
      <c r="DK778" s="400"/>
      <c r="DL778" s="401"/>
      <c r="DM778" s="400"/>
      <c r="DN778" s="401"/>
      <c r="DO778" s="400"/>
      <c r="DP778" s="401"/>
      <c r="DQ778" s="400"/>
      <c r="DR778" s="401"/>
      <c r="DS778" s="400"/>
      <c r="DT778" s="401"/>
      <c r="DU778" s="400"/>
      <c r="DV778" s="401"/>
      <c r="DW778" s="400"/>
      <c r="DX778" s="401"/>
      <c r="DY778" s="400"/>
      <c r="DZ778" s="401"/>
      <c r="EA778" s="400"/>
      <c r="EB778" s="401"/>
      <c r="EC778" s="400"/>
      <c r="ED778" s="401"/>
      <c r="EE778" s="400"/>
      <c r="EF778" s="401"/>
      <c r="EG778" s="400"/>
      <c r="EH778" s="401"/>
      <c r="EI778" s="400"/>
      <c r="EJ778" s="447"/>
      <c r="EK778" s="511"/>
      <c r="EL778" s="514"/>
      <c r="EM778" s="448"/>
      <c r="EN778" s="344"/>
      <c r="EO778" s="345"/>
      <c r="EP778" s="171">
        <f t="shared" si="815"/>
        <v>9</v>
      </c>
      <c r="EQ778" s="171">
        <f t="shared" si="816"/>
        <v>0</v>
      </c>
      <c r="ER778" s="171">
        <f t="shared" si="817"/>
        <v>0</v>
      </c>
      <c r="ES778" s="171">
        <f t="shared" si="818"/>
        <v>0</v>
      </c>
      <c r="ET778" s="171">
        <f t="shared" si="819"/>
        <v>0</v>
      </c>
      <c r="EU778" s="171">
        <f t="shared" si="820"/>
        <v>0</v>
      </c>
      <c r="EV778" s="172">
        <f t="shared" si="821"/>
        <v>9</v>
      </c>
      <c r="EW778" s="125"/>
      <c r="EX778" s="248">
        <f t="shared" si="883"/>
        <v>0</v>
      </c>
      <c r="EY778" s="174">
        <f>(L778*regular)+(M778*Cadeirantee)</f>
        <v>0</v>
      </c>
      <c r="EZ778" s="249">
        <f>SUMIF(FG778:GJ778,"&gt;0")</f>
        <v>0</v>
      </c>
      <c r="FA778" s="249">
        <f>SUMIF(FG778:GJ778,"&lt;0")+SUMIF(GN778:HP778,"&lt;0")</f>
        <v>0</v>
      </c>
      <c r="FB778" s="174">
        <v>0</v>
      </c>
      <c r="FC778" s="126">
        <f>N778*km*'VALORES TABELA'!$B$13</f>
        <v>0</v>
      </c>
      <c r="FD778" s="250">
        <f t="shared" si="884"/>
        <v>0</v>
      </c>
      <c r="FE778" s="105"/>
      <c r="FF778" s="108"/>
      <c r="FG778" s="108"/>
      <c r="FH778" s="108"/>
      <c r="FI778" s="108"/>
      <c r="FJ778" s="108"/>
      <c r="FK778" s="108"/>
      <c r="FL778" s="108"/>
      <c r="FM778" s="108"/>
      <c r="FN778" s="108"/>
      <c r="FO778" s="108"/>
      <c r="FP778" s="108"/>
      <c r="FQ778" s="108"/>
      <c r="FR778" s="108"/>
      <c r="FS778" s="108"/>
      <c r="FT778" s="108"/>
      <c r="FU778" s="108"/>
      <c r="FV778" s="108"/>
      <c r="FW778" s="108"/>
      <c r="FX778" s="108"/>
      <c r="FY778" s="108"/>
      <c r="FZ778" s="108"/>
      <c r="GA778" s="108"/>
      <c r="GB778" s="108"/>
      <c r="GC778" s="108"/>
      <c r="GD778" s="108"/>
      <c r="GE778" s="108"/>
      <c r="GF778" s="108"/>
      <c r="GG778" s="108"/>
      <c r="GH778" s="108"/>
      <c r="GI778" s="108"/>
      <c r="GJ778" s="108"/>
      <c r="GK778" s="251"/>
      <c r="GL778" s="103">
        <f t="shared" si="822"/>
        <v>0</v>
      </c>
      <c r="GM778" s="124"/>
      <c r="GN778" s="104"/>
      <c r="GO778" s="104"/>
      <c r="GP778" s="104"/>
      <c r="GQ778" s="104"/>
      <c r="GR778" s="104"/>
      <c r="GS778" s="104"/>
      <c r="GT778" s="104"/>
      <c r="GU778" s="104"/>
      <c r="GV778" s="104"/>
      <c r="GW778" s="104"/>
      <c r="GX778" s="104"/>
      <c r="GY778" s="104"/>
      <c r="GZ778" s="104"/>
      <c r="HA778" s="104"/>
      <c r="HB778" s="104"/>
      <c r="HC778" s="104"/>
      <c r="HD778" s="104"/>
      <c r="HE778" s="104"/>
      <c r="HF778" s="104"/>
      <c r="HG778" s="104"/>
      <c r="HH778" s="104"/>
      <c r="HI778" s="104"/>
      <c r="HJ778" s="104"/>
      <c r="HK778" s="104"/>
      <c r="HL778" s="104"/>
      <c r="HM778" s="104"/>
      <c r="HN778" s="104"/>
      <c r="HO778" s="104"/>
      <c r="HP778" s="104"/>
      <c r="HQ778" s="64"/>
      <c r="HR778" s="64"/>
      <c r="HS778" s="64"/>
      <c r="HT778" s="64"/>
      <c r="HU778" s="64"/>
      <c r="HV778" s="64"/>
      <c r="HW778" s="105"/>
      <c r="HX778" s="64"/>
      <c r="HY778" s="280">
        <f t="shared" si="885"/>
        <v>0</v>
      </c>
      <c r="HZ778" s="280">
        <f t="shared" si="886"/>
        <v>0</v>
      </c>
      <c r="IA778" s="280">
        <f t="shared" si="887"/>
        <v>0</v>
      </c>
      <c r="IB778" s="64"/>
      <c r="IC778" s="64"/>
    </row>
    <row r="779" spans="1:237" s="106" customFormat="1" ht="22.5" customHeight="1" x14ac:dyDescent="0.25">
      <c r="A779" s="368" t="s">
        <v>3900</v>
      </c>
      <c r="B779" s="369" t="s">
        <v>3901</v>
      </c>
      <c r="C779" s="375" t="s">
        <v>3233</v>
      </c>
      <c r="D779" s="371" t="s">
        <v>3902</v>
      </c>
      <c r="E779" s="371" t="s">
        <v>3903</v>
      </c>
      <c r="F779" s="376" t="s">
        <v>3224</v>
      </c>
      <c r="G779" s="376" t="s">
        <v>3225</v>
      </c>
      <c r="H779" s="373" t="s">
        <v>1860</v>
      </c>
      <c r="I779" s="374" t="s">
        <v>3904</v>
      </c>
      <c r="J779" s="421" t="s">
        <v>3231</v>
      </c>
      <c r="K779" s="423" t="s">
        <v>3236</v>
      </c>
      <c r="L779" s="329">
        <f>CONTINUA!BV779</f>
        <v>0</v>
      </c>
      <c r="M779" s="329">
        <f>CONTINUA!BW779</f>
        <v>0</v>
      </c>
      <c r="N779" s="895"/>
      <c r="O779" s="896" t="s">
        <v>4078</v>
      </c>
      <c r="P779" s="897" t="s">
        <v>206</v>
      </c>
      <c r="Q779" s="400"/>
      <c r="R779" s="401"/>
      <c r="S779" s="400"/>
      <c r="T779" s="401"/>
      <c r="U779" s="400"/>
      <c r="V779" s="401"/>
      <c r="W779" s="400"/>
      <c r="X779" s="401"/>
      <c r="Y779" s="400"/>
      <c r="Z779" s="401"/>
      <c r="AA779" s="400"/>
      <c r="AB779" s="401"/>
      <c r="AC779" s="400"/>
      <c r="AD779" s="401"/>
      <c r="AE779" s="400"/>
      <c r="AF779" s="401"/>
      <c r="AG779" s="400"/>
      <c r="AH779" s="401"/>
      <c r="AI779" s="400"/>
      <c r="AJ779" s="401"/>
      <c r="AK779" s="400"/>
      <c r="AL779" s="401"/>
      <c r="AM779" s="400"/>
      <c r="AN779" s="401"/>
      <c r="AO779" s="400"/>
      <c r="AP779" s="401"/>
      <c r="AQ779" s="400"/>
      <c r="AR779" s="401"/>
      <c r="AS779" s="400"/>
      <c r="AT779" s="401"/>
      <c r="AU779" s="400"/>
      <c r="AV779" s="401"/>
      <c r="AW779" s="400"/>
      <c r="AX779" s="401"/>
      <c r="AY779" s="400"/>
      <c r="AZ779" s="401"/>
      <c r="BA779" s="400"/>
      <c r="BB779" s="401"/>
      <c r="BC779" s="400"/>
      <c r="BD779" s="401"/>
      <c r="BE779" s="400"/>
      <c r="BF779" s="401"/>
      <c r="BG779" s="400"/>
      <c r="BH779" s="401"/>
      <c r="BI779" s="400"/>
      <c r="BJ779" s="401"/>
      <c r="BK779" s="400"/>
      <c r="BL779" s="401"/>
      <c r="BM779" s="400"/>
      <c r="BN779" s="401"/>
      <c r="BO779" s="400"/>
      <c r="BP779" s="401"/>
      <c r="BQ779" s="400"/>
      <c r="BR779" s="401"/>
      <c r="BS779" s="400"/>
      <c r="BT779" s="401"/>
      <c r="BU779" s="400"/>
      <c r="BV779" s="401"/>
      <c r="BW779" s="400"/>
      <c r="BX779" s="401"/>
      <c r="BY779" s="400"/>
      <c r="BZ779" s="401"/>
      <c r="CA779" s="400"/>
      <c r="CB779" s="401"/>
      <c r="CC779" s="400"/>
      <c r="CD779" s="401"/>
      <c r="CE779" s="400"/>
      <c r="CF779" s="401"/>
      <c r="CG779" s="400"/>
      <c r="CH779" s="401"/>
      <c r="CI779" s="400"/>
      <c r="CJ779" s="401"/>
      <c r="CK779" s="400"/>
      <c r="CL779" s="401"/>
      <c r="CM779" s="400"/>
      <c r="CN779" s="401"/>
      <c r="CO779" s="400"/>
      <c r="CP779" s="401"/>
      <c r="CQ779" s="400"/>
      <c r="CR779" s="401"/>
      <c r="CS779" s="400"/>
      <c r="CT779" s="401"/>
      <c r="CU779" s="400"/>
      <c r="CV779" s="401"/>
      <c r="CW779" s="400"/>
      <c r="CX779" s="401"/>
      <c r="CY779" s="400"/>
      <c r="CZ779" s="401"/>
      <c r="DA779" s="400"/>
      <c r="DB779" s="401"/>
      <c r="DC779" s="400"/>
      <c r="DD779" s="401"/>
      <c r="DE779" s="400"/>
      <c r="DF779" s="401"/>
      <c r="DG779" s="400"/>
      <c r="DH779" s="401"/>
      <c r="DI779" s="400"/>
      <c r="DJ779" s="401"/>
      <c r="DK779" s="400"/>
      <c r="DL779" s="401"/>
      <c r="DM779" s="400"/>
      <c r="DN779" s="401"/>
      <c r="DO779" s="400"/>
      <c r="DP779" s="401"/>
      <c r="DQ779" s="400"/>
      <c r="DR779" s="401"/>
      <c r="DS779" s="400"/>
      <c r="DT779" s="401"/>
      <c r="DU779" s="400"/>
      <c r="DV779" s="401"/>
      <c r="DW779" s="400"/>
      <c r="DX779" s="401"/>
      <c r="DY779" s="400"/>
      <c r="DZ779" s="401"/>
      <c r="EA779" s="400"/>
      <c r="EB779" s="401"/>
      <c r="EC779" s="400"/>
      <c r="ED779" s="401"/>
      <c r="EE779" s="400"/>
      <c r="EF779" s="401"/>
      <c r="EG779" s="400"/>
      <c r="EH779" s="401"/>
      <c r="EI779" s="400"/>
      <c r="EJ779" s="447"/>
      <c r="EK779" s="511"/>
      <c r="EL779" s="514"/>
      <c r="EM779" s="448"/>
      <c r="EN779" s="344"/>
      <c r="EO779" s="345"/>
      <c r="EP779" s="171">
        <f t="shared" ref="EP779:EP842" si="888">Q779</f>
        <v>0</v>
      </c>
      <c r="EQ779" s="171">
        <f t="shared" ref="EQ779:EQ842" si="889">U779+Y779+AC779+AG779+AK779+AO779+AS779+AW779+BA779+BE779+BI779+BM779+BQ779+BU779+BY779+CC779+CG779+CK779+CO779+CS779+CW779+DA779+DE779+DI779+DM779+DQ779+DU779+DY779+EC779+EG779</f>
        <v>0</v>
      </c>
      <c r="ER779" s="171">
        <f t="shared" ref="ER779:ER842" si="890">S779+W779+AA779+AE779+AI779+AM779+AQ779+AU779+AY779+BC779+BG779+BK779+BO779+BS779+BW779+CA779+CE779+CI779+CM779+CQ779+CU779+CY779+DC779+DG779+DK779+DO779+DS779+DW779+EA779+EE779+EI779</f>
        <v>0</v>
      </c>
      <c r="ES779" s="171">
        <f t="shared" ref="ES779:ES842" si="891">R779</f>
        <v>0</v>
      </c>
      <c r="ET779" s="171">
        <f t="shared" ref="ET779:ET842" si="892">V779+Z779+AD779+AH779+AL779+AP779+AT779+AX779+BB779+BF779+BJ779+BN779+BR779+BV779+BZ779+CD779+CH779+CL779+CP779+CT779+CX779+DB779+DF779+DJ779+DN779+DR779+DV779+DZ779+ED779+EH779</f>
        <v>0</v>
      </c>
      <c r="EU779" s="171">
        <f t="shared" ref="EU779:EU842" si="893">T779+X779+AB779+AF779+AJ779+AN779+AR779+AV779+AZ779+BD779+BH779+BL779+BP779+BT779+BX779+CB779+CF779+CJ779+CN779+CR779+CV779+CZ779+DD779+DH779+DL779+DP779+DT779+DX779+EB779+EF779+EJ779</f>
        <v>0</v>
      </c>
      <c r="EV779" s="172">
        <f t="shared" ref="EV779:EV842" si="894">EP779+EQ779+ES779+ET779+ER779+EU779</f>
        <v>0</v>
      </c>
      <c r="EW779" s="127"/>
      <c r="EX779" s="248">
        <f t="shared" si="883"/>
        <v>0</v>
      </c>
      <c r="EY779" s="174">
        <f>(L779*regular)+(M779*Cadeirantee)</f>
        <v>0</v>
      </c>
      <c r="EZ779" s="249">
        <f>SUMIF(FG779:GJ779,"&gt;0")</f>
        <v>0</v>
      </c>
      <c r="FA779" s="249">
        <f>SUMIF(FG779:GJ779,"&lt;0")+SUMIF(GN779:HP779,"&lt;0")</f>
        <v>0</v>
      </c>
      <c r="FB779" s="174">
        <v>0</v>
      </c>
      <c r="FC779" s="126">
        <f>N779*km*'VALORES TABELA'!$B$13</f>
        <v>0</v>
      </c>
      <c r="FD779" s="250">
        <f t="shared" si="884"/>
        <v>0</v>
      </c>
      <c r="FE779" s="105"/>
      <c r="FF779" s="118"/>
      <c r="FG779" s="118"/>
      <c r="FH779" s="118"/>
      <c r="FI779" s="118"/>
      <c r="FJ779" s="118"/>
      <c r="FK779" s="118"/>
      <c r="FL779" s="118"/>
      <c r="FM779" s="118"/>
      <c r="FN779" s="118"/>
      <c r="FO779" s="118"/>
      <c r="FP779" s="118"/>
      <c r="FQ779" s="118"/>
      <c r="FR779" s="118"/>
      <c r="FS779" s="118"/>
      <c r="FT779" s="118"/>
      <c r="FU779" s="118"/>
      <c r="FV779" s="118"/>
      <c r="FW779" s="118"/>
      <c r="FX779" s="118"/>
      <c r="FY779" s="118"/>
      <c r="FZ779" s="118"/>
      <c r="GA779" s="118"/>
      <c r="GB779" s="118"/>
      <c r="GC779" s="118"/>
      <c r="GD779" s="118"/>
      <c r="GE779" s="118"/>
      <c r="GF779" s="118"/>
      <c r="GG779" s="118"/>
      <c r="GH779" s="118"/>
      <c r="GI779" s="118"/>
      <c r="GJ779" s="118"/>
      <c r="GK779" s="252"/>
      <c r="GL779" s="103">
        <f t="shared" ref="GL779:GL842" si="895">IF(J779="ADAPTADO",T779*Cadeirante/30*GM779+S779*Percapita/30*GM779,IF(J779="NORMAL",(S779+T779)*Percapita/30*GM779,IF(J779="CRECHE",0)))*-1</f>
        <v>0</v>
      </c>
      <c r="GM779" s="124"/>
      <c r="GN779" s="104"/>
      <c r="GO779" s="104"/>
      <c r="GP779" s="104"/>
      <c r="GQ779" s="104"/>
      <c r="GR779" s="104"/>
      <c r="GS779" s="104"/>
      <c r="GT779" s="104"/>
      <c r="GU779" s="104"/>
      <c r="GV779" s="104"/>
      <c r="GW779" s="104"/>
      <c r="GX779" s="104"/>
      <c r="GY779" s="104"/>
      <c r="GZ779" s="104"/>
      <c r="HA779" s="104"/>
      <c r="HB779" s="104"/>
      <c r="HC779" s="104"/>
      <c r="HD779" s="104"/>
      <c r="HE779" s="104"/>
      <c r="HF779" s="104"/>
      <c r="HG779" s="104"/>
      <c r="HH779" s="104"/>
      <c r="HI779" s="104"/>
      <c r="HJ779" s="104"/>
      <c r="HK779" s="104"/>
      <c r="HL779" s="104"/>
      <c r="HM779" s="104"/>
      <c r="HN779" s="104"/>
      <c r="HO779" s="104"/>
      <c r="HP779" s="104"/>
      <c r="HQ779" s="64"/>
      <c r="HR779" s="65"/>
      <c r="HS779" s="65"/>
      <c r="HT779" s="65"/>
      <c r="HU779" s="65"/>
      <c r="HV779" s="65"/>
      <c r="HW779" s="105"/>
      <c r="HX779" s="65"/>
      <c r="HY779" s="280">
        <f t="shared" si="885"/>
        <v>0</v>
      </c>
      <c r="HZ779" s="280">
        <f t="shared" si="886"/>
        <v>0</v>
      </c>
      <c r="IA779" s="280">
        <f t="shared" si="887"/>
        <v>0</v>
      </c>
      <c r="IB779" s="65"/>
      <c r="IC779" s="65"/>
    </row>
    <row r="780" spans="1:237" s="106" customFormat="1" ht="22.5" customHeight="1" thickBot="1" x14ac:dyDescent="0.3">
      <c r="A780" s="377" t="s">
        <v>3900</v>
      </c>
      <c r="B780" s="378" t="s">
        <v>3901</v>
      </c>
      <c r="C780" s="379" t="s">
        <v>3233</v>
      </c>
      <c r="D780" s="380" t="s">
        <v>3902</v>
      </c>
      <c r="E780" s="380" t="s">
        <v>3903</v>
      </c>
      <c r="F780" s="381" t="s">
        <v>3224</v>
      </c>
      <c r="G780" s="381" t="s">
        <v>3225</v>
      </c>
      <c r="H780" s="382" t="s">
        <v>1860</v>
      </c>
      <c r="I780" s="383" t="s">
        <v>3904</v>
      </c>
      <c r="J780" s="421" t="s">
        <v>3231</v>
      </c>
      <c r="K780" s="424" t="s">
        <v>60</v>
      </c>
      <c r="L780" s="329">
        <f>CONTINUA!BV780</f>
        <v>0</v>
      </c>
      <c r="M780" s="329">
        <f>CONTINUA!BW780</f>
        <v>0</v>
      </c>
      <c r="N780" s="895"/>
      <c r="O780" s="896" t="s">
        <v>4078</v>
      </c>
      <c r="P780" s="897" t="s">
        <v>206</v>
      </c>
      <c r="Q780" s="400"/>
      <c r="R780" s="401"/>
      <c r="S780" s="400"/>
      <c r="T780" s="401"/>
      <c r="U780" s="400"/>
      <c r="V780" s="401"/>
      <c r="W780" s="400"/>
      <c r="X780" s="401"/>
      <c r="Y780" s="400"/>
      <c r="Z780" s="401"/>
      <c r="AA780" s="400"/>
      <c r="AB780" s="401"/>
      <c r="AC780" s="400"/>
      <c r="AD780" s="401"/>
      <c r="AE780" s="400"/>
      <c r="AF780" s="401"/>
      <c r="AG780" s="400"/>
      <c r="AH780" s="401"/>
      <c r="AI780" s="400"/>
      <c r="AJ780" s="401"/>
      <c r="AK780" s="400"/>
      <c r="AL780" s="401"/>
      <c r="AM780" s="400"/>
      <c r="AN780" s="401"/>
      <c r="AO780" s="400"/>
      <c r="AP780" s="401"/>
      <c r="AQ780" s="400"/>
      <c r="AR780" s="401"/>
      <c r="AS780" s="400"/>
      <c r="AT780" s="401"/>
      <c r="AU780" s="400"/>
      <c r="AV780" s="401"/>
      <c r="AW780" s="400"/>
      <c r="AX780" s="401"/>
      <c r="AY780" s="400"/>
      <c r="AZ780" s="401"/>
      <c r="BA780" s="400"/>
      <c r="BB780" s="401"/>
      <c r="BC780" s="400"/>
      <c r="BD780" s="401"/>
      <c r="BE780" s="400"/>
      <c r="BF780" s="401"/>
      <c r="BG780" s="400"/>
      <c r="BH780" s="401"/>
      <c r="BI780" s="400"/>
      <c r="BJ780" s="401"/>
      <c r="BK780" s="400"/>
      <c r="BL780" s="401"/>
      <c r="BM780" s="400"/>
      <c r="BN780" s="401"/>
      <c r="BO780" s="400"/>
      <c r="BP780" s="401"/>
      <c r="BQ780" s="400"/>
      <c r="BR780" s="401"/>
      <c r="BS780" s="400"/>
      <c r="BT780" s="401"/>
      <c r="BU780" s="400"/>
      <c r="BV780" s="401"/>
      <c r="BW780" s="400"/>
      <c r="BX780" s="401"/>
      <c r="BY780" s="400"/>
      <c r="BZ780" s="401"/>
      <c r="CA780" s="400"/>
      <c r="CB780" s="401"/>
      <c r="CC780" s="400"/>
      <c r="CD780" s="401"/>
      <c r="CE780" s="400"/>
      <c r="CF780" s="401"/>
      <c r="CG780" s="400"/>
      <c r="CH780" s="401"/>
      <c r="CI780" s="400"/>
      <c r="CJ780" s="401"/>
      <c r="CK780" s="400"/>
      <c r="CL780" s="401"/>
      <c r="CM780" s="400"/>
      <c r="CN780" s="401"/>
      <c r="CO780" s="400"/>
      <c r="CP780" s="401"/>
      <c r="CQ780" s="400"/>
      <c r="CR780" s="401"/>
      <c r="CS780" s="400"/>
      <c r="CT780" s="401"/>
      <c r="CU780" s="400"/>
      <c r="CV780" s="401"/>
      <c r="CW780" s="400"/>
      <c r="CX780" s="401"/>
      <c r="CY780" s="400"/>
      <c r="CZ780" s="401"/>
      <c r="DA780" s="400"/>
      <c r="DB780" s="401"/>
      <c r="DC780" s="400"/>
      <c r="DD780" s="401"/>
      <c r="DE780" s="400"/>
      <c r="DF780" s="401"/>
      <c r="DG780" s="400"/>
      <c r="DH780" s="401"/>
      <c r="DI780" s="400"/>
      <c r="DJ780" s="401"/>
      <c r="DK780" s="400"/>
      <c r="DL780" s="401"/>
      <c r="DM780" s="400"/>
      <c r="DN780" s="401"/>
      <c r="DO780" s="400"/>
      <c r="DP780" s="401"/>
      <c r="DQ780" s="400"/>
      <c r="DR780" s="401"/>
      <c r="DS780" s="400"/>
      <c r="DT780" s="401"/>
      <c r="DU780" s="400"/>
      <c r="DV780" s="401"/>
      <c r="DW780" s="400"/>
      <c r="DX780" s="401"/>
      <c r="DY780" s="400"/>
      <c r="DZ780" s="401"/>
      <c r="EA780" s="400"/>
      <c r="EB780" s="401"/>
      <c r="EC780" s="400"/>
      <c r="ED780" s="401"/>
      <c r="EE780" s="400"/>
      <c r="EF780" s="401"/>
      <c r="EG780" s="400"/>
      <c r="EH780" s="401"/>
      <c r="EI780" s="400"/>
      <c r="EJ780" s="447"/>
      <c r="EK780" s="512"/>
      <c r="EL780" s="515"/>
      <c r="EM780" s="450"/>
      <c r="EN780" s="348"/>
      <c r="EO780" s="348"/>
      <c r="EP780" s="179">
        <f t="shared" si="888"/>
        <v>0</v>
      </c>
      <c r="EQ780" s="179">
        <f t="shared" si="889"/>
        <v>0</v>
      </c>
      <c r="ER780" s="179">
        <f t="shared" si="890"/>
        <v>0</v>
      </c>
      <c r="ES780" s="179">
        <f t="shared" si="891"/>
        <v>0</v>
      </c>
      <c r="ET780" s="179">
        <f t="shared" si="892"/>
        <v>0</v>
      </c>
      <c r="EU780" s="179">
        <f t="shared" si="893"/>
        <v>0</v>
      </c>
      <c r="EV780" s="172">
        <f t="shared" si="894"/>
        <v>0</v>
      </c>
      <c r="EW780" s="253"/>
      <c r="EX780" s="254">
        <v>0</v>
      </c>
      <c r="EY780" s="180">
        <v>0</v>
      </c>
      <c r="EZ780" s="255">
        <v>0</v>
      </c>
      <c r="FA780" s="255">
        <v>0</v>
      </c>
      <c r="FB780" s="180">
        <f>SUM(FF780:GI780)/2</f>
        <v>0</v>
      </c>
      <c r="FC780" s="256">
        <f>N780*km*'VALORES TABELA'!$B$13</f>
        <v>0</v>
      </c>
      <c r="FD780" s="250">
        <f t="shared" si="884"/>
        <v>0</v>
      </c>
      <c r="FE780" s="257"/>
      <c r="FF780" s="181">
        <f>((Q780+S780)*Percapita)+((R780+T780)*Cadeirante)</f>
        <v>0</v>
      </c>
      <c r="FG780" s="181">
        <f>((U780+W780)*Percapita/30*FG$4)+((V780+X780)*Cadeirante/30*FG$4)</f>
        <v>0</v>
      </c>
      <c r="FH780" s="181">
        <f>((Y780+AA780)*Percapita/30*FH$4)+((Z780+AB780)*Cadeirante/30*FH$4)</f>
        <v>0</v>
      </c>
      <c r="FI780" s="181">
        <f>((AC780+AE780)*Percapita/30*FI$4)+((AD780+AF780)*Cadeirante/30*FI$4)</f>
        <v>0</v>
      </c>
      <c r="FJ780" s="181">
        <f>((AG780+AI780)*Percapita/30*FJ$4)+((AH780+AJ780)*Cadeirante/30*FJ$4)</f>
        <v>0</v>
      </c>
      <c r="FK780" s="181">
        <f>((AK780+AM780)*Percapita/30*FK$4)+((AL780+AN780)*Cadeirante/30*FK$4)</f>
        <v>0</v>
      </c>
      <c r="FL780" s="181">
        <f>((AO780+AQ780)*Percapita/30*FL$4)+((AP780+AR780)*Cadeirante/30*FL$4)</f>
        <v>0</v>
      </c>
      <c r="FM780" s="181">
        <f>((AS780+AU780)*Percapita/30*FM$4)+((AT780+AV780)*Cadeirante/30*FM$4)</f>
        <v>0</v>
      </c>
      <c r="FN780" s="181">
        <f>((AW780+AY780)*Percapita/30*FN$4)+((AX780+AZ780)*Cadeirante/30*FN$4)</f>
        <v>0</v>
      </c>
      <c r="FO780" s="181">
        <f>((BA780+BC780)*Percapita/30*FO$4)+((BB780+BD780)*Cadeirante/30*FO$4)</f>
        <v>0</v>
      </c>
      <c r="FP780" s="181">
        <f>((BE780+BG780)*Percapita/30*FP$4)+((BF780+BH780)*Cadeirante/30*FP$4)</f>
        <v>0</v>
      </c>
      <c r="FQ780" s="181">
        <f>((BI780+BK780)*Percapita/30*FQ$4)+((BJ780+BL780)*Cadeirante/30*FQ$4)</f>
        <v>0</v>
      </c>
      <c r="FR780" s="181">
        <f>((BM780+BO780)*Percapita/30*FR$4)+((BN780+BP780)*Cadeirante/30*FR$4)</f>
        <v>0</v>
      </c>
      <c r="FS780" s="181">
        <f>((BQ780+BS780)*Percapita/30*FS$4)+((BR780+BT780)*Cadeirante/30*FS$4)</f>
        <v>0</v>
      </c>
      <c r="FT780" s="181">
        <f>((BU780+BW780)*Percapita/30*FT$4)+((BV780+BX780)*Cadeirante/30*FT$4)</f>
        <v>0</v>
      </c>
      <c r="FU780" s="181">
        <f>((BY780+CA780)*Percapita/30*FU$4)+((BZ780+CB780)*Cadeirante/30*FU$4)</f>
        <v>0</v>
      </c>
      <c r="FV780" s="181">
        <f>((CC780+CE780)*Percapita/30*FV$4)+((CD780+CF780)*Cadeirante/30*FV$4)</f>
        <v>0</v>
      </c>
      <c r="FW780" s="181">
        <f>((CG780+CI780)*Percapita/30*FW$4)+((CI780+CK780)*Cadeirante/30*FW$4)</f>
        <v>0</v>
      </c>
      <c r="FX780" s="181">
        <f>((CK780+CM780)*Percapita/30*FX$4)+((CL780+CN780)*Cadeirante/30*FX$4)</f>
        <v>0</v>
      </c>
      <c r="FY780" s="181">
        <f>((CO780+CQ780)*Percapita/30*FY$4)+((CP780+CR780)*Cadeirante/30*FY$4)</f>
        <v>0</v>
      </c>
      <c r="FZ780" s="181">
        <f>((CS780+CU780)*Percapita/30*FZ$4)+((CT780+CV780)*Cadeirante/30*FZ$4)</f>
        <v>0</v>
      </c>
      <c r="GA780" s="181">
        <f>((CW780+CY780)*Percapita/30*GA$4)+((CX780+CZ780)*Cadeirante/30*GA$4)</f>
        <v>0</v>
      </c>
      <c r="GB780" s="181">
        <f>((DA780+DC780)*Percapita/30*GB$4)+((DB780+DD780)*Cadeirante/30*GB$4)</f>
        <v>0</v>
      </c>
      <c r="GC780" s="181">
        <f>((DE780+DG780)*Percapita/30*GC$4)+((DF780+DH780)*Cadeirante/30*GC$4)</f>
        <v>0</v>
      </c>
      <c r="GD780" s="181">
        <f>((DI780+DK780)*Percapita/30*GD$4)+((DJ780+DL780)*Cadeirante/30*GD$4)</f>
        <v>0</v>
      </c>
      <c r="GE780" s="181">
        <f>((DM780+DO780)*Percapita/30*GE$4)+((DN780+DP780)*Cadeirante/30*GE$4)</f>
        <v>0</v>
      </c>
      <c r="GF780" s="181">
        <f>((DQ780+DS780)*Percapita/30*GF$4)+((DR780+DT780)*Cadeirante/30*GF$4)</f>
        <v>0</v>
      </c>
      <c r="GG780" s="181">
        <f>((DU780+DW780)*Percapita/30*GG$4)+((DV780+DX780)*Cadeirante/30*GG$4)</f>
        <v>0</v>
      </c>
      <c r="GH780" s="181">
        <f>((DY780+EA780)*Percapita/30*GH$4)+((DZ780+EB780)*Cadeirante/30*GH$4)</f>
        <v>0</v>
      </c>
      <c r="GI780" s="181">
        <f>((EC780+EE780)*Percapita/30*GI$4)+((ED780+EF780)*Cadeirante/30*GI$4)</f>
        <v>0</v>
      </c>
      <c r="GJ780" s="181">
        <f>((EG780+EI780)*Percapita)+((EH780+EJ780)*Cadeirante)</f>
        <v>0</v>
      </c>
      <c r="GK780" s="258"/>
      <c r="GL780" s="103">
        <f t="shared" si="895"/>
        <v>0</v>
      </c>
      <c r="GM780" s="124"/>
      <c r="GN780" s="182"/>
      <c r="GO780" s="182"/>
      <c r="GP780" s="182"/>
      <c r="GQ780" s="182"/>
      <c r="GR780" s="182"/>
      <c r="GS780" s="182"/>
      <c r="GT780" s="182"/>
      <c r="GU780" s="182"/>
      <c r="GV780" s="182"/>
      <c r="GW780" s="182"/>
      <c r="GX780" s="182"/>
      <c r="GY780" s="182"/>
      <c r="GZ780" s="182"/>
      <c r="HA780" s="182"/>
      <c r="HB780" s="182"/>
      <c r="HC780" s="182"/>
      <c r="HD780" s="182"/>
      <c r="HE780" s="182"/>
      <c r="HF780" s="182"/>
      <c r="HG780" s="182"/>
      <c r="HH780" s="182"/>
      <c r="HI780" s="182"/>
      <c r="HJ780" s="182"/>
      <c r="HK780" s="182"/>
      <c r="HL780" s="182"/>
      <c r="HM780" s="182"/>
      <c r="HN780" s="182"/>
      <c r="HO780" s="182"/>
      <c r="HP780" s="259"/>
      <c r="HQ780" s="64"/>
      <c r="HW780" s="257"/>
      <c r="HY780" s="280">
        <f t="shared" si="885"/>
        <v>0</v>
      </c>
      <c r="HZ780" s="280">
        <f t="shared" si="886"/>
        <v>0</v>
      </c>
      <c r="IA780" s="280">
        <f t="shared" si="887"/>
        <v>0</v>
      </c>
    </row>
    <row r="781" spans="1:237" s="106" customFormat="1" ht="22.5" customHeight="1" x14ac:dyDescent="0.25">
      <c r="A781" t="s">
        <v>3905</v>
      </c>
      <c r="B781" s="522" t="s">
        <v>3906</v>
      </c>
      <c r="C781" s="523">
        <v>4</v>
      </c>
      <c r="D781" s="524" t="s">
        <v>3889</v>
      </c>
      <c r="E781" s="524" t="s">
        <v>3907</v>
      </c>
      <c r="F781" s="525" t="s">
        <v>3224</v>
      </c>
      <c r="G781" s="525" t="s">
        <v>3225</v>
      </c>
      <c r="H781" s="350" t="s">
        <v>1860</v>
      </c>
      <c r="I781" s="351" t="s">
        <v>3908</v>
      </c>
      <c r="J781" s="409" t="s">
        <v>3231</v>
      </c>
      <c r="K781" s="410" t="s">
        <v>3232</v>
      </c>
      <c r="L781" s="329">
        <f>CONTINUA!BV781</f>
        <v>0</v>
      </c>
      <c r="M781" s="329">
        <f>CONTINUA!BW781</f>
        <v>0</v>
      </c>
      <c r="N781" s="895"/>
      <c r="O781" s="896" t="s">
        <v>4077</v>
      </c>
      <c r="P781" s="897" t="s">
        <v>206</v>
      </c>
      <c r="Q781" s="400"/>
      <c r="R781" s="401"/>
      <c r="S781" s="400"/>
      <c r="T781" s="401"/>
      <c r="U781" s="400"/>
      <c r="V781" s="401"/>
      <c r="W781" s="400"/>
      <c r="X781" s="401"/>
      <c r="Y781" s="400"/>
      <c r="Z781" s="401"/>
      <c r="AA781" s="400"/>
      <c r="AB781" s="401"/>
      <c r="AC781" s="400"/>
      <c r="AD781" s="401"/>
      <c r="AE781" s="400"/>
      <c r="AF781" s="401"/>
      <c r="AG781" s="400"/>
      <c r="AH781" s="401"/>
      <c r="AI781" s="400"/>
      <c r="AJ781" s="401"/>
      <c r="AK781" s="400"/>
      <c r="AL781" s="401"/>
      <c r="AM781" s="400"/>
      <c r="AN781" s="401"/>
      <c r="AO781" s="400"/>
      <c r="AP781" s="401"/>
      <c r="AQ781" s="400"/>
      <c r="AR781" s="401"/>
      <c r="AS781" s="400"/>
      <c r="AT781" s="401"/>
      <c r="AU781" s="400"/>
      <c r="AV781" s="401"/>
      <c r="AW781" s="400"/>
      <c r="AX781" s="401"/>
      <c r="AY781" s="400"/>
      <c r="AZ781" s="401"/>
      <c r="BA781" s="400"/>
      <c r="BB781" s="401"/>
      <c r="BC781" s="400"/>
      <c r="BD781" s="401"/>
      <c r="BE781" s="400"/>
      <c r="BF781" s="401"/>
      <c r="BG781" s="400"/>
      <c r="BH781" s="401"/>
      <c r="BI781" s="400"/>
      <c r="BJ781" s="401"/>
      <c r="BK781" s="400"/>
      <c r="BL781" s="401"/>
      <c r="BM781" s="400"/>
      <c r="BN781" s="401"/>
      <c r="BO781" s="400"/>
      <c r="BP781" s="401"/>
      <c r="BQ781" s="400"/>
      <c r="BR781" s="401"/>
      <c r="BS781" s="400"/>
      <c r="BT781" s="401"/>
      <c r="BU781" s="400"/>
      <c r="BV781" s="401"/>
      <c r="BW781" s="400"/>
      <c r="BX781" s="401"/>
      <c r="BY781" s="400"/>
      <c r="BZ781" s="401"/>
      <c r="CA781" s="400"/>
      <c r="CB781" s="401"/>
      <c r="CC781" s="400"/>
      <c r="CD781" s="401"/>
      <c r="CE781" s="400"/>
      <c r="CF781" s="401"/>
      <c r="CG781" s="400"/>
      <c r="CH781" s="401"/>
      <c r="CI781" s="400"/>
      <c r="CJ781" s="401"/>
      <c r="CK781" s="400"/>
      <c r="CL781" s="401"/>
      <c r="CM781" s="400"/>
      <c r="CN781" s="401"/>
      <c r="CO781" s="400"/>
      <c r="CP781" s="401"/>
      <c r="CQ781" s="400"/>
      <c r="CR781" s="401"/>
      <c r="CS781" s="400"/>
      <c r="CT781" s="401"/>
      <c r="CU781" s="400"/>
      <c r="CV781" s="401"/>
      <c r="CW781" s="400"/>
      <c r="CX781" s="401"/>
      <c r="CY781" s="400"/>
      <c r="CZ781" s="401"/>
      <c r="DA781" s="400"/>
      <c r="DB781" s="401"/>
      <c r="DC781" s="400"/>
      <c r="DD781" s="401"/>
      <c r="DE781" s="400"/>
      <c r="DF781" s="401"/>
      <c r="DG781" s="400"/>
      <c r="DH781" s="401"/>
      <c r="DI781" s="400"/>
      <c r="DJ781" s="401"/>
      <c r="DK781" s="400"/>
      <c r="DL781" s="401"/>
      <c r="DM781" s="400"/>
      <c r="DN781" s="401"/>
      <c r="DO781" s="400"/>
      <c r="DP781" s="401"/>
      <c r="DQ781" s="400"/>
      <c r="DR781" s="401"/>
      <c r="DS781" s="400"/>
      <c r="DT781" s="401"/>
      <c r="DU781" s="400"/>
      <c r="DV781" s="401"/>
      <c r="DW781" s="400"/>
      <c r="DX781" s="401"/>
      <c r="DY781" s="400"/>
      <c r="DZ781" s="401"/>
      <c r="EA781" s="400"/>
      <c r="EB781" s="401"/>
      <c r="EC781" s="400"/>
      <c r="ED781" s="401"/>
      <c r="EE781" s="400"/>
      <c r="EF781" s="401"/>
      <c r="EG781" s="400"/>
      <c r="EH781" s="401"/>
      <c r="EI781" s="400"/>
      <c r="EJ781" s="447"/>
      <c r="EK781" s="510"/>
      <c r="EL781" s="513"/>
      <c r="EM781" s="520"/>
      <c r="EN781" s="520"/>
      <c r="EO781" s="520"/>
      <c r="EP781" s="171">
        <f t="shared" si="888"/>
        <v>0</v>
      </c>
      <c r="EQ781" s="171">
        <f t="shared" si="889"/>
        <v>0</v>
      </c>
      <c r="ER781" s="171">
        <f t="shared" si="890"/>
        <v>0</v>
      </c>
      <c r="ES781" s="171">
        <f t="shared" si="891"/>
        <v>0</v>
      </c>
      <c r="ET781" s="171">
        <f t="shared" si="892"/>
        <v>0</v>
      </c>
      <c r="EU781" s="171">
        <f t="shared" si="893"/>
        <v>0</v>
      </c>
      <c r="EV781" s="172">
        <f t="shared" si="894"/>
        <v>0</v>
      </c>
      <c r="EW781" s="367">
        <f>IF(C781=4,IF(MAX(Q781:EJ783)&gt;0,(Especiall/30*(IF(($G781-$F781)=($G$5-$F$5),30,IF(DAY($G781)=31,($G781-$F781),($G781-$F781)+1)))),0),0)</f>
        <v>11465.63</v>
      </c>
      <c r="EX781" s="248">
        <f t="shared" ref="EX781:EX784" si="896">FF781</f>
        <v>1926.1499999999999</v>
      </c>
      <c r="EY781" s="174">
        <f>(L781*regular)+(M781*Cadeirantee)</f>
        <v>0</v>
      </c>
      <c r="EZ781" s="249">
        <f>SUMIF(FG781:GJ781,"&gt;0")</f>
        <v>0</v>
      </c>
      <c r="FA781" s="249">
        <f>SUMIF(FG781:GJ781,"&lt;0")+SUMIF(GN781:HP781,"&lt;0")</f>
        <v>0</v>
      </c>
      <c r="FB781" s="174">
        <v>0</v>
      </c>
      <c r="FC781" s="175">
        <f>N781*km*'VALORES TABELA'!$B$13</f>
        <v>0</v>
      </c>
      <c r="FD781" s="250">
        <f>GL781</f>
        <v>0</v>
      </c>
      <c r="FE781" s="176">
        <f>(EW781+EW782+EW783+EW784+EX781+EX782+EX783+EX784+EY781+EY782+EY783+EY784+EY785+EZ781+EZ782+EZ783+EZ784+FA781+FA782+FA783+FA784+FC781+FC782+FC783+FC784+HY781-HZ781-IA781+FD781+FD782+FD783+FD784+FB785)</f>
        <v>13391.779999999999</v>
      </c>
      <c r="FF781" s="177">
        <f>IF(C781=4,SUM(Q781+Q782+Q783+S781+S782+S783)*Percapita/30*FF$4+(R781+R782+R783+T781+T782+T783)*Cadeirante/30*FF$4,IF(C781=3,IF(Q784+S784=10,Fixo/30*FF$4+(Q781+Q782+Q783+S781+S782+S783)*Percapita/30*FF$4+(R784+T784)*Cadeirante/30*FF$4,IF(Q784+S784&lt;=9,(Q784+S784)*Crechee/30*FF$4)+(R784+T784)*Cadeirante/30*FF$4+(Q781+Q782+Q783+S781+S782+S783)*Percapita/30*FF$4)+IF(Q784+S784&gt;=11,Fixo/30*FF$4+(Q784+S784-10)*Crechee/30*FF$4,0),IF(C781=2,IF(R781+R782+R783+R784+T781+T782+T783+T784=1,Cadeirante/30*FF$4,IF(R781+R782+R783+R784+T781+T782+T783+T784=2,Fixo/30*FF$4,IF(R781+R782+R783+R784+T781+T782+T783+T784&gt;2,Fixo/30*FF$4+(R781+R782+R783+R784+T781+T782+T783+T784-2)*Cadeirante/30*FF$4)))+(Q781+Q782+Q783+S781+S782+S783)*Percapita/30*FF$4+(Q784+S784)*Crechee/30*FF$4,IF(C781=1,IF(Q781+Q782+Q783+R781+R782+R783+S781+S782+S783+T781+T782+T783&lt;=15,(Q781+Q782+Q783+S781+S782+S783)*Percapita/30*FF$4,IF(Q781+Q782+Q783+R781+R782+R783+S781+S782+S783+T781+T782+T783&gt;=16,Fixo/30*FF$4+(Q781+Q782+Q783+R781+R782+R783+S781+S782+S783+T781+T782-16)*Percapita/30*FF$4))))))</f>
        <v>1926.1499999999999</v>
      </c>
      <c r="FG781" s="177">
        <f>IF(C781=4,SUM(U781+U782+U783+W781+W782+W783)*Percapita/30*FG$4+(V781+V782+V783+X781+X782+X783)*Cadeirante/30*FG$4,IF(C781=3,IF(U784+W784=10,Fixo/30*FG$4+(U781+U782+U783+W781+W782+W783)*Percapita/30*FG$4+(V784+X784)*Cadeirante/30*FG$4,IF(U784+W784&lt;=9,(U784+W784)*Crechee/30*FG$4)+(V784+X784)*Cadeirante/30*FG$4+(U781+U782+U783+W781+W782+W783)*Percapita/30*FG$4)+IF(U784+W784&gt;=11,Fixo/30*FG$4+(U784+W784-10)*Crechee/30*FG$4,0),IF(C781=2,IF(V781+V782+V783+V784+X781+X782+X783+X784=1,Cadeirante/30*FG$4,IF(V781+V782+V783+V784+X781+X782+X783+X784=2,Fixo/30*FG$4,IF(V781+V782+V783+V784+X781+X782+X783+X784&gt;2,Fixo/30*FG$4+(V781+V782+V783+V784+X781+X782+X783+X784-2)*Cadeirante/30*FG$4)))+(U781+U782+U783+W781+W782+W783)*Percapita/30*FG$4+(U784+W784)*Crechee/30*FG$4,IF(C781=1,IF(U781+U782+U783+V781+V782+V783+W781+W782+W783+X781+X782+X783&lt;=15,(U781+U782+U783+W781+W782+W783)*Percapita/30*FG$4,IF(U781+U782+U783+V781+V782+V783+W781+W782+W783+X781+X782+X783&gt;=16,Fixo/30*FG$4+(U781+U782+U783+V781+V782+V783+W781+W782+W783+X781+X782-16)*Percapita/30*FG$4))))))</f>
        <v>0</v>
      </c>
      <c r="FH781" s="177">
        <f>IF(C781=4,SUM(Y781+Y782+Y783+AA781+AA782+AA783)*Percapita/30*FH$4+(Z781+Z782+Z783+AB781+AB782+AB783)*Cadeirante/30*FH$4,IF(C781=3,IF(Y784+AA784=10,Fixo/30*FH$4+(Y781+Y782+Y783+AA781+AA782+AA783)*Percapita/30*FH$4+(Z784+AB784)*Cadeirante/30*FH$4,IF(Y784+AA784&lt;=9,(Y784+AA784)*Crechee/30*FH$4)+(Z784+AB784)*Cadeirante/30*FH$4+(Y781+Y782+Y783+AA781+AA782+AA783)*Percapita/30*FH$4)+IF(Y784+AA784&gt;=11,Fixo/30*FH$4+(Y784+AA784-10)*Crechee/30*FH$4,0),IF(C781=2,IF(Z781+Z782+Z783+Z784+AB781+AB782+AB783+AB784=1,Cadeirante/30*FH$4,IF(Z781+Z782+Z783+Z784+AB781+AB782+AB783+AB784=2,Fixo/30*FH$4,IF(Z781+Z782+Z783+Z784+AB781+AB782+AB783+AB784&gt;2,Fixo/30*FH$4+(Z781+Z782+Z783+Z784+AB781+AB782+AB783+AB784-2)*Cadeirante/30*FH$4)))+(Y781+Y782+Y783+AA781+AA782+AA783)*Percapita/30*FH$4+(Y784+AA784)*Crechee/30*FH$4,IF(C781=1,IF(Y781+Y782+Y783+Z781+Z782+Z783+AA781+AA782+AA783+AB781+AB782+AB783&lt;=15,(Y781+Y782+Y783+AA781+AA782+AA783)*Percapita/30*FH$4,IF(Y781+Y782+Y783+Z781+Z782+Z783+AA781+AA782+AA783+AB781+AB782+AB783&gt;=16,Fixo/30*FH$4+(Y781+Y782+Y783+Z781+Z782+Z783+AA781+AA782+AA783+AB781+AB782-16)*Percapita/30*FH$4))))))</f>
        <v>0</v>
      </c>
      <c r="FI781" s="177">
        <f>IF(C781=4,SUM(AC781+AC782+AC783+AE781+AE782+AE783)*Percapita/30*FI$4+(AD781+AD782+AD783+AF781+AF782+AF783)*Cadeirante/30*FI$4,IF(C781=3,IF(AC784+AE784=10,Fixo/30*FI$4+(AC781+AC782+AC783+AE781+AE782+AE783)*Percapita/30*FI$4+(AD784+AF784)*Cadeirante/30*FI$4,IF(AC784+AE784&lt;=9,(AC784+AE784)*Crechee/30*FI$4)+(AD784+AF784)*Cadeirante/30*FI$4+(AC781+AC782+AC783+AE781+AE782+AE783)*Percapita/30*FI$4)+IF(AC784+AE784&gt;=11,Fixo/30*FI$4+(AC784+AE784-10)*Crechee/30*FI$4,0),IF(C781=2,IF(AD781+AD782+AD783+AD784+AF781+AF782+AF783+AF784=1,Cadeirante/30*FI$4,IF(AD781+AD782+AD783+AD784+AF781+AF782+AF783+AF784=2,Fixo/30*FI$4,IF(AD781+AD782+AD783+AD784+AF781+AF782+AF783+AF784&gt;2,Fixo/30*FI$4+(AD781+AD782+AD783+AD784+AF781+AF782+AF783+AF784-2)*Cadeirante/30*FI$4)))+(AC781+AC782+AC783+AE781+AE782+AE783)*Percapita/30*FI$4+(AC784+AE784)*Crechee/30*FI$4,IF(C781=1,IF(AC781+AC782+AC783+AD781+AD782+AD783+AE781+AE782+AE783+AF781+AF782+AF783&lt;=15,(AC781+AC782+AC783+AE781+AE782+AE783)*Percapita/30*FI$4,IF(AC781+AC782+AC783+AD781+AD782+AD783+AE781+AE782+AE783+AF781+AF782+AF783&gt;=16,Fixo/30*FI$4+(AC781+AC782+AC783+AD781+AD782+AD783+AE781+AE782+AE783+AF781+AF782-16)*Percapita/30*FI$4))))))</f>
        <v>0</v>
      </c>
      <c r="FJ781" s="177">
        <f>IF(C781=4,SUM(AG781+AG782+AG783+AI781+AI782+AI783)*Percapita/30*FJ$4+(AH781+AH782+AH783+AJ781+AJ782+AJ783)*Cadeirante/30*FJ$4,IF(C781=3,IF(AG784+AI784=10,Fixo/30*FJ$4+(AG781+AG782+AG783+AI781+AI782+AI783)*Percapita/30*FJ$4+(AH784+AJ784)*Cadeirante/30*FJ$4,IF(AG784+AI784&lt;=9,(AG784+AI784)*Crechee/30*FJ$4)+(AH784+AJ784)*Cadeirante/30*FJ$4+(AG781+AG782+AG783+AI781+AI782+AI783)*Percapita/30*FJ$4)+IF(AG784+AI784&gt;=11,Fixo/30*FJ$4+(AG784+AI784-10)*Crechee/30*FJ$4,0),IF(C781=2,IF(AH781+AH782+AH783+AH784+AJ781+AJ782+AJ783+AJ784=1,Cadeirante/30*FJ$4,IF(AH781+AH782+AH783+AH784+AJ781+AJ782+AJ783+AJ784=2,Fixo/30*FJ$4,IF(AH781+AH782+AH783+AH784+AJ781+AJ782+AJ783+AJ784&gt;2,Fixo/30*FJ$4+(AH781+AH782+AH783+AH784+AJ781+AJ782+AJ783+AJ784-2)*Cadeirante/30*FJ$4)))+(AG781+AG782+AG783+AI781+AI782+AI783)*Percapita/30*FJ$4+(AG784+AI784)*Crechee/30*FJ$4,IF(C781=1,IF(AG781+AG782+AG783+AH781+AH782+AH783+AI781+AI782+AI783+AJ781+AJ782+AJ783&lt;=15,(AG781+AG782+AG783+AI781+AI782+AI783)*Percapita/30*FJ$4,IF(AG781+AG782+AG783+AH781+AH782+AH783+AI781+AI782+AI783+AJ781+AJ782+AJ783&gt;=16,Fixo/30*FJ$4+(AG781+AG782+AG783+AH781+AH782+AH783+AI781+AI782+AI783+AJ781+AJ782-16)*Percapita/30*FJ$4))))))</f>
        <v>0</v>
      </c>
      <c r="FK781" s="177">
        <f>IF(C781=4,SUM(AK781+AK782+AK783+AM781+AM782+AM783)*Percapita/30*FK$4+(AL781+AL782+AL783+AN781+AN782+AN783)*Cadeirante/30*FK$4,IF(C781=3,IF(AK784+AM784=10,Fixo/30*FK$4+(AK781+AK782+AK783+AM781+AM782+AM783)*Percapita/30*FK$4+(AL784+AN784)*Cadeirante/30*FK$4,IF(AK784+AM784&lt;=9,(AK784+AM784)*Crechee/30*FK$4)+(AL784+AN784)*Cadeirante/30*FK$4+(AK781+AK782+AK783+AM781+AM782+AM783)*Percapita/30*FK$4)+IF(AK784+AM784&gt;=11,Fixo/30*FK$4+(AK784+AM784-10)*Crechee/30*FK$4,0),IF(C781=2,IF(AL781+AL782+AL783+AL784+AN781+AN782+AN783+AN784=1,Cadeirante/30*FK$4,IF(AL781+AL782+AL783+AL784+AN781+AN782+AN783+AN784=2,Fixo/30*FK$4,IF(AL781+AL782+AL783+AL784+AN781+AN782+AN783+AN784&gt;2,Fixo/30*FK$4+(AL781+AL782+AL783+AL784+AN781+AN782+AN783+AN784-2)*Cadeirante/30*FK$4)))+(AK781+AK782+AK783+AM781+AM782+AM783)*Percapita/30*FK$4+(AK784+AM784)*Crechee/30*FK$4,IF(C781=1,IF(AK781+AK782+AK783+AL781+AL782+AL783+AM781+AM782+AM783+AN781+AN782+AN783&lt;=15,(AK781+AK782+AK783+AM781+AM782+AM783)*Percapita/30*FK$4,IF(AK781+AK782+AK783+AL781+AL782+AL783+AM781+AM782+AM783+AN781+AN782+AN783&gt;=16,Fixo/30*FK$4+(AK781+AK782+AK783+AL781+AL782+AL783+AM781+AM782+AM783+AN781+AN782-16)*Percapita/30*FK$4))))))</f>
        <v>0</v>
      </c>
      <c r="FL781" s="177">
        <f>IF(C781=4,SUM(AO781+AO782+AO783+AQ781+AQ782+AQ783)*Percapita/30*FL$4+(AP781+AP782+AP783+AR781+AR782+AR783)*Cadeirante/30*FL$4,IF(C781=3,IF(AO784+AQ784=10,Fixo/30*FL$4+(AO781+AO782+AO783+AQ781+AQ782+AQ783)*Percapita/30*FL$4+(AP784+AR784)*Cadeirante/30*FL$4,IF(AO784+AQ784&lt;=9,(AO784+AQ784)*Crechee/30*FL$4)+(AP784+AR784)*Cadeirante/30*FL$4+(AO781+AO782+AO783+AQ781+AQ782+AQ783)*Percapita/30*FL$4)+IF(AO784+AQ784&gt;=11,Fixo/30*FL$4+(AO784+AQ784-10)*Crechee/30*FL$4,0),IF(C781=2,IF(AP781+AP782+AP783+AP784+AR781+AR782+AR783+AR784=1,Cadeirante/30*FL$4,IF(AP781+AP782+AP783+AP784+AR781+AR782+AR783+AR784=2,Fixo/30*FL$4,IF(AP781+AP782+AP783+AP784+AR781+AR782+AR783+AR784&gt;2,Fixo/30*FL$4+(AP781+AP782+AP783+AP784+AR781+AR782+AR783+AR784-2)*Cadeirante/30*FL$4)))+(AO781+AO782+AO783+AQ781+AQ782+AQ783)*Percapita/30*FL$4+(AO784+AQ784)*Crechee/30*FL$4,IF(C781=1,IF(AO781+AO782+AO783+AP781+AP782+AP783+AQ781+AQ782+AQ783+AR781+AR782+AR783&lt;=15,(AO781+AO782+AO783+AQ781+AQ782+AQ783)*Percapita/30*FL$4,IF(AO781+AO782+AO783+AP781+AP782+AP783+AQ781+AQ782+AQ783+AR781+AR782+AR783&gt;=16,Fixo/30*FL$4+(AO781+AO782+AO783+AP781+AP782+AP783+AQ781+AQ782+AQ783+AR781+AR782-16)*Percapita/30*FL$4))))))</f>
        <v>0</v>
      </c>
      <c r="FM781" s="177">
        <f>IF(C781=4,SUM(AS781+AS782+AS783+AU781+AU782+AU783)*Percapita/30*FM$4+(AT781+AT782+AT783+AV781+AV782+AV783)*Cadeirante/30*FM$4,IF(C781=3,IF(AS784+AU784=10,Fixo/30*FM$4+(AS781+AS782+AS783+AU781+AU782+AU783)*Percapita/30*FM$4+(AT784+AV784)*Cadeirante/30*FM$4,IF(AS784+AU784&lt;=9,(AS784+AU784)*Crechee/30*FM$4)+(AT784+AV784)*Cadeirante/30*FM$4+(AS781+AS782+AS783+AU781+AU782+AU783)*Percapita/30*FM$4)+IF(AS784+AU784&gt;=11,Fixo/30*FM$4+(AS784+AU784-10)*Crechee/30*FM$4,0),IF(C781=2,IF(AT781+AT782+AT783+AT784+AV781+AV782+AV783+AV784=1,Cadeirante/30*FM$4,IF(AT781+AT782+AT783+AT784+AV781+AV782+AV783+AV784=2,Fixo/30*FM$4,IF(AT781+AT782+AT783+AT784+AV781+AV782+AV783+AV784&gt;2,Fixo/30*FM$4+(AT781+AT782+AT783+AT784+AV781+AV782+AV783+AV784-2)*Cadeirante/30*FM$4)))+(AS781+AS782+AS783+AU781+AU782+AU783)*Percapita/30*FM$4+(AS784+AU784)*Crechee/30*FM$4,IF(C781=1,IF(AS781+AS782+AS783+AT781+AT782+AT783+AU781+AU782+AU783+AV781+AV782+AV783&lt;=15,(AS781+AS782+AS783+AU781+AU782+AU783)*Percapita/30*FM$4,IF(AS781+AS782+AS783+AT781+AT782+AT783+AU781+AU782+AU783+AV781+AV782+AV783&gt;=16,Fixo/30*FM$4+(AS781+AS782+AS783+AT781+AT782+AT783+AU781+AU782+AU783+AV781+AV782-16)*Percapita/30*FM$4))))))</f>
        <v>0</v>
      </c>
      <c r="FN781" s="177">
        <f>IF(C781=4,SUM(AW781+AW782+AW783+AY781+AY782+AY783)*Percapita/30*FN$4+(AX781+AX782+AX783+AZ781+AZ782+AZ783)*Cadeirante/30*FN$4,IF(C781=3,IF(AW784+AY784=10,Fixo/30*FN$4+(AW781+AW782+AW783+AY781+AY782+AY783)*Percapita/30*FN$4+(AX784+AZ784)*Cadeirante/30*FN$4,IF(AW784+AY784&lt;=9,(AW784+AY784)*Crechee/30*FN$4)+(AX784+AZ784)*Cadeirante/30*FN$4+(AW781+AW782+AW783+AY781+AY782+AY783)*Percapita/30*FN$4)+IF(AW784+AY784&gt;=11,Fixo/30*FN$4+(AW784+AY784-10)*Crechee/30*FN$4,0),IF(C781=2,IF(AX781+AX782+AX783+AX784+AZ781+AZ782+AZ783+AZ784=1,Cadeirante/30*FN$4,IF(AX781+AX782+AX783+AX784+AZ781+AZ782+AZ783+AZ784=2,Fixo/30*FN$4,IF(AX781+AX782+AX783+AX784+AZ781+AZ782+AZ783+AZ784&gt;2,Fixo/30*FN$4+(AX781+AX782+AX783+AX784+AZ781+AZ782+AZ783+AZ784-2)*Cadeirante/30*FN$4)))+(AW781+AW782+AW783+AY781+AY782+AY783)*Percapita/30*FN$4+(AW784+AY784)*Crechee/30*FN$4,IF(C781=1,IF(AW781+AW782+AW783+AX781+AX782+AX783+AY781+AY782+AY783+AZ781+AZ782+AZ783&lt;=15,(AW781+AW782+AW783+AY781+AY782+AY783)*Percapita/30*FN$4,IF(AW781+AW782+AW783+AX781+AX782+AX783+AY781+AY782+AY783+AZ781+AZ782+AZ783&gt;=16,Fixo/30*FN$4+(AW781+AW782+AW783+AX781+AX782+AX783+AY781+AY782+AY783+AZ781+AZ782-16)*Percapita/30*FN$4))))))</f>
        <v>0</v>
      </c>
      <c r="FO781" s="177">
        <f>IF(C781=4,SUM(BA781+BA782+BA783+BC781+BC782+BC783)*Percapita/30*FO$4+(BB781+BB782+BB783+BD781+BD782+BD783)*Cadeirante/30*FO$4,IF(C781=3,IF(BA784+BC784=10,Fixo/30*FO$4+(BA781+BA782+BA783+BC781+BC782+BC783)*Percapita/30*FO$4+(BB784+BD784)*Cadeirante/30*FO$4,IF(BA784+BC784&lt;=9,(BA784+BC784)*Crechee/30*FO$4)+(BB784+BD784)*Cadeirante/30*FO$4+(BA781+BA782+BA783+BC781+BC782+BC783)*Percapita/30*FO$4)+IF(BA784+BC784&gt;=11,Fixo/30*FO$4+(BA784+BC784-10)*Crechee/30*FO$4,0),IF(C781=2,IF(BB781+BB782+BB783+BB784+BD781+BD782+BD783+BD784=1,Cadeirante/30*FO$4,IF(BB781+BB782+BB783+BB784+BD781+BD782+BD783+BD784=2,Fixo/30*FO$4,IF(BB781+BB782+BB783+BB784+BD781+BD782+BD783+BD784&gt;2,Fixo/30*FO$4+(BB781+BB782+BB783+BB784+BD781+BD782+BD783+BD784-2)*Cadeirante/30*FO$4)))+(BA781+BA782+BA783+BC781+BC782+BC783)*Percapita/30*FO$4+(BA784+BC784)*Crechee/30*FO$4,IF(C781=1,IF(BA781+BA782+BA783+BB781+BB782+BB783+BC781+BC782+BC783+BD781+BD782+BD783&lt;=15,(BA781+BA782+BA783+BC781+BC782+BC783)*Percapita/30*FO$4,IF(BA781+BA782+BA783+BB781+BB782+BB783+BC781+BC782+BC783+BD781+BD782+BD783&gt;=16,Fixo/30*FO$4+(BA781+BA782+BA783+BB781+BB782+BB783+BC781+BC782+BC783+BD781+BD782-16)*Percapita/30*FO$4))))))</f>
        <v>0</v>
      </c>
      <c r="FP781" s="177">
        <f>IF(C781=4,SUM(BE781+BE782+BE783+BG781+BG782+BG783)*Percapita/30*FP$4+(BF781+BF782+BF783+BH781+BH782+BH783)*Cadeirante/30*FP$4,IF(C781=3,IF(BE784+BG784=10,Fixo/30*FP$4+(BE781+BE782+BE783+BG781+BG782+BG783)*Percapita/30*FP$4+(BF784+BH784)*Cadeirante/30*FP$4,IF(BE784+BG784&lt;=9,(BE784+BG784)*Crechee/30*FP$4)+(BF784+BH784)*Cadeirante/30*FP$4+(BE781+BE782+BE783+BG781+BG782+BG783)*Percapita/30*FP$4)+IF(BE784+BG784&gt;=11,Fixo/30*FP$4+(BE784+BG784-10)*Crechee/30*FP$4,0),IF(C781=2,IF(BF781+BF782+BF783+BF784+BH781+BH782+BH783+BH784=1,Cadeirante/30*FP$4,IF(BF781+BF782+BF783+BF784+BH781+BH782+BH783+BH784=2,Fixo/30*FP$4,IF(BF781+BF782+BF783+BF784+BH781+BH782+BH783+BH784&gt;2,Fixo/30*FP$4+(BF781+BF782+BF783+BF784+BH781+BH782+BH783+BH784-2)*Cadeirante/30*FP$4)))+(BE781+BE782+BE783+BG781+BG782+BG783)*Percapita/30*FP$4+(BE784+BG784)*Crechee/30*FP$4,IF(C781=1,IF(BE781+BE782+BE783+BF781+BF782+BF783+BG781+BG782+BG783+BH781+BH782+BH783&lt;=15,(BE781+BE782+BE783+BG781+BG782+BG783)*Percapita/30*FP$4,IF(BE781+BE782+BE783+BF781+BF782+BF783+BG781+BG782+BG783+BH781+BH782+BH783&gt;=16,Fixo/30*FP$4+(BE781+BE782+BE783+BF781+BF782+BF783+BG781+BG782+BG783+BH781+BH782-16)*Percapita/30*FP$4))))))</f>
        <v>0</v>
      </c>
      <c r="FQ781" s="177">
        <f>IF(C781=4,SUM(BI781+BI782+BI783+BK781+BK782+BK783)*Percapita/30*FQ$4+(BJ781+BJ782+BJ783+BL781+BL782+BL783)*Cadeirante/30*FQ$4,IF(C781=3,IF(BI784+BK784=10,Fixo/30*FQ$4+(BI781+BI782+BI783+BK781+BK782+BK783)*Percapita/30*FQ$4+(BJ784+BL784)*Cadeirante/30*FQ$4,IF(BI784+BK784&lt;=9,(BI784+BK784)*Crechee/30*FQ$4)+(BJ784+BL784)*Cadeirante/30*FQ$4+(BI781+BI782+BI783+BK781+BK782+BK783)*Percapita/30*FQ$4)+IF(BI784+BK784&gt;=11,Fixo/30*FQ$4+(BI784+BK784-10)*Crechee/30*FQ$4,0),IF(C781=2,IF(BJ781+BJ782+BJ783+BJ784+BL781+BL782+BL783+BL784=1,Cadeirante/30*FQ$4,IF(BJ781+BJ782+BJ783+BJ784+BL781+BL782+BL783+BL784=2,Fixo/30*FQ$4,IF(BJ781+BJ782+BJ783+BJ784+BL781+BL782+BL783+BL784&gt;2,Fixo/30*FQ$4+(BJ781+BJ782+BJ783+BJ784+BL781+BL782+BL783+BL784-2)*Cadeirante/30*FQ$4)))+(BI781+BI782+BI783+BK781+BK782+BK783)*Percapita/30*FQ$4+(BI784+BK784)*Crechee/30*FQ$4,IF(C781=1,IF(BI781+BI782+BI783+BJ781+BJ782+BJ783+BK781+BK782+BK783+BL781+BL782+BL783&lt;=15,(BI781+BI782+BI783+BK781+BK782+BK783)*Percapita/30*FQ$4,IF(BI781+BI782+BI783+BJ781+BJ782+BJ783+BK781+BK782+BK783+BL781+BL782+BL783&gt;=16,Fixo/30*FQ$4+(BI781+BI782+BI783+BJ781+BJ782+BJ783+BK781+BK782+BK783+BL781+BL782-16)*Percapita/30*FQ$4))))))</f>
        <v>0</v>
      </c>
      <c r="FR781" s="177">
        <f>IF(C781=4,SUM(BM781+BM782+BM783+BO781+BO782+BO783)*Percapita/30*FR$4+(BN781+BN782+BN783+BP781+BP782+BP783)*Cadeirante/30*FR$4,IF(C781=3,IF(BM784+BO784=10,Fixo/30*FR$4+(BM781+BM782+BM783+BO781+BO782+BO783)*Percapita/30*FR$4+(BN784+BP784)*Cadeirante/30*FR$4,IF(BM784+BO784&lt;=9,(BM784+BO784)*Crechee/30*FR$4)+(BN784+BP784)*Cadeirante/30*FR$4+(BM781+BM782+BM783+BO781+BO782+BO783)*Percapita/30*FR$4)+IF(BM784+BO784&gt;=11,Fixo/30*FR$4+(BM784+BO784-10)*Crechee/30*FR$4,0),IF(C781=2,IF(BN781+BN782+BN783+BN784+BP781+BP782+BP783+BP784=1,Cadeirante/30*FR$4,IF(BN781+BN782+BN783+BN784+BP781+BP782+BP783+BP784=2,Fixo/30*FR$4,IF(BN781+BN782+BN783+BN784+BP781+BP782+BP783+BP784&gt;2,Fixo/30*FR$4+(BN781+BN782+BN783+BN784+BP781+BP782+BP783+BP784-2)*Cadeirante/30*FR$4)))+(BM781+BM782+BM783+BO781+BO782+BO783)*Percapita/30*FR$4+(BM784+BO784)*Crechee/30*FR$4,IF(C781=1,IF(BM781+BM782+BM783+BN781+BN782+BN783+BO781+BO782+BO783+BP781+BP782+BP783&lt;=15,(BM781+BM782+BM783+BO781+BO782+BO783)*Percapita/30*FR$4,IF(BM781+BM782+BM783+BN781+BN782+BN783+BO781+BO782+BO783+BP781+BP782+BP783&gt;=16,Fixo/30*FR$4+(BM781+BM782+BM783+BN781+BN782+BN783+BO781+BO782+BO783+BP781+BP782-16)*Percapita/30*FR$4))))))</f>
        <v>0</v>
      </c>
      <c r="FS781" s="177">
        <f>IF(C781=4,SUM(BQ781+BQ782+BQ783+BS781+BS782+BS783)*Percapita/30*FS$4+(BR781+BR782+BR783+BT781+BT782+BT783)*Cadeirante/30*FS$4,IF(C781=3,IF(BQ784+BS784=10,Fixo/30*FS$4+(BQ781+BQ782+BQ783+BS781+BS782+BS783)*Percapita/30*FS$4+(BR784+BT784)*Cadeirante/30*FS$4,IF(BQ784+BS784&lt;=9,(BQ784+BS784)*Crechee/30*FS$4)+(BR784+BT784)*Cadeirante/30*FS$4+(BQ781+BQ782+BQ783+BS781+BS782+BS783)*Percapita/30*FS$4)+IF(BQ784+BS784&gt;=11,Fixo/30*FS$4+(BQ784+BS784-10)*Crechee/30*FS$4,0),IF(C781=2,IF(BR781+BR782+BR783+BR784+BT781+BT782+BT783+BT784=1,Cadeirante/30*FS$4,IF(BR781+BR782+BR783+BR784+BT781+BT782+BT783+BT784=2,Fixo/30*FS$4,IF(BR781+BR782+BR783+BR784+BT781+BT782+BT783+BT784&gt;2,Fixo/30*FS$4+(BR781+BR782+BR783+BR784+BT781+BT782+BT783+BT784-2)*Cadeirante/30*FS$4)))+(BQ781+BQ782+BQ783+BS781+BS782+BS783)*Percapita/30*FS$4+(BQ784+BS784)*Crechee/30*FS$4,IF(C781=1,IF(BQ781+BQ782+BQ783+BR781+BR782+BR783+BS781+BS782+BS783+BT781+BT782+BT783&lt;=15,(BQ781+BQ782+BQ783+BS781+BS782+BS783)*Percapita/30*FS$4,IF(BQ781+BQ782+BQ783+BR781+BR782+BR783+BS781+BS782+BS783+BT781+BT782+BT783&gt;=16,Fixo/30*FS$4+(BQ781+BQ782+BQ783+BR781+BR782+BR783+BS781+BS782+BS783+BT781+BT782-16)*Percapita/30*FS$4))))))</f>
        <v>0</v>
      </c>
      <c r="FT781" s="177">
        <f>IF(C781=4,SUM(BU781+BU782+BU783+BW781+BW782+BW783)*Percapita/30*FT$4+(BV781+BV782+BV783+BX781+BX782+BX783)*Cadeirante/30*FT$4,IF(C781=3,IF(BU784+BW784=10,Fixo/30*FT$4+(BU781+BU782+BU783+BW781+BW782+BW783)*Percapita/30*FT$4+(BV784+BX784)*Cadeirante/30*FT$4,IF(BU784+BW784&lt;=9,(BU784+BW784)*Crechee/30*FT$4)+(BV784+BX784)*Cadeirante/30*FT$4+(BU781+BU782+BU783+BW781+BW782+BW783)*Percapita/30*FT$4)+IF(BU784+BW784&gt;=11,Fixo/30*FT$4+(BU784+BW784-10)*Crechee/30*FT$4,0),IF(C781=2,IF(BV781+BV782+BV783+BV784+BX781+BX782+BX783+BX784=1,Cadeirante/30*FT$4,IF(BV781+BV782+BV783+BV784+BX781+BX782+BX783+BX784=2,Fixo/30*FT$4,IF(BV781+BV782+BV783+BV784+BX781+BX782+BX783+BX784&gt;2,Fixo/30*FT$4+(BV781+BV782+BV783+BV784+BX781+BX782+BX783+BX784-2)*Cadeirante/30*FT$4)))+(BU781+BU782+BU783+BW781+BW782+BW783)*Percapita/30*FT$4+(BU784+BW784)*Crechee/30*FT$4,IF(C781=1,IF(BU781+BU782+BU783+BV781+BV782+BV783+BW781+BW782+BW783+BX781+BX782+BX783&lt;=15,(BU781+BU782+BU783+BW781+BW782+BW783)*Percapita/30*FT$4,IF(BU781+BU782+BU783+BV781+BV782+BV783+BW781+BW782+BW783+BX781+BX782+BX783&gt;=16,Fixo/30*FT$4+(BU781+BU782+BU783+BV781+BV782+BV783+BW781+BW782+BW783+BX781+BX782-16)*Percapita/30*FT$4))))))</f>
        <v>0</v>
      </c>
      <c r="FU781" s="177">
        <f>IF(C781=4,SUM(BY781+BY782+BY783+CA781+CA782+CA783)*Percapita/30*FU$4+(BZ781+BZ782+BZ783+CB781+CB782+CB783)*Cadeirante/30*FU$4,IF(C781=3,IF(BY784+CA784=10,Fixo/30*FU$4+(BY781+BY782+BY783+CA781+CA782+CA783)*Percapita/30*FU$4+(BZ784+CB784)*Cadeirante/30*FU$4,IF(BY784+CA784&lt;=9,(BY784+CA784)*Crechee/30*FU$4)+(BZ784+CB784)*Cadeirante/30*FU$4+(BY781+BY782+BY783+CA781+CA782+CA783)*Percapita/30*FU$4)+IF(BY784+CA784&gt;=11,Fixo/30*FU$4+(BY784+CA784-10)*Crechee/30*FU$4,0),IF(C781=2,IF(BZ781+BZ782+BZ783+BZ784+CB781+CB782+CB783+CB784=1,Cadeirante/30*FU$4,IF(BZ781+BZ782+BZ783+BZ784+CB781+CB782+CB783+CB784=2,Fixo/30*FU$4,IF(BZ781+BZ782+BZ783+BZ784+CB781+CB782+CB783+CB784&gt;2,Fixo/30*FU$4+(BZ781+BZ782+BZ783+BZ784+CB781+CB782+CB783+CB784-2)*Cadeirante/30*FU$4)))+(BY781+BY782+BY783+CA781+CA782+CA783)*Percapita/30*FU$4+(BY784+CA784)*Crechee/30*FU$4,IF(C781=1,IF(BY781+BY782+BY783+BZ781+BZ782+BZ783+CA781+CA782+CA783+CB781+CB782+CB783&lt;=15,(BY781+BY782+BY783+CA781+CA782+CA783)*Percapita/30*FU$4,IF(BY781+BY782+BY783+BZ781+BZ782+BZ783+CA781+CA782+CA783+CB781+CB782+CB783&gt;=16,Fixo/30*FU$4+(BY781+BY782+BY783+BZ781+BZ782+BZ783+CA781+CA782+CA783+CB781+CB782-16)*Percapita/30*FU$4))))))</f>
        <v>0</v>
      </c>
      <c r="FV781" s="177">
        <f>IF(C781=4,SUM(CC781+CC782+CC783+CE781+CE782+CE783)*Percapita/30*FV$4+(CD781+CD782+CD783+CF781+CF782+CF783)*Cadeirante/30*FV$4,IF(C781=3,IF(CC784+CE784=10,Fixo/30*FV$4+(CC781+CC782+CC783+CE781+CE782+CE783)*Percapita/30*FV$4+(CD784+CF784)*Cadeirante/30*FV$4,IF(CC784+CE784&lt;=9,(CC784+CE784)*Crechee/30*FV$4)+(CD784+CF784)*Cadeirante/30*FV$4+(CC781+CC782+CC783+CE781+CE782+CE783)*Percapita/30*FV$4)+IF(CC784+CE784&gt;=11,Fixo/30*FV$4+(CC784+CE784-10)*Crechee/30*FV$4,0),IF(C781=2,IF(CD781+CD782+CD783+CD784+CF781+CF782+CF783+CF784=1,Cadeirante/30*FV$4,IF(CD781+CD782+CD783+CD784+CF781+CF782+CF783+CF784=2,Fixo/30*FV$4,IF(CD781+CD782+CD783+CD784+CF781+CF782+CF783+CF784&gt;2,Fixo/30*FV$4+(CD781+CD782+CD783+CD784+CF781+CF782+CF783+CF784-2)*Cadeirante/30*FV$4)))+(CC781+CC782+CC783+CE781+CE782+CE783)*Percapita/30*FV$4+(CC784+CE784)*Crechee/30*FV$4,IF(C781=1,IF(CC781+CC782+CC783+CD781+CD782+CD783+CE781+CE782+CE783+CF781+CF782+CF783&lt;=15,(CC781+CC782+CC783+CE781+CE782+CE783)*Percapita/30*FV$4,IF(CC781+CC782+CC783+CD781+CD782+CD783+CE781+CE782+CE783+CF781+CF782+CF783&gt;=16,Fixo/30*FV$4+(CC781+CC782+CC783+CD781+CD782+CD783+CE781+CE782+CE783+CF781+CF782-16)*Percapita/30*FV$4))))))</f>
        <v>0</v>
      </c>
      <c r="FW781" s="177">
        <f>IF(C781=4,SUM(CG781+CG782+CG783+CI781+CI782+CI783)*Percapita/30*FW$4+(CH781+CH782+CH783+CJ781+CJ782+CJ783)*Cadeirante/30*FW$4,IF(C781=3,IF(CG784+CI784=10,Fixo/30*FW$4+(CG781+CG782+CG783+CI781+CI782+CI783)*Percapita/30*FW$4+(CH784+CJ784)*Cadeirante/30*FW$4,IF(CG784+CI784&lt;=9,(CG784+CI784)*Crechee/30*FW$4)+(CH784+CJ784)*Cadeirante/30*FW$4+(CG781+CG782+CG783+CI781+CI782+CI783)*Percapita/30*FW$4)+IF(CG784+CI784&gt;=11,Fixo/30*FW$4+(CG784+CI784-10)*Crechee/30*FW$4,0),IF(C781=2,IF(CH781+CH782+CH783+CH784+CJ781+CJ782+CJ783+CJ784=1,Cadeirante/30*FW$4,IF(CH781+CH782+CH783+CH784+CJ781+CJ782+CJ783+CJ784=2,Fixo/30*FW$4,IF(CH781+CH782+CH783+CH784+CJ781+CJ782+CJ783+CJ784&gt;2,Fixo/30*FW$4+(CH781+CH782+CH783+CH784+CJ781+CJ782+CJ783+CJ784-2)*Cadeirante/30*FW$4)))+(CG781+CG782+CG783+CI781+CI782+CI783)*Percapita/30*FW$4+(CG784+CI784)*Crechee/30*FW$4,IF(C781=1,IF(CG781+CG782+CG783+CH781+CH782+CH783+CI781+CI782+CI783+CJ781+CJ782+CJ783&lt;=15,(CG781+CG782+CG783+CI781+CI782+CI783)*Percapita/30*FW$4,IF(CG781+CG782+CG783+CH781+CH782+CH783+CI781+CI782+CI783+CJ781+CJ782+CJ783&gt;=16,Fixo/30*FW$4+(CG781+CG782+CG783+CH781+CH782+CH783+CI781+CI782+CI783+CJ781+CJ782-16)*Percapita/30*FW$4))))))</f>
        <v>0</v>
      </c>
      <c r="FX781" s="177">
        <f>IF(C781=4,SUM(CK781+CK782+CK783+CM781+CM782+CM783)*Percapita/30*FX$4+(CL781+CL782+CL783+CN781+CN782+CN783)*Cadeirante/30*FX$4,IF(C781=3,IF(CK784+CM784=10,Fixo/30*FX$4+(CK781+CK782+CK783+CM781+CM782+CM783)*Percapita/30*FX$4+(CL784+CN784)*Cadeirante/30*FX$4,IF(CK784+CM784&lt;=9,(CK784+CM784)*Crechee/30*FX$4)+(CL784+CN784)*Cadeirante/30*FX$4+(CK781+CK782+CK783+CM781+CM782+CM783)*Percapita/30*FX$4)+IF(CK784+CM784&gt;=11,Fixo/30*FX$4+(CK784+CM784-10)*Crechee/30*FX$4,0),IF(C781=2,IF(CL781+CL782+CL783+CL784+CN781+CN782+CN783+CN784=1,Cadeirante/30*FX$4,IF(CL781+CL782+CL783+CL784+CN781+CN782+CN783+CN784=2,Fixo/30*FX$4,IF(CL781+CL782+CL783+CL784+CN781+CN782+CN783+CN784&gt;2,Fixo/30*FX$4+(CL781+CL782+CL783+CL784+CN781+CN782+CN783+CN784-2)*Cadeirante/30*FX$4)))+(CK781+CK782+CK783+CM781+CM782+CM783)*Percapita/30*FX$4+(CK784+CM784)*Crechee/30*FX$4,IF(C781=1,IF(CK781+CK782+CK783+CL781+CL782+CL783+CM781+CM782+CM783+CN781+CN782+CN783&lt;=15,(CK781+CK782+CK783+CM781+CM782+CM783)*Percapita/30*FX$4,IF(CK781+CK782+CK783+CL781+CL782+CL783+CM781+CM782+CM783+CN781+CN782+CN783&gt;=16,Fixo/30*FX$4+(CK781+CK782+CK783+CL781+CL782+CL783+CM781+CM782+CM783+CN781+CN782-16)*Percapita/30*FX$4))))))</f>
        <v>0</v>
      </c>
      <c r="FY781" s="177">
        <f>IF(C781=4,SUM(CO781+CO782+CO783+CQ781+CQ782+CQ783)*Percapita/30*FY$4+(CP781+CP782+CP783+CR781+CR782+CR783)*Cadeirante/30*FY$4,IF(C781=3,IF(CO784+CQ784=10,Fixo/30*FY$4+(CO781+CO782+CO783+CQ781+CQ782+CQ783)*Percapita/30*FY$4+(CP784+CR784)*Cadeirante/30*FY$4,IF(CO784+CQ784&lt;=9,(CO784+CQ784)*Crechee/30*FY$4)+(CP784+CR784)*Cadeirante/30*FY$4+(CO781+CO782+CO783+CQ781+CQ782+CQ783)*Percapita/30*FY$4)+IF(CO784+CQ784&gt;=11,Fixo/30*FY$4+(CO784+CQ784-10)*Crechee/30*FY$4,0),IF(C781=2,IF(CP781+CP782+CP783+CP784+CR781+CR782+CR783+CR784=1,Cadeirante/30*FY$4,IF(CP781+CP782+CP783+CP784+CR781+CR782+CR783+CR784=2,Fixo/30*FY$4,IF(CP781+CP782+CP783+CP784+CR781+CR782+CR783+CR784&gt;2,Fixo/30*FY$4+(CP781+CP782+CP783+CP784+CR781+CR782+CR783+CR784-2)*Cadeirante/30*FY$4)))+(CO781+CO782+CO783+CQ781+CQ782+CQ783)*Percapita/30*FY$4+(CO784+CQ784)*Crechee/30*FY$4,IF(C781=1,IF(CO781+CO782+CO783+CP781+CP782+CP783+CQ781+CQ782+CQ783+CR781+CR782+CR783&lt;=15,(CO781+CO782+CO783+CQ781+CQ782+CQ783)*Percapita/30*FY$4,IF(CO781+CO782+CO783+CP781+CP782+CP783+CQ781+CQ782+CQ783+CR781+CR782+CR783&gt;=16,Fixo/30*FY$4+(CO781+CO782+CO783+CP781+CP782+CP783+CQ781+CQ782+CQ783+CR781+CR782-16)*Percapita/30*FY$4))))))</f>
        <v>0</v>
      </c>
      <c r="FZ781" s="177">
        <f>IF(C781=4,SUM(CS781+CS782+CS783+CU781+CU782+CU783)*Percapita/30*FZ$4+(CT781+CT782+CT783+CV781+CV782+CV783)*Cadeirante/30*FZ$4,IF(C781=3,IF(CS784+CU784=10,Fixo/30*FZ$4+(CS781+CS782+CS783+CU781+CU782+CU783)*Percapita/30*FZ$4+(CT784+CV784)*Cadeirante/30*FZ$4,IF(CS784+CU784&lt;=9,(CS784+CU784)*Crechee/30*FZ$4)+(CT784+CV784)*Cadeirante/30*FZ$4+(CS781+CS782+CS783+CU781+CU782+CU783)*Percapita/30*FZ$4)+IF(CS784+CU784&gt;=11,Fixo/30*FZ$4+(CS784+CU784-10)*Crechee/30*FZ$4,0),IF(C781=2,IF(CT781+CT782+CT783+CT784+CV781+CV782+CV783+CV784=1,Cadeirante/30*FZ$4,IF(CT781+CT782+CT783+CT784+CV781+CV782+CV783+CV784=2,Fixo/30*FZ$4,IF(CT781+CT782+CT783+CT784+CV781+CV782+CV783+CV784&gt;2,Fixo/30*FZ$4+(CT781+CT782+CT783+CT784+CV781+CV782+CV783+CV784-2)*Cadeirante/30*FZ$4)))+(CS781+CS782+CS783+CU781+CU782+CU783)*Percapita/30*FZ$4+(CS784+CU784)*Crechee/30*FZ$4,IF(C781=1,IF(CS781+CS782+CS783+CT781+CT782+CT783+CU781+CU782+CU783+CV781+CV782+CV783&lt;=15,(CS781+CS782+CS783+CU781+CU782+CU783)*Percapita/30*FZ$4,IF(CS781+CS782+CS783+CT781+CT782+CT783+CU781+CU782+CU783+CV781+CV782+CV783&gt;=16,Fixo/30*FZ$4+(CS781+CS782+CS783+CT781+CT782+CT783+CU781+CU782+CU783+CV781+CV782-16)*Percapita/30*FZ$4))))))</f>
        <v>0</v>
      </c>
      <c r="GA781" s="177">
        <f>IF(C781=4,SUM(CW781+CW782+CW783+CY781+CY782+CY783)*Percapita/30*GA$4+(CX781+CX782+CX783+CZ781+CZ782+CZ783)*Cadeirante/30*GA$4,IF(C781=3,IF(CW784+CY784=10,Fixo/30*GA$4+(CW781+CW782+CW783+CY781+CY782+CY783)*Percapita/30*GA$4+(CX784+CZ784)*Cadeirante/30*GA$4,IF(CW784+CY784&lt;=9,(CW784+CY784)*Crechee/30*GA$4)+(CX784+CZ784)*Cadeirante/30*GA$4+(CW781+CW782+CW783+CY781+CY782+CY783)*Percapita/30*GA$4)+IF(CW784+CY784&gt;=11,Fixo/30*GA$4+(CW784+CY784-10)*Crechee/30*GA$4,0),IF(C781=2,IF(CX781+CX782+CX783+CX784+CZ781+CZ782+CZ783+CZ784=1,Cadeirante/30*GA$4,IF(CX781+CX782+CX783+CX784+CZ781+CZ782+CZ783+CZ784=2,Fixo/30*GA$4,IF(CX781+CX782+CX783+CX784+CZ781+CZ782+CZ783+CZ784&gt;2,Fixo/30*GA$4+(CX781+CX782+CX783+CX784+CZ781+CZ782+CZ783+CZ784-2)*Cadeirante/30*GA$4)))+(CW781+CW782+CW783+CY781+CY782+CY783)*Percapita/30*GA$4+(CW784+CY784)*Crechee/30*GA$4,IF(C781=1,IF(CW781+CW782+CW783+CX781+CX782+CX783+CY781+CY782+CY783+CZ781+CZ782+CZ783&lt;=15,(CW781+CW782+CW783+CY781+CY782+CY783)*Percapita/30*GA$4,IF(CW781+CW782+CW783+CX781+CX782+CX783+CY781+CY782+CY783+CZ781+CZ782+CZ783&gt;=16,Fixo/30*GA$4+(CW781+CW782+CW783+CX781+CX782+CX783+CY781+CY782+CY783+CZ781+CZ782-16)*Percapita/30*GA$4))))))</f>
        <v>0</v>
      </c>
      <c r="GB781" s="177">
        <f>IF(C781=4,SUM(DA781+DA782+DA783+DC781+DC782+DC783)*Percapita/30*GB$4+(DB781+DB782+DB783+DD781+DD782+DD783)*Cadeirante/30*GB$4,IF(C781=3,IF(DA784+DC784=10,Fixo/30*GB$4+(DA781+DA782+DA783+DC781+DC782+DC783)*Percapita/30*GB$4+(DB784+DD784)*Cadeirante/30*GB$4,IF(DA784+DC784&lt;=9,(DA784+DC784)*Crechee/30*GB$4)+(DB784+DD784)*Cadeirante/30*GB$4+(DA781+DA782+DA783+DC781+DC782+DC783)*Percapita/30*GB$4)+IF(DA784+DC784&gt;=11,Fixo/30*GB$4+(DA784+DC784-10)*Crechee/30*GB$4,0),IF(C781=2,IF(DB781+DB782+DB783+DB784+DD781+DD782+DD783+DD784=1,Cadeirante/30*GB$4,IF(DB781+DB782+DB783+DB784+DD781+DD782+DD783+DD784=2,Fixo/30*GB$4,IF(DB781+DB782+DB783+DB784+DD781+DD782+DD783+DD784&gt;2,Fixo/30*GB$4+(DB781+DB782+DB783+DB784+DD781+DD782+DD783+DD784-2)*Cadeirante/30*GB$4)))+(DA781+DA782+DA783+DC781+DC782+DC783)*Percapita/30*GB$4+(DA784+DC784)*Crechee/30*GB$4,IF(C781=1,IF(DA781+DA782+DA783+DB781+DB782+DB783+DC781+DC782+DC783+DD781+DD782+DD783&lt;=15,(DA781+DA782+DA783+DC781+DC782+DC783)*Percapita/30*GB$4,IF(DA781+DA782+DA783+DB781+DB782+DB783+DC781+DC782+DC783+DD781+DD782+DD783&gt;=16,Fixo/30*GB$4+(DA781+DA782+DA783+DB781+DB782+DB783+DC781+DC782+DC783+DD781+DD782-16)*Percapita/30*GB$4))))))</f>
        <v>0</v>
      </c>
      <c r="GC781" s="177">
        <f>IF(C781=4,SUM(DE781+DE782+DE783+DG781+DG782+DG783)*Percapita/30*GC$4+(DF781+DF782+DF783+DH781+DH782+DH783)*Cadeirante/30*GC$4,IF(C781=3,IF(DE784+DG784=10,Fixo/30*GC$4+(DE781+DE782+DE783+DG781+DG782+DG783)*Percapita/30*GC$4+(DF784+DH784)*Cadeirante/30*GC$4,IF(DE784+DG784&lt;=9,(DE784+DG784)*Crechee/30*GC$4)+(DF784+DH784)*Cadeirante/30*GC$4+(DE781+DE782+DE783+DG781+DG782+DG783)*Percapita/30*GC$4)+IF(DE784+DG784&gt;=11,Fixo/30*GC$4+(DE784+DG784-10)*Crechee/30*GC$4,0),IF(C781=2,IF(DF781+DF782+DF783+DF784+DH781+DH782+DH783+DH784=1,Cadeirante/30*GC$4,IF(DF781+DF782+DF783+DF784+DH781+DH782+DH783+DH784=2,Fixo/30*GC$4,IF(DF781+DF782+DF783+DF784+DH781+DH782+DH783+DH784&gt;2,Fixo/30*GC$4+(DF781+DF782+DF783+DF784+DH781+DH782+DH783+DH784-2)*Cadeirante/30*GC$4)))+(DE781+DE782+DE783+DG781+DG782+DG783)*Percapita/30*GC$4+(DE784+DG784)*Crechee/30*GC$4,IF(C781=1,IF(DE781+DE782+DE783+DF781+DF782+DF783+DG781+DG782+DG783+DH781+DH782+DH783&lt;=15,(DE781+DE782+DE783+DG781+DG782+DG783)*Percapita/30*GC$4,IF(DE781+DE782+DE783+DF781+DF782+DF783+DG781+DG782+DG783+DH781+DH782+DH783&gt;=16,Fixo/30*GC$4+(DE781+DE782+DE783+DF781+DF782+DF783+DG781+DG782+DG783+DH781+DH782-16)*Percapita/30*GC$4))))))</f>
        <v>0</v>
      </c>
      <c r="GD781" s="177">
        <f>IF(C781=4,SUM(DI781+DI782+DI783+DK781+DK782+DK783)*Percapita/30*GD$4+(DJ781+DJ782+DJ783+DL781+DL782+DL783)*Cadeirante/30*GD$4,IF(C781=3,IF(DI784+DK784=10,Fixo/30*GD$4+(DI781+DI782+DI783+DK781+DK782+DK783)*Percapita/30*GD$4+(DJ784+DL784)*Cadeirante/30*GD$4,IF(DI784+DK784&lt;=9,(DI784+DK784)*Crechee/30*GD$4)+(DJ784+DL784)*Cadeirante/30*GD$4+(DI781+DI782+DI783+DK781+DK782+DK783)*Percapita/30*GD$4)+IF(DI784+DK784&gt;=11,Fixo/30*GD$4+(DI784+DK784-10)*Crechee/30*GD$4,0),IF(C781=2,IF(DJ781+DJ782+DJ783+DJ784+DL781+DL782+DL783+DL784=1,Cadeirante/30*GD$4,IF(DJ781+DJ782+DJ783+DJ784+DL781+DL782+DL783+DL784=2,Fixo/30*GD$4,IF(DJ781+DJ782+DJ783+DJ784+DL781+DL782+DL783+DL784&gt;2,Fixo/30*GD$4+(DJ781+DJ782+DJ783+DJ784+DL781+DL782+DL783+DL784-2)*Cadeirante/30*GD$4)))+(DI781+DI782+DI783+DK781+DK782+DK783)*Percapita/30*GD$4+(DI784+DK784)*Crechee/30*GD$4,IF(C781=1,IF(DI781+DI782+DI783+DJ781+DJ782+DJ783+DK781+DK782+DK783+DL781+DL782+DL783&lt;=15,(DI781+DI782+DI783+DK781+DK782+DK783)*Percapita/30*GD$4,IF(DI781+DI782+DI783+DJ781+DJ782+DJ783+DK781+DK782+DK783+DL781+DL782+DL783&gt;=16,Fixo/30*GD$4+(DI781+DI782+DI783+DJ781+DJ782+DJ783+DK781+DK782+DK783+DL781+DL782-16)*Percapita/30*GD$4))))))</f>
        <v>0</v>
      </c>
      <c r="GE781" s="177">
        <f>IF(C781=4,SUM(DM781+DM782+DM783+DO781+DO782+DO783)*Percapita/30*GE$4+(DN781+DN782+DN783+DP781+DP782+DP783)*Cadeirante/30*GE$4,IF(C781=3,IF(DM784+DO784=10,Fixo/30*GE$4+(DM781+DM782+DM783+DO781+DO782+DO783)*Percapita/30*GE$4+(DN784+DP784)*Cadeirante/30*GE$4,IF(DM784+DO784&lt;=9,(DM784+DO784)*Crechee/30*GE$4)+(DN784+DP784)*Cadeirante/30*GE$4+(DM781+DM782+DM783+DO781+DO782+DO783)*Percapita/30*GE$4)+IF(DM784+DO784&gt;=11,Fixo/30*GE$4+(DM784+DO784-10)*Crechee/30*GE$4,0),IF(C781=2,IF(DN781+DN782+DN783+DN784+DP781+DP782+DP783+DP784=1,Cadeirante/30*GE$4,IF(DN781+DN782+DN783+DN784+DP781+DP782+DP783+DP784=2,Fixo/30*GE$4,IF(DN781+DN782+DN783+DN784+DP781+DP782+DP783+DP784&gt;2,Fixo/30*GE$4+(DN781+DN782+DN783+DN784+DP781+DP782+DP783+DP784-2)*Cadeirante/30*GE$4)))+(DM781+DM782+DM783+DO781+DO782+DO783)*Percapita/30*GE$4+(DM784+DO784)*Crechee/30*GE$4,IF(C781=1,IF(DM781+DM782+DM783+DN781+DN782+DN783+DO781+DO782+DO783+DP781+DP782+DP783&lt;=15,(DM781+DM782+DM783+DO781+DO782+DO783)*Percapita/30*GE$4,IF(DM781+DM782+DM783+DN781+DN782+DN783+DO781+DO782+DO783+DP781+DP782+DP783&gt;=16,Fixo/30*GE$4+(DM781+DM782+DM783+DN781+DN782+DN783+DO781+DO782+DO783+DP781+DP782-16)*Percapita/30*GE$4))))))</f>
        <v>0</v>
      </c>
      <c r="GF781" s="177">
        <f>IF(C781=4,SUM(DQ781+DQ782+DQ783+DS781+DS782+DS783)*Percapita/30*GF$4+(DR781+DR782+DR783+DT781+DT782+DT783)*Cadeirante/30*GF$4,IF(C781=3,IF(DQ784+DS784=10,Fixo/30*GF$4+(DQ781+DQ782+DQ783+DS781+DS782+DS783)*Percapita/30*GF$4+(DR784+DT784)*Cadeirante/30*GF$4,IF(DQ784+DS784&lt;=9,(DQ784+DS784)*Crechee/30*GF$4)+(DR784+DT784)*Cadeirante/30*GF$4+(DQ781+DQ782+DQ783+DS781+DS782+DS783)*Percapita/30*GF$4)+IF(DQ784+DS784&gt;=11,Fixo/30*GF$4+(DQ784+DS784-10)*Crechee/30*GF$4,0),IF(C781=2,IF(DR781+DR782+DR783+DR784+DT781+DT782+DT783+DT784=1,Cadeirante/30*GF$4,IF(DR781+DR782+DR783+DR784+DT781+DT782+DT783+DT784=2,Fixo/30*GF$4,IF(DR781+DR782+DR783+DR784+DT781+DT782+DT783+DT784&gt;2,Fixo/30*GF$4+(DR781+DR782+DR783+DR784+DT781+DT782+DT783+DT784-2)*Cadeirante/30*GF$4)))+(DQ781+DQ782+DQ783+DS781+DS782+DS783)*Percapita/30*GF$4+(DQ784+DS784)*Crechee/30*GF$4,IF(C781=1,IF(DQ781+DQ782+DQ783+DR781+DR782+DR783+DS781+DS782+DS783+DT781+DT782+DT783&lt;=15,(DQ781+DQ782+DQ783+DS781+DS782+DS783)*Percapita/30*GF$4,IF(DQ781+DQ782+DQ783+DR781+DR782+DR783+DS781+DS782+DS783+DT781+DT782+DT783&gt;=16,Fixo/30*GF$4+(DQ781+DQ782+DQ783+DR781+DR782+DR783+DS781+DS782+DS783+DT781+DT782-16)*Percapita/30*GF$4))))))</f>
        <v>0</v>
      </c>
      <c r="GG781" s="177">
        <f>IF(C781=4,SUM(DU781+DU782+DU783+DW781+DW782+DW783)*Percapita/30*GG$4+(DV781+DV782+DV783+DX781+DX782+DX783)*Cadeirante/30*GG$4,IF(C781=3,IF(DU784+DW784=10,Fixo/30*GG$4+(DU781+DU782+DU783+DW781+DW782+DW783)*Percapita/30*GG$4+(DV784+DX784)*Cadeirante/30*GG$4,IF(DU784+DW784&lt;=9,(DU784+DW784)*Crechee/30*GG$4)+(DV784+DX784)*Cadeirante/30*GG$4+(DU781+DU782+DU783+DW781+DW782+DW783)*Percapita/30*GG$4)+IF(DU784+DW784&gt;=11,Fixo/30*GG$4+(DU784+DW784-10)*Crechee/30*GG$4,0),IF(C781=2,IF(DV781+DV782+DV783+DV784+DX781+DX782+DX783+DX784=1,Cadeirante/30*GG$4,IF(DV781+DV782+DV783+DV784+DX781+DX782+DX783+DX784=2,Fixo/30*GG$4,IF(DV781+DV782+DV783+DV784+DX781+DX782+DX783+DX784&gt;2,Fixo/30*GG$4+(DV781+DV782+DV783+DV784+DX781+DX782+DX783+DX784-2)*Cadeirante/30*GG$4)))+(DU781+DU782+DU783+DW781+DW782+DW783)*Percapita/30*GG$4+(DU784+DW784)*Crechee/30*GG$4,IF(C781=1,IF(DU781+DU782+DU783+DV781+DV782+DV783+DW781+DW782+DW783+DX781+DX782+DX783&lt;=15,(DU781+DU782+DU783+DW781+DW782+DW783)*Percapita/30*GG$4,IF(DU781+DU782+DU783+DV781+DV782+DV783+DW781+DW782+DW783+DX781+DX782+DX783&gt;=16,Fixo/30*GG$4+(DU781+DU782+DU783+DV781+DV782+DV783+DW781+DW782+DW783+DX781+DX782-16)*Percapita/30*GG$4))))))</f>
        <v>0</v>
      </c>
      <c r="GH781" s="177">
        <f>IF(C781=4,SUM(DY781+DY782+DY783+EA781+EA782+EA783)*Percapita/30*GH$4+(DZ781+DZ782+DZ783+EB781+EB782+EB783)*Cadeirante/30*GH$4,IF(C781=3,IF(DY784+EA784=10,Fixo/30*GH$4+(DY781+DY782+DY783+EA781+EA782+EA783)*Percapita/30*GH$4+(DZ784+EB784)*Cadeirante/30*GH$4,IF(DY784+EA784&lt;=9,(DY784+EA784)*Crechee/30*GH$4)+(DZ784+EB784)*Cadeirante/30*GH$4+(DY781+DY782+DY783+EA781+EA782+EA783)*Percapita/30*GH$4)+IF(DY784+EA784&gt;=11,Fixo/30*GH$4+(DY784+EA784-10)*Crechee/30*GH$4,0),IF(C781=2,IF(DZ781+DZ782+DZ783+DZ784+EB781+EB782+EB783+EB784=1,Cadeirante/30*GH$4,IF(DZ781+DZ782+DZ783+DZ784+EB781+EB782+EB783+EB784=2,Fixo/30*GH$4,IF(DZ781+DZ782+DZ783+DZ784+EB781+EB782+EB783+EB784&gt;2,Fixo/30*GH$4+(DZ781+DZ782+DZ783+DZ784+EB781+EB782+EB783+EB784-2)*Cadeirante/30*GH$4)))+(DY781+DY782+DY783+EA781+EA782+EA783)*Percapita/30*GH$4+(DY784+EA784)*Crechee/30*GH$4,IF(C781=1,IF(DY781+DY782+DY783+DZ781+DZ782+DZ783+EA781+EA782+EA783+EB781+EB782+EB783&lt;=15,(DY781+DY782+DY783+EA781+EA782+EA783)*Percapita/30*GH$4,IF(DY781+DY782+DY783+DZ781+DZ782+DZ783+EA781+EA782+EA783+EB781+EB782+EB783&gt;=16,Fixo/30*GH$4+(DY781+DY782+DY783+DZ781+DZ782+DZ783+EA781+EA782+EA783+EB781+EB782-16)*Percapita/30*GH$4))))))</f>
        <v>0</v>
      </c>
      <c r="GI781" s="177">
        <f>IF(C781=4,SUM(EC781+EC782+EC783+EE781+EE782+EE783)*Percapita/30*GI$4+(ED781+ED782+ED783+EF781+EF782+EF783)*Cadeirante/30*GI$4,IF(C781=3,IF(EC784+EE784=10,Fixo/30*GI$4+(EC781+EC782+EC783+EE781+EE782+EE783)*Percapita/30*GI$4+(ED784+EF784)*Cadeirante/30*GI$4,IF(EC784+EE784&lt;=9,(EC784+EE784)*Crechee/30*GI$4)+(ED784+EF784)*Cadeirante/30*GI$4+(EC781+EC782+EC783+EE781+EE782+EE783)*Percapita/30*GI$4)+IF(EC784+EE784&gt;=11,Fixo/30*GI$4+(EC784+EE784-10)*Crechee/30*GI$4,0),IF(C781=2,IF(ED781+ED782+ED783+ED784+EF781+EF782+EF783+EF784=1,Cadeirante/30*GI$4,IF(ED781+ED782+ED783+ED784+EF781+EF782+EF783+EF784=2,Fixo/30*GI$4,IF(ED781+ED782+ED783+ED784+EF781+EF782+EF783+EF784&gt;2,Fixo/30*GI$4+(ED781+ED782+ED783+ED784+EF781+EF782+EF783+EF784-2)*Cadeirante/30*GI$4)))+(EC781+EC782+EC783+EE781+EE782+EE783)*Percapita/30*GI$4+(EC784+EE784)*Crechee/30*GI$4,IF(C781=1,IF(EC781+EC782+EC783+ED781+ED782+ED783+EE781+EE782+EE783+EF781+EF782+EF783&lt;=15,(EC781+EC782+EC783+EE781+EE782+EE783)*Percapita/30*GI$4,IF(EC781+EC782+EC783+ED781+ED782+ED783+EE781+EE782+EE783+EF781+EF782+EF783&gt;=16,Fixo/30*GI$4+(EC781+EC782+EC783+ED781+ED782+ED783+EE781+EE782+EE783+EF781+EF782-16)*Percapita/30*GI$4))))))</f>
        <v>0</v>
      </c>
      <c r="GJ781" s="177">
        <f>IF(C781=4,SUM(EG781+EG782+EG783+EI781+EI782+EI783)*Percapita/30*GJ$4+(EH781+EH782+EH783+EJ781+EJ782+EJ783)*Cadeirante/30*GJ$4,IF(C781=3,IF(EG784+EI784=10,Fixo/30*GJ$4+(EG781+EG782+EG783+EI781+EI782+EI783)*Percapita/30*GJ$4+(EH784+EJ784)*Cadeirante/30*GJ$4,IF(EG784+EI784&lt;=9,(EG784+EI784)*Crechee/30*GJ$4)+(EH784+EJ784)*Cadeirante/30*GJ$4+(EG781+EG782+EG783+EI781+EI782+EI783)*Percapita/30*GJ$4)+IF(EG784+EI784&gt;=11,Fixo/30*GJ$4+(EG784+EI784-10)*Crechee/30*GJ$4,0),IF(C781=2,IF(EH781+EH782+EH783+EH784+EJ781+EJ782+EJ783+EJ784=1,Cadeirante/30*GJ$4,IF(EH781+EH782+EH783+EH784+EJ781+EJ782+EJ783+EJ784=2,Fixo/30*GJ$4,IF(EH781+EH782+EH783+EH784+EJ781+EJ782+EJ783+EJ784&gt;2,Fixo/30*GJ$4+(EH781+EH782+EH783+EH784+EJ781+EJ782+EJ783+EJ784-2)*Cadeirante/30*GJ$4)))+(EG781+EG782+EG783+EI781+EI782+EI783)*Percapita/30*GJ$4+(EG784+EI784)*Crechee/30*GJ$4,IF(C781=1,IF(EG781+EG782+EG783+EH781+EH782+EH783+EI781+EI782+EI783+EJ781+EJ782+EJ783&lt;=15,(EG781+EG782+EG783+EI781+EI782+EI783)*Percapita/30*GJ$4,IF(EG781+EG782+EG783+EH781+EH782+EH783+EI781+EI782+EI783+EJ781+EJ782+EJ783&gt;=16,Fixo/30*GJ$4+(EG781+EG782+EG783+EH781+EH782+EH783+EI781+EI782+EI783+EJ781+EJ782-16)*Percapita/30*GJ$4))))))</f>
        <v>0</v>
      </c>
      <c r="GK781" s="178"/>
      <c r="GL781" s="103">
        <f t="shared" si="895"/>
        <v>0</v>
      </c>
      <c r="GM781" s="124"/>
      <c r="GN781" s="104">
        <f>SUMIF(V781:V784,"&lt;0")*Cadeirante/30*GN$4+SUMIF(X781:X784,"&lt;0")*Cadeirante/30*GN$4</f>
        <v>0</v>
      </c>
      <c r="GO781" s="104">
        <f>SUMIF(Z781:Z784,"&lt;0")*Cadeirante/30*GO$4+SUMIF(AB781:AB784,"&lt;0")*Cadeirante/30*GO$4</f>
        <v>0</v>
      </c>
      <c r="GP781" s="104">
        <f>SUMIF(AD781:AD784,"&lt;0")*Cadeirante/30*GP$4+SUMIF(AF781:AF784,"&lt;0")*Cadeirante/30*GP$4</f>
        <v>0</v>
      </c>
      <c r="GQ781" s="104">
        <f>SUMIF(AH781:AH784,"&lt;0")*Cadeirante/30*GQ$4+SUMIF(AJ781:AJ784,"&lt;0")*Cadeirante/30*GQ$4</f>
        <v>0</v>
      </c>
      <c r="GR781" s="104">
        <f>SUMIF(AL781:AL784,"&lt;0")*Cadeirante/30*GR$4+SUMIF(AN781:AN784,"&lt;0")*Cadeirante/30*GR$4</f>
        <v>0</v>
      </c>
      <c r="GS781" s="104">
        <f>SUMIF(AP781:AP784,"&lt;0")*Cadeirante/30*GS$4+SUMIF(AR781:AR784,"&lt;0")*Cadeirante/30*GS$4</f>
        <v>0</v>
      </c>
      <c r="GT781" s="104">
        <f>SUMIF(AT781:AT784,"&lt;0")*Cadeirante/30*GT$4+SUMIF(AV781:AV784,"&lt;0")*Cadeirante/30*GT$4</f>
        <v>0</v>
      </c>
      <c r="GU781" s="104">
        <f>SUMIF(AX781:AX784,"&lt;0")*Cadeirante/30*GU$4+SUMIF(AZ781:AZ784,"&lt;0")*Cadeirante/30*GU$4</f>
        <v>0</v>
      </c>
      <c r="GV781" s="104">
        <f>SUMIF(BB781:BB784,"&lt;0")*Cadeirante/30*GV$4+SUMIF(BD781:BD784,"&lt;0")*Cadeirante/30*GV$4</f>
        <v>0</v>
      </c>
      <c r="GW781" s="104">
        <f>SUMIF(BF781:BF784,"&lt;0")*Cadeirante/30*GW$4+SUMIF(BH781:BH784,"&lt;0")*Cadeirante/30*GW$4</f>
        <v>0</v>
      </c>
      <c r="GX781" s="104">
        <f>SUMIF(BJ781:BJ784,"&lt;0")*Cadeirante/30*GX$4+SUMIF(BL781:BL784,"&lt;0")*Cadeirante/30*GX$4</f>
        <v>0</v>
      </c>
      <c r="GY781" s="104">
        <f>SUMIF(BN781:BN784,"&lt;0")*Cadeirante/30*GY$4+SUMIF(BP781:BP784,"&lt;0")*Cadeirante/30*GY$4</f>
        <v>0</v>
      </c>
      <c r="GZ781" s="104">
        <f>SUMIF(BR781:BR784,"&lt;0")*Cadeirante/30*GZ$4+SUMIF(BT781:BT784,"&lt;0")*Cadeirante/30*GZ$4</f>
        <v>0</v>
      </c>
      <c r="HA781" s="104">
        <f>SUMIF(BV781:BV784,"&lt;0")*Cadeirante/30*HA$4+SUMIF(BX781:BX784,"&lt;0")*Cadeirante/30*HA$4</f>
        <v>0</v>
      </c>
      <c r="HB781" s="104">
        <f>SUMIF(BZ781:BZ784,"&lt;0")*Cadeirante/30*HB$4+SUMIF(CB781:CB784,"&lt;0")*Cadeirante/30*HB$4</f>
        <v>0</v>
      </c>
      <c r="HC781" s="104">
        <f>SUMIF(CD781:CD784,"&lt;0")*Cadeirante/30*HC$4+SUMIF(CF781:CF784,"&lt;0")*Cadeirante/30*HC$4</f>
        <v>0</v>
      </c>
      <c r="HD781" s="104">
        <f>SUMIF(CH781:CH784,"&lt;0")*Cadeirante/30*HD$4+SUMIF(CJ781:CJ784,"&lt;0")*Cadeirante/30*HD$4</f>
        <v>0</v>
      </c>
      <c r="HE781" s="104">
        <f>SUMIF(CL781:CL784,"&lt;0")*Cadeirante/30*HE$4+SUMIF(CN781:CN784,"&lt;0")*Cadeirante/30*HE$4</f>
        <v>0</v>
      </c>
      <c r="HF781" s="104">
        <f>SUMIF(CP781:CP784,"&lt;0")*Cadeirante/30*HF$4+SUMIF(CR781:CR784,"&lt;0")*Cadeirante/30*HF$4</f>
        <v>0</v>
      </c>
      <c r="HG781" s="104">
        <f>SUMIF(CT781:CT784,"&lt;0")*Cadeirante/30*HG$4+SUMIF(CV781:CV784,"&lt;0")*Cadeirante/30*HG$4</f>
        <v>0</v>
      </c>
      <c r="HH781" s="104">
        <f>SUMIF(CX781:CX784,"&lt;0")*Cadeirante/30*HH$4+SUMIF(CZ781:CZ784,"&lt;0")*Cadeirante/30*HH$4</f>
        <v>0</v>
      </c>
      <c r="HI781" s="104">
        <f>SUMIF(DB781:DB784,"&lt;0")*Cadeirante/30*HI$4+SUMIF(DD781:DD784,"&lt;0")*Cadeirante/30*HI$4</f>
        <v>0</v>
      </c>
      <c r="HJ781" s="104">
        <f>SUMIF(DF781:DF784,"&lt;0")*Cadeirante/30*HJ$4+SUMIF(DH781:DH784,"&lt;0")*Cadeirante/30*HJ$4</f>
        <v>0</v>
      </c>
      <c r="HK781" s="104">
        <f>SUMIF(DJ781:DJ784,"&lt;0")*Cadeirante/30*HK$4+SUMIF(DL781:DL784,"&lt;0")*Cadeirante/30*HK$4</f>
        <v>0</v>
      </c>
      <c r="HL781" s="104">
        <f>SUMIF(DN781:DN784,"&lt;0")*Cadeirante/30*HL$4+SUMIF(DP781:DP784,"&lt;0")*Cadeirante/30*HL$4</f>
        <v>0</v>
      </c>
      <c r="HM781" s="104">
        <f>SUMIF(DR781:DR784,"&lt;0")*Cadeirante/30*HM$4+SUMIF(DT781:DT784,"&lt;0")*Cadeirante/30*HM$4</f>
        <v>0</v>
      </c>
      <c r="HN781" s="104">
        <f>SUMIF(DV781:DV784,"&lt;0")*Cadeirante/30*HN$4+SUMIF(DX781:DX784,"&lt;0")*Cadeirante/30*HN$4</f>
        <v>0</v>
      </c>
      <c r="HO781" s="104">
        <f>SUMIF(DZ781:DZ784,"&lt;0")*Cadeirante/30*HO$4+SUMIF(EB781:EB784,"&lt;0")*Cadeirante/30*HO$4</f>
        <v>0</v>
      </c>
      <c r="HP781" s="104">
        <f>SUMIF(ED781:ED784,"&lt;0")*Cadeirante/30*HP$4+SUMIF(EF781:EF784,"&lt;0")*Cadeirante/30*HP$4</f>
        <v>0</v>
      </c>
      <c r="HQ781" s="64"/>
      <c r="HR781" s="64"/>
      <c r="HS781" s="64"/>
      <c r="HT781" s="64"/>
      <c r="HU781" s="64"/>
      <c r="HV781" s="64"/>
      <c r="HW781" s="176">
        <v>17629.309999999998</v>
      </c>
      <c r="HX781" s="64"/>
      <c r="HY781" s="280">
        <f>IF(ISTEXT(EM781), VALUE(EM781), EM781)</f>
        <v>0</v>
      </c>
      <c r="HZ781" s="280">
        <f>IF(ISTEXT(EN781), VALUE(EN781), EN781)</f>
        <v>0</v>
      </c>
      <c r="IA781" s="280">
        <f>IF(ISTEXT(EO781), VALUE(EO781), EO781)</f>
        <v>0</v>
      </c>
      <c r="IB781" s="64" t="b">
        <f>HW781=FE781</f>
        <v>0</v>
      </c>
      <c r="IC781" s="64"/>
    </row>
    <row r="782" spans="1:237" s="106" customFormat="1" ht="22.5" customHeight="1" x14ac:dyDescent="0.25">
      <c r="A782" s="368" t="s">
        <v>3905</v>
      </c>
      <c r="B782" s="369" t="s">
        <v>3906</v>
      </c>
      <c r="C782" s="370" t="s">
        <v>3262</v>
      </c>
      <c r="D782" s="371" t="s">
        <v>3889</v>
      </c>
      <c r="E782" s="371" t="s">
        <v>3907</v>
      </c>
      <c r="F782" s="372" t="s">
        <v>3224</v>
      </c>
      <c r="G782" s="372" t="s">
        <v>3225</v>
      </c>
      <c r="H782" s="373" t="s">
        <v>1860</v>
      </c>
      <c r="I782" s="374" t="s">
        <v>3908</v>
      </c>
      <c r="J782" s="421" t="s">
        <v>3231</v>
      </c>
      <c r="K782" s="421" t="s">
        <v>3234</v>
      </c>
      <c r="L782" s="329">
        <f>CONTINUA!BV782</f>
        <v>0</v>
      </c>
      <c r="M782" s="329">
        <f>CONTINUA!BW782</f>
        <v>0</v>
      </c>
      <c r="N782" s="895"/>
      <c r="O782" s="896" t="s">
        <v>4077</v>
      </c>
      <c r="P782" s="897" t="s">
        <v>206</v>
      </c>
      <c r="Q782" s="400"/>
      <c r="R782" s="401"/>
      <c r="S782" s="400"/>
      <c r="T782" s="401"/>
      <c r="U782" s="400"/>
      <c r="V782" s="401"/>
      <c r="W782" s="400"/>
      <c r="X782" s="401"/>
      <c r="Y782" s="400"/>
      <c r="Z782" s="401"/>
      <c r="AA782" s="400"/>
      <c r="AB782" s="401"/>
      <c r="AC782" s="400"/>
      <c r="AD782" s="401"/>
      <c r="AE782" s="400"/>
      <c r="AF782" s="401"/>
      <c r="AG782" s="400"/>
      <c r="AH782" s="401"/>
      <c r="AI782" s="400"/>
      <c r="AJ782" s="401"/>
      <c r="AK782" s="400"/>
      <c r="AL782" s="401"/>
      <c r="AM782" s="400"/>
      <c r="AN782" s="401"/>
      <c r="AO782" s="400"/>
      <c r="AP782" s="401"/>
      <c r="AQ782" s="400"/>
      <c r="AR782" s="401"/>
      <c r="AS782" s="400"/>
      <c r="AT782" s="401"/>
      <c r="AU782" s="400"/>
      <c r="AV782" s="401"/>
      <c r="AW782" s="400"/>
      <c r="AX782" s="401"/>
      <c r="AY782" s="400"/>
      <c r="AZ782" s="401"/>
      <c r="BA782" s="400"/>
      <c r="BB782" s="401"/>
      <c r="BC782" s="400"/>
      <c r="BD782" s="401"/>
      <c r="BE782" s="400"/>
      <c r="BF782" s="401"/>
      <c r="BG782" s="400"/>
      <c r="BH782" s="401"/>
      <c r="BI782" s="400"/>
      <c r="BJ782" s="401"/>
      <c r="BK782" s="400"/>
      <c r="BL782" s="401"/>
      <c r="BM782" s="400"/>
      <c r="BN782" s="401"/>
      <c r="BO782" s="400"/>
      <c r="BP782" s="401"/>
      <c r="BQ782" s="400"/>
      <c r="BR782" s="401"/>
      <c r="BS782" s="400"/>
      <c r="BT782" s="401"/>
      <c r="BU782" s="400"/>
      <c r="BV782" s="401"/>
      <c r="BW782" s="400"/>
      <c r="BX782" s="401"/>
      <c r="BY782" s="400"/>
      <c r="BZ782" s="401"/>
      <c r="CA782" s="400"/>
      <c r="CB782" s="401"/>
      <c r="CC782" s="400"/>
      <c r="CD782" s="401"/>
      <c r="CE782" s="400"/>
      <c r="CF782" s="401"/>
      <c r="CG782" s="400"/>
      <c r="CH782" s="401"/>
      <c r="CI782" s="400"/>
      <c r="CJ782" s="401"/>
      <c r="CK782" s="400"/>
      <c r="CL782" s="401"/>
      <c r="CM782" s="400"/>
      <c r="CN782" s="401"/>
      <c r="CO782" s="400"/>
      <c r="CP782" s="401"/>
      <c r="CQ782" s="400"/>
      <c r="CR782" s="401"/>
      <c r="CS782" s="400"/>
      <c r="CT782" s="401"/>
      <c r="CU782" s="400"/>
      <c r="CV782" s="401"/>
      <c r="CW782" s="400"/>
      <c r="CX782" s="401"/>
      <c r="CY782" s="400"/>
      <c r="CZ782" s="401"/>
      <c r="DA782" s="400"/>
      <c r="DB782" s="401"/>
      <c r="DC782" s="400"/>
      <c r="DD782" s="401"/>
      <c r="DE782" s="400"/>
      <c r="DF782" s="401"/>
      <c r="DG782" s="400"/>
      <c r="DH782" s="401"/>
      <c r="DI782" s="400"/>
      <c r="DJ782" s="401"/>
      <c r="DK782" s="400"/>
      <c r="DL782" s="401"/>
      <c r="DM782" s="400"/>
      <c r="DN782" s="401"/>
      <c r="DO782" s="400"/>
      <c r="DP782" s="401"/>
      <c r="DQ782" s="400"/>
      <c r="DR782" s="401"/>
      <c r="DS782" s="400"/>
      <c r="DT782" s="401"/>
      <c r="DU782" s="400"/>
      <c r="DV782" s="401"/>
      <c r="DW782" s="400"/>
      <c r="DX782" s="401"/>
      <c r="DY782" s="400"/>
      <c r="DZ782" s="401"/>
      <c r="EA782" s="400"/>
      <c r="EB782" s="401"/>
      <c r="EC782" s="400"/>
      <c r="ED782" s="401"/>
      <c r="EE782" s="400"/>
      <c r="EF782" s="401"/>
      <c r="EG782" s="400"/>
      <c r="EH782" s="401"/>
      <c r="EI782" s="400"/>
      <c r="EJ782" s="447"/>
      <c r="EK782" s="511"/>
      <c r="EL782" s="514"/>
      <c r="EM782" s="448"/>
      <c r="EN782" s="344"/>
      <c r="EO782" s="345"/>
      <c r="EP782" s="171">
        <f t="shared" si="888"/>
        <v>0</v>
      </c>
      <c r="EQ782" s="171">
        <f t="shared" si="889"/>
        <v>0</v>
      </c>
      <c r="ER782" s="171">
        <f t="shared" si="890"/>
        <v>0</v>
      </c>
      <c r="ES782" s="171">
        <f t="shared" si="891"/>
        <v>0</v>
      </c>
      <c r="ET782" s="171">
        <f t="shared" si="892"/>
        <v>0</v>
      </c>
      <c r="EU782" s="171">
        <f t="shared" si="893"/>
        <v>0</v>
      </c>
      <c r="EV782" s="172">
        <f t="shared" si="894"/>
        <v>0</v>
      </c>
      <c r="EW782" s="173"/>
      <c r="EX782" s="248">
        <f t="shared" si="896"/>
        <v>0</v>
      </c>
      <c r="EY782" s="174">
        <f>(L782*regular)+(M782*Cadeirantee)</f>
        <v>0</v>
      </c>
      <c r="EZ782" s="249">
        <f>SUMIF(FG782:GJ782,"&gt;0")</f>
        <v>0</v>
      </c>
      <c r="FA782" s="249">
        <f>SUMIF(FG782:GJ782,"&lt;0")+SUMIF(GN782:HP782,"&lt;0")</f>
        <v>0</v>
      </c>
      <c r="FB782" s="174">
        <v>0</v>
      </c>
      <c r="FC782" s="126">
        <f>N782*km*'VALORES TABELA'!$B$13</f>
        <v>0</v>
      </c>
      <c r="FD782" s="250">
        <f t="shared" ref="FD782:FD785" si="897">GL782</f>
        <v>0</v>
      </c>
      <c r="FE782" s="105"/>
      <c r="FF782" s="119"/>
      <c r="FG782" s="119"/>
      <c r="FH782" s="119"/>
      <c r="FI782" s="119"/>
      <c r="FJ782" s="119"/>
      <c r="FK782" s="119"/>
      <c r="FL782" s="119"/>
      <c r="FM782" s="119"/>
      <c r="FN782" s="119"/>
      <c r="FO782" s="119"/>
      <c r="FP782" s="119"/>
      <c r="FQ782" s="119"/>
      <c r="FR782" s="119"/>
      <c r="FS782" s="119"/>
      <c r="FT782" s="119"/>
      <c r="FU782" s="119"/>
      <c r="FV782" s="119"/>
      <c r="FW782" s="119"/>
      <c r="FX782" s="119"/>
      <c r="FY782" s="119"/>
      <c r="FZ782" s="119"/>
      <c r="GA782" s="119"/>
      <c r="GB782" s="119"/>
      <c r="GC782" s="119"/>
      <c r="GD782" s="119"/>
      <c r="GE782" s="119"/>
      <c r="GF782" s="119"/>
      <c r="GG782" s="119"/>
      <c r="GH782" s="119"/>
      <c r="GI782" s="119"/>
      <c r="GJ782" s="119"/>
      <c r="GK782" s="251"/>
      <c r="GL782" s="103">
        <f t="shared" si="895"/>
        <v>0</v>
      </c>
      <c r="GM782" s="124"/>
      <c r="GN782" s="104"/>
      <c r="GO782" s="104"/>
      <c r="GP782" s="104"/>
      <c r="GQ782" s="104"/>
      <c r="GR782" s="104"/>
      <c r="GS782" s="104"/>
      <c r="GT782" s="104"/>
      <c r="GU782" s="104"/>
      <c r="GV782" s="104"/>
      <c r="GW782" s="104"/>
      <c r="GX782" s="104"/>
      <c r="GY782" s="104"/>
      <c r="GZ782" s="104"/>
      <c r="HA782" s="104"/>
      <c r="HB782" s="104"/>
      <c r="HC782" s="104"/>
      <c r="HD782" s="104"/>
      <c r="HE782" s="104"/>
      <c r="HF782" s="104"/>
      <c r="HG782" s="104"/>
      <c r="HH782" s="104"/>
      <c r="HI782" s="104"/>
      <c r="HJ782" s="104"/>
      <c r="HK782" s="104"/>
      <c r="HL782" s="104"/>
      <c r="HM782" s="104"/>
      <c r="HN782" s="104"/>
      <c r="HO782" s="104"/>
      <c r="HP782" s="104"/>
      <c r="HQ782" s="64"/>
      <c r="HR782" s="64"/>
      <c r="HS782" s="64"/>
      <c r="HT782" s="64"/>
      <c r="HU782" s="64"/>
      <c r="HV782" s="64"/>
      <c r="HW782" s="105"/>
      <c r="HX782" s="64"/>
      <c r="HY782" s="280">
        <f t="shared" ref="HY782:HY785" si="898">IF(ISTEXT(EM782), VALUE(EM782), EM782)</f>
        <v>0</v>
      </c>
      <c r="HZ782" s="280">
        <f t="shared" ref="HZ782:HZ785" si="899">IF(ISTEXT(EN782), VALUE(EN782), EN782)</f>
        <v>0</v>
      </c>
      <c r="IA782" s="280">
        <f t="shared" ref="IA782:IA785" si="900">IF(ISTEXT(EO782), VALUE(EO782), EO782)</f>
        <v>0</v>
      </c>
      <c r="IB782" s="64"/>
      <c r="IC782" s="64"/>
    </row>
    <row r="783" spans="1:237" s="106" customFormat="1" ht="22.5" customHeight="1" x14ac:dyDescent="0.25">
      <c r="A783" s="368" t="s">
        <v>3905</v>
      </c>
      <c r="B783" s="369" t="s">
        <v>3906</v>
      </c>
      <c r="C783" s="375" t="s">
        <v>3262</v>
      </c>
      <c r="D783" s="371" t="s">
        <v>3889</v>
      </c>
      <c r="E783" s="371" t="s">
        <v>3907</v>
      </c>
      <c r="F783" s="376" t="s">
        <v>3224</v>
      </c>
      <c r="G783" s="376" t="s">
        <v>3225</v>
      </c>
      <c r="H783" s="373" t="s">
        <v>1860</v>
      </c>
      <c r="I783" s="374" t="s">
        <v>3908</v>
      </c>
      <c r="J783" s="421" t="s">
        <v>3231</v>
      </c>
      <c r="K783" s="422" t="s">
        <v>3235</v>
      </c>
      <c r="L783" s="329">
        <f>CONTINUA!BV783</f>
        <v>0</v>
      </c>
      <c r="M783" s="329">
        <f>CONTINUA!BW783</f>
        <v>0</v>
      </c>
      <c r="N783" s="895"/>
      <c r="O783" s="896" t="s">
        <v>4077</v>
      </c>
      <c r="P783" s="897" t="s">
        <v>206</v>
      </c>
      <c r="Q783" s="400">
        <v>5</v>
      </c>
      <c r="R783" s="401"/>
      <c r="S783" s="400"/>
      <c r="T783" s="401"/>
      <c r="U783" s="400"/>
      <c r="V783" s="401"/>
      <c r="W783" s="400"/>
      <c r="X783" s="401"/>
      <c r="Y783" s="400"/>
      <c r="Z783" s="401"/>
      <c r="AA783" s="400"/>
      <c r="AB783" s="401"/>
      <c r="AC783" s="400"/>
      <c r="AD783" s="401"/>
      <c r="AE783" s="400"/>
      <c r="AF783" s="401"/>
      <c r="AG783" s="400"/>
      <c r="AH783" s="401"/>
      <c r="AI783" s="400"/>
      <c r="AJ783" s="401"/>
      <c r="AK783" s="400"/>
      <c r="AL783" s="401"/>
      <c r="AM783" s="400"/>
      <c r="AN783" s="401"/>
      <c r="AO783" s="400"/>
      <c r="AP783" s="401"/>
      <c r="AQ783" s="400"/>
      <c r="AR783" s="401"/>
      <c r="AS783" s="400"/>
      <c r="AT783" s="401"/>
      <c r="AU783" s="400"/>
      <c r="AV783" s="401"/>
      <c r="AW783" s="400"/>
      <c r="AX783" s="401"/>
      <c r="AY783" s="400"/>
      <c r="AZ783" s="401"/>
      <c r="BA783" s="400"/>
      <c r="BB783" s="401"/>
      <c r="BC783" s="400"/>
      <c r="BD783" s="401"/>
      <c r="BE783" s="400"/>
      <c r="BF783" s="401"/>
      <c r="BG783" s="400"/>
      <c r="BH783" s="401"/>
      <c r="BI783" s="400"/>
      <c r="BJ783" s="401"/>
      <c r="BK783" s="400"/>
      <c r="BL783" s="401"/>
      <c r="BM783" s="400"/>
      <c r="BN783" s="401"/>
      <c r="BO783" s="400"/>
      <c r="BP783" s="401"/>
      <c r="BQ783" s="400"/>
      <c r="BR783" s="401"/>
      <c r="BS783" s="400"/>
      <c r="BT783" s="401"/>
      <c r="BU783" s="400"/>
      <c r="BV783" s="401"/>
      <c r="BW783" s="400"/>
      <c r="BX783" s="401"/>
      <c r="BY783" s="400"/>
      <c r="BZ783" s="401"/>
      <c r="CA783" s="400"/>
      <c r="CB783" s="401"/>
      <c r="CC783" s="400"/>
      <c r="CD783" s="401"/>
      <c r="CE783" s="400"/>
      <c r="CF783" s="401"/>
      <c r="CG783" s="400"/>
      <c r="CH783" s="401"/>
      <c r="CI783" s="400"/>
      <c r="CJ783" s="401"/>
      <c r="CK783" s="400"/>
      <c r="CL783" s="401"/>
      <c r="CM783" s="400"/>
      <c r="CN783" s="401"/>
      <c r="CO783" s="400"/>
      <c r="CP783" s="401"/>
      <c r="CQ783" s="400"/>
      <c r="CR783" s="401"/>
      <c r="CS783" s="400"/>
      <c r="CT783" s="401"/>
      <c r="CU783" s="400"/>
      <c r="CV783" s="401"/>
      <c r="CW783" s="400"/>
      <c r="CX783" s="401"/>
      <c r="CY783" s="400"/>
      <c r="CZ783" s="401"/>
      <c r="DA783" s="400"/>
      <c r="DB783" s="401"/>
      <c r="DC783" s="400"/>
      <c r="DD783" s="401"/>
      <c r="DE783" s="400"/>
      <c r="DF783" s="401"/>
      <c r="DG783" s="400"/>
      <c r="DH783" s="401"/>
      <c r="DI783" s="400"/>
      <c r="DJ783" s="401"/>
      <c r="DK783" s="400"/>
      <c r="DL783" s="401"/>
      <c r="DM783" s="400"/>
      <c r="DN783" s="401"/>
      <c r="DO783" s="400"/>
      <c r="DP783" s="401"/>
      <c r="DQ783" s="400"/>
      <c r="DR783" s="401"/>
      <c r="DS783" s="400"/>
      <c r="DT783" s="401"/>
      <c r="DU783" s="400"/>
      <c r="DV783" s="401"/>
      <c r="DW783" s="400"/>
      <c r="DX783" s="401"/>
      <c r="DY783" s="400"/>
      <c r="DZ783" s="401"/>
      <c r="EA783" s="400"/>
      <c r="EB783" s="401"/>
      <c r="EC783" s="400"/>
      <c r="ED783" s="401"/>
      <c r="EE783" s="400"/>
      <c r="EF783" s="401"/>
      <c r="EG783" s="400"/>
      <c r="EH783" s="401"/>
      <c r="EI783" s="400"/>
      <c r="EJ783" s="447"/>
      <c r="EK783" s="511"/>
      <c r="EL783" s="514"/>
      <c r="EM783" s="448"/>
      <c r="EN783" s="344"/>
      <c r="EO783" s="345"/>
      <c r="EP783" s="171">
        <f t="shared" si="888"/>
        <v>5</v>
      </c>
      <c r="EQ783" s="171">
        <f t="shared" si="889"/>
        <v>0</v>
      </c>
      <c r="ER783" s="171">
        <f t="shared" si="890"/>
        <v>0</v>
      </c>
      <c r="ES783" s="171">
        <f t="shared" si="891"/>
        <v>0</v>
      </c>
      <c r="ET783" s="171">
        <f t="shared" si="892"/>
        <v>0</v>
      </c>
      <c r="EU783" s="171">
        <f t="shared" si="893"/>
        <v>0</v>
      </c>
      <c r="EV783" s="172">
        <f t="shared" si="894"/>
        <v>5</v>
      </c>
      <c r="EW783" s="125"/>
      <c r="EX783" s="248">
        <f t="shared" si="896"/>
        <v>0</v>
      </c>
      <c r="EY783" s="174">
        <f>(L783*regular)+(M783*Cadeirantee)</f>
        <v>0</v>
      </c>
      <c r="EZ783" s="249">
        <f>SUMIF(FG783:GJ783,"&gt;0")</f>
        <v>0</v>
      </c>
      <c r="FA783" s="249">
        <f>SUMIF(FG783:GJ783,"&lt;0")+SUMIF(GN783:HP783,"&lt;0")</f>
        <v>0</v>
      </c>
      <c r="FB783" s="174">
        <v>0</v>
      </c>
      <c r="FC783" s="126">
        <f>N783*km*'VALORES TABELA'!$B$13</f>
        <v>0</v>
      </c>
      <c r="FD783" s="250">
        <f t="shared" si="897"/>
        <v>0</v>
      </c>
      <c r="FE783" s="105"/>
      <c r="FF783" s="108"/>
      <c r="FG783" s="108"/>
      <c r="FH783" s="108"/>
      <c r="FI783" s="108"/>
      <c r="FJ783" s="108"/>
      <c r="FK783" s="108"/>
      <c r="FL783" s="108"/>
      <c r="FM783" s="108"/>
      <c r="FN783" s="108"/>
      <c r="FO783" s="108"/>
      <c r="FP783" s="108"/>
      <c r="FQ783" s="108"/>
      <c r="FR783" s="108"/>
      <c r="FS783" s="108"/>
      <c r="FT783" s="108"/>
      <c r="FU783" s="108"/>
      <c r="FV783" s="108"/>
      <c r="FW783" s="108"/>
      <c r="FX783" s="108"/>
      <c r="FY783" s="108"/>
      <c r="FZ783" s="108"/>
      <c r="GA783" s="108"/>
      <c r="GB783" s="108"/>
      <c r="GC783" s="108"/>
      <c r="GD783" s="108"/>
      <c r="GE783" s="108"/>
      <c r="GF783" s="108"/>
      <c r="GG783" s="108"/>
      <c r="GH783" s="108"/>
      <c r="GI783" s="108"/>
      <c r="GJ783" s="108"/>
      <c r="GK783" s="251"/>
      <c r="GL783" s="103">
        <f t="shared" si="895"/>
        <v>0</v>
      </c>
      <c r="GM783" s="124"/>
      <c r="GN783" s="104"/>
      <c r="GO783" s="104"/>
      <c r="GP783" s="104"/>
      <c r="GQ783" s="104"/>
      <c r="GR783" s="104"/>
      <c r="GS783" s="104"/>
      <c r="GT783" s="104"/>
      <c r="GU783" s="104"/>
      <c r="GV783" s="104"/>
      <c r="GW783" s="104"/>
      <c r="GX783" s="104"/>
      <c r="GY783" s="104"/>
      <c r="GZ783" s="104"/>
      <c r="HA783" s="104"/>
      <c r="HB783" s="104"/>
      <c r="HC783" s="104"/>
      <c r="HD783" s="104"/>
      <c r="HE783" s="104"/>
      <c r="HF783" s="104"/>
      <c r="HG783" s="104"/>
      <c r="HH783" s="104"/>
      <c r="HI783" s="104"/>
      <c r="HJ783" s="104"/>
      <c r="HK783" s="104"/>
      <c r="HL783" s="104"/>
      <c r="HM783" s="104"/>
      <c r="HN783" s="104"/>
      <c r="HO783" s="104"/>
      <c r="HP783" s="104"/>
      <c r="HQ783" s="64"/>
      <c r="HR783" s="64"/>
      <c r="HS783" s="64"/>
      <c r="HT783" s="64"/>
      <c r="HU783" s="64"/>
      <c r="HV783" s="64"/>
      <c r="HW783" s="105"/>
      <c r="HX783" s="64"/>
      <c r="HY783" s="280">
        <f t="shared" si="898"/>
        <v>0</v>
      </c>
      <c r="HZ783" s="280">
        <f t="shared" si="899"/>
        <v>0</v>
      </c>
      <c r="IA783" s="280">
        <f t="shared" si="900"/>
        <v>0</v>
      </c>
      <c r="IB783" s="64"/>
      <c r="IC783" s="64"/>
    </row>
    <row r="784" spans="1:237" s="106" customFormat="1" ht="22.5" customHeight="1" x14ac:dyDescent="0.25">
      <c r="A784" s="368" t="s">
        <v>3905</v>
      </c>
      <c r="B784" s="369" t="s">
        <v>3906</v>
      </c>
      <c r="C784" s="375" t="s">
        <v>3262</v>
      </c>
      <c r="D784" s="371" t="s">
        <v>3889</v>
      </c>
      <c r="E784" s="371" t="s">
        <v>3907</v>
      </c>
      <c r="F784" s="376" t="s">
        <v>3224</v>
      </c>
      <c r="G784" s="376" t="s">
        <v>3225</v>
      </c>
      <c r="H784" s="373" t="s">
        <v>1860</v>
      </c>
      <c r="I784" s="374" t="s">
        <v>3908</v>
      </c>
      <c r="J784" s="421" t="s">
        <v>3231</v>
      </c>
      <c r="K784" s="423" t="s">
        <v>3236</v>
      </c>
      <c r="L784" s="329">
        <f>CONTINUA!BV784</f>
        <v>0</v>
      </c>
      <c r="M784" s="329">
        <f>CONTINUA!BW784</f>
        <v>0</v>
      </c>
      <c r="N784" s="895"/>
      <c r="O784" s="896" t="s">
        <v>4077</v>
      </c>
      <c r="P784" s="897" t="s">
        <v>206</v>
      </c>
      <c r="Q784" s="400"/>
      <c r="R784" s="401"/>
      <c r="S784" s="400"/>
      <c r="T784" s="401"/>
      <c r="U784" s="400"/>
      <c r="V784" s="401"/>
      <c r="W784" s="400"/>
      <c r="X784" s="401"/>
      <c r="Y784" s="400"/>
      <c r="Z784" s="401"/>
      <c r="AA784" s="400"/>
      <c r="AB784" s="401"/>
      <c r="AC784" s="400"/>
      <c r="AD784" s="401"/>
      <c r="AE784" s="400"/>
      <c r="AF784" s="401"/>
      <c r="AG784" s="400"/>
      <c r="AH784" s="401"/>
      <c r="AI784" s="400"/>
      <c r="AJ784" s="401"/>
      <c r="AK784" s="400"/>
      <c r="AL784" s="401"/>
      <c r="AM784" s="400"/>
      <c r="AN784" s="401"/>
      <c r="AO784" s="400"/>
      <c r="AP784" s="401"/>
      <c r="AQ784" s="400"/>
      <c r="AR784" s="401"/>
      <c r="AS784" s="400"/>
      <c r="AT784" s="401"/>
      <c r="AU784" s="400"/>
      <c r="AV784" s="401"/>
      <c r="AW784" s="400"/>
      <c r="AX784" s="401"/>
      <c r="AY784" s="400"/>
      <c r="AZ784" s="401"/>
      <c r="BA784" s="400"/>
      <c r="BB784" s="401"/>
      <c r="BC784" s="400"/>
      <c r="BD784" s="401"/>
      <c r="BE784" s="400"/>
      <c r="BF784" s="401"/>
      <c r="BG784" s="400"/>
      <c r="BH784" s="401"/>
      <c r="BI784" s="400"/>
      <c r="BJ784" s="401"/>
      <c r="BK784" s="400"/>
      <c r="BL784" s="401"/>
      <c r="BM784" s="400"/>
      <c r="BN784" s="401"/>
      <c r="BO784" s="400"/>
      <c r="BP784" s="401"/>
      <c r="BQ784" s="400"/>
      <c r="BR784" s="401"/>
      <c r="BS784" s="400"/>
      <c r="BT784" s="401"/>
      <c r="BU784" s="400"/>
      <c r="BV784" s="401"/>
      <c r="BW784" s="400"/>
      <c r="BX784" s="401"/>
      <c r="BY784" s="400"/>
      <c r="BZ784" s="401"/>
      <c r="CA784" s="400"/>
      <c r="CB784" s="401"/>
      <c r="CC784" s="400"/>
      <c r="CD784" s="401"/>
      <c r="CE784" s="400"/>
      <c r="CF784" s="401"/>
      <c r="CG784" s="400"/>
      <c r="CH784" s="401"/>
      <c r="CI784" s="400"/>
      <c r="CJ784" s="401"/>
      <c r="CK784" s="400"/>
      <c r="CL784" s="401"/>
      <c r="CM784" s="400"/>
      <c r="CN784" s="401"/>
      <c r="CO784" s="400"/>
      <c r="CP784" s="401"/>
      <c r="CQ784" s="400"/>
      <c r="CR784" s="401"/>
      <c r="CS784" s="400"/>
      <c r="CT784" s="401"/>
      <c r="CU784" s="400"/>
      <c r="CV784" s="401"/>
      <c r="CW784" s="400"/>
      <c r="CX784" s="401"/>
      <c r="CY784" s="400"/>
      <c r="CZ784" s="401"/>
      <c r="DA784" s="400"/>
      <c r="DB784" s="401"/>
      <c r="DC784" s="400"/>
      <c r="DD784" s="401"/>
      <c r="DE784" s="400"/>
      <c r="DF784" s="401"/>
      <c r="DG784" s="400"/>
      <c r="DH784" s="401"/>
      <c r="DI784" s="400"/>
      <c r="DJ784" s="401"/>
      <c r="DK784" s="400"/>
      <c r="DL784" s="401"/>
      <c r="DM784" s="400"/>
      <c r="DN784" s="401"/>
      <c r="DO784" s="400"/>
      <c r="DP784" s="401"/>
      <c r="DQ784" s="400"/>
      <c r="DR784" s="401"/>
      <c r="DS784" s="400"/>
      <c r="DT784" s="401"/>
      <c r="DU784" s="400"/>
      <c r="DV784" s="401"/>
      <c r="DW784" s="400"/>
      <c r="DX784" s="401"/>
      <c r="DY784" s="400"/>
      <c r="DZ784" s="401"/>
      <c r="EA784" s="400"/>
      <c r="EB784" s="401"/>
      <c r="EC784" s="400"/>
      <c r="ED784" s="401"/>
      <c r="EE784" s="400"/>
      <c r="EF784" s="401"/>
      <c r="EG784" s="400"/>
      <c r="EH784" s="401"/>
      <c r="EI784" s="400"/>
      <c r="EJ784" s="447"/>
      <c r="EK784" s="511"/>
      <c r="EL784" s="514"/>
      <c r="EM784" s="448"/>
      <c r="EN784" s="344"/>
      <c r="EO784" s="345"/>
      <c r="EP784" s="171">
        <f t="shared" si="888"/>
        <v>0</v>
      </c>
      <c r="EQ784" s="171">
        <f t="shared" si="889"/>
        <v>0</v>
      </c>
      <c r="ER784" s="171">
        <f t="shared" si="890"/>
        <v>0</v>
      </c>
      <c r="ES784" s="171">
        <f t="shared" si="891"/>
        <v>0</v>
      </c>
      <c r="ET784" s="171">
        <f t="shared" si="892"/>
        <v>0</v>
      </c>
      <c r="EU784" s="171">
        <f t="shared" si="893"/>
        <v>0</v>
      </c>
      <c r="EV784" s="172">
        <f t="shared" si="894"/>
        <v>0</v>
      </c>
      <c r="EW784" s="127"/>
      <c r="EX784" s="248">
        <f t="shared" si="896"/>
        <v>0</v>
      </c>
      <c r="EY784" s="174">
        <f>(L784*regular)+(M784*Cadeirantee)</f>
        <v>0</v>
      </c>
      <c r="EZ784" s="249">
        <f>SUMIF(FG784:GJ784,"&gt;0")</f>
        <v>0</v>
      </c>
      <c r="FA784" s="249">
        <f>SUMIF(FG784:GJ784,"&lt;0")+SUMIF(GN784:HP784,"&lt;0")</f>
        <v>0</v>
      </c>
      <c r="FB784" s="174">
        <v>0</v>
      </c>
      <c r="FC784" s="126">
        <f>N784*km*'VALORES TABELA'!$B$13</f>
        <v>0</v>
      </c>
      <c r="FD784" s="250">
        <f t="shared" si="897"/>
        <v>0</v>
      </c>
      <c r="FE784" s="105"/>
      <c r="FF784" s="118"/>
      <c r="FG784" s="118"/>
      <c r="FH784" s="118"/>
      <c r="FI784" s="118"/>
      <c r="FJ784" s="118"/>
      <c r="FK784" s="118"/>
      <c r="FL784" s="118"/>
      <c r="FM784" s="118"/>
      <c r="FN784" s="118"/>
      <c r="FO784" s="118"/>
      <c r="FP784" s="118"/>
      <c r="FQ784" s="118"/>
      <c r="FR784" s="118"/>
      <c r="FS784" s="118"/>
      <c r="FT784" s="118"/>
      <c r="FU784" s="118"/>
      <c r="FV784" s="118"/>
      <c r="FW784" s="118"/>
      <c r="FX784" s="118"/>
      <c r="FY784" s="118"/>
      <c r="FZ784" s="118"/>
      <c r="GA784" s="118"/>
      <c r="GB784" s="118"/>
      <c r="GC784" s="118"/>
      <c r="GD784" s="118"/>
      <c r="GE784" s="118"/>
      <c r="GF784" s="118"/>
      <c r="GG784" s="118"/>
      <c r="GH784" s="118"/>
      <c r="GI784" s="118"/>
      <c r="GJ784" s="118"/>
      <c r="GK784" s="252"/>
      <c r="GL784" s="103">
        <f t="shared" si="895"/>
        <v>0</v>
      </c>
      <c r="GM784" s="124"/>
      <c r="GN784" s="104"/>
      <c r="GO784" s="104"/>
      <c r="GP784" s="104"/>
      <c r="GQ784" s="104"/>
      <c r="GR784" s="104"/>
      <c r="GS784" s="104"/>
      <c r="GT784" s="104"/>
      <c r="GU784" s="104"/>
      <c r="GV784" s="104"/>
      <c r="GW784" s="104"/>
      <c r="GX784" s="104"/>
      <c r="GY784" s="104"/>
      <c r="GZ784" s="104"/>
      <c r="HA784" s="104"/>
      <c r="HB784" s="104"/>
      <c r="HC784" s="104"/>
      <c r="HD784" s="104"/>
      <c r="HE784" s="104"/>
      <c r="HF784" s="104"/>
      <c r="HG784" s="104"/>
      <c r="HH784" s="104"/>
      <c r="HI784" s="104"/>
      <c r="HJ784" s="104"/>
      <c r="HK784" s="104"/>
      <c r="HL784" s="104"/>
      <c r="HM784" s="104"/>
      <c r="HN784" s="104"/>
      <c r="HO784" s="104"/>
      <c r="HP784" s="104"/>
      <c r="HQ784" s="64"/>
      <c r="HR784" s="65"/>
      <c r="HS784" s="65"/>
      <c r="HT784" s="65"/>
      <c r="HU784" s="65"/>
      <c r="HV784" s="65"/>
      <c r="HW784" s="105"/>
      <c r="HX784" s="65"/>
      <c r="HY784" s="280">
        <f t="shared" si="898"/>
        <v>0</v>
      </c>
      <c r="HZ784" s="280">
        <f t="shared" si="899"/>
        <v>0</v>
      </c>
      <c r="IA784" s="280">
        <f t="shared" si="900"/>
        <v>0</v>
      </c>
      <c r="IB784" s="65"/>
      <c r="IC784" s="65"/>
    </row>
    <row r="785" spans="1:237" s="106" customFormat="1" ht="22.5" customHeight="1" thickBot="1" x14ac:dyDescent="0.3">
      <c r="A785" s="377" t="s">
        <v>3905</v>
      </c>
      <c r="B785" s="378" t="s">
        <v>3906</v>
      </c>
      <c r="C785" s="379" t="s">
        <v>3262</v>
      </c>
      <c r="D785" s="380" t="s">
        <v>3889</v>
      </c>
      <c r="E785" s="380" t="s">
        <v>3907</v>
      </c>
      <c r="F785" s="381" t="s">
        <v>3224</v>
      </c>
      <c r="G785" s="381" t="s">
        <v>3225</v>
      </c>
      <c r="H785" s="382" t="s">
        <v>1860</v>
      </c>
      <c r="I785" s="383" t="s">
        <v>3908</v>
      </c>
      <c r="J785" s="421" t="s">
        <v>3231</v>
      </c>
      <c r="K785" s="424" t="s">
        <v>60</v>
      </c>
      <c r="L785" s="329">
        <f>CONTINUA!BV785</f>
        <v>0</v>
      </c>
      <c r="M785" s="329">
        <f>CONTINUA!BW785</f>
        <v>0</v>
      </c>
      <c r="N785" s="895"/>
      <c r="O785" s="896" t="s">
        <v>4077</v>
      </c>
      <c r="P785" s="897" t="s">
        <v>206</v>
      </c>
      <c r="Q785" s="400"/>
      <c r="R785" s="401"/>
      <c r="S785" s="400"/>
      <c r="T785" s="401"/>
      <c r="U785" s="400"/>
      <c r="V785" s="401"/>
      <c r="W785" s="400"/>
      <c r="X785" s="401"/>
      <c r="Y785" s="400"/>
      <c r="Z785" s="401"/>
      <c r="AA785" s="400"/>
      <c r="AB785" s="401"/>
      <c r="AC785" s="400"/>
      <c r="AD785" s="401"/>
      <c r="AE785" s="400"/>
      <c r="AF785" s="401"/>
      <c r="AG785" s="400"/>
      <c r="AH785" s="401"/>
      <c r="AI785" s="400"/>
      <c r="AJ785" s="401"/>
      <c r="AK785" s="400"/>
      <c r="AL785" s="401"/>
      <c r="AM785" s="400"/>
      <c r="AN785" s="401"/>
      <c r="AO785" s="400"/>
      <c r="AP785" s="401"/>
      <c r="AQ785" s="400"/>
      <c r="AR785" s="401"/>
      <c r="AS785" s="400"/>
      <c r="AT785" s="401"/>
      <c r="AU785" s="400"/>
      <c r="AV785" s="401"/>
      <c r="AW785" s="400"/>
      <c r="AX785" s="401"/>
      <c r="AY785" s="400"/>
      <c r="AZ785" s="401"/>
      <c r="BA785" s="400"/>
      <c r="BB785" s="401"/>
      <c r="BC785" s="400"/>
      <c r="BD785" s="401"/>
      <c r="BE785" s="400"/>
      <c r="BF785" s="401"/>
      <c r="BG785" s="400"/>
      <c r="BH785" s="401"/>
      <c r="BI785" s="400"/>
      <c r="BJ785" s="401"/>
      <c r="BK785" s="400"/>
      <c r="BL785" s="401"/>
      <c r="BM785" s="400"/>
      <c r="BN785" s="401"/>
      <c r="BO785" s="400"/>
      <c r="BP785" s="401"/>
      <c r="BQ785" s="400"/>
      <c r="BR785" s="401"/>
      <c r="BS785" s="400"/>
      <c r="BT785" s="401"/>
      <c r="BU785" s="400"/>
      <c r="BV785" s="401"/>
      <c r="BW785" s="400"/>
      <c r="BX785" s="401"/>
      <c r="BY785" s="400"/>
      <c r="BZ785" s="401"/>
      <c r="CA785" s="400"/>
      <c r="CB785" s="401"/>
      <c r="CC785" s="400"/>
      <c r="CD785" s="401"/>
      <c r="CE785" s="400"/>
      <c r="CF785" s="401"/>
      <c r="CG785" s="400"/>
      <c r="CH785" s="401"/>
      <c r="CI785" s="400"/>
      <c r="CJ785" s="401"/>
      <c r="CK785" s="400"/>
      <c r="CL785" s="401"/>
      <c r="CM785" s="400"/>
      <c r="CN785" s="401"/>
      <c r="CO785" s="400"/>
      <c r="CP785" s="401"/>
      <c r="CQ785" s="400"/>
      <c r="CR785" s="401"/>
      <c r="CS785" s="400"/>
      <c r="CT785" s="401"/>
      <c r="CU785" s="400"/>
      <c r="CV785" s="401"/>
      <c r="CW785" s="400"/>
      <c r="CX785" s="401"/>
      <c r="CY785" s="400"/>
      <c r="CZ785" s="401"/>
      <c r="DA785" s="400"/>
      <c r="DB785" s="401"/>
      <c r="DC785" s="400"/>
      <c r="DD785" s="401"/>
      <c r="DE785" s="400"/>
      <c r="DF785" s="401"/>
      <c r="DG785" s="400"/>
      <c r="DH785" s="401"/>
      <c r="DI785" s="400"/>
      <c r="DJ785" s="401"/>
      <c r="DK785" s="400"/>
      <c r="DL785" s="401"/>
      <c r="DM785" s="400"/>
      <c r="DN785" s="401"/>
      <c r="DO785" s="400"/>
      <c r="DP785" s="401"/>
      <c r="DQ785" s="400"/>
      <c r="DR785" s="401"/>
      <c r="DS785" s="400"/>
      <c r="DT785" s="401"/>
      <c r="DU785" s="400"/>
      <c r="DV785" s="401"/>
      <c r="DW785" s="400"/>
      <c r="DX785" s="401"/>
      <c r="DY785" s="400"/>
      <c r="DZ785" s="401"/>
      <c r="EA785" s="400"/>
      <c r="EB785" s="401"/>
      <c r="EC785" s="400"/>
      <c r="ED785" s="401"/>
      <c r="EE785" s="400"/>
      <c r="EF785" s="401"/>
      <c r="EG785" s="400"/>
      <c r="EH785" s="401"/>
      <c r="EI785" s="400"/>
      <c r="EJ785" s="447"/>
      <c r="EK785" s="512"/>
      <c r="EL785" s="515"/>
      <c r="EM785" s="450"/>
      <c r="EN785" s="348"/>
      <c r="EO785" s="348"/>
      <c r="EP785" s="179">
        <f t="shared" si="888"/>
        <v>0</v>
      </c>
      <c r="EQ785" s="179">
        <f t="shared" si="889"/>
        <v>0</v>
      </c>
      <c r="ER785" s="179">
        <f t="shared" si="890"/>
        <v>0</v>
      </c>
      <c r="ES785" s="179">
        <f t="shared" si="891"/>
        <v>0</v>
      </c>
      <c r="ET785" s="179">
        <f t="shared" si="892"/>
        <v>0</v>
      </c>
      <c r="EU785" s="179">
        <f t="shared" si="893"/>
        <v>0</v>
      </c>
      <c r="EV785" s="172">
        <f t="shared" si="894"/>
        <v>0</v>
      </c>
      <c r="EW785" s="253"/>
      <c r="EX785" s="254">
        <v>0</v>
      </c>
      <c r="EY785" s="180">
        <v>0</v>
      </c>
      <c r="EZ785" s="255">
        <v>0</v>
      </c>
      <c r="FA785" s="255">
        <v>0</v>
      </c>
      <c r="FB785" s="180">
        <f>SUM(FF785:GI785)/2</f>
        <v>0</v>
      </c>
      <c r="FC785" s="256">
        <f>N785*km*'VALORES TABELA'!$B$13</f>
        <v>0</v>
      </c>
      <c r="FD785" s="250">
        <f t="shared" si="897"/>
        <v>0</v>
      </c>
      <c r="FE785" s="257"/>
      <c r="FF785" s="181">
        <f>((Q785+S785)*Percapita)+((R785+T785)*Cadeirante)</f>
        <v>0</v>
      </c>
      <c r="FG785" s="181">
        <f>((U785+W785)*Percapita/30*FG$4)+((V785+X785)*Cadeirante/30*FG$4)</f>
        <v>0</v>
      </c>
      <c r="FH785" s="181">
        <f>((Y785+AA785)*Percapita/30*FH$4)+((Z785+AB785)*Cadeirante/30*FH$4)</f>
        <v>0</v>
      </c>
      <c r="FI785" s="181">
        <f>((AC785+AE785)*Percapita/30*FI$4)+((AD785+AF785)*Cadeirante/30*FI$4)</f>
        <v>0</v>
      </c>
      <c r="FJ785" s="181">
        <f>((AG785+AI785)*Percapita/30*FJ$4)+((AH785+AJ785)*Cadeirante/30*FJ$4)</f>
        <v>0</v>
      </c>
      <c r="FK785" s="181">
        <f>((AK785+AM785)*Percapita/30*FK$4)+((AL785+AN785)*Cadeirante/30*FK$4)</f>
        <v>0</v>
      </c>
      <c r="FL785" s="181">
        <f>((AO785+AQ785)*Percapita/30*FL$4)+((AP785+AR785)*Cadeirante/30*FL$4)</f>
        <v>0</v>
      </c>
      <c r="FM785" s="181">
        <f>((AS785+AU785)*Percapita/30*FM$4)+((AT785+AV785)*Cadeirante/30*FM$4)</f>
        <v>0</v>
      </c>
      <c r="FN785" s="181">
        <f>((AW785+AY785)*Percapita/30*FN$4)+((AX785+AZ785)*Cadeirante/30*FN$4)</f>
        <v>0</v>
      </c>
      <c r="FO785" s="181">
        <f>((BA785+BC785)*Percapita/30*FO$4)+((BB785+BD785)*Cadeirante/30*FO$4)</f>
        <v>0</v>
      </c>
      <c r="FP785" s="181">
        <f>((BE785+BG785)*Percapita/30*FP$4)+((BF785+BH785)*Cadeirante/30*FP$4)</f>
        <v>0</v>
      </c>
      <c r="FQ785" s="181">
        <f>((BI785+BK785)*Percapita/30*FQ$4)+((BJ785+BL785)*Cadeirante/30*FQ$4)</f>
        <v>0</v>
      </c>
      <c r="FR785" s="181">
        <f>((BM785+BO785)*Percapita/30*FR$4)+((BN785+BP785)*Cadeirante/30*FR$4)</f>
        <v>0</v>
      </c>
      <c r="FS785" s="181">
        <f>((BQ785+BS785)*Percapita/30*FS$4)+((BR785+BT785)*Cadeirante/30*FS$4)</f>
        <v>0</v>
      </c>
      <c r="FT785" s="181">
        <f>((BU785+BW785)*Percapita/30*FT$4)+((BV785+BX785)*Cadeirante/30*FT$4)</f>
        <v>0</v>
      </c>
      <c r="FU785" s="181">
        <f>((BY785+CA785)*Percapita/30*FU$4)+((BZ785+CB785)*Cadeirante/30*FU$4)</f>
        <v>0</v>
      </c>
      <c r="FV785" s="181">
        <f>((CC785+CE785)*Percapita/30*FV$4)+((CD785+CF785)*Cadeirante/30*FV$4)</f>
        <v>0</v>
      </c>
      <c r="FW785" s="181">
        <f>((CG785+CI785)*Percapita/30*FW$4)+((CI785+CK785)*Cadeirante/30*FW$4)</f>
        <v>0</v>
      </c>
      <c r="FX785" s="181">
        <f>((CK785+CM785)*Percapita/30*FX$4)+((CL785+CN785)*Cadeirante/30*FX$4)</f>
        <v>0</v>
      </c>
      <c r="FY785" s="181">
        <f>((CO785+CQ785)*Percapita/30*FY$4)+((CP785+CR785)*Cadeirante/30*FY$4)</f>
        <v>0</v>
      </c>
      <c r="FZ785" s="181">
        <f>((CS785+CU785)*Percapita/30*FZ$4)+((CT785+CV785)*Cadeirante/30*FZ$4)</f>
        <v>0</v>
      </c>
      <c r="GA785" s="181">
        <f>((CW785+CY785)*Percapita/30*GA$4)+((CX785+CZ785)*Cadeirante/30*GA$4)</f>
        <v>0</v>
      </c>
      <c r="GB785" s="181">
        <f>((DA785+DC785)*Percapita/30*GB$4)+((DB785+DD785)*Cadeirante/30*GB$4)</f>
        <v>0</v>
      </c>
      <c r="GC785" s="181">
        <f>((DE785+DG785)*Percapita/30*GC$4)+((DF785+DH785)*Cadeirante/30*GC$4)</f>
        <v>0</v>
      </c>
      <c r="GD785" s="181">
        <f>((DI785+DK785)*Percapita/30*GD$4)+((DJ785+DL785)*Cadeirante/30*GD$4)</f>
        <v>0</v>
      </c>
      <c r="GE785" s="181">
        <f>((DM785+DO785)*Percapita/30*GE$4)+((DN785+DP785)*Cadeirante/30*GE$4)</f>
        <v>0</v>
      </c>
      <c r="GF785" s="181">
        <f>((DQ785+DS785)*Percapita/30*GF$4)+((DR785+DT785)*Cadeirante/30*GF$4)</f>
        <v>0</v>
      </c>
      <c r="GG785" s="181">
        <f>((DU785+DW785)*Percapita/30*GG$4)+((DV785+DX785)*Cadeirante/30*GG$4)</f>
        <v>0</v>
      </c>
      <c r="GH785" s="181">
        <f>((DY785+EA785)*Percapita/30*GH$4)+((DZ785+EB785)*Cadeirante/30*GH$4)</f>
        <v>0</v>
      </c>
      <c r="GI785" s="181">
        <f>((EC785+EE785)*Percapita/30*GI$4)+((ED785+EF785)*Cadeirante/30*GI$4)</f>
        <v>0</v>
      </c>
      <c r="GJ785" s="181">
        <f>((EG785+EI785)*Percapita)+((EH785+EJ785)*Cadeirante)</f>
        <v>0</v>
      </c>
      <c r="GK785" s="258"/>
      <c r="GL785" s="103">
        <f t="shared" si="895"/>
        <v>0</v>
      </c>
      <c r="GM785" s="124"/>
      <c r="GN785" s="182"/>
      <c r="GO785" s="182"/>
      <c r="GP785" s="182"/>
      <c r="GQ785" s="182"/>
      <c r="GR785" s="182"/>
      <c r="GS785" s="182"/>
      <c r="GT785" s="182"/>
      <c r="GU785" s="182"/>
      <c r="GV785" s="182"/>
      <c r="GW785" s="182"/>
      <c r="GX785" s="182"/>
      <c r="GY785" s="182"/>
      <c r="GZ785" s="182"/>
      <c r="HA785" s="182"/>
      <c r="HB785" s="182"/>
      <c r="HC785" s="182"/>
      <c r="HD785" s="182"/>
      <c r="HE785" s="182"/>
      <c r="HF785" s="182"/>
      <c r="HG785" s="182"/>
      <c r="HH785" s="182"/>
      <c r="HI785" s="182"/>
      <c r="HJ785" s="182"/>
      <c r="HK785" s="182"/>
      <c r="HL785" s="182"/>
      <c r="HM785" s="182"/>
      <c r="HN785" s="182"/>
      <c r="HO785" s="182"/>
      <c r="HP785" s="259"/>
      <c r="HQ785" s="64"/>
      <c r="HW785" s="257"/>
      <c r="HY785" s="280">
        <f t="shared" si="898"/>
        <v>0</v>
      </c>
      <c r="HZ785" s="280">
        <f t="shared" si="899"/>
        <v>0</v>
      </c>
      <c r="IA785" s="280">
        <f t="shared" si="900"/>
        <v>0</v>
      </c>
    </row>
    <row r="786" spans="1:237" s="106" customFormat="1" ht="22.5" customHeight="1" x14ac:dyDescent="0.25">
      <c r="A786" t="s">
        <v>3909</v>
      </c>
      <c r="B786" s="522" t="s">
        <v>3910</v>
      </c>
      <c r="C786" s="523">
        <v>1</v>
      </c>
      <c r="D786" s="524" t="s">
        <v>3911</v>
      </c>
      <c r="E786" s="524" t="s">
        <v>3912</v>
      </c>
      <c r="F786" s="525" t="s">
        <v>3224</v>
      </c>
      <c r="G786" s="525" t="s">
        <v>3225</v>
      </c>
      <c r="H786" s="350" t="s">
        <v>1862</v>
      </c>
      <c r="I786" s="351" t="s">
        <v>3913</v>
      </c>
      <c r="J786" s="409" t="s">
        <v>3231</v>
      </c>
      <c r="K786" s="410" t="s">
        <v>3232</v>
      </c>
      <c r="L786" s="329">
        <f>CONTINUA!BV786</f>
        <v>0</v>
      </c>
      <c r="M786" s="329">
        <f>CONTINUA!BW786</f>
        <v>0</v>
      </c>
      <c r="N786" s="895"/>
      <c r="O786" s="896" t="s">
        <v>4079</v>
      </c>
      <c r="P786" s="897" t="s">
        <v>206</v>
      </c>
      <c r="Q786" s="400">
        <v>10</v>
      </c>
      <c r="R786" s="401"/>
      <c r="S786" s="400"/>
      <c r="T786" s="401"/>
      <c r="U786" s="400"/>
      <c r="V786" s="401"/>
      <c r="W786" s="400"/>
      <c r="X786" s="401"/>
      <c r="Y786" s="400"/>
      <c r="Z786" s="401"/>
      <c r="AA786" s="400"/>
      <c r="AB786" s="401"/>
      <c r="AC786" s="400"/>
      <c r="AD786" s="401"/>
      <c r="AE786" s="400"/>
      <c r="AF786" s="401"/>
      <c r="AG786" s="400"/>
      <c r="AH786" s="401"/>
      <c r="AI786" s="400"/>
      <c r="AJ786" s="401"/>
      <c r="AK786" s="400"/>
      <c r="AL786" s="401"/>
      <c r="AM786" s="400"/>
      <c r="AN786" s="401"/>
      <c r="AO786" s="400"/>
      <c r="AP786" s="401"/>
      <c r="AQ786" s="400"/>
      <c r="AR786" s="401"/>
      <c r="AS786" s="400"/>
      <c r="AT786" s="401"/>
      <c r="AU786" s="400"/>
      <c r="AV786" s="401"/>
      <c r="AW786" s="400"/>
      <c r="AX786" s="401"/>
      <c r="AY786" s="400"/>
      <c r="AZ786" s="401"/>
      <c r="BA786" s="400"/>
      <c r="BB786" s="401"/>
      <c r="BC786" s="400"/>
      <c r="BD786" s="401"/>
      <c r="BE786" s="400"/>
      <c r="BF786" s="401"/>
      <c r="BG786" s="400"/>
      <c r="BH786" s="401"/>
      <c r="BI786" s="400"/>
      <c r="BJ786" s="401"/>
      <c r="BK786" s="400"/>
      <c r="BL786" s="401"/>
      <c r="BM786" s="400"/>
      <c r="BN786" s="401"/>
      <c r="BO786" s="400"/>
      <c r="BP786" s="401"/>
      <c r="BQ786" s="400"/>
      <c r="BR786" s="401"/>
      <c r="BS786" s="400"/>
      <c r="BT786" s="401"/>
      <c r="BU786" s="400"/>
      <c r="BV786" s="401"/>
      <c r="BW786" s="400"/>
      <c r="BX786" s="401"/>
      <c r="BY786" s="400"/>
      <c r="BZ786" s="401"/>
      <c r="CA786" s="400"/>
      <c r="CB786" s="401"/>
      <c r="CC786" s="400"/>
      <c r="CD786" s="401"/>
      <c r="CE786" s="400"/>
      <c r="CF786" s="401"/>
      <c r="CG786" s="400"/>
      <c r="CH786" s="401"/>
      <c r="CI786" s="400"/>
      <c r="CJ786" s="401"/>
      <c r="CK786" s="400"/>
      <c r="CL786" s="401"/>
      <c r="CM786" s="400"/>
      <c r="CN786" s="401"/>
      <c r="CO786" s="400"/>
      <c r="CP786" s="401"/>
      <c r="CQ786" s="400"/>
      <c r="CR786" s="401"/>
      <c r="CS786" s="400"/>
      <c r="CT786" s="401"/>
      <c r="CU786" s="400"/>
      <c r="CV786" s="401"/>
      <c r="CW786" s="400"/>
      <c r="CX786" s="401"/>
      <c r="CY786" s="400"/>
      <c r="CZ786" s="401"/>
      <c r="DA786" s="400"/>
      <c r="DB786" s="401"/>
      <c r="DC786" s="400"/>
      <c r="DD786" s="401"/>
      <c r="DE786" s="400"/>
      <c r="DF786" s="401"/>
      <c r="DG786" s="400"/>
      <c r="DH786" s="401"/>
      <c r="DI786" s="400"/>
      <c r="DJ786" s="401"/>
      <c r="DK786" s="400"/>
      <c r="DL786" s="401"/>
      <c r="DM786" s="400"/>
      <c r="DN786" s="401"/>
      <c r="DO786" s="400"/>
      <c r="DP786" s="401"/>
      <c r="DQ786" s="400"/>
      <c r="DR786" s="401"/>
      <c r="DS786" s="400"/>
      <c r="DT786" s="401"/>
      <c r="DU786" s="400"/>
      <c r="DV786" s="401"/>
      <c r="DW786" s="400"/>
      <c r="DX786" s="401"/>
      <c r="DY786" s="400"/>
      <c r="DZ786" s="401"/>
      <c r="EA786" s="400"/>
      <c r="EB786" s="401"/>
      <c r="EC786" s="400"/>
      <c r="ED786" s="401"/>
      <c r="EE786" s="400"/>
      <c r="EF786" s="401"/>
      <c r="EG786" s="400"/>
      <c r="EH786" s="401"/>
      <c r="EI786" s="400"/>
      <c r="EJ786" s="447"/>
      <c r="EK786" s="510"/>
      <c r="EL786" s="513" t="s">
        <v>4022</v>
      </c>
      <c r="EM786" s="520">
        <v>141.251</v>
      </c>
      <c r="EN786" s="520"/>
      <c r="EO786" s="520"/>
      <c r="EP786" s="171">
        <f t="shared" si="888"/>
        <v>10</v>
      </c>
      <c r="EQ786" s="171">
        <f t="shared" si="889"/>
        <v>0</v>
      </c>
      <c r="ER786" s="171">
        <f t="shared" si="890"/>
        <v>0</v>
      </c>
      <c r="ES786" s="171">
        <f t="shared" si="891"/>
        <v>0</v>
      </c>
      <c r="ET786" s="171">
        <f t="shared" si="892"/>
        <v>0</v>
      </c>
      <c r="EU786" s="171">
        <f t="shared" si="893"/>
        <v>0</v>
      </c>
      <c r="EV786" s="172">
        <f t="shared" si="894"/>
        <v>10</v>
      </c>
      <c r="EW786" s="367">
        <f>IF(C786=4,IF(MAX(Q786:EJ788)&gt;0,(Especiall/30*(IF(($G786-$F786)=($G$5-$F$5),30,IF(DAY($G786)=31,($G786-$F786),($G786-$F786)+1)))),0),0)</f>
        <v>0</v>
      </c>
      <c r="EX786" s="248">
        <f t="shared" ref="EX786:EX789" si="901">FF786</f>
        <v>17123.27</v>
      </c>
      <c r="EY786" s="174">
        <f>(L786*regular)+(M786*Cadeirantee)</f>
        <v>0</v>
      </c>
      <c r="EZ786" s="249">
        <f>SUMIF(FG786:GJ786,"&gt;0")</f>
        <v>0</v>
      </c>
      <c r="FA786" s="249">
        <f>SUMIF(FG786:GJ786,"&lt;0")+SUMIF(GN786:HP786,"&lt;0")</f>
        <v>0</v>
      </c>
      <c r="FB786" s="174">
        <v>0</v>
      </c>
      <c r="FC786" s="175">
        <f>N786*km*'VALORES TABELA'!$B$13</f>
        <v>0</v>
      </c>
      <c r="FD786" s="250">
        <f>GL786</f>
        <v>0</v>
      </c>
      <c r="FE786" s="176">
        <f>(EW786+EW787+EW788+EW789+EX786+EX787+EX788+EX789+EY786+EY787+EY788+EY789+EY790+EZ786+EZ787+EZ788+EZ789+FA786+FA787+FA788+FA789+FC786+FC787+FC788+FC789+HY786-HZ786-IA786+FD786+FD787+FD788+FD789+FB790)</f>
        <v>17621.201000000001</v>
      </c>
      <c r="FF786" s="177">
        <f>IF(C786=4,SUM(Q786+Q787+Q788+S786+S787+S788)*Percapita/30*FF$4+(R786+R787+R788+T786+T787+T788)*Cadeirante/30*FF$4,IF(C786=3,IF(Q789+S789=10,Fixo/30*FF$4+(Q786+Q787+Q788+S786+S787+S788)*Percapita/30*FF$4+(R789+T789)*Cadeirante/30*FF$4,IF(Q789+S789&lt;=9,(Q789+S789)*Crechee/30*FF$4)+(R789+T789)*Cadeirante/30*FF$4+(Q786+Q787+Q788+S786+S787+S788)*Percapita/30*FF$4)+IF(Q789+S789&gt;=11,Fixo/30*FF$4+(Q789+S789-10)*Crechee/30*FF$4,0),IF(C786=2,IF(R786+R787+R788+R789+T786+T787+T788+T789=1,Cadeirante/30*FF$4,IF(R786+R787+R788+R789+T786+T787+T788+T789=2,Fixo/30*FF$4,IF(R786+R787+R788+R789+T786+T787+T788+T789&gt;2,Fixo/30*FF$4+(R786+R787+R788+R789+T786+T787+T788+T789-2)*Cadeirante/30*FF$4)))+(Q786+Q787+Q788+S786+S787+S788)*Percapita/30*FF$4+(Q789+S789)*Crechee/30*FF$4,IF(C786=1,IF(Q786+Q787+Q788+R786+R787+R788+S786+S787+S788+T786+T787+T788&lt;=15,(Q786+Q787+Q788+S786+S787+S788)*Percapita/30*FF$4,IF(Q786+Q787+Q788+R786+R787+R788+S786+S787+S788+T786+T787+T788&gt;=16,Fixo/30*FF$4+(Q786+Q787+Q788+R786+R787+R788+S786+S787+S788+T786+T787-16)*Percapita/30*FF$4))))))</f>
        <v>17123.27</v>
      </c>
      <c r="FG786" s="177">
        <f>IF(C786=4,SUM(U786+U787+U788+W786+W787+W788)*Percapita/30*FG$4+(V786+V787+V788+X786+X787+X788)*Cadeirante/30*FG$4,IF(C786=3,IF(U789+W789=10,Fixo/30*FG$4+(U786+U787+U788+W786+W787+W788)*Percapita/30*FG$4+(V789+X789)*Cadeirante/30*FG$4,IF(U789+W789&lt;=9,(U789+W789)*Crechee/30*FG$4)+(V789+X789)*Cadeirante/30*FG$4+(U786+U787+U788+W786+W787+W788)*Percapita/30*FG$4)+IF(U789+W789&gt;=11,Fixo/30*FG$4+(U789+W789-10)*Crechee/30*FG$4,0),IF(C786=2,IF(V786+V787+V788+V789+X786+X787+X788+X789=1,Cadeirante/30*FG$4,IF(V786+V787+V788+V789+X786+X787+X788+X789=2,Fixo/30*FG$4,IF(V786+V787+V788+V789+X786+X787+X788+X789&gt;2,Fixo/30*FG$4+(V786+V787+V788+V789+X786+X787+X788+X789-2)*Cadeirante/30*FG$4)))+(U786+U787+U788+W786+W787+W788)*Percapita/30*FG$4+(U789+W789)*Crechee/30*FG$4,IF(C786=1,IF(U786+U787+U788+V786+V787+V788+W786+W787+W788+X786+X787+X788&lt;=15,(U786+U787+U788+W786+W787+W788)*Percapita/30*FG$4,IF(U786+U787+U788+V786+V787+V788+W786+W787+W788+X786+X787+X788&gt;=16,Fixo/30*FG$4+(U786+U787+U788+V786+V787+V788+W786+W787+W788+X786+X787-16)*Percapita/30*FG$4))))))</f>
        <v>0</v>
      </c>
      <c r="FH786" s="177">
        <f>IF(C786=4,SUM(Y786+Y787+Y788+AA786+AA787+AA788)*Percapita/30*FH$4+(Z786+Z787+Z788+AB786+AB787+AB788)*Cadeirante/30*FH$4,IF(C786=3,IF(Y789+AA789=10,Fixo/30*FH$4+(Y786+Y787+Y788+AA786+AA787+AA788)*Percapita/30*FH$4+(Z789+AB789)*Cadeirante/30*FH$4,IF(Y789+AA789&lt;=9,(Y789+AA789)*Crechee/30*FH$4)+(Z789+AB789)*Cadeirante/30*FH$4+(Y786+Y787+Y788+AA786+AA787+AA788)*Percapita/30*FH$4)+IF(Y789+AA789&gt;=11,Fixo/30*FH$4+(Y789+AA789-10)*Crechee/30*FH$4,0),IF(C786=2,IF(Z786+Z787+Z788+Z789+AB786+AB787+AB788+AB789=1,Cadeirante/30*FH$4,IF(Z786+Z787+Z788+Z789+AB786+AB787+AB788+AB789=2,Fixo/30*FH$4,IF(Z786+Z787+Z788+Z789+AB786+AB787+AB788+AB789&gt;2,Fixo/30*FH$4+(Z786+Z787+Z788+Z789+AB786+AB787+AB788+AB789-2)*Cadeirante/30*FH$4)))+(Y786+Y787+Y788+AA786+AA787+AA788)*Percapita/30*FH$4+(Y789+AA789)*Crechee/30*FH$4,IF(C786=1,IF(Y786+Y787+Y788+Z786+Z787+Z788+AA786+AA787+AA788+AB786+AB787+AB788&lt;=15,(Y786+Y787+Y788+AA786+AA787+AA788)*Percapita/30*FH$4,IF(Y786+Y787+Y788+Z786+Z787+Z788+AA786+AA787+AA788+AB786+AB787+AB788&gt;=16,Fixo/30*FH$4+(Y786+Y787+Y788+Z786+Z787+Z788+AA786+AA787+AA788+AB786+AB787-16)*Percapita/30*FH$4))))))</f>
        <v>0</v>
      </c>
      <c r="FI786" s="177">
        <f>IF(C786=4,SUM(AC786+AC787+AC788+AE786+AE787+AE788)*Percapita/30*FI$4+(AD786+AD787+AD788+AF786+AF787+AF788)*Cadeirante/30*FI$4,IF(C786=3,IF(AC789+AE789=10,Fixo/30*FI$4+(AC786+AC787+AC788+AE786+AE787+AE788)*Percapita/30*FI$4+(AD789+AF789)*Cadeirante/30*FI$4,IF(AC789+AE789&lt;=9,(AC789+AE789)*Crechee/30*FI$4)+(AD789+AF789)*Cadeirante/30*FI$4+(AC786+AC787+AC788+AE786+AE787+AE788)*Percapita/30*FI$4)+IF(AC789+AE789&gt;=11,Fixo/30*FI$4+(AC789+AE789-10)*Crechee/30*FI$4,0),IF(C786=2,IF(AD786+AD787+AD788+AD789+AF786+AF787+AF788+AF789=1,Cadeirante/30*FI$4,IF(AD786+AD787+AD788+AD789+AF786+AF787+AF788+AF789=2,Fixo/30*FI$4,IF(AD786+AD787+AD788+AD789+AF786+AF787+AF788+AF789&gt;2,Fixo/30*FI$4+(AD786+AD787+AD788+AD789+AF786+AF787+AF788+AF789-2)*Cadeirante/30*FI$4)))+(AC786+AC787+AC788+AE786+AE787+AE788)*Percapita/30*FI$4+(AC789+AE789)*Crechee/30*FI$4,IF(C786=1,IF(AC786+AC787+AC788+AD786+AD787+AD788+AE786+AE787+AE788+AF786+AF787+AF788&lt;=15,(AC786+AC787+AC788+AE786+AE787+AE788)*Percapita/30*FI$4,IF(AC786+AC787+AC788+AD786+AD787+AD788+AE786+AE787+AE788+AF786+AF787+AF788&gt;=16,Fixo/30*FI$4+(AC786+AC787+AC788+AD786+AD787+AD788+AE786+AE787+AE788+AF786+AF787-16)*Percapita/30*FI$4))))))</f>
        <v>0</v>
      </c>
      <c r="FJ786" s="177">
        <f>IF(C786=4,SUM(AG786+AG787+AG788+AI786+AI787+AI788)*Percapita/30*FJ$4+(AH786+AH787+AH788+AJ786+AJ787+AJ788)*Cadeirante/30*FJ$4,IF(C786=3,IF(AG789+AI789=10,Fixo/30*FJ$4+(AG786+AG787+AG788+AI786+AI787+AI788)*Percapita/30*FJ$4+(AH789+AJ789)*Cadeirante/30*FJ$4,IF(AG789+AI789&lt;=9,(AG789+AI789)*Crechee/30*FJ$4)+(AH789+AJ789)*Cadeirante/30*FJ$4+(AG786+AG787+AG788+AI786+AI787+AI788)*Percapita/30*FJ$4)+IF(AG789+AI789&gt;=11,Fixo/30*FJ$4+(AG789+AI789-10)*Crechee/30*FJ$4,0),IF(C786=2,IF(AH786+AH787+AH788+AH789+AJ786+AJ787+AJ788+AJ789=1,Cadeirante/30*FJ$4,IF(AH786+AH787+AH788+AH789+AJ786+AJ787+AJ788+AJ789=2,Fixo/30*FJ$4,IF(AH786+AH787+AH788+AH789+AJ786+AJ787+AJ788+AJ789&gt;2,Fixo/30*FJ$4+(AH786+AH787+AH788+AH789+AJ786+AJ787+AJ788+AJ789-2)*Cadeirante/30*FJ$4)))+(AG786+AG787+AG788+AI786+AI787+AI788)*Percapita/30*FJ$4+(AG789+AI789)*Crechee/30*FJ$4,IF(C786=1,IF(AG786+AG787+AG788+AH786+AH787+AH788+AI786+AI787+AI788+AJ786+AJ787+AJ788&lt;=15,(AG786+AG787+AG788+AI786+AI787+AI788)*Percapita/30*FJ$4,IF(AG786+AG787+AG788+AH786+AH787+AH788+AI786+AI787+AI788+AJ786+AJ787+AJ788&gt;=16,Fixo/30*FJ$4+(AG786+AG787+AG788+AH786+AH787+AH788+AI786+AI787+AI788+AJ786+AJ787-16)*Percapita/30*FJ$4))))))</f>
        <v>0</v>
      </c>
      <c r="FK786" s="177">
        <f>IF(C786=4,SUM(AK786+AK787+AK788+AM786+AM787+AM788)*Percapita/30*FK$4+(AL786+AL787+AL788+AN786+AN787+AN788)*Cadeirante/30*FK$4,IF(C786=3,IF(AK789+AM789=10,Fixo/30*FK$4+(AK786+AK787+AK788+AM786+AM787+AM788)*Percapita/30*FK$4+(AL789+AN789)*Cadeirante/30*FK$4,IF(AK789+AM789&lt;=9,(AK789+AM789)*Crechee/30*FK$4)+(AL789+AN789)*Cadeirante/30*FK$4+(AK786+AK787+AK788+AM786+AM787+AM788)*Percapita/30*FK$4)+IF(AK789+AM789&gt;=11,Fixo/30*FK$4+(AK789+AM789-10)*Crechee/30*FK$4,0),IF(C786=2,IF(AL786+AL787+AL788+AL789+AN786+AN787+AN788+AN789=1,Cadeirante/30*FK$4,IF(AL786+AL787+AL788+AL789+AN786+AN787+AN788+AN789=2,Fixo/30*FK$4,IF(AL786+AL787+AL788+AL789+AN786+AN787+AN788+AN789&gt;2,Fixo/30*FK$4+(AL786+AL787+AL788+AL789+AN786+AN787+AN788+AN789-2)*Cadeirante/30*FK$4)))+(AK786+AK787+AK788+AM786+AM787+AM788)*Percapita/30*FK$4+(AK789+AM789)*Crechee/30*FK$4,IF(C786=1,IF(AK786+AK787+AK788+AL786+AL787+AL788+AM786+AM787+AM788+AN786+AN787+AN788&lt;=15,(AK786+AK787+AK788+AM786+AM787+AM788)*Percapita/30*FK$4,IF(AK786+AK787+AK788+AL786+AL787+AL788+AM786+AM787+AM788+AN786+AN787+AN788&gt;=16,Fixo/30*FK$4+(AK786+AK787+AK788+AL786+AL787+AL788+AM786+AM787+AM788+AN786+AN787-16)*Percapita/30*FK$4))))))</f>
        <v>0</v>
      </c>
      <c r="FL786" s="177">
        <f>IF(C786=4,SUM(AO786+AO787+AO788+AQ786+AQ787+AQ788)*Percapita/30*FL$4+(AP786+AP787+AP788+AR786+AR787+AR788)*Cadeirante/30*FL$4,IF(C786=3,IF(AO789+AQ789=10,Fixo/30*FL$4+(AO786+AO787+AO788+AQ786+AQ787+AQ788)*Percapita/30*FL$4+(AP789+AR789)*Cadeirante/30*FL$4,IF(AO789+AQ789&lt;=9,(AO789+AQ789)*Crechee/30*FL$4)+(AP789+AR789)*Cadeirante/30*FL$4+(AO786+AO787+AO788+AQ786+AQ787+AQ788)*Percapita/30*FL$4)+IF(AO789+AQ789&gt;=11,Fixo/30*FL$4+(AO789+AQ789-10)*Crechee/30*FL$4,0),IF(C786=2,IF(AP786+AP787+AP788+AP789+AR786+AR787+AR788+AR789=1,Cadeirante/30*FL$4,IF(AP786+AP787+AP788+AP789+AR786+AR787+AR788+AR789=2,Fixo/30*FL$4,IF(AP786+AP787+AP788+AP789+AR786+AR787+AR788+AR789&gt;2,Fixo/30*FL$4+(AP786+AP787+AP788+AP789+AR786+AR787+AR788+AR789-2)*Cadeirante/30*FL$4)))+(AO786+AO787+AO788+AQ786+AQ787+AQ788)*Percapita/30*FL$4+(AO789+AQ789)*Crechee/30*FL$4,IF(C786=1,IF(AO786+AO787+AO788+AP786+AP787+AP788+AQ786+AQ787+AQ788+AR786+AR787+AR788&lt;=15,(AO786+AO787+AO788+AQ786+AQ787+AQ788)*Percapita/30*FL$4,IF(AO786+AO787+AO788+AP786+AP787+AP788+AQ786+AQ787+AQ788+AR786+AR787+AR788&gt;=16,Fixo/30*FL$4+(AO786+AO787+AO788+AP786+AP787+AP788+AQ786+AQ787+AQ788+AR786+AR787-16)*Percapita/30*FL$4))))))</f>
        <v>0</v>
      </c>
      <c r="FM786" s="177">
        <f>IF(C786=4,SUM(AS786+AS787+AS788+AU786+AU787+AU788)*Percapita/30*FM$4+(AT786+AT787+AT788+AV786+AV787+AV788)*Cadeirante/30*FM$4,IF(C786=3,IF(AS789+AU789=10,Fixo/30*FM$4+(AS786+AS787+AS788+AU786+AU787+AU788)*Percapita/30*FM$4+(AT789+AV789)*Cadeirante/30*FM$4,IF(AS789+AU789&lt;=9,(AS789+AU789)*Crechee/30*FM$4)+(AT789+AV789)*Cadeirante/30*FM$4+(AS786+AS787+AS788+AU786+AU787+AU788)*Percapita/30*FM$4)+IF(AS789+AU789&gt;=11,Fixo/30*FM$4+(AS789+AU789-10)*Crechee/30*FM$4,0),IF(C786=2,IF(AT786+AT787+AT788+AT789+AV786+AV787+AV788+AV789=1,Cadeirante/30*FM$4,IF(AT786+AT787+AT788+AT789+AV786+AV787+AV788+AV789=2,Fixo/30*FM$4,IF(AT786+AT787+AT788+AT789+AV786+AV787+AV788+AV789&gt;2,Fixo/30*FM$4+(AT786+AT787+AT788+AT789+AV786+AV787+AV788+AV789-2)*Cadeirante/30*FM$4)))+(AS786+AS787+AS788+AU786+AU787+AU788)*Percapita/30*FM$4+(AS789+AU789)*Crechee/30*FM$4,IF(C786=1,IF(AS786+AS787+AS788+AT786+AT787+AT788+AU786+AU787+AU788+AV786+AV787+AV788&lt;=15,(AS786+AS787+AS788+AU786+AU787+AU788)*Percapita/30*FM$4,IF(AS786+AS787+AS788+AT786+AT787+AT788+AU786+AU787+AU788+AV786+AV787+AV788&gt;=16,Fixo/30*FM$4+(AS786+AS787+AS788+AT786+AT787+AT788+AU786+AU787+AU788+AV786+AV787-16)*Percapita/30*FM$4))))))</f>
        <v>0</v>
      </c>
      <c r="FN786" s="177">
        <f>IF(C786=4,SUM(AW786+AW787+AW788+AY786+AY787+AY788)*Percapita/30*FN$4+(AX786+AX787+AX788+AZ786+AZ787+AZ788)*Cadeirante/30*FN$4,IF(C786=3,IF(AW789+AY789=10,Fixo/30*FN$4+(AW786+AW787+AW788+AY786+AY787+AY788)*Percapita/30*FN$4+(AX789+AZ789)*Cadeirante/30*FN$4,IF(AW789+AY789&lt;=9,(AW789+AY789)*Crechee/30*FN$4)+(AX789+AZ789)*Cadeirante/30*FN$4+(AW786+AW787+AW788+AY786+AY787+AY788)*Percapita/30*FN$4)+IF(AW789+AY789&gt;=11,Fixo/30*FN$4+(AW789+AY789-10)*Crechee/30*FN$4,0),IF(C786=2,IF(AX786+AX787+AX788+AX789+AZ786+AZ787+AZ788+AZ789=1,Cadeirante/30*FN$4,IF(AX786+AX787+AX788+AX789+AZ786+AZ787+AZ788+AZ789=2,Fixo/30*FN$4,IF(AX786+AX787+AX788+AX789+AZ786+AZ787+AZ788+AZ789&gt;2,Fixo/30*FN$4+(AX786+AX787+AX788+AX789+AZ786+AZ787+AZ788+AZ789-2)*Cadeirante/30*FN$4)))+(AW786+AW787+AW788+AY786+AY787+AY788)*Percapita/30*FN$4+(AW789+AY789)*Crechee/30*FN$4,IF(C786=1,IF(AW786+AW787+AW788+AX786+AX787+AX788+AY786+AY787+AY788+AZ786+AZ787+AZ788&lt;=15,(AW786+AW787+AW788+AY786+AY787+AY788)*Percapita/30*FN$4,IF(AW786+AW787+AW788+AX786+AX787+AX788+AY786+AY787+AY788+AZ786+AZ787+AZ788&gt;=16,Fixo/30*FN$4+(AW786+AW787+AW788+AX786+AX787+AX788+AY786+AY787+AY788+AZ786+AZ787-16)*Percapita/30*FN$4))))))</f>
        <v>0</v>
      </c>
      <c r="FO786" s="177">
        <f>IF(C786=4,SUM(BA786+BA787+BA788+BC786+BC787+BC788)*Percapita/30*FO$4+(BB786+BB787+BB788+BD786+BD787+BD788)*Cadeirante/30*FO$4,IF(C786=3,IF(BA789+BC789=10,Fixo/30*FO$4+(BA786+BA787+BA788+BC786+BC787+BC788)*Percapita/30*FO$4+(BB789+BD789)*Cadeirante/30*FO$4,IF(BA789+BC789&lt;=9,(BA789+BC789)*Crechee/30*FO$4)+(BB789+BD789)*Cadeirante/30*FO$4+(BA786+BA787+BA788+BC786+BC787+BC788)*Percapita/30*FO$4)+IF(BA789+BC789&gt;=11,Fixo/30*FO$4+(BA789+BC789-10)*Crechee/30*FO$4,0),IF(C786=2,IF(BB786+BB787+BB788+BB789+BD786+BD787+BD788+BD789=1,Cadeirante/30*FO$4,IF(BB786+BB787+BB788+BB789+BD786+BD787+BD788+BD789=2,Fixo/30*FO$4,IF(BB786+BB787+BB788+BB789+BD786+BD787+BD788+BD789&gt;2,Fixo/30*FO$4+(BB786+BB787+BB788+BB789+BD786+BD787+BD788+BD789-2)*Cadeirante/30*FO$4)))+(BA786+BA787+BA788+BC786+BC787+BC788)*Percapita/30*FO$4+(BA789+BC789)*Crechee/30*FO$4,IF(C786=1,IF(BA786+BA787+BA788+BB786+BB787+BB788+BC786+BC787+BC788+BD786+BD787+BD788&lt;=15,(BA786+BA787+BA788+BC786+BC787+BC788)*Percapita/30*FO$4,IF(BA786+BA787+BA788+BB786+BB787+BB788+BC786+BC787+BC788+BD786+BD787+BD788&gt;=16,Fixo/30*FO$4+(BA786+BA787+BA788+BB786+BB787+BB788+BC786+BC787+BC788+BD786+BD787-16)*Percapita/30*FO$4))))))</f>
        <v>0</v>
      </c>
      <c r="FP786" s="177">
        <f>IF(C786=4,SUM(BE786+BE787+BE788+BG786+BG787+BG788)*Percapita/30*FP$4+(BF786+BF787+BF788+BH786+BH787+BH788)*Cadeirante/30*FP$4,IF(C786=3,IF(BE789+BG789=10,Fixo/30*FP$4+(BE786+BE787+BE788+BG786+BG787+BG788)*Percapita/30*FP$4+(BF789+BH789)*Cadeirante/30*FP$4,IF(BE789+BG789&lt;=9,(BE789+BG789)*Crechee/30*FP$4)+(BF789+BH789)*Cadeirante/30*FP$4+(BE786+BE787+BE788+BG786+BG787+BG788)*Percapita/30*FP$4)+IF(BE789+BG789&gt;=11,Fixo/30*FP$4+(BE789+BG789-10)*Crechee/30*FP$4,0),IF(C786=2,IF(BF786+BF787+BF788+BF789+BH786+BH787+BH788+BH789=1,Cadeirante/30*FP$4,IF(BF786+BF787+BF788+BF789+BH786+BH787+BH788+BH789=2,Fixo/30*FP$4,IF(BF786+BF787+BF788+BF789+BH786+BH787+BH788+BH789&gt;2,Fixo/30*FP$4+(BF786+BF787+BF788+BF789+BH786+BH787+BH788+BH789-2)*Cadeirante/30*FP$4)))+(BE786+BE787+BE788+BG786+BG787+BG788)*Percapita/30*FP$4+(BE789+BG789)*Crechee/30*FP$4,IF(C786=1,IF(BE786+BE787+BE788+BF786+BF787+BF788+BG786+BG787+BG788+BH786+BH787+BH788&lt;=15,(BE786+BE787+BE788+BG786+BG787+BG788)*Percapita/30*FP$4,IF(BE786+BE787+BE788+BF786+BF787+BF788+BG786+BG787+BG788+BH786+BH787+BH788&gt;=16,Fixo/30*FP$4+(BE786+BE787+BE788+BF786+BF787+BF788+BG786+BG787+BG788+BH786+BH787-16)*Percapita/30*FP$4))))))</f>
        <v>0</v>
      </c>
      <c r="FQ786" s="177">
        <f>IF(C786=4,SUM(BI786+BI787+BI788+BK786+BK787+BK788)*Percapita/30*FQ$4+(BJ786+BJ787+BJ788+BL786+BL787+BL788)*Cadeirante/30*FQ$4,IF(C786=3,IF(BI789+BK789=10,Fixo/30*FQ$4+(BI786+BI787+BI788+BK786+BK787+BK788)*Percapita/30*FQ$4+(BJ789+BL789)*Cadeirante/30*FQ$4,IF(BI789+BK789&lt;=9,(BI789+BK789)*Crechee/30*FQ$4)+(BJ789+BL789)*Cadeirante/30*FQ$4+(BI786+BI787+BI788+BK786+BK787+BK788)*Percapita/30*FQ$4)+IF(BI789+BK789&gt;=11,Fixo/30*FQ$4+(BI789+BK789-10)*Crechee/30*FQ$4,0),IF(C786=2,IF(BJ786+BJ787+BJ788+BJ789+BL786+BL787+BL788+BL789=1,Cadeirante/30*FQ$4,IF(BJ786+BJ787+BJ788+BJ789+BL786+BL787+BL788+BL789=2,Fixo/30*FQ$4,IF(BJ786+BJ787+BJ788+BJ789+BL786+BL787+BL788+BL789&gt;2,Fixo/30*FQ$4+(BJ786+BJ787+BJ788+BJ789+BL786+BL787+BL788+BL789-2)*Cadeirante/30*FQ$4)))+(BI786+BI787+BI788+BK786+BK787+BK788)*Percapita/30*FQ$4+(BI789+BK789)*Crechee/30*FQ$4,IF(C786=1,IF(BI786+BI787+BI788+BJ786+BJ787+BJ788+BK786+BK787+BK788+BL786+BL787+BL788&lt;=15,(BI786+BI787+BI788+BK786+BK787+BK788)*Percapita/30*FQ$4,IF(BI786+BI787+BI788+BJ786+BJ787+BJ788+BK786+BK787+BK788+BL786+BL787+BL788&gt;=16,Fixo/30*FQ$4+(BI786+BI787+BI788+BJ786+BJ787+BJ788+BK786+BK787+BK788+BL786+BL787-16)*Percapita/30*FQ$4))))))</f>
        <v>0</v>
      </c>
      <c r="FR786" s="177">
        <f>IF(C786=4,SUM(BM786+BM787+BM788+BO786+BO787+BO788)*Percapita/30*FR$4+(BN786+BN787+BN788+BP786+BP787+BP788)*Cadeirante/30*FR$4,IF(C786=3,IF(BM789+BO789=10,Fixo/30*FR$4+(BM786+BM787+BM788+BO786+BO787+BO788)*Percapita/30*FR$4+(BN789+BP789)*Cadeirante/30*FR$4,IF(BM789+BO789&lt;=9,(BM789+BO789)*Crechee/30*FR$4)+(BN789+BP789)*Cadeirante/30*FR$4+(BM786+BM787+BM788+BO786+BO787+BO788)*Percapita/30*FR$4)+IF(BM789+BO789&gt;=11,Fixo/30*FR$4+(BM789+BO789-10)*Crechee/30*FR$4,0),IF(C786=2,IF(BN786+BN787+BN788+BN789+BP786+BP787+BP788+BP789=1,Cadeirante/30*FR$4,IF(BN786+BN787+BN788+BN789+BP786+BP787+BP788+BP789=2,Fixo/30*FR$4,IF(BN786+BN787+BN788+BN789+BP786+BP787+BP788+BP789&gt;2,Fixo/30*FR$4+(BN786+BN787+BN788+BN789+BP786+BP787+BP788+BP789-2)*Cadeirante/30*FR$4)))+(BM786+BM787+BM788+BO786+BO787+BO788)*Percapita/30*FR$4+(BM789+BO789)*Crechee/30*FR$4,IF(C786=1,IF(BM786+BM787+BM788+BN786+BN787+BN788+BO786+BO787+BO788+BP786+BP787+BP788&lt;=15,(BM786+BM787+BM788+BO786+BO787+BO788)*Percapita/30*FR$4,IF(BM786+BM787+BM788+BN786+BN787+BN788+BO786+BO787+BO788+BP786+BP787+BP788&gt;=16,Fixo/30*FR$4+(BM786+BM787+BM788+BN786+BN787+BN788+BO786+BO787+BO788+BP786+BP787-16)*Percapita/30*FR$4))))))</f>
        <v>0</v>
      </c>
      <c r="FS786" s="177">
        <f>IF(C786=4,SUM(BQ786+BQ787+BQ788+BS786+BS787+BS788)*Percapita/30*FS$4+(BR786+BR787+BR788+BT786+BT787+BT788)*Cadeirante/30*FS$4,IF(C786=3,IF(BQ789+BS789=10,Fixo/30*FS$4+(BQ786+BQ787+BQ788+BS786+BS787+BS788)*Percapita/30*FS$4+(BR789+BT789)*Cadeirante/30*FS$4,IF(BQ789+BS789&lt;=9,(BQ789+BS789)*Crechee/30*FS$4)+(BR789+BT789)*Cadeirante/30*FS$4+(BQ786+BQ787+BQ788+BS786+BS787+BS788)*Percapita/30*FS$4)+IF(BQ789+BS789&gt;=11,Fixo/30*FS$4+(BQ789+BS789-10)*Crechee/30*FS$4,0),IF(C786=2,IF(BR786+BR787+BR788+BR789+BT786+BT787+BT788+BT789=1,Cadeirante/30*FS$4,IF(BR786+BR787+BR788+BR789+BT786+BT787+BT788+BT789=2,Fixo/30*FS$4,IF(BR786+BR787+BR788+BR789+BT786+BT787+BT788+BT789&gt;2,Fixo/30*FS$4+(BR786+BR787+BR788+BR789+BT786+BT787+BT788+BT789-2)*Cadeirante/30*FS$4)))+(BQ786+BQ787+BQ788+BS786+BS787+BS788)*Percapita/30*FS$4+(BQ789+BS789)*Crechee/30*FS$4,IF(C786=1,IF(BQ786+BQ787+BQ788+BR786+BR787+BR788+BS786+BS787+BS788+BT786+BT787+BT788&lt;=15,(BQ786+BQ787+BQ788+BS786+BS787+BS788)*Percapita/30*FS$4,IF(BQ786+BQ787+BQ788+BR786+BR787+BR788+BS786+BS787+BS788+BT786+BT787+BT788&gt;=16,Fixo/30*FS$4+(BQ786+BQ787+BQ788+BR786+BR787+BR788+BS786+BS787+BS788+BT786+BT787-16)*Percapita/30*FS$4))))))</f>
        <v>0</v>
      </c>
      <c r="FT786" s="177">
        <f>IF(C786=4,SUM(BU786+BU787+BU788+BW786+BW787+BW788)*Percapita/30*FT$4+(BV786+BV787+BV788+BX786+BX787+BX788)*Cadeirante/30*FT$4,IF(C786=3,IF(BU789+BW789=10,Fixo/30*FT$4+(BU786+BU787+BU788+BW786+BW787+BW788)*Percapita/30*FT$4+(BV789+BX789)*Cadeirante/30*FT$4,IF(BU789+BW789&lt;=9,(BU789+BW789)*Crechee/30*FT$4)+(BV789+BX789)*Cadeirante/30*FT$4+(BU786+BU787+BU788+BW786+BW787+BW788)*Percapita/30*FT$4)+IF(BU789+BW789&gt;=11,Fixo/30*FT$4+(BU789+BW789-10)*Crechee/30*FT$4,0),IF(C786=2,IF(BV786+BV787+BV788+BV789+BX786+BX787+BX788+BX789=1,Cadeirante/30*FT$4,IF(BV786+BV787+BV788+BV789+BX786+BX787+BX788+BX789=2,Fixo/30*FT$4,IF(BV786+BV787+BV788+BV789+BX786+BX787+BX788+BX789&gt;2,Fixo/30*FT$4+(BV786+BV787+BV788+BV789+BX786+BX787+BX788+BX789-2)*Cadeirante/30*FT$4)))+(BU786+BU787+BU788+BW786+BW787+BW788)*Percapita/30*FT$4+(BU789+BW789)*Crechee/30*FT$4,IF(C786=1,IF(BU786+BU787+BU788+BV786+BV787+BV788+BW786+BW787+BW788+BX786+BX787+BX788&lt;=15,(BU786+BU787+BU788+BW786+BW787+BW788)*Percapita/30*FT$4,IF(BU786+BU787+BU788+BV786+BV787+BV788+BW786+BW787+BW788+BX786+BX787+BX788&gt;=16,Fixo/30*FT$4+(BU786+BU787+BU788+BV786+BV787+BV788+BW786+BW787+BW788+BX786+BX787-16)*Percapita/30*FT$4))))))</f>
        <v>0</v>
      </c>
      <c r="FU786" s="177">
        <f>IF(C786=4,SUM(BY786+BY787+BY788+CA786+CA787+CA788)*Percapita/30*FU$4+(BZ786+BZ787+BZ788+CB786+CB787+CB788)*Cadeirante/30*FU$4,IF(C786=3,IF(BY789+CA789=10,Fixo/30*FU$4+(BY786+BY787+BY788+CA786+CA787+CA788)*Percapita/30*FU$4+(BZ789+CB789)*Cadeirante/30*FU$4,IF(BY789+CA789&lt;=9,(BY789+CA789)*Crechee/30*FU$4)+(BZ789+CB789)*Cadeirante/30*FU$4+(BY786+BY787+BY788+CA786+CA787+CA788)*Percapita/30*FU$4)+IF(BY789+CA789&gt;=11,Fixo/30*FU$4+(BY789+CA789-10)*Crechee/30*FU$4,0),IF(C786=2,IF(BZ786+BZ787+BZ788+BZ789+CB786+CB787+CB788+CB789=1,Cadeirante/30*FU$4,IF(BZ786+BZ787+BZ788+BZ789+CB786+CB787+CB788+CB789=2,Fixo/30*FU$4,IF(BZ786+BZ787+BZ788+BZ789+CB786+CB787+CB788+CB789&gt;2,Fixo/30*FU$4+(BZ786+BZ787+BZ788+BZ789+CB786+CB787+CB788+CB789-2)*Cadeirante/30*FU$4)))+(BY786+BY787+BY788+CA786+CA787+CA788)*Percapita/30*FU$4+(BY789+CA789)*Crechee/30*FU$4,IF(C786=1,IF(BY786+BY787+BY788+BZ786+BZ787+BZ788+CA786+CA787+CA788+CB786+CB787+CB788&lt;=15,(BY786+BY787+BY788+CA786+CA787+CA788)*Percapita/30*FU$4,IF(BY786+BY787+BY788+BZ786+BZ787+BZ788+CA786+CA787+CA788+CB786+CB787+CB788&gt;=16,Fixo/30*FU$4+(BY786+BY787+BY788+BZ786+BZ787+BZ788+CA786+CA787+CA788+CB786+CB787-16)*Percapita/30*FU$4))))))</f>
        <v>0</v>
      </c>
      <c r="FV786" s="177">
        <f>IF(C786=4,SUM(CC786+CC787+CC788+CE786+CE787+CE788)*Percapita/30*FV$4+(CD786+CD787+CD788+CF786+CF787+CF788)*Cadeirante/30*FV$4,IF(C786=3,IF(CC789+CE789=10,Fixo/30*FV$4+(CC786+CC787+CC788+CE786+CE787+CE788)*Percapita/30*FV$4+(CD789+CF789)*Cadeirante/30*FV$4,IF(CC789+CE789&lt;=9,(CC789+CE789)*Crechee/30*FV$4)+(CD789+CF789)*Cadeirante/30*FV$4+(CC786+CC787+CC788+CE786+CE787+CE788)*Percapita/30*FV$4)+IF(CC789+CE789&gt;=11,Fixo/30*FV$4+(CC789+CE789-10)*Crechee/30*FV$4,0),IF(C786=2,IF(CD786+CD787+CD788+CD789+CF786+CF787+CF788+CF789=1,Cadeirante/30*FV$4,IF(CD786+CD787+CD788+CD789+CF786+CF787+CF788+CF789=2,Fixo/30*FV$4,IF(CD786+CD787+CD788+CD789+CF786+CF787+CF788+CF789&gt;2,Fixo/30*FV$4+(CD786+CD787+CD788+CD789+CF786+CF787+CF788+CF789-2)*Cadeirante/30*FV$4)))+(CC786+CC787+CC788+CE786+CE787+CE788)*Percapita/30*FV$4+(CC789+CE789)*Crechee/30*FV$4,IF(C786=1,IF(CC786+CC787+CC788+CD786+CD787+CD788+CE786+CE787+CE788+CF786+CF787+CF788&lt;=15,(CC786+CC787+CC788+CE786+CE787+CE788)*Percapita/30*FV$4,IF(CC786+CC787+CC788+CD786+CD787+CD788+CE786+CE787+CE788+CF786+CF787+CF788&gt;=16,Fixo/30*FV$4+(CC786+CC787+CC788+CD786+CD787+CD788+CE786+CE787+CE788+CF786+CF787-16)*Percapita/30*FV$4))))))</f>
        <v>0</v>
      </c>
      <c r="FW786" s="177">
        <f>IF(C786=4,SUM(CG786+CG787+CG788+CI786+CI787+CI788)*Percapita/30*FW$4+(CH786+CH787+CH788+CJ786+CJ787+CJ788)*Cadeirante/30*FW$4,IF(C786=3,IF(CG789+CI789=10,Fixo/30*FW$4+(CG786+CG787+CG788+CI786+CI787+CI788)*Percapita/30*FW$4+(CH789+CJ789)*Cadeirante/30*FW$4,IF(CG789+CI789&lt;=9,(CG789+CI789)*Crechee/30*FW$4)+(CH789+CJ789)*Cadeirante/30*FW$4+(CG786+CG787+CG788+CI786+CI787+CI788)*Percapita/30*FW$4)+IF(CG789+CI789&gt;=11,Fixo/30*FW$4+(CG789+CI789-10)*Crechee/30*FW$4,0),IF(C786=2,IF(CH786+CH787+CH788+CH789+CJ786+CJ787+CJ788+CJ789=1,Cadeirante/30*FW$4,IF(CH786+CH787+CH788+CH789+CJ786+CJ787+CJ788+CJ789=2,Fixo/30*FW$4,IF(CH786+CH787+CH788+CH789+CJ786+CJ787+CJ788+CJ789&gt;2,Fixo/30*FW$4+(CH786+CH787+CH788+CH789+CJ786+CJ787+CJ788+CJ789-2)*Cadeirante/30*FW$4)))+(CG786+CG787+CG788+CI786+CI787+CI788)*Percapita/30*FW$4+(CG789+CI789)*Crechee/30*FW$4,IF(C786=1,IF(CG786+CG787+CG788+CH786+CH787+CH788+CI786+CI787+CI788+CJ786+CJ787+CJ788&lt;=15,(CG786+CG787+CG788+CI786+CI787+CI788)*Percapita/30*FW$4,IF(CG786+CG787+CG788+CH786+CH787+CH788+CI786+CI787+CI788+CJ786+CJ787+CJ788&gt;=16,Fixo/30*FW$4+(CG786+CG787+CG788+CH786+CH787+CH788+CI786+CI787+CI788+CJ786+CJ787-16)*Percapita/30*FW$4))))))</f>
        <v>0</v>
      </c>
      <c r="FX786" s="177">
        <f>IF(C786=4,SUM(CK786+CK787+CK788+CM786+CM787+CM788)*Percapita/30*FX$4+(CL786+CL787+CL788+CN786+CN787+CN788)*Cadeirante/30*FX$4,IF(C786=3,IF(CK789+CM789=10,Fixo/30*FX$4+(CK786+CK787+CK788+CM786+CM787+CM788)*Percapita/30*FX$4+(CL789+CN789)*Cadeirante/30*FX$4,IF(CK789+CM789&lt;=9,(CK789+CM789)*Crechee/30*FX$4)+(CL789+CN789)*Cadeirante/30*FX$4+(CK786+CK787+CK788+CM786+CM787+CM788)*Percapita/30*FX$4)+IF(CK789+CM789&gt;=11,Fixo/30*FX$4+(CK789+CM789-10)*Crechee/30*FX$4,0),IF(C786=2,IF(CL786+CL787+CL788+CL789+CN786+CN787+CN788+CN789=1,Cadeirante/30*FX$4,IF(CL786+CL787+CL788+CL789+CN786+CN787+CN788+CN789=2,Fixo/30*FX$4,IF(CL786+CL787+CL788+CL789+CN786+CN787+CN788+CN789&gt;2,Fixo/30*FX$4+(CL786+CL787+CL788+CL789+CN786+CN787+CN788+CN789-2)*Cadeirante/30*FX$4)))+(CK786+CK787+CK788+CM786+CM787+CM788)*Percapita/30*FX$4+(CK789+CM789)*Crechee/30*FX$4,IF(C786=1,IF(CK786+CK787+CK788+CL786+CL787+CL788+CM786+CM787+CM788+CN786+CN787+CN788&lt;=15,(CK786+CK787+CK788+CM786+CM787+CM788)*Percapita/30*FX$4,IF(CK786+CK787+CK788+CL786+CL787+CL788+CM786+CM787+CM788+CN786+CN787+CN788&gt;=16,Fixo/30*FX$4+(CK786+CK787+CK788+CL786+CL787+CL788+CM786+CM787+CM788+CN786+CN787-16)*Percapita/30*FX$4))))))</f>
        <v>0</v>
      </c>
      <c r="FY786" s="177">
        <f>IF(C786=4,SUM(CO786+CO787+CO788+CQ786+CQ787+CQ788)*Percapita/30*FY$4+(CP786+CP787+CP788+CR786+CR787+CR788)*Cadeirante/30*FY$4,IF(C786=3,IF(CO789+CQ789=10,Fixo/30*FY$4+(CO786+CO787+CO788+CQ786+CQ787+CQ788)*Percapita/30*FY$4+(CP789+CR789)*Cadeirante/30*FY$4,IF(CO789+CQ789&lt;=9,(CO789+CQ789)*Crechee/30*FY$4)+(CP789+CR789)*Cadeirante/30*FY$4+(CO786+CO787+CO788+CQ786+CQ787+CQ788)*Percapita/30*FY$4)+IF(CO789+CQ789&gt;=11,Fixo/30*FY$4+(CO789+CQ789-10)*Crechee/30*FY$4,0),IF(C786=2,IF(CP786+CP787+CP788+CP789+CR786+CR787+CR788+CR789=1,Cadeirante/30*FY$4,IF(CP786+CP787+CP788+CP789+CR786+CR787+CR788+CR789=2,Fixo/30*FY$4,IF(CP786+CP787+CP788+CP789+CR786+CR787+CR788+CR789&gt;2,Fixo/30*FY$4+(CP786+CP787+CP788+CP789+CR786+CR787+CR788+CR789-2)*Cadeirante/30*FY$4)))+(CO786+CO787+CO788+CQ786+CQ787+CQ788)*Percapita/30*FY$4+(CO789+CQ789)*Crechee/30*FY$4,IF(C786=1,IF(CO786+CO787+CO788+CP786+CP787+CP788+CQ786+CQ787+CQ788+CR786+CR787+CR788&lt;=15,(CO786+CO787+CO788+CQ786+CQ787+CQ788)*Percapita/30*FY$4,IF(CO786+CO787+CO788+CP786+CP787+CP788+CQ786+CQ787+CQ788+CR786+CR787+CR788&gt;=16,Fixo/30*FY$4+(CO786+CO787+CO788+CP786+CP787+CP788+CQ786+CQ787+CQ788+CR786+CR787-16)*Percapita/30*FY$4))))))</f>
        <v>0</v>
      </c>
      <c r="FZ786" s="177">
        <f>IF(C786=4,SUM(CS786+CS787+CS788+CU786+CU787+CU788)*Percapita/30*FZ$4+(CT786+CT787+CT788+CV786+CV787+CV788)*Cadeirante/30*FZ$4,IF(C786=3,IF(CS789+CU789=10,Fixo/30*FZ$4+(CS786+CS787+CS788+CU786+CU787+CU788)*Percapita/30*FZ$4+(CT789+CV789)*Cadeirante/30*FZ$4,IF(CS789+CU789&lt;=9,(CS789+CU789)*Crechee/30*FZ$4)+(CT789+CV789)*Cadeirante/30*FZ$4+(CS786+CS787+CS788+CU786+CU787+CU788)*Percapita/30*FZ$4)+IF(CS789+CU789&gt;=11,Fixo/30*FZ$4+(CS789+CU789-10)*Crechee/30*FZ$4,0),IF(C786=2,IF(CT786+CT787+CT788+CT789+CV786+CV787+CV788+CV789=1,Cadeirante/30*FZ$4,IF(CT786+CT787+CT788+CT789+CV786+CV787+CV788+CV789=2,Fixo/30*FZ$4,IF(CT786+CT787+CT788+CT789+CV786+CV787+CV788+CV789&gt;2,Fixo/30*FZ$4+(CT786+CT787+CT788+CT789+CV786+CV787+CV788+CV789-2)*Cadeirante/30*FZ$4)))+(CS786+CS787+CS788+CU786+CU787+CU788)*Percapita/30*FZ$4+(CS789+CU789)*Crechee/30*FZ$4,IF(C786=1,IF(CS786+CS787+CS788+CT786+CT787+CT788+CU786+CU787+CU788+CV786+CV787+CV788&lt;=15,(CS786+CS787+CS788+CU786+CU787+CU788)*Percapita/30*FZ$4,IF(CS786+CS787+CS788+CT786+CT787+CT788+CU786+CU787+CU788+CV786+CV787+CV788&gt;=16,Fixo/30*FZ$4+(CS786+CS787+CS788+CT786+CT787+CT788+CU786+CU787+CU788+CV786+CV787-16)*Percapita/30*FZ$4))))))</f>
        <v>0</v>
      </c>
      <c r="GA786" s="177">
        <f>IF(C786=4,SUM(CW786+CW787+CW788+CY786+CY787+CY788)*Percapita/30*GA$4+(CX786+CX787+CX788+CZ786+CZ787+CZ788)*Cadeirante/30*GA$4,IF(C786=3,IF(CW789+CY789=10,Fixo/30*GA$4+(CW786+CW787+CW788+CY786+CY787+CY788)*Percapita/30*GA$4+(CX789+CZ789)*Cadeirante/30*GA$4,IF(CW789+CY789&lt;=9,(CW789+CY789)*Crechee/30*GA$4)+(CX789+CZ789)*Cadeirante/30*GA$4+(CW786+CW787+CW788+CY786+CY787+CY788)*Percapita/30*GA$4)+IF(CW789+CY789&gt;=11,Fixo/30*GA$4+(CW789+CY789-10)*Crechee/30*GA$4,0),IF(C786=2,IF(CX786+CX787+CX788+CX789+CZ786+CZ787+CZ788+CZ789=1,Cadeirante/30*GA$4,IF(CX786+CX787+CX788+CX789+CZ786+CZ787+CZ788+CZ789=2,Fixo/30*GA$4,IF(CX786+CX787+CX788+CX789+CZ786+CZ787+CZ788+CZ789&gt;2,Fixo/30*GA$4+(CX786+CX787+CX788+CX789+CZ786+CZ787+CZ788+CZ789-2)*Cadeirante/30*GA$4)))+(CW786+CW787+CW788+CY786+CY787+CY788)*Percapita/30*GA$4+(CW789+CY789)*Crechee/30*GA$4,IF(C786=1,IF(CW786+CW787+CW788+CX786+CX787+CX788+CY786+CY787+CY788+CZ786+CZ787+CZ788&lt;=15,(CW786+CW787+CW788+CY786+CY787+CY788)*Percapita/30*GA$4,IF(CW786+CW787+CW788+CX786+CX787+CX788+CY786+CY787+CY788+CZ786+CZ787+CZ788&gt;=16,Fixo/30*GA$4+(CW786+CW787+CW788+CX786+CX787+CX788+CY786+CY787+CY788+CZ786+CZ787-16)*Percapita/30*GA$4))))))</f>
        <v>0</v>
      </c>
      <c r="GB786" s="177">
        <f>IF(C786=4,SUM(DA786+DA787+DA788+DC786+DC787+DC788)*Percapita/30*GB$4+(DB786+DB787+DB788+DD786+DD787+DD788)*Cadeirante/30*GB$4,IF(C786=3,IF(DA789+DC789=10,Fixo/30*GB$4+(DA786+DA787+DA788+DC786+DC787+DC788)*Percapita/30*GB$4+(DB789+DD789)*Cadeirante/30*GB$4,IF(DA789+DC789&lt;=9,(DA789+DC789)*Crechee/30*GB$4)+(DB789+DD789)*Cadeirante/30*GB$4+(DA786+DA787+DA788+DC786+DC787+DC788)*Percapita/30*GB$4)+IF(DA789+DC789&gt;=11,Fixo/30*GB$4+(DA789+DC789-10)*Crechee/30*GB$4,0),IF(C786=2,IF(DB786+DB787+DB788+DB789+DD786+DD787+DD788+DD789=1,Cadeirante/30*GB$4,IF(DB786+DB787+DB788+DB789+DD786+DD787+DD788+DD789=2,Fixo/30*GB$4,IF(DB786+DB787+DB788+DB789+DD786+DD787+DD788+DD789&gt;2,Fixo/30*GB$4+(DB786+DB787+DB788+DB789+DD786+DD787+DD788+DD789-2)*Cadeirante/30*GB$4)))+(DA786+DA787+DA788+DC786+DC787+DC788)*Percapita/30*GB$4+(DA789+DC789)*Crechee/30*GB$4,IF(C786=1,IF(DA786+DA787+DA788+DB786+DB787+DB788+DC786+DC787+DC788+DD786+DD787+DD788&lt;=15,(DA786+DA787+DA788+DC786+DC787+DC788)*Percapita/30*GB$4,IF(DA786+DA787+DA788+DB786+DB787+DB788+DC786+DC787+DC788+DD786+DD787+DD788&gt;=16,Fixo/30*GB$4+(DA786+DA787+DA788+DB786+DB787+DB788+DC786+DC787+DC788+DD786+DD787-16)*Percapita/30*GB$4))))))</f>
        <v>0</v>
      </c>
      <c r="GC786" s="177">
        <f>IF(C786=4,SUM(DE786+DE787+DE788+DG786+DG787+DG788)*Percapita/30*GC$4+(DF786+DF787+DF788+DH786+DH787+DH788)*Cadeirante/30*GC$4,IF(C786=3,IF(DE789+DG789=10,Fixo/30*GC$4+(DE786+DE787+DE788+DG786+DG787+DG788)*Percapita/30*GC$4+(DF789+DH789)*Cadeirante/30*GC$4,IF(DE789+DG789&lt;=9,(DE789+DG789)*Crechee/30*GC$4)+(DF789+DH789)*Cadeirante/30*GC$4+(DE786+DE787+DE788+DG786+DG787+DG788)*Percapita/30*GC$4)+IF(DE789+DG789&gt;=11,Fixo/30*GC$4+(DE789+DG789-10)*Crechee/30*GC$4,0),IF(C786=2,IF(DF786+DF787+DF788+DF789+DH786+DH787+DH788+DH789=1,Cadeirante/30*GC$4,IF(DF786+DF787+DF788+DF789+DH786+DH787+DH788+DH789=2,Fixo/30*GC$4,IF(DF786+DF787+DF788+DF789+DH786+DH787+DH788+DH789&gt;2,Fixo/30*GC$4+(DF786+DF787+DF788+DF789+DH786+DH787+DH788+DH789-2)*Cadeirante/30*GC$4)))+(DE786+DE787+DE788+DG786+DG787+DG788)*Percapita/30*GC$4+(DE789+DG789)*Crechee/30*GC$4,IF(C786=1,IF(DE786+DE787+DE788+DF786+DF787+DF788+DG786+DG787+DG788+DH786+DH787+DH788&lt;=15,(DE786+DE787+DE788+DG786+DG787+DG788)*Percapita/30*GC$4,IF(DE786+DE787+DE788+DF786+DF787+DF788+DG786+DG787+DG788+DH786+DH787+DH788&gt;=16,Fixo/30*GC$4+(DE786+DE787+DE788+DF786+DF787+DF788+DG786+DG787+DG788+DH786+DH787-16)*Percapita/30*GC$4))))))</f>
        <v>0</v>
      </c>
      <c r="GD786" s="177">
        <f>IF(C786=4,SUM(DI786+DI787+DI788+DK786+DK787+DK788)*Percapita/30*GD$4+(DJ786+DJ787+DJ788+DL786+DL787+DL788)*Cadeirante/30*GD$4,IF(C786=3,IF(DI789+DK789=10,Fixo/30*GD$4+(DI786+DI787+DI788+DK786+DK787+DK788)*Percapita/30*GD$4+(DJ789+DL789)*Cadeirante/30*GD$4,IF(DI789+DK789&lt;=9,(DI789+DK789)*Crechee/30*GD$4)+(DJ789+DL789)*Cadeirante/30*GD$4+(DI786+DI787+DI788+DK786+DK787+DK788)*Percapita/30*GD$4)+IF(DI789+DK789&gt;=11,Fixo/30*GD$4+(DI789+DK789-10)*Crechee/30*GD$4,0),IF(C786=2,IF(DJ786+DJ787+DJ788+DJ789+DL786+DL787+DL788+DL789=1,Cadeirante/30*GD$4,IF(DJ786+DJ787+DJ788+DJ789+DL786+DL787+DL788+DL789=2,Fixo/30*GD$4,IF(DJ786+DJ787+DJ788+DJ789+DL786+DL787+DL788+DL789&gt;2,Fixo/30*GD$4+(DJ786+DJ787+DJ788+DJ789+DL786+DL787+DL788+DL789-2)*Cadeirante/30*GD$4)))+(DI786+DI787+DI788+DK786+DK787+DK788)*Percapita/30*GD$4+(DI789+DK789)*Crechee/30*GD$4,IF(C786=1,IF(DI786+DI787+DI788+DJ786+DJ787+DJ788+DK786+DK787+DK788+DL786+DL787+DL788&lt;=15,(DI786+DI787+DI788+DK786+DK787+DK788)*Percapita/30*GD$4,IF(DI786+DI787+DI788+DJ786+DJ787+DJ788+DK786+DK787+DK788+DL786+DL787+DL788&gt;=16,Fixo/30*GD$4+(DI786+DI787+DI788+DJ786+DJ787+DJ788+DK786+DK787+DK788+DL786+DL787-16)*Percapita/30*GD$4))))))</f>
        <v>0</v>
      </c>
      <c r="GE786" s="177">
        <f>IF(C786=4,SUM(DM786+DM787+DM788+DO786+DO787+DO788)*Percapita/30*GE$4+(DN786+DN787+DN788+DP786+DP787+DP788)*Cadeirante/30*GE$4,IF(C786=3,IF(DM789+DO789=10,Fixo/30*GE$4+(DM786+DM787+DM788+DO786+DO787+DO788)*Percapita/30*GE$4+(DN789+DP789)*Cadeirante/30*GE$4,IF(DM789+DO789&lt;=9,(DM789+DO789)*Crechee/30*GE$4)+(DN789+DP789)*Cadeirante/30*GE$4+(DM786+DM787+DM788+DO786+DO787+DO788)*Percapita/30*GE$4)+IF(DM789+DO789&gt;=11,Fixo/30*GE$4+(DM789+DO789-10)*Crechee/30*GE$4,0),IF(C786=2,IF(DN786+DN787+DN788+DN789+DP786+DP787+DP788+DP789=1,Cadeirante/30*GE$4,IF(DN786+DN787+DN788+DN789+DP786+DP787+DP788+DP789=2,Fixo/30*GE$4,IF(DN786+DN787+DN788+DN789+DP786+DP787+DP788+DP789&gt;2,Fixo/30*GE$4+(DN786+DN787+DN788+DN789+DP786+DP787+DP788+DP789-2)*Cadeirante/30*GE$4)))+(DM786+DM787+DM788+DO786+DO787+DO788)*Percapita/30*GE$4+(DM789+DO789)*Crechee/30*GE$4,IF(C786=1,IF(DM786+DM787+DM788+DN786+DN787+DN788+DO786+DO787+DO788+DP786+DP787+DP788&lt;=15,(DM786+DM787+DM788+DO786+DO787+DO788)*Percapita/30*GE$4,IF(DM786+DM787+DM788+DN786+DN787+DN788+DO786+DO787+DO788+DP786+DP787+DP788&gt;=16,Fixo/30*GE$4+(DM786+DM787+DM788+DN786+DN787+DN788+DO786+DO787+DO788+DP786+DP787-16)*Percapita/30*GE$4))))))</f>
        <v>0</v>
      </c>
      <c r="GF786" s="177">
        <f>IF(C786=4,SUM(DQ786+DQ787+DQ788+DS786+DS787+DS788)*Percapita/30*GF$4+(DR786+DR787+DR788+DT786+DT787+DT788)*Cadeirante/30*GF$4,IF(C786=3,IF(DQ789+DS789=10,Fixo/30*GF$4+(DQ786+DQ787+DQ788+DS786+DS787+DS788)*Percapita/30*GF$4+(DR789+DT789)*Cadeirante/30*GF$4,IF(DQ789+DS789&lt;=9,(DQ789+DS789)*Crechee/30*GF$4)+(DR789+DT789)*Cadeirante/30*GF$4+(DQ786+DQ787+DQ788+DS786+DS787+DS788)*Percapita/30*GF$4)+IF(DQ789+DS789&gt;=11,Fixo/30*GF$4+(DQ789+DS789-10)*Crechee/30*GF$4,0),IF(C786=2,IF(DR786+DR787+DR788+DR789+DT786+DT787+DT788+DT789=1,Cadeirante/30*GF$4,IF(DR786+DR787+DR788+DR789+DT786+DT787+DT788+DT789=2,Fixo/30*GF$4,IF(DR786+DR787+DR788+DR789+DT786+DT787+DT788+DT789&gt;2,Fixo/30*GF$4+(DR786+DR787+DR788+DR789+DT786+DT787+DT788+DT789-2)*Cadeirante/30*GF$4)))+(DQ786+DQ787+DQ788+DS786+DS787+DS788)*Percapita/30*GF$4+(DQ789+DS789)*Crechee/30*GF$4,IF(C786=1,IF(DQ786+DQ787+DQ788+DR786+DR787+DR788+DS786+DS787+DS788+DT786+DT787+DT788&lt;=15,(DQ786+DQ787+DQ788+DS786+DS787+DS788)*Percapita/30*GF$4,IF(DQ786+DQ787+DQ788+DR786+DR787+DR788+DS786+DS787+DS788+DT786+DT787+DT788&gt;=16,Fixo/30*GF$4+(DQ786+DQ787+DQ788+DR786+DR787+DR788+DS786+DS787+DS788+DT786+DT787-16)*Percapita/30*GF$4))))))</f>
        <v>0</v>
      </c>
      <c r="GG786" s="177">
        <f>IF(C786=4,SUM(DU786+DU787+DU788+DW786+DW787+DW788)*Percapita/30*GG$4+(DV786+DV787+DV788+DX786+DX787+DX788)*Cadeirante/30*GG$4,IF(C786=3,IF(DU789+DW789=10,Fixo/30*GG$4+(DU786+DU787+DU788+DW786+DW787+DW788)*Percapita/30*GG$4+(DV789+DX789)*Cadeirante/30*GG$4,IF(DU789+DW789&lt;=9,(DU789+DW789)*Crechee/30*GG$4)+(DV789+DX789)*Cadeirante/30*GG$4+(DU786+DU787+DU788+DW786+DW787+DW788)*Percapita/30*GG$4)+IF(DU789+DW789&gt;=11,Fixo/30*GG$4+(DU789+DW789-10)*Crechee/30*GG$4,0),IF(C786=2,IF(DV786+DV787+DV788+DV789+DX786+DX787+DX788+DX789=1,Cadeirante/30*GG$4,IF(DV786+DV787+DV788+DV789+DX786+DX787+DX788+DX789=2,Fixo/30*GG$4,IF(DV786+DV787+DV788+DV789+DX786+DX787+DX788+DX789&gt;2,Fixo/30*GG$4+(DV786+DV787+DV788+DV789+DX786+DX787+DX788+DX789-2)*Cadeirante/30*GG$4)))+(DU786+DU787+DU788+DW786+DW787+DW788)*Percapita/30*GG$4+(DU789+DW789)*Crechee/30*GG$4,IF(C786=1,IF(DU786+DU787+DU788+DV786+DV787+DV788+DW786+DW787+DW788+DX786+DX787+DX788&lt;=15,(DU786+DU787+DU788+DW786+DW787+DW788)*Percapita/30*GG$4,IF(DU786+DU787+DU788+DV786+DV787+DV788+DW786+DW787+DW788+DX786+DX787+DX788&gt;=16,Fixo/30*GG$4+(DU786+DU787+DU788+DV786+DV787+DV788+DW786+DW787+DW788+DX786+DX787-16)*Percapita/30*GG$4))))))</f>
        <v>0</v>
      </c>
      <c r="GH786" s="177">
        <f>IF(C786=4,SUM(DY786+DY787+DY788+EA786+EA787+EA788)*Percapita/30*GH$4+(DZ786+DZ787+DZ788+EB786+EB787+EB788)*Cadeirante/30*GH$4,IF(C786=3,IF(DY789+EA789=10,Fixo/30*GH$4+(DY786+DY787+DY788+EA786+EA787+EA788)*Percapita/30*GH$4+(DZ789+EB789)*Cadeirante/30*GH$4,IF(DY789+EA789&lt;=9,(DY789+EA789)*Crechee/30*GH$4)+(DZ789+EB789)*Cadeirante/30*GH$4+(DY786+DY787+DY788+EA786+EA787+EA788)*Percapita/30*GH$4)+IF(DY789+EA789&gt;=11,Fixo/30*GH$4+(DY789+EA789-10)*Crechee/30*GH$4,0),IF(C786=2,IF(DZ786+DZ787+DZ788+DZ789+EB786+EB787+EB788+EB789=1,Cadeirante/30*GH$4,IF(DZ786+DZ787+DZ788+DZ789+EB786+EB787+EB788+EB789=2,Fixo/30*GH$4,IF(DZ786+DZ787+DZ788+DZ789+EB786+EB787+EB788+EB789&gt;2,Fixo/30*GH$4+(DZ786+DZ787+DZ788+DZ789+EB786+EB787+EB788+EB789-2)*Cadeirante/30*GH$4)))+(DY786+DY787+DY788+EA786+EA787+EA788)*Percapita/30*GH$4+(DY789+EA789)*Crechee/30*GH$4,IF(C786=1,IF(DY786+DY787+DY788+DZ786+DZ787+DZ788+EA786+EA787+EA788+EB786+EB787+EB788&lt;=15,(DY786+DY787+DY788+EA786+EA787+EA788)*Percapita/30*GH$4,IF(DY786+DY787+DY788+DZ786+DZ787+DZ788+EA786+EA787+EA788+EB786+EB787+EB788&gt;=16,Fixo/30*GH$4+(DY786+DY787+DY788+DZ786+DZ787+DZ788+EA786+EA787+EA788+EB786+EB787-16)*Percapita/30*GH$4))))))</f>
        <v>0</v>
      </c>
      <c r="GI786" s="177">
        <f>IF(C786=4,SUM(EC786+EC787+EC788+EE786+EE787+EE788)*Percapita/30*GI$4+(ED786+ED787+ED788+EF786+EF787+EF788)*Cadeirante/30*GI$4,IF(C786=3,IF(EC789+EE789=10,Fixo/30*GI$4+(EC786+EC787+EC788+EE786+EE787+EE788)*Percapita/30*GI$4+(ED789+EF789)*Cadeirante/30*GI$4,IF(EC789+EE789&lt;=9,(EC789+EE789)*Crechee/30*GI$4)+(ED789+EF789)*Cadeirante/30*GI$4+(EC786+EC787+EC788+EE786+EE787+EE788)*Percapita/30*GI$4)+IF(EC789+EE789&gt;=11,Fixo/30*GI$4+(EC789+EE789-10)*Crechee/30*GI$4,0),IF(C786=2,IF(ED786+ED787+ED788+ED789+EF786+EF787+EF788+EF789=1,Cadeirante/30*GI$4,IF(ED786+ED787+ED788+ED789+EF786+EF787+EF788+EF789=2,Fixo/30*GI$4,IF(ED786+ED787+ED788+ED789+EF786+EF787+EF788+EF789&gt;2,Fixo/30*GI$4+(ED786+ED787+ED788+ED789+EF786+EF787+EF788+EF789-2)*Cadeirante/30*GI$4)))+(EC786+EC787+EC788+EE786+EE787+EE788)*Percapita/30*GI$4+(EC789+EE789)*Crechee/30*GI$4,IF(C786=1,IF(EC786+EC787+EC788+ED786+ED787+ED788+EE786+EE787+EE788+EF786+EF787+EF788&lt;=15,(EC786+EC787+EC788+EE786+EE787+EE788)*Percapita/30*GI$4,IF(EC786+EC787+EC788+ED786+ED787+ED788+EE786+EE787+EE788+EF786+EF787+EF788&gt;=16,Fixo/30*GI$4+(EC786+EC787+EC788+ED786+ED787+ED788+EE786+EE787+EE788+EF786+EF787-16)*Percapita/30*GI$4))))))</f>
        <v>0</v>
      </c>
      <c r="GJ786" s="177">
        <f>IF(C786=4,SUM(EG786+EG787+EG788+EI786+EI787+EI788)*Percapita/30*GJ$4+(EH786+EH787+EH788+EJ786+EJ787+EJ788)*Cadeirante/30*GJ$4,IF(C786=3,IF(EG789+EI789=10,Fixo/30*GJ$4+(EG786+EG787+EG788+EI786+EI787+EI788)*Percapita/30*GJ$4+(EH789+EJ789)*Cadeirante/30*GJ$4,IF(EG789+EI789&lt;=9,(EG789+EI789)*Crechee/30*GJ$4)+(EH789+EJ789)*Cadeirante/30*GJ$4+(EG786+EG787+EG788+EI786+EI787+EI788)*Percapita/30*GJ$4)+IF(EG789+EI789&gt;=11,Fixo/30*GJ$4+(EG789+EI789-10)*Crechee/30*GJ$4,0),IF(C786=2,IF(EH786+EH787+EH788+EH789+EJ786+EJ787+EJ788+EJ789=1,Cadeirante/30*GJ$4,IF(EH786+EH787+EH788+EH789+EJ786+EJ787+EJ788+EJ789=2,Fixo/30*GJ$4,IF(EH786+EH787+EH788+EH789+EJ786+EJ787+EJ788+EJ789&gt;2,Fixo/30*GJ$4+(EH786+EH787+EH788+EH789+EJ786+EJ787+EJ788+EJ789-2)*Cadeirante/30*GJ$4)))+(EG786+EG787+EG788+EI786+EI787+EI788)*Percapita/30*GJ$4+(EG789+EI789)*Crechee/30*GJ$4,IF(C786=1,IF(EG786+EG787+EG788+EH786+EH787+EH788+EI786+EI787+EI788+EJ786+EJ787+EJ788&lt;=15,(EG786+EG787+EG788+EI786+EI787+EI788)*Percapita/30*GJ$4,IF(EG786+EG787+EG788+EH786+EH787+EH788+EI786+EI787+EI788+EJ786+EJ787+EJ788&gt;=16,Fixo/30*GJ$4+(EG786+EG787+EG788+EH786+EH787+EH788+EI786+EI787+EI788+EJ786+EJ787-16)*Percapita/30*GJ$4))))))</f>
        <v>0</v>
      </c>
      <c r="GK786" s="178"/>
      <c r="GL786" s="103">
        <f t="shared" si="895"/>
        <v>0</v>
      </c>
      <c r="GM786" s="124"/>
      <c r="GN786" s="104">
        <f>SUMIF(V786:V789,"&lt;0")*Cadeirante/30*GN$4+SUMIF(X786:X789,"&lt;0")*Cadeirante/30*GN$4</f>
        <v>0</v>
      </c>
      <c r="GO786" s="104">
        <f>SUMIF(Z786:Z789,"&lt;0")*Cadeirante/30*GO$4+SUMIF(AB786:AB789,"&lt;0")*Cadeirante/30*GO$4</f>
        <v>0</v>
      </c>
      <c r="GP786" s="104">
        <f>SUMIF(AD786:AD789,"&lt;0")*Cadeirante/30*GP$4+SUMIF(AF786:AF789,"&lt;0")*Cadeirante/30*GP$4</f>
        <v>0</v>
      </c>
      <c r="GQ786" s="104">
        <f>SUMIF(AH786:AH789,"&lt;0")*Cadeirante/30*GQ$4+SUMIF(AJ786:AJ789,"&lt;0")*Cadeirante/30*GQ$4</f>
        <v>0</v>
      </c>
      <c r="GR786" s="104">
        <f>SUMIF(AL786:AL789,"&lt;0")*Cadeirante/30*GR$4+SUMIF(AN786:AN789,"&lt;0")*Cadeirante/30*GR$4</f>
        <v>0</v>
      </c>
      <c r="GS786" s="104">
        <f>SUMIF(AP786:AP789,"&lt;0")*Cadeirante/30*GS$4+SUMIF(AR786:AR789,"&lt;0")*Cadeirante/30*GS$4</f>
        <v>0</v>
      </c>
      <c r="GT786" s="104">
        <f>SUMIF(AT786:AT789,"&lt;0")*Cadeirante/30*GT$4+SUMIF(AV786:AV789,"&lt;0")*Cadeirante/30*GT$4</f>
        <v>0</v>
      </c>
      <c r="GU786" s="104">
        <f>SUMIF(AX786:AX789,"&lt;0")*Cadeirante/30*GU$4+SUMIF(AZ786:AZ789,"&lt;0")*Cadeirante/30*GU$4</f>
        <v>0</v>
      </c>
      <c r="GV786" s="104">
        <f>SUMIF(BB786:BB789,"&lt;0")*Cadeirante/30*GV$4+SUMIF(BD786:BD789,"&lt;0")*Cadeirante/30*GV$4</f>
        <v>0</v>
      </c>
      <c r="GW786" s="104">
        <f>SUMIF(BF786:BF789,"&lt;0")*Cadeirante/30*GW$4+SUMIF(BH786:BH789,"&lt;0")*Cadeirante/30*GW$4</f>
        <v>0</v>
      </c>
      <c r="GX786" s="104">
        <f>SUMIF(BJ786:BJ789,"&lt;0")*Cadeirante/30*GX$4+SUMIF(BL786:BL789,"&lt;0")*Cadeirante/30*GX$4</f>
        <v>0</v>
      </c>
      <c r="GY786" s="104">
        <f>SUMIF(BN786:BN789,"&lt;0")*Cadeirante/30*GY$4+SUMIF(BP786:BP789,"&lt;0")*Cadeirante/30*GY$4</f>
        <v>0</v>
      </c>
      <c r="GZ786" s="104">
        <f>SUMIF(BR786:BR789,"&lt;0")*Cadeirante/30*GZ$4+SUMIF(BT786:BT789,"&lt;0")*Cadeirante/30*GZ$4</f>
        <v>0</v>
      </c>
      <c r="HA786" s="104">
        <f>SUMIF(BV786:BV789,"&lt;0")*Cadeirante/30*HA$4+SUMIF(BX786:BX789,"&lt;0")*Cadeirante/30*HA$4</f>
        <v>0</v>
      </c>
      <c r="HB786" s="104">
        <f>SUMIF(BZ786:BZ789,"&lt;0")*Cadeirante/30*HB$4+SUMIF(CB786:CB789,"&lt;0")*Cadeirante/30*HB$4</f>
        <v>0</v>
      </c>
      <c r="HC786" s="104">
        <f>SUMIF(CD786:CD789,"&lt;0")*Cadeirante/30*HC$4+SUMIF(CF786:CF789,"&lt;0")*Cadeirante/30*HC$4</f>
        <v>0</v>
      </c>
      <c r="HD786" s="104">
        <f>SUMIF(CH786:CH789,"&lt;0")*Cadeirante/30*HD$4+SUMIF(CJ786:CJ789,"&lt;0")*Cadeirante/30*HD$4</f>
        <v>0</v>
      </c>
      <c r="HE786" s="104">
        <f>SUMIF(CL786:CL789,"&lt;0")*Cadeirante/30*HE$4+SUMIF(CN786:CN789,"&lt;0")*Cadeirante/30*HE$4</f>
        <v>0</v>
      </c>
      <c r="HF786" s="104">
        <f>SUMIF(CP786:CP789,"&lt;0")*Cadeirante/30*HF$4+SUMIF(CR786:CR789,"&lt;0")*Cadeirante/30*HF$4</f>
        <v>0</v>
      </c>
      <c r="HG786" s="104">
        <f>SUMIF(CT786:CT789,"&lt;0")*Cadeirante/30*HG$4+SUMIF(CV786:CV789,"&lt;0")*Cadeirante/30*HG$4</f>
        <v>0</v>
      </c>
      <c r="HH786" s="104">
        <f>SUMIF(CX786:CX789,"&lt;0")*Cadeirante/30*HH$4+SUMIF(CZ786:CZ789,"&lt;0")*Cadeirante/30*HH$4</f>
        <v>0</v>
      </c>
      <c r="HI786" s="104">
        <f>SUMIF(DB786:DB789,"&lt;0")*Cadeirante/30*HI$4+SUMIF(DD786:DD789,"&lt;0")*Cadeirante/30*HI$4</f>
        <v>0</v>
      </c>
      <c r="HJ786" s="104">
        <f>SUMIF(DF786:DF789,"&lt;0")*Cadeirante/30*HJ$4+SUMIF(DH786:DH789,"&lt;0")*Cadeirante/30*HJ$4</f>
        <v>0</v>
      </c>
      <c r="HK786" s="104">
        <f>SUMIF(DJ786:DJ789,"&lt;0")*Cadeirante/30*HK$4+SUMIF(DL786:DL789,"&lt;0")*Cadeirante/30*HK$4</f>
        <v>0</v>
      </c>
      <c r="HL786" s="104">
        <f>SUMIF(DN786:DN789,"&lt;0")*Cadeirante/30*HL$4+SUMIF(DP786:DP789,"&lt;0")*Cadeirante/30*HL$4</f>
        <v>0</v>
      </c>
      <c r="HM786" s="104">
        <f>SUMIF(DR786:DR789,"&lt;0")*Cadeirante/30*HM$4+SUMIF(DT786:DT789,"&lt;0")*Cadeirante/30*HM$4</f>
        <v>0</v>
      </c>
      <c r="HN786" s="104">
        <f>SUMIF(DV786:DV789,"&lt;0")*Cadeirante/30*HN$4+SUMIF(DX786:DX789,"&lt;0")*Cadeirante/30*HN$4</f>
        <v>0</v>
      </c>
      <c r="HO786" s="104">
        <f>SUMIF(DZ786:DZ789,"&lt;0")*Cadeirante/30*HO$4+SUMIF(EB786:EB789,"&lt;0")*Cadeirante/30*HO$4</f>
        <v>0</v>
      </c>
      <c r="HP786" s="104">
        <f>SUMIF(ED786:ED789,"&lt;0")*Cadeirante/30*HP$4+SUMIF(EF786:EF789,"&lt;0")*Cadeirante/30*HP$4</f>
        <v>0</v>
      </c>
      <c r="HQ786" s="64"/>
      <c r="HR786" s="64"/>
      <c r="HS786" s="64"/>
      <c r="HT786" s="64"/>
      <c r="HU786" s="64"/>
      <c r="HV786" s="64"/>
      <c r="HW786" s="176">
        <v>17629.309999999998</v>
      </c>
      <c r="HX786" s="64"/>
      <c r="HY786" s="280">
        <f>IF(ISTEXT(EM786), VALUE(EM786), EM786)</f>
        <v>141.251</v>
      </c>
      <c r="HZ786" s="280">
        <f>IF(ISTEXT(EN786), VALUE(EN786), EN786)</f>
        <v>0</v>
      </c>
      <c r="IA786" s="280">
        <f>IF(ISTEXT(EO786), VALUE(EO786), EO786)</f>
        <v>0</v>
      </c>
      <c r="IB786" s="64" t="b">
        <f>HW786=FE786</f>
        <v>0</v>
      </c>
      <c r="IC786" s="64"/>
    </row>
    <row r="787" spans="1:237" s="106" customFormat="1" ht="22.5" customHeight="1" x14ac:dyDescent="0.25">
      <c r="A787" s="368" t="s">
        <v>3909</v>
      </c>
      <c r="B787" s="369" t="s">
        <v>3910</v>
      </c>
      <c r="C787" s="370" t="s">
        <v>3233</v>
      </c>
      <c r="D787" s="371" t="s">
        <v>3911</v>
      </c>
      <c r="E787" s="371" t="s">
        <v>3912</v>
      </c>
      <c r="F787" s="372" t="s">
        <v>3224</v>
      </c>
      <c r="G787" s="372" t="s">
        <v>3225</v>
      </c>
      <c r="H787" s="373" t="s">
        <v>1862</v>
      </c>
      <c r="I787" s="374" t="s">
        <v>3913</v>
      </c>
      <c r="J787" s="421" t="s">
        <v>3231</v>
      </c>
      <c r="K787" s="421" t="s">
        <v>3234</v>
      </c>
      <c r="L787" s="329">
        <f>CONTINUA!BV787</f>
        <v>37</v>
      </c>
      <c r="M787" s="329">
        <f>CONTINUA!BW787</f>
        <v>0</v>
      </c>
      <c r="N787" s="895"/>
      <c r="O787" s="896" t="s">
        <v>4079</v>
      </c>
      <c r="P787" s="897" t="s">
        <v>206</v>
      </c>
      <c r="Q787" s="400">
        <v>31</v>
      </c>
      <c r="R787" s="401"/>
      <c r="S787" s="400"/>
      <c r="T787" s="401"/>
      <c r="U787" s="400"/>
      <c r="V787" s="401"/>
      <c r="W787" s="400"/>
      <c r="X787" s="401"/>
      <c r="Y787" s="400"/>
      <c r="Z787" s="401"/>
      <c r="AA787" s="400"/>
      <c r="AB787" s="401"/>
      <c r="AC787" s="400"/>
      <c r="AD787" s="401"/>
      <c r="AE787" s="400"/>
      <c r="AF787" s="401"/>
      <c r="AG787" s="400"/>
      <c r="AH787" s="401"/>
      <c r="AI787" s="400"/>
      <c r="AJ787" s="401"/>
      <c r="AK787" s="400"/>
      <c r="AL787" s="401"/>
      <c r="AM787" s="400"/>
      <c r="AN787" s="401"/>
      <c r="AO787" s="400"/>
      <c r="AP787" s="401"/>
      <c r="AQ787" s="400"/>
      <c r="AR787" s="401"/>
      <c r="AS787" s="400"/>
      <c r="AT787" s="401"/>
      <c r="AU787" s="400"/>
      <c r="AV787" s="401"/>
      <c r="AW787" s="400"/>
      <c r="AX787" s="401"/>
      <c r="AY787" s="400"/>
      <c r="AZ787" s="401"/>
      <c r="BA787" s="400"/>
      <c r="BB787" s="401"/>
      <c r="BC787" s="400"/>
      <c r="BD787" s="401"/>
      <c r="BE787" s="400"/>
      <c r="BF787" s="401"/>
      <c r="BG787" s="400"/>
      <c r="BH787" s="401"/>
      <c r="BI787" s="400"/>
      <c r="BJ787" s="401"/>
      <c r="BK787" s="400"/>
      <c r="BL787" s="401"/>
      <c r="BM787" s="400"/>
      <c r="BN787" s="401"/>
      <c r="BO787" s="400"/>
      <c r="BP787" s="401"/>
      <c r="BQ787" s="400"/>
      <c r="BR787" s="401"/>
      <c r="BS787" s="400"/>
      <c r="BT787" s="401"/>
      <c r="BU787" s="400"/>
      <c r="BV787" s="401"/>
      <c r="BW787" s="400"/>
      <c r="BX787" s="401"/>
      <c r="BY787" s="400"/>
      <c r="BZ787" s="401"/>
      <c r="CA787" s="400"/>
      <c r="CB787" s="401"/>
      <c r="CC787" s="400"/>
      <c r="CD787" s="401"/>
      <c r="CE787" s="400"/>
      <c r="CF787" s="401"/>
      <c r="CG787" s="400"/>
      <c r="CH787" s="401"/>
      <c r="CI787" s="400"/>
      <c r="CJ787" s="401"/>
      <c r="CK787" s="400"/>
      <c r="CL787" s="401"/>
      <c r="CM787" s="400"/>
      <c r="CN787" s="401"/>
      <c r="CO787" s="400"/>
      <c r="CP787" s="401"/>
      <c r="CQ787" s="400"/>
      <c r="CR787" s="401"/>
      <c r="CS787" s="400"/>
      <c r="CT787" s="401"/>
      <c r="CU787" s="400"/>
      <c r="CV787" s="401"/>
      <c r="CW787" s="400"/>
      <c r="CX787" s="401"/>
      <c r="CY787" s="400"/>
      <c r="CZ787" s="401"/>
      <c r="DA787" s="400"/>
      <c r="DB787" s="401"/>
      <c r="DC787" s="400"/>
      <c r="DD787" s="401"/>
      <c r="DE787" s="400"/>
      <c r="DF787" s="401"/>
      <c r="DG787" s="400"/>
      <c r="DH787" s="401"/>
      <c r="DI787" s="400"/>
      <c r="DJ787" s="401"/>
      <c r="DK787" s="400"/>
      <c r="DL787" s="401"/>
      <c r="DM787" s="400"/>
      <c r="DN787" s="401"/>
      <c r="DO787" s="400"/>
      <c r="DP787" s="401"/>
      <c r="DQ787" s="400"/>
      <c r="DR787" s="401"/>
      <c r="DS787" s="400"/>
      <c r="DT787" s="401"/>
      <c r="DU787" s="400"/>
      <c r="DV787" s="401"/>
      <c r="DW787" s="400"/>
      <c r="DX787" s="401"/>
      <c r="DY787" s="400"/>
      <c r="DZ787" s="401"/>
      <c r="EA787" s="400"/>
      <c r="EB787" s="401"/>
      <c r="EC787" s="400"/>
      <c r="ED787" s="401"/>
      <c r="EE787" s="400"/>
      <c r="EF787" s="401"/>
      <c r="EG787" s="400"/>
      <c r="EH787" s="401"/>
      <c r="EI787" s="400"/>
      <c r="EJ787" s="447"/>
      <c r="EK787" s="511"/>
      <c r="EL787" s="514"/>
      <c r="EM787" s="448"/>
      <c r="EN787" s="344"/>
      <c r="EO787" s="345"/>
      <c r="EP787" s="171">
        <f t="shared" si="888"/>
        <v>31</v>
      </c>
      <c r="EQ787" s="171">
        <f t="shared" si="889"/>
        <v>0</v>
      </c>
      <c r="ER787" s="171">
        <f t="shared" si="890"/>
        <v>0</v>
      </c>
      <c r="ES787" s="171">
        <f t="shared" si="891"/>
        <v>0</v>
      </c>
      <c r="ET787" s="171">
        <f t="shared" si="892"/>
        <v>0</v>
      </c>
      <c r="EU787" s="171">
        <f t="shared" si="893"/>
        <v>0</v>
      </c>
      <c r="EV787" s="172">
        <f t="shared" si="894"/>
        <v>31</v>
      </c>
      <c r="EW787" s="173"/>
      <c r="EX787" s="248">
        <f t="shared" si="901"/>
        <v>0</v>
      </c>
      <c r="EY787" s="174">
        <f>(L787*regular)+(M787*Cadeirantee)</f>
        <v>356.68</v>
      </c>
      <c r="EZ787" s="249">
        <f>SUMIF(FG787:GJ787,"&gt;0")</f>
        <v>0</v>
      </c>
      <c r="FA787" s="249">
        <f>SUMIF(FG787:GJ787,"&lt;0")+SUMIF(GN787:HP787,"&lt;0")</f>
        <v>0</v>
      </c>
      <c r="FB787" s="174">
        <v>0</v>
      </c>
      <c r="FC787" s="126">
        <f>N787*km*'VALORES TABELA'!$B$13</f>
        <v>0</v>
      </c>
      <c r="FD787" s="250">
        <f t="shared" ref="FD787:FD790" si="902">GL787</f>
        <v>0</v>
      </c>
      <c r="FE787" s="105"/>
      <c r="FF787" s="119"/>
      <c r="FG787" s="119"/>
      <c r="FH787" s="119"/>
      <c r="FI787" s="119"/>
      <c r="FJ787" s="119"/>
      <c r="FK787" s="119"/>
      <c r="FL787" s="119"/>
      <c r="FM787" s="119"/>
      <c r="FN787" s="119"/>
      <c r="FO787" s="119"/>
      <c r="FP787" s="119"/>
      <c r="FQ787" s="119"/>
      <c r="FR787" s="119"/>
      <c r="FS787" s="119"/>
      <c r="FT787" s="119"/>
      <c r="FU787" s="119"/>
      <c r="FV787" s="119"/>
      <c r="FW787" s="119"/>
      <c r="FX787" s="119"/>
      <c r="FY787" s="119"/>
      <c r="FZ787" s="119"/>
      <c r="GA787" s="119"/>
      <c r="GB787" s="119"/>
      <c r="GC787" s="119"/>
      <c r="GD787" s="119"/>
      <c r="GE787" s="119"/>
      <c r="GF787" s="119"/>
      <c r="GG787" s="119"/>
      <c r="GH787" s="119"/>
      <c r="GI787" s="119"/>
      <c r="GJ787" s="119"/>
      <c r="GK787" s="251"/>
      <c r="GL787" s="103">
        <f t="shared" si="895"/>
        <v>0</v>
      </c>
      <c r="GM787" s="124"/>
      <c r="GN787" s="104"/>
      <c r="GO787" s="104"/>
      <c r="GP787" s="104"/>
      <c r="GQ787" s="104"/>
      <c r="GR787" s="104"/>
      <c r="GS787" s="104"/>
      <c r="GT787" s="104"/>
      <c r="GU787" s="104"/>
      <c r="GV787" s="104"/>
      <c r="GW787" s="104"/>
      <c r="GX787" s="104"/>
      <c r="GY787" s="104"/>
      <c r="GZ787" s="104"/>
      <c r="HA787" s="104"/>
      <c r="HB787" s="104"/>
      <c r="HC787" s="104"/>
      <c r="HD787" s="104"/>
      <c r="HE787" s="104"/>
      <c r="HF787" s="104"/>
      <c r="HG787" s="104"/>
      <c r="HH787" s="104"/>
      <c r="HI787" s="104"/>
      <c r="HJ787" s="104"/>
      <c r="HK787" s="104"/>
      <c r="HL787" s="104"/>
      <c r="HM787" s="104"/>
      <c r="HN787" s="104"/>
      <c r="HO787" s="104"/>
      <c r="HP787" s="104"/>
      <c r="HQ787" s="64"/>
      <c r="HR787" s="64"/>
      <c r="HS787" s="64"/>
      <c r="HT787" s="64"/>
      <c r="HU787" s="64"/>
      <c r="HV787" s="64"/>
      <c r="HW787" s="105"/>
      <c r="HX787" s="64"/>
      <c r="HY787" s="280">
        <f t="shared" ref="HY787:HY790" si="903">IF(ISTEXT(EM787), VALUE(EM787), EM787)</f>
        <v>0</v>
      </c>
      <c r="HZ787" s="280">
        <f t="shared" ref="HZ787:HZ790" si="904">IF(ISTEXT(EN787), VALUE(EN787), EN787)</f>
        <v>0</v>
      </c>
      <c r="IA787" s="280">
        <f t="shared" ref="IA787:IA790" si="905">IF(ISTEXT(EO787), VALUE(EO787), EO787)</f>
        <v>0</v>
      </c>
      <c r="IB787" s="64"/>
      <c r="IC787" s="64"/>
    </row>
    <row r="788" spans="1:237" s="106" customFormat="1" ht="22.5" customHeight="1" x14ac:dyDescent="0.25">
      <c r="A788" s="368" t="s">
        <v>3909</v>
      </c>
      <c r="B788" s="369" t="s">
        <v>3910</v>
      </c>
      <c r="C788" s="375" t="s">
        <v>3233</v>
      </c>
      <c r="D788" s="371" t="s">
        <v>3911</v>
      </c>
      <c r="E788" s="371" t="s">
        <v>3912</v>
      </c>
      <c r="F788" s="376" t="s">
        <v>3224</v>
      </c>
      <c r="G788" s="376" t="s">
        <v>3225</v>
      </c>
      <c r="H788" s="373" t="s">
        <v>1862</v>
      </c>
      <c r="I788" s="374" t="s">
        <v>3913</v>
      </c>
      <c r="J788" s="421" t="s">
        <v>3231</v>
      </c>
      <c r="K788" s="422" t="s">
        <v>3235</v>
      </c>
      <c r="L788" s="329">
        <f>CONTINUA!BV788</f>
        <v>0</v>
      </c>
      <c r="M788" s="329">
        <f>CONTINUA!BW788</f>
        <v>0</v>
      </c>
      <c r="N788" s="895"/>
      <c r="O788" s="896" t="s">
        <v>4079</v>
      </c>
      <c r="P788" s="897" t="s">
        <v>206</v>
      </c>
      <c r="Q788" s="400"/>
      <c r="R788" s="401"/>
      <c r="S788" s="400"/>
      <c r="T788" s="401"/>
      <c r="U788" s="400"/>
      <c r="V788" s="401"/>
      <c r="W788" s="400"/>
      <c r="X788" s="401"/>
      <c r="Y788" s="400"/>
      <c r="Z788" s="401"/>
      <c r="AA788" s="400"/>
      <c r="AB788" s="401"/>
      <c r="AC788" s="400"/>
      <c r="AD788" s="401"/>
      <c r="AE788" s="400"/>
      <c r="AF788" s="401"/>
      <c r="AG788" s="400"/>
      <c r="AH788" s="401"/>
      <c r="AI788" s="400"/>
      <c r="AJ788" s="401"/>
      <c r="AK788" s="400"/>
      <c r="AL788" s="401"/>
      <c r="AM788" s="400"/>
      <c r="AN788" s="401"/>
      <c r="AO788" s="400"/>
      <c r="AP788" s="401"/>
      <c r="AQ788" s="400"/>
      <c r="AR788" s="401"/>
      <c r="AS788" s="400"/>
      <c r="AT788" s="401"/>
      <c r="AU788" s="400"/>
      <c r="AV788" s="401"/>
      <c r="AW788" s="400"/>
      <c r="AX788" s="401"/>
      <c r="AY788" s="400"/>
      <c r="AZ788" s="401"/>
      <c r="BA788" s="400"/>
      <c r="BB788" s="401"/>
      <c r="BC788" s="400"/>
      <c r="BD788" s="401"/>
      <c r="BE788" s="400"/>
      <c r="BF788" s="401"/>
      <c r="BG788" s="400"/>
      <c r="BH788" s="401"/>
      <c r="BI788" s="400"/>
      <c r="BJ788" s="401"/>
      <c r="BK788" s="400"/>
      <c r="BL788" s="401"/>
      <c r="BM788" s="400"/>
      <c r="BN788" s="401"/>
      <c r="BO788" s="400"/>
      <c r="BP788" s="401"/>
      <c r="BQ788" s="400"/>
      <c r="BR788" s="401"/>
      <c r="BS788" s="400"/>
      <c r="BT788" s="401"/>
      <c r="BU788" s="400"/>
      <c r="BV788" s="401"/>
      <c r="BW788" s="400"/>
      <c r="BX788" s="401"/>
      <c r="BY788" s="400"/>
      <c r="BZ788" s="401"/>
      <c r="CA788" s="400"/>
      <c r="CB788" s="401"/>
      <c r="CC788" s="400"/>
      <c r="CD788" s="401"/>
      <c r="CE788" s="400"/>
      <c r="CF788" s="401"/>
      <c r="CG788" s="400"/>
      <c r="CH788" s="401"/>
      <c r="CI788" s="400"/>
      <c r="CJ788" s="401"/>
      <c r="CK788" s="400"/>
      <c r="CL788" s="401"/>
      <c r="CM788" s="400"/>
      <c r="CN788" s="401"/>
      <c r="CO788" s="400"/>
      <c r="CP788" s="401"/>
      <c r="CQ788" s="400"/>
      <c r="CR788" s="401"/>
      <c r="CS788" s="400"/>
      <c r="CT788" s="401"/>
      <c r="CU788" s="400"/>
      <c r="CV788" s="401"/>
      <c r="CW788" s="400"/>
      <c r="CX788" s="401"/>
      <c r="CY788" s="400"/>
      <c r="CZ788" s="401"/>
      <c r="DA788" s="400"/>
      <c r="DB788" s="401"/>
      <c r="DC788" s="400"/>
      <c r="DD788" s="401"/>
      <c r="DE788" s="400"/>
      <c r="DF788" s="401"/>
      <c r="DG788" s="400"/>
      <c r="DH788" s="401"/>
      <c r="DI788" s="400"/>
      <c r="DJ788" s="401"/>
      <c r="DK788" s="400"/>
      <c r="DL788" s="401"/>
      <c r="DM788" s="400"/>
      <c r="DN788" s="401"/>
      <c r="DO788" s="400"/>
      <c r="DP788" s="401"/>
      <c r="DQ788" s="400"/>
      <c r="DR788" s="401"/>
      <c r="DS788" s="400"/>
      <c r="DT788" s="401"/>
      <c r="DU788" s="400"/>
      <c r="DV788" s="401"/>
      <c r="DW788" s="400"/>
      <c r="DX788" s="401"/>
      <c r="DY788" s="400"/>
      <c r="DZ788" s="401"/>
      <c r="EA788" s="400"/>
      <c r="EB788" s="401"/>
      <c r="EC788" s="400"/>
      <c r="ED788" s="401"/>
      <c r="EE788" s="400"/>
      <c r="EF788" s="401"/>
      <c r="EG788" s="400"/>
      <c r="EH788" s="401"/>
      <c r="EI788" s="400"/>
      <c r="EJ788" s="447"/>
      <c r="EK788" s="511"/>
      <c r="EL788" s="514"/>
      <c r="EM788" s="448"/>
      <c r="EN788" s="344"/>
      <c r="EO788" s="345"/>
      <c r="EP788" s="171">
        <f t="shared" si="888"/>
        <v>0</v>
      </c>
      <c r="EQ788" s="171">
        <f t="shared" si="889"/>
        <v>0</v>
      </c>
      <c r="ER788" s="171">
        <f t="shared" si="890"/>
        <v>0</v>
      </c>
      <c r="ES788" s="171">
        <f t="shared" si="891"/>
        <v>0</v>
      </c>
      <c r="ET788" s="171">
        <f t="shared" si="892"/>
        <v>0</v>
      </c>
      <c r="EU788" s="171">
        <f t="shared" si="893"/>
        <v>0</v>
      </c>
      <c r="EV788" s="172">
        <f t="shared" si="894"/>
        <v>0</v>
      </c>
      <c r="EW788" s="125"/>
      <c r="EX788" s="248">
        <f t="shared" si="901"/>
        <v>0</v>
      </c>
      <c r="EY788" s="174">
        <f>(L788*regular)+(M788*Cadeirantee)</f>
        <v>0</v>
      </c>
      <c r="EZ788" s="249">
        <f>SUMIF(FG788:GJ788,"&gt;0")</f>
        <v>0</v>
      </c>
      <c r="FA788" s="249">
        <f>SUMIF(FG788:GJ788,"&lt;0")+SUMIF(GN788:HP788,"&lt;0")</f>
        <v>0</v>
      </c>
      <c r="FB788" s="174">
        <v>0</v>
      </c>
      <c r="FC788" s="126">
        <f>N788*km*'VALORES TABELA'!$B$13</f>
        <v>0</v>
      </c>
      <c r="FD788" s="250">
        <f t="shared" si="902"/>
        <v>0</v>
      </c>
      <c r="FE788" s="105"/>
      <c r="FF788" s="108"/>
      <c r="FG788" s="108"/>
      <c r="FH788" s="108"/>
      <c r="FI788" s="108"/>
      <c r="FJ788" s="108"/>
      <c r="FK788" s="108"/>
      <c r="FL788" s="108"/>
      <c r="FM788" s="108"/>
      <c r="FN788" s="108"/>
      <c r="FO788" s="108"/>
      <c r="FP788" s="108"/>
      <c r="FQ788" s="108"/>
      <c r="FR788" s="108"/>
      <c r="FS788" s="108"/>
      <c r="FT788" s="108"/>
      <c r="FU788" s="108"/>
      <c r="FV788" s="108"/>
      <c r="FW788" s="108"/>
      <c r="FX788" s="108"/>
      <c r="FY788" s="108"/>
      <c r="FZ788" s="108"/>
      <c r="GA788" s="108"/>
      <c r="GB788" s="108"/>
      <c r="GC788" s="108"/>
      <c r="GD788" s="108"/>
      <c r="GE788" s="108"/>
      <c r="GF788" s="108"/>
      <c r="GG788" s="108"/>
      <c r="GH788" s="108"/>
      <c r="GI788" s="108"/>
      <c r="GJ788" s="108"/>
      <c r="GK788" s="251"/>
      <c r="GL788" s="103">
        <f t="shared" si="895"/>
        <v>0</v>
      </c>
      <c r="GM788" s="124"/>
      <c r="GN788" s="104"/>
      <c r="GO788" s="104"/>
      <c r="GP788" s="104"/>
      <c r="GQ788" s="104"/>
      <c r="GR788" s="104"/>
      <c r="GS788" s="104"/>
      <c r="GT788" s="104"/>
      <c r="GU788" s="104"/>
      <c r="GV788" s="104"/>
      <c r="GW788" s="104"/>
      <c r="GX788" s="104"/>
      <c r="GY788" s="104"/>
      <c r="GZ788" s="104"/>
      <c r="HA788" s="104"/>
      <c r="HB788" s="104"/>
      <c r="HC788" s="104"/>
      <c r="HD788" s="104"/>
      <c r="HE788" s="104"/>
      <c r="HF788" s="104"/>
      <c r="HG788" s="104"/>
      <c r="HH788" s="104"/>
      <c r="HI788" s="104"/>
      <c r="HJ788" s="104"/>
      <c r="HK788" s="104"/>
      <c r="HL788" s="104"/>
      <c r="HM788" s="104"/>
      <c r="HN788" s="104"/>
      <c r="HO788" s="104"/>
      <c r="HP788" s="104"/>
      <c r="HQ788" s="64"/>
      <c r="HR788" s="64"/>
      <c r="HS788" s="64"/>
      <c r="HT788" s="64"/>
      <c r="HU788" s="64"/>
      <c r="HV788" s="64"/>
      <c r="HW788" s="105"/>
      <c r="HX788" s="64"/>
      <c r="HY788" s="280">
        <f t="shared" si="903"/>
        <v>0</v>
      </c>
      <c r="HZ788" s="280">
        <f t="shared" si="904"/>
        <v>0</v>
      </c>
      <c r="IA788" s="280">
        <f t="shared" si="905"/>
        <v>0</v>
      </c>
      <c r="IB788" s="64"/>
      <c r="IC788" s="64"/>
    </row>
    <row r="789" spans="1:237" s="106" customFormat="1" ht="22.5" customHeight="1" x14ac:dyDescent="0.25">
      <c r="A789" s="368" t="s">
        <v>3909</v>
      </c>
      <c r="B789" s="369" t="s">
        <v>3910</v>
      </c>
      <c r="C789" s="375" t="s">
        <v>3233</v>
      </c>
      <c r="D789" s="371" t="s">
        <v>3911</v>
      </c>
      <c r="E789" s="371" t="s">
        <v>3912</v>
      </c>
      <c r="F789" s="376" t="s">
        <v>3224</v>
      </c>
      <c r="G789" s="376" t="s">
        <v>3225</v>
      </c>
      <c r="H789" s="373" t="s">
        <v>1862</v>
      </c>
      <c r="I789" s="374" t="s">
        <v>3913</v>
      </c>
      <c r="J789" s="421" t="s">
        <v>3231</v>
      </c>
      <c r="K789" s="423" t="s">
        <v>3236</v>
      </c>
      <c r="L789" s="329">
        <f>CONTINUA!BV789</f>
        <v>0</v>
      </c>
      <c r="M789" s="329">
        <f>CONTINUA!BW789</f>
        <v>0</v>
      </c>
      <c r="N789" s="895"/>
      <c r="O789" s="896" t="s">
        <v>4079</v>
      </c>
      <c r="P789" s="897" t="s">
        <v>206</v>
      </c>
      <c r="Q789" s="400"/>
      <c r="R789" s="401"/>
      <c r="S789" s="400"/>
      <c r="T789" s="401"/>
      <c r="U789" s="400"/>
      <c r="V789" s="401"/>
      <c r="W789" s="400"/>
      <c r="X789" s="401"/>
      <c r="Y789" s="400"/>
      <c r="Z789" s="401"/>
      <c r="AA789" s="400"/>
      <c r="AB789" s="401"/>
      <c r="AC789" s="400"/>
      <c r="AD789" s="401"/>
      <c r="AE789" s="400"/>
      <c r="AF789" s="401"/>
      <c r="AG789" s="400"/>
      <c r="AH789" s="401"/>
      <c r="AI789" s="400"/>
      <c r="AJ789" s="401"/>
      <c r="AK789" s="400"/>
      <c r="AL789" s="401"/>
      <c r="AM789" s="400"/>
      <c r="AN789" s="401"/>
      <c r="AO789" s="400"/>
      <c r="AP789" s="401"/>
      <c r="AQ789" s="400"/>
      <c r="AR789" s="401"/>
      <c r="AS789" s="400"/>
      <c r="AT789" s="401"/>
      <c r="AU789" s="400"/>
      <c r="AV789" s="401"/>
      <c r="AW789" s="400"/>
      <c r="AX789" s="401"/>
      <c r="AY789" s="400"/>
      <c r="AZ789" s="401"/>
      <c r="BA789" s="400"/>
      <c r="BB789" s="401"/>
      <c r="BC789" s="400"/>
      <c r="BD789" s="401"/>
      <c r="BE789" s="400"/>
      <c r="BF789" s="401"/>
      <c r="BG789" s="400"/>
      <c r="BH789" s="401"/>
      <c r="BI789" s="400"/>
      <c r="BJ789" s="401"/>
      <c r="BK789" s="400"/>
      <c r="BL789" s="401"/>
      <c r="BM789" s="400"/>
      <c r="BN789" s="401"/>
      <c r="BO789" s="400"/>
      <c r="BP789" s="401"/>
      <c r="BQ789" s="400"/>
      <c r="BR789" s="401"/>
      <c r="BS789" s="400"/>
      <c r="BT789" s="401"/>
      <c r="BU789" s="400"/>
      <c r="BV789" s="401"/>
      <c r="BW789" s="400"/>
      <c r="BX789" s="401"/>
      <c r="BY789" s="400"/>
      <c r="BZ789" s="401"/>
      <c r="CA789" s="400"/>
      <c r="CB789" s="401"/>
      <c r="CC789" s="400"/>
      <c r="CD789" s="401"/>
      <c r="CE789" s="400"/>
      <c r="CF789" s="401"/>
      <c r="CG789" s="400"/>
      <c r="CH789" s="401"/>
      <c r="CI789" s="400"/>
      <c r="CJ789" s="401"/>
      <c r="CK789" s="400"/>
      <c r="CL789" s="401"/>
      <c r="CM789" s="400"/>
      <c r="CN789" s="401"/>
      <c r="CO789" s="400"/>
      <c r="CP789" s="401"/>
      <c r="CQ789" s="400"/>
      <c r="CR789" s="401"/>
      <c r="CS789" s="400"/>
      <c r="CT789" s="401"/>
      <c r="CU789" s="400"/>
      <c r="CV789" s="401"/>
      <c r="CW789" s="400"/>
      <c r="CX789" s="401"/>
      <c r="CY789" s="400"/>
      <c r="CZ789" s="401"/>
      <c r="DA789" s="400"/>
      <c r="DB789" s="401"/>
      <c r="DC789" s="400"/>
      <c r="DD789" s="401"/>
      <c r="DE789" s="400"/>
      <c r="DF789" s="401"/>
      <c r="DG789" s="400"/>
      <c r="DH789" s="401"/>
      <c r="DI789" s="400"/>
      <c r="DJ789" s="401"/>
      <c r="DK789" s="400"/>
      <c r="DL789" s="401"/>
      <c r="DM789" s="400"/>
      <c r="DN789" s="401"/>
      <c r="DO789" s="400"/>
      <c r="DP789" s="401"/>
      <c r="DQ789" s="400"/>
      <c r="DR789" s="401"/>
      <c r="DS789" s="400"/>
      <c r="DT789" s="401"/>
      <c r="DU789" s="400"/>
      <c r="DV789" s="401"/>
      <c r="DW789" s="400"/>
      <c r="DX789" s="401"/>
      <c r="DY789" s="400"/>
      <c r="DZ789" s="401"/>
      <c r="EA789" s="400"/>
      <c r="EB789" s="401"/>
      <c r="EC789" s="400"/>
      <c r="ED789" s="401"/>
      <c r="EE789" s="400"/>
      <c r="EF789" s="401"/>
      <c r="EG789" s="400"/>
      <c r="EH789" s="401"/>
      <c r="EI789" s="400"/>
      <c r="EJ789" s="447"/>
      <c r="EK789" s="511"/>
      <c r="EL789" s="514"/>
      <c r="EM789" s="448"/>
      <c r="EN789" s="344"/>
      <c r="EO789" s="345"/>
      <c r="EP789" s="171">
        <f t="shared" si="888"/>
        <v>0</v>
      </c>
      <c r="EQ789" s="171">
        <f t="shared" si="889"/>
        <v>0</v>
      </c>
      <c r="ER789" s="171">
        <f t="shared" si="890"/>
        <v>0</v>
      </c>
      <c r="ES789" s="171">
        <f t="shared" si="891"/>
        <v>0</v>
      </c>
      <c r="ET789" s="171">
        <f t="shared" si="892"/>
        <v>0</v>
      </c>
      <c r="EU789" s="171">
        <f t="shared" si="893"/>
        <v>0</v>
      </c>
      <c r="EV789" s="172">
        <f t="shared" si="894"/>
        <v>0</v>
      </c>
      <c r="EW789" s="127"/>
      <c r="EX789" s="248">
        <f t="shared" si="901"/>
        <v>0</v>
      </c>
      <c r="EY789" s="174">
        <f>(L789*regular)+(M789*Cadeirantee)</f>
        <v>0</v>
      </c>
      <c r="EZ789" s="249">
        <f>SUMIF(FG789:GJ789,"&gt;0")</f>
        <v>0</v>
      </c>
      <c r="FA789" s="249">
        <f>SUMIF(FG789:GJ789,"&lt;0")+SUMIF(GN789:HP789,"&lt;0")</f>
        <v>0</v>
      </c>
      <c r="FB789" s="174">
        <v>0</v>
      </c>
      <c r="FC789" s="126">
        <f>N789*km*'VALORES TABELA'!$B$13</f>
        <v>0</v>
      </c>
      <c r="FD789" s="250">
        <f t="shared" si="902"/>
        <v>0</v>
      </c>
      <c r="FE789" s="105"/>
      <c r="FF789" s="118"/>
      <c r="FG789" s="118"/>
      <c r="FH789" s="118"/>
      <c r="FI789" s="118"/>
      <c r="FJ789" s="118"/>
      <c r="FK789" s="118"/>
      <c r="FL789" s="118"/>
      <c r="FM789" s="118"/>
      <c r="FN789" s="118"/>
      <c r="FO789" s="118"/>
      <c r="FP789" s="118"/>
      <c r="FQ789" s="118"/>
      <c r="FR789" s="118"/>
      <c r="FS789" s="118"/>
      <c r="FT789" s="118"/>
      <c r="FU789" s="118"/>
      <c r="FV789" s="118"/>
      <c r="FW789" s="118"/>
      <c r="FX789" s="118"/>
      <c r="FY789" s="118"/>
      <c r="FZ789" s="118"/>
      <c r="GA789" s="118"/>
      <c r="GB789" s="118"/>
      <c r="GC789" s="118"/>
      <c r="GD789" s="118"/>
      <c r="GE789" s="118"/>
      <c r="GF789" s="118"/>
      <c r="GG789" s="118"/>
      <c r="GH789" s="118"/>
      <c r="GI789" s="118"/>
      <c r="GJ789" s="118"/>
      <c r="GK789" s="252"/>
      <c r="GL789" s="103">
        <f t="shared" si="895"/>
        <v>0</v>
      </c>
      <c r="GM789" s="124"/>
      <c r="GN789" s="104"/>
      <c r="GO789" s="104"/>
      <c r="GP789" s="104"/>
      <c r="GQ789" s="104"/>
      <c r="GR789" s="104"/>
      <c r="GS789" s="104"/>
      <c r="GT789" s="104"/>
      <c r="GU789" s="104"/>
      <c r="GV789" s="104"/>
      <c r="GW789" s="104"/>
      <c r="GX789" s="104"/>
      <c r="GY789" s="104"/>
      <c r="GZ789" s="104"/>
      <c r="HA789" s="104"/>
      <c r="HB789" s="104"/>
      <c r="HC789" s="104"/>
      <c r="HD789" s="104"/>
      <c r="HE789" s="104"/>
      <c r="HF789" s="104"/>
      <c r="HG789" s="104"/>
      <c r="HH789" s="104"/>
      <c r="HI789" s="104"/>
      <c r="HJ789" s="104"/>
      <c r="HK789" s="104"/>
      <c r="HL789" s="104"/>
      <c r="HM789" s="104"/>
      <c r="HN789" s="104"/>
      <c r="HO789" s="104"/>
      <c r="HP789" s="104"/>
      <c r="HQ789" s="64"/>
      <c r="HR789" s="65"/>
      <c r="HS789" s="65"/>
      <c r="HT789" s="65"/>
      <c r="HU789" s="65"/>
      <c r="HV789" s="65"/>
      <c r="HW789" s="105"/>
      <c r="HX789" s="65"/>
      <c r="HY789" s="280">
        <f t="shared" si="903"/>
        <v>0</v>
      </c>
      <c r="HZ789" s="280">
        <f t="shared" si="904"/>
        <v>0</v>
      </c>
      <c r="IA789" s="280">
        <f t="shared" si="905"/>
        <v>0</v>
      </c>
      <c r="IB789" s="65"/>
      <c r="IC789" s="65"/>
    </row>
    <row r="790" spans="1:237" s="106" customFormat="1" ht="22.5" customHeight="1" thickBot="1" x14ac:dyDescent="0.3">
      <c r="A790" s="377" t="s">
        <v>3909</v>
      </c>
      <c r="B790" s="378" t="s">
        <v>3910</v>
      </c>
      <c r="C790" s="379" t="s">
        <v>3233</v>
      </c>
      <c r="D790" s="380" t="s">
        <v>3911</v>
      </c>
      <c r="E790" s="380" t="s">
        <v>3912</v>
      </c>
      <c r="F790" s="381" t="s">
        <v>3224</v>
      </c>
      <c r="G790" s="381" t="s">
        <v>3225</v>
      </c>
      <c r="H790" s="382" t="s">
        <v>1862</v>
      </c>
      <c r="I790" s="383" t="s">
        <v>3913</v>
      </c>
      <c r="J790" s="421" t="s">
        <v>3231</v>
      </c>
      <c r="K790" s="424" t="s">
        <v>60</v>
      </c>
      <c r="L790" s="329">
        <f>CONTINUA!BV790</f>
        <v>0</v>
      </c>
      <c r="M790" s="329">
        <f>CONTINUA!BW790</f>
        <v>0</v>
      </c>
      <c r="N790" s="895"/>
      <c r="O790" s="896" t="s">
        <v>4079</v>
      </c>
      <c r="P790" s="897" t="s">
        <v>206</v>
      </c>
      <c r="Q790" s="400"/>
      <c r="R790" s="401"/>
      <c r="S790" s="400"/>
      <c r="T790" s="401"/>
      <c r="U790" s="400"/>
      <c r="V790" s="401"/>
      <c r="W790" s="400"/>
      <c r="X790" s="401"/>
      <c r="Y790" s="400"/>
      <c r="Z790" s="401"/>
      <c r="AA790" s="400"/>
      <c r="AB790" s="401"/>
      <c r="AC790" s="400"/>
      <c r="AD790" s="401"/>
      <c r="AE790" s="400"/>
      <c r="AF790" s="401"/>
      <c r="AG790" s="400"/>
      <c r="AH790" s="401"/>
      <c r="AI790" s="400"/>
      <c r="AJ790" s="401"/>
      <c r="AK790" s="400"/>
      <c r="AL790" s="401"/>
      <c r="AM790" s="400"/>
      <c r="AN790" s="401"/>
      <c r="AO790" s="400"/>
      <c r="AP790" s="401"/>
      <c r="AQ790" s="400"/>
      <c r="AR790" s="401"/>
      <c r="AS790" s="400"/>
      <c r="AT790" s="401"/>
      <c r="AU790" s="400"/>
      <c r="AV790" s="401"/>
      <c r="AW790" s="400"/>
      <c r="AX790" s="401"/>
      <c r="AY790" s="400"/>
      <c r="AZ790" s="401"/>
      <c r="BA790" s="400"/>
      <c r="BB790" s="401"/>
      <c r="BC790" s="400"/>
      <c r="BD790" s="401"/>
      <c r="BE790" s="400"/>
      <c r="BF790" s="401"/>
      <c r="BG790" s="400"/>
      <c r="BH790" s="401"/>
      <c r="BI790" s="400"/>
      <c r="BJ790" s="401"/>
      <c r="BK790" s="400"/>
      <c r="BL790" s="401"/>
      <c r="BM790" s="400"/>
      <c r="BN790" s="401"/>
      <c r="BO790" s="400"/>
      <c r="BP790" s="401"/>
      <c r="BQ790" s="400"/>
      <c r="BR790" s="401"/>
      <c r="BS790" s="400"/>
      <c r="BT790" s="401"/>
      <c r="BU790" s="400"/>
      <c r="BV790" s="401"/>
      <c r="BW790" s="400"/>
      <c r="BX790" s="401"/>
      <c r="BY790" s="400"/>
      <c r="BZ790" s="401"/>
      <c r="CA790" s="400"/>
      <c r="CB790" s="401"/>
      <c r="CC790" s="400"/>
      <c r="CD790" s="401"/>
      <c r="CE790" s="400"/>
      <c r="CF790" s="401"/>
      <c r="CG790" s="400"/>
      <c r="CH790" s="401"/>
      <c r="CI790" s="400"/>
      <c r="CJ790" s="401"/>
      <c r="CK790" s="400"/>
      <c r="CL790" s="401"/>
      <c r="CM790" s="400"/>
      <c r="CN790" s="401"/>
      <c r="CO790" s="400"/>
      <c r="CP790" s="401"/>
      <c r="CQ790" s="400"/>
      <c r="CR790" s="401"/>
      <c r="CS790" s="400"/>
      <c r="CT790" s="401"/>
      <c r="CU790" s="400"/>
      <c r="CV790" s="401"/>
      <c r="CW790" s="400"/>
      <c r="CX790" s="401"/>
      <c r="CY790" s="400"/>
      <c r="CZ790" s="401"/>
      <c r="DA790" s="400"/>
      <c r="DB790" s="401"/>
      <c r="DC790" s="400"/>
      <c r="DD790" s="401"/>
      <c r="DE790" s="400"/>
      <c r="DF790" s="401"/>
      <c r="DG790" s="400"/>
      <c r="DH790" s="401"/>
      <c r="DI790" s="400"/>
      <c r="DJ790" s="401"/>
      <c r="DK790" s="400"/>
      <c r="DL790" s="401"/>
      <c r="DM790" s="400"/>
      <c r="DN790" s="401"/>
      <c r="DO790" s="400"/>
      <c r="DP790" s="401"/>
      <c r="DQ790" s="400"/>
      <c r="DR790" s="401"/>
      <c r="DS790" s="400"/>
      <c r="DT790" s="401"/>
      <c r="DU790" s="400"/>
      <c r="DV790" s="401"/>
      <c r="DW790" s="400"/>
      <c r="DX790" s="401"/>
      <c r="DY790" s="400"/>
      <c r="DZ790" s="401"/>
      <c r="EA790" s="400"/>
      <c r="EB790" s="401"/>
      <c r="EC790" s="400"/>
      <c r="ED790" s="401"/>
      <c r="EE790" s="400"/>
      <c r="EF790" s="401"/>
      <c r="EG790" s="400"/>
      <c r="EH790" s="401"/>
      <c r="EI790" s="400"/>
      <c r="EJ790" s="447"/>
      <c r="EK790" s="512"/>
      <c r="EL790" s="515"/>
      <c r="EM790" s="450"/>
      <c r="EN790" s="348"/>
      <c r="EO790" s="348"/>
      <c r="EP790" s="179">
        <f t="shared" si="888"/>
        <v>0</v>
      </c>
      <c r="EQ790" s="179">
        <f t="shared" si="889"/>
        <v>0</v>
      </c>
      <c r="ER790" s="179">
        <f t="shared" si="890"/>
        <v>0</v>
      </c>
      <c r="ES790" s="179">
        <f t="shared" si="891"/>
        <v>0</v>
      </c>
      <c r="ET790" s="179">
        <f t="shared" si="892"/>
        <v>0</v>
      </c>
      <c r="EU790" s="179">
        <f t="shared" si="893"/>
        <v>0</v>
      </c>
      <c r="EV790" s="172">
        <f t="shared" si="894"/>
        <v>0</v>
      </c>
      <c r="EW790" s="253"/>
      <c r="EX790" s="254">
        <v>0</v>
      </c>
      <c r="EY790" s="180">
        <v>0</v>
      </c>
      <c r="EZ790" s="255">
        <v>0</v>
      </c>
      <c r="FA790" s="255">
        <v>0</v>
      </c>
      <c r="FB790" s="180">
        <f>SUM(FF790:GI790)/2</f>
        <v>0</v>
      </c>
      <c r="FC790" s="256">
        <f>N790*km*'VALORES TABELA'!$B$13</f>
        <v>0</v>
      </c>
      <c r="FD790" s="250">
        <f t="shared" si="902"/>
        <v>0</v>
      </c>
      <c r="FE790" s="257"/>
      <c r="FF790" s="181">
        <f>((Q790+S790)*Percapita)+((R790+T790)*Cadeirante)</f>
        <v>0</v>
      </c>
      <c r="FG790" s="181">
        <f>((U790+W790)*Percapita/30*FG$4)+((V790+X790)*Cadeirante/30*FG$4)</f>
        <v>0</v>
      </c>
      <c r="FH790" s="181">
        <f>((Y790+AA790)*Percapita/30*FH$4)+((Z790+AB790)*Cadeirante/30*FH$4)</f>
        <v>0</v>
      </c>
      <c r="FI790" s="181">
        <f>((AC790+AE790)*Percapita/30*FI$4)+((AD790+AF790)*Cadeirante/30*FI$4)</f>
        <v>0</v>
      </c>
      <c r="FJ790" s="181">
        <f>((AG790+AI790)*Percapita/30*FJ$4)+((AH790+AJ790)*Cadeirante/30*FJ$4)</f>
        <v>0</v>
      </c>
      <c r="FK790" s="181">
        <f>((AK790+AM790)*Percapita/30*FK$4)+((AL790+AN790)*Cadeirante/30*FK$4)</f>
        <v>0</v>
      </c>
      <c r="FL790" s="181">
        <f>((AO790+AQ790)*Percapita/30*FL$4)+((AP790+AR790)*Cadeirante/30*FL$4)</f>
        <v>0</v>
      </c>
      <c r="FM790" s="181">
        <f>((AS790+AU790)*Percapita/30*FM$4)+((AT790+AV790)*Cadeirante/30*FM$4)</f>
        <v>0</v>
      </c>
      <c r="FN790" s="181">
        <f>((AW790+AY790)*Percapita/30*FN$4)+((AX790+AZ790)*Cadeirante/30*FN$4)</f>
        <v>0</v>
      </c>
      <c r="FO790" s="181">
        <f>((BA790+BC790)*Percapita/30*FO$4)+((BB790+BD790)*Cadeirante/30*FO$4)</f>
        <v>0</v>
      </c>
      <c r="FP790" s="181">
        <f>((BE790+BG790)*Percapita/30*FP$4)+((BF790+BH790)*Cadeirante/30*FP$4)</f>
        <v>0</v>
      </c>
      <c r="FQ790" s="181">
        <f>((BI790+BK790)*Percapita/30*FQ$4)+((BJ790+BL790)*Cadeirante/30*FQ$4)</f>
        <v>0</v>
      </c>
      <c r="FR790" s="181">
        <f>((BM790+BO790)*Percapita/30*FR$4)+((BN790+BP790)*Cadeirante/30*FR$4)</f>
        <v>0</v>
      </c>
      <c r="FS790" s="181">
        <f>((BQ790+BS790)*Percapita/30*FS$4)+((BR790+BT790)*Cadeirante/30*FS$4)</f>
        <v>0</v>
      </c>
      <c r="FT790" s="181">
        <f>((BU790+BW790)*Percapita/30*FT$4)+((BV790+BX790)*Cadeirante/30*FT$4)</f>
        <v>0</v>
      </c>
      <c r="FU790" s="181">
        <f>((BY790+CA790)*Percapita/30*FU$4)+((BZ790+CB790)*Cadeirante/30*FU$4)</f>
        <v>0</v>
      </c>
      <c r="FV790" s="181">
        <f>((CC790+CE790)*Percapita/30*FV$4)+((CD790+CF790)*Cadeirante/30*FV$4)</f>
        <v>0</v>
      </c>
      <c r="FW790" s="181">
        <f>((CG790+CI790)*Percapita/30*FW$4)+((CI790+CK790)*Cadeirante/30*FW$4)</f>
        <v>0</v>
      </c>
      <c r="FX790" s="181">
        <f>((CK790+CM790)*Percapita/30*FX$4)+((CL790+CN790)*Cadeirante/30*FX$4)</f>
        <v>0</v>
      </c>
      <c r="FY790" s="181">
        <f>((CO790+CQ790)*Percapita/30*FY$4)+((CP790+CR790)*Cadeirante/30*FY$4)</f>
        <v>0</v>
      </c>
      <c r="FZ790" s="181">
        <f>((CS790+CU790)*Percapita/30*FZ$4)+((CT790+CV790)*Cadeirante/30*FZ$4)</f>
        <v>0</v>
      </c>
      <c r="GA790" s="181">
        <f>((CW790+CY790)*Percapita/30*GA$4)+((CX790+CZ790)*Cadeirante/30*GA$4)</f>
        <v>0</v>
      </c>
      <c r="GB790" s="181">
        <f>((DA790+DC790)*Percapita/30*GB$4)+((DB790+DD790)*Cadeirante/30*GB$4)</f>
        <v>0</v>
      </c>
      <c r="GC790" s="181">
        <f>((DE790+DG790)*Percapita/30*GC$4)+((DF790+DH790)*Cadeirante/30*GC$4)</f>
        <v>0</v>
      </c>
      <c r="GD790" s="181">
        <f>((DI790+DK790)*Percapita/30*GD$4)+((DJ790+DL790)*Cadeirante/30*GD$4)</f>
        <v>0</v>
      </c>
      <c r="GE790" s="181">
        <f>((DM790+DO790)*Percapita/30*GE$4)+((DN790+DP790)*Cadeirante/30*GE$4)</f>
        <v>0</v>
      </c>
      <c r="GF790" s="181">
        <f>((DQ790+DS790)*Percapita/30*GF$4)+((DR790+DT790)*Cadeirante/30*GF$4)</f>
        <v>0</v>
      </c>
      <c r="GG790" s="181">
        <f>((DU790+DW790)*Percapita/30*GG$4)+((DV790+DX790)*Cadeirante/30*GG$4)</f>
        <v>0</v>
      </c>
      <c r="GH790" s="181">
        <f>((DY790+EA790)*Percapita/30*GH$4)+((DZ790+EB790)*Cadeirante/30*GH$4)</f>
        <v>0</v>
      </c>
      <c r="GI790" s="181">
        <f>((EC790+EE790)*Percapita/30*GI$4)+((ED790+EF790)*Cadeirante/30*GI$4)</f>
        <v>0</v>
      </c>
      <c r="GJ790" s="181">
        <f>((EG790+EI790)*Percapita)+((EH790+EJ790)*Cadeirante)</f>
        <v>0</v>
      </c>
      <c r="GK790" s="258"/>
      <c r="GL790" s="103">
        <f t="shared" si="895"/>
        <v>0</v>
      </c>
      <c r="GM790" s="124"/>
      <c r="GN790" s="182"/>
      <c r="GO790" s="182"/>
      <c r="GP790" s="182"/>
      <c r="GQ790" s="182"/>
      <c r="GR790" s="182"/>
      <c r="GS790" s="182"/>
      <c r="GT790" s="182"/>
      <c r="GU790" s="182"/>
      <c r="GV790" s="182"/>
      <c r="GW790" s="182"/>
      <c r="GX790" s="182"/>
      <c r="GY790" s="182"/>
      <c r="GZ790" s="182"/>
      <c r="HA790" s="182"/>
      <c r="HB790" s="182"/>
      <c r="HC790" s="182"/>
      <c r="HD790" s="182"/>
      <c r="HE790" s="182"/>
      <c r="HF790" s="182"/>
      <c r="HG790" s="182"/>
      <c r="HH790" s="182"/>
      <c r="HI790" s="182"/>
      <c r="HJ790" s="182"/>
      <c r="HK790" s="182"/>
      <c r="HL790" s="182"/>
      <c r="HM790" s="182"/>
      <c r="HN790" s="182"/>
      <c r="HO790" s="182"/>
      <c r="HP790" s="259"/>
      <c r="HQ790" s="64"/>
      <c r="HW790" s="257"/>
      <c r="HY790" s="280">
        <f t="shared" si="903"/>
        <v>0</v>
      </c>
      <c r="HZ790" s="280">
        <f t="shared" si="904"/>
        <v>0</v>
      </c>
      <c r="IA790" s="280">
        <f t="shared" si="905"/>
        <v>0</v>
      </c>
    </row>
    <row r="791" spans="1:237" s="106" customFormat="1" ht="22.5" customHeight="1" x14ac:dyDescent="0.25">
      <c r="A791" t="s">
        <v>3914</v>
      </c>
      <c r="B791" s="522" t="s">
        <v>3915</v>
      </c>
      <c r="C791" s="523">
        <v>1</v>
      </c>
      <c r="D791" s="524" t="s">
        <v>3916</v>
      </c>
      <c r="E791" s="524" t="s">
        <v>3917</v>
      </c>
      <c r="F791" s="525" t="s">
        <v>3224</v>
      </c>
      <c r="G791" s="525" t="s">
        <v>3225</v>
      </c>
      <c r="H791" s="350" t="s">
        <v>1864</v>
      </c>
      <c r="I791" s="351" t="s">
        <v>3918</v>
      </c>
      <c r="J791" s="409" t="s">
        <v>3231</v>
      </c>
      <c r="K791" s="410" t="s">
        <v>3232</v>
      </c>
      <c r="L791" s="329">
        <f>CONTINUA!BV791</f>
        <v>0</v>
      </c>
      <c r="M791" s="329">
        <f>CONTINUA!BW791</f>
        <v>0</v>
      </c>
      <c r="N791" s="895"/>
      <c r="O791" s="896" t="s">
        <v>4080</v>
      </c>
      <c r="P791" s="897" t="s">
        <v>206</v>
      </c>
      <c r="Q791" s="400">
        <v>17</v>
      </c>
      <c r="R791" s="401"/>
      <c r="S791" s="400"/>
      <c r="T791" s="401"/>
      <c r="U791" s="400"/>
      <c r="V791" s="401"/>
      <c r="W791" s="400"/>
      <c r="X791" s="401"/>
      <c r="Y791" s="400"/>
      <c r="Z791" s="401"/>
      <c r="AA791" s="400"/>
      <c r="AB791" s="401"/>
      <c r="AC791" s="400"/>
      <c r="AD791" s="401"/>
      <c r="AE791" s="400"/>
      <c r="AF791" s="401"/>
      <c r="AG791" s="400"/>
      <c r="AH791" s="401"/>
      <c r="AI791" s="400"/>
      <c r="AJ791" s="401"/>
      <c r="AK791" s="400"/>
      <c r="AL791" s="401"/>
      <c r="AM791" s="400"/>
      <c r="AN791" s="401"/>
      <c r="AO791" s="400"/>
      <c r="AP791" s="401"/>
      <c r="AQ791" s="400"/>
      <c r="AR791" s="401"/>
      <c r="AS791" s="400"/>
      <c r="AT791" s="401"/>
      <c r="AU791" s="400"/>
      <c r="AV791" s="401"/>
      <c r="AW791" s="400"/>
      <c r="AX791" s="401"/>
      <c r="AY791" s="400"/>
      <c r="AZ791" s="401"/>
      <c r="BA791" s="400"/>
      <c r="BB791" s="401"/>
      <c r="BC791" s="400"/>
      <c r="BD791" s="401"/>
      <c r="BE791" s="400"/>
      <c r="BF791" s="401"/>
      <c r="BG791" s="400"/>
      <c r="BH791" s="401"/>
      <c r="BI791" s="400"/>
      <c r="BJ791" s="401"/>
      <c r="BK791" s="400"/>
      <c r="BL791" s="401"/>
      <c r="BM791" s="400"/>
      <c r="BN791" s="401"/>
      <c r="BO791" s="400"/>
      <c r="BP791" s="401"/>
      <c r="BQ791" s="400"/>
      <c r="BR791" s="401"/>
      <c r="BS791" s="400"/>
      <c r="BT791" s="401"/>
      <c r="BU791" s="400"/>
      <c r="BV791" s="401"/>
      <c r="BW791" s="400"/>
      <c r="BX791" s="401"/>
      <c r="BY791" s="400"/>
      <c r="BZ791" s="401"/>
      <c r="CA791" s="400"/>
      <c r="CB791" s="401"/>
      <c r="CC791" s="400"/>
      <c r="CD791" s="401"/>
      <c r="CE791" s="400"/>
      <c r="CF791" s="401"/>
      <c r="CG791" s="400"/>
      <c r="CH791" s="401"/>
      <c r="CI791" s="400"/>
      <c r="CJ791" s="401"/>
      <c r="CK791" s="400"/>
      <c r="CL791" s="401"/>
      <c r="CM791" s="400"/>
      <c r="CN791" s="401"/>
      <c r="CO791" s="400"/>
      <c r="CP791" s="401"/>
      <c r="CQ791" s="400"/>
      <c r="CR791" s="401"/>
      <c r="CS791" s="400"/>
      <c r="CT791" s="401"/>
      <c r="CU791" s="400"/>
      <c r="CV791" s="401"/>
      <c r="CW791" s="400"/>
      <c r="CX791" s="401"/>
      <c r="CY791" s="400"/>
      <c r="CZ791" s="401"/>
      <c r="DA791" s="400"/>
      <c r="DB791" s="401"/>
      <c r="DC791" s="400"/>
      <c r="DD791" s="401"/>
      <c r="DE791" s="400"/>
      <c r="DF791" s="401"/>
      <c r="DG791" s="400"/>
      <c r="DH791" s="401"/>
      <c r="DI791" s="400"/>
      <c r="DJ791" s="401"/>
      <c r="DK791" s="400"/>
      <c r="DL791" s="401"/>
      <c r="DM791" s="400"/>
      <c r="DN791" s="401"/>
      <c r="DO791" s="400"/>
      <c r="DP791" s="401"/>
      <c r="DQ791" s="400"/>
      <c r="DR791" s="401"/>
      <c r="DS791" s="400"/>
      <c r="DT791" s="401"/>
      <c r="DU791" s="400"/>
      <c r="DV791" s="401"/>
      <c r="DW791" s="400"/>
      <c r="DX791" s="401"/>
      <c r="DY791" s="400"/>
      <c r="DZ791" s="401"/>
      <c r="EA791" s="400"/>
      <c r="EB791" s="401"/>
      <c r="EC791" s="400"/>
      <c r="ED791" s="401"/>
      <c r="EE791" s="400"/>
      <c r="EF791" s="401"/>
      <c r="EG791" s="400"/>
      <c r="EH791" s="401"/>
      <c r="EI791" s="400"/>
      <c r="EJ791" s="447"/>
      <c r="EK791" s="510"/>
      <c r="EL791" s="513"/>
      <c r="EM791" s="520"/>
      <c r="EN791" s="520"/>
      <c r="EO791" s="520"/>
      <c r="EP791" s="171">
        <f t="shared" si="888"/>
        <v>17</v>
      </c>
      <c r="EQ791" s="171">
        <f t="shared" si="889"/>
        <v>0</v>
      </c>
      <c r="ER791" s="171">
        <f t="shared" si="890"/>
        <v>0</v>
      </c>
      <c r="ES791" s="171">
        <f t="shared" si="891"/>
        <v>0</v>
      </c>
      <c r="ET791" s="171">
        <f t="shared" si="892"/>
        <v>0</v>
      </c>
      <c r="EU791" s="171">
        <f t="shared" si="893"/>
        <v>0</v>
      </c>
      <c r="EV791" s="172">
        <f t="shared" si="894"/>
        <v>17</v>
      </c>
      <c r="EW791" s="367">
        <f>IF(C791=4,IF(MAX(Q791:EJ793)&gt;0,(Especiall/30*(IF(($G791-$F791)=($G$5-$F$5),30,IF(DAY($G791)=31,($G791-$F791),($G791-$F791)+1)))),0),0)</f>
        <v>0</v>
      </c>
      <c r="EX791" s="248">
        <f t="shared" ref="EX791:EX794" si="906">FF791</f>
        <v>25983.56</v>
      </c>
      <c r="EY791" s="174">
        <f>(L791*regular)+(M791*Cadeirantee)</f>
        <v>0</v>
      </c>
      <c r="EZ791" s="249">
        <f>SUMIF(FG791:GJ791,"&gt;0")</f>
        <v>0</v>
      </c>
      <c r="FA791" s="249">
        <f>SUMIF(FG791:GJ791,"&lt;0")+SUMIF(GN791:HP791,"&lt;0")</f>
        <v>0</v>
      </c>
      <c r="FB791" s="174">
        <v>0</v>
      </c>
      <c r="FC791" s="175">
        <f>N791*km*'VALORES TABELA'!$B$13</f>
        <v>0</v>
      </c>
      <c r="FD791" s="250">
        <f>GL791</f>
        <v>0</v>
      </c>
      <c r="FE791" s="176">
        <f>(EW791+EW792+EW793+EW794+EX791+EX792+EX793+EX794+EY791+EY792+EY793+EY794+EY795+EZ791+EZ792+EZ793+EZ794+FA791+FA792+FA793+FA794+FC791+FC792+FC793+FC794+HY791-HZ791-IA791+FD791+FD792+FD793+FD794+FB795)</f>
        <v>25983.56</v>
      </c>
      <c r="FF791" s="177">
        <f>IF(C791=4,SUM(Q791+Q792+Q793+S791+S792+S793)*Percapita/30*FF$4+(R791+R792+R793+T791+T792+T793)*Cadeirante/30*FF$4,IF(C791=3,IF(Q794+S794=10,Fixo/30*FF$4+(Q791+Q792+Q793+S791+S792+S793)*Percapita/30*FF$4+(R794+T794)*Cadeirante/30*FF$4,IF(Q794+S794&lt;=9,(Q794+S794)*Crechee/30*FF$4)+(R794+T794)*Cadeirante/30*FF$4+(Q791+Q792+Q793+S791+S792+S793)*Percapita/30*FF$4)+IF(Q794+S794&gt;=11,Fixo/30*FF$4+(Q794+S794-10)*Crechee/30*FF$4,0),IF(C791=2,IF(R791+R792+R793+R794+T791+T792+T793+T794=1,Cadeirante/30*FF$4,IF(R791+R792+R793+R794+T791+T792+T793+T794=2,Fixo/30*FF$4,IF(R791+R792+R793+R794+T791+T792+T793+T794&gt;2,Fixo/30*FF$4+(R791+R792+R793+R794+T791+T792+T793+T794-2)*Cadeirante/30*FF$4)))+(Q791+Q792+Q793+S791+S792+S793)*Percapita/30*FF$4+(Q794+S794)*Crechee/30*FF$4,IF(C791=1,IF(Q791+Q792+Q793+R791+R792+R793+S791+S792+S793+T791+T792+T793&lt;=15,(Q791+Q792+Q793+S791+S792+S793)*Percapita/30*FF$4,IF(Q791+Q792+Q793+R791+R792+R793+S791+S792+S793+T791+T792+T793&gt;=16,Fixo/30*FF$4+(Q791+Q792+Q793+R791+R792+R793+S791+S792+S793+T791+T792-16)*Percapita/30*FF$4))))))</f>
        <v>25983.56</v>
      </c>
      <c r="FG791" s="177">
        <f>IF(C791=4,SUM(U791+U792+U793+W791+W792+W793)*Percapita/30*FG$4+(V791+V792+V793+X791+X792+X793)*Cadeirante/30*FG$4,IF(C791=3,IF(U794+W794=10,Fixo/30*FG$4+(U791+U792+U793+W791+W792+W793)*Percapita/30*FG$4+(V794+X794)*Cadeirante/30*FG$4,IF(U794+W794&lt;=9,(U794+W794)*Crechee/30*FG$4)+(V794+X794)*Cadeirante/30*FG$4+(U791+U792+U793+W791+W792+W793)*Percapita/30*FG$4)+IF(U794+W794&gt;=11,Fixo/30*FG$4+(U794+W794-10)*Crechee/30*FG$4,0),IF(C791=2,IF(V791+V792+V793+V794+X791+X792+X793+X794=1,Cadeirante/30*FG$4,IF(V791+V792+V793+V794+X791+X792+X793+X794=2,Fixo/30*FG$4,IF(V791+V792+V793+V794+X791+X792+X793+X794&gt;2,Fixo/30*FG$4+(V791+V792+V793+V794+X791+X792+X793+X794-2)*Cadeirante/30*FG$4)))+(U791+U792+U793+W791+W792+W793)*Percapita/30*FG$4+(U794+W794)*Crechee/30*FG$4,IF(C791=1,IF(U791+U792+U793+V791+V792+V793+W791+W792+W793+X791+X792+X793&lt;=15,(U791+U792+U793+W791+W792+W793)*Percapita/30*FG$4,IF(U791+U792+U793+V791+V792+V793+W791+W792+W793+X791+X792+X793&gt;=16,Fixo/30*FG$4+(U791+U792+U793+V791+V792+V793+W791+W792+W793+X791+X792-16)*Percapita/30*FG$4))))))</f>
        <v>0</v>
      </c>
      <c r="FH791" s="177">
        <f>IF(C791=4,SUM(Y791+Y792+Y793+AA791+AA792+AA793)*Percapita/30*FH$4+(Z791+Z792+Z793+AB791+AB792+AB793)*Cadeirante/30*FH$4,IF(C791=3,IF(Y794+AA794=10,Fixo/30*FH$4+(Y791+Y792+Y793+AA791+AA792+AA793)*Percapita/30*FH$4+(Z794+AB794)*Cadeirante/30*FH$4,IF(Y794+AA794&lt;=9,(Y794+AA794)*Crechee/30*FH$4)+(Z794+AB794)*Cadeirante/30*FH$4+(Y791+Y792+Y793+AA791+AA792+AA793)*Percapita/30*FH$4)+IF(Y794+AA794&gt;=11,Fixo/30*FH$4+(Y794+AA794-10)*Crechee/30*FH$4,0),IF(C791=2,IF(Z791+Z792+Z793+Z794+AB791+AB792+AB793+AB794=1,Cadeirante/30*FH$4,IF(Z791+Z792+Z793+Z794+AB791+AB792+AB793+AB794=2,Fixo/30*FH$4,IF(Z791+Z792+Z793+Z794+AB791+AB792+AB793+AB794&gt;2,Fixo/30*FH$4+(Z791+Z792+Z793+Z794+AB791+AB792+AB793+AB794-2)*Cadeirante/30*FH$4)))+(Y791+Y792+Y793+AA791+AA792+AA793)*Percapita/30*FH$4+(Y794+AA794)*Crechee/30*FH$4,IF(C791=1,IF(Y791+Y792+Y793+Z791+Z792+Z793+AA791+AA792+AA793+AB791+AB792+AB793&lt;=15,(Y791+Y792+Y793+AA791+AA792+AA793)*Percapita/30*FH$4,IF(Y791+Y792+Y793+Z791+Z792+Z793+AA791+AA792+AA793+AB791+AB792+AB793&gt;=16,Fixo/30*FH$4+(Y791+Y792+Y793+Z791+Z792+Z793+AA791+AA792+AA793+AB791+AB792-16)*Percapita/30*FH$4))))))</f>
        <v>0</v>
      </c>
      <c r="FI791" s="177">
        <f>IF(C791=4,SUM(AC791+AC792+AC793+AE791+AE792+AE793)*Percapita/30*FI$4+(AD791+AD792+AD793+AF791+AF792+AF793)*Cadeirante/30*FI$4,IF(C791=3,IF(AC794+AE794=10,Fixo/30*FI$4+(AC791+AC792+AC793+AE791+AE792+AE793)*Percapita/30*FI$4+(AD794+AF794)*Cadeirante/30*FI$4,IF(AC794+AE794&lt;=9,(AC794+AE794)*Crechee/30*FI$4)+(AD794+AF794)*Cadeirante/30*FI$4+(AC791+AC792+AC793+AE791+AE792+AE793)*Percapita/30*FI$4)+IF(AC794+AE794&gt;=11,Fixo/30*FI$4+(AC794+AE794-10)*Crechee/30*FI$4,0),IF(C791=2,IF(AD791+AD792+AD793+AD794+AF791+AF792+AF793+AF794=1,Cadeirante/30*FI$4,IF(AD791+AD792+AD793+AD794+AF791+AF792+AF793+AF794=2,Fixo/30*FI$4,IF(AD791+AD792+AD793+AD794+AF791+AF792+AF793+AF794&gt;2,Fixo/30*FI$4+(AD791+AD792+AD793+AD794+AF791+AF792+AF793+AF794-2)*Cadeirante/30*FI$4)))+(AC791+AC792+AC793+AE791+AE792+AE793)*Percapita/30*FI$4+(AC794+AE794)*Crechee/30*FI$4,IF(C791=1,IF(AC791+AC792+AC793+AD791+AD792+AD793+AE791+AE792+AE793+AF791+AF792+AF793&lt;=15,(AC791+AC792+AC793+AE791+AE792+AE793)*Percapita/30*FI$4,IF(AC791+AC792+AC793+AD791+AD792+AD793+AE791+AE792+AE793+AF791+AF792+AF793&gt;=16,Fixo/30*FI$4+(AC791+AC792+AC793+AD791+AD792+AD793+AE791+AE792+AE793+AF791+AF792-16)*Percapita/30*FI$4))))))</f>
        <v>0</v>
      </c>
      <c r="FJ791" s="177">
        <f>IF(C791=4,SUM(AG791+AG792+AG793+AI791+AI792+AI793)*Percapita/30*FJ$4+(AH791+AH792+AH793+AJ791+AJ792+AJ793)*Cadeirante/30*FJ$4,IF(C791=3,IF(AG794+AI794=10,Fixo/30*FJ$4+(AG791+AG792+AG793+AI791+AI792+AI793)*Percapita/30*FJ$4+(AH794+AJ794)*Cadeirante/30*FJ$4,IF(AG794+AI794&lt;=9,(AG794+AI794)*Crechee/30*FJ$4)+(AH794+AJ794)*Cadeirante/30*FJ$4+(AG791+AG792+AG793+AI791+AI792+AI793)*Percapita/30*FJ$4)+IF(AG794+AI794&gt;=11,Fixo/30*FJ$4+(AG794+AI794-10)*Crechee/30*FJ$4,0),IF(C791=2,IF(AH791+AH792+AH793+AH794+AJ791+AJ792+AJ793+AJ794=1,Cadeirante/30*FJ$4,IF(AH791+AH792+AH793+AH794+AJ791+AJ792+AJ793+AJ794=2,Fixo/30*FJ$4,IF(AH791+AH792+AH793+AH794+AJ791+AJ792+AJ793+AJ794&gt;2,Fixo/30*FJ$4+(AH791+AH792+AH793+AH794+AJ791+AJ792+AJ793+AJ794-2)*Cadeirante/30*FJ$4)))+(AG791+AG792+AG793+AI791+AI792+AI793)*Percapita/30*FJ$4+(AG794+AI794)*Crechee/30*FJ$4,IF(C791=1,IF(AG791+AG792+AG793+AH791+AH792+AH793+AI791+AI792+AI793+AJ791+AJ792+AJ793&lt;=15,(AG791+AG792+AG793+AI791+AI792+AI793)*Percapita/30*FJ$4,IF(AG791+AG792+AG793+AH791+AH792+AH793+AI791+AI792+AI793+AJ791+AJ792+AJ793&gt;=16,Fixo/30*FJ$4+(AG791+AG792+AG793+AH791+AH792+AH793+AI791+AI792+AI793+AJ791+AJ792-16)*Percapita/30*FJ$4))))))</f>
        <v>0</v>
      </c>
      <c r="FK791" s="177">
        <f>IF(C791=4,SUM(AK791+AK792+AK793+AM791+AM792+AM793)*Percapita/30*FK$4+(AL791+AL792+AL793+AN791+AN792+AN793)*Cadeirante/30*FK$4,IF(C791=3,IF(AK794+AM794=10,Fixo/30*FK$4+(AK791+AK792+AK793+AM791+AM792+AM793)*Percapita/30*FK$4+(AL794+AN794)*Cadeirante/30*FK$4,IF(AK794+AM794&lt;=9,(AK794+AM794)*Crechee/30*FK$4)+(AL794+AN794)*Cadeirante/30*FK$4+(AK791+AK792+AK793+AM791+AM792+AM793)*Percapita/30*FK$4)+IF(AK794+AM794&gt;=11,Fixo/30*FK$4+(AK794+AM794-10)*Crechee/30*FK$4,0),IF(C791=2,IF(AL791+AL792+AL793+AL794+AN791+AN792+AN793+AN794=1,Cadeirante/30*FK$4,IF(AL791+AL792+AL793+AL794+AN791+AN792+AN793+AN794=2,Fixo/30*FK$4,IF(AL791+AL792+AL793+AL794+AN791+AN792+AN793+AN794&gt;2,Fixo/30*FK$4+(AL791+AL792+AL793+AL794+AN791+AN792+AN793+AN794-2)*Cadeirante/30*FK$4)))+(AK791+AK792+AK793+AM791+AM792+AM793)*Percapita/30*FK$4+(AK794+AM794)*Crechee/30*FK$4,IF(C791=1,IF(AK791+AK792+AK793+AL791+AL792+AL793+AM791+AM792+AM793+AN791+AN792+AN793&lt;=15,(AK791+AK792+AK793+AM791+AM792+AM793)*Percapita/30*FK$4,IF(AK791+AK792+AK793+AL791+AL792+AL793+AM791+AM792+AM793+AN791+AN792+AN793&gt;=16,Fixo/30*FK$4+(AK791+AK792+AK793+AL791+AL792+AL793+AM791+AM792+AM793+AN791+AN792-16)*Percapita/30*FK$4))))))</f>
        <v>0</v>
      </c>
      <c r="FL791" s="177">
        <f>IF(C791=4,SUM(AO791+AO792+AO793+AQ791+AQ792+AQ793)*Percapita/30*FL$4+(AP791+AP792+AP793+AR791+AR792+AR793)*Cadeirante/30*FL$4,IF(C791=3,IF(AO794+AQ794=10,Fixo/30*FL$4+(AO791+AO792+AO793+AQ791+AQ792+AQ793)*Percapita/30*FL$4+(AP794+AR794)*Cadeirante/30*FL$4,IF(AO794+AQ794&lt;=9,(AO794+AQ794)*Crechee/30*FL$4)+(AP794+AR794)*Cadeirante/30*FL$4+(AO791+AO792+AO793+AQ791+AQ792+AQ793)*Percapita/30*FL$4)+IF(AO794+AQ794&gt;=11,Fixo/30*FL$4+(AO794+AQ794-10)*Crechee/30*FL$4,0),IF(C791=2,IF(AP791+AP792+AP793+AP794+AR791+AR792+AR793+AR794=1,Cadeirante/30*FL$4,IF(AP791+AP792+AP793+AP794+AR791+AR792+AR793+AR794=2,Fixo/30*FL$4,IF(AP791+AP792+AP793+AP794+AR791+AR792+AR793+AR794&gt;2,Fixo/30*FL$4+(AP791+AP792+AP793+AP794+AR791+AR792+AR793+AR794-2)*Cadeirante/30*FL$4)))+(AO791+AO792+AO793+AQ791+AQ792+AQ793)*Percapita/30*FL$4+(AO794+AQ794)*Crechee/30*FL$4,IF(C791=1,IF(AO791+AO792+AO793+AP791+AP792+AP793+AQ791+AQ792+AQ793+AR791+AR792+AR793&lt;=15,(AO791+AO792+AO793+AQ791+AQ792+AQ793)*Percapita/30*FL$4,IF(AO791+AO792+AO793+AP791+AP792+AP793+AQ791+AQ792+AQ793+AR791+AR792+AR793&gt;=16,Fixo/30*FL$4+(AO791+AO792+AO793+AP791+AP792+AP793+AQ791+AQ792+AQ793+AR791+AR792-16)*Percapita/30*FL$4))))))</f>
        <v>0</v>
      </c>
      <c r="FM791" s="177">
        <f>IF(C791=4,SUM(AS791+AS792+AS793+AU791+AU792+AU793)*Percapita/30*FM$4+(AT791+AT792+AT793+AV791+AV792+AV793)*Cadeirante/30*FM$4,IF(C791=3,IF(AS794+AU794=10,Fixo/30*FM$4+(AS791+AS792+AS793+AU791+AU792+AU793)*Percapita/30*FM$4+(AT794+AV794)*Cadeirante/30*FM$4,IF(AS794+AU794&lt;=9,(AS794+AU794)*Crechee/30*FM$4)+(AT794+AV794)*Cadeirante/30*FM$4+(AS791+AS792+AS793+AU791+AU792+AU793)*Percapita/30*FM$4)+IF(AS794+AU794&gt;=11,Fixo/30*FM$4+(AS794+AU794-10)*Crechee/30*FM$4,0),IF(C791=2,IF(AT791+AT792+AT793+AT794+AV791+AV792+AV793+AV794=1,Cadeirante/30*FM$4,IF(AT791+AT792+AT793+AT794+AV791+AV792+AV793+AV794=2,Fixo/30*FM$4,IF(AT791+AT792+AT793+AT794+AV791+AV792+AV793+AV794&gt;2,Fixo/30*FM$4+(AT791+AT792+AT793+AT794+AV791+AV792+AV793+AV794-2)*Cadeirante/30*FM$4)))+(AS791+AS792+AS793+AU791+AU792+AU793)*Percapita/30*FM$4+(AS794+AU794)*Crechee/30*FM$4,IF(C791=1,IF(AS791+AS792+AS793+AT791+AT792+AT793+AU791+AU792+AU793+AV791+AV792+AV793&lt;=15,(AS791+AS792+AS793+AU791+AU792+AU793)*Percapita/30*FM$4,IF(AS791+AS792+AS793+AT791+AT792+AT793+AU791+AU792+AU793+AV791+AV792+AV793&gt;=16,Fixo/30*FM$4+(AS791+AS792+AS793+AT791+AT792+AT793+AU791+AU792+AU793+AV791+AV792-16)*Percapita/30*FM$4))))))</f>
        <v>0</v>
      </c>
      <c r="FN791" s="177">
        <f>IF(C791=4,SUM(AW791+AW792+AW793+AY791+AY792+AY793)*Percapita/30*FN$4+(AX791+AX792+AX793+AZ791+AZ792+AZ793)*Cadeirante/30*FN$4,IF(C791=3,IF(AW794+AY794=10,Fixo/30*FN$4+(AW791+AW792+AW793+AY791+AY792+AY793)*Percapita/30*FN$4+(AX794+AZ794)*Cadeirante/30*FN$4,IF(AW794+AY794&lt;=9,(AW794+AY794)*Crechee/30*FN$4)+(AX794+AZ794)*Cadeirante/30*FN$4+(AW791+AW792+AW793+AY791+AY792+AY793)*Percapita/30*FN$4)+IF(AW794+AY794&gt;=11,Fixo/30*FN$4+(AW794+AY794-10)*Crechee/30*FN$4,0),IF(C791=2,IF(AX791+AX792+AX793+AX794+AZ791+AZ792+AZ793+AZ794=1,Cadeirante/30*FN$4,IF(AX791+AX792+AX793+AX794+AZ791+AZ792+AZ793+AZ794=2,Fixo/30*FN$4,IF(AX791+AX792+AX793+AX794+AZ791+AZ792+AZ793+AZ794&gt;2,Fixo/30*FN$4+(AX791+AX792+AX793+AX794+AZ791+AZ792+AZ793+AZ794-2)*Cadeirante/30*FN$4)))+(AW791+AW792+AW793+AY791+AY792+AY793)*Percapita/30*FN$4+(AW794+AY794)*Crechee/30*FN$4,IF(C791=1,IF(AW791+AW792+AW793+AX791+AX792+AX793+AY791+AY792+AY793+AZ791+AZ792+AZ793&lt;=15,(AW791+AW792+AW793+AY791+AY792+AY793)*Percapita/30*FN$4,IF(AW791+AW792+AW793+AX791+AX792+AX793+AY791+AY792+AY793+AZ791+AZ792+AZ793&gt;=16,Fixo/30*FN$4+(AW791+AW792+AW793+AX791+AX792+AX793+AY791+AY792+AY793+AZ791+AZ792-16)*Percapita/30*FN$4))))))</f>
        <v>0</v>
      </c>
      <c r="FO791" s="177">
        <f>IF(C791=4,SUM(BA791+BA792+BA793+BC791+BC792+BC793)*Percapita/30*FO$4+(BB791+BB792+BB793+BD791+BD792+BD793)*Cadeirante/30*FO$4,IF(C791=3,IF(BA794+BC794=10,Fixo/30*FO$4+(BA791+BA792+BA793+BC791+BC792+BC793)*Percapita/30*FO$4+(BB794+BD794)*Cadeirante/30*FO$4,IF(BA794+BC794&lt;=9,(BA794+BC794)*Crechee/30*FO$4)+(BB794+BD794)*Cadeirante/30*FO$4+(BA791+BA792+BA793+BC791+BC792+BC793)*Percapita/30*FO$4)+IF(BA794+BC794&gt;=11,Fixo/30*FO$4+(BA794+BC794-10)*Crechee/30*FO$4,0),IF(C791=2,IF(BB791+BB792+BB793+BB794+BD791+BD792+BD793+BD794=1,Cadeirante/30*FO$4,IF(BB791+BB792+BB793+BB794+BD791+BD792+BD793+BD794=2,Fixo/30*FO$4,IF(BB791+BB792+BB793+BB794+BD791+BD792+BD793+BD794&gt;2,Fixo/30*FO$4+(BB791+BB792+BB793+BB794+BD791+BD792+BD793+BD794-2)*Cadeirante/30*FO$4)))+(BA791+BA792+BA793+BC791+BC792+BC793)*Percapita/30*FO$4+(BA794+BC794)*Crechee/30*FO$4,IF(C791=1,IF(BA791+BA792+BA793+BB791+BB792+BB793+BC791+BC792+BC793+BD791+BD792+BD793&lt;=15,(BA791+BA792+BA793+BC791+BC792+BC793)*Percapita/30*FO$4,IF(BA791+BA792+BA793+BB791+BB792+BB793+BC791+BC792+BC793+BD791+BD792+BD793&gt;=16,Fixo/30*FO$4+(BA791+BA792+BA793+BB791+BB792+BB793+BC791+BC792+BC793+BD791+BD792-16)*Percapita/30*FO$4))))))</f>
        <v>0</v>
      </c>
      <c r="FP791" s="177">
        <f>IF(C791=4,SUM(BE791+BE792+BE793+BG791+BG792+BG793)*Percapita/30*FP$4+(BF791+BF792+BF793+BH791+BH792+BH793)*Cadeirante/30*FP$4,IF(C791=3,IF(BE794+BG794=10,Fixo/30*FP$4+(BE791+BE792+BE793+BG791+BG792+BG793)*Percapita/30*FP$4+(BF794+BH794)*Cadeirante/30*FP$4,IF(BE794+BG794&lt;=9,(BE794+BG794)*Crechee/30*FP$4)+(BF794+BH794)*Cadeirante/30*FP$4+(BE791+BE792+BE793+BG791+BG792+BG793)*Percapita/30*FP$4)+IF(BE794+BG794&gt;=11,Fixo/30*FP$4+(BE794+BG794-10)*Crechee/30*FP$4,0),IF(C791=2,IF(BF791+BF792+BF793+BF794+BH791+BH792+BH793+BH794=1,Cadeirante/30*FP$4,IF(BF791+BF792+BF793+BF794+BH791+BH792+BH793+BH794=2,Fixo/30*FP$4,IF(BF791+BF792+BF793+BF794+BH791+BH792+BH793+BH794&gt;2,Fixo/30*FP$4+(BF791+BF792+BF793+BF794+BH791+BH792+BH793+BH794-2)*Cadeirante/30*FP$4)))+(BE791+BE792+BE793+BG791+BG792+BG793)*Percapita/30*FP$4+(BE794+BG794)*Crechee/30*FP$4,IF(C791=1,IF(BE791+BE792+BE793+BF791+BF792+BF793+BG791+BG792+BG793+BH791+BH792+BH793&lt;=15,(BE791+BE792+BE793+BG791+BG792+BG793)*Percapita/30*FP$4,IF(BE791+BE792+BE793+BF791+BF792+BF793+BG791+BG792+BG793+BH791+BH792+BH793&gt;=16,Fixo/30*FP$4+(BE791+BE792+BE793+BF791+BF792+BF793+BG791+BG792+BG793+BH791+BH792-16)*Percapita/30*FP$4))))))</f>
        <v>0</v>
      </c>
      <c r="FQ791" s="177">
        <f>IF(C791=4,SUM(BI791+BI792+BI793+BK791+BK792+BK793)*Percapita/30*FQ$4+(BJ791+BJ792+BJ793+BL791+BL792+BL793)*Cadeirante/30*FQ$4,IF(C791=3,IF(BI794+BK794=10,Fixo/30*FQ$4+(BI791+BI792+BI793+BK791+BK792+BK793)*Percapita/30*FQ$4+(BJ794+BL794)*Cadeirante/30*FQ$4,IF(BI794+BK794&lt;=9,(BI794+BK794)*Crechee/30*FQ$4)+(BJ794+BL794)*Cadeirante/30*FQ$4+(BI791+BI792+BI793+BK791+BK792+BK793)*Percapita/30*FQ$4)+IF(BI794+BK794&gt;=11,Fixo/30*FQ$4+(BI794+BK794-10)*Crechee/30*FQ$4,0),IF(C791=2,IF(BJ791+BJ792+BJ793+BJ794+BL791+BL792+BL793+BL794=1,Cadeirante/30*FQ$4,IF(BJ791+BJ792+BJ793+BJ794+BL791+BL792+BL793+BL794=2,Fixo/30*FQ$4,IF(BJ791+BJ792+BJ793+BJ794+BL791+BL792+BL793+BL794&gt;2,Fixo/30*FQ$4+(BJ791+BJ792+BJ793+BJ794+BL791+BL792+BL793+BL794-2)*Cadeirante/30*FQ$4)))+(BI791+BI792+BI793+BK791+BK792+BK793)*Percapita/30*FQ$4+(BI794+BK794)*Crechee/30*FQ$4,IF(C791=1,IF(BI791+BI792+BI793+BJ791+BJ792+BJ793+BK791+BK792+BK793+BL791+BL792+BL793&lt;=15,(BI791+BI792+BI793+BK791+BK792+BK793)*Percapita/30*FQ$4,IF(BI791+BI792+BI793+BJ791+BJ792+BJ793+BK791+BK792+BK793+BL791+BL792+BL793&gt;=16,Fixo/30*FQ$4+(BI791+BI792+BI793+BJ791+BJ792+BJ793+BK791+BK792+BK793+BL791+BL792-16)*Percapita/30*FQ$4))))))</f>
        <v>0</v>
      </c>
      <c r="FR791" s="177">
        <f>IF(C791=4,SUM(BM791+BM792+BM793+BO791+BO792+BO793)*Percapita/30*FR$4+(BN791+BN792+BN793+BP791+BP792+BP793)*Cadeirante/30*FR$4,IF(C791=3,IF(BM794+BO794=10,Fixo/30*FR$4+(BM791+BM792+BM793+BO791+BO792+BO793)*Percapita/30*FR$4+(BN794+BP794)*Cadeirante/30*FR$4,IF(BM794+BO794&lt;=9,(BM794+BO794)*Crechee/30*FR$4)+(BN794+BP794)*Cadeirante/30*FR$4+(BM791+BM792+BM793+BO791+BO792+BO793)*Percapita/30*FR$4)+IF(BM794+BO794&gt;=11,Fixo/30*FR$4+(BM794+BO794-10)*Crechee/30*FR$4,0),IF(C791=2,IF(BN791+BN792+BN793+BN794+BP791+BP792+BP793+BP794=1,Cadeirante/30*FR$4,IF(BN791+BN792+BN793+BN794+BP791+BP792+BP793+BP794=2,Fixo/30*FR$4,IF(BN791+BN792+BN793+BN794+BP791+BP792+BP793+BP794&gt;2,Fixo/30*FR$4+(BN791+BN792+BN793+BN794+BP791+BP792+BP793+BP794-2)*Cadeirante/30*FR$4)))+(BM791+BM792+BM793+BO791+BO792+BO793)*Percapita/30*FR$4+(BM794+BO794)*Crechee/30*FR$4,IF(C791=1,IF(BM791+BM792+BM793+BN791+BN792+BN793+BO791+BO792+BO793+BP791+BP792+BP793&lt;=15,(BM791+BM792+BM793+BO791+BO792+BO793)*Percapita/30*FR$4,IF(BM791+BM792+BM793+BN791+BN792+BN793+BO791+BO792+BO793+BP791+BP792+BP793&gt;=16,Fixo/30*FR$4+(BM791+BM792+BM793+BN791+BN792+BN793+BO791+BO792+BO793+BP791+BP792-16)*Percapita/30*FR$4))))))</f>
        <v>0</v>
      </c>
      <c r="FS791" s="177">
        <f>IF(C791=4,SUM(BQ791+BQ792+BQ793+BS791+BS792+BS793)*Percapita/30*FS$4+(BR791+BR792+BR793+BT791+BT792+BT793)*Cadeirante/30*FS$4,IF(C791=3,IF(BQ794+BS794=10,Fixo/30*FS$4+(BQ791+BQ792+BQ793+BS791+BS792+BS793)*Percapita/30*FS$4+(BR794+BT794)*Cadeirante/30*FS$4,IF(BQ794+BS794&lt;=9,(BQ794+BS794)*Crechee/30*FS$4)+(BR794+BT794)*Cadeirante/30*FS$4+(BQ791+BQ792+BQ793+BS791+BS792+BS793)*Percapita/30*FS$4)+IF(BQ794+BS794&gt;=11,Fixo/30*FS$4+(BQ794+BS794-10)*Crechee/30*FS$4,0),IF(C791=2,IF(BR791+BR792+BR793+BR794+BT791+BT792+BT793+BT794=1,Cadeirante/30*FS$4,IF(BR791+BR792+BR793+BR794+BT791+BT792+BT793+BT794=2,Fixo/30*FS$4,IF(BR791+BR792+BR793+BR794+BT791+BT792+BT793+BT794&gt;2,Fixo/30*FS$4+(BR791+BR792+BR793+BR794+BT791+BT792+BT793+BT794-2)*Cadeirante/30*FS$4)))+(BQ791+BQ792+BQ793+BS791+BS792+BS793)*Percapita/30*FS$4+(BQ794+BS794)*Crechee/30*FS$4,IF(C791=1,IF(BQ791+BQ792+BQ793+BR791+BR792+BR793+BS791+BS792+BS793+BT791+BT792+BT793&lt;=15,(BQ791+BQ792+BQ793+BS791+BS792+BS793)*Percapita/30*FS$4,IF(BQ791+BQ792+BQ793+BR791+BR792+BR793+BS791+BS792+BS793+BT791+BT792+BT793&gt;=16,Fixo/30*FS$4+(BQ791+BQ792+BQ793+BR791+BR792+BR793+BS791+BS792+BS793+BT791+BT792-16)*Percapita/30*FS$4))))))</f>
        <v>0</v>
      </c>
      <c r="FT791" s="177">
        <f>IF(C791=4,SUM(BU791+BU792+BU793+BW791+BW792+BW793)*Percapita/30*FT$4+(BV791+BV792+BV793+BX791+BX792+BX793)*Cadeirante/30*FT$4,IF(C791=3,IF(BU794+BW794=10,Fixo/30*FT$4+(BU791+BU792+BU793+BW791+BW792+BW793)*Percapita/30*FT$4+(BV794+BX794)*Cadeirante/30*FT$4,IF(BU794+BW794&lt;=9,(BU794+BW794)*Crechee/30*FT$4)+(BV794+BX794)*Cadeirante/30*FT$4+(BU791+BU792+BU793+BW791+BW792+BW793)*Percapita/30*FT$4)+IF(BU794+BW794&gt;=11,Fixo/30*FT$4+(BU794+BW794-10)*Crechee/30*FT$4,0),IF(C791=2,IF(BV791+BV792+BV793+BV794+BX791+BX792+BX793+BX794=1,Cadeirante/30*FT$4,IF(BV791+BV792+BV793+BV794+BX791+BX792+BX793+BX794=2,Fixo/30*FT$4,IF(BV791+BV792+BV793+BV794+BX791+BX792+BX793+BX794&gt;2,Fixo/30*FT$4+(BV791+BV792+BV793+BV794+BX791+BX792+BX793+BX794-2)*Cadeirante/30*FT$4)))+(BU791+BU792+BU793+BW791+BW792+BW793)*Percapita/30*FT$4+(BU794+BW794)*Crechee/30*FT$4,IF(C791=1,IF(BU791+BU792+BU793+BV791+BV792+BV793+BW791+BW792+BW793+BX791+BX792+BX793&lt;=15,(BU791+BU792+BU793+BW791+BW792+BW793)*Percapita/30*FT$4,IF(BU791+BU792+BU793+BV791+BV792+BV793+BW791+BW792+BW793+BX791+BX792+BX793&gt;=16,Fixo/30*FT$4+(BU791+BU792+BU793+BV791+BV792+BV793+BW791+BW792+BW793+BX791+BX792-16)*Percapita/30*FT$4))))))</f>
        <v>0</v>
      </c>
      <c r="FU791" s="177">
        <f>IF(C791=4,SUM(BY791+BY792+BY793+CA791+CA792+CA793)*Percapita/30*FU$4+(BZ791+BZ792+BZ793+CB791+CB792+CB793)*Cadeirante/30*FU$4,IF(C791=3,IF(BY794+CA794=10,Fixo/30*FU$4+(BY791+BY792+BY793+CA791+CA792+CA793)*Percapita/30*FU$4+(BZ794+CB794)*Cadeirante/30*FU$4,IF(BY794+CA794&lt;=9,(BY794+CA794)*Crechee/30*FU$4)+(BZ794+CB794)*Cadeirante/30*FU$4+(BY791+BY792+BY793+CA791+CA792+CA793)*Percapita/30*FU$4)+IF(BY794+CA794&gt;=11,Fixo/30*FU$4+(BY794+CA794-10)*Crechee/30*FU$4,0),IF(C791=2,IF(BZ791+BZ792+BZ793+BZ794+CB791+CB792+CB793+CB794=1,Cadeirante/30*FU$4,IF(BZ791+BZ792+BZ793+BZ794+CB791+CB792+CB793+CB794=2,Fixo/30*FU$4,IF(BZ791+BZ792+BZ793+BZ794+CB791+CB792+CB793+CB794&gt;2,Fixo/30*FU$4+(BZ791+BZ792+BZ793+BZ794+CB791+CB792+CB793+CB794-2)*Cadeirante/30*FU$4)))+(BY791+BY792+BY793+CA791+CA792+CA793)*Percapita/30*FU$4+(BY794+CA794)*Crechee/30*FU$4,IF(C791=1,IF(BY791+BY792+BY793+BZ791+BZ792+BZ793+CA791+CA792+CA793+CB791+CB792+CB793&lt;=15,(BY791+BY792+BY793+CA791+CA792+CA793)*Percapita/30*FU$4,IF(BY791+BY792+BY793+BZ791+BZ792+BZ793+CA791+CA792+CA793+CB791+CB792+CB793&gt;=16,Fixo/30*FU$4+(BY791+BY792+BY793+BZ791+BZ792+BZ793+CA791+CA792+CA793+CB791+CB792-16)*Percapita/30*FU$4))))))</f>
        <v>0</v>
      </c>
      <c r="FV791" s="177">
        <f>IF(C791=4,SUM(CC791+CC792+CC793+CE791+CE792+CE793)*Percapita/30*FV$4+(CD791+CD792+CD793+CF791+CF792+CF793)*Cadeirante/30*FV$4,IF(C791=3,IF(CC794+CE794=10,Fixo/30*FV$4+(CC791+CC792+CC793+CE791+CE792+CE793)*Percapita/30*FV$4+(CD794+CF794)*Cadeirante/30*FV$4,IF(CC794+CE794&lt;=9,(CC794+CE794)*Crechee/30*FV$4)+(CD794+CF794)*Cadeirante/30*FV$4+(CC791+CC792+CC793+CE791+CE792+CE793)*Percapita/30*FV$4)+IF(CC794+CE794&gt;=11,Fixo/30*FV$4+(CC794+CE794-10)*Crechee/30*FV$4,0),IF(C791=2,IF(CD791+CD792+CD793+CD794+CF791+CF792+CF793+CF794=1,Cadeirante/30*FV$4,IF(CD791+CD792+CD793+CD794+CF791+CF792+CF793+CF794=2,Fixo/30*FV$4,IF(CD791+CD792+CD793+CD794+CF791+CF792+CF793+CF794&gt;2,Fixo/30*FV$4+(CD791+CD792+CD793+CD794+CF791+CF792+CF793+CF794-2)*Cadeirante/30*FV$4)))+(CC791+CC792+CC793+CE791+CE792+CE793)*Percapita/30*FV$4+(CC794+CE794)*Crechee/30*FV$4,IF(C791=1,IF(CC791+CC792+CC793+CD791+CD792+CD793+CE791+CE792+CE793+CF791+CF792+CF793&lt;=15,(CC791+CC792+CC793+CE791+CE792+CE793)*Percapita/30*FV$4,IF(CC791+CC792+CC793+CD791+CD792+CD793+CE791+CE792+CE793+CF791+CF792+CF793&gt;=16,Fixo/30*FV$4+(CC791+CC792+CC793+CD791+CD792+CD793+CE791+CE792+CE793+CF791+CF792-16)*Percapita/30*FV$4))))))</f>
        <v>0</v>
      </c>
      <c r="FW791" s="177">
        <f>IF(C791=4,SUM(CG791+CG792+CG793+CI791+CI792+CI793)*Percapita/30*FW$4+(CH791+CH792+CH793+CJ791+CJ792+CJ793)*Cadeirante/30*FW$4,IF(C791=3,IF(CG794+CI794=10,Fixo/30*FW$4+(CG791+CG792+CG793+CI791+CI792+CI793)*Percapita/30*FW$4+(CH794+CJ794)*Cadeirante/30*FW$4,IF(CG794+CI794&lt;=9,(CG794+CI794)*Crechee/30*FW$4)+(CH794+CJ794)*Cadeirante/30*FW$4+(CG791+CG792+CG793+CI791+CI792+CI793)*Percapita/30*FW$4)+IF(CG794+CI794&gt;=11,Fixo/30*FW$4+(CG794+CI794-10)*Crechee/30*FW$4,0),IF(C791=2,IF(CH791+CH792+CH793+CH794+CJ791+CJ792+CJ793+CJ794=1,Cadeirante/30*FW$4,IF(CH791+CH792+CH793+CH794+CJ791+CJ792+CJ793+CJ794=2,Fixo/30*FW$4,IF(CH791+CH792+CH793+CH794+CJ791+CJ792+CJ793+CJ794&gt;2,Fixo/30*FW$4+(CH791+CH792+CH793+CH794+CJ791+CJ792+CJ793+CJ794-2)*Cadeirante/30*FW$4)))+(CG791+CG792+CG793+CI791+CI792+CI793)*Percapita/30*FW$4+(CG794+CI794)*Crechee/30*FW$4,IF(C791=1,IF(CG791+CG792+CG793+CH791+CH792+CH793+CI791+CI792+CI793+CJ791+CJ792+CJ793&lt;=15,(CG791+CG792+CG793+CI791+CI792+CI793)*Percapita/30*FW$4,IF(CG791+CG792+CG793+CH791+CH792+CH793+CI791+CI792+CI793+CJ791+CJ792+CJ793&gt;=16,Fixo/30*FW$4+(CG791+CG792+CG793+CH791+CH792+CH793+CI791+CI792+CI793+CJ791+CJ792-16)*Percapita/30*FW$4))))))</f>
        <v>0</v>
      </c>
      <c r="FX791" s="177">
        <f>IF(C791=4,SUM(CK791+CK792+CK793+CM791+CM792+CM793)*Percapita/30*FX$4+(CL791+CL792+CL793+CN791+CN792+CN793)*Cadeirante/30*FX$4,IF(C791=3,IF(CK794+CM794=10,Fixo/30*FX$4+(CK791+CK792+CK793+CM791+CM792+CM793)*Percapita/30*FX$4+(CL794+CN794)*Cadeirante/30*FX$4,IF(CK794+CM794&lt;=9,(CK794+CM794)*Crechee/30*FX$4)+(CL794+CN794)*Cadeirante/30*FX$4+(CK791+CK792+CK793+CM791+CM792+CM793)*Percapita/30*FX$4)+IF(CK794+CM794&gt;=11,Fixo/30*FX$4+(CK794+CM794-10)*Crechee/30*FX$4,0),IF(C791=2,IF(CL791+CL792+CL793+CL794+CN791+CN792+CN793+CN794=1,Cadeirante/30*FX$4,IF(CL791+CL792+CL793+CL794+CN791+CN792+CN793+CN794=2,Fixo/30*FX$4,IF(CL791+CL792+CL793+CL794+CN791+CN792+CN793+CN794&gt;2,Fixo/30*FX$4+(CL791+CL792+CL793+CL794+CN791+CN792+CN793+CN794-2)*Cadeirante/30*FX$4)))+(CK791+CK792+CK793+CM791+CM792+CM793)*Percapita/30*FX$4+(CK794+CM794)*Crechee/30*FX$4,IF(C791=1,IF(CK791+CK792+CK793+CL791+CL792+CL793+CM791+CM792+CM793+CN791+CN792+CN793&lt;=15,(CK791+CK792+CK793+CM791+CM792+CM793)*Percapita/30*FX$4,IF(CK791+CK792+CK793+CL791+CL792+CL793+CM791+CM792+CM793+CN791+CN792+CN793&gt;=16,Fixo/30*FX$4+(CK791+CK792+CK793+CL791+CL792+CL793+CM791+CM792+CM793+CN791+CN792-16)*Percapita/30*FX$4))))))</f>
        <v>0</v>
      </c>
      <c r="FY791" s="177">
        <f>IF(C791=4,SUM(CO791+CO792+CO793+CQ791+CQ792+CQ793)*Percapita/30*FY$4+(CP791+CP792+CP793+CR791+CR792+CR793)*Cadeirante/30*FY$4,IF(C791=3,IF(CO794+CQ794=10,Fixo/30*FY$4+(CO791+CO792+CO793+CQ791+CQ792+CQ793)*Percapita/30*FY$4+(CP794+CR794)*Cadeirante/30*FY$4,IF(CO794+CQ794&lt;=9,(CO794+CQ794)*Crechee/30*FY$4)+(CP794+CR794)*Cadeirante/30*FY$4+(CO791+CO792+CO793+CQ791+CQ792+CQ793)*Percapita/30*FY$4)+IF(CO794+CQ794&gt;=11,Fixo/30*FY$4+(CO794+CQ794-10)*Crechee/30*FY$4,0),IF(C791=2,IF(CP791+CP792+CP793+CP794+CR791+CR792+CR793+CR794=1,Cadeirante/30*FY$4,IF(CP791+CP792+CP793+CP794+CR791+CR792+CR793+CR794=2,Fixo/30*FY$4,IF(CP791+CP792+CP793+CP794+CR791+CR792+CR793+CR794&gt;2,Fixo/30*FY$4+(CP791+CP792+CP793+CP794+CR791+CR792+CR793+CR794-2)*Cadeirante/30*FY$4)))+(CO791+CO792+CO793+CQ791+CQ792+CQ793)*Percapita/30*FY$4+(CO794+CQ794)*Crechee/30*FY$4,IF(C791=1,IF(CO791+CO792+CO793+CP791+CP792+CP793+CQ791+CQ792+CQ793+CR791+CR792+CR793&lt;=15,(CO791+CO792+CO793+CQ791+CQ792+CQ793)*Percapita/30*FY$4,IF(CO791+CO792+CO793+CP791+CP792+CP793+CQ791+CQ792+CQ793+CR791+CR792+CR793&gt;=16,Fixo/30*FY$4+(CO791+CO792+CO793+CP791+CP792+CP793+CQ791+CQ792+CQ793+CR791+CR792-16)*Percapita/30*FY$4))))))</f>
        <v>0</v>
      </c>
      <c r="FZ791" s="177">
        <f>IF(C791=4,SUM(CS791+CS792+CS793+CU791+CU792+CU793)*Percapita/30*FZ$4+(CT791+CT792+CT793+CV791+CV792+CV793)*Cadeirante/30*FZ$4,IF(C791=3,IF(CS794+CU794=10,Fixo/30*FZ$4+(CS791+CS792+CS793+CU791+CU792+CU793)*Percapita/30*FZ$4+(CT794+CV794)*Cadeirante/30*FZ$4,IF(CS794+CU794&lt;=9,(CS794+CU794)*Crechee/30*FZ$4)+(CT794+CV794)*Cadeirante/30*FZ$4+(CS791+CS792+CS793+CU791+CU792+CU793)*Percapita/30*FZ$4)+IF(CS794+CU794&gt;=11,Fixo/30*FZ$4+(CS794+CU794-10)*Crechee/30*FZ$4,0),IF(C791=2,IF(CT791+CT792+CT793+CT794+CV791+CV792+CV793+CV794=1,Cadeirante/30*FZ$4,IF(CT791+CT792+CT793+CT794+CV791+CV792+CV793+CV794=2,Fixo/30*FZ$4,IF(CT791+CT792+CT793+CT794+CV791+CV792+CV793+CV794&gt;2,Fixo/30*FZ$4+(CT791+CT792+CT793+CT794+CV791+CV792+CV793+CV794-2)*Cadeirante/30*FZ$4)))+(CS791+CS792+CS793+CU791+CU792+CU793)*Percapita/30*FZ$4+(CS794+CU794)*Crechee/30*FZ$4,IF(C791=1,IF(CS791+CS792+CS793+CT791+CT792+CT793+CU791+CU792+CU793+CV791+CV792+CV793&lt;=15,(CS791+CS792+CS793+CU791+CU792+CU793)*Percapita/30*FZ$4,IF(CS791+CS792+CS793+CT791+CT792+CT793+CU791+CU792+CU793+CV791+CV792+CV793&gt;=16,Fixo/30*FZ$4+(CS791+CS792+CS793+CT791+CT792+CT793+CU791+CU792+CU793+CV791+CV792-16)*Percapita/30*FZ$4))))))</f>
        <v>0</v>
      </c>
      <c r="GA791" s="177">
        <f>IF(C791=4,SUM(CW791+CW792+CW793+CY791+CY792+CY793)*Percapita/30*GA$4+(CX791+CX792+CX793+CZ791+CZ792+CZ793)*Cadeirante/30*GA$4,IF(C791=3,IF(CW794+CY794=10,Fixo/30*GA$4+(CW791+CW792+CW793+CY791+CY792+CY793)*Percapita/30*GA$4+(CX794+CZ794)*Cadeirante/30*GA$4,IF(CW794+CY794&lt;=9,(CW794+CY794)*Crechee/30*GA$4)+(CX794+CZ794)*Cadeirante/30*GA$4+(CW791+CW792+CW793+CY791+CY792+CY793)*Percapita/30*GA$4)+IF(CW794+CY794&gt;=11,Fixo/30*GA$4+(CW794+CY794-10)*Crechee/30*GA$4,0),IF(C791=2,IF(CX791+CX792+CX793+CX794+CZ791+CZ792+CZ793+CZ794=1,Cadeirante/30*GA$4,IF(CX791+CX792+CX793+CX794+CZ791+CZ792+CZ793+CZ794=2,Fixo/30*GA$4,IF(CX791+CX792+CX793+CX794+CZ791+CZ792+CZ793+CZ794&gt;2,Fixo/30*GA$4+(CX791+CX792+CX793+CX794+CZ791+CZ792+CZ793+CZ794-2)*Cadeirante/30*GA$4)))+(CW791+CW792+CW793+CY791+CY792+CY793)*Percapita/30*GA$4+(CW794+CY794)*Crechee/30*GA$4,IF(C791=1,IF(CW791+CW792+CW793+CX791+CX792+CX793+CY791+CY792+CY793+CZ791+CZ792+CZ793&lt;=15,(CW791+CW792+CW793+CY791+CY792+CY793)*Percapita/30*GA$4,IF(CW791+CW792+CW793+CX791+CX792+CX793+CY791+CY792+CY793+CZ791+CZ792+CZ793&gt;=16,Fixo/30*GA$4+(CW791+CW792+CW793+CX791+CX792+CX793+CY791+CY792+CY793+CZ791+CZ792-16)*Percapita/30*GA$4))))))</f>
        <v>0</v>
      </c>
      <c r="GB791" s="177">
        <f>IF(C791=4,SUM(DA791+DA792+DA793+DC791+DC792+DC793)*Percapita/30*GB$4+(DB791+DB792+DB793+DD791+DD792+DD793)*Cadeirante/30*GB$4,IF(C791=3,IF(DA794+DC794=10,Fixo/30*GB$4+(DA791+DA792+DA793+DC791+DC792+DC793)*Percapita/30*GB$4+(DB794+DD794)*Cadeirante/30*GB$4,IF(DA794+DC794&lt;=9,(DA794+DC794)*Crechee/30*GB$4)+(DB794+DD794)*Cadeirante/30*GB$4+(DA791+DA792+DA793+DC791+DC792+DC793)*Percapita/30*GB$4)+IF(DA794+DC794&gt;=11,Fixo/30*GB$4+(DA794+DC794-10)*Crechee/30*GB$4,0),IF(C791=2,IF(DB791+DB792+DB793+DB794+DD791+DD792+DD793+DD794=1,Cadeirante/30*GB$4,IF(DB791+DB792+DB793+DB794+DD791+DD792+DD793+DD794=2,Fixo/30*GB$4,IF(DB791+DB792+DB793+DB794+DD791+DD792+DD793+DD794&gt;2,Fixo/30*GB$4+(DB791+DB792+DB793+DB794+DD791+DD792+DD793+DD794-2)*Cadeirante/30*GB$4)))+(DA791+DA792+DA793+DC791+DC792+DC793)*Percapita/30*GB$4+(DA794+DC794)*Crechee/30*GB$4,IF(C791=1,IF(DA791+DA792+DA793+DB791+DB792+DB793+DC791+DC792+DC793+DD791+DD792+DD793&lt;=15,(DA791+DA792+DA793+DC791+DC792+DC793)*Percapita/30*GB$4,IF(DA791+DA792+DA793+DB791+DB792+DB793+DC791+DC792+DC793+DD791+DD792+DD793&gt;=16,Fixo/30*GB$4+(DA791+DA792+DA793+DB791+DB792+DB793+DC791+DC792+DC793+DD791+DD792-16)*Percapita/30*GB$4))))))</f>
        <v>0</v>
      </c>
      <c r="GC791" s="177">
        <f>IF(C791=4,SUM(DE791+DE792+DE793+DG791+DG792+DG793)*Percapita/30*GC$4+(DF791+DF792+DF793+DH791+DH792+DH793)*Cadeirante/30*GC$4,IF(C791=3,IF(DE794+DG794=10,Fixo/30*GC$4+(DE791+DE792+DE793+DG791+DG792+DG793)*Percapita/30*GC$4+(DF794+DH794)*Cadeirante/30*GC$4,IF(DE794+DG794&lt;=9,(DE794+DG794)*Crechee/30*GC$4)+(DF794+DH794)*Cadeirante/30*GC$4+(DE791+DE792+DE793+DG791+DG792+DG793)*Percapita/30*GC$4)+IF(DE794+DG794&gt;=11,Fixo/30*GC$4+(DE794+DG794-10)*Crechee/30*GC$4,0),IF(C791=2,IF(DF791+DF792+DF793+DF794+DH791+DH792+DH793+DH794=1,Cadeirante/30*GC$4,IF(DF791+DF792+DF793+DF794+DH791+DH792+DH793+DH794=2,Fixo/30*GC$4,IF(DF791+DF792+DF793+DF794+DH791+DH792+DH793+DH794&gt;2,Fixo/30*GC$4+(DF791+DF792+DF793+DF794+DH791+DH792+DH793+DH794-2)*Cadeirante/30*GC$4)))+(DE791+DE792+DE793+DG791+DG792+DG793)*Percapita/30*GC$4+(DE794+DG794)*Crechee/30*GC$4,IF(C791=1,IF(DE791+DE792+DE793+DF791+DF792+DF793+DG791+DG792+DG793+DH791+DH792+DH793&lt;=15,(DE791+DE792+DE793+DG791+DG792+DG793)*Percapita/30*GC$4,IF(DE791+DE792+DE793+DF791+DF792+DF793+DG791+DG792+DG793+DH791+DH792+DH793&gt;=16,Fixo/30*GC$4+(DE791+DE792+DE793+DF791+DF792+DF793+DG791+DG792+DG793+DH791+DH792-16)*Percapita/30*GC$4))))))</f>
        <v>0</v>
      </c>
      <c r="GD791" s="177">
        <f>IF(C791=4,SUM(DI791+DI792+DI793+DK791+DK792+DK793)*Percapita/30*GD$4+(DJ791+DJ792+DJ793+DL791+DL792+DL793)*Cadeirante/30*GD$4,IF(C791=3,IF(DI794+DK794=10,Fixo/30*GD$4+(DI791+DI792+DI793+DK791+DK792+DK793)*Percapita/30*GD$4+(DJ794+DL794)*Cadeirante/30*GD$4,IF(DI794+DK794&lt;=9,(DI794+DK794)*Crechee/30*GD$4)+(DJ794+DL794)*Cadeirante/30*GD$4+(DI791+DI792+DI793+DK791+DK792+DK793)*Percapita/30*GD$4)+IF(DI794+DK794&gt;=11,Fixo/30*GD$4+(DI794+DK794-10)*Crechee/30*GD$4,0),IF(C791=2,IF(DJ791+DJ792+DJ793+DJ794+DL791+DL792+DL793+DL794=1,Cadeirante/30*GD$4,IF(DJ791+DJ792+DJ793+DJ794+DL791+DL792+DL793+DL794=2,Fixo/30*GD$4,IF(DJ791+DJ792+DJ793+DJ794+DL791+DL792+DL793+DL794&gt;2,Fixo/30*GD$4+(DJ791+DJ792+DJ793+DJ794+DL791+DL792+DL793+DL794-2)*Cadeirante/30*GD$4)))+(DI791+DI792+DI793+DK791+DK792+DK793)*Percapita/30*GD$4+(DI794+DK794)*Crechee/30*GD$4,IF(C791=1,IF(DI791+DI792+DI793+DJ791+DJ792+DJ793+DK791+DK792+DK793+DL791+DL792+DL793&lt;=15,(DI791+DI792+DI793+DK791+DK792+DK793)*Percapita/30*GD$4,IF(DI791+DI792+DI793+DJ791+DJ792+DJ793+DK791+DK792+DK793+DL791+DL792+DL793&gt;=16,Fixo/30*GD$4+(DI791+DI792+DI793+DJ791+DJ792+DJ793+DK791+DK792+DK793+DL791+DL792-16)*Percapita/30*GD$4))))))</f>
        <v>0</v>
      </c>
      <c r="GE791" s="177">
        <f>IF(C791=4,SUM(DM791+DM792+DM793+DO791+DO792+DO793)*Percapita/30*GE$4+(DN791+DN792+DN793+DP791+DP792+DP793)*Cadeirante/30*GE$4,IF(C791=3,IF(DM794+DO794=10,Fixo/30*GE$4+(DM791+DM792+DM793+DO791+DO792+DO793)*Percapita/30*GE$4+(DN794+DP794)*Cadeirante/30*GE$4,IF(DM794+DO794&lt;=9,(DM794+DO794)*Crechee/30*GE$4)+(DN794+DP794)*Cadeirante/30*GE$4+(DM791+DM792+DM793+DO791+DO792+DO793)*Percapita/30*GE$4)+IF(DM794+DO794&gt;=11,Fixo/30*GE$4+(DM794+DO794-10)*Crechee/30*GE$4,0),IF(C791=2,IF(DN791+DN792+DN793+DN794+DP791+DP792+DP793+DP794=1,Cadeirante/30*GE$4,IF(DN791+DN792+DN793+DN794+DP791+DP792+DP793+DP794=2,Fixo/30*GE$4,IF(DN791+DN792+DN793+DN794+DP791+DP792+DP793+DP794&gt;2,Fixo/30*GE$4+(DN791+DN792+DN793+DN794+DP791+DP792+DP793+DP794-2)*Cadeirante/30*GE$4)))+(DM791+DM792+DM793+DO791+DO792+DO793)*Percapita/30*GE$4+(DM794+DO794)*Crechee/30*GE$4,IF(C791=1,IF(DM791+DM792+DM793+DN791+DN792+DN793+DO791+DO792+DO793+DP791+DP792+DP793&lt;=15,(DM791+DM792+DM793+DO791+DO792+DO793)*Percapita/30*GE$4,IF(DM791+DM792+DM793+DN791+DN792+DN793+DO791+DO792+DO793+DP791+DP792+DP793&gt;=16,Fixo/30*GE$4+(DM791+DM792+DM793+DN791+DN792+DN793+DO791+DO792+DO793+DP791+DP792-16)*Percapita/30*GE$4))))))</f>
        <v>0</v>
      </c>
      <c r="GF791" s="177">
        <f>IF(C791=4,SUM(DQ791+DQ792+DQ793+DS791+DS792+DS793)*Percapita/30*GF$4+(DR791+DR792+DR793+DT791+DT792+DT793)*Cadeirante/30*GF$4,IF(C791=3,IF(DQ794+DS794=10,Fixo/30*GF$4+(DQ791+DQ792+DQ793+DS791+DS792+DS793)*Percapita/30*GF$4+(DR794+DT794)*Cadeirante/30*GF$4,IF(DQ794+DS794&lt;=9,(DQ794+DS794)*Crechee/30*GF$4)+(DR794+DT794)*Cadeirante/30*GF$4+(DQ791+DQ792+DQ793+DS791+DS792+DS793)*Percapita/30*GF$4)+IF(DQ794+DS794&gt;=11,Fixo/30*GF$4+(DQ794+DS794-10)*Crechee/30*GF$4,0),IF(C791=2,IF(DR791+DR792+DR793+DR794+DT791+DT792+DT793+DT794=1,Cadeirante/30*GF$4,IF(DR791+DR792+DR793+DR794+DT791+DT792+DT793+DT794=2,Fixo/30*GF$4,IF(DR791+DR792+DR793+DR794+DT791+DT792+DT793+DT794&gt;2,Fixo/30*GF$4+(DR791+DR792+DR793+DR794+DT791+DT792+DT793+DT794-2)*Cadeirante/30*GF$4)))+(DQ791+DQ792+DQ793+DS791+DS792+DS793)*Percapita/30*GF$4+(DQ794+DS794)*Crechee/30*GF$4,IF(C791=1,IF(DQ791+DQ792+DQ793+DR791+DR792+DR793+DS791+DS792+DS793+DT791+DT792+DT793&lt;=15,(DQ791+DQ792+DQ793+DS791+DS792+DS793)*Percapita/30*GF$4,IF(DQ791+DQ792+DQ793+DR791+DR792+DR793+DS791+DS792+DS793+DT791+DT792+DT793&gt;=16,Fixo/30*GF$4+(DQ791+DQ792+DQ793+DR791+DR792+DR793+DS791+DS792+DS793+DT791+DT792-16)*Percapita/30*GF$4))))))</f>
        <v>0</v>
      </c>
      <c r="GG791" s="177">
        <f>IF(C791=4,SUM(DU791+DU792+DU793+DW791+DW792+DW793)*Percapita/30*GG$4+(DV791+DV792+DV793+DX791+DX792+DX793)*Cadeirante/30*GG$4,IF(C791=3,IF(DU794+DW794=10,Fixo/30*GG$4+(DU791+DU792+DU793+DW791+DW792+DW793)*Percapita/30*GG$4+(DV794+DX794)*Cadeirante/30*GG$4,IF(DU794+DW794&lt;=9,(DU794+DW794)*Crechee/30*GG$4)+(DV794+DX794)*Cadeirante/30*GG$4+(DU791+DU792+DU793+DW791+DW792+DW793)*Percapita/30*GG$4)+IF(DU794+DW794&gt;=11,Fixo/30*GG$4+(DU794+DW794-10)*Crechee/30*GG$4,0),IF(C791=2,IF(DV791+DV792+DV793+DV794+DX791+DX792+DX793+DX794=1,Cadeirante/30*GG$4,IF(DV791+DV792+DV793+DV794+DX791+DX792+DX793+DX794=2,Fixo/30*GG$4,IF(DV791+DV792+DV793+DV794+DX791+DX792+DX793+DX794&gt;2,Fixo/30*GG$4+(DV791+DV792+DV793+DV794+DX791+DX792+DX793+DX794-2)*Cadeirante/30*GG$4)))+(DU791+DU792+DU793+DW791+DW792+DW793)*Percapita/30*GG$4+(DU794+DW794)*Crechee/30*GG$4,IF(C791=1,IF(DU791+DU792+DU793+DV791+DV792+DV793+DW791+DW792+DW793+DX791+DX792+DX793&lt;=15,(DU791+DU792+DU793+DW791+DW792+DW793)*Percapita/30*GG$4,IF(DU791+DU792+DU793+DV791+DV792+DV793+DW791+DW792+DW793+DX791+DX792+DX793&gt;=16,Fixo/30*GG$4+(DU791+DU792+DU793+DV791+DV792+DV793+DW791+DW792+DW793+DX791+DX792-16)*Percapita/30*GG$4))))))</f>
        <v>0</v>
      </c>
      <c r="GH791" s="177">
        <f>IF(C791=4,SUM(DY791+DY792+DY793+EA791+EA792+EA793)*Percapita/30*GH$4+(DZ791+DZ792+DZ793+EB791+EB792+EB793)*Cadeirante/30*GH$4,IF(C791=3,IF(DY794+EA794=10,Fixo/30*GH$4+(DY791+DY792+DY793+EA791+EA792+EA793)*Percapita/30*GH$4+(DZ794+EB794)*Cadeirante/30*GH$4,IF(DY794+EA794&lt;=9,(DY794+EA794)*Crechee/30*GH$4)+(DZ794+EB794)*Cadeirante/30*GH$4+(DY791+DY792+DY793+EA791+EA792+EA793)*Percapita/30*GH$4)+IF(DY794+EA794&gt;=11,Fixo/30*GH$4+(DY794+EA794-10)*Crechee/30*GH$4,0),IF(C791=2,IF(DZ791+DZ792+DZ793+DZ794+EB791+EB792+EB793+EB794=1,Cadeirante/30*GH$4,IF(DZ791+DZ792+DZ793+DZ794+EB791+EB792+EB793+EB794=2,Fixo/30*GH$4,IF(DZ791+DZ792+DZ793+DZ794+EB791+EB792+EB793+EB794&gt;2,Fixo/30*GH$4+(DZ791+DZ792+DZ793+DZ794+EB791+EB792+EB793+EB794-2)*Cadeirante/30*GH$4)))+(DY791+DY792+DY793+EA791+EA792+EA793)*Percapita/30*GH$4+(DY794+EA794)*Crechee/30*GH$4,IF(C791=1,IF(DY791+DY792+DY793+DZ791+DZ792+DZ793+EA791+EA792+EA793+EB791+EB792+EB793&lt;=15,(DY791+DY792+DY793+EA791+EA792+EA793)*Percapita/30*GH$4,IF(DY791+DY792+DY793+DZ791+DZ792+DZ793+EA791+EA792+EA793+EB791+EB792+EB793&gt;=16,Fixo/30*GH$4+(DY791+DY792+DY793+DZ791+DZ792+DZ793+EA791+EA792+EA793+EB791+EB792-16)*Percapita/30*GH$4))))))</f>
        <v>0</v>
      </c>
      <c r="GI791" s="177">
        <f>IF(C791=4,SUM(EC791+EC792+EC793+EE791+EE792+EE793)*Percapita/30*GI$4+(ED791+ED792+ED793+EF791+EF792+EF793)*Cadeirante/30*GI$4,IF(C791=3,IF(EC794+EE794=10,Fixo/30*GI$4+(EC791+EC792+EC793+EE791+EE792+EE793)*Percapita/30*GI$4+(ED794+EF794)*Cadeirante/30*GI$4,IF(EC794+EE794&lt;=9,(EC794+EE794)*Crechee/30*GI$4)+(ED794+EF794)*Cadeirante/30*GI$4+(EC791+EC792+EC793+EE791+EE792+EE793)*Percapita/30*GI$4)+IF(EC794+EE794&gt;=11,Fixo/30*GI$4+(EC794+EE794-10)*Crechee/30*GI$4,0),IF(C791=2,IF(ED791+ED792+ED793+ED794+EF791+EF792+EF793+EF794=1,Cadeirante/30*GI$4,IF(ED791+ED792+ED793+ED794+EF791+EF792+EF793+EF794=2,Fixo/30*GI$4,IF(ED791+ED792+ED793+ED794+EF791+EF792+EF793+EF794&gt;2,Fixo/30*GI$4+(ED791+ED792+ED793+ED794+EF791+EF792+EF793+EF794-2)*Cadeirante/30*GI$4)))+(EC791+EC792+EC793+EE791+EE792+EE793)*Percapita/30*GI$4+(EC794+EE794)*Crechee/30*GI$4,IF(C791=1,IF(EC791+EC792+EC793+ED791+ED792+ED793+EE791+EE792+EE793+EF791+EF792+EF793&lt;=15,(EC791+EC792+EC793+EE791+EE792+EE793)*Percapita/30*GI$4,IF(EC791+EC792+EC793+ED791+ED792+ED793+EE791+EE792+EE793+EF791+EF792+EF793&gt;=16,Fixo/30*GI$4+(EC791+EC792+EC793+ED791+ED792+ED793+EE791+EE792+EE793+EF791+EF792-16)*Percapita/30*GI$4))))))</f>
        <v>0</v>
      </c>
      <c r="GJ791" s="177">
        <f>IF(C791=4,SUM(EG791+EG792+EG793+EI791+EI792+EI793)*Percapita/30*GJ$4+(EH791+EH792+EH793+EJ791+EJ792+EJ793)*Cadeirante/30*GJ$4,IF(C791=3,IF(EG794+EI794=10,Fixo/30*GJ$4+(EG791+EG792+EG793+EI791+EI792+EI793)*Percapita/30*GJ$4+(EH794+EJ794)*Cadeirante/30*GJ$4,IF(EG794+EI794&lt;=9,(EG794+EI794)*Crechee/30*GJ$4)+(EH794+EJ794)*Cadeirante/30*GJ$4+(EG791+EG792+EG793+EI791+EI792+EI793)*Percapita/30*GJ$4)+IF(EG794+EI794&gt;=11,Fixo/30*GJ$4+(EG794+EI794-10)*Crechee/30*GJ$4,0),IF(C791=2,IF(EH791+EH792+EH793+EH794+EJ791+EJ792+EJ793+EJ794=1,Cadeirante/30*GJ$4,IF(EH791+EH792+EH793+EH794+EJ791+EJ792+EJ793+EJ794=2,Fixo/30*GJ$4,IF(EH791+EH792+EH793+EH794+EJ791+EJ792+EJ793+EJ794&gt;2,Fixo/30*GJ$4+(EH791+EH792+EH793+EH794+EJ791+EJ792+EJ793+EJ794-2)*Cadeirante/30*GJ$4)))+(EG791+EG792+EG793+EI791+EI792+EI793)*Percapita/30*GJ$4+(EG794+EI794)*Crechee/30*GJ$4,IF(C791=1,IF(EG791+EG792+EG793+EH791+EH792+EH793+EI791+EI792+EI793+EJ791+EJ792+EJ793&lt;=15,(EG791+EG792+EG793+EI791+EI792+EI793)*Percapita/30*GJ$4,IF(EG791+EG792+EG793+EH791+EH792+EH793+EI791+EI792+EI793+EJ791+EJ792+EJ793&gt;=16,Fixo/30*GJ$4+(EG791+EG792+EG793+EH791+EH792+EH793+EI791+EI792+EI793+EJ791+EJ792-16)*Percapita/30*GJ$4))))))</f>
        <v>0</v>
      </c>
      <c r="GK791" s="178"/>
      <c r="GL791" s="103">
        <f t="shared" si="895"/>
        <v>0</v>
      </c>
      <c r="GM791" s="124"/>
      <c r="GN791" s="104">
        <f>SUMIF(V791:V794,"&lt;0")*Cadeirante/30*GN$4+SUMIF(X791:X794,"&lt;0")*Cadeirante/30*GN$4</f>
        <v>0</v>
      </c>
      <c r="GO791" s="104">
        <f>SUMIF(Z791:Z794,"&lt;0")*Cadeirante/30*GO$4+SUMIF(AB791:AB794,"&lt;0")*Cadeirante/30*GO$4</f>
        <v>0</v>
      </c>
      <c r="GP791" s="104">
        <f>SUMIF(AD791:AD794,"&lt;0")*Cadeirante/30*GP$4+SUMIF(AF791:AF794,"&lt;0")*Cadeirante/30*GP$4</f>
        <v>0</v>
      </c>
      <c r="GQ791" s="104">
        <f>SUMIF(AH791:AH794,"&lt;0")*Cadeirante/30*GQ$4+SUMIF(AJ791:AJ794,"&lt;0")*Cadeirante/30*GQ$4</f>
        <v>0</v>
      </c>
      <c r="GR791" s="104">
        <f>SUMIF(AL791:AL794,"&lt;0")*Cadeirante/30*GR$4+SUMIF(AN791:AN794,"&lt;0")*Cadeirante/30*GR$4</f>
        <v>0</v>
      </c>
      <c r="GS791" s="104">
        <f>SUMIF(AP791:AP794,"&lt;0")*Cadeirante/30*GS$4+SUMIF(AR791:AR794,"&lt;0")*Cadeirante/30*GS$4</f>
        <v>0</v>
      </c>
      <c r="GT791" s="104">
        <f>SUMIF(AT791:AT794,"&lt;0")*Cadeirante/30*GT$4+SUMIF(AV791:AV794,"&lt;0")*Cadeirante/30*GT$4</f>
        <v>0</v>
      </c>
      <c r="GU791" s="104">
        <f>SUMIF(AX791:AX794,"&lt;0")*Cadeirante/30*GU$4+SUMIF(AZ791:AZ794,"&lt;0")*Cadeirante/30*GU$4</f>
        <v>0</v>
      </c>
      <c r="GV791" s="104">
        <f>SUMIF(BB791:BB794,"&lt;0")*Cadeirante/30*GV$4+SUMIF(BD791:BD794,"&lt;0")*Cadeirante/30*GV$4</f>
        <v>0</v>
      </c>
      <c r="GW791" s="104">
        <f>SUMIF(BF791:BF794,"&lt;0")*Cadeirante/30*GW$4+SUMIF(BH791:BH794,"&lt;0")*Cadeirante/30*GW$4</f>
        <v>0</v>
      </c>
      <c r="GX791" s="104">
        <f>SUMIF(BJ791:BJ794,"&lt;0")*Cadeirante/30*GX$4+SUMIF(BL791:BL794,"&lt;0")*Cadeirante/30*GX$4</f>
        <v>0</v>
      </c>
      <c r="GY791" s="104">
        <f>SUMIF(BN791:BN794,"&lt;0")*Cadeirante/30*GY$4+SUMIF(BP791:BP794,"&lt;0")*Cadeirante/30*GY$4</f>
        <v>0</v>
      </c>
      <c r="GZ791" s="104">
        <f>SUMIF(BR791:BR794,"&lt;0")*Cadeirante/30*GZ$4+SUMIF(BT791:BT794,"&lt;0")*Cadeirante/30*GZ$4</f>
        <v>0</v>
      </c>
      <c r="HA791" s="104">
        <f>SUMIF(BV791:BV794,"&lt;0")*Cadeirante/30*HA$4+SUMIF(BX791:BX794,"&lt;0")*Cadeirante/30*HA$4</f>
        <v>0</v>
      </c>
      <c r="HB791" s="104">
        <f>SUMIF(BZ791:BZ794,"&lt;0")*Cadeirante/30*HB$4+SUMIF(CB791:CB794,"&lt;0")*Cadeirante/30*HB$4</f>
        <v>0</v>
      </c>
      <c r="HC791" s="104">
        <f>SUMIF(CD791:CD794,"&lt;0")*Cadeirante/30*HC$4+SUMIF(CF791:CF794,"&lt;0")*Cadeirante/30*HC$4</f>
        <v>0</v>
      </c>
      <c r="HD791" s="104">
        <f>SUMIF(CH791:CH794,"&lt;0")*Cadeirante/30*HD$4+SUMIF(CJ791:CJ794,"&lt;0")*Cadeirante/30*HD$4</f>
        <v>0</v>
      </c>
      <c r="HE791" s="104">
        <f>SUMIF(CL791:CL794,"&lt;0")*Cadeirante/30*HE$4+SUMIF(CN791:CN794,"&lt;0")*Cadeirante/30*HE$4</f>
        <v>0</v>
      </c>
      <c r="HF791" s="104">
        <f>SUMIF(CP791:CP794,"&lt;0")*Cadeirante/30*HF$4+SUMIF(CR791:CR794,"&lt;0")*Cadeirante/30*HF$4</f>
        <v>0</v>
      </c>
      <c r="HG791" s="104">
        <f>SUMIF(CT791:CT794,"&lt;0")*Cadeirante/30*HG$4+SUMIF(CV791:CV794,"&lt;0")*Cadeirante/30*HG$4</f>
        <v>0</v>
      </c>
      <c r="HH791" s="104">
        <f>SUMIF(CX791:CX794,"&lt;0")*Cadeirante/30*HH$4+SUMIF(CZ791:CZ794,"&lt;0")*Cadeirante/30*HH$4</f>
        <v>0</v>
      </c>
      <c r="HI791" s="104">
        <f>SUMIF(DB791:DB794,"&lt;0")*Cadeirante/30*HI$4+SUMIF(DD791:DD794,"&lt;0")*Cadeirante/30*HI$4</f>
        <v>0</v>
      </c>
      <c r="HJ791" s="104">
        <f>SUMIF(DF791:DF794,"&lt;0")*Cadeirante/30*HJ$4+SUMIF(DH791:DH794,"&lt;0")*Cadeirante/30*HJ$4</f>
        <v>0</v>
      </c>
      <c r="HK791" s="104">
        <f>SUMIF(DJ791:DJ794,"&lt;0")*Cadeirante/30*HK$4+SUMIF(DL791:DL794,"&lt;0")*Cadeirante/30*HK$4</f>
        <v>0</v>
      </c>
      <c r="HL791" s="104">
        <f>SUMIF(DN791:DN794,"&lt;0")*Cadeirante/30*HL$4+SUMIF(DP791:DP794,"&lt;0")*Cadeirante/30*HL$4</f>
        <v>0</v>
      </c>
      <c r="HM791" s="104">
        <f>SUMIF(DR791:DR794,"&lt;0")*Cadeirante/30*HM$4+SUMIF(DT791:DT794,"&lt;0")*Cadeirante/30*HM$4</f>
        <v>0</v>
      </c>
      <c r="HN791" s="104">
        <f>SUMIF(DV791:DV794,"&lt;0")*Cadeirante/30*HN$4+SUMIF(DX791:DX794,"&lt;0")*Cadeirante/30*HN$4</f>
        <v>0</v>
      </c>
      <c r="HO791" s="104">
        <f>SUMIF(DZ791:DZ794,"&lt;0")*Cadeirante/30*HO$4+SUMIF(EB791:EB794,"&lt;0")*Cadeirante/30*HO$4</f>
        <v>0</v>
      </c>
      <c r="HP791" s="104">
        <f>SUMIF(ED791:ED794,"&lt;0")*Cadeirante/30*HP$4+SUMIF(EF791:EF794,"&lt;0")*Cadeirante/30*HP$4</f>
        <v>0</v>
      </c>
      <c r="HQ791" s="64"/>
      <c r="HR791" s="64"/>
      <c r="HS791" s="64"/>
      <c r="HT791" s="64"/>
      <c r="HU791" s="64"/>
      <c r="HV791" s="64"/>
      <c r="HW791" s="176">
        <v>17629.309999999998</v>
      </c>
      <c r="HX791" s="64"/>
      <c r="HY791" s="280">
        <f>IF(ISTEXT(EM791), VALUE(EM791), EM791)</f>
        <v>0</v>
      </c>
      <c r="HZ791" s="280">
        <f>IF(ISTEXT(EN791), VALUE(EN791), EN791)</f>
        <v>0</v>
      </c>
      <c r="IA791" s="280">
        <f>IF(ISTEXT(EO791), VALUE(EO791), EO791)</f>
        <v>0</v>
      </c>
      <c r="IB791" s="64" t="b">
        <f>HW791=FE791</f>
        <v>0</v>
      </c>
      <c r="IC791" s="64"/>
    </row>
    <row r="792" spans="1:237" s="106" customFormat="1" ht="22.5" customHeight="1" x14ac:dyDescent="0.25">
      <c r="A792" s="368" t="s">
        <v>3914</v>
      </c>
      <c r="B792" s="369" t="s">
        <v>3915</v>
      </c>
      <c r="C792" s="370" t="s">
        <v>3233</v>
      </c>
      <c r="D792" s="371" t="s">
        <v>3916</v>
      </c>
      <c r="E792" s="371" t="s">
        <v>3917</v>
      </c>
      <c r="F792" s="372" t="s">
        <v>3224</v>
      </c>
      <c r="G792" s="372" t="s">
        <v>3225</v>
      </c>
      <c r="H792" s="373" t="s">
        <v>1864</v>
      </c>
      <c r="I792" s="374" t="s">
        <v>3918</v>
      </c>
      <c r="J792" s="421" t="s">
        <v>3231</v>
      </c>
      <c r="K792" s="421" t="s">
        <v>3234</v>
      </c>
      <c r="L792" s="329">
        <f>CONTINUA!BV792</f>
        <v>0</v>
      </c>
      <c r="M792" s="329">
        <f>CONTINUA!BW792</f>
        <v>0</v>
      </c>
      <c r="N792" s="895"/>
      <c r="O792" s="896" t="s">
        <v>4080</v>
      </c>
      <c r="P792" s="897" t="s">
        <v>206</v>
      </c>
      <c r="Q792" s="400">
        <v>47</v>
      </c>
      <c r="R792" s="401"/>
      <c r="S792" s="400"/>
      <c r="T792" s="401"/>
      <c r="U792" s="400"/>
      <c r="V792" s="401"/>
      <c r="W792" s="400"/>
      <c r="X792" s="401"/>
      <c r="Y792" s="400"/>
      <c r="Z792" s="401"/>
      <c r="AA792" s="400"/>
      <c r="AB792" s="401"/>
      <c r="AC792" s="400"/>
      <c r="AD792" s="401"/>
      <c r="AE792" s="400"/>
      <c r="AF792" s="401"/>
      <c r="AG792" s="400"/>
      <c r="AH792" s="401"/>
      <c r="AI792" s="400"/>
      <c r="AJ792" s="401"/>
      <c r="AK792" s="400"/>
      <c r="AL792" s="401"/>
      <c r="AM792" s="400"/>
      <c r="AN792" s="401"/>
      <c r="AO792" s="400"/>
      <c r="AP792" s="401"/>
      <c r="AQ792" s="400"/>
      <c r="AR792" s="401"/>
      <c r="AS792" s="400"/>
      <c r="AT792" s="401"/>
      <c r="AU792" s="400"/>
      <c r="AV792" s="401"/>
      <c r="AW792" s="400"/>
      <c r="AX792" s="401"/>
      <c r="AY792" s="400"/>
      <c r="AZ792" s="401"/>
      <c r="BA792" s="400"/>
      <c r="BB792" s="401"/>
      <c r="BC792" s="400"/>
      <c r="BD792" s="401"/>
      <c r="BE792" s="400"/>
      <c r="BF792" s="401"/>
      <c r="BG792" s="400"/>
      <c r="BH792" s="401"/>
      <c r="BI792" s="400"/>
      <c r="BJ792" s="401"/>
      <c r="BK792" s="400"/>
      <c r="BL792" s="401"/>
      <c r="BM792" s="400"/>
      <c r="BN792" s="401"/>
      <c r="BO792" s="400"/>
      <c r="BP792" s="401"/>
      <c r="BQ792" s="400"/>
      <c r="BR792" s="401"/>
      <c r="BS792" s="400"/>
      <c r="BT792" s="401"/>
      <c r="BU792" s="400"/>
      <c r="BV792" s="401"/>
      <c r="BW792" s="400"/>
      <c r="BX792" s="401"/>
      <c r="BY792" s="400"/>
      <c r="BZ792" s="401"/>
      <c r="CA792" s="400"/>
      <c r="CB792" s="401"/>
      <c r="CC792" s="400"/>
      <c r="CD792" s="401"/>
      <c r="CE792" s="400"/>
      <c r="CF792" s="401"/>
      <c r="CG792" s="400"/>
      <c r="CH792" s="401"/>
      <c r="CI792" s="400"/>
      <c r="CJ792" s="401"/>
      <c r="CK792" s="400"/>
      <c r="CL792" s="401"/>
      <c r="CM792" s="400"/>
      <c r="CN792" s="401"/>
      <c r="CO792" s="400"/>
      <c r="CP792" s="401"/>
      <c r="CQ792" s="400"/>
      <c r="CR792" s="401"/>
      <c r="CS792" s="400"/>
      <c r="CT792" s="401"/>
      <c r="CU792" s="400"/>
      <c r="CV792" s="401"/>
      <c r="CW792" s="400"/>
      <c r="CX792" s="401"/>
      <c r="CY792" s="400"/>
      <c r="CZ792" s="401"/>
      <c r="DA792" s="400"/>
      <c r="DB792" s="401"/>
      <c r="DC792" s="400"/>
      <c r="DD792" s="401"/>
      <c r="DE792" s="400"/>
      <c r="DF792" s="401"/>
      <c r="DG792" s="400"/>
      <c r="DH792" s="401"/>
      <c r="DI792" s="400"/>
      <c r="DJ792" s="401"/>
      <c r="DK792" s="400"/>
      <c r="DL792" s="401"/>
      <c r="DM792" s="400"/>
      <c r="DN792" s="401"/>
      <c r="DO792" s="400"/>
      <c r="DP792" s="401"/>
      <c r="DQ792" s="400"/>
      <c r="DR792" s="401"/>
      <c r="DS792" s="400"/>
      <c r="DT792" s="401"/>
      <c r="DU792" s="400"/>
      <c r="DV792" s="401"/>
      <c r="DW792" s="400"/>
      <c r="DX792" s="401"/>
      <c r="DY792" s="400"/>
      <c r="DZ792" s="401"/>
      <c r="EA792" s="400"/>
      <c r="EB792" s="401"/>
      <c r="EC792" s="400"/>
      <c r="ED792" s="401"/>
      <c r="EE792" s="400"/>
      <c r="EF792" s="401"/>
      <c r="EG792" s="400"/>
      <c r="EH792" s="401"/>
      <c r="EI792" s="400"/>
      <c r="EJ792" s="447"/>
      <c r="EK792" s="511"/>
      <c r="EL792" s="514"/>
      <c r="EM792" s="448"/>
      <c r="EN792" s="344"/>
      <c r="EO792" s="345"/>
      <c r="EP792" s="171">
        <f t="shared" si="888"/>
        <v>47</v>
      </c>
      <c r="EQ792" s="171">
        <f t="shared" si="889"/>
        <v>0</v>
      </c>
      <c r="ER792" s="171">
        <f t="shared" si="890"/>
        <v>0</v>
      </c>
      <c r="ES792" s="171">
        <f t="shared" si="891"/>
        <v>0</v>
      </c>
      <c r="ET792" s="171">
        <f t="shared" si="892"/>
        <v>0</v>
      </c>
      <c r="EU792" s="171">
        <f t="shared" si="893"/>
        <v>0</v>
      </c>
      <c r="EV792" s="172">
        <f t="shared" si="894"/>
        <v>47</v>
      </c>
      <c r="EW792" s="173"/>
      <c r="EX792" s="248">
        <f t="shared" si="906"/>
        <v>0</v>
      </c>
      <c r="EY792" s="174">
        <f>(L792*regular)+(M792*Cadeirantee)</f>
        <v>0</v>
      </c>
      <c r="EZ792" s="249">
        <f>SUMIF(FG792:GJ792,"&gt;0")</f>
        <v>0</v>
      </c>
      <c r="FA792" s="249">
        <f>SUMIF(FG792:GJ792,"&lt;0")+SUMIF(GN792:HP792,"&lt;0")</f>
        <v>0</v>
      </c>
      <c r="FB792" s="174">
        <v>0</v>
      </c>
      <c r="FC792" s="126">
        <f>N792*km*'VALORES TABELA'!$B$13</f>
        <v>0</v>
      </c>
      <c r="FD792" s="250">
        <f t="shared" ref="FD792:FD795" si="907">GL792</f>
        <v>0</v>
      </c>
      <c r="FE792" s="105"/>
      <c r="FF792" s="119"/>
      <c r="FG792" s="119"/>
      <c r="FH792" s="119"/>
      <c r="FI792" s="119"/>
      <c r="FJ792" s="119"/>
      <c r="FK792" s="119"/>
      <c r="FL792" s="119"/>
      <c r="FM792" s="119"/>
      <c r="FN792" s="119"/>
      <c r="FO792" s="119"/>
      <c r="FP792" s="119"/>
      <c r="FQ792" s="119"/>
      <c r="FR792" s="119"/>
      <c r="FS792" s="119"/>
      <c r="FT792" s="119"/>
      <c r="FU792" s="119"/>
      <c r="FV792" s="119"/>
      <c r="FW792" s="119"/>
      <c r="FX792" s="119"/>
      <c r="FY792" s="119"/>
      <c r="FZ792" s="119"/>
      <c r="GA792" s="119"/>
      <c r="GB792" s="119"/>
      <c r="GC792" s="119"/>
      <c r="GD792" s="119"/>
      <c r="GE792" s="119"/>
      <c r="GF792" s="119"/>
      <c r="GG792" s="119"/>
      <c r="GH792" s="119"/>
      <c r="GI792" s="119"/>
      <c r="GJ792" s="119"/>
      <c r="GK792" s="251"/>
      <c r="GL792" s="103">
        <f t="shared" si="895"/>
        <v>0</v>
      </c>
      <c r="GM792" s="124"/>
      <c r="GN792" s="104"/>
      <c r="GO792" s="104"/>
      <c r="GP792" s="104"/>
      <c r="GQ792" s="104"/>
      <c r="GR792" s="104"/>
      <c r="GS792" s="104"/>
      <c r="GT792" s="104"/>
      <c r="GU792" s="104"/>
      <c r="GV792" s="104"/>
      <c r="GW792" s="104"/>
      <c r="GX792" s="104"/>
      <c r="GY792" s="104"/>
      <c r="GZ792" s="104"/>
      <c r="HA792" s="104"/>
      <c r="HB792" s="104"/>
      <c r="HC792" s="104"/>
      <c r="HD792" s="104"/>
      <c r="HE792" s="104"/>
      <c r="HF792" s="104"/>
      <c r="HG792" s="104"/>
      <c r="HH792" s="104"/>
      <c r="HI792" s="104"/>
      <c r="HJ792" s="104"/>
      <c r="HK792" s="104"/>
      <c r="HL792" s="104"/>
      <c r="HM792" s="104"/>
      <c r="HN792" s="104"/>
      <c r="HO792" s="104"/>
      <c r="HP792" s="104"/>
      <c r="HQ792" s="64"/>
      <c r="HR792" s="64"/>
      <c r="HS792" s="64"/>
      <c r="HT792" s="64"/>
      <c r="HU792" s="64"/>
      <c r="HV792" s="64"/>
      <c r="HW792" s="105"/>
      <c r="HX792" s="64"/>
      <c r="HY792" s="280">
        <f t="shared" ref="HY792:HY795" si="908">IF(ISTEXT(EM792), VALUE(EM792), EM792)</f>
        <v>0</v>
      </c>
      <c r="HZ792" s="280">
        <f t="shared" ref="HZ792:HZ795" si="909">IF(ISTEXT(EN792), VALUE(EN792), EN792)</f>
        <v>0</v>
      </c>
      <c r="IA792" s="280">
        <f t="shared" ref="IA792:IA795" si="910">IF(ISTEXT(EO792), VALUE(EO792), EO792)</f>
        <v>0</v>
      </c>
      <c r="IB792" s="64"/>
      <c r="IC792" s="64"/>
    </row>
    <row r="793" spans="1:237" s="106" customFormat="1" ht="22.5" customHeight="1" x14ac:dyDescent="0.25">
      <c r="A793" s="368" t="s">
        <v>3914</v>
      </c>
      <c r="B793" s="369" t="s">
        <v>3915</v>
      </c>
      <c r="C793" s="375" t="s">
        <v>3233</v>
      </c>
      <c r="D793" s="371" t="s">
        <v>3916</v>
      </c>
      <c r="E793" s="371" t="s">
        <v>3917</v>
      </c>
      <c r="F793" s="376" t="s">
        <v>3224</v>
      </c>
      <c r="G793" s="376" t="s">
        <v>3225</v>
      </c>
      <c r="H793" s="373" t="s">
        <v>1864</v>
      </c>
      <c r="I793" s="374" t="s">
        <v>3918</v>
      </c>
      <c r="J793" s="421" t="s">
        <v>3231</v>
      </c>
      <c r="K793" s="422" t="s">
        <v>3235</v>
      </c>
      <c r="L793" s="329">
        <f>CONTINUA!BV793</f>
        <v>0</v>
      </c>
      <c r="M793" s="329">
        <f>CONTINUA!BW793</f>
        <v>0</v>
      </c>
      <c r="N793" s="895"/>
      <c r="O793" s="896" t="s">
        <v>4080</v>
      </c>
      <c r="P793" s="897" t="s">
        <v>206</v>
      </c>
      <c r="Q793" s="400"/>
      <c r="R793" s="401"/>
      <c r="S793" s="400"/>
      <c r="T793" s="401"/>
      <c r="U793" s="400"/>
      <c r="V793" s="401"/>
      <c r="W793" s="400"/>
      <c r="X793" s="401"/>
      <c r="Y793" s="400"/>
      <c r="Z793" s="401"/>
      <c r="AA793" s="400"/>
      <c r="AB793" s="401"/>
      <c r="AC793" s="400"/>
      <c r="AD793" s="401"/>
      <c r="AE793" s="400"/>
      <c r="AF793" s="401"/>
      <c r="AG793" s="400"/>
      <c r="AH793" s="401"/>
      <c r="AI793" s="400"/>
      <c r="AJ793" s="401"/>
      <c r="AK793" s="400"/>
      <c r="AL793" s="401"/>
      <c r="AM793" s="400"/>
      <c r="AN793" s="401"/>
      <c r="AO793" s="400"/>
      <c r="AP793" s="401"/>
      <c r="AQ793" s="400"/>
      <c r="AR793" s="401"/>
      <c r="AS793" s="400"/>
      <c r="AT793" s="401"/>
      <c r="AU793" s="400"/>
      <c r="AV793" s="401"/>
      <c r="AW793" s="400"/>
      <c r="AX793" s="401"/>
      <c r="AY793" s="400"/>
      <c r="AZ793" s="401"/>
      <c r="BA793" s="400"/>
      <c r="BB793" s="401"/>
      <c r="BC793" s="400"/>
      <c r="BD793" s="401"/>
      <c r="BE793" s="400"/>
      <c r="BF793" s="401"/>
      <c r="BG793" s="400"/>
      <c r="BH793" s="401"/>
      <c r="BI793" s="400"/>
      <c r="BJ793" s="401"/>
      <c r="BK793" s="400"/>
      <c r="BL793" s="401"/>
      <c r="BM793" s="400"/>
      <c r="BN793" s="401"/>
      <c r="BO793" s="400"/>
      <c r="BP793" s="401"/>
      <c r="BQ793" s="400"/>
      <c r="BR793" s="401"/>
      <c r="BS793" s="400"/>
      <c r="BT793" s="401"/>
      <c r="BU793" s="400"/>
      <c r="BV793" s="401"/>
      <c r="BW793" s="400"/>
      <c r="BX793" s="401"/>
      <c r="BY793" s="400"/>
      <c r="BZ793" s="401"/>
      <c r="CA793" s="400"/>
      <c r="CB793" s="401"/>
      <c r="CC793" s="400"/>
      <c r="CD793" s="401"/>
      <c r="CE793" s="400"/>
      <c r="CF793" s="401"/>
      <c r="CG793" s="400"/>
      <c r="CH793" s="401"/>
      <c r="CI793" s="400"/>
      <c r="CJ793" s="401"/>
      <c r="CK793" s="400"/>
      <c r="CL793" s="401"/>
      <c r="CM793" s="400"/>
      <c r="CN793" s="401"/>
      <c r="CO793" s="400"/>
      <c r="CP793" s="401"/>
      <c r="CQ793" s="400"/>
      <c r="CR793" s="401"/>
      <c r="CS793" s="400"/>
      <c r="CT793" s="401"/>
      <c r="CU793" s="400"/>
      <c r="CV793" s="401"/>
      <c r="CW793" s="400"/>
      <c r="CX793" s="401"/>
      <c r="CY793" s="400"/>
      <c r="CZ793" s="401"/>
      <c r="DA793" s="400"/>
      <c r="DB793" s="401"/>
      <c r="DC793" s="400"/>
      <c r="DD793" s="401"/>
      <c r="DE793" s="400"/>
      <c r="DF793" s="401"/>
      <c r="DG793" s="400"/>
      <c r="DH793" s="401"/>
      <c r="DI793" s="400"/>
      <c r="DJ793" s="401"/>
      <c r="DK793" s="400"/>
      <c r="DL793" s="401"/>
      <c r="DM793" s="400"/>
      <c r="DN793" s="401"/>
      <c r="DO793" s="400"/>
      <c r="DP793" s="401"/>
      <c r="DQ793" s="400"/>
      <c r="DR793" s="401"/>
      <c r="DS793" s="400"/>
      <c r="DT793" s="401"/>
      <c r="DU793" s="400"/>
      <c r="DV793" s="401"/>
      <c r="DW793" s="400"/>
      <c r="DX793" s="401"/>
      <c r="DY793" s="400"/>
      <c r="DZ793" s="401"/>
      <c r="EA793" s="400"/>
      <c r="EB793" s="401"/>
      <c r="EC793" s="400"/>
      <c r="ED793" s="401"/>
      <c r="EE793" s="400"/>
      <c r="EF793" s="401"/>
      <c r="EG793" s="400"/>
      <c r="EH793" s="401"/>
      <c r="EI793" s="400"/>
      <c r="EJ793" s="447"/>
      <c r="EK793" s="511"/>
      <c r="EL793" s="514"/>
      <c r="EM793" s="448"/>
      <c r="EN793" s="344"/>
      <c r="EO793" s="345"/>
      <c r="EP793" s="171">
        <f t="shared" si="888"/>
        <v>0</v>
      </c>
      <c r="EQ793" s="171">
        <f t="shared" si="889"/>
        <v>0</v>
      </c>
      <c r="ER793" s="171">
        <f t="shared" si="890"/>
        <v>0</v>
      </c>
      <c r="ES793" s="171">
        <f t="shared" si="891"/>
        <v>0</v>
      </c>
      <c r="ET793" s="171">
        <f t="shared" si="892"/>
        <v>0</v>
      </c>
      <c r="EU793" s="171">
        <f t="shared" si="893"/>
        <v>0</v>
      </c>
      <c r="EV793" s="172">
        <f t="shared" si="894"/>
        <v>0</v>
      </c>
      <c r="EW793" s="125"/>
      <c r="EX793" s="248">
        <f t="shared" si="906"/>
        <v>0</v>
      </c>
      <c r="EY793" s="174">
        <f>(L793*regular)+(M793*Cadeirantee)</f>
        <v>0</v>
      </c>
      <c r="EZ793" s="249">
        <f>SUMIF(FG793:GJ793,"&gt;0")</f>
        <v>0</v>
      </c>
      <c r="FA793" s="249">
        <f>SUMIF(FG793:GJ793,"&lt;0")+SUMIF(GN793:HP793,"&lt;0")</f>
        <v>0</v>
      </c>
      <c r="FB793" s="174">
        <v>0</v>
      </c>
      <c r="FC793" s="126">
        <f>N793*km*'VALORES TABELA'!$B$13</f>
        <v>0</v>
      </c>
      <c r="FD793" s="250">
        <f t="shared" si="907"/>
        <v>0</v>
      </c>
      <c r="FE793" s="105"/>
      <c r="FF793" s="108"/>
      <c r="FG793" s="108"/>
      <c r="FH793" s="108"/>
      <c r="FI793" s="108"/>
      <c r="FJ793" s="108"/>
      <c r="FK793" s="108"/>
      <c r="FL793" s="108"/>
      <c r="FM793" s="108"/>
      <c r="FN793" s="108"/>
      <c r="FO793" s="108"/>
      <c r="FP793" s="108"/>
      <c r="FQ793" s="108"/>
      <c r="FR793" s="108"/>
      <c r="FS793" s="108"/>
      <c r="FT793" s="108"/>
      <c r="FU793" s="108"/>
      <c r="FV793" s="108"/>
      <c r="FW793" s="108"/>
      <c r="FX793" s="108"/>
      <c r="FY793" s="108"/>
      <c r="FZ793" s="108"/>
      <c r="GA793" s="108"/>
      <c r="GB793" s="108"/>
      <c r="GC793" s="108"/>
      <c r="GD793" s="108"/>
      <c r="GE793" s="108"/>
      <c r="GF793" s="108"/>
      <c r="GG793" s="108"/>
      <c r="GH793" s="108"/>
      <c r="GI793" s="108"/>
      <c r="GJ793" s="108"/>
      <c r="GK793" s="251"/>
      <c r="GL793" s="103">
        <f t="shared" si="895"/>
        <v>0</v>
      </c>
      <c r="GM793" s="124"/>
      <c r="GN793" s="104"/>
      <c r="GO793" s="104"/>
      <c r="GP793" s="104"/>
      <c r="GQ793" s="104"/>
      <c r="GR793" s="104"/>
      <c r="GS793" s="104"/>
      <c r="GT793" s="104"/>
      <c r="GU793" s="104"/>
      <c r="GV793" s="104"/>
      <c r="GW793" s="104"/>
      <c r="GX793" s="104"/>
      <c r="GY793" s="104"/>
      <c r="GZ793" s="104"/>
      <c r="HA793" s="104"/>
      <c r="HB793" s="104"/>
      <c r="HC793" s="104"/>
      <c r="HD793" s="104"/>
      <c r="HE793" s="104"/>
      <c r="HF793" s="104"/>
      <c r="HG793" s="104"/>
      <c r="HH793" s="104"/>
      <c r="HI793" s="104"/>
      <c r="HJ793" s="104"/>
      <c r="HK793" s="104"/>
      <c r="HL793" s="104"/>
      <c r="HM793" s="104"/>
      <c r="HN793" s="104"/>
      <c r="HO793" s="104"/>
      <c r="HP793" s="104"/>
      <c r="HQ793" s="64"/>
      <c r="HR793" s="64"/>
      <c r="HS793" s="64"/>
      <c r="HT793" s="64"/>
      <c r="HU793" s="64"/>
      <c r="HV793" s="64"/>
      <c r="HW793" s="105"/>
      <c r="HX793" s="64"/>
      <c r="HY793" s="280">
        <f t="shared" si="908"/>
        <v>0</v>
      </c>
      <c r="HZ793" s="280">
        <f t="shared" si="909"/>
        <v>0</v>
      </c>
      <c r="IA793" s="280">
        <f t="shared" si="910"/>
        <v>0</v>
      </c>
      <c r="IB793" s="64"/>
      <c r="IC793" s="64"/>
    </row>
    <row r="794" spans="1:237" s="106" customFormat="1" ht="22.5" customHeight="1" x14ac:dyDescent="0.25">
      <c r="A794" s="368" t="s">
        <v>3914</v>
      </c>
      <c r="B794" s="369" t="s">
        <v>3915</v>
      </c>
      <c r="C794" s="375" t="s">
        <v>3233</v>
      </c>
      <c r="D794" s="371" t="s">
        <v>3916</v>
      </c>
      <c r="E794" s="371" t="s">
        <v>3917</v>
      </c>
      <c r="F794" s="376" t="s">
        <v>3224</v>
      </c>
      <c r="G794" s="376" t="s">
        <v>3225</v>
      </c>
      <c r="H794" s="373" t="s">
        <v>1864</v>
      </c>
      <c r="I794" s="374" t="s">
        <v>3918</v>
      </c>
      <c r="J794" s="421" t="s">
        <v>3231</v>
      </c>
      <c r="K794" s="423" t="s">
        <v>3236</v>
      </c>
      <c r="L794" s="329">
        <f>CONTINUA!BV794</f>
        <v>0</v>
      </c>
      <c r="M794" s="329">
        <f>CONTINUA!BW794</f>
        <v>0</v>
      </c>
      <c r="N794" s="895"/>
      <c r="O794" s="896" t="s">
        <v>4080</v>
      </c>
      <c r="P794" s="897" t="s">
        <v>206</v>
      </c>
      <c r="Q794" s="400"/>
      <c r="R794" s="401"/>
      <c r="S794" s="400"/>
      <c r="T794" s="401"/>
      <c r="U794" s="400"/>
      <c r="V794" s="401"/>
      <c r="W794" s="400"/>
      <c r="X794" s="401"/>
      <c r="Y794" s="400"/>
      <c r="Z794" s="401"/>
      <c r="AA794" s="400"/>
      <c r="AB794" s="401"/>
      <c r="AC794" s="400"/>
      <c r="AD794" s="401"/>
      <c r="AE794" s="400"/>
      <c r="AF794" s="401"/>
      <c r="AG794" s="400"/>
      <c r="AH794" s="401"/>
      <c r="AI794" s="400"/>
      <c r="AJ794" s="401"/>
      <c r="AK794" s="400"/>
      <c r="AL794" s="401"/>
      <c r="AM794" s="400"/>
      <c r="AN794" s="401"/>
      <c r="AO794" s="400"/>
      <c r="AP794" s="401"/>
      <c r="AQ794" s="400"/>
      <c r="AR794" s="401"/>
      <c r="AS794" s="400"/>
      <c r="AT794" s="401"/>
      <c r="AU794" s="400"/>
      <c r="AV794" s="401"/>
      <c r="AW794" s="400"/>
      <c r="AX794" s="401"/>
      <c r="AY794" s="400"/>
      <c r="AZ794" s="401"/>
      <c r="BA794" s="400"/>
      <c r="BB794" s="401"/>
      <c r="BC794" s="400"/>
      <c r="BD794" s="401"/>
      <c r="BE794" s="400"/>
      <c r="BF794" s="401"/>
      <c r="BG794" s="400"/>
      <c r="BH794" s="401"/>
      <c r="BI794" s="400"/>
      <c r="BJ794" s="401"/>
      <c r="BK794" s="400"/>
      <c r="BL794" s="401"/>
      <c r="BM794" s="400"/>
      <c r="BN794" s="401"/>
      <c r="BO794" s="400"/>
      <c r="BP794" s="401"/>
      <c r="BQ794" s="400"/>
      <c r="BR794" s="401"/>
      <c r="BS794" s="400"/>
      <c r="BT794" s="401"/>
      <c r="BU794" s="400"/>
      <c r="BV794" s="401"/>
      <c r="BW794" s="400"/>
      <c r="BX794" s="401"/>
      <c r="BY794" s="400"/>
      <c r="BZ794" s="401"/>
      <c r="CA794" s="400"/>
      <c r="CB794" s="401"/>
      <c r="CC794" s="400"/>
      <c r="CD794" s="401"/>
      <c r="CE794" s="400"/>
      <c r="CF794" s="401"/>
      <c r="CG794" s="400"/>
      <c r="CH794" s="401"/>
      <c r="CI794" s="400"/>
      <c r="CJ794" s="401"/>
      <c r="CK794" s="400"/>
      <c r="CL794" s="401"/>
      <c r="CM794" s="400"/>
      <c r="CN794" s="401"/>
      <c r="CO794" s="400"/>
      <c r="CP794" s="401"/>
      <c r="CQ794" s="400"/>
      <c r="CR794" s="401"/>
      <c r="CS794" s="400"/>
      <c r="CT794" s="401"/>
      <c r="CU794" s="400"/>
      <c r="CV794" s="401"/>
      <c r="CW794" s="400"/>
      <c r="CX794" s="401"/>
      <c r="CY794" s="400"/>
      <c r="CZ794" s="401"/>
      <c r="DA794" s="400"/>
      <c r="DB794" s="401"/>
      <c r="DC794" s="400"/>
      <c r="DD794" s="401"/>
      <c r="DE794" s="400"/>
      <c r="DF794" s="401"/>
      <c r="DG794" s="400"/>
      <c r="DH794" s="401"/>
      <c r="DI794" s="400"/>
      <c r="DJ794" s="401"/>
      <c r="DK794" s="400"/>
      <c r="DL794" s="401"/>
      <c r="DM794" s="400"/>
      <c r="DN794" s="401"/>
      <c r="DO794" s="400"/>
      <c r="DP794" s="401"/>
      <c r="DQ794" s="400"/>
      <c r="DR794" s="401"/>
      <c r="DS794" s="400"/>
      <c r="DT794" s="401"/>
      <c r="DU794" s="400"/>
      <c r="DV794" s="401"/>
      <c r="DW794" s="400"/>
      <c r="DX794" s="401"/>
      <c r="DY794" s="400"/>
      <c r="DZ794" s="401"/>
      <c r="EA794" s="400"/>
      <c r="EB794" s="401"/>
      <c r="EC794" s="400"/>
      <c r="ED794" s="401"/>
      <c r="EE794" s="400"/>
      <c r="EF794" s="401"/>
      <c r="EG794" s="400"/>
      <c r="EH794" s="401"/>
      <c r="EI794" s="400"/>
      <c r="EJ794" s="447"/>
      <c r="EK794" s="511"/>
      <c r="EL794" s="514"/>
      <c r="EM794" s="448"/>
      <c r="EN794" s="344"/>
      <c r="EO794" s="345"/>
      <c r="EP794" s="171">
        <f t="shared" si="888"/>
        <v>0</v>
      </c>
      <c r="EQ794" s="171">
        <f t="shared" si="889"/>
        <v>0</v>
      </c>
      <c r="ER794" s="171">
        <f t="shared" si="890"/>
        <v>0</v>
      </c>
      <c r="ES794" s="171">
        <f t="shared" si="891"/>
        <v>0</v>
      </c>
      <c r="ET794" s="171">
        <f t="shared" si="892"/>
        <v>0</v>
      </c>
      <c r="EU794" s="171">
        <f t="shared" si="893"/>
        <v>0</v>
      </c>
      <c r="EV794" s="172">
        <f t="shared" si="894"/>
        <v>0</v>
      </c>
      <c r="EW794" s="127"/>
      <c r="EX794" s="248">
        <f t="shared" si="906"/>
        <v>0</v>
      </c>
      <c r="EY794" s="174">
        <f>(L794*regular)+(M794*Cadeirantee)</f>
        <v>0</v>
      </c>
      <c r="EZ794" s="249">
        <f>SUMIF(FG794:GJ794,"&gt;0")</f>
        <v>0</v>
      </c>
      <c r="FA794" s="249">
        <f>SUMIF(FG794:GJ794,"&lt;0")+SUMIF(GN794:HP794,"&lt;0")</f>
        <v>0</v>
      </c>
      <c r="FB794" s="174">
        <v>0</v>
      </c>
      <c r="FC794" s="126">
        <f>N794*km*'VALORES TABELA'!$B$13</f>
        <v>0</v>
      </c>
      <c r="FD794" s="250">
        <f t="shared" si="907"/>
        <v>0</v>
      </c>
      <c r="FE794" s="105"/>
      <c r="FF794" s="118"/>
      <c r="FG794" s="118"/>
      <c r="FH794" s="118"/>
      <c r="FI794" s="118"/>
      <c r="FJ794" s="118"/>
      <c r="FK794" s="118"/>
      <c r="FL794" s="118"/>
      <c r="FM794" s="118"/>
      <c r="FN794" s="118"/>
      <c r="FO794" s="118"/>
      <c r="FP794" s="118"/>
      <c r="FQ794" s="118"/>
      <c r="FR794" s="118"/>
      <c r="FS794" s="118"/>
      <c r="FT794" s="118"/>
      <c r="FU794" s="118"/>
      <c r="FV794" s="118"/>
      <c r="FW794" s="118"/>
      <c r="FX794" s="118"/>
      <c r="FY794" s="118"/>
      <c r="FZ794" s="118"/>
      <c r="GA794" s="118"/>
      <c r="GB794" s="118"/>
      <c r="GC794" s="118"/>
      <c r="GD794" s="118"/>
      <c r="GE794" s="118"/>
      <c r="GF794" s="118"/>
      <c r="GG794" s="118"/>
      <c r="GH794" s="118"/>
      <c r="GI794" s="118"/>
      <c r="GJ794" s="118"/>
      <c r="GK794" s="252"/>
      <c r="GL794" s="103">
        <f t="shared" si="895"/>
        <v>0</v>
      </c>
      <c r="GM794" s="124"/>
      <c r="GN794" s="104"/>
      <c r="GO794" s="104"/>
      <c r="GP794" s="104"/>
      <c r="GQ794" s="104"/>
      <c r="GR794" s="104"/>
      <c r="GS794" s="104"/>
      <c r="GT794" s="104"/>
      <c r="GU794" s="104"/>
      <c r="GV794" s="104"/>
      <c r="GW794" s="104"/>
      <c r="GX794" s="104"/>
      <c r="GY794" s="104"/>
      <c r="GZ794" s="104"/>
      <c r="HA794" s="104"/>
      <c r="HB794" s="104"/>
      <c r="HC794" s="104"/>
      <c r="HD794" s="104"/>
      <c r="HE794" s="104"/>
      <c r="HF794" s="104"/>
      <c r="HG794" s="104"/>
      <c r="HH794" s="104"/>
      <c r="HI794" s="104"/>
      <c r="HJ794" s="104"/>
      <c r="HK794" s="104"/>
      <c r="HL794" s="104"/>
      <c r="HM794" s="104"/>
      <c r="HN794" s="104"/>
      <c r="HO794" s="104"/>
      <c r="HP794" s="104"/>
      <c r="HQ794" s="64"/>
      <c r="HR794" s="65"/>
      <c r="HS794" s="65"/>
      <c r="HT794" s="65"/>
      <c r="HU794" s="65"/>
      <c r="HV794" s="65"/>
      <c r="HW794" s="105"/>
      <c r="HX794" s="65"/>
      <c r="HY794" s="280">
        <f t="shared" si="908"/>
        <v>0</v>
      </c>
      <c r="HZ794" s="280">
        <f t="shared" si="909"/>
        <v>0</v>
      </c>
      <c r="IA794" s="280">
        <f t="shared" si="910"/>
        <v>0</v>
      </c>
      <c r="IB794" s="65"/>
      <c r="IC794" s="65"/>
    </row>
    <row r="795" spans="1:237" s="106" customFormat="1" ht="22.5" customHeight="1" thickBot="1" x14ac:dyDescent="0.3">
      <c r="A795" s="377" t="s">
        <v>3914</v>
      </c>
      <c r="B795" s="378" t="s">
        <v>3915</v>
      </c>
      <c r="C795" s="379" t="s">
        <v>3233</v>
      </c>
      <c r="D795" s="380" t="s">
        <v>3916</v>
      </c>
      <c r="E795" s="380" t="s">
        <v>3917</v>
      </c>
      <c r="F795" s="381" t="s">
        <v>3224</v>
      </c>
      <c r="G795" s="381" t="s">
        <v>3225</v>
      </c>
      <c r="H795" s="382" t="s">
        <v>1864</v>
      </c>
      <c r="I795" s="383" t="s">
        <v>3918</v>
      </c>
      <c r="J795" s="421" t="s">
        <v>3231</v>
      </c>
      <c r="K795" s="424" t="s">
        <v>60</v>
      </c>
      <c r="L795" s="329">
        <f>CONTINUA!BV795</f>
        <v>0</v>
      </c>
      <c r="M795" s="329">
        <f>CONTINUA!BW795</f>
        <v>0</v>
      </c>
      <c r="N795" s="895"/>
      <c r="O795" s="896" t="s">
        <v>4080</v>
      </c>
      <c r="P795" s="897" t="s">
        <v>206</v>
      </c>
      <c r="Q795" s="400"/>
      <c r="R795" s="401"/>
      <c r="S795" s="400"/>
      <c r="T795" s="401"/>
      <c r="U795" s="400"/>
      <c r="V795" s="401"/>
      <c r="W795" s="400"/>
      <c r="X795" s="401"/>
      <c r="Y795" s="400"/>
      <c r="Z795" s="401"/>
      <c r="AA795" s="400"/>
      <c r="AB795" s="401"/>
      <c r="AC795" s="400"/>
      <c r="AD795" s="401"/>
      <c r="AE795" s="400"/>
      <c r="AF795" s="401"/>
      <c r="AG795" s="400"/>
      <c r="AH795" s="401"/>
      <c r="AI795" s="400"/>
      <c r="AJ795" s="401"/>
      <c r="AK795" s="400"/>
      <c r="AL795" s="401"/>
      <c r="AM795" s="400"/>
      <c r="AN795" s="401"/>
      <c r="AO795" s="400"/>
      <c r="AP795" s="401"/>
      <c r="AQ795" s="400"/>
      <c r="AR795" s="401"/>
      <c r="AS795" s="400"/>
      <c r="AT795" s="401"/>
      <c r="AU795" s="400"/>
      <c r="AV795" s="401"/>
      <c r="AW795" s="400"/>
      <c r="AX795" s="401"/>
      <c r="AY795" s="400"/>
      <c r="AZ795" s="401"/>
      <c r="BA795" s="400"/>
      <c r="BB795" s="401"/>
      <c r="BC795" s="400"/>
      <c r="BD795" s="401"/>
      <c r="BE795" s="400"/>
      <c r="BF795" s="401"/>
      <c r="BG795" s="400"/>
      <c r="BH795" s="401"/>
      <c r="BI795" s="400"/>
      <c r="BJ795" s="401"/>
      <c r="BK795" s="400"/>
      <c r="BL795" s="401"/>
      <c r="BM795" s="400"/>
      <c r="BN795" s="401"/>
      <c r="BO795" s="400"/>
      <c r="BP795" s="401"/>
      <c r="BQ795" s="400"/>
      <c r="BR795" s="401"/>
      <c r="BS795" s="400"/>
      <c r="BT795" s="401"/>
      <c r="BU795" s="400"/>
      <c r="BV795" s="401"/>
      <c r="BW795" s="400"/>
      <c r="BX795" s="401"/>
      <c r="BY795" s="400"/>
      <c r="BZ795" s="401"/>
      <c r="CA795" s="400"/>
      <c r="CB795" s="401"/>
      <c r="CC795" s="400"/>
      <c r="CD795" s="401"/>
      <c r="CE795" s="400"/>
      <c r="CF795" s="401"/>
      <c r="CG795" s="400"/>
      <c r="CH795" s="401"/>
      <c r="CI795" s="400"/>
      <c r="CJ795" s="401"/>
      <c r="CK795" s="400"/>
      <c r="CL795" s="401"/>
      <c r="CM795" s="400"/>
      <c r="CN795" s="401"/>
      <c r="CO795" s="400"/>
      <c r="CP795" s="401"/>
      <c r="CQ795" s="400"/>
      <c r="CR795" s="401"/>
      <c r="CS795" s="400"/>
      <c r="CT795" s="401"/>
      <c r="CU795" s="400"/>
      <c r="CV795" s="401"/>
      <c r="CW795" s="400"/>
      <c r="CX795" s="401"/>
      <c r="CY795" s="400"/>
      <c r="CZ795" s="401"/>
      <c r="DA795" s="400"/>
      <c r="DB795" s="401"/>
      <c r="DC795" s="400"/>
      <c r="DD795" s="401"/>
      <c r="DE795" s="400"/>
      <c r="DF795" s="401"/>
      <c r="DG795" s="400"/>
      <c r="DH795" s="401"/>
      <c r="DI795" s="400"/>
      <c r="DJ795" s="401"/>
      <c r="DK795" s="400"/>
      <c r="DL795" s="401"/>
      <c r="DM795" s="400"/>
      <c r="DN795" s="401"/>
      <c r="DO795" s="400"/>
      <c r="DP795" s="401"/>
      <c r="DQ795" s="400"/>
      <c r="DR795" s="401"/>
      <c r="DS795" s="400"/>
      <c r="DT795" s="401"/>
      <c r="DU795" s="400"/>
      <c r="DV795" s="401"/>
      <c r="DW795" s="400"/>
      <c r="DX795" s="401"/>
      <c r="DY795" s="400"/>
      <c r="DZ795" s="401"/>
      <c r="EA795" s="400"/>
      <c r="EB795" s="401"/>
      <c r="EC795" s="400"/>
      <c r="ED795" s="401"/>
      <c r="EE795" s="400"/>
      <c r="EF795" s="401"/>
      <c r="EG795" s="400"/>
      <c r="EH795" s="401"/>
      <c r="EI795" s="400"/>
      <c r="EJ795" s="447"/>
      <c r="EK795" s="512"/>
      <c r="EL795" s="515"/>
      <c r="EM795" s="450"/>
      <c r="EN795" s="348"/>
      <c r="EO795" s="348"/>
      <c r="EP795" s="179">
        <f t="shared" si="888"/>
        <v>0</v>
      </c>
      <c r="EQ795" s="179">
        <f t="shared" si="889"/>
        <v>0</v>
      </c>
      <c r="ER795" s="179">
        <f t="shared" si="890"/>
        <v>0</v>
      </c>
      <c r="ES795" s="179">
        <f t="shared" si="891"/>
        <v>0</v>
      </c>
      <c r="ET795" s="179">
        <f t="shared" si="892"/>
        <v>0</v>
      </c>
      <c r="EU795" s="179">
        <f t="shared" si="893"/>
        <v>0</v>
      </c>
      <c r="EV795" s="172">
        <f t="shared" si="894"/>
        <v>0</v>
      </c>
      <c r="EW795" s="253"/>
      <c r="EX795" s="254">
        <v>0</v>
      </c>
      <c r="EY795" s="180">
        <v>0</v>
      </c>
      <c r="EZ795" s="255">
        <v>0</v>
      </c>
      <c r="FA795" s="255">
        <v>0</v>
      </c>
      <c r="FB795" s="180">
        <f>SUM(FF795:GI795)/2</f>
        <v>0</v>
      </c>
      <c r="FC795" s="256">
        <f>N795*km*'VALORES TABELA'!$B$13</f>
        <v>0</v>
      </c>
      <c r="FD795" s="250">
        <f t="shared" si="907"/>
        <v>0</v>
      </c>
      <c r="FE795" s="257"/>
      <c r="FF795" s="181">
        <f>((Q795+S795)*Percapita)+((R795+T795)*Cadeirante)</f>
        <v>0</v>
      </c>
      <c r="FG795" s="181">
        <f>((U795+W795)*Percapita/30*FG$4)+((V795+X795)*Cadeirante/30*FG$4)</f>
        <v>0</v>
      </c>
      <c r="FH795" s="181">
        <f>((Y795+AA795)*Percapita/30*FH$4)+((Z795+AB795)*Cadeirante/30*FH$4)</f>
        <v>0</v>
      </c>
      <c r="FI795" s="181">
        <f>((AC795+AE795)*Percapita/30*FI$4)+((AD795+AF795)*Cadeirante/30*FI$4)</f>
        <v>0</v>
      </c>
      <c r="FJ795" s="181">
        <f>((AG795+AI795)*Percapita/30*FJ$4)+((AH795+AJ795)*Cadeirante/30*FJ$4)</f>
        <v>0</v>
      </c>
      <c r="FK795" s="181">
        <f>((AK795+AM795)*Percapita/30*FK$4)+((AL795+AN795)*Cadeirante/30*FK$4)</f>
        <v>0</v>
      </c>
      <c r="FL795" s="181">
        <f>((AO795+AQ795)*Percapita/30*FL$4)+((AP795+AR795)*Cadeirante/30*FL$4)</f>
        <v>0</v>
      </c>
      <c r="FM795" s="181">
        <f>((AS795+AU795)*Percapita/30*FM$4)+((AT795+AV795)*Cadeirante/30*FM$4)</f>
        <v>0</v>
      </c>
      <c r="FN795" s="181">
        <f>((AW795+AY795)*Percapita/30*FN$4)+((AX795+AZ795)*Cadeirante/30*FN$4)</f>
        <v>0</v>
      </c>
      <c r="FO795" s="181">
        <f>((BA795+BC795)*Percapita/30*FO$4)+((BB795+BD795)*Cadeirante/30*FO$4)</f>
        <v>0</v>
      </c>
      <c r="FP795" s="181">
        <f>((BE795+BG795)*Percapita/30*FP$4)+((BF795+BH795)*Cadeirante/30*FP$4)</f>
        <v>0</v>
      </c>
      <c r="FQ795" s="181">
        <f>((BI795+BK795)*Percapita/30*FQ$4)+((BJ795+BL795)*Cadeirante/30*FQ$4)</f>
        <v>0</v>
      </c>
      <c r="FR795" s="181">
        <f>((BM795+BO795)*Percapita/30*FR$4)+((BN795+BP795)*Cadeirante/30*FR$4)</f>
        <v>0</v>
      </c>
      <c r="FS795" s="181">
        <f>((BQ795+BS795)*Percapita/30*FS$4)+((BR795+BT795)*Cadeirante/30*FS$4)</f>
        <v>0</v>
      </c>
      <c r="FT795" s="181">
        <f>((BU795+BW795)*Percapita/30*FT$4)+((BV795+BX795)*Cadeirante/30*FT$4)</f>
        <v>0</v>
      </c>
      <c r="FU795" s="181">
        <f>((BY795+CA795)*Percapita/30*FU$4)+((BZ795+CB795)*Cadeirante/30*FU$4)</f>
        <v>0</v>
      </c>
      <c r="FV795" s="181">
        <f>((CC795+CE795)*Percapita/30*FV$4)+((CD795+CF795)*Cadeirante/30*FV$4)</f>
        <v>0</v>
      </c>
      <c r="FW795" s="181">
        <f>((CG795+CI795)*Percapita/30*FW$4)+((CI795+CK795)*Cadeirante/30*FW$4)</f>
        <v>0</v>
      </c>
      <c r="FX795" s="181">
        <f>((CK795+CM795)*Percapita/30*FX$4)+((CL795+CN795)*Cadeirante/30*FX$4)</f>
        <v>0</v>
      </c>
      <c r="FY795" s="181">
        <f>((CO795+CQ795)*Percapita/30*FY$4)+((CP795+CR795)*Cadeirante/30*FY$4)</f>
        <v>0</v>
      </c>
      <c r="FZ795" s="181">
        <f>((CS795+CU795)*Percapita/30*FZ$4)+((CT795+CV795)*Cadeirante/30*FZ$4)</f>
        <v>0</v>
      </c>
      <c r="GA795" s="181">
        <f>((CW795+CY795)*Percapita/30*GA$4)+((CX795+CZ795)*Cadeirante/30*GA$4)</f>
        <v>0</v>
      </c>
      <c r="GB795" s="181">
        <f>((DA795+DC795)*Percapita/30*GB$4)+((DB795+DD795)*Cadeirante/30*GB$4)</f>
        <v>0</v>
      </c>
      <c r="GC795" s="181">
        <f>((DE795+DG795)*Percapita/30*GC$4)+((DF795+DH795)*Cadeirante/30*GC$4)</f>
        <v>0</v>
      </c>
      <c r="GD795" s="181">
        <f>((DI795+DK795)*Percapita/30*GD$4)+((DJ795+DL795)*Cadeirante/30*GD$4)</f>
        <v>0</v>
      </c>
      <c r="GE795" s="181">
        <f>((DM795+DO795)*Percapita/30*GE$4)+((DN795+DP795)*Cadeirante/30*GE$4)</f>
        <v>0</v>
      </c>
      <c r="GF795" s="181">
        <f>((DQ795+DS795)*Percapita/30*GF$4)+((DR795+DT795)*Cadeirante/30*GF$4)</f>
        <v>0</v>
      </c>
      <c r="GG795" s="181">
        <f>((DU795+DW795)*Percapita/30*GG$4)+((DV795+DX795)*Cadeirante/30*GG$4)</f>
        <v>0</v>
      </c>
      <c r="GH795" s="181">
        <f>((DY795+EA795)*Percapita/30*GH$4)+((DZ795+EB795)*Cadeirante/30*GH$4)</f>
        <v>0</v>
      </c>
      <c r="GI795" s="181">
        <f>((EC795+EE795)*Percapita/30*GI$4)+((ED795+EF795)*Cadeirante/30*GI$4)</f>
        <v>0</v>
      </c>
      <c r="GJ795" s="181">
        <f>((EG795+EI795)*Percapita)+((EH795+EJ795)*Cadeirante)</f>
        <v>0</v>
      </c>
      <c r="GK795" s="258"/>
      <c r="GL795" s="103">
        <f t="shared" si="895"/>
        <v>0</v>
      </c>
      <c r="GM795" s="124"/>
      <c r="GN795" s="182"/>
      <c r="GO795" s="182"/>
      <c r="GP795" s="182"/>
      <c r="GQ795" s="182"/>
      <c r="GR795" s="182"/>
      <c r="GS795" s="182"/>
      <c r="GT795" s="182"/>
      <c r="GU795" s="182"/>
      <c r="GV795" s="182"/>
      <c r="GW795" s="182"/>
      <c r="GX795" s="182"/>
      <c r="GY795" s="182"/>
      <c r="GZ795" s="182"/>
      <c r="HA795" s="182"/>
      <c r="HB795" s="182"/>
      <c r="HC795" s="182"/>
      <c r="HD795" s="182"/>
      <c r="HE795" s="182"/>
      <c r="HF795" s="182"/>
      <c r="HG795" s="182"/>
      <c r="HH795" s="182"/>
      <c r="HI795" s="182"/>
      <c r="HJ795" s="182"/>
      <c r="HK795" s="182"/>
      <c r="HL795" s="182"/>
      <c r="HM795" s="182"/>
      <c r="HN795" s="182"/>
      <c r="HO795" s="182"/>
      <c r="HP795" s="259"/>
      <c r="HQ795" s="64"/>
      <c r="HW795" s="257"/>
      <c r="HY795" s="280">
        <f t="shared" si="908"/>
        <v>0</v>
      </c>
      <c r="HZ795" s="280">
        <f t="shared" si="909"/>
        <v>0</v>
      </c>
      <c r="IA795" s="280">
        <f t="shared" si="910"/>
        <v>0</v>
      </c>
    </row>
    <row r="796" spans="1:237" s="106" customFormat="1" ht="22.5" customHeight="1" x14ac:dyDescent="0.25">
      <c r="A796" t="s">
        <v>3919</v>
      </c>
      <c r="B796" s="522" t="s">
        <v>3920</v>
      </c>
      <c r="C796" s="523">
        <v>1</v>
      </c>
      <c r="D796" s="524" t="s">
        <v>3916</v>
      </c>
      <c r="E796" s="524" t="s">
        <v>3921</v>
      </c>
      <c r="F796" s="525" t="s">
        <v>3224</v>
      </c>
      <c r="G796" s="525" t="s">
        <v>3225</v>
      </c>
      <c r="H796" s="350" t="s">
        <v>1864</v>
      </c>
      <c r="I796" s="351" t="s">
        <v>3922</v>
      </c>
      <c r="J796" s="409" t="s">
        <v>3231</v>
      </c>
      <c r="K796" s="410" t="s">
        <v>3232</v>
      </c>
      <c r="L796" s="329">
        <f>CONTINUA!BV796</f>
        <v>0</v>
      </c>
      <c r="M796" s="329">
        <f>CONTINUA!BW796</f>
        <v>0</v>
      </c>
      <c r="N796" s="895"/>
      <c r="O796" s="896" t="s">
        <v>4080</v>
      </c>
      <c r="P796" s="897" t="s">
        <v>206</v>
      </c>
      <c r="Q796" s="400">
        <v>20</v>
      </c>
      <c r="R796" s="401"/>
      <c r="S796" s="400"/>
      <c r="T796" s="401"/>
      <c r="U796" s="400"/>
      <c r="V796" s="401"/>
      <c r="W796" s="400"/>
      <c r="X796" s="401"/>
      <c r="Y796" s="400"/>
      <c r="Z796" s="401"/>
      <c r="AA796" s="400"/>
      <c r="AB796" s="401"/>
      <c r="AC796" s="400"/>
      <c r="AD796" s="401"/>
      <c r="AE796" s="400"/>
      <c r="AF796" s="401"/>
      <c r="AG796" s="400"/>
      <c r="AH796" s="401"/>
      <c r="AI796" s="400"/>
      <c r="AJ796" s="401"/>
      <c r="AK796" s="400"/>
      <c r="AL796" s="401"/>
      <c r="AM796" s="400"/>
      <c r="AN796" s="401"/>
      <c r="AO796" s="400"/>
      <c r="AP796" s="401"/>
      <c r="AQ796" s="400"/>
      <c r="AR796" s="401"/>
      <c r="AS796" s="400"/>
      <c r="AT796" s="401"/>
      <c r="AU796" s="400"/>
      <c r="AV796" s="401"/>
      <c r="AW796" s="400"/>
      <c r="AX796" s="401"/>
      <c r="AY796" s="400"/>
      <c r="AZ796" s="401"/>
      <c r="BA796" s="400"/>
      <c r="BB796" s="401"/>
      <c r="BC796" s="400"/>
      <c r="BD796" s="401"/>
      <c r="BE796" s="400"/>
      <c r="BF796" s="401"/>
      <c r="BG796" s="400"/>
      <c r="BH796" s="401"/>
      <c r="BI796" s="400"/>
      <c r="BJ796" s="401"/>
      <c r="BK796" s="400"/>
      <c r="BL796" s="401"/>
      <c r="BM796" s="400"/>
      <c r="BN796" s="401"/>
      <c r="BO796" s="400"/>
      <c r="BP796" s="401"/>
      <c r="BQ796" s="400"/>
      <c r="BR796" s="401"/>
      <c r="BS796" s="400"/>
      <c r="BT796" s="401"/>
      <c r="BU796" s="400"/>
      <c r="BV796" s="401"/>
      <c r="BW796" s="400"/>
      <c r="BX796" s="401"/>
      <c r="BY796" s="400"/>
      <c r="BZ796" s="401"/>
      <c r="CA796" s="400"/>
      <c r="CB796" s="401"/>
      <c r="CC796" s="400"/>
      <c r="CD796" s="401"/>
      <c r="CE796" s="400"/>
      <c r="CF796" s="401"/>
      <c r="CG796" s="400"/>
      <c r="CH796" s="401"/>
      <c r="CI796" s="400"/>
      <c r="CJ796" s="401"/>
      <c r="CK796" s="400"/>
      <c r="CL796" s="401"/>
      <c r="CM796" s="400"/>
      <c r="CN796" s="401"/>
      <c r="CO796" s="400"/>
      <c r="CP796" s="401"/>
      <c r="CQ796" s="400"/>
      <c r="CR796" s="401"/>
      <c r="CS796" s="400"/>
      <c r="CT796" s="401"/>
      <c r="CU796" s="400"/>
      <c r="CV796" s="401"/>
      <c r="CW796" s="400"/>
      <c r="CX796" s="401"/>
      <c r="CY796" s="400"/>
      <c r="CZ796" s="401"/>
      <c r="DA796" s="400"/>
      <c r="DB796" s="401"/>
      <c r="DC796" s="400"/>
      <c r="DD796" s="401"/>
      <c r="DE796" s="400"/>
      <c r="DF796" s="401"/>
      <c r="DG796" s="400"/>
      <c r="DH796" s="401"/>
      <c r="DI796" s="400"/>
      <c r="DJ796" s="401"/>
      <c r="DK796" s="400"/>
      <c r="DL796" s="401"/>
      <c r="DM796" s="400"/>
      <c r="DN796" s="401"/>
      <c r="DO796" s="400"/>
      <c r="DP796" s="401"/>
      <c r="DQ796" s="400"/>
      <c r="DR796" s="401"/>
      <c r="DS796" s="400"/>
      <c r="DT796" s="401"/>
      <c r="DU796" s="400"/>
      <c r="DV796" s="401"/>
      <c r="DW796" s="400"/>
      <c r="DX796" s="401"/>
      <c r="DY796" s="400"/>
      <c r="DZ796" s="401"/>
      <c r="EA796" s="400"/>
      <c r="EB796" s="401"/>
      <c r="EC796" s="400"/>
      <c r="ED796" s="401"/>
      <c r="EE796" s="400"/>
      <c r="EF796" s="401"/>
      <c r="EG796" s="400"/>
      <c r="EH796" s="401"/>
      <c r="EI796" s="400"/>
      <c r="EJ796" s="447"/>
      <c r="EK796" s="510"/>
      <c r="EL796" s="513"/>
      <c r="EM796" s="520"/>
      <c r="EN796" s="520"/>
      <c r="EO796" s="520"/>
      <c r="EP796" s="171">
        <f t="shared" si="888"/>
        <v>20</v>
      </c>
      <c r="EQ796" s="171">
        <f t="shared" si="889"/>
        <v>0</v>
      </c>
      <c r="ER796" s="171">
        <f t="shared" si="890"/>
        <v>0</v>
      </c>
      <c r="ES796" s="171">
        <f t="shared" si="891"/>
        <v>0</v>
      </c>
      <c r="ET796" s="171">
        <f t="shared" si="892"/>
        <v>0</v>
      </c>
      <c r="EU796" s="171">
        <f t="shared" si="893"/>
        <v>0</v>
      </c>
      <c r="EV796" s="172">
        <f t="shared" si="894"/>
        <v>20</v>
      </c>
      <c r="EW796" s="367">
        <f>IF(C796=4,IF(MAX(Q796:EJ798)&gt;0,(Especiall/30*(IF(($G796-$F796)=($G$5-$F$5),30,IF(DAY($G796)=31,($G796-$F796),($G796-$F796)+1)))),0),0)</f>
        <v>0</v>
      </c>
      <c r="EX796" s="248">
        <f t="shared" ref="EX796:EX799" si="911">FF796</f>
        <v>26754.02</v>
      </c>
      <c r="EY796" s="174">
        <f>(L796*regular)+(M796*Cadeirantee)</f>
        <v>0</v>
      </c>
      <c r="EZ796" s="249">
        <f>SUMIF(FG796:GJ796,"&gt;0")</f>
        <v>0</v>
      </c>
      <c r="FA796" s="249">
        <f>SUMIF(FG796:GJ796,"&lt;0")+SUMIF(GN796:HP796,"&lt;0")</f>
        <v>0</v>
      </c>
      <c r="FB796" s="174">
        <v>0</v>
      </c>
      <c r="FC796" s="175">
        <f>N796*km*'VALORES TABELA'!$B$13</f>
        <v>0</v>
      </c>
      <c r="FD796" s="250">
        <f>GL796</f>
        <v>0</v>
      </c>
      <c r="FE796" s="176">
        <f>(EW796+EW797+EW798+EW799+EX796+EX797+EX798+EX799+EY796+EY797+EY798+EY799+EY800+EZ796+EZ797+EZ798+EZ799+FA796+FA797+FA798+FA799+FC796+FC797+FC798+FC799+HY796-HZ796-IA796+FD796+FD797+FD798+FD799+FB800)</f>
        <v>26754.02</v>
      </c>
      <c r="FF796" s="177">
        <f>IF(C796=4,SUM(Q796+Q797+Q798+S796+S797+S798)*Percapita/30*FF$4+(R796+R797+R798+T796+T797+T798)*Cadeirante/30*FF$4,IF(C796=3,IF(Q799+S799=10,Fixo/30*FF$4+(Q796+Q797+Q798+S796+S797+S798)*Percapita/30*FF$4+(R799+T799)*Cadeirante/30*FF$4,IF(Q799+S799&lt;=9,(Q799+S799)*Crechee/30*FF$4)+(R799+T799)*Cadeirante/30*FF$4+(Q796+Q797+Q798+S796+S797+S798)*Percapita/30*FF$4)+IF(Q799+S799&gt;=11,Fixo/30*FF$4+(Q799+S799-10)*Crechee/30*FF$4,0),IF(C796=2,IF(R796+R797+R798+R799+T796+T797+T798+T799=1,Cadeirante/30*FF$4,IF(R796+R797+R798+R799+T796+T797+T798+T799=2,Fixo/30*FF$4,IF(R796+R797+R798+R799+T796+T797+T798+T799&gt;2,Fixo/30*FF$4+(R796+R797+R798+R799+T796+T797+T798+T799-2)*Cadeirante/30*FF$4)))+(Q796+Q797+Q798+S796+S797+S798)*Percapita/30*FF$4+(Q799+S799)*Crechee/30*FF$4,IF(C796=1,IF(Q796+Q797+Q798+R796+R797+R798+S796+S797+S798+T796+T797+T798&lt;=15,(Q796+Q797+Q798+S796+S797+S798)*Percapita/30*FF$4,IF(Q796+Q797+Q798+R796+R797+R798+S796+S797+S798+T796+T797+T798&gt;=16,Fixo/30*FF$4+(Q796+Q797+Q798+R796+R797+R798+S796+S797+S798+T796+T797-16)*Percapita/30*FF$4))))))</f>
        <v>26754.02</v>
      </c>
      <c r="FG796" s="177">
        <f>IF(C796=4,SUM(U796+U797+U798+W796+W797+W798)*Percapita/30*FG$4+(V796+V797+V798+X796+X797+X798)*Cadeirante/30*FG$4,IF(C796=3,IF(U799+W799=10,Fixo/30*FG$4+(U796+U797+U798+W796+W797+W798)*Percapita/30*FG$4+(V799+X799)*Cadeirante/30*FG$4,IF(U799+W799&lt;=9,(U799+W799)*Crechee/30*FG$4)+(V799+X799)*Cadeirante/30*FG$4+(U796+U797+U798+W796+W797+W798)*Percapita/30*FG$4)+IF(U799+W799&gt;=11,Fixo/30*FG$4+(U799+W799-10)*Crechee/30*FG$4,0),IF(C796=2,IF(V796+V797+V798+V799+X796+X797+X798+X799=1,Cadeirante/30*FG$4,IF(V796+V797+V798+V799+X796+X797+X798+X799=2,Fixo/30*FG$4,IF(V796+V797+V798+V799+X796+X797+X798+X799&gt;2,Fixo/30*FG$4+(V796+V797+V798+V799+X796+X797+X798+X799-2)*Cadeirante/30*FG$4)))+(U796+U797+U798+W796+W797+W798)*Percapita/30*FG$4+(U799+W799)*Crechee/30*FG$4,IF(C796=1,IF(U796+U797+U798+V796+V797+V798+W796+W797+W798+X796+X797+X798&lt;=15,(U796+U797+U798+W796+W797+W798)*Percapita/30*FG$4,IF(U796+U797+U798+V796+V797+V798+W796+W797+W798+X796+X797+X798&gt;=16,Fixo/30*FG$4+(U796+U797+U798+V796+V797+V798+W796+W797+W798+X796+X797-16)*Percapita/30*FG$4))))))</f>
        <v>0</v>
      </c>
      <c r="FH796" s="177">
        <f>IF(C796=4,SUM(Y796+Y797+Y798+AA796+AA797+AA798)*Percapita/30*FH$4+(Z796+Z797+Z798+AB796+AB797+AB798)*Cadeirante/30*FH$4,IF(C796=3,IF(Y799+AA799=10,Fixo/30*FH$4+(Y796+Y797+Y798+AA796+AA797+AA798)*Percapita/30*FH$4+(Z799+AB799)*Cadeirante/30*FH$4,IF(Y799+AA799&lt;=9,(Y799+AA799)*Crechee/30*FH$4)+(Z799+AB799)*Cadeirante/30*FH$4+(Y796+Y797+Y798+AA796+AA797+AA798)*Percapita/30*FH$4)+IF(Y799+AA799&gt;=11,Fixo/30*FH$4+(Y799+AA799-10)*Crechee/30*FH$4,0),IF(C796=2,IF(Z796+Z797+Z798+Z799+AB796+AB797+AB798+AB799=1,Cadeirante/30*FH$4,IF(Z796+Z797+Z798+Z799+AB796+AB797+AB798+AB799=2,Fixo/30*FH$4,IF(Z796+Z797+Z798+Z799+AB796+AB797+AB798+AB799&gt;2,Fixo/30*FH$4+(Z796+Z797+Z798+Z799+AB796+AB797+AB798+AB799-2)*Cadeirante/30*FH$4)))+(Y796+Y797+Y798+AA796+AA797+AA798)*Percapita/30*FH$4+(Y799+AA799)*Crechee/30*FH$4,IF(C796=1,IF(Y796+Y797+Y798+Z796+Z797+Z798+AA796+AA797+AA798+AB796+AB797+AB798&lt;=15,(Y796+Y797+Y798+AA796+AA797+AA798)*Percapita/30*FH$4,IF(Y796+Y797+Y798+Z796+Z797+Z798+AA796+AA797+AA798+AB796+AB797+AB798&gt;=16,Fixo/30*FH$4+(Y796+Y797+Y798+Z796+Z797+Z798+AA796+AA797+AA798+AB796+AB797-16)*Percapita/30*FH$4))))))</f>
        <v>0</v>
      </c>
      <c r="FI796" s="177">
        <f>IF(C796=4,SUM(AC796+AC797+AC798+AE796+AE797+AE798)*Percapita/30*FI$4+(AD796+AD797+AD798+AF796+AF797+AF798)*Cadeirante/30*FI$4,IF(C796=3,IF(AC799+AE799=10,Fixo/30*FI$4+(AC796+AC797+AC798+AE796+AE797+AE798)*Percapita/30*FI$4+(AD799+AF799)*Cadeirante/30*FI$4,IF(AC799+AE799&lt;=9,(AC799+AE799)*Crechee/30*FI$4)+(AD799+AF799)*Cadeirante/30*FI$4+(AC796+AC797+AC798+AE796+AE797+AE798)*Percapita/30*FI$4)+IF(AC799+AE799&gt;=11,Fixo/30*FI$4+(AC799+AE799-10)*Crechee/30*FI$4,0),IF(C796=2,IF(AD796+AD797+AD798+AD799+AF796+AF797+AF798+AF799=1,Cadeirante/30*FI$4,IF(AD796+AD797+AD798+AD799+AF796+AF797+AF798+AF799=2,Fixo/30*FI$4,IF(AD796+AD797+AD798+AD799+AF796+AF797+AF798+AF799&gt;2,Fixo/30*FI$4+(AD796+AD797+AD798+AD799+AF796+AF797+AF798+AF799-2)*Cadeirante/30*FI$4)))+(AC796+AC797+AC798+AE796+AE797+AE798)*Percapita/30*FI$4+(AC799+AE799)*Crechee/30*FI$4,IF(C796=1,IF(AC796+AC797+AC798+AD796+AD797+AD798+AE796+AE797+AE798+AF796+AF797+AF798&lt;=15,(AC796+AC797+AC798+AE796+AE797+AE798)*Percapita/30*FI$4,IF(AC796+AC797+AC798+AD796+AD797+AD798+AE796+AE797+AE798+AF796+AF797+AF798&gt;=16,Fixo/30*FI$4+(AC796+AC797+AC798+AD796+AD797+AD798+AE796+AE797+AE798+AF796+AF797-16)*Percapita/30*FI$4))))))</f>
        <v>0</v>
      </c>
      <c r="FJ796" s="177">
        <f>IF(C796=4,SUM(AG796+AG797+AG798+AI796+AI797+AI798)*Percapita/30*FJ$4+(AH796+AH797+AH798+AJ796+AJ797+AJ798)*Cadeirante/30*FJ$4,IF(C796=3,IF(AG799+AI799=10,Fixo/30*FJ$4+(AG796+AG797+AG798+AI796+AI797+AI798)*Percapita/30*FJ$4+(AH799+AJ799)*Cadeirante/30*FJ$4,IF(AG799+AI799&lt;=9,(AG799+AI799)*Crechee/30*FJ$4)+(AH799+AJ799)*Cadeirante/30*FJ$4+(AG796+AG797+AG798+AI796+AI797+AI798)*Percapita/30*FJ$4)+IF(AG799+AI799&gt;=11,Fixo/30*FJ$4+(AG799+AI799-10)*Crechee/30*FJ$4,0),IF(C796=2,IF(AH796+AH797+AH798+AH799+AJ796+AJ797+AJ798+AJ799=1,Cadeirante/30*FJ$4,IF(AH796+AH797+AH798+AH799+AJ796+AJ797+AJ798+AJ799=2,Fixo/30*FJ$4,IF(AH796+AH797+AH798+AH799+AJ796+AJ797+AJ798+AJ799&gt;2,Fixo/30*FJ$4+(AH796+AH797+AH798+AH799+AJ796+AJ797+AJ798+AJ799-2)*Cadeirante/30*FJ$4)))+(AG796+AG797+AG798+AI796+AI797+AI798)*Percapita/30*FJ$4+(AG799+AI799)*Crechee/30*FJ$4,IF(C796=1,IF(AG796+AG797+AG798+AH796+AH797+AH798+AI796+AI797+AI798+AJ796+AJ797+AJ798&lt;=15,(AG796+AG797+AG798+AI796+AI797+AI798)*Percapita/30*FJ$4,IF(AG796+AG797+AG798+AH796+AH797+AH798+AI796+AI797+AI798+AJ796+AJ797+AJ798&gt;=16,Fixo/30*FJ$4+(AG796+AG797+AG798+AH796+AH797+AH798+AI796+AI797+AI798+AJ796+AJ797-16)*Percapita/30*FJ$4))))))</f>
        <v>0</v>
      </c>
      <c r="FK796" s="177">
        <f>IF(C796=4,SUM(AK796+AK797+AK798+AM796+AM797+AM798)*Percapita/30*FK$4+(AL796+AL797+AL798+AN796+AN797+AN798)*Cadeirante/30*FK$4,IF(C796=3,IF(AK799+AM799=10,Fixo/30*FK$4+(AK796+AK797+AK798+AM796+AM797+AM798)*Percapita/30*FK$4+(AL799+AN799)*Cadeirante/30*FK$4,IF(AK799+AM799&lt;=9,(AK799+AM799)*Crechee/30*FK$4)+(AL799+AN799)*Cadeirante/30*FK$4+(AK796+AK797+AK798+AM796+AM797+AM798)*Percapita/30*FK$4)+IF(AK799+AM799&gt;=11,Fixo/30*FK$4+(AK799+AM799-10)*Crechee/30*FK$4,0),IF(C796=2,IF(AL796+AL797+AL798+AL799+AN796+AN797+AN798+AN799=1,Cadeirante/30*FK$4,IF(AL796+AL797+AL798+AL799+AN796+AN797+AN798+AN799=2,Fixo/30*FK$4,IF(AL796+AL797+AL798+AL799+AN796+AN797+AN798+AN799&gt;2,Fixo/30*FK$4+(AL796+AL797+AL798+AL799+AN796+AN797+AN798+AN799-2)*Cadeirante/30*FK$4)))+(AK796+AK797+AK798+AM796+AM797+AM798)*Percapita/30*FK$4+(AK799+AM799)*Crechee/30*FK$4,IF(C796=1,IF(AK796+AK797+AK798+AL796+AL797+AL798+AM796+AM797+AM798+AN796+AN797+AN798&lt;=15,(AK796+AK797+AK798+AM796+AM797+AM798)*Percapita/30*FK$4,IF(AK796+AK797+AK798+AL796+AL797+AL798+AM796+AM797+AM798+AN796+AN797+AN798&gt;=16,Fixo/30*FK$4+(AK796+AK797+AK798+AL796+AL797+AL798+AM796+AM797+AM798+AN796+AN797-16)*Percapita/30*FK$4))))))</f>
        <v>0</v>
      </c>
      <c r="FL796" s="177">
        <f>IF(C796=4,SUM(AO796+AO797+AO798+AQ796+AQ797+AQ798)*Percapita/30*FL$4+(AP796+AP797+AP798+AR796+AR797+AR798)*Cadeirante/30*FL$4,IF(C796=3,IF(AO799+AQ799=10,Fixo/30*FL$4+(AO796+AO797+AO798+AQ796+AQ797+AQ798)*Percapita/30*FL$4+(AP799+AR799)*Cadeirante/30*FL$4,IF(AO799+AQ799&lt;=9,(AO799+AQ799)*Crechee/30*FL$4)+(AP799+AR799)*Cadeirante/30*FL$4+(AO796+AO797+AO798+AQ796+AQ797+AQ798)*Percapita/30*FL$4)+IF(AO799+AQ799&gt;=11,Fixo/30*FL$4+(AO799+AQ799-10)*Crechee/30*FL$4,0),IF(C796=2,IF(AP796+AP797+AP798+AP799+AR796+AR797+AR798+AR799=1,Cadeirante/30*FL$4,IF(AP796+AP797+AP798+AP799+AR796+AR797+AR798+AR799=2,Fixo/30*FL$4,IF(AP796+AP797+AP798+AP799+AR796+AR797+AR798+AR799&gt;2,Fixo/30*FL$4+(AP796+AP797+AP798+AP799+AR796+AR797+AR798+AR799-2)*Cadeirante/30*FL$4)))+(AO796+AO797+AO798+AQ796+AQ797+AQ798)*Percapita/30*FL$4+(AO799+AQ799)*Crechee/30*FL$4,IF(C796=1,IF(AO796+AO797+AO798+AP796+AP797+AP798+AQ796+AQ797+AQ798+AR796+AR797+AR798&lt;=15,(AO796+AO797+AO798+AQ796+AQ797+AQ798)*Percapita/30*FL$4,IF(AO796+AO797+AO798+AP796+AP797+AP798+AQ796+AQ797+AQ798+AR796+AR797+AR798&gt;=16,Fixo/30*FL$4+(AO796+AO797+AO798+AP796+AP797+AP798+AQ796+AQ797+AQ798+AR796+AR797-16)*Percapita/30*FL$4))))))</f>
        <v>0</v>
      </c>
      <c r="FM796" s="177">
        <f>IF(C796=4,SUM(AS796+AS797+AS798+AU796+AU797+AU798)*Percapita/30*FM$4+(AT796+AT797+AT798+AV796+AV797+AV798)*Cadeirante/30*FM$4,IF(C796=3,IF(AS799+AU799=10,Fixo/30*FM$4+(AS796+AS797+AS798+AU796+AU797+AU798)*Percapita/30*FM$4+(AT799+AV799)*Cadeirante/30*FM$4,IF(AS799+AU799&lt;=9,(AS799+AU799)*Crechee/30*FM$4)+(AT799+AV799)*Cadeirante/30*FM$4+(AS796+AS797+AS798+AU796+AU797+AU798)*Percapita/30*FM$4)+IF(AS799+AU799&gt;=11,Fixo/30*FM$4+(AS799+AU799-10)*Crechee/30*FM$4,0),IF(C796=2,IF(AT796+AT797+AT798+AT799+AV796+AV797+AV798+AV799=1,Cadeirante/30*FM$4,IF(AT796+AT797+AT798+AT799+AV796+AV797+AV798+AV799=2,Fixo/30*FM$4,IF(AT796+AT797+AT798+AT799+AV796+AV797+AV798+AV799&gt;2,Fixo/30*FM$4+(AT796+AT797+AT798+AT799+AV796+AV797+AV798+AV799-2)*Cadeirante/30*FM$4)))+(AS796+AS797+AS798+AU796+AU797+AU798)*Percapita/30*FM$4+(AS799+AU799)*Crechee/30*FM$4,IF(C796=1,IF(AS796+AS797+AS798+AT796+AT797+AT798+AU796+AU797+AU798+AV796+AV797+AV798&lt;=15,(AS796+AS797+AS798+AU796+AU797+AU798)*Percapita/30*FM$4,IF(AS796+AS797+AS798+AT796+AT797+AT798+AU796+AU797+AU798+AV796+AV797+AV798&gt;=16,Fixo/30*FM$4+(AS796+AS797+AS798+AT796+AT797+AT798+AU796+AU797+AU798+AV796+AV797-16)*Percapita/30*FM$4))))))</f>
        <v>0</v>
      </c>
      <c r="FN796" s="177">
        <f>IF(C796=4,SUM(AW796+AW797+AW798+AY796+AY797+AY798)*Percapita/30*FN$4+(AX796+AX797+AX798+AZ796+AZ797+AZ798)*Cadeirante/30*FN$4,IF(C796=3,IF(AW799+AY799=10,Fixo/30*FN$4+(AW796+AW797+AW798+AY796+AY797+AY798)*Percapita/30*FN$4+(AX799+AZ799)*Cadeirante/30*FN$4,IF(AW799+AY799&lt;=9,(AW799+AY799)*Crechee/30*FN$4)+(AX799+AZ799)*Cadeirante/30*FN$4+(AW796+AW797+AW798+AY796+AY797+AY798)*Percapita/30*FN$4)+IF(AW799+AY799&gt;=11,Fixo/30*FN$4+(AW799+AY799-10)*Crechee/30*FN$4,0),IF(C796=2,IF(AX796+AX797+AX798+AX799+AZ796+AZ797+AZ798+AZ799=1,Cadeirante/30*FN$4,IF(AX796+AX797+AX798+AX799+AZ796+AZ797+AZ798+AZ799=2,Fixo/30*FN$4,IF(AX796+AX797+AX798+AX799+AZ796+AZ797+AZ798+AZ799&gt;2,Fixo/30*FN$4+(AX796+AX797+AX798+AX799+AZ796+AZ797+AZ798+AZ799-2)*Cadeirante/30*FN$4)))+(AW796+AW797+AW798+AY796+AY797+AY798)*Percapita/30*FN$4+(AW799+AY799)*Crechee/30*FN$4,IF(C796=1,IF(AW796+AW797+AW798+AX796+AX797+AX798+AY796+AY797+AY798+AZ796+AZ797+AZ798&lt;=15,(AW796+AW797+AW798+AY796+AY797+AY798)*Percapita/30*FN$4,IF(AW796+AW797+AW798+AX796+AX797+AX798+AY796+AY797+AY798+AZ796+AZ797+AZ798&gt;=16,Fixo/30*FN$4+(AW796+AW797+AW798+AX796+AX797+AX798+AY796+AY797+AY798+AZ796+AZ797-16)*Percapita/30*FN$4))))))</f>
        <v>0</v>
      </c>
      <c r="FO796" s="177">
        <f>IF(C796=4,SUM(BA796+BA797+BA798+BC796+BC797+BC798)*Percapita/30*FO$4+(BB796+BB797+BB798+BD796+BD797+BD798)*Cadeirante/30*FO$4,IF(C796=3,IF(BA799+BC799=10,Fixo/30*FO$4+(BA796+BA797+BA798+BC796+BC797+BC798)*Percapita/30*FO$4+(BB799+BD799)*Cadeirante/30*FO$4,IF(BA799+BC799&lt;=9,(BA799+BC799)*Crechee/30*FO$4)+(BB799+BD799)*Cadeirante/30*FO$4+(BA796+BA797+BA798+BC796+BC797+BC798)*Percapita/30*FO$4)+IF(BA799+BC799&gt;=11,Fixo/30*FO$4+(BA799+BC799-10)*Crechee/30*FO$4,0),IF(C796=2,IF(BB796+BB797+BB798+BB799+BD796+BD797+BD798+BD799=1,Cadeirante/30*FO$4,IF(BB796+BB797+BB798+BB799+BD796+BD797+BD798+BD799=2,Fixo/30*FO$4,IF(BB796+BB797+BB798+BB799+BD796+BD797+BD798+BD799&gt;2,Fixo/30*FO$4+(BB796+BB797+BB798+BB799+BD796+BD797+BD798+BD799-2)*Cadeirante/30*FO$4)))+(BA796+BA797+BA798+BC796+BC797+BC798)*Percapita/30*FO$4+(BA799+BC799)*Crechee/30*FO$4,IF(C796=1,IF(BA796+BA797+BA798+BB796+BB797+BB798+BC796+BC797+BC798+BD796+BD797+BD798&lt;=15,(BA796+BA797+BA798+BC796+BC797+BC798)*Percapita/30*FO$4,IF(BA796+BA797+BA798+BB796+BB797+BB798+BC796+BC797+BC798+BD796+BD797+BD798&gt;=16,Fixo/30*FO$4+(BA796+BA797+BA798+BB796+BB797+BB798+BC796+BC797+BC798+BD796+BD797-16)*Percapita/30*FO$4))))))</f>
        <v>0</v>
      </c>
      <c r="FP796" s="177">
        <f>IF(C796=4,SUM(BE796+BE797+BE798+BG796+BG797+BG798)*Percapita/30*FP$4+(BF796+BF797+BF798+BH796+BH797+BH798)*Cadeirante/30*FP$4,IF(C796=3,IF(BE799+BG799=10,Fixo/30*FP$4+(BE796+BE797+BE798+BG796+BG797+BG798)*Percapita/30*FP$4+(BF799+BH799)*Cadeirante/30*FP$4,IF(BE799+BG799&lt;=9,(BE799+BG799)*Crechee/30*FP$4)+(BF799+BH799)*Cadeirante/30*FP$4+(BE796+BE797+BE798+BG796+BG797+BG798)*Percapita/30*FP$4)+IF(BE799+BG799&gt;=11,Fixo/30*FP$4+(BE799+BG799-10)*Crechee/30*FP$4,0),IF(C796=2,IF(BF796+BF797+BF798+BF799+BH796+BH797+BH798+BH799=1,Cadeirante/30*FP$4,IF(BF796+BF797+BF798+BF799+BH796+BH797+BH798+BH799=2,Fixo/30*FP$4,IF(BF796+BF797+BF798+BF799+BH796+BH797+BH798+BH799&gt;2,Fixo/30*FP$4+(BF796+BF797+BF798+BF799+BH796+BH797+BH798+BH799-2)*Cadeirante/30*FP$4)))+(BE796+BE797+BE798+BG796+BG797+BG798)*Percapita/30*FP$4+(BE799+BG799)*Crechee/30*FP$4,IF(C796=1,IF(BE796+BE797+BE798+BF796+BF797+BF798+BG796+BG797+BG798+BH796+BH797+BH798&lt;=15,(BE796+BE797+BE798+BG796+BG797+BG798)*Percapita/30*FP$4,IF(BE796+BE797+BE798+BF796+BF797+BF798+BG796+BG797+BG798+BH796+BH797+BH798&gt;=16,Fixo/30*FP$4+(BE796+BE797+BE798+BF796+BF797+BF798+BG796+BG797+BG798+BH796+BH797-16)*Percapita/30*FP$4))))))</f>
        <v>0</v>
      </c>
      <c r="FQ796" s="177">
        <f>IF(C796=4,SUM(BI796+BI797+BI798+BK796+BK797+BK798)*Percapita/30*FQ$4+(BJ796+BJ797+BJ798+BL796+BL797+BL798)*Cadeirante/30*FQ$4,IF(C796=3,IF(BI799+BK799=10,Fixo/30*FQ$4+(BI796+BI797+BI798+BK796+BK797+BK798)*Percapita/30*FQ$4+(BJ799+BL799)*Cadeirante/30*FQ$4,IF(BI799+BK799&lt;=9,(BI799+BK799)*Crechee/30*FQ$4)+(BJ799+BL799)*Cadeirante/30*FQ$4+(BI796+BI797+BI798+BK796+BK797+BK798)*Percapita/30*FQ$4)+IF(BI799+BK799&gt;=11,Fixo/30*FQ$4+(BI799+BK799-10)*Crechee/30*FQ$4,0),IF(C796=2,IF(BJ796+BJ797+BJ798+BJ799+BL796+BL797+BL798+BL799=1,Cadeirante/30*FQ$4,IF(BJ796+BJ797+BJ798+BJ799+BL796+BL797+BL798+BL799=2,Fixo/30*FQ$4,IF(BJ796+BJ797+BJ798+BJ799+BL796+BL797+BL798+BL799&gt;2,Fixo/30*FQ$4+(BJ796+BJ797+BJ798+BJ799+BL796+BL797+BL798+BL799-2)*Cadeirante/30*FQ$4)))+(BI796+BI797+BI798+BK796+BK797+BK798)*Percapita/30*FQ$4+(BI799+BK799)*Crechee/30*FQ$4,IF(C796=1,IF(BI796+BI797+BI798+BJ796+BJ797+BJ798+BK796+BK797+BK798+BL796+BL797+BL798&lt;=15,(BI796+BI797+BI798+BK796+BK797+BK798)*Percapita/30*FQ$4,IF(BI796+BI797+BI798+BJ796+BJ797+BJ798+BK796+BK797+BK798+BL796+BL797+BL798&gt;=16,Fixo/30*FQ$4+(BI796+BI797+BI798+BJ796+BJ797+BJ798+BK796+BK797+BK798+BL796+BL797-16)*Percapita/30*FQ$4))))))</f>
        <v>0</v>
      </c>
      <c r="FR796" s="177">
        <f>IF(C796=4,SUM(BM796+BM797+BM798+BO796+BO797+BO798)*Percapita/30*FR$4+(BN796+BN797+BN798+BP796+BP797+BP798)*Cadeirante/30*FR$4,IF(C796=3,IF(BM799+BO799=10,Fixo/30*FR$4+(BM796+BM797+BM798+BO796+BO797+BO798)*Percapita/30*FR$4+(BN799+BP799)*Cadeirante/30*FR$4,IF(BM799+BO799&lt;=9,(BM799+BO799)*Crechee/30*FR$4)+(BN799+BP799)*Cadeirante/30*FR$4+(BM796+BM797+BM798+BO796+BO797+BO798)*Percapita/30*FR$4)+IF(BM799+BO799&gt;=11,Fixo/30*FR$4+(BM799+BO799-10)*Crechee/30*FR$4,0),IF(C796=2,IF(BN796+BN797+BN798+BN799+BP796+BP797+BP798+BP799=1,Cadeirante/30*FR$4,IF(BN796+BN797+BN798+BN799+BP796+BP797+BP798+BP799=2,Fixo/30*FR$4,IF(BN796+BN797+BN798+BN799+BP796+BP797+BP798+BP799&gt;2,Fixo/30*FR$4+(BN796+BN797+BN798+BN799+BP796+BP797+BP798+BP799-2)*Cadeirante/30*FR$4)))+(BM796+BM797+BM798+BO796+BO797+BO798)*Percapita/30*FR$4+(BM799+BO799)*Crechee/30*FR$4,IF(C796=1,IF(BM796+BM797+BM798+BN796+BN797+BN798+BO796+BO797+BO798+BP796+BP797+BP798&lt;=15,(BM796+BM797+BM798+BO796+BO797+BO798)*Percapita/30*FR$4,IF(BM796+BM797+BM798+BN796+BN797+BN798+BO796+BO797+BO798+BP796+BP797+BP798&gt;=16,Fixo/30*FR$4+(BM796+BM797+BM798+BN796+BN797+BN798+BO796+BO797+BO798+BP796+BP797-16)*Percapita/30*FR$4))))))</f>
        <v>0</v>
      </c>
      <c r="FS796" s="177">
        <f>IF(C796=4,SUM(BQ796+BQ797+BQ798+BS796+BS797+BS798)*Percapita/30*FS$4+(BR796+BR797+BR798+BT796+BT797+BT798)*Cadeirante/30*FS$4,IF(C796=3,IF(BQ799+BS799=10,Fixo/30*FS$4+(BQ796+BQ797+BQ798+BS796+BS797+BS798)*Percapita/30*FS$4+(BR799+BT799)*Cadeirante/30*FS$4,IF(BQ799+BS799&lt;=9,(BQ799+BS799)*Crechee/30*FS$4)+(BR799+BT799)*Cadeirante/30*FS$4+(BQ796+BQ797+BQ798+BS796+BS797+BS798)*Percapita/30*FS$4)+IF(BQ799+BS799&gt;=11,Fixo/30*FS$4+(BQ799+BS799-10)*Crechee/30*FS$4,0),IF(C796=2,IF(BR796+BR797+BR798+BR799+BT796+BT797+BT798+BT799=1,Cadeirante/30*FS$4,IF(BR796+BR797+BR798+BR799+BT796+BT797+BT798+BT799=2,Fixo/30*FS$4,IF(BR796+BR797+BR798+BR799+BT796+BT797+BT798+BT799&gt;2,Fixo/30*FS$4+(BR796+BR797+BR798+BR799+BT796+BT797+BT798+BT799-2)*Cadeirante/30*FS$4)))+(BQ796+BQ797+BQ798+BS796+BS797+BS798)*Percapita/30*FS$4+(BQ799+BS799)*Crechee/30*FS$4,IF(C796=1,IF(BQ796+BQ797+BQ798+BR796+BR797+BR798+BS796+BS797+BS798+BT796+BT797+BT798&lt;=15,(BQ796+BQ797+BQ798+BS796+BS797+BS798)*Percapita/30*FS$4,IF(BQ796+BQ797+BQ798+BR796+BR797+BR798+BS796+BS797+BS798+BT796+BT797+BT798&gt;=16,Fixo/30*FS$4+(BQ796+BQ797+BQ798+BR796+BR797+BR798+BS796+BS797+BS798+BT796+BT797-16)*Percapita/30*FS$4))))))</f>
        <v>0</v>
      </c>
      <c r="FT796" s="177">
        <f>IF(C796=4,SUM(BU796+BU797+BU798+BW796+BW797+BW798)*Percapita/30*FT$4+(BV796+BV797+BV798+BX796+BX797+BX798)*Cadeirante/30*FT$4,IF(C796=3,IF(BU799+BW799=10,Fixo/30*FT$4+(BU796+BU797+BU798+BW796+BW797+BW798)*Percapita/30*FT$4+(BV799+BX799)*Cadeirante/30*FT$4,IF(BU799+BW799&lt;=9,(BU799+BW799)*Crechee/30*FT$4)+(BV799+BX799)*Cadeirante/30*FT$4+(BU796+BU797+BU798+BW796+BW797+BW798)*Percapita/30*FT$4)+IF(BU799+BW799&gt;=11,Fixo/30*FT$4+(BU799+BW799-10)*Crechee/30*FT$4,0),IF(C796=2,IF(BV796+BV797+BV798+BV799+BX796+BX797+BX798+BX799=1,Cadeirante/30*FT$4,IF(BV796+BV797+BV798+BV799+BX796+BX797+BX798+BX799=2,Fixo/30*FT$4,IF(BV796+BV797+BV798+BV799+BX796+BX797+BX798+BX799&gt;2,Fixo/30*FT$4+(BV796+BV797+BV798+BV799+BX796+BX797+BX798+BX799-2)*Cadeirante/30*FT$4)))+(BU796+BU797+BU798+BW796+BW797+BW798)*Percapita/30*FT$4+(BU799+BW799)*Crechee/30*FT$4,IF(C796=1,IF(BU796+BU797+BU798+BV796+BV797+BV798+BW796+BW797+BW798+BX796+BX797+BX798&lt;=15,(BU796+BU797+BU798+BW796+BW797+BW798)*Percapita/30*FT$4,IF(BU796+BU797+BU798+BV796+BV797+BV798+BW796+BW797+BW798+BX796+BX797+BX798&gt;=16,Fixo/30*FT$4+(BU796+BU797+BU798+BV796+BV797+BV798+BW796+BW797+BW798+BX796+BX797-16)*Percapita/30*FT$4))))))</f>
        <v>0</v>
      </c>
      <c r="FU796" s="177">
        <f>IF(C796=4,SUM(BY796+BY797+BY798+CA796+CA797+CA798)*Percapita/30*FU$4+(BZ796+BZ797+BZ798+CB796+CB797+CB798)*Cadeirante/30*FU$4,IF(C796=3,IF(BY799+CA799=10,Fixo/30*FU$4+(BY796+BY797+BY798+CA796+CA797+CA798)*Percapita/30*FU$4+(BZ799+CB799)*Cadeirante/30*FU$4,IF(BY799+CA799&lt;=9,(BY799+CA799)*Crechee/30*FU$4)+(BZ799+CB799)*Cadeirante/30*FU$4+(BY796+BY797+BY798+CA796+CA797+CA798)*Percapita/30*FU$4)+IF(BY799+CA799&gt;=11,Fixo/30*FU$4+(BY799+CA799-10)*Crechee/30*FU$4,0),IF(C796=2,IF(BZ796+BZ797+BZ798+BZ799+CB796+CB797+CB798+CB799=1,Cadeirante/30*FU$4,IF(BZ796+BZ797+BZ798+BZ799+CB796+CB797+CB798+CB799=2,Fixo/30*FU$4,IF(BZ796+BZ797+BZ798+BZ799+CB796+CB797+CB798+CB799&gt;2,Fixo/30*FU$4+(BZ796+BZ797+BZ798+BZ799+CB796+CB797+CB798+CB799-2)*Cadeirante/30*FU$4)))+(BY796+BY797+BY798+CA796+CA797+CA798)*Percapita/30*FU$4+(BY799+CA799)*Crechee/30*FU$4,IF(C796=1,IF(BY796+BY797+BY798+BZ796+BZ797+BZ798+CA796+CA797+CA798+CB796+CB797+CB798&lt;=15,(BY796+BY797+BY798+CA796+CA797+CA798)*Percapita/30*FU$4,IF(BY796+BY797+BY798+BZ796+BZ797+BZ798+CA796+CA797+CA798+CB796+CB797+CB798&gt;=16,Fixo/30*FU$4+(BY796+BY797+BY798+BZ796+BZ797+BZ798+CA796+CA797+CA798+CB796+CB797-16)*Percapita/30*FU$4))))))</f>
        <v>0</v>
      </c>
      <c r="FV796" s="177">
        <f>IF(C796=4,SUM(CC796+CC797+CC798+CE796+CE797+CE798)*Percapita/30*FV$4+(CD796+CD797+CD798+CF796+CF797+CF798)*Cadeirante/30*FV$4,IF(C796=3,IF(CC799+CE799=10,Fixo/30*FV$4+(CC796+CC797+CC798+CE796+CE797+CE798)*Percapita/30*FV$4+(CD799+CF799)*Cadeirante/30*FV$4,IF(CC799+CE799&lt;=9,(CC799+CE799)*Crechee/30*FV$4)+(CD799+CF799)*Cadeirante/30*FV$4+(CC796+CC797+CC798+CE796+CE797+CE798)*Percapita/30*FV$4)+IF(CC799+CE799&gt;=11,Fixo/30*FV$4+(CC799+CE799-10)*Crechee/30*FV$4,0),IF(C796=2,IF(CD796+CD797+CD798+CD799+CF796+CF797+CF798+CF799=1,Cadeirante/30*FV$4,IF(CD796+CD797+CD798+CD799+CF796+CF797+CF798+CF799=2,Fixo/30*FV$4,IF(CD796+CD797+CD798+CD799+CF796+CF797+CF798+CF799&gt;2,Fixo/30*FV$4+(CD796+CD797+CD798+CD799+CF796+CF797+CF798+CF799-2)*Cadeirante/30*FV$4)))+(CC796+CC797+CC798+CE796+CE797+CE798)*Percapita/30*FV$4+(CC799+CE799)*Crechee/30*FV$4,IF(C796=1,IF(CC796+CC797+CC798+CD796+CD797+CD798+CE796+CE797+CE798+CF796+CF797+CF798&lt;=15,(CC796+CC797+CC798+CE796+CE797+CE798)*Percapita/30*FV$4,IF(CC796+CC797+CC798+CD796+CD797+CD798+CE796+CE797+CE798+CF796+CF797+CF798&gt;=16,Fixo/30*FV$4+(CC796+CC797+CC798+CD796+CD797+CD798+CE796+CE797+CE798+CF796+CF797-16)*Percapita/30*FV$4))))))</f>
        <v>0</v>
      </c>
      <c r="FW796" s="177">
        <f>IF(C796=4,SUM(CG796+CG797+CG798+CI796+CI797+CI798)*Percapita/30*FW$4+(CH796+CH797+CH798+CJ796+CJ797+CJ798)*Cadeirante/30*FW$4,IF(C796=3,IF(CG799+CI799=10,Fixo/30*FW$4+(CG796+CG797+CG798+CI796+CI797+CI798)*Percapita/30*FW$4+(CH799+CJ799)*Cadeirante/30*FW$4,IF(CG799+CI799&lt;=9,(CG799+CI799)*Crechee/30*FW$4)+(CH799+CJ799)*Cadeirante/30*FW$4+(CG796+CG797+CG798+CI796+CI797+CI798)*Percapita/30*FW$4)+IF(CG799+CI799&gt;=11,Fixo/30*FW$4+(CG799+CI799-10)*Crechee/30*FW$4,0),IF(C796=2,IF(CH796+CH797+CH798+CH799+CJ796+CJ797+CJ798+CJ799=1,Cadeirante/30*FW$4,IF(CH796+CH797+CH798+CH799+CJ796+CJ797+CJ798+CJ799=2,Fixo/30*FW$4,IF(CH796+CH797+CH798+CH799+CJ796+CJ797+CJ798+CJ799&gt;2,Fixo/30*FW$4+(CH796+CH797+CH798+CH799+CJ796+CJ797+CJ798+CJ799-2)*Cadeirante/30*FW$4)))+(CG796+CG797+CG798+CI796+CI797+CI798)*Percapita/30*FW$4+(CG799+CI799)*Crechee/30*FW$4,IF(C796=1,IF(CG796+CG797+CG798+CH796+CH797+CH798+CI796+CI797+CI798+CJ796+CJ797+CJ798&lt;=15,(CG796+CG797+CG798+CI796+CI797+CI798)*Percapita/30*FW$4,IF(CG796+CG797+CG798+CH796+CH797+CH798+CI796+CI797+CI798+CJ796+CJ797+CJ798&gt;=16,Fixo/30*FW$4+(CG796+CG797+CG798+CH796+CH797+CH798+CI796+CI797+CI798+CJ796+CJ797-16)*Percapita/30*FW$4))))))</f>
        <v>0</v>
      </c>
      <c r="FX796" s="177">
        <f>IF(C796=4,SUM(CK796+CK797+CK798+CM796+CM797+CM798)*Percapita/30*FX$4+(CL796+CL797+CL798+CN796+CN797+CN798)*Cadeirante/30*FX$4,IF(C796=3,IF(CK799+CM799=10,Fixo/30*FX$4+(CK796+CK797+CK798+CM796+CM797+CM798)*Percapita/30*FX$4+(CL799+CN799)*Cadeirante/30*FX$4,IF(CK799+CM799&lt;=9,(CK799+CM799)*Crechee/30*FX$4)+(CL799+CN799)*Cadeirante/30*FX$4+(CK796+CK797+CK798+CM796+CM797+CM798)*Percapita/30*FX$4)+IF(CK799+CM799&gt;=11,Fixo/30*FX$4+(CK799+CM799-10)*Crechee/30*FX$4,0),IF(C796=2,IF(CL796+CL797+CL798+CL799+CN796+CN797+CN798+CN799=1,Cadeirante/30*FX$4,IF(CL796+CL797+CL798+CL799+CN796+CN797+CN798+CN799=2,Fixo/30*FX$4,IF(CL796+CL797+CL798+CL799+CN796+CN797+CN798+CN799&gt;2,Fixo/30*FX$4+(CL796+CL797+CL798+CL799+CN796+CN797+CN798+CN799-2)*Cadeirante/30*FX$4)))+(CK796+CK797+CK798+CM796+CM797+CM798)*Percapita/30*FX$4+(CK799+CM799)*Crechee/30*FX$4,IF(C796=1,IF(CK796+CK797+CK798+CL796+CL797+CL798+CM796+CM797+CM798+CN796+CN797+CN798&lt;=15,(CK796+CK797+CK798+CM796+CM797+CM798)*Percapita/30*FX$4,IF(CK796+CK797+CK798+CL796+CL797+CL798+CM796+CM797+CM798+CN796+CN797+CN798&gt;=16,Fixo/30*FX$4+(CK796+CK797+CK798+CL796+CL797+CL798+CM796+CM797+CM798+CN796+CN797-16)*Percapita/30*FX$4))))))</f>
        <v>0</v>
      </c>
      <c r="FY796" s="177">
        <f>IF(C796=4,SUM(CO796+CO797+CO798+CQ796+CQ797+CQ798)*Percapita/30*FY$4+(CP796+CP797+CP798+CR796+CR797+CR798)*Cadeirante/30*FY$4,IF(C796=3,IF(CO799+CQ799=10,Fixo/30*FY$4+(CO796+CO797+CO798+CQ796+CQ797+CQ798)*Percapita/30*FY$4+(CP799+CR799)*Cadeirante/30*FY$4,IF(CO799+CQ799&lt;=9,(CO799+CQ799)*Crechee/30*FY$4)+(CP799+CR799)*Cadeirante/30*FY$4+(CO796+CO797+CO798+CQ796+CQ797+CQ798)*Percapita/30*FY$4)+IF(CO799+CQ799&gt;=11,Fixo/30*FY$4+(CO799+CQ799-10)*Crechee/30*FY$4,0),IF(C796=2,IF(CP796+CP797+CP798+CP799+CR796+CR797+CR798+CR799=1,Cadeirante/30*FY$4,IF(CP796+CP797+CP798+CP799+CR796+CR797+CR798+CR799=2,Fixo/30*FY$4,IF(CP796+CP797+CP798+CP799+CR796+CR797+CR798+CR799&gt;2,Fixo/30*FY$4+(CP796+CP797+CP798+CP799+CR796+CR797+CR798+CR799-2)*Cadeirante/30*FY$4)))+(CO796+CO797+CO798+CQ796+CQ797+CQ798)*Percapita/30*FY$4+(CO799+CQ799)*Crechee/30*FY$4,IF(C796=1,IF(CO796+CO797+CO798+CP796+CP797+CP798+CQ796+CQ797+CQ798+CR796+CR797+CR798&lt;=15,(CO796+CO797+CO798+CQ796+CQ797+CQ798)*Percapita/30*FY$4,IF(CO796+CO797+CO798+CP796+CP797+CP798+CQ796+CQ797+CQ798+CR796+CR797+CR798&gt;=16,Fixo/30*FY$4+(CO796+CO797+CO798+CP796+CP797+CP798+CQ796+CQ797+CQ798+CR796+CR797-16)*Percapita/30*FY$4))))))</f>
        <v>0</v>
      </c>
      <c r="FZ796" s="177">
        <f>IF(C796=4,SUM(CS796+CS797+CS798+CU796+CU797+CU798)*Percapita/30*FZ$4+(CT796+CT797+CT798+CV796+CV797+CV798)*Cadeirante/30*FZ$4,IF(C796=3,IF(CS799+CU799=10,Fixo/30*FZ$4+(CS796+CS797+CS798+CU796+CU797+CU798)*Percapita/30*FZ$4+(CT799+CV799)*Cadeirante/30*FZ$4,IF(CS799+CU799&lt;=9,(CS799+CU799)*Crechee/30*FZ$4)+(CT799+CV799)*Cadeirante/30*FZ$4+(CS796+CS797+CS798+CU796+CU797+CU798)*Percapita/30*FZ$4)+IF(CS799+CU799&gt;=11,Fixo/30*FZ$4+(CS799+CU799-10)*Crechee/30*FZ$4,0),IF(C796=2,IF(CT796+CT797+CT798+CT799+CV796+CV797+CV798+CV799=1,Cadeirante/30*FZ$4,IF(CT796+CT797+CT798+CT799+CV796+CV797+CV798+CV799=2,Fixo/30*FZ$4,IF(CT796+CT797+CT798+CT799+CV796+CV797+CV798+CV799&gt;2,Fixo/30*FZ$4+(CT796+CT797+CT798+CT799+CV796+CV797+CV798+CV799-2)*Cadeirante/30*FZ$4)))+(CS796+CS797+CS798+CU796+CU797+CU798)*Percapita/30*FZ$4+(CS799+CU799)*Crechee/30*FZ$4,IF(C796=1,IF(CS796+CS797+CS798+CT796+CT797+CT798+CU796+CU797+CU798+CV796+CV797+CV798&lt;=15,(CS796+CS797+CS798+CU796+CU797+CU798)*Percapita/30*FZ$4,IF(CS796+CS797+CS798+CT796+CT797+CT798+CU796+CU797+CU798+CV796+CV797+CV798&gt;=16,Fixo/30*FZ$4+(CS796+CS797+CS798+CT796+CT797+CT798+CU796+CU797+CU798+CV796+CV797-16)*Percapita/30*FZ$4))))))</f>
        <v>0</v>
      </c>
      <c r="GA796" s="177">
        <f>IF(C796=4,SUM(CW796+CW797+CW798+CY796+CY797+CY798)*Percapita/30*GA$4+(CX796+CX797+CX798+CZ796+CZ797+CZ798)*Cadeirante/30*GA$4,IF(C796=3,IF(CW799+CY799=10,Fixo/30*GA$4+(CW796+CW797+CW798+CY796+CY797+CY798)*Percapita/30*GA$4+(CX799+CZ799)*Cadeirante/30*GA$4,IF(CW799+CY799&lt;=9,(CW799+CY799)*Crechee/30*GA$4)+(CX799+CZ799)*Cadeirante/30*GA$4+(CW796+CW797+CW798+CY796+CY797+CY798)*Percapita/30*GA$4)+IF(CW799+CY799&gt;=11,Fixo/30*GA$4+(CW799+CY799-10)*Crechee/30*GA$4,0),IF(C796=2,IF(CX796+CX797+CX798+CX799+CZ796+CZ797+CZ798+CZ799=1,Cadeirante/30*GA$4,IF(CX796+CX797+CX798+CX799+CZ796+CZ797+CZ798+CZ799=2,Fixo/30*GA$4,IF(CX796+CX797+CX798+CX799+CZ796+CZ797+CZ798+CZ799&gt;2,Fixo/30*GA$4+(CX796+CX797+CX798+CX799+CZ796+CZ797+CZ798+CZ799-2)*Cadeirante/30*GA$4)))+(CW796+CW797+CW798+CY796+CY797+CY798)*Percapita/30*GA$4+(CW799+CY799)*Crechee/30*GA$4,IF(C796=1,IF(CW796+CW797+CW798+CX796+CX797+CX798+CY796+CY797+CY798+CZ796+CZ797+CZ798&lt;=15,(CW796+CW797+CW798+CY796+CY797+CY798)*Percapita/30*GA$4,IF(CW796+CW797+CW798+CX796+CX797+CX798+CY796+CY797+CY798+CZ796+CZ797+CZ798&gt;=16,Fixo/30*GA$4+(CW796+CW797+CW798+CX796+CX797+CX798+CY796+CY797+CY798+CZ796+CZ797-16)*Percapita/30*GA$4))))))</f>
        <v>0</v>
      </c>
      <c r="GB796" s="177">
        <f>IF(C796=4,SUM(DA796+DA797+DA798+DC796+DC797+DC798)*Percapita/30*GB$4+(DB796+DB797+DB798+DD796+DD797+DD798)*Cadeirante/30*GB$4,IF(C796=3,IF(DA799+DC799=10,Fixo/30*GB$4+(DA796+DA797+DA798+DC796+DC797+DC798)*Percapita/30*GB$4+(DB799+DD799)*Cadeirante/30*GB$4,IF(DA799+DC799&lt;=9,(DA799+DC799)*Crechee/30*GB$4)+(DB799+DD799)*Cadeirante/30*GB$4+(DA796+DA797+DA798+DC796+DC797+DC798)*Percapita/30*GB$4)+IF(DA799+DC799&gt;=11,Fixo/30*GB$4+(DA799+DC799-10)*Crechee/30*GB$4,0),IF(C796=2,IF(DB796+DB797+DB798+DB799+DD796+DD797+DD798+DD799=1,Cadeirante/30*GB$4,IF(DB796+DB797+DB798+DB799+DD796+DD797+DD798+DD799=2,Fixo/30*GB$4,IF(DB796+DB797+DB798+DB799+DD796+DD797+DD798+DD799&gt;2,Fixo/30*GB$4+(DB796+DB797+DB798+DB799+DD796+DD797+DD798+DD799-2)*Cadeirante/30*GB$4)))+(DA796+DA797+DA798+DC796+DC797+DC798)*Percapita/30*GB$4+(DA799+DC799)*Crechee/30*GB$4,IF(C796=1,IF(DA796+DA797+DA798+DB796+DB797+DB798+DC796+DC797+DC798+DD796+DD797+DD798&lt;=15,(DA796+DA797+DA798+DC796+DC797+DC798)*Percapita/30*GB$4,IF(DA796+DA797+DA798+DB796+DB797+DB798+DC796+DC797+DC798+DD796+DD797+DD798&gt;=16,Fixo/30*GB$4+(DA796+DA797+DA798+DB796+DB797+DB798+DC796+DC797+DC798+DD796+DD797-16)*Percapita/30*GB$4))))))</f>
        <v>0</v>
      </c>
      <c r="GC796" s="177">
        <f>IF(C796=4,SUM(DE796+DE797+DE798+DG796+DG797+DG798)*Percapita/30*GC$4+(DF796+DF797+DF798+DH796+DH797+DH798)*Cadeirante/30*GC$4,IF(C796=3,IF(DE799+DG799=10,Fixo/30*GC$4+(DE796+DE797+DE798+DG796+DG797+DG798)*Percapita/30*GC$4+(DF799+DH799)*Cadeirante/30*GC$4,IF(DE799+DG799&lt;=9,(DE799+DG799)*Crechee/30*GC$4)+(DF799+DH799)*Cadeirante/30*GC$4+(DE796+DE797+DE798+DG796+DG797+DG798)*Percapita/30*GC$4)+IF(DE799+DG799&gt;=11,Fixo/30*GC$4+(DE799+DG799-10)*Crechee/30*GC$4,0),IF(C796=2,IF(DF796+DF797+DF798+DF799+DH796+DH797+DH798+DH799=1,Cadeirante/30*GC$4,IF(DF796+DF797+DF798+DF799+DH796+DH797+DH798+DH799=2,Fixo/30*GC$4,IF(DF796+DF797+DF798+DF799+DH796+DH797+DH798+DH799&gt;2,Fixo/30*GC$4+(DF796+DF797+DF798+DF799+DH796+DH797+DH798+DH799-2)*Cadeirante/30*GC$4)))+(DE796+DE797+DE798+DG796+DG797+DG798)*Percapita/30*GC$4+(DE799+DG799)*Crechee/30*GC$4,IF(C796=1,IF(DE796+DE797+DE798+DF796+DF797+DF798+DG796+DG797+DG798+DH796+DH797+DH798&lt;=15,(DE796+DE797+DE798+DG796+DG797+DG798)*Percapita/30*GC$4,IF(DE796+DE797+DE798+DF796+DF797+DF798+DG796+DG797+DG798+DH796+DH797+DH798&gt;=16,Fixo/30*GC$4+(DE796+DE797+DE798+DF796+DF797+DF798+DG796+DG797+DG798+DH796+DH797-16)*Percapita/30*GC$4))))))</f>
        <v>0</v>
      </c>
      <c r="GD796" s="177">
        <f>IF(C796=4,SUM(DI796+DI797+DI798+DK796+DK797+DK798)*Percapita/30*GD$4+(DJ796+DJ797+DJ798+DL796+DL797+DL798)*Cadeirante/30*GD$4,IF(C796=3,IF(DI799+DK799=10,Fixo/30*GD$4+(DI796+DI797+DI798+DK796+DK797+DK798)*Percapita/30*GD$4+(DJ799+DL799)*Cadeirante/30*GD$4,IF(DI799+DK799&lt;=9,(DI799+DK799)*Crechee/30*GD$4)+(DJ799+DL799)*Cadeirante/30*GD$4+(DI796+DI797+DI798+DK796+DK797+DK798)*Percapita/30*GD$4)+IF(DI799+DK799&gt;=11,Fixo/30*GD$4+(DI799+DK799-10)*Crechee/30*GD$4,0),IF(C796=2,IF(DJ796+DJ797+DJ798+DJ799+DL796+DL797+DL798+DL799=1,Cadeirante/30*GD$4,IF(DJ796+DJ797+DJ798+DJ799+DL796+DL797+DL798+DL799=2,Fixo/30*GD$4,IF(DJ796+DJ797+DJ798+DJ799+DL796+DL797+DL798+DL799&gt;2,Fixo/30*GD$4+(DJ796+DJ797+DJ798+DJ799+DL796+DL797+DL798+DL799-2)*Cadeirante/30*GD$4)))+(DI796+DI797+DI798+DK796+DK797+DK798)*Percapita/30*GD$4+(DI799+DK799)*Crechee/30*GD$4,IF(C796=1,IF(DI796+DI797+DI798+DJ796+DJ797+DJ798+DK796+DK797+DK798+DL796+DL797+DL798&lt;=15,(DI796+DI797+DI798+DK796+DK797+DK798)*Percapita/30*GD$4,IF(DI796+DI797+DI798+DJ796+DJ797+DJ798+DK796+DK797+DK798+DL796+DL797+DL798&gt;=16,Fixo/30*GD$4+(DI796+DI797+DI798+DJ796+DJ797+DJ798+DK796+DK797+DK798+DL796+DL797-16)*Percapita/30*GD$4))))))</f>
        <v>0</v>
      </c>
      <c r="GE796" s="177">
        <f>IF(C796=4,SUM(DM796+DM797+DM798+DO796+DO797+DO798)*Percapita/30*GE$4+(DN796+DN797+DN798+DP796+DP797+DP798)*Cadeirante/30*GE$4,IF(C796=3,IF(DM799+DO799=10,Fixo/30*GE$4+(DM796+DM797+DM798+DO796+DO797+DO798)*Percapita/30*GE$4+(DN799+DP799)*Cadeirante/30*GE$4,IF(DM799+DO799&lt;=9,(DM799+DO799)*Crechee/30*GE$4)+(DN799+DP799)*Cadeirante/30*GE$4+(DM796+DM797+DM798+DO796+DO797+DO798)*Percapita/30*GE$4)+IF(DM799+DO799&gt;=11,Fixo/30*GE$4+(DM799+DO799-10)*Crechee/30*GE$4,0),IF(C796=2,IF(DN796+DN797+DN798+DN799+DP796+DP797+DP798+DP799=1,Cadeirante/30*GE$4,IF(DN796+DN797+DN798+DN799+DP796+DP797+DP798+DP799=2,Fixo/30*GE$4,IF(DN796+DN797+DN798+DN799+DP796+DP797+DP798+DP799&gt;2,Fixo/30*GE$4+(DN796+DN797+DN798+DN799+DP796+DP797+DP798+DP799-2)*Cadeirante/30*GE$4)))+(DM796+DM797+DM798+DO796+DO797+DO798)*Percapita/30*GE$4+(DM799+DO799)*Crechee/30*GE$4,IF(C796=1,IF(DM796+DM797+DM798+DN796+DN797+DN798+DO796+DO797+DO798+DP796+DP797+DP798&lt;=15,(DM796+DM797+DM798+DO796+DO797+DO798)*Percapita/30*GE$4,IF(DM796+DM797+DM798+DN796+DN797+DN798+DO796+DO797+DO798+DP796+DP797+DP798&gt;=16,Fixo/30*GE$4+(DM796+DM797+DM798+DN796+DN797+DN798+DO796+DO797+DO798+DP796+DP797-16)*Percapita/30*GE$4))))))</f>
        <v>0</v>
      </c>
      <c r="GF796" s="177">
        <f>IF(C796=4,SUM(DQ796+DQ797+DQ798+DS796+DS797+DS798)*Percapita/30*GF$4+(DR796+DR797+DR798+DT796+DT797+DT798)*Cadeirante/30*GF$4,IF(C796=3,IF(DQ799+DS799=10,Fixo/30*GF$4+(DQ796+DQ797+DQ798+DS796+DS797+DS798)*Percapita/30*GF$4+(DR799+DT799)*Cadeirante/30*GF$4,IF(DQ799+DS799&lt;=9,(DQ799+DS799)*Crechee/30*GF$4)+(DR799+DT799)*Cadeirante/30*GF$4+(DQ796+DQ797+DQ798+DS796+DS797+DS798)*Percapita/30*GF$4)+IF(DQ799+DS799&gt;=11,Fixo/30*GF$4+(DQ799+DS799-10)*Crechee/30*GF$4,0),IF(C796=2,IF(DR796+DR797+DR798+DR799+DT796+DT797+DT798+DT799=1,Cadeirante/30*GF$4,IF(DR796+DR797+DR798+DR799+DT796+DT797+DT798+DT799=2,Fixo/30*GF$4,IF(DR796+DR797+DR798+DR799+DT796+DT797+DT798+DT799&gt;2,Fixo/30*GF$4+(DR796+DR797+DR798+DR799+DT796+DT797+DT798+DT799-2)*Cadeirante/30*GF$4)))+(DQ796+DQ797+DQ798+DS796+DS797+DS798)*Percapita/30*GF$4+(DQ799+DS799)*Crechee/30*GF$4,IF(C796=1,IF(DQ796+DQ797+DQ798+DR796+DR797+DR798+DS796+DS797+DS798+DT796+DT797+DT798&lt;=15,(DQ796+DQ797+DQ798+DS796+DS797+DS798)*Percapita/30*GF$4,IF(DQ796+DQ797+DQ798+DR796+DR797+DR798+DS796+DS797+DS798+DT796+DT797+DT798&gt;=16,Fixo/30*GF$4+(DQ796+DQ797+DQ798+DR796+DR797+DR798+DS796+DS797+DS798+DT796+DT797-16)*Percapita/30*GF$4))))))</f>
        <v>0</v>
      </c>
      <c r="GG796" s="177">
        <f>IF(C796=4,SUM(DU796+DU797+DU798+DW796+DW797+DW798)*Percapita/30*GG$4+(DV796+DV797+DV798+DX796+DX797+DX798)*Cadeirante/30*GG$4,IF(C796=3,IF(DU799+DW799=10,Fixo/30*GG$4+(DU796+DU797+DU798+DW796+DW797+DW798)*Percapita/30*GG$4+(DV799+DX799)*Cadeirante/30*GG$4,IF(DU799+DW799&lt;=9,(DU799+DW799)*Crechee/30*GG$4)+(DV799+DX799)*Cadeirante/30*GG$4+(DU796+DU797+DU798+DW796+DW797+DW798)*Percapita/30*GG$4)+IF(DU799+DW799&gt;=11,Fixo/30*GG$4+(DU799+DW799-10)*Crechee/30*GG$4,0),IF(C796=2,IF(DV796+DV797+DV798+DV799+DX796+DX797+DX798+DX799=1,Cadeirante/30*GG$4,IF(DV796+DV797+DV798+DV799+DX796+DX797+DX798+DX799=2,Fixo/30*GG$4,IF(DV796+DV797+DV798+DV799+DX796+DX797+DX798+DX799&gt;2,Fixo/30*GG$4+(DV796+DV797+DV798+DV799+DX796+DX797+DX798+DX799-2)*Cadeirante/30*GG$4)))+(DU796+DU797+DU798+DW796+DW797+DW798)*Percapita/30*GG$4+(DU799+DW799)*Crechee/30*GG$4,IF(C796=1,IF(DU796+DU797+DU798+DV796+DV797+DV798+DW796+DW797+DW798+DX796+DX797+DX798&lt;=15,(DU796+DU797+DU798+DW796+DW797+DW798)*Percapita/30*GG$4,IF(DU796+DU797+DU798+DV796+DV797+DV798+DW796+DW797+DW798+DX796+DX797+DX798&gt;=16,Fixo/30*GG$4+(DU796+DU797+DU798+DV796+DV797+DV798+DW796+DW797+DW798+DX796+DX797-16)*Percapita/30*GG$4))))))</f>
        <v>0</v>
      </c>
      <c r="GH796" s="177">
        <f>IF(C796=4,SUM(DY796+DY797+DY798+EA796+EA797+EA798)*Percapita/30*GH$4+(DZ796+DZ797+DZ798+EB796+EB797+EB798)*Cadeirante/30*GH$4,IF(C796=3,IF(DY799+EA799=10,Fixo/30*GH$4+(DY796+DY797+DY798+EA796+EA797+EA798)*Percapita/30*GH$4+(DZ799+EB799)*Cadeirante/30*GH$4,IF(DY799+EA799&lt;=9,(DY799+EA799)*Crechee/30*GH$4)+(DZ799+EB799)*Cadeirante/30*GH$4+(DY796+DY797+DY798+EA796+EA797+EA798)*Percapita/30*GH$4)+IF(DY799+EA799&gt;=11,Fixo/30*GH$4+(DY799+EA799-10)*Crechee/30*GH$4,0),IF(C796=2,IF(DZ796+DZ797+DZ798+DZ799+EB796+EB797+EB798+EB799=1,Cadeirante/30*GH$4,IF(DZ796+DZ797+DZ798+DZ799+EB796+EB797+EB798+EB799=2,Fixo/30*GH$4,IF(DZ796+DZ797+DZ798+DZ799+EB796+EB797+EB798+EB799&gt;2,Fixo/30*GH$4+(DZ796+DZ797+DZ798+DZ799+EB796+EB797+EB798+EB799-2)*Cadeirante/30*GH$4)))+(DY796+DY797+DY798+EA796+EA797+EA798)*Percapita/30*GH$4+(DY799+EA799)*Crechee/30*GH$4,IF(C796=1,IF(DY796+DY797+DY798+DZ796+DZ797+DZ798+EA796+EA797+EA798+EB796+EB797+EB798&lt;=15,(DY796+DY797+DY798+EA796+EA797+EA798)*Percapita/30*GH$4,IF(DY796+DY797+DY798+DZ796+DZ797+DZ798+EA796+EA797+EA798+EB796+EB797+EB798&gt;=16,Fixo/30*GH$4+(DY796+DY797+DY798+DZ796+DZ797+DZ798+EA796+EA797+EA798+EB796+EB797-16)*Percapita/30*GH$4))))))</f>
        <v>0</v>
      </c>
      <c r="GI796" s="177">
        <f>IF(C796=4,SUM(EC796+EC797+EC798+EE796+EE797+EE798)*Percapita/30*GI$4+(ED796+ED797+ED798+EF796+EF797+EF798)*Cadeirante/30*GI$4,IF(C796=3,IF(EC799+EE799=10,Fixo/30*GI$4+(EC796+EC797+EC798+EE796+EE797+EE798)*Percapita/30*GI$4+(ED799+EF799)*Cadeirante/30*GI$4,IF(EC799+EE799&lt;=9,(EC799+EE799)*Crechee/30*GI$4)+(ED799+EF799)*Cadeirante/30*GI$4+(EC796+EC797+EC798+EE796+EE797+EE798)*Percapita/30*GI$4)+IF(EC799+EE799&gt;=11,Fixo/30*GI$4+(EC799+EE799-10)*Crechee/30*GI$4,0),IF(C796=2,IF(ED796+ED797+ED798+ED799+EF796+EF797+EF798+EF799=1,Cadeirante/30*GI$4,IF(ED796+ED797+ED798+ED799+EF796+EF797+EF798+EF799=2,Fixo/30*GI$4,IF(ED796+ED797+ED798+ED799+EF796+EF797+EF798+EF799&gt;2,Fixo/30*GI$4+(ED796+ED797+ED798+ED799+EF796+EF797+EF798+EF799-2)*Cadeirante/30*GI$4)))+(EC796+EC797+EC798+EE796+EE797+EE798)*Percapita/30*GI$4+(EC799+EE799)*Crechee/30*GI$4,IF(C796=1,IF(EC796+EC797+EC798+ED796+ED797+ED798+EE796+EE797+EE798+EF796+EF797+EF798&lt;=15,(EC796+EC797+EC798+EE796+EE797+EE798)*Percapita/30*GI$4,IF(EC796+EC797+EC798+ED796+ED797+ED798+EE796+EE797+EE798+EF796+EF797+EF798&gt;=16,Fixo/30*GI$4+(EC796+EC797+EC798+ED796+ED797+ED798+EE796+EE797+EE798+EF796+EF797-16)*Percapita/30*GI$4))))))</f>
        <v>0</v>
      </c>
      <c r="GJ796" s="177">
        <f>IF(C796=4,SUM(EG796+EG797+EG798+EI796+EI797+EI798)*Percapita/30*GJ$4+(EH796+EH797+EH798+EJ796+EJ797+EJ798)*Cadeirante/30*GJ$4,IF(C796=3,IF(EG799+EI799=10,Fixo/30*GJ$4+(EG796+EG797+EG798+EI796+EI797+EI798)*Percapita/30*GJ$4+(EH799+EJ799)*Cadeirante/30*GJ$4,IF(EG799+EI799&lt;=9,(EG799+EI799)*Crechee/30*GJ$4)+(EH799+EJ799)*Cadeirante/30*GJ$4+(EG796+EG797+EG798+EI796+EI797+EI798)*Percapita/30*GJ$4)+IF(EG799+EI799&gt;=11,Fixo/30*GJ$4+(EG799+EI799-10)*Crechee/30*GJ$4,0),IF(C796=2,IF(EH796+EH797+EH798+EH799+EJ796+EJ797+EJ798+EJ799=1,Cadeirante/30*GJ$4,IF(EH796+EH797+EH798+EH799+EJ796+EJ797+EJ798+EJ799=2,Fixo/30*GJ$4,IF(EH796+EH797+EH798+EH799+EJ796+EJ797+EJ798+EJ799&gt;2,Fixo/30*GJ$4+(EH796+EH797+EH798+EH799+EJ796+EJ797+EJ798+EJ799-2)*Cadeirante/30*GJ$4)))+(EG796+EG797+EG798+EI796+EI797+EI798)*Percapita/30*GJ$4+(EG799+EI799)*Crechee/30*GJ$4,IF(C796=1,IF(EG796+EG797+EG798+EH796+EH797+EH798+EI796+EI797+EI798+EJ796+EJ797+EJ798&lt;=15,(EG796+EG797+EG798+EI796+EI797+EI798)*Percapita/30*GJ$4,IF(EG796+EG797+EG798+EH796+EH797+EH798+EI796+EI797+EI798+EJ796+EJ797+EJ798&gt;=16,Fixo/30*GJ$4+(EG796+EG797+EG798+EH796+EH797+EH798+EI796+EI797+EI798+EJ796+EJ797-16)*Percapita/30*GJ$4))))))</f>
        <v>0</v>
      </c>
      <c r="GK796" s="178"/>
      <c r="GL796" s="103">
        <f t="shared" si="895"/>
        <v>0</v>
      </c>
      <c r="GM796" s="124"/>
      <c r="GN796" s="104">
        <f>SUMIF(V796:V799,"&lt;0")*Cadeirante/30*GN$4+SUMIF(X796:X799,"&lt;0")*Cadeirante/30*GN$4</f>
        <v>0</v>
      </c>
      <c r="GO796" s="104">
        <f>SUMIF(Z796:Z799,"&lt;0")*Cadeirante/30*GO$4+SUMIF(AB796:AB799,"&lt;0")*Cadeirante/30*GO$4</f>
        <v>0</v>
      </c>
      <c r="GP796" s="104">
        <f>SUMIF(AD796:AD799,"&lt;0")*Cadeirante/30*GP$4+SUMIF(AF796:AF799,"&lt;0")*Cadeirante/30*GP$4</f>
        <v>0</v>
      </c>
      <c r="GQ796" s="104">
        <f>SUMIF(AH796:AH799,"&lt;0")*Cadeirante/30*GQ$4+SUMIF(AJ796:AJ799,"&lt;0")*Cadeirante/30*GQ$4</f>
        <v>0</v>
      </c>
      <c r="GR796" s="104">
        <f>SUMIF(AL796:AL799,"&lt;0")*Cadeirante/30*GR$4+SUMIF(AN796:AN799,"&lt;0")*Cadeirante/30*GR$4</f>
        <v>0</v>
      </c>
      <c r="GS796" s="104">
        <f>SUMIF(AP796:AP799,"&lt;0")*Cadeirante/30*GS$4+SUMIF(AR796:AR799,"&lt;0")*Cadeirante/30*GS$4</f>
        <v>0</v>
      </c>
      <c r="GT796" s="104">
        <f>SUMIF(AT796:AT799,"&lt;0")*Cadeirante/30*GT$4+SUMIF(AV796:AV799,"&lt;0")*Cadeirante/30*GT$4</f>
        <v>0</v>
      </c>
      <c r="GU796" s="104">
        <f>SUMIF(AX796:AX799,"&lt;0")*Cadeirante/30*GU$4+SUMIF(AZ796:AZ799,"&lt;0")*Cadeirante/30*GU$4</f>
        <v>0</v>
      </c>
      <c r="GV796" s="104">
        <f>SUMIF(BB796:BB799,"&lt;0")*Cadeirante/30*GV$4+SUMIF(BD796:BD799,"&lt;0")*Cadeirante/30*GV$4</f>
        <v>0</v>
      </c>
      <c r="GW796" s="104">
        <f>SUMIF(BF796:BF799,"&lt;0")*Cadeirante/30*GW$4+SUMIF(BH796:BH799,"&lt;0")*Cadeirante/30*GW$4</f>
        <v>0</v>
      </c>
      <c r="GX796" s="104">
        <f>SUMIF(BJ796:BJ799,"&lt;0")*Cadeirante/30*GX$4+SUMIF(BL796:BL799,"&lt;0")*Cadeirante/30*GX$4</f>
        <v>0</v>
      </c>
      <c r="GY796" s="104">
        <f>SUMIF(BN796:BN799,"&lt;0")*Cadeirante/30*GY$4+SUMIF(BP796:BP799,"&lt;0")*Cadeirante/30*GY$4</f>
        <v>0</v>
      </c>
      <c r="GZ796" s="104">
        <f>SUMIF(BR796:BR799,"&lt;0")*Cadeirante/30*GZ$4+SUMIF(BT796:BT799,"&lt;0")*Cadeirante/30*GZ$4</f>
        <v>0</v>
      </c>
      <c r="HA796" s="104">
        <f>SUMIF(BV796:BV799,"&lt;0")*Cadeirante/30*HA$4+SUMIF(BX796:BX799,"&lt;0")*Cadeirante/30*HA$4</f>
        <v>0</v>
      </c>
      <c r="HB796" s="104">
        <f>SUMIF(BZ796:BZ799,"&lt;0")*Cadeirante/30*HB$4+SUMIF(CB796:CB799,"&lt;0")*Cadeirante/30*HB$4</f>
        <v>0</v>
      </c>
      <c r="HC796" s="104">
        <f>SUMIF(CD796:CD799,"&lt;0")*Cadeirante/30*HC$4+SUMIF(CF796:CF799,"&lt;0")*Cadeirante/30*HC$4</f>
        <v>0</v>
      </c>
      <c r="HD796" s="104">
        <f>SUMIF(CH796:CH799,"&lt;0")*Cadeirante/30*HD$4+SUMIF(CJ796:CJ799,"&lt;0")*Cadeirante/30*HD$4</f>
        <v>0</v>
      </c>
      <c r="HE796" s="104">
        <f>SUMIF(CL796:CL799,"&lt;0")*Cadeirante/30*HE$4+SUMIF(CN796:CN799,"&lt;0")*Cadeirante/30*HE$4</f>
        <v>0</v>
      </c>
      <c r="HF796" s="104">
        <f>SUMIF(CP796:CP799,"&lt;0")*Cadeirante/30*HF$4+SUMIF(CR796:CR799,"&lt;0")*Cadeirante/30*HF$4</f>
        <v>0</v>
      </c>
      <c r="HG796" s="104">
        <f>SUMIF(CT796:CT799,"&lt;0")*Cadeirante/30*HG$4+SUMIF(CV796:CV799,"&lt;0")*Cadeirante/30*HG$4</f>
        <v>0</v>
      </c>
      <c r="HH796" s="104">
        <f>SUMIF(CX796:CX799,"&lt;0")*Cadeirante/30*HH$4+SUMIF(CZ796:CZ799,"&lt;0")*Cadeirante/30*HH$4</f>
        <v>0</v>
      </c>
      <c r="HI796" s="104">
        <f>SUMIF(DB796:DB799,"&lt;0")*Cadeirante/30*HI$4+SUMIF(DD796:DD799,"&lt;0")*Cadeirante/30*HI$4</f>
        <v>0</v>
      </c>
      <c r="HJ796" s="104">
        <f>SUMIF(DF796:DF799,"&lt;0")*Cadeirante/30*HJ$4+SUMIF(DH796:DH799,"&lt;0")*Cadeirante/30*HJ$4</f>
        <v>0</v>
      </c>
      <c r="HK796" s="104">
        <f>SUMIF(DJ796:DJ799,"&lt;0")*Cadeirante/30*HK$4+SUMIF(DL796:DL799,"&lt;0")*Cadeirante/30*HK$4</f>
        <v>0</v>
      </c>
      <c r="HL796" s="104">
        <f>SUMIF(DN796:DN799,"&lt;0")*Cadeirante/30*HL$4+SUMIF(DP796:DP799,"&lt;0")*Cadeirante/30*HL$4</f>
        <v>0</v>
      </c>
      <c r="HM796" s="104">
        <f>SUMIF(DR796:DR799,"&lt;0")*Cadeirante/30*HM$4+SUMIF(DT796:DT799,"&lt;0")*Cadeirante/30*HM$4</f>
        <v>0</v>
      </c>
      <c r="HN796" s="104">
        <f>SUMIF(DV796:DV799,"&lt;0")*Cadeirante/30*HN$4+SUMIF(DX796:DX799,"&lt;0")*Cadeirante/30*HN$4</f>
        <v>0</v>
      </c>
      <c r="HO796" s="104">
        <f>SUMIF(DZ796:DZ799,"&lt;0")*Cadeirante/30*HO$4+SUMIF(EB796:EB799,"&lt;0")*Cadeirante/30*HO$4</f>
        <v>0</v>
      </c>
      <c r="HP796" s="104">
        <f>SUMIF(ED796:ED799,"&lt;0")*Cadeirante/30*HP$4+SUMIF(EF796:EF799,"&lt;0")*Cadeirante/30*HP$4</f>
        <v>0</v>
      </c>
      <c r="HQ796" s="64"/>
      <c r="HR796" s="64"/>
      <c r="HS796" s="64"/>
      <c r="HT796" s="64"/>
      <c r="HU796" s="64"/>
      <c r="HV796" s="64"/>
      <c r="HW796" s="176">
        <v>17629.309999999998</v>
      </c>
      <c r="HX796" s="64"/>
      <c r="HY796" s="280">
        <f>IF(ISTEXT(EM796), VALUE(EM796), EM796)</f>
        <v>0</v>
      </c>
      <c r="HZ796" s="280">
        <f>IF(ISTEXT(EN796), VALUE(EN796), EN796)</f>
        <v>0</v>
      </c>
      <c r="IA796" s="280">
        <f>IF(ISTEXT(EO796), VALUE(EO796), EO796)</f>
        <v>0</v>
      </c>
      <c r="IB796" s="64" t="b">
        <f>HW796=FE796</f>
        <v>0</v>
      </c>
      <c r="IC796" s="64"/>
    </row>
    <row r="797" spans="1:237" s="106" customFormat="1" ht="22.5" customHeight="1" x14ac:dyDescent="0.25">
      <c r="A797" s="368" t="s">
        <v>3919</v>
      </c>
      <c r="B797" s="369" t="s">
        <v>3920</v>
      </c>
      <c r="C797" s="370" t="s">
        <v>3233</v>
      </c>
      <c r="D797" s="371" t="s">
        <v>3916</v>
      </c>
      <c r="E797" s="371" t="s">
        <v>3921</v>
      </c>
      <c r="F797" s="372" t="s">
        <v>3224</v>
      </c>
      <c r="G797" s="372" t="s">
        <v>3225</v>
      </c>
      <c r="H797" s="373" t="s">
        <v>1864</v>
      </c>
      <c r="I797" s="374" t="s">
        <v>3922</v>
      </c>
      <c r="J797" s="421" t="s">
        <v>3231</v>
      </c>
      <c r="K797" s="421" t="s">
        <v>3234</v>
      </c>
      <c r="L797" s="329">
        <f>CONTINUA!BV797</f>
        <v>0</v>
      </c>
      <c r="M797" s="329">
        <f>CONTINUA!BW797</f>
        <v>0</v>
      </c>
      <c r="N797" s="895"/>
      <c r="O797" s="896" t="s">
        <v>4080</v>
      </c>
      <c r="P797" s="897" t="s">
        <v>206</v>
      </c>
      <c r="Q797" s="400">
        <v>46</v>
      </c>
      <c r="R797" s="401"/>
      <c r="S797" s="400"/>
      <c r="T797" s="401"/>
      <c r="U797" s="400"/>
      <c r="V797" s="401"/>
      <c r="W797" s="400"/>
      <c r="X797" s="401"/>
      <c r="Y797" s="400"/>
      <c r="Z797" s="401"/>
      <c r="AA797" s="400"/>
      <c r="AB797" s="401"/>
      <c r="AC797" s="400"/>
      <c r="AD797" s="401"/>
      <c r="AE797" s="400"/>
      <c r="AF797" s="401"/>
      <c r="AG797" s="400"/>
      <c r="AH797" s="401"/>
      <c r="AI797" s="400"/>
      <c r="AJ797" s="401"/>
      <c r="AK797" s="400"/>
      <c r="AL797" s="401"/>
      <c r="AM797" s="400"/>
      <c r="AN797" s="401"/>
      <c r="AO797" s="400"/>
      <c r="AP797" s="401"/>
      <c r="AQ797" s="400"/>
      <c r="AR797" s="401"/>
      <c r="AS797" s="400"/>
      <c r="AT797" s="401"/>
      <c r="AU797" s="400"/>
      <c r="AV797" s="401"/>
      <c r="AW797" s="400"/>
      <c r="AX797" s="401"/>
      <c r="AY797" s="400"/>
      <c r="AZ797" s="401"/>
      <c r="BA797" s="400"/>
      <c r="BB797" s="401"/>
      <c r="BC797" s="400"/>
      <c r="BD797" s="401"/>
      <c r="BE797" s="400"/>
      <c r="BF797" s="401"/>
      <c r="BG797" s="400"/>
      <c r="BH797" s="401"/>
      <c r="BI797" s="400"/>
      <c r="BJ797" s="401"/>
      <c r="BK797" s="400"/>
      <c r="BL797" s="401"/>
      <c r="BM797" s="400"/>
      <c r="BN797" s="401"/>
      <c r="BO797" s="400"/>
      <c r="BP797" s="401"/>
      <c r="BQ797" s="400"/>
      <c r="BR797" s="401"/>
      <c r="BS797" s="400"/>
      <c r="BT797" s="401"/>
      <c r="BU797" s="400"/>
      <c r="BV797" s="401"/>
      <c r="BW797" s="400"/>
      <c r="BX797" s="401"/>
      <c r="BY797" s="400"/>
      <c r="BZ797" s="401"/>
      <c r="CA797" s="400"/>
      <c r="CB797" s="401"/>
      <c r="CC797" s="400"/>
      <c r="CD797" s="401"/>
      <c r="CE797" s="400"/>
      <c r="CF797" s="401"/>
      <c r="CG797" s="400"/>
      <c r="CH797" s="401"/>
      <c r="CI797" s="400"/>
      <c r="CJ797" s="401"/>
      <c r="CK797" s="400"/>
      <c r="CL797" s="401"/>
      <c r="CM797" s="400"/>
      <c r="CN797" s="401"/>
      <c r="CO797" s="400"/>
      <c r="CP797" s="401"/>
      <c r="CQ797" s="400"/>
      <c r="CR797" s="401"/>
      <c r="CS797" s="400"/>
      <c r="CT797" s="401"/>
      <c r="CU797" s="400"/>
      <c r="CV797" s="401"/>
      <c r="CW797" s="400"/>
      <c r="CX797" s="401"/>
      <c r="CY797" s="400"/>
      <c r="CZ797" s="401"/>
      <c r="DA797" s="400"/>
      <c r="DB797" s="401"/>
      <c r="DC797" s="400"/>
      <c r="DD797" s="401"/>
      <c r="DE797" s="400"/>
      <c r="DF797" s="401"/>
      <c r="DG797" s="400"/>
      <c r="DH797" s="401"/>
      <c r="DI797" s="400"/>
      <c r="DJ797" s="401"/>
      <c r="DK797" s="400"/>
      <c r="DL797" s="401"/>
      <c r="DM797" s="400"/>
      <c r="DN797" s="401"/>
      <c r="DO797" s="400"/>
      <c r="DP797" s="401"/>
      <c r="DQ797" s="400"/>
      <c r="DR797" s="401"/>
      <c r="DS797" s="400"/>
      <c r="DT797" s="401"/>
      <c r="DU797" s="400"/>
      <c r="DV797" s="401"/>
      <c r="DW797" s="400"/>
      <c r="DX797" s="401"/>
      <c r="DY797" s="400"/>
      <c r="DZ797" s="401"/>
      <c r="EA797" s="400"/>
      <c r="EB797" s="401"/>
      <c r="EC797" s="400"/>
      <c r="ED797" s="401"/>
      <c r="EE797" s="400"/>
      <c r="EF797" s="401"/>
      <c r="EG797" s="400"/>
      <c r="EH797" s="401"/>
      <c r="EI797" s="400"/>
      <c r="EJ797" s="447"/>
      <c r="EK797" s="511"/>
      <c r="EL797" s="514"/>
      <c r="EM797" s="448"/>
      <c r="EN797" s="344"/>
      <c r="EO797" s="345"/>
      <c r="EP797" s="171">
        <f t="shared" si="888"/>
        <v>46</v>
      </c>
      <c r="EQ797" s="171">
        <f t="shared" si="889"/>
        <v>0</v>
      </c>
      <c r="ER797" s="171">
        <f t="shared" si="890"/>
        <v>0</v>
      </c>
      <c r="ES797" s="171">
        <f t="shared" si="891"/>
        <v>0</v>
      </c>
      <c r="ET797" s="171">
        <f t="shared" si="892"/>
        <v>0</v>
      </c>
      <c r="EU797" s="171">
        <f t="shared" si="893"/>
        <v>0</v>
      </c>
      <c r="EV797" s="172">
        <f t="shared" si="894"/>
        <v>46</v>
      </c>
      <c r="EW797" s="173"/>
      <c r="EX797" s="248">
        <f t="shared" si="911"/>
        <v>0</v>
      </c>
      <c r="EY797" s="174">
        <f>(L797*regular)+(M797*Cadeirantee)</f>
        <v>0</v>
      </c>
      <c r="EZ797" s="249">
        <f>SUMIF(FG797:GJ797,"&gt;0")</f>
        <v>0</v>
      </c>
      <c r="FA797" s="249">
        <f>SUMIF(FG797:GJ797,"&lt;0")+SUMIF(GN797:HP797,"&lt;0")</f>
        <v>0</v>
      </c>
      <c r="FB797" s="174">
        <v>0</v>
      </c>
      <c r="FC797" s="126">
        <f>N797*km*'VALORES TABELA'!$B$13</f>
        <v>0</v>
      </c>
      <c r="FD797" s="250">
        <f t="shared" ref="FD797:FD800" si="912">GL797</f>
        <v>0</v>
      </c>
      <c r="FE797" s="105"/>
      <c r="FF797" s="119"/>
      <c r="FG797" s="119"/>
      <c r="FH797" s="119"/>
      <c r="FI797" s="119"/>
      <c r="FJ797" s="119"/>
      <c r="FK797" s="119"/>
      <c r="FL797" s="119"/>
      <c r="FM797" s="119"/>
      <c r="FN797" s="119"/>
      <c r="FO797" s="119"/>
      <c r="FP797" s="119"/>
      <c r="FQ797" s="119"/>
      <c r="FR797" s="119"/>
      <c r="FS797" s="119"/>
      <c r="FT797" s="119"/>
      <c r="FU797" s="119"/>
      <c r="FV797" s="119"/>
      <c r="FW797" s="119"/>
      <c r="FX797" s="119"/>
      <c r="FY797" s="119"/>
      <c r="FZ797" s="119"/>
      <c r="GA797" s="119"/>
      <c r="GB797" s="119"/>
      <c r="GC797" s="119"/>
      <c r="GD797" s="119"/>
      <c r="GE797" s="119"/>
      <c r="GF797" s="119"/>
      <c r="GG797" s="119"/>
      <c r="GH797" s="119"/>
      <c r="GI797" s="119"/>
      <c r="GJ797" s="119"/>
      <c r="GK797" s="251"/>
      <c r="GL797" s="103">
        <f t="shared" si="895"/>
        <v>0</v>
      </c>
      <c r="GM797" s="124"/>
      <c r="GN797" s="104"/>
      <c r="GO797" s="104"/>
      <c r="GP797" s="104"/>
      <c r="GQ797" s="104"/>
      <c r="GR797" s="104"/>
      <c r="GS797" s="104"/>
      <c r="GT797" s="104"/>
      <c r="GU797" s="104"/>
      <c r="GV797" s="104"/>
      <c r="GW797" s="104"/>
      <c r="GX797" s="104"/>
      <c r="GY797" s="104"/>
      <c r="GZ797" s="104"/>
      <c r="HA797" s="104"/>
      <c r="HB797" s="104"/>
      <c r="HC797" s="104"/>
      <c r="HD797" s="104"/>
      <c r="HE797" s="104"/>
      <c r="HF797" s="104"/>
      <c r="HG797" s="104"/>
      <c r="HH797" s="104"/>
      <c r="HI797" s="104"/>
      <c r="HJ797" s="104"/>
      <c r="HK797" s="104"/>
      <c r="HL797" s="104"/>
      <c r="HM797" s="104"/>
      <c r="HN797" s="104"/>
      <c r="HO797" s="104"/>
      <c r="HP797" s="104"/>
      <c r="HQ797" s="64"/>
      <c r="HR797" s="64"/>
      <c r="HS797" s="64"/>
      <c r="HT797" s="64"/>
      <c r="HU797" s="64"/>
      <c r="HV797" s="64"/>
      <c r="HW797" s="105"/>
      <c r="HX797" s="64"/>
      <c r="HY797" s="280">
        <f t="shared" ref="HY797:HY800" si="913">IF(ISTEXT(EM797), VALUE(EM797), EM797)</f>
        <v>0</v>
      </c>
      <c r="HZ797" s="280">
        <f t="shared" ref="HZ797:HZ800" si="914">IF(ISTEXT(EN797), VALUE(EN797), EN797)</f>
        <v>0</v>
      </c>
      <c r="IA797" s="280">
        <f t="shared" ref="IA797:IA800" si="915">IF(ISTEXT(EO797), VALUE(EO797), EO797)</f>
        <v>0</v>
      </c>
      <c r="IB797" s="64"/>
      <c r="IC797" s="64"/>
    </row>
    <row r="798" spans="1:237" s="106" customFormat="1" ht="22.5" customHeight="1" x14ac:dyDescent="0.25">
      <c r="A798" s="368" t="s">
        <v>3919</v>
      </c>
      <c r="B798" s="369" t="s">
        <v>3920</v>
      </c>
      <c r="C798" s="375" t="s">
        <v>3233</v>
      </c>
      <c r="D798" s="371" t="s">
        <v>3916</v>
      </c>
      <c r="E798" s="371" t="s">
        <v>3921</v>
      </c>
      <c r="F798" s="376" t="s">
        <v>3224</v>
      </c>
      <c r="G798" s="376" t="s">
        <v>3225</v>
      </c>
      <c r="H798" s="373" t="s">
        <v>1864</v>
      </c>
      <c r="I798" s="374" t="s">
        <v>3922</v>
      </c>
      <c r="J798" s="421" t="s">
        <v>3231</v>
      </c>
      <c r="K798" s="422" t="s">
        <v>3235</v>
      </c>
      <c r="L798" s="329">
        <f>CONTINUA!BV798</f>
        <v>0</v>
      </c>
      <c r="M798" s="329">
        <f>CONTINUA!BW798</f>
        <v>0</v>
      </c>
      <c r="N798" s="895"/>
      <c r="O798" s="896" t="s">
        <v>4080</v>
      </c>
      <c r="P798" s="897" t="s">
        <v>206</v>
      </c>
      <c r="Q798" s="400"/>
      <c r="R798" s="401"/>
      <c r="S798" s="400"/>
      <c r="T798" s="401"/>
      <c r="U798" s="400"/>
      <c r="V798" s="401"/>
      <c r="W798" s="400"/>
      <c r="X798" s="401"/>
      <c r="Y798" s="400"/>
      <c r="Z798" s="401"/>
      <c r="AA798" s="400"/>
      <c r="AB798" s="401"/>
      <c r="AC798" s="400"/>
      <c r="AD798" s="401"/>
      <c r="AE798" s="400"/>
      <c r="AF798" s="401"/>
      <c r="AG798" s="400"/>
      <c r="AH798" s="401"/>
      <c r="AI798" s="400"/>
      <c r="AJ798" s="401"/>
      <c r="AK798" s="400"/>
      <c r="AL798" s="401"/>
      <c r="AM798" s="400"/>
      <c r="AN798" s="401"/>
      <c r="AO798" s="400"/>
      <c r="AP798" s="401"/>
      <c r="AQ798" s="400"/>
      <c r="AR798" s="401"/>
      <c r="AS798" s="400"/>
      <c r="AT798" s="401"/>
      <c r="AU798" s="400"/>
      <c r="AV798" s="401"/>
      <c r="AW798" s="400"/>
      <c r="AX798" s="401"/>
      <c r="AY798" s="400"/>
      <c r="AZ798" s="401"/>
      <c r="BA798" s="400"/>
      <c r="BB798" s="401"/>
      <c r="BC798" s="400"/>
      <c r="BD798" s="401"/>
      <c r="BE798" s="400"/>
      <c r="BF798" s="401"/>
      <c r="BG798" s="400"/>
      <c r="BH798" s="401"/>
      <c r="BI798" s="400"/>
      <c r="BJ798" s="401"/>
      <c r="BK798" s="400"/>
      <c r="BL798" s="401"/>
      <c r="BM798" s="400"/>
      <c r="BN798" s="401"/>
      <c r="BO798" s="400"/>
      <c r="BP798" s="401"/>
      <c r="BQ798" s="400"/>
      <c r="BR798" s="401"/>
      <c r="BS798" s="400"/>
      <c r="BT798" s="401"/>
      <c r="BU798" s="400"/>
      <c r="BV798" s="401"/>
      <c r="BW798" s="400"/>
      <c r="BX798" s="401"/>
      <c r="BY798" s="400"/>
      <c r="BZ798" s="401"/>
      <c r="CA798" s="400"/>
      <c r="CB798" s="401"/>
      <c r="CC798" s="400"/>
      <c r="CD798" s="401"/>
      <c r="CE798" s="400"/>
      <c r="CF798" s="401"/>
      <c r="CG798" s="400"/>
      <c r="CH798" s="401"/>
      <c r="CI798" s="400"/>
      <c r="CJ798" s="401"/>
      <c r="CK798" s="400"/>
      <c r="CL798" s="401"/>
      <c r="CM798" s="400"/>
      <c r="CN798" s="401"/>
      <c r="CO798" s="400"/>
      <c r="CP798" s="401"/>
      <c r="CQ798" s="400"/>
      <c r="CR798" s="401"/>
      <c r="CS798" s="400"/>
      <c r="CT798" s="401"/>
      <c r="CU798" s="400"/>
      <c r="CV798" s="401"/>
      <c r="CW798" s="400"/>
      <c r="CX798" s="401"/>
      <c r="CY798" s="400"/>
      <c r="CZ798" s="401"/>
      <c r="DA798" s="400"/>
      <c r="DB798" s="401"/>
      <c r="DC798" s="400"/>
      <c r="DD798" s="401"/>
      <c r="DE798" s="400"/>
      <c r="DF798" s="401"/>
      <c r="DG798" s="400"/>
      <c r="DH798" s="401"/>
      <c r="DI798" s="400"/>
      <c r="DJ798" s="401"/>
      <c r="DK798" s="400"/>
      <c r="DL798" s="401"/>
      <c r="DM798" s="400"/>
      <c r="DN798" s="401"/>
      <c r="DO798" s="400"/>
      <c r="DP798" s="401"/>
      <c r="DQ798" s="400"/>
      <c r="DR798" s="401"/>
      <c r="DS798" s="400"/>
      <c r="DT798" s="401"/>
      <c r="DU798" s="400"/>
      <c r="DV798" s="401"/>
      <c r="DW798" s="400"/>
      <c r="DX798" s="401"/>
      <c r="DY798" s="400"/>
      <c r="DZ798" s="401"/>
      <c r="EA798" s="400"/>
      <c r="EB798" s="401"/>
      <c r="EC798" s="400"/>
      <c r="ED798" s="401"/>
      <c r="EE798" s="400"/>
      <c r="EF798" s="401"/>
      <c r="EG798" s="400"/>
      <c r="EH798" s="401"/>
      <c r="EI798" s="400"/>
      <c r="EJ798" s="447"/>
      <c r="EK798" s="511"/>
      <c r="EL798" s="514"/>
      <c r="EM798" s="448"/>
      <c r="EN798" s="344"/>
      <c r="EO798" s="345"/>
      <c r="EP798" s="171">
        <f t="shared" si="888"/>
        <v>0</v>
      </c>
      <c r="EQ798" s="171">
        <f t="shared" si="889"/>
        <v>0</v>
      </c>
      <c r="ER798" s="171">
        <f t="shared" si="890"/>
        <v>0</v>
      </c>
      <c r="ES798" s="171">
        <f t="shared" si="891"/>
        <v>0</v>
      </c>
      <c r="ET798" s="171">
        <f t="shared" si="892"/>
        <v>0</v>
      </c>
      <c r="EU798" s="171">
        <f t="shared" si="893"/>
        <v>0</v>
      </c>
      <c r="EV798" s="172">
        <f t="shared" si="894"/>
        <v>0</v>
      </c>
      <c r="EW798" s="125"/>
      <c r="EX798" s="248">
        <f t="shared" si="911"/>
        <v>0</v>
      </c>
      <c r="EY798" s="174">
        <f>(L798*regular)+(M798*Cadeirantee)</f>
        <v>0</v>
      </c>
      <c r="EZ798" s="249">
        <f>SUMIF(FG798:GJ798,"&gt;0")</f>
        <v>0</v>
      </c>
      <c r="FA798" s="249">
        <f>SUMIF(FG798:GJ798,"&lt;0")+SUMIF(GN798:HP798,"&lt;0")</f>
        <v>0</v>
      </c>
      <c r="FB798" s="174">
        <v>0</v>
      </c>
      <c r="FC798" s="126">
        <f>N798*km*'VALORES TABELA'!$B$13</f>
        <v>0</v>
      </c>
      <c r="FD798" s="250">
        <f t="shared" si="912"/>
        <v>0</v>
      </c>
      <c r="FE798" s="105"/>
      <c r="FF798" s="108"/>
      <c r="FG798" s="108"/>
      <c r="FH798" s="108"/>
      <c r="FI798" s="108"/>
      <c r="FJ798" s="108"/>
      <c r="FK798" s="108"/>
      <c r="FL798" s="108"/>
      <c r="FM798" s="108"/>
      <c r="FN798" s="108"/>
      <c r="FO798" s="108"/>
      <c r="FP798" s="108"/>
      <c r="FQ798" s="108"/>
      <c r="FR798" s="108"/>
      <c r="FS798" s="108"/>
      <c r="FT798" s="108"/>
      <c r="FU798" s="108"/>
      <c r="FV798" s="108"/>
      <c r="FW798" s="108"/>
      <c r="FX798" s="108"/>
      <c r="FY798" s="108"/>
      <c r="FZ798" s="108"/>
      <c r="GA798" s="108"/>
      <c r="GB798" s="108"/>
      <c r="GC798" s="108"/>
      <c r="GD798" s="108"/>
      <c r="GE798" s="108"/>
      <c r="GF798" s="108"/>
      <c r="GG798" s="108"/>
      <c r="GH798" s="108"/>
      <c r="GI798" s="108"/>
      <c r="GJ798" s="108"/>
      <c r="GK798" s="251"/>
      <c r="GL798" s="103">
        <f t="shared" si="895"/>
        <v>0</v>
      </c>
      <c r="GM798" s="124"/>
      <c r="GN798" s="104"/>
      <c r="GO798" s="104"/>
      <c r="GP798" s="104"/>
      <c r="GQ798" s="104"/>
      <c r="GR798" s="104"/>
      <c r="GS798" s="104"/>
      <c r="GT798" s="104"/>
      <c r="GU798" s="104"/>
      <c r="GV798" s="104"/>
      <c r="GW798" s="104"/>
      <c r="GX798" s="104"/>
      <c r="GY798" s="104"/>
      <c r="GZ798" s="104"/>
      <c r="HA798" s="104"/>
      <c r="HB798" s="104"/>
      <c r="HC798" s="104"/>
      <c r="HD798" s="104"/>
      <c r="HE798" s="104"/>
      <c r="HF798" s="104"/>
      <c r="HG798" s="104"/>
      <c r="HH798" s="104"/>
      <c r="HI798" s="104"/>
      <c r="HJ798" s="104"/>
      <c r="HK798" s="104"/>
      <c r="HL798" s="104"/>
      <c r="HM798" s="104"/>
      <c r="HN798" s="104"/>
      <c r="HO798" s="104"/>
      <c r="HP798" s="104"/>
      <c r="HQ798" s="64"/>
      <c r="HR798" s="64"/>
      <c r="HS798" s="64"/>
      <c r="HT798" s="64"/>
      <c r="HU798" s="64"/>
      <c r="HV798" s="64"/>
      <c r="HW798" s="105"/>
      <c r="HX798" s="64"/>
      <c r="HY798" s="280">
        <f t="shared" si="913"/>
        <v>0</v>
      </c>
      <c r="HZ798" s="280">
        <f t="shared" si="914"/>
        <v>0</v>
      </c>
      <c r="IA798" s="280">
        <f t="shared" si="915"/>
        <v>0</v>
      </c>
      <c r="IB798" s="64"/>
      <c r="IC798" s="64"/>
    </row>
    <row r="799" spans="1:237" s="106" customFormat="1" ht="22.5" customHeight="1" x14ac:dyDescent="0.25">
      <c r="A799" s="368" t="s">
        <v>3919</v>
      </c>
      <c r="B799" s="369" t="s">
        <v>3920</v>
      </c>
      <c r="C799" s="375" t="s">
        <v>3233</v>
      </c>
      <c r="D799" s="371" t="s">
        <v>3916</v>
      </c>
      <c r="E799" s="371" t="s">
        <v>3921</v>
      </c>
      <c r="F799" s="376" t="s">
        <v>3224</v>
      </c>
      <c r="G799" s="376" t="s">
        <v>3225</v>
      </c>
      <c r="H799" s="373" t="s">
        <v>1864</v>
      </c>
      <c r="I799" s="374" t="s">
        <v>3922</v>
      </c>
      <c r="J799" s="421" t="s">
        <v>3231</v>
      </c>
      <c r="K799" s="423" t="s">
        <v>3236</v>
      </c>
      <c r="L799" s="329">
        <f>CONTINUA!BV799</f>
        <v>0</v>
      </c>
      <c r="M799" s="329">
        <f>CONTINUA!BW799</f>
        <v>0</v>
      </c>
      <c r="N799" s="895"/>
      <c r="O799" s="896" t="s">
        <v>4080</v>
      </c>
      <c r="P799" s="897" t="s">
        <v>206</v>
      </c>
      <c r="Q799" s="400"/>
      <c r="R799" s="401"/>
      <c r="S799" s="400"/>
      <c r="T799" s="401"/>
      <c r="U799" s="400"/>
      <c r="V799" s="401"/>
      <c r="W799" s="400"/>
      <c r="X799" s="401"/>
      <c r="Y799" s="400"/>
      <c r="Z799" s="401"/>
      <c r="AA799" s="400"/>
      <c r="AB799" s="401"/>
      <c r="AC799" s="400"/>
      <c r="AD799" s="401"/>
      <c r="AE799" s="400"/>
      <c r="AF799" s="401"/>
      <c r="AG799" s="400"/>
      <c r="AH799" s="401"/>
      <c r="AI799" s="400"/>
      <c r="AJ799" s="401"/>
      <c r="AK799" s="400"/>
      <c r="AL799" s="401"/>
      <c r="AM799" s="400"/>
      <c r="AN799" s="401"/>
      <c r="AO799" s="400"/>
      <c r="AP799" s="401"/>
      <c r="AQ799" s="400"/>
      <c r="AR799" s="401"/>
      <c r="AS799" s="400"/>
      <c r="AT799" s="401"/>
      <c r="AU799" s="400"/>
      <c r="AV799" s="401"/>
      <c r="AW799" s="400"/>
      <c r="AX799" s="401"/>
      <c r="AY799" s="400"/>
      <c r="AZ799" s="401"/>
      <c r="BA799" s="400"/>
      <c r="BB799" s="401"/>
      <c r="BC799" s="400"/>
      <c r="BD799" s="401"/>
      <c r="BE799" s="400"/>
      <c r="BF799" s="401"/>
      <c r="BG799" s="400"/>
      <c r="BH799" s="401"/>
      <c r="BI799" s="400"/>
      <c r="BJ799" s="401"/>
      <c r="BK799" s="400"/>
      <c r="BL799" s="401"/>
      <c r="BM799" s="400"/>
      <c r="BN799" s="401"/>
      <c r="BO799" s="400"/>
      <c r="BP799" s="401"/>
      <c r="BQ799" s="400"/>
      <c r="BR799" s="401"/>
      <c r="BS799" s="400"/>
      <c r="BT799" s="401"/>
      <c r="BU799" s="400"/>
      <c r="BV799" s="401"/>
      <c r="BW799" s="400"/>
      <c r="BX799" s="401"/>
      <c r="BY799" s="400"/>
      <c r="BZ799" s="401"/>
      <c r="CA799" s="400"/>
      <c r="CB799" s="401"/>
      <c r="CC799" s="400"/>
      <c r="CD799" s="401"/>
      <c r="CE799" s="400"/>
      <c r="CF799" s="401"/>
      <c r="CG799" s="400"/>
      <c r="CH799" s="401"/>
      <c r="CI799" s="400"/>
      <c r="CJ799" s="401"/>
      <c r="CK799" s="400"/>
      <c r="CL799" s="401"/>
      <c r="CM799" s="400"/>
      <c r="CN799" s="401"/>
      <c r="CO799" s="400"/>
      <c r="CP799" s="401"/>
      <c r="CQ799" s="400"/>
      <c r="CR799" s="401"/>
      <c r="CS799" s="400"/>
      <c r="CT799" s="401"/>
      <c r="CU799" s="400"/>
      <c r="CV799" s="401"/>
      <c r="CW799" s="400"/>
      <c r="CX799" s="401"/>
      <c r="CY799" s="400"/>
      <c r="CZ799" s="401"/>
      <c r="DA799" s="400"/>
      <c r="DB799" s="401"/>
      <c r="DC799" s="400"/>
      <c r="DD799" s="401"/>
      <c r="DE799" s="400"/>
      <c r="DF799" s="401"/>
      <c r="DG799" s="400"/>
      <c r="DH799" s="401"/>
      <c r="DI799" s="400"/>
      <c r="DJ799" s="401"/>
      <c r="DK799" s="400"/>
      <c r="DL799" s="401"/>
      <c r="DM799" s="400"/>
      <c r="DN799" s="401"/>
      <c r="DO799" s="400"/>
      <c r="DP799" s="401"/>
      <c r="DQ799" s="400"/>
      <c r="DR799" s="401"/>
      <c r="DS799" s="400"/>
      <c r="DT799" s="401"/>
      <c r="DU799" s="400"/>
      <c r="DV799" s="401"/>
      <c r="DW799" s="400"/>
      <c r="DX799" s="401"/>
      <c r="DY799" s="400"/>
      <c r="DZ799" s="401"/>
      <c r="EA799" s="400"/>
      <c r="EB799" s="401"/>
      <c r="EC799" s="400"/>
      <c r="ED799" s="401"/>
      <c r="EE799" s="400"/>
      <c r="EF799" s="401"/>
      <c r="EG799" s="400"/>
      <c r="EH799" s="401"/>
      <c r="EI799" s="400"/>
      <c r="EJ799" s="447"/>
      <c r="EK799" s="511"/>
      <c r="EL799" s="514"/>
      <c r="EM799" s="448"/>
      <c r="EN799" s="344"/>
      <c r="EO799" s="345"/>
      <c r="EP799" s="171">
        <f t="shared" si="888"/>
        <v>0</v>
      </c>
      <c r="EQ799" s="171">
        <f t="shared" si="889"/>
        <v>0</v>
      </c>
      <c r="ER799" s="171">
        <f t="shared" si="890"/>
        <v>0</v>
      </c>
      <c r="ES799" s="171">
        <f t="shared" si="891"/>
        <v>0</v>
      </c>
      <c r="ET799" s="171">
        <f t="shared" si="892"/>
        <v>0</v>
      </c>
      <c r="EU799" s="171">
        <f t="shared" si="893"/>
        <v>0</v>
      </c>
      <c r="EV799" s="172">
        <f t="shared" si="894"/>
        <v>0</v>
      </c>
      <c r="EW799" s="127"/>
      <c r="EX799" s="248">
        <f t="shared" si="911"/>
        <v>0</v>
      </c>
      <c r="EY799" s="174">
        <f>(L799*regular)+(M799*Cadeirantee)</f>
        <v>0</v>
      </c>
      <c r="EZ799" s="249">
        <f>SUMIF(FG799:GJ799,"&gt;0")</f>
        <v>0</v>
      </c>
      <c r="FA799" s="249">
        <f>SUMIF(FG799:GJ799,"&lt;0")+SUMIF(GN799:HP799,"&lt;0")</f>
        <v>0</v>
      </c>
      <c r="FB799" s="174">
        <v>0</v>
      </c>
      <c r="FC799" s="126">
        <f>N799*km*'VALORES TABELA'!$B$13</f>
        <v>0</v>
      </c>
      <c r="FD799" s="250">
        <f t="shared" si="912"/>
        <v>0</v>
      </c>
      <c r="FE799" s="105"/>
      <c r="FF799" s="118"/>
      <c r="FG799" s="118"/>
      <c r="FH799" s="118"/>
      <c r="FI799" s="118"/>
      <c r="FJ799" s="118"/>
      <c r="FK799" s="118"/>
      <c r="FL799" s="118"/>
      <c r="FM799" s="118"/>
      <c r="FN799" s="118"/>
      <c r="FO799" s="118"/>
      <c r="FP799" s="118"/>
      <c r="FQ799" s="118"/>
      <c r="FR799" s="118"/>
      <c r="FS799" s="118"/>
      <c r="FT799" s="118"/>
      <c r="FU799" s="118"/>
      <c r="FV799" s="118"/>
      <c r="FW799" s="118"/>
      <c r="FX799" s="118"/>
      <c r="FY799" s="118"/>
      <c r="FZ799" s="118"/>
      <c r="GA799" s="118"/>
      <c r="GB799" s="118"/>
      <c r="GC799" s="118"/>
      <c r="GD799" s="118"/>
      <c r="GE799" s="118"/>
      <c r="GF799" s="118"/>
      <c r="GG799" s="118"/>
      <c r="GH799" s="118"/>
      <c r="GI799" s="118"/>
      <c r="GJ799" s="118"/>
      <c r="GK799" s="252"/>
      <c r="GL799" s="103">
        <f t="shared" si="895"/>
        <v>0</v>
      </c>
      <c r="GM799" s="124"/>
      <c r="GN799" s="104"/>
      <c r="GO799" s="104"/>
      <c r="GP799" s="104"/>
      <c r="GQ799" s="104"/>
      <c r="GR799" s="104"/>
      <c r="GS799" s="104"/>
      <c r="GT799" s="104"/>
      <c r="GU799" s="104"/>
      <c r="GV799" s="104"/>
      <c r="GW799" s="104"/>
      <c r="GX799" s="104"/>
      <c r="GY799" s="104"/>
      <c r="GZ799" s="104"/>
      <c r="HA799" s="104"/>
      <c r="HB799" s="104"/>
      <c r="HC799" s="104"/>
      <c r="HD799" s="104"/>
      <c r="HE799" s="104"/>
      <c r="HF799" s="104"/>
      <c r="HG799" s="104"/>
      <c r="HH799" s="104"/>
      <c r="HI799" s="104"/>
      <c r="HJ799" s="104"/>
      <c r="HK799" s="104"/>
      <c r="HL799" s="104"/>
      <c r="HM799" s="104"/>
      <c r="HN799" s="104"/>
      <c r="HO799" s="104"/>
      <c r="HP799" s="104"/>
      <c r="HQ799" s="64"/>
      <c r="HR799" s="65"/>
      <c r="HS799" s="65"/>
      <c r="HT799" s="65"/>
      <c r="HU799" s="65"/>
      <c r="HV799" s="65"/>
      <c r="HW799" s="105"/>
      <c r="HX799" s="65"/>
      <c r="HY799" s="280">
        <f t="shared" si="913"/>
        <v>0</v>
      </c>
      <c r="HZ799" s="280">
        <f t="shared" si="914"/>
        <v>0</v>
      </c>
      <c r="IA799" s="280">
        <f t="shared" si="915"/>
        <v>0</v>
      </c>
      <c r="IB799" s="65"/>
      <c r="IC799" s="65"/>
    </row>
    <row r="800" spans="1:237" s="106" customFormat="1" ht="22.5" customHeight="1" thickBot="1" x14ac:dyDescent="0.3">
      <c r="A800" s="377" t="s">
        <v>3919</v>
      </c>
      <c r="B800" s="378" t="s">
        <v>3920</v>
      </c>
      <c r="C800" s="379" t="s">
        <v>3233</v>
      </c>
      <c r="D800" s="380" t="s">
        <v>3916</v>
      </c>
      <c r="E800" s="380" t="s">
        <v>3921</v>
      </c>
      <c r="F800" s="381" t="s">
        <v>3224</v>
      </c>
      <c r="G800" s="381" t="s">
        <v>3225</v>
      </c>
      <c r="H800" s="382" t="s">
        <v>1864</v>
      </c>
      <c r="I800" s="383" t="s">
        <v>3922</v>
      </c>
      <c r="J800" s="421" t="s">
        <v>3231</v>
      </c>
      <c r="K800" s="424" t="s">
        <v>60</v>
      </c>
      <c r="L800" s="329">
        <f>CONTINUA!BV800</f>
        <v>0</v>
      </c>
      <c r="M800" s="329">
        <f>CONTINUA!BW800</f>
        <v>0</v>
      </c>
      <c r="N800" s="895"/>
      <c r="O800" s="896" t="s">
        <v>4080</v>
      </c>
      <c r="P800" s="897" t="s">
        <v>206</v>
      </c>
      <c r="Q800" s="400"/>
      <c r="R800" s="401"/>
      <c r="S800" s="400"/>
      <c r="T800" s="401"/>
      <c r="U800" s="400"/>
      <c r="V800" s="401"/>
      <c r="W800" s="400"/>
      <c r="X800" s="401"/>
      <c r="Y800" s="400"/>
      <c r="Z800" s="401"/>
      <c r="AA800" s="400"/>
      <c r="AB800" s="401"/>
      <c r="AC800" s="400"/>
      <c r="AD800" s="401"/>
      <c r="AE800" s="400"/>
      <c r="AF800" s="401"/>
      <c r="AG800" s="400"/>
      <c r="AH800" s="401"/>
      <c r="AI800" s="400"/>
      <c r="AJ800" s="401"/>
      <c r="AK800" s="400"/>
      <c r="AL800" s="401"/>
      <c r="AM800" s="400"/>
      <c r="AN800" s="401"/>
      <c r="AO800" s="400"/>
      <c r="AP800" s="401"/>
      <c r="AQ800" s="400"/>
      <c r="AR800" s="401"/>
      <c r="AS800" s="400"/>
      <c r="AT800" s="401"/>
      <c r="AU800" s="400"/>
      <c r="AV800" s="401"/>
      <c r="AW800" s="400"/>
      <c r="AX800" s="401"/>
      <c r="AY800" s="400"/>
      <c r="AZ800" s="401"/>
      <c r="BA800" s="400"/>
      <c r="BB800" s="401"/>
      <c r="BC800" s="400"/>
      <c r="BD800" s="401"/>
      <c r="BE800" s="400"/>
      <c r="BF800" s="401"/>
      <c r="BG800" s="400"/>
      <c r="BH800" s="401"/>
      <c r="BI800" s="400"/>
      <c r="BJ800" s="401"/>
      <c r="BK800" s="400"/>
      <c r="BL800" s="401"/>
      <c r="BM800" s="400"/>
      <c r="BN800" s="401"/>
      <c r="BO800" s="400"/>
      <c r="BP800" s="401"/>
      <c r="BQ800" s="400"/>
      <c r="BR800" s="401"/>
      <c r="BS800" s="400"/>
      <c r="BT800" s="401"/>
      <c r="BU800" s="400"/>
      <c r="BV800" s="401"/>
      <c r="BW800" s="400"/>
      <c r="BX800" s="401"/>
      <c r="BY800" s="400"/>
      <c r="BZ800" s="401"/>
      <c r="CA800" s="400"/>
      <c r="CB800" s="401"/>
      <c r="CC800" s="400"/>
      <c r="CD800" s="401"/>
      <c r="CE800" s="400"/>
      <c r="CF800" s="401"/>
      <c r="CG800" s="400"/>
      <c r="CH800" s="401"/>
      <c r="CI800" s="400"/>
      <c r="CJ800" s="401"/>
      <c r="CK800" s="400"/>
      <c r="CL800" s="401"/>
      <c r="CM800" s="400"/>
      <c r="CN800" s="401"/>
      <c r="CO800" s="400"/>
      <c r="CP800" s="401"/>
      <c r="CQ800" s="400"/>
      <c r="CR800" s="401"/>
      <c r="CS800" s="400"/>
      <c r="CT800" s="401"/>
      <c r="CU800" s="400"/>
      <c r="CV800" s="401"/>
      <c r="CW800" s="400"/>
      <c r="CX800" s="401"/>
      <c r="CY800" s="400"/>
      <c r="CZ800" s="401"/>
      <c r="DA800" s="400"/>
      <c r="DB800" s="401"/>
      <c r="DC800" s="400"/>
      <c r="DD800" s="401"/>
      <c r="DE800" s="400"/>
      <c r="DF800" s="401"/>
      <c r="DG800" s="400"/>
      <c r="DH800" s="401"/>
      <c r="DI800" s="400"/>
      <c r="DJ800" s="401"/>
      <c r="DK800" s="400"/>
      <c r="DL800" s="401"/>
      <c r="DM800" s="400"/>
      <c r="DN800" s="401"/>
      <c r="DO800" s="400"/>
      <c r="DP800" s="401"/>
      <c r="DQ800" s="400"/>
      <c r="DR800" s="401"/>
      <c r="DS800" s="400"/>
      <c r="DT800" s="401"/>
      <c r="DU800" s="400"/>
      <c r="DV800" s="401"/>
      <c r="DW800" s="400"/>
      <c r="DX800" s="401"/>
      <c r="DY800" s="400"/>
      <c r="DZ800" s="401"/>
      <c r="EA800" s="400"/>
      <c r="EB800" s="401"/>
      <c r="EC800" s="400"/>
      <c r="ED800" s="401"/>
      <c r="EE800" s="400"/>
      <c r="EF800" s="401"/>
      <c r="EG800" s="400"/>
      <c r="EH800" s="401"/>
      <c r="EI800" s="400"/>
      <c r="EJ800" s="447"/>
      <c r="EK800" s="512"/>
      <c r="EL800" s="515"/>
      <c r="EM800" s="450"/>
      <c r="EN800" s="348"/>
      <c r="EO800" s="348"/>
      <c r="EP800" s="179">
        <f t="shared" si="888"/>
        <v>0</v>
      </c>
      <c r="EQ800" s="179">
        <f t="shared" si="889"/>
        <v>0</v>
      </c>
      <c r="ER800" s="179">
        <f t="shared" si="890"/>
        <v>0</v>
      </c>
      <c r="ES800" s="179">
        <f t="shared" si="891"/>
        <v>0</v>
      </c>
      <c r="ET800" s="179">
        <f t="shared" si="892"/>
        <v>0</v>
      </c>
      <c r="EU800" s="179">
        <f t="shared" si="893"/>
        <v>0</v>
      </c>
      <c r="EV800" s="172">
        <f t="shared" si="894"/>
        <v>0</v>
      </c>
      <c r="EW800" s="253"/>
      <c r="EX800" s="254">
        <v>0</v>
      </c>
      <c r="EY800" s="180">
        <v>0</v>
      </c>
      <c r="EZ800" s="255">
        <v>0</v>
      </c>
      <c r="FA800" s="255">
        <v>0</v>
      </c>
      <c r="FB800" s="180">
        <f>SUM(FF800:GI800)/2</f>
        <v>0</v>
      </c>
      <c r="FC800" s="256">
        <f>N800*km*'VALORES TABELA'!$B$13</f>
        <v>0</v>
      </c>
      <c r="FD800" s="250">
        <f t="shared" si="912"/>
        <v>0</v>
      </c>
      <c r="FE800" s="257"/>
      <c r="FF800" s="181">
        <f>((Q800+S800)*Percapita)+((R800+T800)*Cadeirante)</f>
        <v>0</v>
      </c>
      <c r="FG800" s="181">
        <f>((U800+W800)*Percapita/30*FG$4)+((V800+X800)*Cadeirante/30*FG$4)</f>
        <v>0</v>
      </c>
      <c r="FH800" s="181">
        <f>((Y800+AA800)*Percapita/30*FH$4)+((Z800+AB800)*Cadeirante/30*FH$4)</f>
        <v>0</v>
      </c>
      <c r="FI800" s="181">
        <f>((AC800+AE800)*Percapita/30*FI$4)+((AD800+AF800)*Cadeirante/30*FI$4)</f>
        <v>0</v>
      </c>
      <c r="FJ800" s="181">
        <f>((AG800+AI800)*Percapita/30*FJ$4)+((AH800+AJ800)*Cadeirante/30*FJ$4)</f>
        <v>0</v>
      </c>
      <c r="FK800" s="181">
        <f>((AK800+AM800)*Percapita/30*FK$4)+((AL800+AN800)*Cadeirante/30*FK$4)</f>
        <v>0</v>
      </c>
      <c r="FL800" s="181">
        <f>((AO800+AQ800)*Percapita/30*FL$4)+((AP800+AR800)*Cadeirante/30*FL$4)</f>
        <v>0</v>
      </c>
      <c r="FM800" s="181">
        <f>((AS800+AU800)*Percapita/30*FM$4)+((AT800+AV800)*Cadeirante/30*FM$4)</f>
        <v>0</v>
      </c>
      <c r="FN800" s="181">
        <f>((AW800+AY800)*Percapita/30*FN$4)+((AX800+AZ800)*Cadeirante/30*FN$4)</f>
        <v>0</v>
      </c>
      <c r="FO800" s="181">
        <f>((BA800+BC800)*Percapita/30*FO$4)+((BB800+BD800)*Cadeirante/30*FO$4)</f>
        <v>0</v>
      </c>
      <c r="FP800" s="181">
        <f>((BE800+BG800)*Percapita/30*FP$4)+((BF800+BH800)*Cadeirante/30*FP$4)</f>
        <v>0</v>
      </c>
      <c r="FQ800" s="181">
        <f>((BI800+BK800)*Percapita/30*FQ$4)+((BJ800+BL800)*Cadeirante/30*FQ$4)</f>
        <v>0</v>
      </c>
      <c r="FR800" s="181">
        <f>((BM800+BO800)*Percapita/30*FR$4)+((BN800+BP800)*Cadeirante/30*FR$4)</f>
        <v>0</v>
      </c>
      <c r="FS800" s="181">
        <f>((BQ800+BS800)*Percapita/30*FS$4)+((BR800+BT800)*Cadeirante/30*FS$4)</f>
        <v>0</v>
      </c>
      <c r="FT800" s="181">
        <f>((BU800+BW800)*Percapita/30*FT$4)+((BV800+BX800)*Cadeirante/30*FT$4)</f>
        <v>0</v>
      </c>
      <c r="FU800" s="181">
        <f>((BY800+CA800)*Percapita/30*FU$4)+((BZ800+CB800)*Cadeirante/30*FU$4)</f>
        <v>0</v>
      </c>
      <c r="FV800" s="181">
        <f>((CC800+CE800)*Percapita/30*FV$4)+((CD800+CF800)*Cadeirante/30*FV$4)</f>
        <v>0</v>
      </c>
      <c r="FW800" s="181">
        <f>((CG800+CI800)*Percapita/30*FW$4)+((CI800+CK800)*Cadeirante/30*FW$4)</f>
        <v>0</v>
      </c>
      <c r="FX800" s="181">
        <f>((CK800+CM800)*Percapita/30*FX$4)+((CL800+CN800)*Cadeirante/30*FX$4)</f>
        <v>0</v>
      </c>
      <c r="FY800" s="181">
        <f>((CO800+CQ800)*Percapita/30*FY$4)+((CP800+CR800)*Cadeirante/30*FY$4)</f>
        <v>0</v>
      </c>
      <c r="FZ800" s="181">
        <f>((CS800+CU800)*Percapita/30*FZ$4)+((CT800+CV800)*Cadeirante/30*FZ$4)</f>
        <v>0</v>
      </c>
      <c r="GA800" s="181">
        <f>((CW800+CY800)*Percapita/30*GA$4)+((CX800+CZ800)*Cadeirante/30*GA$4)</f>
        <v>0</v>
      </c>
      <c r="GB800" s="181">
        <f>((DA800+DC800)*Percapita/30*GB$4)+((DB800+DD800)*Cadeirante/30*GB$4)</f>
        <v>0</v>
      </c>
      <c r="GC800" s="181">
        <f>((DE800+DG800)*Percapita/30*GC$4)+((DF800+DH800)*Cadeirante/30*GC$4)</f>
        <v>0</v>
      </c>
      <c r="GD800" s="181">
        <f>((DI800+DK800)*Percapita/30*GD$4)+((DJ800+DL800)*Cadeirante/30*GD$4)</f>
        <v>0</v>
      </c>
      <c r="GE800" s="181">
        <f>((DM800+DO800)*Percapita/30*GE$4)+((DN800+DP800)*Cadeirante/30*GE$4)</f>
        <v>0</v>
      </c>
      <c r="GF800" s="181">
        <f>((DQ800+DS800)*Percapita/30*GF$4)+((DR800+DT800)*Cadeirante/30*GF$4)</f>
        <v>0</v>
      </c>
      <c r="GG800" s="181">
        <f>((DU800+DW800)*Percapita/30*GG$4)+((DV800+DX800)*Cadeirante/30*GG$4)</f>
        <v>0</v>
      </c>
      <c r="GH800" s="181">
        <f>((DY800+EA800)*Percapita/30*GH$4)+((DZ800+EB800)*Cadeirante/30*GH$4)</f>
        <v>0</v>
      </c>
      <c r="GI800" s="181">
        <f>((EC800+EE800)*Percapita/30*GI$4)+((ED800+EF800)*Cadeirante/30*GI$4)</f>
        <v>0</v>
      </c>
      <c r="GJ800" s="181">
        <f>((EG800+EI800)*Percapita)+((EH800+EJ800)*Cadeirante)</f>
        <v>0</v>
      </c>
      <c r="GK800" s="258"/>
      <c r="GL800" s="103">
        <f t="shared" si="895"/>
        <v>0</v>
      </c>
      <c r="GM800" s="124"/>
      <c r="GN800" s="182"/>
      <c r="GO800" s="182"/>
      <c r="GP800" s="182"/>
      <c r="GQ800" s="182"/>
      <c r="GR800" s="182"/>
      <c r="GS800" s="182"/>
      <c r="GT800" s="182"/>
      <c r="GU800" s="182"/>
      <c r="GV800" s="182"/>
      <c r="GW800" s="182"/>
      <c r="GX800" s="182"/>
      <c r="GY800" s="182"/>
      <c r="GZ800" s="182"/>
      <c r="HA800" s="182"/>
      <c r="HB800" s="182"/>
      <c r="HC800" s="182"/>
      <c r="HD800" s="182"/>
      <c r="HE800" s="182"/>
      <c r="HF800" s="182"/>
      <c r="HG800" s="182"/>
      <c r="HH800" s="182"/>
      <c r="HI800" s="182"/>
      <c r="HJ800" s="182"/>
      <c r="HK800" s="182"/>
      <c r="HL800" s="182"/>
      <c r="HM800" s="182"/>
      <c r="HN800" s="182"/>
      <c r="HO800" s="182"/>
      <c r="HP800" s="259"/>
      <c r="HQ800" s="64"/>
      <c r="HW800" s="257"/>
      <c r="HY800" s="280">
        <f t="shared" si="913"/>
        <v>0</v>
      </c>
      <c r="HZ800" s="280">
        <f t="shared" si="914"/>
        <v>0</v>
      </c>
      <c r="IA800" s="280">
        <f t="shared" si="915"/>
        <v>0</v>
      </c>
    </row>
    <row r="801" spans="1:237" s="106" customFormat="1" ht="22.5" customHeight="1" x14ac:dyDescent="0.25">
      <c r="A801" t="s">
        <v>3923</v>
      </c>
      <c r="B801" s="522" t="s">
        <v>3924</v>
      </c>
      <c r="C801" s="523">
        <v>1</v>
      </c>
      <c r="D801" s="524" t="s">
        <v>3925</v>
      </c>
      <c r="E801" s="524" t="s">
        <v>3926</v>
      </c>
      <c r="F801" s="525" t="s">
        <v>3224</v>
      </c>
      <c r="G801" s="525" t="s">
        <v>3225</v>
      </c>
      <c r="H801" s="350" t="s">
        <v>1866</v>
      </c>
      <c r="I801" s="351" t="s">
        <v>3927</v>
      </c>
      <c r="J801" s="409" t="s">
        <v>3231</v>
      </c>
      <c r="K801" s="410" t="s">
        <v>3232</v>
      </c>
      <c r="L801" s="329">
        <f>CONTINUA!BV801</f>
        <v>0</v>
      </c>
      <c r="M801" s="329">
        <f>CONTINUA!BW801</f>
        <v>0</v>
      </c>
      <c r="N801" s="895"/>
      <c r="O801" s="896" t="s">
        <v>4081</v>
      </c>
      <c r="P801" s="897" t="s">
        <v>206</v>
      </c>
      <c r="Q801" s="400">
        <v>29</v>
      </c>
      <c r="R801" s="401"/>
      <c r="S801" s="400"/>
      <c r="T801" s="401"/>
      <c r="U801" s="400"/>
      <c r="V801" s="401"/>
      <c r="W801" s="400"/>
      <c r="X801" s="401"/>
      <c r="Y801" s="400"/>
      <c r="Z801" s="401"/>
      <c r="AA801" s="400"/>
      <c r="AB801" s="401"/>
      <c r="AC801" s="400"/>
      <c r="AD801" s="401"/>
      <c r="AE801" s="400"/>
      <c r="AF801" s="401"/>
      <c r="AG801" s="400"/>
      <c r="AH801" s="401"/>
      <c r="AI801" s="400"/>
      <c r="AJ801" s="401"/>
      <c r="AK801" s="400"/>
      <c r="AL801" s="401"/>
      <c r="AM801" s="400"/>
      <c r="AN801" s="401"/>
      <c r="AO801" s="400"/>
      <c r="AP801" s="401"/>
      <c r="AQ801" s="400"/>
      <c r="AR801" s="401"/>
      <c r="AS801" s="400"/>
      <c r="AT801" s="401"/>
      <c r="AU801" s="400"/>
      <c r="AV801" s="401"/>
      <c r="AW801" s="400"/>
      <c r="AX801" s="401"/>
      <c r="AY801" s="400"/>
      <c r="AZ801" s="401"/>
      <c r="BA801" s="400"/>
      <c r="BB801" s="401"/>
      <c r="BC801" s="400"/>
      <c r="BD801" s="401"/>
      <c r="BE801" s="400"/>
      <c r="BF801" s="401"/>
      <c r="BG801" s="400"/>
      <c r="BH801" s="401"/>
      <c r="BI801" s="400"/>
      <c r="BJ801" s="401"/>
      <c r="BK801" s="400"/>
      <c r="BL801" s="401"/>
      <c r="BM801" s="400"/>
      <c r="BN801" s="401"/>
      <c r="BO801" s="400"/>
      <c r="BP801" s="401"/>
      <c r="BQ801" s="400"/>
      <c r="BR801" s="401"/>
      <c r="BS801" s="400"/>
      <c r="BT801" s="401"/>
      <c r="BU801" s="400"/>
      <c r="BV801" s="401"/>
      <c r="BW801" s="400"/>
      <c r="BX801" s="401"/>
      <c r="BY801" s="400"/>
      <c r="BZ801" s="401"/>
      <c r="CA801" s="400"/>
      <c r="CB801" s="401"/>
      <c r="CC801" s="400"/>
      <c r="CD801" s="401"/>
      <c r="CE801" s="400"/>
      <c r="CF801" s="401"/>
      <c r="CG801" s="400"/>
      <c r="CH801" s="401"/>
      <c r="CI801" s="400"/>
      <c r="CJ801" s="401"/>
      <c r="CK801" s="400"/>
      <c r="CL801" s="401"/>
      <c r="CM801" s="400"/>
      <c r="CN801" s="401"/>
      <c r="CO801" s="400"/>
      <c r="CP801" s="401"/>
      <c r="CQ801" s="400"/>
      <c r="CR801" s="401"/>
      <c r="CS801" s="400"/>
      <c r="CT801" s="401"/>
      <c r="CU801" s="400"/>
      <c r="CV801" s="401"/>
      <c r="CW801" s="400"/>
      <c r="CX801" s="401"/>
      <c r="CY801" s="400"/>
      <c r="CZ801" s="401"/>
      <c r="DA801" s="400"/>
      <c r="DB801" s="401"/>
      <c r="DC801" s="400"/>
      <c r="DD801" s="401"/>
      <c r="DE801" s="400"/>
      <c r="DF801" s="401"/>
      <c r="DG801" s="400"/>
      <c r="DH801" s="401"/>
      <c r="DI801" s="400"/>
      <c r="DJ801" s="401"/>
      <c r="DK801" s="400"/>
      <c r="DL801" s="401"/>
      <c r="DM801" s="400"/>
      <c r="DN801" s="401"/>
      <c r="DO801" s="400"/>
      <c r="DP801" s="401"/>
      <c r="DQ801" s="400"/>
      <c r="DR801" s="401"/>
      <c r="DS801" s="400"/>
      <c r="DT801" s="401"/>
      <c r="DU801" s="400"/>
      <c r="DV801" s="401"/>
      <c r="DW801" s="400"/>
      <c r="DX801" s="401"/>
      <c r="DY801" s="400"/>
      <c r="DZ801" s="401"/>
      <c r="EA801" s="400"/>
      <c r="EB801" s="401"/>
      <c r="EC801" s="400"/>
      <c r="ED801" s="401"/>
      <c r="EE801" s="400"/>
      <c r="EF801" s="401"/>
      <c r="EG801" s="400"/>
      <c r="EH801" s="401"/>
      <c r="EI801" s="400"/>
      <c r="EJ801" s="447"/>
      <c r="EK801" s="510"/>
      <c r="EL801" s="513"/>
      <c r="EM801" s="520"/>
      <c r="EN801" s="520"/>
      <c r="EO801" s="520"/>
      <c r="EP801" s="171">
        <f t="shared" si="888"/>
        <v>29</v>
      </c>
      <c r="EQ801" s="171">
        <f t="shared" si="889"/>
        <v>0</v>
      </c>
      <c r="ER801" s="171">
        <f t="shared" si="890"/>
        <v>0</v>
      </c>
      <c r="ES801" s="171">
        <f t="shared" si="891"/>
        <v>0</v>
      </c>
      <c r="ET801" s="171">
        <f t="shared" si="892"/>
        <v>0</v>
      </c>
      <c r="EU801" s="171">
        <f t="shared" si="893"/>
        <v>0</v>
      </c>
      <c r="EV801" s="172">
        <f t="shared" si="894"/>
        <v>29</v>
      </c>
      <c r="EW801" s="367">
        <f>IF(C801=4,IF(MAX(Q801:EJ803)&gt;0,(Especiall/30*(IF(($G801-$F801)=($G$5-$F$5),30,IF(DAY($G801)=31,($G801-$F801),($G801-$F801)+1)))),0),0)</f>
        <v>0</v>
      </c>
      <c r="EX801" s="248">
        <f t="shared" ref="EX801:EX804" si="916">FF801</f>
        <v>30221.09</v>
      </c>
      <c r="EY801" s="174">
        <f>(L801*regular)+(M801*Cadeirantee)</f>
        <v>0</v>
      </c>
      <c r="EZ801" s="249">
        <f>SUMIF(FG801:GJ801,"&gt;0")</f>
        <v>0</v>
      </c>
      <c r="FA801" s="249">
        <f>SUMIF(FG801:GJ801,"&lt;0")+SUMIF(GN801:HP801,"&lt;0")</f>
        <v>0</v>
      </c>
      <c r="FB801" s="174">
        <v>0</v>
      </c>
      <c r="FC801" s="175">
        <f>N801*km*'VALORES TABELA'!$B$13</f>
        <v>0</v>
      </c>
      <c r="FD801" s="250">
        <f>GL801</f>
        <v>0</v>
      </c>
      <c r="FE801" s="176">
        <f>(EW801+EW802+EW803+EW804+EX801+EX802+EX803+EX804+EY801+EY802+EY803+EY804+EY805+EZ801+EZ802+EZ803+EZ804+FA801+FA802+FA803+FA804+FC801+FC802+FC803+FC804+HY801-HZ801-IA801+FD801+FD802+FD803+FD804+FB805)</f>
        <v>30307.85</v>
      </c>
      <c r="FF801" s="177">
        <f>IF(C801=4,SUM(Q801+Q802+Q803+S801+S802+S803)*Percapita/30*FF$4+(R801+R802+R803+T801+T802+T803)*Cadeirante/30*FF$4,IF(C801=3,IF(Q804+S804=10,Fixo/30*FF$4+(Q801+Q802+Q803+S801+S802+S803)*Percapita/30*FF$4+(R804+T804)*Cadeirante/30*FF$4,IF(Q804+S804&lt;=9,(Q804+S804)*Crechee/30*FF$4)+(R804+T804)*Cadeirante/30*FF$4+(Q801+Q802+Q803+S801+S802+S803)*Percapita/30*FF$4)+IF(Q804+S804&gt;=11,Fixo/30*FF$4+(Q804+S804-10)*Crechee/30*FF$4,0),IF(C801=2,IF(R801+R802+R803+R804+T801+T802+T803+T804=1,Cadeirante/30*FF$4,IF(R801+R802+R803+R804+T801+T802+T803+T804=2,Fixo/30*FF$4,IF(R801+R802+R803+R804+T801+T802+T803+T804&gt;2,Fixo/30*FF$4+(R801+R802+R803+R804+T801+T802+T803+T804-2)*Cadeirante/30*FF$4)))+(Q801+Q802+Q803+S801+S802+S803)*Percapita/30*FF$4+(Q804+S804)*Crechee/30*FF$4,IF(C801=1,IF(Q801+Q802+Q803+R801+R802+R803+S801+S802+S803+T801+T802+T803&lt;=15,(Q801+Q802+Q803+S801+S802+S803)*Percapita/30*FF$4,IF(Q801+Q802+Q803+R801+R802+R803+S801+S802+S803+T801+T802+T803&gt;=16,Fixo/30*FF$4+(Q801+Q802+Q803+R801+R802+R803+S801+S802+S803+T801+T802-16)*Percapita/30*FF$4))))))</f>
        <v>30221.09</v>
      </c>
      <c r="FG801" s="177">
        <f>IF(C801=4,SUM(U801+U802+U803+W801+W802+W803)*Percapita/30*FG$4+(V801+V802+V803+X801+X802+X803)*Cadeirante/30*FG$4,IF(C801=3,IF(U804+W804=10,Fixo/30*FG$4+(U801+U802+U803+W801+W802+W803)*Percapita/30*FG$4+(V804+X804)*Cadeirante/30*FG$4,IF(U804+W804&lt;=9,(U804+W804)*Crechee/30*FG$4)+(V804+X804)*Cadeirante/30*FG$4+(U801+U802+U803+W801+W802+W803)*Percapita/30*FG$4)+IF(U804+W804&gt;=11,Fixo/30*FG$4+(U804+W804-10)*Crechee/30*FG$4,0),IF(C801=2,IF(V801+V802+V803+V804+X801+X802+X803+X804=1,Cadeirante/30*FG$4,IF(V801+V802+V803+V804+X801+X802+X803+X804=2,Fixo/30*FG$4,IF(V801+V802+V803+V804+X801+X802+X803+X804&gt;2,Fixo/30*FG$4+(V801+V802+V803+V804+X801+X802+X803+X804-2)*Cadeirante/30*FG$4)))+(U801+U802+U803+W801+W802+W803)*Percapita/30*FG$4+(U804+W804)*Crechee/30*FG$4,IF(C801=1,IF(U801+U802+U803+V801+V802+V803+W801+W802+W803+X801+X802+X803&lt;=15,(U801+U802+U803+W801+W802+W803)*Percapita/30*FG$4,IF(U801+U802+U803+V801+V802+V803+W801+W802+W803+X801+X802+X803&gt;=16,Fixo/30*FG$4+(U801+U802+U803+V801+V802+V803+W801+W802+W803+X801+X802-16)*Percapita/30*FG$4))))))</f>
        <v>0</v>
      </c>
      <c r="FH801" s="177">
        <f>IF(C801=4,SUM(Y801+Y802+Y803+AA801+AA802+AA803)*Percapita/30*FH$4+(Z801+Z802+Z803+AB801+AB802+AB803)*Cadeirante/30*FH$4,IF(C801=3,IF(Y804+AA804=10,Fixo/30*FH$4+(Y801+Y802+Y803+AA801+AA802+AA803)*Percapita/30*FH$4+(Z804+AB804)*Cadeirante/30*FH$4,IF(Y804+AA804&lt;=9,(Y804+AA804)*Crechee/30*FH$4)+(Z804+AB804)*Cadeirante/30*FH$4+(Y801+Y802+Y803+AA801+AA802+AA803)*Percapita/30*FH$4)+IF(Y804+AA804&gt;=11,Fixo/30*FH$4+(Y804+AA804-10)*Crechee/30*FH$4,0),IF(C801=2,IF(Z801+Z802+Z803+Z804+AB801+AB802+AB803+AB804=1,Cadeirante/30*FH$4,IF(Z801+Z802+Z803+Z804+AB801+AB802+AB803+AB804=2,Fixo/30*FH$4,IF(Z801+Z802+Z803+Z804+AB801+AB802+AB803+AB804&gt;2,Fixo/30*FH$4+(Z801+Z802+Z803+Z804+AB801+AB802+AB803+AB804-2)*Cadeirante/30*FH$4)))+(Y801+Y802+Y803+AA801+AA802+AA803)*Percapita/30*FH$4+(Y804+AA804)*Crechee/30*FH$4,IF(C801=1,IF(Y801+Y802+Y803+Z801+Z802+Z803+AA801+AA802+AA803+AB801+AB802+AB803&lt;=15,(Y801+Y802+Y803+AA801+AA802+AA803)*Percapita/30*FH$4,IF(Y801+Y802+Y803+Z801+Z802+Z803+AA801+AA802+AA803+AB801+AB802+AB803&gt;=16,Fixo/30*FH$4+(Y801+Y802+Y803+Z801+Z802+Z803+AA801+AA802+AA803+AB801+AB802-16)*Percapita/30*FH$4))))))</f>
        <v>0</v>
      </c>
      <c r="FI801" s="177">
        <f>IF(C801=4,SUM(AC801+AC802+AC803+AE801+AE802+AE803)*Percapita/30*FI$4+(AD801+AD802+AD803+AF801+AF802+AF803)*Cadeirante/30*FI$4,IF(C801=3,IF(AC804+AE804=10,Fixo/30*FI$4+(AC801+AC802+AC803+AE801+AE802+AE803)*Percapita/30*FI$4+(AD804+AF804)*Cadeirante/30*FI$4,IF(AC804+AE804&lt;=9,(AC804+AE804)*Crechee/30*FI$4)+(AD804+AF804)*Cadeirante/30*FI$4+(AC801+AC802+AC803+AE801+AE802+AE803)*Percapita/30*FI$4)+IF(AC804+AE804&gt;=11,Fixo/30*FI$4+(AC804+AE804-10)*Crechee/30*FI$4,0),IF(C801=2,IF(AD801+AD802+AD803+AD804+AF801+AF802+AF803+AF804=1,Cadeirante/30*FI$4,IF(AD801+AD802+AD803+AD804+AF801+AF802+AF803+AF804=2,Fixo/30*FI$4,IF(AD801+AD802+AD803+AD804+AF801+AF802+AF803+AF804&gt;2,Fixo/30*FI$4+(AD801+AD802+AD803+AD804+AF801+AF802+AF803+AF804-2)*Cadeirante/30*FI$4)))+(AC801+AC802+AC803+AE801+AE802+AE803)*Percapita/30*FI$4+(AC804+AE804)*Crechee/30*FI$4,IF(C801=1,IF(AC801+AC802+AC803+AD801+AD802+AD803+AE801+AE802+AE803+AF801+AF802+AF803&lt;=15,(AC801+AC802+AC803+AE801+AE802+AE803)*Percapita/30*FI$4,IF(AC801+AC802+AC803+AD801+AD802+AD803+AE801+AE802+AE803+AF801+AF802+AF803&gt;=16,Fixo/30*FI$4+(AC801+AC802+AC803+AD801+AD802+AD803+AE801+AE802+AE803+AF801+AF802-16)*Percapita/30*FI$4))))))</f>
        <v>0</v>
      </c>
      <c r="FJ801" s="177">
        <f>IF(C801=4,SUM(AG801+AG802+AG803+AI801+AI802+AI803)*Percapita/30*FJ$4+(AH801+AH802+AH803+AJ801+AJ802+AJ803)*Cadeirante/30*FJ$4,IF(C801=3,IF(AG804+AI804=10,Fixo/30*FJ$4+(AG801+AG802+AG803+AI801+AI802+AI803)*Percapita/30*FJ$4+(AH804+AJ804)*Cadeirante/30*FJ$4,IF(AG804+AI804&lt;=9,(AG804+AI804)*Crechee/30*FJ$4)+(AH804+AJ804)*Cadeirante/30*FJ$4+(AG801+AG802+AG803+AI801+AI802+AI803)*Percapita/30*FJ$4)+IF(AG804+AI804&gt;=11,Fixo/30*FJ$4+(AG804+AI804-10)*Crechee/30*FJ$4,0),IF(C801=2,IF(AH801+AH802+AH803+AH804+AJ801+AJ802+AJ803+AJ804=1,Cadeirante/30*FJ$4,IF(AH801+AH802+AH803+AH804+AJ801+AJ802+AJ803+AJ804=2,Fixo/30*FJ$4,IF(AH801+AH802+AH803+AH804+AJ801+AJ802+AJ803+AJ804&gt;2,Fixo/30*FJ$4+(AH801+AH802+AH803+AH804+AJ801+AJ802+AJ803+AJ804-2)*Cadeirante/30*FJ$4)))+(AG801+AG802+AG803+AI801+AI802+AI803)*Percapita/30*FJ$4+(AG804+AI804)*Crechee/30*FJ$4,IF(C801=1,IF(AG801+AG802+AG803+AH801+AH802+AH803+AI801+AI802+AI803+AJ801+AJ802+AJ803&lt;=15,(AG801+AG802+AG803+AI801+AI802+AI803)*Percapita/30*FJ$4,IF(AG801+AG802+AG803+AH801+AH802+AH803+AI801+AI802+AI803+AJ801+AJ802+AJ803&gt;=16,Fixo/30*FJ$4+(AG801+AG802+AG803+AH801+AH802+AH803+AI801+AI802+AI803+AJ801+AJ802-16)*Percapita/30*FJ$4))))))</f>
        <v>0</v>
      </c>
      <c r="FK801" s="177">
        <f>IF(C801=4,SUM(AK801+AK802+AK803+AM801+AM802+AM803)*Percapita/30*FK$4+(AL801+AL802+AL803+AN801+AN802+AN803)*Cadeirante/30*FK$4,IF(C801=3,IF(AK804+AM804=10,Fixo/30*FK$4+(AK801+AK802+AK803+AM801+AM802+AM803)*Percapita/30*FK$4+(AL804+AN804)*Cadeirante/30*FK$4,IF(AK804+AM804&lt;=9,(AK804+AM804)*Crechee/30*FK$4)+(AL804+AN804)*Cadeirante/30*FK$4+(AK801+AK802+AK803+AM801+AM802+AM803)*Percapita/30*FK$4)+IF(AK804+AM804&gt;=11,Fixo/30*FK$4+(AK804+AM804-10)*Crechee/30*FK$4,0),IF(C801=2,IF(AL801+AL802+AL803+AL804+AN801+AN802+AN803+AN804=1,Cadeirante/30*FK$4,IF(AL801+AL802+AL803+AL804+AN801+AN802+AN803+AN804=2,Fixo/30*FK$4,IF(AL801+AL802+AL803+AL804+AN801+AN802+AN803+AN804&gt;2,Fixo/30*FK$4+(AL801+AL802+AL803+AL804+AN801+AN802+AN803+AN804-2)*Cadeirante/30*FK$4)))+(AK801+AK802+AK803+AM801+AM802+AM803)*Percapita/30*FK$4+(AK804+AM804)*Crechee/30*FK$4,IF(C801=1,IF(AK801+AK802+AK803+AL801+AL802+AL803+AM801+AM802+AM803+AN801+AN802+AN803&lt;=15,(AK801+AK802+AK803+AM801+AM802+AM803)*Percapita/30*FK$4,IF(AK801+AK802+AK803+AL801+AL802+AL803+AM801+AM802+AM803+AN801+AN802+AN803&gt;=16,Fixo/30*FK$4+(AK801+AK802+AK803+AL801+AL802+AL803+AM801+AM802+AM803+AN801+AN802-16)*Percapita/30*FK$4))))))</f>
        <v>0</v>
      </c>
      <c r="FL801" s="177">
        <f>IF(C801=4,SUM(AO801+AO802+AO803+AQ801+AQ802+AQ803)*Percapita/30*FL$4+(AP801+AP802+AP803+AR801+AR802+AR803)*Cadeirante/30*FL$4,IF(C801=3,IF(AO804+AQ804=10,Fixo/30*FL$4+(AO801+AO802+AO803+AQ801+AQ802+AQ803)*Percapita/30*FL$4+(AP804+AR804)*Cadeirante/30*FL$4,IF(AO804+AQ804&lt;=9,(AO804+AQ804)*Crechee/30*FL$4)+(AP804+AR804)*Cadeirante/30*FL$4+(AO801+AO802+AO803+AQ801+AQ802+AQ803)*Percapita/30*FL$4)+IF(AO804+AQ804&gt;=11,Fixo/30*FL$4+(AO804+AQ804-10)*Crechee/30*FL$4,0),IF(C801=2,IF(AP801+AP802+AP803+AP804+AR801+AR802+AR803+AR804=1,Cadeirante/30*FL$4,IF(AP801+AP802+AP803+AP804+AR801+AR802+AR803+AR804=2,Fixo/30*FL$4,IF(AP801+AP802+AP803+AP804+AR801+AR802+AR803+AR804&gt;2,Fixo/30*FL$4+(AP801+AP802+AP803+AP804+AR801+AR802+AR803+AR804-2)*Cadeirante/30*FL$4)))+(AO801+AO802+AO803+AQ801+AQ802+AQ803)*Percapita/30*FL$4+(AO804+AQ804)*Crechee/30*FL$4,IF(C801=1,IF(AO801+AO802+AO803+AP801+AP802+AP803+AQ801+AQ802+AQ803+AR801+AR802+AR803&lt;=15,(AO801+AO802+AO803+AQ801+AQ802+AQ803)*Percapita/30*FL$4,IF(AO801+AO802+AO803+AP801+AP802+AP803+AQ801+AQ802+AQ803+AR801+AR802+AR803&gt;=16,Fixo/30*FL$4+(AO801+AO802+AO803+AP801+AP802+AP803+AQ801+AQ802+AQ803+AR801+AR802-16)*Percapita/30*FL$4))))))</f>
        <v>0</v>
      </c>
      <c r="FM801" s="177">
        <f>IF(C801=4,SUM(AS801+AS802+AS803+AU801+AU802+AU803)*Percapita/30*FM$4+(AT801+AT802+AT803+AV801+AV802+AV803)*Cadeirante/30*FM$4,IF(C801=3,IF(AS804+AU804=10,Fixo/30*FM$4+(AS801+AS802+AS803+AU801+AU802+AU803)*Percapita/30*FM$4+(AT804+AV804)*Cadeirante/30*FM$4,IF(AS804+AU804&lt;=9,(AS804+AU804)*Crechee/30*FM$4)+(AT804+AV804)*Cadeirante/30*FM$4+(AS801+AS802+AS803+AU801+AU802+AU803)*Percapita/30*FM$4)+IF(AS804+AU804&gt;=11,Fixo/30*FM$4+(AS804+AU804-10)*Crechee/30*FM$4,0),IF(C801=2,IF(AT801+AT802+AT803+AT804+AV801+AV802+AV803+AV804=1,Cadeirante/30*FM$4,IF(AT801+AT802+AT803+AT804+AV801+AV802+AV803+AV804=2,Fixo/30*FM$4,IF(AT801+AT802+AT803+AT804+AV801+AV802+AV803+AV804&gt;2,Fixo/30*FM$4+(AT801+AT802+AT803+AT804+AV801+AV802+AV803+AV804-2)*Cadeirante/30*FM$4)))+(AS801+AS802+AS803+AU801+AU802+AU803)*Percapita/30*FM$4+(AS804+AU804)*Crechee/30*FM$4,IF(C801=1,IF(AS801+AS802+AS803+AT801+AT802+AT803+AU801+AU802+AU803+AV801+AV802+AV803&lt;=15,(AS801+AS802+AS803+AU801+AU802+AU803)*Percapita/30*FM$4,IF(AS801+AS802+AS803+AT801+AT802+AT803+AU801+AU802+AU803+AV801+AV802+AV803&gt;=16,Fixo/30*FM$4+(AS801+AS802+AS803+AT801+AT802+AT803+AU801+AU802+AU803+AV801+AV802-16)*Percapita/30*FM$4))))))</f>
        <v>0</v>
      </c>
      <c r="FN801" s="177">
        <f>IF(C801=4,SUM(AW801+AW802+AW803+AY801+AY802+AY803)*Percapita/30*FN$4+(AX801+AX802+AX803+AZ801+AZ802+AZ803)*Cadeirante/30*FN$4,IF(C801=3,IF(AW804+AY804=10,Fixo/30*FN$4+(AW801+AW802+AW803+AY801+AY802+AY803)*Percapita/30*FN$4+(AX804+AZ804)*Cadeirante/30*FN$4,IF(AW804+AY804&lt;=9,(AW804+AY804)*Crechee/30*FN$4)+(AX804+AZ804)*Cadeirante/30*FN$4+(AW801+AW802+AW803+AY801+AY802+AY803)*Percapita/30*FN$4)+IF(AW804+AY804&gt;=11,Fixo/30*FN$4+(AW804+AY804-10)*Crechee/30*FN$4,0),IF(C801=2,IF(AX801+AX802+AX803+AX804+AZ801+AZ802+AZ803+AZ804=1,Cadeirante/30*FN$4,IF(AX801+AX802+AX803+AX804+AZ801+AZ802+AZ803+AZ804=2,Fixo/30*FN$4,IF(AX801+AX802+AX803+AX804+AZ801+AZ802+AZ803+AZ804&gt;2,Fixo/30*FN$4+(AX801+AX802+AX803+AX804+AZ801+AZ802+AZ803+AZ804-2)*Cadeirante/30*FN$4)))+(AW801+AW802+AW803+AY801+AY802+AY803)*Percapita/30*FN$4+(AW804+AY804)*Crechee/30*FN$4,IF(C801=1,IF(AW801+AW802+AW803+AX801+AX802+AX803+AY801+AY802+AY803+AZ801+AZ802+AZ803&lt;=15,(AW801+AW802+AW803+AY801+AY802+AY803)*Percapita/30*FN$4,IF(AW801+AW802+AW803+AX801+AX802+AX803+AY801+AY802+AY803+AZ801+AZ802+AZ803&gt;=16,Fixo/30*FN$4+(AW801+AW802+AW803+AX801+AX802+AX803+AY801+AY802+AY803+AZ801+AZ802-16)*Percapita/30*FN$4))))))</f>
        <v>0</v>
      </c>
      <c r="FO801" s="177">
        <f>IF(C801=4,SUM(BA801+BA802+BA803+BC801+BC802+BC803)*Percapita/30*FO$4+(BB801+BB802+BB803+BD801+BD802+BD803)*Cadeirante/30*FO$4,IF(C801=3,IF(BA804+BC804=10,Fixo/30*FO$4+(BA801+BA802+BA803+BC801+BC802+BC803)*Percapita/30*FO$4+(BB804+BD804)*Cadeirante/30*FO$4,IF(BA804+BC804&lt;=9,(BA804+BC804)*Crechee/30*FO$4)+(BB804+BD804)*Cadeirante/30*FO$4+(BA801+BA802+BA803+BC801+BC802+BC803)*Percapita/30*FO$4)+IF(BA804+BC804&gt;=11,Fixo/30*FO$4+(BA804+BC804-10)*Crechee/30*FO$4,0),IF(C801=2,IF(BB801+BB802+BB803+BB804+BD801+BD802+BD803+BD804=1,Cadeirante/30*FO$4,IF(BB801+BB802+BB803+BB804+BD801+BD802+BD803+BD804=2,Fixo/30*FO$4,IF(BB801+BB802+BB803+BB804+BD801+BD802+BD803+BD804&gt;2,Fixo/30*FO$4+(BB801+BB802+BB803+BB804+BD801+BD802+BD803+BD804-2)*Cadeirante/30*FO$4)))+(BA801+BA802+BA803+BC801+BC802+BC803)*Percapita/30*FO$4+(BA804+BC804)*Crechee/30*FO$4,IF(C801=1,IF(BA801+BA802+BA803+BB801+BB802+BB803+BC801+BC802+BC803+BD801+BD802+BD803&lt;=15,(BA801+BA802+BA803+BC801+BC802+BC803)*Percapita/30*FO$4,IF(BA801+BA802+BA803+BB801+BB802+BB803+BC801+BC802+BC803+BD801+BD802+BD803&gt;=16,Fixo/30*FO$4+(BA801+BA802+BA803+BB801+BB802+BB803+BC801+BC802+BC803+BD801+BD802-16)*Percapita/30*FO$4))))))</f>
        <v>0</v>
      </c>
      <c r="FP801" s="177">
        <f>IF(C801=4,SUM(BE801+BE802+BE803+BG801+BG802+BG803)*Percapita/30*FP$4+(BF801+BF802+BF803+BH801+BH802+BH803)*Cadeirante/30*FP$4,IF(C801=3,IF(BE804+BG804=10,Fixo/30*FP$4+(BE801+BE802+BE803+BG801+BG802+BG803)*Percapita/30*FP$4+(BF804+BH804)*Cadeirante/30*FP$4,IF(BE804+BG804&lt;=9,(BE804+BG804)*Crechee/30*FP$4)+(BF804+BH804)*Cadeirante/30*FP$4+(BE801+BE802+BE803+BG801+BG802+BG803)*Percapita/30*FP$4)+IF(BE804+BG804&gt;=11,Fixo/30*FP$4+(BE804+BG804-10)*Crechee/30*FP$4,0),IF(C801=2,IF(BF801+BF802+BF803+BF804+BH801+BH802+BH803+BH804=1,Cadeirante/30*FP$4,IF(BF801+BF802+BF803+BF804+BH801+BH802+BH803+BH804=2,Fixo/30*FP$4,IF(BF801+BF802+BF803+BF804+BH801+BH802+BH803+BH804&gt;2,Fixo/30*FP$4+(BF801+BF802+BF803+BF804+BH801+BH802+BH803+BH804-2)*Cadeirante/30*FP$4)))+(BE801+BE802+BE803+BG801+BG802+BG803)*Percapita/30*FP$4+(BE804+BG804)*Crechee/30*FP$4,IF(C801=1,IF(BE801+BE802+BE803+BF801+BF802+BF803+BG801+BG802+BG803+BH801+BH802+BH803&lt;=15,(BE801+BE802+BE803+BG801+BG802+BG803)*Percapita/30*FP$4,IF(BE801+BE802+BE803+BF801+BF802+BF803+BG801+BG802+BG803+BH801+BH802+BH803&gt;=16,Fixo/30*FP$4+(BE801+BE802+BE803+BF801+BF802+BF803+BG801+BG802+BG803+BH801+BH802-16)*Percapita/30*FP$4))))))</f>
        <v>0</v>
      </c>
      <c r="FQ801" s="177">
        <f>IF(C801=4,SUM(BI801+BI802+BI803+BK801+BK802+BK803)*Percapita/30*FQ$4+(BJ801+BJ802+BJ803+BL801+BL802+BL803)*Cadeirante/30*FQ$4,IF(C801=3,IF(BI804+BK804=10,Fixo/30*FQ$4+(BI801+BI802+BI803+BK801+BK802+BK803)*Percapita/30*FQ$4+(BJ804+BL804)*Cadeirante/30*FQ$4,IF(BI804+BK804&lt;=9,(BI804+BK804)*Crechee/30*FQ$4)+(BJ804+BL804)*Cadeirante/30*FQ$4+(BI801+BI802+BI803+BK801+BK802+BK803)*Percapita/30*FQ$4)+IF(BI804+BK804&gt;=11,Fixo/30*FQ$4+(BI804+BK804-10)*Crechee/30*FQ$4,0),IF(C801=2,IF(BJ801+BJ802+BJ803+BJ804+BL801+BL802+BL803+BL804=1,Cadeirante/30*FQ$4,IF(BJ801+BJ802+BJ803+BJ804+BL801+BL802+BL803+BL804=2,Fixo/30*FQ$4,IF(BJ801+BJ802+BJ803+BJ804+BL801+BL802+BL803+BL804&gt;2,Fixo/30*FQ$4+(BJ801+BJ802+BJ803+BJ804+BL801+BL802+BL803+BL804-2)*Cadeirante/30*FQ$4)))+(BI801+BI802+BI803+BK801+BK802+BK803)*Percapita/30*FQ$4+(BI804+BK804)*Crechee/30*FQ$4,IF(C801=1,IF(BI801+BI802+BI803+BJ801+BJ802+BJ803+BK801+BK802+BK803+BL801+BL802+BL803&lt;=15,(BI801+BI802+BI803+BK801+BK802+BK803)*Percapita/30*FQ$4,IF(BI801+BI802+BI803+BJ801+BJ802+BJ803+BK801+BK802+BK803+BL801+BL802+BL803&gt;=16,Fixo/30*FQ$4+(BI801+BI802+BI803+BJ801+BJ802+BJ803+BK801+BK802+BK803+BL801+BL802-16)*Percapita/30*FQ$4))))))</f>
        <v>0</v>
      </c>
      <c r="FR801" s="177">
        <f>IF(C801=4,SUM(BM801+BM802+BM803+BO801+BO802+BO803)*Percapita/30*FR$4+(BN801+BN802+BN803+BP801+BP802+BP803)*Cadeirante/30*FR$4,IF(C801=3,IF(BM804+BO804=10,Fixo/30*FR$4+(BM801+BM802+BM803+BO801+BO802+BO803)*Percapita/30*FR$4+(BN804+BP804)*Cadeirante/30*FR$4,IF(BM804+BO804&lt;=9,(BM804+BO804)*Crechee/30*FR$4)+(BN804+BP804)*Cadeirante/30*FR$4+(BM801+BM802+BM803+BO801+BO802+BO803)*Percapita/30*FR$4)+IF(BM804+BO804&gt;=11,Fixo/30*FR$4+(BM804+BO804-10)*Crechee/30*FR$4,0),IF(C801=2,IF(BN801+BN802+BN803+BN804+BP801+BP802+BP803+BP804=1,Cadeirante/30*FR$4,IF(BN801+BN802+BN803+BN804+BP801+BP802+BP803+BP804=2,Fixo/30*FR$4,IF(BN801+BN802+BN803+BN804+BP801+BP802+BP803+BP804&gt;2,Fixo/30*FR$4+(BN801+BN802+BN803+BN804+BP801+BP802+BP803+BP804-2)*Cadeirante/30*FR$4)))+(BM801+BM802+BM803+BO801+BO802+BO803)*Percapita/30*FR$4+(BM804+BO804)*Crechee/30*FR$4,IF(C801=1,IF(BM801+BM802+BM803+BN801+BN802+BN803+BO801+BO802+BO803+BP801+BP802+BP803&lt;=15,(BM801+BM802+BM803+BO801+BO802+BO803)*Percapita/30*FR$4,IF(BM801+BM802+BM803+BN801+BN802+BN803+BO801+BO802+BO803+BP801+BP802+BP803&gt;=16,Fixo/30*FR$4+(BM801+BM802+BM803+BN801+BN802+BN803+BO801+BO802+BO803+BP801+BP802-16)*Percapita/30*FR$4))))))</f>
        <v>0</v>
      </c>
      <c r="FS801" s="177">
        <f>IF(C801=4,SUM(BQ801+BQ802+BQ803+BS801+BS802+BS803)*Percapita/30*FS$4+(BR801+BR802+BR803+BT801+BT802+BT803)*Cadeirante/30*FS$4,IF(C801=3,IF(BQ804+BS804=10,Fixo/30*FS$4+(BQ801+BQ802+BQ803+BS801+BS802+BS803)*Percapita/30*FS$4+(BR804+BT804)*Cadeirante/30*FS$4,IF(BQ804+BS804&lt;=9,(BQ804+BS804)*Crechee/30*FS$4)+(BR804+BT804)*Cadeirante/30*FS$4+(BQ801+BQ802+BQ803+BS801+BS802+BS803)*Percapita/30*FS$4)+IF(BQ804+BS804&gt;=11,Fixo/30*FS$4+(BQ804+BS804-10)*Crechee/30*FS$4,0),IF(C801=2,IF(BR801+BR802+BR803+BR804+BT801+BT802+BT803+BT804=1,Cadeirante/30*FS$4,IF(BR801+BR802+BR803+BR804+BT801+BT802+BT803+BT804=2,Fixo/30*FS$4,IF(BR801+BR802+BR803+BR804+BT801+BT802+BT803+BT804&gt;2,Fixo/30*FS$4+(BR801+BR802+BR803+BR804+BT801+BT802+BT803+BT804-2)*Cadeirante/30*FS$4)))+(BQ801+BQ802+BQ803+BS801+BS802+BS803)*Percapita/30*FS$4+(BQ804+BS804)*Crechee/30*FS$4,IF(C801=1,IF(BQ801+BQ802+BQ803+BR801+BR802+BR803+BS801+BS802+BS803+BT801+BT802+BT803&lt;=15,(BQ801+BQ802+BQ803+BS801+BS802+BS803)*Percapita/30*FS$4,IF(BQ801+BQ802+BQ803+BR801+BR802+BR803+BS801+BS802+BS803+BT801+BT802+BT803&gt;=16,Fixo/30*FS$4+(BQ801+BQ802+BQ803+BR801+BR802+BR803+BS801+BS802+BS803+BT801+BT802-16)*Percapita/30*FS$4))))))</f>
        <v>0</v>
      </c>
      <c r="FT801" s="177">
        <f>IF(C801=4,SUM(BU801+BU802+BU803+BW801+BW802+BW803)*Percapita/30*FT$4+(BV801+BV802+BV803+BX801+BX802+BX803)*Cadeirante/30*FT$4,IF(C801=3,IF(BU804+BW804=10,Fixo/30*FT$4+(BU801+BU802+BU803+BW801+BW802+BW803)*Percapita/30*FT$4+(BV804+BX804)*Cadeirante/30*FT$4,IF(BU804+BW804&lt;=9,(BU804+BW804)*Crechee/30*FT$4)+(BV804+BX804)*Cadeirante/30*FT$4+(BU801+BU802+BU803+BW801+BW802+BW803)*Percapita/30*FT$4)+IF(BU804+BW804&gt;=11,Fixo/30*FT$4+(BU804+BW804-10)*Crechee/30*FT$4,0),IF(C801=2,IF(BV801+BV802+BV803+BV804+BX801+BX802+BX803+BX804=1,Cadeirante/30*FT$4,IF(BV801+BV802+BV803+BV804+BX801+BX802+BX803+BX804=2,Fixo/30*FT$4,IF(BV801+BV802+BV803+BV804+BX801+BX802+BX803+BX804&gt;2,Fixo/30*FT$4+(BV801+BV802+BV803+BV804+BX801+BX802+BX803+BX804-2)*Cadeirante/30*FT$4)))+(BU801+BU802+BU803+BW801+BW802+BW803)*Percapita/30*FT$4+(BU804+BW804)*Crechee/30*FT$4,IF(C801=1,IF(BU801+BU802+BU803+BV801+BV802+BV803+BW801+BW802+BW803+BX801+BX802+BX803&lt;=15,(BU801+BU802+BU803+BW801+BW802+BW803)*Percapita/30*FT$4,IF(BU801+BU802+BU803+BV801+BV802+BV803+BW801+BW802+BW803+BX801+BX802+BX803&gt;=16,Fixo/30*FT$4+(BU801+BU802+BU803+BV801+BV802+BV803+BW801+BW802+BW803+BX801+BX802-16)*Percapita/30*FT$4))))))</f>
        <v>0</v>
      </c>
      <c r="FU801" s="177">
        <f>IF(C801=4,SUM(BY801+BY802+BY803+CA801+CA802+CA803)*Percapita/30*FU$4+(BZ801+BZ802+BZ803+CB801+CB802+CB803)*Cadeirante/30*FU$4,IF(C801=3,IF(BY804+CA804=10,Fixo/30*FU$4+(BY801+BY802+BY803+CA801+CA802+CA803)*Percapita/30*FU$4+(BZ804+CB804)*Cadeirante/30*FU$4,IF(BY804+CA804&lt;=9,(BY804+CA804)*Crechee/30*FU$4)+(BZ804+CB804)*Cadeirante/30*FU$4+(BY801+BY802+BY803+CA801+CA802+CA803)*Percapita/30*FU$4)+IF(BY804+CA804&gt;=11,Fixo/30*FU$4+(BY804+CA804-10)*Crechee/30*FU$4,0),IF(C801=2,IF(BZ801+BZ802+BZ803+BZ804+CB801+CB802+CB803+CB804=1,Cadeirante/30*FU$4,IF(BZ801+BZ802+BZ803+BZ804+CB801+CB802+CB803+CB804=2,Fixo/30*FU$4,IF(BZ801+BZ802+BZ803+BZ804+CB801+CB802+CB803+CB804&gt;2,Fixo/30*FU$4+(BZ801+BZ802+BZ803+BZ804+CB801+CB802+CB803+CB804-2)*Cadeirante/30*FU$4)))+(BY801+BY802+BY803+CA801+CA802+CA803)*Percapita/30*FU$4+(BY804+CA804)*Crechee/30*FU$4,IF(C801=1,IF(BY801+BY802+BY803+BZ801+BZ802+BZ803+CA801+CA802+CA803+CB801+CB802+CB803&lt;=15,(BY801+BY802+BY803+CA801+CA802+CA803)*Percapita/30*FU$4,IF(BY801+BY802+BY803+BZ801+BZ802+BZ803+CA801+CA802+CA803+CB801+CB802+CB803&gt;=16,Fixo/30*FU$4+(BY801+BY802+BY803+BZ801+BZ802+BZ803+CA801+CA802+CA803+CB801+CB802-16)*Percapita/30*FU$4))))))</f>
        <v>0</v>
      </c>
      <c r="FV801" s="177">
        <f>IF(C801=4,SUM(CC801+CC802+CC803+CE801+CE802+CE803)*Percapita/30*FV$4+(CD801+CD802+CD803+CF801+CF802+CF803)*Cadeirante/30*FV$4,IF(C801=3,IF(CC804+CE804=10,Fixo/30*FV$4+(CC801+CC802+CC803+CE801+CE802+CE803)*Percapita/30*FV$4+(CD804+CF804)*Cadeirante/30*FV$4,IF(CC804+CE804&lt;=9,(CC804+CE804)*Crechee/30*FV$4)+(CD804+CF804)*Cadeirante/30*FV$4+(CC801+CC802+CC803+CE801+CE802+CE803)*Percapita/30*FV$4)+IF(CC804+CE804&gt;=11,Fixo/30*FV$4+(CC804+CE804-10)*Crechee/30*FV$4,0),IF(C801=2,IF(CD801+CD802+CD803+CD804+CF801+CF802+CF803+CF804=1,Cadeirante/30*FV$4,IF(CD801+CD802+CD803+CD804+CF801+CF802+CF803+CF804=2,Fixo/30*FV$4,IF(CD801+CD802+CD803+CD804+CF801+CF802+CF803+CF804&gt;2,Fixo/30*FV$4+(CD801+CD802+CD803+CD804+CF801+CF802+CF803+CF804-2)*Cadeirante/30*FV$4)))+(CC801+CC802+CC803+CE801+CE802+CE803)*Percapita/30*FV$4+(CC804+CE804)*Crechee/30*FV$4,IF(C801=1,IF(CC801+CC802+CC803+CD801+CD802+CD803+CE801+CE802+CE803+CF801+CF802+CF803&lt;=15,(CC801+CC802+CC803+CE801+CE802+CE803)*Percapita/30*FV$4,IF(CC801+CC802+CC803+CD801+CD802+CD803+CE801+CE802+CE803+CF801+CF802+CF803&gt;=16,Fixo/30*FV$4+(CC801+CC802+CC803+CD801+CD802+CD803+CE801+CE802+CE803+CF801+CF802-16)*Percapita/30*FV$4))))))</f>
        <v>0</v>
      </c>
      <c r="FW801" s="177">
        <f>IF(C801=4,SUM(CG801+CG802+CG803+CI801+CI802+CI803)*Percapita/30*FW$4+(CH801+CH802+CH803+CJ801+CJ802+CJ803)*Cadeirante/30*FW$4,IF(C801=3,IF(CG804+CI804=10,Fixo/30*FW$4+(CG801+CG802+CG803+CI801+CI802+CI803)*Percapita/30*FW$4+(CH804+CJ804)*Cadeirante/30*FW$4,IF(CG804+CI804&lt;=9,(CG804+CI804)*Crechee/30*FW$4)+(CH804+CJ804)*Cadeirante/30*FW$4+(CG801+CG802+CG803+CI801+CI802+CI803)*Percapita/30*FW$4)+IF(CG804+CI804&gt;=11,Fixo/30*FW$4+(CG804+CI804-10)*Crechee/30*FW$4,0),IF(C801=2,IF(CH801+CH802+CH803+CH804+CJ801+CJ802+CJ803+CJ804=1,Cadeirante/30*FW$4,IF(CH801+CH802+CH803+CH804+CJ801+CJ802+CJ803+CJ804=2,Fixo/30*FW$4,IF(CH801+CH802+CH803+CH804+CJ801+CJ802+CJ803+CJ804&gt;2,Fixo/30*FW$4+(CH801+CH802+CH803+CH804+CJ801+CJ802+CJ803+CJ804-2)*Cadeirante/30*FW$4)))+(CG801+CG802+CG803+CI801+CI802+CI803)*Percapita/30*FW$4+(CG804+CI804)*Crechee/30*FW$4,IF(C801=1,IF(CG801+CG802+CG803+CH801+CH802+CH803+CI801+CI802+CI803+CJ801+CJ802+CJ803&lt;=15,(CG801+CG802+CG803+CI801+CI802+CI803)*Percapita/30*FW$4,IF(CG801+CG802+CG803+CH801+CH802+CH803+CI801+CI802+CI803+CJ801+CJ802+CJ803&gt;=16,Fixo/30*FW$4+(CG801+CG802+CG803+CH801+CH802+CH803+CI801+CI802+CI803+CJ801+CJ802-16)*Percapita/30*FW$4))))))</f>
        <v>0</v>
      </c>
      <c r="FX801" s="177">
        <f>IF(C801=4,SUM(CK801+CK802+CK803+CM801+CM802+CM803)*Percapita/30*FX$4+(CL801+CL802+CL803+CN801+CN802+CN803)*Cadeirante/30*FX$4,IF(C801=3,IF(CK804+CM804=10,Fixo/30*FX$4+(CK801+CK802+CK803+CM801+CM802+CM803)*Percapita/30*FX$4+(CL804+CN804)*Cadeirante/30*FX$4,IF(CK804+CM804&lt;=9,(CK804+CM804)*Crechee/30*FX$4)+(CL804+CN804)*Cadeirante/30*FX$4+(CK801+CK802+CK803+CM801+CM802+CM803)*Percapita/30*FX$4)+IF(CK804+CM804&gt;=11,Fixo/30*FX$4+(CK804+CM804-10)*Crechee/30*FX$4,0),IF(C801=2,IF(CL801+CL802+CL803+CL804+CN801+CN802+CN803+CN804=1,Cadeirante/30*FX$4,IF(CL801+CL802+CL803+CL804+CN801+CN802+CN803+CN804=2,Fixo/30*FX$4,IF(CL801+CL802+CL803+CL804+CN801+CN802+CN803+CN804&gt;2,Fixo/30*FX$4+(CL801+CL802+CL803+CL804+CN801+CN802+CN803+CN804-2)*Cadeirante/30*FX$4)))+(CK801+CK802+CK803+CM801+CM802+CM803)*Percapita/30*FX$4+(CK804+CM804)*Crechee/30*FX$4,IF(C801=1,IF(CK801+CK802+CK803+CL801+CL802+CL803+CM801+CM802+CM803+CN801+CN802+CN803&lt;=15,(CK801+CK802+CK803+CM801+CM802+CM803)*Percapita/30*FX$4,IF(CK801+CK802+CK803+CL801+CL802+CL803+CM801+CM802+CM803+CN801+CN802+CN803&gt;=16,Fixo/30*FX$4+(CK801+CK802+CK803+CL801+CL802+CL803+CM801+CM802+CM803+CN801+CN802-16)*Percapita/30*FX$4))))))</f>
        <v>0</v>
      </c>
      <c r="FY801" s="177">
        <f>IF(C801=4,SUM(CO801+CO802+CO803+CQ801+CQ802+CQ803)*Percapita/30*FY$4+(CP801+CP802+CP803+CR801+CR802+CR803)*Cadeirante/30*FY$4,IF(C801=3,IF(CO804+CQ804=10,Fixo/30*FY$4+(CO801+CO802+CO803+CQ801+CQ802+CQ803)*Percapita/30*FY$4+(CP804+CR804)*Cadeirante/30*FY$4,IF(CO804+CQ804&lt;=9,(CO804+CQ804)*Crechee/30*FY$4)+(CP804+CR804)*Cadeirante/30*FY$4+(CO801+CO802+CO803+CQ801+CQ802+CQ803)*Percapita/30*FY$4)+IF(CO804+CQ804&gt;=11,Fixo/30*FY$4+(CO804+CQ804-10)*Crechee/30*FY$4,0),IF(C801=2,IF(CP801+CP802+CP803+CP804+CR801+CR802+CR803+CR804=1,Cadeirante/30*FY$4,IF(CP801+CP802+CP803+CP804+CR801+CR802+CR803+CR804=2,Fixo/30*FY$4,IF(CP801+CP802+CP803+CP804+CR801+CR802+CR803+CR804&gt;2,Fixo/30*FY$4+(CP801+CP802+CP803+CP804+CR801+CR802+CR803+CR804-2)*Cadeirante/30*FY$4)))+(CO801+CO802+CO803+CQ801+CQ802+CQ803)*Percapita/30*FY$4+(CO804+CQ804)*Crechee/30*FY$4,IF(C801=1,IF(CO801+CO802+CO803+CP801+CP802+CP803+CQ801+CQ802+CQ803+CR801+CR802+CR803&lt;=15,(CO801+CO802+CO803+CQ801+CQ802+CQ803)*Percapita/30*FY$4,IF(CO801+CO802+CO803+CP801+CP802+CP803+CQ801+CQ802+CQ803+CR801+CR802+CR803&gt;=16,Fixo/30*FY$4+(CO801+CO802+CO803+CP801+CP802+CP803+CQ801+CQ802+CQ803+CR801+CR802-16)*Percapita/30*FY$4))))))</f>
        <v>0</v>
      </c>
      <c r="FZ801" s="177">
        <f>IF(C801=4,SUM(CS801+CS802+CS803+CU801+CU802+CU803)*Percapita/30*FZ$4+(CT801+CT802+CT803+CV801+CV802+CV803)*Cadeirante/30*FZ$4,IF(C801=3,IF(CS804+CU804=10,Fixo/30*FZ$4+(CS801+CS802+CS803+CU801+CU802+CU803)*Percapita/30*FZ$4+(CT804+CV804)*Cadeirante/30*FZ$4,IF(CS804+CU804&lt;=9,(CS804+CU804)*Crechee/30*FZ$4)+(CT804+CV804)*Cadeirante/30*FZ$4+(CS801+CS802+CS803+CU801+CU802+CU803)*Percapita/30*FZ$4)+IF(CS804+CU804&gt;=11,Fixo/30*FZ$4+(CS804+CU804-10)*Crechee/30*FZ$4,0),IF(C801=2,IF(CT801+CT802+CT803+CT804+CV801+CV802+CV803+CV804=1,Cadeirante/30*FZ$4,IF(CT801+CT802+CT803+CT804+CV801+CV802+CV803+CV804=2,Fixo/30*FZ$4,IF(CT801+CT802+CT803+CT804+CV801+CV802+CV803+CV804&gt;2,Fixo/30*FZ$4+(CT801+CT802+CT803+CT804+CV801+CV802+CV803+CV804-2)*Cadeirante/30*FZ$4)))+(CS801+CS802+CS803+CU801+CU802+CU803)*Percapita/30*FZ$4+(CS804+CU804)*Crechee/30*FZ$4,IF(C801=1,IF(CS801+CS802+CS803+CT801+CT802+CT803+CU801+CU802+CU803+CV801+CV802+CV803&lt;=15,(CS801+CS802+CS803+CU801+CU802+CU803)*Percapita/30*FZ$4,IF(CS801+CS802+CS803+CT801+CT802+CT803+CU801+CU802+CU803+CV801+CV802+CV803&gt;=16,Fixo/30*FZ$4+(CS801+CS802+CS803+CT801+CT802+CT803+CU801+CU802+CU803+CV801+CV802-16)*Percapita/30*FZ$4))))))</f>
        <v>0</v>
      </c>
      <c r="GA801" s="177">
        <f>IF(C801=4,SUM(CW801+CW802+CW803+CY801+CY802+CY803)*Percapita/30*GA$4+(CX801+CX802+CX803+CZ801+CZ802+CZ803)*Cadeirante/30*GA$4,IF(C801=3,IF(CW804+CY804=10,Fixo/30*GA$4+(CW801+CW802+CW803+CY801+CY802+CY803)*Percapita/30*GA$4+(CX804+CZ804)*Cadeirante/30*GA$4,IF(CW804+CY804&lt;=9,(CW804+CY804)*Crechee/30*GA$4)+(CX804+CZ804)*Cadeirante/30*GA$4+(CW801+CW802+CW803+CY801+CY802+CY803)*Percapita/30*GA$4)+IF(CW804+CY804&gt;=11,Fixo/30*GA$4+(CW804+CY804-10)*Crechee/30*GA$4,0),IF(C801=2,IF(CX801+CX802+CX803+CX804+CZ801+CZ802+CZ803+CZ804=1,Cadeirante/30*GA$4,IF(CX801+CX802+CX803+CX804+CZ801+CZ802+CZ803+CZ804=2,Fixo/30*GA$4,IF(CX801+CX802+CX803+CX804+CZ801+CZ802+CZ803+CZ804&gt;2,Fixo/30*GA$4+(CX801+CX802+CX803+CX804+CZ801+CZ802+CZ803+CZ804-2)*Cadeirante/30*GA$4)))+(CW801+CW802+CW803+CY801+CY802+CY803)*Percapita/30*GA$4+(CW804+CY804)*Crechee/30*GA$4,IF(C801=1,IF(CW801+CW802+CW803+CX801+CX802+CX803+CY801+CY802+CY803+CZ801+CZ802+CZ803&lt;=15,(CW801+CW802+CW803+CY801+CY802+CY803)*Percapita/30*GA$4,IF(CW801+CW802+CW803+CX801+CX802+CX803+CY801+CY802+CY803+CZ801+CZ802+CZ803&gt;=16,Fixo/30*GA$4+(CW801+CW802+CW803+CX801+CX802+CX803+CY801+CY802+CY803+CZ801+CZ802-16)*Percapita/30*GA$4))))))</f>
        <v>0</v>
      </c>
      <c r="GB801" s="177">
        <f>IF(C801=4,SUM(DA801+DA802+DA803+DC801+DC802+DC803)*Percapita/30*GB$4+(DB801+DB802+DB803+DD801+DD802+DD803)*Cadeirante/30*GB$4,IF(C801=3,IF(DA804+DC804=10,Fixo/30*GB$4+(DA801+DA802+DA803+DC801+DC802+DC803)*Percapita/30*GB$4+(DB804+DD804)*Cadeirante/30*GB$4,IF(DA804+DC804&lt;=9,(DA804+DC804)*Crechee/30*GB$4)+(DB804+DD804)*Cadeirante/30*GB$4+(DA801+DA802+DA803+DC801+DC802+DC803)*Percapita/30*GB$4)+IF(DA804+DC804&gt;=11,Fixo/30*GB$4+(DA804+DC804-10)*Crechee/30*GB$4,0),IF(C801=2,IF(DB801+DB802+DB803+DB804+DD801+DD802+DD803+DD804=1,Cadeirante/30*GB$4,IF(DB801+DB802+DB803+DB804+DD801+DD802+DD803+DD804=2,Fixo/30*GB$4,IF(DB801+DB802+DB803+DB804+DD801+DD802+DD803+DD804&gt;2,Fixo/30*GB$4+(DB801+DB802+DB803+DB804+DD801+DD802+DD803+DD804-2)*Cadeirante/30*GB$4)))+(DA801+DA802+DA803+DC801+DC802+DC803)*Percapita/30*GB$4+(DA804+DC804)*Crechee/30*GB$4,IF(C801=1,IF(DA801+DA802+DA803+DB801+DB802+DB803+DC801+DC802+DC803+DD801+DD802+DD803&lt;=15,(DA801+DA802+DA803+DC801+DC802+DC803)*Percapita/30*GB$4,IF(DA801+DA802+DA803+DB801+DB802+DB803+DC801+DC802+DC803+DD801+DD802+DD803&gt;=16,Fixo/30*GB$4+(DA801+DA802+DA803+DB801+DB802+DB803+DC801+DC802+DC803+DD801+DD802-16)*Percapita/30*GB$4))))))</f>
        <v>0</v>
      </c>
      <c r="GC801" s="177">
        <f>IF(C801=4,SUM(DE801+DE802+DE803+DG801+DG802+DG803)*Percapita/30*GC$4+(DF801+DF802+DF803+DH801+DH802+DH803)*Cadeirante/30*GC$4,IF(C801=3,IF(DE804+DG804=10,Fixo/30*GC$4+(DE801+DE802+DE803+DG801+DG802+DG803)*Percapita/30*GC$4+(DF804+DH804)*Cadeirante/30*GC$4,IF(DE804+DG804&lt;=9,(DE804+DG804)*Crechee/30*GC$4)+(DF804+DH804)*Cadeirante/30*GC$4+(DE801+DE802+DE803+DG801+DG802+DG803)*Percapita/30*GC$4)+IF(DE804+DG804&gt;=11,Fixo/30*GC$4+(DE804+DG804-10)*Crechee/30*GC$4,0),IF(C801=2,IF(DF801+DF802+DF803+DF804+DH801+DH802+DH803+DH804=1,Cadeirante/30*GC$4,IF(DF801+DF802+DF803+DF804+DH801+DH802+DH803+DH804=2,Fixo/30*GC$4,IF(DF801+DF802+DF803+DF804+DH801+DH802+DH803+DH804&gt;2,Fixo/30*GC$4+(DF801+DF802+DF803+DF804+DH801+DH802+DH803+DH804-2)*Cadeirante/30*GC$4)))+(DE801+DE802+DE803+DG801+DG802+DG803)*Percapita/30*GC$4+(DE804+DG804)*Crechee/30*GC$4,IF(C801=1,IF(DE801+DE802+DE803+DF801+DF802+DF803+DG801+DG802+DG803+DH801+DH802+DH803&lt;=15,(DE801+DE802+DE803+DG801+DG802+DG803)*Percapita/30*GC$4,IF(DE801+DE802+DE803+DF801+DF802+DF803+DG801+DG802+DG803+DH801+DH802+DH803&gt;=16,Fixo/30*GC$4+(DE801+DE802+DE803+DF801+DF802+DF803+DG801+DG802+DG803+DH801+DH802-16)*Percapita/30*GC$4))))))</f>
        <v>0</v>
      </c>
      <c r="GD801" s="177">
        <f>IF(C801=4,SUM(DI801+DI802+DI803+DK801+DK802+DK803)*Percapita/30*GD$4+(DJ801+DJ802+DJ803+DL801+DL802+DL803)*Cadeirante/30*GD$4,IF(C801=3,IF(DI804+DK804=10,Fixo/30*GD$4+(DI801+DI802+DI803+DK801+DK802+DK803)*Percapita/30*GD$4+(DJ804+DL804)*Cadeirante/30*GD$4,IF(DI804+DK804&lt;=9,(DI804+DK804)*Crechee/30*GD$4)+(DJ804+DL804)*Cadeirante/30*GD$4+(DI801+DI802+DI803+DK801+DK802+DK803)*Percapita/30*GD$4)+IF(DI804+DK804&gt;=11,Fixo/30*GD$4+(DI804+DK804-10)*Crechee/30*GD$4,0),IF(C801=2,IF(DJ801+DJ802+DJ803+DJ804+DL801+DL802+DL803+DL804=1,Cadeirante/30*GD$4,IF(DJ801+DJ802+DJ803+DJ804+DL801+DL802+DL803+DL804=2,Fixo/30*GD$4,IF(DJ801+DJ802+DJ803+DJ804+DL801+DL802+DL803+DL804&gt;2,Fixo/30*GD$4+(DJ801+DJ802+DJ803+DJ804+DL801+DL802+DL803+DL804-2)*Cadeirante/30*GD$4)))+(DI801+DI802+DI803+DK801+DK802+DK803)*Percapita/30*GD$4+(DI804+DK804)*Crechee/30*GD$4,IF(C801=1,IF(DI801+DI802+DI803+DJ801+DJ802+DJ803+DK801+DK802+DK803+DL801+DL802+DL803&lt;=15,(DI801+DI802+DI803+DK801+DK802+DK803)*Percapita/30*GD$4,IF(DI801+DI802+DI803+DJ801+DJ802+DJ803+DK801+DK802+DK803+DL801+DL802+DL803&gt;=16,Fixo/30*GD$4+(DI801+DI802+DI803+DJ801+DJ802+DJ803+DK801+DK802+DK803+DL801+DL802-16)*Percapita/30*GD$4))))))</f>
        <v>0</v>
      </c>
      <c r="GE801" s="177">
        <f>IF(C801=4,SUM(DM801+DM802+DM803+DO801+DO802+DO803)*Percapita/30*GE$4+(DN801+DN802+DN803+DP801+DP802+DP803)*Cadeirante/30*GE$4,IF(C801=3,IF(DM804+DO804=10,Fixo/30*GE$4+(DM801+DM802+DM803+DO801+DO802+DO803)*Percapita/30*GE$4+(DN804+DP804)*Cadeirante/30*GE$4,IF(DM804+DO804&lt;=9,(DM804+DO804)*Crechee/30*GE$4)+(DN804+DP804)*Cadeirante/30*GE$4+(DM801+DM802+DM803+DO801+DO802+DO803)*Percapita/30*GE$4)+IF(DM804+DO804&gt;=11,Fixo/30*GE$4+(DM804+DO804-10)*Crechee/30*GE$4,0),IF(C801=2,IF(DN801+DN802+DN803+DN804+DP801+DP802+DP803+DP804=1,Cadeirante/30*GE$4,IF(DN801+DN802+DN803+DN804+DP801+DP802+DP803+DP804=2,Fixo/30*GE$4,IF(DN801+DN802+DN803+DN804+DP801+DP802+DP803+DP804&gt;2,Fixo/30*GE$4+(DN801+DN802+DN803+DN804+DP801+DP802+DP803+DP804-2)*Cadeirante/30*GE$4)))+(DM801+DM802+DM803+DO801+DO802+DO803)*Percapita/30*GE$4+(DM804+DO804)*Crechee/30*GE$4,IF(C801=1,IF(DM801+DM802+DM803+DN801+DN802+DN803+DO801+DO802+DO803+DP801+DP802+DP803&lt;=15,(DM801+DM802+DM803+DO801+DO802+DO803)*Percapita/30*GE$4,IF(DM801+DM802+DM803+DN801+DN802+DN803+DO801+DO802+DO803+DP801+DP802+DP803&gt;=16,Fixo/30*GE$4+(DM801+DM802+DM803+DN801+DN802+DN803+DO801+DO802+DO803+DP801+DP802-16)*Percapita/30*GE$4))))))</f>
        <v>0</v>
      </c>
      <c r="GF801" s="177">
        <f>IF(C801=4,SUM(DQ801+DQ802+DQ803+DS801+DS802+DS803)*Percapita/30*GF$4+(DR801+DR802+DR803+DT801+DT802+DT803)*Cadeirante/30*GF$4,IF(C801=3,IF(DQ804+DS804=10,Fixo/30*GF$4+(DQ801+DQ802+DQ803+DS801+DS802+DS803)*Percapita/30*GF$4+(DR804+DT804)*Cadeirante/30*GF$4,IF(DQ804+DS804&lt;=9,(DQ804+DS804)*Crechee/30*GF$4)+(DR804+DT804)*Cadeirante/30*GF$4+(DQ801+DQ802+DQ803+DS801+DS802+DS803)*Percapita/30*GF$4)+IF(DQ804+DS804&gt;=11,Fixo/30*GF$4+(DQ804+DS804-10)*Crechee/30*GF$4,0),IF(C801=2,IF(DR801+DR802+DR803+DR804+DT801+DT802+DT803+DT804=1,Cadeirante/30*GF$4,IF(DR801+DR802+DR803+DR804+DT801+DT802+DT803+DT804=2,Fixo/30*GF$4,IF(DR801+DR802+DR803+DR804+DT801+DT802+DT803+DT804&gt;2,Fixo/30*GF$4+(DR801+DR802+DR803+DR804+DT801+DT802+DT803+DT804-2)*Cadeirante/30*GF$4)))+(DQ801+DQ802+DQ803+DS801+DS802+DS803)*Percapita/30*GF$4+(DQ804+DS804)*Crechee/30*GF$4,IF(C801=1,IF(DQ801+DQ802+DQ803+DR801+DR802+DR803+DS801+DS802+DS803+DT801+DT802+DT803&lt;=15,(DQ801+DQ802+DQ803+DS801+DS802+DS803)*Percapita/30*GF$4,IF(DQ801+DQ802+DQ803+DR801+DR802+DR803+DS801+DS802+DS803+DT801+DT802+DT803&gt;=16,Fixo/30*GF$4+(DQ801+DQ802+DQ803+DR801+DR802+DR803+DS801+DS802+DS803+DT801+DT802-16)*Percapita/30*GF$4))))))</f>
        <v>0</v>
      </c>
      <c r="GG801" s="177">
        <f>IF(C801=4,SUM(DU801+DU802+DU803+DW801+DW802+DW803)*Percapita/30*GG$4+(DV801+DV802+DV803+DX801+DX802+DX803)*Cadeirante/30*GG$4,IF(C801=3,IF(DU804+DW804=10,Fixo/30*GG$4+(DU801+DU802+DU803+DW801+DW802+DW803)*Percapita/30*GG$4+(DV804+DX804)*Cadeirante/30*GG$4,IF(DU804+DW804&lt;=9,(DU804+DW804)*Crechee/30*GG$4)+(DV804+DX804)*Cadeirante/30*GG$4+(DU801+DU802+DU803+DW801+DW802+DW803)*Percapita/30*GG$4)+IF(DU804+DW804&gt;=11,Fixo/30*GG$4+(DU804+DW804-10)*Crechee/30*GG$4,0),IF(C801=2,IF(DV801+DV802+DV803+DV804+DX801+DX802+DX803+DX804=1,Cadeirante/30*GG$4,IF(DV801+DV802+DV803+DV804+DX801+DX802+DX803+DX804=2,Fixo/30*GG$4,IF(DV801+DV802+DV803+DV804+DX801+DX802+DX803+DX804&gt;2,Fixo/30*GG$4+(DV801+DV802+DV803+DV804+DX801+DX802+DX803+DX804-2)*Cadeirante/30*GG$4)))+(DU801+DU802+DU803+DW801+DW802+DW803)*Percapita/30*GG$4+(DU804+DW804)*Crechee/30*GG$4,IF(C801=1,IF(DU801+DU802+DU803+DV801+DV802+DV803+DW801+DW802+DW803+DX801+DX802+DX803&lt;=15,(DU801+DU802+DU803+DW801+DW802+DW803)*Percapita/30*GG$4,IF(DU801+DU802+DU803+DV801+DV802+DV803+DW801+DW802+DW803+DX801+DX802+DX803&gt;=16,Fixo/30*GG$4+(DU801+DU802+DU803+DV801+DV802+DV803+DW801+DW802+DW803+DX801+DX802-16)*Percapita/30*GG$4))))))</f>
        <v>0</v>
      </c>
      <c r="GH801" s="177">
        <f>IF(C801=4,SUM(DY801+DY802+DY803+EA801+EA802+EA803)*Percapita/30*GH$4+(DZ801+DZ802+DZ803+EB801+EB802+EB803)*Cadeirante/30*GH$4,IF(C801=3,IF(DY804+EA804=10,Fixo/30*GH$4+(DY801+DY802+DY803+EA801+EA802+EA803)*Percapita/30*GH$4+(DZ804+EB804)*Cadeirante/30*GH$4,IF(DY804+EA804&lt;=9,(DY804+EA804)*Crechee/30*GH$4)+(DZ804+EB804)*Cadeirante/30*GH$4+(DY801+DY802+DY803+EA801+EA802+EA803)*Percapita/30*GH$4)+IF(DY804+EA804&gt;=11,Fixo/30*GH$4+(DY804+EA804-10)*Crechee/30*GH$4,0),IF(C801=2,IF(DZ801+DZ802+DZ803+DZ804+EB801+EB802+EB803+EB804=1,Cadeirante/30*GH$4,IF(DZ801+DZ802+DZ803+DZ804+EB801+EB802+EB803+EB804=2,Fixo/30*GH$4,IF(DZ801+DZ802+DZ803+DZ804+EB801+EB802+EB803+EB804&gt;2,Fixo/30*GH$4+(DZ801+DZ802+DZ803+DZ804+EB801+EB802+EB803+EB804-2)*Cadeirante/30*GH$4)))+(DY801+DY802+DY803+EA801+EA802+EA803)*Percapita/30*GH$4+(DY804+EA804)*Crechee/30*GH$4,IF(C801=1,IF(DY801+DY802+DY803+DZ801+DZ802+DZ803+EA801+EA802+EA803+EB801+EB802+EB803&lt;=15,(DY801+DY802+DY803+EA801+EA802+EA803)*Percapita/30*GH$4,IF(DY801+DY802+DY803+DZ801+DZ802+DZ803+EA801+EA802+EA803+EB801+EB802+EB803&gt;=16,Fixo/30*GH$4+(DY801+DY802+DY803+DZ801+DZ802+DZ803+EA801+EA802+EA803+EB801+EB802-16)*Percapita/30*GH$4))))))</f>
        <v>0</v>
      </c>
      <c r="GI801" s="177">
        <f>IF(C801=4,SUM(EC801+EC802+EC803+EE801+EE802+EE803)*Percapita/30*GI$4+(ED801+ED802+ED803+EF801+EF802+EF803)*Cadeirante/30*GI$4,IF(C801=3,IF(EC804+EE804=10,Fixo/30*GI$4+(EC801+EC802+EC803+EE801+EE802+EE803)*Percapita/30*GI$4+(ED804+EF804)*Cadeirante/30*GI$4,IF(EC804+EE804&lt;=9,(EC804+EE804)*Crechee/30*GI$4)+(ED804+EF804)*Cadeirante/30*GI$4+(EC801+EC802+EC803+EE801+EE802+EE803)*Percapita/30*GI$4)+IF(EC804+EE804&gt;=11,Fixo/30*GI$4+(EC804+EE804-10)*Crechee/30*GI$4,0),IF(C801=2,IF(ED801+ED802+ED803+ED804+EF801+EF802+EF803+EF804=1,Cadeirante/30*GI$4,IF(ED801+ED802+ED803+ED804+EF801+EF802+EF803+EF804=2,Fixo/30*GI$4,IF(ED801+ED802+ED803+ED804+EF801+EF802+EF803+EF804&gt;2,Fixo/30*GI$4+(ED801+ED802+ED803+ED804+EF801+EF802+EF803+EF804-2)*Cadeirante/30*GI$4)))+(EC801+EC802+EC803+EE801+EE802+EE803)*Percapita/30*GI$4+(EC804+EE804)*Crechee/30*GI$4,IF(C801=1,IF(EC801+EC802+EC803+ED801+ED802+ED803+EE801+EE802+EE803+EF801+EF802+EF803&lt;=15,(EC801+EC802+EC803+EE801+EE802+EE803)*Percapita/30*GI$4,IF(EC801+EC802+EC803+ED801+ED802+ED803+EE801+EE802+EE803+EF801+EF802+EF803&gt;=16,Fixo/30*GI$4+(EC801+EC802+EC803+ED801+ED802+ED803+EE801+EE802+EE803+EF801+EF802-16)*Percapita/30*GI$4))))))</f>
        <v>0</v>
      </c>
      <c r="GJ801" s="177">
        <f>IF(C801=4,SUM(EG801+EG802+EG803+EI801+EI802+EI803)*Percapita/30*GJ$4+(EH801+EH802+EH803+EJ801+EJ802+EJ803)*Cadeirante/30*GJ$4,IF(C801=3,IF(EG804+EI804=10,Fixo/30*GJ$4+(EG801+EG802+EG803+EI801+EI802+EI803)*Percapita/30*GJ$4+(EH804+EJ804)*Cadeirante/30*GJ$4,IF(EG804+EI804&lt;=9,(EG804+EI804)*Crechee/30*GJ$4)+(EH804+EJ804)*Cadeirante/30*GJ$4+(EG801+EG802+EG803+EI801+EI802+EI803)*Percapita/30*GJ$4)+IF(EG804+EI804&gt;=11,Fixo/30*GJ$4+(EG804+EI804-10)*Crechee/30*GJ$4,0),IF(C801=2,IF(EH801+EH802+EH803+EH804+EJ801+EJ802+EJ803+EJ804=1,Cadeirante/30*GJ$4,IF(EH801+EH802+EH803+EH804+EJ801+EJ802+EJ803+EJ804=2,Fixo/30*GJ$4,IF(EH801+EH802+EH803+EH804+EJ801+EJ802+EJ803+EJ804&gt;2,Fixo/30*GJ$4+(EH801+EH802+EH803+EH804+EJ801+EJ802+EJ803+EJ804-2)*Cadeirante/30*GJ$4)))+(EG801+EG802+EG803+EI801+EI802+EI803)*Percapita/30*GJ$4+(EG804+EI804)*Crechee/30*GJ$4,IF(C801=1,IF(EG801+EG802+EG803+EH801+EH802+EH803+EI801+EI802+EI803+EJ801+EJ802+EJ803&lt;=15,(EG801+EG802+EG803+EI801+EI802+EI803)*Percapita/30*GJ$4,IF(EG801+EG802+EG803+EH801+EH802+EH803+EI801+EI802+EI803+EJ801+EJ802+EJ803&gt;=16,Fixo/30*GJ$4+(EG801+EG802+EG803+EH801+EH802+EH803+EI801+EI802+EI803+EJ801+EJ802-16)*Percapita/30*GJ$4))))))</f>
        <v>0</v>
      </c>
      <c r="GK801" s="178"/>
      <c r="GL801" s="103">
        <f t="shared" si="895"/>
        <v>0</v>
      </c>
      <c r="GM801" s="124"/>
      <c r="GN801" s="104">
        <f>SUMIF(V801:V804,"&lt;0")*Cadeirante/30*GN$4+SUMIF(X801:X804,"&lt;0")*Cadeirante/30*GN$4</f>
        <v>0</v>
      </c>
      <c r="GO801" s="104">
        <f>SUMIF(Z801:Z804,"&lt;0")*Cadeirante/30*GO$4+SUMIF(AB801:AB804,"&lt;0")*Cadeirante/30*GO$4</f>
        <v>0</v>
      </c>
      <c r="GP801" s="104">
        <f>SUMIF(AD801:AD804,"&lt;0")*Cadeirante/30*GP$4+SUMIF(AF801:AF804,"&lt;0")*Cadeirante/30*GP$4</f>
        <v>0</v>
      </c>
      <c r="GQ801" s="104">
        <f>SUMIF(AH801:AH804,"&lt;0")*Cadeirante/30*GQ$4+SUMIF(AJ801:AJ804,"&lt;0")*Cadeirante/30*GQ$4</f>
        <v>0</v>
      </c>
      <c r="GR801" s="104">
        <f>SUMIF(AL801:AL804,"&lt;0")*Cadeirante/30*GR$4+SUMIF(AN801:AN804,"&lt;0")*Cadeirante/30*GR$4</f>
        <v>0</v>
      </c>
      <c r="GS801" s="104">
        <f>SUMIF(AP801:AP804,"&lt;0")*Cadeirante/30*GS$4+SUMIF(AR801:AR804,"&lt;0")*Cadeirante/30*GS$4</f>
        <v>0</v>
      </c>
      <c r="GT801" s="104">
        <f>SUMIF(AT801:AT804,"&lt;0")*Cadeirante/30*GT$4+SUMIF(AV801:AV804,"&lt;0")*Cadeirante/30*GT$4</f>
        <v>0</v>
      </c>
      <c r="GU801" s="104">
        <f>SUMIF(AX801:AX804,"&lt;0")*Cadeirante/30*GU$4+SUMIF(AZ801:AZ804,"&lt;0")*Cadeirante/30*GU$4</f>
        <v>0</v>
      </c>
      <c r="GV801" s="104">
        <f>SUMIF(BB801:BB804,"&lt;0")*Cadeirante/30*GV$4+SUMIF(BD801:BD804,"&lt;0")*Cadeirante/30*GV$4</f>
        <v>0</v>
      </c>
      <c r="GW801" s="104">
        <f>SUMIF(BF801:BF804,"&lt;0")*Cadeirante/30*GW$4+SUMIF(BH801:BH804,"&lt;0")*Cadeirante/30*GW$4</f>
        <v>0</v>
      </c>
      <c r="GX801" s="104">
        <f>SUMIF(BJ801:BJ804,"&lt;0")*Cadeirante/30*GX$4+SUMIF(BL801:BL804,"&lt;0")*Cadeirante/30*GX$4</f>
        <v>0</v>
      </c>
      <c r="GY801" s="104">
        <f>SUMIF(BN801:BN804,"&lt;0")*Cadeirante/30*GY$4+SUMIF(BP801:BP804,"&lt;0")*Cadeirante/30*GY$4</f>
        <v>0</v>
      </c>
      <c r="GZ801" s="104">
        <f>SUMIF(BR801:BR804,"&lt;0")*Cadeirante/30*GZ$4+SUMIF(BT801:BT804,"&lt;0")*Cadeirante/30*GZ$4</f>
        <v>0</v>
      </c>
      <c r="HA801" s="104">
        <f>SUMIF(BV801:BV804,"&lt;0")*Cadeirante/30*HA$4+SUMIF(BX801:BX804,"&lt;0")*Cadeirante/30*HA$4</f>
        <v>0</v>
      </c>
      <c r="HB801" s="104">
        <f>SUMIF(BZ801:BZ804,"&lt;0")*Cadeirante/30*HB$4+SUMIF(CB801:CB804,"&lt;0")*Cadeirante/30*HB$4</f>
        <v>0</v>
      </c>
      <c r="HC801" s="104">
        <f>SUMIF(CD801:CD804,"&lt;0")*Cadeirante/30*HC$4+SUMIF(CF801:CF804,"&lt;0")*Cadeirante/30*HC$4</f>
        <v>0</v>
      </c>
      <c r="HD801" s="104">
        <f>SUMIF(CH801:CH804,"&lt;0")*Cadeirante/30*HD$4+SUMIF(CJ801:CJ804,"&lt;0")*Cadeirante/30*HD$4</f>
        <v>0</v>
      </c>
      <c r="HE801" s="104">
        <f>SUMIF(CL801:CL804,"&lt;0")*Cadeirante/30*HE$4+SUMIF(CN801:CN804,"&lt;0")*Cadeirante/30*HE$4</f>
        <v>0</v>
      </c>
      <c r="HF801" s="104">
        <f>SUMIF(CP801:CP804,"&lt;0")*Cadeirante/30*HF$4+SUMIF(CR801:CR804,"&lt;0")*Cadeirante/30*HF$4</f>
        <v>0</v>
      </c>
      <c r="HG801" s="104">
        <f>SUMIF(CT801:CT804,"&lt;0")*Cadeirante/30*HG$4+SUMIF(CV801:CV804,"&lt;0")*Cadeirante/30*HG$4</f>
        <v>0</v>
      </c>
      <c r="HH801" s="104">
        <f>SUMIF(CX801:CX804,"&lt;0")*Cadeirante/30*HH$4+SUMIF(CZ801:CZ804,"&lt;0")*Cadeirante/30*HH$4</f>
        <v>0</v>
      </c>
      <c r="HI801" s="104">
        <f>SUMIF(DB801:DB804,"&lt;0")*Cadeirante/30*HI$4+SUMIF(DD801:DD804,"&lt;0")*Cadeirante/30*HI$4</f>
        <v>0</v>
      </c>
      <c r="HJ801" s="104">
        <f>SUMIF(DF801:DF804,"&lt;0")*Cadeirante/30*HJ$4+SUMIF(DH801:DH804,"&lt;0")*Cadeirante/30*HJ$4</f>
        <v>0</v>
      </c>
      <c r="HK801" s="104">
        <f>SUMIF(DJ801:DJ804,"&lt;0")*Cadeirante/30*HK$4+SUMIF(DL801:DL804,"&lt;0")*Cadeirante/30*HK$4</f>
        <v>0</v>
      </c>
      <c r="HL801" s="104">
        <f>SUMIF(DN801:DN804,"&lt;0")*Cadeirante/30*HL$4+SUMIF(DP801:DP804,"&lt;0")*Cadeirante/30*HL$4</f>
        <v>0</v>
      </c>
      <c r="HM801" s="104">
        <f>SUMIF(DR801:DR804,"&lt;0")*Cadeirante/30*HM$4+SUMIF(DT801:DT804,"&lt;0")*Cadeirante/30*HM$4</f>
        <v>0</v>
      </c>
      <c r="HN801" s="104">
        <f>SUMIF(DV801:DV804,"&lt;0")*Cadeirante/30*HN$4+SUMIF(DX801:DX804,"&lt;0")*Cadeirante/30*HN$4</f>
        <v>0</v>
      </c>
      <c r="HO801" s="104">
        <f>SUMIF(DZ801:DZ804,"&lt;0")*Cadeirante/30*HO$4+SUMIF(EB801:EB804,"&lt;0")*Cadeirante/30*HO$4</f>
        <v>0</v>
      </c>
      <c r="HP801" s="104">
        <f>SUMIF(ED801:ED804,"&lt;0")*Cadeirante/30*HP$4+SUMIF(EF801:EF804,"&lt;0")*Cadeirante/30*HP$4</f>
        <v>0</v>
      </c>
      <c r="HQ801" s="64"/>
      <c r="HR801" s="64"/>
      <c r="HS801" s="64"/>
      <c r="HT801" s="64"/>
      <c r="HU801" s="64"/>
      <c r="HV801" s="64"/>
      <c r="HW801" s="176">
        <v>17629.309999999998</v>
      </c>
      <c r="HX801" s="64"/>
      <c r="HY801" s="280">
        <f>IF(ISTEXT(EM801), VALUE(EM801), EM801)</f>
        <v>0</v>
      </c>
      <c r="HZ801" s="280">
        <f>IF(ISTEXT(EN801), VALUE(EN801), EN801)</f>
        <v>0</v>
      </c>
      <c r="IA801" s="280">
        <f>IF(ISTEXT(EO801), VALUE(EO801), EO801)</f>
        <v>0</v>
      </c>
      <c r="IB801" s="64" t="b">
        <f>HW801=FE801</f>
        <v>0</v>
      </c>
      <c r="IC801" s="64"/>
    </row>
    <row r="802" spans="1:237" s="106" customFormat="1" ht="22.5" customHeight="1" x14ac:dyDescent="0.25">
      <c r="A802" s="368" t="s">
        <v>3923</v>
      </c>
      <c r="B802" s="369" t="s">
        <v>3924</v>
      </c>
      <c r="C802" s="370" t="s">
        <v>3233</v>
      </c>
      <c r="D802" s="371" t="s">
        <v>3925</v>
      </c>
      <c r="E802" s="371" t="s">
        <v>3926</v>
      </c>
      <c r="F802" s="372" t="s">
        <v>3224</v>
      </c>
      <c r="G802" s="372" t="s">
        <v>3225</v>
      </c>
      <c r="H802" s="373" t="s">
        <v>1866</v>
      </c>
      <c r="I802" s="374" t="s">
        <v>3927</v>
      </c>
      <c r="J802" s="421" t="s">
        <v>3231</v>
      </c>
      <c r="K802" s="421" t="s">
        <v>3234</v>
      </c>
      <c r="L802" s="329">
        <f>CONTINUA!BV802</f>
        <v>9</v>
      </c>
      <c r="M802" s="329">
        <f>CONTINUA!BW802</f>
        <v>0</v>
      </c>
      <c r="N802" s="895"/>
      <c r="O802" s="896" t="s">
        <v>4081</v>
      </c>
      <c r="P802" s="897" t="s">
        <v>206</v>
      </c>
      <c r="Q802" s="400">
        <v>46</v>
      </c>
      <c r="R802" s="401"/>
      <c r="S802" s="400"/>
      <c r="T802" s="401"/>
      <c r="U802" s="400"/>
      <c r="V802" s="401"/>
      <c r="W802" s="400"/>
      <c r="X802" s="401"/>
      <c r="Y802" s="400"/>
      <c r="Z802" s="401"/>
      <c r="AA802" s="400"/>
      <c r="AB802" s="401"/>
      <c r="AC802" s="400"/>
      <c r="AD802" s="401"/>
      <c r="AE802" s="400"/>
      <c r="AF802" s="401"/>
      <c r="AG802" s="400"/>
      <c r="AH802" s="401"/>
      <c r="AI802" s="400"/>
      <c r="AJ802" s="401"/>
      <c r="AK802" s="400"/>
      <c r="AL802" s="401"/>
      <c r="AM802" s="400"/>
      <c r="AN802" s="401"/>
      <c r="AO802" s="400"/>
      <c r="AP802" s="401"/>
      <c r="AQ802" s="400"/>
      <c r="AR802" s="401"/>
      <c r="AS802" s="400"/>
      <c r="AT802" s="401"/>
      <c r="AU802" s="400"/>
      <c r="AV802" s="401"/>
      <c r="AW802" s="400"/>
      <c r="AX802" s="401"/>
      <c r="AY802" s="400"/>
      <c r="AZ802" s="401"/>
      <c r="BA802" s="400"/>
      <c r="BB802" s="401"/>
      <c r="BC802" s="400"/>
      <c r="BD802" s="401"/>
      <c r="BE802" s="400"/>
      <c r="BF802" s="401"/>
      <c r="BG802" s="400"/>
      <c r="BH802" s="401"/>
      <c r="BI802" s="400"/>
      <c r="BJ802" s="401"/>
      <c r="BK802" s="400"/>
      <c r="BL802" s="401"/>
      <c r="BM802" s="400"/>
      <c r="BN802" s="401"/>
      <c r="BO802" s="400"/>
      <c r="BP802" s="401"/>
      <c r="BQ802" s="400"/>
      <c r="BR802" s="401"/>
      <c r="BS802" s="400"/>
      <c r="BT802" s="401"/>
      <c r="BU802" s="400"/>
      <c r="BV802" s="401"/>
      <c r="BW802" s="400"/>
      <c r="BX802" s="401"/>
      <c r="BY802" s="400"/>
      <c r="BZ802" s="401"/>
      <c r="CA802" s="400"/>
      <c r="CB802" s="401"/>
      <c r="CC802" s="400"/>
      <c r="CD802" s="401"/>
      <c r="CE802" s="400"/>
      <c r="CF802" s="401"/>
      <c r="CG802" s="400"/>
      <c r="CH802" s="401"/>
      <c r="CI802" s="400"/>
      <c r="CJ802" s="401"/>
      <c r="CK802" s="400"/>
      <c r="CL802" s="401"/>
      <c r="CM802" s="400"/>
      <c r="CN802" s="401"/>
      <c r="CO802" s="400"/>
      <c r="CP802" s="401"/>
      <c r="CQ802" s="400"/>
      <c r="CR802" s="401"/>
      <c r="CS802" s="400"/>
      <c r="CT802" s="401"/>
      <c r="CU802" s="400"/>
      <c r="CV802" s="401"/>
      <c r="CW802" s="400"/>
      <c r="CX802" s="401"/>
      <c r="CY802" s="400"/>
      <c r="CZ802" s="401"/>
      <c r="DA802" s="400"/>
      <c r="DB802" s="401"/>
      <c r="DC802" s="400"/>
      <c r="DD802" s="401"/>
      <c r="DE802" s="400"/>
      <c r="DF802" s="401"/>
      <c r="DG802" s="400"/>
      <c r="DH802" s="401"/>
      <c r="DI802" s="400"/>
      <c r="DJ802" s="401"/>
      <c r="DK802" s="400"/>
      <c r="DL802" s="401"/>
      <c r="DM802" s="400"/>
      <c r="DN802" s="401"/>
      <c r="DO802" s="400"/>
      <c r="DP802" s="401"/>
      <c r="DQ802" s="400"/>
      <c r="DR802" s="401"/>
      <c r="DS802" s="400"/>
      <c r="DT802" s="401"/>
      <c r="DU802" s="400"/>
      <c r="DV802" s="401"/>
      <c r="DW802" s="400"/>
      <c r="DX802" s="401"/>
      <c r="DY802" s="400"/>
      <c r="DZ802" s="401"/>
      <c r="EA802" s="400"/>
      <c r="EB802" s="401"/>
      <c r="EC802" s="400"/>
      <c r="ED802" s="401"/>
      <c r="EE802" s="400"/>
      <c r="EF802" s="401"/>
      <c r="EG802" s="400"/>
      <c r="EH802" s="401"/>
      <c r="EI802" s="400"/>
      <c r="EJ802" s="447"/>
      <c r="EK802" s="511"/>
      <c r="EL802" s="514"/>
      <c r="EM802" s="448"/>
      <c r="EN802" s="344"/>
      <c r="EO802" s="345"/>
      <c r="EP802" s="171">
        <f t="shared" si="888"/>
        <v>46</v>
      </c>
      <c r="EQ802" s="171">
        <f t="shared" si="889"/>
        <v>0</v>
      </c>
      <c r="ER802" s="171">
        <f t="shared" si="890"/>
        <v>0</v>
      </c>
      <c r="ES802" s="171">
        <f t="shared" si="891"/>
        <v>0</v>
      </c>
      <c r="ET802" s="171">
        <f t="shared" si="892"/>
        <v>0</v>
      </c>
      <c r="EU802" s="171">
        <f t="shared" si="893"/>
        <v>0</v>
      </c>
      <c r="EV802" s="172">
        <f t="shared" si="894"/>
        <v>46</v>
      </c>
      <c r="EW802" s="173"/>
      <c r="EX802" s="248">
        <f t="shared" si="916"/>
        <v>0</v>
      </c>
      <c r="EY802" s="174">
        <f>(L802*regular)+(M802*Cadeirantee)</f>
        <v>86.76</v>
      </c>
      <c r="EZ802" s="249">
        <f>SUMIF(FG802:GJ802,"&gt;0")</f>
        <v>0</v>
      </c>
      <c r="FA802" s="249">
        <f>SUMIF(FG802:GJ802,"&lt;0")+SUMIF(GN802:HP802,"&lt;0")</f>
        <v>0</v>
      </c>
      <c r="FB802" s="174">
        <v>0</v>
      </c>
      <c r="FC802" s="126">
        <f>N802*km*'VALORES TABELA'!$B$13</f>
        <v>0</v>
      </c>
      <c r="FD802" s="250">
        <f t="shared" ref="FD802:FD805" si="917">GL802</f>
        <v>0</v>
      </c>
      <c r="FE802" s="105"/>
      <c r="FF802" s="119"/>
      <c r="FG802" s="119"/>
      <c r="FH802" s="119"/>
      <c r="FI802" s="119"/>
      <c r="FJ802" s="119"/>
      <c r="FK802" s="119"/>
      <c r="FL802" s="119"/>
      <c r="FM802" s="119"/>
      <c r="FN802" s="119"/>
      <c r="FO802" s="119"/>
      <c r="FP802" s="119"/>
      <c r="FQ802" s="119"/>
      <c r="FR802" s="119"/>
      <c r="FS802" s="119"/>
      <c r="FT802" s="119"/>
      <c r="FU802" s="119"/>
      <c r="FV802" s="119"/>
      <c r="FW802" s="119"/>
      <c r="FX802" s="119"/>
      <c r="FY802" s="119"/>
      <c r="FZ802" s="119"/>
      <c r="GA802" s="119"/>
      <c r="GB802" s="119"/>
      <c r="GC802" s="119"/>
      <c r="GD802" s="119"/>
      <c r="GE802" s="119"/>
      <c r="GF802" s="119"/>
      <c r="GG802" s="119"/>
      <c r="GH802" s="119"/>
      <c r="GI802" s="119"/>
      <c r="GJ802" s="119"/>
      <c r="GK802" s="251"/>
      <c r="GL802" s="103">
        <f t="shared" si="895"/>
        <v>0</v>
      </c>
      <c r="GM802" s="124"/>
      <c r="GN802" s="104"/>
      <c r="GO802" s="104"/>
      <c r="GP802" s="104"/>
      <c r="GQ802" s="104"/>
      <c r="GR802" s="104"/>
      <c r="GS802" s="104"/>
      <c r="GT802" s="104"/>
      <c r="GU802" s="104"/>
      <c r="GV802" s="104"/>
      <c r="GW802" s="104"/>
      <c r="GX802" s="104"/>
      <c r="GY802" s="104"/>
      <c r="GZ802" s="104"/>
      <c r="HA802" s="104"/>
      <c r="HB802" s="104"/>
      <c r="HC802" s="104"/>
      <c r="HD802" s="104"/>
      <c r="HE802" s="104"/>
      <c r="HF802" s="104"/>
      <c r="HG802" s="104"/>
      <c r="HH802" s="104"/>
      <c r="HI802" s="104"/>
      <c r="HJ802" s="104"/>
      <c r="HK802" s="104"/>
      <c r="HL802" s="104"/>
      <c r="HM802" s="104"/>
      <c r="HN802" s="104"/>
      <c r="HO802" s="104"/>
      <c r="HP802" s="104"/>
      <c r="HQ802" s="64"/>
      <c r="HR802" s="64"/>
      <c r="HS802" s="64"/>
      <c r="HT802" s="64"/>
      <c r="HU802" s="64"/>
      <c r="HV802" s="64"/>
      <c r="HW802" s="105"/>
      <c r="HX802" s="64"/>
      <c r="HY802" s="280">
        <f t="shared" ref="HY802:HY805" si="918">IF(ISTEXT(EM802), VALUE(EM802), EM802)</f>
        <v>0</v>
      </c>
      <c r="HZ802" s="280">
        <f t="shared" ref="HZ802:HZ805" si="919">IF(ISTEXT(EN802), VALUE(EN802), EN802)</f>
        <v>0</v>
      </c>
      <c r="IA802" s="280">
        <f t="shared" ref="IA802:IA805" si="920">IF(ISTEXT(EO802), VALUE(EO802), EO802)</f>
        <v>0</v>
      </c>
      <c r="IB802" s="64"/>
      <c r="IC802" s="64"/>
    </row>
    <row r="803" spans="1:237" s="106" customFormat="1" ht="22.5" customHeight="1" x14ac:dyDescent="0.25">
      <c r="A803" s="368" t="s">
        <v>3923</v>
      </c>
      <c r="B803" s="369" t="s">
        <v>3924</v>
      </c>
      <c r="C803" s="375" t="s">
        <v>3233</v>
      </c>
      <c r="D803" s="371" t="s">
        <v>3925</v>
      </c>
      <c r="E803" s="371" t="s">
        <v>3926</v>
      </c>
      <c r="F803" s="376" t="s">
        <v>3224</v>
      </c>
      <c r="G803" s="376" t="s">
        <v>3225</v>
      </c>
      <c r="H803" s="373" t="s">
        <v>1866</v>
      </c>
      <c r="I803" s="374" t="s">
        <v>3927</v>
      </c>
      <c r="J803" s="421" t="s">
        <v>3231</v>
      </c>
      <c r="K803" s="422" t="s">
        <v>3235</v>
      </c>
      <c r="L803" s="329">
        <f>CONTINUA!BV803</f>
        <v>0</v>
      </c>
      <c r="M803" s="329">
        <f>CONTINUA!BW803</f>
        <v>0</v>
      </c>
      <c r="N803" s="895"/>
      <c r="O803" s="896" t="s">
        <v>4081</v>
      </c>
      <c r="P803" s="897" t="s">
        <v>206</v>
      </c>
      <c r="Q803" s="400"/>
      <c r="R803" s="401"/>
      <c r="S803" s="400"/>
      <c r="T803" s="401"/>
      <c r="U803" s="400"/>
      <c r="V803" s="401"/>
      <c r="W803" s="400"/>
      <c r="X803" s="401"/>
      <c r="Y803" s="400"/>
      <c r="Z803" s="401"/>
      <c r="AA803" s="400"/>
      <c r="AB803" s="401"/>
      <c r="AC803" s="400"/>
      <c r="AD803" s="401"/>
      <c r="AE803" s="400"/>
      <c r="AF803" s="401"/>
      <c r="AG803" s="400"/>
      <c r="AH803" s="401"/>
      <c r="AI803" s="400"/>
      <c r="AJ803" s="401"/>
      <c r="AK803" s="400"/>
      <c r="AL803" s="401"/>
      <c r="AM803" s="400"/>
      <c r="AN803" s="401"/>
      <c r="AO803" s="400"/>
      <c r="AP803" s="401"/>
      <c r="AQ803" s="400"/>
      <c r="AR803" s="401"/>
      <c r="AS803" s="400"/>
      <c r="AT803" s="401"/>
      <c r="AU803" s="400"/>
      <c r="AV803" s="401"/>
      <c r="AW803" s="400"/>
      <c r="AX803" s="401"/>
      <c r="AY803" s="400"/>
      <c r="AZ803" s="401"/>
      <c r="BA803" s="400"/>
      <c r="BB803" s="401"/>
      <c r="BC803" s="400"/>
      <c r="BD803" s="401"/>
      <c r="BE803" s="400"/>
      <c r="BF803" s="401"/>
      <c r="BG803" s="400"/>
      <c r="BH803" s="401"/>
      <c r="BI803" s="400"/>
      <c r="BJ803" s="401"/>
      <c r="BK803" s="400"/>
      <c r="BL803" s="401"/>
      <c r="BM803" s="400"/>
      <c r="BN803" s="401"/>
      <c r="BO803" s="400"/>
      <c r="BP803" s="401"/>
      <c r="BQ803" s="400"/>
      <c r="BR803" s="401"/>
      <c r="BS803" s="400"/>
      <c r="BT803" s="401"/>
      <c r="BU803" s="400"/>
      <c r="BV803" s="401"/>
      <c r="BW803" s="400"/>
      <c r="BX803" s="401"/>
      <c r="BY803" s="400"/>
      <c r="BZ803" s="401"/>
      <c r="CA803" s="400"/>
      <c r="CB803" s="401"/>
      <c r="CC803" s="400"/>
      <c r="CD803" s="401"/>
      <c r="CE803" s="400"/>
      <c r="CF803" s="401"/>
      <c r="CG803" s="400"/>
      <c r="CH803" s="401"/>
      <c r="CI803" s="400"/>
      <c r="CJ803" s="401"/>
      <c r="CK803" s="400"/>
      <c r="CL803" s="401"/>
      <c r="CM803" s="400"/>
      <c r="CN803" s="401"/>
      <c r="CO803" s="400"/>
      <c r="CP803" s="401"/>
      <c r="CQ803" s="400"/>
      <c r="CR803" s="401"/>
      <c r="CS803" s="400"/>
      <c r="CT803" s="401"/>
      <c r="CU803" s="400"/>
      <c r="CV803" s="401"/>
      <c r="CW803" s="400"/>
      <c r="CX803" s="401"/>
      <c r="CY803" s="400"/>
      <c r="CZ803" s="401"/>
      <c r="DA803" s="400"/>
      <c r="DB803" s="401"/>
      <c r="DC803" s="400"/>
      <c r="DD803" s="401"/>
      <c r="DE803" s="400"/>
      <c r="DF803" s="401"/>
      <c r="DG803" s="400"/>
      <c r="DH803" s="401"/>
      <c r="DI803" s="400"/>
      <c r="DJ803" s="401"/>
      <c r="DK803" s="400"/>
      <c r="DL803" s="401"/>
      <c r="DM803" s="400"/>
      <c r="DN803" s="401"/>
      <c r="DO803" s="400"/>
      <c r="DP803" s="401"/>
      <c r="DQ803" s="400"/>
      <c r="DR803" s="401"/>
      <c r="DS803" s="400"/>
      <c r="DT803" s="401"/>
      <c r="DU803" s="400"/>
      <c r="DV803" s="401"/>
      <c r="DW803" s="400"/>
      <c r="DX803" s="401"/>
      <c r="DY803" s="400"/>
      <c r="DZ803" s="401"/>
      <c r="EA803" s="400"/>
      <c r="EB803" s="401"/>
      <c r="EC803" s="400"/>
      <c r="ED803" s="401"/>
      <c r="EE803" s="400"/>
      <c r="EF803" s="401"/>
      <c r="EG803" s="400"/>
      <c r="EH803" s="401"/>
      <c r="EI803" s="400"/>
      <c r="EJ803" s="447"/>
      <c r="EK803" s="511"/>
      <c r="EL803" s="514"/>
      <c r="EM803" s="448"/>
      <c r="EN803" s="344"/>
      <c r="EO803" s="345"/>
      <c r="EP803" s="171">
        <f t="shared" si="888"/>
        <v>0</v>
      </c>
      <c r="EQ803" s="171">
        <f t="shared" si="889"/>
        <v>0</v>
      </c>
      <c r="ER803" s="171">
        <f t="shared" si="890"/>
        <v>0</v>
      </c>
      <c r="ES803" s="171">
        <f t="shared" si="891"/>
        <v>0</v>
      </c>
      <c r="ET803" s="171">
        <f t="shared" si="892"/>
        <v>0</v>
      </c>
      <c r="EU803" s="171">
        <f t="shared" si="893"/>
        <v>0</v>
      </c>
      <c r="EV803" s="172">
        <f t="shared" si="894"/>
        <v>0</v>
      </c>
      <c r="EW803" s="125"/>
      <c r="EX803" s="248">
        <f t="shared" si="916"/>
        <v>0</v>
      </c>
      <c r="EY803" s="174">
        <f>(L803*regular)+(M803*Cadeirantee)</f>
        <v>0</v>
      </c>
      <c r="EZ803" s="249">
        <f>SUMIF(FG803:GJ803,"&gt;0")</f>
        <v>0</v>
      </c>
      <c r="FA803" s="249">
        <f>SUMIF(FG803:GJ803,"&lt;0")+SUMIF(GN803:HP803,"&lt;0")</f>
        <v>0</v>
      </c>
      <c r="FB803" s="174">
        <v>0</v>
      </c>
      <c r="FC803" s="126">
        <f>N803*km*'VALORES TABELA'!$B$13</f>
        <v>0</v>
      </c>
      <c r="FD803" s="250">
        <f t="shared" si="917"/>
        <v>0</v>
      </c>
      <c r="FE803" s="105"/>
      <c r="FF803" s="108"/>
      <c r="FG803" s="108"/>
      <c r="FH803" s="108"/>
      <c r="FI803" s="108"/>
      <c r="FJ803" s="108"/>
      <c r="FK803" s="108"/>
      <c r="FL803" s="108"/>
      <c r="FM803" s="108"/>
      <c r="FN803" s="108"/>
      <c r="FO803" s="108"/>
      <c r="FP803" s="108"/>
      <c r="FQ803" s="108"/>
      <c r="FR803" s="108"/>
      <c r="FS803" s="108"/>
      <c r="FT803" s="108"/>
      <c r="FU803" s="108"/>
      <c r="FV803" s="108"/>
      <c r="FW803" s="108"/>
      <c r="FX803" s="108"/>
      <c r="FY803" s="108"/>
      <c r="FZ803" s="108"/>
      <c r="GA803" s="108"/>
      <c r="GB803" s="108"/>
      <c r="GC803" s="108"/>
      <c r="GD803" s="108"/>
      <c r="GE803" s="108"/>
      <c r="GF803" s="108"/>
      <c r="GG803" s="108"/>
      <c r="GH803" s="108"/>
      <c r="GI803" s="108"/>
      <c r="GJ803" s="108"/>
      <c r="GK803" s="251"/>
      <c r="GL803" s="103">
        <f t="shared" si="895"/>
        <v>0</v>
      </c>
      <c r="GM803" s="124"/>
      <c r="GN803" s="104"/>
      <c r="GO803" s="104"/>
      <c r="GP803" s="104"/>
      <c r="GQ803" s="104"/>
      <c r="GR803" s="104"/>
      <c r="GS803" s="104"/>
      <c r="GT803" s="104"/>
      <c r="GU803" s="104"/>
      <c r="GV803" s="104"/>
      <c r="GW803" s="104"/>
      <c r="GX803" s="104"/>
      <c r="GY803" s="104"/>
      <c r="GZ803" s="104"/>
      <c r="HA803" s="104"/>
      <c r="HB803" s="104"/>
      <c r="HC803" s="104"/>
      <c r="HD803" s="104"/>
      <c r="HE803" s="104"/>
      <c r="HF803" s="104"/>
      <c r="HG803" s="104"/>
      <c r="HH803" s="104"/>
      <c r="HI803" s="104"/>
      <c r="HJ803" s="104"/>
      <c r="HK803" s="104"/>
      <c r="HL803" s="104"/>
      <c r="HM803" s="104"/>
      <c r="HN803" s="104"/>
      <c r="HO803" s="104"/>
      <c r="HP803" s="104"/>
      <c r="HQ803" s="64"/>
      <c r="HR803" s="64"/>
      <c r="HS803" s="64"/>
      <c r="HT803" s="64"/>
      <c r="HU803" s="64"/>
      <c r="HV803" s="64"/>
      <c r="HW803" s="105"/>
      <c r="HX803" s="64"/>
      <c r="HY803" s="280">
        <f t="shared" si="918"/>
        <v>0</v>
      </c>
      <c r="HZ803" s="280">
        <f t="shared" si="919"/>
        <v>0</v>
      </c>
      <c r="IA803" s="280">
        <f t="shared" si="920"/>
        <v>0</v>
      </c>
      <c r="IB803" s="64"/>
      <c r="IC803" s="64"/>
    </row>
    <row r="804" spans="1:237" s="106" customFormat="1" ht="22.5" customHeight="1" x14ac:dyDescent="0.25">
      <c r="A804" s="368" t="s">
        <v>3923</v>
      </c>
      <c r="B804" s="369" t="s">
        <v>3924</v>
      </c>
      <c r="C804" s="375" t="s">
        <v>3233</v>
      </c>
      <c r="D804" s="371" t="s">
        <v>3925</v>
      </c>
      <c r="E804" s="371" t="s">
        <v>3926</v>
      </c>
      <c r="F804" s="376" t="s">
        <v>3224</v>
      </c>
      <c r="G804" s="376" t="s">
        <v>3225</v>
      </c>
      <c r="H804" s="373" t="s">
        <v>1866</v>
      </c>
      <c r="I804" s="374" t="s">
        <v>3927</v>
      </c>
      <c r="J804" s="421" t="s">
        <v>3231</v>
      </c>
      <c r="K804" s="423" t="s">
        <v>3236</v>
      </c>
      <c r="L804" s="329">
        <f>CONTINUA!BV804</f>
        <v>0</v>
      </c>
      <c r="M804" s="329">
        <f>CONTINUA!BW804</f>
        <v>0</v>
      </c>
      <c r="N804" s="895"/>
      <c r="O804" s="896" t="s">
        <v>4081</v>
      </c>
      <c r="P804" s="897" t="s">
        <v>206</v>
      </c>
      <c r="Q804" s="400"/>
      <c r="R804" s="401"/>
      <c r="S804" s="400"/>
      <c r="T804" s="401"/>
      <c r="U804" s="400"/>
      <c r="V804" s="401"/>
      <c r="W804" s="400"/>
      <c r="X804" s="401"/>
      <c r="Y804" s="400"/>
      <c r="Z804" s="401"/>
      <c r="AA804" s="400"/>
      <c r="AB804" s="401"/>
      <c r="AC804" s="400"/>
      <c r="AD804" s="401"/>
      <c r="AE804" s="400"/>
      <c r="AF804" s="401"/>
      <c r="AG804" s="400"/>
      <c r="AH804" s="401"/>
      <c r="AI804" s="400"/>
      <c r="AJ804" s="401"/>
      <c r="AK804" s="400"/>
      <c r="AL804" s="401"/>
      <c r="AM804" s="400"/>
      <c r="AN804" s="401"/>
      <c r="AO804" s="400"/>
      <c r="AP804" s="401"/>
      <c r="AQ804" s="400"/>
      <c r="AR804" s="401"/>
      <c r="AS804" s="400"/>
      <c r="AT804" s="401"/>
      <c r="AU804" s="400"/>
      <c r="AV804" s="401"/>
      <c r="AW804" s="400"/>
      <c r="AX804" s="401"/>
      <c r="AY804" s="400"/>
      <c r="AZ804" s="401"/>
      <c r="BA804" s="400"/>
      <c r="BB804" s="401"/>
      <c r="BC804" s="400"/>
      <c r="BD804" s="401"/>
      <c r="BE804" s="400"/>
      <c r="BF804" s="401"/>
      <c r="BG804" s="400"/>
      <c r="BH804" s="401"/>
      <c r="BI804" s="400"/>
      <c r="BJ804" s="401"/>
      <c r="BK804" s="400"/>
      <c r="BL804" s="401"/>
      <c r="BM804" s="400"/>
      <c r="BN804" s="401"/>
      <c r="BO804" s="400"/>
      <c r="BP804" s="401"/>
      <c r="BQ804" s="400"/>
      <c r="BR804" s="401"/>
      <c r="BS804" s="400"/>
      <c r="BT804" s="401"/>
      <c r="BU804" s="400"/>
      <c r="BV804" s="401"/>
      <c r="BW804" s="400"/>
      <c r="BX804" s="401"/>
      <c r="BY804" s="400"/>
      <c r="BZ804" s="401"/>
      <c r="CA804" s="400"/>
      <c r="CB804" s="401"/>
      <c r="CC804" s="400"/>
      <c r="CD804" s="401"/>
      <c r="CE804" s="400"/>
      <c r="CF804" s="401"/>
      <c r="CG804" s="400"/>
      <c r="CH804" s="401"/>
      <c r="CI804" s="400"/>
      <c r="CJ804" s="401"/>
      <c r="CK804" s="400"/>
      <c r="CL804" s="401"/>
      <c r="CM804" s="400"/>
      <c r="CN804" s="401"/>
      <c r="CO804" s="400"/>
      <c r="CP804" s="401"/>
      <c r="CQ804" s="400"/>
      <c r="CR804" s="401"/>
      <c r="CS804" s="400"/>
      <c r="CT804" s="401"/>
      <c r="CU804" s="400"/>
      <c r="CV804" s="401"/>
      <c r="CW804" s="400"/>
      <c r="CX804" s="401"/>
      <c r="CY804" s="400"/>
      <c r="CZ804" s="401"/>
      <c r="DA804" s="400"/>
      <c r="DB804" s="401"/>
      <c r="DC804" s="400"/>
      <c r="DD804" s="401"/>
      <c r="DE804" s="400"/>
      <c r="DF804" s="401"/>
      <c r="DG804" s="400"/>
      <c r="DH804" s="401"/>
      <c r="DI804" s="400"/>
      <c r="DJ804" s="401"/>
      <c r="DK804" s="400"/>
      <c r="DL804" s="401"/>
      <c r="DM804" s="400"/>
      <c r="DN804" s="401"/>
      <c r="DO804" s="400"/>
      <c r="DP804" s="401"/>
      <c r="DQ804" s="400"/>
      <c r="DR804" s="401"/>
      <c r="DS804" s="400"/>
      <c r="DT804" s="401"/>
      <c r="DU804" s="400"/>
      <c r="DV804" s="401"/>
      <c r="DW804" s="400"/>
      <c r="DX804" s="401"/>
      <c r="DY804" s="400"/>
      <c r="DZ804" s="401"/>
      <c r="EA804" s="400"/>
      <c r="EB804" s="401"/>
      <c r="EC804" s="400"/>
      <c r="ED804" s="401"/>
      <c r="EE804" s="400"/>
      <c r="EF804" s="401"/>
      <c r="EG804" s="400"/>
      <c r="EH804" s="401"/>
      <c r="EI804" s="400"/>
      <c r="EJ804" s="447"/>
      <c r="EK804" s="511"/>
      <c r="EL804" s="514"/>
      <c r="EM804" s="448"/>
      <c r="EN804" s="344"/>
      <c r="EO804" s="345"/>
      <c r="EP804" s="171">
        <f t="shared" si="888"/>
        <v>0</v>
      </c>
      <c r="EQ804" s="171">
        <f t="shared" si="889"/>
        <v>0</v>
      </c>
      <c r="ER804" s="171">
        <f t="shared" si="890"/>
        <v>0</v>
      </c>
      <c r="ES804" s="171">
        <f t="shared" si="891"/>
        <v>0</v>
      </c>
      <c r="ET804" s="171">
        <f t="shared" si="892"/>
        <v>0</v>
      </c>
      <c r="EU804" s="171">
        <f t="shared" si="893"/>
        <v>0</v>
      </c>
      <c r="EV804" s="172">
        <f t="shared" si="894"/>
        <v>0</v>
      </c>
      <c r="EW804" s="127"/>
      <c r="EX804" s="248">
        <f t="shared" si="916"/>
        <v>0</v>
      </c>
      <c r="EY804" s="174">
        <f>(L804*regular)+(M804*Cadeirantee)</f>
        <v>0</v>
      </c>
      <c r="EZ804" s="249">
        <f>SUMIF(FG804:GJ804,"&gt;0")</f>
        <v>0</v>
      </c>
      <c r="FA804" s="249">
        <f>SUMIF(FG804:GJ804,"&lt;0")+SUMIF(GN804:HP804,"&lt;0")</f>
        <v>0</v>
      </c>
      <c r="FB804" s="174">
        <v>0</v>
      </c>
      <c r="FC804" s="126">
        <f>N804*km*'VALORES TABELA'!$B$13</f>
        <v>0</v>
      </c>
      <c r="FD804" s="250">
        <f t="shared" si="917"/>
        <v>0</v>
      </c>
      <c r="FE804" s="105"/>
      <c r="FF804" s="118"/>
      <c r="FG804" s="118"/>
      <c r="FH804" s="118"/>
      <c r="FI804" s="118"/>
      <c r="FJ804" s="118"/>
      <c r="FK804" s="118"/>
      <c r="FL804" s="118"/>
      <c r="FM804" s="118"/>
      <c r="FN804" s="118"/>
      <c r="FO804" s="118"/>
      <c r="FP804" s="118"/>
      <c r="FQ804" s="118"/>
      <c r="FR804" s="118"/>
      <c r="FS804" s="118"/>
      <c r="FT804" s="118"/>
      <c r="FU804" s="118"/>
      <c r="FV804" s="118"/>
      <c r="FW804" s="118"/>
      <c r="FX804" s="118"/>
      <c r="FY804" s="118"/>
      <c r="FZ804" s="118"/>
      <c r="GA804" s="118"/>
      <c r="GB804" s="118"/>
      <c r="GC804" s="118"/>
      <c r="GD804" s="118"/>
      <c r="GE804" s="118"/>
      <c r="GF804" s="118"/>
      <c r="GG804" s="118"/>
      <c r="GH804" s="118"/>
      <c r="GI804" s="118"/>
      <c r="GJ804" s="118"/>
      <c r="GK804" s="252"/>
      <c r="GL804" s="103">
        <f t="shared" si="895"/>
        <v>0</v>
      </c>
      <c r="GM804" s="124"/>
      <c r="GN804" s="104"/>
      <c r="GO804" s="104"/>
      <c r="GP804" s="104"/>
      <c r="GQ804" s="104"/>
      <c r="GR804" s="104"/>
      <c r="GS804" s="104"/>
      <c r="GT804" s="104"/>
      <c r="GU804" s="104"/>
      <c r="GV804" s="104"/>
      <c r="GW804" s="104"/>
      <c r="GX804" s="104"/>
      <c r="GY804" s="104"/>
      <c r="GZ804" s="104"/>
      <c r="HA804" s="104"/>
      <c r="HB804" s="104"/>
      <c r="HC804" s="104"/>
      <c r="HD804" s="104"/>
      <c r="HE804" s="104"/>
      <c r="HF804" s="104"/>
      <c r="HG804" s="104"/>
      <c r="HH804" s="104"/>
      <c r="HI804" s="104"/>
      <c r="HJ804" s="104"/>
      <c r="HK804" s="104"/>
      <c r="HL804" s="104"/>
      <c r="HM804" s="104"/>
      <c r="HN804" s="104"/>
      <c r="HO804" s="104"/>
      <c r="HP804" s="104"/>
      <c r="HQ804" s="64"/>
      <c r="HR804" s="65"/>
      <c r="HS804" s="65"/>
      <c r="HT804" s="65"/>
      <c r="HU804" s="65"/>
      <c r="HV804" s="65"/>
      <c r="HW804" s="105"/>
      <c r="HX804" s="65"/>
      <c r="HY804" s="280">
        <f t="shared" si="918"/>
        <v>0</v>
      </c>
      <c r="HZ804" s="280">
        <f t="shared" si="919"/>
        <v>0</v>
      </c>
      <c r="IA804" s="280">
        <f t="shared" si="920"/>
        <v>0</v>
      </c>
      <c r="IB804" s="65"/>
      <c r="IC804" s="65"/>
    </row>
    <row r="805" spans="1:237" s="106" customFormat="1" ht="22.5" customHeight="1" thickBot="1" x14ac:dyDescent="0.3">
      <c r="A805" s="377" t="s">
        <v>3923</v>
      </c>
      <c r="B805" s="378" t="s">
        <v>3924</v>
      </c>
      <c r="C805" s="379" t="s">
        <v>3233</v>
      </c>
      <c r="D805" s="380" t="s">
        <v>3925</v>
      </c>
      <c r="E805" s="380" t="s">
        <v>3926</v>
      </c>
      <c r="F805" s="381" t="s">
        <v>3224</v>
      </c>
      <c r="G805" s="381" t="s">
        <v>3225</v>
      </c>
      <c r="H805" s="382" t="s">
        <v>1866</v>
      </c>
      <c r="I805" s="383" t="s">
        <v>3927</v>
      </c>
      <c r="J805" s="421" t="s">
        <v>3231</v>
      </c>
      <c r="K805" s="424" t="s">
        <v>60</v>
      </c>
      <c r="L805" s="329">
        <f>CONTINUA!BV805</f>
        <v>0</v>
      </c>
      <c r="M805" s="329">
        <f>CONTINUA!BW805</f>
        <v>0</v>
      </c>
      <c r="N805" s="895"/>
      <c r="O805" s="896" t="s">
        <v>4081</v>
      </c>
      <c r="P805" s="897" t="s">
        <v>206</v>
      </c>
      <c r="Q805" s="400"/>
      <c r="R805" s="401"/>
      <c r="S805" s="400"/>
      <c r="T805" s="401"/>
      <c r="U805" s="400"/>
      <c r="V805" s="401"/>
      <c r="W805" s="400"/>
      <c r="X805" s="401"/>
      <c r="Y805" s="400"/>
      <c r="Z805" s="401"/>
      <c r="AA805" s="400"/>
      <c r="AB805" s="401"/>
      <c r="AC805" s="400"/>
      <c r="AD805" s="401"/>
      <c r="AE805" s="400"/>
      <c r="AF805" s="401"/>
      <c r="AG805" s="400"/>
      <c r="AH805" s="401"/>
      <c r="AI805" s="400"/>
      <c r="AJ805" s="401"/>
      <c r="AK805" s="400"/>
      <c r="AL805" s="401"/>
      <c r="AM805" s="400"/>
      <c r="AN805" s="401"/>
      <c r="AO805" s="400"/>
      <c r="AP805" s="401"/>
      <c r="AQ805" s="400"/>
      <c r="AR805" s="401"/>
      <c r="AS805" s="400"/>
      <c r="AT805" s="401"/>
      <c r="AU805" s="400"/>
      <c r="AV805" s="401"/>
      <c r="AW805" s="400"/>
      <c r="AX805" s="401"/>
      <c r="AY805" s="400"/>
      <c r="AZ805" s="401"/>
      <c r="BA805" s="400"/>
      <c r="BB805" s="401"/>
      <c r="BC805" s="400"/>
      <c r="BD805" s="401"/>
      <c r="BE805" s="400"/>
      <c r="BF805" s="401"/>
      <c r="BG805" s="400"/>
      <c r="BH805" s="401"/>
      <c r="BI805" s="400"/>
      <c r="BJ805" s="401"/>
      <c r="BK805" s="400"/>
      <c r="BL805" s="401"/>
      <c r="BM805" s="400"/>
      <c r="BN805" s="401"/>
      <c r="BO805" s="400"/>
      <c r="BP805" s="401"/>
      <c r="BQ805" s="400"/>
      <c r="BR805" s="401"/>
      <c r="BS805" s="400"/>
      <c r="BT805" s="401"/>
      <c r="BU805" s="400"/>
      <c r="BV805" s="401"/>
      <c r="BW805" s="400"/>
      <c r="BX805" s="401"/>
      <c r="BY805" s="400"/>
      <c r="BZ805" s="401"/>
      <c r="CA805" s="400"/>
      <c r="CB805" s="401"/>
      <c r="CC805" s="400"/>
      <c r="CD805" s="401"/>
      <c r="CE805" s="400"/>
      <c r="CF805" s="401"/>
      <c r="CG805" s="400"/>
      <c r="CH805" s="401"/>
      <c r="CI805" s="400"/>
      <c r="CJ805" s="401"/>
      <c r="CK805" s="400"/>
      <c r="CL805" s="401"/>
      <c r="CM805" s="400"/>
      <c r="CN805" s="401"/>
      <c r="CO805" s="400"/>
      <c r="CP805" s="401"/>
      <c r="CQ805" s="400"/>
      <c r="CR805" s="401"/>
      <c r="CS805" s="400"/>
      <c r="CT805" s="401"/>
      <c r="CU805" s="400"/>
      <c r="CV805" s="401"/>
      <c r="CW805" s="400"/>
      <c r="CX805" s="401"/>
      <c r="CY805" s="400"/>
      <c r="CZ805" s="401"/>
      <c r="DA805" s="400"/>
      <c r="DB805" s="401"/>
      <c r="DC805" s="400"/>
      <c r="DD805" s="401"/>
      <c r="DE805" s="400"/>
      <c r="DF805" s="401"/>
      <c r="DG805" s="400"/>
      <c r="DH805" s="401"/>
      <c r="DI805" s="400"/>
      <c r="DJ805" s="401"/>
      <c r="DK805" s="400"/>
      <c r="DL805" s="401"/>
      <c r="DM805" s="400"/>
      <c r="DN805" s="401"/>
      <c r="DO805" s="400"/>
      <c r="DP805" s="401"/>
      <c r="DQ805" s="400"/>
      <c r="DR805" s="401"/>
      <c r="DS805" s="400"/>
      <c r="DT805" s="401"/>
      <c r="DU805" s="400"/>
      <c r="DV805" s="401"/>
      <c r="DW805" s="400"/>
      <c r="DX805" s="401"/>
      <c r="DY805" s="400"/>
      <c r="DZ805" s="401"/>
      <c r="EA805" s="400"/>
      <c r="EB805" s="401"/>
      <c r="EC805" s="400"/>
      <c r="ED805" s="401"/>
      <c r="EE805" s="400"/>
      <c r="EF805" s="401"/>
      <c r="EG805" s="400"/>
      <c r="EH805" s="401"/>
      <c r="EI805" s="400"/>
      <c r="EJ805" s="447"/>
      <c r="EK805" s="512"/>
      <c r="EL805" s="515"/>
      <c r="EM805" s="450"/>
      <c r="EN805" s="348"/>
      <c r="EO805" s="348"/>
      <c r="EP805" s="179">
        <f t="shared" si="888"/>
        <v>0</v>
      </c>
      <c r="EQ805" s="179">
        <f t="shared" si="889"/>
        <v>0</v>
      </c>
      <c r="ER805" s="179">
        <f t="shared" si="890"/>
        <v>0</v>
      </c>
      <c r="ES805" s="179">
        <f t="shared" si="891"/>
        <v>0</v>
      </c>
      <c r="ET805" s="179">
        <f t="shared" si="892"/>
        <v>0</v>
      </c>
      <c r="EU805" s="179">
        <f t="shared" si="893"/>
        <v>0</v>
      </c>
      <c r="EV805" s="172">
        <f t="shared" si="894"/>
        <v>0</v>
      </c>
      <c r="EW805" s="253"/>
      <c r="EX805" s="254">
        <v>0</v>
      </c>
      <c r="EY805" s="180">
        <v>0</v>
      </c>
      <c r="EZ805" s="255">
        <v>0</v>
      </c>
      <c r="FA805" s="255">
        <v>0</v>
      </c>
      <c r="FB805" s="180">
        <f>SUM(FF805:GI805)/2</f>
        <v>0</v>
      </c>
      <c r="FC805" s="256">
        <f>N805*km*'VALORES TABELA'!$B$13</f>
        <v>0</v>
      </c>
      <c r="FD805" s="250">
        <f t="shared" si="917"/>
        <v>0</v>
      </c>
      <c r="FE805" s="257"/>
      <c r="FF805" s="181">
        <f>((Q805+S805)*Percapita)+((R805+T805)*Cadeirante)</f>
        <v>0</v>
      </c>
      <c r="FG805" s="181">
        <f>((U805+W805)*Percapita/30*FG$4)+((V805+X805)*Cadeirante/30*FG$4)</f>
        <v>0</v>
      </c>
      <c r="FH805" s="181">
        <f>((Y805+AA805)*Percapita/30*FH$4)+((Z805+AB805)*Cadeirante/30*FH$4)</f>
        <v>0</v>
      </c>
      <c r="FI805" s="181">
        <f>((AC805+AE805)*Percapita/30*FI$4)+((AD805+AF805)*Cadeirante/30*FI$4)</f>
        <v>0</v>
      </c>
      <c r="FJ805" s="181">
        <f>((AG805+AI805)*Percapita/30*FJ$4)+((AH805+AJ805)*Cadeirante/30*FJ$4)</f>
        <v>0</v>
      </c>
      <c r="FK805" s="181">
        <f>((AK805+AM805)*Percapita/30*FK$4)+((AL805+AN805)*Cadeirante/30*FK$4)</f>
        <v>0</v>
      </c>
      <c r="FL805" s="181">
        <f>((AO805+AQ805)*Percapita/30*FL$4)+((AP805+AR805)*Cadeirante/30*FL$4)</f>
        <v>0</v>
      </c>
      <c r="FM805" s="181">
        <f>((AS805+AU805)*Percapita/30*FM$4)+((AT805+AV805)*Cadeirante/30*FM$4)</f>
        <v>0</v>
      </c>
      <c r="FN805" s="181">
        <f>((AW805+AY805)*Percapita/30*FN$4)+((AX805+AZ805)*Cadeirante/30*FN$4)</f>
        <v>0</v>
      </c>
      <c r="FO805" s="181">
        <f>((BA805+BC805)*Percapita/30*FO$4)+((BB805+BD805)*Cadeirante/30*FO$4)</f>
        <v>0</v>
      </c>
      <c r="FP805" s="181">
        <f>((BE805+BG805)*Percapita/30*FP$4)+((BF805+BH805)*Cadeirante/30*FP$4)</f>
        <v>0</v>
      </c>
      <c r="FQ805" s="181">
        <f>((BI805+BK805)*Percapita/30*FQ$4)+((BJ805+BL805)*Cadeirante/30*FQ$4)</f>
        <v>0</v>
      </c>
      <c r="FR805" s="181">
        <f>((BM805+BO805)*Percapita/30*FR$4)+((BN805+BP805)*Cadeirante/30*FR$4)</f>
        <v>0</v>
      </c>
      <c r="FS805" s="181">
        <f>((BQ805+BS805)*Percapita/30*FS$4)+((BR805+BT805)*Cadeirante/30*FS$4)</f>
        <v>0</v>
      </c>
      <c r="FT805" s="181">
        <f>((BU805+BW805)*Percapita/30*FT$4)+((BV805+BX805)*Cadeirante/30*FT$4)</f>
        <v>0</v>
      </c>
      <c r="FU805" s="181">
        <f>((BY805+CA805)*Percapita/30*FU$4)+((BZ805+CB805)*Cadeirante/30*FU$4)</f>
        <v>0</v>
      </c>
      <c r="FV805" s="181">
        <f>((CC805+CE805)*Percapita/30*FV$4)+((CD805+CF805)*Cadeirante/30*FV$4)</f>
        <v>0</v>
      </c>
      <c r="FW805" s="181">
        <f>((CG805+CI805)*Percapita/30*FW$4)+((CI805+CK805)*Cadeirante/30*FW$4)</f>
        <v>0</v>
      </c>
      <c r="FX805" s="181">
        <f>((CK805+CM805)*Percapita/30*FX$4)+((CL805+CN805)*Cadeirante/30*FX$4)</f>
        <v>0</v>
      </c>
      <c r="FY805" s="181">
        <f>((CO805+CQ805)*Percapita/30*FY$4)+((CP805+CR805)*Cadeirante/30*FY$4)</f>
        <v>0</v>
      </c>
      <c r="FZ805" s="181">
        <f>((CS805+CU805)*Percapita/30*FZ$4)+((CT805+CV805)*Cadeirante/30*FZ$4)</f>
        <v>0</v>
      </c>
      <c r="GA805" s="181">
        <f>((CW805+CY805)*Percapita/30*GA$4)+((CX805+CZ805)*Cadeirante/30*GA$4)</f>
        <v>0</v>
      </c>
      <c r="GB805" s="181">
        <f>((DA805+DC805)*Percapita/30*GB$4)+((DB805+DD805)*Cadeirante/30*GB$4)</f>
        <v>0</v>
      </c>
      <c r="GC805" s="181">
        <f>((DE805+DG805)*Percapita/30*GC$4)+((DF805+DH805)*Cadeirante/30*GC$4)</f>
        <v>0</v>
      </c>
      <c r="GD805" s="181">
        <f>((DI805+DK805)*Percapita/30*GD$4)+((DJ805+DL805)*Cadeirante/30*GD$4)</f>
        <v>0</v>
      </c>
      <c r="GE805" s="181">
        <f>((DM805+DO805)*Percapita/30*GE$4)+((DN805+DP805)*Cadeirante/30*GE$4)</f>
        <v>0</v>
      </c>
      <c r="GF805" s="181">
        <f>((DQ805+DS805)*Percapita/30*GF$4)+((DR805+DT805)*Cadeirante/30*GF$4)</f>
        <v>0</v>
      </c>
      <c r="GG805" s="181">
        <f>((DU805+DW805)*Percapita/30*GG$4)+((DV805+DX805)*Cadeirante/30*GG$4)</f>
        <v>0</v>
      </c>
      <c r="GH805" s="181">
        <f>((DY805+EA805)*Percapita/30*GH$4)+((DZ805+EB805)*Cadeirante/30*GH$4)</f>
        <v>0</v>
      </c>
      <c r="GI805" s="181">
        <f>((EC805+EE805)*Percapita/30*GI$4)+((ED805+EF805)*Cadeirante/30*GI$4)</f>
        <v>0</v>
      </c>
      <c r="GJ805" s="181">
        <f>((EG805+EI805)*Percapita)+((EH805+EJ805)*Cadeirante)</f>
        <v>0</v>
      </c>
      <c r="GK805" s="258"/>
      <c r="GL805" s="103">
        <f t="shared" si="895"/>
        <v>0</v>
      </c>
      <c r="GM805" s="124"/>
      <c r="GN805" s="182"/>
      <c r="GO805" s="182"/>
      <c r="GP805" s="182"/>
      <c r="GQ805" s="182"/>
      <c r="GR805" s="182"/>
      <c r="GS805" s="182"/>
      <c r="GT805" s="182"/>
      <c r="GU805" s="182"/>
      <c r="GV805" s="182"/>
      <c r="GW805" s="182"/>
      <c r="GX805" s="182"/>
      <c r="GY805" s="182"/>
      <c r="GZ805" s="182"/>
      <c r="HA805" s="182"/>
      <c r="HB805" s="182"/>
      <c r="HC805" s="182"/>
      <c r="HD805" s="182"/>
      <c r="HE805" s="182"/>
      <c r="HF805" s="182"/>
      <c r="HG805" s="182"/>
      <c r="HH805" s="182"/>
      <c r="HI805" s="182"/>
      <c r="HJ805" s="182"/>
      <c r="HK805" s="182"/>
      <c r="HL805" s="182"/>
      <c r="HM805" s="182"/>
      <c r="HN805" s="182"/>
      <c r="HO805" s="182"/>
      <c r="HP805" s="259"/>
      <c r="HQ805" s="64"/>
      <c r="HW805" s="257"/>
      <c r="HY805" s="280">
        <f t="shared" si="918"/>
        <v>0</v>
      </c>
      <c r="HZ805" s="280">
        <f t="shared" si="919"/>
        <v>0</v>
      </c>
      <c r="IA805" s="280">
        <f t="shared" si="920"/>
        <v>0</v>
      </c>
    </row>
    <row r="806" spans="1:237" s="106" customFormat="1" ht="22.5" customHeight="1" x14ac:dyDescent="0.25">
      <c r="A806" t="s">
        <v>3928</v>
      </c>
      <c r="B806" s="522" t="s">
        <v>3929</v>
      </c>
      <c r="C806" s="523">
        <v>3</v>
      </c>
      <c r="D806" s="524" t="s">
        <v>3930</v>
      </c>
      <c r="E806" s="524" t="s">
        <v>3931</v>
      </c>
      <c r="F806" s="525" t="s">
        <v>3224</v>
      </c>
      <c r="G806" s="525" t="s">
        <v>3225</v>
      </c>
      <c r="H806" s="350" t="s">
        <v>1866</v>
      </c>
      <c r="I806" s="351" t="s">
        <v>3932</v>
      </c>
      <c r="J806" s="409" t="s">
        <v>3300</v>
      </c>
      <c r="K806" s="410" t="s">
        <v>3232</v>
      </c>
      <c r="L806" s="329">
        <f>CONTINUA!BV806</f>
        <v>0</v>
      </c>
      <c r="M806" s="329">
        <f>CONTINUA!BW806</f>
        <v>0</v>
      </c>
      <c r="N806" s="895"/>
      <c r="O806" s="896" t="s">
        <v>4082</v>
      </c>
      <c r="P806" s="897" t="s">
        <v>206</v>
      </c>
      <c r="Q806" s="400"/>
      <c r="R806" s="401"/>
      <c r="S806" s="400"/>
      <c r="T806" s="401"/>
      <c r="U806" s="400"/>
      <c r="V806" s="401"/>
      <c r="W806" s="400"/>
      <c r="X806" s="401"/>
      <c r="Y806" s="400"/>
      <c r="Z806" s="401"/>
      <c r="AA806" s="400"/>
      <c r="AB806" s="401"/>
      <c r="AC806" s="400"/>
      <c r="AD806" s="401"/>
      <c r="AE806" s="400"/>
      <c r="AF806" s="401"/>
      <c r="AG806" s="400"/>
      <c r="AH806" s="401"/>
      <c r="AI806" s="400"/>
      <c r="AJ806" s="401"/>
      <c r="AK806" s="400"/>
      <c r="AL806" s="401"/>
      <c r="AM806" s="400"/>
      <c r="AN806" s="401"/>
      <c r="AO806" s="400"/>
      <c r="AP806" s="401"/>
      <c r="AQ806" s="400"/>
      <c r="AR806" s="401"/>
      <c r="AS806" s="400"/>
      <c r="AT806" s="401"/>
      <c r="AU806" s="400"/>
      <c r="AV806" s="401"/>
      <c r="AW806" s="400"/>
      <c r="AX806" s="401"/>
      <c r="AY806" s="400"/>
      <c r="AZ806" s="401"/>
      <c r="BA806" s="400"/>
      <c r="BB806" s="401"/>
      <c r="BC806" s="400"/>
      <c r="BD806" s="401"/>
      <c r="BE806" s="400"/>
      <c r="BF806" s="401"/>
      <c r="BG806" s="400"/>
      <c r="BH806" s="401"/>
      <c r="BI806" s="400"/>
      <c r="BJ806" s="401"/>
      <c r="BK806" s="400"/>
      <c r="BL806" s="401"/>
      <c r="BM806" s="400"/>
      <c r="BN806" s="401"/>
      <c r="BO806" s="400"/>
      <c r="BP806" s="401"/>
      <c r="BQ806" s="400"/>
      <c r="BR806" s="401"/>
      <c r="BS806" s="400"/>
      <c r="BT806" s="401"/>
      <c r="BU806" s="400"/>
      <c r="BV806" s="401"/>
      <c r="BW806" s="400"/>
      <c r="BX806" s="401"/>
      <c r="BY806" s="400"/>
      <c r="BZ806" s="401"/>
      <c r="CA806" s="400"/>
      <c r="CB806" s="401"/>
      <c r="CC806" s="400"/>
      <c r="CD806" s="401"/>
      <c r="CE806" s="400"/>
      <c r="CF806" s="401"/>
      <c r="CG806" s="400"/>
      <c r="CH806" s="401"/>
      <c r="CI806" s="400"/>
      <c r="CJ806" s="401"/>
      <c r="CK806" s="400"/>
      <c r="CL806" s="401"/>
      <c r="CM806" s="400"/>
      <c r="CN806" s="401"/>
      <c r="CO806" s="400"/>
      <c r="CP806" s="401"/>
      <c r="CQ806" s="400"/>
      <c r="CR806" s="401"/>
      <c r="CS806" s="400"/>
      <c r="CT806" s="401"/>
      <c r="CU806" s="400"/>
      <c r="CV806" s="401"/>
      <c r="CW806" s="400"/>
      <c r="CX806" s="401"/>
      <c r="CY806" s="400"/>
      <c r="CZ806" s="401"/>
      <c r="DA806" s="400"/>
      <c r="DB806" s="401"/>
      <c r="DC806" s="400"/>
      <c r="DD806" s="401"/>
      <c r="DE806" s="400"/>
      <c r="DF806" s="401"/>
      <c r="DG806" s="400"/>
      <c r="DH806" s="401"/>
      <c r="DI806" s="400"/>
      <c r="DJ806" s="401"/>
      <c r="DK806" s="400"/>
      <c r="DL806" s="401"/>
      <c r="DM806" s="400"/>
      <c r="DN806" s="401"/>
      <c r="DO806" s="400"/>
      <c r="DP806" s="401"/>
      <c r="DQ806" s="400"/>
      <c r="DR806" s="401"/>
      <c r="DS806" s="400"/>
      <c r="DT806" s="401"/>
      <c r="DU806" s="400"/>
      <c r="DV806" s="401"/>
      <c r="DW806" s="400"/>
      <c r="DX806" s="401"/>
      <c r="DY806" s="400"/>
      <c r="DZ806" s="401"/>
      <c r="EA806" s="400"/>
      <c r="EB806" s="401"/>
      <c r="EC806" s="400"/>
      <c r="ED806" s="401"/>
      <c r="EE806" s="400"/>
      <c r="EF806" s="401"/>
      <c r="EG806" s="400"/>
      <c r="EH806" s="401"/>
      <c r="EI806" s="400"/>
      <c r="EJ806" s="447"/>
      <c r="EK806" s="510"/>
      <c r="EL806" s="513"/>
      <c r="EM806" s="520"/>
      <c r="EN806" s="520"/>
      <c r="EO806" s="520"/>
      <c r="EP806" s="171">
        <f t="shared" si="888"/>
        <v>0</v>
      </c>
      <c r="EQ806" s="171">
        <f t="shared" si="889"/>
        <v>0</v>
      </c>
      <c r="ER806" s="171">
        <f t="shared" si="890"/>
        <v>0</v>
      </c>
      <c r="ES806" s="171">
        <f t="shared" si="891"/>
        <v>0</v>
      </c>
      <c r="ET806" s="171">
        <f t="shared" si="892"/>
        <v>0</v>
      </c>
      <c r="EU806" s="171">
        <f t="shared" si="893"/>
        <v>0</v>
      </c>
      <c r="EV806" s="172">
        <f t="shared" si="894"/>
        <v>0</v>
      </c>
      <c r="EW806" s="367">
        <f>IF(C806=4,IF(MAX(Q806:EJ808)&gt;0,(Especiall/30*(IF(($G806-$F806)=($G$5-$F$5),30,IF(DAY($G806)=31,($G806-$F806),($G806-$F806)+1)))),0),0)</f>
        <v>0</v>
      </c>
      <c r="EX806" s="248">
        <f t="shared" ref="EX806:EX809" si="921">FF806</f>
        <v>16188.48</v>
      </c>
      <c r="EY806" s="174">
        <f>(L806*regular)+(M806*Cadeirantee)</f>
        <v>0</v>
      </c>
      <c r="EZ806" s="249">
        <f>SUMIF(FG806:GJ806,"&gt;0")</f>
        <v>0</v>
      </c>
      <c r="FA806" s="249">
        <f>SUMIF(FG806:GJ806,"&lt;0")+SUMIF(GN806:HP806,"&lt;0")</f>
        <v>0</v>
      </c>
      <c r="FB806" s="174">
        <v>0</v>
      </c>
      <c r="FC806" s="175">
        <f>N806*km*'VALORES TABELA'!$B$13</f>
        <v>0</v>
      </c>
      <c r="FD806" s="250">
        <f>GL806</f>
        <v>0</v>
      </c>
      <c r="FE806" s="176">
        <f>(EW806+EW807+EW808+EW809+EX806+EX807+EX808+EX809+EY806+EY807+EY808+EY809+EY810+EZ806+EZ807+EZ808+EZ809+FA806+FA807+FA808+FA809+FC806+FC807+FC808+FC809+HY806-HZ806-IA806+FD806+FD807+FD808+FD809+FB810)</f>
        <v>16188.48</v>
      </c>
      <c r="FF806" s="177">
        <f>IF(C806=4,SUM(Q806+Q807+Q808+S806+S807+S808)*Percapita/30*FF$4+(R806+R807+R808+T806+T807+T808)*Cadeirante/30*FF$4,IF(C806=3,IF(Q809+S809=10,Fixo/30*FF$4+(Q806+Q807+Q808+S806+S807+S808)*Percapita/30*FF$4+(R809+T809)*Cadeirante/30*FF$4,IF(Q809+S809&lt;=9,(Q809+S809)*Crechee/30*FF$4)+(R809+T809)*Cadeirante/30*FF$4+(Q806+Q807+Q808+S806+S807+S808)*Percapita/30*FF$4)+IF(Q809+S809&gt;=11,Fixo/30*FF$4+(Q809+S809-10)*Crechee/30*FF$4,0),IF(C806=2,IF(R806+R807+R808+R809+T806+T807+T808+T809=1,Cadeirante/30*FF$4,IF(R806+R807+R808+R809+T806+T807+T808+T809=2,Fixo/30*FF$4,IF(R806+R807+R808+R809+T806+T807+T808+T809&gt;2,Fixo/30*FF$4+(R806+R807+R808+R809+T806+T807+T808+T809-2)*Cadeirante/30*FF$4)))+(Q806+Q807+Q808+S806+S807+S808)*Percapita/30*FF$4+(Q809+S809)*Crechee/30*FF$4,IF(C806=1,IF(Q806+Q807+Q808+R806+R807+R808+S806+S807+S808+T806+T807+T808&lt;=15,(Q806+Q807+Q808+S806+S807+S808)*Percapita/30*FF$4,IF(Q806+Q807+Q808+R806+R807+R808+S806+S807+S808+T806+T807+T808&gt;=16,Fixo/30*FF$4+(Q806+Q807+Q808+R806+R807+R808+S806+S807+S808+T806+T807-16)*Percapita/30*FF$4))))))</f>
        <v>16188.48</v>
      </c>
      <c r="FG806" s="177">
        <f>IF(C806=4,SUM(U806+U807+U808+W806+W807+W808)*Percapita/30*FG$4+(V806+V807+V808+X806+X807+X808)*Cadeirante/30*FG$4,IF(C806=3,IF(U809+W809=10,Fixo/30*FG$4+(U806+U807+U808+W806+W807+W808)*Percapita/30*FG$4+(V809+X809)*Cadeirante/30*FG$4,IF(U809+W809&lt;=9,(U809+W809)*Crechee/30*FG$4)+(V809+X809)*Cadeirante/30*FG$4+(U806+U807+U808+W806+W807+W808)*Percapita/30*FG$4)+IF(U809+W809&gt;=11,Fixo/30*FG$4+(U809+W809-10)*Crechee/30*FG$4,0),IF(C806=2,IF(V806+V807+V808+V809+X806+X807+X808+X809=1,Cadeirante/30*FG$4,IF(V806+V807+V808+V809+X806+X807+X808+X809=2,Fixo/30*FG$4,IF(V806+V807+V808+V809+X806+X807+X808+X809&gt;2,Fixo/30*FG$4+(V806+V807+V808+V809+X806+X807+X808+X809-2)*Cadeirante/30*FG$4)))+(U806+U807+U808+W806+W807+W808)*Percapita/30*FG$4+(U809+W809)*Crechee/30*FG$4,IF(C806=1,IF(U806+U807+U808+V806+V807+V808+W806+W807+W808+X806+X807+X808&lt;=15,(U806+U807+U808+W806+W807+W808)*Percapita/30*FG$4,IF(U806+U807+U808+V806+V807+V808+W806+W807+W808+X806+X807+X808&gt;=16,Fixo/30*FG$4+(U806+U807+U808+V806+V807+V808+W806+W807+W808+X806+X807-16)*Percapita/30*FG$4))))))</f>
        <v>0</v>
      </c>
      <c r="FH806" s="177">
        <f>IF(C806=4,SUM(Y806+Y807+Y808+AA806+AA807+AA808)*Percapita/30*FH$4+(Z806+Z807+Z808+AB806+AB807+AB808)*Cadeirante/30*FH$4,IF(C806=3,IF(Y809+AA809=10,Fixo/30*FH$4+(Y806+Y807+Y808+AA806+AA807+AA808)*Percapita/30*FH$4+(Z809+AB809)*Cadeirante/30*FH$4,IF(Y809+AA809&lt;=9,(Y809+AA809)*Crechee/30*FH$4)+(Z809+AB809)*Cadeirante/30*FH$4+(Y806+Y807+Y808+AA806+AA807+AA808)*Percapita/30*FH$4)+IF(Y809+AA809&gt;=11,Fixo/30*FH$4+(Y809+AA809-10)*Crechee/30*FH$4,0),IF(C806=2,IF(Z806+Z807+Z808+Z809+AB806+AB807+AB808+AB809=1,Cadeirante/30*FH$4,IF(Z806+Z807+Z808+Z809+AB806+AB807+AB808+AB809=2,Fixo/30*FH$4,IF(Z806+Z807+Z808+Z809+AB806+AB807+AB808+AB809&gt;2,Fixo/30*FH$4+(Z806+Z807+Z808+Z809+AB806+AB807+AB808+AB809-2)*Cadeirante/30*FH$4)))+(Y806+Y807+Y808+AA806+AA807+AA808)*Percapita/30*FH$4+(Y809+AA809)*Crechee/30*FH$4,IF(C806=1,IF(Y806+Y807+Y808+Z806+Z807+Z808+AA806+AA807+AA808+AB806+AB807+AB808&lt;=15,(Y806+Y807+Y808+AA806+AA807+AA808)*Percapita/30*FH$4,IF(Y806+Y807+Y808+Z806+Z807+Z808+AA806+AA807+AA808+AB806+AB807+AB808&gt;=16,Fixo/30*FH$4+(Y806+Y807+Y808+Z806+Z807+Z808+AA806+AA807+AA808+AB806+AB807-16)*Percapita/30*FH$4))))))</f>
        <v>0</v>
      </c>
      <c r="FI806" s="177">
        <f>IF(C806=4,SUM(AC806+AC807+AC808+AE806+AE807+AE808)*Percapita/30*FI$4+(AD806+AD807+AD808+AF806+AF807+AF808)*Cadeirante/30*FI$4,IF(C806=3,IF(AC809+AE809=10,Fixo/30*FI$4+(AC806+AC807+AC808+AE806+AE807+AE808)*Percapita/30*FI$4+(AD809+AF809)*Cadeirante/30*FI$4,IF(AC809+AE809&lt;=9,(AC809+AE809)*Crechee/30*FI$4)+(AD809+AF809)*Cadeirante/30*FI$4+(AC806+AC807+AC808+AE806+AE807+AE808)*Percapita/30*FI$4)+IF(AC809+AE809&gt;=11,Fixo/30*FI$4+(AC809+AE809-10)*Crechee/30*FI$4,0),IF(C806=2,IF(AD806+AD807+AD808+AD809+AF806+AF807+AF808+AF809=1,Cadeirante/30*FI$4,IF(AD806+AD807+AD808+AD809+AF806+AF807+AF808+AF809=2,Fixo/30*FI$4,IF(AD806+AD807+AD808+AD809+AF806+AF807+AF808+AF809&gt;2,Fixo/30*FI$4+(AD806+AD807+AD808+AD809+AF806+AF807+AF808+AF809-2)*Cadeirante/30*FI$4)))+(AC806+AC807+AC808+AE806+AE807+AE808)*Percapita/30*FI$4+(AC809+AE809)*Crechee/30*FI$4,IF(C806=1,IF(AC806+AC807+AC808+AD806+AD807+AD808+AE806+AE807+AE808+AF806+AF807+AF808&lt;=15,(AC806+AC807+AC808+AE806+AE807+AE808)*Percapita/30*FI$4,IF(AC806+AC807+AC808+AD806+AD807+AD808+AE806+AE807+AE808+AF806+AF807+AF808&gt;=16,Fixo/30*FI$4+(AC806+AC807+AC808+AD806+AD807+AD808+AE806+AE807+AE808+AF806+AF807-16)*Percapita/30*FI$4))))))</f>
        <v>0</v>
      </c>
      <c r="FJ806" s="177">
        <f>IF(C806=4,SUM(AG806+AG807+AG808+AI806+AI807+AI808)*Percapita/30*FJ$4+(AH806+AH807+AH808+AJ806+AJ807+AJ808)*Cadeirante/30*FJ$4,IF(C806=3,IF(AG809+AI809=10,Fixo/30*FJ$4+(AG806+AG807+AG808+AI806+AI807+AI808)*Percapita/30*FJ$4+(AH809+AJ809)*Cadeirante/30*FJ$4,IF(AG809+AI809&lt;=9,(AG809+AI809)*Crechee/30*FJ$4)+(AH809+AJ809)*Cadeirante/30*FJ$4+(AG806+AG807+AG808+AI806+AI807+AI808)*Percapita/30*FJ$4)+IF(AG809+AI809&gt;=11,Fixo/30*FJ$4+(AG809+AI809-10)*Crechee/30*FJ$4,0),IF(C806=2,IF(AH806+AH807+AH808+AH809+AJ806+AJ807+AJ808+AJ809=1,Cadeirante/30*FJ$4,IF(AH806+AH807+AH808+AH809+AJ806+AJ807+AJ808+AJ809=2,Fixo/30*FJ$4,IF(AH806+AH807+AH808+AH809+AJ806+AJ807+AJ808+AJ809&gt;2,Fixo/30*FJ$4+(AH806+AH807+AH808+AH809+AJ806+AJ807+AJ808+AJ809-2)*Cadeirante/30*FJ$4)))+(AG806+AG807+AG808+AI806+AI807+AI808)*Percapita/30*FJ$4+(AG809+AI809)*Crechee/30*FJ$4,IF(C806=1,IF(AG806+AG807+AG808+AH806+AH807+AH808+AI806+AI807+AI808+AJ806+AJ807+AJ808&lt;=15,(AG806+AG807+AG808+AI806+AI807+AI808)*Percapita/30*FJ$4,IF(AG806+AG807+AG808+AH806+AH807+AH808+AI806+AI807+AI808+AJ806+AJ807+AJ808&gt;=16,Fixo/30*FJ$4+(AG806+AG807+AG808+AH806+AH807+AH808+AI806+AI807+AI808+AJ806+AJ807-16)*Percapita/30*FJ$4))))))</f>
        <v>0</v>
      </c>
      <c r="FK806" s="177">
        <f>IF(C806=4,SUM(AK806+AK807+AK808+AM806+AM807+AM808)*Percapita/30*FK$4+(AL806+AL807+AL808+AN806+AN807+AN808)*Cadeirante/30*FK$4,IF(C806=3,IF(AK809+AM809=10,Fixo/30*FK$4+(AK806+AK807+AK808+AM806+AM807+AM808)*Percapita/30*FK$4+(AL809+AN809)*Cadeirante/30*FK$4,IF(AK809+AM809&lt;=9,(AK809+AM809)*Crechee/30*FK$4)+(AL809+AN809)*Cadeirante/30*FK$4+(AK806+AK807+AK808+AM806+AM807+AM808)*Percapita/30*FK$4)+IF(AK809+AM809&gt;=11,Fixo/30*FK$4+(AK809+AM809-10)*Crechee/30*FK$4,0),IF(C806=2,IF(AL806+AL807+AL808+AL809+AN806+AN807+AN808+AN809=1,Cadeirante/30*FK$4,IF(AL806+AL807+AL808+AL809+AN806+AN807+AN808+AN809=2,Fixo/30*FK$4,IF(AL806+AL807+AL808+AL809+AN806+AN807+AN808+AN809&gt;2,Fixo/30*FK$4+(AL806+AL807+AL808+AL809+AN806+AN807+AN808+AN809-2)*Cadeirante/30*FK$4)))+(AK806+AK807+AK808+AM806+AM807+AM808)*Percapita/30*FK$4+(AK809+AM809)*Crechee/30*FK$4,IF(C806=1,IF(AK806+AK807+AK808+AL806+AL807+AL808+AM806+AM807+AM808+AN806+AN807+AN808&lt;=15,(AK806+AK807+AK808+AM806+AM807+AM808)*Percapita/30*FK$4,IF(AK806+AK807+AK808+AL806+AL807+AL808+AM806+AM807+AM808+AN806+AN807+AN808&gt;=16,Fixo/30*FK$4+(AK806+AK807+AK808+AL806+AL807+AL808+AM806+AM807+AM808+AN806+AN807-16)*Percapita/30*FK$4))))))</f>
        <v>0</v>
      </c>
      <c r="FL806" s="177">
        <f>IF(C806=4,SUM(AO806+AO807+AO808+AQ806+AQ807+AQ808)*Percapita/30*FL$4+(AP806+AP807+AP808+AR806+AR807+AR808)*Cadeirante/30*FL$4,IF(C806=3,IF(AO809+AQ809=10,Fixo/30*FL$4+(AO806+AO807+AO808+AQ806+AQ807+AQ808)*Percapita/30*FL$4+(AP809+AR809)*Cadeirante/30*FL$4,IF(AO809+AQ809&lt;=9,(AO809+AQ809)*Crechee/30*FL$4)+(AP809+AR809)*Cadeirante/30*FL$4+(AO806+AO807+AO808+AQ806+AQ807+AQ808)*Percapita/30*FL$4)+IF(AO809+AQ809&gt;=11,Fixo/30*FL$4+(AO809+AQ809-10)*Crechee/30*FL$4,0),IF(C806=2,IF(AP806+AP807+AP808+AP809+AR806+AR807+AR808+AR809=1,Cadeirante/30*FL$4,IF(AP806+AP807+AP808+AP809+AR806+AR807+AR808+AR809=2,Fixo/30*FL$4,IF(AP806+AP807+AP808+AP809+AR806+AR807+AR808+AR809&gt;2,Fixo/30*FL$4+(AP806+AP807+AP808+AP809+AR806+AR807+AR808+AR809-2)*Cadeirante/30*FL$4)))+(AO806+AO807+AO808+AQ806+AQ807+AQ808)*Percapita/30*FL$4+(AO809+AQ809)*Crechee/30*FL$4,IF(C806=1,IF(AO806+AO807+AO808+AP806+AP807+AP808+AQ806+AQ807+AQ808+AR806+AR807+AR808&lt;=15,(AO806+AO807+AO808+AQ806+AQ807+AQ808)*Percapita/30*FL$4,IF(AO806+AO807+AO808+AP806+AP807+AP808+AQ806+AQ807+AQ808+AR806+AR807+AR808&gt;=16,Fixo/30*FL$4+(AO806+AO807+AO808+AP806+AP807+AP808+AQ806+AQ807+AQ808+AR806+AR807-16)*Percapita/30*FL$4))))))</f>
        <v>0</v>
      </c>
      <c r="FM806" s="177">
        <f>IF(C806=4,SUM(AS806+AS807+AS808+AU806+AU807+AU808)*Percapita/30*FM$4+(AT806+AT807+AT808+AV806+AV807+AV808)*Cadeirante/30*FM$4,IF(C806=3,IF(AS809+AU809=10,Fixo/30*FM$4+(AS806+AS807+AS808+AU806+AU807+AU808)*Percapita/30*FM$4+(AT809+AV809)*Cadeirante/30*FM$4,IF(AS809+AU809&lt;=9,(AS809+AU809)*Crechee/30*FM$4)+(AT809+AV809)*Cadeirante/30*FM$4+(AS806+AS807+AS808+AU806+AU807+AU808)*Percapita/30*FM$4)+IF(AS809+AU809&gt;=11,Fixo/30*FM$4+(AS809+AU809-10)*Crechee/30*FM$4,0),IF(C806=2,IF(AT806+AT807+AT808+AT809+AV806+AV807+AV808+AV809=1,Cadeirante/30*FM$4,IF(AT806+AT807+AT808+AT809+AV806+AV807+AV808+AV809=2,Fixo/30*FM$4,IF(AT806+AT807+AT808+AT809+AV806+AV807+AV808+AV809&gt;2,Fixo/30*FM$4+(AT806+AT807+AT808+AT809+AV806+AV807+AV808+AV809-2)*Cadeirante/30*FM$4)))+(AS806+AS807+AS808+AU806+AU807+AU808)*Percapita/30*FM$4+(AS809+AU809)*Crechee/30*FM$4,IF(C806=1,IF(AS806+AS807+AS808+AT806+AT807+AT808+AU806+AU807+AU808+AV806+AV807+AV808&lt;=15,(AS806+AS807+AS808+AU806+AU807+AU808)*Percapita/30*FM$4,IF(AS806+AS807+AS808+AT806+AT807+AT808+AU806+AU807+AU808+AV806+AV807+AV808&gt;=16,Fixo/30*FM$4+(AS806+AS807+AS808+AT806+AT807+AT808+AU806+AU807+AU808+AV806+AV807-16)*Percapita/30*FM$4))))))</f>
        <v>0</v>
      </c>
      <c r="FN806" s="177">
        <f>IF(C806=4,SUM(AW806+AW807+AW808+AY806+AY807+AY808)*Percapita/30*FN$4+(AX806+AX807+AX808+AZ806+AZ807+AZ808)*Cadeirante/30*FN$4,IF(C806=3,IF(AW809+AY809=10,Fixo/30*FN$4+(AW806+AW807+AW808+AY806+AY807+AY808)*Percapita/30*FN$4+(AX809+AZ809)*Cadeirante/30*FN$4,IF(AW809+AY809&lt;=9,(AW809+AY809)*Crechee/30*FN$4)+(AX809+AZ809)*Cadeirante/30*FN$4+(AW806+AW807+AW808+AY806+AY807+AY808)*Percapita/30*FN$4)+IF(AW809+AY809&gt;=11,Fixo/30*FN$4+(AW809+AY809-10)*Crechee/30*FN$4,0),IF(C806=2,IF(AX806+AX807+AX808+AX809+AZ806+AZ807+AZ808+AZ809=1,Cadeirante/30*FN$4,IF(AX806+AX807+AX808+AX809+AZ806+AZ807+AZ808+AZ809=2,Fixo/30*FN$4,IF(AX806+AX807+AX808+AX809+AZ806+AZ807+AZ808+AZ809&gt;2,Fixo/30*FN$4+(AX806+AX807+AX808+AX809+AZ806+AZ807+AZ808+AZ809-2)*Cadeirante/30*FN$4)))+(AW806+AW807+AW808+AY806+AY807+AY808)*Percapita/30*FN$4+(AW809+AY809)*Crechee/30*FN$4,IF(C806=1,IF(AW806+AW807+AW808+AX806+AX807+AX808+AY806+AY807+AY808+AZ806+AZ807+AZ808&lt;=15,(AW806+AW807+AW808+AY806+AY807+AY808)*Percapita/30*FN$4,IF(AW806+AW807+AW808+AX806+AX807+AX808+AY806+AY807+AY808+AZ806+AZ807+AZ808&gt;=16,Fixo/30*FN$4+(AW806+AW807+AW808+AX806+AX807+AX808+AY806+AY807+AY808+AZ806+AZ807-16)*Percapita/30*FN$4))))))</f>
        <v>0</v>
      </c>
      <c r="FO806" s="177">
        <f>IF(C806=4,SUM(BA806+BA807+BA808+BC806+BC807+BC808)*Percapita/30*FO$4+(BB806+BB807+BB808+BD806+BD807+BD808)*Cadeirante/30*FO$4,IF(C806=3,IF(BA809+BC809=10,Fixo/30*FO$4+(BA806+BA807+BA808+BC806+BC807+BC808)*Percapita/30*FO$4+(BB809+BD809)*Cadeirante/30*FO$4,IF(BA809+BC809&lt;=9,(BA809+BC809)*Crechee/30*FO$4)+(BB809+BD809)*Cadeirante/30*FO$4+(BA806+BA807+BA808+BC806+BC807+BC808)*Percapita/30*FO$4)+IF(BA809+BC809&gt;=11,Fixo/30*FO$4+(BA809+BC809-10)*Crechee/30*FO$4,0),IF(C806=2,IF(BB806+BB807+BB808+BB809+BD806+BD807+BD808+BD809=1,Cadeirante/30*FO$4,IF(BB806+BB807+BB808+BB809+BD806+BD807+BD808+BD809=2,Fixo/30*FO$4,IF(BB806+BB807+BB808+BB809+BD806+BD807+BD808+BD809&gt;2,Fixo/30*FO$4+(BB806+BB807+BB808+BB809+BD806+BD807+BD808+BD809-2)*Cadeirante/30*FO$4)))+(BA806+BA807+BA808+BC806+BC807+BC808)*Percapita/30*FO$4+(BA809+BC809)*Crechee/30*FO$4,IF(C806=1,IF(BA806+BA807+BA808+BB806+BB807+BB808+BC806+BC807+BC808+BD806+BD807+BD808&lt;=15,(BA806+BA807+BA808+BC806+BC807+BC808)*Percapita/30*FO$4,IF(BA806+BA807+BA808+BB806+BB807+BB808+BC806+BC807+BC808+BD806+BD807+BD808&gt;=16,Fixo/30*FO$4+(BA806+BA807+BA808+BB806+BB807+BB808+BC806+BC807+BC808+BD806+BD807-16)*Percapita/30*FO$4))))))</f>
        <v>0</v>
      </c>
      <c r="FP806" s="177">
        <f>IF(C806=4,SUM(BE806+BE807+BE808+BG806+BG807+BG808)*Percapita/30*FP$4+(BF806+BF807+BF808+BH806+BH807+BH808)*Cadeirante/30*FP$4,IF(C806=3,IF(BE809+BG809=10,Fixo/30*FP$4+(BE806+BE807+BE808+BG806+BG807+BG808)*Percapita/30*FP$4+(BF809+BH809)*Cadeirante/30*FP$4,IF(BE809+BG809&lt;=9,(BE809+BG809)*Crechee/30*FP$4)+(BF809+BH809)*Cadeirante/30*FP$4+(BE806+BE807+BE808+BG806+BG807+BG808)*Percapita/30*FP$4)+IF(BE809+BG809&gt;=11,Fixo/30*FP$4+(BE809+BG809-10)*Crechee/30*FP$4,0),IF(C806=2,IF(BF806+BF807+BF808+BF809+BH806+BH807+BH808+BH809=1,Cadeirante/30*FP$4,IF(BF806+BF807+BF808+BF809+BH806+BH807+BH808+BH809=2,Fixo/30*FP$4,IF(BF806+BF807+BF808+BF809+BH806+BH807+BH808+BH809&gt;2,Fixo/30*FP$4+(BF806+BF807+BF808+BF809+BH806+BH807+BH808+BH809-2)*Cadeirante/30*FP$4)))+(BE806+BE807+BE808+BG806+BG807+BG808)*Percapita/30*FP$4+(BE809+BG809)*Crechee/30*FP$4,IF(C806=1,IF(BE806+BE807+BE808+BF806+BF807+BF808+BG806+BG807+BG808+BH806+BH807+BH808&lt;=15,(BE806+BE807+BE808+BG806+BG807+BG808)*Percapita/30*FP$4,IF(BE806+BE807+BE808+BF806+BF807+BF808+BG806+BG807+BG808+BH806+BH807+BH808&gt;=16,Fixo/30*FP$4+(BE806+BE807+BE808+BF806+BF807+BF808+BG806+BG807+BG808+BH806+BH807-16)*Percapita/30*FP$4))))))</f>
        <v>0</v>
      </c>
      <c r="FQ806" s="177">
        <f>IF(C806=4,SUM(BI806+BI807+BI808+BK806+BK807+BK808)*Percapita/30*FQ$4+(BJ806+BJ807+BJ808+BL806+BL807+BL808)*Cadeirante/30*FQ$4,IF(C806=3,IF(BI809+BK809=10,Fixo/30*FQ$4+(BI806+BI807+BI808+BK806+BK807+BK808)*Percapita/30*FQ$4+(BJ809+BL809)*Cadeirante/30*FQ$4,IF(BI809+BK809&lt;=9,(BI809+BK809)*Crechee/30*FQ$4)+(BJ809+BL809)*Cadeirante/30*FQ$4+(BI806+BI807+BI808+BK806+BK807+BK808)*Percapita/30*FQ$4)+IF(BI809+BK809&gt;=11,Fixo/30*FQ$4+(BI809+BK809-10)*Crechee/30*FQ$4,0),IF(C806=2,IF(BJ806+BJ807+BJ808+BJ809+BL806+BL807+BL808+BL809=1,Cadeirante/30*FQ$4,IF(BJ806+BJ807+BJ808+BJ809+BL806+BL807+BL808+BL809=2,Fixo/30*FQ$4,IF(BJ806+BJ807+BJ808+BJ809+BL806+BL807+BL808+BL809&gt;2,Fixo/30*FQ$4+(BJ806+BJ807+BJ808+BJ809+BL806+BL807+BL808+BL809-2)*Cadeirante/30*FQ$4)))+(BI806+BI807+BI808+BK806+BK807+BK808)*Percapita/30*FQ$4+(BI809+BK809)*Crechee/30*FQ$4,IF(C806=1,IF(BI806+BI807+BI808+BJ806+BJ807+BJ808+BK806+BK807+BK808+BL806+BL807+BL808&lt;=15,(BI806+BI807+BI808+BK806+BK807+BK808)*Percapita/30*FQ$4,IF(BI806+BI807+BI808+BJ806+BJ807+BJ808+BK806+BK807+BK808+BL806+BL807+BL808&gt;=16,Fixo/30*FQ$4+(BI806+BI807+BI808+BJ806+BJ807+BJ808+BK806+BK807+BK808+BL806+BL807-16)*Percapita/30*FQ$4))))))</f>
        <v>0</v>
      </c>
      <c r="FR806" s="177">
        <f>IF(C806=4,SUM(BM806+BM807+BM808+BO806+BO807+BO808)*Percapita/30*FR$4+(BN806+BN807+BN808+BP806+BP807+BP808)*Cadeirante/30*FR$4,IF(C806=3,IF(BM809+BO809=10,Fixo/30*FR$4+(BM806+BM807+BM808+BO806+BO807+BO808)*Percapita/30*FR$4+(BN809+BP809)*Cadeirante/30*FR$4,IF(BM809+BO809&lt;=9,(BM809+BO809)*Crechee/30*FR$4)+(BN809+BP809)*Cadeirante/30*FR$4+(BM806+BM807+BM808+BO806+BO807+BO808)*Percapita/30*FR$4)+IF(BM809+BO809&gt;=11,Fixo/30*FR$4+(BM809+BO809-10)*Crechee/30*FR$4,0),IF(C806=2,IF(BN806+BN807+BN808+BN809+BP806+BP807+BP808+BP809=1,Cadeirante/30*FR$4,IF(BN806+BN807+BN808+BN809+BP806+BP807+BP808+BP809=2,Fixo/30*FR$4,IF(BN806+BN807+BN808+BN809+BP806+BP807+BP808+BP809&gt;2,Fixo/30*FR$4+(BN806+BN807+BN808+BN809+BP806+BP807+BP808+BP809-2)*Cadeirante/30*FR$4)))+(BM806+BM807+BM808+BO806+BO807+BO808)*Percapita/30*FR$4+(BM809+BO809)*Crechee/30*FR$4,IF(C806=1,IF(BM806+BM807+BM808+BN806+BN807+BN808+BO806+BO807+BO808+BP806+BP807+BP808&lt;=15,(BM806+BM807+BM808+BO806+BO807+BO808)*Percapita/30*FR$4,IF(BM806+BM807+BM808+BN806+BN807+BN808+BO806+BO807+BO808+BP806+BP807+BP808&gt;=16,Fixo/30*FR$4+(BM806+BM807+BM808+BN806+BN807+BN808+BO806+BO807+BO808+BP806+BP807-16)*Percapita/30*FR$4))))))</f>
        <v>0</v>
      </c>
      <c r="FS806" s="177">
        <f>IF(C806=4,SUM(BQ806+BQ807+BQ808+BS806+BS807+BS808)*Percapita/30*FS$4+(BR806+BR807+BR808+BT806+BT807+BT808)*Cadeirante/30*FS$4,IF(C806=3,IF(BQ809+BS809=10,Fixo/30*FS$4+(BQ806+BQ807+BQ808+BS806+BS807+BS808)*Percapita/30*FS$4+(BR809+BT809)*Cadeirante/30*FS$4,IF(BQ809+BS809&lt;=9,(BQ809+BS809)*Crechee/30*FS$4)+(BR809+BT809)*Cadeirante/30*FS$4+(BQ806+BQ807+BQ808+BS806+BS807+BS808)*Percapita/30*FS$4)+IF(BQ809+BS809&gt;=11,Fixo/30*FS$4+(BQ809+BS809-10)*Crechee/30*FS$4,0),IF(C806=2,IF(BR806+BR807+BR808+BR809+BT806+BT807+BT808+BT809=1,Cadeirante/30*FS$4,IF(BR806+BR807+BR808+BR809+BT806+BT807+BT808+BT809=2,Fixo/30*FS$4,IF(BR806+BR807+BR808+BR809+BT806+BT807+BT808+BT809&gt;2,Fixo/30*FS$4+(BR806+BR807+BR808+BR809+BT806+BT807+BT808+BT809-2)*Cadeirante/30*FS$4)))+(BQ806+BQ807+BQ808+BS806+BS807+BS808)*Percapita/30*FS$4+(BQ809+BS809)*Crechee/30*FS$4,IF(C806=1,IF(BQ806+BQ807+BQ808+BR806+BR807+BR808+BS806+BS807+BS808+BT806+BT807+BT808&lt;=15,(BQ806+BQ807+BQ808+BS806+BS807+BS808)*Percapita/30*FS$4,IF(BQ806+BQ807+BQ808+BR806+BR807+BR808+BS806+BS807+BS808+BT806+BT807+BT808&gt;=16,Fixo/30*FS$4+(BQ806+BQ807+BQ808+BR806+BR807+BR808+BS806+BS807+BS808+BT806+BT807-16)*Percapita/30*FS$4))))))</f>
        <v>0</v>
      </c>
      <c r="FT806" s="177">
        <f>IF(C806=4,SUM(BU806+BU807+BU808+BW806+BW807+BW808)*Percapita/30*FT$4+(BV806+BV807+BV808+BX806+BX807+BX808)*Cadeirante/30*FT$4,IF(C806=3,IF(BU809+BW809=10,Fixo/30*FT$4+(BU806+BU807+BU808+BW806+BW807+BW808)*Percapita/30*FT$4+(BV809+BX809)*Cadeirante/30*FT$4,IF(BU809+BW809&lt;=9,(BU809+BW809)*Crechee/30*FT$4)+(BV809+BX809)*Cadeirante/30*FT$4+(BU806+BU807+BU808+BW806+BW807+BW808)*Percapita/30*FT$4)+IF(BU809+BW809&gt;=11,Fixo/30*FT$4+(BU809+BW809-10)*Crechee/30*FT$4,0),IF(C806=2,IF(BV806+BV807+BV808+BV809+BX806+BX807+BX808+BX809=1,Cadeirante/30*FT$4,IF(BV806+BV807+BV808+BV809+BX806+BX807+BX808+BX809=2,Fixo/30*FT$4,IF(BV806+BV807+BV808+BV809+BX806+BX807+BX808+BX809&gt;2,Fixo/30*FT$4+(BV806+BV807+BV808+BV809+BX806+BX807+BX808+BX809-2)*Cadeirante/30*FT$4)))+(BU806+BU807+BU808+BW806+BW807+BW808)*Percapita/30*FT$4+(BU809+BW809)*Crechee/30*FT$4,IF(C806=1,IF(BU806+BU807+BU808+BV806+BV807+BV808+BW806+BW807+BW808+BX806+BX807+BX808&lt;=15,(BU806+BU807+BU808+BW806+BW807+BW808)*Percapita/30*FT$4,IF(BU806+BU807+BU808+BV806+BV807+BV808+BW806+BW807+BW808+BX806+BX807+BX808&gt;=16,Fixo/30*FT$4+(BU806+BU807+BU808+BV806+BV807+BV808+BW806+BW807+BW808+BX806+BX807-16)*Percapita/30*FT$4))))))</f>
        <v>0</v>
      </c>
      <c r="FU806" s="177">
        <f>IF(C806=4,SUM(BY806+BY807+BY808+CA806+CA807+CA808)*Percapita/30*FU$4+(BZ806+BZ807+BZ808+CB806+CB807+CB808)*Cadeirante/30*FU$4,IF(C806=3,IF(BY809+CA809=10,Fixo/30*FU$4+(BY806+BY807+BY808+CA806+CA807+CA808)*Percapita/30*FU$4+(BZ809+CB809)*Cadeirante/30*FU$4,IF(BY809+CA809&lt;=9,(BY809+CA809)*Crechee/30*FU$4)+(BZ809+CB809)*Cadeirante/30*FU$4+(BY806+BY807+BY808+CA806+CA807+CA808)*Percapita/30*FU$4)+IF(BY809+CA809&gt;=11,Fixo/30*FU$4+(BY809+CA809-10)*Crechee/30*FU$4,0),IF(C806=2,IF(BZ806+BZ807+BZ808+BZ809+CB806+CB807+CB808+CB809=1,Cadeirante/30*FU$4,IF(BZ806+BZ807+BZ808+BZ809+CB806+CB807+CB808+CB809=2,Fixo/30*FU$4,IF(BZ806+BZ807+BZ808+BZ809+CB806+CB807+CB808+CB809&gt;2,Fixo/30*FU$4+(BZ806+BZ807+BZ808+BZ809+CB806+CB807+CB808+CB809-2)*Cadeirante/30*FU$4)))+(BY806+BY807+BY808+CA806+CA807+CA808)*Percapita/30*FU$4+(BY809+CA809)*Crechee/30*FU$4,IF(C806=1,IF(BY806+BY807+BY808+BZ806+BZ807+BZ808+CA806+CA807+CA808+CB806+CB807+CB808&lt;=15,(BY806+BY807+BY808+CA806+CA807+CA808)*Percapita/30*FU$4,IF(BY806+BY807+BY808+BZ806+BZ807+BZ808+CA806+CA807+CA808+CB806+CB807+CB808&gt;=16,Fixo/30*FU$4+(BY806+BY807+BY808+BZ806+BZ807+BZ808+CA806+CA807+CA808+CB806+CB807-16)*Percapita/30*FU$4))))))</f>
        <v>0</v>
      </c>
      <c r="FV806" s="177">
        <f>IF(C806=4,SUM(CC806+CC807+CC808+CE806+CE807+CE808)*Percapita/30*FV$4+(CD806+CD807+CD808+CF806+CF807+CF808)*Cadeirante/30*FV$4,IF(C806=3,IF(CC809+CE809=10,Fixo/30*FV$4+(CC806+CC807+CC808+CE806+CE807+CE808)*Percapita/30*FV$4+(CD809+CF809)*Cadeirante/30*FV$4,IF(CC809+CE809&lt;=9,(CC809+CE809)*Crechee/30*FV$4)+(CD809+CF809)*Cadeirante/30*FV$4+(CC806+CC807+CC808+CE806+CE807+CE808)*Percapita/30*FV$4)+IF(CC809+CE809&gt;=11,Fixo/30*FV$4+(CC809+CE809-10)*Crechee/30*FV$4,0),IF(C806=2,IF(CD806+CD807+CD808+CD809+CF806+CF807+CF808+CF809=1,Cadeirante/30*FV$4,IF(CD806+CD807+CD808+CD809+CF806+CF807+CF808+CF809=2,Fixo/30*FV$4,IF(CD806+CD807+CD808+CD809+CF806+CF807+CF808+CF809&gt;2,Fixo/30*FV$4+(CD806+CD807+CD808+CD809+CF806+CF807+CF808+CF809-2)*Cadeirante/30*FV$4)))+(CC806+CC807+CC808+CE806+CE807+CE808)*Percapita/30*FV$4+(CC809+CE809)*Crechee/30*FV$4,IF(C806=1,IF(CC806+CC807+CC808+CD806+CD807+CD808+CE806+CE807+CE808+CF806+CF807+CF808&lt;=15,(CC806+CC807+CC808+CE806+CE807+CE808)*Percapita/30*FV$4,IF(CC806+CC807+CC808+CD806+CD807+CD808+CE806+CE807+CE808+CF806+CF807+CF808&gt;=16,Fixo/30*FV$4+(CC806+CC807+CC808+CD806+CD807+CD808+CE806+CE807+CE808+CF806+CF807-16)*Percapita/30*FV$4))))))</f>
        <v>0</v>
      </c>
      <c r="FW806" s="177">
        <f>IF(C806=4,SUM(CG806+CG807+CG808+CI806+CI807+CI808)*Percapita/30*FW$4+(CH806+CH807+CH808+CJ806+CJ807+CJ808)*Cadeirante/30*FW$4,IF(C806=3,IF(CG809+CI809=10,Fixo/30*FW$4+(CG806+CG807+CG808+CI806+CI807+CI808)*Percapita/30*FW$4+(CH809+CJ809)*Cadeirante/30*FW$4,IF(CG809+CI809&lt;=9,(CG809+CI809)*Crechee/30*FW$4)+(CH809+CJ809)*Cadeirante/30*FW$4+(CG806+CG807+CG808+CI806+CI807+CI808)*Percapita/30*FW$4)+IF(CG809+CI809&gt;=11,Fixo/30*FW$4+(CG809+CI809-10)*Crechee/30*FW$4,0),IF(C806=2,IF(CH806+CH807+CH808+CH809+CJ806+CJ807+CJ808+CJ809=1,Cadeirante/30*FW$4,IF(CH806+CH807+CH808+CH809+CJ806+CJ807+CJ808+CJ809=2,Fixo/30*FW$4,IF(CH806+CH807+CH808+CH809+CJ806+CJ807+CJ808+CJ809&gt;2,Fixo/30*FW$4+(CH806+CH807+CH808+CH809+CJ806+CJ807+CJ808+CJ809-2)*Cadeirante/30*FW$4)))+(CG806+CG807+CG808+CI806+CI807+CI808)*Percapita/30*FW$4+(CG809+CI809)*Crechee/30*FW$4,IF(C806=1,IF(CG806+CG807+CG808+CH806+CH807+CH808+CI806+CI807+CI808+CJ806+CJ807+CJ808&lt;=15,(CG806+CG807+CG808+CI806+CI807+CI808)*Percapita/30*FW$4,IF(CG806+CG807+CG808+CH806+CH807+CH808+CI806+CI807+CI808+CJ806+CJ807+CJ808&gt;=16,Fixo/30*FW$4+(CG806+CG807+CG808+CH806+CH807+CH808+CI806+CI807+CI808+CJ806+CJ807-16)*Percapita/30*FW$4))))))</f>
        <v>0</v>
      </c>
      <c r="FX806" s="177">
        <f>IF(C806=4,SUM(CK806+CK807+CK808+CM806+CM807+CM808)*Percapita/30*FX$4+(CL806+CL807+CL808+CN806+CN807+CN808)*Cadeirante/30*FX$4,IF(C806=3,IF(CK809+CM809=10,Fixo/30*FX$4+(CK806+CK807+CK808+CM806+CM807+CM808)*Percapita/30*FX$4+(CL809+CN809)*Cadeirante/30*FX$4,IF(CK809+CM809&lt;=9,(CK809+CM809)*Crechee/30*FX$4)+(CL809+CN809)*Cadeirante/30*FX$4+(CK806+CK807+CK808+CM806+CM807+CM808)*Percapita/30*FX$4)+IF(CK809+CM809&gt;=11,Fixo/30*FX$4+(CK809+CM809-10)*Crechee/30*FX$4,0),IF(C806=2,IF(CL806+CL807+CL808+CL809+CN806+CN807+CN808+CN809=1,Cadeirante/30*FX$4,IF(CL806+CL807+CL808+CL809+CN806+CN807+CN808+CN809=2,Fixo/30*FX$4,IF(CL806+CL807+CL808+CL809+CN806+CN807+CN808+CN809&gt;2,Fixo/30*FX$4+(CL806+CL807+CL808+CL809+CN806+CN807+CN808+CN809-2)*Cadeirante/30*FX$4)))+(CK806+CK807+CK808+CM806+CM807+CM808)*Percapita/30*FX$4+(CK809+CM809)*Crechee/30*FX$4,IF(C806=1,IF(CK806+CK807+CK808+CL806+CL807+CL808+CM806+CM807+CM808+CN806+CN807+CN808&lt;=15,(CK806+CK807+CK808+CM806+CM807+CM808)*Percapita/30*FX$4,IF(CK806+CK807+CK808+CL806+CL807+CL808+CM806+CM807+CM808+CN806+CN807+CN808&gt;=16,Fixo/30*FX$4+(CK806+CK807+CK808+CL806+CL807+CL808+CM806+CM807+CM808+CN806+CN807-16)*Percapita/30*FX$4))))))</f>
        <v>0</v>
      </c>
      <c r="FY806" s="177">
        <f>IF(C806=4,SUM(CO806+CO807+CO808+CQ806+CQ807+CQ808)*Percapita/30*FY$4+(CP806+CP807+CP808+CR806+CR807+CR808)*Cadeirante/30*FY$4,IF(C806=3,IF(CO809+CQ809=10,Fixo/30*FY$4+(CO806+CO807+CO808+CQ806+CQ807+CQ808)*Percapita/30*FY$4+(CP809+CR809)*Cadeirante/30*FY$4,IF(CO809+CQ809&lt;=9,(CO809+CQ809)*Crechee/30*FY$4)+(CP809+CR809)*Cadeirante/30*FY$4+(CO806+CO807+CO808+CQ806+CQ807+CQ808)*Percapita/30*FY$4)+IF(CO809+CQ809&gt;=11,Fixo/30*FY$4+(CO809+CQ809-10)*Crechee/30*FY$4,0),IF(C806=2,IF(CP806+CP807+CP808+CP809+CR806+CR807+CR808+CR809=1,Cadeirante/30*FY$4,IF(CP806+CP807+CP808+CP809+CR806+CR807+CR808+CR809=2,Fixo/30*FY$4,IF(CP806+CP807+CP808+CP809+CR806+CR807+CR808+CR809&gt;2,Fixo/30*FY$4+(CP806+CP807+CP808+CP809+CR806+CR807+CR808+CR809-2)*Cadeirante/30*FY$4)))+(CO806+CO807+CO808+CQ806+CQ807+CQ808)*Percapita/30*FY$4+(CO809+CQ809)*Crechee/30*FY$4,IF(C806=1,IF(CO806+CO807+CO808+CP806+CP807+CP808+CQ806+CQ807+CQ808+CR806+CR807+CR808&lt;=15,(CO806+CO807+CO808+CQ806+CQ807+CQ808)*Percapita/30*FY$4,IF(CO806+CO807+CO808+CP806+CP807+CP808+CQ806+CQ807+CQ808+CR806+CR807+CR808&gt;=16,Fixo/30*FY$4+(CO806+CO807+CO808+CP806+CP807+CP808+CQ806+CQ807+CQ808+CR806+CR807-16)*Percapita/30*FY$4))))))</f>
        <v>0</v>
      </c>
      <c r="FZ806" s="177">
        <f>IF(C806=4,SUM(CS806+CS807+CS808+CU806+CU807+CU808)*Percapita/30*FZ$4+(CT806+CT807+CT808+CV806+CV807+CV808)*Cadeirante/30*FZ$4,IF(C806=3,IF(CS809+CU809=10,Fixo/30*FZ$4+(CS806+CS807+CS808+CU806+CU807+CU808)*Percapita/30*FZ$4+(CT809+CV809)*Cadeirante/30*FZ$4,IF(CS809+CU809&lt;=9,(CS809+CU809)*Crechee/30*FZ$4)+(CT809+CV809)*Cadeirante/30*FZ$4+(CS806+CS807+CS808+CU806+CU807+CU808)*Percapita/30*FZ$4)+IF(CS809+CU809&gt;=11,Fixo/30*FZ$4+(CS809+CU809-10)*Crechee/30*FZ$4,0),IF(C806=2,IF(CT806+CT807+CT808+CT809+CV806+CV807+CV808+CV809=1,Cadeirante/30*FZ$4,IF(CT806+CT807+CT808+CT809+CV806+CV807+CV808+CV809=2,Fixo/30*FZ$4,IF(CT806+CT807+CT808+CT809+CV806+CV807+CV808+CV809&gt;2,Fixo/30*FZ$4+(CT806+CT807+CT808+CT809+CV806+CV807+CV808+CV809-2)*Cadeirante/30*FZ$4)))+(CS806+CS807+CS808+CU806+CU807+CU808)*Percapita/30*FZ$4+(CS809+CU809)*Crechee/30*FZ$4,IF(C806=1,IF(CS806+CS807+CS808+CT806+CT807+CT808+CU806+CU807+CU808+CV806+CV807+CV808&lt;=15,(CS806+CS807+CS808+CU806+CU807+CU808)*Percapita/30*FZ$4,IF(CS806+CS807+CS808+CT806+CT807+CT808+CU806+CU807+CU808+CV806+CV807+CV808&gt;=16,Fixo/30*FZ$4+(CS806+CS807+CS808+CT806+CT807+CT808+CU806+CU807+CU808+CV806+CV807-16)*Percapita/30*FZ$4))))))</f>
        <v>0</v>
      </c>
      <c r="GA806" s="177">
        <f>IF(C806=4,SUM(CW806+CW807+CW808+CY806+CY807+CY808)*Percapita/30*GA$4+(CX806+CX807+CX808+CZ806+CZ807+CZ808)*Cadeirante/30*GA$4,IF(C806=3,IF(CW809+CY809=10,Fixo/30*GA$4+(CW806+CW807+CW808+CY806+CY807+CY808)*Percapita/30*GA$4+(CX809+CZ809)*Cadeirante/30*GA$4,IF(CW809+CY809&lt;=9,(CW809+CY809)*Crechee/30*GA$4)+(CX809+CZ809)*Cadeirante/30*GA$4+(CW806+CW807+CW808+CY806+CY807+CY808)*Percapita/30*GA$4)+IF(CW809+CY809&gt;=11,Fixo/30*GA$4+(CW809+CY809-10)*Crechee/30*GA$4,0),IF(C806=2,IF(CX806+CX807+CX808+CX809+CZ806+CZ807+CZ808+CZ809=1,Cadeirante/30*GA$4,IF(CX806+CX807+CX808+CX809+CZ806+CZ807+CZ808+CZ809=2,Fixo/30*GA$4,IF(CX806+CX807+CX808+CX809+CZ806+CZ807+CZ808+CZ809&gt;2,Fixo/30*GA$4+(CX806+CX807+CX808+CX809+CZ806+CZ807+CZ808+CZ809-2)*Cadeirante/30*GA$4)))+(CW806+CW807+CW808+CY806+CY807+CY808)*Percapita/30*GA$4+(CW809+CY809)*Crechee/30*GA$4,IF(C806=1,IF(CW806+CW807+CW808+CX806+CX807+CX808+CY806+CY807+CY808+CZ806+CZ807+CZ808&lt;=15,(CW806+CW807+CW808+CY806+CY807+CY808)*Percapita/30*GA$4,IF(CW806+CW807+CW808+CX806+CX807+CX808+CY806+CY807+CY808+CZ806+CZ807+CZ808&gt;=16,Fixo/30*GA$4+(CW806+CW807+CW808+CX806+CX807+CX808+CY806+CY807+CY808+CZ806+CZ807-16)*Percapita/30*GA$4))))))</f>
        <v>0</v>
      </c>
      <c r="GB806" s="177">
        <f>IF(C806=4,SUM(DA806+DA807+DA808+DC806+DC807+DC808)*Percapita/30*GB$4+(DB806+DB807+DB808+DD806+DD807+DD808)*Cadeirante/30*GB$4,IF(C806=3,IF(DA809+DC809=10,Fixo/30*GB$4+(DA806+DA807+DA808+DC806+DC807+DC808)*Percapita/30*GB$4+(DB809+DD809)*Cadeirante/30*GB$4,IF(DA809+DC809&lt;=9,(DA809+DC809)*Crechee/30*GB$4)+(DB809+DD809)*Cadeirante/30*GB$4+(DA806+DA807+DA808+DC806+DC807+DC808)*Percapita/30*GB$4)+IF(DA809+DC809&gt;=11,Fixo/30*GB$4+(DA809+DC809-10)*Crechee/30*GB$4,0),IF(C806=2,IF(DB806+DB807+DB808+DB809+DD806+DD807+DD808+DD809=1,Cadeirante/30*GB$4,IF(DB806+DB807+DB808+DB809+DD806+DD807+DD808+DD809=2,Fixo/30*GB$4,IF(DB806+DB807+DB808+DB809+DD806+DD807+DD808+DD809&gt;2,Fixo/30*GB$4+(DB806+DB807+DB808+DB809+DD806+DD807+DD808+DD809-2)*Cadeirante/30*GB$4)))+(DA806+DA807+DA808+DC806+DC807+DC808)*Percapita/30*GB$4+(DA809+DC809)*Crechee/30*GB$4,IF(C806=1,IF(DA806+DA807+DA808+DB806+DB807+DB808+DC806+DC807+DC808+DD806+DD807+DD808&lt;=15,(DA806+DA807+DA808+DC806+DC807+DC808)*Percapita/30*GB$4,IF(DA806+DA807+DA808+DB806+DB807+DB808+DC806+DC807+DC808+DD806+DD807+DD808&gt;=16,Fixo/30*GB$4+(DA806+DA807+DA808+DB806+DB807+DB808+DC806+DC807+DC808+DD806+DD807-16)*Percapita/30*GB$4))))))</f>
        <v>0</v>
      </c>
      <c r="GC806" s="177">
        <f>IF(C806=4,SUM(DE806+DE807+DE808+DG806+DG807+DG808)*Percapita/30*GC$4+(DF806+DF807+DF808+DH806+DH807+DH808)*Cadeirante/30*GC$4,IF(C806=3,IF(DE809+DG809=10,Fixo/30*GC$4+(DE806+DE807+DE808+DG806+DG807+DG808)*Percapita/30*GC$4+(DF809+DH809)*Cadeirante/30*GC$4,IF(DE809+DG809&lt;=9,(DE809+DG809)*Crechee/30*GC$4)+(DF809+DH809)*Cadeirante/30*GC$4+(DE806+DE807+DE808+DG806+DG807+DG808)*Percapita/30*GC$4)+IF(DE809+DG809&gt;=11,Fixo/30*GC$4+(DE809+DG809-10)*Crechee/30*GC$4,0),IF(C806=2,IF(DF806+DF807+DF808+DF809+DH806+DH807+DH808+DH809=1,Cadeirante/30*GC$4,IF(DF806+DF807+DF808+DF809+DH806+DH807+DH808+DH809=2,Fixo/30*GC$4,IF(DF806+DF807+DF808+DF809+DH806+DH807+DH808+DH809&gt;2,Fixo/30*GC$4+(DF806+DF807+DF808+DF809+DH806+DH807+DH808+DH809-2)*Cadeirante/30*GC$4)))+(DE806+DE807+DE808+DG806+DG807+DG808)*Percapita/30*GC$4+(DE809+DG809)*Crechee/30*GC$4,IF(C806=1,IF(DE806+DE807+DE808+DF806+DF807+DF808+DG806+DG807+DG808+DH806+DH807+DH808&lt;=15,(DE806+DE807+DE808+DG806+DG807+DG808)*Percapita/30*GC$4,IF(DE806+DE807+DE808+DF806+DF807+DF808+DG806+DG807+DG808+DH806+DH807+DH808&gt;=16,Fixo/30*GC$4+(DE806+DE807+DE808+DF806+DF807+DF808+DG806+DG807+DG808+DH806+DH807-16)*Percapita/30*GC$4))))))</f>
        <v>0</v>
      </c>
      <c r="GD806" s="177">
        <f>IF(C806=4,SUM(DI806+DI807+DI808+DK806+DK807+DK808)*Percapita/30*GD$4+(DJ806+DJ807+DJ808+DL806+DL807+DL808)*Cadeirante/30*GD$4,IF(C806=3,IF(DI809+DK809=10,Fixo/30*GD$4+(DI806+DI807+DI808+DK806+DK807+DK808)*Percapita/30*GD$4+(DJ809+DL809)*Cadeirante/30*GD$4,IF(DI809+DK809&lt;=9,(DI809+DK809)*Crechee/30*GD$4)+(DJ809+DL809)*Cadeirante/30*GD$4+(DI806+DI807+DI808+DK806+DK807+DK808)*Percapita/30*GD$4)+IF(DI809+DK809&gt;=11,Fixo/30*GD$4+(DI809+DK809-10)*Crechee/30*GD$4,0),IF(C806=2,IF(DJ806+DJ807+DJ808+DJ809+DL806+DL807+DL808+DL809=1,Cadeirante/30*GD$4,IF(DJ806+DJ807+DJ808+DJ809+DL806+DL807+DL808+DL809=2,Fixo/30*GD$4,IF(DJ806+DJ807+DJ808+DJ809+DL806+DL807+DL808+DL809&gt;2,Fixo/30*GD$4+(DJ806+DJ807+DJ808+DJ809+DL806+DL807+DL808+DL809-2)*Cadeirante/30*GD$4)))+(DI806+DI807+DI808+DK806+DK807+DK808)*Percapita/30*GD$4+(DI809+DK809)*Crechee/30*GD$4,IF(C806=1,IF(DI806+DI807+DI808+DJ806+DJ807+DJ808+DK806+DK807+DK808+DL806+DL807+DL808&lt;=15,(DI806+DI807+DI808+DK806+DK807+DK808)*Percapita/30*GD$4,IF(DI806+DI807+DI808+DJ806+DJ807+DJ808+DK806+DK807+DK808+DL806+DL807+DL808&gt;=16,Fixo/30*GD$4+(DI806+DI807+DI808+DJ806+DJ807+DJ808+DK806+DK807+DK808+DL806+DL807-16)*Percapita/30*GD$4))))))</f>
        <v>0</v>
      </c>
      <c r="GE806" s="177">
        <f>IF(C806=4,SUM(DM806+DM807+DM808+DO806+DO807+DO808)*Percapita/30*GE$4+(DN806+DN807+DN808+DP806+DP807+DP808)*Cadeirante/30*GE$4,IF(C806=3,IF(DM809+DO809=10,Fixo/30*GE$4+(DM806+DM807+DM808+DO806+DO807+DO808)*Percapita/30*GE$4+(DN809+DP809)*Cadeirante/30*GE$4,IF(DM809+DO809&lt;=9,(DM809+DO809)*Crechee/30*GE$4)+(DN809+DP809)*Cadeirante/30*GE$4+(DM806+DM807+DM808+DO806+DO807+DO808)*Percapita/30*GE$4)+IF(DM809+DO809&gt;=11,Fixo/30*GE$4+(DM809+DO809-10)*Crechee/30*GE$4,0),IF(C806=2,IF(DN806+DN807+DN808+DN809+DP806+DP807+DP808+DP809=1,Cadeirante/30*GE$4,IF(DN806+DN807+DN808+DN809+DP806+DP807+DP808+DP809=2,Fixo/30*GE$4,IF(DN806+DN807+DN808+DN809+DP806+DP807+DP808+DP809&gt;2,Fixo/30*GE$4+(DN806+DN807+DN808+DN809+DP806+DP807+DP808+DP809-2)*Cadeirante/30*GE$4)))+(DM806+DM807+DM808+DO806+DO807+DO808)*Percapita/30*GE$4+(DM809+DO809)*Crechee/30*GE$4,IF(C806=1,IF(DM806+DM807+DM808+DN806+DN807+DN808+DO806+DO807+DO808+DP806+DP807+DP808&lt;=15,(DM806+DM807+DM808+DO806+DO807+DO808)*Percapita/30*GE$4,IF(DM806+DM807+DM808+DN806+DN807+DN808+DO806+DO807+DO808+DP806+DP807+DP808&gt;=16,Fixo/30*GE$4+(DM806+DM807+DM808+DN806+DN807+DN808+DO806+DO807+DO808+DP806+DP807-16)*Percapita/30*GE$4))))))</f>
        <v>0</v>
      </c>
      <c r="GF806" s="177">
        <f>IF(C806=4,SUM(DQ806+DQ807+DQ808+DS806+DS807+DS808)*Percapita/30*GF$4+(DR806+DR807+DR808+DT806+DT807+DT808)*Cadeirante/30*GF$4,IF(C806=3,IF(DQ809+DS809=10,Fixo/30*GF$4+(DQ806+DQ807+DQ808+DS806+DS807+DS808)*Percapita/30*GF$4+(DR809+DT809)*Cadeirante/30*GF$4,IF(DQ809+DS809&lt;=9,(DQ809+DS809)*Crechee/30*GF$4)+(DR809+DT809)*Cadeirante/30*GF$4+(DQ806+DQ807+DQ808+DS806+DS807+DS808)*Percapita/30*GF$4)+IF(DQ809+DS809&gt;=11,Fixo/30*GF$4+(DQ809+DS809-10)*Crechee/30*GF$4,0),IF(C806=2,IF(DR806+DR807+DR808+DR809+DT806+DT807+DT808+DT809=1,Cadeirante/30*GF$4,IF(DR806+DR807+DR808+DR809+DT806+DT807+DT808+DT809=2,Fixo/30*GF$4,IF(DR806+DR807+DR808+DR809+DT806+DT807+DT808+DT809&gt;2,Fixo/30*GF$4+(DR806+DR807+DR808+DR809+DT806+DT807+DT808+DT809-2)*Cadeirante/30*GF$4)))+(DQ806+DQ807+DQ808+DS806+DS807+DS808)*Percapita/30*GF$4+(DQ809+DS809)*Crechee/30*GF$4,IF(C806=1,IF(DQ806+DQ807+DQ808+DR806+DR807+DR808+DS806+DS807+DS808+DT806+DT807+DT808&lt;=15,(DQ806+DQ807+DQ808+DS806+DS807+DS808)*Percapita/30*GF$4,IF(DQ806+DQ807+DQ808+DR806+DR807+DR808+DS806+DS807+DS808+DT806+DT807+DT808&gt;=16,Fixo/30*GF$4+(DQ806+DQ807+DQ808+DR806+DR807+DR808+DS806+DS807+DS808+DT806+DT807-16)*Percapita/30*GF$4))))))</f>
        <v>0</v>
      </c>
      <c r="GG806" s="177">
        <f>IF(C806=4,SUM(DU806+DU807+DU808+DW806+DW807+DW808)*Percapita/30*GG$4+(DV806+DV807+DV808+DX806+DX807+DX808)*Cadeirante/30*GG$4,IF(C806=3,IF(DU809+DW809=10,Fixo/30*GG$4+(DU806+DU807+DU808+DW806+DW807+DW808)*Percapita/30*GG$4+(DV809+DX809)*Cadeirante/30*GG$4,IF(DU809+DW809&lt;=9,(DU809+DW809)*Crechee/30*GG$4)+(DV809+DX809)*Cadeirante/30*GG$4+(DU806+DU807+DU808+DW806+DW807+DW808)*Percapita/30*GG$4)+IF(DU809+DW809&gt;=11,Fixo/30*GG$4+(DU809+DW809-10)*Crechee/30*GG$4,0),IF(C806=2,IF(DV806+DV807+DV808+DV809+DX806+DX807+DX808+DX809=1,Cadeirante/30*GG$4,IF(DV806+DV807+DV808+DV809+DX806+DX807+DX808+DX809=2,Fixo/30*GG$4,IF(DV806+DV807+DV808+DV809+DX806+DX807+DX808+DX809&gt;2,Fixo/30*GG$4+(DV806+DV807+DV808+DV809+DX806+DX807+DX808+DX809-2)*Cadeirante/30*GG$4)))+(DU806+DU807+DU808+DW806+DW807+DW808)*Percapita/30*GG$4+(DU809+DW809)*Crechee/30*GG$4,IF(C806=1,IF(DU806+DU807+DU808+DV806+DV807+DV808+DW806+DW807+DW808+DX806+DX807+DX808&lt;=15,(DU806+DU807+DU808+DW806+DW807+DW808)*Percapita/30*GG$4,IF(DU806+DU807+DU808+DV806+DV807+DV808+DW806+DW807+DW808+DX806+DX807+DX808&gt;=16,Fixo/30*GG$4+(DU806+DU807+DU808+DV806+DV807+DV808+DW806+DW807+DW808+DX806+DX807-16)*Percapita/30*GG$4))))))</f>
        <v>0</v>
      </c>
      <c r="GH806" s="177">
        <f>IF(C806=4,SUM(DY806+DY807+DY808+EA806+EA807+EA808)*Percapita/30*GH$4+(DZ806+DZ807+DZ808+EB806+EB807+EB808)*Cadeirante/30*GH$4,IF(C806=3,IF(DY809+EA809=10,Fixo/30*GH$4+(DY806+DY807+DY808+EA806+EA807+EA808)*Percapita/30*GH$4+(DZ809+EB809)*Cadeirante/30*GH$4,IF(DY809+EA809&lt;=9,(DY809+EA809)*Crechee/30*GH$4)+(DZ809+EB809)*Cadeirante/30*GH$4+(DY806+DY807+DY808+EA806+EA807+EA808)*Percapita/30*GH$4)+IF(DY809+EA809&gt;=11,Fixo/30*GH$4+(DY809+EA809-10)*Crechee/30*GH$4,0),IF(C806=2,IF(DZ806+DZ807+DZ808+DZ809+EB806+EB807+EB808+EB809=1,Cadeirante/30*GH$4,IF(DZ806+DZ807+DZ808+DZ809+EB806+EB807+EB808+EB809=2,Fixo/30*GH$4,IF(DZ806+DZ807+DZ808+DZ809+EB806+EB807+EB808+EB809&gt;2,Fixo/30*GH$4+(DZ806+DZ807+DZ808+DZ809+EB806+EB807+EB808+EB809-2)*Cadeirante/30*GH$4)))+(DY806+DY807+DY808+EA806+EA807+EA808)*Percapita/30*GH$4+(DY809+EA809)*Crechee/30*GH$4,IF(C806=1,IF(DY806+DY807+DY808+DZ806+DZ807+DZ808+EA806+EA807+EA808+EB806+EB807+EB808&lt;=15,(DY806+DY807+DY808+EA806+EA807+EA808)*Percapita/30*GH$4,IF(DY806+DY807+DY808+DZ806+DZ807+DZ808+EA806+EA807+EA808+EB806+EB807+EB808&gt;=16,Fixo/30*GH$4+(DY806+DY807+DY808+DZ806+DZ807+DZ808+EA806+EA807+EA808+EB806+EB807-16)*Percapita/30*GH$4))))))</f>
        <v>0</v>
      </c>
      <c r="GI806" s="177">
        <f>IF(C806=4,SUM(EC806+EC807+EC808+EE806+EE807+EE808)*Percapita/30*GI$4+(ED806+ED807+ED808+EF806+EF807+EF808)*Cadeirante/30*GI$4,IF(C806=3,IF(EC809+EE809=10,Fixo/30*GI$4+(EC806+EC807+EC808+EE806+EE807+EE808)*Percapita/30*GI$4+(ED809+EF809)*Cadeirante/30*GI$4,IF(EC809+EE809&lt;=9,(EC809+EE809)*Crechee/30*GI$4)+(ED809+EF809)*Cadeirante/30*GI$4+(EC806+EC807+EC808+EE806+EE807+EE808)*Percapita/30*GI$4)+IF(EC809+EE809&gt;=11,Fixo/30*GI$4+(EC809+EE809-10)*Crechee/30*GI$4,0),IF(C806=2,IF(ED806+ED807+ED808+ED809+EF806+EF807+EF808+EF809=1,Cadeirante/30*GI$4,IF(ED806+ED807+ED808+ED809+EF806+EF807+EF808+EF809=2,Fixo/30*GI$4,IF(ED806+ED807+ED808+ED809+EF806+EF807+EF808+EF809&gt;2,Fixo/30*GI$4+(ED806+ED807+ED808+ED809+EF806+EF807+EF808+EF809-2)*Cadeirante/30*GI$4)))+(EC806+EC807+EC808+EE806+EE807+EE808)*Percapita/30*GI$4+(EC809+EE809)*Crechee/30*GI$4,IF(C806=1,IF(EC806+EC807+EC808+ED806+ED807+ED808+EE806+EE807+EE808+EF806+EF807+EF808&lt;=15,(EC806+EC807+EC808+EE806+EE807+EE808)*Percapita/30*GI$4,IF(EC806+EC807+EC808+ED806+ED807+ED808+EE806+EE807+EE808+EF806+EF807+EF808&gt;=16,Fixo/30*GI$4+(EC806+EC807+EC808+ED806+ED807+ED808+EE806+EE807+EE808+EF806+EF807-16)*Percapita/30*GI$4))))))</f>
        <v>0</v>
      </c>
      <c r="GJ806" s="177">
        <f>IF(C806=4,SUM(EG806+EG807+EG808+EI806+EI807+EI808)*Percapita/30*GJ$4+(EH806+EH807+EH808+EJ806+EJ807+EJ808)*Cadeirante/30*GJ$4,IF(C806=3,IF(EG809+EI809=10,Fixo/30*GJ$4+(EG806+EG807+EG808+EI806+EI807+EI808)*Percapita/30*GJ$4+(EH809+EJ809)*Cadeirante/30*GJ$4,IF(EG809+EI809&lt;=9,(EG809+EI809)*Crechee/30*GJ$4)+(EH809+EJ809)*Cadeirante/30*GJ$4+(EG806+EG807+EG808+EI806+EI807+EI808)*Percapita/30*GJ$4)+IF(EG809+EI809&gt;=11,Fixo/30*GJ$4+(EG809+EI809-10)*Crechee/30*GJ$4,0),IF(C806=2,IF(EH806+EH807+EH808+EH809+EJ806+EJ807+EJ808+EJ809=1,Cadeirante/30*GJ$4,IF(EH806+EH807+EH808+EH809+EJ806+EJ807+EJ808+EJ809=2,Fixo/30*GJ$4,IF(EH806+EH807+EH808+EH809+EJ806+EJ807+EJ808+EJ809&gt;2,Fixo/30*GJ$4+(EH806+EH807+EH808+EH809+EJ806+EJ807+EJ808+EJ809-2)*Cadeirante/30*GJ$4)))+(EG806+EG807+EG808+EI806+EI807+EI808)*Percapita/30*GJ$4+(EG809+EI809)*Crechee/30*GJ$4,IF(C806=1,IF(EG806+EG807+EG808+EH806+EH807+EH808+EI806+EI807+EI808+EJ806+EJ807+EJ808&lt;=15,(EG806+EG807+EG808+EI806+EI807+EI808)*Percapita/30*GJ$4,IF(EG806+EG807+EG808+EH806+EH807+EH808+EI806+EI807+EI808+EJ806+EJ807+EJ808&gt;=16,Fixo/30*GJ$4+(EG806+EG807+EG808+EH806+EH807+EH808+EI806+EI807+EI808+EJ806+EJ807-16)*Percapita/30*GJ$4))))))</f>
        <v>0</v>
      </c>
      <c r="GK806" s="178"/>
      <c r="GL806" s="103">
        <f t="shared" si="895"/>
        <v>0</v>
      </c>
      <c r="GM806" s="124"/>
      <c r="GN806" s="104">
        <f>SUMIF(V806:V809,"&lt;0")*Cadeirante/30*GN$4+SUMIF(X806:X809,"&lt;0")*Cadeirante/30*GN$4</f>
        <v>0</v>
      </c>
      <c r="GO806" s="104">
        <f>SUMIF(Z806:Z809,"&lt;0")*Cadeirante/30*GO$4+SUMIF(AB806:AB809,"&lt;0")*Cadeirante/30*GO$4</f>
        <v>0</v>
      </c>
      <c r="GP806" s="104">
        <f>SUMIF(AD806:AD809,"&lt;0")*Cadeirante/30*GP$4+SUMIF(AF806:AF809,"&lt;0")*Cadeirante/30*GP$4</f>
        <v>0</v>
      </c>
      <c r="GQ806" s="104">
        <f>SUMIF(AH806:AH809,"&lt;0")*Cadeirante/30*GQ$4+SUMIF(AJ806:AJ809,"&lt;0")*Cadeirante/30*GQ$4</f>
        <v>0</v>
      </c>
      <c r="GR806" s="104">
        <f>SUMIF(AL806:AL809,"&lt;0")*Cadeirante/30*GR$4+SUMIF(AN806:AN809,"&lt;0")*Cadeirante/30*GR$4</f>
        <v>0</v>
      </c>
      <c r="GS806" s="104">
        <f>SUMIF(AP806:AP809,"&lt;0")*Cadeirante/30*GS$4+SUMIF(AR806:AR809,"&lt;0")*Cadeirante/30*GS$4</f>
        <v>0</v>
      </c>
      <c r="GT806" s="104">
        <f>SUMIF(AT806:AT809,"&lt;0")*Cadeirante/30*GT$4+SUMIF(AV806:AV809,"&lt;0")*Cadeirante/30*GT$4</f>
        <v>0</v>
      </c>
      <c r="GU806" s="104">
        <f>SUMIF(AX806:AX809,"&lt;0")*Cadeirante/30*GU$4+SUMIF(AZ806:AZ809,"&lt;0")*Cadeirante/30*GU$4</f>
        <v>0</v>
      </c>
      <c r="GV806" s="104">
        <f>SUMIF(BB806:BB809,"&lt;0")*Cadeirante/30*GV$4+SUMIF(BD806:BD809,"&lt;0")*Cadeirante/30*GV$4</f>
        <v>0</v>
      </c>
      <c r="GW806" s="104">
        <f>SUMIF(BF806:BF809,"&lt;0")*Cadeirante/30*GW$4+SUMIF(BH806:BH809,"&lt;0")*Cadeirante/30*GW$4</f>
        <v>0</v>
      </c>
      <c r="GX806" s="104">
        <f>SUMIF(BJ806:BJ809,"&lt;0")*Cadeirante/30*GX$4+SUMIF(BL806:BL809,"&lt;0")*Cadeirante/30*GX$4</f>
        <v>0</v>
      </c>
      <c r="GY806" s="104">
        <f>SUMIF(BN806:BN809,"&lt;0")*Cadeirante/30*GY$4+SUMIF(BP806:BP809,"&lt;0")*Cadeirante/30*GY$4</f>
        <v>0</v>
      </c>
      <c r="GZ806" s="104">
        <f>SUMIF(BR806:BR809,"&lt;0")*Cadeirante/30*GZ$4+SUMIF(BT806:BT809,"&lt;0")*Cadeirante/30*GZ$4</f>
        <v>0</v>
      </c>
      <c r="HA806" s="104">
        <f>SUMIF(BV806:BV809,"&lt;0")*Cadeirante/30*HA$4+SUMIF(BX806:BX809,"&lt;0")*Cadeirante/30*HA$4</f>
        <v>0</v>
      </c>
      <c r="HB806" s="104">
        <f>SUMIF(BZ806:BZ809,"&lt;0")*Cadeirante/30*HB$4+SUMIF(CB806:CB809,"&lt;0")*Cadeirante/30*HB$4</f>
        <v>0</v>
      </c>
      <c r="HC806" s="104">
        <f>SUMIF(CD806:CD809,"&lt;0")*Cadeirante/30*HC$4+SUMIF(CF806:CF809,"&lt;0")*Cadeirante/30*HC$4</f>
        <v>0</v>
      </c>
      <c r="HD806" s="104">
        <f>SUMIF(CH806:CH809,"&lt;0")*Cadeirante/30*HD$4+SUMIF(CJ806:CJ809,"&lt;0")*Cadeirante/30*HD$4</f>
        <v>0</v>
      </c>
      <c r="HE806" s="104">
        <f>SUMIF(CL806:CL809,"&lt;0")*Cadeirante/30*HE$4+SUMIF(CN806:CN809,"&lt;0")*Cadeirante/30*HE$4</f>
        <v>0</v>
      </c>
      <c r="HF806" s="104">
        <f>SUMIF(CP806:CP809,"&lt;0")*Cadeirante/30*HF$4+SUMIF(CR806:CR809,"&lt;0")*Cadeirante/30*HF$4</f>
        <v>0</v>
      </c>
      <c r="HG806" s="104">
        <f>SUMIF(CT806:CT809,"&lt;0")*Cadeirante/30*HG$4+SUMIF(CV806:CV809,"&lt;0")*Cadeirante/30*HG$4</f>
        <v>0</v>
      </c>
      <c r="HH806" s="104">
        <f>SUMIF(CX806:CX809,"&lt;0")*Cadeirante/30*HH$4+SUMIF(CZ806:CZ809,"&lt;0")*Cadeirante/30*HH$4</f>
        <v>0</v>
      </c>
      <c r="HI806" s="104">
        <f>SUMIF(DB806:DB809,"&lt;0")*Cadeirante/30*HI$4+SUMIF(DD806:DD809,"&lt;0")*Cadeirante/30*HI$4</f>
        <v>0</v>
      </c>
      <c r="HJ806" s="104">
        <f>SUMIF(DF806:DF809,"&lt;0")*Cadeirante/30*HJ$4+SUMIF(DH806:DH809,"&lt;0")*Cadeirante/30*HJ$4</f>
        <v>0</v>
      </c>
      <c r="HK806" s="104">
        <f>SUMIF(DJ806:DJ809,"&lt;0")*Cadeirante/30*HK$4+SUMIF(DL806:DL809,"&lt;0")*Cadeirante/30*HK$4</f>
        <v>0</v>
      </c>
      <c r="HL806" s="104">
        <f>SUMIF(DN806:DN809,"&lt;0")*Cadeirante/30*HL$4+SUMIF(DP806:DP809,"&lt;0")*Cadeirante/30*HL$4</f>
        <v>0</v>
      </c>
      <c r="HM806" s="104">
        <f>SUMIF(DR806:DR809,"&lt;0")*Cadeirante/30*HM$4+SUMIF(DT806:DT809,"&lt;0")*Cadeirante/30*HM$4</f>
        <v>0</v>
      </c>
      <c r="HN806" s="104">
        <f>SUMIF(DV806:DV809,"&lt;0")*Cadeirante/30*HN$4+SUMIF(DX806:DX809,"&lt;0")*Cadeirante/30*HN$4</f>
        <v>0</v>
      </c>
      <c r="HO806" s="104">
        <f>SUMIF(DZ806:DZ809,"&lt;0")*Cadeirante/30*HO$4+SUMIF(EB806:EB809,"&lt;0")*Cadeirante/30*HO$4</f>
        <v>0</v>
      </c>
      <c r="HP806" s="104">
        <f>SUMIF(ED806:ED809,"&lt;0")*Cadeirante/30*HP$4+SUMIF(EF806:EF809,"&lt;0")*Cadeirante/30*HP$4</f>
        <v>0</v>
      </c>
      <c r="HQ806" s="64"/>
      <c r="HR806" s="64"/>
      <c r="HS806" s="64"/>
      <c r="HT806" s="64"/>
      <c r="HU806" s="64"/>
      <c r="HV806" s="64"/>
      <c r="HW806" s="176">
        <v>17629.309999999998</v>
      </c>
      <c r="HX806" s="64"/>
      <c r="HY806" s="280">
        <f>IF(ISTEXT(EM806), VALUE(EM806), EM806)</f>
        <v>0</v>
      </c>
      <c r="HZ806" s="280">
        <f>IF(ISTEXT(EN806), VALUE(EN806), EN806)</f>
        <v>0</v>
      </c>
      <c r="IA806" s="280">
        <f>IF(ISTEXT(EO806), VALUE(EO806), EO806)</f>
        <v>0</v>
      </c>
      <c r="IB806" s="64" t="b">
        <f>HW806=FE806</f>
        <v>0</v>
      </c>
      <c r="IC806" s="64"/>
    </row>
    <row r="807" spans="1:237" s="106" customFormat="1" ht="22.5" customHeight="1" x14ac:dyDescent="0.25">
      <c r="A807" s="368" t="s">
        <v>3928</v>
      </c>
      <c r="B807" s="369" t="s">
        <v>3929</v>
      </c>
      <c r="C807" s="370" t="s">
        <v>3301</v>
      </c>
      <c r="D807" s="371" t="s">
        <v>3930</v>
      </c>
      <c r="E807" s="371" t="s">
        <v>3931</v>
      </c>
      <c r="F807" s="372" t="s">
        <v>3224</v>
      </c>
      <c r="G807" s="372" t="s">
        <v>3225</v>
      </c>
      <c r="H807" s="373" t="s">
        <v>1866</v>
      </c>
      <c r="I807" s="374" t="s">
        <v>3932</v>
      </c>
      <c r="J807" s="421" t="s">
        <v>3300</v>
      </c>
      <c r="K807" s="421" t="s">
        <v>3234</v>
      </c>
      <c r="L807" s="329">
        <f>CONTINUA!BV807</f>
        <v>0</v>
      </c>
      <c r="M807" s="329">
        <f>CONTINUA!BW807</f>
        <v>0</v>
      </c>
      <c r="N807" s="895"/>
      <c r="O807" s="896" t="s">
        <v>4082</v>
      </c>
      <c r="P807" s="897" t="s">
        <v>206</v>
      </c>
      <c r="Q807" s="400"/>
      <c r="R807" s="401"/>
      <c r="S807" s="400"/>
      <c r="T807" s="401"/>
      <c r="U807" s="400"/>
      <c r="V807" s="401"/>
      <c r="W807" s="400"/>
      <c r="X807" s="401"/>
      <c r="Y807" s="400"/>
      <c r="Z807" s="401"/>
      <c r="AA807" s="400"/>
      <c r="AB807" s="401"/>
      <c r="AC807" s="400"/>
      <c r="AD807" s="401"/>
      <c r="AE807" s="400"/>
      <c r="AF807" s="401"/>
      <c r="AG807" s="400"/>
      <c r="AH807" s="401"/>
      <c r="AI807" s="400"/>
      <c r="AJ807" s="401"/>
      <c r="AK807" s="400"/>
      <c r="AL807" s="401"/>
      <c r="AM807" s="400"/>
      <c r="AN807" s="401"/>
      <c r="AO807" s="400"/>
      <c r="AP807" s="401"/>
      <c r="AQ807" s="400"/>
      <c r="AR807" s="401"/>
      <c r="AS807" s="400"/>
      <c r="AT807" s="401"/>
      <c r="AU807" s="400"/>
      <c r="AV807" s="401"/>
      <c r="AW807" s="400"/>
      <c r="AX807" s="401"/>
      <c r="AY807" s="400"/>
      <c r="AZ807" s="401"/>
      <c r="BA807" s="400"/>
      <c r="BB807" s="401"/>
      <c r="BC807" s="400"/>
      <c r="BD807" s="401"/>
      <c r="BE807" s="400"/>
      <c r="BF807" s="401"/>
      <c r="BG807" s="400"/>
      <c r="BH807" s="401"/>
      <c r="BI807" s="400"/>
      <c r="BJ807" s="401"/>
      <c r="BK807" s="400"/>
      <c r="BL807" s="401"/>
      <c r="BM807" s="400"/>
      <c r="BN807" s="401"/>
      <c r="BO807" s="400"/>
      <c r="BP807" s="401"/>
      <c r="BQ807" s="400"/>
      <c r="BR807" s="401"/>
      <c r="BS807" s="400"/>
      <c r="BT807" s="401"/>
      <c r="BU807" s="400"/>
      <c r="BV807" s="401"/>
      <c r="BW807" s="400"/>
      <c r="BX807" s="401"/>
      <c r="BY807" s="400"/>
      <c r="BZ807" s="401"/>
      <c r="CA807" s="400"/>
      <c r="CB807" s="401"/>
      <c r="CC807" s="400"/>
      <c r="CD807" s="401"/>
      <c r="CE807" s="400"/>
      <c r="CF807" s="401"/>
      <c r="CG807" s="400"/>
      <c r="CH807" s="401"/>
      <c r="CI807" s="400"/>
      <c r="CJ807" s="401"/>
      <c r="CK807" s="400"/>
      <c r="CL807" s="401"/>
      <c r="CM807" s="400"/>
      <c r="CN807" s="401"/>
      <c r="CO807" s="400"/>
      <c r="CP807" s="401"/>
      <c r="CQ807" s="400"/>
      <c r="CR807" s="401"/>
      <c r="CS807" s="400"/>
      <c r="CT807" s="401"/>
      <c r="CU807" s="400"/>
      <c r="CV807" s="401"/>
      <c r="CW807" s="400"/>
      <c r="CX807" s="401"/>
      <c r="CY807" s="400"/>
      <c r="CZ807" s="401"/>
      <c r="DA807" s="400"/>
      <c r="DB807" s="401"/>
      <c r="DC807" s="400"/>
      <c r="DD807" s="401"/>
      <c r="DE807" s="400"/>
      <c r="DF807" s="401"/>
      <c r="DG807" s="400"/>
      <c r="DH807" s="401"/>
      <c r="DI807" s="400"/>
      <c r="DJ807" s="401"/>
      <c r="DK807" s="400"/>
      <c r="DL807" s="401"/>
      <c r="DM807" s="400"/>
      <c r="DN807" s="401"/>
      <c r="DO807" s="400"/>
      <c r="DP807" s="401"/>
      <c r="DQ807" s="400"/>
      <c r="DR807" s="401"/>
      <c r="DS807" s="400"/>
      <c r="DT807" s="401"/>
      <c r="DU807" s="400"/>
      <c r="DV807" s="401"/>
      <c r="DW807" s="400"/>
      <c r="DX807" s="401"/>
      <c r="DY807" s="400"/>
      <c r="DZ807" s="401"/>
      <c r="EA807" s="400"/>
      <c r="EB807" s="401"/>
      <c r="EC807" s="400"/>
      <c r="ED807" s="401"/>
      <c r="EE807" s="400"/>
      <c r="EF807" s="401"/>
      <c r="EG807" s="400"/>
      <c r="EH807" s="401"/>
      <c r="EI807" s="400"/>
      <c r="EJ807" s="447"/>
      <c r="EK807" s="511"/>
      <c r="EL807" s="514"/>
      <c r="EM807" s="448"/>
      <c r="EN807" s="344"/>
      <c r="EO807" s="345"/>
      <c r="EP807" s="171">
        <f t="shared" si="888"/>
        <v>0</v>
      </c>
      <c r="EQ807" s="171">
        <f t="shared" si="889"/>
        <v>0</v>
      </c>
      <c r="ER807" s="171">
        <f t="shared" si="890"/>
        <v>0</v>
      </c>
      <c r="ES807" s="171">
        <f t="shared" si="891"/>
        <v>0</v>
      </c>
      <c r="ET807" s="171">
        <f t="shared" si="892"/>
        <v>0</v>
      </c>
      <c r="EU807" s="171">
        <f t="shared" si="893"/>
        <v>0</v>
      </c>
      <c r="EV807" s="172">
        <f t="shared" si="894"/>
        <v>0</v>
      </c>
      <c r="EW807" s="173"/>
      <c r="EX807" s="248">
        <f t="shared" si="921"/>
        <v>0</v>
      </c>
      <c r="EY807" s="174">
        <f>(L807*regular)+(M807*Cadeirantee)</f>
        <v>0</v>
      </c>
      <c r="EZ807" s="249">
        <f>SUMIF(FG807:GJ807,"&gt;0")</f>
        <v>0</v>
      </c>
      <c r="FA807" s="249">
        <f>SUMIF(FG807:GJ807,"&lt;0")+SUMIF(GN807:HP807,"&lt;0")</f>
        <v>0</v>
      </c>
      <c r="FB807" s="174">
        <v>0</v>
      </c>
      <c r="FC807" s="126">
        <f>N807*km*'VALORES TABELA'!$B$13</f>
        <v>0</v>
      </c>
      <c r="FD807" s="250">
        <f t="shared" ref="FD807:FD810" si="922">GL807</f>
        <v>0</v>
      </c>
      <c r="FE807" s="105"/>
      <c r="FF807" s="119"/>
      <c r="FG807" s="119"/>
      <c r="FH807" s="119"/>
      <c r="FI807" s="119"/>
      <c r="FJ807" s="119"/>
      <c r="FK807" s="119"/>
      <c r="FL807" s="119"/>
      <c r="FM807" s="119"/>
      <c r="FN807" s="119"/>
      <c r="FO807" s="119"/>
      <c r="FP807" s="119"/>
      <c r="FQ807" s="119"/>
      <c r="FR807" s="119"/>
      <c r="FS807" s="119"/>
      <c r="FT807" s="119"/>
      <c r="FU807" s="119"/>
      <c r="FV807" s="119"/>
      <c r="FW807" s="119"/>
      <c r="FX807" s="119"/>
      <c r="FY807" s="119"/>
      <c r="FZ807" s="119"/>
      <c r="GA807" s="119"/>
      <c r="GB807" s="119"/>
      <c r="GC807" s="119"/>
      <c r="GD807" s="119"/>
      <c r="GE807" s="119"/>
      <c r="GF807" s="119"/>
      <c r="GG807" s="119"/>
      <c r="GH807" s="119"/>
      <c r="GI807" s="119"/>
      <c r="GJ807" s="119"/>
      <c r="GK807" s="251"/>
      <c r="GL807" s="103">
        <f t="shared" si="895"/>
        <v>0</v>
      </c>
      <c r="GM807" s="124"/>
      <c r="GN807" s="104"/>
      <c r="GO807" s="104"/>
      <c r="GP807" s="104"/>
      <c r="GQ807" s="104"/>
      <c r="GR807" s="104"/>
      <c r="GS807" s="104"/>
      <c r="GT807" s="104"/>
      <c r="GU807" s="104"/>
      <c r="GV807" s="104"/>
      <c r="GW807" s="104"/>
      <c r="GX807" s="104"/>
      <c r="GY807" s="104"/>
      <c r="GZ807" s="104"/>
      <c r="HA807" s="104"/>
      <c r="HB807" s="104"/>
      <c r="HC807" s="104"/>
      <c r="HD807" s="104"/>
      <c r="HE807" s="104"/>
      <c r="HF807" s="104"/>
      <c r="HG807" s="104"/>
      <c r="HH807" s="104"/>
      <c r="HI807" s="104"/>
      <c r="HJ807" s="104"/>
      <c r="HK807" s="104"/>
      <c r="HL807" s="104"/>
      <c r="HM807" s="104"/>
      <c r="HN807" s="104"/>
      <c r="HO807" s="104"/>
      <c r="HP807" s="104"/>
      <c r="HQ807" s="64"/>
      <c r="HR807" s="64"/>
      <c r="HS807" s="64"/>
      <c r="HT807" s="64"/>
      <c r="HU807" s="64"/>
      <c r="HV807" s="64"/>
      <c r="HW807" s="105"/>
      <c r="HX807" s="64"/>
      <c r="HY807" s="280">
        <f t="shared" ref="HY807:HY810" si="923">IF(ISTEXT(EM807), VALUE(EM807), EM807)</f>
        <v>0</v>
      </c>
      <c r="HZ807" s="280">
        <f t="shared" ref="HZ807:HZ810" si="924">IF(ISTEXT(EN807), VALUE(EN807), EN807)</f>
        <v>0</v>
      </c>
      <c r="IA807" s="280">
        <f t="shared" ref="IA807:IA810" si="925">IF(ISTEXT(EO807), VALUE(EO807), EO807)</f>
        <v>0</v>
      </c>
      <c r="IB807" s="64"/>
      <c r="IC807" s="64"/>
    </row>
    <row r="808" spans="1:237" s="106" customFormat="1" ht="22.5" customHeight="1" x14ac:dyDescent="0.25">
      <c r="A808" s="368" t="s">
        <v>3928</v>
      </c>
      <c r="B808" s="369" t="s">
        <v>3929</v>
      </c>
      <c r="C808" s="375" t="s">
        <v>3301</v>
      </c>
      <c r="D808" s="371" t="s">
        <v>3930</v>
      </c>
      <c r="E808" s="371" t="s">
        <v>3931</v>
      </c>
      <c r="F808" s="376" t="s">
        <v>3224</v>
      </c>
      <c r="G808" s="376" t="s">
        <v>3225</v>
      </c>
      <c r="H808" s="373" t="s">
        <v>1866</v>
      </c>
      <c r="I808" s="374" t="s">
        <v>3932</v>
      </c>
      <c r="J808" s="421" t="s">
        <v>3300</v>
      </c>
      <c r="K808" s="422" t="s">
        <v>3235</v>
      </c>
      <c r="L808" s="329">
        <f>CONTINUA!BV808</f>
        <v>0</v>
      </c>
      <c r="M808" s="329">
        <f>CONTINUA!BW808</f>
        <v>0</v>
      </c>
      <c r="N808" s="895"/>
      <c r="O808" s="896" t="s">
        <v>4082</v>
      </c>
      <c r="P808" s="897" t="s">
        <v>206</v>
      </c>
      <c r="Q808" s="400"/>
      <c r="R808" s="401"/>
      <c r="S808" s="400"/>
      <c r="T808" s="401"/>
      <c r="U808" s="400"/>
      <c r="V808" s="401"/>
      <c r="W808" s="400"/>
      <c r="X808" s="401"/>
      <c r="Y808" s="400"/>
      <c r="Z808" s="401"/>
      <c r="AA808" s="400"/>
      <c r="AB808" s="401"/>
      <c r="AC808" s="400"/>
      <c r="AD808" s="401"/>
      <c r="AE808" s="400"/>
      <c r="AF808" s="401"/>
      <c r="AG808" s="400"/>
      <c r="AH808" s="401"/>
      <c r="AI808" s="400"/>
      <c r="AJ808" s="401"/>
      <c r="AK808" s="400"/>
      <c r="AL808" s="401"/>
      <c r="AM808" s="400"/>
      <c r="AN808" s="401"/>
      <c r="AO808" s="400"/>
      <c r="AP808" s="401"/>
      <c r="AQ808" s="400"/>
      <c r="AR808" s="401"/>
      <c r="AS808" s="400"/>
      <c r="AT808" s="401"/>
      <c r="AU808" s="400"/>
      <c r="AV808" s="401"/>
      <c r="AW808" s="400"/>
      <c r="AX808" s="401"/>
      <c r="AY808" s="400"/>
      <c r="AZ808" s="401"/>
      <c r="BA808" s="400"/>
      <c r="BB808" s="401"/>
      <c r="BC808" s="400"/>
      <c r="BD808" s="401"/>
      <c r="BE808" s="400"/>
      <c r="BF808" s="401"/>
      <c r="BG808" s="400"/>
      <c r="BH808" s="401"/>
      <c r="BI808" s="400"/>
      <c r="BJ808" s="401"/>
      <c r="BK808" s="400"/>
      <c r="BL808" s="401"/>
      <c r="BM808" s="400"/>
      <c r="BN808" s="401"/>
      <c r="BO808" s="400"/>
      <c r="BP808" s="401"/>
      <c r="BQ808" s="400"/>
      <c r="BR808" s="401"/>
      <c r="BS808" s="400"/>
      <c r="BT808" s="401"/>
      <c r="BU808" s="400"/>
      <c r="BV808" s="401"/>
      <c r="BW808" s="400"/>
      <c r="BX808" s="401"/>
      <c r="BY808" s="400"/>
      <c r="BZ808" s="401"/>
      <c r="CA808" s="400"/>
      <c r="CB808" s="401"/>
      <c r="CC808" s="400"/>
      <c r="CD808" s="401"/>
      <c r="CE808" s="400"/>
      <c r="CF808" s="401"/>
      <c r="CG808" s="400"/>
      <c r="CH808" s="401"/>
      <c r="CI808" s="400"/>
      <c r="CJ808" s="401"/>
      <c r="CK808" s="400"/>
      <c r="CL808" s="401"/>
      <c r="CM808" s="400"/>
      <c r="CN808" s="401"/>
      <c r="CO808" s="400"/>
      <c r="CP808" s="401"/>
      <c r="CQ808" s="400"/>
      <c r="CR808" s="401"/>
      <c r="CS808" s="400"/>
      <c r="CT808" s="401"/>
      <c r="CU808" s="400"/>
      <c r="CV808" s="401"/>
      <c r="CW808" s="400"/>
      <c r="CX808" s="401"/>
      <c r="CY808" s="400"/>
      <c r="CZ808" s="401"/>
      <c r="DA808" s="400"/>
      <c r="DB808" s="401"/>
      <c r="DC808" s="400"/>
      <c r="DD808" s="401"/>
      <c r="DE808" s="400"/>
      <c r="DF808" s="401"/>
      <c r="DG808" s="400"/>
      <c r="DH808" s="401"/>
      <c r="DI808" s="400"/>
      <c r="DJ808" s="401"/>
      <c r="DK808" s="400"/>
      <c r="DL808" s="401"/>
      <c r="DM808" s="400"/>
      <c r="DN808" s="401"/>
      <c r="DO808" s="400"/>
      <c r="DP808" s="401"/>
      <c r="DQ808" s="400"/>
      <c r="DR808" s="401"/>
      <c r="DS808" s="400"/>
      <c r="DT808" s="401"/>
      <c r="DU808" s="400"/>
      <c r="DV808" s="401"/>
      <c r="DW808" s="400"/>
      <c r="DX808" s="401"/>
      <c r="DY808" s="400"/>
      <c r="DZ808" s="401"/>
      <c r="EA808" s="400"/>
      <c r="EB808" s="401"/>
      <c r="EC808" s="400"/>
      <c r="ED808" s="401"/>
      <c r="EE808" s="400"/>
      <c r="EF808" s="401"/>
      <c r="EG808" s="400"/>
      <c r="EH808" s="401"/>
      <c r="EI808" s="400"/>
      <c r="EJ808" s="447"/>
      <c r="EK808" s="511"/>
      <c r="EL808" s="514"/>
      <c r="EM808" s="448"/>
      <c r="EN808" s="344"/>
      <c r="EO808" s="345"/>
      <c r="EP808" s="171">
        <f t="shared" si="888"/>
        <v>0</v>
      </c>
      <c r="EQ808" s="171">
        <f t="shared" si="889"/>
        <v>0</v>
      </c>
      <c r="ER808" s="171">
        <f t="shared" si="890"/>
        <v>0</v>
      </c>
      <c r="ES808" s="171">
        <f t="shared" si="891"/>
        <v>0</v>
      </c>
      <c r="ET808" s="171">
        <f t="shared" si="892"/>
        <v>0</v>
      </c>
      <c r="EU808" s="171">
        <f t="shared" si="893"/>
        <v>0</v>
      </c>
      <c r="EV808" s="172">
        <f t="shared" si="894"/>
        <v>0</v>
      </c>
      <c r="EW808" s="125"/>
      <c r="EX808" s="248">
        <f t="shared" si="921"/>
        <v>0</v>
      </c>
      <c r="EY808" s="174">
        <f>(L808*regular)+(M808*Cadeirantee)</f>
        <v>0</v>
      </c>
      <c r="EZ808" s="249">
        <f>SUMIF(FG808:GJ808,"&gt;0")</f>
        <v>0</v>
      </c>
      <c r="FA808" s="249">
        <f>SUMIF(FG808:GJ808,"&lt;0")+SUMIF(GN808:HP808,"&lt;0")</f>
        <v>0</v>
      </c>
      <c r="FB808" s="174">
        <v>0</v>
      </c>
      <c r="FC808" s="126">
        <f>N808*km*'VALORES TABELA'!$B$13</f>
        <v>0</v>
      </c>
      <c r="FD808" s="250">
        <f t="shared" si="922"/>
        <v>0</v>
      </c>
      <c r="FE808" s="105"/>
      <c r="FF808" s="108"/>
      <c r="FG808" s="108"/>
      <c r="FH808" s="108"/>
      <c r="FI808" s="108"/>
      <c r="FJ808" s="108"/>
      <c r="FK808" s="108"/>
      <c r="FL808" s="108"/>
      <c r="FM808" s="108"/>
      <c r="FN808" s="108"/>
      <c r="FO808" s="108"/>
      <c r="FP808" s="108"/>
      <c r="FQ808" s="108"/>
      <c r="FR808" s="108"/>
      <c r="FS808" s="108"/>
      <c r="FT808" s="108"/>
      <c r="FU808" s="108"/>
      <c r="FV808" s="108"/>
      <c r="FW808" s="108"/>
      <c r="FX808" s="108"/>
      <c r="FY808" s="108"/>
      <c r="FZ808" s="108"/>
      <c r="GA808" s="108"/>
      <c r="GB808" s="108"/>
      <c r="GC808" s="108"/>
      <c r="GD808" s="108"/>
      <c r="GE808" s="108"/>
      <c r="GF808" s="108"/>
      <c r="GG808" s="108"/>
      <c r="GH808" s="108"/>
      <c r="GI808" s="108"/>
      <c r="GJ808" s="108"/>
      <c r="GK808" s="251"/>
      <c r="GL808" s="103">
        <f t="shared" si="895"/>
        <v>0</v>
      </c>
      <c r="GM808" s="124"/>
      <c r="GN808" s="104"/>
      <c r="GO808" s="104"/>
      <c r="GP808" s="104"/>
      <c r="GQ808" s="104"/>
      <c r="GR808" s="104"/>
      <c r="GS808" s="104"/>
      <c r="GT808" s="104"/>
      <c r="GU808" s="104"/>
      <c r="GV808" s="104"/>
      <c r="GW808" s="104"/>
      <c r="GX808" s="104"/>
      <c r="GY808" s="104"/>
      <c r="GZ808" s="104"/>
      <c r="HA808" s="104"/>
      <c r="HB808" s="104"/>
      <c r="HC808" s="104"/>
      <c r="HD808" s="104"/>
      <c r="HE808" s="104"/>
      <c r="HF808" s="104"/>
      <c r="HG808" s="104"/>
      <c r="HH808" s="104"/>
      <c r="HI808" s="104"/>
      <c r="HJ808" s="104"/>
      <c r="HK808" s="104"/>
      <c r="HL808" s="104"/>
      <c r="HM808" s="104"/>
      <c r="HN808" s="104"/>
      <c r="HO808" s="104"/>
      <c r="HP808" s="104"/>
      <c r="HQ808" s="64"/>
      <c r="HR808" s="64"/>
      <c r="HS808" s="64"/>
      <c r="HT808" s="64"/>
      <c r="HU808" s="64"/>
      <c r="HV808" s="64"/>
      <c r="HW808" s="105"/>
      <c r="HX808" s="64"/>
      <c r="HY808" s="280">
        <f t="shared" si="923"/>
        <v>0</v>
      </c>
      <c r="HZ808" s="280">
        <f t="shared" si="924"/>
        <v>0</v>
      </c>
      <c r="IA808" s="280">
        <f t="shared" si="925"/>
        <v>0</v>
      </c>
      <c r="IB808" s="64"/>
      <c r="IC808" s="64"/>
    </row>
    <row r="809" spans="1:237" s="106" customFormat="1" ht="22.5" customHeight="1" x14ac:dyDescent="0.25">
      <c r="A809" s="368" t="s">
        <v>3928</v>
      </c>
      <c r="B809" s="369" t="s">
        <v>3929</v>
      </c>
      <c r="C809" s="375" t="s">
        <v>3301</v>
      </c>
      <c r="D809" s="371" t="s">
        <v>3930</v>
      </c>
      <c r="E809" s="371" t="s">
        <v>3931</v>
      </c>
      <c r="F809" s="376" t="s">
        <v>3224</v>
      </c>
      <c r="G809" s="376" t="s">
        <v>3225</v>
      </c>
      <c r="H809" s="373" t="s">
        <v>1866</v>
      </c>
      <c r="I809" s="374" t="s">
        <v>3932</v>
      </c>
      <c r="J809" s="421" t="s">
        <v>3300</v>
      </c>
      <c r="K809" s="423" t="s">
        <v>3236</v>
      </c>
      <c r="L809" s="329">
        <f>CONTINUA!BV809</f>
        <v>0</v>
      </c>
      <c r="M809" s="329">
        <f>CONTINUA!BW809</f>
        <v>0</v>
      </c>
      <c r="N809" s="895"/>
      <c r="O809" s="896" t="s">
        <v>4082</v>
      </c>
      <c r="P809" s="897" t="s">
        <v>206</v>
      </c>
      <c r="Q809" s="400">
        <v>24</v>
      </c>
      <c r="R809" s="401"/>
      <c r="S809" s="400"/>
      <c r="T809" s="401"/>
      <c r="U809" s="400"/>
      <c r="V809" s="401"/>
      <c r="W809" s="400"/>
      <c r="X809" s="401"/>
      <c r="Y809" s="400"/>
      <c r="Z809" s="401"/>
      <c r="AA809" s="400"/>
      <c r="AB809" s="401"/>
      <c r="AC809" s="400"/>
      <c r="AD809" s="401"/>
      <c r="AE809" s="400"/>
      <c r="AF809" s="401"/>
      <c r="AG809" s="400"/>
      <c r="AH809" s="401"/>
      <c r="AI809" s="400"/>
      <c r="AJ809" s="401"/>
      <c r="AK809" s="400"/>
      <c r="AL809" s="401"/>
      <c r="AM809" s="400"/>
      <c r="AN809" s="401"/>
      <c r="AO809" s="400"/>
      <c r="AP809" s="401"/>
      <c r="AQ809" s="400"/>
      <c r="AR809" s="401"/>
      <c r="AS809" s="400"/>
      <c r="AT809" s="401"/>
      <c r="AU809" s="400"/>
      <c r="AV809" s="401"/>
      <c r="AW809" s="400"/>
      <c r="AX809" s="401"/>
      <c r="AY809" s="400"/>
      <c r="AZ809" s="401"/>
      <c r="BA809" s="400"/>
      <c r="BB809" s="401"/>
      <c r="BC809" s="400"/>
      <c r="BD809" s="401"/>
      <c r="BE809" s="400"/>
      <c r="BF809" s="401"/>
      <c r="BG809" s="400"/>
      <c r="BH809" s="401"/>
      <c r="BI809" s="400"/>
      <c r="BJ809" s="401"/>
      <c r="BK809" s="400"/>
      <c r="BL809" s="401"/>
      <c r="BM809" s="400"/>
      <c r="BN809" s="401"/>
      <c r="BO809" s="400"/>
      <c r="BP809" s="401"/>
      <c r="BQ809" s="400"/>
      <c r="BR809" s="401"/>
      <c r="BS809" s="400"/>
      <c r="BT809" s="401"/>
      <c r="BU809" s="400"/>
      <c r="BV809" s="401"/>
      <c r="BW809" s="400"/>
      <c r="BX809" s="401"/>
      <c r="BY809" s="400"/>
      <c r="BZ809" s="401"/>
      <c r="CA809" s="400"/>
      <c r="CB809" s="401"/>
      <c r="CC809" s="400"/>
      <c r="CD809" s="401"/>
      <c r="CE809" s="400"/>
      <c r="CF809" s="401"/>
      <c r="CG809" s="400"/>
      <c r="CH809" s="401"/>
      <c r="CI809" s="400"/>
      <c r="CJ809" s="401"/>
      <c r="CK809" s="400"/>
      <c r="CL809" s="401"/>
      <c r="CM809" s="400"/>
      <c r="CN809" s="401"/>
      <c r="CO809" s="400"/>
      <c r="CP809" s="401"/>
      <c r="CQ809" s="400"/>
      <c r="CR809" s="401"/>
      <c r="CS809" s="400"/>
      <c r="CT809" s="401"/>
      <c r="CU809" s="400"/>
      <c r="CV809" s="401"/>
      <c r="CW809" s="400"/>
      <c r="CX809" s="401"/>
      <c r="CY809" s="400"/>
      <c r="CZ809" s="401"/>
      <c r="DA809" s="400"/>
      <c r="DB809" s="401"/>
      <c r="DC809" s="400"/>
      <c r="DD809" s="401"/>
      <c r="DE809" s="400"/>
      <c r="DF809" s="401"/>
      <c r="DG809" s="400"/>
      <c r="DH809" s="401"/>
      <c r="DI809" s="400"/>
      <c r="DJ809" s="401"/>
      <c r="DK809" s="400"/>
      <c r="DL809" s="401"/>
      <c r="DM809" s="400"/>
      <c r="DN809" s="401"/>
      <c r="DO809" s="400"/>
      <c r="DP809" s="401"/>
      <c r="DQ809" s="400"/>
      <c r="DR809" s="401"/>
      <c r="DS809" s="400"/>
      <c r="DT809" s="401"/>
      <c r="DU809" s="400"/>
      <c r="DV809" s="401"/>
      <c r="DW809" s="400"/>
      <c r="DX809" s="401"/>
      <c r="DY809" s="400"/>
      <c r="DZ809" s="401"/>
      <c r="EA809" s="400"/>
      <c r="EB809" s="401"/>
      <c r="EC809" s="400"/>
      <c r="ED809" s="401"/>
      <c r="EE809" s="400"/>
      <c r="EF809" s="401"/>
      <c r="EG809" s="400"/>
      <c r="EH809" s="401"/>
      <c r="EI809" s="400"/>
      <c r="EJ809" s="447"/>
      <c r="EK809" s="511"/>
      <c r="EL809" s="514"/>
      <c r="EM809" s="448"/>
      <c r="EN809" s="344"/>
      <c r="EO809" s="345"/>
      <c r="EP809" s="171">
        <f t="shared" si="888"/>
        <v>24</v>
      </c>
      <c r="EQ809" s="171">
        <f t="shared" si="889"/>
        <v>0</v>
      </c>
      <c r="ER809" s="171">
        <f t="shared" si="890"/>
        <v>0</v>
      </c>
      <c r="ES809" s="171">
        <f t="shared" si="891"/>
        <v>0</v>
      </c>
      <c r="ET809" s="171">
        <f t="shared" si="892"/>
        <v>0</v>
      </c>
      <c r="EU809" s="171">
        <f t="shared" si="893"/>
        <v>0</v>
      </c>
      <c r="EV809" s="172">
        <f t="shared" si="894"/>
        <v>24</v>
      </c>
      <c r="EW809" s="127"/>
      <c r="EX809" s="248">
        <f t="shared" si="921"/>
        <v>0</v>
      </c>
      <c r="EY809" s="174">
        <f>(L809*regular)+(M809*Cadeirantee)</f>
        <v>0</v>
      </c>
      <c r="EZ809" s="249">
        <f>SUMIF(FG809:GJ809,"&gt;0")</f>
        <v>0</v>
      </c>
      <c r="FA809" s="249">
        <f>SUMIF(FG809:GJ809,"&lt;0")+SUMIF(GN809:HP809,"&lt;0")</f>
        <v>0</v>
      </c>
      <c r="FB809" s="174">
        <v>0</v>
      </c>
      <c r="FC809" s="126">
        <f>N809*km*'VALORES TABELA'!$B$13</f>
        <v>0</v>
      </c>
      <c r="FD809" s="250">
        <f t="shared" si="922"/>
        <v>0</v>
      </c>
      <c r="FE809" s="105"/>
      <c r="FF809" s="118"/>
      <c r="FG809" s="118"/>
      <c r="FH809" s="118"/>
      <c r="FI809" s="118"/>
      <c r="FJ809" s="118"/>
      <c r="FK809" s="118"/>
      <c r="FL809" s="118"/>
      <c r="FM809" s="118"/>
      <c r="FN809" s="118"/>
      <c r="FO809" s="118"/>
      <c r="FP809" s="118"/>
      <c r="FQ809" s="118"/>
      <c r="FR809" s="118"/>
      <c r="FS809" s="118"/>
      <c r="FT809" s="118"/>
      <c r="FU809" s="118"/>
      <c r="FV809" s="118"/>
      <c r="FW809" s="118"/>
      <c r="FX809" s="118"/>
      <c r="FY809" s="118"/>
      <c r="FZ809" s="118"/>
      <c r="GA809" s="118"/>
      <c r="GB809" s="118"/>
      <c r="GC809" s="118"/>
      <c r="GD809" s="118"/>
      <c r="GE809" s="118"/>
      <c r="GF809" s="118"/>
      <c r="GG809" s="118"/>
      <c r="GH809" s="118"/>
      <c r="GI809" s="118"/>
      <c r="GJ809" s="118"/>
      <c r="GK809" s="252"/>
      <c r="GL809" s="103">
        <f t="shared" si="895"/>
        <v>0</v>
      </c>
      <c r="GM809" s="124"/>
      <c r="GN809" s="104"/>
      <c r="GO809" s="104"/>
      <c r="GP809" s="104"/>
      <c r="GQ809" s="104"/>
      <c r="GR809" s="104"/>
      <c r="GS809" s="104"/>
      <c r="GT809" s="104"/>
      <c r="GU809" s="104"/>
      <c r="GV809" s="104"/>
      <c r="GW809" s="104"/>
      <c r="GX809" s="104"/>
      <c r="GY809" s="104"/>
      <c r="GZ809" s="104"/>
      <c r="HA809" s="104"/>
      <c r="HB809" s="104"/>
      <c r="HC809" s="104"/>
      <c r="HD809" s="104"/>
      <c r="HE809" s="104"/>
      <c r="HF809" s="104"/>
      <c r="HG809" s="104"/>
      <c r="HH809" s="104"/>
      <c r="HI809" s="104"/>
      <c r="HJ809" s="104"/>
      <c r="HK809" s="104"/>
      <c r="HL809" s="104"/>
      <c r="HM809" s="104"/>
      <c r="HN809" s="104"/>
      <c r="HO809" s="104"/>
      <c r="HP809" s="104"/>
      <c r="HQ809" s="64"/>
      <c r="HR809" s="65"/>
      <c r="HS809" s="65"/>
      <c r="HT809" s="65"/>
      <c r="HU809" s="65"/>
      <c r="HV809" s="65"/>
      <c r="HW809" s="105"/>
      <c r="HX809" s="65"/>
      <c r="HY809" s="280">
        <f t="shared" si="923"/>
        <v>0</v>
      </c>
      <c r="HZ809" s="280">
        <f t="shared" si="924"/>
        <v>0</v>
      </c>
      <c r="IA809" s="280">
        <f t="shared" si="925"/>
        <v>0</v>
      </c>
      <c r="IB809" s="65"/>
      <c r="IC809" s="65"/>
    </row>
    <row r="810" spans="1:237" s="106" customFormat="1" ht="22.5" customHeight="1" thickBot="1" x14ac:dyDescent="0.3">
      <c r="A810" s="377" t="s">
        <v>3928</v>
      </c>
      <c r="B810" s="378" t="s">
        <v>3929</v>
      </c>
      <c r="C810" s="379" t="s">
        <v>3301</v>
      </c>
      <c r="D810" s="380" t="s">
        <v>3930</v>
      </c>
      <c r="E810" s="380" t="s">
        <v>3931</v>
      </c>
      <c r="F810" s="381" t="s">
        <v>3224</v>
      </c>
      <c r="G810" s="381" t="s">
        <v>3225</v>
      </c>
      <c r="H810" s="382" t="s">
        <v>1866</v>
      </c>
      <c r="I810" s="383" t="s">
        <v>3932</v>
      </c>
      <c r="J810" s="421" t="s">
        <v>3300</v>
      </c>
      <c r="K810" s="424" t="s">
        <v>60</v>
      </c>
      <c r="L810" s="329">
        <f>CONTINUA!BV810</f>
        <v>0</v>
      </c>
      <c r="M810" s="329">
        <f>CONTINUA!BW810</f>
        <v>0</v>
      </c>
      <c r="N810" s="895"/>
      <c r="O810" s="896" t="s">
        <v>4082</v>
      </c>
      <c r="P810" s="897" t="s">
        <v>206</v>
      </c>
      <c r="Q810" s="400"/>
      <c r="R810" s="401"/>
      <c r="S810" s="400"/>
      <c r="T810" s="401"/>
      <c r="U810" s="400"/>
      <c r="V810" s="401"/>
      <c r="W810" s="400"/>
      <c r="X810" s="401"/>
      <c r="Y810" s="400"/>
      <c r="Z810" s="401"/>
      <c r="AA810" s="400"/>
      <c r="AB810" s="401"/>
      <c r="AC810" s="400"/>
      <c r="AD810" s="401"/>
      <c r="AE810" s="400"/>
      <c r="AF810" s="401"/>
      <c r="AG810" s="400"/>
      <c r="AH810" s="401"/>
      <c r="AI810" s="400"/>
      <c r="AJ810" s="401"/>
      <c r="AK810" s="400"/>
      <c r="AL810" s="401"/>
      <c r="AM810" s="400"/>
      <c r="AN810" s="401"/>
      <c r="AO810" s="400"/>
      <c r="AP810" s="401"/>
      <c r="AQ810" s="400"/>
      <c r="AR810" s="401"/>
      <c r="AS810" s="400"/>
      <c r="AT810" s="401"/>
      <c r="AU810" s="400"/>
      <c r="AV810" s="401"/>
      <c r="AW810" s="400"/>
      <c r="AX810" s="401"/>
      <c r="AY810" s="400"/>
      <c r="AZ810" s="401"/>
      <c r="BA810" s="400"/>
      <c r="BB810" s="401"/>
      <c r="BC810" s="400"/>
      <c r="BD810" s="401"/>
      <c r="BE810" s="400"/>
      <c r="BF810" s="401"/>
      <c r="BG810" s="400"/>
      <c r="BH810" s="401"/>
      <c r="BI810" s="400"/>
      <c r="BJ810" s="401"/>
      <c r="BK810" s="400"/>
      <c r="BL810" s="401"/>
      <c r="BM810" s="400"/>
      <c r="BN810" s="401"/>
      <c r="BO810" s="400"/>
      <c r="BP810" s="401"/>
      <c r="BQ810" s="400"/>
      <c r="BR810" s="401"/>
      <c r="BS810" s="400"/>
      <c r="BT810" s="401"/>
      <c r="BU810" s="400"/>
      <c r="BV810" s="401"/>
      <c r="BW810" s="400"/>
      <c r="BX810" s="401"/>
      <c r="BY810" s="400"/>
      <c r="BZ810" s="401"/>
      <c r="CA810" s="400"/>
      <c r="CB810" s="401"/>
      <c r="CC810" s="400"/>
      <c r="CD810" s="401"/>
      <c r="CE810" s="400"/>
      <c r="CF810" s="401"/>
      <c r="CG810" s="400"/>
      <c r="CH810" s="401"/>
      <c r="CI810" s="400"/>
      <c r="CJ810" s="401"/>
      <c r="CK810" s="400"/>
      <c r="CL810" s="401"/>
      <c r="CM810" s="400"/>
      <c r="CN810" s="401"/>
      <c r="CO810" s="400"/>
      <c r="CP810" s="401"/>
      <c r="CQ810" s="400"/>
      <c r="CR810" s="401"/>
      <c r="CS810" s="400"/>
      <c r="CT810" s="401"/>
      <c r="CU810" s="400"/>
      <c r="CV810" s="401"/>
      <c r="CW810" s="400"/>
      <c r="CX810" s="401"/>
      <c r="CY810" s="400"/>
      <c r="CZ810" s="401"/>
      <c r="DA810" s="400"/>
      <c r="DB810" s="401"/>
      <c r="DC810" s="400"/>
      <c r="DD810" s="401"/>
      <c r="DE810" s="400"/>
      <c r="DF810" s="401"/>
      <c r="DG810" s="400"/>
      <c r="DH810" s="401"/>
      <c r="DI810" s="400"/>
      <c r="DJ810" s="401"/>
      <c r="DK810" s="400"/>
      <c r="DL810" s="401"/>
      <c r="DM810" s="400"/>
      <c r="DN810" s="401"/>
      <c r="DO810" s="400"/>
      <c r="DP810" s="401"/>
      <c r="DQ810" s="400"/>
      <c r="DR810" s="401"/>
      <c r="DS810" s="400"/>
      <c r="DT810" s="401"/>
      <c r="DU810" s="400"/>
      <c r="DV810" s="401"/>
      <c r="DW810" s="400"/>
      <c r="DX810" s="401"/>
      <c r="DY810" s="400"/>
      <c r="DZ810" s="401"/>
      <c r="EA810" s="400"/>
      <c r="EB810" s="401"/>
      <c r="EC810" s="400"/>
      <c r="ED810" s="401"/>
      <c r="EE810" s="400"/>
      <c r="EF810" s="401"/>
      <c r="EG810" s="400"/>
      <c r="EH810" s="401"/>
      <c r="EI810" s="400"/>
      <c r="EJ810" s="447"/>
      <c r="EK810" s="512"/>
      <c r="EL810" s="515"/>
      <c r="EM810" s="450"/>
      <c r="EN810" s="348"/>
      <c r="EO810" s="348"/>
      <c r="EP810" s="179">
        <f t="shared" si="888"/>
        <v>0</v>
      </c>
      <c r="EQ810" s="179">
        <f t="shared" si="889"/>
        <v>0</v>
      </c>
      <c r="ER810" s="179">
        <f t="shared" si="890"/>
        <v>0</v>
      </c>
      <c r="ES810" s="179">
        <f t="shared" si="891"/>
        <v>0</v>
      </c>
      <c r="ET810" s="179">
        <f t="shared" si="892"/>
        <v>0</v>
      </c>
      <c r="EU810" s="179">
        <f t="shared" si="893"/>
        <v>0</v>
      </c>
      <c r="EV810" s="172">
        <f t="shared" si="894"/>
        <v>0</v>
      </c>
      <c r="EW810" s="253"/>
      <c r="EX810" s="254">
        <v>0</v>
      </c>
      <c r="EY810" s="180">
        <v>0</v>
      </c>
      <c r="EZ810" s="255">
        <v>0</v>
      </c>
      <c r="FA810" s="255">
        <v>0</v>
      </c>
      <c r="FB810" s="180">
        <f>SUM(FF810:GI810)/2</f>
        <v>0</v>
      </c>
      <c r="FC810" s="256">
        <f>N810*km*'VALORES TABELA'!$B$13</f>
        <v>0</v>
      </c>
      <c r="FD810" s="250">
        <f t="shared" si="922"/>
        <v>0</v>
      </c>
      <c r="FE810" s="257"/>
      <c r="FF810" s="181">
        <f>((Q810+S810)*Percapita)+((R810+T810)*Cadeirante)</f>
        <v>0</v>
      </c>
      <c r="FG810" s="181">
        <f>((U810+W810)*Percapita/30*FG$4)+((V810+X810)*Cadeirante/30*FG$4)</f>
        <v>0</v>
      </c>
      <c r="FH810" s="181">
        <f>((Y810+AA810)*Percapita/30*FH$4)+((Z810+AB810)*Cadeirante/30*FH$4)</f>
        <v>0</v>
      </c>
      <c r="FI810" s="181">
        <f>((AC810+AE810)*Percapita/30*FI$4)+((AD810+AF810)*Cadeirante/30*FI$4)</f>
        <v>0</v>
      </c>
      <c r="FJ810" s="181">
        <f>((AG810+AI810)*Percapita/30*FJ$4)+((AH810+AJ810)*Cadeirante/30*FJ$4)</f>
        <v>0</v>
      </c>
      <c r="FK810" s="181">
        <f>((AK810+AM810)*Percapita/30*FK$4)+((AL810+AN810)*Cadeirante/30*FK$4)</f>
        <v>0</v>
      </c>
      <c r="FL810" s="181">
        <f>((AO810+AQ810)*Percapita/30*FL$4)+((AP810+AR810)*Cadeirante/30*FL$4)</f>
        <v>0</v>
      </c>
      <c r="FM810" s="181">
        <f>((AS810+AU810)*Percapita/30*FM$4)+((AT810+AV810)*Cadeirante/30*FM$4)</f>
        <v>0</v>
      </c>
      <c r="FN810" s="181">
        <f>((AW810+AY810)*Percapita/30*FN$4)+((AX810+AZ810)*Cadeirante/30*FN$4)</f>
        <v>0</v>
      </c>
      <c r="FO810" s="181">
        <f>((BA810+BC810)*Percapita/30*FO$4)+((BB810+BD810)*Cadeirante/30*FO$4)</f>
        <v>0</v>
      </c>
      <c r="FP810" s="181">
        <f>((BE810+BG810)*Percapita/30*FP$4)+((BF810+BH810)*Cadeirante/30*FP$4)</f>
        <v>0</v>
      </c>
      <c r="FQ810" s="181">
        <f>((BI810+BK810)*Percapita/30*FQ$4)+((BJ810+BL810)*Cadeirante/30*FQ$4)</f>
        <v>0</v>
      </c>
      <c r="FR810" s="181">
        <f>((BM810+BO810)*Percapita/30*FR$4)+((BN810+BP810)*Cadeirante/30*FR$4)</f>
        <v>0</v>
      </c>
      <c r="FS810" s="181">
        <f>((BQ810+BS810)*Percapita/30*FS$4)+((BR810+BT810)*Cadeirante/30*FS$4)</f>
        <v>0</v>
      </c>
      <c r="FT810" s="181">
        <f>((BU810+BW810)*Percapita/30*FT$4)+((BV810+BX810)*Cadeirante/30*FT$4)</f>
        <v>0</v>
      </c>
      <c r="FU810" s="181">
        <f>((BY810+CA810)*Percapita/30*FU$4)+((BZ810+CB810)*Cadeirante/30*FU$4)</f>
        <v>0</v>
      </c>
      <c r="FV810" s="181">
        <f>((CC810+CE810)*Percapita/30*FV$4)+((CD810+CF810)*Cadeirante/30*FV$4)</f>
        <v>0</v>
      </c>
      <c r="FW810" s="181">
        <f>((CG810+CI810)*Percapita/30*FW$4)+((CI810+CK810)*Cadeirante/30*FW$4)</f>
        <v>0</v>
      </c>
      <c r="FX810" s="181">
        <f>((CK810+CM810)*Percapita/30*FX$4)+((CL810+CN810)*Cadeirante/30*FX$4)</f>
        <v>0</v>
      </c>
      <c r="FY810" s="181">
        <f>((CO810+CQ810)*Percapita/30*FY$4)+((CP810+CR810)*Cadeirante/30*FY$4)</f>
        <v>0</v>
      </c>
      <c r="FZ810" s="181">
        <f>((CS810+CU810)*Percapita/30*FZ$4)+((CT810+CV810)*Cadeirante/30*FZ$4)</f>
        <v>0</v>
      </c>
      <c r="GA810" s="181">
        <f>((CW810+CY810)*Percapita/30*GA$4)+((CX810+CZ810)*Cadeirante/30*GA$4)</f>
        <v>0</v>
      </c>
      <c r="GB810" s="181">
        <f>((DA810+DC810)*Percapita/30*GB$4)+((DB810+DD810)*Cadeirante/30*GB$4)</f>
        <v>0</v>
      </c>
      <c r="GC810" s="181">
        <f>((DE810+DG810)*Percapita/30*GC$4)+((DF810+DH810)*Cadeirante/30*GC$4)</f>
        <v>0</v>
      </c>
      <c r="GD810" s="181">
        <f>((DI810+DK810)*Percapita/30*GD$4)+((DJ810+DL810)*Cadeirante/30*GD$4)</f>
        <v>0</v>
      </c>
      <c r="GE810" s="181">
        <f>((DM810+DO810)*Percapita/30*GE$4)+((DN810+DP810)*Cadeirante/30*GE$4)</f>
        <v>0</v>
      </c>
      <c r="GF810" s="181">
        <f>((DQ810+DS810)*Percapita/30*GF$4)+((DR810+DT810)*Cadeirante/30*GF$4)</f>
        <v>0</v>
      </c>
      <c r="GG810" s="181">
        <f>((DU810+DW810)*Percapita/30*GG$4)+((DV810+DX810)*Cadeirante/30*GG$4)</f>
        <v>0</v>
      </c>
      <c r="GH810" s="181">
        <f>((DY810+EA810)*Percapita/30*GH$4)+((DZ810+EB810)*Cadeirante/30*GH$4)</f>
        <v>0</v>
      </c>
      <c r="GI810" s="181">
        <f>((EC810+EE810)*Percapita/30*GI$4)+((ED810+EF810)*Cadeirante/30*GI$4)</f>
        <v>0</v>
      </c>
      <c r="GJ810" s="181">
        <f>((EG810+EI810)*Percapita)+((EH810+EJ810)*Cadeirante)</f>
        <v>0</v>
      </c>
      <c r="GK810" s="258"/>
      <c r="GL810" s="103">
        <f t="shared" si="895"/>
        <v>0</v>
      </c>
      <c r="GM810" s="124"/>
      <c r="GN810" s="182"/>
      <c r="GO810" s="182"/>
      <c r="GP810" s="182"/>
      <c r="GQ810" s="182"/>
      <c r="GR810" s="182"/>
      <c r="GS810" s="182"/>
      <c r="GT810" s="182"/>
      <c r="GU810" s="182"/>
      <c r="GV810" s="182"/>
      <c r="GW810" s="182"/>
      <c r="GX810" s="182"/>
      <c r="GY810" s="182"/>
      <c r="GZ810" s="182"/>
      <c r="HA810" s="182"/>
      <c r="HB810" s="182"/>
      <c r="HC810" s="182"/>
      <c r="HD810" s="182"/>
      <c r="HE810" s="182"/>
      <c r="HF810" s="182"/>
      <c r="HG810" s="182"/>
      <c r="HH810" s="182"/>
      <c r="HI810" s="182"/>
      <c r="HJ810" s="182"/>
      <c r="HK810" s="182"/>
      <c r="HL810" s="182"/>
      <c r="HM810" s="182"/>
      <c r="HN810" s="182"/>
      <c r="HO810" s="182"/>
      <c r="HP810" s="259"/>
      <c r="HQ810" s="64"/>
      <c r="HW810" s="257"/>
      <c r="HY810" s="280">
        <f t="shared" si="923"/>
        <v>0</v>
      </c>
      <c r="HZ810" s="280">
        <f t="shared" si="924"/>
        <v>0</v>
      </c>
      <c r="IA810" s="280">
        <f t="shared" si="925"/>
        <v>0</v>
      </c>
    </row>
    <row r="811" spans="1:237" s="106" customFormat="1" ht="22.5" customHeight="1" x14ac:dyDescent="0.25">
      <c r="A811" t="s">
        <v>3933</v>
      </c>
      <c r="B811" s="522" t="s">
        <v>3934</v>
      </c>
      <c r="C811" s="523">
        <v>1</v>
      </c>
      <c r="D811" s="524" t="s">
        <v>3935</v>
      </c>
      <c r="E811" s="524" t="s">
        <v>3936</v>
      </c>
      <c r="F811" s="525" t="s">
        <v>3224</v>
      </c>
      <c r="G811" s="525" t="s">
        <v>3225</v>
      </c>
      <c r="H811" s="350" t="s">
        <v>1866</v>
      </c>
      <c r="I811" s="351" t="s">
        <v>3937</v>
      </c>
      <c r="J811" s="409" t="s">
        <v>3231</v>
      </c>
      <c r="K811" s="410" t="s">
        <v>3232</v>
      </c>
      <c r="L811" s="329">
        <f>CONTINUA!BV811</f>
        <v>0</v>
      </c>
      <c r="M811" s="329">
        <f>CONTINUA!BW811</f>
        <v>0</v>
      </c>
      <c r="N811" s="895"/>
      <c r="O811" s="896" t="s">
        <v>4083</v>
      </c>
      <c r="P811" s="897" t="s">
        <v>206</v>
      </c>
      <c r="Q811" s="400"/>
      <c r="R811" s="401"/>
      <c r="S811" s="400"/>
      <c r="T811" s="401"/>
      <c r="U811" s="400"/>
      <c r="V811" s="401"/>
      <c r="W811" s="400"/>
      <c r="X811" s="401"/>
      <c r="Y811" s="400"/>
      <c r="Z811" s="401"/>
      <c r="AA811" s="400"/>
      <c r="AB811" s="401"/>
      <c r="AC811" s="400"/>
      <c r="AD811" s="401"/>
      <c r="AE811" s="400"/>
      <c r="AF811" s="401"/>
      <c r="AG811" s="400"/>
      <c r="AH811" s="401"/>
      <c r="AI811" s="400"/>
      <c r="AJ811" s="401"/>
      <c r="AK811" s="400"/>
      <c r="AL811" s="401"/>
      <c r="AM811" s="400"/>
      <c r="AN811" s="401"/>
      <c r="AO811" s="400"/>
      <c r="AP811" s="401"/>
      <c r="AQ811" s="400"/>
      <c r="AR811" s="401"/>
      <c r="AS811" s="400"/>
      <c r="AT811" s="401"/>
      <c r="AU811" s="400"/>
      <c r="AV811" s="401"/>
      <c r="AW811" s="400"/>
      <c r="AX811" s="401"/>
      <c r="AY811" s="400"/>
      <c r="AZ811" s="401"/>
      <c r="BA811" s="400"/>
      <c r="BB811" s="401"/>
      <c r="BC811" s="400"/>
      <c r="BD811" s="401"/>
      <c r="BE811" s="400"/>
      <c r="BF811" s="401"/>
      <c r="BG811" s="400"/>
      <c r="BH811" s="401"/>
      <c r="BI811" s="400"/>
      <c r="BJ811" s="401"/>
      <c r="BK811" s="400"/>
      <c r="BL811" s="401"/>
      <c r="BM811" s="400"/>
      <c r="BN811" s="401"/>
      <c r="BO811" s="400"/>
      <c r="BP811" s="401"/>
      <c r="BQ811" s="400"/>
      <c r="BR811" s="401"/>
      <c r="BS811" s="400"/>
      <c r="BT811" s="401"/>
      <c r="BU811" s="400"/>
      <c r="BV811" s="401"/>
      <c r="BW811" s="400"/>
      <c r="BX811" s="401"/>
      <c r="BY811" s="400"/>
      <c r="BZ811" s="401"/>
      <c r="CA811" s="400"/>
      <c r="CB811" s="401"/>
      <c r="CC811" s="400"/>
      <c r="CD811" s="401"/>
      <c r="CE811" s="400"/>
      <c r="CF811" s="401"/>
      <c r="CG811" s="400"/>
      <c r="CH811" s="401"/>
      <c r="CI811" s="400"/>
      <c r="CJ811" s="401"/>
      <c r="CK811" s="400"/>
      <c r="CL811" s="401"/>
      <c r="CM811" s="400"/>
      <c r="CN811" s="401"/>
      <c r="CO811" s="400"/>
      <c r="CP811" s="401"/>
      <c r="CQ811" s="400"/>
      <c r="CR811" s="401"/>
      <c r="CS811" s="400"/>
      <c r="CT811" s="401"/>
      <c r="CU811" s="400"/>
      <c r="CV811" s="401"/>
      <c r="CW811" s="400"/>
      <c r="CX811" s="401"/>
      <c r="CY811" s="400"/>
      <c r="CZ811" s="401"/>
      <c r="DA811" s="400"/>
      <c r="DB811" s="401"/>
      <c r="DC811" s="400"/>
      <c r="DD811" s="401"/>
      <c r="DE811" s="400"/>
      <c r="DF811" s="401"/>
      <c r="DG811" s="400"/>
      <c r="DH811" s="401"/>
      <c r="DI811" s="400"/>
      <c r="DJ811" s="401"/>
      <c r="DK811" s="400"/>
      <c r="DL811" s="401"/>
      <c r="DM811" s="400"/>
      <c r="DN811" s="401"/>
      <c r="DO811" s="400"/>
      <c r="DP811" s="401"/>
      <c r="DQ811" s="400"/>
      <c r="DR811" s="401"/>
      <c r="DS811" s="400"/>
      <c r="DT811" s="401"/>
      <c r="DU811" s="400"/>
      <c r="DV811" s="401"/>
      <c r="DW811" s="400"/>
      <c r="DX811" s="401"/>
      <c r="DY811" s="400"/>
      <c r="DZ811" s="401"/>
      <c r="EA811" s="400"/>
      <c r="EB811" s="401"/>
      <c r="EC811" s="400"/>
      <c r="ED811" s="401"/>
      <c r="EE811" s="400"/>
      <c r="EF811" s="401"/>
      <c r="EG811" s="400"/>
      <c r="EH811" s="401"/>
      <c r="EI811" s="400"/>
      <c r="EJ811" s="447"/>
      <c r="EK811" s="510"/>
      <c r="EL811" s="513"/>
      <c r="EM811" s="520"/>
      <c r="EN811" s="520"/>
      <c r="EO811" s="520"/>
      <c r="EP811" s="171">
        <f t="shared" si="888"/>
        <v>0</v>
      </c>
      <c r="EQ811" s="171">
        <f t="shared" si="889"/>
        <v>0</v>
      </c>
      <c r="ER811" s="171">
        <f t="shared" si="890"/>
        <v>0</v>
      </c>
      <c r="ES811" s="171">
        <f t="shared" si="891"/>
        <v>0</v>
      </c>
      <c r="ET811" s="171">
        <f t="shared" si="892"/>
        <v>0</v>
      </c>
      <c r="EU811" s="171">
        <f t="shared" si="893"/>
        <v>0</v>
      </c>
      <c r="EV811" s="172">
        <f t="shared" si="894"/>
        <v>0</v>
      </c>
      <c r="EW811" s="367">
        <f>IF(C811=4,IF(MAX(Q811:EJ813)&gt;0,(Especiall/30*(IF(($G811-$F811)=($G$5-$F$5),30,IF(DAY($G811)=31,($G811-$F811),($G811-$F811)+1)))),0),0)</f>
        <v>0</v>
      </c>
      <c r="EX811" s="248">
        <f t="shared" ref="EX811:EX814" si="926">FF811</f>
        <v>17123.27</v>
      </c>
      <c r="EY811" s="174">
        <f>(L811*regular)+(M811*Cadeirantee)</f>
        <v>0</v>
      </c>
      <c r="EZ811" s="249">
        <f>SUMIF(FG811:GJ811,"&gt;0")</f>
        <v>0</v>
      </c>
      <c r="FA811" s="249">
        <f>SUMIF(FG811:GJ811,"&lt;0")+SUMIF(GN811:HP811,"&lt;0")</f>
        <v>0</v>
      </c>
      <c r="FB811" s="174">
        <v>0</v>
      </c>
      <c r="FC811" s="175">
        <f>N811*km*'VALORES TABELA'!$B$13</f>
        <v>0</v>
      </c>
      <c r="FD811" s="250">
        <f>GL811</f>
        <v>0</v>
      </c>
      <c r="FE811" s="176">
        <f>(EW811+EW812+EW813+EW814+EX811+EX812+EX813+EX814+EY811+EY812+EY813+EY814+EY815+EZ811+EZ812+EZ813+EZ814+FA811+FA812+FA813+FA814+FC811+FC812+FC813+FC814+HY811-HZ811-IA811+FD811+FD812+FD813+FD814+FB815)</f>
        <v>17200.39</v>
      </c>
      <c r="FF811" s="177">
        <f>IF(C811=4,SUM(Q811+Q812+Q813+S811+S812+S813)*Percapita/30*FF$4+(R811+R812+R813+T811+T812+T813)*Cadeirante/30*FF$4,IF(C811=3,IF(Q814+S814=10,Fixo/30*FF$4+(Q811+Q812+Q813+S811+S812+S813)*Percapita/30*FF$4+(R814+T814)*Cadeirante/30*FF$4,IF(Q814+S814&lt;=9,(Q814+S814)*Crechee/30*FF$4)+(R814+T814)*Cadeirante/30*FF$4+(Q811+Q812+Q813+S811+S812+S813)*Percapita/30*FF$4)+IF(Q814+S814&gt;=11,Fixo/30*FF$4+(Q814+S814-10)*Crechee/30*FF$4,0),IF(C811=2,IF(R811+R812+R813+R814+T811+T812+T813+T814=1,Cadeirante/30*FF$4,IF(R811+R812+R813+R814+T811+T812+T813+T814=2,Fixo/30*FF$4,IF(R811+R812+R813+R814+T811+T812+T813+T814&gt;2,Fixo/30*FF$4+(R811+R812+R813+R814+T811+T812+T813+T814-2)*Cadeirante/30*FF$4)))+(Q811+Q812+Q813+S811+S812+S813)*Percapita/30*FF$4+(Q814+S814)*Crechee/30*FF$4,IF(C811=1,IF(Q811+Q812+Q813+R811+R812+R813+S811+S812+S813+T811+T812+T813&lt;=15,(Q811+Q812+Q813+S811+S812+S813)*Percapita/30*FF$4,IF(Q811+Q812+Q813+R811+R812+R813+S811+S812+S813+T811+T812+T813&gt;=16,Fixo/30*FF$4+(Q811+Q812+Q813+R811+R812+R813+S811+S812+S813+T811+T812-16)*Percapita/30*FF$4))))))</f>
        <v>17123.27</v>
      </c>
      <c r="FG811" s="177">
        <f>IF(C811=4,SUM(U811+U812+U813+W811+W812+W813)*Percapita/30*FG$4+(V811+V812+V813+X811+X812+X813)*Cadeirante/30*FG$4,IF(C811=3,IF(U814+W814=10,Fixo/30*FG$4+(U811+U812+U813+W811+W812+W813)*Percapita/30*FG$4+(V814+X814)*Cadeirante/30*FG$4,IF(U814+W814&lt;=9,(U814+W814)*Crechee/30*FG$4)+(V814+X814)*Cadeirante/30*FG$4+(U811+U812+U813+W811+W812+W813)*Percapita/30*FG$4)+IF(U814+W814&gt;=11,Fixo/30*FG$4+(U814+W814-10)*Crechee/30*FG$4,0),IF(C811=2,IF(V811+V812+V813+V814+X811+X812+X813+X814=1,Cadeirante/30*FG$4,IF(V811+V812+V813+V814+X811+X812+X813+X814=2,Fixo/30*FG$4,IF(V811+V812+V813+V814+X811+X812+X813+X814&gt;2,Fixo/30*FG$4+(V811+V812+V813+V814+X811+X812+X813+X814-2)*Cadeirante/30*FG$4)))+(U811+U812+U813+W811+W812+W813)*Percapita/30*FG$4+(U814+W814)*Crechee/30*FG$4,IF(C811=1,IF(U811+U812+U813+V811+V812+V813+W811+W812+W813+X811+X812+X813&lt;=15,(U811+U812+U813+W811+W812+W813)*Percapita/30*FG$4,IF(U811+U812+U813+V811+V812+V813+W811+W812+W813+X811+X812+X813&gt;=16,Fixo/30*FG$4+(U811+U812+U813+V811+V812+V813+W811+W812+W813+X811+X812-16)*Percapita/30*FG$4))))))</f>
        <v>0</v>
      </c>
      <c r="FH811" s="177">
        <f>IF(C811=4,SUM(Y811+Y812+Y813+AA811+AA812+AA813)*Percapita/30*FH$4+(Z811+Z812+Z813+AB811+AB812+AB813)*Cadeirante/30*FH$4,IF(C811=3,IF(Y814+AA814=10,Fixo/30*FH$4+(Y811+Y812+Y813+AA811+AA812+AA813)*Percapita/30*FH$4+(Z814+AB814)*Cadeirante/30*FH$4,IF(Y814+AA814&lt;=9,(Y814+AA814)*Crechee/30*FH$4)+(Z814+AB814)*Cadeirante/30*FH$4+(Y811+Y812+Y813+AA811+AA812+AA813)*Percapita/30*FH$4)+IF(Y814+AA814&gt;=11,Fixo/30*FH$4+(Y814+AA814-10)*Crechee/30*FH$4,0),IF(C811=2,IF(Z811+Z812+Z813+Z814+AB811+AB812+AB813+AB814=1,Cadeirante/30*FH$4,IF(Z811+Z812+Z813+Z814+AB811+AB812+AB813+AB814=2,Fixo/30*FH$4,IF(Z811+Z812+Z813+Z814+AB811+AB812+AB813+AB814&gt;2,Fixo/30*FH$4+(Z811+Z812+Z813+Z814+AB811+AB812+AB813+AB814-2)*Cadeirante/30*FH$4)))+(Y811+Y812+Y813+AA811+AA812+AA813)*Percapita/30*FH$4+(Y814+AA814)*Crechee/30*FH$4,IF(C811=1,IF(Y811+Y812+Y813+Z811+Z812+Z813+AA811+AA812+AA813+AB811+AB812+AB813&lt;=15,(Y811+Y812+Y813+AA811+AA812+AA813)*Percapita/30*FH$4,IF(Y811+Y812+Y813+Z811+Z812+Z813+AA811+AA812+AA813+AB811+AB812+AB813&gt;=16,Fixo/30*FH$4+(Y811+Y812+Y813+Z811+Z812+Z813+AA811+AA812+AA813+AB811+AB812-16)*Percapita/30*FH$4))))))</f>
        <v>0</v>
      </c>
      <c r="FI811" s="177">
        <f>IF(C811=4,SUM(AC811+AC812+AC813+AE811+AE812+AE813)*Percapita/30*FI$4+(AD811+AD812+AD813+AF811+AF812+AF813)*Cadeirante/30*FI$4,IF(C811=3,IF(AC814+AE814=10,Fixo/30*FI$4+(AC811+AC812+AC813+AE811+AE812+AE813)*Percapita/30*FI$4+(AD814+AF814)*Cadeirante/30*FI$4,IF(AC814+AE814&lt;=9,(AC814+AE814)*Crechee/30*FI$4)+(AD814+AF814)*Cadeirante/30*FI$4+(AC811+AC812+AC813+AE811+AE812+AE813)*Percapita/30*FI$4)+IF(AC814+AE814&gt;=11,Fixo/30*FI$4+(AC814+AE814-10)*Crechee/30*FI$4,0),IF(C811=2,IF(AD811+AD812+AD813+AD814+AF811+AF812+AF813+AF814=1,Cadeirante/30*FI$4,IF(AD811+AD812+AD813+AD814+AF811+AF812+AF813+AF814=2,Fixo/30*FI$4,IF(AD811+AD812+AD813+AD814+AF811+AF812+AF813+AF814&gt;2,Fixo/30*FI$4+(AD811+AD812+AD813+AD814+AF811+AF812+AF813+AF814-2)*Cadeirante/30*FI$4)))+(AC811+AC812+AC813+AE811+AE812+AE813)*Percapita/30*FI$4+(AC814+AE814)*Crechee/30*FI$4,IF(C811=1,IF(AC811+AC812+AC813+AD811+AD812+AD813+AE811+AE812+AE813+AF811+AF812+AF813&lt;=15,(AC811+AC812+AC813+AE811+AE812+AE813)*Percapita/30*FI$4,IF(AC811+AC812+AC813+AD811+AD812+AD813+AE811+AE812+AE813+AF811+AF812+AF813&gt;=16,Fixo/30*FI$4+(AC811+AC812+AC813+AD811+AD812+AD813+AE811+AE812+AE813+AF811+AF812-16)*Percapita/30*FI$4))))))</f>
        <v>0</v>
      </c>
      <c r="FJ811" s="177">
        <f>IF(C811=4,SUM(AG811+AG812+AG813+AI811+AI812+AI813)*Percapita/30*FJ$4+(AH811+AH812+AH813+AJ811+AJ812+AJ813)*Cadeirante/30*FJ$4,IF(C811=3,IF(AG814+AI814=10,Fixo/30*FJ$4+(AG811+AG812+AG813+AI811+AI812+AI813)*Percapita/30*FJ$4+(AH814+AJ814)*Cadeirante/30*FJ$4,IF(AG814+AI814&lt;=9,(AG814+AI814)*Crechee/30*FJ$4)+(AH814+AJ814)*Cadeirante/30*FJ$4+(AG811+AG812+AG813+AI811+AI812+AI813)*Percapita/30*FJ$4)+IF(AG814+AI814&gt;=11,Fixo/30*FJ$4+(AG814+AI814-10)*Crechee/30*FJ$4,0),IF(C811=2,IF(AH811+AH812+AH813+AH814+AJ811+AJ812+AJ813+AJ814=1,Cadeirante/30*FJ$4,IF(AH811+AH812+AH813+AH814+AJ811+AJ812+AJ813+AJ814=2,Fixo/30*FJ$4,IF(AH811+AH812+AH813+AH814+AJ811+AJ812+AJ813+AJ814&gt;2,Fixo/30*FJ$4+(AH811+AH812+AH813+AH814+AJ811+AJ812+AJ813+AJ814-2)*Cadeirante/30*FJ$4)))+(AG811+AG812+AG813+AI811+AI812+AI813)*Percapita/30*FJ$4+(AG814+AI814)*Crechee/30*FJ$4,IF(C811=1,IF(AG811+AG812+AG813+AH811+AH812+AH813+AI811+AI812+AI813+AJ811+AJ812+AJ813&lt;=15,(AG811+AG812+AG813+AI811+AI812+AI813)*Percapita/30*FJ$4,IF(AG811+AG812+AG813+AH811+AH812+AH813+AI811+AI812+AI813+AJ811+AJ812+AJ813&gt;=16,Fixo/30*FJ$4+(AG811+AG812+AG813+AH811+AH812+AH813+AI811+AI812+AI813+AJ811+AJ812-16)*Percapita/30*FJ$4))))))</f>
        <v>0</v>
      </c>
      <c r="FK811" s="177">
        <f>IF(C811=4,SUM(AK811+AK812+AK813+AM811+AM812+AM813)*Percapita/30*FK$4+(AL811+AL812+AL813+AN811+AN812+AN813)*Cadeirante/30*FK$4,IF(C811=3,IF(AK814+AM814=10,Fixo/30*FK$4+(AK811+AK812+AK813+AM811+AM812+AM813)*Percapita/30*FK$4+(AL814+AN814)*Cadeirante/30*FK$4,IF(AK814+AM814&lt;=9,(AK814+AM814)*Crechee/30*FK$4)+(AL814+AN814)*Cadeirante/30*FK$4+(AK811+AK812+AK813+AM811+AM812+AM813)*Percapita/30*FK$4)+IF(AK814+AM814&gt;=11,Fixo/30*FK$4+(AK814+AM814-10)*Crechee/30*FK$4,0),IF(C811=2,IF(AL811+AL812+AL813+AL814+AN811+AN812+AN813+AN814=1,Cadeirante/30*FK$4,IF(AL811+AL812+AL813+AL814+AN811+AN812+AN813+AN814=2,Fixo/30*FK$4,IF(AL811+AL812+AL813+AL814+AN811+AN812+AN813+AN814&gt;2,Fixo/30*FK$4+(AL811+AL812+AL813+AL814+AN811+AN812+AN813+AN814-2)*Cadeirante/30*FK$4)))+(AK811+AK812+AK813+AM811+AM812+AM813)*Percapita/30*FK$4+(AK814+AM814)*Crechee/30*FK$4,IF(C811=1,IF(AK811+AK812+AK813+AL811+AL812+AL813+AM811+AM812+AM813+AN811+AN812+AN813&lt;=15,(AK811+AK812+AK813+AM811+AM812+AM813)*Percapita/30*FK$4,IF(AK811+AK812+AK813+AL811+AL812+AL813+AM811+AM812+AM813+AN811+AN812+AN813&gt;=16,Fixo/30*FK$4+(AK811+AK812+AK813+AL811+AL812+AL813+AM811+AM812+AM813+AN811+AN812-16)*Percapita/30*FK$4))))))</f>
        <v>0</v>
      </c>
      <c r="FL811" s="177">
        <f>IF(C811=4,SUM(AO811+AO812+AO813+AQ811+AQ812+AQ813)*Percapita/30*FL$4+(AP811+AP812+AP813+AR811+AR812+AR813)*Cadeirante/30*FL$4,IF(C811=3,IF(AO814+AQ814=10,Fixo/30*FL$4+(AO811+AO812+AO813+AQ811+AQ812+AQ813)*Percapita/30*FL$4+(AP814+AR814)*Cadeirante/30*FL$4,IF(AO814+AQ814&lt;=9,(AO814+AQ814)*Crechee/30*FL$4)+(AP814+AR814)*Cadeirante/30*FL$4+(AO811+AO812+AO813+AQ811+AQ812+AQ813)*Percapita/30*FL$4)+IF(AO814+AQ814&gt;=11,Fixo/30*FL$4+(AO814+AQ814-10)*Crechee/30*FL$4,0),IF(C811=2,IF(AP811+AP812+AP813+AP814+AR811+AR812+AR813+AR814=1,Cadeirante/30*FL$4,IF(AP811+AP812+AP813+AP814+AR811+AR812+AR813+AR814=2,Fixo/30*FL$4,IF(AP811+AP812+AP813+AP814+AR811+AR812+AR813+AR814&gt;2,Fixo/30*FL$4+(AP811+AP812+AP813+AP814+AR811+AR812+AR813+AR814-2)*Cadeirante/30*FL$4)))+(AO811+AO812+AO813+AQ811+AQ812+AQ813)*Percapita/30*FL$4+(AO814+AQ814)*Crechee/30*FL$4,IF(C811=1,IF(AO811+AO812+AO813+AP811+AP812+AP813+AQ811+AQ812+AQ813+AR811+AR812+AR813&lt;=15,(AO811+AO812+AO813+AQ811+AQ812+AQ813)*Percapita/30*FL$4,IF(AO811+AO812+AO813+AP811+AP812+AP813+AQ811+AQ812+AQ813+AR811+AR812+AR813&gt;=16,Fixo/30*FL$4+(AO811+AO812+AO813+AP811+AP812+AP813+AQ811+AQ812+AQ813+AR811+AR812-16)*Percapita/30*FL$4))))))</f>
        <v>0</v>
      </c>
      <c r="FM811" s="177">
        <f>IF(C811=4,SUM(AS811+AS812+AS813+AU811+AU812+AU813)*Percapita/30*FM$4+(AT811+AT812+AT813+AV811+AV812+AV813)*Cadeirante/30*FM$4,IF(C811=3,IF(AS814+AU814=10,Fixo/30*FM$4+(AS811+AS812+AS813+AU811+AU812+AU813)*Percapita/30*FM$4+(AT814+AV814)*Cadeirante/30*FM$4,IF(AS814+AU814&lt;=9,(AS814+AU814)*Crechee/30*FM$4)+(AT814+AV814)*Cadeirante/30*FM$4+(AS811+AS812+AS813+AU811+AU812+AU813)*Percapita/30*FM$4)+IF(AS814+AU814&gt;=11,Fixo/30*FM$4+(AS814+AU814-10)*Crechee/30*FM$4,0),IF(C811=2,IF(AT811+AT812+AT813+AT814+AV811+AV812+AV813+AV814=1,Cadeirante/30*FM$4,IF(AT811+AT812+AT813+AT814+AV811+AV812+AV813+AV814=2,Fixo/30*FM$4,IF(AT811+AT812+AT813+AT814+AV811+AV812+AV813+AV814&gt;2,Fixo/30*FM$4+(AT811+AT812+AT813+AT814+AV811+AV812+AV813+AV814-2)*Cadeirante/30*FM$4)))+(AS811+AS812+AS813+AU811+AU812+AU813)*Percapita/30*FM$4+(AS814+AU814)*Crechee/30*FM$4,IF(C811=1,IF(AS811+AS812+AS813+AT811+AT812+AT813+AU811+AU812+AU813+AV811+AV812+AV813&lt;=15,(AS811+AS812+AS813+AU811+AU812+AU813)*Percapita/30*FM$4,IF(AS811+AS812+AS813+AT811+AT812+AT813+AU811+AU812+AU813+AV811+AV812+AV813&gt;=16,Fixo/30*FM$4+(AS811+AS812+AS813+AT811+AT812+AT813+AU811+AU812+AU813+AV811+AV812-16)*Percapita/30*FM$4))))))</f>
        <v>0</v>
      </c>
      <c r="FN811" s="177">
        <f>IF(C811=4,SUM(AW811+AW812+AW813+AY811+AY812+AY813)*Percapita/30*FN$4+(AX811+AX812+AX813+AZ811+AZ812+AZ813)*Cadeirante/30*FN$4,IF(C811=3,IF(AW814+AY814=10,Fixo/30*FN$4+(AW811+AW812+AW813+AY811+AY812+AY813)*Percapita/30*FN$4+(AX814+AZ814)*Cadeirante/30*FN$4,IF(AW814+AY814&lt;=9,(AW814+AY814)*Crechee/30*FN$4)+(AX814+AZ814)*Cadeirante/30*FN$4+(AW811+AW812+AW813+AY811+AY812+AY813)*Percapita/30*FN$4)+IF(AW814+AY814&gt;=11,Fixo/30*FN$4+(AW814+AY814-10)*Crechee/30*FN$4,0),IF(C811=2,IF(AX811+AX812+AX813+AX814+AZ811+AZ812+AZ813+AZ814=1,Cadeirante/30*FN$4,IF(AX811+AX812+AX813+AX814+AZ811+AZ812+AZ813+AZ814=2,Fixo/30*FN$4,IF(AX811+AX812+AX813+AX814+AZ811+AZ812+AZ813+AZ814&gt;2,Fixo/30*FN$4+(AX811+AX812+AX813+AX814+AZ811+AZ812+AZ813+AZ814-2)*Cadeirante/30*FN$4)))+(AW811+AW812+AW813+AY811+AY812+AY813)*Percapita/30*FN$4+(AW814+AY814)*Crechee/30*FN$4,IF(C811=1,IF(AW811+AW812+AW813+AX811+AX812+AX813+AY811+AY812+AY813+AZ811+AZ812+AZ813&lt;=15,(AW811+AW812+AW813+AY811+AY812+AY813)*Percapita/30*FN$4,IF(AW811+AW812+AW813+AX811+AX812+AX813+AY811+AY812+AY813+AZ811+AZ812+AZ813&gt;=16,Fixo/30*FN$4+(AW811+AW812+AW813+AX811+AX812+AX813+AY811+AY812+AY813+AZ811+AZ812-16)*Percapita/30*FN$4))))))</f>
        <v>0</v>
      </c>
      <c r="FO811" s="177">
        <f>IF(C811=4,SUM(BA811+BA812+BA813+BC811+BC812+BC813)*Percapita/30*FO$4+(BB811+BB812+BB813+BD811+BD812+BD813)*Cadeirante/30*FO$4,IF(C811=3,IF(BA814+BC814=10,Fixo/30*FO$4+(BA811+BA812+BA813+BC811+BC812+BC813)*Percapita/30*FO$4+(BB814+BD814)*Cadeirante/30*FO$4,IF(BA814+BC814&lt;=9,(BA814+BC814)*Crechee/30*FO$4)+(BB814+BD814)*Cadeirante/30*FO$4+(BA811+BA812+BA813+BC811+BC812+BC813)*Percapita/30*FO$4)+IF(BA814+BC814&gt;=11,Fixo/30*FO$4+(BA814+BC814-10)*Crechee/30*FO$4,0),IF(C811=2,IF(BB811+BB812+BB813+BB814+BD811+BD812+BD813+BD814=1,Cadeirante/30*FO$4,IF(BB811+BB812+BB813+BB814+BD811+BD812+BD813+BD814=2,Fixo/30*FO$4,IF(BB811+BB812+BB813+BB814+BD811+BD812+BD813+BD814&gt;2,Fixo/30*FO$4+(BB811+BB812+BB813+BB814+BD811+BD812+BD813+BD814-2)*Cadeirante/30*FO$4)))+(BA811+BA812+BA813+BC811+BC812+BC813)*Percapita/30*FO$4+(BA814+BC814)*Crechee/30*FO$4,IF(C811=1,IF(BA811+BA812+BA813+BB811+BB812+BB813+BC811+BC812+BC813+BD811+BD812+BD813&lt;=15,(BA811+BA812+BA813+BC811+BC812+BC813)*Percapita/30*FO$4,IF(BA811+BA812+BA813+BB811+BB812+BB813+BC811+BC812+BC813+BD811+BD812+BD813&gt;=16,Fixo/30*FO$4+(BA811+BA812+BA813+BB811+BB812+BB813+BC811+BC812+BC813+BD811+BD812-16)*Percapita/30*FO$4))))))</f>
        <v>0</v>
      </c>
      <c r="FP811" s="177">
        <f>IF(C811=4,SUM(BE811+BE812+BE813+BG811+BG812+BG813)*Percapita/30*FP$4+(BF811+BF812+BF813+BH811+BH812+BH813)*Cadeirante/30*FP$4,IF(C811=3,IF(BE814+BG814=10,Fixo/30*FP$4+(BE811+BE812+BE813+BG811+BG812+BG813)*Percapita/30*FP$4+(BF814+BH814)*Cadeirante/30*FP$4,IF(BE814+BG814&lt;=9,(BE814+BG814)*Crechee/30*FP$4)+(BF814+BH814)*Cadeirante/30*FP$4+(BE811+BE812+BE813+BG811+BG812+BG813)*Percapita/30*FP$4)+IF(BE814+BG814&gt;=11,Fixo/30*FP$4+(BE814+BG814-10)*Crechee/30*FP$4,0),IF(C811=2,IF(BF811+BF812+BF813+BF814+BH811+BH812+BH813+BH814=1,Cadeirante/30*FP$4,IF(BF811+BF812+BF813+BF814+BH811+BH812+BH813+BH814=2,Fixo/30*FP$4,IF(BF811+BF812+BF813+BF814+BH811+BH812+BH813+BH814&gt;2,Fixo/30*FP$4+(BF811+BF812+BF813+BF814+BH811+BH812+BH813+BH814-2)*Cadeirante/30*FP$4)))+(BE811+BE812+BE813+BG811+BG812+BG813)*Percapita/30*FP$4+(BE814+BG814)*Crechee/30*FP$4,IF(C811=1,IF(BE811+BE812+BE813+BF811+BF812+BF813+BG811+BG812+BG813+BH811+BH812+BH813&lt;=15,(BE811+BE812+BE813+BG811+BG812+BG813)*Percapita/30*FP$4,IF(BE811+BE812+BE813+BF811+BF812+BF813+BG811+BG812+BG813+BH811+BH812+BH813&gt;=16,Fixo/30*FP$4+(BE811+BE812+BE813+BF811+BF812+BF813+BG811+BG812+BG813+BH811+BH812-16)*Percapita/30*FP$4))))))</f>
        <v>0</v>
      </c>
      <c r="FQ811" s="177">
        <f>IF(C811=4,SUM(BI811+BI812+BI813+BK811+BK812+BK813)*Percapita/30*FQ$4+(BJ811+BJ812+BJ813+BL811+BL812+BL813)*Cadeirante/30*FQ$4,IF(C811=3,IF(BI814+BK814=10,Fixo/30*FQ$4+(BI811+BI812+BI813+BK811+BK812+BK813)*Percapita/30*FQ$4+(BJ814+BL814)*Cadeirante/30*FQ$4,IF(BI814+BK814&lt;=9,(BI814+BK814)*Crechee/30*FQ$4)+(BJ814+BL814)*Cadeirante/30*FQ$4+(BI811+BI812+BI813+BK811+BK812+BK813)*Percapita/30*FQ$4)+IF(BI814+BK814&gt;=11,Fixo/30*FQ$4+(BI814+BK814-10)*Crechee/30*FQ$4,0),IF(C811=2,IF(BJ811+BJ812+BJ813+BJ814+BL811+BL812+BL813+BL814=1,Cadeirante/30*FQ$4,IF(BJ811+BJ812+BJ813+BJ814+BL811+BL812+BL813+BL814=2,Fixo/30*FQ$4,IF(BJ811+BJ812+BJ813+BJ814+BL811+BL812+BL813+BL814&gt;2,Fixo/30*FQ$4+(BJ811+BJ812+BJ813+BJ814+BL811+BL812+BL813+BL814-2)*Cadeirante/30*FQ$4)))+(BI811+BI812+BI813+BK811+BK812+BK813)*Percapita/30*FQ$4+(BI814+BK814)*Crechee/30*FQ$4,IF(C811=1,IF(BI811+BI812+BI813+BJ811+BJ812+BJ813+BK811+BK812+BK813+BL811+BL812+BL813&lt;=15,(BI811+BI812+BI813+BK811+BK812+BK813)*Percapita/30*FQ$4,IF(BI811+BI812+BI813+BJ811+BJ812+BJ813+BK811+BK812+BK813+BL811+BL812+BL813&gt;=16,Fixo/30*FQ$4+(BI811+BI812+BI813+BJ811+BJ812+BJ813+BK811+BK812+BK813+BL811+BL812-16)*Percapita/30*FQ$4))))))</f>
        <v>0</v>
      </c>
      <c r="FR811" s="177">
        <f>IF(C811=4,SUM(BM811+BM812+BM813+BO811+BO812+BO813)*Percapita/30*FR$4+(BN811+BN812+BN813+BP811+BP812+BP813)*Cadeirante/30*FR$4,IF(C811=3,IF(BM814+BO814=10,Fixo/30*FR$4+(BM811+BM812+BM813+BO811+BO812+BO813)*Percapita/30*FR$4+(BN814+BP814)*Cadeirante/30*FR$4,IF(BM814+BO814&lt;=9,(BM814+BO814)*Crechee/30*FR$4)+(BN814+BP814)*Cadeirante/30*FR$4+(BM811+BM812+BM813+BO811+BO812+BO813)*Percapita/30*FR$4)+IF(BM814+BO814&gt;=11,Fixo/30*FR$4+(BM814+BO814-10)*Crechee/30*FR$4,0),IF(C811=2,IF(BN811+BN812+BN813+BN814+BP811+BP812+BP813+BP814=1,Cadeirante/30*FR$4,IF(BN811+BN812+BN813+BN814+BP811+BP812+BP813+BP814=2,Fixo/30*FR$4,IF(BN811+BN812+BN813+BN814+BP811+BP812+BP813+BP814&gt;2,Fixo/30*FR$4+(BN811+BN812+BN813+BN814+BP811+BP812+BP813+BP814-2)*Cadeirante/30*FR$4)))+(BM811+BM812+BM813+BO811+BO812+BO813)*Percapita/30*FR$4+(BM814+BO814)*Crechee/30*FR$4,IF(C811=1,IF(BM811+BM812+BM813+BN811+BN812+BN813+BO811+BO812+BO813+BP811+BP812+BP813&lt;=15,(BM811+BM812+BM813+BO811+BO812+BO813)*Percapita/30*FR$4,IF(BM811+BM812+BM813+BN811+BN812+BN813+BO811+BO812+BO813+BP811+BP812+BP813&gt;=16,Fixo/30*FR$4+(BM811+BM812+BM813+BN811+BN812+BN813+BO811+BO812+BO813+BP811+BP812-16)*Percapita/30*FR$4))))))</f>
        <v>0</v>
      </c>
      <c r="FS811" s="177">
        <f>IF(C811=4,SUM(BQ811+BQ812+BQ813+BS811+BS812+BS813)*Percapita/30*FS$4+(BR811+BR812+BR813+BT811+BT812+BT813)*Cadeirante/30*FS$4,IF(C811=3,IF(BQ814+BS814=10,Fixo/30*FS$4+(BQ811+BQ812+BQ813+BS811+BS812+BS813)*Percapita/30*FS$4+(BR814+BT814)*Cadeirante/30*FS$4,IF(BQ814+BS814&lt;=9,(BQ814+BS814)*Crechee/30*FS$4)+(BR814+BT814)*Cadeirante/30*FS$4+(BQ811+BQ812+BQ813+BS811+BS812+BS813)*Percapita/30*FS$4)+IF(BQ814+BS814&gt;=11,Fixo/30*FS$4+(BQ814+BS814-10)*Crechee/30*FS$4,0),IF(C811=2,IF(BR811+BR812+BR813+BR814+BT811+BT812+BT813+BT814=1,Cadeirante/30*FS$4,IF(BR811+BR812+BR813+BR814+BT811+BT812+BT813+BT814=2,Fixo/30*FS$4,IF(BR811+BR812+BR813+BR814+BT811+BT812+BT813+BT814&gt;2,Fixo/30*FS$4+(BR811+BR812+BR813+BR814+BT811+BT812+BT813+BT814-2)*Cadeirante/30*FS$4)))+(BQ811+BQ812+BQ813+BS811+BS812+BS813)*Percapita/30*FS$4+(BQ814+BS814)*Crechee/30*FS$4,IF(C811=1,IF(BQ811+BQ812+BQ813+BR811+BR812+BR813+BS811+BS812+BS813+BT811+BT812+BT813&lt;=15,(BQ811+BQ812+BQ813+BS811+BS812+BS813)*Percapita/30*FS$4,IF(BQ811+BQ812+BQ813+BR811+BR812+BR813+BS811+BS812+BS813+BT811+BT812+BT813&gt;=16,Fixo/30*FS$4+(BQ811+BQ812+BQ813+BR811+BR812+BR813+BS811+BS812+BS813+BT811+BT812-16)*Percapita/30*FS$4))))))</f>
        <v>0</v>
      </c>
      <c r="FT811" s="177">
        <f>IF(C811=4,SUM(BU811+BU812+BU813+BW811+BW812+BW813)*Percapita/30*FT$4+(BV811+BV812+BV813+BX811+BX812+BX813)*Cadeirante/30*FT$4,IF(C811=3,IF(BU814+BW814=10,Fixo/30*FT$4+(BU811+BU812+BU813+BW811+BW812+BW813)*Percapita/30*FT$4+(BV814+BX814)*Cadeirante/30*FT$4,IF(BU814+BW814&lt;=9,(BU814+BW814)*Crechee/30*FT$4)+(BV814+BX814)*Cadeirante/30*FT$4+(BU811+BU812+BU813+BW811+BW812+BW813)*Percapita/30*FT$4)+IF(BU814+BW814&gt;=11,Fixo/30*FT$4+(BU814+BW814-10)*Crechee/30*FT$4,0),IF(C811=2,IF(BV811+BV812+BV813+BV814+BX811+BX812+BX813+BX814=1,Cadeirante/30*FT$4,IF(BV811+BV812+BV813+BV814+BX811+BX812+BX813+BX814=2,Fixo/30*FT$4,IF(BV811+BV812+BV813+BV814+BX811+BX812+BX813+BX814&gt;2,Fixo/30*FT$4+(BV811+BV812+BV813+BV814+BX811+BX812+BX813+BX814-2)*Cadeirante/30*FT$4)))+(BU811+BU812+BU813+BW811+BW812+BW813)*Percapita/30*FT$4+(BU814+BW814)*Crechee/30*FT$4,IF(C811=1,IF(BU811+BU812+BU813+BV811+BV812+BV813+BW811+BW812+BW813+BX811+BX812+BX813&lt;=15,(BU811+BU812+BU813+BW811+BW812+BW813)*Percapita/30*FT$4,IF(BU811+BU812+BU813+BV811+BV812+BV813+BW811+BW812+BW813+BX811+BX812+BX813&gt;=16,Fixo/30*FT$4+(BU811+BU812+BU813+BV811+BV812+BV813+BW811+BW812+BW813+BX811+BX812-16)*Percapita/30*FT$4))))))</f>
        <v>0</v>
      </c>
      <c r="FU811" s="177">
        <f>IF(C811=4,SUM(BY811+BY812+BY813+CA811+CA812+CA813)*Percapita/30*FU$4+(BZ811+BZ812+BZ813+CB811+CB812+CB813)*Cadeirante/30*FU$4,IF(C811=3,IF(BY814+CA814=10,Fixo/30*FU$4+(BY811+BY812+BY813+CA811+CA812+CA813)*Percapita/30*FU$4+(BZ814+CB814)*Cadeirante/30*FU$4,IF(BY814+CA814&lt;=9,(BY814+CA814)*Crechee/30*FU$4)+(BZ814+CB814)*Cadeirante/30*FU$4+(BY811+BY812+BY813+CA811+CA812+CA813)*Percapita/30*FU$4)+IF(BY814+CA814&gt;=11,Fixo/30*FU$4+(BY814+CA814-10)*Crechee/30*FU$4,0),IF(C811=2,IF(BZ811+BZ812+BZ813+BZ814+CB811+CB812+CB813+CB814=1,Cadeirante/30*FU$4,IF(BZ811+BZ812+BZ813+BZ814+CB811+CB812+CB813+CB814=2,Fixo/30*FU$4,IF(BZ811+BZ812+BZ813+BZ814+CB811+CB812+CB813+CB814&gt;2,Fixo/30*FU$4+(BZ811+BZ812+BZ813+BZ814+CB811+CB812+CB813+CB814-2)*Cadeirante/30*FU$4)))+(BY811+BY812+BY813+CA811+CA812+CA813)*Percapita/30*FU$4+(BY814+CA814)*Crechee/30*FU$4,IF(C811=1,IF(BY811+BY812+BY813+BZ811+BZ812+BZ813+CA811+CA812+CA813+CB811+CB812+CB813&lt;=15,(BY811+BY812+BY813+CA811+CA812+CA813)*Percapita/30*FU$4,IF(BY811+BY812+BY813+BZ811+BZ812+BZ813+CA811+CA812+CA813+CB811+CB812+CB813&gt;=16,Fixo/30*FU$4+(BY811+BY812+BY813+BZ811+BZ812+BZ813+CA811+CA812+CA813+CB811+CB812-16)*Percapita/30*FU$4))))))</f>
        <v>0</v>
      </c>
      <c r="FV811" s="177">
        <f>IF(C811=4,SUM(CC811+CC812+CC813+CE811+CE812+CE813)*Percapita/30*FV$4+(CD811+CD812+CD813+CF811+CF812+CF813)*Cadeirante/30*FV$4,IF(C811=3,IF(CC814+CE814=10,Fixo/30*FV$4+(CC811+CC812+CC813+CE811+CE812+CE813)*Percapita/30*FV$4+(CD814+CF814)*Cadeirante/30*FV$4,IF(CC814+CE814&lt;=9,(CC814+CE814)*Crechee/30*FV$4)+(CD814+CF814)*Cadeirante/30*FV$4+(CC811+CC812+CC813+CE811+CE812+CE813)*Percapita/30*FV$4)+IF(CC814+CE814&gt;=11,Fixo/30*FV$4+(CC814+CE814-10)*Crechee/30*FV$4,0),IF(C811=2,IF(CD811+CD812+CD813+CD814+CF811+CF812+CF813+CF814=1,Cadeirante/30*FV$4,IF(CD811+CD812+CD813+CD814+CF811+CF812+CF813+CF814=2,Fixo/30*FV$4,IF(CD811+CD812+CD813+CD814+CF811+CF812+CF813+CF814&gt;2,Fixo/30*FV$4+(CD811+CD812+CD813+CD814+CF811+CF812+CF813+CF814-2)*Cadeirante/30*FV$4)))+(CC811+CC812+CC813+CE811+CE812+CE813)*Percapita/30*FV$4+(CC814+CE814)*Crechee/30*FV$4,IF(C811=1,IF(CC811+CC812+CC813+CD811+CD812+CD813+CE811+CE812+CE813+CF811+CF812+CF813&lt;=15,(CC811+CC812+CC813+CE811+CE812+CE813)*Percapita/30*FV$4,IF(CC811+CC812+CC813+CD811+CD812+CD813+CE811+CE812+CE813+CF811+CF812+CF813&gt;=16,Fixo/30*FV$4+(CC811+CC812+CC813+CD811+CD812+CD813+CE811+CE812+CE813+CF811+CF812-16)*Percapita/30*FV$4))))))</f>
        <v>0</v>
      </c>
      <c r="FW811" s="177">
        <f>IF(C811=4,SUM(CG811+CG812+CG813+CI811+CI812+CI813)*Percapita/30*FW$4+(CH811+CH812+CH813+CJ811+CJ812+CJ813)*Cadeirante/30*FW$4,IF(C811=3,IF(CG814+CI814=10,Fixo/30*FW$4+(CG811+CG812+CG813+CI811+CI812+CI813)*Percapita/30*FW$4+(CH814+CJ814)*Cadeirante/30*FW$4,IF(CG814+CI814&lt;=9,(CG814+CI814)*Crechee/30*FW$4)+(CH814+CJ814)*Cadeirante/30*FW$4+(CG811+CG812+CG813+CI811+CI812+CI813)*Percapita/30*FW$4)+IF(CG814+CI814&gt;=11,Fixo/30*FW$4+(CG814+CI814-10)*Crechee/30*FW$4,0),IF(C811=2,IF(CH811+CH812+CH813+CH814+CJ811+CJ812+CJ813+CJ814=1,Cadeirante/30*FW$4,IF(CH811+CH812+CH813+CH814+CJ811+CJ812+CJ813+CJ814=2,Fixo/30*FW$4,IF(CH811+CH812+CH813+CH814+CJ811+CJ812+CJ813+CJ814&gt;2,Fixo/30*FW$4+(CH811+CH812+CH813+CH814+CJ811+CJ812+CJ813+CJ814-2)*Cadeirante/30*FW$4)))+(CG811+CG812+CG813+CI811+CI812+CI813)*Percapita/30*FW$4+(CG814+CI814)*Crechee/30*FW$4,IF(C811=1,IF(CG811+CG812+CG813+CH811+CH812+CH813+CI811+CI812+CI813+CJ811+CJ812+CJ813&lt;=15,(CG811+CG812+CG813+CI811+CI812+CI813)*Percapita/30*FW$4,IF(CG811+CG812+CG813+CH811+CH812+CH813+CI811+CI812+CI813+CJ811+CJ812+CJ813&gt;=16,Fixo/30*FW$4+(CG811+CG812+CG813+CH811+CH812+CH813+CI811+CI812+CI813+CJ811+CJ812-16)*Percapita/30*FW$4))))))</f>
        <v>0</v>
      </c>
      <c r="FX811" s="177">
        <f>IF(C811=4,SUM(CK811+CK812+CK813+CM811+CM812+CM813)*Percapita/30*FX$4+(CL811+CL812+CL813+CN811+CN812+CN813)*Cadeirante/30*FX$4,IF(C811=3,IF(CK814+CM814=10,Fixo/30*FX$4+(CK811+CK812+CK813+CM811+CM812+CM813)*Percapita/30*FX$4+(CL814+CN814)*Cadeirante/30*FX$4,IF(CK814+CM814&lt;=9,(CK814+CM814)*Crechee/30*FX$4)+(CL814+CN814)*Cadeirante/30*FX$4+(CK811+CK812+CK813+CM811+CM812+CM813)*Percapita/30*FX$4)+IF(CK814+CM814&gt;=11,Fixo/30*FX$4+(CK814+CM814-10)*Crechee/30*FX$4,0),IF(C811=2,IF(CL811+CL812+CL813+CL814+CN811+CN812+CN813+CN814=1,Cadeirante/30*FX$4,IF(CL811+CL812+CL813+CL814+CN811+CN812+CN813+CN814=2,Fixo/30*FX$4,IF(CL811+CL812+CL813+CL814+CN811+CN812+CN813+CN814&gt;2,Fixo/30*FX$4+(CL811+CL812+CL813+CL814+CN811+CN812+CN813+CN814-2)*Cadeirante/30*FX$4)))+(CK811+CK812+CK813+CM811+CM812+CM813)*Percapita/30*FX$4+(CK814+CM814)*Crechee/30*FX$4,IF(C811=1,IF(CK811+CK812+CK813+CL811+CL812+CL813+CM811+CM812+CM813+CN811+CN812+CN813&lt;=15,(CK811+CK812+CK813+CM811+CM812+CM813)*Percapita/30*FX$4,IF(CK811+CK812+CK813+CL811+CL812+CL813+CM811+CM812+CM813+CN811+CN812+CN813&gt;=16,Fixo/30*FX$4+(CK811+CK812+CK813+CL811+CL812+CL813+CM811+CM812+CM813+CN811+CN812-16)*Percapita/30*FX$4))))))</f>
        <v>0</v>
      </c>
      <c r="FY811" s="177">
        <f>IF(C811=4,SUM(CO811+CO812+CO813+CQ811+CQ812+CQ813)*Percapita/30*FY$4+(CP811+CP812+CP813+CR811+CR812+CR813)*Cadeirante/30*FY$4,IF(C811=3,IF(CO814+CQ814=10,Fixo/30*FY$4+(CO811+CO812+CO813+CQ811+CQ812+CQ813)*Percapita/30*FY$4+(CP814+CR814)*Cadeirante/30*FY$4,IF(CO814+CQ814&lt;=9,(CO814+CQ814)*Crechee/30*FY$4)+(CP814+CR814)*Cadeirante/30*FY$4+(CO811+CO812+CO813+CQ811+CQ812+CQ813)*Percapita/30*FY$4)+IF(CO814+CQ814&gt;=11,Fixo/30*FY$4+(CO814+CQ814-10)*Crechee/30*FY$4,0),IF(C811=2,IF(CP811+CP812+CP813+CP814+CR811+CR812+CR813+CR814=1,Cadeirante/30*FY$4,IF(CP811+CP812+CP813+CP814+CR811+CR812+CR813+CR814=2,Fixo/30*FY$4,IF(CP811+CP812+CP813+CP814+CR811+CR812+CR813+CR814&gt;2,Fixo/30*FY$4+(CP811+CP812+CP813+CP814+CR811+CR812+CR813+CR814-2)*Cadeirante/30*FY$4)))+(CO811+CO812+CO813+CQ811+CQ812+CQ813)*Percapita/30*FY$4+(CO814+CQ814)*Crechee/30*FY$4,IF(C811=1,IF(CO811+CO812+CO813+CP811+CP812+CP813+CQ811+CQ812+CQ813+CR811+CR812+CR813&lt;=15,(CO811+CO812+CO813+CQ811+CQ812+CQ813)*Percapita/30*FY$4,IF(CO811+CO812+CO813+CP811+CP812+CP813+CQ811+CQ812+CQ813+CR811+CR812+CR813&gt;=16,Fixo/30*FY$4+(CO811+CO812+CO813+CP811+CP812+CP813+CQ811+CQ812+CQ813+CR811+CR812-16)*Percapita/30*FY$4))))))</f>
        <v>0</v>
      </c>
      <c r="FZ811" s="177">
        <f>IF(C811=4,SUM(CS811+CS812+CS813+CU811+CU812+CU813)*Percapita/30*FZ$4+(CT811+CT812+CT813+CV811+CV812+CV813)*Cadeirante/30*FZ$4,IF(C811=3,IF(CS814+CU814=10,Fixo/30*FZ$4+(CS811+CS812+CS813+CU811+CU812+CU813)*Percapita/30*FZ$4+(CT814+CV814)*Cadeirante/30*FZ$4,IF(CS814+CU814&lt;=9,(CS814+CU814)*Crechee/30*FZ$4)+(CT814+CV814)*Cadeirante/30*FZ$4+(CS811+CS812+CS813+CU811+CU812+CU813)*Percapita/30*FZ$4)+IF(CS814+CU814&gt;=11,Fixo/30*FZ$4+(CS814+CU814-10)*Crechee/30*FZ$4,0),IF(C811=2,IF(CT811+CT812+CT813+CT814+CV811+CV812+CV813+CV814=1,Cadeirante/30*FZ$4,IF(CT811+CT812+CT813+CT814+CV811+CV812+CV813+CV814=2,Fixo/30*FZ$4,IF(CT811+CT812+CT813+CT814+CV811+CV812+CV813+CV814&gt;2,Fixo/30*FZ$4+(CT811+CT812+CT813+CT814+CV811+CV812+CV813+CV814-2)*Cadeirante/30*FZ$4)))+(CS811+CS812+CS813+CU811+CU812+CU813)*Percapita/30*FZ$4+(CS814+CU814)*Crechee/30*FZ$4,IF(C811=1,IF(CS811+CS812+CS813+CT811+CT812+CT813+CU811+CU812+CU813+CV811+CV812+CV813&lt;=15,(CS811+CS812+CS813+CU811+CU812+CU813)*Percapita/30*FZ$4,IF(CS811+CS812+CS813+CT811+CT812+CT813+CU811+CU812+CU813+CV811+CV812+CV813&gt;=16,Fixo/30*FZ$4+(CS811+CS812+CS813+CT811+CT812+CT813+CU811+CU812+CU813+CV811+CV812-16)*Percapita/30*FZ$4))))))</f>
        <v>0</v>
      </c>
      <c r="GA811" s="177">
        <f>IF(C811=4,SUM(CW811+CW812+CW813+CY811+CY812+CY813)*Percapita/30*GA$4+(CX811+CX812+CX813+CZ811+CZ812+CZ813)*Cadeirante/30*GA$4,IF(C811=3,IF(CW814+CY814=10,Fixo/30*GA$4+(CW811+CW812+CW813+CY811+CY812+CY813)*Percapita/30*GA$4+(CX814+CZ814)*Cadeirante/30*GA$4,IF(CW814+CY814&lt;=9,(CW814+CY814)*Crechee/30*GA$4)+(CX814+CZ814)*Cadeirante/30*GA$4+(CW811+CW812+CW813+CY811+CY812+CY813)*Percapita/30*GA$4)+IF(CW814+CY814&gt;=11,Fixo/30*GA$4+(CW814+CY814-10)*Crechee/30*GA$4,0),IF(C811=2,IF(CX811+CX812+CX813+CX814+CZ811+CZ812+CZ813+CZ814=1,Cadeirante/30*GA$4,IF(CX811+CX812+CX813+CX814+CZ811+CZ812+CZ813+CZ814=2,Fixo/30*GA$4,IF(CX811+CX812+CX813+CX814+CZ811+CZ812+CZ813+CZ814&gt;2,Fixo/30*GA$4+(CX811+CX812+CX813+CX814+CZ811+CZ812+CZ813+CZ814-2)*Cadeirante/30*GA$4)))+(CW811+CW812+CW813+CY811+CY812+CY813)*Percapita/30*GA$4+(CW814+CY814)*Crechee/30*GA$4,IF(C811=1,IF(CW811+CW812+CW813+CX811+CX812+CX813+CY811+CY812+CY813+CZ811+CZ812+CZ813&lt;=15,(CW811+CW812+CW813+CY811+CY812+CY813)*Percapita/30*GA$4,IF(CW811+CW812+CW813+CX811+CX812+CX813+CY811+CY812+CY813+CZ811+CZ812+CZ813&gt;=16,Fixo/30*GA$4+(CW811+CW812+CW813+CX811+CX812+CX813+CY811+CY812+CY813+CZ811+CZ812-16)*Percapita/30*GA$4))))))</f>
        <v>0</v>
      </c>
      <c r="GB811" s="177">
        <f>IF(C811=4,SUM(DA811+DA812+DA813+DC811+DC812+DC813)*Percapita/30*GB$4+(DB811+DB812+DB813+DD811+DD812+DD813)*Cadeirante/30*GB$4,IF(C811=3,IF(DA814+DC814=10,Fixo/30*GB$4+(DA811+DA812+DA813+DC811+DC812+DC813)*Percapita/30*GB$4+(DB814+DD814)*Cadeirante/30*GB$4,IF(DA814+DC814&lt;=9,(DA814+DC814)*Crechee/30*GB$4)+(DB814+DD814)*Cadeirante/30*GB$4+(DA811+DA812+DA813+DC811+DC812+DC813)*Percapita/30*GB$4)+IF(DA814+DC814&gt;=11,Fixo/30*GB$4+(DA814+DC814-10)*Crechee/30*GB$4,0),IF(C811=2,IF(DB811+DB812+DB813+DB814+DD811+DD812+DD813+DD814=1,Cadeirante/30*GB$4,IF(DB811+DB812+DB813+DB814+DD811+DD812+DD813+DD814=2,Fixo/30*GB$4,IF(DB811+DB812+DB813+DB814+DD811+DD812+DD813+DD814&gt;2,Fixo/30*GB$4+(DB811+DB812+DB813+DB814+DD811+DD812+DD813+DD814-2)*Cadeirante/30*GB$4)))+(DA811+DA812+DA813+DC811+DC812+DC813)*Percapita/30*GB$4+(DA814+DC814)*Crechee/30*GB$4,IF(C811=1,IF(DA811+DA812+DA813+DB811+DB812+DB813+DC811+DC812+DC813+DD811+DD812+DD813&lt;=15,(DA811+DA812+DA813+DC811+DC812+DC813)*Percapita/30*GB$4,IF(DA811+DA812+DA813+DB811+DB812+DB813+DC811+DC812+DC813+DD811+DD812+DD813&gt;=16,Fixo/30*GB$4+(DA811+DA812+DA813+DB811+DB812+DB813+DC811+DC812+DC813+DD811+DD812-16)*Percapita/30*GB$4))))))</f>
        <v>0</v>
      </c>
      <c r="GC811" s="177">
        <f>IF(C811=4,SUM(DE811+DE812+DE813+DG811+DG812+DG813)*Percapita/30*GC$4+(DF811+DF812+DF813+DH811+DH812+DH813)*Cadeirante/30*GC$4,IF(C811=3,IF(DE814+DG814=10,Fixo/30*GC$4+(DE811+DE812+DE813+DG811+DG812+DG813)*Percapita/30*GC$4+(DF814+DH814)*Cadeirante/30*GC$4,IF(DE814+DG814&lt;=9,(DE814+DG814)*Crechee/30*GC$4)+(DF814+DH814)*Cadeirante/30*GC$4+(DE811+DE812+DE813+DG811+DG812+DG813)*Percapita/30*GC$4)+IF(DE814+DG814&gt;=11,Fixo/30*GC$4+(DE814+DG814-10)*Crechee/30*GC$4,0),IF(C811=2,IF(DF811+DF812+DF813+DF814+DH811+DH812+DH813+DH814=1,Cadeirante/30*GC$4,IF(DF811+DF812+DF813+DF814+DH811+DH812+DH813+DH814=2,Fixo/30*GC$4,IF(DF811+DF812+DF813+DF814+DH811+DH812+DH813+DH814&gt;2,Fixo/30*GC$4+(DF811+DF812+DF813+DF814+DH811+DH812+DH813+DH814-2)*Cadeirante/30*GC$4)))+(DE811+DE812+DE813+DG811+DG812+DG813)*Percapita/30*GC$4+(DE814+DG814)*Crechee/30*GC$4,IF(C811=1,IF(DE811+DE812+DE813+DF811+DF812+DF813+DG811+DG812+DG813+DH811+DH812+DH813&lt;=15,(DE811+DE812+DE813+DG811+DG812+DG813)*Percapita/30*GC$4,IF(DE811+DE812+DE813+DF811+DF812+DF813+DG811+DG812+DG813+DH811+DH812+DH813&gt;=16,Fixo/30*GC$4+(DE811+DE812+DE813+DF811+DF812+DF813+DG811+DG812+DG813+DH811+DH812-16)*Percapita/30*GC$4))))))</f>
        <v>0</v>
      </c>
      <c r="GD811" s="177">
        <f>IF(C811=4,SUM(DI811+DI812+DI813+DK811+DK812+DK813)*Percapita/30*GD$4+(DJ811+DJ812+DJ813+DL811+DL812+DL813)*Cadeirante/30*GD$4,IF(C811=3,IF(DI814+DK814=10,Fixo/30*GD$4+(DI811+DI812+DI813+DK811+DK812+DK813)*Percapita/30*GD$4+(DJ814+DL814)*Cadeirante/30*GD$4,IF(DI814+DK814&lt;=9,(DI814+DK814)*Crechee/30*GD$4)+(DJ814+DL814)*Cadeirante/30*GD$4+(DI811+DI812+DI813+DK811+DK812+DK813)*Percapita/30*GD$4)+IF(DI814+DK814&gt;=11,Fixo/30*GD$4+(DI814+DK814-10)*Crechee/30*GD$4,0),IF(C811=2,IF(DJ811+DJ812+DJ813+DJ814+DL811+DL812+DL813+DL814=1,Cadeirante/30*GD$4,IF(DJ811+DJ812+DJ813+DJ814+DL811+DL812+DL813+DL814=2,Fixo/30*GD$4,IF(DJ811+DJ812+DJ813+DJ814+DL811+DL812+DL813+DL814&gt;2,Fixo/30*GD$4+(DJ811+DJ812+DJ813+DJ814+DL811+DL812+DL813+DL814-2)*Cadeirante/30*GD$4)))+(DI811+DI812+DI813+DK811+DK812+DK813)*Percapita/30*GD$4+(DI814+DK814)*Crechee/30*GD$4,IF(C811=1,IF(DI811+DI812+DI813+DJ811+DJ812+DJ813+DK811+DK812+DK813+DL811+DL812+DL813&lt;=15,(DI811+DI812+DI813+DK811+DK812+DK813)*Percapita/30*GD$4,IF(DI811+DI812+DI813+DJ811+DJ812+DJ813+DK811+DK812+DK813+DL811+DL812+DL813&gt;=16,Fixo/30*GD$4+(DI811+DI812+DI813+DJ811+DJ812+DJ813+DK811+DK812+DK813+DL811+DL812-16)*Percapita/30*GD$4))))))</f>
        <v>0</v>
      </c>
      <c r="GE811" s="177">
        <f>IF(C811=4,SUM(DM811+DM812+DM813+DO811+DO812+DO813)*Percapita/30*GE$4+(DN811+DN812+DN813+DP811+DP812+DP813)*Cadeirante/30*GE$4,IF(C811=3,IF(DM814+DO814=10,Fixo/30*GE$4+(DM811+DM812+DM813+DO811+DO812+DO813)*Percapita/30*GE$4+(DN814+DP814)*Cadeirante/30*GE$4,IF(DM814+DO814&lt;=9,(DM814+DO814)*Crechee/30*GE$4)+(DN814+DP814)*Cadeirante/30*GE$4+(DM811+DM812+DM813+DO811+DO812+DO813)*Percapita/30*GE$4)+IF(DM814+DO814&gt;=11,Fixo/30*GE$4+(DM814+DO814-10)*Crechee/30*GE$4,0),IF(C811=2,IF(DN811+DN812+DN813+DN814+DP811+DP812+DP813+DP814=1,Cadeirante/30*GE$4,IF(DN811+DN812+DN813+DN814+DP811+DP812+DP813+DP814=2,Fixo/30*GE$4,IF(DN811+DN812+DN813+DN814+DP811+DP812+DP813+DP814&gt;2,Fixo/30*GE$4+(DN811+DN812+DN813+DN814+DP811+DP812+DP813+DP814-2)*Cadeirante/30*GE$4)))+(DM811+DM812+DM813+DO811+DO812+DO813)*Percapita/30*GE$4+(DM814+DO814)*Crechee/30*GE$4,IF(C811=1,IF(DM811+DM812+DM813+DN811+DN812+DN813+DO811+DO812+DO813+DP811+DP812+DP813&lt;=15,(DM811+DM812+DM813+DO811+DO812+DO813)*Percapita/30*GE$4,IF(DM811+DM812+DM813+DN811+DN812+DN813+DO811+DO812+DO813+DP811+DP812+DP813&gt;=16,Fixo/30*GE$4+(DM811+DM812+DM813+DN811+DN812+DN813+DO811+DO812+DO813+DP811+DP812-16)*Percapita/30*GE$4))))))</f>
        <v>0</v>
      </c>
      <c r="GF811" s="177">
        <f>IF(C811=4,SUM(DQ811+DQ812+DQ813+DS811+DS812+DS813)*Percapita/30*GF$4+(DR811+DR812+DR813+DT811+DT812+DT813)*Cadeirante/30*GF$4,IF(C811=3,IF(DQ814+DS814=10,Fixo/30*GF$4+(DQ811+DQ812+DQ813+DS811+DS812+DS813)*Percapita/30*GF$4+(DR814+DT814)*Cadeirante/30*GF$4,IF(DQ814+DS814&lt;=9,(DQ814+DS814)*Crechee/30*GF$4)+(DR814+DT814)*Cadeirante/30*GF$4+(DQ811+DQ812+DQ813+DS811+DS812+DS813)*Percapita/30*GF$4)+IF(DQ814+DS814&gt;=11,Fixo/30*GF$4+(DQ814+DS814-10)*Crechee/30*GF$4,0),IF(C811=2,IF(DR811+DR812+DR813+DR814+DT811+DT812+DT813+DT814=1,Cadeirante/30*GF$4,IF(DR811+DR812+DR813+DR814+DT811+DT812+DT813+DT814=2,Fixo/30*GF$4,IF(DR811+DR812+DR813+DR814+DT811+DT812+DT813+DT814&gt;2,Fixo/30*GF$4+(DR811+DR812+DR813+DR814+DT811+DT812+DT813+DT814-2)*Cadeirante/30*GF$4)))+(DQ811+DQ812+DQ813+DS811+DS812+DS813)*Percapita/30*GF$4+(DQ814+DS814)*Crechee/30*GF$4,IF(C811=1,IF(DQ811+DQ812+DQ813+DR811+DR812+DR813+DS811+DS812+DS813+DT811+DT812+DT813&lt;=15,(DQ811+DQ812+DQ813+DS811+DS812+DS813)*Percapita/30*GF$4,IF(DQ811+DQ812+DQ813+DR811+DR812+DR813+DS811+DS812+DS813+DT811+DT812+DT813&gt;=16,Fixo/30*GF$4+(DQ811+DQ812+DQ813+DR811+DR812+DR813+DS811+DS812+DS813+DT811+DT812-16)*Percapita/30*GF$4))))))</f>
        <v>0</v>
      </c>
      <c r="GG811" s="177">
        <f>IF(C811=4,SUM(DU811+DU812+DU813+DW811+DW812+DW813)*Percapita/30*GG$4+(DV811+DV812+DV813+DX811+DX812+DX813)*Cadeirante/30*GG$4,IF(C811=3,IF(DU814+DW814=10,Fixo/30*GG$4+(DU811+DU812+DU813+DW811+DW812+DW813)*Percapita/30*GG$4+(DV814+DX814)*Cadeirante/30*GG$4,IF(DU814+DW814&lt;=9,(DU814+DW814)*Crechee/30*GG$4)+(DV814+DX814)*Cadeirante/30*GG$4+(DU811+DU812+DU813+DW811+DW812+DW813)*Percapita/30*GG$4)+IF(DU814+DW814&gt;=11,Fixo/30*GG$4+(DU814+DW814-10)*Crechee/30*GG$4,0),IF(C811=2,IF(DV811+DV812+DV813+DV814+DX811+DX812+DX813+DX814=1,Cadeirante/30*GG$4,IF(DV811+DV812+DV813+DV814+DX811+DX812+DX813+DX814=2,Fixo/30*GG$4,IF(DV811+DV812+DV813+DV814+DX811+DX812+DX813+DX814&gt;2,Fixo/30*GG$4+(DV811+DV812+DV813+DV814+DX811+DX812+DX813+DX814-2)*Cadeirante/30*GG$4)))+(DU811+DU812+DU813+DW811+DW812+DW813)*Percapita/30*GG$4+(DU814+DW814)*Crechee/30*GG$4,IF(C811=1,IF(DU811+DU812+DU813+DV811+DV812+DV813+DW811+DW812+DW813+DX811+DX812+DX813&lt;=15,(DU811+DU812+DU813+DW811+DW812+DW813)*Percapita/30*GG$4,IF(DU811+DU812+DU813+DV811+DV812+DV813+DW811+DW812+DW813+DX811+DX812+DX813&gt;=16,Fixo/30*GG$4+(DU811+DU812+DU813+DV811+DV812+DV813+DW811+DW812+DW813+DX811+DX812-16)*Percapita/30*GG$4))))))</f>
        <v>0</v>
      </c>
      <c r="GH811" s="177">
        <f>IF(C811=4,SUM(DY811+DY812+DY813+EA811+EA812+EA813)*Percapita/30*GH$4+(DZ811+DZ812+DZ813+EB811+EB812+EB813)*Cadeirante/30*GH$4,IF(C811=3,IF(DY814+EA814=10,Fixo/30*GH$4+(DY811+DY812+DY813+EA811+EA812+EA813)*Percapita/30*GH$4+(DZ814+EB814)*Cadeirante/30*GH$4,IF(DY814+EA814&lt;=9,(DY814+EA814)*Crechee/30*GH$4)+(DZ814+EB814)*Cadeirante/30*GH$4+(DY811+DY812+DY813+EA811+EA812+EA813)*Percapita/30*GH$4)+IF(DY814+EA814&gt;=11,Fixo/30*GH$4+(DY814+EA814-10)*Crechee/30*GH$4,0),IF(C811=2,IF(DZ811+DZ812+DZ813+DZ814+EB811+EB812+EB813+EB814=1,Cadeirante/30*GH$4,IF(DZ811+DZ812+DZ813+DZ814+EB811+EB812+EB813+EB814=2,Fixo/30*GH$4,IF(DZ811+DZ812+DZ813+DZ814+EB811+EB812+EB813+EB814&gt;2,Fixo/30*GH$4+(DZ811+DZ812+DZ813+DZ814+EB811+EB812+EB813+EB814-2)*Cadeirante/30*GH$4)))+(DY811+DY812+DY813+EA811+EA812+EA813)*Percapita/30*GH$4+(DY814+EA814)*Crechee/30*GH$4,IF(C811=1,IF(DY811+DY812+DY813+DZ811+DZ812+DZ813+EA811+EA812+EA813+EB811+EB812+EB813&lt;=15,(DY811+DY812+DY813+EA811+EA812+EA813)*Percapita/30*GH$4,IF(DY811+DY812+DY813+DZ811+DZ812+DZ813+EA811+EA812+EA813+EB811+EB812+EB813&gt;=16,Fixo/30*GH$4+(DY811+DY812+DY813+DZ811+DZ812+DZ813+EA811+EA812+EA813+EB811+EB812-16)*Percapita/30*GH$4))))))</f>
        <v>0</v>
      </c>
      <c r="GI811" s="177">
        <f>IF(C811=4,SUM(EC811+EC812+EC813+EE811+EE812+EE813)*Percapita/30*GI$4+(ED811+ED812+ED813+EF811+EF812+EF813)*Cadeirante/30*GI$4,IF(C811=3,IF(EC814+EE814=10,Fixo/30*GI$4+(EC811+EC812+EC813+EE811+EE812+EE813)*Percapita/30*GI$4+(ED814+EF814)*Cadeirante/30*GI$4,IF(EC814+EE814&lt;=9,(EC814+EE814)*Crechee/30*GI$4)+(ED814+EF814)*Cadeirante/30*GI$4+(EC811+EC812+EC813+EE811+EE812+EE813)*Percapita/30*GI$4)+IF(EC814+EE814&gt;=11,Fixo/30*GI$4+(EC814+EE814-10)*Crechee/30*GI$4,0),IF(C811=2,IF(ED811+ED812+ED813+ED814+EF811+EF812+EF813+EF814=1,Cadeirante/30*GI$4,IF(ED811+ED812+ED813+ED814+EF811+EF812+EF813+EF814=2,Fixo/30*GI$4,IF(ED811+ED812+ED813+ED814+EF811+EF812+EF813+EF814&gt;2,Fixo/30*GI$4+(ED811+ED812+ED813+ED814+EF811+EF812+EF813+EF814-2)*Cadeirante/30*GI$4)))+(EC811+EC812+EC813+EE811+EE812+EE813)*Percapita/30*GI$4+(EC814+EE814)*Crechee/30*GI$4,IF(C811=1,IF(EC811+EC812+EC813+ED811+ED812+ED813+EE811+EE812+EE813+EF811+EF812+EF813&lt;=15,(EC811+EC812+EC813+EE811+EE812+EE813)*Percapita/30*GI$4,IF(EC811+EC812+EC813+ED811+ED812+ED813+EE811+EE812+EE813+EF811+EF812+EF813&gt;=16,Fixo/30*GI$4+(EC811+EC812+EC813+ED811+ED812+ED813+EE811+EE812+EE813+EF811+EF812-16)*Percapita/30*GI$4))))))</f>
        <v>0</v>
      </c>
      <c r="GJ811" s="177">
        <f>IF(C811=4,SUM(EG811+EG812+EG813+EI811+EI812+EI813)*Percapita/30*GJ$4+(EH811+EH812+EH813+EJ811+EJ812+EJ813)*Cadeirante/30*GJ$4,IF(C811=3,IF(EG814+EI814=10,Fixo/30*GJ$4+(EG811+EG812+EG813+EI811+EI812+EI813)*Percapita/30*GJ$4+(EH814+EJ814)*Cadeirante/30*GJ$4,IF(EG814+EI814&lt;=9,(EG814+EI814)*Crechee/30*GJ$4)+(EH814+EJ814)*Cadeirante/30*GJ$4+(EG811+EG812+EG813+EI811+EI812+EI813)*Percapita/30*GJ$4)+IF(EG814+EI814&gt;=11,Fixo/30*GJ$4+(EG814+EI814-10)*Crechee/30*GJ$4,0),IF(C811=2,IF(EH811+EH812+EH813+EH814+EJ811+EJ812+EJ813+EJ814=1,Cadeirante/30*GJ$4,IF(EH811+EH812+EH813+EH814+EJ811+EJ812+EJ813+EJ814=2,Fixo/30*GJ$4,IF(EH811+EH812+EH813+EH814+EJ811+EJ812+EJ813+EJ814&gt;2,Fixo/30*GJ$4+(EH811+EH812+EH813+EH814+EJ811+EJ812+EJ813+EJ814-2)*Cadeirante/30*GJ$4)))+(EG811+EG812+EG813+EI811+EI812+EI813)*Percapita/30*GJ$4+(EG814+EI814)*Crechee/30*GJ$4,IF(C811=1,IF(EG811+EG812+EG813+EH811+EH812+EH813+EI811+EI812+EI813+EJ811+EJ812+EJ813&lt;=15,(EG811+EG812+EG813+EI811+EI812+EI813)*Percapita/30*GJ$4,IF(EG811+EG812+EG813+EH811+EH812+EH813+EI811+EI812+EI813+EJ811+EJ812+EJ813&gt;=16,Fixo/30*GJ$4+(EG811+EG812+EG813+EH811+EH812+EH813+EI811+EI812+EI813+EJ811+EJ812-16)*Percapita/30*GJ$4))))))</f>
        <v>0</v>
      </c>
      <c r="GK811" s="178"/>
      <c r="GL811" s="103">
        <f t="shared" si="895"/>
        <v>0</v>
      </c>
      <c r="GM811" s="124"/>
      <c r="GN811" s="104">
        <f>SUMIF(V811:V814,"&lt;0")*Cadeirante/30*GN$4+SUMIF(X811:X814,"&lt;0")*Cadeirante/30*GN$4</f>
        <v>0</v>
      </c>
      <c r="GO811" s="104">
        <f>SUMIF(Z811:Z814,"&lt;0")*Cadeirante/30*GO$4+SUMIF(AB811:AB814,"&lt;0")*Cadeirante/30*GO$4</f>
        <v>0</v>
      </c>
      <c r="GP811" s="104">
        <f>SUMIF(AD811:AD814,"&lt;0")*Cadeirante/30*GP$4+SUMIF(AF811:AF814,"&lt;0")*Cadeirante/30*GP$4</f>
        <v>0</v>
      </c>
      <c r="GQ811" s="104">
        <f>SUMIF(AH811:AH814,"&lt;0")*Cadeirante/30*GQ$4+SUMIF(AJ811:AJ814,"&lt;0")*Cadeirante/30*GQ$4</f>
        <v>0</v>
      </c>
      <c r="GR811" s="104">
        <f>SUMIF(AL811:AL814,"&lt;0")*Cadeirante/30*GR$4+SUMIF(AN811:AN814,"&lt;0")*Cadeirante/30*GR$4</f>
        <v>0</v>
      </c>
      <c r="GS811" s="104">
        <f>SUMIF(AP811:AP814,"&lt;0")*Cadeirante/30*GS$4+SUMIF(AR811:AR814,"&lt;0")*Cadeirante/30*GS$4</f>
        <v>0</v>
      </c>
      <c r="GT811" s="104">
        <f>SUMIF(AT811:AT814,"&lt;0")*Cadeirante/30*GT$4+SUMIF(AV811:AV814,"&lt;0")*Cadeirante/30*GT$4</f>
        <v>0</v>
      </c>
      <c r="GU811" s="104">
        <f>SUMIF(AX811:AX814,"&lt;0")*Cadeirante/30*GU$4+SUMIF(AZ811:AZ814,"&lt;0")*Cadeirante/30*GU$4</f>
        <v>0</v>
      </c>
      <c r="GV811" s="104">
        <f>SUMIF(BB811:BB814,"&lt;0")*Cadeirante/30*GV$4+SUMIF(BD811:BD814,"&lt;0")*Cadeirante/30*GV$4</f>
        <v>0</v>
      </c>
      <c r="GW811" s="104">
        <f>SUMIF(BF811:BF814,"&lt;0")*Cadeirante/30*GW$4+SUMIF(BH811:BH814,"&lt;0")*Cadeirante/30*GW$4</f>
        <v>0</v>
      </c>
      <c r="GX811" s="104">
        <f>SUMIF(BJ811:BJ814,"&lt;0")*Cadeirante/30*GX$4+SUMIF(BL811:BL814,"&lt;0")*Cadeirante/30*GX$4</f>
        <v>0</v>
      </c>
      <c r="GY811" s="104">
        <f>SUMIF(BN811:BN814,"&lt;0")*Cadeirante/30*GY$4+SUMIF(BP811:BP814,"&lt;0")*Cadeirante/30*GY$4</f>
        <v>0</v>
      </c>
      <c r="GZ811" s="104">
        <f>SUMIF(BR811:BR814,"&lt;0")*Cadeirante/30*GZ$4+SUMIF(BT811:BT814,"&lt;0")*Cadeirante/30*GZ$4</f>
        <v>0</v>
      </c>
      <c r="HA811" s="104">
        <f>SUMIF(BV811:BV814,"&lt;0")*Cadeirante/30*HA$4+SUMIF(BX811:BX814,"&lt;0")*Cadeirante/30*HA$4</f>
        <v>0</v>
      </c>
      <c r="HB811" s="104">
        <f>SUMIF(BZ811:BZ814,"&lt;0")*Cadeirante/30*HB$4+SUMIF(CB811:CB814,"&lt;0")*Cadeirante/30*HB$4</f>
        <v>0</v>
      </c>
      <c r="HC811" s="104">
        <f>SUMIF(CD811:CD814,"&lt;0")*Cadeirante/30*HC$4+SUMIF(CF811:CF814,"&lt;0")*Cadeirante/30*HC$4</f>
        <v>0</v>
      </c>
      <c r="HD811" s="104">
        <f>SUMIF(CH811:CH814,"&lt;0")*Cadeirante/30*HD$4+SUMIF(CJ811:CJ814,"&lt;0")*Cadeirante/30*HD$4</f>
        <v>0</v>
      </c>
      <c r="HE811" s="104">
        <f>SUMIF(CL811:CL814,"&lt;0")*Cadeirante/30*HE$4+SUMIF(CN811:CN814,"&lt;0")*Cadeirante/30*HE$4</f>
        <v>0</v>
      </c>
      <c r="HF811" s="104">
        <f>SUMIF(CP811:CP814,"&lt;0")*Cadeirante/30*HF$4+SUMIF(CR811:CR814,"&lt;0")*Cadeirante/30*HF$4</f>
        <v>0</v>
      </c>
      <c r="HG811" s="104">
        <f>SUMIF(CT811:CT814,"&lt;0")*Cadeirante/30*HG$4+SUMIF(CV811:CV814,"&lt;0")*Cadeirante/30*HG$4</f>
        <v>0</v>
      </c>
      <c r="HH811" s="104">
        <f>SUMIF(CX811:CX814,"&lt;0")*Cadeirante/30*HH$4+SUMIF(CZ811:CZ814,"&lt;0")*Cadeirante/30*HH$4</f>
        <v>0</v>
      </c>
      <c r="HI811" s="104">
        <f>SUMIF(DB811:DB814,"&lt;0")*Cadeirante/30*HI$4+SUMIF(DD811:DD814,"&lt;0")*Cadeirante/30*HI$4</f>
        <v>0</v>
      </c>
      <c r="HJ811" s="104">
        <f>SUMIF(DF811:DF814,"&lt;0")*Cadeirante/30*HJ$4+SUMIF(DH811:DH814,"&lt;0")*Cadeirante/30*HJ$4</f>
        <v>0</v>
      </c>
      <c r="HK811" s="104">
        <f>SUMIF(DJ811:DJ814,"&lt;0")*Cadeirante/30*HK$4+SUMIF(DL811:DL814,"&lt;0")*Cadeirante/30*HK$4</f>
        <v>0</v>
      </c>
      <c r="HL811" s="104">
        <f>SUMIF(DN811:DN814,"&lt;0")*Cadeirante/30*HL$4+SUMIF(DP811:DP814,"&lt;0")*Cadeirante/30*HL$4</f>
        <v>0</v>
      </c>
      <c r="HM811" s="104">
        <f>SUMIF(DR811:DR814,"&lt;0")*Cadeirante/30*HM$4+SUMIF(DT811:DT814,"&lt;0")*Cadeirante/30*HM$4</f>
        <v>0</v>
      </c>
      <c r="HN811" s="104">
        <f>SUMIF(DV811:DV814,"&lt;0")*Cadeirante/30*HN$4+SUMIF(DX811:DX814,"&lt;0")*Cadeirante/30*HN$4</f>
        <v>0</v>
      </c>
      <c r="HO811" s="104">
        <f>SUMIF(DZ811:DZ814,"&lt;0")*Cadeirante/30*HO$4+SUMIF(EB811:EB814,"&lt;0")*Cadeirante/30*HO$4</f>
        <v>0</v>
      </c>
      <c r="HP811" s="104">
        <f>SUMIF(ED811:ED814,"&lt;0")*Cadeirante/30*HP$4+SUMIF(EF811:EF814,"&lt;0")*Cadeirante/30*HP$4</f>
        <v>0</v>
      </c>
      <c r="HQ811" s="64"/>
      <c r="HR811" s="64"/>
      <c r="HS811" s="64"/>
      <c r="HT811" s="64"/>
      <c r="HU811" s="64"/>
      <c r="HV811" s="64"/>
      <c r="HW811" s="176">
        <v>17629.309999999998</v>
      </c>
      <c r="HX811" s="64"/>
      <c r="HY811" s="280">
        <f>IF(ISTEXT(EM811), VALUE(EM811), EM811)</f>
        <v>0</v>
      </c>
      <c r="HZ811" s="280">
        <f>IF(ISTEXT(EN811), VALUE(EN811), EN811)</f>
        <v>0</v>
      </c>
      <c r="IA811" s="280">
        <f>IF(ISTEXT(EO811), VALUE(EO811), EO811)</f>
        <v>0</v>
      </c>
      <c r="IB811" s="64" t="b">
        <f>HW811=FE811</f>
        <v>0</v>
      </c>
      <c r="IC811" s="64"/>
    </row>
    <row r="812" spans="1:237" s="106" customFormat="1" ht="22.5" customHeight="1" x14ac:dyDescent="0.25">
      <c r="A812" s="368" t="s">
        <v>3933</v>
      </c>
      <c r="B812" s="369" t="s">
        <v>3934</v>
      </c>
      <c r="C812" s="370" t="s">
        <v>3233</v>
      </c>
      <c r="D812" s="371" t="s">
        <v>3935</v>
      </c>
      <c r="E812" s="371" t="s">
        <v>3936</v>
      </c>
      <c r="F812" s="372" t="s">
        <v>3224</v>
      </c>
      <c r="G812" s="372" t="s">
        <v>3225</v>
      </c>
      <c r="H812" s="373" t="s">
        <v>1866</v>
      </c>
      <c r="I812" s="374" t="s">
        <v>3937</v>
      </c>
      <c r="J812" s="421" t="s">
        <v>3231</v>
      </c>
      <c r="K812" s="421" t="s">
        <v>3234</v>
      </c>
      <c r="L812" s="329">
        <f>CONTINUA!BV812</f>
        <v>8</v>
      </c>
      <c r="M812" s="329">
        <f>CONTINUA!BW812</f>
        <v>0</v>
      </c>
      <c r="N812" s="895"/>
      <c r="O812" s="896" t="s">
        <v>4083</v>
      </c>
      <c r="P812" s="897" t="s">
        <v>206</v>
      </c>
      <c r="Q812" s="400">
        <v>40</v>
      </c>
      <c r="R812" s="401"/>
      <c r="S812" s="400">
        <v>1</v>
      </c>
      <c r="T812" s="401"/>
      <c r="U812" s="400"/>
      <c r="V812" s="401"/>
      <c r="W812" s="400"/>
      <c r="X812" s="401"/>
      <c r="Y812" s="400"/>
      <c r="Z812" s="401"/>
      <c r="AA812" s="400"/>
      <c r="AB812" s="401"/>
      <c r="AC812" s="400"/>
      <c r="AD812" s="401"/>
      <c r="AE812" s="400"/>
      <c r="AF812" s="401"/>
      <c r="AG812" s="400"/>
      <c r="AH812" s="401"/>
      <c r="AI812" s="400"/>
      <c r="AJ812" s="401"/>
      <c r="AK812" s="400"/>
      <c r="AL812" s="401"/>
      <c r="AM812" s="400"/>
      <c r="AN812" s="401"/>
      <c r="AO812" s="400"/>
      <c r="AP812" s="401"/>
      <c r="AQ812" s="400"/>
      <c r="AR812" s="401"/>
      <c r="AS812" s="400"/>
      <c r="AT812" s="401"/>
      <c r="AU812" s="400"/>
      <c r="AV812" s="401"/>
      <c r="AW812" s="400"/>
      <c r="AX812" s="401"/>
      <c r="AY812" s="400"/>
      <c r="AZ812" s="401"/>
      <c r="BA812" s="400"/>
      <c r="BB812" s="401"/>
      <c r="BC812" s="400"/>
      <c r="BD812" s="401"/>
      <c r="BE812" s="400"/>
      <c r="BF812" s="401"/>
      <c r="BG812" s="400"/>
      <c r="BH812" s="401"/>
      <c r="BI812" s="400"/>
      <c r="BJ812" s="401"/>
      <c r="BK812" s="400"/>
      <c r="BL812" s="401"/>
      <c r="BM812" s="400"/>
      <c r="BN812" s="401"/>
      <c r="BO812" s="400"/>
      <c r="BP812" s="401"/>
      <c r="BQ812" s="400"/>
      <c r="BR812" s="401"/>
      <c r="BS812" s="400"/>
      <c r="BT812" s="401"/>
      <c r="BU812" s="400"/>
      <c r="BV812" s="401"/>
      <c r="BW812" s="400"/>
      <c r="BX812" s="401"/>
      <c r="BY812" s="400"/>
      <c r="BZ812" s="401"/>
      <c r="CA812" s="400"/>
      <c r="CB812" s="401"/>
      <c r="CC812" s="400"/>
      <c r="CD812" s="401"/>
      <c r="CE812" s="400"/>
      <c r="CF812" s="401"/>
      <c r="CG812" s="400"/>
      <c r="CH812" s="401"/>
      <c r="CI812" s="400"/>
      <c r="CJ812" s="401"/>
      <c r="CK812" s="400"/>
      <c r="CL812" s="401"/>
      <c r="CM812" s="400"/>
      <c r="CN812" s="401"/>
      <c r="CO812" s="400"/>
      <c r="CP812" s="401"/>
      <c r="CQ812" s="400"/>
      <c r="CR812" s="401"/>
      <c r="CS812" s="400"/>
      <c r="CT812" s="401"/>
      <c r="CU812" s="400"/>
      <c r="CV812" s="401"/>
      <c r="CW812" s="400"/>
      <c r="CX812" s="401"/>
      <c r="CY812" s="400"/>
      <c r="CZ812" s="401"/>
      <c r="DA812" s="400"/>
      <c r="DB812" s="401"/>
      <c r="DC812" s="400"/>
      <c r="DD812" s="401"/>
      <c r="DE812" s="400"/>
      <c r="DF812" s="401"/>
      <c r="DG812" s="400"/>
      <c r="DH812" s="401"/>
      <c r="DI812" s="400"/>
      <c r="DJ812" s="401"/>
      <c r="DK812" s="400"/>
      <c r="DL812" s="401"/>
      <c r="DM812" s="400"/>
      <c r="DN812" s="401"/>
      <c r="DO812" s="400"/>
      <c r="DP812" s="401"/>
      <c r="DQ812" s="400"/>
      <c r="DR812" s="401"/>
      <c r="DS812" s="400"/>
      <c r="DT812" s="401"/>
      <c r="DU812" s="400"/>
      <c r="DV812" s="401"/>
      <c r="DW812" s="400"/>
      <c r="DX812" s="401"/>
      <c r="DY812" s="400"/>
      <c r="DZ812" s="401"/>
      <c r="EA812" s="400"/>
      <c r="EB812" s="401"/>
      <c r="EC812" s="400"/>
      <c r="ED812" s="401"/>
      <c r="EE812" s="400"/>
      <c r="EF812" s="401"/>
      <c r="EG812" s="400"/>
      <c r="EH812" s="401"/>
      <c r="EI812" s="400"/>
      <c r="EJ812" s="447"/>
      <c r="EK812" s="511"/>
      <c r="EL812" s="514"/>
      <c r="EM812" s="448"/>
      <c r="EN812" s="344"/>
      <c r="EO812" s="345"/>
      <c r="EP812" s="171">
        <f t="shared" si="888"/>
        <v>40</v>
      </c>
      <c r="EQ812" s="171">
        <f t="shared" si="889"/>
        <v>0</v>
      </c>
      <c r="ER812" s="171">
        <f t="shared" si="890"/>
        <v>1</v>
      </c>
      <c r="ES812" s="171">
        <f t="shared" si="891"/>
        <v>0</v>
      </c>
      <c r="ET812" s="171">
        <f t="shared" si="892"/>
        <v>0</v>
      </c>
      <c r="EU812" s="171">
        <f t="shared" si="893"/>
        <v>0</v>
      </c>
      <c r="EV812" s="172">
        <f t="shared" si="894"/>
        <v>41</v>
      </c>
      <c r="EW812" s="173"/>
      <c r="EX812" s="248">
        <f t="shared" si="926"/>
        <v>0</v>
      </c>
      <c r="EY812" s="174">
        <f>(L812*regular)+(M812*Cadeirantee)</f>
        <v>77.12</v>
      </c>
      <c r="EZ812" s="249">
        <f>SUMIF(FG812:GJ812,"&gt;0")</f>
        <v>0</v>
      </c>
      <c r="FA812" s="249">
        <f>SUMIF(FG812:GJ812,"&lt;0")+SUMIF(GN812:HP812,"&lt;0")</f>
        <v>0</v>
      </c>
      <c r="FB812" s="174">
        <v>0</v>
      </c>
      <c r="FC812" s="126">
        <f>N812*km*'VALORES TABELA'!$B$13</f>
        <v>0</v>
      </c>
      <c r="FD812" s="250">
        <f t="shared" ref="FD812:FD815" si="927">GL812</f>
        <v>0</v>
      </c>
      <c r="FE812" s="105"/>
      <c r="FF812" s="119"/>
      <c r="FG812" s="119"/>
      <c r="FH812" s="119"/>
      <c r="FI812" s="119"/>
      <c r="FJ812" s="119"/>
      <c r="FK812" s="119"/>
      <c r="FL812" s="119"/>
      <c r="FM812" s="119"/>
      <c r="FN812" s="119"/>
      <c r="FO812" s="119"/>
      <c r="FP812" s="119"/>
      <c r="FQ812" s="119"/>
      <c r="FR812" s="119"/>
      <c r="FS812" s="119"/>
      <c r="FT812" s="119"/>
      <c r="FU812" s="119"/>
      <c r="FV812" s="119"/>
      <c r="FW812" s="119"/>
      <c r="FX812" s="119"/>
      <c r="FY812" s="119"/>
      <c r="FZ812" s="119"/>
      <c r="GA812" s="119"/>
      <c r="GB812" s="119"/>
      <c r="GC812" s="119"/>
      <c r="GD812" s="119"/>
      <c r="GE812" s="119"/>
      <c r="GF812" s="119"/>
      <c r="GG812" s="119"/>
      <c r="GH812" s="119"/>
      <c r="GI812" s="119"/>
      <c r="GJ812" s="119"/>
      <c r="GK812" s="251"/>
      <c r="GL812" s="103">
        <f t="shared" si="895"/>
        <v>0</v>
      </c>
      <c r="GM812" s="124"/>
      <c r="GN812" s="104"/>
      <c r="GO812" s="104"/>
      <c r="GP812" s="104"/>
      <c r="GQ812" s="104"/>
      <c r="GR812" s="104"/>
      <c r="GS812" s="104"/>
      <c r="GT812" s="104"/>
      <c r="GU812" s="104"/>
      <c r="GV812" s="104"/>
      <c r="GW812" s="104"/>
      <c r="GX812" s="104"/>
      <c r="GY812" s="104"/>
      <c r="GZ812" s="104"/>
      <c r="HA812" s="104"/>
      <c r="HB812" s="104"/>
      <c r="HC812" s="104"/>
      <c r="HD812" s="104"/>
      <c r="HE812" s="104"/>
      <c r="HF812" s="104"/>
      <c r="HG812" s="104"/>
      <c r="HH812" s="104"/>
      <c r="HI812" s="104"/>
      <c r="HJ812" s="104"/>
      <c r="HK812" s="104"/>
      <c r="HL812" s="104"/>
      <c r="HM812" s="104"/>
      <c r="HN812" s="104"/>
      <c r="HO812" s="104"/>
      <c r="HP812" s="104"/>
      <c r="HQ812" s="64"/>
      <c r="HR812" s="64"/>
      <c r="HS812" s="64"/>
      <c r="HT812" s="64"/>
      <c r="HU812" s="64"/>
      <c r="HV812" s="64"/>
      <c r="HW812" s="105"/>
      <c r="HX812" s="64"/>
      <c r="HY812" s="280">
        <f t="shared" ref="HY812:HY815" si="928">IF(ISTEXT(EM812), VALUE(EM812), EM812)</f>
        <v>0</v>
      </c>
      <c r="HZ812" s="280">
        <f t="shared" ref="HZ812:HZ815" si="929">IF(ISTEXT(EN812), VALUE(EN812), EN812)</f>
        <v>0</v>
      </c>
      <c r="IA812" s="280">
        <f t="shared" ref="IA812:IA815" si="930">IF(ISTEXT(EO812), VALUE(EO812), EO812)</f>
        <v>0</v>
      </c>
      <c r="IB812" s="64"/>
      <c r="IC812" s="64"/>
    </row>
    <row r="813" spans="1:237" s="106" customFormat="1" ht="22.5" customHeight="1" x14ac:dyDescent="0.25">
      <c r="A813" s="368" t="s">
        <v>3933</v>
      </c>
      <c r="B813" s="369" t="s">
        <v>3934</v>
      </c>
      <c r="C813" s="375" t="s">
        <v>3233</v>
      </c>
      <c r="D813" s="371" t="s">
        <v>3935</v>
      </c>
      <c r="E813" s="371" t="s">
        <v>3936</v>
      </c>
      <c r="F813" s="376" t="s">
        <v>3224</v>
      </c>
      <c r="G813" s="376" t="s">
        <v>3225</v>
      </c>
      <c r="H813" s="373" t="s">
        <v>1866</v>
      </c>
      <c r="I813" s="374" t="s">
        <v>3937</v>
      </c>
      <c r="J813" s="421" t="s">
        <v>3231</v>
      </c>
      <c r="K813" s="422" t="s">
        <v>3235</v>
      </c>
      <c r="L813" s="329">
        <f>CONTINUA!BV813</f>
        <v>0</v>
      </c>
      <c r="M813" s="329">
        <f>CONTINUA!BW813</f>
        <v>0</v>
      </c>
      <c r="N813" s="895"/>
      <c r="O813" s="896" t="s">
        <v>4083</v>
      </c>
      <c r="P813" s="897" t="s">
        <v>206</v>
      </c>
      <c r="Q813" s="400"/>
      <c r="R813" s="401"/>
      <c r="S813" s="400"/>
      <c r="T813" s="401"/>
      <c r="U813" s="400"/>
      <c r="V813" s="401"/>
      <c r="W813" s="400"/>
      <c r="X813" s="401"/>
      <c r="Y813" s="400"/>
      <c r="Z813" s="401"/>
      <c r="AA813" s="400"/>
      <c r="AB813" s="401"/>
      <c r="AC813" s="400"/>
      <c r="AD813" s="401"/>
      <c r="AE813" s="400"/>
      <c r="AF813" s="401"/>
      <c r="AG813" s="400"/>
      <c r="AH813" s="401"/>
      <c r="AI813" s="400"/>
      <c r="AJ813" s="401"/>
      <c r="AK813" s="400"/>
      <c r="AL813" s="401"/>
      <c r="AM813" s="400"/>
      <c r="AN813" s="401"/>
      <c r="AO813" s="400"/>
      <c r="AP813" s="401"/>
      <c r="AQ813" s="400"/>
      <c r="AR813" s="401"/>
      <c r="AS813" s="400"/>
      <c r="AT813" s="401"/>
      <c r="AU813" s="400"/>
      <c r="AV813" s="401"/>
      <c r="AW813" s="400"/>
      <c r="AX813" s="401"/>
      <c r="AY813" s="400"/>
      <c r="AZ813" s="401"/>
      <c r="BA813" s="400"/>
      <c r="BB813" s="401"/>
      <c r="BC813" s="400"/>
      <c r="BD813" s="401"/>
      <c r="BE813" s="400"/>
      <c r="BF813" s="401"/>
      <c r="BG813" s="400"/>
      <c r="BH813" s="401"/>
      <c r="BI813" s="400"/>
      <c r="BJ813" s="401"/>
      <c r="BK813" s="400"/>
      <c r="BL813" s="401"/>
      <c r="BM813" s="400"/>
      <c r="BN813" s="401"/>
      <c r="BO813" s="400"/>
      <c r="BP813" s="401"/>
      <c r="BQ813" s="400"/>
      <c r="BR813" s="401"/>
      <c r="BS813" s="400"/>
      <c r="BT813" s="401"/>
      <c r="BU813" s="400"/>
      <c r="BV813" s="401"/>
      <c r="BW813" s="400"/>
      <c r="BX813" s="401"/>
      <c r="BY813" s="400"/>
      <c r="BZ813" s="401"/>
      <c r="CA813" s="400"/>
      <c r="CB813" s="401"/>
      <c r="CC813" s="400"/>
      <c r="CD813" s="401"/>
      <c r="CE813" s="400"/>
      <c r="CF813" s="401"/>
      <c r="CG813" s="400"/>
      <c r="CH813" s="401"/>
      <c r="CI813" s="400"/>
      <c r="CJ813" s="401"/>
      <c r="CK813" s="400"/>
      <c r="CL813" s="401"/>
      <c r="CM813" s="400"/>
      <c r="CN813" s="401"/>
      <c r="CO813" s="400"/>
      <c r="CP813" s="401"/>
      <c r="CQ813" s="400"/>
      <c r="CR813" s="401"/>
      <c r="CS813" s="400"/>
      <c r="CT813" s="401"/>
      <c r="CU813" s="400"/>
      <c r="CV813" s="401"/>
      <c r="CW813" s="400"/>
      <c r="CX813" s="401"/>
      <c r="CY813" s="400"/>
      <c r="CZ813" s="401"/>
      <c r="DA813" s="400"/>
      <c r="DB813" s="401"/>
      <c r="DC813" s="400"/>
      <c r="DD813" s="401"/>
      <c r="DE813" s="400"/>
      <c r="DF813" s="401"/>
      <c r="DG813" s="400"/>
      <c r="DH813" s="401"/>
      <c r="DI813" s="400"/>
      <c r="DJ813" s="401"/>
      <c r="DK813" s="400"/>
      <c r="DL813" s="401"/>
      <c r="DM813" s="400"/>
      <c r="DN813" s="401"/>
      <c r="DO813" s="400"/>
      <c r="DP813" s="401"/>
      <c r="DQ813" s="400"/>
      <c r="DR813" s="401"/>
      <c r="DS813" s="400"/>
      <c r="DT813" s="401"/>
      <c r="DU813" s="400"/>
      <c r="DV813" s="401"/>
      <c r="DW813" s="400"/>
      <c r="DX813" s="401"/>
      <c r="DY813" s="400"/>
      <c r="DZ813" s="401"/>
      <c r="EA813" s="400"/>
      <c r="EB813" s="401"/>
      <c r="EC813" s="400"/>
      <c r="ED813" s="401"/>
      <c r="EE813" s="400"/>
      <c r="EF813" s="401"/>
      <c r="EG813" s="400"/>
      <c r="EH813" s="401"/>
      <c r="EI813" s="400"/>
      <c r="EJ813" s="447"/>
      <c r="EK813" s="511"/>
      <c r="EL813" s="514"/>
      <c r="EM813" s="448"/>
      <c r="EN813" s="344"/>
      <c r="EO813" s="345"/>
      <c r="EP813" s="171">
        <f t="shared" si="888"/>
        <v>0</v>
      </c>
      <c r="EQ813" s="171">
        <f t="shared" si="889"/>
        <v>0</v>
      </c>
      <c r="ER813" s="171">
        <f t="shared" si="890"/>
        <v>0</v>
      </c>
      <c r="ES813" s="171">
        <f t="shared" si="891"/>
        <v>0</v>
      </c>
      <c r="ET813" s="171">
        <f t="shared" si="892"/>
        <v>0</v>
      </c>
      <c r="EU813" s="171">
        <f t="shared" si="893"/>
        <v>0</v>
      </c>
      <c r="EV813" s="172">
        <f t="shared" si="894"/>
        <v>0</v>
      </c>
      <c r="EW813" s="125"/>
      <c r="EX813" s="248">
        <f t="shared" si="926"/>
        <v>0</v>
      </c>
      <c r="EY813" s="174">
        <f>(L813*regular)+(M813*Cadeirantee)</f>
        <v>0</v>
      </c>
      <c r="EZ813" s="249">
        <f>SUMIF(FG813:GJ813,"&gt;0")</f>
        <v>0</v>
      </c>
      <c r="FA813" s="249">
        <f>SUMIF(FG813:GJ813,"&lt;0")+SUMIF(GN813:HP813,"&lt;0")</f>
        <v>0</v>
      </c>
      <c r="FB813" s="174">
        <v>0</v>
      </c>
      <c r="FC813" s="126">
        <f>N813*km*'VALORES TABELA'!$B$13</f>
        <v>0</v>
      </c>
      <c r="FD813" s="250">
        <f t="shared" si="927"/>
        <v>0</v>
      </c>
      <c r="FE813" s="105"/>
      <c r="FF813" s="108"/>
      <c r="FG813" s="108"/>
      <c r="FH813" s="108"/>
      <c r="FI813" s="108"/>
      <c r="FJ813" s="108"/>
      <c r="FK813" s="108"/>
      <c r="FL813" s="108"/>
      <c r="FM813" s="108"/>
      <c r="FN813" s="108"/>
      <c r="FO813" s="108"/>
      <c r="FP813" s="108"/>
      <c r="FQ813" s="108"/>
      <c r="FR813" s="108"/>
      <c r="FS813" s="108"/>
      <c r="FT813" s="108"/>
      <c r="FU813" s="108"/>
      <c r="FV813" s="108"/>
      <c r="FW813" s="108"/>
      <c r="FX813" s="108"/>
      <c r="FY813" s="108"/>
      <c r="FZ813" s="108"/>
      <c r="GA813" s="108"/>
      <c r="GB813" s="108"/>
      <c r="GC813" s="108"/>
      <c r="GD813" s="108"/>
      <c r="GE813" s="108"/>
      <c r="GF813" s="108"/>
      <c r="GG813" s="108"/>
      <c r="GH813" s="108"/>
      <c r="GI813" s="108"/>
      <c r="GJ813" s="108"/>
      <c r="GK813" s="251"/>
      <c r="GL813" s="103">
        <f t="shared" si="895"/>
        <v>0</v>
      </c>
      <c r="GM813" s="124"/>
      <c r="GN813" s="104"/>
      <c r="GO813" s="104"/>
      <c r="GP813" s="104"/>
      <c r="GQ813" s="104"/>
      <c r="GR813" s="104"/>
      <c r="GS813" s="104"/>
      <c r="GT813" s="104"/>
      <c r="GU813" s="104"/>
      <c r="GV813" s="104"/>
      <c r="GW813" s="104"/>
      <c r="GX813" s="104"/>
      <c r="GY813" s="104"/>
      <c r="GZ813" s="104"/>
      <c r="HA813" s="104"/>
      <c r="HB813" s="104"/>
      <c r="HC813" s="104"/>
      <c r="HD813" s="104"/>
      <c r="HE813" s="104"/>
      <c r="HF813" s="104"/>
      <c r="HG813" s="104"/>
      <c r="HH813" s="104"/>
      <c r="HI813" s="104"/>
      <c r="HJ813" s="104"/>
      <c r="HK813" s="104"/>
      <c r="HL813" s="104"/>
      <c r="HM813" s="104"/>
      <c r="HN813" s="104"/>
      <c r="HO813" s="104"/>
      <c r="HP813" s="104"/>
      <c r="HQ813" s="64"/>
      <c r="HR813" s="64"/>
      <c r="HS813" s="64"/>
      <c r="HT813" s="64"/>
      <c r="HU813" s="64"/>
      <c r="HV813" s="64"/>
      <c r="HW813" s="105"/>
      <c r="HX813" s="64"/>
      <c r="HY813" s="280">
        <f t="shared" si="928"/>
        <v>0</v>
      </c>
      <c r="HZ813" s="280">
        <f t="shared" si="929"/>
        <v>0</v>
      </c>
      <c r="IA813" s="280">
        <f t="shared" si="930"/>
        <v>0</v>
      </c>
      <c r="IB813" s="64"/>
      <c r="IC813" s="64"/>
    </row>
    <row r="814" spans="1:237" s="106" customFormat="1" ht="22.5" customHeight="1" x14ac:dyDescent="0.25">
      <c r="A814" s="368" t="s">
        <v>3933</v>
      </c>
      <c r="B814" s="369" t="s">
        <v>3934</v>
      </c>
      <c r="C814" s="375" t="s">
        <v>3233</v>
      </c>
      <c r="D814" s="371" t="s">
        <v>3935</v>
      </c>
      <c r="E814" s="371" t="s">
        <v>3936</v>
      </c>
      <c r="F814" s="376" t="s">
        <v>3224</v>
      </c>
      <c r="G814" s="376" t="s">
        <v>3225</v>
      </c>
      <c r="H814" s="373" t="s">
        <v>1866</v>
      </c>
      <c r="I814" s="374" t="s">
        <v>3937</v>
      </c>
      <c r="J814" s="421" t="s">
        <v>3231</v>
      </c>
      <c r="K814" s="423" t="s">
        <v>3236</v>
      </c>
      <c r="L814" s="329">
        <f>CONTINUA!BV814</f>
        <v>0</v>
      </c>
      <c r="M814" s="329">
        <f>CONTINUA!BW814</f>
        <v>0</v>
      </c>
      <c r="N814" s="895"/>
      <c r="O814" s="896" t="s">
        <v>4083</v>
      </c>
      <c r="P814" s="897" t="s">
        <v>206</v>
      </c>
      <c r="Q814" s="400"/>
      <c r="R814" s="401"/>
      <c r="S814" s="400"/>
      <c r="T814" s="401"/>
      <c r="U814" s="400"/>
      <c r="V814" s="401"/>
      <c r="W814" s="400"/>
      <c r="X814" s="401"/>
      <c r="Y814" s="400"/>
      <c r="Z814" s="401"/>
      <c r="AA814" s="400"/>
      <c r="AB814" s="401"/>
      <c r="AC814" s="400"/>
      <c r="AD814" s="401"/>
      <c r="AE814" s="400"/>
      <c r="AF814" s="401"/>
      <c r="AG814" s="400"/>
      <c r="AH814" s="401"/>
      <c r="AI814" s="400"/>
      <c r="AJ814" s="401"/>
      <c r="AK814" s="400"/>
      <c r="AL814" s="401"/>
      <c r="AM814" s="400"/>
      <c r="AN814" s="401"/>
      <c r="AO814" s="400"/>
      <c r="AP814" s="401"/>
      <c r="AQ814" s="400"/>
      <c r="AR814" s="401"/>
      <c r="AS814" s="400"/>
      <c r="AT814" s="401"/>
      <c r="AU814" s="400"/>
      <c r="AV814" s="401"/>
      <c r="AW814" s="400"/>
      <c r="AX814" s="401"/>
      <c r="AY814" s="400"/>
      <c r="AZ814" s="401"/>
      <c r="BA814" s="400"/>
      <c r="BB814" s="401"/>
      <c r="BC814" s="400"/>
      <c r="BD814" s="401"/>
      <c r="BE814" s="400"/>
      <c r="BF814" s="401"/>
      <c r="BG814" s="400"/>
      <c r="BH814" s="401"/>
      <c r="BI814" s="400"/>
      <c r="BJ814" s="401"/>
      <c r="BK814" s="400"/>
      <c r="BL814" s="401"/>
      <c r="BM814" s="400"/>
      <c r="BN814" s="401"/>
      <c r="BO814" s="400"/>
      <c r="BP814" s="401"/>
      <c r="BQ814" s="400"/>
      <c r="BR814" s="401"/>
      <c r="BS814" s="400"/>
      <c r="BT814" s="401"/>
      <c r="BU814" s="400"/>
      <c r="BV814" s="401"/>
      <c r="BW814" s="400"/>
      <c r="BX814" s="401"/>
      <c r="BY814" s="400"/>
      <c r="BZ814" s="401"/>
      <c r="CA814" s="400"/>
      <c r="CB814" s="401"/>
      <c r="CC814" s="400"/>
      <c r="CD814" s="401"/>
      <c r="CE814" s="400"/>
      <c r="CF814" s="401"/>
      <c r="CG814" s="400"/>
      <c r="CH814" s="401"/>
      <c r="CI814" s="400"/>
      <c r="CJ814" s="401"/>
      <c r="CK814" s="400"/>
      <c r="CL814" s="401"/>
      <c r="CM814" s="400"/>
      <c r="CN814" s="401"/>
      <c r="CO814" s="400"/>
      <c r="CP814" s="401"/>
      <c r="CQ814" s="400"/>
      <c r="CR814" s="401"/>
      <c r="CS814" s="400"/>
      <c r="CT814" s="401"/>
      <c r="CU814" s="400"/>
      <c r="CV814" s="401"/>
      <c r="CW814" s="400"/>
      <c r="CX814" s="401"/>
      <c r="CY814" s="400"/>
      <c r="CZ814" s="401"/>
      <c r="DA814" s="400"/>
      <c r="DB814" s="401"/>
      <c r="DC814" s="400"/>
      <c r="DD814" s="401"/>
      <c r="DE814" s="400"/>
      <c r="DF814" s="401"/>
      <c r="DG814" s="400"/>
      <c r="DH814" s="401"/>
      <c r="DI814" s="400"/>
      <c r="DJ814" s="401"/>
      <c r="DK814" s="400"/>
      <c r="DL814" s="401"/>
      <c r="DM814" s="400"/>
      <c r="DN814" s="401"/>
      <c r="DO814" s="400"/>
      <c r="DP814" s="401"/>
      <c r="DQ814" s="400"/>
      <c r="DR814" s="401"/>
      <c r="DS814" s="400"/>
      <c r="DT814" s="401"/>
      <c r="DU814" s="400"/>
      <c r="DV814" s="401"/>
      <c r="DW814" s="400"/>
      <c r="DX814" s="401"/>
      <c r="DY814" s="400"/>
      <c r="DZ814" s="401"/>
      <c r="EA814" s="400"/>
      <c r="EB814" s="401"/>
      <c r="EC814" s="400"/>
      <c r="ED814" s="401"/>
      <c r="EE814" s="400"/>
      <c r="EF814" s="401"/>
      <c r="EG814" s="400"/>
      <c r="EH814" s="401"/>
      <c r="EI814" s="400"/>
      <c r="EJ814" s="447"/>
      <c r="EK814" s="511"/>
      <c r="EL814" s="514"/>
      <c r="EM814" s="448"/>
      <c r="EN814" s="344"/>
      <c r="EO814" s="345"/>
      <c r="EP814" s="171">
        <f t="shared" si="888"/>
        <v>0</v>
      </c>
      <c r="EQ814" s="171">
        <f t="shared" si="889"/>
        <v>0</v>
      </c>
      <c r="ER814" s="171">
        <f t="shared" si="890"/>
        <v>0</v>
      </c>
      <c r="ES814" s="171">
        <f t="shared" si="891"/>
        <v>0</v>
      </c>
      <c r="ET814" s="171">
        <f t="shared" si="892"/>
        <v>0</v>
      </c>
      <c r="EU814" s="171">
        <f t="shared" si="893"/>
        <v>0</v>
      </c>
      <c r="EV814" s="172">
        <f t="shared" si="894"/>
        <v>0</v>
      </c>
      <c r="EW814" s="127"/>
      <c r="EX814" s="248">
        <f t="shared" si="926"/>
        <v>0</v>
      </c>
      <c r="EY814" s="174">
        <f>(L814*regular)+(M814*Cadeirantee)</f>
        <v>0</v>
      </c>
      <c r="EZ814" s="249">
        <f>SUMIF(FG814:GJ814,"&gt;0")</f>
        <v>0</v>
      </c>
      <c r="FA814" s="249">
        <f>SUMIF(FG814:GJ814,"&lt;0")+SUMIF(GN814:HP814,"&lt;0")</f>
        <v>0</v>
      </c>
      <c r="FB814" s="174">
        <v>0</v>
      </c>
      <c r="FC814" s="126">
        <f>N814*km*'VALORES TABELA'!$B$13</f>
        <v>0</v>
      </c>
      <c r="FD814" s="250">
        <f t="shared" si="927"/>
        <v>0</v>
      </c>
      <c r="FE814" s="105"/>
      <c r="FF814" s="118"/>
      <c r="FG814" s="118"/>
      <c r="FH814" s="118"/>
      <c r="FI814" s="118"/>
      <c r="FJ814" s="118"/>
      <c r="FK814" s="118"/>
      <c r="FL814" s="118"/>
      <c r="FM814" s="118"/>
      <c r="FN814" s="118"/>
      <c r="FO814" s="118"/>
      <c r="FP814" s="118"/>
      <c r="FQ814" s="118"/>
      <c r="FR814" s="118"/>
      <c r="FS814" s="118"/>
      <c r="FT814" s="118"/>
      <c r="FU814" s="118"/>
      <c r="FV814" s="118"/>
      <c r="FW814" s="118"/>
      <c r="FX814" s="118"/>
      <c r="FY814" s="118"/>
      <c r="FZ814" s="118"/>
      <c r="GA814" s="118"/>
      <c r="GB814" s="118"/>
      <c r="GC814" s="118"/>
      <c r="GD814" s="118"/>
      <c r="GE814" s="118"/>
      <c r="GF814" s="118"/>
      <c r="GG814" s="118"/>
      <c r="GH814" s="118"/>
      <c r="GI814" s="118"/>
      <c r="GJ814" s="118"/>
      <c r="GK814" s="252"/>
      <c r="GL814" s="103">
        <f t="shared" si="895"/>
        <v>0</v>
      </c>
      <c r="GM814" s="124"/>
      <c r="GN814" s="104"/>
      <c r="GO814" s="104"/>
      <c r="GP814" s="104"/>
      <c r="GQ814" s="104"/>
      <c r="GR814" s="104"/>
      <c r="GS814" s="104"/>
      <c r="GT814" s="104"/>
      <c r="GU814" s="104"/>
      <c r="GV814" s="104"/>
      <c r="GW814" s="104"/>
      <c r="GX814" s="104"/>
      <c r="GY814" s="104"/>
      <c r="GZ814" s="104"/>
      <c r="HA814" s="104"/>
      <c r="HB814" s="104"/>
      <c r="HC814" s="104"/>
      <c r="HD814" s="104"/>
      <c r="HE814" s="104"/>
      <c r="HF814" s="104"/>
      <c r="HG814" s="104"/>
      <c r="HH814" s="104"/>
      <c r="HI814" s="104"/>
      <c r="HJ814" s="104"/>
      <c r="HK814" s="104"/>
      <c r="HL814" s="104"/>
      <c r="HM814" s="104"/>
      <c r="HN814" s="104"/>
      <c r="HO814" s="104"/>
      <c r="HP814" s="104"/>
      <c r="HQ814" s="64"/>
      <c r="HR814" s="65"/>
      <c r="HS814" s="65"/>
      <c r="HT814" s="65"/>
      <c r="HU814" s="65"/>
      <c r="HV814" s="65"/>
      <c r="HW814" s="105"/>
      <c r="HX814" s="65"/>
      <c r="HY814" s="280">
        <f t="shared" si="928"/>
        <v>0</v>
      </c>
      <c r="HZ814" s="280">
        <f t="shared" si="929"/>
        <v>0</v>
      </c>
      <c r="IA814" s="280">
        <f t="shared" si="930"/>
        <v>0</v>
      </c>
      <c r="IB814" s="65"/>
      <c r="IC814" s="65"/>
    </row>
    <row r="815" spans="1:237" s="106" customFormat="1" ht="22.5" customHeight="1" thickBot="1" x14ac:dyDescent="0.3">
      <c r="A815" s="377" t="s">
        <v>3933</v>
      </c>
      <c r="B815" s="378" t="s">
        <v>3934</v>
      </c>
      <c r="C815" s="379" t="s">
        <v>3233</v>
      </c>
      <c r="D815" s="380" t="s">
        <v>3935</v>
      </c>
      <c r="E815" s="380" t="s">
        <v>3936</v>
      </c>
      <c r="F815" s="381" t="s">
        <v>3224</v>
      </c>
      <c r="G815" s="381" t="s">
        <v>3225</v>
      </c>
      <c r="H815" s="382" t="s">
        <v>1866</v>
      </c>
      <c r="I815" s="383" t="s">
        <v>3937</v>
      </c>
      <c r="J815" s="421" t="s">
        <v>3231</v>
      </c>
      <c r="K815" s="424" t="s">
        <v>60</v>
      </c>
      <c r="L815" s="329">
        <f>CONTINUA!BV815</f>
        <v>0</v>
      </c>
      <c r="M815" s="329">
        <f>CONTINUA!BW815</f>
        <v>0</v>
      </c>
      <c r="N815" s="895"/>
      <c r="O815" s="896" t="s">
        <v>4083</v>
      </c>
      <c r="P815" s="897" t="s">
        <v>206</v>
      </c>
      <c r="Q815" s="400"/>
      <c r="R815" s="401"/>
      <c r="S815" s="400"/>
      <c r="T815" s="401"/>
      <c r="U815" s="400"/>
      <c r="V815" s="401"/>
      <c r="W815" s="400"/>
      <c r="X815" s="401"/>
      <c r="Y815" s="400"/>
      <c r="Z815" s="401"/>
      <c r="AA815" s="400"/>
      <c r="AB815" s="401"/>
      <c r="AC815" s="400"/>
      <c r="AD815" s="401"/>
      <c r="AE815" s="400"/>
      <c r="AF815" s="401"/>
      <c r="AG815" s="400"/>
      <c r="AH815" s="401"/>
      <c r="AI815" s="400"/>
      <c r="AJ815" s="401"/>
      <c r="AK815" s="400"/>
      <c r="AL815" s="401"/>
      <c r="AM815" s="400"/>
      <c r="AN815" s="401"/>
      <c r="AO815" s="400"/>
      <c r="AP815" s="401"/>
      <c r="AQ815" s="400"/>
      <c r="AR815" s="401"/>
      <c r="AS815" s="400"/>
      <c r="AT815" s="401"/>
      <c r="AU815" s="400"/>
      <c r="AV815" s="401"/>
      <c r="AW815" s="400"/>
      <c r="AX815" s="401"/>
      <c r="AY815" s="400"/>
      <c r="AZ815" s="401"/>
      <c r="BA815" s="400"/>
      <c r="BB815" s="401"/>
      <c r="BC815" s="400"/>
      <c r="BD815" s="401"/>
      <c r="BE815" s="400"/>
      <c r="BF815" s="401"/>
      <c r="BG815" s="400"/>
      <c r="BH815" s="401"/>
      <c r="BI815" s="400"/>
      <c r="BJ815" s="401"/>
      <c r="BK815" s="400"/>
      <c r="BL815" s="401"/>
      <c r="BM815" s="400"/>
      <c r="BN815" s="401"/>
      <c r="BO815" s="400"/>
      <c r="BP815" s="401"/>
      <c r="BQ815" s="400"/>
      <c r="BR815" s="401"/>
      <c r="BS815" s="400"/>
      <c r="BT815" s="401"/>
      <c r="BU815" s="400"/>
      <c r="BV815" s="401"/>
      <c r="BW815" s="400"/>
      <c r="BX815" s="401"/>
      <c r="BY815" s="400"/>
      <c r="BZ815" s="401"/>
      <c r="CA815" s="400"/>
      <c r="CB815" s="401"/>
      <c r="CC815" s="400"/>
      <c r="CD815" s="401"/>
      <c r="CE815" s="400"/>
      <c r="CF815" s="401"/>
      <c r="CG815" s="400"/>
      <c r="CH815" s="401"/>
      <c r="CI815" s="400"/>
      <c r="CJ815" s="401"/>
      <c r="CK815" s="400"/>
      <c r="CL815" s="401"/>
      <c r="CM815" s="400"/>
      <c r="CN815" s="401"/>
      <c r="CO815" s="400"/>
      <c r="CP815" s="401"/>
      <c r="CQ815" s="400"/>
      <c r="CR815" s="401"/>
      <c r="CS815" s="400"/>
      <c r="CT815" s="401"/>
      <c r="CU815" s="400"/>
      <c r="CV815" s="401"/>
      <c r="CW815" s="400"/>
      <c r="CX815" s="401"/>
      <c r="CY815" s="400"/>
      <c r="CZ815" s="401"/>
      <c r="DA815" s="400"/>
      <c r="DB815" s="401"/>
      <c r="DC815" s="400"/>
      <c r="DD815" s="401"/>
      <c r="DE815" s="400"/>
      <c r="DF815" s="401"/>
      <c r="DG815" s="400"/>
      <c r="DH815" s="401"/>
      <c r="DI815" s="400"/>
      <c r="DJ815" s="401"/>
      <c r="DK815" s="400"/>
      <c r="DL815" s="401"/>
      <c r="DM815" s="400"/>
      <c r="DN815" s="401"/>
      <c r="DO815" s="400"/>
      <c r="DP815" s="401"/>
      <c r="DQ815" s="400"/>
      <c r="DR815" s="401"/>
      <c r="DS815" s="400"/>
      <c r="DT815" s="401"/>
      <c r="DU815" s="400"/>
      <c r="DV815" s="401"/>
      <c r="DW815" s="400"/>
      <c r="DX815" s="401"/>
      <c r="DY815" s="400"/>
      <c r="DZ815" s="401"/>
      <c r="EA815" s="400"/>
      <c r="EB815" s="401"/>
      <c r="EC815" s="400"/>
      <c r="ED815" s="401"/>
      <c r="EE815" s="400"/>
      <c r="EF815" s="401"/>
      <c r="EG815" s="400"/>
      <c r="EH815" s="401"/>
      <c r="EI815" s="400"/>
      <c r="EJ815" s="447"/>
      <c r="EK815" s="512"/>
      <c r="EL815" s="515"/>
      <c r="EM815" s="450"/>
      <c r="EN815" s="348"/>
      <c r="EO815" s="348"/>
      <c r="EP815" s="179">
        <f t="shared" si="888"/>
        <v>0</v>
      </c>
      <c r="EQ815" s="179">
        <f t="shared" si="889"/>
        <v>0</v>
      </c>
      <c r="ER815" s="179">
        <f t="shared" si="890"/>
        <v>0</v>
      </c>
      <c r="ES815" s="179">
        <f t="shared" si="891"/>
        <v>0</v>
      </c>
      <c r="ET815" s="179">
        <f t="shared" si="892"/>
        <v>0</v>
      </c>
      <c r="EU815" s="179">
        <f t="shared" si="893"/>
        <v>0</v>
      </c>
      <c r="EV815" s="172">
        <f t="shared" si="894"/>
        <v>0</v>
      </c>
      <c r="EW815" s="253"/>
      <c r="EX815" s="254">
        <v>0</v>
      </c>
      <c r="EY815" s="180">
        <v>0</v>
      </c>
      <c r="EZ815" s="255">
        <v>0</v>
      </c>
      <c r="FA815" s="255">
        <v>0</v>
      </c>
      <c r="FB815" s="180">
        <f>SUM(FF815:GI815)/2</f>
        <v>0</v>
      </c>
      <c r="FC815" s="256">
        <f>N815*km*'VALORES TABELA'!$B$13</f>
        <v>0</v>
      </c>
      <c r="FD815" s="250">
        <f t="shared" si="927"/>
        <v>0</v>
      </c>
      <c r="FE815" s="257"/>
      <c r="FF815" s="181">
        <f>((Q815+S815)*Percapita)+((R815+T815)*Cadeirante)</f>
        <v>0</v>
      </c>
      <c r="FG815" s="181">
        <f>((U815+W815)*Percapita/30*FG$4)+((V815+X815)*Cadeirante/30*FG$4)</f>
        <v>0</v>
      </c>
      <c r="FH815" s="181">
        <f>((Y815+AA815)*Percapita/30*FH$4)+((Z815+AB815)*Cadeirante/30*FH$4)</f>
        <v>0</v>
      </c>
      <c r="FI815" s="181">
        <f>((AC815+AE815)*Percapita/30*FI$4)+((AD815+AF815)*Cadeirante/30*FI$4)</f>
        <v>0</v>
      </c>
      <c r="FJ815" s="181">
        <f>((AG815+AI815)*Percapita/30*FJ$4)+((AH815+AJ815)*Cadeirante/30*FJ$4)</f>
        <v>0</v>
      </c>
      <c r="FK815" s="181">
        <f>((AK815+AM815)*Percapita/30*FK$4)+((AL815+AN815)*Cadeirante/30*FK$4)</f>
        <v>0</v>
      </c>
      <c r="FL815" s="181">
        <f>((AO815+AQ815)*Percapita/30*FL$4)+((AP815+AR815)*Cadeirante/30*FL$4)</f>
        <v>0</v>
      </c>
      <c r="FM815" s="181">
        <f>((AS815+AU815)*Percapita/30*FM$4)+((AT815+AV815)*Cadeirante/30*FM$4)</f>
        <v>0</v>
      </c>
      <c r="FN815" s="181">
        <f>((AW815+AY815)*Percapita/30*FN$4)+((AX815+AZ815)*Cadeirante/30*FN$4)</f>
        <v>0</v>
      </c>
      <c r="FO815" s="181">
        <f>((BA815+BC815)*Percapita/30*FO$4)+((BB815+BD815)*Cadeirante/30*FO$4)</f>
        <v>0</v>
      </c>
      <c r="FP815" s="181">
        <f>((BE815+BG815)*Percapita/30*FP$4)+((BF815+BH815)*Cadeirante/30*FP$4)</f>
        <v>0</v>
      </c>
      <c r="FQ815" s="181">
        <f>((BI815+BK815)*Percapita/30*FQ$4)+((BJ815+BL815)*Cadeirante/30*FQ$4)</f>
        <v>0</v>
      </c>
      <c r="FR815" s="181">
        <f>((BM815+BO815)*Percapita/30*FR$4)+((BN815+BP815)*Cadeirante/30*FR$4)</f>
        <v>0</v>
      </c>
      <c r="FS815" s="181">
        <f>((BQ815+BS815)*Percapita/30*FS$4)+((BR815+BT815)*Cadeirante/30*FS$4)</f>
        <v>0</v>
      </c>
      <c r="FT815" s="181">
        <f>((BU815+BW815)*Percapita/30*FT$4)+((BV815+BX815)*Cadeirante/30*FT$4)</f>
        <v>0</v>
      </c>
      <c r="FU815" s="181">
        <f>((BY815+CA815)*Percapita/30*FU$4)+((BZ815+CB815)*Cadeirante/30*FU$4)</f>
        <v>0</v>
      </c>
      <c r="FV815" s="181">
        <f>((CC815+CE815)*Percapita/30*FV$4)+((CD815+CF815)*Cadeirante/30*FV$4)</f>
        <v>0</v>
      </c>
      <c r="FW815" s="181">
        <f>((CG815+CI815)*Percapita/30*FW$4)+((CI815+CK815)*Cadeirante/30*FW$4)</f>
        <v>0</v>
      </c>
      <c r="FX815" s="181">
        <f>((CK815+CM815)*Percapita/30*FX$4)+((CL815+CN815)*Cadeirante/30*FX$4)</f>
        <v>0</v>
      </c>
      <c r="FY815" s="181">
        <f>((CO815+CQ815)*Percapita/30*FY$4)+((CP815+CR815)*Cadeirante/30*FY$4)</f>
        <v>0</v>
      </c>
      <c r="FZ815" s="181">
        <f>((CS815+CU815)*Percapita/30*FZ$4)+((CT815+CV815)*Cadeirante/30*FZ$4)</f>
        <v>0</v>
      </c>
      <c r="GA815" s="181">
        <f>((CW815+CY815)*Percapita/30*GA$4)+((CX815+CZ815)*Cadeirante/30*GA$4)</f>
        <v>0</v>
      </c>
      <c r="GB815" s="181">
        <f>((DA815+DC815)*Percapita/30*GB$4)+((DB815+DD815)*Cadeirante/30*GB$4)</f>
        <v>0</v>
      </c>
      <c r="GC815" s="181">
        <f>((DE815+DG815)*Percapita/30*GC$4)+((DF815+DH815)*Cadeirante/30*GC$4)</f>
        <v>0</v>
      </c>
      <c r="GD815" s="181">
        <f>((DI815+DK815)*Percapita/30*GD$4)+((DJ815+DL815)*Cadeirante/30*GD$4)</f>
        <v>0</v>
      </c>
      <c r="GE815" s="181">
        <f>((DM815+DO815)*Percapita/30*GE$4)+((DN815+DP815)*Cadeirante/30*GE$4)</f>
        <v>0</v>
      </c>
      <c r="GF815" s="181">
        <f>((DQ815+DS815)*Percapita/30*GF$4)+((DR815+DT815)*Cadeirante/30*GF$4)</f>
        <v>0</v>
      </c>
      <c r="GG815" s="181">
        <f>((DU815+DW815)*Percapita/30*GG$4)+((DV815+DX815)*Cadeirante/30*GG$4)</f>
        <v>0</v>
      </c>
      <c r="GH815" s="181">
        <f>((DY815+EA815)*Percapita/30*GH$4)+((DZ815+EB815)*Cadeirante/30*GH$4)</f>
        <v>0</v>
      </c>
      <c r="GI815" s="181">
        <f>((EC815+EE815)*Percapita/30*GI$4)+((ED815+EF815)*Cadeirante/30*GI$4)</f>
        <v>0</v>
      </c>
      <c r="GJ815" s="181">
        <f>((EG815+EI815)*Percapita)+((EH815+EJ815)*Cadeirante)</f>
        <v>0</v>
      </c>
      <c r="GK815" s="258"/>
      <c r="GL815" s="103">
        <f t="shared" si="895"/>
        <v>0</v>
      </c>
      <c r="GM815" s="124"/>
      <c r="GN815" s="182"/>
      <c r="GO815" s="182"/>
      <c r="GP815" s="182"/>
      <c r="GQ815" s="182"/>
      <c r="GR815" s="182"/>
      <c r="GS815" s="182"/>
      <c r="GT815" s="182"/>
      <c r="GU815" s="182"/>
      <c r="GV815" s="182"/>
      <c r="GW815" s="182"/>
      <c r="GX815" s="182"/>
      <c r="GY815" s="182"/>
      <c r="GZ815" s="182"/>
      <c r="HA815" s="182"/>
      <c r="HB815" s="182"/>
      <c r="HC815" s="182"/>
      <c r="HD815" s="182"/>
      <c r="HE815" s="182"/>
      <c r="HF815" s="182"/>
      <c r="HG815" s="182"/>
      <c r="HH815" s="182"/>
      <c r="HI815" s="182"/>
      <c r="HJ815" s="182"/>
      <c r="HK815" s="182"/>
      <c r="HL815" s="182"/>
      <c r="HM815" s="182"/>
      <c r="HN815" s="182"/>
      <c r="HO815" s="182"/>
      <c r="HP815" s="259"/>
      <c r="HQ815" s="64"/>
      <c r="HW815" s="257"/>
      <c r="HY815" s="280">
        <f t="shared" si="928"/>
        <v>0</v>
      </c>
      <c r="HZ815" s="280">
        <f t="shared" si="929"/>
        <v>0</v>
      </c>
      <c r="IA815" s="280">
        <f t="shared" si="930"/>
        <v>0</v>
      </c>
    </row>
    <row r="816" spans="1:237" s="106" customFormat="1" ht="22.5" customHeight="1" x14ac:dyDescent="0.25">
      <c r="A816" t="s">
        <v>3938</v>
      </c>
      <c r="B816" s="522" t="s">
        <v>3939</v>
      </c>
      <c r="C816" s="523">
        <v>1</v>
      </c>
      <c r="D816" s="524" t="s">
        <v>3940</v>
      </c>
      <c r="E816" s="524" t="s">
        <v>3941</v>
      </c>
      <c r="F816" s="525" t="s">
        <v>3224</v>
      </c>
      <c r="G816" s="525" t="s">
        <v>3225</v>
      </c>
      <c r="H816" s="350" t="s">
        <v>1868</v>
      </c>
      <c r="I816" s="351" t="s">
        <v>1781</v>
      </c>
      <c r="J816" s="409" t="s">
        <v>3231</v>
      </c>
      <c r="K816" s="410" t="s">
        <v>3232</v>
      </c>
      <c r="L816" s="329">
        <f>CONTINUA!BV816</f>
        <v>0</v>
      </c>
      <c r="M816" s="329">
        <f>CONTINUA!BW816</f>
        <v>0</v>
      </c>
      <c r="N816" s="895"/>
      <c r="O816" s="896" t="s">
        <v>4084</v>
      </c>
      <c r="P816" s="897" t="s">
        <v>206</v>
      </c>
      <c r="Q816" s="400">
        <v>35</v>
      </c>
      <c r="R816" s="401"/>
      <c r="S816" s="400"/>
      <c r="T816" s="401"/>
      <c r="U816" s="400"/>
      <c r="V816" s="401"/>
      <c r="W816" s="400"/>
      <c r="X816" s="401"/>
      <c r="Y816" s="400"/>
      <c r="Z816" s="401"/>
      <c r="AA816" s="400"/>
      <c r="AB816" s="401"/>
      <c r="AC816" s="400"/>
      <c r="AD816" s="401"/>
      <c r="AE816" s="400"/>
      <c r="AF816" s="401"/>
      <c r="AG816" s="400"/>
      <c r="AH816" s="401"/>
      <c r="AI816" s="400"/>
      <c r="AJ816" s="401"/>
      <c r="AK816" s="400"/>
      <c r="AL816" s="401"/>
      <c r="AM816" s="400"/>
      <c r="AN816" s="401"/>
      <c r="AO816" s="400"/>
      <c r="AP816" s="401"/>
      <c r="AQ816" s="400"/>
      <c r="AR816" s="401"/>
      <c r="AS816" s="400"/>
      <c r="AT816" s="401"/>
      <c r="AU816" s="400"/>
      <c r="AV816" s="401"/>
      <c r="AW816" s="400"/>
      <c r="AX816" s="401"/>
      <c r="AY816" s="400"/>
      <c r="AZ816" s="401"/>
      <c r="BA816" s="400"/>
      <c r="BB816" s="401"/>
      <c r="BC816" s="400"/>
      <c r="BD816" s="401"/>
      <c r="BE816" s="400"/>
      <c r="BF816" s="401"/>
      <c r="BG816" s="400"/>
      <c r="BH816" s="401"/>
      <c r="BI816" s="400"/>
      <c r="BJ816" s="401"/>
      <c r="BK816" s="400"/>
      <c r="BL816" s="401"/>
      <c r="BM816" s="400"/>
      <c r="BN816" s="401"/>
      <c r="BO816" s="400"/>
      <c r="BP816" s="401"/>
      <c r="BQ816" s="400"/>
      <c r="BR816" s="401"/>
      <c r="BS816" s="400"/>
      <c r="BT816" s="401"/>
      <c r="BU816" s="400"/>
      <c r="BV816" s="401"/>
      <c r="BW816" s="400"/>
      <c r="BX816" s="401"/>
      <c r="BY816" s="400"/>
      <c r="BZ816" s="401"/>
      <c r="CA816" s="400"/>
      <c r="CB816" s="401"/>
      <c r="CC816" s="400"/>
      <c r="CD816" s="401"/>
      <c r="CE816" s="400"/>
      <c r="CF816" s="401"/>
      <c r="CG816" s="400"/>
      <c r="CH816" s="401"/>
      <c r="CI816" s="400"/>
      <c r="CJ816" s="401"/>
      <c r="CK816" s="400"/>
      <c r="CL816" s="401"/>
      <c r="CM816" s="400"/>
      <c r="CN816" s="401"/>
      <c r="CO816" s="400"/>
      <c r="CP816" s="401"/>
      <c r="CQ816" s="400"/>
      <c r="CR816" s="401"/>
      <c r="CS816" s="400"/>
      <c r="CT816" s="401"/>
      <c r="CU816" s="400"/>
      <c r="CV816" s="401"/>
      <c r="CW816" s="400"/>
      <c r="CX816" s="401"/>
      <c r="CY816" s="400"/>
      <c r="CZ816" s="401"/>
      <c r="DA816" s="400"/>
      <c r="DB816" s="401"/>
      <c r="DC816" s="400"/>
      <c r="DD816" s="401"/>
      <c r="DE816" s="400"/>
      <c r="DF816" s="401"/>
      <c r="DG816" s="400"/>
      <c r="DH816" s="401"/>
      <c r="DI816" s="400"/>
      <c r="DJ816" s="401"/>
      <c r="DK816" s="400"/>
      <c r="DL816" s="401"/>
      <c r="DM816" s="400"/>
      <c r="DN816" s="401"/>
      <c r="DO816" s="400"/>
      <c r="DP816" s="401"/>
      <c r="DQ816" s="400"/>
      <c r="DR816" s="401"/>
      <c r="DS816" s="400"/>
      <c r="DT816" s="401"/>
      <c r="DU816" s="400"/>
      <c r="DV816" s="401"/>
      <c r="DW816" s="400"/>
      <c r="DX816" s="401"/>
      <c r="DY816" s="400"/>
      <c r="DZ816" s="401"/>
      <c r="EA816" s="400"/>
      <c r="EB816" s="401"/>
      <c r="EC816" s="400"/>
      <c r="ED816" s="401"/>
      <c r="EE816" s="400"/>
      <c r="EF816" s="401"/>
      <c r="EG816" s="400"/>
      <c r="EH816" s="401"/>
      <c r="EI816" s="400"/>
      <c r="EJ816" s="447"/>
      <c r="EK816" s="510"/>
      <c r="EL816" s="513"/>
      <c r="EM816" s="520"/>
      <c r="EN816" s="520"/>
      <c r="EO816" s="520"/>
      <c r="EP816" s="171">
        <f t="shared" si="888"/>
        <v>35</v>
      </c>
      <c r="EQ816" s="171">
        <f t="shared" si="889"/>
        <v>0</v>
      </c>
      <c r="ER816" s="171">
        <f t="shared" si="890"/>
        <v>0</v>
      </c>
      <c r="ES816" s="171">
        <f t="shared" si="891"/>
        <v>0</v>
      </c>
      <c r="ET816" s="171">
        <f t="shared" si="892"/>
        <v>0</v>
      </c>
      <c r="EU816" s="171">
        <f t="shared" si="893"/>
        <v>0</v>
      </c>
      <c r="EV816" s="172">
        <f t="shared" si="894"/>
        <v>35</v>
      </c>
      <c r="EW816" s="367">
        <f>IF(C816=4,IF(MAX(Q816:EJ818)&gt;0,(Especiall/30*(IF(($G816-$F816)=($G$5-$F$5),30,IF(DAY($G816)=31,($G816-$F816),($G816-$F816)+1)))),0),0)</f>
        <v>0</v>
      </c>
      <c r="EX816" s="248">
        <f t="shared" ref="EX816:EX819" si="931">FF816</f>
        <v>35614.31</v>
      </c>
      <c r="EY816" s="174">
        <f>(L816*regular)+(M816*Cadeirantee)</f>
        <v>0</v>
      </c>
      <c r="EZ816" s="249">
        <f>SUMIF(FG816:GJ816,"&gt;0")</f>
        <v>0</v>
      </c>
      <c r="FA816" s="249">
        <f>SUMIF(FG816:GJ816,"&lt;0")+SUMIF(GN816:HP816,"&lt;0")</f>
        <v>0</v>
      </c>
      <c r="FB816" s="174">
        <v>0</v>
      </c>
      <c r="FC816" s="175">
        <f>N816*km*'VALORES TABELA'!$B$13</f>
        <v>0</v>
      </c>
      <c r="FD816" s="250">
        <f>GL816</f>
        <v>0</v>
      </c>
      <c r="FE816" s="176">
        <f>(EW816+EW817+EW818+EW819+EX816+EX817+EX818+EX819+EY816+EY817+EY818+EY819+EY820+EZ816+EZ817+EZ818+EZ819+FA816+FA817+FA818+FA819+FC816+FC817+FC818+FC819+HY816-HZ816-IA816+FD816+FD817+FD818+FD819+FB820)</f>
        <v>36077.03</v>
      </c>
      <c r="FF816" s="177">
        <f>IF(C816=4,SUM(Q816+Q817+Q818+S816+S817+S818)*Percapita/30*FF$4+(R816+R817+R818+T816+T817+T818)*Cadeirante/30*FF$4,IF(C816=3,IF(Q819+S819=10,Fixo/30*FF$4+(Q816+Q817+Q818+S816+S817+S818)*Percapita/30*FF$4+(R819+T819)*Cadeirante/30*FF$4,IF(Q819+S819&lt;=9,(Q819+S819)*Crechee/30*FF$4)+(R819+T819)*Cadeirante/30*FF$4+(Q816+Q817+Q818+S816+S817+S818)*Percapita/30*FF$4)+IF(Q819+S819&gt;=11,Fixo/30*FF$4+(Q819+S819-10)*Crechee/30*FF$4,0),IF(C816=2,IF(R816+R817+R818+R819+T816+T817+T818+T819=1,Cadeirante/30*FF$4,IF(R816+R817+R818+R819+T816+T817+T818+T819=2,Fixo/30*FF$4,IF(R816+R817+R818+R819+T816+T817+T818+T819&gt;2,Fixo/30*FF$4+(R816+R817+R818+R819+T816+T817+T818+T819-2)*Cadeirante/30*FF$4)))+(Q816+Q817+Q818+S816+S817+S818)*Percapita/30*FF$4+(Q819+S819)*Crechee/30*FF$4,IF(C816=1,IF(Q816+Q817+Q818+R816+R817+R818+S816+S817+S818+T816+T817+T818&lt;=15,(Q816+Q817+Q818+S816+S817+S818)*Percapita/30*FF$4,IF(Q816+Q817+Q818+R816+R817+R818+S816+S817+S818+T816+T817+T818&gt;=16,Fixo/30*FF$4+(Q816+Q817+Q818+R816+R817+R818+S816+S817+S818+T816+T817-16)*Percapita/30*FF$4))))))</f>
        <v>35614.31</v>
      </c>
      <c r="FG816" s="177">
        <f>IF(C816=4,SUM(U816+U817+U818+W816+W817+W818)*Percapita/30*FG$4+(V816+V817+V818+X816+X817+X818)*Cadeirante/30*FG$4,IF(C816=3,IF(U819+W819=10,Fixo/30*FG$4+(U816+U817+U818+W816+W817+W818)*Percapita/30*FG$4+(V819+X819)*Cadeirante/30*FG$4,IF(U819+W819&lt;=9,(U819+W819)*Crechee/30*FG$4)+(V819+X819)*Cadeirante/30*FG$4+(U816+U817+U818+W816+W817+W818)*Percapita/30*FG$4)+IF(U819+W819&gt;=11,Fixo/30*FG$4+(U819+W819-10)*Crechee/30*FG$4,0),IF(C816=2,IF(V816+V817+V818+V819+X816+X817+X818+X819=1,Cadeirante/30*FG$4,IF(V816+V817+V818+V819+X816+X817+X818+X819=2,Fixo/30*FG$4,IF(V816+V817+V818+V819+X816+X817+X818+X819&gt;2,Fixo/30*FG$4+(V816+V817+V818+V819+X816+X817+X818+X819-2)*Cadeirante/30*FG$4)))+(U816+U817+U818+W816+W817+W818)*Percapita/30*FG$4+(U819+W819)*Crechee/30*FG$4,IF(C816=1,IF(U816+U817+U818+V816+V817+V818+W816+W817+W818+X816+X817+X818&lt;=15,(U816+U817+U818+W816+W817+W818)*Percapita/30*FG$4,IF(U816+U817+U818+V816+V817+V818+W816+W817+W818+X816+X817+X818&gt;=16,Fixo/30*FG$4+(U816+U817+U818+V816+V817+V818+W816+W817+W818+X816+X817-16)*Percapita/30*FG$4))))))</f>
        <v>0</v>
      </c>
      <c r="FH816" s="177">
        <f>IF(C816=4,SUM(Y816+Y817+Y818+AA816+AA817+AA818)*Percapita/30*FH$4+(Z816+Z817+Z818+AB816+AB817+AB818)*Cadeirante/30*FH$4,IF(C816=3,IF(Y819+AA819=10,Fixo/30*FH$4+(Y816+Y817+Y818+AA816+AA817+AA818)*Percapita/30*FH$4+(Z819+AB819)*Cadeirante/30*FH$4,IF(Y819+AA819&lt;=9,(Y819+AA819)*Crechee/30*FH$4)+(Z819+AB819)*Cadeirante/30*FH$4+(Y816+Y817+Y818+AA816+AA817+AA818)*Percapita/30*FH$4)+IF(Y819+AA819&gt;=11,Fixo/30*FH$4+(Y819+AA819-10)*Crechee/30*FH$4,0),IF(C816=2,IF(Z816+Z817+Z818+Z819+AB816+AB817+AB818+AB819=1,Cadeirante/30*FH$4,IF(Z816+Z817+Z818+Z819+AB816+AB817+AB818+AB819=2,Fixo/30*FH$4,IF(Z816+Z817+Z818+Z819+AB816+AB817+AB818+AB819&gt;2,Fixo/30*FH$4+(Z816+Z817+Z818+Z819+AB816+AB817+AB818+AB819-2)*Cadeirante/30*FH$4)))+(Y816+Y817+Y818+AA816+AA817+AA818)*Percapita/30*FH$4+(Y819+AA819)*Crechee/30*FH$4,IF(C816=1,IF(Y816+Y817+Y818+Z816+Z817+Z818+AA816+AA817+AA818+AB816+AB817+AB818&lt;=15,(Y816+Y817+Y818+AA816+AA817+AA818)*Percapita/30*FH$4,IF(Y816+Y817+Y818+Z816+Z817+Z818+AA816+AA817+AA818+AB816+AB817+AB818&gt;=16,Fixo/30*FH$4+(Y816+Y817+Y818+Z816+Z817+Z818+AA816+AA817+AA818+AB816+AB817-16)*Percapita/30*FH$4))))))</f>
        <v>0</v>
      </c>
      <c r="FI816" s="177">
        <f>IF(C816=4,SUM(AC816+AC817+AC818+AE816+AE817+AE818)*Percapita/30*FI$4+(AD816+AD817+AD818+AF816+AF817+AF818)*Cadeirante/30*FI$4,IF(C816=3,IF(AC819+AE819=10,Fixo/30*FI$4+(AC816+AC817+AC818+AE816+AE817+AE818)*Percapita/30*FI$4+(AD819+AF819)*Cadeirante/30*FI$4,IF(AC819+AE819&lt;=9,(AC819+AE819)*Crechee/30*FI$4)+(AD819+AF819)*Cadeirante/30*FI$4+(AC816+AC817+AC818+AE816+AE817+AE818)*Percapita/30*FI$4)+IF(AC819+AE819&gt;=11,Fixo/30*FI$4+(AC819+AE819-10)*Crechee/30*FI$4,0),IF(C816=2,IF(AD816+AD817+AD818+AD819+AF816+AF817+AF818+AF819=1,Cadeirante/30*FI$4,IF(AD816+AD817+AD818+AD819+AF816+AF817+AF818+AF819=2,Fixo/30*FI$4,IF(AD816+AD817+AD818+AD819+AF816+AF817+AF818+AF819&gt;2,Fixo/30*FI$4+(AD816+AD817+AD818+AD819+AF816+AF817+AF818+AF819-2)*Cadeirante/30*FI$4)))+(AC816+AC817+AC818+AE816+AE817+AE818)*Percapita/30*FI$4+(AC819+AE819)*Crechee/30*FI$4,IF(C816=1,IF(AC816+AC817+AC818+AD816+AD817+AD818+AE816+AE817+AE818+AF816+AF817+AF818&lt;=15,(AC816+AC817+AC818+AE816+AE817+AE818)*Percapita/30*FI$4,IF(AC816+AC817+AC818+AD816+AD817+AD818+AE816+AE817+AE818+AF816+AF817+AF818&gt;=16,Fixo/30*FI$4+(AC816+AC817+AC818+AD816+AD817+AD818+AE816+AE817+AE818+AF816+AF817-16)*Percapita/30*FI$4))))))</f>
        <v>0</v>
      </c>
      <c r="FJ816" s="177">
        <f>IF(C816=4,SUM(AG816+AG817+AG818+AI816+AI817+AI818)*Percapita/30*FJ$4+(AH816+AH817+AH818+AJ816+AJ817+AJ818)*Cadeirante/30*FJ$4,IF(C816=3,IF(AG819+AI819=10,Fixo/30*FJ$4+(AG816+AG817+AG818+AI816+AI817+AI818)*Percapita/30*FJ$4+(AH819+AJ819)*Cadeirante/30*FJ$4,IF(AG819+AI819&lt;=9,(AG819+AI819)*Crechee/30*FJ$4)+(AH819+AJ819)*Cadeirante/30*FJ$4+(AG816+AG817+AG818+AI816+AI817+AI818)*Percapita/30*FJ$4)+IF(AG819+AI819&gt;=11,Fixo/30*FJ$4+(AG819+AI819-10)*Crechee/30*FJ$4,0),IF(C816=2,IF(AH816+AH817+AH818+AH819+AJ816+AJ817+AJ818+AJ819=1,Cadeirante/30*FJ$4,IF(AH816+AH817+AH818+AH819+AJ816+AJ817+AJ818+AJ819=2,Fixo/30*FJ$4,IF(AH816+AH817+AH818+AH819+AJ816+AJ817+AJ818+AJ819&gt;2,Fixo/30*FJ$4+(AH816+AH817+AH818+AH819+AJ816+AJ817+AJ818+AJ819-2)*Cadeirante/30*FJ$4)))+(AG816+AG817+AG818+AI816+AI817+AI818)*Percapita/30*FJ$4+(AG819+AI819)*Crechee/30*FJ$4,IF(C816=1,IF(AG816+AG817+AG818+AH816+AH817+AH818+AI816+AI817+AI818+AJ816+AJ817+AJ818&lt;=15,(AG816+AG817+AG818+AI816+AI817+AI818)*Percapita/30*FJ$4,IF(AG816+AG817+AG818+AH816+AH817+AH818+AI816+AI817+AI818+AJ816+AJ817+AJ818&gt;=16,Fixo/30*FJ$4+(AG816+AG817+AG818+AH816+AH817+AH818+AI816+AI817+AI818+AJ816+AJ817-16)*Percapita/30*FJ$4))))))</f>
        <v>0</v>
      </c>
      <c r="FK816" s="177">
        <f>IF(C816=4,SUM(AK816+AK817+AK818+AM816+AM817+AM818)*Percapita/30*FK$4+(AL816+AL817+AL818+AN816+AN817+AN818)*Cadeirante/30*FK$4,IF(C816=3,IF(AK819+AM819=10,Fixo/30*FK$4+(AK816+AK817+AK818+AM816+AM817+AM818)*Percapita/30*FK$4+(AL819+AN819)*Cadeirante/30*FK$4,IF(AK819+AM819&lt;=9,(AK819+AM819)*Crechee/30*FK$4)+(AL819+AN819)*Cadeirante/30*FK$4+(AK816+AK817+AK818+AM816+AM817+AM818)*Percapita/30*FK$4)+IF(AK819+AM819&gt;=11,Fixo/30*FK$4+(AK819+AM819-10)*Crechee/30*FK$4,0),IF(C816=2,IF(AL816+AL817+AL818+AL819+AN816+AN817+AN818+AN819=1,Cadeirante/30*FK$4,IF(AL816+AL817+AL818+AL819+AN816+AN817+AN818+AN819=2,Fixo/30*FK$4,IF(AL816+AL817+AL818+AL819+AN816+AN817+AN818+AN819&gt;2,Fixo/30*FK$4+(AL816+AL817+AL818+AL819+AN816+AN817+AN818+AN819-2)*Cadeirante/30*FK$4)))+(AK816+AK817+AK818+AM816+AM817+AM818)*Percapita/30*FK$4+(AK819+AM819)*Crechee/30*FK$4,IF(C816=1,IF(AK816+AK817+AK818+AL816+AL817+AL818+AM816+AM817+AM818+AN816+AN817+AN818&lt;=15,(AK816+AK817+AK818+AM816+AM817+AM818)*Percapita/30*FK$4,IF(AK816+AK817+AK818+AL816+AL817+AL818+AM816+AM817+AM818+AN816+AN817+AN818&gt;=16,Fixo/30*FK$4+(AK816+AK817+AK818+AL816+AL817+AL818+AM816+AM817+AM818+AN816+AN817-16)*Percapita/30*FK$4))))))</f>
        <v>0</v>
      </c>
      <c r="FL816" s="177">
        <f>IF(C816=4,SUM(AO816+AO817+AO818+AQ816+AQ817+AQ818)*Percapita/30*FL$4+(AP816+AP817+AP818+AR816+AR817+AR818)*Cadeirante/30*FL$4,IF(C816=3,IF(AO819+AQ819=10,Fixo/30*FL$4+(AO816+AO817+AO818+AQ816+AQ817+AQ818)*Percapita/30*FL$4+(AP819+AR819)*Cadeirante/30*FL$4,IF(AO819+AQ819&lt;=9,(AO819+AQ819)*Crechee/30*FL$4)+(AP819+AR819)*Cadeirante/30*FL$4+(AO816+AO817+AO818+AQ816+AQ817+AQ818)*Percapita/30*FL$4)+IF(AO819+AQ819&gt;=11,Fixo/30*FL$4+(AO819+AQ819-10)*Crechee/30*FL$4,0),IF(C816=2,IF(AP816+AP817+AP818+AP819+AR816+AR817+AR818+AR819=1,Cadeirante/30*FL$4,IF(AP816+AP817+AP818+AP819+AR816+AR817+AR818+AR819=2,Fixo/30*FL$4,IF(AP816+AP817+AP818+AP819+AR816+AR817+AR818+AR819&gt;2,Fixo/30*FL$4+(AP816+AP817+AP818+AP819+AR816+AR817+AR818+AR819-2)*Cadeirante/30*FL$4)))+(AO816+AO817+AO818+AQ816+AQ817+AQ818)*Percapita/30*FL$4+(AO819+AQ819)*Crechee/30*FL$4,IF(C816=1,IF(AO816+AO817+AO818+AP816+AP817+AP818+AQ816+AQ817+AQ818+AR816+AR817+AR818&lt;=15,(AO816+AO817+AO818+AQ816+AQ817+AQ818)*Percapita/30*FL$4,IF(AO816+AO817+AO818+AP816+AP817+AP818+AQ816+AQ817+AQ818+AR816+AR817+AR818&gt;=16,Fixo/30*FL$4+(AO816+AO817+AO818+AP816+AP817+AP818+AQ816+AQ817+AQ818+AR816+AR817-16)*Percapita/30*FL$4))))))</f>
        <v>0</v>
      </c>
      <c r="FM816" s="177">
        <f>IF(C816=4,SUM(AS816+AS817+AS818+AU816+AU817+AU818)*Percapita/30*FM$4+(AT816+AT817+AT818+AV816+AV817+AV818)*Cadeirante/30*FM$4,IF(C816=3,IF(AS819+AU819=10,Fixo/30*FM$4+(AS816+AS817+AS818+AU816+AU817+AU818)*Percapita/30*FM$4+(AT819+AV819)*Cadeirante/30*FM$4,IF(AS819+AU819&lt;=9,(AS819+AU819)*Crechee/30*FM$4)+(AT819+AV819)*Cadeirante/30*FM$4+(AS816+AS817+AS818+AU816+AU817+AU818)*Percapita/30*FM$4)+IF(AS819+AU819&gt;=11,Fixo/30*FM$4+(AS819+AU819-10)*Crechee/30*FM$4,0),IF(C816=2,IF(AT816+AT817+AT818+AT819+AV816+AV817+AV818+AV819=1,Cadeirante/30*FM$4,IF(AT816+AT817+AT818+AT819+AV816+AV817+AV818+AV819=2,Fixo/30*FM$4,IF(AT816+AT817+AT818+AT819+AV816+AV817+AV818+AV819&gt;2,Fixo/30*FM$4+(AT816+AT817+AT818+AT819+AV816+AV817+AV818+AV819-2)*Cadeirante/30*FM$4)))+(AS816+AS817+AS818+AU816+AU817+AU818)*Percapita/30*FM$4+(AS819+AU819)*Crechee/30*FM$4,IF(C816=1,IF(AS816+AS817+AS818+AT816+AT817+AT818+AU816+AU817+AU818+AV816+AV817+AV818&lt;=15,(AS816+AS817+AS818+AU816+AU817+AU818)*Percapita/30*FM$4,IF(AS816+AS817+AS818+AT816+AT817+AT818+AU816+AU817+AU818+AV816+AV817+AV818&gt;=16,Fixo/30*FM$4+(AS816+AS817+AS818+AT816+AT817+AT818+AU816+AU817+AU818+AV816+AV817-16)*Percapita/30*FM$4))))))</f>
        <v>0</v>
      </c>
      <c r="FN816" s="177">
        <f>IF(C816=4,SUM(AW816+AW817+AW818+AY816+AY817+AY818)*Percapita/30*FN$4+(AX816+AX817+AX818+AZ816+AZ817+AZ818)*Cadeirante/30*FN$4,IF(C816=3,IF(AW819+AY819=10,Fixo/30*FN$4+(AW816+AW817+AW818+AY816+AY817+AY818)*Percapita/30*FN$4+(AX819+AZ819)*Cadeirante/30*FN$4,IF(AW819+AY819&lt;=9,(AW819+AY819)*Crechee/30*FN$4)+(AX819+AZ819)*Cadeirante/30*FN$4+(AW816+AW817+AW818+AY816+AY817+AY818)*Percapita/30*FN$4)+IF(AW819+AY819&gt;=11,Fixo/30*FN$4+(AW819+AY819-10)*Crechee/30*FN$4,0),IF(C816=2,IF(AX816+AX817+AX818+AX819+AZ816+AZ817+AZ818+AZ819=1,Cadeirante/30*FN$4,IF(AX816+AX817+AX818+AX819+AZ816+AZ817+AZ818+AZ819=2,Fixo/30*FN$4,IF(AX816+AX817+AX818+AX819+AZ816+AZ817+AZ818+AZ819&gt;2,Fixo/30*FN$4+(AX816+AX817+AX818+AX819+AZ816+AZ817+AZ818+AZ819-2)*Cadeirante/30*FN$4)))+(AW816+AW817+AW818+AY816+AY817+AY818)*Percapita/30*FN$4+(AW819+AY819)*Crechee/30*FN$4,IF(C816=1,IF(AW816+AW817+AW818+AX816+AX817+AX818+AY816+AY817+AY818+AZ816+AZ817+AZ818&lt;=15,(AW816+AW817+AW818+AY816+AY817+AY818)*Percapita/30*FN$4,IF(AW816+AW817+AW818+AX816+AX817+AX818+AY816+AY817+AY818+AZ816+AZ817+AZ818&gt;=16,Fixo/30*FN$4+(AW816+AW817+AW818+AX816+AX817+AX818+AY816+AY817+AY818+AZ816+AZ817-16)*Percapita/30*FN$4))))))</f>
        <v>0</v>
      </c>
      <c r="FO816" s="177">
        <f>IF(C816=4,SUM(BA816+BA817+BA818+BC816+BC817+BC818)*Percapita/30*FO$4+(BB816+BB817+BB818+BD816+BD817+BD818)*Cadeirante/30*FO$4,IF(C816=3,IF(BA819+BC819=10,Fixo/30*FO$4+(BA816+BA817+BA818+BC816+BC817+BC818)*Percapita/30*FO$4+(BB819+BD819)*Cadeirante/30*FO$4,IF(BA819+BC819&lt;=9,(BA819+BC819)*Crechee/30*FO$4)+(BB819+BD819)*Cadeirante/30*FO$4+(BA816+BA817+BA818+BC816+BC817+BC818)*Percapita/30*FO$4)+IF(BA819+BC819&gt;=11,Fixo/30*FO$4+(BA819+BC819-10)*Crechee/30*FO$4,0),IF(C816=2,IF(BB816+BB817+BB818+BB819+BD816+BD817+BD818+BD819=1,Cadeirante/30*FO$4,IF(BB816+BB817+BB818+BB819+BD816+BD817+BD818+BD819=2,Fixo/30*FO$4,IF(BB816+BB817+BB818+BB819+BD816+BD817+BD818+BD819&gt;2,Fixo/30*FO$4+(BB816+BB817+BB818+BB819+BD816+BD817+BD818+BD819-2)*Cadeirante/30*FO$4)))+(BA816+BA817+BA818+BC816+BC817+BC818)*Percapita/30*FO$4+(BA819+BC819)*Crechee/30*FO$4,IF(C816=1,IF(BA816+BA817+BA818+BB816+BB817+BB818+BC816+BC817+BC818+BD816+BD817+BD818&lt;=15,(BA816+BA817+BA818+BC816+BC817+BC818)*Percapita/30*FO$4,IF(BA816+BA817+BA818+BB816+BB817+BB818+BC816+BC817+BC818+BD816+BD817+BD818&gt;=16,Fixo/30*FO$4+(BA816+BA817+BA818+BB816+BB817+BB818+BC816+BC817+BC818+BD816+BD817-16)*Percapita/30*FO$4))))))</f>
        <v>0</v>
      </c>
      <c r="FP816" s="177">
        <f>IF(C816=4,SUM(BE816+BE817+BE818+BG816+BG817+BG818)*Percapita/30*FP$4+(BF816+BF817+BF818+BH816+BH817+BH818)*Cadeirante/30*FP$4,IF(C816=3,IF(BE819+BG819=10,Fixo/30*FP$4+(BE816+BE817+BE818+BG816+BG817+BG818)*Percapita/30*FP$4+(BF819+BH819)*Cadeirante/30*FP$4,IF(BE819+BG819&lt;=9,(BE819+BG819)*Crechee/30*FP$4)+(BF819+BH819)*Cadeirante/30*FP$4+(BE816+BE817+BE818+BG816+BG817+BG818)*Percapita/30*FP$4)+IF(BE819+BG819&gt;=11,Fixo/30*FP$4+(BE819+BG819-10)*Crechee/30*FP$4,0),IF(C816=2,IF(BF816+BF817+BF818+BF819+BH816+BH817+BH818+BH819=1,Cadeirante/30*FP$4,IF(BF816+BF817+BF818+BF819+BH816+BH817+BH818+BH819=2,Fixo/30*FP$4,IF(BF816+BF817+BF818+BF819+BH816+BH817+BH818+BH819&gt;2,Fixo/30*FP$4+(BF816+BF817+BF818+BF819+BH816+BH817+BH818+BH819-2)*Cadeirante/30*FP$4)))+(BE816+BE817+BE818+BG816+BG817+BG818)*Percapita/30*FP$4+(BE819+BG819)*Crechee/30*FP$4,IF(C816=1,IF(BE816+BE817+BE818+BF816+BF817+BF818+BG816+BG817+BG818+BH816+BH817+BH818&lt;=15,(BE816+BE817+BE818+BG816+BG817+BG818)*Percapita/30*FP$4,IF(BE816+BE817+BE818+BF816+BF817+BF818+BG816+BG817+BG818+BH816+BH817+BH818&gt;=16,Fixo/30*FP$4+(BE816+BE817+BE818+BF816+BF817+BF818+BG816+BG817+BG818+BH816+BH817-16)*Percapita/30*FP$4))))))</f>
        <v>0</v>
      </c>
      <c r="FQ816" s="177">
        <f>IF(C816=4,SUM(BI816+BI817+BI818+BK816+BK817+BK818)*Percapita/30*FQ$4+(BJ816+BJ817+BJ818+BL816+BL817+BL818)*Cadeirante/30*FQ$4,IF(C816=3,IF(BI819+BK819=10,Fixo/30*FQ$4+(BI816+BI817+BI818+BK816+BK817+BK818)*Percapita/30*FQ$4+(BJ819+BL819)*Cadeirante/30*FQ$4,IF(BI819+BK819&lt;=9,(BI819+BK819)*Crechee/30*FQ$4)+(BJ819+BL819)*Cadeirante/30*FQ$4+(BI816+BI817+BI818+BK816+BK817+BK818)*Percapita/30*FQ$4)+IF(BI819+BK819&gt;=11,Fixo/30*FQ$4+(BI819+BK819-10)*Crechee/30*FQ$4,0),IF(C816=2,IF(BJ816+BJ817+BJ818+BJ819+BL816+BL817+BL818+BL819=1,Cadeirante/30*FQ$4,IF(BJ816+BJ817+BJ818+BJ819+BL816+BL817+BL818+BL819=2,Fixo/30*FQ$4,IF(BJ816+BJ817+BJ818+BJ819+BL816+BL817+BL818+BL819&gt;2,Fixo/30*FQ$4+(BJ816+BJ817+BJ818+BJ819+BL816+BL817+BL818+BL819-2)*Cadeirante/30*FQ$4)))+(BI816+BI817+BI818+BK816+BK817+BK818)*Percapita/30*FQ$4+(BI819+BK819)*Crechee/30*FQ$4,IF(C816=1,IF(BI816+BI817+BI818+BJ816+BJ817+BJ818+BK816+BK817+BK818+BL816+BL817+BL818&lt;=15,(BI816+BI817+BI818+BK816+BK817+BK818)*Percapita/30*FQ$4,IF(BI816+BI817+BI818+BJ816+BJ817+BJ818+BK816+BK817+BK818+BL816+BL817+BL818&gt;=16,Fixo/30*FQ$4+(BI816+BI817+BI818+BJ816+BJ817+BJ818+BK816+BK817+BK818+BL816+BL817-16)*Percapita/30*FQ$4))))))</f>
        <v>0</v>
      </c>
      <c r="FR816" s="177">
        <f>IF(C816=4,SUM(BM816+BM817+BM818+BO816+BO817+BO818)*Percapita/30*FR$4+(BN816+BN817+BN818+BP816+BP817+BP818)*Cadeirante/30*FR$4,IF(C816=3,IF(BM819+BO819=10,Fixo/30*FR$4+(BM816+BM817+BM818+BO816+BO817+BO818)*Percapita/30*FR$4+(BN819+BP819)*Cadeirante/30*FR$4,IF(BM819+BO819&lt;=9,(BM819+BO819)*Crechee/30*FR$4)+(BN819+BP819)*Cadeirante/30*FR$4+(BM816+BM817+BM818+BO816+BO817+BO818)*Percapita/30*FR$4)+IF(BM819+BO819&gt;=11,Fixo/30*FR$4+(BM819+BO819-10)*Crechee/30*FR$4,0),IF(C816=2,IF(BN816+BN817+BN818+BN819+BP816+BP817+BP818+BP819=1,Cadeirante/30*FR$4,IF(BN816+BN817+BN818+BN819+BP816+BP817+BP818+BP819=2,Fixo/30*FR$4,IF(BN816+BN817+BN818+BN819+BP816+BP817+BP818+BP819&gt;2,Fixo/30*FR$4+(BN816+BN817+BN818+BN819+BP816+BP817+BP818+BP819-2)*Cadeirante/30*FR$4)))+(BM816+BM817+BM818+BO816+BO817+BO818)*Percapita/30*FR$4+(BM819+BO819)*Crechee/30*FR$4,IF(C816=1,IF(BM816+BM817+BM818+BN816+BN817+BN818+BO816+BO817+BO818+BP816+BP817+BP818&lt;=15,(BM816+BM817+BM818+BO816+BO817+BO818)*Percapita/30*FR$4,IF(BM816+BM817+BM818+BN816+BN817+BN818+BO816+BO817+BO818+BP816+BP817+BP818&gt;=16,Fixo/30*FR$4+(BM816+BM817+BM818+BN816+BN817+BN818+BO816+BO817+BO818+BP816+BP817-16)*Percapita/30*FR$4))))))</f>
        <v>0</v>
      </c>
      <c r="FS816" s="177">
        <f>IF(C816=4,SUM(BQ816+BQ817+BQ818+BS816+BS817+BS818)*Percapita/30*FS$4+(BR816+BR817+BR818+BT816+BT817+BT818)*Cadeirante/30*FS$4,IF(C816=3,IF(BQ819+BS819=10,Fixo/30*FS$4+(BQ816+BQ817+BQ818+BS816+BS817+BS818)*Percapita/30*FS$4+(BR819+BT819)*Cadeirante/30*FS$4,IF(BQ819+BS819&lt;=9,(BQ819+BS819)*Crechee/30*FS$4)+(BR819+BT819)*Cadeirante/30*FS$4+(BQ816+BQ817+BQ818+BS816+BS817+BS818)*Percapita/30*FS$4)+IF(BQ819+BS819&gt;=11,Fixo/30*FS$4+(BQ819+BS819-10)*Crechee/30*FS$4,0),IF(C816=2,IF(BR816+BR817+BR818+BR819+BT816+BT817+BT818+BT819=1,Cadeirante/30*FS$4,IF(BR816+BR817+BR818+BR819+BT816+BT817+BT818+BT819=2,Fixo/30*FS$4,IF(BR816+BR817+BR818+BR819+BT816+BT817+BT818+BT819&gt;2,Fixo/30*FS$4+(BR816+BR817+BR818+BR819+BT816+BT817+BT818+BT819-2)*Cadeirante/30*FS$4)))+(BQ816+BQ817+BQ818+BS816+BS817+BS818)*Percapita/30*FS$4+(BQ819+BS819)*Crechee/30*FS$4,IF(C816=1,IF(BQ816+BQ817+BQ818+BR816+BR817+BR818+BS816+BS817+BS818+BT816+BT817+BT818&lt;=15,(BQ816+BQ817+BQ818+BS816+BS817+BS818)*Percapita/30*FS$4,IF(BQ816+BQ817+BQ818+BR816+BR817+BR818+BS816+BS817+BS818+BT816+BT817+BT818&gt;=16,Fixo/30*FS$4+(BQ816+BQ817+BQ818+BR816+BR817+BR818+BS816+BS817+BS818+BT816+BT817-16)*Percapita/30*FS$4))))))</f>
        <v>0</v>
      </c>
      <c r="FT816" s="177">
        <f>IF(C816=4,SUM(BU816+BU817+BU818+BW816+BW817+BW818)*Percapita/30*FT$4+(BV816+BV817+BV818+BX816+BX817+BX818)*Cadeirante/30*FT$4,IF(C816=3,IF(BU819+BW819=10,Fixo/30*FT$4+(BU816+BU817+BU818+BW816+BW817+BW818)*Percapita/30*FT$4+(BV819+BX819)*Cadeirante/30*FT$4,IF(BU819+BW819&lt;=9,(BU819+BW819)*Crechee/30*FT$4)+(BV819+BX819)*Cadeirante/30*FT$4+(BU816+BU817+BU818+BW816+BW817+BW818)*Percapita/30*FT$4)+IF(BU819+BW819&gt;=11,Fixo/30*FT$4+(BU819+BW819-10)*Crechee/30*FT$4,0),IF(C816=2,IF(BV816+BV817+BV818+BV819+BX816+BX817+BX818+BX819=1,Cadeirante/30*FT$4,IF(BV816+BV817+BV818+BV819+BX816+BX817+BX818+BX819=2,Fixo/30*FT$4,IF(BV816+BV817+BV818+BV819+BX816+BX817+BX818+BX819&gt;2,Fixo/30*FT$4+(BV816+BV817+BV818+BV819+BX816+BX817+BX818+BX819-2)*Cadeirante/30*FT$4)))+(BU816+BU817+BU818+BW816+BW817+BW818)*Percapita/30*FT$4+(BU819+BW819)*Crechee/30*FT$4,IF(C816=1,IF(BU816+BU817+BU818+BV816+BV817+BV818+BW816+BW817+BW818+BX816+BX817+BX818&lt;=15,(BU816+BU817+BU818+BW816+BW817+BW818)*Percapita/30*FT$4,IF(BU816+BU817+BU818+BV816+BV817+BV818+BW816+BW817+BW818+BX816+BX817+BX818&gt;=16,Fixo/30*FT$4+(BU816+BU817+BU818+BV816+BV817+BV818+BW816+BW817+BW818+BX816+BX817-16)*Percapita/30*FT$4))))))</f>
        <v>0</v>
      </c>
      <c r="FU816" s="177">
        <f>IF(C816=4,SUM(BY816+BY817+BY818+CA816+CA817+CA818)*Percapita/30*FU$4+(BZ816+BZ817+BZ818+CB816+CB817+CB818)*Cadeirante/30*FU$4,IF(C816=3,IF(BY819+CA819=10,Fixo/30*FU$4+(BY816+BY817+BY818+CA816+CA817+CA818)*Percapita/30*FU$4+(BZ819+CB819)*Cadeirante/30*FU$4,IF(BY819+CA819&lt;=9,(BY819+CA819)*Crechee/30*FU$4)+(BZ819+CB819)*Cadeirante/30*FU$4+(BY816+BY817+BY818+CA816+CA817+CA818)*Percapita/30*FU$4)+IF(BY819+CA819&gt;=11,Fixo/30*FU$4+(BY819+CA819-10)*Crechee/30*FU$4,0),IF(C816=2,IF(BZ816+BZ817+BZ818+BZ819+CB816+CB817+CB818+CB819=1,Cadeirante/30*FU$4,IF(BZ816+BZ817+BZ818+BZ819+CB816+CB817+CB818+CB819=2,Fixo/30*FU$4,IF(BZ816+BZ817+BZ818+BZ819+CB816+CB817+CB818+CB819&gt;2,Fixo/30*FU$4+(BZ816+BZ817+BZ818+BZ819+CB816+CB817+CB818+CB819-2)*Cadeirante/30*FU$4)))+(BY816+BY817+BY818+CA816+CA817+CA818)*Percapita/30*FU$4+(BY819+CA819)*Crechee/30*FU$4,IF(C816=1,IF(BY816+BY817+BY818+BZ816+BZ817+BZ818+CA816+CA817+CA818+CB816+CB817+CB818&lt;=15,(BY816+BY817+BY818+CA816+CA817+CA818)*Percapita/30*FU$4,IF(BY816+BY817+BY818+BZ816+BZ817+BZ818+CA816+CA817+CA818+CB816+CB817+CB818&gt;=16,Fixo/30*FU$4+(BY816+BY817+BY818+BZ816+BZ817+BZ818+CA816+CA817+CA818+CB816+CB817-16)*Percapita/30*FU$4))))))</f>
        <v>0</v>
      </c>
      <c r="FV816" s="177">
        <f>IF(C816=4,SUM(CC816+CC817+CC818+CE816+CE817+CE818)*Percapita/30*FV$4+(CD816+CD817+CD818+CF816+CF817+CF818)*Cadeirante/30*FV$4,IF(C816=3,IF(CC819+CE819=10,Fixo/30*FV$4+(CC816+CC817+CC818+CE816+CE817+CE818)*Percapita/30*FV$4+(CD819+CF819)*Cadeirante/30*FV$4,IF(CC819+CE819&lt;=9,(CC819+CE819)*Crechee/30*FV$4)+(CD819+CF819)*Cadeirante/30*FV$4+(CC816+CC817+CC818+CE816+CE817+CE818)*Percapita/30*FV$4)+IF(CC819+CE819&gt;=11,Fixo/30*FV$4+(CC819+CE819-10)*Crechee/30*FV$4,0),IF(C816=2,IF(CD816+CD817+CD818+CD819+CF816+CF817+CF818+CF819=1,Cadeirante/30*FV$4,IF(CD816+CD817+CD818+CD819+CF816+CF817+CF818+CF819=2,Fixo/30*FV$4,IF(CD816+CD817+CD818+CD819+CF816+CF817+CF818+CF819&gt;2,Fixo/30*FV$4+(CD816+CD817+CD818+CD819+CF816+CF817+CF818+CF819-2)*Cadeirante/30*FV$4)))+(CC816+CC817+CC818+CE816+CE817+CE818)*Percapita/30*FV$4+(CC819+CE819)*Crechee/30*FV$4,IF(C816=1,IF(CC816+CC817+CC818+CD816+CD817+CD818+CE816+CE817+CE818+CF816+CF817+CF818&lt;=15,(CC816+CC817+CC818+CE816+CE817+CE818)*Percapita/30*FV$4,IF(CC816+CC817+CC818+CD816+CD817+CD818+CE816+CE817+CE818+CF816+CF817+CF818&gt;=16,Fixo/30*FV$4+(CC816+CC817+CC818+CD816+CD817+CD818+CE816+CE817+CE818+CF816+CF817-16)*Percapita/30*FV$4))))))</f>
        <v>0</v>
      </c>
      <c r="FW816" s="177">
        <f>IF(C816=4,SUM(CG816+CG817+CG818+CI816+CI817+CI818)*Percapita/30*FW$4+(CH816+CH817+CH818+CJ816+CJ817+CJ818)*Cadeirante/30*FW$4,IF(C816=3,IF(CG819+CI819=10,Fixo/30*FW$4+(CG816+CG817+CG818+CI816+CI817+CI818)*Percapita/30*FW$4+(CH819+CJ819)*Cadeirante/30*FW$4,IF(CG819+CI819&lt;=9,(CG819+CI819)*Crechee/30*FW$4)+(CH819+CJ819)*Cadeirante/30*FW$4+(CG816+CG817+CG818+CI816+CI817+CI818)*Percapita/30*FW$4)+IF(CG819+CI819&gt;=11,Fixo/30*FW$4+(CG819+CI819-10)*Crechee/30*FW$4,0),IF(C816=2,IF(CH816+CH817+CH818+CH819+CJ816+CJ817+CJ818+CJ819=1,Cadeirante/30*FW$4,IF(CH816+CH817+CH818+CH819+CJ816+CJ817+CJ818+CJ819=2,Fixo/30*FW$4,IF(CH816+CH817+CH818+CH819+CJ816+CJ817+CJ818+CJ819&gt;2,Fixo/30*FW$4+(CH816+CH817+CH818+CH819+CJ816+CJ817+CJ818+CJ819-2)*Cadeirante/30*FW$4)))+(CG816+CG817+CG818+CI816+CI817+CI818)*Percapita/30*FW$4+(CG819+CI819)*Crechee/30*FW$4,IF(C816=1,IF(CG816+CG817+CG818+CH816+CH817+CH818+CI816+CI817+CI818+CJ816+CJ817+CJ818&lt;=15,(CG816+CG817+CG818+CI816+CI817+CI818)*Percapita/30*FW$4,IF(CG816+CG817+CG818+CH816+CH817+CH818+CI816+CI817+CI818+CJ816+CJ817+CJ818&gt;=16,Fixo/30*FW$4+(CG816+CG817+CG818+CH816+CH817+CH818+CI816+CI817+CI818+CJ816+CJ817-16)*Percapita/30*FW$4))))))</f>
        <v>0</v>
      </c>
      <c r="FX816" s="177">
        <f>IF(C816=4,SUM(CK816+CK817+CK818+CM816+CM817+CM818)*Percapita/30*FX$4+(CL816+CL817+CL818+CN816+CN817+CN818)*Cadeirante/30*FX$4,IF(C816=3,IF(CK819+CM819=10,Fixo/30*FX$4+(CK816+CK817+CK818+CM816+CM817+CM818)*Percapita/30*FX$4+(CL819+CN819)*Cadeirante/30*FX$4,IF(CK819+CM819&lt;=9,(CK819+CM819)*Crechee/30*FX$4)+(CL819+CN819)*Cadeirante/30*FX$4+(CK816+CK817+CK818+CM816+CM817+CM818)*Percapita/30*FX$4)+IF(CK819+CM819&gt;=11,Fixo/30*FX$4+(CK819+CM819-10)*Crechee/30*FX$4,0),IF(C816=2,IF(CL816+CL817+CL818+CL819+CN816+CN817+CN818+CN819=1,Cadeirante/30*FX$4,IF(CL816+CL817+CL818+CL819+CN816+CN817+CN818+CN819=2,Fixo/30*FX$4,IF(CL816+CL817+CL818+CL819+CN816+CN817+CN818+CN819&gt;2,Fixo/30*FX$4+(CL816+CL817+CL818+CL819+CN816+CN817+CN818+CN819-2)*Cadeirante/30*FX$4)))+(CK816+CK817+CK818+CM816+CM817+CM818)*Percapita/30*FX$4+(CK819+CM819)*Crechee/30*FX$4,IF(C816=1,IF(CK816+CK817+CK818+CL816+CL817+CL818+CM816+CM817+CM818+CN816+CN817+CN818&lt;=15,(CK816+CK817+CK818+CM816+CM817+CM818)*Percapita/30*FX$4,IF(CK816+CK817+CK818+CL816+CL817+CL818+CM816+CM817+CM818+CN816+CN817+CN818&gt;=16,Fixo/30*FX$4+(CK816+CK817+CK818+CL816+CL817+CL818+CM816+CM817+CM818+CN816+CN817-16)*Percapita/30*FX$4))))))</f>
        <v>0</v>
      </c>
      <c r="FY816" s="177">
        <f>IF(C816=4,SUM(CO816+CO817+CO818+CQ816+CQ817+CQ818)*Percapita/30*FY$4+(CP816+CP817+CP818+CR816+CR817+CR818)*Cadeirante/30*FY$4,IF(C816=3,IF(CO819+CQ819=10,Fixo/30*FY$4+(CO816+CO817+CO818+CQ816+CQ817+CQ818)*Percapita/30*FY$4+(CP819+CR819)*Cadeirante/30*FY$4,IF(CO819+CQ819&lt;=9,(CO819+CQ819)*Crechee/30*FY$4)+(CP819+CR819)*Cadeirante/30*FY$4+(CO816+CO817+CO818+CQ816+CQ817+CQ818)*Percapita/30*FY$4)+IF(CO819+CQ819&gt;=11,Fixo/30*FY$4+(CO819+CQ819-10)*Crechee/30*FY$4,0),IF(C816=2,IF(CP816+CP817+CP818+CP819+CR816+CR817+CR818+CR819=1,Cadeirante/30*FY$4,IF(CP816+CP817+CP818+CP819+CR816+CR817+CR818+CR819=2,Fixo/30*FY$4,IF(CP816+CP817+CP818+CP819+CR816+CR817+CR818+CR819&gt;2,Fixo/30*FY$4+(CP816+CP817+CP818+CP819+CR816+CR817+CR818+CR819-2)*Cadeirante/30*FY$4)))+(CO816+CO817+CO818+CQ816+CQ817+CQ818)*Percapita/30*FY$4+(CO819+CQ819)*Crechee/30*FY$4,IF(C816=1,IF(CO816+CO817+CO818+CP816+CP817+CP818+CQ816+CQ817+CQ818+CR816+CR817+CR818&lt;=15,(CO816+CO817+CO818+CQ816+CQ817+CQ818)*Percapita/30*FY$4,IF(CO816+CO817+CO818+CP816+CP817+CP818+CQ816+CQ817+CQ818+CR816+CR817+CR818&gt;=16,Fixo/30*FY$4+(CO816+CO817+CO818+CP816+CP817+CP818+CQ816+CQ817+CQ818+CR816+CR817-16)*Percapita/30*FY$4))))))</f>
        <v>0</v>
      </c>
      <c r="FZ816" s="177">
        <f>IF(C816=4,SUM(CS816+CS817+CS818+CU816+CU817+CU818)*Percapita/30*FZ$4+(CT816+CT817+CT818+CV816+CV817+CV818)*Cadeirante/30*FZ$4,IF(C816=3,IF(CS819+CU819=10,Fixo/30*FZ$4+(CS816+CS817+CS818+CU816+CU817+CU818)*Percapita/30*FZ$4+(CT819+CV819)*Cadeirante/30*FZ$4,IF(CS819+CU819&lt;=9,(CS819+CU819)*Crechee/30*FZ$4)+(CT819+CV819)*Cadeirante/30*FZ$4+(CS816+CS817+CS818+CU816+CU817+CU818)*Percapita/30*FZ$4)+IF(CS819+CU819&gt;=11,Fixo/30*FZ$4+(CS819+CU819-10)*Crechee/30*FZ$4,0),IF(C816=2,IF(CT816+CT817+CT818+CT819+CV816+CV817+CV818+CV819=1,Cadeirante/30*FZ$4,IF(CT816+CT817+CT818+CT819+CV816+CV817+CV818+CV819=2,Fixo/30*FZ$4,IF(CT816+CT817+CT818+CT819+CV816+CV817+CV818+CV819&gt;2,Fixo/30*FZ$4+(CT816+CT817+CT818+CT819+CV816+CV817+CV818+CV819-2)*Cadeirante/30*FZ$4)))+(CS816+CS817+CS818+CU816+CU817+CU818)*Percapita/30*FZ$4+(CS819+CU819)*Crechee/30*FZ$4,IF(C816=1,IF(CS816+CS817+CS818+CT816+CT817+CT818+CU816+CU817+CU818+CV816+CV817+CV818&lt;=15,(CS816+CS817+CS818+CU816+CU817+CU818)*Percapita/30*FZ$4,IF(CS816+CS817+CS818+CT816+CT817+CT818+CU816+CU817+CU818+CV816+CV817+CV818&gt;=16,Fixo/30*FZ$4+(CS816+CS817+CS818+CT816+CT817+CT818+CU816+CU817+CU818+CV816+CV817-16)*Percapita/30*FZ$4))))))</f>
        <v>0</v>
      </c>
      <c r="GA816" s="177">
        <f>IF(C816=4,SUM(CW816+CW817+CW818+CY816+CY817+CY818)*Percapita/30*GA$4+(CX816+CX817+CX818+CZ816+CZ817+CZ818)*Cadeirante/30*GA$4,IF(C816=3,IF(CW819+CY819=10,Fixo/30*GA$4+(CW816+CW817+CW818+CY816+CY817+CY818)*Percapita/30*GA$4+(CX819+CZ819)*Cadeirante/30*GA$4,IF(CW819+CY819&lt;=9,(CW819+CY819)*Crechee/30*GA$4)+(CX819+CZ819)*Cadeirante/30*GA$4+(CW816+CW817+CW818+CY816+CY817+CY818)*Percapita/30*GA$4)+IF(CW819+CY819&gt;=11,Fixo/30*GA$4+(CW819+CY819-10)*Crechee/30*GA$4,0),IF(C816=2,IF(CX816+CX817+CX818+CX819+CZ816+CZ817+CZ818+CZ819=1,Cadeirante/30*GA$4,IF(CX816+CX817+CX818+CX819+CZ816+CZ817+CZ818+CZ819=2,Fixo/30*GA$4,IF(CX816+CX817+CX818+CX819+CZ816+CZ817+CZ818+CZ819&gt;2,Fixo/30*GA$4+(CX816+CX817+CX818+CX819+CZ816+CZ817+CZ818+CZ819-2)*Cadeirante/30*GA$4)))+(CW816+CW817+CW818+CY816+CY817+CY818)*Percapita/30*GA$4+(CW819+CY819)*Crechee/30*GA$4,IF(C816=1,IF(CW816+CW817+CW818+CX816+CX817+CX818+CY816+CY817+CY818+CZ816+CZ817+CZ818&lt;=15,(CW816+CW817+CW818+CY816+CY817+CY818)*Percapita/30*GA$4,IF(CW816+CW817+CW818+CX816+CX817+CX818+CY816+CY817+CY818+CZ816+CZ817+CZ818&gt;=16,Fixo/30*GA$4+(CW816+CW817+CW818+CX816+CX817+CX818+CY816+CY817+CY818+CZ816+CZ817-16)*Percapita/30*GA$4))))))</f>
        <v>0</v>
      </c>
      <c r="GB816" s="177">
        <f>IF(C816=4,SUM(DA816+DA817+DA818+DC816+DC817+DC818)*Percapita/30*GB$4+(DB816+DB817+DB818+DD816+DD817+DD818)*Cadeirante/30*GB$4,IF(C816=3,IF(DA819+DC819=10,Fixo/30*GB$4+(DA816+DA817+DA818+DC816+DC817+DC818)*Percapita/30*GB$4+(DB819+DD819)*Cadeirante/30*GB$4,IF(DA819+DC819&lt;=9,(DA819+DC819)*Crechee/30*GB$4)+(DB819+DD819)*Cadeirante/30*GB$4+(DA816+DA817+DA818+DC816+DC817+DC818)*Percapita/30*GB$4)+IF(DA819+DC819&gt;=11,Fixo/30*GB$4+(DA819+DC819-10)*Crechee/30*GB$4,0),IF(C816=2,IF(DB816+DB817+DB818+DB819+DD816+DD817+DD818+DD819=1,Cadeirante/30*GB$4,IF(DB816+DB817+DB818+DB819+DD816+DD817+DD818+DD819=2,Fixo/30*GB$4,IF(DB816+DB817+DB818+DB819+DD816+DD817+DD818+DD819&gt;2,Fixo/30*GB$4+(DB816+DB817+DB818+DB819+DD816+DD817+DD818+DD819-2)*Cadeirante/30*GB$4)))+(DA816+DA817+DA818+DC816+DC817+DC818)*Percapita/30*GB$4+(DA819+DC819)*Crechee/30*GB$4,IF(C816=1,IF(DA816+DA817+DA818+DB816+DB817+DB818+DC816+DC817+DC818+DD816+DD817+DD818&lt;=15,(DA816+DA817+DA818+DC816+DC817+DC818)*Percapita/30*GB$4,IF(DA816+DA817+DA818+DB816+DB817+DB818+DC816+DC817+DC818+DD816+DD817+DD818&gt;=16,Fixo/30*GB$4+(DA816+DA817+DA818+DB816+DB817+DB818+DC816+DC817+DC818+DD816+DD817-16)*Percapita/30*GB$4))))))</f>
        <v>0</v>
      </c>
      <c r="GC816" s="177">
        <f>IF(C816=4,SUM(DE816+DE817+DE818+DG816+DG817+DG818)*Percapita/30*GC$4+(DF816+DF817+DF818+DH816+DH817+DH818)*Cadeirante/30*GC$4,IF(C816=3,IF(DE819+DG819=10,Fixo/30*GC$4+(DE816+DE817+DE818+DG816+DG817+DG818)*Percapita/30*GC$4+(DF819+DH819)*Cadeirante/30*GC$4,IF(DE819+DG819&lt;=9,(DE819+DG819)*Crechee/30*GC$4)+(DF819+DH819)*Cadeirante/30*GC$4+(DE816+DE817+DE818+DG816+DG817+DG818)*Percapita/30*GC$4)+IF(DE819+DG819&gt;=11,Fixo/30*GC$4+(DE819+DG819-10)*Crechee/30*GC$4,0),IF(C816=2,IF(DF816+DF817+DF818+DF819+DH816+DH817+DH818+DH819=1,Cadeirante/30*GC$4,IF(DF816+DF817+DF818+DF819+DH816+DH817+DH818+DH819=2,Fixo/30*GC$4,IF(DF816+DF817+DF818+DF819+DH816+DH817+DH818+DH819&gt;2,Fixo/30*GC$4+(DF816+DF817+DF818+DF819+DH816+DH817+DH818+DH819-2)*Cadeirante/30*GC$4)))+(DE816+DE817+DE818+DG816+DG817+DG818)*Percapita/30*GC$4+(DE819+DG819)*Crechee/30*GC$4,IF(C816=1,IF(DE816+DE817+DE818+DF816+DF817+DF818+DG816+DG817+DG818+DH816+DH817+DH818&lt;=15,(DE816+DE817+DE818+DG816+DG817+DG818)*Percapita/30*GC$4,IF(DE816+DE817+DE818+DF816+DF817+DF818+DG816+DG817+DG818+DH816+DH817+DH818&gt;=16,Fixo/30*GC$4+(DE816+DE817+DE818+DF816+DF817+DF818+DG816+DG817+DG818+DH816+DH817-16)*Percapita/30*GC$4))))))</f>
        <v>0</v>
      </c>
      <c r="GD816" s="177">
        <f>IF(C816=4,SUM(DI816+DI817+DI818+DK816+DK817+DK818)*Percapita/30*GD$4+(DJ816+DJ817+DJ818+DL816+DL817+DL818)*Cadeirante/30*GD$4,IF(C816=3,IF(DI819+DK819=10,Fixo/30*GD$4+(DI816+DI817+DI818+DK816+DK817+DK818)*Percapita/30*GD$4+(DJ819+DL819)*Cadeirante/30*GD$4,IF(DI819+DK819&lt;=9,(DI819+DK819)*Crechee/30*GD$4)+(DJ819+DL819)*Cadeirante/30*GD$4+(DI816+DI817+DI818+DK816+DK817+DK818)*Percapita/30*GD$4)+IF(DI819+DK819&gt;=11,Fixo/30*GD$4+(DI819+DK819-10)*Crechee/30*GD$4,0),IF(C816=2,IF(DJ816+DJ817+DJ818+DJ819+DL816+DL817+DL818+DL819=1,Cadeirante/30*GD$4,IF(DJ816+DJ817+DJ818+DJ819+DL816+DL817+DL818+DL819=2,Fixo/30*GD$4,IF(DJ816+DJ817+DJ818+DJ819+DL816+DL817+DL818+DL819&gt;2,Fixo/30*GD$4+(DJ816+DJ817+DJ818+DJ819+DL816+DL817+DL818+DL819-2)*Cadeirante/30*GD$4)))+(DI816+DI817+DI818+DK816+DK817+DK818)*Percapita/30*GD$4+(DI819+DK819)*Crechee/30*GD$4,IF(C816=1,IF(DI816+DI817+DI818+DJ816+DJ817+DJ818+DK816+DK817+DK818+DL816+DL817+DL818&lt;=15,(DI816+DI817+DI818+DK816+DK817+DK818)*Percapita/30*GD$4,IF(DI816+DI817+DI818+DJ816+DJ817+DJ818+DK816+DK817+DK818+DL816+DL817+DL818&gt;=16,Fixo/30*GD$4+(DI816+DI817+DI818+DJ816+DJ817+DJ818+DK816+DK817+DK818+DL816+DL817-16)*Percapita/30*GD$4))))))</f>
        <v>0</v>
      </c>
      <c r="GE816" s="177">
        <f>IF(C816=4,SUM(DM816+DM817+DM818+DO816+DO817+DO818)*Percapita/30*GE$4+(DN816+DN817+DN818+DP816+DP817+DP818)*Cadeirante/30*GE$4,IF(C816=3,IF(DM819+DO819=10,Fixo/30*GE$4+(DM816+DM817+DM818+DO816+DO817+DO818)*Percapita/30*GE$4+(DN819+DP819)*Cadeirante/30*GE$4,IF(DM819+DO819&lt;=9,(DM819+DO819)*Crechee/30*GE$4)+(DN819+DP819)*Cadeirante/30*GE$4+(DM816+DM817+DM818+DO816+DO817+DO818)*Percapita/30*GE$4)+IF(DM819+DO819&gt;=11,Fixo/30*GE$4+(DM819+DO819-10)*Crechee/30*GE$4,0),IF(C816=2,IF(DN816+DN817+DN818+DN819+DP816+DP817+DP818+DP819=1,Cadeirante/30*GE$4,IF(DN816+DN817+DN818+DN819+DP816+DP817+DP818+DP819=2,Fixo/30*GE$4,IF(DN816+DN817+DN818+DN819+DP816+DP817+DP818+DP819&gt;2,Fixo/30*GE$4+(DN816+DN817+DN818+DN819+DP816+DP817+DP818+DP819-2)*Cadeirante/30*GE$4)))+(DM816+DM817+DM818+DO816+DO817+DO818)*Percapita/30*GE$4+(DM819+DO819)*Crechee/30*GE$4,IF(C816=1,IF(DM816+DM817+DM818+DN816+DN817+DN818+DO816+DO817+DO818+DP816+DP817+DP818&lt;=15,(DM816+DM817+DM818+DO816+DO817+DO818)*Percapita/30*GE$4,IF(DM816+DM817+DM818+DN816+DN817+DN818+DO816+DO817+DO818+DP816+DP817+DP818&gt;=16,Fixo/30*GE$4+(DM816+DM817+DM818+DN816+DN817+DN818+DO816+DO817+DO818+DP816+DP817-16)*Percapita/30*GE$4))))))</f>
        <v>0</v>
      </c>
      <c r="GF816" s="177">
        <f>IF(C816=4,SUM(DQ816+DQ817+DQ818+DS816+DS817+DS818)*Percapita/30*GF$4+(DR816+DR817+DR818+DT816+DT817+DT818)*Cadeirante/30*GF$4,IF(C816=3,IF(DQ819+DS819=10,Fixo/30*GF$4+(DQ816+DQ817+DQ818+DS816+DS817+DS818)*Percapita/30*GF$4+(DR819+DT819)*Cadeirante/30*GF$4,IF(DQ819+DS819&lt;=9,(DQ819+DS819)*Crechee/30*GF$4)+(DR819+DT819)*Cadeirante/30*GF$4+(DQ816+DQ817+DQ818+DS816+DS817+DS818)*Percapita/30*GF$4)+IF(DQ819+DS819&gt;=11,Fixo/30*GF$4+(DQ819+DS819-10)*Crechee/30*GF$4,0),IF(C816=2,IF(DR816+DR817+DR818+DR819+DT816+DT817+DT818+DT819=1,Cadeirante/30*GF$4,IF(DR816+DR817+DR818+DR819+DT816+DT817+DT818+DT819=2,Fixo/30*GF$4,IF(DR816+DR817+DR818+DR819+DT816+DT817+DT818+DT819&gt;2,Fixo/30*GF$4+(DR816+DR817+DR818+DR819+DT816+DT817+DT818+DT819-2)*Cadeirante/30*GF$4)))+(DQ816+DQ817+DQ818+DS816+DS817+DS818)*Percapita/30*GF$4+(DQ819+DS819)*Crechee/30*GF$4,IF(C816=1,IF(DQ816+DQ817+DQ818+DR816+DR817+DR818+DS816+DS817+DS818+DT816+DT817+DT818&lt;=15,(DQ816+DQ817+DQ818+DS816+DS817+DS818)*Percapita/30*GF$4,IF(DQ816+DQ817+DQ818+DR816+DR817+DR818+DS816+DS817+DS818+DT816+DT817+DT818&gt;=16,Fixo/30*GF$4+(DQ816+DQ817+DQ818+DR816+DR817+DR818+DS816+DS817+DS818+DT816+DT817-16)*Percapita/30*GF$4))))))</f>
        <v>0</v>
      </c>
      <c r="GG816" s="177">
        <f>IF(C816=4,SUM(DU816+DU817+DU818+DW816+DW817+DW818)*Percapita/30*GG$4+(DV816+DV817+DV818+DX816+DX817+DX818)*Cadeirante/30*GG$4,IF(C816=3,IF(DU819+DW819=10,Fixo/30*GG$4+(DU816+DU817+DU818+DW816+DW817+DW818)*Percapita/30*GG$4+(DV819+DX819)*Cadeirante/30*GG$4,IF(DU819+DW819&lt;=9,(DU819+DW819)*Crechee/30*GG$4)+(DV819+DX819)*Cadeirante/30*GG$4+(DU816+DU817+DU818+DW816+DW817+DW818)*Percapita/30*GG$4)+IF(DU819+DW819&gt;=11,Fixo/30*GG$4+(DU819+DW819-10)*Crechee/30*GG$4,0),IF(C816=2,IF(DV816+DV817+DV818+DV819+DX816+DX817+DX818+DX819=1,Cadeirante/30*GG$4,IF(DV816+DV817+DV818+DV819+DX816+DX817+DX818+DX819=2,Fixo/30*GG$4,IF(DV816+DV817+DV818+DV819+DX816+DX817+DX818+DX819&gt;2,Fixo/30*GG$4+(DV816+DV817+DV818+DV819+DX816+DX817+DX818+DX819-2)*Cadeirante/30*GG$4)))+(DU816+DU817+DU818+DW816+DW817+DW818)*Percapita/30*GG$4+(DU819+DW819)*Crechee/30*GG$4,IF(C816=1,IF(DU816+DU817+DU818+DV816+DV817+DV818+DW816+DW817+DW818+DX816+DX817+DX818&lt;=15,(DU816+DU817+DU818+DW816+DW817+DW818)*Percapita/30*GG$4,IF(DU816+DU817+DU818+DV816+DV817+DV818+DW816+DW817+DW818+DX816+DX817+DX818&gt;=16,Fixo/30*GG$4+(DU816+DU817+DU818+DV816+DV817+DV818+DW816+DW817+DW818+DX816+DX817-16)*Percapita/30*GG$4))))))</f>
        <v>0</v>
      </c>
      <c r="GH816" s="177">
        <f>IF(C816=4,SUM(DY816+DY817+DY818+EA816+EA817+EA818)*Percapita/30*GH$4+(DZ816+DZ817+DZ818+EB816+EB817+EB818)*Cadeirante/30*GH$4,IF(C816=3,IF(DY819+EA819=10,Fixo/30*GH$4+(DY816+DY817+DY818+EA816+EA817+EA818)*Percapita/30*GH$4+(DZ819+EB819)*Cadeirante/30*GH$4,IF(DY819+EA819&lt;=9,(DY819+EA819)*Crechee/30*GH$4)+(DZ819+EB819)*Cadeirante/30*GH$4+(DY816+DY817+DY818+EA816+EA817+EA818)*Percapita/30*GH$4)+IF(DY819+EA819&gt;=11,Fixo/30*GH$4+(DY819+EA819-10)*Crechee/30*GH$4,0),IF(C816=2,IF(DZ816+DZ817+DZ818+DZ819+EB816+EB817+EB818+EB819=1,Cadeirante/30*GH$4,IF(DZ816+DZ817+DZ818+DZ819+EB816+EB817+EB818+EB819=2,Fixo/30*GH$4,IF(DZ816+DZ817+DZ818+DZ819+EB816+EB817+EB818+EB819&gt;2,Fixo/30*GH$4+(DZ816+DZ817+DZ818+DZ819+EB816+EB817+EB818+EB819-2)*Cadeirante/30*GH$4)))+(DY816+DY817+DY818+EA816+EA817+EA818)*Percapita/30*GH$4+(DY819+EA819)*Crechee/30*GH$4,IF(C816=1,IF(DY816+DY817+DY818+DZ816+DZ817+DZ818+EA816+EA817+EA818+EB816+EB817+EB818&lt;=15,(DY816+DY817+DY818+EA816+EA817+EA818)*Percapita/30*GH$4,IF(DY816+DY817+DY818+DZ816+DZ817+DZ818+EA816+EA817+EA818+EB816+EB817+EB818&gt;=16,Fixo/30*GH$4+(DY816+DY817+DY818+DZ816+DZ817+DZ818+EA816+EA817+EA818+EB816+EB817-16)*Percapita/30*GH$4))))))</f>
        <v>0</v>
      </c>
      <c r="GI816" s="177">
        <f>IF(C816=4,SUM(EC816+EC817+EC818+EE816+EE817+EE818)*Percapita/30*GI$4+(ED816+ED817+ED818+EF816+EF817+EF818)*Cadeirante/30*GI$4,IF(C816=3,IF(EC819+EE819=10,Fixo/30*GI$4+(EC816+EC817+EC818+EE816+EE817+EE818)*Percapita/30*GI$4+(ED819+EF819)*Cadeirante/30*GI$4,IF(EC819+EE819&lt;=9,(EC819+EE819)*Crechee/30*GI$4)+(ED819+EF819)*Cadeirante/30*GI$4+(EC816+EC817+EC818+EE816+EE817+EE818)*Percapita/30*GI$4)+IF(EC819+EE819&gt;=11,Fixo/30*GI$4+(EC819+EE819-10)*Crechee/30*GI$4,0),IF(C816=2,IF(ED816+ED817+ED818+ED819+EF816+EF817+EF818+EF819=1,Cadeirante/30*GI$4,IF(ED816+ED817+ED818+ED819+EF816+EF817+EF818+EF819=2,Fixo/30*GI$4,IF(ED816+ED817+ED818+ED819+EF816+EF817+EF818+EF819&gt;2,Fixo/30*GI$4+(ED816+ED817+ED818+ED819+EF816+EF817+EF818+EF819-2)*Cadeirante/30*GI$4)))+(EC816+EC817+EC818+EE816+EE817+EE818)*Percapita/30*GI$4+(EC819+EE819)*Crechee/30*GI$4,IF(C816=1,IF(EC816+EC817+EC818+ED816+ED817+ED818+EE816+EE817+EE818+EF816+EF817+EF818&lt;=15,(EC816+EC817+EC818+EE816+EE817+EE818)*Percapita/30*GI$4,IF(EC816+EC817+EC818+ED816+ED817+ED818+EE816+EE817+EE818+EF816+EF817+EF818&gt;=16,Fixo/30*GI$4+(EC816+EC817+EC818+ED816+ED817+ED818+EE816+EE817+EE818+EF816+EF817-16)*Percapita/30*GI$4))))))</f>
        <v>0</v>
      </c>
      <c r="GJ816" s="177">
        <f>IF(C816=4,SUM(EG816+EG817+EG818+EI816+EI817+EI818)*Percapita/30*GJ$4+(EH816+EH817+EH818+EJ816+EJ817+EJ818)*Cadeirante/30*GJ$4,IF(C816=3,IF(EG819+EI819=10,Fixo/30*GJ$4+(EG816+EG817+EG818+EI816+EI817+EI818)*Percapita/30*GJ$4+(EH819+EJ819)*Cadeirante/30*GJ$4,IF(EG819+EI819&lt;=9,(EG819+EI819)*Crechee/30*GJ$4)+(EH819+EJ819)*Cadeirante/30*GJ$4+(EG816+EG817+EG818+EI816+EI817+EI818)*Percapita/30*GJ$4)+IF(EG819+EI819&gt;=11,Fixo/30*GJ$4+(EG819+EI819-10)*Crechee/30*GJ$4,0),IF(C816=2,IF(EH816+EH817+EH818+EH819+EJ816+EJ817+EJ818+EJ819=1,Cadeirante/30*GJ$4,IF(EH816+EH817+EH818+EH819+EJ816+EJ817+EJ818+EJ819=2,Fixo/30*GJ$4,IF(EH816+EH817+EH818+EH819+EJ816+EJ817+EJ818+EJ819&gt;2,Fixo/30*GJ$4+(EH816+EH817+EH818+EH819+EJ816+EJ817+EJ818+EJ819-2)*Cadeirante/30*GJ$4)))+(EG816+EG817+EG818+EI816+EI817+EI818)*Percapita/30*GJ$4+(EG819+EI819)*Crechee/30*GJ$4,IF(C816=1,IF(EG816+EG817+EG818+EH816+EH817+EH818+EI816+EI817+EI818+EJ816+EJ817+EJ818&lt;=15,(EG816+EG817+EG818+EI816+EI817+EI818)*Percapita/30*GJ$4,IF(EG816+EG817+EG818+EH816+EH817+EH818+EI816+EI817+EI818+EJ816+EJ817+EJ818&gt;=16,Fixo/30*GJ$4+(EG816+EG817+EG818+EH816+EH817+EH818+EI816+EI817+EI818+EJ816+EJ817-16)*Percapita/30*GJ$4))))))</f>
        <v>0</v>
      </c>
      <c r="GK816" s="178"/>
      <c r="GL816" s="103">
        <f t="shared" si="895"/>
        <v>0</v>
      </c>
      <c r="GM816" s="124"/>
      <c r="GN816" s="104">
        <f>SUMIF(V816:V819,"&lt;0")*Cadeirante/30*GN$4+SUMIF(X816:X819,"&lt;0")*Cadeirante/30*GN$4</f>
        <v>0</v>
      </c>
      <c r="GO816" s="104">
        <f>SUMIF(Z816:Z819,"&lt;0")*Cadeirante/30*GO$4+SUMIF(AB816:AB819,"&lt;0")*Cadeirante/30*GO$4</f>
        <v>0</v>
      </c>
      <c r="GP816" s="104">
        <f>SUMIF(AD816:AD819,"&lt;0")*Cadeirante/30*GP$4+SUMIF(AF816:AF819,"&lt;0")*Cadeirante/30*GP$4</f>
        <v>0</v>
      </c>
      <c r="GQ816" s="104">
        <f>SUMIF(AH816:AH819,"&lt;0")*Cadeirante/30*GQ$4+SUMIF(AJ816:AJ819,"&lt;0")*Cadeirante/30*GQ$4</f>
        <v>0</v>
      </c>
      <c r="GR816" s="104">
        <f>SUMIF(AL816:AL819,"&lt;0")*Cadeirante/30*GR$4+SUMIF(AN816:AN819,"&lt;0")*Cadeirante/30*GR$4</f>
        <v>0</v>
      </c>
      <c r="GS816" s="104">
        <f>SUMIF(AP816:AP819,"&lt;0")*Cadeirante/30*GS$4+SUMIF(AR816:AR819,"&lt;0")*Cadeirante/30*GS$4</f>
        <v>0</v>
      </c>
      <c r="GT816" s="104">
        <f>SUMIF(AT816:AT819,"&lt;0")*Cadeirante/30*GT$4+SUMIF(AV816:AV819,"&lt;0")*Cadeirante/30*GT$4</f>
        <v>0</v>
      </c>
      <c r="GU816" s="104">
        <f>SUMIF(AX816:AX819,"&lt;0")*Cadeirante/30*GU$4+SUMIF(AZ816:AZ819,"&lt;0")*Cadeirante/30*GU$4</f>
        <v>0</v>
      </c>
      <c r="GV816" s="104">
        <f>SUMIF(BB816:BB819,"&lt;0")*Cadeirante/30*GV$4+SUMIF(BD816:BD819,"&lt;0")*Cadeirante/30*GV$4</f>
        <v>0</v>
      </c>
      <c r="GW816" s="104">
        <f>SUMIF(BF816:BF819,"&lt;0")*Cadeirante/30*GW$4+SUMIF(BH816:BH819,"&lt;0")*Cadeirante/30*GW$4</f>
        <v>0</v>
      </c>
      <c r="GX816" s="104">
        <f>SUMIF(BJ816:BJ819,"&lt;0")*Cadeirante/30*GX$4+SUMIF(BL816:BL819,"&lt;0")*Cadeirante/30*GX$4</f>
        <v>0</v>
      </c>
      <c r="GY816" s="104">
        <f>SUMIF(BN816:BN819,"&lt;0")*Cadeirante/30*GY$4+SUMIF(BP816:BP819,"&lt;0")*Cadeirante/30*GY$4</f>
        <v>0</v>
      </c>
      <c r="GZ816" s="104">
        <f>SUMIF(BR816:BR819,"&lt;0")*Cadeirante/30*GZ$4+SUMIF(BT816:BT819,"&lt;0")*Cadeirante/30*GZ$4</f>
        <v>0</v>
      </c>
      <c r="HA816" s="104">
        <f>SUMIF(BV816:BV819,"&lt;0")*Cadeirante/30*HA$4+SUMIF(BX816:BX819,"&lt;0")*Cadeirante/30*HA$4</f>
        <v>0</v>
      </c>
      <c r="HB816" s="104">
        <f>SUMIF(BZ816:BZ819,"&lt;0")*Cadeirante/30*HB$4+SUMIF(CB816:CB819,"&lt;0")*Cadeirante/30*HB$4</f>
        <v>0</v>
      </c>
      <c r="HC816" s="104">
        <f>SUMIF(CD816:CD819,"&lt;0")*Cadeirante/30*HC$4+SUMIF(CF816:CF819,"&lt;0")*Cadeirante/30*HC$4</f>
        <v>0</v>
      </c>
      <c r="HD816" s="104">
        <f>SUMIF(CH816:CH819,"&lt;0")*Cadeirante/30*HD$4+SUMIF(CJ816:CJ819,"&lt;0")*Cadeirante/30*HD$4</f>
        <v>0</v>
      </c>
      <c r="HE816" s="104">
        <f>SUMIF(CL816:CL819,"&lt;0")*Cadeirante/30*HE$4+SUMIF(CN816:CN819,"&lt;0")*Cadeirante/30*HE$4</f>
        <v>0</v>
      </c>
      <c r="HF816" s="104">
        <f>SUMIF(CP816:CP819,"&lt;0")*Cadeirante/30*HF$4+SUMIF(CR816:CR819,"&lt;0")*Cadeirante/30*HF$4</f>
        <v>0</v>
      </c>
      <c r="HG816" s="104">
        <f>SUMIF(CT816:CT819,"&lt;0")*Cadeirante/30*HG$4+SUMIF(CV816:CV819,"&lt;0")*Cadeirante/30*HG$4</f>
        <v>0</v>
      </c>
      <c r="HH816" s="104">
        <f>SUMIF(CX816:CX819,"&lt;0")*Cadeirante/30*HH$4+SUMIF(CZ816:CZ819,"&lt;0")*Cadeirante/30*HH$4</f>
        <v>0</v>
      </c>
      <c r="HI816" s="104">
        <f>SUMIF(DB816:DB819,"&lt;0")*Cadeirante/30*HI$4+SUMIF(DD816:DD819,"&lt;0")*Cadeirante/30*HI$4</f>
        <v>0</v>
      </c>
      <c r="HJ816" s="104">
        <f>SUMIF(DF816:DF819,"&lt;0")*Cadeirante/30*HJ$4+SUMIF(DH816:DH819,"&lt;0")*Cadeirante/30*HJ$4</f>
        <v>0</v>
      </c>
      <c r="HK816" s="104">
        <f>SUMIF(DJ816:DJ819,"&lt;0")*Cadeirante/30*HK$4+SUMIF(DL816:DL819,"&lt;0")*Cadeirante/30*HK$4</f>
        <v>0</v>
      </c>
      <c r="HL816" s="104">
        <f>SUMIF(DN816:DN819,"&lt;0")*Cadeirante/30*HL$4+SUMIF(DP816:DP819,"&lt;0")*Cadeirante/30*HL$4</f>
        <v>0</v>
      </c>
      <c r="HM816" s="104">
        <f>SUMIF(DR816:DR819,"&lt;0")*Cadeirante/30*HM$4+SUMIF(DT816:DT819,"&lt;0")*Cadeirante/30*HM$4</f>
        <v>0</v>
      </c>
      <c r="HN816" s="104">
        <f>SUMIF(DV816:DV819,"&lt;0")*Cadeirante/30*HN$4+SUMIF(DX816:DX819,"&lt;0")*Cadeirante/30*HN$4</f>
        <v>0</v>
      </c>
      <c r="HO816" s="104">
        <f>SUMIF(DZ816:DZ819,"&lt;0")*Cadeirante/30*HO$4+SUMIF(EB816:EB819,"&lt;0")*Cadeirante/30*HO$4</f>
        <v>0</v>
      </c>
      <c r="HP816" s="104">
        <f>SUMIF(ED816:ED819,"&lt;0")*Cadeirante/30*HP$4+SUMIF(EF816:EF819,"&lt;0")*Cadeirante/30*HP$4</f>
        <v>0</v>
      </c>
      <c r="HQ816" s="64"/>
      <c r="HR816" s="64"/>
      <c r="HS816" s="64"/>
      <c r="HT816" s="64"/>
      <c r="HU816" s="64"/>
      <c r="HV816" s="64"/>
      <c r="HW816" s="176">
        <v>17629.309999999998</v>
      </c>
      <c r="HX816" s="64"/>
      <c r="HY816" s="280">
        <f>IF(ISTEXT(EM816), VALUE(EM816), EM816)</f>
        <v>0</v>
      </c>
      <c r="HZ816" s="280">
        <f>IF(ISTEXT(EN816), VALUE(EN816), EN816)</f>
        <v>0</v>
      </c>
      <c r="IA816" s="280">
        <f>IF(ISTEXT(EO816), VALUE(EO816), EO816)</f>
        <v>0</v>
      </c>
      <c r="IB816" s="64" t="b">
        <f>HW816=FE816</f>
        <v>0</v>
      </c>
      <c r="IC816" s="64"/>
    </row>
    <row r="817" spans="1:237" s="106" customFormat="1" ht="22.5" customHeight="1" x14ac:dyDescent="0.25">
      <c r="A817" s="368" t="s">
        <v>3938</v>
      </c>
      <c r="B817" s="369" t="s">
        <v>3939</v>
      </c>
      <c r="C817" s="370" t="s">
        <v>3233</v>
      </c>
      <c r="D817" s="371" t="s">
        <v>3940</v>
      </c>
      <c r="E817" s="371" t="s">
        <v>3941</v>
      </c>
      <c r="F817" s="372" t="s">
        <v>3224</v>
      </c>
      <c r="G817" s="372" t="s">
        <v>3225</v>
      </c>
      <c r="H817" s="373" t="s">
        <v>1868</v>
      </c>
      <c r="I817" s="374" t="s">
        <v>1781</v>
      </c>
      <c r="J817" s="421" t="s">
        <v>3231</v>
      </c>
      <c r="K817" s="421" t="s">
        <v>3234</v>
      </c>
      <c r="L817" s="329">
        <f>CONTINUA!BV817</f>
        <v>48</v>
      </c>
      <c r="M817" s="329">
        <f>CONTINUA!BW817</f>
        <v>0</v>
      </c>
      <c r="N817" s="895"/>
      <c r="O817" s="896" t="s">
        <v>4084</v>
      </c>
      <c r="P817" s="897" t="s">
        <v>206</v>
      </c>
      <c r="Q817" s="400">
        <v>52</v>
      </c>
      <c r="R817" s="401"/>
      <c r="S817" s="400">
        <v>2</v>
      </c>
      <c r="T817" s="401"/>
      <c r="U817" s="400"/>
      <c r="V817" s="401"/>
      <c r="W817" s="400"/>
      <c r="X817" s="401"/>
      <c r="Y817" s="400"/>
      <c r="Z817" s="401"/>
      <c r="AA817" s="400"/>
      <c r="AB817" s="401"/>
      <c r="AC817" s="400"/>
      <c r="AD817" s="401"/>
      <c r="AE817" s="400"/>
      <c r="AF817" s="401"/>
      <c r="AG817" s="400"/>
      <c r="AH817" s="401"/>
      <c r="AI817" s="400"/>
      <c r="AJ817" s="401"/>
      <c r="AK817" s="400"/>
      <c r="AL817" s="401"/>
      <c r="AM817" s="400"/>
      <c r="AN817" s="401"/>
      <c r="AO817" s="400"/>
      <c r="AP817" s="401"/>
      <c r="AQ817" s="400"/>
      <c r="AR817" s="401"/>
      <c r="AS817" s="400"/>
      <c r="AT817" s="401"/>
      <c r="AU817" s="400"/>
      <c r="AV817" s="401"/>
      <c r="AW817" s="400"/>
      <c r="AX817" s="401"/>
      <c r="AY817" s="400"/>
      <c r="AZ817" s="401"/>
      <c r="BA817" s="400"/>
      <c r="BB817" s="401"/>
      <c r="BC817" s="400"/>
      <c r="BD817" s="401"/>
      <c r="BE817" s="400"/>
      <c r="BF817" s="401"/>
      <c r="BG817" s="400"/>
      <c r="BH817" s="401"/>
      <c r="BI817" s="400"/>
      <c r="BJ817" s="401"/>
      <c r="BK817" s="400"/>
      <c r="BL817" s="401"/>
      <c r="BM817" s="400"/>
      <c r="BN817" s="401"/>
      <c r="BO817" s="400"/>
      <c r="BP817" s="401"/>
      <c r="BQ817" s="400"/>
      <c r="BR817" s="401"/>
      <c r="BS817" s="400"/>
      <c r="BT817" s="401"/>
      <c r="BU817" s="400"/>
      <c r="BV817" s="401"/>
      <c r="BW817" s="400"/>
      <c r="BX817" s="401"/>
      <c r="BY817" s="400"/>
      <c r="BZ817" s="401"/>
      <c r="CA817" s="400"/>
      <c r="CB817" s="401"/>
      <c r="CC817" s="400"/>
      <c r="CD817" s="401"/>
      <c r="CE817" s="400"/>
      <c r="CF817" s="401"/>
      <c r="CG817" s="400"/>
      <c r="CH817" s="401"/>
      <c r="CI817" s="400"/>
      <c r="CJ817" s="401"/>
      <c r="CK817" s="400"/>
      <c r="CL817" s="401"/>
      <c r="CM817" s="400"/>
      <c r="CN817" s="401"/>
      <c r="CO817" s="400"/>
      <c r="CP817" s="401"/>
      <c r="CQ817" s="400"/>
      <c r="CR817" s="401"/>
      <c r="CS817" s="400"/>
      <c r="CT817" s="401"/>
      <c r="CU817" s="400"/>
      <c r="CV817" s="401"/>
      <c r="CW817" s="400"/>
      <c r="CX817" s="401"/>
      <c r="CY817" s="400"/>
      <c r="CZ817" s="401"/>
      <c r="DA817" s="400"/>
      <c r="DB817" s="401"/>
      <c r="DC817" s="400"/>
      <c r="DD817" s="401"/>
      <c r="DE817" s="400"/>
      <c r="DF817" s="401"/>
      <c r="DG817" s="400"/>
      <c r="DH817" s="401"/>
      <c r="DI817" s="400"/>
      <c r="DJ817" s="401"/>
      <c r="DK817" s="400"/>
      <c r="DL817" s="401"/>
      <c r="DM817" s="400"/>
      <c r="DN817" s="401"/>
      <c r="DO817" s="400"/>
      <c r="DP817" s="401"/>
      <c r="DQ817" s="400"/>
      <c r="DR817" s="401"/>
      <c r="DS817" s="400"/>
      <c r="DT817" s="401"/>
      <c r="DU817" s="400"/>
      <c r="DV817" s="401"/>
      <c r="DW817" s="400"/>
      <c r="DX817" s="401"/>
      <c r="DY817" s="400"/>
      <c r="DZ817" s="401"/>
      <c r="EA817" s="400"/>
      <c r="EB817" s="401"/>
      <c r="EC817" s="400"/>
      <c r="ED817" s="401"/>
      <c r="EE817" s="400"/>
      <c r="EF817" s="401"/>
      <c r="EG817" s="400"/>
      <c r="EH817" s="401"/>
      <c r="EI817" s="400"/>
      <c r="EJ817" s="447"/>
      <c r="EK817" s="511"/>
      <c r="EL817" s="514"/>
      <c r="EM817" s="448"/>
      <c r="EN817" s="344"/>
      <c r="EO817" s="345"/>
      <c r="EP817" s="171">
        <f t="shared" si="888"/>
        <v>52</v>
      </c>
      <c r="EQ817" s="171">
        <f t="shared" si="889"/>
        <v>0</v>
      </c>
      <c r="ER817" s="171">
        <f t="shared" si="890"/>
        <v>2</v>
      </c>
      <c r="ES817" s="171">
        <f t="shared" si="891"/>
        <v>0</v>
      </c>
      <c r="ET817" s="171">
        <f t="shared" si="892"/>
        <v>0</v>
      </c>
      <c r="EU817" s="171">
        <f t="shared" si="893"/>
        <v>0</v>
      </c>
      <c r="EV817" s="172">
        <f t="shared" si="894"/>
        <v>54</v>
      </c>
      <c r="EW817" s="173"/>
      <c r="EX817" s="248">
        <f t="shared" si="931"/>
        <v>0</v>
      </c>
      <c r="EY817" s="174">
        <f>(L817*regular)+(M817*Cadeirantee)</f>
        <v>462.72</v>
      </c>
      <c r="EZ817" s="249">
        <f>SUMIF(FG817:GJ817,"&gt;0")</f>
        <v>0</v>
      </c>
      <c r="FA817" s="249">
        <f>SUMIF(FG817:GJ817,"&lt;0")+SUMIF(GN817:HP817,"&lt;0")</f>
        <v>0</v>
      </c>
      <c r="FB817" s="174">
        <v>0</v>
      </c>
      <c r="FC817" s="126">
        <f>N817*km*'VALORES TABELA'!$B$13</f>
        <v>0</v>
      </c>
      <c r="FD817" s="250">
        <f t="shared" ref="FD817:FD820" si="932">GL817</f>
        <v>0</v>
      </c>
      <c r="FE817" s="105"/>
      <c r="FF817" s="119"/>
      <c r="FG817" s="119"/>
      <c r="FH817" s="119"/>
      <c r="FI817" s="119"/>
      <c r="FJ817" s="119"/>
      <c r="FK817" s="119"/>
      <c r="FL817" s="119"/>
      <c r="FM817" s="119"/>
      <c r="FN817" s="119"/>
      <c r="FO817" s="119"/>
      <c r="FP817" s="119"/>
      <c r="FQ817" s="119"/>
      <c r="FR817" s="119"/>
      <c r="FS817" s="119"/>
      <c r="FT817" s="119"/>
      <c r="FU817" s="119"/>
      <c r="FV817" s="119"/>
      <c r="FW817" s="119"/>
      <c r="FX817" s="119"/>
      <c r="FY817" s="119"/>
      <c r="FZ817" s="119"/>
      <c r="GA817" s="119"/>
      <c r="GB817" s="119"/>
      <c r="GC817" s="119"/>
      <c r="GD817" s="119"/>
      <c r="GE817" s="119"/>
      <c r="GF817" s="119"/>
      <c r="GG817" s="119"/>
      <c r="GH817" s="119"/>
      <c r="GI817" s="119"/>
      <c r="GJ817" s="119"/>
      <c r="GK817" s="251"/>
      <c r="GL817" s="103">
        <f t="shared" si="895"/>
        <v>0</v>
      </c>
      <c r="GM817" s="124"/>
      <c r="GN817" s="104"/>
      <c r="GO817" s="104"/>
      <c r="GP817" s="104"/>
      <c r="GQ817" s="104"/>
      <c r="GR817" s="104"/>
      <c r="GS817" s="104"/>
      <c r="GT817" s="104"/>
      <c r="GU817" s="104"/>
      <c r="GV817" s="104"/>
      <c r="GW817" s="104"/>
      <c r="GX817" s="104"/>
      <c r="GY817" s="104"/>
      <c r="GZ817" s="104"/>
      <c r="HA817" s="104"/>
      <c r="HB817" s="104"/>
      <c r="HC817" s="104"/>
      <c r="HD817" s="104"/>
      <c r="HE817" s="104"/>
      <c r="HF817" s="104"/>
      <c r="HG817" s="104"/>
      <c r="HH817" s="104"/>
      <c r="HI817" s="104"/>
      <c r="HJ817" s="104"/>
      <c r="HK817" s="104"/>
      <c r="HL817" s="104"/>
      <c r="HM817" s="104"/>
      <c r="HN817" s="104"/>
      <c r="HO817" s="104"/>
      <c r="HP817" s="104"/>
      <c r="HQ817" s="64"/>
      <c r="HR817" s="64"/>
      <c r="HS817" s="64"/>
      <c r="HT817" s="64"/>
      <c r="HU817" s="64"/>
      <c r="HV817" s="64"/>
      <c r="HW817" s="105"/>
      <c r="HX817" s="64"/>
      <c r="HY817" s="280">
        <f t="shared" ref="HY817:HY820" si="933">IF(ISTEXT(EM817), VALUE(EM817), EM817)</f>
        <v>0</v>
      </c>
      <c r="HZ817" s="280">
        <f t="shared" ref="HZ817:HZ820" si="934">IF(ISTEXT(EN817), VALUE(EN817), EN817)</f>
        <v>0</v>
      </c>
      <c r="IA817" s="280">
        <f t="shared" ref="IA817:IA820" si="935">IF(ISTEXT(EO817), VALUE(EO817), EO817)</f>
        <v>0</v>
      </c>
      <c r="IB817" s="64"/>
      <c r="IC817" s="64"/>
    </row>
    <row r="818" spans="1:237" s="106" customFormat="1" ht="22.5" customHeight="1" x14ac:dyDescent="0.25">
      <c r="A818" s="368" t="s">
        <v>3938</v>
      </c>
      <c r="B818" s="369" t="s">
        <v>3939</v>
      </c>
      <c r="C818" s="375" t="s">
        <v>3233</v>
      </c>
      <c r="D818" s="371" t="s">
        <v>3940</v>
      </c>
      <c r="E818" s="371" t="s">
        <v>3941</v>
      </c>
      <c r="F818" s="376" t="s">
        <v>3224</v>
      </c>
      <c r="G818" s="376" t="s">
        <v>3225</v>
      </c>
      <c r="H818" s="373" t="s">
        <v>1868</v>
      </c>
      <c r="I818" s="374" t="s">
        <v>1781</v>
      </c>
      <c r="J818" s="421" t="s">
        <v>3231</v>
      </c>
      <c r="K818" s="422" t="s">
        <v>3235</v>
      </c>
      <c r="L818" s="329">
        <f>CONTINUA!BV818</f>
        <v>0</v>
      </c>
      <c r="M818" s="329">
        <f>CONTINUA!BW818</f>
        <v>0</v>
      </c>
      <c r="N818" s="895"/>
      <c r="O818" s="896" t="s">
        <v>4084</v>
      </c>
      <c r="P818" s="897" t="s">
        <v>206</v>
      </c>
      <c r="Q818" s="400"/>
      <c r="R818" s="401"/>
      <c r="S818" s="400"/>
      <c r="T818" s="401"/>
      <c r="U818" s="400"/>
      <c r="V818" s="401"/>
      <c r="W818" s="400"/>
      <c r="X818" s="401"/>
      <c r="Y818" s="400"/>
      <c r="Z818" s="401"/>
      <c r="AA818" s="400"/>
      <c r="AB818" s="401"/>
      <c r="AC818" s="400"/>
      <c r="AD818" s="401"/>
      <c r="AE818" s="400"/>
      <c r="AF818" s="401"/>
      <c r="AG818" s="400"/>
      <c r="AH818" s="401"/>
      <c r="AI818" s="400"/>
      <c r="AJ818" s="401"/>
      <c r="AK818" s="400"/>
      <c r="AL818" s="401"/>
      <c r="AM818" s="400"/>
      <c r="AN818" s="401"/>
      <c r="AO818" s="400"/>
      <c r="AP818" s="401"/>
      <c r="AQ818" s="400"/>
      <c r="AR818" s="401"/>
      <c r="AS818" s="400"/>
      <c r="AT818" s="401"/>
      <c r="AU818" s="400"/>
      <c r="AV818" s="401"/>
      <c r="AW818" s="400"/>
      <c r="AX818" s="401"/>
      <c r="AY818" s="400"/>
      <c r="AZ818" s="401"/>
      <c r="BA818" s="400"/>
      <c r="BB818" s="401"/>
      <c r="BC818" s="400"/>
      <c r="BD818" s="401"/>
      <c r="BE818" s="400"/>
      <c r="BF818" s="401"/>
      <c r="BG818" s="400"/>
      <c r="BH818" s="401"/>
      <c r="BI818" s="400"/>
      <c r="BJ818" s="401"/>
      <c r="BK818" s="400"/>
      <c r="BL818" s="401"/>
      <c r="BM818" s="400"/>
      <c r="BN818" s="401"/>
      <c r="BO818" s="400"/>
      <c r="BP818" s="401"/>
      <c r="BQ818" s="400"/>
      <c r="BR818" s="401"/>
      <c r="BS818" s="400"/>
      <c r="BT818" s="401"/>
      <c r="BU818" s="400"/>
      <c r="BV818" s="401"/>
      <c r="BW818" s="400"/>
      <c r="BX818" s="401"/>
      <c r="BY818" s="400"/>
      <c r="BZ818" s="401"/>
      <c r="CA818" s="400"/>
      <c r="CB818" s="401"/>
      <c r="CC818" s="400"/>
      <c r="CD818" s="401"/>
      <c r="CE818" s="400"/>
      <c r="CF818" s="401"/>
      <c r="CG818" s="400"/>
      <c r="CH818" s="401"/>
      <c r="CI818" s="400"/>
      <c r="CJ818" s="401"/>
      <c r="CK818" s="400"/>
      <c r="CL818" s="401"/>
      <c r="CM818" s="400"/>
      <c r="CN818" s="401"/>
      <c r="CO818" s="400"/>
      <c r="CP818" s="401"/>
      <c r="CQ818" s="400"/>
      <c r="CR818" s="401"/>
      <c r="CS818" s="400"/>
      <c r="CT818" s="401"/>
      <c r="CU818" s="400"/>
      <c r="CV818" s="401"/>
      <c r="CW818" s="400"/>
      <c r="CX818" s="401"/>
      <c r="CY818" s="400"/>
      <c r="CZ818" s="401"/>
      <c r="DA818" s="400"/>
      <c r="DB818" s="401"/>
      <c r="DC818" s="400"/>
      <c r="DD818" s="401"/>
      <c r="DE818" s="400"/>
      <c r="DF818" s="401"/>
      <c r="DG818" s="400"/>
      <c r="DH818" s="401"/>
      <c r="DI818" s="400"/>
      <c r="DJ818" s="401"/>
      <c r="DK818" s="400"/>
      <c r="DL818" s="401"/>
      <c r="DM818" s="400"/>
      <c r="DN818" s="401"/>
      <c r="DO818" s="400"/>
      <c r="DP818" s="401"/>
      <c r="DQ818" s="400"/>
      <c r="DR818" s="401"/>
      <c r="DS818" s="400"/>
      <c r="DT818" s="401"/>
      <c r="DU818" s="400"/>
      <c r="DV818" s="401"/>
      <c r="DW818" s="400"/>
      <c r="DX818" s="401"/>
      <c r="DY818" s="400"/>
      <c r="DZ818" s="401"/>
      <c r="EA818" s="400"/>
      <c r="EB818" s="401"/>
      <c r="EC818" s="400"/>
      <c r="ED818" s="401"/>
      <c r="EE818" s="400"/>
      <c r="EF818" s="401"/>
      <c r="EG818" s="400"/>
      <c r="EH818" s="401"/>
      <c r="EI818" s="400"/>
      <c r="EJ818" s="447"/>
      <c r="EK818" s="511"/>
      <c r="EL818" s="514"/>
      <c r="EM818" s="448"/>
      <c r="EN818" s="344"/>
      <c r="EO818" s="345"/>
      <c r="EP818" s="171">
        <f t="shared" si="888"/>
        <v>0</v>
      </c>
      <c r="EQ818" s="171">
        <f t="shared" si="889"/>
        <v>0</v>
      </c>
      <c r="ER818" s="171">
        <f t="shared" si="890"/>
        <v>0</v>
      </c>
      <c r="ES818" s="171">
        <f t="shared" si="891"/>
        <v>0</v>
      </c>
      <c r="ET818" s="171">
        <f t="shared" si="892"/>
        <v>0</v>
      </c>
      <c r="EU818" s="171">
        <f t="shared" si="893"/>
        <v>0</v>
      </c>
      <c r="EV818" s="172">
        <f t="shared" si="894"/>
        <v>0</v>
      </c>
      <c r="EW818" s="125"/>
      <c r="EX818" s="248">
        <f t="shared" si="931"/>
        <v>0</v>
      </c>
      <c r="EY818" s="174">
        <f>(L818*regular)+(M818*Cadeirantee)</f>
        <v>0</v>
      </c>
      <c r="EZ818" s="249">
        <f>SUMIF(FG818:GJ818,"&gt;0")</f>
        <v>0</v>
      </c>
      <c r="FA818" s="249">
        <f>SUMIF(FG818:GJ818,"&lt;0")+SUMIF(GN818:HP818,"&lt;0")</f>
        <v>0</v>
      </c>
      <c r="FB818" s="174">
        <v>0</v>
      </c>
      <c r="FC818" s="126">
        <f>N818*km*'VALORES TABELA'!$B$13</f>
        <v>0</v>
      </c>
      <c r="FD818" s="250">
        <f t="shared" si="932"/>
        <v>0</v>
      </c>
      <c r="FE818" s="105"/>
      <c r="FF818" s="108"/>
      <c r="FG818" s="108"/>
      <c r="FH818" s="108"/>
      <c r="FI818" s="108"/>
      <c r="FJ818" s="108"/>
      <c r="FK818" s="108"/>
      <c r="FL818" s="108"/>
      <c r="FM818" s="108"/>
      <c r="FN818" s="108"/>
      <c r="FO818" s="108"/>
      <c r="FP818" s="108"/>
      <c r="FQ818" s="108"/>
      <c r="FR818" s="108"/>
      <c r="FS818" s="108"/>
      <c r="FT818" s="108"/>
      <c r="FU818" s="108"/>
      <c r="FV818" s="108"/>
      <c r="FW818" s="108"/>
      <c r="FX818" s="108"/>
      <c r="FY818" s="108"/>
      <c r="FZ818" s="108"/>
      <c r="GA818" s="108"/>
      <c r="GB818" s="108"/>
      <c r="GC818" s="108"/>
      <c r="GD818" s="108"/>
      <c r="GE818" s="108"/>
      <c r="GF818" s="108"/>
      <c r="GG818" s="108"/>
      <c r="GH818" s="108"/>
      <c r="GI818" s="108"/>
      <c r="GJ818" s="108"/>
      <c r="GK818" s="251"/>
      <c r="GL818" s="103">
        <f t="shared" si="895"/>
        <v>0</v>
      </c>
      <c r="GM818" s="124"/>
      <c r="GN818" s="104"/>
      <c r="GO818" s="104"/>
      <c r="GP818" s="104"/>
      <c r="GQ818" s="104"/>
      <c r="GR818" s="104"/>
      <c r="GS818" s="104"/>
      <c r="GT818" s="104"/>
      <c r="GU818" s="104"/>
      <c r="GV818" s="104"/>
      <c r="GW818" s="104"/>
      <c r="GX818" s="104"/>
      <c r="GY818" s="104"/>
      <c r="GZ818" s="104"/>
      <c r="HA818" s="104"/>
      <c r="HB818" s="104"/>
      <c r="HC818" s="104"/>
      <c r="HD818" s="104"/>
      <c r="HE818" s="104"/>
      <c r="HF818" s="104"/>
      <c r="HG818" s="104"/>
      <c r="HH818" s="104"/>
      <c r="HI818" s="104"/>
      <c r="HJ818" s="104"/>
      <c r="HK818" s="104"/>
      <c r="HL818" s="104"/>
      <c r="HM818" s="104"/>
      <c r="HN818" s="104"/>
      <c r="HO818" s="104"/>
      <c r="HP818" s="104"/>
      <c r="HQ818" s="64"/>
      <c r="HR818" s="64"/>
      <c r="HS818" s="64"/>
      <c r="HT818" s="64"/>
      <c r="HU818" s="64"/>
      <c r="HV818" s="64"/>
      <c r="HW818" s="105"/>
      <c r="HX818" s="64"/>
      <c r="HY818" s="280">
        <f t="shared" si="933"/>
        <v>0</v>
      </c>
      <c r="HZ818" s="280">
        <f t="shared" si="934"/>
        <v>0</v>
      </c>
      <c r="IA818" s="280">
        <f t="shared" si="935"/>
        <v>0</v>
      </c>
      <c r="IB818" s="64"/>
      <c r="IC818" s="64"/>
    </row>
    <row r="819" spans="1:237" s="106" customFormat="1" ht="22.5" customHeight="1" x14ac:dyDescent="0.25">
      <c r="A819" s="368" t="s">
        <v>3938</v>
      </c>
      <c r="B819" s="369" t="s">
        <v>3939</v>
      </c>
      <c r="C819" s="375" t="s">
        <v>3233</v>
      </c>
      <c r="D819" s="371" t="s">
        <v>3940</v>
      </c>
      <c r="E819" s="371" t="s">
        <v>3941</v>
      </c>
      <c r="F819" s="376" t="s">
        <v>3224</v>
      </c>
      <c r="G819" s="376" t="s">
        <v>3225</v>
      </c>
      <c r="H819" s="373" t="s">
        <v>1868</v>
      </c>
      <c r="I819" s="374" t="s">
        <v>1781</v>
      </c>
      <c r="J819" s="421" t="s">
        <v>3231</v>
      </c>
      <c r="K819" s="423" t="s">
        <v>3236</v>
      </c>
      <c r="L819" s="329">
        <f>CONTINUA!BV819</f>
        <v>0</v>
      </c>
      <c r="M819" s="329">
        <f>CONTINUA!BW819</f>
        <v>0</v>
      </c>
      <c r="N819" s="895"/>
      <c r="O819" s="896" t="s">
        <v>4084</v>
      </c>
      <c r="P819" s="897" t="s">
        <v>206</v>
      </c>
      <c r="Q819" s="400"/>
      <c r="R819" s="401"/>
      <c r="S819" s="400"/>
      <c r="T819" s="401"/>
      <c r="U819" s="400"/>
      <c r="V819" s="401"/>
      <c r="W819" s="400"/>
      <c r="X819" s="401"/>
      <c r="Y819" s="400"/>
      <c r="Z819" s="401"/>
      <c r="AA819" s="400"/>
      <c r="AB819" s="401"/>
      <c r="AC819" s="400"/>
      <c r="AD819" s="401"/>
      <c r="AE819" s="400"/>
      <c r="AF819" s="401"/>
      <c r="AG819" s="400"/>
      <c r="AH819" s="401"/>
      <c r="AI819" s="400"/>
      <c r="AJ819" s="401"/>
      <c r="AK819" s="400"/>
      <c r="AL819" s="401"/>
      <c r="AM819" s="400"/>
      <c r="AN819" s="401"/>
      <c r="AO819" s="400"/>
      <c r="AP819" s="401"/>
      <c r="AQ819" s="400"/>
      <c r="AR819" s="401"/>
      <c r="AS819" s="400"/>
      <c r="AT819" s="401"/>
      <c r="AU819" s="400"/>
      <c r="AV819" s="401"/>
      <c r="AW819" s="400"/>
      <c r="AX819" s="401"/>
      <c r="AY819" s="400"/>
      <c r="AZ819" s="401"/>
      <c r="BA819" s="400"/>
      <c r="BB819" s="401"/>
      <c r="BC819" s="400"/>
      <c r="BD819" s="401"/>
      <c r="BE819" s="400"/>
      <c r="BF819" s="401"/>
      <c r="BG819" s="400"/>
      <c r="BH819" s="401"/>
      <c r="BI819" s="400"/>
      <c r="BJ819" s="401"/>
      <c r="BK819" s="400"/>
      <c r="BL819" s="401"/>
      <c r="BM819" s="400"/>
      <c r="BN819" s="401"/>
      <c r="BO819" s="400"/>
      <c r="BP819" s="401"/>
      <c r="BQ819" s="400"/>
      <c r="BR819" s="401"/>
      <c r="BS819" s="400"/>
      <c r="BT819" s="401"/>
      <c r="BU819" s="400"/>
      <c r="BV819" s="401"/>
      <c r="BW819" s="400"/>
      <c r="BX819" s="401"/>
      <c r="BY819" s="400"/>
      <c r="BZ819" s="401"/>
      <c r="CA819" s="400"/>
      <c r="CB819" s="401"/>
      <c r="CC819" s="400"/>
      <c r="CD819" s="401"/>
      <c r="CE819" s="400"/>
      <c r="CF819" s="401"/>
      <c r="CG819" s="400"/>
      <c r="CH819" s="401"/>
      <c r="CI819" s="400"/>
      <c r="CJ819" s="401"/>
      <c r="CK819" s="400"/>
      <c r="CL819" s="401"/>
      <c r="CM819" s="400"/>
      <c r="CN819" s="401"/>
      <c r="CO819" s="400"/>
      <c r="CP819" s="401"/>
      <c r="CQ819" s="400"/>
      <c r="CR819" s="401"/>
      <c r="CS819" s="400"/>
      <c r="CT819" s="401"/>
      <c r="CU819" s="400"/>
      <c r="CV819" s="401"/>
      <c r="CW819" s="400"/>
      <c r="CX819" s="401"/>
      <c r="CY819" s="400"/>
      <c r="CZ819" s="401"/>
      <c r="DA819" s="400"/>
      <c r="DB819" s="401"/>
      <c r="DC819" s="400"/>
      <c r="DD819" s="401"/>
      <c r="DE819" s="400"/>
      <c r="DF819" s="401"/>
      <c r="DG819" s="400"/>
      <c r="DH819" s="401"/>
      <c r="DI819" s="400"/>
      <c r="DJ819" s="401"/>
      <c r="DK819" s="400"/>
      <c r="DL819" s="401"/>
      <c r="DM819" s="400"/>
      <c r="DN819" s="401"/>
      <c r="DO819" s="400"/>
      <c r="DP819" s="401"/>
      <c r="DQ819" s="400"/>
      <c r="DR819" s="401"/>
      <c r="DS819" s="400"/>
      <c r="DT819" s="401"/>
      <c r="DU819" s="400"/>
      <c r="DV819" s="401"/>
      <c r="DW819" s="400"/>
      <c r="DX819" s="401"/>
      <c r="DY819" s="400"/>
      <c r="DZ819" s="401"/>
      <c r="EA819" s="400"/>
      <c r="EB819" s="401"/>
      <c r="EC819" s="400"/>
      <c r="ED819" s="401"/>
      <c r="EE819" s="400"/>
      <c r="EF819" s="401"/>
      <c r="EG819" s="400"/>
      <c r="EH819" s="401"/>
      <c r="EI819" s="400"/>
      <c r="EJ819" s="447"/>
      <c r="EK819" s="511"/>
      <c r="EL819" s="514"/>
      <c r="EM819" s="448"/>
      <c r="EN819" s="344"/>
      <c r="EO819" s="345"/>
      <c r="EP819" s="171">
        <f t="shared" si="888"/>
        <v>0</v>
      </c>
      <c r="EQ819" s="171">
        <f t="shared" si="889"/>
        <v>0</v>
      </c>
      <c r="ER819" s="171">
        <f t="shared" si="890"/>
        <v>0</v>
      </c>
      <c r="ES819" s="171">
        <f t="shared" si="891"/>
        <v>0</v>
      </c>
      <c r="ET819" s="171">
        <f t="shared" si="892"/>
        <v>0</v>
      </c>
      <c r="EU819" s="171">
        <f t="shared" si="893"/>
        <v>0</v>
      </c>
      <c r="EV819" s="172">
        <f t="shared" si="894"/>
        <v>0</v>
      </c>
      <c r="EW819" s="127"/>
      <c r="EX819" s="248">
        <f t="shared" si="931"/>
        <v>0</v>
      </c>
      <c r="EY819" s="174">
        <f>(L819*regular)+(M819*Cadeirantee)</f>
        <v>0</v>
      </c>
      <c r="EZ819" s="249">
        <f>SUMIF(FG819:GJ819,"&gt;0")</f>
        <v>0</v>
      </c>
      <c r="FA819" s="249">
        <f>SUMIF(FG819:GJ819,"&lt;0")+SUMIF(GN819:HP819,"&lt;0")</f>
        <v>0</v>
      </c>
      <c r="FB819" s="174">
        <v>0</v>
      </c>
      <c r="FC819" s="126">
        <f>N819*km*'VALORES TABELA'!$B$13</f>
        <v>0</v>
      </c>
      <c r="FD819" s="250">
        <f t="shared" si="932"/>
        <v>0</v>
      </c>
      <c r="FE819" s="105"/>
      <c r="FF819" s="118"/>
      <c r="FG819" s="118"/>
      <c r="FH819" s="118"/>
      <c r="FI819" s="118"/>
      <c r="FJ819" s="118"/>
      <c r="FK819" s="118"/>
      <c r="FL819" s="118"/>
      <c r="FM819" s="118"/>
      <c r="FN819" s="118"/>
      <c r="FO819" s="118"/>
      <c r="FP819" s="118"/>
      <c r="FQ819" s="118"/>
      <c r="FR819" s="118"/>
      <c r="FS819" s="118"/>
      <c r="FT819" s="118"/>
      <c r="FU819" s="118"/>
      <c r="FV819" s="118"/>
      <c r="FW819" s="118"/>
      <c r="FX819" s="118"/>
      <c r="FY819" s="118"/>
      <c r="FZ819" s="118"/>
      <c r="GA819" s="118"/>
      <c r="GB819" s="118"/>
      <c r="GC819" s="118"/>
      <c r="GD819" s="118"/>
      <c r="GE819" s="118"/>
      <c r="GF819" s="118"/>
      <c r="GG819" s="118"/>
      <c r="GH819" s="118"/>
      <c r="GI819" s="118"/>
      <c r="GJ819" s="118"/>
      <c r="GK819" s="252"/>
      <c r="GL819" s="103">
        <f t="shared" si="895"/>
        <v>0</v>
      </c>
      <c r="GM819" s="124"/>
      <c r="GN819" s="104"/>
      <c r="GO819" s="104"/>
      <c r="GP819" s="104"/>
      <c r="GQ819" s="104"/>
      <c r="GR819" s="104"/>
      <c r="GS819" s="104"/>
      <c r="GT819" s="104"/>
      <c r="GU819" s="104"/>
      <c r="GV819" s="104"/>
      <c r="GW819" s="104"/>
      <c r="GX819" s="104"/>
      <c r="GY819" s="104"/>
      <c r="GZ819" s="104"/>
      <c r="HA819" s="104"/>
      <c r="HB819" s="104"/>
      <c r="HC819" s="104"/>
      <c r="HD819" s="104"/>
      <c r="HE819" s="104"/>
      <c r="HF819" s="104"/>
      <c r="HG819" s="104"/>
      <c r="HH819" s="104"/>
      <c r="HI819" s="104"/>
      <c r="HJ819" s="104"/>
      <c r="HK819" s="104"/>
      <c r="HL819" s="104"/>
      <c r="HM819" s="104"/>
      <c r="HN819" s="104"/>
      <c r="HO819" s="104"/>
      <c r="HP819" s="104"/>
      <c r="HQ819" s="64"/>
      <c r="HR819" s="65"/>
      <c r="HS819" s="65"/>
      <c r="HT819" s="65"/>
      <c r="HU819" s="65"/>
      <c r="HV819" s="65"/>
      <c r="HW819" s="105"/>
      <c r="HX819" s="65"/>
      <c r="HY819" s="280">
        <f t="shared" si="933"/>
        <v>0</v>
      </c>
      <c r="HZ819" s="280">
        <f t="shared" si="934"/>
        <v>0</v>
      </c>
      <c r="IA819" s="280">
        <f t="shared" si="935"/>
        <v>0</v>
      </c>
      <c r="IB819" s="65"/>
      <c r="IC819" s="65"/>
    </row>
    <row r="820" spans="1:237" s="106" customFormat="1" ht="22.5" customHeight="1" thickBot="1" x14ac:dyDescent="0.3">
      <c r="A820" s="377" t="s">
        <v>3938</v>
      </c>
      <c r="B820" s="378" t="s">
        <v>3939</v>
      </c>
      <c r="C820" s="379" t="s">
        <v>3233</v>
      </c>
      <c r="D820" s="380" t="s">
        <v>3940</v>
      </c>
      <c r="E820" s="380" t="s">
        <v>3941</v>
      </c>
      <c r="F820" s="381" t="s">
        <v>3224</v>
      </c>
      <c r="G820" s="381" t="s">
        <v>3225</v>
      </c>
      <c r="H820" s="382" t="s">
        <v>1868</v>
      </c>
      <c r="I820" s="383" t="s">
        <v>1781</v>
      </c>
      <c r="J820" s="421" t="s">
        <v>3231</v>
      </c>
      <c r="K820" s="424" t="s">
        <v>60</v>
      </c>
      <c r="L820" s="329">
        <f>CONTINUA!BV820</f>
        <v>0</v>
      </c>
      <c r="M820" s="329">
        <f>CONTINUA!BW820</f>
        <v>0</v>
      </c>
      <c r="N820" s="895"/>
      <c r="O820" s="896" t="s">
        <v>4084</v>
      </c>
      <c r="P820" s="897" t="s">
        <v>206</v>
      </c>
      <c r="Q820" s="400"/>
      <c r="R820" s="401"/>
      <c r="S820" s="400"/>
      <c r="T820" s="401"/>
      <c r="U820" s="400"/>
      <c r="V820" s="401"/>
      <c r="W820" s="400"/>
      <c r="X820" s="401"/>
      <c r="Y820" s="400"/>
      <c r="Z820" s="401"/>
      <c r="AA820" s="400"/>
      <c r="AB820" s="401"/>
      <c r="AC820" s="400"/>
      <c r="AD820" s="401"/>
      <c r="AE820" s="400"/>
      <c r="AF820" s="401"/>
      <c r="AG820" s="400"/>
      <c r="AH820" s="401"/>
      <c r="AI820" s="400"/>
      <c r="AJ820" s="401"/>
      <c r="AK820" s="400"/>
      <c r="AL820" s="401"/>
      <c r="AM820" s="400"/>
      <c r="AN820" s="401"/>
      <c r="AO820" s="400"/>
      <c r="AP820" s="401"/>
      <c r="AQ820" s="400"/>
      <c r="AR820" s="401"/>
      <c r="AS820" s="400"/>
      <c r="AT820" s="401"/>
      <c r="AU820" s="400"/>
      <c r="AV820" s="401"/>
      <c r="AW820" s="400"/>
      <c r="AX820" s="401"/>
      <c r="AY820" s="400"/>
      <c r="AZ820" s="401"/>
      <c r="BA820" s="400"/>
      <c r="BB820" s="401"/>
      <c r="BC820" s="400"/>
      <c r="BD820" s="401"/>
      <c r="BE820" s="400"/>
      <c r="BF820" s="401"/>
      <c r="BG820" s="400"/>
      <c r="BH820" s="401"/>
      <c r="BI820" s="400"/>
      <c r="BJ820" s="401"/>
      <c r="BK820" s="400"/>
      <c r="BL820" s="401"/>
      <c r="BM820" s="400"/>
      <c r="BN820" s="401"/>
      <c r="BO820" s="400"/>
      <c r="BP820" s="401"/>
      <c r="BQ820" s="400"/>
      <c r="BR820" s="401"/>
      <c r="BS820" s="400"/>
      <c r="BT820" s="401"/>
      <c r="BU820" s="400"/>
      <c r="BV820" s="401"/>
      <c r="BW820" s="400"/>
      <c r="BX820" s="401"/>
      <c r="BY820" s="400"/>
      <c r="BZ820" s="401"/>
      <c r="CA820" s="400"/>
      <c r="CB820" s="401"/>
      <c r="CC820" s="400"/>
      <c r="CD820" s="401"/>
      <c r="CE820" s="400"/>
      <c r="CF820" s="401"/>
      <c r="CG820" s="400"/>
      <c r="CH820" s="401"/>
      <c r="CI820" s="400"/>
      <c r="CJ820" s="401"/>
      <c r="CK820" s="400"/>
      <c r="CL820" s="401"/>
      <c r="CM820" s="400"/>
      <c r="CN820" s="401"/>
      <c r="CO820" s="400"/>
      <c r="CP820" s="401"/>
      <c r="CQ820" s="400"/>
      <c r="CR820" s="401"/>
      <c r="CS820" s="400"/>
      <c r="CT820" s="401"/>
      <c r="CU820" s="400"/>
      <c r="CV820" s="401"/>
      <c r="CW820" s="400"/>
      <c r="CX820" s="401"/>
      <c r="CY820" s="400"/>
      <c r="CZ820" s="401"/>
      <c r="DA820" s="400"/>
      <c r="DB820" s="401"/>
      <c r="DC820" s="400"/>
      <c r="DD820" s="401"/>
      <c r="DE820" s="400"/>
      <c r="DF820" s="401"/>
      <c r="DG820" s="400"/>
      <c r="DH820" s="401"/>
      <c r="DI820" s="400"/>
      <c r="DJ820" s="401"/>
      <c r="DK820" s="400"/>
      <c r="DL820" s="401"/>
      <c r="DM820" s="400"/>
      <c r="DN820" s="401"/>
      <c r="DO820" s="400"/>
      <c r="DP820" s="401"/>
      <c r="DQ820" s="400"/>
      <c r="DR820" s="401"/>
      <c r="DS820" s="400"/>
      <c r="DT820" s="401"/>
      <c r="DU820" s="400"/>
      <c r="DV820" s="401"/>
      <c r="DW820" s="400"/>
      <c r="DX820" s="401"/>
      <c r="DY820" s="400"/>
      <c r="DZ820" s="401"/>
      <c r="EA820" s="400"/>
      <c r="EB820" s="401"/>
      <c r="EC820" s="400"/>
      <c r="ED820" s="401"/>
      <c r="EE820" s="400"/>
      <c r="EF820" s="401"/>
      <c r="EG820" s="400"/>
      <c r="EH820" s="401"/>
      <c r="EI820" s="400"/>
      <c r="EJ820" s="447"/>
      <c r="EK820" s="512"/>
      <c r="EL820" s="515"/>
      <c r="EM820" s="450"/>
      <c r="EN820" s="348"/>
      <c r="EO820" s="348"/>
      <c r="EP820" s="179">
        <f t="shared" si="888"/>
        <v>0</v>
      </c>
      <c r="EQ820" s="179">
        <f t="shared" si="889"/>
        <v>0</v>
      </c>
      <c r="ER820" s="179">
        <f t="shared" si="890"/>
        <v>0</v>
      </c>
      <c r="ES820" s="179">
        <f t="shared" si="891"/>
        <v>0</v>
      </c>
      <c r="ET820" s="179">
        <f t="shared" si="892"/>
        <v>0</v>
      </c>
      <c r="EU820" s="179">
        <f t="shared" si="893"/>
        <v>0</v>
      </c>
      <c r="EV820" s="172">
        <f t="shared" si="894"/>
        <v>0</v>
      </c>
      <c r="EW820" s="253"/>
      <c r="EX820" s="254">
        <v>0</v>
      </c>
      <c r="EY820" s="180">
        <v>0</v>
      </c>
      <c r="EZ820" s="255">
        <v>0</v>
      </c>
      <c r="FA820" s="255">
        <v>0</v>
      </c>
      <c r="FB820" s="180">
        <f>SUM(FF820:GI820)/2</f>
        <v>0</v>
      </c>
      <c r="FC820" s="256">
        <f>N820*km*'VALORES TABELA'!$B$13</f>
        <v>0</v>
      </c>
      <c r="FD820" s="250">
        <f t="shared" si="932"/>
        <v>0</v>
      </c>
      <c r="FE820" s="257"/>
      <c r="FF820" s="181">
        <f>((Q820+S820)*Percapita)+((R820+T820)*Cadeirante)</f>
        <v>0</v>
      </c>
      <c r="FG820" s="181">
        <f>((U820+W820)*Percapita/30*FG$4)+((V820+X820)*Cadeirante/30*FG$4)</f>
        <v>0</v>
      </c>
      <c r="FH820" s="181">
        <f>((Y820+AA820)*Percapita/30*FH$4)+((Z820+AB820)*Cadeirante/30*FH$4)</f>
        <v>0</v>
      </c>
      <c r="FI820" s="181">
        <f>((AC820+AE820)*Percapita/30*FI$4)+((AD820+AF820)*Cadeirante/30*FI$4)</f>
        <v>0</v>
      </c>
      <c r="FJ820" s="181">
        <f>((AG820+AI820)*Percapita/30*FJ$4)+((AH820+AJ820)*Cadeirante/30*FJ$4)</f>
        <v>0</v>
      </c>
      <c r="FK820" s="181">
        <f>((AK820+AM820)*Percapita/30*FK$4)+((AL820+AN820)*Cadeirante/30*FK$4)</f>
        <v>0</v>
      </c>
      <c r="FL820" s="181">
        <f>((AO820+AQ820)*Percapita/30*FL$4)+((AP820+AR820)*Cadeirante/30*FL$4)</f>
        <v>0</v>
      </c>
      <c r="FM820" s="181">
        <f>((AS820+AU820)*Percapita/30*FM$4)+((AT820+AV820)*Cadeirante/30*FM$4)</f>
        <v>0</v>
      </c>
      <c r="FN820" s="181">
        <f>((AW820+AY820)*Percapita/30*FN$4)+((AX820+AZ820)*Cadeirante/30*FN$4)</f>
        <v>0</v>
      </c>
      <c r="FO820" s="181">
        <f>((BA820+BC820)*Percapita/30*FO$4)+((BB820+BD820)*Cadeirante/30*FO$4)</f>
        <v>0</v>
      </c>
      <c r="FP820" s="181">
        <f>((BE820+BG820)*Percapita/30*FP$4)+((BF820+BH820)*Cadeirante/30*FP$4)</f>
        <v>0</v>
      </c>
      <c r="FQ820" s="181">
        <f>((BI820+BK820)*Percapita/30*FQ$4)+((BJ820+BL820)*Cadeirante/30*FQ$4)</f>
        <v>0</v>
      </c>
      <c r="FR820" s="181">
        <f>((BM820+BO820)*Percapita/30*FR$4)+((BN820+BP820)*Cadeirante/30*FR$4)</f>
        <v>0</v>
      </c>
      <c r="FS820" s="181">
        <f>((BQ820+BS820)*Percapita/30*FS$4)+((BR820+BT820)*Cadeirante/30*FS$4)</f>
        <v>0</v>
      </c>
      <c r="FT820" s="181">
        <f>((BU820+BW820)*Percapita/30*FT$4)+((BV820+BX820)*Cadeirante/30*FT$4)</f>
        <v>0</v>
      </c>
      <c r="FU820" s="181">
        <f>((BY820+CA820)*Percapita/30*FU$4)+((BZ820+CB820)*Cadeirante/30*FU$4)</f>
        <v>0</v>
      </c>
      <c r="FV820" s="181">
        <f>((CC820+CE820)*Percapita/30*FV$4)+((CD820+CF820)*Cadeirante/30*FV$4)</f>
        <v>0</v>
      </c>
      <c r="FW820" s="181">
        <f>((CG820+CI820)*Percapita/30*FW$4)+((CI820+CK820)*Cadeirante/30*FW$4)</f>
        <v>0</v>
      </c>
      <c r="FX820" s="181">
        <f>((CK820+CM820)*Percapita/30*FX$4)+((CL820+CN820)*Cadeirante/30*FX$4)</f>
        <v>0</v>
      </c>
      <c r="FY820" s="181">
        <f>((CO820+CQ820)*Percapita/30*FY$4)+((CP820+CR820)*Cadeirante/30*FY$4)</f>
        <v>0</v>
      </c>
      <c r="FZ820" s="181">
        <f>((CS820+CU820)*Percapita/30*FZ$4)+((CT820+CV820)*Cadeirante/30*FZ$4)</f>
        <v>0</v>
      </c>
      <c r="GA820" s="181">
        <f>((CW820+CY820)*Percapita/30*GA$4)+((CX820+CZ820)*Cadeirante/30*GA$4)</f>
        <v>0</v>
      </c>
      <c r="GB820" s="181">
        <f>((DA820+DC820)*Percapita/30*GB$4)+((DB820+DD820)*Cadeirante/30*GB$4)</f>
        <v>0</v>
      </c>
      <c r="GC820" s="181">
        <f>((DE820+DG820)*Percapita/30*GC$4)+((DF820+DH820)*Cadeirante/30*GC$4)</f>
        <v>0</v>
      </c>
      <c r="GD820" s="181">
        <f>((DI820+DK820)*Percapita/30*GD$4)+((DJ820+DL820)*Cadeirante/30*GD$4)</f>
        <v>0</v>
      </c>
      <c r="GE820" s="181">
        <f>((DM820+DO820)*Percapita/30*GE$4)+((DN820+DP820)*Cadeirante/30*GE$4)</f>
        <v>0</v>
      </c>
      <c r="GF820" s="181">
        <f>((DQ820+DS820)*Percapita/30*GF$4)+((DR820+DT820)*Cadeirante/30*GF$4)</f>
        <v>0</v>
      </c>
      <c r="GG820" s="181">
        <f>((DU820+DW820)*Percapita/30*GG$4)+((DV820+DX820)*Cadeirante/30*GG$4)</f>
        <v>0</v>
      </c>
      <c r="GH820" s="181">
        <f>((DY820+EA820)*Percapita/30*GH$4)+((DZ820+EB820)*Cadeirante/30*GH$4)</f>
        <v>0</v>
      </c>
      <c r="GI820" s="181">
        <f>((EC820+EE820)*Percapita/30*GI$4)+((ED820+EF820)*Cadeirante/30*GI$4)</f>
        <v>0</v>
      </c>
      <c r="GJ820" s="181">
        <f>((EG820+EI820)*Percapita)+((EH820+EJ820)*Cadeirante)</f>
        <v>0</v>
      </c>
      <c r="GK820" s="258"/>
      <c r="GL820" s="103">
        <f t="shared" si="895"/>
        <v>0</v>
      </c>
      <c r="GM820" s="124"/>
      <c r="GN820" s="182"/>
      <c r="GO820" s="182"/>
      <c r="GP820" s="182"/>
      <c r="GQ820" s="182"/>
      <c r="GR820" s="182"/>
      <c r="GS820" s="182"/>
      <c r="GT820" s="182"/>
      <c r="GU820" s="182"/>
      <c r="GV820" s="182"/>
      <c r="GW820" s="182"/>
      <c r="GX820" s="182"/>
      <c r="GY820" s="182"/>
      <c r="GZ820" s="182"/>
      <c r="HA820" s="182"/>
      <c r="HB820" s="182"/>
      <c r="HC820" s="182"/>
      <c r="HD820" s="182"/>
      <c r="HE820" s="182"/>
      <c r="HF820" s="182"/>
      <c r="HG820" s="182"/>
      <c r="HH820" s="182"/>
      <c r="HI820" s="182"/>
      <c r="HJ820" s="182"/>
      <c r="HK820" s="182"/>
      <c r="HL820" s="182"/>
      <c r="HM820" s="182"/>
      <c r="HN820" s="182"/>
      <c r="HO820" s="182"/>
      <c r="HP820" s="259"/>
      <c r="HQ820" s="64"/>
      <c r="HW820" s="257"/>
      <c r="HY820" s="280">
        <f t="shared" si="933"/>
        <v>0</v>
      </c>
      <c r="HZ820" s="280">
        <f t="shared" si="934"/>
        <v>0</v>
      </c>
      <c r="IA820" s="280">
        <f t="shared" si="935"/>
        <v>0</v>
      </c>
    </row>
    <row r="821" spans="1:237" s="106" customFormat="1" ht="22.5" customHeight="1" x14ac:dyDescent="0.25">
      <c r="A821" t="s">
        <v>3942</v>
      </c>
      <c r="B821" s="522" t="s">
        <v>3943</v>
      </c>
      <c r="C821" s="523">
        <v>3</v>
      </c>
      <c r="D821" s="524" t="s">
        <v>3944</v>
      </c>
      <c r="E821" s="524" t="s">
        <v>3945</v>
      </c>
      <c r="F821" s="525" t="s">
        <v>3224</v>
      </c>
      <c r="G821" s="525" t="s">
        <v>3225</v>
      </c>
      <c r="H821" s="350" t="s">
        <v>1868</v>
      </c>
      <c r="I821" s="351" t="s">
        <v>3946</v>
      </c>
      <c r="J821" s="409" t="s">
        <v>3300</v>
      </c>
      <c r="K821" s="410" t="s">
        <v>3232</v>
      </c>
      <c r="L821" s="329">
        <f>CONTINUA!BV821</f>
        <v>0</v>
      </c>
      <c r="M821" s="329">
        <f>CONTINUA!BW821</f>
        <v>0</v>
      </c>
      <c r="N821" s="895"/>
      <c r="O821" s="896" t="s">
        <v>4085</v>
      </c>
      <c r="P821" s="897" t="s">
        <v>206</v>
      </c>
      <c r="Q821" s="400"/>
      <c r="R821" s="401"/>
      <c r="S821" s="400"/>
      <c r="T821" s="401"/>
      <c r="U821" s="400"/>
      <c r="V821" s="401"/>
      <c r="W821" s="400"/>
      <c r="X821" s="401"/>
      <c r="Y821" s="400"/>
      <c r="Z821" s="401"/>
      <c r="AA821" s="400"/>
      <c r="AB821" s="401"/>
      <c r="AC821" s="400"/>
      <c r="AD821" s="401"/>
      <c r="AE821" s="400"/>
      <c r="AF821" s="401"/>
      <c r="AG821" s="400"/>
      <c r="AH821" s="401"/>
      <c r="AI821" s="400"/>
      <c r="AJ821" s="401"/>
      <c r="AK821" s="400"/>
      <c r="AL821" s="401"/>
      <c r="AM821" s="400"/>
      <c r="AN821" s="401"/>
      <c r="AO821" s="400"/>
      <c r="AP821" s="401"/>
      <c r="AQ821" s="400"/>
      <c r="AR821" s="401"/>
      <c r="AS821" s="400"/>
      <c r="AT821" s="401"/>
      <c r="AU821" s="400"/>
      <c r="AV821" s="401"/>
      <c r="AW821" s="400"/>
      <c r="AX821" s="401"/>
      <c r="AY821" s="400"/>
      <c r="AZ821" s="401"/>
      <c r="BA821" s="400"/>
      <c r="BB821" s="401"/>
      <c r="BC821" s="400"/>
      <c r="BD821" s="401"/>
      <c r="BE821" s="400"/>
      <c r="BF821" s="401"/>
      <c r="BG821" s="400"/>
      <c r="BH821" s="401"/>
      <c r="BI821" s="400"/>
      <c r="BJ821" s="401"/>
      <c r="BK821" s="400"/>
      <c r="BL821" s="401"/>
      <c r="BM821" s="400"/>
      <c r="BN821" s="401"/>
      <c r="BO821" s="400"/>
      <c r="BP821" s="401"/>
      <c r="BQ821" s="400"/>
      <c r="BR821" s="401"/>
      <c r="BS821" s="400"/>
      <c r="BT821" s="401"/>
      <c r="BU821" s="400"/>
      <c r="BV821" s="401"/>
      <c r="BW821" s="400"/>
      <c r="BX821" s="401"/>
      <c r="BY821" s="400"/>
      <c r="BZ821" s="401"/>
      <c r="CA821" s="400"/>
      <c r="CB821" s="401"/>
      <c r="CC821" s="400"/>
      <c r="CD821" s="401"/>
      <c r="CE821" s="400"/>
      <c r="CF821" s="401"/>
      <c r="CG821" s="400"/>
      <c r="CH821" s="401"/>
      <c r="CI821" s="400"/>
      <c r="CJ821" s="401"/>
      <c r="CK821" s="400"/>
      <c r="CL821" s="401"/>
      <c r="CM821" s="400"/>
      <c r="CN821" s="401"/>
      <c r="CO821" s="400"/>
      <c r="CP821" s="401"/>
      <c r="CQ821" s="400"/>
      <c r="CR821" s="401"/>
      <c r="CS821" s="400"/>
      <c r="CT821" s="401"/>
      <c r="CU821" s="400"/>
      <c r="CV821" s="401"/>
      <c r="CW821" s="400"/>
      <c r="CX821" s="401"/>
      <c r="CY821" s="400"/>
      <c r="CZ821" s="401"/>
      <c r="DA821" s="400"/>
      <c r="DB821" s="401"/>
      <c r="DC821" s="400"/>
      <c r="DD821" s="401"/>
      <c r="DE821" s="400"/>
      <c r="DF821" s="401"/>
      <c r="DG821" s="400"/>
      <c r="DH821" s="401"/>
      <c r="DI821" s="400"/>
      <c r="DJ821" s="401"/>
      <c r="DK821" s="400"/>
      <c r="DL821" s="401"/>
      <c r="DM821" s="400"/>
      <c r="DN821" s="401"/>
      <c r="DO821" s="400"/>
      <c r="DP821" s="401"/>
      <c r="DQ821" s="400"/>
      <c r="DR821" s="401"/>
      <c r="DS821" s="400"/>
      <c r="DT821" s="401"/>
      <c r="DU821" s="400"/>
      <c r="DV821" s="401"/>
      <c r="DW821" s="400"/>
      <c r="DX821" s="401"/>
      <c r="DY821" s="400"/>
      <c r="DZ821" s="401"/>
      <c r="EA821" s="400"/>
      <c r="EB821" s="401"/>
      <c r="EC821" s="400"/>
      <c r="ED821" s="401"/>
      <c r="EE821" s="400"/>
      <c r="EF821" s="401"/>
      <c r="EG821" s="400"/>
      <c r="EH821" s="401"/>
      <c r="EI821" s="400"/>
      <c r="EJ821" s="447"/>
      <c r="EK821" s="510"/>
      <c r="EL821" s="513"/>
      <c r="EM821" s="520"/>
      <c r="EN821" s="520"/>
      <c r="EO821" s="520"/>
      <c r="EP821" s="171">
        <f t="shared" si="888"/>
        <v>0</v>
      </c>
      <c r="EQ821" s="171">
        <f t="shared" si="889"/>
        <v>0</v>
      </c>
      <c r="ER821" s="171">
        <f t="shared" si="890"/>
        <v>0</v>
      </c>
      <c r="ES821" s="171">
        <f t="shared" si="891"/>
        <v>0</v>
      </c>
      <c r="ET821" s="171">
        <f t="shared" si="892"/>
        <v>0</v>
      </c>
      <c r="EU821" s="171">
        <f t="shared" si="893"/>
        <v>0</v>
      </c>
      <c r="EV821" s="172">
        <f t="shared" si="894"/>
        <v>0</v>
      </c>
      <c r="EW821" s="367">
        <f>IF(C821=4,IF(MAX(Q821:EJ823)&gt;0,(Especiall/30*(IF(($G821-$F821)=($G$5-$F$5),30,IF(DAY($G821)=31,($G821-$F821),($G821-$F821)+1)))),0),0)</f>
        <v>0</v>
      </c>
      <c r="EX821" s="248">
        <f t="shared" ref="EX821:EX824" si="936">FF821</f>
        <v>16188.48</v>
      </c>
      <c r="EY821" s="174">
        <f>(L821*regular)+(M821*Cadeirantee)</f>
        <v>0</v>
      </c>
      <c r="EZ821" s="249">
        <f>SUMIF(FG821:GJ821,"&gt;0")</f>
        <v>0</v>
      </c>
      <c r="FA821" s="249">
        <f>SUMIF(FG821:GJ821,"&lt;0")+SUMIF(GN821:HP821,"&lt;0")</f>
        <v>0</v>
      </c>
      <c r="FB821" s="174">
        <v>0</v>
      </c>
      <c r="FC821" s="175">
        <f>N821*km*'VALORES TABELA'!$B$13</f>
        <v>0</v>
      </c>
      <c r="FD821" s="250">
        <f>GL821</f>
        <v>0</v>
      </c>
      <c r="FE821" s="176">
        <f>(EW821+EW822+EW823+EW824+EX821+EX822+EX823+EX824+EY821+EY822+EY823+EY824+EY825+EZ821+EZ822+EZ823+EZ824+FA821+FA822+FA823+FA824+FC821+FC822+FC823+FC824+HY821-HZ821-IA821+FD821+FD822+FD823+FD824+FB825)</f>
        <v>16188.48</v>
      </c>
      <c r="FF821" s="177">
        <f>IF(C821=4,SUM(Q821+Q822+Q823+S821+S822+S823)*Percapita/30*FF$4+(R821+R822+R823+T821+T822+T823)*Cadeirante/30*FF$4,IF(C821=3,IF(Q824+S824=10,Fixo/30*FF$4+(Q821+Q822+Q823+S821+S822+S823)*Percapita/30*FF$4+(R824+T824)*Cadeirante/30*FF$4,IF(Q824+S824&lt;=9,(Q824+S824)*Crechee/30*FF$4)+(R824+T824)*Cadeirante/30*FF$4+(Q821+Q822+Q823+S821+S822+S823)*Percapita/30*FF$4)+IF(Q824+S824&gt;=11,Fixo/30*FF$4+(Q824+S824-10)*Crechee/30*FF$4,0),IF(C821=2,IF(R821+R822+R823+R824+T821+T822+T823+T824=1,Cadeirante/30*FF$4,IF(R821+R822+R823+R824+T821+T822+T823+T824=2,Fixo/30*FF$4,IF(R821+R822+R823+R824+T821+T822+T823+T824&gt;2,Fixo/30*FF$4+(R821+R822+R823+R824+T821+T822+T823+T824-2)*Cadeirante/30*FF$4)))+(Q821+Q822+Q823+S821+S822+S823)*Percapita/30*FF$4+(Q824+S824)*Crechee/30*FF$4,IF(C821=1,IF(Q821+Q822+Q823+R821+R822+R823+S821+S822+S823+T821+T822+T823&lt;=15,(Q821+Q822+Q823+S821+S822+S823)*Percapita/30*FF$4,IF(Q821+Q822+Q823+R821+R822+R823+S821+S822+S823+T821+T822+T823&gt;=16,Fixo/30*FF$4+(Q821+Q822+Q823+R821+R822+R823+S821+S822+S823+T821+T822-16)*Percapita/30*FF$4))))))</f>
        <v>16188.48</v>
      </c>
      <c r="FG821" s="177">
        <f>IF(C821=4,SUM(U821+U822+U823+W821+W822+W823)*Percapita/30*FG$4+(V821+V822+V823+X821+X822+X823)*Cadeirante/30*FG$4,IF(C821=3,IF(U824+W824=10,Fixo/30*FG$4+(U821+U822+U823+W821+W822+W823)*Percapita/30*FG$4+(V824+X824)*Cadeirante/30*FG$4,IF(U824+W824&lt;=9,(U824+W824)*Crechee/30*FG$4)+(V824+X824)*Cadeirante/30*FG$4+(U821+U822+U823+W821+W822+W823)*Percapita/30*FG$4)+IF(U824+W824&gt;=11,Fixo/30*FG$4+(U824+W824-10)*Crechee/30*FG$4,0),IF(C821=2,IF(V821+V822+V823+V824+X821+X822+X823+X824=1,Cadeirante/30*FG$4,IF(V821+V822+V823+V824+X821+X822+X823+X824=2,Fixo/30*FG$4,IF(V821+V822+V823+V824+X821+X822+X823+X824&gt;2,Fixo/30*FG$4+(V821+V822+V823+V824+X821+X822+X823+X824-2)*Cadeirante/30*FG$4)))+(U821+U822+U823+W821+W822+W823)*Percapita/30*FG$4+(U824+W824)*Crechee/30*FG$4,IF(C821=1,IF(U821+U822+U823+V821+V822+V823+W821+W822+W823+X821+X822+X823&lt;=15,(U821+U822+U823+W821+W822+W823)*Percapita/30*FG$4,IF(U821+U822+U823+V821+V822+V823+W821+W822+W823+X821+X822+X823&gt;=16,Fixo/30*FG$4+(U821+U822+U823+V821+V822+V823+W821+W822+W823+X821+X822-16)*Percapita/30*FG$4))))))</f>
        <v>0</v>
      </c>
      <c r="FH821" s="177">
        <f>IF(C821=4,SUM(Y821+Y822+Y823+AA821+AA822+AA823)*Percapita/30*FH$4+(Z821+Z822+Z823+AB821+AB822+AB823)*Cadeirante/30*FH$4,IF(C821=3,IF(Y824+AA824=10,Fixo/30*FH$4+(Y821+Y822+Y823+AA821+AA822+AA823)*Percapita/30*FH$4+(Z824+AB824)*Cadeirante/30*FH$4,IF(Y824+AA824&lt;=9,(Y824+AA824)*Crechee/30*FH$4)+(Z824+AB824)*Cadeirante/30*FH$4+(Y821+Y822+Y823+AA821+AA822+AA823)*Percapita/30*FH$4)+IF(Y824+AA824&gt;=11,Fixo/30*FH$4+(Y824+AA824-10)*Crechee/30*FH$4,0),IF(C821=2,IF(Z821+Z822+Z823+Z824+AB821+AB822+AB823+AB824=1,Cadeirante/30*FH$4,IF(Z821+Z822+Z823+Z824+AB821+AB822+AB823+AB824=2,Fixo/30*FH$4,IF(Z821+Z822+Z823+Z824+AB821+AB822+AB823+AB824&gt;2,Fixo/30*FH$4+(Z821+Z822+Z823+Z824+AB821+AB822+AB823+AB824-2)*Cadeirante/30*FH$4)))+(Y821+Y822+Y823+AA821+AA822+AA823)*Percapita/30*FH$4+(Y824+AA824)*Crechee/30*FH$4,IF(C821=1,IF(Y821+Y822+Y823+Z821+Z822+Z823+AA821+AA822+AA823+AB821+AB822+AB823&lt;=15,(Y821+Y822+Y823+AA821+AA822+AA823)*Percapita/30*FH$4,IF(Y821+Y822+Y823+Z821+Z822+Z823+AA821+AA822+AA823+AB821+AB822+AB823&gt;=16,Fixo/30*FH$4+(Y821+Y822+Y823+Z821+Z822+Z823+AA821+AA822+AA823+AB821+AB822-16)*Percapita/30*FH$4))))))</f>
        <v>0</v>
      </c>
      <c r="FI821" s="177">
        <f>IF(C821=4,SUM(AC821+AC822+AC823+AE821+AE822+AE823)*Percapita/30*FI$4+(AD821+AD822+AD823+AF821+AF822+AF823)*Cadeirante/30*FI$4,IF(C821=3,IF(AC824+AE824=10,Fixo/30*FI$4+(AC821+AC822+AC823+AE821+AE822+AE823)*Percapita/30*FI$4+(AD824+AF824)*Cadeirante/30*FI$4,IF(AC824+AE824&lt;=9,(AC824+AE824)*Crechee/30*FI$4)+(AD824+AF824)*Cadeirante/30*FI$4+(AC821+AC822+AC823+AE821+AE822+AE823)*Percapita/30*FI$4)+IF(AC824+AE824&gt;=11,Fixo/30*FI$4+(AC824+AE824-10)*Crechee/30*FI$4,0),IF(C821=2,IF(AD821+AD822+AD823+AD824+AF821+AF822+AF823+AF824=1,Cadeirante/30*FI$4,IF(AD821+AD822+AD823+AD824+AF821+AF822+AF823+AF824=2,Fixo/30*FI$4,IF(AD821+AD822+AD823+AD824+AF821+AF822+AF823+AF824&gt;2,Fixo/30*FI$4+(AD821+AD822+AD823+AD824+AF821+AF822+AF823+AF824-2)*Cadeirante/30*FI$4)))+(AC821+AC822+AC823+AE821+AE822+AE823)*Percapita/30*FI$4+(AC824+AE824)*Crechee/30*FI$4,IF(C821=1,IF(AC821+AC822+AC823+AD821+AD822+AD823+AE821+AE822+AE823+AF821+AF822+AF823&lt;=15,(AC821+AC822+AC823+AE821+AE822+AE823)*Percapita/30*FI$4,IF(AC821+AC822+AC823+AD821+AD822+AD823+AE821+AE822+AE823+AF821+AF822+AF823&gt;=16,Fixo/30*FI$4+(AC821+AC822+AC823+AD821+AD822+AD823+AE821+AE822+AE823+AF821+AF822-16)*Percapita/30*FI$4))))))</f>
        <v>0</v>
      </c>
      <c r="FJ821" s="177">
        <f>IF(C821=4,SUM(AG821+AG822+AG823+AI821+AI822+AI823)*Percapita/30*FJ$4+(AH821+AH822+AH823+AJ821+AJ822+AJ823)*Cadeirante/30*FJ$4,IF(C821=3,IF(AG824+AI824=10,Fixo/30*FJ$4+(AG821+AG822+AG823+AI821+AI822+AI823)*Percapita/30*FJ$4+(AH824+AJ824)*Cadeirante/30*FJ$4,IF(AG824+AI824&lt;=9,(AG824+AI824)*Crechee/30*FJ$4)+(AH824+AJ824)*Cadeirante/30*FJ$4+(AG821+AG822+AG823+AI821+AI822+AI823)*Percapita/30*FJ$4)+IF(AG824+AI824&gt;=11,Fixo/30*FJ$4+(AG824+AI824-10)*Crechee/30*FJ$4,0),IF(C821=2,IF(AH821+AH822+AH823+AH824+AJ821+AJ822+AJ823+AJ824=1,Cadeirante/30*FJ$4,IF(AH821+AH822+AH823+AH824+AJ821+AJ822+AJ823+AJ824=2,Fixo/30*FJ$4,IF(AH821+AH822+AH823+AH824+AJ821+AJ822+AJ823+AJ824&gt;2,Fixo/30*FJ$4+(AH821+AH822+AH823+AH824+AJ821+AJ822+AJ823+AJ824-2)*Cadeirante/30*FJ$4)))+(AG821+AG822+AG823+AI821+AI822+AI823)*Percapita/30*FJ$4+(AG824+AI824)*Crechee/30*FJ$4,IF(C821=1,IF(AG821+AG822+AG823+AH821+AH822+AH823+AI821+AI822+AI823+AJ821+AJ822+AJ823&lt;=15,(AG821+AG822+AG823+AI821+AI822+AI823)*Percapita/30*FJ$4,IF(AG821+AG822+AG823+AH821+AH822+AH823+AI821+AI822+AI823+AJ821+AJ822+AJ823&gt;=16,Fixo/30*FJ$4+(AG821+AG822+AG823+AH821+AH822+AH823+AI821+AI822+AI823+AJ821+AJ822-16)*Percapita/30*FJ$4))))))</f>
        <v>0</v>
      </c>
      <c r="FK821" s="177">
        <f>IF(C821=4,SUM(AK821+AK822+AK823+AM821+AM822+AM823)*Percapita/30*FK$4+(AL821+AL822+AL823+AN821+AN822+AN823)*Cadeirante/30*FK$4,IF(C821=3,IF(AK824+AM824=10,Fixo/30*FK$4+(AK821+AK822+AK823+AM821+AM822+AM823)*Percapita/30*FK$4+(AL824+AN824)*Cadeirante/30*FK$4,IF(AK824+AM824&lt;=9,(AK824+AM824)*Crechee/30*FK$4)+(AL824+AN824)*Cadeirante/30*FK$4+(AK821+AK822+AK823+AM821+AM822+AM823)*Percapita/30*FK$4)+IF(AK824+AM824&gt;=11,Fixo/30*FK$4+(AK824+AM824-10)*Crechee/30*FK$4,0),IF(C821=2,IF(AL821+AL822+AL823+AL824+AN821+AN822+AN823+AN824=1,Cadeirante/30*FK$4,IF(AL821+AL822+AL823+AL824+AN821+AN822+AN823+AN824=2,Fixo/30*FK$4,IF(AL821+AL822+AL823+AL824+AN821+AN822+AN823+AN824&gt;2,Fixo/30*FK$4+(AL821+AL822+AL823+AL824+AN821+AN822+AN823+AN824-2)*Cadeirante/30*FK$4)))+(AK821+AK822+AK823+AM821+AM822+AM823)*Percapita/30*FK$4+(AK824+AM824)*Crechee/30*FK$4,IF(C821=1,IF(AK821+AK822+AK823+AL821+AL822+AL823+AM821+AM822+AM823+AN821+AN822+AN823&lt;=15,(AK821+AK822+AK823+AM821+AM822+AM823)*Percapita/30*FK$4,IF(AK821+AK822+AK823+AL821+AL822+AL823+AM821+AM822+AM823+AN821+AN822+AN823&gt;=16,Fixo/30*FK$4+(AK821+AK822+AK823+AL821+AL822+AL823+AM821+AM822+AM823+AN821+AN822-16)*Percapita/30*FK$4))))))</f>
        <v>0</v>
      </c>
      <c r="FL821" s="177">
        <f>IF(C821=4,SUM(AO821+AO822+AO823+AQ821+AQ822+AQ823)*Percapita/30*FL$4+(AP821+AP822+AP823+AR821+AR822+AR823)*Cadeirante/30*FL$4,IF(C821=3,IF(AO824+AQ824=10,Fixo/30*FL$4+(AO821+AO822+AO823+AQ821+AQ822+AQ823)*Percapita/30*FL$4+(AP824+AR824)*Cadeirante/30*FL$4,IF(AO824+AQ824&lt;=9,(AO824+AQ824)*Crechee/30*FL$4)+(AP824+AR824)*Cadeirante/30*FL$4+(AO821+AO822+AO823+AQ821+AQ822+AQ823)*Percapita/30*FL$4)+IF(AO824+AQ824&gt;=11,Fixo/30*FL$4+(AO824+AQ824-10)*Crechee/30*FL$4,0),IF(C821=2,IF(AP821+AP822+AP823+AP824+AR821+AR822+AR823+AR824=1,Cadeirante/30*FL$4,IF(AP821+AP822+AP823+AP824+AR821+AR822+AR823+AR824=2,Fixo/30*FL$4,IF(AP821+AP822+AP823+AP824+AR821+AR822+AR823+AR824&gt;2,Fixo/30*FL$4+(AP821+AP822+AP823+AP824+AR821+AR822+AR823+AR824-2)*Cadeirante/30*FL$4)))+(AO821+AO822+AO823+AQ821+AQ822+AQ823)*Percapita/30*FL$4+(AO824+AQ824)*Crechee/30*FL$4,IF(C821=1,IF(AO821+AO822+AO823+AP821+AP822+AP823+AQ821+AQ822+AQ823+AR821+AR822+AR823&lt;=15,(AO821+AO822+AO823+AQ821+AQ822+AQ823)*Percapita/30*FL$4,IF(AO821+AO822+AO823+AP821+AP822+AP823+AQ821+AQ822+AQ823+AR821+AR822+AR823&gt;=16,Fixo/30*FL$4+(AO821+AO822+AO823+AP821+AP822+AP823+AQ821+AQ822+AQ823+AR821+AR822-16)*Percapita/30*FL$4))))))</f>
        <v>0</v>
      </c>
      <c r="FM821" s="177">
        <f>IF(C821=4,SUM(AS821+AS822+AS823+AU821+AU822+AU823)*Percapita/30*FM$4+(AT821+AT822+AT823+AV821+AV822+AV823)*Cadeirante/30*FM$4,IF(C821=3,IF(AS824+AU824=10,Fixo/30*FM$4+(AS821+AS822+AS823+AU821+AU822+AU823)*Percapita/30*FM$4+(AT824+AV824)*Cadeirante/30*FM$4,IF(AS824+AU824&lt;=9,(AS824+AU824)*Crechee/30*FM$4)+(AT824+AV824)*Cadeirante/30*FM$4+(AS821+AS822+AS823+AU821+AU822+AU823)*Percapita/30*FM$4)+IF(AS824+AU824&gt;=11,Fixo/30*FM$4+(AS824+AU824-10)*Crechee/30*FM$4,0),IF(C821=2,IF(AT821+AT822+AT823+AT824+AV821+AV822+AV823+AV824=1,Cadeirante/30*FM$4,IF(AT821+AT822+AT823+AT824+AV821+AV822+AV823+AV824=2,Fixo/30*FM$4,IF(AT821+AT822+AT823+AT824+AV821+AV822+AV823+AV824&gt;2,Fixo/30*FM$4+(AT821+AT822+AT823+AT824+AV821+AV822+AV823+AV824-2)*Cadeirante/30*FM$4)))+(AS821+AS822+AS823+AU821+AU822+AU823)*Percapita/30*FM$4+(AS824+AU824)*Crechee/30*FM$4,IF(C821=1,IF(AS821+AS822+AS823+AT821+AT822+AT823+AU821+AU822+AU823+AV821+AV822+AV823&lt;=15,(AS821+AS822+AS823+AU821+AU822+AU823)*Percapita/30*FM$4,IF(AS821+AS822+AS823+AT821+AT822+AT823+AU821+AU822+AU823+AV821+AV822+AV823&gt;=16,Fixo/30*FM$4+(AS821+AS822+AS823+AT821+AT822+AT823+AU821+AU822+AU823+AV821+AV822-16)*Percapita/30*FM$4))))))</f>
        <v>0</v>
      </c>
      <c r="FN821" s="177">
        <f>IF(C821=4,SUM(AW821+AW822+AW823+AY821+AY822+AY823)*Percapita/30*FN$4+(AX821+AX822+AX823+AZ821+AZ822+AZ823)*Cadeirante/30*FN$4,IF(C821=3,IF(AW824+AY824=10,Fixo/30*FN$4+(AW821+AW822+AW823+AY821+AY822+AY823)*Percapita/30*FN$4+(AX824+AZ824)*Cadeirante/30*FN$4,IF(AW824+AY824&lt;=9,(AW824+AY824)*Crechee/30*FN$4)+(AX824+AZ824)*Cadeirante/30*FN$4+(AW821+AW822+AW823+AY821+AY822+AY823)*Percapita/30*FN$4)+IF(AW824+AY824&gt;=11,Fixo/30*FN$4+(AW824+AY824-10)*Crechee/30*FN$4,0),IF(C821=2,IF(AX821+AX822+AX823+AX824+AZ821+AZ822+AZ823+AZ824=1,Cadeirante/30*FN$4,IF(AX821+AX822+AX823+AX824+AZ821+AZ822+AZ823+AZ824=2,Fixo/30*FN$4,IF(AX821+AX822+AX823+AX824+AZ821+AZ822+AZ823+AZ824&gt;2,Fixo/30*FN$4+(AX821+AX822+AX823+AX824+AZ821+AZ822+AZ823+AZ824-2)*Cadeirante/30*FN$4)))+(AW821+AW822+AW823+AY821+AY822+AY823)*Percapita/30*FN$4+(AW824+AY824)*Crechee/30*FN$4,IF(C821=1,IF(AW821+AW822+AW823+AX821+AX822+AX823+AY821+AY822+AY823+AZ821+AZ822+AZ823&lt;=15,(AW821+AW822+AW823+AY821+AY822+AY823)*Percapita/30*FN$4,IF(AW821+AW822+AW823+AX821+AX822+AX823+AY821+AY822+AY823+AZ821+AZ822+AZ823&gt;=16,Fixo/30*FN$4+(AW821+AW822+AW823+AX821+AX822+AX823+AY821+AY822+AY823+AZ821+AZ822-16)*Percapita/30*FN$4))))))</f>
        <v>0</v>
      </c>
      <c r="FO821" s="177">
        <f>IF(C821=4,SUM(BA821+BA822+BA823+BC821+BC822+BC823)*Percapita/30*FO$4+(BB821+BB822+BB823+BD821+BD822+BD823)*Cadeirante/30*FO$4,IF(C821=3,IF(BA824+BC824=10,Fixo/30*FO$4+(BA821+BA822+BA823+BC821+BC822+BC823)*Percapita/30*FO$4+(BB824+BD824)*Cadeirante/30*FO$4,IF(BA824+BC824&lt;=9,(BA824+BC824)*Crechee/30*FO$4)+(BB824+BD824)*Cadeirante/30*FO$4+(BA821+BA822+BA823+BC821+BC822+BC823)*Percapita/30*FO$4)+IF(BA824+BC824&gt;=11,Fixo/30*FO$4+(BA824+BC824-10)*Crechee/30*FO$4,0),IF(C821=2,IF(BB821+BB822+BB823+BB824+BD821+BD822+BD823+BD824=1,Cadeirante/30*FO$4,IF(BB821+BB822+BB823+BB824+BD821+BD822+BD823+BD824=2,Fixo/30*FO$4,IF(BB821+BB822+BB823+BB824+BD821+BD822+BD823+BD824&gt;2,Fixo/30*FO$4+(BB821+BB822+BB823+BB824+BD821+BD822+BD823+BD824-2)*Cadeirante/30*FO$4)))+(BA821+BA822+BA823+BC821+BC822+BC823)*Percapita/30*FO$4+(BA824+BC824)*Crechee/30*FO$4,IF(C821=1,IF(BA821+BA822+BA823+BB821+BB822+BB823+BC821+BC822+BC823+BD821+BD822+BD823&lt;=15,(BA821+BA822+BA823+BC821+BC822+BC823)*Percapita/30*FO$4,IF(BA821+BA822+BA823+BB821+BB822+BB823+BC821+BC822+BC823+BD821+BD822+BD823&gt;=16,Fixo/30*FO$4+(BA821+BA822+BA823+BB821+BB822+BB823+BC821+BC822+BC823+BD821+BD822-16)*Percapita/30*FO$4))))))</f>
        <v>0</v>
      </c>
      <c r="FP821" s="177">
        <f>IF(C821=4,SUM(BE821+BE822+BE823+BG821+BG822+BG823)*Percapita/30*FP$4+(BF821+BF822+BF823+BH821+BH822+BH823)*Cadeirante/30*FP$4,IF(C821=3,IF(BE824+BG824=10,Fixo/30*FP$4+(BE821+BE822+BE823+BG821+BG822+BG823)*Percapita/30*FP$4+(BF824+BH824)*Cadeirante/30*FP$4,IF(BE824+BG824&lt;=9,(BE824+BG824)*Crechee/30*FP$4)+(BF824+BH824)*Cadeirante/30*FP$4+(BE821+BE822+BE823+BG821+BG822+BG823)*Percapita/30*FP$4)+IF(BE824+BG824&gt;=11,Fixo/30*FP$4+(BE824+BG824-10)*Crechee/30*FP$4,0),IF(C821=2,IF(BF821+BF822+BF823+BF824+BH821+BH822+BH823+BH824=1,Cadeirante/30*FP$4,IF(BF821+BF822+BF823+BF824+BH821+BH822+BH823+BH824=2,Fixo/30*FP$4,IF(BF821+BF822+BF823+BF824+BH821+BH822+BH823+BH824&gt;2,Fixo/30*FP$4+(BF821+BF822+BF823+BF824+BH821+BH822+BH823+BH824-2)*Cadeirante/30*FP$4)))+(BE821+BE822+BE823+BG821+BG822+BG823)*Percapita/30*FP$4+(BE824+BG824)*Crechee/30*FP$4,IF(C821=1,IF(BE821+BE822+BE823+BF821+BF822+BF823+BG821+BG822+BG823+BH821+BH822+BH823&lt;=15,(BE821+BE822+BE823+BG821+BG822+BG823)*Percapita/30*FP$4,IF(BE821+BE822+BE823+BF821+BF822+BF823+BG821+BG822+BG823+BH821+BH822+BH823&gt;=16,Fixo/30*FP$4+(BE821+BE822+BE823+BF821+BF822+BF823+BG821+BG822+BG823+BH821+BH822-16)*Percapita/30*FP$4))))))</f>
        <v>0</v>
      </c>
      <c r="FQ821" s="177">
        <f>IF(C821=4,SUM(BI821+BI822+BI823+BK821+BK822+BK823)*Percapita/30*FQ$4+(BJ821+BJ822+BJ823+BL821+BL822+BL823)*Cadeirante/30*FQ$4,IF(C821=3,IF(BI824+BK824=10,Fixo/30*FQ$4+(BI821+BI822+BI823+BK821+BK822+BK823)*Percapita/30*FQ$4+(BJ824+BL824)*Cadeirante/30*FQ$4,IF(BI824+BK824&lt;=9,(BI824+BK824)*Crechee/30*FQ$4)+(BJ824+BL824)*Cadeirante/30*FQ$4+(BI821+BI822+BI823+BK821+BK822+BK823)*Percapita/30*FQ$4)+IF(BI824+BK824&gt;=11,Fixo/30*FQ$4+(BI824+BK824-10)*Crechee/30*FQ$4,0),IF(C821=2,IF(BJ821+BJ822+BJ823+BJ824+BL821+BL822+BL823+BL824=1,Cadeirante/30*FQ$4,IF(BJ821+BJ822+BJ823+BJ824+BL821+BL822+BL823+BL824=2,Fixo/30*FQ$4,IF(BJ821+BJ822+BJ823+BJ824+BL821+BL822+BL823+BL824&gt;2,Fixo/30*FQ$4+(BJ821+BJ822+BJ823+BJ824+BL821+BL822+BL823+BL824-2)*Cadeirante/30*FQ$4)))+(BI821+BI822+BI823+BK821+BK822+BK823)*Percapita/30*FQ$4+(BI824+BK824)*Crechee/30*FQ$4,IF(C821=1,IF(BI821+BI822+BI823+BJ821+BJ822+BJ823+BK821+BK822+BK823+BL821+BL822+BL823&lt;=15,(BI821+BI822+BI823+BK821+BK822+BK823)*Percapita/30*FQ$4,IF(BI821+BI822+BI823+BJ821+BJ822+BJ823+BK821+BK822+BK823+BL821+BL822+BL823&gt;=16,Fixo/30*FQ$4+(BI821+BI822+BI823+BJ821+BJ822+BJ823+BK821+BK822+BK823+BL821+BL822-16)*Percapita/30*FQ$4))))))</f>
        <v>0</v>
      </c>
      <c r="FR821" s="177">
        <f>IF(C821=4,SUM(BM821+BM822+BM823+BO821+BO822+BO823)*Percapita/30*FR$4+(BN821+BN822+BN823+BP821+BP822+BP823)*Cadeirante/30*FR$4,IF(C821=3,IF(BM824+BO824=10,Fixo/30*FR$4+(BM821+BM822+BM823+BO821+BO822+BO823)*Percapita/30*FR$4+(BN824+BP824)*Cadeirante/30*FR$4,IF(BM824+BO824&lt;=9,(BM824+BO824)*Crechee/30*FR$4)+(BN824+BP824)*Cadeirante/30*FR$4+(BM821+BM822+BM823+BO821+BO822+BO823)*Percapita/30*FR$4)+IF(BM824+BO824&gt;=11,Fixo/30*FR$4+(BM824+BO824-10)*Crechee/30*FR$4,0),IF(C821=2,IF(BN821+BN822+BN823+BN824+BP821+BP822+BP823+BP824=1,Cadeirante/30*FR$4,IF(BN821+BN822+BN823+BN824+BP821+BP822+BP823+BP824=2,Fixo/30*FR$4,IF(BN821+BN822+BN823+BN824+BP821+BP822+BP823+BP824&gt;2,Fixo/30*FR$4+(BN821+BN822+BN823+BN824+BP821+BP822+BP823+BP824-2)*Cadeirante/30*FR$4)))+(BM821+BM822+BM823+BO821+BO822+BO823)*Percapita/30*FR$4+(BM824+BO824)*Crechee/30*FR$4,IF(C821=1,IF(BM821+BM822+BM823+BN821+BN822+BN823+BO821+BO822+BO823+BP821+BP822+BP823&lt;=15,(BM821+BM822+BM823+BO821+BO822+BO823)*Percapita/30*FR$4,IF(BM821+BM822+BM823+BN821+BN822+BN823+BO821+BO822+BO823+BP821+BP822+BP823&gt;=16,Fixo/30*FR$4+(BM821+BM822+BM823+BN821+BN822+BN823+BO821+BO822+BO823+BP821+BP822-16)*Percapita/30*FR$4))))))</f>
        <v>0</v>
      </c>
      <c r="FS821" s="177">
        <f>IF(C821=4,SUM(BQ821+BQ822+BQ823+BS821+BS822+BS823)*Percapita/30*FS$4+(BR821+BR822+BR823+BT821+BT822+BT823)*Cadeirante/30*FS$4,IF(C821=3,IF(BQ824+BS824=10,Fixo/30*FS$4+(BQ821+BQ822+BQ823+BS821+BS822+BS823)*Percapita/30*FS$4+(BR824+BT824)*Cadeirante/30*FS$4,IF(BQ824+BS824&lt;=9,(BQ824+BS824)*Crechee/30*FS$4)+(BR824+BT824)*Cadeirante/30*FS$4+(BQ821+BQ822+BQ823+BS821+BS822+BS823)*Percapita/30*FS$4)+IF(BQ824+BS824&gt;=11,Fixo/30*FS$4+(BQ824+BS824-10)*Crechee/30*FS$4,0),IF(C821=2,IF(BR821+BR822+BR823+BR824+BT821+BT822+BT823+BT824=1,Cadeirante/30*FS$4,IF(BR821+BR822+BR823+BR824+BT821+BT822+BT823+BT824=2,Fixo/30*FS$4,IF(BR821+BR822+BR823+BR824+BT821+BT822+BT823+BT824&gt;2,Fixo/30*FS$4+(BR821+BR822+BR823+BR824+BT821+BT822+BT823+BT824-2)*Cadeirante/30*FS$4)))+(BQ821+BQ822+BQ823+BS821+BS822+BS823)*Percapita/30*FS$4+(BQ824+BS824)*Crechee/30*FS$4,IF(C821=1,IF(BQ821+BQ822+BQ823+BR821+BR822+BR823+BS821+BS822+BS823+BT821+BT822+BT823&lt;=15,(BQ821+BQ822+BQ823+BS821+BS822+BS823)*Percapita/30*FS$4,IF(BQ821+BQ822+BQ823+BR821+BR822+BR823+BS821+BS822+BS823+BT821+BT822+BT823&gt;=16,Fixo/30*FS$4+(BQ821+BQ822+BQ823+BR821+BR822+BR823+BS821+BS822+BS823+BT821+BT822-16)*Percapita/30*FS$4))))))</f>
        <v>0</v>
      </c>
      <c r="FT821" s="177">
        <f>IF(C821=4,SUM(BU821+BU822+BU823+BW821+BW822+BW823)*Percapita/30*FT$4+(BV821+BV822+BV823+BX821+BX822+BX823)*Cadeirante/30*FT$4,IF(C821=3,IF(BU824+BW824=10,Fixo/30*FT$4+(BU821+BU822+BU823+BW821+BW822+BW823)*Percapita/30*FT$4+(BV824+BX824)*Cadeirante/30*FT$4,IF(BU824+BW824&lt;=9,(BU824+BW824)*Crechee/30*FT$4)+(BV824+BX824)*Cadeirante/30*FT$4+(BU821+BU822+BU823+BW821+BW822+BW823)*Percapita/30*FT$4)+IF(BU824+BW824&gt;=11,Fixo/30*FT$4+(BU824+BW824-10)*Crechee/30*FT$4,0),IF(C821=2,IF(BV821+BV822+BV823+BV824+BX821+BX822+BX823+BX824=1,Cadeirante/30*FT$4,IF(BV821+BV822+BV823+BV824+BX821+BX822+BX823+BX824=2,Fixo/30*FT$4,IF(BV821+BV822+BV823+BV824+BX821+BX822+BX823+BX824&gt;2,Fixo/30*FT$4+(BV821+BV822+BV823+BV824+BX821+BX822+BX823+BX824-2)*Cadeirante/30*FT$4)))+(BU821+BU822+BU823+BW821+BW822+BW823)*Percapita/30*FT$4+(BU824+BW824)*Crechee/30*FT$4,IF(C821=1,IF(BU821+BU822+BU823+BV821+BV822+BV823+BW821+BW822+BW823+BX821+BX822+BX823&lt;=15,(BU821+BU822+BU823+BW821+BW822+BW823)*Percapita/30*FT$4,IF(BU821+BU822+BU823+BV821+BV822+BV823+BW821+BW822+BW823+BX821+BX822+BX823&gt;=16,Fixo/30*FT$4+(BU821+BU822+BU823+BV821+BV822+BV823+BW821+BW822+BW823+BX821+BX822-16)*Percapita/30*FT$4))))))</f>
        <v>0</v>
      </c>
      <c r="FU821" s="177">
        <f>IF(C821=4,SUM(BY821+BY822+BY823+CA821+CA822+CA823)*Percapita/30*FU$4+(BZ821+BZ822+BZ823+CB821+CB822+CB823)*Cadeirante/30*FU$4,IF(C821=3,IF(BY824+CA824=10,Fixo/30*FU$4+(BY821+BY822+BY823+CA821+CA822+CA823)*Percapita/30*FU$4+(BZ824+CB824)*Cadeirante/30*FU$4,IF(BY824+CA824&lt;=9,(BY824+CA824)*Crechee/30*FU$4)+(BZ824+CB824)*Cadeirante/30*FU$4+(BY821+BY822+BY823+CA821+CA822+CA823)*Percapita/30*FU$4)+IF(BY824+CA824&gt;=11,Fixo/30*FU$4+(BY824+CA824-10)*Crechee/30*FU$4,0),IF(C821=2,IF(BZ821+BZ822+BZ823+BZ824+CB821+CB822+CB823+CB824=1,Cadeirante/30*FU$4,IF(BZ821+BZ822+BZ823+BZ824+CB821+CB822+CB823+CB824=2,Fixo/30*FU$4,IF(BZ821+BZ822+BZ823+BZ824+CB821+CB822+CB823+CB824&gt;2,Fixo/30*FU$4+(BZ821+BZ822+BZ823+BZ824+CB821+CB822+CB823+CB824-2)*Cadeirante/30*FU$4)))+(BY821+BY822+BY823+CA821+CA822+CA823)*Percapita/30*FU$4+(BY824+CA824)*Crechee/30*FU$4,IF(C821=1,IF(BY821+BY822+BY823+BZ821+BZ822+BZ823+CA821+CA822+CA823+CB821+CB822+CB823&lt;=15,(BY821+BY822+BY823+CA821+CA822+CA823)*Percapita/30*FU$4,IF(BY821+BY822+BY823+BZ821+BZ822+BZ823+CA821+CA822+CA823+CB821+CB822+CB823&gt;=16,Fixo/30*FU$4+(BY821+BY822+BY823+BZ821+BZ822+BZ823+CA821+CA822+CA823+CB821+CB822-16)*Percapita/30*FU$4))))))</f>
        <v>0</v>
      </c>
      <c r="FV821" s="177">
        <f>IF(C821=4,SUM(CC821+CC822+CC823+CE821+CE822+CE823)*Percapita/30*FV$4+(CD821+CD822+CD823+CF821+CF822+CF823)*Cadeirante/30*FV$4,IF(C821=3,IF(CC824+CE824=10,Fixo/30*FV$4+(CC821+CC822+CC823+CE821+CE822+CE823)*Percapita/30*FV$4+(CD824+CF824)*Cadeirante/30*FV$4,IF(CC824+CE824&lt;=9,(CC824+CE824)*Crechee/30*FV$4)+(CD824+CF824)*Cadeirante/30*FV$4+(CC821+CC822+CC823+CE821+CE822+CE823)*Percapita/30*FV$4)+IF(CC824+CE824&gt;=11,Fixo/30*FV$4+(CC824+CE824-10)*Crechee/30*FV$4,0),IF(C821=2,IF(CD821+CD822+CD823+CD824+CF821+CF822+CF823+CF824=1,Cadeirante/30*FV$4,IF(CD821+CD822+CD823+CD824+CF821+CF822+CF823+CF824=2,Fixo/30*FV$4,IF(CD821+CD822+CD823+CD824+CF821+CF822+CF823+CF824&gt;2,Fixo/30*FV$4+(CD821+CD822+CD823+CD824+CF821+CF822+CF823+CF824-2)*Cadeirante/30*FV$4)))+(CC821+CC822+CC823+CE821+CE822+CE823)*Percapita/30*FV$4+(CC824+CE824)*Crechee/30*FV$4,IF(C821=1,IF(CC821+CC822+CC823+CD821+CD822+CD823+CE821+CE822+CE823+CF821+CF822+CF823&lt;=15,(CC821+CC822+CC823+CE821+CE822+CE823)*Percapita/30*FV$4,IF(CC821+CC822+CC823+CD821+CD822+CD823+CE821+CE822+CE823+CF821+CF822+CF823&gt;=16,Fixo/30*FV$4+(CC821+CC822+CC823+CD821+CD822+CD823+CE821+CE822+CE823+CF821+CF822-16)*Percapita/30*FV$4))))))</f>
        <v>0</v>
      </c>
      <c r="FW821" s="177">
        <f>IF(C821=4,SUM(CG821+CG822+CG823+CI821+CI822+CI823)*Percapita/30*FW$4+(CH821+CH822+CH823+CJ821+CJ822+CJ823)*Cadeirante/30*FW$4,IF(C821=3,IF(CG824+CI824=10,Fixo/30*FW$4+(CG821+CG822+CG823+CI821+CI822+CI823)*Percapita/30*FW$4+(CH824+CJ824)*Cadeirante/30*FW$4,IF(CG824+CI824&lt;=9,(CG824+CI824)*Crechee/30*FW$4)+(CH824+CJ824)*Cadeirante/30*FW$4+(CG821+CG822+CG823+CI821+CI822+CI823)*Percapita/30*FW$4)+IF(CG824+CI824&gt;=11,Fixo/30*FW$4+(CG824+CI824-10)*Crechee/30*FW$4,0),IF(C821=2,IF(CH821+CH822+CH823+CH824+CJ821+CJ822+CJ823+CJ824=1,Cadeirante/30*FW$4,IF(CH821+CH822+CH823+CH824+CJ821+CJ822+CJ823+CJ824=2,Fixo/30*FW$4,IF(CH821+CH822+CH823+CH824+CJ821+CJ822+CJ823+CJ824&gt;2,Fixo/30*FW$4+(CH821+CH822+CH823+CH824+CJ821+CJ822+CJ823+CJ824-2)*Cadeirante/30*FW$4)))+(CG821+CG822+CG823+CI821+CI822+CI823)*Percapita/30*FW$4+(CG824+CI824)*Crechee/30*FW$4,IF(C821=1,IF(CG821+CG822+CG823+CH821+CH822+CH823+CI821+CI822+CI823+CJ821+CJ822+CJ823&lt;=15,(CG821+CG822+CG823+CI821+CI822+CI823)*Percapita/30*FW$4,IF(CG821+CG822+CG823+CH821+CH822+CH823+CI821+CI822+CI823+CJ821+CJ822+CJ823&gt;=16,Fixo/30*FW$4+(CG821+CG822+CG823+CH821+CH822+CH823+CI821+CI822+CI823+CJ821+CJ822-16)*Percapita/30*FW$4))))))</f>
        <v>0</v>
      </c>
      <c r="FX821" s="177">
        <f>IF(C821=4,SUM(CK821+CK822+CK823+CM821+CM822+CM823)*Percapita/30*FX$4+(CL821+CL822+CL823+CN821+CN822+CN823)*Cadeirante/30*FX$4,IF(C821=3,IF(CK824+CM824=10,Fixo/30*FX$4+(CK821+CK822+CK823+CM821+CM822+CM823)*Percapita/30*FX$4+(CL824+CN824)*Cadeirante/30*FX$4,IF(CK824+CM824&lt;=9,(CK824+CM824)*Crechee/30*FX$4)+(CL824+CN824)*Cadeirante/30*FX$4+(CK821+CK822+CK823+CM821+CM822+CM823)*Percapita/30*FX$4)+IF(CK824+CM824&gt;=11,Fixo/30*FX$4+(CK824+CM824-10)*Crechee/30*FX$4,0),IF(C821=2,IF(CL821+CL822+CL823+CL824+CN821+CN822+CN823+CN824=1,Cadeirante/30*FX$4,IF(CL821+CL822+CL823+CL824+CN821+CN822+CN823+CN824=2,Fixo/30*FX$4,IF(CL821+CL822+CL823+CL824+CN821+CN822+CN823+CN824&gt;2,Fixo/30*FX$4+(CL821+CL822+CL823+CL824+CN821+CN822+CN823+CN824-2)*Cadeirante/30*FX$4)))+(CK821+CK822+CK823+CM821+CM822+CM823)*Percapita/30*FX$4+(CK824+CM824)*Crechee/30*FX$4,IF(C821=1,IF(CK821+CK822+CK823+CL821+CL822+CL823+CM821+CM822+CM823+CN821+CN822+CN823&lt;=15,(CK821+CK822+CK823+CM821+CM822+CM823)*Percapita/30*FX$4,IF(CK821+CK822+CK823+CL821+CL822+CL823+CM821+CM822+CM823+CN821+CN822+CN823&gt;=16,Fixo/30*FX$4+(CK821+CK822+CK823+CL821+CL822+CL823+CM821+CM822+CM823+CN821+CN822-16)*Percapita/30*FX$4))))))</f>
        <v>0</v>
      </c>
      <c r="FY821" s="177">
        <f>IF(C821=4,SUM(CO821+CO822+CO823+CQ821+CQ822+CQ823)*Percapita/30*FY$4+(CP821+CP822+CP823+CR821+CR822+CR823)*Cadeirante/30*FY$4,IF(C821=3,IF(CO824+CQ824=10,Fixo/30*FY$4+(CO821+CO822+CO823+CQ821+CQ822+CQ823)*Percapita/30*FY$4+(CP824+CR824)*Cadeirante/30*FY$4,IF(CO824+CQ824&lt;=9,(CO824+CQ824)*Crechee/30*FY$4)+(CP824+CR824)*Cadeirante/30*FY$4+(CO821+CO822+CO823+CQ821+CQ822+CQ823)*Percapita/30*FY$4)+IF(CO824+CQ824&gt;=11,Fixo/30*FY$4+(CO824+CQ824-10)*Crechee/30*FY$4,0),IF(C821=2,IF(CP821+CP822+CP823+CP824+CR821+CR822+CR823+CR824=1,Cadeirante/30*FY$4,IF(CP821+CP822+CP823+CP824+CR821+CR822+CR823+CR824=2,Fixo/30*FY$4,IF(CP821+CP822+CP823+CP824+CR821+CR822+CR823+CR824&gt;2,Fixo/30*FY$4+(CP821+CP822+CP823+CP824+CR821+CR822+CR823+CR824-2)*Cadeirante/30*FY$4)))+(CO821+CO822+CO823+CQ821+CQ822+CQ823)*Percapita/30*FY$4+(CO824+CQ824)*Crechee/30*FY$4,IF(C821=1,IF(CO821+CO822+CO823+CP821+CP822+CP823+CQ821+CQ822+CQ823+CR821+CR822+CR823&lt;=15,(CO821+CO822+CO823+CQ821+CQ822+CQ823)*Percapita/30*FY$4,IF(CO821+CO822+CO823+CP821+CP822+CP823+CQ821+CQ822+CQ823+CR821+CR822+CR823&gt;=16,Fixo/30*FY$4+(CO821+CO822+CO823+CP821+CP822+CP823+CQ821+CQ822+CQ823+CR821+CR822-16)*Percapita/30*FY$4))))))</f>
        <v>0</v>
      </c>
      <c r="FZ821" s="177">
        <f>IF(C821=4,SUM(CS821+CS822+CS823+CU821+CU822+CU823)*Percapita/30*FZ$4+(CT821+CT822+CT823+CV821+CV822+CV823)*Cadeirante/30*FZ$4,IF(C821=3,IF(CS824+CU824=10,Fixo/30*FZ$4+(CS821+CS822+CS823+CU821+CU822+CU823)*Percapita/30*FZ$4+(CT824+CV824)*Cadeirante/30*FZ$4,IF(CS824+CU824&lt;=9,(CS824+CU824)*Crechee/30*FZ$4)+(CT824+CV824)*Cadeirante/30*FZ$4+(CS821+CS822+CS823+CU821+CU822+CU823)*Percapita/30*FZ$4)+IF(CS824+CU824&gt;=11,Fixo/30*FZ$4+(CS824+CU824-10)*Crechee/30*FZ$4,0),IF(C821=2,IF(CT821+CT822+CT823+CT824+CV821+CV822+CV823+CV824=1,Cadeirante/30*FZ$4,IF(CT821+CT822+CT823+CT824+CV821+CV822+CV823+CV824=2,Fixo/30*FZ$4,IF(CT821+CT822+CT823+CT824+CV821+CV822+CV823+CV824&gt;2,Fixo/30*FZ$4+(CT821+CT822+CT823+CT824+CV821+CV822+CV823+CV824-2)*Cadeirante/30*FZ$4)))+(CS821+CS822+CS823+CU821+CU822+CU823)*Percapita/30*FZ$4+(CS824+CU824)*Crechee/30*FZ$4,IF(C821=1,IF(CS821+CS822+CS823+CT821+CT822+CT823+CU821+CU822+CU823+CV821+CV822+CV823&lt;=15,(CS821+CS822+CS823+CU821+CU822+CU823)*Percapita/30*FZ$4,IF(CS821+CS822+CS823+CT821+CT822+CT823+CU821+CU822+CU823+CV821+CV822+CV823&gt;=16,Fixo/30*FZ$4+(CS821+CS822+CS823+CT821+CT822+CT823+CU821+CU822+CU823+CV821+CV822-16)*Percapita/30*FZ$4))))))</f>
        <v>0</v>
      </c>
      <c r="GA821" s="177">
        <f>IF(C821=4,SUM(CW821+CW822+CW823+CY821+CY822+CY823)*Percapita/30*GA$4+(CX821+CX822+CX823+CZ821+CZ822+CZ823)*Cadeirante/30*GA$4,IF(C821=3,IF(CW824+CY824=10,Fixo/30*GA$4+(CW821+CW822+CW823+CY821+CY822+CY823)*Percapita/30*GA$4+(CX824+CZ824)*Cadeirante/30*GA$4,IF(CW824+CY824&lt;=9,(CW824+CY824)*Crechee/30*GA$4)+(CX824+CZ824)*Cadeirante/30*GA$4+(CW821+CW822+CW823+CY821+CY822+CY823)*Percapita/30*GA$4)+IF(CW824+CY824&gt;=11,Fixo/30*GA$4+(CW824+CY824-10)*Crechee/30*GA$4,0),IF(C821=2,IF(CX821+CX822+CX823+CX824+CZ821+CZ822+CZ823+CZ824=1,Cadeirante/30*GA$4,IF(CX821+CX822+CX823+CX824+CZ821+CZ822+CZ823+CZ824=2,Fixo/30*GA$4,IF(CX821+CX822+CX823+CX824+CZ821+CZ822+CZ823+CZ824&gt;2,Fixo/30*GA$4+(CX821+CX822+CX823+CX824+CZ821+CZ822+CZ823+CZ824-2)*Cadeirante/30*GA$4)))+(CW821+CW822+CW823+CY821+CY822+CY823)*Percapita/30*GA$4+(CW824+CY824)*Crechee/30*GA$4,IF(C821=1,IF(CW821+CW822+CW823+CX821+CX822+CX823+CY821+CY822+CY823+CZ821+CZ822+CZ823&lt;=15,(CW821+CW822+CW823+CY821+CY822+CY823)*Percapita/30*GA$4,IF(CW821+CW822+CW823+CX821+CX822+CX823+CY821+CY822+CY823+CZ821+CZ822+CZ823&gt;=16,Fixo/30*GA$4+(CW821+CW822+CW823+CX821+CX822+CX823+CY821+CY822+CY823+CZ821+CZ822-16)*Percapita/30*GA$4))))))</f>
        <v>0</v>
      </c>
      <c r="GB821" s="177">
        <f>IF(C821=4,SUM(DA821+DA822+DA823+DC821+DC822+DC823)*Percapita/30*GB$4+(DB821+DB822+DB823+DD821+DD822+DD823)*Cadeirante/30*GB$4,IF(C821=3,IF(DA824+DC824=10,Fixo/30*GB$4+(DA821+DA822+DA823+DC821+DC822+DC823)*Percapita/30*GB$4+(DB824+DD824)*Cadeirante/30*GB$4,IF(DA824+DC824&lt;=9,(DA824+DC824)*Crechee/30*GB$4)+(DB824+DD824)*Cadeirante/30*GB$4+(DA821+DA822+DA823+DC821+DC822+DC823)*Percapita/30*GB$4)+IF(DA824+DC824&gt;=11,Fixo/30*GB$4+(DA824+DC824-10)*Crechee/30*GB$4,0),IF(C821=2,IF(DB821+DB822+DB823+DB824+DD821+DD822+DD823+DD824=1,Cadeirante/30*GB$4,IF(DB821+DB822+DB823+DB824+DD821+DD822+DD823+DD824=2,Fixo/30*GB$4,IF(DB821+DB822+DB823+DB824+DD821+DD822+DD823+DD824&gt;2,Fixo/30*GB$4+(DB821+DB822+DB823+DB824+DD821+DD822+DD823+DD824-2)*Cadeirante/30*GB$4)))+(DA821+DA822+DA823+DC821+DC822+DC823)*Percapita/30*GB$4+(DA824+DC824)*Crechee/30*GB$4,IF(C821=1,IF(DA821+DA822+DA823+DB821+DB822+DB823+DC821+DC822+DC823+DD821+DD822+DD823&lt;=15,(DA821+DA822+DA823+DC821+DC822+DC823)*Percapita/30*GB$4,IF(DA821+DA822+DA823+DB821+DB822+DB823+DC821+DC822+DC823+DD821+DD822+DD823&gt;=16,Fixo/30*GB$4+(DA821+DA822+DA823+DB821+DB822+DB823+DC821+DC822+DC823+DD821+DD822-16)*Percapita/30*GB$4))))))</f>
        <v>0</v>
      </c>
      <c r="GC821" s="177">
        <f>IF(C821=4,SUM(DE821+DE822+DE823+DG821+DG822+DG823)*Percapita/30*GC$4+(DF821+DF822+DF823+DH821+DH822+DH823)*Cadeirante/30*GC$4,IF(C821=3,IF(DE824+DG824=10,Fixo/30*GC$4+(DE821+DE822+DE823+DG821+DG822+DG823)*Percapita/30*GC$4+(DF824+DH824)*Cadeirante/30*GC$4,IF(DE824+DG824&lt;=9,(DE824+DG824)*Crechee/30*GC$4)+(DF824+DH824)*Cadeirante/30*GC$4+(DE821+DE822+DE823+DG821+DG822+DG823)*Percapita/30*GC$4)+IF(DE824+DG824&gt;=11,Fixo/30*GC$4+(DE824+DG824-10)*Crechee/30*GC$4,0),IF(C821=2,IF(DF821+DF822+DF823+DF824+DH821+DH822+DH823+DH824=1,Cadeirante/30*GC$4,IF(DF821+DF822+DF823+DF824+DH821+DH822+DH823+DH824=2,Fixo/30*GC$4,IF(DF821+DF822+DF823+DF824+DH821+DH822+DH823+DH824&gt;2,Fixo/30*GC$4+(DF821+DF822+DF823+DF824+DH821+DH822+DH823+DH824-2)*Cadeirante/30*GC$4)))+(DE821+DE822+DE823+DG821+DG822+DG823)*Percapita/30*GC$4+(DE824+DG824)*Crechee/30*GC$4,IF(C821=1,IF(DE821+DE822+DE823+DF821+DF822+DF823+DG821+DG822+DG823+DH821+DH822+DH823&lt;=15,(DE821+DE822+DE823+DG821+DG822+DG823)*Percapita/30*GC$4,IF(DE821+DE822+DE823+DF821+DF822+DF823+DG821+DG822+DG823+DH821+DH822+DH823&gt;=16,Fixo/30*GC$4+(DE821+DE822+DE823+DF821+DF822+DF823+DG821+DG822+DG823+DH821+DH822-16)*Percapita/30*GC$4))))))</f>
        <v>0</v>
      </c>
      <c r="GD821" s="177">
        <f>IF(C821=4,SUM(DI821+DI822+DI823+DK821+DK822+DK823)*Percapita/30*GD$4+(DJ821+DJ822+DJ823+DL821+DL822+DL823)*Cadeirante/30*GD$4,IF(C821=3,IF(DI824+DK824=10,Fixo/30*GD$4+(DI821+DI822+DI823+DK821+DK822+DK823)*Percapita/30*GD$4+(DJ824+DL824)*Cadeirante/30*GD$4,IF(DI824+DK824&lt;=9,(DI824+DK824)*Crechee/30*GD$4)+(DJ824+DL824)*Cadeirante/30*GD$4+(DI821+DI822+DI823+DK821+DK822+DK823)*Percapita/30*GD$4)+IF(DI824+DK824&gt;=11,Fixo/30*GD$4+(DI824+DK824-10)*Crechee/30*GD$4,0),IF(C821=2,IF(DJ821+DJ822+DJ823+DJ824+DL821+DL822+DL823+DL824=1,Cadeirante/30*GD$4,IF(DJ821+DJ822+DJ823+DJ824+DL821+DL822+DL823+DL824=2,Fixo/30*GD$4,IF(DJ821+DJ822+DJ823+DJ824+DL821+DL822+DL823+DL824&gt;2,Fixo/30*GD$4+(DJ821+DJ822+DJ823+DJ824+DL821+DL822+DL823+DL824-2)*Cadeirante/30*GD$4)))+(DI821+DI822+DI823+DK821+DK822+DK823)*Percapita/30*GD$4+(DI824+DK824)*Crechee/30*GD$4,IF(C821=1,IF(DI821+DI822+DI823+DJ821+DJ822+DJ823+DK821+DK822+DK823+DL821+DL822+DL823&lt;=15,(DI821+DI822+DI823+DK821+DK822+DK823)*Percapita/30*GD$4,IF(DI821+DI822+DI823+DJ821+DJ822+DJ823+DK821+DK822+DK823+DL821+DL822+DL823&gt;=16,Fixo/30*GD$4+(DI821+DI822+DI823+DJ821+DJ822+DJ823+DK821+DK822+DK823+DL821+DL822-16)*Percapita/30*GD$4))))))</f>
        <v>0</v>
      </c>
      <c r="GE821" s="177">
        <f>IF(C821=4,SUM(DM821+DM822+DM823+DO821+DO822+DO823)*Percapita/30*GE$4+(DN821+DN822+DN823+DP821+DP822+DP823)*Cadeirante/30*GE$4,IF(C821=3,IF(DM824+DO824=10,Fixo/30*GE$4+(DM821+DM822+DM823+DO821+DO822+DO823)*Percapita/30*GE$4+(DN824+DP824)*Cadeirante/30*GE$4,IF(DM824+DO824&lt;=9,(DM824+DO824)*Crechee/30*GE$4)+(DN824+DP824)*Cadeirante/30*GE$4+(DM821+DM822+DM823+DO821+DO822+DO823)*Percapita/30*GE$4)+IF(DM824+DO824&gt;=11,Fixo/30*GE$4+(DM824+DO824-10)*Crechee/30*GE$4,0),IF(C821=2,IF(DN821+DN822+DN823+DN824+DP821+DP822+DP823+DP824=1,Cadeirante/30*GE$4,IF(DN821+DN822+DN823+DN824+DP821+DP822+DP823+DP824=2,Fixo/30*GE$4,IF(DN821+DN822+DN823+DN824+DP821+DP822+DP823+DP824&gt;2,Fixo/30*GE$4+(DN821+DN822+DN823+DN824+DP821+DP822+DP823+DP824-2)*Cadeirante/30*GE$4)))+(DM821+DM822+DM823+DO821+DO822+DO823)*Percapita/30*GE$4+(DM824+DO824)*Crechee/30*GE$4,IF(C821=1,IF(DM821+DM822+DM823+DN821+DN822+DN823+DO821+DO822+DO823+DP821+DP822+DP823&lt;=15,(DM821+DM822+DM823+DO821+DO822+DO823)*Percapita/30*GE$4,IF(DM821+DM822+DM823+DN821+DN822+DN823+DO821+DO822+DO823+DP821+DP822+DP823&gt;=16,Fixo/30*GE$4+(DM821+DM822+DM823+DN821+DN822+DN823+DO821+DO822+DO823+DP821+DP822-16)*Percapita/30*GE$4))))))</f>
        <v>0</v>
      </c>
      <c r="GF821" s="177">
        <f>IF(C821=4,SUM(DQ821+DQ822+DQ823+DS821+DS822+DS823)*Percapita/30*GF$4+(DR821+DR822+DR823+DT821+DT822+DT823)*Cadeirante/30*GF$4,IF(C821=3,IF(DQ824+DS824=10,Fixo/30*GF$4+(DQ821+DQ822+DQ823+DS821+DS822+DS823)*Percapita/30*GF$4+(DR824+DT824)*Cadeirante/30*GF$4,IF(DQ824+DS824&lt;=9,(DQ824+DS824)*Crechee/30*GF$4)+(DR824+DT824)*Cadeirante/30*GF$4+(DQ821+DQ822+DQ823+DS821+DS822+DS823)*Percapita/30*GF$4)+IF(DQ824+DS824&gt;=11,Fixo/30*GF$4+(DQ824+DS824-10)*Crechee/30*GF$4,0),IF(C821=2,IF(DR821+DR822+DR823+DR824+DT821+DT822+DT823+DT824=1,Cadeirante/30*GF$4,IF(DR821+DR822+DR823+DR824+DT821+DT822+DT823+DT824=2,Fixo/30*GF$4,IF(DR821+DR822+DR823+DR824+DT821+DT822+DT823+DT824&gt;2,Fixo/30*GF$4+(DR821+DR822+DR823+DR824+DT821+DT822+DT823+DT824-2)*Cadeirante/30*GF$4)))+(DQ821+DQ822+DQ823+DS821+DS822+DS823)*Percapita/30*GF$4+(DQ824+DS824)*Crechee/30*GF$4,IF(C821=1,IF(DQ821+DQ822+DQ823+DR821+DR822+DR823+DS821+DS822+DS823+DT821+DT822+DT823&lt;=15,(DQ821+DQ822+DQ823+DS821+DS822+DS823)*Percapita/30*GF$4,IF(DQ821+DQ822+DQ823+DR821+DR822+DR823+DS821+DS822+DS823+DT821+DT822+DT823&gt;=16,Fixo/30*GF$4+(DQ821+DQ822+DQ823+DR821+DR822+DR823+DS821+DS822+DS823+DT821+DT822-16)*Percapita/30*GF$4))))))</f>
        <v>0</v>
      </c>
      <c r="GG821" s="177">
        <f>IF(C821=4,SUM(DU821+DU822+DU823+DW821+DW822+DW823)*Percapita/30*GG$4+(DV821+DV822+DV823+DX821+DX822+DX823)*Cadeirante/30*GG$4,IF(C821=3,IF(DU824+DW824=10,Fixo/30*GG$4+(DU821+DU822+DU823+DW821+DW822+DW823)*Percapita/30*GG$4+(DV824+DX824)*Cadeirante/30*GG$4,IF(DU824+DW824&lt;=9,(DU824+DW824)*Crechee/30*GG$4)+(DV824+DX824)*Cadeirante/30*GG$4+(DU821+DU822+DU823+DW821+DW822+DW823)*Percapita/30*GG$4)+IF(DU824+DW824&gt;=11,Fixo/30*GG$4+(DU824+DW824-10)*Crechee/30*GG$4,0),IF(C821=2,IF(DV821+DV822+DV823+DV824+DX821+DX822+DX823+DX824=1,Cadeirante/30*GG$4,IF(DV821+DV822+DV823+DV824+DX821+DX822+DX823+DX824=2,Fixo/30*GG$4,IF(DV821+DV822+DV823+DV824+DX821+DX822+DX823+DX824&gt;2,Fixo/30*GG$4+(DV821+DV822+DV823+DV824+DX821+DX822+DX823+DX824-2)*Cadeirante/30*GG$4)))+(DU821+DU822+DU823+DW821+DW822+DW823)*Percapita/30*GG$4+(DU824+DW824)*Crechee/30*GG$4,IF(C821=1,IF(DU821+DU822+DU823+DV821+DV822+DV823+DW821+DW822+DW823+DX821+DX822+DX823&lt;=15,(DU821+DU822+DU823+DW821+DW822+DW823)*Percapita/30*GG$4,IF(DU821+DU822+DU823+DV821+DV822+DV823+DW821+DW822+DW823+DX821+DX822+DX823&gt;=16,Fixo/30*GG$4+(DU821+DU822+DU823+DV821+DV822+DV823+DW821+DW822+DW823+DX821+DX822-16)*Percapita/30*GG$4))))))</f>
        <v>0</v>
      </c>
      <c r="GH821" s="177">
        <f>IF(C821=4,SUM(DY821+DY822+DY823+EA821+EA822+EA823)*Percapita/30*GH$4+(DZ821+DZ822+DZ823+EB821+EB822+EB823)*Cadeirante/30*GH$4,IF(C821=3,IF(DY824+EA824=10,Fixo/30*GH$4+(DY821+DY822+DY823+EA821+EA822+EA823)*Percapita/30*GH$4+(DZ824+EB824)*Cadeirante/30*GH$4,IF(DY824+EA824&lt;=9,(DY824+EA824)*Crechee/30*GH$4)+(DZ824+EB824)*Cadeirante/30*GH$4+(DY821+DY822+DY823+EA821+EA822+EA823)*Percapita/30*GH$4)+IF(DY824+EA824&gt;=11,Fixo/30*GH$4+(DY824+EA824-10)*Crechee/30*GH$4,0),IF(C821=2,IF(DZ821+DZ822+DZ823+DZ824+EB821+EB822+EB823+EB824=1,Cadeirante/30*GH$4,IF(DZ821+DZ822+DZ823+DZ824+EB821+EB822+EB823+EB824=2,Fixo/30*GH$4,IF(DZ821+DZ822+DZ823+DZ824+EB821+EB822+EB823+EB824&gt;2,Fixo/30*GH$4+(DZ821+DZ822+DZ823+DZ824+EB821+EB822+EB823+EB824-2)*Cadeirante/30*GH$4)))+(DY821+DY822+DY823+EA821+EA822+EA823)*Percapita/30*GH$4+(DY824+EA824)*Crechee/30*GH$4,IF(C821=1,IF(DY821+DY822+DY823+DZ821+DZ822+DZ823+EA821+EA822+EA823+EB821+EB822+EB823&lt;=15,(DY821+DY822+DY823+EA821+EA822+EA823)*Percapita/30*GH$4,IF(DY821+DY822+DY823+DZ821+DZ822+DZ823+EA821+EA822+EA823+EB821+EB822+EB823&gt;=16,Fixo/30*GH$4+(DY821+DY822+DY823+DZ821+DZ822+DZ823+EA821+EA822+EA823+EB821+EB822-16)*Percapita/30*GH$4))))))</f>
        <v>0</v>
      </c>
      <c r="GI821" s="177">
        <f>IF(C821=4,SUM(EC821+EC822+EC823+EE821+EE822+EE823)*Percapita/30*GI$4+(ED821+ED822+ED823+EF821+EF822+EF823)*Cadeirante/30*GI$4,IF(C821=3,IF(EC824+EE824=10,Fixo/30*GI$4+(EC821+EC822+EC823+EE821+EE822+EE823)*Percapita/30*GI$4+(ED824+EF824)*Cadeirante/30*GI$4,IF(EC824+EE824&lt;=9,(EC824+EE824)*Crechee/30*GI$4)+(ED824+EF824)*Cadeirante/30*GI$4+(EC821+EC822+EC823+EE821+EE822+EE823)*Percapita/30*GI$4)+IF(EC824+EE824&gt;=11,Fixo/30*GI$4+(EC824+EE824-10)*Crechee/30*GI$4,0),IF(C821=2,IF(ED821+ED822+ED823+ED824+EF821+EF822+EF823+EF824=1,Cadeirante/30*GI$4,IF(ED821+ED822+ED823+ED824+EF821+EF822+EF823+EF824=2,Fixo/30*GI$4,IF(ED821+ED822+ED823+ED824+EF821+EF822+EF823+EF824&gt;2,Fixo/30*GI$4+(ED821+ED822+ED823+ED824+EF821+EF822+EF823+EF824-2)*Cadeirante/30*GI$4)))+(EC821+EC822+EC823+EE821+EE822+EE823)*Percapita/30*GI$4+(EC824+EE824)*Crechee/30*GI$4,IF(C821=1,IF(EC821+EC822+EC823+ED821+ED822+ED823+EE821+EE822+EE823+EF821+EF822+EF823&lt;=15,(EC821+EC822+EC823+EE821+EE822+EE823)*Percapita/30*GI$4,IF(EC821+EC822+EC823+ED821+ED822+ED823+EE821+EE822+EE823+EF821+EF822+EF823&gt;=16,Fixo/30*GI$4+(EC821+EC822+EC823+ED821+ED822+ED823+EE821+EE822+EE823+EF821+EF822-16)*Percapita/30*GI$4))))))</f>
        <v>0</v>
      </c>
      <c r="GJ821" s="177">
        <f>IF(C821=4,SUM(EG821+EG822+EG823+EI821+EI822+EI823)*Percapita/30*GJ$4+(EH821+EH822+EH823+EJ821+EJ822+EJ823)*Cadeirante/30*GJ$4,IF(C821=3,IF(EG824+EI824=10,Fixo/30*GJ$4+(EG821+EG822+EG823+EI821+EI822+EI823)*Percapita/30*GJ$4+(EH824+EJ824)*Cadeirante/30*GJ$4,IF(EG824+EI824&lt;=9,(EG824+EI824)*Crechee/30*GJ$4)+(EH824+EJ824)*Cadeirante/30*GJ$4+(EG821+EG822+EG823+EI821+EI822+EI823)*Percapita/30*GJ$4)+IF(EG824+EI824&gt;=11,Fixo/30*GJ$4+(EG824+EI824-10)*Crechee/30*GJ$4,0),IF(C821=2,IF(EH821+EH822+EH823+EH824+EJ821+EJ822+EJ823+EJ824=1,Cadeirante/30*GJ$4,IF(EH821+EH822+EH823+EH824+EJ821+EJ822+EJ823+EJ824=2,Fixo/30*GJ$4,IF(EH821+EH822+EH823+EH824+EJ821+EJ822+EJ823+EJ824&gt;2,Fixo/30*GJ$4+(EH821+EH822+EH823+EH824+EJ821+EJ822+EJ823+EJ824-2)*Cadeirante/30*GJ$4)))+(EG821+EG822+EG823+EI821+EI822+EI823)*Percapita/30*GJ$4+(EG824+EI824)*Crechee/30*GJ$4,IF(C821=1,IF(EG821+EG822+EG823+EH821+EH822+EH823+EI821+EI822+EI823+EJ821+EJ822+EJ823&lt;=15,(EG821+EG822+EG823+EI821+EI822+EI823)*Percapita/30*GJ$4,IF(EG821+EG822+EG823+EH821+EH822+EH823+EI821+EI822+EI823+EJ821+EJ822+EJ823&gt;=16,Fixo/30*GJ$4+(EG821+EG822+EG823+EH821+EH822+EH823+EI821+EI822+EI823+EJ821+EJ822-16)*Percapita/30*GJ$4))))))</f>
        <v>0</v>
      </c>
      <c r="GK821" s="178"/>
      <c r="GL821" s="103">
        <f t="shared" si="895"/>
        <v>0</v>
      </c>
      <c r="GM821" s="124"/>
      <c r="GN821" s="104">
        <f>SUMIF(V821:V824,"&lt;0")*Cadeirante/30*GN$4+SUMIF(X821:X824,"&lt;0")*Cadeirante/30*GN$4</f>
        <v>0</v>
      </c>
      <c r="GO821" s="104">
        <f>SUMIF(Z821:Z824,"&lt;0")*Cadeirante/30*GO$4+SUMIF(AB821:AB824,"&lt;0")*Cadeirante/30*GO$4</f>
        <v>0</v>
      </c>
      <c r="GP821" s="104">
        <f>SUMIF(AD821:AD824,"&lt;0")*Cadeirante/30*GP$4+SUMIF(AF821:AF824,"&lt;0")*Cadeirante/30*GP$4</f>
        <v>0</v>
      </c>
      <c r="GQ821" s="104">
        <f>SUMIF(AH821:AH824,"&lt;0")*Cadeirante/30*GQ$4+SUMIF(AJ821:AJ824,"&lt;0")*Cadeirante/30*GQ$4</f>
        <v>0</v>
      </c>
      <c r="GR821" s="104">
        <f>SUMIF(AL821:AL824,"&lt;0")*Cadeirante/30*GR$4+SUMIF(AN821:AN824,"&lt;0")*Cadeirante/30*GR$4</f>
        <v>0</v>
      </c>
      <c r="GS821" s="104">
        <f>SUMIF(AP821:AP824,"&lt;0")*Cadeirante/30*GS$4+SUMIF(AR821:AR824,"&lt;0")*Cadeirante/30*GS$4</f>
        <v>0</v>
      </c>
      <c r="GT821" s="104">
        <f>SUMIF(AT821:AT824,"&lt;0")*Cadeirante/30*GT$4+SUMIF(AV821:AV824,"&lt;0")*Cadeirante/30*GT$4</f>
        <v>0</v>
      </c>
      <c r="GU821" s="104">
        <f>SUMIF(AX821:AX824,"&lt;0")*Cadeirante/30*GU$4+SUMIF(AZ821:AZ824,"&lt;0")*Cadeirante/30*GU$4</f>
        <v>0</v>
      </c>
      <c r="GV821" s="104">
        <f>SUMIF(BB821:BB824,"&lt;0")*Cadeirante/30*GV$4+SUMIF(BD821:BD824,"&lt;0")*Cadeirante/30*GV$4</f>
        <v>0</v>
      </c>
      <c r="GW821" s="104">
        <f>SUMIF(BF821:BF824,"&lt;0")*Cadeirante/30*GW$4+SUMIF(BH821:BH824,"&lt;0")*Cadeirante/30*GW$4</f>
        <v>0</v>
      </c>
      <c r="GX821" s="104">
        <f>SUMIF(BJ821:BJ824,"&lt;0")*Cadeirante/30*GX$4+SUMIF(BL821:BL824,"&lt;0")*Cadeirante/30*GX$4</f>
        <v>0</v>
      </c>
      <c r="GY821" s="104">
        <f>SUMIF(BN821:BN824,"&lt;0")*Cadeirante/30*GY$4+SUMIF(BP821:BP824,"&lt;0")*Cadeirante/30*GY$4</f>
        <v>0</v>
      </c>
      <c r="GZ821" s="104">
        <f>SUMIF(BR821:BR824,"&lt;0")*Cadeirante/30*GZ$4+SUMIF(BT821:BT824,"&lt;0")*Cadeirante/30*GZ$4</f>
        <v>0</v>
      </c>
      <c r="HA821" s="104">
        <f>SUMIF(BV821:BV824,"&lt;0")*Cadeirante/30*HA$4+SUMIF(BX821:BX824,"&lt;0")*Cadeirante/30*HA$4</f>
        <v>0</v>
      </c>
      <c r="HB821" s="104">
        <f>SUMIF(BZ821:BZ824,"&lt;0")*Cadeirante/30*HB$4+SUMIF(CB821:CB824,"&lt;0")*Cadeirante/30*HB$4</f>
        <v>0</v>
      </c>
      <c r="HC821" s="104">
        <f>SUMIF(CD821:CD824,"&lt;0")*Cadeirante/30*HC$4+SUMIF(CF821:CF824,"&lt;0")*Cadeirante/30*HC$4</f>
        <v>0</v>
      </c>
      <c r="HD821" s="104">
        <f>SUMIF(CH821:CH824,"&lt;0")*Cadeirante/30*HD$4+SUMIF(CJ821:CJ824,"&lt;0")*Cadeirante/30*HD$4</f>
        <v>0</v>
      </c>
      <c r="HE821" s="104">
        <f>SUMIF(CL821:CL824,"&lt;0")*Cadeirante/30*HE$4+SUMIF(CN821:CN824,"&lt;0")*Cadeirante/30*HE$4</f>
        <v>0</v>
      </c>
      <c r="HF821" s="104">
        <f>SUMIF(CP821:CP824,"&lt;0")*Cadeirante/30*HF$4+SUMIF(CR821:CR824,"&lt;0")*Cadeirante/30*HF$4</f>
        <v>0</v>
      </c>
      <c r="HG821" s="104">
        <f>SUMIF(CT821:CT824,"&lt;0")*Cadeirante/30*HG$4+SUMIF(CV821:CV824,"&lt;0")*Cadeirante/30*HG$4</f>
        <v>0</v>
      </c>
      <c r="HH821" s="104">
        <f>SUMIF(CX821:CX824,"&lt;0")*Cadeirante/30*HH$4+SUMIF(CZ821:CZ824,"&lt;0")*Cadeirante/30*HH$4</f>
        <v>0</v>
      </c>
      <c r="HI821" s="104">
        <f>SUMIF(DB821:DB824,"&lt;0")*Cadeirante/30*HI$4+SUMIF(DD821:DD824,"&lt;0")*Cadeirante/30*HI$4</f>
        <v>0</v>
      </c>
      <c r="HJ821" s="104">
        <f>SUMIF(DF821:DF824,"&lt;0")*Cadeirante/30*HJ$4+SUMIF(DH821:DH824,"&lt;0")*Cadeirante/30*HJ$4</f>
        <v>0</v>
      </c>
      <c r="HK821" s="104">
        <f>SUMIF(DJ821:DJ824,"&lt;0")*Cadeirante/30*HK$4+SUMIF(DL821:DL824,"&lt;0")*Cadeirante/30*HK$4</f>
        <v>0</v>
      </c>
      <c r="HL821" s="104">
        <f>SUMIF(DN821:DN824,"&lt;0")*Cadeirante/30*HL$4+SUMIF(DP821:DP824,"&lt;0")*Cadeirante/30*HL$4</f>
        <v>0</v>
      </c>
      <c r="HM821" s="104">
        <f>SUMIF(DR821:DR824,"&lt;0")*Cadeirante/30*HM$4+SUMIF(DT821:DT824,"&lt;0")*Cadeirante/30*HM$4</f>
        <v>0</v>
      </c>
      <c r="HN821" s="104">
        <f>SUMIF(DV821:DV824,"&lt;0")*Cadeirante/30*HN$4+SUMIF(DX821:DX824,"&lt;0")*Cadeirante/30*HN$4</f>
        <v>0</v>
      </c>
      <c r="HO821" s="104">
        <f>SUMIF(DZ821:DZ824,"&lt;0")*Cadeirante/30*HO$4+SUMIF(EB821:EB824,"&lt;0")*Cadeirante/30*HO$4</f>
        <v>0</v>
      </c>
      <c r="HP821" s="104">
        <f>SUMIF(ED821:ED824,"&lt;0")*Cadeirante/30*HP$4+SUMIF(EF821:EF824,"&lt;0")*Cadeirante/30*HP$4</f>
        <v>0</v>
      </c>
      <c r="HQ821" s="64"/>
      <c r="HR821" s="64"/>
      <c r="HS821" s="64"/>
      <c r="HT821" s="64"/>
      <c r="HU821" s="64"/>
      <c r="HV821" s="64"/>
      <c r="HW821" s="176">
        <v>17629.309999999998</v>
      </c>
      <c r="HX821" s="64"/>
      <c r="HY821" s="280">
        <f>IF(ISTEXT(EM821), VALUE(EM821), EM821)</f>
        <v>0</v>
      </c>
      <c r="HZ821" s="280">
        <f>IF(ISTEXT(EN821), VALUE(EN821), EN821)</f>
        <v>0</v>
      </c>
      <c r="IA821" s="280">
        <f>IF(ISTEXT(EO821), VALUE(EO821), EO821)</f>
        <v>0</v>
      </c>
      <c r="IB821" s="64" t="b">
        <f>HW821=FE821</f>
        <v>0</v>
      </c>
      <c r="IC821" s="64"/>
    </row>
    <row r="822" spans="1:237" s="106" customFormat="1" ht="22.5" customHeight="1" x14ac:dyDescent="0.25">
      <c r="A822" s="368" t="s">
        <v>3942</v>
      </c>
      <c r="B822" s="369" t="s">
        <v>3943</v>
      </c>
      <c r="C822" s="370" t="s">
        <v>3301</v>
      </c>
      <c r="D822" s="371" t="s">
        <v>3944</v>
      </c>
      <c r="E822" s="371" t="s">
        <v>3945</v>
      </c>
      <c r="F822" s="372" t="s">
        <v>3224</v>
      </c>
      <c r="G822" s="372" t="s">
        <v>3225</v>
      </c>
      <c r="H822" s="373" t="s">
        <v>1868</v>
      </c>
      <c r="I822" s="374" t="s">
        <v>3946</v>
      </c>
      <c r="J822" s="421" t="s">
        <v>3300</v>
      </c>
      <c r="K822" s="421" t="s">
        <v>3234</v>
      </c>
      <c r="L822" s="329">
        <f>CONTINUA!BV822</f>
        <v>0</v>
      </c>
      <c r="M822" s="329">
        <f>CONTINUA!BW822</f>
        <v>0</v>
      </c>
      <c r="N822" s="895"/>
      <c r="O822" s="896" t="s">
        <v>4085</v>
      </c>
      <c r="P822" s="897" t="s">
        <v>206</v>
      </c>
      <c r="Q822" s="400"/>
      <c r="R822" s="401"/>
      <c r="S822" s="400"/>
      <c r="T822" s="401"/>
      <c r="U822" s="400"/>
      <c r="V822" s="401"/>
      <c r="W822" s="400"/>
      <c r="X822" s="401"/>
      <c r="Y822" s="400"/>
      <c r="Z822" s="401"/>
      <c r="AA822" s="400"/>
      <c r="AB822" s="401"/>
      <c r="AC822" s="400"/>
      <c r="AD822" s="401"/>
      <c r="AE822" s="400"/>
      <c r="AF822" s="401"/>
      <c r="AG822" s="400"/>
      <c r="AH822" s="401"/>
      <c r="AI822" s="400"/>
      <c r="AJ822" s="401"/>
      <c r="AK822" s="400"/>
      <c r="AL822" s="401"/>
      <c r="AM822" s="400"/>
      <c r="AN822" s="401"/>
      <c r="AO822" s="400"/>
      <c r="AP822" s="401"/>
      <c r="AQ822" s="400"/>
      <c r="AR822" s="401"/>
      <c r="AS822" s="400"/>
      <c r="AT822" s="401"/>
      <c r="AU822" s="400"/>
      <c r="AV822" s="401"/>
      <c r="AW822" s="400"/>
      <c r="AX822" s="401"/>
      <c r="AY822" s="400"/>
      <c r="AZ822" s="401"/>
      <c r="BA822" s="400"/>
      <c r="BB822" s="401"/>
      <c r="BC822" s="400"/>
      <c r="BD822" s="401"/>
      <c r="BE822" s="400"/>
      <c r="BF822" s="401"/>
      <c r="BG822" s="400"/>
      <c r="BH822" s="401"/>
      <c r="BI822" s="400"/>
      <c r="BJ822" s="401"/>
      <c r="BK822" s="400"/>
      <c r="BL822" s="401"/>
      <c r="BM822" s="400"/>
      <c r="BN822" s="401"/>
      <c r="BO822" s="400"/>
      <c r="BP822" s="401"/>
      <c r="BQ822" s="400"/>
      <c r="BR822" s="401"/>
      <c r="BS822" s="400"/>
      <c r="BT822" s="401"/>
      <c r="BU822" s="400"/>
      <c r="BV822" s="401"/>
      <c r="BW822" s="400"/>
      <c r="BX822" s="401"/>
      <c r="BY822" s="400"/>
      <c r="BZ822" s="401"/>
      <c r="CA822" s="400"/>
      <c r="CB822" s="401"/>
      <c r="CC822" s="400"/>
      <c r="CD822" s="401"/>
      <c r="CE822" s="400"/>
      <c r="CF822" s="401"/>
      <c r="CG822" s="400"/>
      <c r="CH822" s="401"/>
      <c r="CI822" s="400"/>
      <c r="CJ822" s="401"/>
      <c r="CK822" s="400"/>
      <c r="CL822" s="401"/>
      <c r="CM822" s="400"/>
      <c r="CN822" s="401"/>
      <c r="CO822" s="400"/>
      <c r="CP822" s="401"/>
      <c r="CQ822" s="400"/>
      <c r="CR822" s="401"/>
      <c r="CS822" s="400"/>
      <c r="CT822" s="401"/>
      <c r="CU822" s="400"/>
      <c r="CV822" s="401"/>
      <c r="CW822" s="400"/>
      <c r="CX822" s="401"/>
      <c r="CY822" s="400"/>
      <c r="CZ822" s="401"/>
      <c r="DA822" s="400"/>
      <c r="DB822" s="401"/>
      <c r="DC822" s="400"/>
      <c r="DD822" s="401"/>
      <c r="DE822" s="400"/>
      <c r="DF822" s="401"/>
      <c r="DG822" s="400"/>
      <c r="DH822" s="401"/>
      <c r="DI822" s="400"/>
      <c r="DJ822" s="401"/>
      <c r="DK822" s="400"/>
      <c r="DL822" s="401"/>
      <c r="DM822" s="400"/>
      <c r="DN822" s="401"/>
      <c r="DO822" s="400"/>
      <c r="DP822" s="401"/>
      <c r="DQ822" s="400"/>
      <c r="DR822" s="401"/>
      <c r="DS822" s="400"/>
      <c r="DT822" s="401"/>
      <c r="DU822" s="400"/>
      <c r="DV822" s="401"/>
      <c r="DW822" s="400"/>
      <c r="DX822" s="401"/>
      <c r="DY822" s="400"/>
      <c r="DZ822" s="401"/>
      <c r="EA822" s="400"/>
      <c r="EB822" s="401"/>
      <c r="EC822" s="400"/>
      <c r="ED822" s="401"/>
      <c r="EE822" s="400"/>
      <c r="EF822" s="401"/>
      <c r="EG822" s="400"/>
      <c r="EH822" s="401"/>
      <c r="EI822" s="400"/>
      <c r="EJ822" s="447"/>
      <c r="EK822" s="511"/>
      <c r="EL822" s="514"/>
      <c r="EM822" s="448"/>
      <c r="EN822" s="344"/>
      <c r="EO822" s="345"/>
      <c r="EP822" s="171">
        <f t="shared" si="888"/>
        <v>0</v>
      </c>
      <c r="EQ822" s="171">
        <f t="shared" si="889"/>
        <v>0</v>
      </c>
      <c r="ER822" s="171">
        <f t="shared" si="890"/>
        <v>0</v>
      </c>
      <c r="ES822" s="171">
        <f t="shared" si="891"/>
        <v>0</v>
      </c>
      <c r="ET822" s="171">
        <f t="shared" si="892"/>
        <v>0</v>
      </c>
      <c r="EU822" s="171">
        <f t="shared" si="893"/>
        <v>0</v>
      </c>
      <c r="EV822" s="172">
        <f t="shared" si="894"/>
        <v>0</v>
      </c>
      <c r="EW822" s="173"/>
      <c r="EX822" s="248">
        <f t="shared" si="936"/>
        <v>0</v>
      </c>
      <c r="EY822" s="174">
        <f>(L822*regular)+(M822*Cadeirantee)</f>
        <v>0</v>
      </c>
      <c r="EZ822" s="249">
        <f>SUMIF(FG822:GJ822,"&gt;0")</f>
        <v>0</v>
      </c>
      <c r="FA822" s="249">
        <f>SUMIF(FG822:GJ822,"&lt;0")+SUMIF(GN822:HP822,"&lt;0")</f>
        <v>0</v>
      </c>
      <c r="FB822" s="174">
        <v>0</v>
      </c>
      <c r="FC822" s="126">
        <f>N822*km*'VALORES TABELA'!$B$13</f>
        <v>0</v>
      </c>
      <c r="FD822" s="250">
        <f t="shared" ref="FD822:FD825" si="937">GL822</f>
        <v>0</v>
      </c>
      <c r="FE822" s="105"/>
      <c r="FF822" s="119"/>
      <c r="FG822" s="119"/>
      <c r="FH822" s="119"/>
      <c r="FI822" s="119"/>
      <c r="FJ822" s="119"/>
      <c r="FK822" s="119"/>
      <c r="FL822" s="119"/>
      <c r="FM822" s="119"/>
      <c r="FN822" s="119"/>
      <c r="FO822" s="119"/>
      <c r="FP822" s="119"/>
      <c r="FQ822" s="119"/>
      <c r="FR822" s="119"/>
      <c r="FS822" s="119"/>
      <c r="FT822" s="119"/>
      <c r="FU822" s="119"/>
      <c r="FV822" s="119"/>
      <c r="FW822" s="119"/>
      <c r="FX822" s="119"/>
      <c r="FY822" s="119"/>
      <c r="FZ822" s="119"/>
      <c r="GA822" s="119"/>
      <c r="GB822" s="119"/>
      <c r="GC822" s="119"/>
      <c r="GD822" s="119"/>
      <c r="GE822" s="119"/>
      <c r="GF822" s="119"/>
      <c r="GG822" s="119"/>
      <c r="GH822" s="119"/>
      <c r="GI822" s="119"/>
      <c r="GJ822" s="119"/>
      <c r="GK822" s="251"/>
      <c r="GL822" s="103">
        <f t="shared" si="895"/>
        <v>0</v>
      </c>
      <c r="GM822" s="124"/>
      <c r="GN822" s="104"/>
      <c r="GO822" s="104"/>
      <c r="GP822" s="104"/>
      <c r="GQ822" s="104"/>
      <c r="GR822" s="104"/>
      <c r="GS822" s="104"/>
      <c r="GT822" s="104"/>
      <c r="GU822" s="104"/>
      <c r="GV822" s="104"/>
      <c r="GW822" s="104"/>
      <c r="GX822" s="104"/>
      <c r="GY822" s="104"/>
      <c r="GZ822" s="104"/>
      <c r="HA822" s="104"/>
      <c r="HB822" s="104"/>
      <c r="HC822" s="104"/>
      <c r="HD822" s="104"/>
      <c r="HE822" s="104"/>
      <c r="HF822" s="104"/>
      <c r="HG822" s="104"/>
      <c r="HH822" s="104"/>
      <c r="HI822" s="104"/>
      <c r="HJ822" s="104"/>
      <c r="HK822" s="104"/>
      <c r="HL822" s="104"/>
      <c r="HM822" s="104"/>
      <c r="HN822" s="104"/>
      <c r="HO822" s="104"/>
      <c r="HP822" s="104"/>
      <c r="HQ822" s="64"/>
      <c r="HR822" s="64"/>
      <c r="HS822" s="64"/>
      <c r="HT822" s="64"/>
      <c r="HU822" s="64"/>
      <c r="HV822" s="64"/>
      <c r="HW822" s="105"/>
      <c r="HX822" s="64"/>
      <c r="HY822" s="280">
        <f t="shared" ref="HY822:HY825" si="938">IF(ISTEXT(EM822), VALUE(EM822), EM822)</f>
        <v>0</v>
      </c>
      <c r="HZ822" s="280">
        <f t="shared" ref="HZ822:HZ825" si="939">IF(ISTEXT(EN822), VALUE(EN822), EN822)</f>
        <v>0</v>
      </c>
      <c r="IA822" s="280">
        <f t="shared" ref="IA822:IA825" si="940">IF(ISTEXT(EO822), VALUE(EO822), EO822)</f>
        <v>0</v>
      </c>
      <c r="IB822" s="64"/>
      <c r="IC822" s="64"/>
    </row>
    <row r="823" spans="1:237" s="106" customFormat="1" ht="22.5" customHeight="1" x14ac:dyDescent="0.25">
      <c r="A823" s="368" t="s">
        <v>3942</v>
      </c>
      <c r="B823" s="369" t="s">
        <v>3943</v>
      </c>
      <c r="C823" s="375" t="s">
        <v>3301</v>
      </c>
      <c r="D823" s="371" t="s">
        <v>3944</v>
      </c>
      <c r="E823" s="371" t="s">
        <v>3945</v>
      </c>
      <c r="F823" s="376" t="s">
        <v>3224</v>
      </c>
      <c r="G823" s="376" t="s">
        <v>3225</v>
      </c>
      <c r="H823" s="373" t="s">
        <v>1868</v>
      </c>
      <c r="I823" s="374" t="s">
        <v>3946</v>
      </c>
      <c r="J823" s="421" t="s">
        <v>3300</v>
      </c>
      <c r="K823" s="422" t="s">
        <v>3235</v>
      </c>
      <c r="L823" s="329">
        <f>CONTINUA!BV823</f>
        <v>0</v>
      </c>
      <c r="M823" s="329">
        <f>CONTINUA!BW823</f>
        <v>0</v>
      </c>
      <c r="N823" s="895"/>
      <c r="O823" s="896" t="s">
        <v>4085</v>
      </c>
      <c r="P823" s="897" t="s">
        <v>206</v>
      </c>
      <c r="Q823" s="400"/>
      <c r="R823" s="401"/>
      <c r="S823" s="400"/>
      <c r="T823" s="401"/>
      <c r="U823" s="400"/>
      <c r="V823" s="401"/>
      <c r="W823" s="400"/>
      <c r="X823" s="401"/>
      <c r="Y823" s="400"/>
      <c r="Z823" s="401"/>
      <c r="AA823" s="400"/>
      <c r="AB823" s="401"/>
      <c r="AC823" s="400"/>
      <c r="AD823" s="401"/>
      <c r="AE823" s="400"/>
      <c r="AF823" s="401"/>
      <c r="AG823" s="400"/>
      <c r="AH823" s="401"/>
      <c r="AI823" s="400"/>
      <c r="AJ823" s="401"/>
      <c r="AK823" s="400"/>
      <c r="AL823" s="401"/>
      <c r="AM823" s="400"/>
      <c r="AN823" s="401"/>
      <c r="AO823" s="400"/>
      <c r="AP823" s="401"/>
      <c r="AQ823" s="400"/>
      <c r="AR823" s="401"/>
      <c r="AS823" s="400"/>
      <c r="AT823" s="401"/>
      <c r="AU823" s="400"/>
      <c r="AV823" s="401"/>
      <c r="AW823" s="400"/>
      <c r="AX823" s="401"/>
      <c r="AY823" s="400"/>
      <c r="AZ823" s="401"/>
      <c r="BA823" s="400"/>
      <c r="BB823" s="401"/>
      <c r="BC823" s="400"/>
      <c r="BD823" s="401"/>
      <c r="BE823" s="400"/>
      <c r="BF823" s="401"/>
      <c r="BG823" s="400"/>
      <c r="BH823" s="401"/>
      <c r="BI823" s="400"/>
      <c r="BJ823" s="401"/>
      <c r="BK823" s="400"/>
      <c r="BL823" s="401"/>
      <c r="BM823" s="400"/>
      <c r="BN823" s="401"/>
      <c r="BO823" s="400"/>
      <c r="BP823" s="401"/>
      <c r="BQ823" s="400"/>
      <c r="BR823" s="401"/>
      <c r="BS823" s="400"/>
      <c r="BT823" s="401"/>
      <c r="BU823" s="400"/>
      <c r="BV823" s="401"/>
      <c r="BW823" s="400"/>
      <c r="BX823" s="401"/>
      <c r="BY823" s="400"/>
      <c r="BZ823" s="401"/>
      <c r="CA823" s="400"/>
      <c r="CB823" s="401"/>
      <c r="CC823" s="400"/>
      <c r="CD823" s="401"/>
      <c r="CE823" s="400"/>
      <c r="CF823" s="401"/>
      <c r="CG823" s="400"/>
      <c r="CH823" s="401"/>
      <c r="CI823" s="400"/>
      <c r="CJ823" s="401"/>
      <c r="CK823" s="400"/>
      <c r="CL823" s="401"/>
      <c r="CM823" s="400"/>
      <c r="CN823" s="401"/>
      <c r="CO823" s="400"/>
      <c r="CP823" s="401"/>
      <c r="CQ823" s="400"/>
      <c r="CR823" s="401"/>
      <c r="CS823" s="400"/>
      <c r="CT823" s="401"/>
      <c r="CU823" s="400"/>
      <c r="CV823" s="401"/>
      <c r="CW823" s="400"/>
      <c r="CX823" s="401"/>
      <c r="CY823" s="400"/>
      <c r="CZ823" s="401"/>
      <c r="DA823" s="400"/>
      <c r="DB823" s="401"/>
      <c r="DC823" s="400"/>
      <c r="DD823" s="401"/>
      <c r="DE823" s="400"/>
      <c r="DF823" s="401"/>
      <c r="DG823" s="400"/>
      <c r="DH823" s="401"/>
      <c r="DI823" s="400"/>
      <c r="DJ823" s="401"/>
      <c r="DK823" s="400"/>
      <c r="DL823" s="401"/>
      <c r="DM823" s="400"/>
      <c r="DN823" s="401"/>
      <c r="DO823" s="400"/>
      <c r="DP823" s="401"/>
      <c r="DQ823" s="400"/>
      <c r="DR823" s="401"/>
      <c r="DS823" s="400"/>
      <c r="DT823" s="401"/>
      <c r="DU823" s="400"/>
      <c r="DV823" s="401"/>
      <c r="DW823" s="400"/>
      <c r="DX823" s="401"/>
      <c r="DY823" s="400"/>
      <c r="DZ823" s="401"/>
      <c r="EA823" s="400"/>
      <c r="EB823" s="401"/>
      <c r="EC823" s="400"/>
      <c r="ED823" s="401"/>
      <c r="EE823" s="400"/>
      <c r="EF823" s="401"/>
      <c r="EG823" s="400"/>
      <c r="EH823" s="401"/>
      <c r="EI823" s="400"/>
      <c r="EJ823" s="447"/>
      <c r="EK823" s="511"/>
      <c r="EL823" s="514"/>
      <c r="EM823" s="448"/>
      <c r="EN823" s="344"/>
      <c r="EO823" s="345"/>
      <c r="EP823" s="171">
        <f t="shared" si="888"/>
        <v>0</v>
      </c>
      <c r="EQ823" s="171">
        <f t="shared" si="889"/>
        <v>0</v>
      </c>
      <c r="ER823" s="171">
        <f t="shared" si="890"/>
        <v>0</v>
      </c>
      <c r="ES823" s="171">
        <f t="shared" si="891"/>
        <v>0</v>
      </c>
      <c r="ET823" s="171">
        <f t="shared" si="892"/>
        <v>0</v>
      </c>
      <c r="EU823" s="171">
        <f t="shared" si="893"/>
        <v>0</v>
      </c>
      <c r="EV823" s="172">
        <f t="shared" si="894"/>
        <v>0</v>
      </c>
      <c r="EW823" s="125"/>
      <c r="EX823" s="248">
        <f t="shared" si="936"/>
        <v>0</v>
      </c>
      <c r="EY823" s="174">
        <f>(L823*regular)+(M823*Cadeirantee)</f>
        <v>0</v>
      </c>
      <c r="EZ823" s="249">
        <f>SUMIF(FG823:GJ823,"&gt;0")</f>
        <v>0</v>
      </c>
      <c r="FA823" s="249">
        <f>SUMIF(FG823:GJ823,"&lt;0")+SUMIF(GN823:HP823,"&lt;0")</f>
        <v>0</v>
      </c>
      <c r="FB823" s="174">
        <v>0</v>
      </c>
      <c r="FC823" s="126">
        <f>N823*km*'VALORES TABELA'!$B$13</f>
        <v>0</v>
      </c>
      <c r="FD823" s="250">
        <f t="shared" si="937"/>
        <v>0</v>
      </c>
      <c r="FE823" s="105"/>
      <c r="FF823" s="108"/>
      <c r="FG823" s="108"/>
      <c r="FH823" s="108"/>
      <c r="FI823" s="108"/>
      <c r="FJ823" s="108"/>
      <c r="FK823" s="108"/>
      <c r="FL823" s="108"/>
      <c r="FM823" s="108"/>
      <c r="FN823" s="108"/>
      <c r="FO823" s="108"/>
      <c r="FP823" s="108"/>
      <c r="FQ823" s="108"/>
      <c r="FR823" s="108"/>
      <c r="FS823" s="108"/>
      <c r="FT823" s="108"/>
      <c r="FU823" s="108"/>
      <c r="FV823" s="108"/>
      <c r="FW823" s="108"/>
      <c r="FX823" s="108"/>
      <c r="FY823" s="108"/>
      <c r="FZ823" s="108"/>
      <c r="GA823" s="108"/>
      <c r="GB823" s="108"/>
      <c r="GC823" s="108"/>
      <c r="GD823" s="108"/>
      <c r="GE823" s="108"/>
      <c r="GF823" s="108"/>
      <c r="GG823" s="108"/>
      <c r="GH823" s="108"/>
      <c r="GI823" s="108"/>
      <c r="GJ823" s="108"/>
      <c r="GK823" s="251"/>
      <c r="GL823" s="103">
        <f t="shared" si="895"/>
        <v>0</v>
      </c>
      <c r="GM823" s="124"/>
      <c r="GN823" s="104"/>
      <c r="GO823" s="104"/>
      <c r="GP823" s="104"/>
      <c r="GQ823" s="104"/>
      <c r="GR823" s="104"/>
      <c r="GS823" s="104"/>
      <c r="GT823" s="104"/>
      <c r="GU823" s="104"/>
      <c r="GV823" s="104"/>
      <c r="GW823" s="104"/>
      <c r="GX823" s="104"/>
      <c r="GY823" s="104"/>
      <c r="GZ823" s="104"/>
      <c r="HA823" s="104"/>
      <c r="HB823" s="104"/>
      <c r="HC823" s="104"/>
      <c r="HD823" s="104"/>
      <c r="HE823" s="104"/>
      <c r="HF823" s="104"/>
      <c r="HG823" s="104"/>
      <c r="HH823" s="104"/>
      <c r="HI823" s="104"/>
      <c r="HJ823" s="104"/>
      <c r="HK823" s="104"/>
      <c r="HL823" s="104"/>
      <c r="HM823" s="104"/>
      <c r="HN823" s="104"/>
      <c r="HO823" s="104"/>
      <c r="HP823" s="104"/>
      <c r="HQ823" s="64"/>
      <c r="HR823" s="64"/>
      <c r="HS823" s="64"/>
      <c r="HT823" s="64"/>
      <c r="HU823" s="64"/>
      <c r="HV823" s="64"/>
      <c r="HW823" s="105"/>
      <c r="HX823" s="64"/>
      <c r="HY823" s="280">
        <f t="shared" si="938"/>
        <v>0</v>
      </c>
      <c r="HZ823" s="280">
        <f t="shared" si="939"/>
        <v>0</v>
      </c>
      <c r="IA823" s="280">
        <f t="shared" si="940"/>
        <v>0</v>
      </c>
      <c r="IB823" s="64"/>
      <c r="IC823" s="64"/>
    </row>
    <row r="824" spans="1:237" s="106" customFormat="1" ht="22.5" customHeight="1" x14ac:dyDescent="0.25">
      <c r="A824" s="368" t="s">
        <v>3942</v>
      </c>
      <c r="B824" s="369" t="s">
        <v>3943</v>
      </c>
      <c r="C824" s="375" t="s">
        <v>3301</v>
      </c>
      <c r="D824" s="371" t="s">
        <v>3944</v>
      </c>
      <c r="E824" s="371" t="s">
        <v>3945</v>
      </c>
      <c r="F824" s="376" t="s">
        <v>3224</v>
      </c>
      <c r="G824" s="376" t="s">
        <v>3225</v>
      </c>
      <c r="H824" s="373" t="s">
        <v>1868</v>
      </c>
      <c r="I824" s="374" t="s">
        <v>3946</v>
      </c>
      <c r="J824" s="421" t="s">
        <v>3300</v>
      </c>
      <c r="K824" s="423" t="s">
        <v>3236</v>
      </c>
      <c r="L824" s="329">
        <f>CONTINUA!BV824</f>
        <v>0</v>
      </c>
      <c r="M824" s="329">
        <f>CONTINUA!BW824</f>
        <v>0</v>
      </c>
      <c r="N824" s="895"/>
      <c r="O824" s="896" t="s">
        <v>4085</v>
      </c>
      <c r="P824" s="897" t="s">
        <v>206</v>
      </c>
      <c r="Q824" s="400">
        <v>24</v>
      </c>
      <c r="R824" s="401"/>
      <c r="S824" s="400"/>
      <c r="T824" s="401"/>
      <c r="U824" s="400"/>
      <c r="V824" s="401"/>
      <c r="W824" s="400"/>
      <c r="X824" s="401"/>
      <c r="Y824" s="400"/>
      <c r="Z824" s="401"/>
      <c r="AA824" s="400"/>
      <c r="AB824" s="401"/>
      <c r="AC824" s="400"/>
      <c r="AD824" s="401"/>
      <c r="AE824" s="400"/>
      <c r="AF824" s="401"/>
      <c r="AG824" s="400"/>
      <c r="AH824" s="401"/>
      <c r="AI824" s="400"/>
      <c r="AJ824" s="401"/>
      <c r="AK824" s="400"/>
      <c r="AL824" s="401"/>
      <c r="AM824" s="400"/>
      <c r="AN824" s="401"/>
      <c r="AO824" s="400"/>
      <c r="AP824" s="401"/>
      <c r="AQ824" s="400"/>
      <c r="AR824" s="401"/>
      <c r="AS824" s="400"/>
      <c r="AT824" s="401"/>
      <c r="AU824" s="400"/>
      <c r="AV824" s="401"/>
      <c r="AW824" s="400"/>
      <c r="AX824" s="401"/>
      <c r="AY824" s="400"/>
      <c r="AZ824" s="401"/>
      <c r="BA824" s="400"/>
      <c r="BB824" s="401"/>
      <c r="BC824" s="400"/>
      <c r="BD824" s="401"/>
      <c r="BE824" s="400"/>
      <c r="BF824" s="401"/>
      <c r="BG824" s="400"/>
      <c r="BH824" s="401"/>
      <c r="BI824" s="400"/>
      <c r="BJ824" s="401"/>
      <c r="BK824" s="400"/>
      <c r="BL824" s="401"/>
      <c r="BM824" s="400"/>
      <c r="BN824" s="401"/>
      <c r="BO824" s="400"/>
      <c r="BP824" s="401"/>
      <c r="BQ824" s="400"/>
      <c r="BR824" s="401"/>
      <c r="BS824" s="400"/>
      <c r="BT824" s="401"/>
      <c r="BU824" s="400"/>
      <c r="BV824" s="401"/>
      <c r="BW824" s="400"/>
      <c r="BX824" s="401"/>
      <c r="BY824" s="400"/>
      <c r="BZ824" s="401"/>
      <c r="CA824" s="400"/>
      <c r="CB824" s="401"/>
      <c r="CC824" s="400"/>
      <c r="CD824" s="401"/>
      <c r="CE824" s="400"/>
      <c r="CF824" s="401"/>
      <c r="CG824" s="400"/>
      <c r="CH824" s="401"/>
      <c r="CI824" s="400"/>
      <c r="CJ824" s="401"/>
      <c r="CK824" s="400"/>
      <c r="CL824" s="401"/>
      <c r="CM824" s="400"/>
      <c r="CN824" s="401"/>
      <c r="CO824" s="400"/>
      <c r="CP824" s="401"/>
      <c r="CQ824" s="400"/>
      <c r="CR824" s="401"/>
      <c r="CS824" s="400"/>
      <c r="CT824" s="401"/>
      <c r="CU824" s="400"/>
      <c r="CV824" s="401"/>
      <c r="CW824" s="400"/>
      <c r="CX824" s="401"/>
      <c r="CY824" s="400"/>
      <c r="CZ824" s="401"/>
      <c r="DA824" s="400"/>
      <c r="DB824" s="401"/>
      <c r="DC824" s="400"/>
      <c r="DD824" s="401"/>
      <c r="DE824" s="400"/>
      <c r="DF824" s="401"/>
      <c r="DG824" s="400"/>
      <c r="DH824" s="401"/>
      <c r="DI824" s="400"/>
      <c r="DJ824" s="401"/>
      <c r="DK824" s="400"/>
      <c r="DL824" s="401"/>
      <c r="DM824" s="400"/>
      <c r="DN824" s="401"/>
      <c r="DO824" s="400"/>
      <c r="DP824" s="401"/>
      <c r="DQ824" s="400"/>
      <c r="DR824" s="401"/>
      <c r="DS824" s="400"/>
      <c r="DT824" s="401"/>
      <c r="DU824" s="400"/>
      <c r="DV824" s="401"/>
      <c r="DW824" s="400"/>
      <c r="DX824" s="401"/>
      <c r="DY824" s="400"/>
      <c r="DZ824" s="401"/>
      <c r="EA824" s="400"/>
      <c r="EB824" s="401"/>
      <c r="EC824" s="400"/>
      <c r="ED824" s="401"/>
      <c r="EE824" s="400"/>
      <c r="EF824" s="401"/>
      <c r="EG824" s="400"/>
      <c r="EH824" s="401"/>
      <c r="EI824" s="400"/>
      <c r="EJ824" s="447"/>
      <c r="EK824" s="511"/>
      <c r="EL824" s="514"/>
      <c r="EM824" s="448"/>
      <c r="EN824" s="344"/>
      <c r="EO824" s="345"/>
      <c r="EP824" s="171">
        <f t="shared" si="888"/>
        <v>24</v>
      </c>
      <c r="EQ824" s="171">
        <f t="shared" si="889"/>
        <v>0</v>
      </c>
      <c r="ER824" s="171">
        <f t="shared" si="890"/>
        <v>0</v>
      </c>
      <c r="ES824" s="171">
        <f t="shared" si="891"/>
        <v>0</v>
      </c>
      <c r="ET824" s="171">
        <f t="shared" si="892"/>
        <v>0</v>
      </c>
      <c r="EU824" s="171">
        <f t="shared" si="893"/>
        <v>0</v>
      </c>
      <c r="EV824" s="172">
        <f t="shared" si="894"/>
        <v>24</v>
      </c>
      <c r="EW824" s="127"/>
      <c r="EX824" s="248">
        <f t="shared" si="936"/>
        <v>0</v>
      </c>
      <c r="EY824" s="174">
        <f>(L824*regular)+(M824*Cadeirantee)</f>
        <v>0</v>
      </c>
      <c r="EZ824" s="249">
        <f>SUMIF(FG824:GJ824,"&gt;0")</f>
        <v>0</v>
      </c>
      <c r="FA824" s="249">
        <f>SUMIF(FG824:GJ824,"&lt;0")+SUMIF(GN824:HP824,"&lt;0")</f>
        <v>0</v>
      </c>
      <c r="FB824" s="174">
        <v>0</v>
      </c>
      <c r="FC824" s="126">
        <f>N824*km*'VALORES TABELA'!$B$13</f>
        <v>0</v>
      </c>
      <c r="FD824" s="250">
        <f t="shared" si="937"/>
        <v>0</v>
      </c>
      <c r="FE824" s="105"/>
      <c r="FF824" s="118"/>
      <c r="FG824" s="118"/>
      <c r="FH824" s="118"/>
      <c r="FI824" s="118"/>
      <c r="FJ824" s="118"/>
      <c r="FK824" s="118"/>
      <c r="FL824" s="118"/>
      <c r="FM824" s="118"/>
      <c r="FN824" s="118"/>
      <c r="FO824" s="118"/>
      <c r="FP824" s="118"/>
      <c r="FQ824" s="118"/>
      <c r="FR824" s="118"/>
      <c r="FS824" s="118"/>
      <c r="FT824" s="118"/>
      <c r="FU824" s="118"/>
      <c r="FV824" s="118"/>
      <c r="FW824" s="118"/>
      <c r="FX824" s="118"/>
      <c r="FY824" s="118"/>
      <c r="FZ824" s="118"/>
      <c r="GA824" s="118"/>
      <c r="GB824" s="118"/>
      <c r="GC824" s="118"/>
      <c r="GD824" s="118"/>
      <c r="GE824" s="118"/>
      <c r="GF824" s="118"/>
      <c r="GG824" s="118"/>
      <c r="GH824" s="118"/>
      <c r="GI824" s="118"/>
      <c r="GJ824" s="118"/>
      <c r="GK824" s="252"/>
      <c r="GL824" s="103">
        <f t="shared" si="895"/>
        <v>0</v>
      </c>
      <c r="GM824" s="124"/>
      <c r="GN824" s="104"/>
      <c r="GO824" s="104"/>
      <c r="GP824" s="104"/>
      <c r="GQ824" s="104"/>
      <c r="GR824" s="104"/>
      <c r="GS824" s="104"/>
      <c r="GT824" s="104"/>
      <c r="GU824" s="104"/>
      <c r="GV824" s="104"/>
      <c r="GW824" s="104"/>
      <c r="GX824" s="104"/>
      <c r="GY824" s="104"/>
      <c r="GZ824" s="104"/>
      <c r="HA824" s="104"/>
      <c r="HB824" s="104"/>
      <c r="HC824" s="104"/>
      <c r="HD824" s="104"/>
      <c r="HE824" s="104"/>
      <c r="HF824" s="104"/>
      <c r="HG824" s="104"/>
      <c r="HH824" s="104"/>
      <c r="HI824" s="104"/>
      <c r="HJ824" s="104"/>
      <c r="HK824" s="104"/>
      <c r="HL824" s="104"/>
      <c r="HM824" s="104"/>
      <c r="HN824" s="104"/>
      <c r="HO824" s="104"/>
      <c r="HP824" s="104"/>
      <c r="HQ824" s="64"/>
      <c r="HR824" s="65"/>
      <c r="HS824" s="65"/>
      <c r="HT824" s="65"/>
      <c r="HU824" s="65"/>
      <c r="HV824" s="65"/>
      <c r="HW824" s="105"/>
      <c r="HX824" s="65"/>
      <c r="HY824" s="280">
        <f t="shared" si="938"/>
        <v>0</v>
      </c>
      <c r="HZ824" s="280">
        <f t="shared" si="939"/>
        <v>0</v>
      </c>
      <c r="IA824" s="280">
        <f t="shared" si="940"/>
        <v>0</v>
      </c>
      <c r="IB824" s="65"/>
      <c r="IC824" s="65"/>
    </row>
    <row r="825" spans="1:237" s="106" customFormat="1" ht="22.5" customHeight="1" thickBot="1" x14ac:dyDescent="0.3">
      <c r="A825" s="377" t="s">
        <v>3942</v>
      </c>
      <c r="B825" s="378" t="s">
        <v>3943</v>
      </c>
      <c r="C825" s="379" t="s">
        <v>3301</v>
      </c>
      <c r="D825" s="380" t="s">
        <v>3944</v>
      </c>
      <c r="E825" s="380" t="s">
        <v>3945</v>
      </c>
      <c r="F825" s="381" t="s">
        <v>3224</v>
      </c>
      <c r="G825" s="381" t="s">
        <v>3225</v>
      </c>
      <c r="H825" s="382" t="s">
        <v>1868</v>
      </c>
      <c r="I825" s="383" t="s">
        <v>3946</v>
      </c>
      <c r="J825" s="421" t="s">
        <v>3300</v>
      </c>
      <c r="K825" s="424" t="s">
        <v>60</v>
      </c>
      <c r="L825" s="329">
        <f>CONTINUA!BV825</f>
        <v>0</v>
      </c>
      <c r="M825" s="329">
        <f>CONTINUA!BW825</f>
        <v>0</v>
      </c>
      <c r="N825" s="895"/>
      <c r="O825" s="896" t="s">
        <v>4085</v>
      </c>
      <c r="P825" s="897" t="s">
        <v>206</v>
      </c>
      <c r="Q825" s="400"/>
      <c r="R825" s="401"/>
      <c r="S825" s="400"/>
      <c r="T825" s="401"/>
      <c r="U825" s="400"/>
      <c r="V825" s="401"/>
      <c r="W825" s="400"/>
      <c r="X825" s="401"/>
      <c r="Y825" s="400"/>
      <c r="Z825" s="401"/>
      <c r="AA825" s="400"/>
      <c r="AB825" s="401"/>
      <c r="AC825" s="400"/>
      <c r="AD825" s="401"/>
      <c r="AE825" s="400"/>
      <c r="AF825" s="401"/>
      <c r="AG825" s="400"/>
      <c r="AH825" s="401"/>
      <c r="AI825" s="400"/>
      <c r="AJ825" s="401"/>
      <c r="AK825" s="400"/>
      <c r="AL825" s="401"/>
      <c r="AM825" s="400"/>
      <c r="AN825" s="401"/>
      <c r="AO825" s="400"/>
      <c r="AP825" s="401"/>
      <c r="AQ825" s="400"/>
      <c r="AR825" s="401"/>
      <c r="AS825" s="400"/>
      <c r="AT825" s="401"/>
      <c r="AU825" s="400"/>
      <c r="AV825" s="401"/>
      <c r="AW825" s="400"/>
      <c r="AX825" s="401"/>
      <c r="AY825" s="400"/>
      <c r="AZ825" s="401"/>
      <c r="BA825" s="400"/>
      <c r="BB825" s="401"/>
      <c r="BC825" s="400"/>
      <c r="BD825" s="401"/>
      <c r="BE825" s="400"/>
      <c r="BF825" s="401"/>
      <c r="BG825" s="400"/>
      <c r="BH825" s="401"/>
      <c r="BI825" s="400"/>
      <c r="BJ825" s="401"/>
      <c r="BK825" s="400"/>
      <c r="BL825" s="401"/>
      <c r="BM825" s="400"/>
      <c r="BN825" s="401"/>
      <c r="BO825" s="400"/>
      <c r="BP825" s="401"/>
      <c r="BQ825" s="400"/>
      <c r="BR825" s="401"/>
      <c r="BS825" s="400"/>
      <c r="BT825" s="401"/>
      <c r="BU825" s="400"/>
      <c r="BV825" s="401"/>
      <c r="BW825" s="400"/>
      <c r="BX825" s="401"/>
      <c r="BY825" s="400"/>
      <c r="BZ825" s="401"/>
      <c r="CA825" s="400"/>
      <c r="CB825" s="401"/>
      <c r="CC825" s="400"/>
      <c r="CD825" s="401"/>
      <c r="CE825" s="400"/>
      <c r="CF825" s="401"/>
      <c r="CG825" s="400"/>
      <c r="CH825" s="401"/>
      <c r="CI825" s="400"/>
      <c r="CJ825" s="401"/>
      <c r="CK825" s="400"/>
      <c r="CL825" s="401"/>
      <c r="CM825" s="400"/>
      <c r="CN825" s="401"/>
      <c r="CO825" s="400"/>
      <c r="CP825" s="401"/>
      <c r="CQ825" s="400"/>
      <c r="CR825" s="401"/>
      <c r="CS825" s="400"/>
      <c r="CT825" s="401"/>
      <c r="CU825" s="400"/>
      <c r="CV825" s="401"/>
      <c r="CW825" s="400"/>
      <c r="CX825" s="401"/>
      <c r="CY825" s="400"/>
      <c r="CZ825" s="401"/>
      <c r="DA825" s="400"/>
      <c r="DB825" s="401"/>
      <c r="DC825" s="400"/>
      <c r="DD825" s="401"/>
      <c r="DE825" s="400"/>
      <c r="DF825" s="401"/>
      <c r="DG825" s="400"/>
      <c r="DH825" s="401"/>
      <c r="DI825" s="400"/>
      <c r="DJ825" s="401"/>
      <c r="DK825" s="400"/>
      <c r="DL825" s="401"/>
      <c r="DM825" s="400"/>
      <c r="DN825" s="401"/>
      <c r="DO825" s="400"/>
      <c r="DP825" s="401"/>
      <c r="DQ825" s="400"/>
      <c r="DR825" s="401"/>
      <c r="DS825" s="400"/>
      <c r="DT825" s="401"/>
      <c r="DU825" s="400"/>
      <c r="DV825" s="401"/>
      <c r="DW825" s="400"/>
      <c r="DX825" s="401"/>
      <c r="DY825" s="400"/>
      <c r="DZ825" s="401"/>
      <c r="EA825" s="400"/>
      <c r="EB825" s="401"/>
      <c r="EC825" s="400"/>
      <c r="ED825" s="401"/>
      <c r="EE825" s="400"/>
      <c r="EF825" s="401"/>
      <c r="EG825" s="400"/>
      <c r="EH825" s="401"/>
      <c r="EI825" s="400"/>
      <c r="EJ825" s="447"/>
      <c r="EK825" s="512"/>
      <c r="EL825" s="515"/>
      <c r="EM825" s="450"/>
      <c r="EN825" s="348"/>
      <c r="EO825" s="348"/>
      <c r="EP825" s="179">
        <f t="shared" si="888"/>
        <v>0</v>
      </c>
      <c r="EQ825" s="179">
        <f t="shared" si="889"/>
        <v>0</v>
      </c>
      <c r="ER825" s="179">
        <f t="shared" si="890"/>
        <v>0</v>
      </c>
      <c r="ES825" s="179">
        <f t="shared" si="891"/>
        <v>0</v>
      </c>
      <c r="ET825" s="179">
        <f t="shared" si="892"/>
        <v>0</v>
      </c>
      <c r="EU825" s="179">
        <f t="shared" si="893"/>
        <v>0</v>
      </c>
      <c r="EV825" s="172">
        <f t="shared" si="894"/>
        <v>0</v>
      </c>
      <c r="EW825" s="253"/>
      <c r="EX825" s="254">
        <v>0</v>
      </c>
      <c r="EY825" s="180">
        <v>0</v>
      </c>
      <c r="EZ825" s="255">
        <v>0</v>
      </c>
      <c r="FA825" s="255">
        <v>0</v>
      </c>
      <c r="FB825" s="180">
        <f>SUM(FF825:GI825)/2</f>
        <v>0</v>
      </c>
      <c r="FC825" s="256">
        <f>N825*km*'VALORES TABELA'!$B$13</f>
        <v>0</v>
      </c>
      <c r="FD825" s="250">
        <f t="shared" si="937"/>
        <v>0</v>
      </c>
      <c r="FE825" s="257"/>
      <c r="FF825" s="181">
        <f>((Q825+S825)*Percapita)+((R825+T825)*Cadeirante)</f>
        <v>0</v>
      </c>
      <c r="FG825" s="181">
        <f>((U825+W825)*Percapita/30*FG$4)+((V825+X825)*Cadeirante/30*FG$4)</f>
        <v>0</v>
      </c>
      <c r="FH825" s="181">
        <f>((Y825+AA825)*Percapita/30*FH$4)+((Z825+AB825)*Cadeirante/30*FH$4)</f>
        <v>0</v>
      </c>
      <c r="FI825" s="181">
        <f>((AC825+AE825)*Percapita/30*FI$4)+((AD825+AF825)*Cadeirante/30*FI$4)</f>
        <v>0</v>
      </c>
      <c r="FJ825" s="181">
        <f>((AG825+AI825)*Percapita/30*FJ$4)+((AH825+AJ825)*Cadeirante/30*FJ$4)</f>
        <v>0</v>
      </c>
      <c r="FK825" s="181">
        <f>((AK825+AM825)*Percapita/30*FK$4)+((AL825+AN825)*Cadeirante/30*FK$4)</f>
        <v>0</v>
      </c>
      <c r="FL825" s="181">
        <f>((AO825+AQ825)*Percapita/30*FL$4)+((AP825+AR825)*Cadeirante/30*FL$4)</f>
        <v>0</v>
      </c>
      <c r="FM825" s="181">
        <f>((AS825+AU825)*Percapita/30*FM$4)+((AT825+AV825)*Cadeirante/30*FM$4)</f>
        <v>0</v>
      </c>
      <c r="FN825" s="181">
        <f>((AW825+AY825)*Percapita/30*FN$4)+((AX825+AZ825)*Cadeirante/30*FN$4)</f>
        <v>0</v>
      </c>
      <c r="FO825" s="181">
        <f>((BA825+BC825)*Percapita/30*FO$4)+((BB825+BD825)*Cadeirante/30*FO$4)</f>
        <v>0</v>
      </c>
      <c r="FP825" s="181">
        <f>((BE825+BG825)*Percapita/30*FP$4)+((BF825+BH825)*Cadeirante/30*FP$4)</f>
        <v>0</v>
      </c>
      <c r="FQ825" s="181">
        <f>((BI825+BK825)*Percapita/30*FQ$4)+((BJ825+BL825)*Cadeirante/30*FQ$4)</f>
        <v>0</v>
      </c>
      <c r="FR825" s="181">
        <f>((BM825+BO825)*Percapita/30*FR$4)+((BN825+BP825)*Cadeirante/30*FR$4)</f>
        <v>0</v>
      </c>
      <c r="FS825" s="181">
        <f>((BQ825+BS825)*Percapita/30*FS$4)+((BR825+BT825)*Cadeirante/30*FS$4)</f>
        <v>0</v>
      </c>
      <c r="FT825" s="181">
        <f>((BU825+BW825)*Percapita/30*FT$4)+((BV825+BX825)*Cadeirante/30*FT$4)</f>
        <v>0</v>
      </c>
      <c r="FU825" s="181">
        <f>((BY825+CA825)*Percapita/30*FU$4)+((BZ825+CB825)*Cadeirante/30*FU$4)</f>
        <v>0</v>
      </c>
      <c r="FV825" s="181">
        <f>((CC825+CE825)*Percapita/30*FV$4)+((CD825+CF825)*Cadeirante/30*FV$4)</f>
        <v>0</v>
      </c>
      <c r="FW825" s="181">
        <f>((CG825+CI825)*Percapita/30*FW$4)+((CI825+CK825)*Cadeirante/30*FW$4)</f>
        <v>0</v>
      </c>
      <c r="FX825" s="181">
        <f>((CK825+CM825)*Percapita/30*FX$4)+((CL825+CN825)*Cadeirante/30*FX$4)</f>
        <v>0</v>
      </c>
      <c r="FY825" s="181">
        <f>((CO825+CQ825)*Percapita/30*FY$4)+((CP825+CR825)*Cadeirante/30*FY$4)</f>
        <v>0</v>
      </c>
      <c r="FZ825" s="181">
        <f>((CS825+CU825)*Percapita/30*FZ$4)+((CT825+CV825)*Cadeirante/30*FZ$4)</f>
        <v>0</v>
      </c>
      <c r="GA825" s="181">
        <f>((CW825+CY825)*Percapita/30*GA$4)+((CX825+CZ825)*Cadeirante/30*GA$4)</f>
        <v>0</v>
      </c>
      <c r="GB825" s="181">
        <f>((DA825+DC825)*Percapita/30*GB$4)+((DB825+DD825)*Cadeirante/30*GB$4)</f>
        <v>0</v>
      </c>
      <c r="GC825" s="181">
        <f>((DE825+DG825)*Percapita/30*GC$4)+((DF825+DH825)*Cadeirante/30*GC$4)</f>
        <v>0</v>
      </c>
      <c r="GD825" s="181">
        <f>((DI825+DK825)*Percapita/30*GD$4)+((DJ825+DL825)*Cadeirante/30*GD$4)</f>
        <v>0</v>
      </c>
      <c r="GE825" s="181">
        <f>((DM825+DO825)*Percapita/30*GE$4)+((DN825+DP825)*Cadeirante/30*GE$4)</f>
        <v>0</v>
      </c>
      <c r="GF825" s="181">
        <f>((DQ825+DS825)*Percapita/30*GF$4)+((DR825+DT825)*Cadeirante/30*GF$4)</f>
        <v>0</v>
      </c>
      <c r="GG825" s="181">
        <f>((DU825+DW825)*Percapita/30*GG$4)+((DV825+DX825)*Cadeirante/30*GG$4)</f>
        <v>0</v>
      </c>
      <c r="GH825" s="181">
        <f>((DY825+EA825)*Percapita/30*GH$4)+((DZ825+EB825)*Cadeirante/30*GH$4)</f>
        <v>0</v>
      </c>
      <c r="GI825" s="181">
        <f>((EC825+EE825)*Percapita/30*GI$4)+((ED825+EF825)*Cadeirante/30*GI$4)</f>
        <v>0</v>
      </c>
      <c r="GJ825" s="181">
        <f>((EG825+EI825)*Percapita)+((EH825+EJ825)*Cadeirante)</f>
        <v>0</v>
      </c>
      <c r="GK825" s="258"/>
      <c r="GL825" s="103">
        <f t="shared" si="895"/>
        <v>0</v>
      </c>
      <c r="GM825" s="124"/>
      <c r="GN825" s="182"/>
      <c r="GO825" s="182"/>
      <c r="GP825" s="182"/>
      <c r="GQ825" s="182"/>
      <c r="GR825" s="182"/>
      <c r="GS825" s="182"/>
      <c r="GT825" s="182"/>
      <c r="GU825" s="182"/>
      <c r="GV825" s="182"/>
      <c r="GW825" s="182"/>
      <c r="GX825" s="182"/>
      <c r="GY825" s="182"/>
      <c r="GZ825" s="182"/>
      <c r="HA825" s="182"/>
      <c r="HB825" s="182"/>
      <c r="HC825" s="182"/>
      <c r="HD825" s="182"/>
      <c r="HE825" s="182"/>
      <c r="HF825" s="182"/>
      <c r="HG825" s="182"/>
      <c r="HH825" s="182"/>
      <c r="HI825" s="182"/>
      <c r="HJ825" s="182"/>
      <c r="HK825" s="182"/>
      <c r="HL825" s="182"/>
      <c r="HM825" s="182"/>
      <c r="HN825" s="182"/>
      <c r="HO825" s="182"/>
      <c r="HP825" s="259"/>
      <c r="HQ825" s="64"/>
      <c r="HW825" s="257"/>
      <c r="HY825" s="280">
        <f t="shared" si="938"/>
        <v>0</v>
      </c>
      <c r="HZ825" s="280">
        <f t="shared" si="939"/>
        <v>0</v>
      </c>
      <c r="IA825" s="280">
        <f t="shared" si="940"/>
        <v>0</v>
      </c>
    </row>
    <row r="826" spans="1:237" s="106" customFormat="1" ht="22.5" customHeight="1" x14ac:dyDescent="0.25">
      <c r="A826" t="s">
        <v>3947</v>
      </c>
      <c r="B826" s="522" t="s">
        <v>3948</v>
      </c>
      <c r="C826" s="523">
        <v>4</v>
      </c>
      <c r="D826" s="524" t="s">
        <v>3949</v>
      </c>
      <c r="E826" s="524" t="s">
        <v>3950</v>
      </c>
      <c r="F826" s="525" t="s">
        <v>3224</v>
      </c>
      <c r="G826" s="525" t="s">
        <v>3225</v>
      </c>
      <c r="H826" s="350" t="s">
        <v>1870</v>
      </c>
      <c r="I826" s="351" t="s">
        <v>3951</v>
      </c>
      <c r="J826" s="409" t="s">
        <v>3231</v>
      </c>
      <c r="K826" s="410" t="s">
        <v>3232</v>
      </c>
      <c r="L826" s="329">
        <f>CONTINUA!BV826</f>
        <v>0</v>
      </c>
      <c r="M826" s="329">
        <f>CONTINUA!BW826</f>
        <v>0</v>
      </c>
      <c r="N826" s="895"/>
      <c r="O826" s="896" t="s">
        <v>4086</v>
      </c>
      <c r="P826" s="897" t="s">
        <v>206</v>
      </c>
      <c r="Q826" s="400"/>
      <c r="R826" s="401"/>
      <c r="S826" s="400"/>
      <c r="T826" s="401"/>
      <c r="U826" s="400"/>
      <c r="V826" s="401"/>
      <c r="W826" s="400"/>
      <c r="X826" s="401"/>
      <c r="Y826" s="400"/>
      <c r="Z826" s="401"/>
      <c r="AA826" s="400"/>
      <c r="AB826" s="401"/>
      <c r="AC826" s="400"/>
      <c r="AD826" s="401"/>
      <c r="AE826" s="400"/>
      <c r="AF826" s="401"/>
      <c r="AG826" s="400"/>
      <c r="AH826" s="401"/>
      <c r="AI826" s="400"/>
      <c r="AJ826" s="401"/>
      <c r="AK826" s="400"/>
      <c r="AL826" s="401"/>
      <c r="AM826" s="400"/>
      <c r="AN826" s="401"/>
      <c r="AO826" s="400"/>
      <c r="AP826" s="401"/>
      <c r="AQ826" s="400"/>
      <c r="AR826" s="401"/>
      <c r="AS826" s="400"/>
      <c r="AT826" s="401"/>
      <c r="AU826" s="400"/>
      <c r="AV826" s="401"/>
      <c r="AW826" s="400"/>
      <c r="AX826" s="401"/>
      <c r="AY826" s="400"/>
      <c r="AZ826" s="401"/>
      <c r="BA826" s="400"/>
      <c r="BB826" s="401"/>
      <c r="BC826" s="400"/>
      <c r="BD826" s="401"/>
      <c r="BE826" s="400"/>
      <c r="BF826" s="401"/>
      <c r="BG826" s="400"/>
      <c r="BH826" s="401"/>
      <c r="BI826" s="400"/>
      <c r="BJ826" s="401"/>
      <c r="BK826" s="400"/>
      <c r="BL826" s="401"/>
      <c r="BM826" s="400"/>
      <c r="BN826" s="401"/>
      <c r="BO826" s="400"/>
      <c r="BP826" s="401"/>
      <c r="BQ826" s="400"/>
      <c r="BR826" s="401"/>
      <c r="BS826" s="400"/>
      <c r="BT826" s="401"/>
      <c r="BU826" s="400"/>
      <c r="BV826" s="401"/>
      <c r="BW826" s="400"/>
      <c r="BX826" s="401"/>
      <c r="BY826" s="400"/>
      <c r="BZ826" s="401"/>
      <c r="CA826" s="400"/>
      <c r="CB826" s="401"/>
      <c r="CC826" s="400"/>
      <c r="CD826" s="401"/>
      <c r="CE826" s="400"/>
      <c r="CF826" s="401"/>
      <c r="CG826" s="400"/>
      <c r="CH826" s="401"/>
      <c r="CI826" s="400"/>
      <c r="CJ826" s="401"/>
      <c r="CK826" s="400"/>
      <c r="CL826" s="401"/>
      <c r="CM826" s="400"/>
      <c r="CN826" s="401"/>
      <c r="CO826" s="400"/>
      <c r="CP826" s="401"/>
      <c r="CQ826" s="400"/>
      <c r="CR826" s="401"/>
      <c r="CS826" s="400"/>
      <c r="CT826" s="401"/>
      <c r="CU826" s="400"/>
      <c r="CV826" s="401"/>
      <c r="CW826" s="400"/>
      <c r="CX826" s="401"/>
      <c r="CY826" s="400"/>
      <c r="CZ826" s="401"/>
      <c r="DA826" s="400"/>
      <c r="DB826" s="401"/>
      <c r="DC826" s="400"/>
      <c r="DD826" s="401"/>
      <c r="DE826" s="400"/>
      <c r="DF826" s="401"/>
      <c r="DG826" s="400"/>
      <c r="DH826" s="401"/>
      <c r="DI826" s="400"/>
      <c r="DJ826" s="401"/>
      <c r="DK826" s="400"/>
      <c r="DL826" s="401"/>
      <c r="DM826" s="400"/>
      <c r="DN826" s="401"/>
      <c r="DO826" s="400"/>
      <c r="DP826" s="401"/>
      <c r="DQ826" s="400"/>
      <c r="DR826" s="401"/>
      <c r="DS826" s="400"/>
      <c r="DT826" s="401"/>
      <c r="DU826" s="400"/>
      <c r="DV826" s="401"/>
      <c r="DW826" s="400"/>
      <c r="DX826" s="401"/>
      <c r="DY826" s="400"/>
      <c r="DZ826" s="401"/>
      <c r="EA826" s="400"/>
      <c r="EB826" s="401"/>
      <c r="EC826" s="400"/>
      <c r="ED826" s="401"/>
      <c r="EE826" s="400"/>
      <c r="EF826" s="401"/>
      <c r="EG826" s="400"/>
      <c r="EH826" s="401"/>
      <c r="EI826" s="400"/>
      <c r="EJ826" s="447"/>
      <c r="EK826" s="510"/>
      <c r="EL826" s="513"/>
      <c r="EM826" s="520"/>
      <c r="EN826" s="520"/>
      <c r="EO826" s="520"/>
      <c r="EP826" s="171">
        <f t="shared" si="888"/>
        <v>0</v>
      </c>
      <c r="EQ826" s="171">
        <f t="shared" si="889"/>
        <v>0</v>
      </c>
      <c r="ER826" s="171">
        <f t="shared" si="890"/>
        <v>0</v>
      </c>
      <c r="ES826" s="171">
        <f t="shared" si="891"/>
        <v>0</v>
      </c>
      <c r="ET826" s="171">
        <f t="shared" si="892"/>
        <v>0</v>
      </c>
      <c r="EU826" s="171">
        <f t="shared" si="893"/>
        <v>0</v>
      </c>
      <c r="EV826" s="172">
        <f t="shared" si="894"/>
        <v>0</v>
      </c>
      <c r="EW826" s="367">
        <f>IF(C826=4,IF(MAX(Q826:EJ828)&gt;0,(Especiall/30*(IF(($G826-$F826)=($G$5-$F$5),30,IF(DAY($G826)=31,($G826-$F826),($G826-$F826)+1)))),0),0)</f>
        <v>11465.63</v>
      </c>
      <c r="EX826" s="248">
        <f t="shared" ref="EX826:EX829" si="941">FF826</f>
        <v>385.23</v>
      </c>
      <c r="EY826" s="174">
        <f>(L826*regular)+(M826*Cadeirantee)</f>
        <v>0</v>
      </c>
      <c r="EZ826" s="249">
        <f>SUMIF(FG826:GJ826,"&gt;0")</f>
        <v>0</v>
      </c>
      <c r="FA826" s="249">
        <f>SUMIF(FG826:GJ826,"&lt;0")+SUMIF(GN826:HP826,"&lt;0")</f>
        <v>0</v>
      </c>
      <c r="FB826" s="174">
        <v>0</v>
      </c>
      <c r="FC826" s="175">
        <f>N826*km*'VALORES TABELA'!$B$13</f>
        <v>0</v>
      </c>
      <c r="FD826" s="250">
        <f>GL826</f>
        <v>0</v>
      </c>
      <c r="FE826" s="176">
        <f>(EW826+EW827+EW828+EW829+EX826+EX827+EX828+EX829+EY826+EY827+EY828+EY829+EY830+EZ826+EZ827+EZ828+EZ829+FA826+FA827+FA828+FA829+FC826+FC827+FC828+FC829+HY826-HZ826-IA826+FD826+FD827+FD828+FD829+FB830)</f>
        <v>11850.859999999999</v>
      </c>
      <c r="FF826" s="177">
        <f>IF(C826=4,SUM(Q826+Q827+Q828+S826+S827+S828)*Percapita/30*FF$4+(R826+R827+R828+T826+T827+T828)*Cadeirante/30*FF$4,IF(C826=3,IF(Q829+S829=10,Fixo/30*FF$4+(Q826+Q827+Q828+S826+S827+S828)*Percapita/30*FF$4+(R829+T829)*Cadeirante/30*FF$4,IF(Q829+S829&lt;=9,(Q829+S829)*Crechee/30*FF$4)+(R829+T829)*Cadeirante/30*FF$4+(Q826+Q827+Q828+S826+S827+S828)*Percapita/30*FF$4)+IF(Q829+S829&gt;=11,Fixo/30*FF$4+(Q829+S829-10)*Crechee/30*FF$4,0),IF(C826=2,IF(R826+R827+R828+R829+T826+T827+T828+T829=1,Cadeirante/30*FF$4,IF(R826+R827+R828+R829+T826+T827+T828+T829=2,Fixo/30*FF$4,IF(R826+R827+R828+R829+T826+T827+T828+T829&gt;2,Fixo/30*FF$4+(R826+R827+R828+R829+T826+T827+T828+T829-2)*Cadeirante/30*FF$4)))+(Q826+Q827+Q828+S826+S827+S828)*Percapita/30*FF$4+(Q829+S829)*Crechee/30*FF$4,IF(C826=1,IF(Q826+Q827+Q828+R826+R827+R828+S826+S827+S828+T826+T827+T828&lt;=15,(Q826+Q827+Q828+S826+S827+S828)*Percapita/30*FF$4,IF(Q826+Q827+Q828+R826+R827+R828+S826+S827+S828+T826+T827+T828&gt;=16,Fixo/30*FF$4+(Q826+Q827+Q828+R826+R827+R828+S826+S827+S828+T826+T827-16)*Percapita/30*FF$4))))))</f>
        <v>385.23</v>
      </c>
      <c r="FG826" s="177">
        <f>IF(C826=4,SUM(U826+U827+U828+W826+W827+W828)*Percapita/30*FG$4+(V826+V827+V828+X826+X827+X828)*Cadeirante/30*FG$4,IF(C826=3,IF(U829+W829=10,Fixo/30*FG$4+(U826+U827+U828+W826+W827+W828)*Percapita/30*FG$4+(V829+X829)*Cadeirante/30*FG$4,IF(U829+W829&lt;=9,(U829+W829)*Crechee/30*FG$4)+(V829+X829)*Cadeirante/30*FG$4+(U826+U827+U828+W826+W827+W828)*Percapita/30*FG$4)+IF(U829+W829&gt;=11,Fixo/30*FG$4+(U829+W829-10)*Crechee/30*FG$4,0),IF(C826=2,IF(V826+V827+V828+V829+X826+X827+X828+X829=1,Cadeirante/30*FG$4,IF(V826+V827+V828+V829+X826+X827+X828+X829=2,Fixo/30*FG$4,IF(V826+V827+V828+V829+X826+X827+X828+X829&gt;2,Fixo/30*FG$4+(V826+V827+V828+V829+X826+X827+X828+X829-2)*Cadeirante/30*FG$4)))+(U826+U827+U828+W826+W827+W828)*Percapita/30*FG$4+(U829+W829)*Crechee/30*FG$4,IF(C826=1,IF(U826+U827+U828+V826+V827+V828+W826+W827+W828+X826+X827+X828&lt;=15,(U826+U827+U828+W826+W827+W828)*Percapita/30*FG$4,IF(U826+U827+U828+V826+V827+V828+W826+W827+W828+X826+X827+X828&gt;=16,Fixo/30*FG$4+(U826+U827+U828+V826+V827+V828+W826+W827+W828+X826+X827-16)*Percapita/30*FG$4))))))</f>
        <v>0</v>
      </c>
      <c r="FH826" s="177">
        <f>IF(C826=4,SUM(Y826+Y827+Y828+AA826+AA827+AA828)*Percapita/30*FH$4+(Z826+Z827+Z828+AB826+AB827+AB828)*Cadeirante/30*FH$4,IF(C826=3,IF(Y829+AA829=10,Fixo/30*FH$4+(Y826+Y827+Y828+AA826+AA827+AA828)*Percapita/30*FH$4+(Z829+AB829)*Cadeirante/30*FH$4,IF(Y829+AA829&lt;=9,(Y829+AA829)*Crechee/30*FH$4)+(Z829+AB829)*Cadeirante/30*FH$4+(Y826+Y827+Y828+AA826+AA827+AA828)*Percapita/30*FH$4)+IF(Y829+AA829&gt;=11,Fixo/30*FH$4+(Y829+AA829-10)*Crechee/30*FH$4,0),IF(C826=2,IF(Z826+Z827+Z828+Z829+AB826+AB827+AB828+AB829=1,Cadeirante/30*FH$4,IF(Z826+Z827+Z828+Z829+AB826+AB827+AB828+AB829=2,Fixo/30*FH$4,IF(Z826+Z827+Z828+Z829+AB826+AB827+AB828+AB829&gt;2,Fixo/30*FH$4+(Z826+Z827+Z828+Z829+AB826+AB827+AB828+AB829-2)*Cadeirante/30*FH$4)))+(Y826+Y827+Y828+AA826+AA827+AA828)*Percapita/30*FH$4+(Y829+AA829)*Crechee/30*FH$4,IF(C826=1,IF(Y826+Y827+Y828+Z826+Z827+Z828+AA826+AA827+AA828+AB826+AB827+AB828&lt;=15,(Y826+Y827+Y828+AA826+AA827+AA828)*Percapita/30*FH$4,IF(Y826+Y827+Y828+Z826+Z827+Z828+AA826+AA827+AA828+AB826+AB827+AB828&gt;=16,Fixo/30*FH$4+(Y826+Y827+Y828+Z826+Z827+Z828+AA826+AA827+AA828+AB826+AB827-16)*Percapita/30*FH$4))))))</f>
        <v>0</v>
      </c>
      <c r="FI826" s="177">
        <f>IF(C826=4,SUM(AC826+AC827+AC828+AE826+AE827+AE828)*Percapita/30*FI$4+(AD826+AD827+AD828+AF826+AF827+AF828)*Cadeirante/30*FI$4,IF(C826=3,IF(AC829+AE829=10,Fixo/30*FI$4+(AC826+AC827+AC828+AE826+AE827+AE828)*Percapita/30*FI$4+(AD829+AF829)*Cadeirante/30*FI$4,IF(AC829+AE829&lt;=9,(AC829+AE829)*Crechee/30*FI$4)+(AD829+AF829)*Cadeirante/30*FI$4+(AC826+AC827+AC828+AE826+AE827+AE828)*Percapita/30*FI$4)+IF(AC829+AE829&gt;=11,Fixo/30*FI$4+(AC829+AE829-10)*Crechee/30*FI$4,0),IF(C826=2,IF(AD826+AD827+AD828+AD829+AF826+AF827+AF828+AF829=1,Cadeirante/30*FI$4,IF(AD826+AD827+AD828+AD829+AF826+AF827+AF828+AF829=2,Fixo/30*FI$4,IF(AD826+AD827+AD828+AD829+AF826+AF827+AF828+AF829&gt;2,Fixo/30*FI$4+(AD826+AD827+AD828+AD829+AF826+AF827+AF828+AF829-2)*Cadeirante/30*FI$4)))+(AC826+AC827+AC828+AE826+AE827+AE828)*Percapita/30*FI$4+(AC829+AE829)*Crechee/30*FI$4,IF(C826=1,IF(AC826+AC827+AC828+AD826+AD827+AD828+AE826+AE827+AE828+AF826+AF827+AF828&lt;=15,(AC826+AC827+AC828+AE826+AE827+AE828)*Percapita/30*FI$4,IF(AC826+AC827+AC828+AD826+AD827+AD828+AE826+AE827+AE828+AF826+AF827+AF828&gt;=16,Fixo/30*FI$4+(AC826+AC827+AC828+AD826+AD827+AD828+AE826+AE827+AE828+AF826+AF827-16)*Percapita/30*FI$4))))))</f>
        <v>0</v>
      </c>
      <c r="FJ826" s="177">
        <f>IF(C826=4,SUM(AG826+AG827+AG828+AI826+AI827+AI828)*Percapita/30*FJ$4+(AH826+AH827+AH828+AJ826+AJ827+AJ828)*Cadeirante/30*FJ$4,IF(C826=3,IF(AG829+AI829=10,Fixo/30*FJ$4+(AG826+AG827+AG828+AI826+AI827+AI828)*Percapita/30*FJ$4+(AH829+AJ829)*Cadeirante/30*FJ$4,IF(AG829+AI829&lt;=9,(AG829+AI829)*Crechee/30*FJ$4)+(AH829+AJ829)*Cadeirante/30*FJ$4+(AG826+AG827+AG828+AI826+AI827+AI828)*Percapita/30*FJ$4)+IF(AG829+AI829&gt;=11,Fixo/30*FJ$4+(AG829+AI829-10)*Crechee/30*FJ$4,0),IF(C826=2,IF(AH826+AH827+AH828+AH829+AJ826+AJ827+AJ828+AJ829=1,Cadeirante/30*FJ$4,IF(AH826+AH827+AH828+AH829+AJ826+AJ827+AJ828+AJ829=2,Fixo/30*FJ$4,IF(AH826+AH827+AH828+AH829+AJ826+AJ827+AJ828+AJ829&gt;2,Fixo/30*FJ$4+(AH826+AH827+AH828+AH829+AJ826+AJ827+AJ828+AJ829-2)*Cadeirante/30*FJ$4)))+(AG826+AG827+AG828+AI826+AI827+AI828)*Percapita/30*FJ$4+(AG829+AI829)*Crechee/30*FJ$4,IF(C826=1,IF(AG826+AG827+AG828+AH826+AH827+AH828+AI826+AI827+AI828+AJ826+AJ827+AJ828&lt;=15,(AG826+AG827+AG828+AI826+AI827+AI828)*Percapita/30*FJ$4,IF(AG826+AG827+AG828+AH826+AH827+AH828+AI826+AI827+AI828+AJ826+AJ827+AJ828&gt;=16,Fixo/30*FJ$4+(AG826+AG827+AG828+AH826+AH827+AH828+AI826+AI827+AI828+AJ826+AJ827-16)*Percapita/30*FJ$4))))))</f>
        <v>0</v>
      </c>
      <c r="FK826" s="177">
        <f>IF(C826=4,SUM(AK826+AK827+AK828+AM826+AM827+AM828)*Percapita/30*FK$4+(AL826+AL827+AL828+AN826+AN827+AN828)*Cadeirante/30*FK$4,IF(C826=3,IF(AK829+AM829=10,Fixo/30*FK$4+(AK826+AK827+AK828+AM826+AM827+AM828)*Percapita/30*FK$4+(AL829+AN829)*Cadeirante/30*FK$4,IF(AK829+AM829&lt;=9,(AK829+AM829)*Crechee/30*FK$4)+(AL829+AN829)*Cadeirante/30*FK$4+(AK826+AK827+AK828+AM826+AM827+AM828)*Percapita/30*FK$4)+IF(AK829+AM829&gt;=11,Fixo/30*FK$4+(AK829+AM829-10)*Crechee/30*FK$4,0),IF(C826=2,IF(AL826+AL827+AL828+AL829+AN826+AN827+AN828+AN829=1,Cadeirante/30*FK$4,IF(AL826+AL827+AL828+AL829+AN826+AN827+AN828+AN829=2,Fixo/30*FK$4,IF(AL826+AL827+AL828+AL829+AN826+AN827+AN828+AN829&gt;2,Fixo/30*FK$4+(AL826+AL827+AL828+AL829+AN826+AN827+AN828+AN829-2)*Cadeirante/30*FK$4)))+(AK826+AK827+AK828+AM826+AM827+AM828)*Percapita/30*FK$4+(AK829+AM829)*Crechee/30*FK$4,IF(C826=1,IF(AK826+AK827+AK828+AL826+AL827+AL828+AM826+AM827+AM828+AN826+AN827+AN828&lt;=15,(AK826+AK827+AK828+AM826+AM827+AM828)*Percapita/30*FK$4,IF(AK826+AK827+AK828+AL826+AL827+AL828+AM826+AM827+AM828+AN826+AN827+AN828&gt;=16,Fixo/30*FK$4+(AK826+AK827+AK828+AL826+AL827+AL828+AM826+AM827+AM828+AN826+AN827-16)*Percapita/30*FK$4))))))</f>
        <v>0</v>
      </c>
      <c r="FL826" s="177">
        <f>IF(C826=4,SUM(AO826+AO827+AO828+AQ826+AQ827+AQ828)*Percapita/30*FL$4+(AP826+AP827+AP828+AR826+AR827+AR828)*Cadeirante/30*FL$4,IF(C826=3,IF(AO829+AQ829=10,Fixo/30*FL$4+(AO826+AO827+AO828+AQ826+AQ827+AQ828)*Percapita/30*FL$4+(AP829+AR829)*Cadeirante/30*FL$4,IF(AO829+AQ829&lt;=9,(AO829+AQ829)*Crechee/30*FL$4)+(AP829+AR829)*Cadeirante/30*FL$4+(AO826+AO827+AO828+AQ826+AQ827+AQ828)*Percapita/30*FL$4)+IF(AO829+AQ829&gt;=11,Fixo/30*FL$4+(AO829+AQ829-10)*Crechee/30*FL$4,0),IF(C826=2,IF(AP826+AP827+AP828+AP829+AR826+AR827+AR828+AR829=1,Cadeirante/30*FL$4,IF(AP826+AP827+AP828+AP829+AR826+AR827+AR828+AR829=2,Fixo/30*FL$4,IF(AP826+AP827+AP828+AP829+AR826+AR827+AR828+AR829&gt;2,Fixo/30*FL$4+(AP826+AP827+AP828+AP829+AR826+AR827+AR828+AR829-2)*Cadeirante/30*FL$4)))+(AO826+AO827+AO828+AQ826+AQ827+AQ828)*Percapita/30*FL$4+(AO829+AQ829)*Crechee/30*FL$4,IF(C826=1,IF(AO826+AO827+AO828+AP826+AP827+AP828+AQ826+AQ827+AQ828+AR826+AR827+AR828&lt;=15,(AO826+AO827+AO828+AQ826+AQ827+AQ828)*Percapita/30*FL$4,IF(AO826+AO827+AO828+AP826+AP827+AP828+AQ826+AQ827+AQ828+AR826+AR827+AR828&gt;=16,Fixo/30*FL$4+(AO826+AO827+AO828+AP826+AP827+AP828+AQ826+AQ827+AQ828+AR826+AR827-16)*Percapita/30*FL$4))))))</f>
        <v>0</v>
      </c>
      <c r="FM826" s="177">
        <f>IF(C826=4,SUM(AS826+AS827+AS828+AU826+AU827+AU828)*Percapita/30*FM$4+(AT826+AT827+AT828+AV826+AV827+AV828)*Cadeirante/30*FM$4,IF(C826=3,IF(AS829+AU829=10,Fixo/30*FM$4+(AS826+AS827+AS828+AU826+AU827+AU828)*Percapita/30*FM$4+(AT829+AV829)*Cadeirante/30*FM$4,IF(AS829+AU829&lt;=9,(AS829+AU829)*Crechee/30*FM$4)+(AT829+AV829)*Cadeirante/30*FM$4+(AS826+AS827+AS828+AU826+AU827+AU828)*Percapita/30*FM$4)+IF(AS829+AU829&gt;=11,Fixo/30*FM$4+(AS829+AU829-10)*Crechee/30*FM$4,0),IF(C826=2,IF(AT826+AT827+AT828+AT829+AV826+AV827+AV828+AV829=1,Cadeirante/30*FM$4,IF(AT826+AT827+AT828+AT829+AV826+AV827+AV828+AV829=2,Fixo/30*FM$4,IF(AT826+AT827+AT828+AT829+AV826+AV827+AV828+AV829&gt;2,Fixo/30*FM$4+(AT826+AT827+AT828+AT829+AV826+AV827+AV828+AV829-2)*Cadeirante/30*FM$4)))+(AS826+AS827+AS828+AU826+AU827+AU828)*Percapita/30*FM$4+(AS829+AU829)*Crechee/30*FM$4,IF(C826=1,IF(AS826+AS827+AS828+AT826+AT827+AT828+AU826+AU827+AU828+AV826+AV827+AV828&lt;=15,(AS826+AS827+AS828+AU826+AU827+AU828)*Percapita/30*FM$4,IF(AS826+AS827+AS828+AT826+AT827+AT828+AU826+AU827+AU828+AV826+AV827+AV828&gt;=16,Fixo/30*FM$4+(AS826+AS827+AS828+AT826+AT827+AT828+AU826+AU827+AU828+AV826+AV827-16)*Percapita/30*FM$4))))))</f>
        <v>0</v>
      </c>
      <c r="FN826" s="177">
        <f>IF(C826=4,SUM(AW826+AW827+AW828+AY826+AY827+AY828)*Percapita/30*FN$4+(AX826+AX827+AX828+AZ826+AZ827+AZ828)*Cadeirante/30*FN$4,IF(C826=3,IF(AW829+AY829=10,Fixo/30*FN$4+(AW826+AW827+AW828+AY826+AY827+AY828)*Percapita/30*FN$4+(AX829+AZ829)*Cadeirante/30*FN$4,IF(AW829+AY829&lt;=9,(AW829+AY829)*Crechee/30*FN$4)+(AX829+AZ829)*Cadeirante/30*FN$4+(AW826+AW827+AW828+AY826+AY827+AY828)*Percapita/30*FN$4)+IF(AW829+AY829&gt;=11,Fixo/30*FN$4+(AW829+AY829-10)*Crechee/30*FN$4,0),IF(C826=2,IF(AX826+AX827+AX828+AX829+AZ826+AZ827+AZ828+AZ829=1,Cadeirante/30*FN$4,IF(AX826+AX827+AX828+AX829+AZ826+AZ827+AZ828+AZ829=2,Fixo/30*FN$4,IF(AX826+AX827+AX828+AX829+AZ826+AZ827+AZ828+AZ829&gt;2,Fixo/30*FN$4+(AX826+AX827+AX828+AX829+AZ826+AZ827+AZ828+AZ829-2)*Cadeirante/30*FN$4)))+(AW826+AW827+AW828+AY826+AY827+AY828)*Percapita/30*FN$4+(AW829+AY829)*Crechee/30*FN$4,IF(C826=1,IF(AW826+AW827+AW828+AX826+AX827+AX828+AY826+AY827+AY828+AZ826+AZ827+AZ828&lt;=15,(AW826+AW827+AW828+AY826+AY827+AY828)*Percapita/30*FN$4,IF(AW826+AW827+AW828+AX826+AX827+AX828+AY826+AY827+AY828+AZ826+AZ827+AZ828&gt;=16,Fixo/30*FN$4+(AW826+AW827+AW828+AX826+AX827+AX828+AY826+AY827+AY828+AZ826+AZ827-16)*Percapita/30*FN$4))))))</f>
        <v>0</v>
      </c>
      <c r="FO826" s="177">
        <f>IF(C826=4,SUM(BA826+BA827+BA828+BC826+BC827+BC828)*Percapita/30*FO$4+(BB826+BB827+BB828+BD826+BD827+BD828)*Cadeirante/30*FO$4,IF(C826=3,IF(BA829+BC829=10,Fixo/30*FO$4+(BA826+BA827+BA828+BC826+BC827+BC828)*Percapita/30*FO$4+(BB829+BD829)*Cadeirante/30*FO$4,IF(BA829+BC829&lt;=9,(BA829+BC829)*Crechee/30*FO$4)+(BB829+BD829)*Cadeirante/30*FO$4+(BA826+BA827+BA828+BC826+BC827+BC828)*Percapita/30*FO$4)+IF(BA829+BC829&gt;=11,Fixo/30*FO$4+(BA829+BC829-10)*Crechee/30*FO$4,0),IF(C826=2,IF(BB826+BB827+BB828+BB829+BD826+BD827+BD828+BD829=1,Cadeirante/30*FO$4,IF(BB826+BB827+BB828+BB829+BD826+BD827+BD828+BD829=2,Fixo/30*FO$4,IF(BB826+BB827+BB828+BB829+BD826+BD827+BD828+BD829&gt;2,Fixo/30*FO$4+(BB826+BB827+BB828+BB829+BD826+BD827+BD828+BD829-2)*Cadeirante/30*FO$4)))+(BA826+BA827+BA828+BC826+BC827+BC828)*Percapita/30*FO$4+(BA829+BC829)*Crechee/30*FO$4,IF(C826=1,IF(BA826+BA827+BA828+BB826+BB827+BB828+BC826+BC827+BC828+BD826+BD827+BD828&lt;=15,(BA826+BA827+BA828+BC826+BC827+BC828)*Percapita/30*FO$4,IF(BA826+BA827+BA828+BB826+BB827+BB828+BC826+BC827+BC828+BD826+BD827+BD828&gt;=16,Fixo/30*FO$4+(BA826+BA827+BA828+BB826+BB827+BB828+BC826+BC827+BC828+BD826+BD827-16)*Percapita/30*FO$4))))))</f>
        <v>0</v>
      </c>
      <c r="FP826" s="177">
        <f>IF(C826=4,SUM(BE826+BE827+BE828+BG826+BG827+BG828)*Percapita/30*FP$4+(BF826+BF827+BF828+BH826+BH827+BH828)*Cadeirante/30*FP$4,IF(C826=3,IF(BE829+BG829=10,Fixo/30*FP$4+(BE826+BE827+BE828+BG826+BG827+BG828)*Percapita/30*FP$4+(BF829+BH829)*Cadeirante/30*FP$4,IF(BE829+BG829&lt;=9,(BE829+BG829)*Crechee/30*FP$4)+(BF829+BH829)*Cadeirante/30*FP$4+(BE826+BE827+BE828+BG826+BG827+BG828)*Percapita/30*FP$4)+IF(BE829+BG829&gt;=11,Fixo/30*FP$4+(BE829+BG829-10)*Crechee/30*FP$4,0),IF(C826=2,IF(BF826+BF827+BF828+BF829+BH826+BH827+BH828+BH829=1,Cadeirante/30*FP$4,IF(BF826+BF827+BF828+BF829+BH826+BH827+BH828+BH829=2,Fixo/30*FP$4,IF(BF826+BF827+BF828+BF829+BH826+BH827+BH828+BH829&gt;2,Fixo/30*FP$4+(BF826+BF827+BF828+BF829+BH826+BH827+BH828+BH829-2)*Cadeirante/30*FP$4)))+(BE826+BE827+BE828+BG826+BG827+BG828)*Percapita/30*FP$4+(BE829+BG829)*Crechee/30*FP$4,IF(C826=1,IF(BE826+BE827+BE828+BF826+BF827+BF828+BG826+BG827+BG828+BH826+BH827+BH828&lt;=15,(BE826+BE827+BE828+BG826+BG827+BG828)*Percapita/30*FP$4,IF(BE826+BE827+BE828+BF826+BF827+BF828+BG826+BG827+BG828+BH826+BH827+BH828&gt;=16,Fixo/30*FP$4+(BE826+BE827+BE828+BF826+BF827+BF828+BG826+BG827+BG828+BH826+BH827-16)*Percapita/30*FP$4))))))</f>
        <v>0</v>
      </c>
      <c r="FQ826" s="177">
        <f>IF(C826=4,SUM(BI826+BI827+BI828+BK826+BK827+BK828)*Percapita/30*FQ$4+(BJ826+BJ827+BJ828+BL826+BL827+BL828)*Cadeirante/30*FQ$4,IF(C826=3,IF(BI829+BK829=10,Fixo/30*FQ$4+(BI826+BI827+BI828+BK826+BK827+BK828)*Percapita/30*FQ$4+(BJ829+BL829)*Cadeirante/30*FQ$4,IF(BI829+BK829&lt;=9,(BI829+BK829)*Crechee/30*FQ$4)+(BJ829+BL829)*Cadeirante/30*FQ$4+(BI826+BI827+BI828+BK826+BK827+BK828)*Percapita/30*FQ$4)+IF(BI829+BK829&gt;=11,Fixo/30*FQ$4+(BI829+BK829-10)*Crechee/30*FQ$4,0),IF(C826=2,IF(BJ826+BJ827+BJ828+BJ829+BL826+BL827+BL828+BL829=1,Cadeirante/30*FQ$4,IF(BJ826+BJ827+BJ828+BJ829+BL826+BL827+BL828+BL829=2,Fixo/30*FQ$4,IF(BJ826+BJ827+BJ828+BJ829+BL826+BL827+BL828+BL829&gt;2,Fixo/30*FQ$4+(BJ826+BJ827+BJ828+BJ829+BL826+BL827+BL828+BL829-2)*Cadeirante/30*FQ$4)))+(BI826+BI827+BI828+BK826+BK827+BK828)*Percapita/30*FQ$4+(BI829+BK829)*Crechee/30*FQ$4,IF(C826=1,IF(BI826+BI827+BI828+BJ826+BJ827+BJ828+BK826+BK827+BK828+BL826+BL827+BL828&lt;=15,(BI826+BI827+BI828+BK826+BK827+BK828)*Percapita/30*FQ$4,IF(BI826+BI827+BI828+BJ826+BJ827+BJ828+BK826+BK827+BK828+BL826+BL827+BL828&gt;=16,Fixo/30*FQ$4+(BI826+BI827+BI828+BJ826+BJ827+BJ828+BK826+BK827+BK828+BL826+BL827-16)*Percapita/30*FQ$4))))))</f>
        <v>0</v>
      </c>
      <c r="FR826" s="177">
        <f>IF(C826=4,SUM(BM826+BM827+BM828+BO826+BO827+BO828)*Percapita/30*FR$4+(BN826+BN827+BN828+BP826+BP827+BP828)*Cadeirante/30*FR$4,IF(C826=3,IF(BM829+BO829=10,Fixo/30*FR$4+(BM826+BM827+BM828+BO826+BO827+BO828)*Percapita/30*FR$4+(BN829+BP829)*Cadeirante/30*FR$4,IF(BM829+BO829&lt;=9,(BM829+BO829)*Crechee/30*FR$4)+(BN829+BP829)*Cadeirante/30*FR$4+(BM826+BM827+BM828+BO826+BO827+BO828)*Percapita/30*FR$4)+IF(BM829+BO829&gt;=11,Fixo/30*FR$4+(BM829+BO829-10)*Crechee/30*FR$4,0),IF(C826=2,IF(BN826+BN827+BN828+BN829+BP826+BP827+BP828+BP829=1,Cadeirante/30*FR$4,IF(BN826+BN827+BN828+BN829+BP826+BP827+BP828+BP829=2,Fixo/30*FR$4,IF(BN826+BN827+BN828+BN829+BP826+BP827+BP828+BP829&gt;2,Fixo/30*FR$4+(BN826+BN827+BN828+BN829+BP826+BP827+BP828+BP829-2)*Cadeirante/30*FR$4)))+(BM826+BM827+BM828+BO826+BO827+BO828)*Percapita/30*FR$4+(BM829+BO829)*Crechee/30*FR$4,IF(C826=1,IF(BM826+BM827+BM828+BN826+BN827+BN828+BO826+BO827+BO828+BP826+BP827+BP828&lt;=15,(BM826+BM827+BM828+BO826+BO827+BO828)*Percapita/30*FR$4,IF(BM826+BM827+BM828+BN826+BN827+BN828+BO826+BO827+BO828+BP826+BP827+BP828&gt;=16,Fixo/30*FR$4+(BM826+BM827+BM828+BN826+BN827+BN828+BO826+BO827+BO828+BP826+BP827-16)*Percapita/30*FR$4))))))</f>
        <v>0</v>
      </c>
      <c r="FS826" s="177">
        <f>IF(C826=4,SUM(BQ826+BQ827+BQ828+BS826+BS827+BS828)*Percapita/30*FS$4+(BR826+BR827+BR828+BT826+BT827+BT828)*Cadeirante/30*FS$4,IF(C826=3,IF(BQ829+BS829=10,Fixo/30*FS$4+(BQ826+BQ827+BQ828+BS826+BS827+BS828)*Percapita/30*FS$4+(BR829+BT829)*Cadeirante/30*FS$4,IF(BQ829+BS829&lt;=9,(BQ829+BS829)*Crechee/30*FS$4)+(BR829+BT829)*Cadeirante/30*FS$4+(BQ826+BQ827+BQ828+BS826+BS827+BS828)*Percapita/30*FS$4)+IF(BQ829+BS829&gt;=11,Fixo/30*FS$4+(BQ829+BS829-10)*Crechee/30*FS$4,0),IF(C826=2,IF(BR826+BR827+BR828+BR829+BT826+BT827+BT828+BT829=1,Cadeirante/30*FS$4,IF(BR826+BR827+BR828+BR829+BT826+BT827+BT828+BT829=2,Fixo/30*FS$4,IF(BR826+BR827+BR828+BR829+BT826+BT827+BT828+BT829&gt;2,Fixo/30*FS$4+(BR826+BR827+BR828+BR829+BT826+BT827+BT828+BT829-2)*Cadeirante/30*FS$4)))+(BQ826+BQ827+BQ828+BS826+BS827+BS828)*Percapita/30*FS$4+(BQ829+BS829)*Crechee/30*FS$4,IF(C826=1,IF(BQ826+BQ827+BQ828+BR826+BR827+BR828+BS826+BS827+BS828+BT826+BT827+BT828&lt;=15,(BQ826+BQ827+BQ828+BS826+BS827+BS828)*Percapita/30*FS$4,IF(BQ826+BQ827+BQ828+BR826+BR827+BR828+BS826+BS827+BS828+BT826+BT827+BT828&gt;=16,Fixo/30*FS$4+(BQ826+BQ827+BQ828+BR826+BR827+BR828+BS826+BS827+BS828+BT826+BT827-16)*Percapita/30*FS$4))))))</f>
        <v>0</v>
      </c>
      <c r="FT826" s="177">
        <f>IF(C826=4,SUM(BU826+BU827+BU828+BW826+BW827+BW828)*Percapita/30*FT$4+(BV826+BV827+BV828+BX826+BX827+BX828)*Cadeirante/30*FT$4,IF(C826=3,IF(BU829+BW829=10,Fixo/30*FT$4+(BU826+BU827+BU828+BW826+BW827+BW828)*Percapita/30*FT$4+(BV829+BX829)*Cadeirante/30*FT$4,IF(BU829+BW829&lt;=9,(BU829+BW829)*Crechee/30*FT$4)+(BV829+BX829)*Cadeirante/30*FT$4+(BU826+BU827+BU828+BW826+BW827+BW828)*Percapita/30*FT$4)+IF(BU829+BW829&gt;=11,Fixo/30*FT$4+(BU829+BW829-10)*Crechee/30*FT$4,0),IF(C826=2,IF(BV826+BV827+BV828+BV829+BX826+BX827+BX828+BX829=1,Cadeirante/30*FT$4,IF(BV826+BV827+BV828+BV829+BX826+BX827+BX828+BX829=2,Fixo/30*FT$4,IF(BV826+BV827+BV828+BV829+BX826+BX827+BX828+BX829&gt;2,Fixo/30*FT$4+(BV826+BV827+BV828+BV829+BX826+BX827+BX828+BX829-2)*Cadeirante/30*FT$4)))+(BU826+BU827+BU828+BW826+BW827+BW828)*Percapita/30*FT$4+(BU829+BW829)*Crechee/30*FT$4,IF(C826=1,IF(BU826+BU827+BU828+BV826+BV827+BV828+BW826+BW827+BW828+BX826+BX827+BX828&lt;=15,(BU826+BU827+BU828+BW826+BW827+BW828)*Percapita/30*FT$4,IF(BU826+BU827+BU828+BV826+BV827+BV828+BW826+BW827+BW828+BX826+BX827+BX828&gt;=16,Fixo/30*FT$4+(BU826+BU827+BU828+BV826+BV827+BV828+BW826+BW827+BW828+BX826+BX827-16)*Percapita/30*FT$4))))))</f>
        <v>0</v>
      </c>
      <c r="FU826" s="177">
        <f>IF(C826=4,SUM(BY826+BY827+BY828+CA826+CA827+CA828)*Percapita/30*FU$4+(BZ826+BZ827+BZ828+CB826+CB827+CB828)*Cadeirante/30*FU$4,IF(C826=3,IF(BY829+CA829=10,Fixo/30*FU$4+(BY826+BY827+BY828+CA826+CA827+CA828)*Percapita/30*FU$4+(BZ829+CB829)*Cadeirante/30*FU$4,IF(BY829+CA829&lt;=9,(BY829+CA829)*Crechee/30*FU$4)+(BZ829+CB829)*Cadeirante/30*FU$4+(BY826+BY827+BY828+CA826+CA827+CA828)*Percapita/30*FU$4)+IF(BY829+CA829&gt;=11,Fixo/30*FU$4+(BY829+CA829-10)*Crechee/30*FU$4,0),IF(C826=2,IF(BZ826+BZ827+BZ828+BZ829+CB826+CB827+CB828+CB829=1,Cadeirante/30*FU$4,IF(BZ826+BZ827+BZ828+BZ829+CB826+CB827+CB828+CB829=2,Fixo/30*FU$4,IF(BZ826+BZ827+BZ828+BZ829+CB826+CB827+CB828+CB829&gt;2,Fixo/30*FU$4+(BZ826+BZ827+BZ828+BZ829+CB826+CB827+CB828+CB829-2)*Cadeirante/30*FU$4)))+(BY826+BY827+BY828+CA826+CA827+CA828)*Percapita/30*FU$4+(BY829+CA829)*Crechee/30*FU$4,IF(C826=1,IF(BY826+BY827+BY828+BZ826+BZ827+BZ828+CA826+CA827+CA828+CB826+CB827+CB828&lt;=15,(BY826+BY827+BY828+CA826+CA827+CA828)*Percapita/30*FU$4,IF(BY826+BY827+BY828+BZ826+BZ827+BZ828+CA826+CA827+CA828+CB826+CB827+CB828&gt;=16,Fixo/30*FU$4+(BY826+BY827+BY828+BZ826+BZ827+BZ828+CA826+CA827+CA828+CB826+CB827-16)*Percapita/30*FU$4))))))</f>
        <v>0</v>
      </c>
      <c r="FV826" s="177">
        <f>IF(C826=4,SUM(CC826+CC827+CC828+CE826+CE827+CE828)*Percapita/30*FV$4+(CD826+CD827+CD828+CF826+CF827+CF828)*Cadeirante/30*FV$4,IF(C826=3,IF(CC829+CE829=10,Fixo/30*FV$4+(CC826+CC827+CC828+CE826+CE827+CE828)*Percapita/30*FV$4+(CD829+CF829)*Cadeirante/30*FV$4,IF(CC829+CE829&lt;=9,(CC829+CE829)*Crechee/30*FV$4)+(CD829+CF829)*Cadeirante/30*FV$4+(CC826+CC827+CC828+CE826+CE827+CE828)*Percapita/30*FV$4)+IF(CC829+CE829&gt;=11,Fixo/30*FV$4+(CC829+CE829-10)*Crechee/30*FV$4,0),IF(C826=2,IF(CD826+CD827+CD828+CD829+CF826+CF827+CF828+CF829=1,Cadeirante/30*FV$4,IF(CD826+CD827+CD828+CD829+CF826+CF827+CF828+CF829=2,Fixo/30*FV$4,IF(CD826+CD827+CD828+CD829+CF826+CF827+CF828+CF829&gt;2,Fixo/30*FV$4+(CD826+CD827+CD828+CD829+CF826+CF827+CF828+CF829-2)*Cadeirante/30*FV$4)))+(CC826+CC827+CC828+CE826+CE827+CE828)*Percapita/30*FV$4+(CC829+CE829)*Crechee/30*FV$4,IF(C826=1,IF(CC826+CC827+CC828+CD826+CD827+CD828+CE826+CE827+CE828+CF826+CF827+CF828&lt;=15,(CC826+CC827+CC828+CE826+CE827+CE828)*Percapita/30*FV$4,IF(CC826+CC827+CC828+CD826+CD827+CD828+CE826+CE827+CE828+CF826+CF827+CF828&gt;=16,Fixo/30*FV$4+(CC826+CC827+CC828+CD826+CD827+CD828+CE826+CE827+CE828+CF826+CF827-16)*Percapita/30*FV$4))))))</f>
        <v>0</v>
      </c>
      <c r="FW826" s="177">
        <f>IF(C826=4,SUM(CG826+CG827+CG828+CI826+CI827+CI828)*Percapita/30*FW$4+(CH826+CH827+CH828+CJ826+CJ827+CJ828)*Cadeirante/30*FW$4,IF(C826=3,IF(CG829+CI829=10,Fixo/30*FW$4+(CG826+CG827+CG828+CI826+CI827+CI828)*Percapita/30*FW$4+(CH829+CJ829)*Cadeirante/30*FW$4,IF(CG829+CI829&lt;=9,(CG829+CI829)*Crechee/30*FW$4)+(CH829+CJ829)*Cadeirante/30*FW$4+(CG826+CG827+CG828+CI826+CI827+CI828)*Percapita/30*FW$4)+IF(CG829+CI829&gt;=11,Fixo/30*FW$4+(CG829+CI829-10)*Crechee/30*FW$4,0),IF(C826=2,IF(CH826+CH827+CH828+CH829+CJ826+CJ827+CJ828+CJ829=1,Cadeirante/30*FW$4,IF(CH826+CH827+CH828+CH829+CJ826+CJ827+CJ828+CJ829=2,Fixo/30*FW$4,IF(CH826+CH827+CH828+CH829+CJ826+CJ827+CJ828+CJ829&gt;2,Fixo/30*FW$4+(CH826+CH827+CH828+CH829+CJ826+CJ827+CJ828+CJ829-2)*Cadeirante/30*FW$4)))+(CG826+CG827+CG828+CI826+CI827+CI828)*Percapita/30*FW$4+(CG829+CI829)*Crechee/30*FW$4,IF(C826=1,IF(CG826+CG827+CG828+CH826+CH827+CH828+CI826+CI827+CI828+CJ826+CJ827+CJ828&lt;=15,(CG826+CG827+CG828+CI826+CI827+CI828)*Percapita/30*FW$4,IF(CG826+CG827+CG828+CH826+CH827+CH828+CI826+CI827+CI828+CJ826+CJ827+CJ828&gt;=16,Fixo/30*FW$4+(CG826+CG827+CG828+CH826+CH827+CH828+CI826+CI827+CI828+CJ826+CJ827-16)*Percapita/30*FW$4))))))</f>
        <v>0</v>
      </c>
      <c r="FX826" s="177">
        <f>IF(C826=4,SUM(CK826+CK827+CK828+CM826+CM827+CM828)*Percapita/30*FX$4+(CL826+CL827+CL828+CN826+CN827+CN828)*Cadeirante/30*FX$4,IF(C826=3,IF(CK829+CM829=10,Fixo/30*FX$4+(CK826+CK827+CK828+CM826+CM827+CM828)*Percapita/30*FX$4+(CL829+CN829)*Cadeirante/30*FX$4,IF(CK829+CM829&lt;=9,(CK829+CM829)*Crechee/30*FX$4)+(CL829+CN829)*Cadeirante/30*FX$4+(CK826+CK827+CK828+CM826+CM827+CM828)*Percapita/30*FX$4)+IF(CK829+CM829&gt;=11,Fixo/30*FX$4+(CK829+CM829-10)*Crechee/30*FX$4,0),IF(C826=2,IF(CL826+CL827+CL828+CL829+CN826+CN827+CN828+CN829=1,Cadeirante/30*FX$4,IF(CL826+CL827+CL828+CL829+CN826+CN827+CN828+CN829=2,Fixo/30*FX$4,IF(CL826+CL827+CL828+CL829+CN826+CN827+CN828+CN829&gt;2,Fixo/30*FX$4+(CL826+CL827+CL828+CL829+CN826+CN827+CN828+CN829-2)*Cadeirante/30*FX$4)))+(CK826+CK827+CK828+CM826+CM827+CM828)*Percapita/30*FX$4+(CK829+CM829)*Crechee/30*FX$4,IF(C826=1,IF(CK826+CK827+CK828+CL826+CL827+CL828+CM826+CM827+CM828+CN826+CN827+CN828&lt;=15,(CK826+CK827+CK828+CM826+CM827+CM828)*Percapita/30*FX$4,IF(CK826+CK827+CK828+CL826+CL827+CL828+CM826+CM827+CM828+CN826+CN827+CN828&gt;=16,Fixo/30*FX$4+(CK826+CK827+CK828+CL826+CL827+CL828+CM826+CM827+CM828+CN826+CN827-16)*Percapita/30*FX$4))))))</f>
        <v>0</v>
      </c>
      <c r="FY826" s="177">
        <f>IF(C826=4,SUM(CO826+CO827+CO828+CQ826+CQ827+CQ828)*Percapita/30*FY$4+(CP826+CP827+CP828+CR826+CR827+CR828)*Cadeirante/30*FY$4,IF(C826=3,IF(CO829+CQ829=10,Fixo/30*FY$4+(CO826+CO827+CO828+CQ826+CQ827+CQ828)*Percapita/30*FY$4+(CP829+CR829)*Cadeirante/30*FY$4,IF(CO829+CQ829&lt;=9,(CO829+CQ829)*Crechee/30*FY$4)+(CP829+CR829)*Cadeirante/30*FY$4+(CO826+CO827+CO828+CQ826+CQ827+CQ828)*Percapita/30*FY$4)+IF(CO829+CQ829&gt;=11,Fixo/30*FY$4+(CO829+CQ829-10)*Crechee/30*FY$4,0),IF(C826=2,IF(CP826+CP827+CP828+CP829+CR826+CR827+CR828+CR829=1,Cadeirante/30*FY$4,IF(CP826+CP827+CP828+CP829+CR826+CR827+CR828+CR829=2,Fixo/30*FY$4,IF(CP826+CP827+CP828+CP829+CR826+CR827+CR828+CR829&gt;2,Fixo/30*FY$4+(CP826+CP827+CP828+CP829+CR826+CR827+CR828+CR829-2)*Cadeirante/30*FY$4)))+(CO826+CO827+CO828+CQ826+CQ827+CQ828)*Percapita/30*FY$4+(CO829+CQ829)*Crechee/30*FY$4,IF(C826=1,IF(CO826+CO827+CO828+CP826+CP827+CP828+CQ826+CQ827+CQ828+CR826+CR827+CR828&lt;=15,(CO826+CO827+CO828+CQ826+CQ827+CQ828)*Percapita/30*FY$4,IF(CO826+CO827+CO828+CP826+CP827+CP828+CQ826+CQ827+CQ828+CR826+CR827+CR828&gt;=16,Fixo/30*FY$4+(CO826+CO827+CO828+CP826+CP827+CP828+CQ826+CQ827+CQ828+CR826+CR827-16)*Percapita/30*FY$4))))))</f>
        <v>0</v>
      </c>
      <c r="FZ826" s="177">
        <f>IF(C826=4,SUM(CS826+CS827+CS828+CU826+CU827+CU828)*Percapita/30*FZ$4+(CT826+CT827+CT828+CV826+CV827+CV828)*Cadeirante/30*FZ$4,IF(C826=3,IF(CS829+CU829=10,Fixo/30*FZ$4+(CS826+CS827+CS828+CU826+CU827+CU828)*Percapita/30*FZ$4+(CT829+CV829)*Cadeirante/30*FZ$4,IF(CS829+CU829&lt;=9,(CS829+CU829)*Crechee/30*FZ$4)+(CT829+CV829)*Cadeirante/30*FZ$4+(CS826+CS827+CS828+CU826+CU827+CU828)*Percapita/30*FZ$4)+IF(CS829+CU829&gt;=11,Fixo/30*FZ$4+(CS829+CU829-10)*Crechee/30*FZ$4,0),IF(C826=2,IF(CT826+CT827+CT828+CT829+CV826+CV827+CV828+CV829=1,Cadeirante/30*FZ$4,IF(CT826+CT827+CT828+CT829+CV826+CV827+CV828+CV829=2,Fixo/30*FZ$4,IF(CT826+CT827+CT828+CT829+CV826+CV827+CV828+CV829&gt;2,Fixo/30*FZ$4+(CT826+CT827+CT828+CT829+CV826+CV827+CV828+CV829-2)*Cadeirante/30*FZ$4)))+(CS826+CS827+CS828+CU826+CU827+CU828)*Percapita/30*FZ$4+(CS829+CU829)*Crechee/30*FZ$4,IF(C826=1,IF(CS826+CS827+CS828+CT826+CT827+CT828+CU826+CU827+CU828+CV826+CV827+CV828&lt;=15,(CS826+CS827+CS828+CU826+CU827+CU828)*Percapita/30*FZ$4,IF(CS826+CS827+CS828+CT826+CT827+CT828+CU826+CU827+CU828+CV826+CV827+CV828&gt;=16,Fixo/30*FZ$4+(CS826+CS827+CS828+CT826+CT827+CT828+CU826+CU827+CU828+CV826+CV827-16)*Percapita/30*FZ$4))))))</f>
        <v>0</v>
      </c>
      <c r="GA826" s="177">
        <f>IF(C826=4,SUM(CW826+CW827+CW828+CY826+CY827+CY828)*Percapita/30*GA$4+(CX826+CX827+CX828+CZ826+CZ827+CZ828)*Cadeirante/30*GA$4,IF(C826=3,IF(CW829+CY829=10,Fixo/30*GA$4+(CW826+CW827+CW828+CY826+CY827+CY828)*Percapita/30*GA$4+(CX829+CZ829)*Cadeirante/30*GA$4,IF(CW829+CY829&lt;=9,(CW829+CY829)*Crechee/30*GA$4)+(CX829+CZ829)*Cadeirante/30*GA$4+(CW826+CW827+CW828+CY826+CY827+CY828)*Percapita/30*GA$4)+IF(CW829+CY829&gt;=11,Fixo/30*GA$4+(CW829+CY829-10)*Crechee/30*GA$4,0),IF(C826=2,IF(CX826+CX827+CX828+CX829+CZ826+CZ827+CZ828+CZ829=1,Cadeirante/30*GA$4,IF(CX826+CX827+CX828+CX829+CZ826+CZ827+CZ828+CZ829=2,Fixo/30*GA$4,IF(CX826+CX827+CX828+CX829+CZ826+CZ827+CZ828+CZ829&gt;2,Fixo/30*GA$4+(CX826+CX827+CX828+CX829+CZ826+CZ827+CZ828+CZ829-2)*Cadeirante/30*GA$4)))+(CW826+CW827+CW828+CY826+CY827+CY828)*Percapita/30*GA$4+(CW829+CY829)*Crechee/30*GA$4,IF(C826=1,IF(CW826+CW827+CW828+CX826+CX827+CX828+CY826+CY827+CY828+CZ826+CZ827+CZ828&lt;=15,(CW826+CW827+CW828+CY826+CY827+CY828)*Percapita/30*GA$4,IF(CW826+CW827+CW828+CX826+CX827+CX828+CY826+CY827+CY828+CZ826+CZ827+CZ828&gt;=16,Fixo/30*GA$4+(CW826+CW827+CW828+CX826+CX827+CX828+CY826+CY827+CY828+CZ826+CZ827-16)*Percapita/30*GA$4))))))</f>
        <v>0</v>
      </c>
      <c r="GB826" s="177">
        <f>IF(C826=4,SUM(DA826+DA827+DA828+DC826+DC827+DC828)*Percapita/30*GB$4+(DB826+DB827+DB828+DD826+DD827+DD828)*Cadeirante/30*GB$4,IF(C826=3,IF(DA829+DC829=10,Fixo/30*GB$4+(DA826+DA827+DA828+DC826+DC827+DC828)*Percapita/30*GB$4+(DB829+DD829)*Cadeirante/30*GB$4,IF(DA829+DC829&lt;=9,(DA829+DC829)*Crechee/30*GB$4)+(DB829+DD829)*Cadeirante/30*GB$4+(DA826+DA827+DA828+DC826+DC827+DC828)*Percapita/30*GB$4)+IF(DA829+DC829&gt;=11,Fixo/30*GB$4+(DA829+DC829-10)*Crechee/30*GB$4,0),IF(C826=2,IF(DB826+DB827+DB828+DB829+DD826+DD827+DD828+DD829=1,Cadeirante/30*GB$4,IF(DB826+DB827+DB828+DB829+DD826+DD827+DD828+DD829=2,Fixo/30*GB$4,IF(DB826+DB827+DB828+DB829+DD826+DD827+DD828+DD829&gt;2,Fixo/30*GB$4+(DB826+DB827+DB828+DB829+DD826+DD827+DD828+DD829-2)*Cadeirante/30*GB$4)))+(DA826+DA827+DA828+DC826+DC827+DC828)*Percapita/30*GB$4+(DA829+DC829)*Crechee/30*GB$4,IF(C826=1,IF(DA826+DA827+DA828+DB826+DB827+DB828+DC826+DC827+DC828+DD826+DD827+DD828&lt;=15,(DA826+DA827+DA828+DC826+DC827+DC828)*Percapita/30*GB$4,IF(DA826+DA827+DA828+DB826+DB827+DB828+DC826+DC827+DC828+DD826+DD827+DD828&gt;=16,Fixo/30*GB$4+(DA826+DA827+DA828+DB826+DB827+DB828+DC826+DC827+DC828+DD826+DD827-16)*Percapita/30*GB$4))))))</f>
        <v>0</v>
      </c>
      <c r="GC826" s="177">
        <f>IF(C826=4,SUM(DE826+DE827+DE828+DG826+DG827+DG828)*Percapita/30*GC$4+(DF826+DF827+DF828+DH826+DH827+DH828)*Cadeirante/30*GC$4,IF(C826=3,IF(DE829+DG829=10,Fixo/30*GC$4+(DE826+DE827+DE828+DG826+DG827+DG828)*Percapita/30*GC$4+(DF829+DH829)*Cadeirante/30*GC$4,IF(DE829+DG829&lt;=9,(DE829+DG829)*Crechee/30*GC$4)+(DF829+DH829)*Cadeirante/30*GC$4+(DE826+DE827+DE828+DG826+DG827+DG828)*Percapita/30*GC$4)+IF(DE829+DG829&gt;=11,Fixo/30*GC$4+(DE829+DG829-10)*Crechee/30*GC$4,0),IF(C826=2,IF(DF826+DF827+DF828+DF829+DH826+DH827+DH828+DH829=1,Cadeirante/30*GC$4,IF(DF826+DF827+DF828+DF829+DH826+DH827+DH828+DH829=2,Fixo/30*GC$4,IF(DF826+DF827+DF828+DF829+DH826+DH827+DH828+DH829&gt;2,Fixo/30*GC$4+(DF826+DF827+DF828+DF829+DH826+DH827+DH828+DH829-2)*Cadeirante/30*GC$4)))+(DE826+DE827+DE828+DG826+DG827+DG828)*Percapita/30*GC$4+(DE829+DG829)*Crechee/30*GC$4,IF(C826=1,IF(DE826+DE827+DE828+DF826+DF827+DF828+DG826+DG827+DG828+DH826+DH827+DH828&lt;=15,(DE826+DE827+DE828+DG826+DG827+DG828)*Percapita/30*GC$4,IF(DE826+DE827+DE828+DF826+DF827+DF828+DG826+DG827+DG828+DH826+DH827+DH828&gt;=16,Fixo/30*GC$4+(DE826+DE827+DE828+DF826+DF827+DF828+DG826+DG827+DG828+DH826+DH827-16)*Percapita/30*GC$4))))))</f>
        <v>0</v>
      </c>
      <c r="GD826" s="177">
        <f>IF(C826=4,SUM(DI826+DI827+DI828+DK826+DK827+DK828)*Percapita/30*GD$4+(DJ826+DJ827+DJ828+DL826+DL827+DL828)*Cadeirante/30*GD$4,IF(C826=3,IF(DI829+DK829=10,Fixo/30*GD$4+(DI826+DI827+DI828+DK826+DK827+DK828)*Percapita/30*GD$4+(DJ829+DL829)*Cadeirante/30*GD$4,IF(DI829+DK829&lt;=9,(DI829+DK829)*Crechee/30*GD$4)+(DJ829+DL829)*Cadeirante/30*GD$4+(DI826+DI827+DI828+DK826+DK827+DK828)*Percapita/30*GD$4)+IF(DI829+DK829&gt;=11,Fixo/30*GD$4+(DI829+DK829-10)*Crechee/30*GD$4,0),IF(C826=2,IF(DJ826+DJ827+DJ828+DJ829+DL826+DL827+DL828+DL829=1,Cadeirante/30*GD$4,IF(DJ826+DJ827+DJ828+DJ829+DL826+DL827+DL828+DL829=2,Fixo/30*GD$4,IF(DJ826+DJ827+DJ828+DJ829+DL826+DL827+DL828+DL829&gt;2,Fixo/30*GD$4+(DJ826+DJ827+DJ828+DJ829+DL826+DL827+DL828+DL829-2)*Cadeirante/30*GD$4)))+(DI826+DI827+DI828+DK826+DK827+DK828)*Percapita/30*GD$4+(DI829+DK829)*Crechee/30*GD$4,IF(C826=1,IF(DI826+DI827+DI828+DJ826+DJ827+DJ828+DK826+DK827+DK828+DL826+DL827+DL828&lt;=15,(DI826+DI827+DI828+DK826+DK827+DK828)*Percapita/30*GD$4,IF(DI826+DI827+DI828+DJ826+DJ827+DJ828+DK826+DK827+DK828+DL826+DL827+DL828&gt;=16,Fixo/30*GD$4+(DI826+DI827+DI828+DJ826+DJ827+DJ828+DK826+DK827+DK828+DL826+DL827-16)*Percapita/30*GD$4))))))</f>
        <v>0</v>
      </c>
      <c r="GE826" s="177">
        <f>IF(C826=4,SUM(DM826+DM827+DM828+DO826+DO827+DO828)*Percapita/30*GE$4+(DN826+DN827+DN828+DP826+DP827+DP828)*Cadeirante/30*GE$4,IF(C826=3,IF(DM829+DO829=10,Fixo/30*GE$4+(DM826+DM827+DM828+DO826+DO827+DO828)*Percapita/30*GE$4+(DN829+DP829)*Cadeirante/30*GE$4,IF(DM829+DO829&lt;=9,(DM829+DO829)*Crechee/30*GE$4)+(DN829+DP829)*Cadeirante/30*GE$4+(DM826+DM827+DM828+DO826+DO827+DO828)*Percapita/30*GE$4)+IF(DM829+DO829&gt;=11,Fixo/30*GE$4+(DM829+DO829-10)*Crechee/30*GE$4,0),IF(C826=2,IF(DN826+DN827+DN828+DN829+DP826+DP827+DP828+DP829=1,Cadeirante/30*GE$4,IF(DN826+DN827+DN828+DN829+DP826+DP827+DP828+DP829=2,Fixo/30*GE$4,IF(DN826+DN827+DN828+DN829+DP826+DP827+DP828+DP829&gt;2,Fixo/30*GE$4+(DN826+DN827+DN828+DN829+DP826+DP827+DP828+DP829-2)*Cadeirante/30*GE$4)))+(DM826+DM827+DM828+DO826+DO827+DO828)*Percapita/30*GE$4+(DM829+DO829)*Crechee/30*GE$4,IF(C826=1,IF(DM826+DM827+DM828+DN826+DN827+DN828+DO826+DO827+DO828+DP826+DP827+DP828&lt;=15,(DM826+DM827+DM828+DO826+DO827+DO828)*Percapita/30*GE$4,IF(DM826+DM827+DM828+DN826+DN827+DN828+DO826+DO827+DO828+DP826+DP827+DP828&gt;=16,Fixo/30*GE$4+(DM826+DM827+DM828+DN826+DN827+DN828+DO826+DO827+DO828+DP826+DP827-16)*Percapita/30*GE$4))))))</f>
        <v>0</v>
      </c>
      <c r="GF826" s="177">
        <f>IF(C826=4,SUM(DQ826+DQ827+DQ828+DS826+DS827+DS828)*Percapita/30*GF$4+(DR826+DR827+DR828+DT826+DT827+DT828)*Cadeirante/30*GF$4,IF(C826=3,IF(DQ829+DS829=10,Fixo/30*GF$4+(DQ826+DQ827+DQ828+DS826+DS827+DS828)*Percapita/30*GF$4+(DR829+DT829)*Cadeirante/30*GF$4,IF(DQ829+DS829&lt;=9,(DQ829+DS829)*Crechee/30*GF$4)+(DR829+DT829)*Cadeirante/30*GF$4+(DQ826+DQ827+DQ828+DS826+DS827+DS828)*Percapita/30*GF$4)+IF(DQ829+DS829&gt;=11,Fixo/30*GF$4+(DQ829+DS829-10)*Crechee/30*GF$4,0),IF(C826=2,IF(DR826+DR827+DR828+DR829+DT826+DT827+DT828+DT829=1,Cadeirante/30*GF$4,IF(DR826+DR827+DR828+DR829+DT826+DT827+DT828+DT829=2,Fixo/30*GF$4,IF(DR826+DR827+DR828+DR829+DT826+DT827+DT828+DT829&gt;2,Fixo/30*GF$4+(DR826+DR827+DR828+DR829+DT826+DT827+DT828+DT829-2)*Cadeirante/30*GF$4)))+(DQ826+DQ827+DQ828+DS826+DS827+DS828)*Percapita/30*GF$4+(DQ829+DS829)*Crechee/30*GF$4,IF(C826=1,IF(DQ826+DQ827+DQ828+DR826+DR827+DR828+DS826+DS827+DS828+DT826+DT827+DT828&lt;=15,(DQ826+DQ827+DQ828+DS826+DS827+DS828)*Percapita/30*GF$4,IF(DQ826+DQ827+DQ828+DR826+DR827+DR828+DS826+DS827+DS828+DT826+DT827+DT828&gt;=16,Fixo/30*GF$4+(DQ826+DQ827+DQ828+DR826+DR827+DR828+DS826+DS827+DS828+DT826+DT827-16)*Percapita/30*GF$4))))))</f>
        <v>0</v>
      </c>
      <c r="GG826" s="177">
        <f>IF(C826=4,SUM(DU826+DU827+DU828+DW826+DW827+DW828)*Percapita/30*GG$4+(DV826+DV827+DV828+DX826+DX827+DX828)*Cadeirante/30*GG$4,IF(C826=3,IF(DU829+DW829=10,Fixo/30*GG$4+(DU826+DU827+DU828+DW826+DW827+DW828)*Percapita/30*GG$4+(DV829+DX829)*Cadeirante/30*GG$4,IF(DU829+DW829&lt;=9,(DU829+DW829)*Crechee/30*GG$4)+(DV829+DX829)*Cadeirante/30*GG$4+(DU826+DU827+DU828+DW826+DW827+DW828)*Percapita/30*GG$4)+IF(DU829+DW829&gt;=11,Fixo/30*GG$4+(DU829+DW829-10)*Crechee/30*GG$4,0),IF(C826=2,IF(DV826+DV827+DV828+DV829+DX826+DX827+DX828+DX829=1,Cadeirante/30*GG$4,IF(DV826+DV827+DV828+DV829+DX826+DX827+DX828+DX829=2,Fixo/30*GG$4,IF(DV826+DV827+DV828+DV829+DX826+DX827+DX828+DX829&gt;2,Fixo/30*GG$4+(DV826+DV827+DV828+DV829+DX826+DX827+DX828+DX829-2)*Cadeirante/30*GG$4)))+(DU826+DU827+DU828+DW826+DW827+DW828)*Percapita/30*GG$4+(DU829+DW829)*Crechee/30*GG$4,IF(C826=1,IF(DU826+DU827+DU828+DV826+DV827+DV828+DW826+DW827+DW828+DX826+DX827+DX828&lt;=15,(DU826+DU827+DU828+DW826+DW827+DW828)*Percapita/30*GG$4,IF(DU826+DU827+DU828+DV826+DV827+DV828+DW826+DW827+DW828+DX826+DX827+DX828&gt;=16,Fixo/30*GG$4+(DU826+DU827+DU828+DV826+DV827+DV828+DW826+DW827+DW828+DX826+DX827-16)*Percapita/30*GG$4))))))</f>
        <v>0</v>
      </c>
      <c r="GH826" s="177">
        <f>IF(C826=4,SUM(DY826+DY827+DY828+EA826+EA827+EA828)*Percapita/30*GH$4+(DZ826+DZ827+DZ828+EB826+EB827+EB828)*Cadeirante/30*GH$4,IF(C826=3,IF(DY829+EA829=10,Fixo/30*GH$4+(DY826+DY827+DY828+EA826+EA827+EA828)*Percapita/30*GH$4+(DZ829+EB829)*Cadeirante/30*GH$4,IF(DY829+EA829&lt;=9,(DY829+EA829)*Crechee/30*GH$4)+(DZ829+EB829)*Cadeirante/30*GH$4+(DY826+DY827+DY828+EA826+EA827+EA828)*Percapita/30*GH$4)+IF(DY829+EA829&gt;=11,Fixo/30*GH$4+(DY829+EA829-10)*Crechee/30*GH$4,0),IF(C826=2,IF(DZ826+DZ827+DZ828+DZ829+EB826+EB827+EB828+EB829=1,Cadeirante/30*GH$4,IF(DZ826+DZ827+DZ828+DZ829+EB826+EB827+EB828+EB829=2,Fixo/30*GH$4,IF(DZ826+DZ827+DZ828+DZ829+EB826+EB827+EB828+EB829&gt;2,Fixo/30*GH$4+(DZ826+DZ827+DZ828+DZ829+EB826+EB827+EB828+EB829-2)*Cadeirante/30*GH$4)))+(DY826+DY827+DY828+EA826+EA827+EA828)*Percapita/30*GH$4+(DY829+EA829)*Crechee/30*GH$4,IF(C826=1,IF(DY826+DY827+DY828+DZ826+DZ827+DZ828+EA826+EA827+EA828+EB826+EB827+EB828&lt;=15,(DY826+DY827+DY828+EA826+EA827+EA828)*Percapita/30*GH$4,IF(DY826+DY827+DY828+DZ826+DZ827+DZ828+EA826+EA827+EA828+EB826+EB827+EB828&gt;=16,Fixo/30*GH$4+(DY826+DY827+DY828+DZ826+DZ827+DZ828+EA826+EA827+EA828+EB826+EB827-16)*Percapita/30*GH$4))))))</f>
        <v>0</v>
      </c>
      <c r="GI826" s="177">
        <f>IF(C826=4,SUM(EC826+EC827+EC828+EE826+EE827+EE828)*Percapita/30*GI$4+(ED826+ED827+ED828+EF826+EF827+EF828)*Cadeirante/30*GI$4,IF(C826=3,IF(EC829+EE829=10,Fixo/30*GI$4+(EC826+EC827+EC828+EE826+EE827+EE828)*Percapita/30*GI$4+(ED829+EF829)*Cadeirante/30*GI$4,IF(EC829+EE829&lt;=9,(EC829+EE829)*Crechee/30*GI$4)+(ED829+EF829)*Cadeirante/30*GI$4+(EC826+EC827+EC828+EE826+EE827+EE828)*Percapita/30*GI$4)+IF(EC829+EE829&gt;=11,Fixo/30*GI$4+(EC829+EE829-10)*Crechee/30*GI$4,0),IF(C826=2,IF(ED826+ED827+ED828+ED829+EF826+EF827+EF828+EF829=1,Cadeirante/30*GI$4,IF(ED826+ED827+ED828+ED829+EF826+EF827+EF828+EF829=2,Fixo/30*GI$4,IF(ED826+ED827+ED828+ED829+EF826+EF827+EF828+EF829&gt;2,Fixo/30*GI$4+(ED826+ED827+ED828+ED829+EF826+EF827+EF828+EF829-2)*Cadeirante/30*GI$4)))+(EC826+EC827+EC828+EE826+EE827+EE828)*Percapita/30*GI$4+(EC829+EE829)*Crechee/30*GI$4,IF(C826=1,IF(EC826+EC827+EC828+ED826+ED827+ED828+EE826+EE827+EE828+EF826+EF827+EF828&lt;=15,(EC826+EC827+EC828+EE826+EE827+EE828)*Percapita/30*GI$4,IF(EC826+EC827+EC828+ED826+ED827+ED828+EE826+EE827+EE828+EF826+EF827+EF828&gt;=16,Fixo/30*GI$4+(EC826+EC827+EC828+ED826+ED827+ED828+EE826+EE827+EE828+EF826+EF827-16)*Percapita/30*GI$4))))))</f>
        <v>0</v>
      </c>
      <c r="GJ826" s="177">
        <f>IF(C826=4,SUM(EG826+EG827+EG828+EI826+EI827+EI828)*Percapita/30*GJ$4+(EH826+EH827+EH828+EJ826+EJ827+EJ828)*Cadeirante/30*GJ$4,IF(C826=3,IF(EG829+EI829=10,Fixo/30*GJ$4+(EG826+EG827+EG828+EI826+EI827+EI828)*Percapita/30*GJ$4+(EH829+EJ829)*Cadeirante/30*GJ$4,IF(EG829+EI829&lt;=9,(EG829+EI829)*Crechee/30*GJ$4)+(EH829+EJ829)*Cadeirante/30*GJ$4+(EG826+EG827+EG828+EI826+EI827+EI828)*Percapita/30*GJ$4)+IF(EG829+EI829&gt;=11,Fixo/30*GJ$4+(EG829+EI829-10)*Crechee/30*GJ$4,0),IF(C826=2,IF(EH826+EH827+EH828+EH829+EJ826+EJ827+EJ828+EJ829=1,Cadeirante/30*GJ$4,IF(EH826+EH827+EH828+EH829+EJ826+EJ827+EJ828+EJ829=2,Fixo/30*GJ$4,IF(EH826+EH827+EH828+EH829+EJ826+EJ827+EJ828+EJ829&gt;2,Fixo/30*GJ$4+(EH826+EH827+EH828+EH829+EJ826+EJ827+EJ828+EJ829-2)*Cadeirante/30*GJ$4)))+(EG826+EG827+EG828+EI826+EI827+EI828)*Percapita/30*GJ$4+(EG829+EI829)*Crechee/30*GJ$4,IF(C826=1,IF(EG826+EG827+EG828+EH826+EH827+EH828+EI826+EI827+EI828+EJ826+EJ827+EJ828&lt;=15,(EG826+EG827+EG828+EI826+EI827+EI828)*Percapita/30*GJ$4,IF(EG826+EG827+EG828+EH826+EH827+EH828+EI826+EI827+EI828+EJ826+EJ827+EJ828&gt;=16,Fixo/30*GJ$4+(EG826+EG827+EG828+EH826+EH827+EH828+EI826+EI827+EI828+EJ826+EJ827-16)*Percapita/30*GJ$4))))))</f>
        <v>0</v>
      </c>
      <c r="GK826" s="178"/>
      <c r="GL826" s="103">
        <f t="shared" si="895"/>
        <v>0</v>
      </c>
      <c r="GM826" s="124"/>
      <c r="GN826" s="104">
        <f>SUMIF(V826:V829,"&lt;0")*Cadeirante/30*GN$4+SUMIF(X826:X829,"&lt;0")*Cadeirante/30*GN$4</f>
        <v>0</v>
      </c>
      <c r="GO826" s="104">
        <f>SUMIF(Z826:Z829,"&lt;0")*Cadeirante/30*GO$4+SUMIF(AB826:AB829,"&lt;0")*Cadeirante/30*GO$4</f>
        <v>0</v>
      </c>
      <c r="GP826" s="104">
        <f>SUMIF(AD826:AD829,"&lt;0")*Cadeirante/30*GP$4+SUMIF(AF826:AF829,"&lt;0")*Cadeirante/30*GP$4</f>
        <v>0</v>
      </c>
      <c r="GQ826" s="104">
        <f>SUMIF(AH826:AH829,"&lt;0")*Cadeirante/30*GQ$4+SUMIF(AJ826:AJ829,"&lt;0")*Cadeirante/30*GQ$4</f>
        <v>0</v>
      </c>
      <c r="GR826" s="104">
        <f>SUMIF(AL826:AL829,"&lt;0")*Cadeirante/30*GR$4+SUMIF(AN826:AN829,"&lt;0")*Cadeirante/30*GR$4</f>
        <v>0</v>
      </c>
      <c r="GS826" s="104">
        <f>SUMIF(AP826:AP829,"&lt;0")*Cadeirante/30*GS$4+SUMIF(AR826:AR829,"&lt;0")*Cadeirante/30*GS$4</f>
        <v>0</v>
      </c>
      <c r="GT826" s="104">
        <f>SUMIF(AT826:AT829,"&lt;0")*Cadeirante/30*GT$4+SUMIF(AV826:AV829,"&lt;0")*Cadeirante/30*GT$4</f>
        <v>0</v>
      </c>
      <c r="GU826" s="104">
        <f>SUMIF(AX826:AX829,"&lt;0")*Cadeirante/30*GU$4+SUMIF(AZ826:AZ829,"&lt;0")*Cadeirante/30*GU$4</f>
        <v>0</v>
      </c>
      <c r="GV826" s="104">
        <f>SUMIF(BB826:BB829,"&lt;0")*Cadeirante/30*GV$4+SUMIF(BD826:BD829,"&lt;0")*Cadeirante/30*GV$4</f>
        <v>0</v>
      </c>
      <c r="GW826" s="104">
        <f>SUMIF(BF826:BF829,"&lt;0")*Cadeirante/30*GW$4+SUMIF(BH826:BH829,"&lt;0")*Cadeirante/30*GW$4</f>
        <v>0</v>
      </c>
      <c r="GX826" s="104">
        <f>SUMIF(BJ826:BJ829,"&lt;0")*Cadeirante/30*GX$4+SUMIF(BL826:BL829,"&lt;0")*Cadeirante/30*GX$4</f>
        <v>0</v>
      </c>
      <c r="GY826" s="104">
        <f>SUMIF(BN826:BN829,"&lt;0")*Cadeirante/30*GY$4+SUMIF(BP826:BP829,"&lt;0")*Cadeirante/30*GY$4</f>
        <v>0</v>
      </c>
      <c r="GZ826" s="104">
        <f>SUMIF(BR826:BR829,"&lt;0")*Cadeirante/30*GZ$4+SUMIF(BT826:BT829,"&lt;0")*Cadeirante/30*GZ$4</f>
        <v>0</v>
      </c>
      <c r="HA826" s="104">
        <f>SUMIF(BV826:BV829,"&lt;0")*Cadeirante/30*HA$4+SUMIF(BX826:BX829,"&lt;0")*Cadeirante/30*HA$4</f>
        <v>0</v>
      </c>
      <c r="HB826" s="104">
        <f>SUMIF(BZ826:BZ829,"&lt;0")*Cadeirante/30*HB$4+SUMIF(CB826:CB829,"&lt;0")*Cadeirante/30*HB$4</f>
        <v>0</v>
      </c>
      <c r="HC826" s="104">
        <f>SUMIF(CD826:CD829,"&lt;0")*Cadeirante/30*HC$4+SUMIF(CF826:CF829,"&lt;0")*Cadeirante/30*HC$4</f>
        <v>0</v>
      </c>
      <c r="HD826" s="104">
        <f>SUMIF(CH826:CH829,"&lt;0")*Cadeirante/30*HD$4+SUMIF(CJ826:CJ829,"&lt;0")*Cadeirante/30*HD$4</f>
        <v>0</v>
      </c>
      <c r="HE826" s="104">
        <f>SUMIF(CL826:CL829,"&lt;0")*Cadeirante/30*HE$4+SUMIF(CN826:CN829,"&lt;0")*Cadeirante/30*HE$4</f>
        <v>0</v>
      </c>
      <c r="HF826" s="104">
        <f>SUMIF(CP826:CP829,"&lt;0")*Cadeirante/30*HF$4+SUMIF(CR826:CR829,"&lt;0")*Cadeirante/30*HF$4</f>
        <v>0</v>
      </c>
      <c r="HG826" s="104">
        <f>SUMIF(CT826:CT829,"&lt;0")*Cadeirante/30*HG$4+SUMIF(CV826:CV829,"&lt;0")*Cadeirante/30*HG$4</f>
        <v>0</v>
      </c>
      <c r="HH826" s="104">
        <f>SUMIF(CX826:CX829,"&lt;0")*Cadeirante/30*HH$4+SUMIF(CZ826:CZ829,"&lt;0")*Cadeirante/30*HH$4</f>
        <v>0</v>
      </c>
      <c r="HI826" s="104">
        <f>SUMIF(DB826:DB829,"&lt;0")*Cadeirante/30*HI$4+SUMIF(DD826:DD829,"&lt;0")*Cadeirante/30*HI$4</f>
        <v>0</v>
      </c>
      <c r="HJ826" s="104">
        <f>SUMIF(DF826:DF829,"&lt;0")*Cadeirante/30*HJ$4+SUMIF(DH826:DH829,"&lt;0")*Cadeirante/30*HJ$4</f>
        <v>0</v>
      </c>
      <c r="HK826" s="104">
        <f>SUMIF(DJ826:DJ829,"&lt;0")*Cadeirante/30*HK$4+SUMIF(DL826:DL829,"&lt;0")*Cadeirante/30*HK$4</f>
        <v>0</v>
      </c>
      <c r="HL826" s="104">
        <f>SUMIF(DN826:DN829,"&lt;0")*Cadeirante/30*HL$4+SUMIF(DP826:DP829,"&lt;0")*Cadeirante/30*HL$4</f>
        <v>0</v>
      </c>
      <c r="HM826" s="104">
        <f>SUMIF(DR826:DR829,"&lt;0")*Cadeirante/30*HM$4+SUMIF(DT826:DT829,"&lt;0")*Cadeirante/30*HM$4</f>
        <v>0</v>
      </c>
      <c r="HN826" s="104">
        <f>SUMIF(DV826:DV829,"&lt;0")*Cadeirante/30*HN$4+SUMIF(DX826:DX829,"&lt;0")*Cadeirante/30*HN$4</f>
        <v>0</v>
      </c>
      <c r="HO826" s="104">
        <f>SUMIF(DZ826:DZ829,"&lt;0")*Cadeirante/30*HO$4+SUMIF(EB826:EB829,"&lt;0")*Cadeirante/30*HO$4</f>
        <v>0</v>
      </c>
      <c r="HP826" s="104">
        <f>SUMIF(ED826:ED829,"&lt;0")*Cadeirante/30*HP$4+SUMIF(EF826:EF829,"&lt;0")*Cadeirante/30*HP$4</f>
        <v>0</v>
      </c>
      <c r="HQ826" s="64"/>
      <c r="HR826" s="64"/>
      <c r="HS826" s="64"/>
      <c r="HT826" s="64"/>
      <c r="HU826" s="64"/>
      <c r="HV826" s="64"/>
      <c r="HW826" s="176">
        <v>17629.309999999998</v>
      </c>
      <c r="HX826" s="64"/>
      <c r="HY826" s="280">
        <f>IF(ISTEXT(EM826), VALUE(EM826), EM826)</f>
        <v>0</v>
      </c>
      <c r="HZ826" s="280">
        <f>IF(ISTEXT(EN826), VALUE(EN826), EN826)</f>
        <v>0</v>
      </c>
      <c r="IA826" s="280">
        <f>IF(ISTEXT(EO826), VALUE(EO826), EO826)</f>
        <v>0</v>
      </c>
      <c r="IB826" s="64" t="b">
        <f>HW826=FE826</f>
        <v>0</v>
      </c>
      <c r="IC826" s="64"/>
    </row>
    <row r="827" spans="1:237" s="106" customFormat="1" ht="22.5" customHeight="1" x14ac:dyDescent="0.25">
      <c r="A827" s="368" t="s">
        <v>3947</v>
      </c>
      <c r="B827" s="369" t="s">
        <v>3948</v>
      </c>
      <c r="C827" s="370" t="s">
        <v>3262</v>
      </c>
      <c r="D827" s="371" t="s">
        <v>3949</v>
      </c>
      <c r="E827" s="371" t="s">
        <v>3950</v>
      </c>
      <c r="F827" s="372" t="s">
        <v>3224</v>
      </c>
      <c r="G827" s="372" t="s">
        <v>3225</v>
      </c>
      <c r="H827" s="373" t="s">
        <v>1870</v>
      </c>
      <c r="I827" s="374" t="s">
        <v>3951</v>
      </c>
      <c r="J827" s="421" t="s">
        <v>3231</v>
      </c>
      <c r="K827" s="421" t="s">
        <v>3234</v>
      </c>
      <c r="L827" s="329">
        <f>CONTINUA!BV827</f>
        <v>0</v>
      </c>
      <c r="M827" s="329">
        <f>CONTINUA!BW827</f>
        <v>0</v>
      </c>
      <c r="N827" s="895"/>
      <c r="O827" s="896" t="s">
        <v>4086</v>
      </c>
      <c r="P827" s="897" t="s">
        <v>206</v>
      </c>
      <c r="Q827" s="400"/>
      <c r="R827" s="401"/>
      <c r="S827" s="400"/>
      <c r="T827" s="401"/>
      <c r="U827" s="400"/>
      <c r="V827" s="401"/>
      <c r="W827" s="400"/>
      <c r="X827" s="401"/>
      <c r="Y827" s="400"/>
      <c r="Z827" s="401"/>
      <c r="AA827" s="400"/>
      <c r="AB827" s="401"/>
      <c r="AC827" s="400"/>
      <c r="AD827" s="401"/>
      <c r="AE827" s="400"/>
      <c r="AF827" s="401"/>
      <c r="AG827" s="400"/>
      <c r="AH827" s="401"/>
      <c r="AI827" s="400"/>
      <c r="AJ827" s="401"/>
      <c r="AK827" s="400"/>
      <c r="AL827" s="401"/>
      <c r="AM827" s="400"/>
      <c r="AN827" s="401"/>
      <c r="AO827" s="400"/>
      <c r="AP827" s="401"/>
      <c r="AQ827" s="400"/>
      <c r="AR827" s="401"/>
      <c r="AS827" s="400"/>
      <c r="AT827" s="401"/>
      <c r="AU827" s="400"/>
      <c r="AV827" s="401"/>
      <c r="AW827" s="400"/>
      <c r="AX827" s="401"/>
      <c r="AY827" s="400"/>
      <c r="AZ827" s="401"/>
      <c r="BA827" s="400"/>
      <c r="BB827" s="401"/>
      <c r="BC827" s="400"/>
      <c r="BD827" s="401"/>
      <c r="BE827" s="400"/>
      <c r="BF827" s="401"/>
      <c r="BG827" s="400"/>
      <c r="BH827" s="401"/>
      <c r="BI827" s="400"/>
      <c r="BJ827" s="401"/>
      <c r="BK827" s="400"/>
      <c r="BL827" s="401"/>
      <c r="BM827" s="400"/>
      <c r="BN827" s="401"/>
      <c r="BO827" s="400"/>
      <c r="BP827" s="401"/>
      <c r="BQ827" s="400"/>
      <c r="BR827" s="401"/>
      <c r="BS827" s="400"/>
      <c r="BT827" s="401"/>
      <c r="BU827" s="400"/>
      <c r="BV827" s="401"/>
      <c r="BW827" s="400"/>
      <c r="BX827" s="401"/>
      <c r="BY827" s="400"/>
      <c r="BZ827" s="401"/>
      <c r="CA827" s="400"/>
      <c r="CB827" s="401"/>
      <c r="CC827" s="400"/>
      <c r="CD827" s="401"/>
      <c r="CE827" s="400"/>
      <c r="CF827" s="401"/>
      <c r="CG827" s="400"/>
      <c r="CH827" s="401"/>
      <c r="CI827" s="400"/>
      <c r="CJ827" s="401"/>
      <c r="CK827" s="400"/>
      <c r="CL827" s="401"/>
      <c r="CM827" s="400"/>
      <c r="CN827" s="401"/>
      <c r="CO827" s="400"/>
      <c r="CP827" s="401"/>
      <c r="CQ827" s="400"/>
      <c r="CR827" s="401"/>
      <c r="CS827" s="400"/>
      <c r="CT827" s="401"/>
      <c r="CU827" s="400"/>
      <c r="CV827" s="401"/>
      <c r="CW827" s="400"/>
      <c r="CX827" s="401"/>
      <c r="CY827" s="400"/>
      <c r="CZ827" s="401"/>
      <c r="DA827" s="400"/>
      <c r="DB827" s="401"/>
      <c r="DC827" s="400"/>
      <c r="DD827" s="401"/>
      <c r="DE827" s="400"/>
      <c r="DF827" s="401"/>
      <c r="DG827" s="400"/>
      <c r="DH827" s="401"/>
      <c r="DI827" s="400"/>
      <c r="DJ827" s="401"/>
      <c r="DK827" s="400"/>
      <c r="DL827" s="401"/>
      <c r="DM827" s="400"/>
      <c r="DN827" s="401"/>
      <c r="DO827" s="400"/>
      <c r="DP827" s="401"/>
      <c r="DQ827" s="400"/>
      <c r="DR827" s="401"/>
      <c r="DS827" s="400"/>
      <c r="DT827" s="401"/>
      <c r="DU827" s="400"/>
      <c r="DV827" s="401"/>
      <c r="DW827" s="400"/>
      <c r="DX827" s="401"/>
      <c r="DY827" s="400"/>
      <c r="DZ827" s="401"/>
      <c r="EA827" s="400"/>
      <c r="EB827" s="401"/>
      <c r="EC827" s="400"/>
      <c r="ED827" s="401"/>
      <c r="EE827" s="400"/>
      <c r="EF827" s="401"/>
      <c r="EG827" s="400"/>
      <c r="EH827" s="401"/>
      <c r="EI827" s="400"/>
      <c r="EJ827" s="447"/>
      <c r="EK827" s="511"/>
      <c r="EL827" s="514"/>
      <c r="EM827" s="448"/>
      <c r="EN827" s="344"/>
      <c r="EO827" s="345"/>
      <c r="EP827" s="171">
        <f t="shared" si="888"/>
        <v>0</v>
      </c>
      <c r="EQ827" s="171">
        <f t="shared" si="889"/>
        <v>0</v>
      </c>
      <c r="ER827" s="171">
        <f t="shared" si="890"/>
        <v>0</v>
      </c>
      <c r="ES827" s="171">
        <f t="shared" si="891"/>
        <v>0</v>
      </c>
      <c r="ET827" s="171">
        <f t="shared" si="892"/>
        <v>0</v>
      </c>
      <c r="EU827" s="171">
        <f t="shared" si="893"/>
        <v>0</v>
      </c>
      <c r="EV827" s="172">
        <f t="shared" si="894"/>
        <v>0</v>
      </c>
      <c r="EW827" s="173"/>
      <c r="EX827" s="248">
        <f t="shared" si="941"/>
        <v>0</v>
      </c>
      <c r="EY827" s="174">
        <f>(L827*regular)+(M827*Cadeirantee)</f>
        <v>0</v>
      </c>
      <c r="EZ827" s="249">
        <f>SUMIF(FG827:GJ827,"&gt;0")</f>
        <v>0</v>
      </c>
      <c r="FA827" s="249">
        <f>SUMIF(FG827:GJ827,"&lt;0")+SUMIF(GN827:HP827,"&lt;0")</f>
        <v>0</v>
      </c>
      <c r="FB827" s="174">
        <v>0</v>
      </c>
      <c r="FC827" s="126">
        <f>N827*km*'VALORES TABELA'!$B$13</f>
        <v>0</v>
      </c>
      <c r="FD827" s="250">
        <f t="shared" ref="FD827:FD830" si="942">GL827</f>
        <v>0</v>
      </c>
      <c r="FE827" s="105"/>
      <c r="FF827" s="119"/>
      <c r="FG827" s="119"/>
      <c r="FH827" s="119"/>
      <c r="FI827" s="119"/>
      <c r="FJ827" s="119"/>
      <c r="FK827" s="119"/>
      <c r="FL827" s="119"/>
      <c r="FM827" s="119"/>
      <c r="FN827" s="119"/>
      <c r="FO827" s="119"/>
      <c r="FP827" s="119"/>
      <c r="FQ827" s="119"/>
      <c r="FR827" s="119"/>
      <c r="FS827" s="119"/>
      <c r="FT827" s="119"/>
      <c r="FU827" s="119"/>
      <c r="FV827" s="119"/>
      <c r="FW827" s="119"/>
      <c r="FX827" s="119"/>
      <c r="FY827" s="119"/>
      <c r="FZ827" s="119"/>
      <c r="GA827" s="119"/>
      <c r="GB827" s="119"/>
      <c r="GC827" s="119"/>
      <c r="GD827" s="119"/>
      <c r="GE827" s="119"/>
      <c r="GF827" s="119"/>
      <c r="GG827" s="119"/>
      <c r="GH827" s="119"/>
      <c r="GI827" s="119"/>
      <c r="GJ827" s="119"/>
      <c r="GK827" s="251"/>
      <c r="GL827" s="103">
        <f t="shared" si="895"/>
        <v>0</v>
      </c>
      <c r="GM827" s="124"/>
      <c r="GN827" s="104"/>
      <c r="GO827" s="104"/>
      <c r="GP827" s="104"/>
      <c r="GQ827" s="104"/>
      <c r="GR827" s="104"/>
      <c r="GS827" s="104"/>
      <c r="GT827" s="104"/>
      <c r="GU827" s="104"/>
      <c r="GV827" s="104"/>
      <c r="GW827" s="104"/>
      <c r="GX827" s="104"/>
      <c r="GY827" s="104"/>
      <c r="GZ827" s="104"/>
      <c r="HA827" s="104"/>
      <c r="HB827" s="104"/>
      <c r="HC827" s="104"/>
      <c r="HD827" s="104"/>
      <c r="HE827" s="104"/>
      <c r="HF827" s="104"/>
      <c r="HG827" s="104"/>
      <c r="HH827" s="104"/>
      <c r="HI827" s="104"/>
      <c r="HJ827" s="104"/>
      <c r="HK827" s="104"/>
      <c r="HL827" s="104"/>
      <c r="HM827" s="104"/>
      <c r="HN827" s="104"/>
      <c r="HO827" s="104"/>
      <c r="HP827" s="104"/>
      <c r="HQ827" s="64"/>
      <c r="HR827" s="64"/>
      <c r="HS827" s="64"/>
      <c r="HT827" s="64"/>
      <c r="HU827" s="64"/>
      <c r="HV827" s="64"/>
      <c r="HW827" s="105"/>
      <c r="HX827" s="64"/>
      <c r="HY827" s="280">
        <f t="shared" ref="HY827:HY830" si="943">IF(ISTEXT(EM827), VALUE(EM827), EM827)</f>
        <v>0</v>
      </c>
      <c r="HZ827" s="280">
        <f t="shared" ref="HZ827:HZ830" si="944">IF(ISTEXT(EN827), VALUE(EN827), EN827)</f>
        <v>0</v>
      </c>
      <c r="IA827" s="280">
        <f t="shared" ref="IA827:IA830" si="945">IF(ISTEXT(EO827), VALUE(EO827), EO827)</f>
        <v>0</v>
      </c>
      <c r="IB827" s="64"/>
      <c r="IC827" s="64"/>
    </row>
    <row r="828" spans="1:237" s="106" customFormat="1" ht="22.5" customHeight="1" x14ac:dyDescent="0.25">
      <c r="A828" s="368" t="s">
        <v>3947</v>
      </c>
      <c r="B828" s="369" t="s">
        <v>3948</v>
      </c>
      <c r="C828" s="375" t="s">
        <v>3262</v>
      </c>
      <c r="D828" s="371" t="s">
        <v>3949</v>
      </c>
      <c r="E828" s="371" t="s">
        <v>3950</v>
      </c>
      <c r="F828" s="376" t="s">
        <v>3224</v>
      </c>
      <c r="G828" s="376" t="s">
        <v>3225</v>
      </c>
      <c r="H828" s="373" t="s">
        <v>1870</v>
      </c>
      <c r="I828" s="374" t="s">
        <v>3951</v>
      </c>
      <c r="J828" s="421" t="s">
        <v>3231</v>
      </c>
      <c r="K828" s="422" t="s">
        <v>3235</v>
      </c>
      <c r="L828" s="329">
        <f>CONTINUA!BV828</f>
        <v>0</v>
      </c>
      <c r="M828" s="329">
        <f>CONTINUA!BW828</f>
        <v>0</v>
      </c>
      <c r="N828" s="895"/>
      <c r="O828" s="896" t="s">
        <v>4086</v>
      </c>
      <c r="P828" s="897" t="s">
        <v>206</v>
      </c>
      <c r="Q828" s="400">
        <v>1</v>
      </c>
      <c r="R828" s="401"/>
      <c r="S828" s="400"/>
      <c r="T828" s="401"/>
      <c r="U828" s="400"/>
      <c r="V828" s="401"/>
      <c r="W828" s="400"/>
      <c r="X828" s="401"/>
      <c r="Y828" s="400"/>
      <c r="Z828" s="401"/>
      <c r="AA828" s="400"/>
      <c r="AB828" s="401"/>
      <c r="AC828" s="400"/>
      <c r="AD828" s="401"/>
      <c r="AE828" s="400"/>
      <c r="AF828" s="401"/>
      <c r="AG828" s="400"/>
      <c r="AH828" s="401"/>
      <c r="AI828" s="400"/>
      <c r="AJ828" s="401"/>
      <c r="AK828" s="400"/>
      <c r="AL828" s="401"/>
      <c r="AM828" s="400"/>
      <c r="AN828" s="401"/>
      <c r="AO828" s="400"/>
      <c r="AP828" s="401"/>
      <c r="AQ828" s="400"/>
      <c r="AR828" s="401"/>
      <c r="AS828" s="400"/>
      <c r="AT828" s="401"/>
      <c r="AU828" s="400"/>
      <c r="AV828" s="401"/>
      <c r="AW828" s="400"/>
      <c r="AX828" s="401"/>
      <c r="AY828" s="400"/>
      <c r="AZ828" s="401"/>
      <c r="BA828" s="400"/>
      <c r="BB828" s="401"/>
      <c r="BC828" s="400"/>
      <c r="BD828" s="401"/>
      <c r="BE828" s="400"/>
      <c r="BF828" s="401"/>
      <c r="BG828" s="400"/>
      <c r="BH828" s="401"/>
      <c r="BI828" s="400"/>
      <c r="BJ828" s="401"/>
      <c r="BK828" s="400"/>
      <c r="BL828" s="401"/>
      <c r="BM828" s="400"/>
      <c r="BN828" s="401"/>
      <c r="BO828" s="400"/>
      <c r="BP828" s="401"/>
      <c r="BQ828" s="400"/>
      <c r="BR828" s="401"/>
      <c r="BS828" s="400"/>
      <c r="BT828" s="401"/>
      <c r="BU828" s="400"/>
      <c r="BV828" s="401"/>
      <c r="BW828" s="400"/>
      <c r="BX828" s="401"/>
      <c r="BY828" s="400"/>
      <c r="BZ828" s="401"/>
      <c r="CA828" s="400"/>
      <c r="CB828" s="401"/>
      <c r="CC828" s="400"/>
      <c r="CD828" s="401"/>
      <c r="CE828" s="400"/>
      <c r="CF828" s="401"/>
      <c r="CG828" s="400"/>
      <c r="CH828" s="401"/>
      <c r="CI828" s="400"/>
      <c r="CJ828" s="401"/>
      <c r="CK828" s="400"/>
      <c r="CL828" s="401"/>
      <c r="CM828" s="400"/>
      <c r="CN828" s="401"/>
      <c r="CO828" s="400"/>
      <c r="CP828" s="401"/>
      <c r="CQ828" s="400"/>
      <c r="CR828" s="401"/>
      <c r="CS828" s="400"/>
      <c r="CT828" s="401"/>
      <c r="CU828" s="400"/>
      <c r="CV828" s="401"/>
      <c r="CW828" s="400"/>
      <c r="CX828" s="401"/>
      <c r="CY828" s="400"/>
      <c r="CZ828" s="401"/>
      <c r="DA828" s="400"/>
      <c r="DB828" s="401"/>
      <c r="DC828" s="400"/>
      <c r="DD828" s="401"/>
      <c r="DE828" s="400"/>
      <c r="DF828" s="401"/>
      <c r="DG828" s="400"/>
      <c r="DH828" s="401"/>
      <c r="DI828" s="400"/>
      <c r="DJ828" s="401"/>
      <c r="DK828" s="400"/>
      <c r="DL828" s="401"/>
      <c r="DM828" s="400"/>
      <c r="DN828" s="401"/>
      <c r="DO828" s="400"/>
      <c r="DP828" s="401"/>
      <c r="DQ828" s="400"/>
      <c r="DR828" s="401"/>
      <c r="DS828" s="400"/>
      <c r="DT828" s="401"/>
      <c r="DU828" s="400"/>
      <c r="DV828" s="401"/>
      <c r="DW828" s="400"/>
      <c r="DX828" s="401"/>
      <c r="DY828" s="400"/>
      <c r="DZ828" s="401"/>
      <c r="EA828" s="400"/>
      <c r="EB828" s="401"/>
      <c r="EC828" s="400"/>
      <c r="ED828" s="401"/>
      <c r="EE828" s="400"/>
      <c r="EF828" s="401"/>
      <c r="EG828" s="400"/>
      <c r="EH828" s="401"/>
      <c r="EI828" s="400"/>
      <c r="EJ828" s="447"/>
      <c r="EK828" s="511"/>
      <c r="EL828" s="514"/>
      <c r="EM828" s="448"/>
      <c r="EN828" s="344"/>
      <c r="EO828" s="345"/>
      <c r="EP828" s="171">
        <f t="shared" si="888"/>
        <v>1</v>
      </c>
      <c r="EQ828" s="171">
        <f t="shared" si="889"/>
        <v>0</v>
      </c>
      <c r="ER828" s="171">
        <f t="shared" si="890"/>
        <v>0</v>
      </c>
      <c r="ES828" s="171">
        <f t="shared" si="891"/>
        <v>0</v>
      </c>
      <c r="ET828" s="171">
        <f t="shared" si="892"/>
        <v>0</v>
      </c>
      <c r="EU828" s="171">
        <f t="shared" si="893"/>
        <v>0</v>
      </c>
      <c r="EV828" s="172">
        <f t="shared" si="894"/>
        <v>1</v>
      </c>
      <c r="EW828" s="125"/>
      <c r="EX828" s="248">
        <f t="shared" si="941"/>
        <v>0</v>
      </c>
      <c r="EY828" s="174">
        <f>(L828*regular)+(M828*Cadeirantee)</f>
        <v>0</v>
      </c>
      <c r="EZ828" s="249">
        <f>SUMIF(FG828:GJ828,"&gt;0")</f>
        <v>0</v>
      </c>
      <c r="FA828" s="249">
        <f>SUMIF(FG828:GJ828,"&lt;0")+SUMIF(GN828:HP828,"&lt;0")</f>
        <v>0</v>
      </c>
      <c r="FB828" s="174">
        <v>0</v>
      </c>
      <c r="FC828" s="126">
        <f>N828*km*'VALORES TABELA'!$B$13</f>
        <v>0</v>
      </c>
      <c r="FD828" s="250">
        <f t="shared" si="942"/>
        <v>0</v>
      </c>
      <c r="FE828" s="105"/>
      <c r="FF828" s="108"/>
      <c r="FG828" s="108"/>
      <c r="FH828" s="108"/>
      <c r="FI828" s="108"/>
      <c r="FJ828" s="108"/>
      <c r="FK828" s="108"/>
      <c r="FL828" s="108"/>
      <c r="FM828" s="108"/>
      <c r="FN828" s="108"/>
      <c r="FO828" s="108"/>
      <c r="FP828" s="108"/>
      <c r="FQ828" s="108"/>
      <c r="FR828" s="108"/>
      <c r="FS828" s="108"/>
      <c r="FT828" s="108"/>
      <c r="FU828" s="108"/>
      <c r="FV828" s="108"/>
      <c r="FW828" s="108"/>
      <c r="FX828" s="108"/>
      <c r="FY828" s="108"/>
      <c r="FZ828" s="108"/>
      <c r="GA828" s="108"/>
      <c r="GB828" s="108"/>
      <c r="GC828" s="108"/>
      <c r="GD828" s="108"/>
      <c r="GE828" s="108"/>
      <c r="GF828" s="108"/>
      <c r="GG828" s="108"/>
      <c r="GH828" s="108"/>
      <c r="GI828" s="108"/>
      <c r="GJ828" s="108"/>
      <c r="GK828" s="251"/>
      <c r="GL828" s="103">
        <f t="shared" si="895"/>
        <v>0</v>
      </c>
      <c r="GM828" s="124"/>
      <c r="GN828" s="104"/>
      <c r="GO828" s="104"/>
      <c r="GP828" s="104"/>
      <c r="GQ828" s="104"/>
      <c r="GR828" s="104"/>
      <c r="GS828" s="104"/>
      <c r="GT828" s="104"/>
      <c r="GU828" s="104"/>
      <c r="GV828" s="104"/>
      <c r="GW828" s="104"/>
      <c r="GX828" s="104"/>
      <c r="GY828" s="104"/>
      <c r="GZ828" s="104"/>
      <c r="HA828" s="104"/>
      <c r="HB828" s="104"/>
      <c r="HC828" s="104"/>
      <c r="HD828" s="104"/>
      <c r="HE828" s="104"/>
      <c r="HF828" s="104"/>
      <c r="HG828" s="104"/>
      <c r="HH828" s="104"/>
      <c r="HI828" s="104"/>
      <c r="HJ828" s="104"/>
      <c r="HK828" s="104"/>
      <c r="HL828" s="104"/>
      <c r="HM828" s="104"/>
      <c r="HN828" s="104"/>
      <c r="HO828" s="104"/>
      <c r="HP828" s="104"/>
      <c r="HQ828" s="64"/>
      <c r="HR828" s="64"/>
      <c r="HS828" s="64"/>
      <c r="HT828" s="64"/>
      <c r="HU828" s="64"/>
      <c r="HV828" s="64"/>
      <c r="HW828" s="105"/>
      <c r="HX828" s="64"/>
      <c r="HY828" s="280">
        <f t="shared" si="943"/>
        <v>0</v>
      </c>
      <c r="HZ828" s="280">
        <f t="shared" si="944"/>
        <v>0</v>
      </c>
      <c r="IA828" s="280">
        <f t="shared" si="945"/>
        <v>0</v>
      </c>
      <c r="IB828" s="64"/>
      <c r="IC828" s="64"/>
    </row>
    <row r="829" spans="1:237" s="106" customFormat="1" ht="22.5" customHeight="1" x14ac:dyDescent="0.25">
      <c r="A829" s="368" t="s">
        <v>3947</v>
      </c>
      <c r="B829" s="369" t="s">
        <v>3948</v>
      </c>
      <c r="C829" s="375" t="s">
        <v>3262</v>
      </c>
      <c r="D829" s="371" t="s">
        <v>3949</v>
      </c>
      <c r="E829" s="371" t="s">
        <v>3950</v>
      </c>
      <c r="F829" s="376" t="s">
        <v>3224</v>
      </c>
      <c r="G829" s="376" t="s">
        <v>3225</v>
      </c>
      <c r="H829" s="373" t="s">
        <v>1870</v>
      </c>
      <c r="I829" s="374" t="s">
        <v>3951</v>
      </c>
      <c r="J829" s="421" t="s">
        <v>3231</v>
      </c>
      <c r="K829" s="423" t="s">
        <v>3236</v>
      </c>
      <c r="L829" s="329">
        <f>CONTINUA!BV829</f>
        <v>0</v>
      </c>
      <c r="M829" s="329">
        <f>CONTINUA!BW829</f>
        <v>0</v>
      </c>
      <c r="N829" s="895"/>
      <c r="O829" s="896" t="s">
        <v>4086</v>
      </c>
      <c r="P829" s="897" t="s">
        <v>206</v>
      </c>
      <c r="Q829" s="400"/>
      <c r="R829" s="401"/>
      <c r="S829" s="400"/>
      <c r="T829" s="401"/>
      <c r="U829" s="400"/>
      <c r="V829" s="401"/>
      <c r="W829" s="400"/>
      <c r="X829" s="401"/>
      <c r="Y829" s="400"/>
      <c r="Z829" s="401"/>
      <c r="AA829" s="400"/>
      <c r="AB829" s="401"/>
      <c r="AC829" s="400"/>
      <c r="AD829" s="401"/>
      <c r="AE829" s="400"/>
      <c r="AF829" s="401"/>
      <c r="AG829" s="400"/>
      <c r="AH829" s="401"/>
      <c r="AI829" s="400"/>
      <c r="AJ829" s="401"/>
      <c r="AK829" s="400"/>
      <c r="AL829" s="401"/>
      <c r="AM829" s="400"/>
      <c r="AN829" s="401"/>
      <c r="AO829" s="400"/>
      <c r="AP829" s="401"/>
      <c r="AQ829" s="400"/>
      <c r="AR829" s="401"/>
      <c r="AS829" s="400"/>
      <c r="AT829" s="401"/>
      <c r="AU829" s="400"/>
      <c r="AV829" s="401"/>
      <c r="AW829" s="400"/>
      <c r="AX829" s="401"/>
      <c r="AY829" s="400"/>
      <c r="AZ829" s="401"/>
      <c r="BA829" s="400"/>
      <c r="BB829" s="401"/>
      <c r="BC829" s="400"/>
      <c r="BD829" s="401"/>
      <c r="BE829" s="400"/>
      <c r="BF829" s="401"/>
      <c r="BG829" s="400"/>
      <c r="BH829" s="401"/>
      <c r="BI829" s="400"/>
      <c r="BJ829" s="401"/>
      <c r="BK829" s="400"/>
      <c r="BL829" s="401"/>
      <c r="BM829" s="400"/>
      <c r="BN829" s="401"/>
      <c r="BO829" s="400"/>
      <c r="BP829" s="401"/>
      <c r="BQ829" s="400"/>
      <c r="BR829" s="401"/>
      <c r="BS829" s="400"/>
      <c r="BT829" s="401"/>
      <c r="BU829" s="400"/>
      <c r="BV829" s="401"/>
      <c r="BW829" s="400"/>
      <c r="BX829" s="401"/>
      <c r="BY829" s="400"/>
      <c r="BZ829" s="401"/>
      <c r="CA829" s="400"/>
      <c r="CB829" s="401"/>
      <c r="CC829" s="400"/>
      <c r="CD829" s="401"/>
      <c r="CE829" s="400"/>
      <c r="CF829" s="401"/>
      <c r="CG829" s="400"/>
      <c r="CH829" s="401"/>
      <c r="CI829" s="400"/>
      <c r="CJ829" s="401"/>
      <c r="CK829" s="400"/>
      <c r="CL829" s="401"/>
      <c r="CM829" s="400"/>
      <c r="CN829" s="401"/>
      <c r="CO829" s="400"/>
      <c r="CP829" s="401"/>
      <c r="CQ829" s="400"/>
      <c r="CR829" s="401"/>
      <c r="CS829" s="400"/>
      <c r="CT829" s="401"/>
      <c r="CU829" s="400"/>
      <c r="CV829" s="401"/>
      <c r="CW829" s="400"/>
      <c r="CX829" s="401"/>
      <c r="CY829" s="400"/>
      <c r="CZ829" s="401"/>
      <c r="DA829" s="400"/>
      <c r="DB829" s="401"/>
      <c r="DC829" s="400"/>
      <c r="DD829" s="401"/>
      <c r="DE829" s="400"/>
      <c r="DF829" s="401"/>
      <c r="DG829" s="400"/>
      <c r="DH829" s="401"/>
      <c r="DI829" s="400"/>
      <c r="DJ829" s="401"/>
      <c r="DK829" s="400"/>
      <c r="DL829" s="401"/>
      <c r="DM829" s="400"/>
      <c r="DN829" s="401"/>
      <c r="DO829" s="400"/>
      <c r="DP829" s="401"/>
      <c r="DQ829" s="400"/>
      <c r="DR829" s="401"/>
      <c r="DS829" s="400"/>
      <c r="DT829" s="401"/>
      <c r="DU829" s="400"/>
      <c r="DV829" s="401"/>
      <c r="DW829" s="400"/>
      <c r="DX829" s="401"/>
      <c r="DY829" s="400"/>
      <c r="DZ829" s="401"/>
      <c r="EA829" s="400"/>
      <c r="EB829" s="401"/>
      <c r="EC829" s="400"/>
      <c r="ED829" s="401"/>
      <c r="EE829" s="400"/>
      <c r="EF829" s="401"/>
      <c r="EG829" s="400"/>
      <c r="EH829" s="401"/>
      <c r="EI829" s="400"/>
      <c r="EJ829" s="447"/>
      <c r="EK829" s="511"/>
      <c r="EL829" s="514"/>
      <c r="EM829" s="448"/>
      <c r="EN829" s="344"/>
      <c r="EO829" s="345"/>
      <c r="EP829" s="171">
        <f t="shared" si="888"/>
        <v>0</v>
      </c>
      <c r="EQ829" s="171">
        <f t="shared" si="889"/>
        <v>0</v>
      </c>
      <c r="ER829" s="171">
        <f t="shared" si="890"/>
        <v>0</v>
      </c>
      <c r="ES829" s="171">
        <f t="shared" si="891"/>
        <v>0</v>
      </c>
      <c r="ET829" s="171">
        <f t="shared" si="892"/>
        <v>0</v>
      </c>
      <c r="EU829" s="171">
        <f t="shared" si="893"/>
        <v>0</v>
      </c>
      <c r="EV829" s="172">
        <f t="shared" si="894"/>
        <v>0</v>
      </c>
      <c r="EW829" s="127"/>
      <c r="EX829" s="248">
        <f t="shared" si="941"/>
        <v>0</v>
      </c>
      <c r="EY829" s="174">
        <f>(L829*regular)+(M829*Cadeirantee)</f>
        <v>0</v>
      </c>
      <c r="EZ829" s="249">
        <f>SUMIF(FG829:GJ829,"&gt;0")</f>
        <v>0</v>
      </c>
      <c r="FA829" s="249">
        <f>SUMIF(FG829:GJ829,"&lt;0")+SUMIF(GN829:HP829,"&lt;0")</f>
        <v>0</v>
      </c>
      <c r="FB829" s="174">
        <v>0</v>
      </c>
      <c r="FC829" s="126">
        <f>N829*km*'VALORES TABELA'!$B$13</f>
        <v>0</v>
      </c>
      <c r="FD829" s="250">
        <f t="shared" si="942"/>
        <v>0</v>
      </c>
      <c r="FE829" s="105"/>
      <c r="FF829" s="118"/>
      <c r="FG829" s="118"/>
      <c r="FH829" s="118"/>
      <c r="FI829" s="118"/>
      <c r="FJ829" s="118"/>
      <c r="FK829" s="118"/>
      <c r="FL829" s="118"/>
      <c r="FM829" s="118"/>
      <c r="FN829" s="118"/>
      <c r="FO829" s="118"/>
      <c r="FP829" s="118"/>
      <c r="FQ829" s="118"/>
      <c r="FR829" s="118"/>
      <c r="FS829" s="118"/>
      <c r="FT829" s="118"/>
      <c r="FU829" s="118"/>
      <c r="FV829" s="118"/>
      <c r="FW829" s="118"/>
      <c r="FX829" s="118"/>
      <c r="FY829" s="118"/>
      <c r="FZ829" s="118"/>
      <c r="GA829" s="118"/>
      <c r="GB829" s="118"/>
      <c r="GC829" s="118"/>
      <c r="GD829" s="118"/>
      <c r="GE829" s="118"/>
      <c r="GF829" s="118"/>
      <c r="GG829" s="118"/>
      <c r="GH829" s="118"/>
      <c r="GI829" s="118"/>
      <c r="GJ829" s="118"/>
      <c r="GK829" s="252"/>
      <c r="GL829" s="103">
        <f t="shared" si="895"/>
        <v>0</v>
      </c>
      <c r="GM829" s="124"/>
      <c r="GN829" s="104"/>
      <c r="GO829" s="104"/>
      <c r="GP829" s="104"/>
      <c r="GQ829" s="104"/>
      <c r="GR829" s="104"/>
      <c r="GS829" s="104"/>
      <c r="GT829" s="104"/>
      <c r="GU829" s="104"/>
      <c r="GV829" s="104"/>
      <c r="GW829" s="104"/>
      <c r="GX829" s="104"/>
      <c r="GY829" s="104"/>
      <c r="GZ829" s="104"/>
      <c r="HA829" s="104"/>
      <c r="HB829" s="104"/>
      <c r="HC829" s="104"/>
      <c r="HD829" s="104"/>
      <c r="HE829" s="104"/>
      <c r="HF829" s="104"/>
      <c r="HG829" s="104"/>
      <c r="HH829" s="104"/>
      <c r="HI829" s="104"/>
      <c r="HJ829" s="104"/>
      <c r="HK829" s="104"/>
      <c r="HL829" s="104"/>
      <c r="HM829" s="104"/>
      <c r="HN829" s="104"/>
      <c r="HO829" s="104"/>
      <c r="HP829" s="104"/>
      <c r="HQ829" s="64"/>
      <c r="HR829" s="65"/>
      <c r="HS829" s="65"/>
      <c r="HT829" s="65"/>
      <c r="HU829" s="65"/>
      <c r="HV829" s="65"/>
      <c r="HW829" s="105"/>
      <c r="HX829" s="65"/>
      <c r="HY829" s="280">
        <f t="shared" si="943"/>
        <v>0</v>
      </c>
      <c r="HZ829" s="280">
        <f t="shared" si="944"/>
        <v>0</v>
      </c>
      <c r="IA829" s="280">
        <f t="shared" si="945"/>
        <v>0</v>
      </c>
      <c r="IB829" s="65"/>
      <c r="IC829" s="65"/>
    </row>
    <row r="830" spans="1:237" s="106" customFormat="1" ht="22.5" customHeight="1" thickBot="1" x14ac:dyDescent="0.3">
      <c r="A830" s="377" t="s">
        <v>3947</v>
      </c>
      <c r="B830" s="378" t="s">
        <v>3948</v>
      </c>
      <c r="C830" s="379" t="s">
        <v>3262</v>
      </c>
      <c r="D830" s="380" t="s">
        <v>3949</v>
      </c>
      <c r="E830" s="380" t="s">
        <v>3950</v>
      </c>
      <c r="F830" s="381" t="s">
        <v>3224</v>
      </c>
      <c r="G830" s="381" t="s">
        <v>3225</v>
      </c>
      <c r="H830" s="382" t="s">
        <v>1870</v>
      </c>
      <c r="I830" s="383" t="s">
        <v>3951</v>
      </c>
      <c r="J830" s="421" t="s">
        <v>3231</v>
      </c>
      <c r="K830" s="424" t="s">
        <v>60</v>
      </c>
      <c r="L830" s="329">
        <f>CONTINUA!BV830</f>
        <v>0</v>
      </c>
      <c r="M830" s="329">
        <f>CONTINUA!BW830</f>
        <v>0</v>
      </c>
      <c r="N830" s="895"/>
      <c r="O830" s="896" t="s">
        <v>4086</v>
      </c>
      <c r="P830" s="897" t="s">
        <v>206</v>
      </c>
      <c r="Q830" s="400"/>
      <c r="R830" s="401"/>
      <c r="S830" s="400"/>
      <c r="T830" s="401"/>
      <c r="U830" s="400"/>
      <c r="V830" s="401"/>
      <c r="W830" s="400"/>
      <c r="X830" s="401"/>
      <c r="Y830" s="400"/>
      <c r="Z830" s="401"/>
      <c r="AA830" s="400"/>
      <c r="AB830" s="401"/>
      <c r="AC830" s="400"/>
      <c r="AD830" s="401"/>
      <c r="AE830" s="400"/>
      <c r="AF830" s="401"/>
      <c r="AG830" s="400"/>
      <c r="AH830" s="401"/>
      <c r="AI830" s="400"/>
      <c r="AJ830" s="401"/>
      <c r="AK830" s="400"/>
      <c r="AL830" s="401"/>
      <c r="AM830" s="400"/>
      <c r="AN830" s="401"/>
      <c r="AO830" s="400"/>
      <c r="AP830" s="401"/>
      <c r="AQ830" s="400"/>
      <c r="AR830" s="401"/>
      <c r="AS830" s="400"/>
      <c r="AT830" s="401"/>
      <c r="AU830" s="400"/>
      <c r="AV830" s="401"/>
      <c r="AW830" s="400"/>
      <c r="AX830" s="401"/>
      <c r="AY830" s="400"/>
      <c r="AZ830" s="401"/>
      <c r="BA830" s="400"/>
      <c r="BB830" s="401"/>
      <c r="BC830" s="400"/>
      <c r="BD830" s="401"/>
      <c r="BE830" s="400"/>
      <c r="BF830" s="401"/>
      <c r="BG830" s="400"/>
      <c r="BH830" s="401"/>
      <c r="BI830" s="400"/>
      <c r="BJ830" s="401"/>
      <c r="BK830" s="400"/>
      <c r="BL830" s="401"/>
      <c r="BM830" s="400"/>
      <c r="BN830" s="401"/>
      <c r="BO830" s="400"/>
      <c r="BP830" s="401"/>
      <c r="BQ830" s="400"/>
      <c r="BR830" s="401"/>
      <c r="BS830" s="400"/>
      <c r="BT830" s="401"/>
      <c r="BU830" s="400"/>
      <c r="BV830" s="401"/>
      <c r="BW830" s="400"/>
      <c r="BX830" s="401"/>
      <c r="BY830" s="400"/>
      <c r="BZ830" s="401"/>
      <c r="CA830" s="400"/>
      <c r="CB830" s="401"/>
      <c r="CC830" s="400"/>
      <c r="CD830" s="401"/>
      <c r="CE830" s="400"/>
      <c r="CF830" s="401"/>
      <c r="CG830" s="400"/>
      <c r="CH830" s="401"/>
      <c r="CI830" s="400"/>
      <c r="CJ830" s="401"/>
      <c r="CK830" s="400"/>
      <c r="CL830" s="401"/>
      <c r="CM830" s="400"/>
      <c r="CN830" s="401"/>
      <c r="CO830" s="400"/>
      <c r="CP830" s="401"/>
      <c r="CQ830" s="400"/>
      <c r="CR830" s="401"/>
      <c r="CS830" s="400"/>
      <c r="CT830" s="401"/>
      <c r="CU830" s="400"/>
      <c r="CV830" s="401"/>
      <c r="CW830" s="400"/>
      <c r="CX830" s="401"/>
      <c r="CY830" s="400"/>
      <c r="CZ830" s="401"/>
      <c r="DA830" s="400"/>
      <c r="DB830" s="401"/>
      <c r="DC830" s="400"/>
      <c r="DD830" s="401"/>
      <c r="DE830" s="400"/>
      <c r="DF830" s="401"/>
      <c r="DG830" s="400"/>
      <c r="DH830" s="401"/>
      <c r="DI830" s="400"/>
      <c r="DJ830" s="401"/>
      <c r="DK830" s="400"/>
      <c r="DL830" s="401"/>
      <c r="DM830" s="400"/>
      <c r="DN830" s="401"/>
      <c r="DO830" s="400"/>
      <c r="DP830" s="401"/>
      <c r="DQ830" s="400"/>
      <c r="DR830" s="401"/>
      <c r="DS830" s="400"/>
      <c r="DT830" s="401"/>
      <c r="DU830" s="400"/>
      <c r="DV830" s="401"/>
      <c r="DW830" s="400"/>
      <c r="DX830" s="401"/>
      <c r="DY830" s="400"/>
      <c r="DZ830" s="401"/>
      <c r="EA830" s="400"/>
      <c r="EB830" s="401"/>
      <c r="EC830" s="400"/>
      <c r="ED830" s="401"/>
      <c r="EE830" s="400"/>
      <c r="EF830" s="401"/>
      <c r="EG830" s="400"/>
      <c r="EH830" s="401"/>
      <c r="EI830" s="400"/>
      <c r="EJ830" s="447"/>
      <c r="EK830" s="512"/>
      <c r="EL830" s="515"/>
      <c r="EM830" s="450"/>
      <c r="EN830" s="348"/>
      <c r="EO830" s="348"/>
      <c r="EP830" s="179">
        <f t="shared" si="888"/>
        <v>0</v>
      </c>
      <c r="EQ830" s="179">
        <f t="shared" si="889"/>
        <v>0</v>
      </c>
      <c r="ER830" s="179">
        <f t="shared" si="890"/>
        <v>0</v>
      </c>
      <c r="ES830" s="179">
        <f t="shared" si="891"/>
        <v>0</v>
      </c>
      <c r="ET830" s="179">
        <f t="shared" si="892"/>
        <v>0</v>
      </c>
      <c r="EU830" s="179">
        <f t="shared" si="893"/>
        <v>0</v>
      </c>
      <c r="EV830" s="172">
        <f t="shared" si="894"/>
        <v>0</v>
      </c>
      <c r="EW830" s="253"/>
      <c r="EX830" s="254">
        <v>0</v>
      </c>
      <c r="EY830" s="180">
        <v>0</v>
      </c>
      <c r="EZ830" s="255">
        <v>0</v>
      </c>
      <c r="FA830" s="255">
        <v>0</v>
      </c>
      <c r="FB830" s="180">
        <f>SUM(FF830:GI830)/2</f>
        <v>0</v>
      </c>
      <c r="FC830" s="256">
        <f>N830*km*'VALORES TABELA'!$B$13</f>
        <v>0</v>
      </c>
      <c r="FD830" s="250">
        <f t="shared" si="942"/>
        <v>0</v>
      </c>
      <c r="FE830" s="257"/>
      <c r="FF830" s="181">
        <f>((Q830+S830)*Percapita)+((R830+T830)*Cadeirante)</f>
        <v>0</v>
      </c>
      <c r="FG830" s="181">
        <f>((U830+W830)*Percapita/30*FG$4)+((V830+X830)*Cadeirante/30*FG$4)</f>
        <v>0</v>
      </c>
      <c r="FH830" s="181">
        <f>((Y830+AA830)*Percapita/30*FH$4)+((Z830+AB830)*Cadeirante/30*FH$4)</f>
        <v>0</v>
      </c>
      <c r="FI830" s="181">
        <f>((AC830+AE830)*Percapita/30*FI$4)+((AD830+AF830)*Cadeirante/30*FI$4)</f>
        <v>0</v>
      </c>
      <c r="FJ830" s="181">
        <f>((AG830+AI830)*Percapita/30*FJ$4)+((AH830+AJ830)*Cadeirante/30*FJ$4)</f>
        <v>0</v>
      </c>
      <c r="FK830" s="181">
        <f>((AK830+AM830)*Percapita/30*FK$4)+((AL830+AN830)*Cadeirante/30*FK$4)</f>
        <v>0</v>
      </c>
      <c r="FL830" s="181">
        <f>((AO830+AQ830)*Percapita/30*FL$4)+((AP830+AR830)*Cadeirante/30*FL$4)</f>
        <v>0</v>
      </c>
      <c r="FM830" s="181">
        <f>((AS830+AU830)*Percapita/30*FM$4)+((AT830+AV830)*Cadeirante/30*FM$4)</f>
        <v>0</v>
      </c>
      <c r="FN830" s="181">
        <f>((AW830+AY830)*Percapita/30*FN$4)+((AX830+AZ830)*Cadeirante/30*FN$4)</f>
        <v>0</v>
      </c>
      <c r="FO830" s="181">
        <f>((BA830+BC830)*Percapita/30*FO$4)+((BB830+BD830)*Cadeirante/30*FO$4)</f>
        <v>0</v>
      </c>
      <c r="FP830" s="181">
        <f>((BE830+BG830)*Percapita/30*FP$4)+((BF830+BH830)*Cadeirante/30*FP$4)</f>
        <v>0</v>
      </c>
      <c r="FQ830" s="181">
        <f>((BI830+BK830)*Percapita/30*FQ$4)+((BJ830+BL830)*Cadeirante/30*FQ$4)</f>
        <v>0</v>
      </c>
      <c r="FR830" s="181">
        <f>((BM830+BO830)*Percapita/30*FR$4)+((BN830+BP830)*Cadeirante/30*FR$4)</f>
        <v>0</v>
      </c>
      <c r="FS830" s="181">
        <f>((BQ830+BS830)*Percapita/30*FS$4)+((BR830+BT830)*Cadeirante/30*FS$4)</f>
        <v>0</v>
      </c>
      <c r="FT830" s="181">
        <f>((BU830+BW830)*Percapita/30*FT$4)+((BV830+BX830)*Cadeirante/30*FT$4)</f>
        <v>0</v>
      </c>
      <c r="FU830" s="181">
        <f>((BY830+CA830)*Percapita/30*FU$4)+((BZ830+CB830)*Cadeirante/30*FU$4)</f>
        <v>0</v>
      </c>
      <c r="FV830" s="181">
        <f>((CC830+CE830)*Percapita/30*FV$4)+((CD830+CF830)*Cadeirante/30*FV$4)</f>
        <v>0</v>
      </c>
      <c r="FW830" s="181">
        <f>((CG830+CI830)*Percapita/30*FW$4)+((CI830+CK830)*Cadeirante/30*FW$4)</f>
        <v>0</v>
      </c>
      <c r="FX830" s="181">
        <f>((CK830+CM830)*Percapita/30*FX$4)+((CL830+CN830)*Cadeirante/30*FX$4)</f>
        <v>0</v>
      </c>
      <c r="FY830" s="181">
        <f>((CO830+CQ830)*Percapita/30*FY$4)+((CP830+CR830)*Cadeirante/30*FY$4)</f>
        <v>0</v>
      </c>
      <c r="FZ830" s="181">
        <f>((CS830+CU830)*Percapita/30*FZ$4)+((CT830+CV830)*Cadeirante/30*FZ$4)</f>
        <v>0</v>
      </c>
      <c r="GA830" s="181">
        <f>((CW830+CY830)*Percapita/30*GA$4)+((CX830+CZ830)*Cadeirante/30*GA$4)</f>
        <v>0</v>
      </c>
      <c r="GB830" s="181">
        <f>((DA830+DC830)*Percapita/30*GB$4)+((DB830+DD830)*Cadeirante/30*GB$4)</f>
        <v>0</v>
      </c>
      <c r="GC830" s="181">
        <f>((DE830+DG830)*Percapita/30*GC$4)+((DF830+DH830)*Cadeirante/30*GC$4)</f>
        <v>0</v>
      </c>
      <c r="GD830" s="181">
        <f>((DI830+DK830)*Percapita/30*GD$4)+((DJ830+DL830)*Cadeirante/30*GD$4)</f>
        <v>0</v>
      </c>
      <c r="GE830" s="181">
        <f>((DM830+DO830)*Percapita/30*GE$4)+((DN830+DP830)*Cadeirante/30*GE$4)</f>
        <v>0</v>
      </c>
      <c r="GF830" s="181">
        <f>((DQ830+DS830)*Percapita/30*GF$4)+((DR830+DT830)*Cadeirante/30*GF$4)</f>
        <v>0</v>
      </c>
      <c r="GG830" s="181">
        <f>((DU830+DW830)*Percapita/30*GG$4)+((DV830+DX830)*Cadeirante/30*GG$4)</f>
        <v>0</v>
      </c>
      <c r="GH830" s="181">
        <f>((DY830+EA830)*Percapita/30*GH$4)+((DZ830+EB830)*Cadeirante/30*GH$4)</f>
        <v>0</v>
      </c>
      <c r="GI830" s="181">
        <f>((EC830+EE830)*Percapita/30*GI$4)+((ED830+EF830)*Cadeirante/30*GI$4)</f>
        <v>0</v>
      </c>
      <c r="GJ830" s="181">
        <f>((EG830+EI830)*Percapita)+((EH830+EJ830)*Cadeirante)</f>
        <v>0</v>
      </c>
      <c r="GK830" s="258"/>
      <c r="GL830" s="103">
        <f t="shared" si="895"/>
        <v>0</v>
      </c>
      <c r="GM830" s="124"/>
      <c r="GN830" s="182"/>
      <c r="GO830" s="182"/>
      <c r="GP830" s="182"/>
      <c r="GQ830" s="182"/>
      <c r="GR830" s="182"/>
      <c r="GS830" s="182"/>
      <c r="GT830" s="182"/>
      <c r="GU830" s="182"/>
      <c r="GV830" s="182"/>
      <c r="GW830" s="182"/>
      <c r="GX830" s="182"/>
      <c r="GY830" s="182"/>
      <c r="GZ830" s="182"/>
      <c r="HA830" s="182"/>
      <c r="HB830" s="182"/>
      <c r="HC830" s="182"/>
      <c r="HD830" s="182"/>
      <c r="HE830" s="182"/>
      <c r="HF830" s="182"/>
      <c r="HG830" s="182"/>
      <c r="HH830" s="182"/>
      <c r="HI830" s="182"/>
      <c r="HJ830" s="182"/>
      <c r="HK830" s="182"/>
      <c r="HL830" s="182"/>
      <c r="HM830" s="182"/>
      <c r="HN830" s="182"/>
      <c r="HO830" s="182"/>
      <c r="HP830" s="259"/>
      <c r="HQ830" s="64"/>
      <c r="HW830" s="257"/>
      <c r="HY830" s="280">
        <f t="shared" si="943"/>
        <v>0</v>
      </c>
      <c r="HZ830" s="280">
        <f t="shared" si="944"/>
        <v>0</v>
      </c>
      <c r="IA830" s="280">
        <f t="shared" si="945"/>
        <v>0</v>
      </c>
    </row>
    <row r="831" spans="1:237" s="106" customFormat="1" ht="22.5" customHeight="1" x14ac:dyDescent="0.25">
      <c r="A831" t="s">
        <v>3952</v>
      </c>
      <c r="B831" s="522" t="s">
        <v>3953</v>
      </c>
      <c r="C831" s="523">
        <v>1</v>
      </c>
      <c r="D831" s="524" t="s">
        <v>3954</v>
      </c>
      <c r="E831" s="524" t="s">
        <v>3955</v>
      </c>
      <c r="F831" s="525" t="s">
        <v>3224</v>
      </c>
      <c r="G831" s="525" t="s">
        <v>3225</v>
      </c>
      <c r="H831" s="350" t="s">
        <v>1872</v>
      </c>
      <c r="I831" s="351" t="s">
        <v>1794</v>
      </c>
      <c r="J831" s="409" t="s">
        <v>3231</v>
      </c>
      <c r="K831" s="410" t="s">
        <v>3232</v>
      </c>
      <c r="L831" s="329">
        <f>CONTINUA!BV831</f>
        <v>0</v>
      </c>
      <c r="M831" s="329">
        <f>CONTINUA!BW831</f>
        <v>0</v>
      </c>
      <c r="N831" s="895"/>
      <c r="O831" s="896" t="s">
        <v>4087</v>
      </c>
      <c r="P831" s="897" t="s">
        <v>206</v>
      </c>
      <c r="Q831" s="400">
        <v>40</v>
      </c>
      <c r="R831" s="401"/>
      <c r="S831" s="400"/>
      <c r="T831" s="401"/>
      <c r="U831" s="400"/>
      <c r="V831" s="401"/>
      <c r="W831" s="400"/>
      <c r="X831" s="401"/>
      <c r="Y831" s="400"/>
      <c r="Z831" s="401"/>
      <c r="AA831" s="400"/>
      <c r="AB831" s="401"/>
      <c r="AC831" s="400"/>
      <c r="AD831" s="401"/>
      <c r="AE831" s="400"/>
      <c r="AF831" s="401"/>
      <c r="AG831" s="400"/>
      <c r="AH831" s="401"/>
      <c r="AI831" s="400"/>
      <c r="AJ831" s="401"/>
      <c r="AK831" s="400"/>
      <c r="AL831" s="401"/>
      <c r="AM831" s="400"/>
      <c r="AN831" s="401"/>
      <c r="AO831" s="400"/>
      <c r="AP831" s="401"/>
      <c r="AQ831" s="400"/>
      <c r="AR831" s="401"/>
      <c r="AS831" s="400"/>
      <c r="AT831" s="401"/>
      <c r="AU831" s="400"/>
      <c r="AV831" s="401"/>
      <c r="AW831" s="400"/>
      <c r="AX831" s="401"/>
      <c r="AY831" s="400"/>
      <c r="AZ831" s="401"/>
      <c r="BA831" s="400"/>
      <c r="BB831" s="401"/>
      <c r="BC831" s="400"/>
      <c r="BD831" s="401"/>
      <c r="BE831" s="400"/>
      <c r="BF831" s="401"/>
      <c r="BG831" s="400"/>
      <c r="BH831" s="401"/>
      <c r="BI831" s="400"/>
      <c r="BJ831" s="401"/>
      <c r="BK831" s="400"/>
      <c r="BL831" s="401"/>
      <c r="BM831" s="400"/>
      <c r="BN831" s="401"/>
      <c r="BO831" s="400"/>
      <c r="BP831" s="401"/>
      <c r="BQ831" s="400"/>
      <c r="BR831" s="401"/>
      <c r="BS831" s="400"/>
      <c r="BT831" s="401"/>
      <c r="BU831" s="400"/>
      <c r="BV831" s="401"/>
      <c r="BW831" s="400"/>
      <c r="BX831" s="401"/>
      <c r="BY831" s="400"/>
      <c r="BZ831" s="401"/>
      <c r="CA831" s="400"/>
      <c r="CB831" s="401"/>
      <c r="CC831" s="400"/>
      <c r="CD831" s="401"/>
      <c r="CE831" s="400"/>
      <c r="CF831" s="401"/>
      <c r="CG831" s="400"/>
      <c r="CH831" s="401"/>
      <c r="CI831" s="400"/>
      <c r="CJ831" s="401"/>
      <c r="CK831" s="400"/>
      <c r="CL831" s="401"/>
      <c r="CM831" s="400"/>
      <c r="CN831" s="401"/>
      <c r="CO831" s="400"/>
      <c r="CP831" s="401"/>
      <c r="CQ831" s="400"/>
      <c r="CR831" s="401"/>
      <c r="CS831" s="400"/>
      <c r="CT831" s="401"/>
      <c r="CU831" s="400"/>
      <c r="CV831" s="401"/>
      <c r="CW831" s="400"/>
      <c r="CX831" s="401"/>
      <c r="CY831" s="400"/>
      <c r="CZ831" s="401"/>
      <c r="DA831" s="400"/>
      <c r="DB831" s="401"/>
      <c r="DC831" s="400"/>
      <c r="DD831" s="401"/>
      <c r="DE831" s="400"/>
      <c r="DF831" s="401"/>
      <c r="DG831" s="400"/>
      <c r="DH831" s="401"/>
      <c r="DI831" s="400"/>
      <c r="DJ831" s="401"/>
      <c r="DK831" s="400"/>
      <c r="DL831" s="401"/>
      <c r="DM831" s="400"/>
      <c r="DN831" s="401"/>
      <c r="DO831" s="400"/>
      <c r="DP831" s="401"/>
      <c r="DQ831" s="400"/>
      <c r="DR831" s="401"/>
      <c r="DS831" s="400"/>
      <c r="DT831" s="401"/>
      <c r="DU831" s="400"/>
      <c r="DV831" s="401"/>
      <c r="DW831" s="400"/>
      <c r="DX831" s="401"/>
      <c r="DY831" s="400"/>
      <c r="DZ831" s="401"/>
      <c r="EA831" s="400"/>
      <c r="EB831" s="401"/>
      <c r="EC831" s="400"/>
      <c r="ED831" s="401"/>
      <c r="EE831" s="400"/>
      <c r="EF831" s="401"/>
      <c r="EG831" s="400"/>
      <c r="EH831" s="401"/>
      <c r="EI831" s="400"/>
      <c r="EJ831" s="447"/>
      <c r="EK831" s="510"/>
      <c r="EL831" s="513"/>
      <c r="EM831" s="520"/>
      <c r="EN831" s="520"/>
      <c r="EO831" s="520"/>
      <c r="EP831" s="171">
        <f t="shared" si="888"/>
        <v>40</v>
      </c>
      <c r="EQ831" s="171">
        <f t="shared" si="889"/>
        <v>0</v>
      </c>
      <c r="ER831" s="171">
        <f t="shared" si="890"/>
        <v>0</v>
      </c>
      <c r="ES831" s="171">
        <f t="shared" si="891"/>
        <v>0</v>
      </c>
      <c r="ET831" s="171">
        <f t="shared" si="892"/>
        <v>0</v>
      </c>
      <c r="EU831" s="171">
        <f t="shared" si="893"/>
        <v>0</v>
      </c>
      <c r="EV831" s="172">
        <f t="shared" si="894"/>
        <v>40</v>
      </c>
      <c r="EW831" s="367">
        <f>IF(C831=4,IF(MAX(Q831:EJ833)&gt;0,(Especiall/30*(IF(($G831-$F831)=($G$5-$F$5),30,IF(DAY($G831)=31,($G831-$F831),($G831-$F831)+1)))),0),0)</f>
        <v>0</v>
      </c>
      <c r="EX831" s="248">
        <f t="shared" ref="EX831:EX834" si="946">FF831</f>
        <v>16738.04</v>
      </c>
      <c r="EY831" s="174">
        <f>(L831*regular)+(M831*Cadeirantee)</f>
        <v>0</v>
      </c>
      <c r="EZ831" s="249">
        <f>SUMIF(FG831:GJ831,"&gt;0")</f>
        <v>0</v>
      </c>
      <c r="FA831" s="249">
        <f>SUMIF(FG831:GJ831,"&lt;0")+SUMIF(GN831:HP831,"&lt;0")</f>
        <v>0</v>
      </c>
      <c r="FB831" s="174">
        <v>0</v>
      </c>
      <c r="FC831" s="175">
        <f>N831*km*'VALORES TABELA'!$B$13</f>
        <v>0</v>
      </c>
      <c r="FD831" s="250">
        <f>GL831</f>
        <v>0</v>
      </c>
      <c r="FE831" s="176">
        <f>(EW831+EW832+EW833+EW834+EX831+EX832+EX833+EX834+EY831+EY832+EY833+EY834+EY835+EZ831+EZ832+EZ833+EZ834+FA831+FA832+FA833+FA834+FC831+FC832+FC833+FC834+HY831-HZ831-IA831+FD831+FD832+FD833+FD834+FB835)</f>
        <v>16738.04</v>
      </c>
      <c r="FF831" s="177">
        <f>IF(C831=4,SUM(Q831+Q832+Q833+S831+S832+S833)*Percapita/30*FF$4+(R831+R832+R833+T831+T832+T833)*Cadeirante/30*FF$4,IF(C831=3,IF(Q834+S834=10,Fixo/30*FF$4+(Q831+Q832+Q833+S831+S832+S833)*Percapita/30*FF$4+(R834+T834)*Cadeirante/30*FF$4,IF(Q834+S834&lt;=9,(Q834+S834)*Crechee/30*FF$4)+(R834+T834)*Cadeirante/30*FF$4+(Q831+Q832+Q833+S831+S832+S833)*Percapita/30*FF$4)+IF(Q834+S834&gt;=11,Fixo/30*FF$4+(Q834+S834-10)*Crechee/30*FF$4,0),IF(C831=2,IF(R831+R832+R833+R834+T831+T832+T833+T834=1,Cadeirante/30*FF$4,IF(R831+R832+R833+R834+T831+T832+T833+T834=2,Fixo/30*FF$4,IF(R831+R832+R833+R834+T831+T832+T833+T834&gt;2,Fixo/30*FF$4+(R831+R832+R833+R834+T831+T832+T833+T834-2)*Cadeirante/30*FF$4)))+(Q831+Q832+Q833+S831+S832+S833)*Percapita/30*FF$4+(Q834+S834)*Crechee/30*FF$4,IF(C831=1,IF(Q831+Q832+Q833+R831+R832+R833+S831+S832+S833+T831+T832+T833&lt;=15,(Q831+Q832+Q833+S831+S832+S833)*Percapita/30*FF$4,IF(Q831+Q832+Q833+R831+R832+R833+S831+S832+S833+T831+T832+T833&gt;=16,Fixo/30*FF$4+(Q831+Q832+Q833+R831+R832+R833+S831+S832+S833+T831+T832-16)*Percapita/30*FF$4))))))</f>
        <v>16738.04</v>
      </c>
      <c r="FG831" s="177">
        <f>IF(C831=4,SUM(U831+U832+U833+W831+W832+W833)*Percapita/30*FG$4+(V831+V832+V833+X831+X832+X833)*Cadeirante/30*FG$4,IF(C831=3,IF(U834+W834=10,Fixo/30*FG$4+(U831+U832+U833+W831+W832+W833)*Percapita/30*FG$4+(V834+X834)*Cadeirante/30*FG$4,IF(U834+W834&lt;=9,(U834+W834)*Crechee/30*FG$4)+(V834+X834)*Cadeirante/30*FG$4+(U831+U832+U833+W831+W832+W833)*Percapita/30*FG$4)+IF(U834+W834&gt;=11,Fixo/30*FG$4+(U834+W834-10)*Crechee/30*FG$4,0),IF(C831=2,IF(V831+V832+V833+V834+X831+X832+X833+X834=1,Cadeirante/30*FG$4,IF(V831+V832+V833+V834+X831+X832+X833+X834=2,Fixo/30*FG$4,IF(V831+V832+V833+V834+X831+X832+X833+X834&gt;2,Fixo/30*FG$4+(V831+V832+V833+V834+X831+X832+X833+X834-2)*Cadeirante/30*FG$4)))+(U831+U832+U833+W831+W832+W833)*Percapita/30*FG$4+(U834+W834)*Crechee/30*FG$4,IF(C831=1,IF(U831+U832+U833+V831+V832+V833+W831+W832+W833+X831+X832+X833&lt;=15,(U831+U832+U833+W831+W832+W833)*Percapita/30*FG$4,IF(U831+U832+U833+V831+V832+V833+W831+W832+W833+X831+X832+X833&gt;=16,Fixo/30*FG$4+(U831+U832+U833+V831+V832+V833+W831+W832+W833+X831+X832-16)*Percapita/30*FG$4))))))</f>
        <v>0</v>
      </c>
      <c r="FH831" s="177">
        <f>IF(C831=4,SUM(Y831+Y832+Y833+AA831+AA832+AA833)*Percapita/30*FH$4+(Z831+Z832+Z833+AB831+AB832+AB833)*Cadeirante/30*FH$4,IF(C831=3,IF(Y834+AA834=10,Fixo/30*FH$4+(Y831+Y832+Y833+AA831+AA832+AA833)*Percapita/30*FH$4+(Z834+AB834)*Cadeirante/30*FH$4,IF(Y834+AA834&lt;=9,(Y834+AA834)*Crechee/30*FH$4)+(Z834+AB834)*Cadeirante/30*FH$4+(Y831+Y832+Y833+AA831+AA832+AA833)*Percapita/30*FH$4)+IF(Y834+AA834&gt;=11,Fixo/30*FH$4+(Y834+AA834-10)*Crechee/30*FH$4,0),IF(C831=2,IF(Z831+Z832+Z833+Z834+AB831+AB832+AB833+AB834=1,Cadeirante/30*FH$4,IF(Z831+Z832+Z833+Z834+AB831+AB832+AB833+AB834=2,Fixo/30*FH$4,IF(Z831+Z832+Z833+Z834+AB831+AB832+AB833+AB834&gt;2,Fixo/30*FH$4+(Z831+Z832+Z833+Z834+AB831+AB832+AB833+AB834-2)*Cadeirante/30*FH$4)))+(Y831+Y832+Y833+AA831+AA832+AA833)*Percapita/30*FH$4+(Y834+AA834)*Crechee/30*FH$4,IF(C831=1,IF(Y831+Y832+Y833+Z831+Z832+Z833+AA831+AA832+AA833+AB831+AB832+AB833&lt;=15,(Y831+Y832+Y833+AA831+AA832+AA833)*Percapita/30*FH$4,IF(Y831+Y832+Y833+Z831+Z832+Z833+AA831+AA832+AA833+AB831+AB832+AB833&gt;=16,Fixo/30*FH$4+(Y831+Y832+Y833+Z831+Z832+Z833+AA831+AA832+AA833+AB831+AB832-16)*Percapita/30*FH$4))))))</f>
        <v>0</v>
      </c>
      <c r="FI831" s="177">
        <f>IF(C831=4,SUM(AC831+AC832+AC833+AE831+AE832+AE833)*Percapita/30*FI$4+(AD831+AD832+AD833+AF831+AF832+AF833)*Cadeirante/30*FI$4,IF(C831=3,IF(AC834+AE834=10,Fixo/30*FI$4+(AC831+AC832+AC833+AE831+AE832+AE833)*Percapita/30*FI$4+(AD834+AF834)*Cadeirante/30*FI$4,IF(AC834+AE834&lt;=9,(AC834+AE834)*Crechee/30*FI$4)+(AD834+AF834)*Cadeirante/30*FI$4+(AC831+AC832+AC833+AE831+AE832+AE833)*Percapita/30*FI$4)+IF(AC834+AE834&gt;=11,Fixo/30*FI$4+(AC834+AE834-10)*Crechee/30*FI$4,0),IF(C831=2,IF(AD831+AD832+AD833+AD834+AF831+AF832+AF833+AF834=1,Cadeirante/30*FI$4,IF(AD831+AD832+AD833+AD834+AF831+AF832+AF833+AF834=2,Fixo/30*FI$4,IF(AD831+AD832+AD833+AD834+AF831+AF832+AF833+AF834&gt;2,Fixo/30*FI$4+(AD831+AD832+AD833+AD834+AF831+AF832+AF833+AF834-2)*Cadeirante/30*FI$4)))+(AC831+AC832+AC833+AE831+AE832+AE833)*Percapita/30*FI$4+(AC834+AE834)*Crechee/30*FI$4,IF(C831=1,IF(AC831+AC832+AC833+AD831+AD832+AD833+AE831+AE832+AE833+AF831+AF832+AF833&lt;=15,(AC831+AC832+AC833+AE831+AE832+AE833)*Percapita/30*FI$4,IF(AC831+AC832+AC833+AD831+AD832+AD833+AE831+AE832+AE833+AF831+AF832+AF833&gt;=16,Fixo/30*FI$4+(AC831+AC832+AC833+AD831+AD832+AD833+AE831+AE832+AE833+AF831+AF832-16)*Percapita/30*FI$4))))))</f>
        <v>0</v>
      </c>
      <c r="FJ831" s="177">
        <f>IF(C831=4,SUM(AG831+AG832+AG833+AI831+AI832+AI833)*Percapita/30*FJ$4+(AH831+AH832+AH833+AJ831+AJ832+AJ833)*Cadeirante/30*FJ$4,IF(C831=3,IF(AG834+AI834=10,Fixo/30*FJ$4+(AG831+AG832+AG833+AI831+AI832+AI833)*Percapita/30*FJ$4+(AH834+AJ834)*Cadeirante/30*FJ$4,IF(AG834+AI834&lt;=9,(AG834+AI834)*Crechee/30*FJ$4)+(AH834+AJ834)*Cadeirante/30*FJ$4+(AG831+AG832+AG833+AI831+AI832+AI833)*Percapita/30*FJ$4)+IF(AG834+AI834&gt;=11,Fixo/30*FJ$4+(AG834+AI834-10)*Crechee/30*FJ$4,0),IF(C831=2,IF(AH831+AH832+AH833+AH834+AJ831+AJ832+AJ833+AJ834=1,Cadeirante/30*FJ$4,IF(AH831+AH832+AH833+AH834+AJ831+AJ832+AJ833+AJ834=2,Fixo/30*FJ$4,IF(AH831+AH832+AH833+AH834+AJ831+AJ832+AJ833+AJ834&gt;2,Fixo/30*FJ$4+(AH831+AH832+AH833+AH834+AJ831+AJ832+AJ833+AJ834-2)*Cadeirante/30*FJ$4)))+(AG831+AG832+AG833+AI831+AI832+AI833)*Percapita/30*FJ$4+(AG834+AI834)*Crechee/30*FJ$4,IF(C831=1,IF(AG831+AG832+AG833+AH831+AH832+AH833+AI831+AI832+AI833+AJ831+AJ832+AJ833&lt;=15,(AG831+AG832+AG833+AI831+AI832+AI833)*Percapita/30*FJ$4,IF(AG831+AG832+AG833+AH831+AH832+AH833+AI831+AI832+AI833+AJ831+AJ832+AJ833&gt;=16,Fixo/30*FJ$4+(AG831+AG832+AG833+AH831+AH832+AH833+AI831+AI832+AI833+AJ831+AJ832-16)*Percapita/30*FJ$4))))))</f>
        <v>0</v>
      </c>
      <c r="FK831" s="177">
        <f>IF(C831=4,SUM(AK831+AK832+AK833+AM831+AM832+AM833)*Percapita/30*FK$4+(AL831+AL832+AL833+AN831+AN832+AN833)*Cadeirante/30*FK$4,IF(C831=3,IF(AK834+AM834=10,Fixo/30*FK$4+(AK831+AK832+AK833+AM831+AM832+AM833)*Percapita/30*FK$4+(AL834+AN834)*Cadeirante/30*FK$4,IF(AK834+AM834&lt;=9,(AK834+AM834)*Crechee/30*FK$4)+(AL834+AN834)*Cadeirante/30*FK$4+(AK831+AK832+AK833+AM831+AM832+AM833)*Percapita/30*FK$4)+IF(AK834+AM834&gt;=11,Fixo/30*FK$4+(AK834+AM834-10)*Crechee/30*FK$4,0),IF(C831=2,IF(AL831+AL832+AL833+AL834+AN831+AN832+AN833+AN834=1,Cadeirante/30*FK$4,IF(AL831+AL832+AL833+AL834+AN831+AN832+AN833+AN834=2,Fixo/30*FK$4,IF(AL831+AL832+AL833+AL834+AN831+AN832+AN833+AN834&gt;2,Fixo/30*FK$4+(AL831+AL832+AL833+AL834+AN831+AN832+AN833+AN834-2)*Cadeirante/30*FK$4)))+(AK831+AK832+AK833+AM831+AM832+AM833)*Percapita/30*FK$4+(AK834+AM834)*Crechee/30*FK$4,IF(C831=1,IF(AK831+AK832+AK833+AL831+AL832+AL833+AM831+AM832+AM833+AN831+AN832+AN833&lt;=15,(AK831+AK832+AK833+AM831+AM832+AM833)*Percapita/30*FK$4,IF(AK831+AK832+AK833+AL831+AL832+AL833+AM831+AM832+AM833+AN831+AN832+AN833&gt;=16,Fixo/30*FK$4+(AK831+AK832+AK833+AL831+AL832+AL833+AM831+AM832+AM833+AN831+AN832-16)*Percapita/30*FK$4))))))</f>
        <v>0</v>
      </c>
      <c r="FL831" s="177">
        <f>IF(C831=4,SUM(AO831+AO832+AO833+AQ831+AQ832+AQ833)*Percapita/30*FL$4+(AP831+AP832+AP833+AR831+AR832+AR833)*Cadeirante/30*FL$4,IF(C831=3,IF(AO834+AQ834=10,Fixo/30*FL$4+(AO831+AO832+AO833+AQ831+AQ832+AQ833)*Percapita/30*FL$4+(AP834+AR834)*Cadeirante/30*FL$4,IF(AO834+AQ834&lt;=9,(AO834+AQ834)*Crechee/30*FL$4)+(AP834+AR834)*Cadeirante/30*FL$4+(AO831+AO832+AO833+AQ831+AQ832+AQ833)*Percapita/30*FL$4)+IF(AO834+AQ834&gt;=11,Fixo/30*FL$4+(AO834+AQ834-10)*Crechee/30*FL$4,0),IF(C831=2,IF(AP831+AP832+AP833+AP834+AR831+AR832+AR833+AR834=1,Cadeirante/30*FL$4,IF(AP831+AP832+AP833+AP834+AR831+AR832+AR833+AR834=2,Fixo/30*FL$4,IF(AP831+AP832+AP833+AP834+AR831+AR832+AR833+AR834&gt;2,Fixo/30*FL$4+(AP831+AP832+AP833+AP834+AR831+AR832+AR833+AR834-2)*Cadeirante/30*FL$4)))+(AO831+AO832+AO833+AQ831+AQ832+AQ833)*Percapita/30*FL$4+(AO834+AQ834)*Crechee/30*FL$4,IF(C831=1,IF(AO831+AO832+AO833+AP831+AP832+AP833+AQ831+AQ832+AQ833+AR831+AR832+AR833&lt;=15,(AO831+AO832+AO833+AQ831+AQ832+AQ833)*Percapita/30*FL$4,IF(AO831+AO832+AO833+AP831+AP832+AP833+AQ831+AQ832+AQ833+AR831+AR832+AR833&gt;=16,Fixo/30*FL$4+(AO831+AO832+AO833+AP831+AP832+AP833+AQ831+AQ832+AQ833+AR831+AR832-16)*Percapita/30*FL$4))))))</f>
        <v>0</v>
      </c>
      <c r="FM831" s="177">
        <f>IF(C831=4,SUM(AS831+AS832+AS833+AU831+AU832+AU833)*Percapita/30*FM$4+(AT831+AT832+AT833+AV831+AV832+AV833)*Cadeirante/30*FM$4,IF(C831=3,IF(AS834+AU834=10,Fixo/30*FM$4+(AS831+AS832+AS833+AU831+AU832+AU833)*Percapita/30*FM$4+(AT834+AV834)*Cadeirante/30*FM$4,IF(AS834+AU834&lt;=9,(AS834+AU834)*Crechee/30*FM$4)+(AT834+AV834)*Cadeirante/30*FM$4+(AS831+AS832+AS833+AU831+AU832+AU833)*Percapita/30*FM$4)+IF(AS834+AU834&gt;=11,Fixo/30*FM$4+(AS834+AU834-10)*Crechee/30*FM$4,0),IF(C831=2,IF(AT831+AT832+AT833+AT834+AV831+AV832+AV833+AV834=1,Cadeirante/30*FM$4,IF(AT831+AT832+AT833+AT834+AV831+AV832+AV833+AV834=2,Fixo/30*FM$4,IF(AT831+AT832+AT833+AT834+AV831+AV832+AV833+AV834&gt;2,Fixo/30*FM$4+(AT831+AT832+AT833+AT834+AV831+AV832+AV833+AV834-2)*Cadeirante/30*FM$4)))+(AS831+AS832+AS833+AU831+AU832+AU833)*Percapita/30*FM$4+(AS834+AU834)*Crechee/30*FM$4,IF(C831=1,IF(AS831+AS832+AS833+AT831+AT832+AT833+AU831+AU832+AU833+AV831+AV832+AV833&lt;=15,(AS831+AS832+AS833+AU831+AU832+AU833)*Percapita/30*FM$4,IF(AS831+AS832+AS833+AT831+AT832+AT833+AU831+AU832+AU833+AV831+AV832+AV833&gt;=16,Fixo/30*FM$4+(AS831+AS832+AS833+AT831+AT832+AT833+AU831+AU832+AU833+AV831+AV832-16)*Percapita/30*FM$4))))))</f>
        <v>0</v>
      </c>
      <c r="FN831" s="177">
        <f>IF(C831=4,SUM(AW831+AW832+AW833+AY831+AY832+AY833)*Percapita/30*FN$4+(AX831+AX832+AX833+AZ831+AZ832+AZ833)*Cadeirante/30*FN$4,IF(C831=3,IF(AW834+AY834=10,Fixo/30*FN$4+(AW831+AW832+AW833+AY831+AY832+AY833)*Percapita/30*FN$4+(AX834+AZ834)*Cadeirante/30*FN$4,IF(AW834+AY834&lt;=9,(AW834+AY834)*Crechee/30*FN$4)+(AX834+AZ834)*Cadeirante/30*FN$4+(AW831+AW832+AW833+AY831+AY832+AY833)*Percapita/30*FN$4)+IF(AW834+AY834&gt;=11,Fixo/30*FN$4+(AW834+AY834-10)*Crechee/30*FN$4,0),IF(C831=2,IF(AX831+AX832+AX833+AX834+AZ831+AZ832+AZ833+AZ834=1,Cadeirante/30*FN$4,IF(AX831+AX832+AX833+AX834+AZ831+AZ832+AZ833+AZ834=2,Fixo/30*FN$4,IF(AX831+AX832+AX833+AX834+AZ831+AZ832+AZ833+AZ834&gt;2,Fixo/30*FN$4+(AX831+AX832+AX833+AX834+AZ831+AZ832+AZ833+AZ834-2)*Cadeirante/30*FN$4)))+(AW831+AW832+AW833+AY831+AY832+AY833)*Percapita/30*FN$4+(AW834+AY834)*Crechee/30*FN$4,IF(C831=1,IF(AW831+AW832+AW833+AX831+AX832+AX833+AY831+AY832+AY833+AZ831+AZ832+AZ833&lt;=15,(AW831+AW832+AW833+AY831+AY832+AY833)*Percapita/30*FN$4,IF(AW831+AW832+AW833+AX831+AX832+AX833+AY831+AY832+AY833+AZ831+AZ832+AZ833&gt;=16,Fixo/30*FN$4+(AW831+AW832+AW833+AX831+AX832+AX833+AY831+AY832+AY833+AZ831+AZ832-16)*Percapita/30*FN$4))))))</f>
        <v>0</v>
      </c>
      <c r="FO831" s="177">
        <f>IF(C831=4,SUM(BA831+BA832+BA833+BC831+BC832+BC833)*Percapita/30*FO$4+(BB831+BB832+BB833+BD831+BD832+BD833)*Cadeirante/30*FO$4,IF(C831=3,IF(BA834+BC834=10,Fixo/30*FO$4+(BA831+BA832+BA833+BC831+BC832+BC833)*Percapita/30*FO$4+(BB834+BD834)*Cadeirante/30*FO$4,IF(BA834+BC834&lt;=9,(BA834+BC834)*Crechee/30*FO$4)+(BB834+BD834)*Cadeirante/30*FO$4+(BA831+BA832+BA833+BC831+BC832+BC833)*Percapita/30*FO$4)+IF(BA834+BC834&gt;=11,Fixo/30*FO$4+(BA834+BC834-10)*Crechee/30*FO$4,0),IF(C831=2,IF(BB831+BB832+BB833+BB834+BD831+BD832+BD833+BD834=1,Cadeirante/30*FO$4,IF(BB831+BB832+BB833+BB834+BD831+BD832+BD833+BD834=2,Fixo/30*FO$4,IF(BB831+BB832+BB833+BB834+BD831+BD832+BD833+BD834&gt;2,Fixo/30*FO$4+(BB831+BB832+BB833+BB834+BD831+BD832+BD833+BD834-2)*Cadeirante/30*FO$4)))+(BA831+BA832+BA833+BC831+BC832+BC833)*Percapita/30*FO$4+(BA834+BC834)*Crechee/30*FO$4,IF(C831=1,IF(BA831+BA832+BA833+BB831+BB832+BB833+BC831+BC832+BC833+BD831+BD832+BD833&lt;=15,(BA831+BA832+BA833+BC831+BC832+BC833)*Percapita/30*FO$4,IF(BA831+BA832+BA833+BB831+BB832+BB833+BC831+BC832+BC833+BD831+BD832+BD833&gt;=16,Fixo/30*FO$4+(BA831+BA832+BA833+BB831+BB832+BB833+BC831+BC832+BC833+BD831+BD832-16)*Percapita/30*FO$4))))))</f>
        <v>0</v>
      </c>
      <c r="FP831" s="177">
        <f>IF(C831=4,SUM(BE831+BE832+BE833+BG831+BG832+BG833)*Percapita/30*FP$4+(BF831+BF832+BF833+BH831+BH832+BH833)*Cadeirante/30*FP$4,IF(C831=3,IF(BE834+BG834=10,Fixo/30*FP$4+(BE831+BE832+BE833+BG831+BG832+BG833)*Percapita/30*FP$4+(BF834+BH834)*Cadeirante/30*FP$4,IF(BE834+BG834&lt;=9,(BE834+BG834)*Crechee/30*FP$4)+(BF834+BH834)*Cadeirante/30*FP$4+(BE831+BE832+BE833+BG831+BG832+BG833)*Percapita/30*FP$4)+IF(BE834+BG834&gt;=11,Fixo/30*FP$4+(BE834+BG834-10)*Crechee/30*FP$4,0),IF(C831=2,IF(BF831+BF832+BF833+BF834+BH831+BH832+BH833+BH834=1,Cadeirante/30*FP$4,IF(BF831+BF832+BF833+BF834+BH831+BH832+BH833+BH834=2,Fixo/30*FP$4,IF(BF831+BF832+BF833+BF834+BH831+BH832+BH833+BH834&gt;2,Fixo/30*FP$4+(BF831+BF832+BF833+BF834+BH831+BH832+BH833+BH834-2)*Cadeirante/30*FP$4)))+(BE831+BE832+BE833+BG831+BG832+BG833)*Percapita/30*FP$4+(BE834+BG834)*Crechee/30*FP$4,IF(C831=1,IF(BE831+BE832+BE833+BF831+BF832+BF833+BG831+BG832+BG833+BH831+BH832+BH833&lt;=15,(BE831+BE832+BE833+BG831+BG832+BG833)*Percapita/30*FP$4,IF(BE831+BE832+BE833+BF831+BF832+BF833+BG831+BG832+BG833+BH831+BH832+BH833&gt;=16,Fixo/30*FP$4+(BE831+BE832+BE833+BF831+BF832+BF833+BG831+BG832+BG833+BH831+BH832-16)*Percapita/30*FP$4))))))</f>
        <v>0</v>
      </c>
      <c r="FQ831" s="177">
        <f>IF(C831=4,SUM(BI831+BI832+BI833+BK831+BK832+BK833)*Percapita/30*FQ$4+(BJ831+BJ832+BJ833+BL831+BL832+BL833)*Cadeirante/30*FQ$4,IF(C831=3,IF(BI834+BK834=10,Fixo/30*FQ$4+(BI831+BI832+BI833+BK831+BK832+BK833)*Percapita/30*FQ$4+(BJ834+BL834)*Cadeirante/30*FQ$4,IF(BI834+BK834&lt;=9,(BI834+BK834)*Crechee/30*FQ$4)+(BJ834+BL834)*Cadeirante/30*FQ$4+(BI831+BI832+BI833+BK831+BK832+BK833)*Percapita/30*FQ$4)+IF(BI834+BK834&gt;=11,Fixo/30*FQ$4+(BI834+BK834-10)*Crechee/30*FQ$4,0),IF(C831=2,IF(BJ831+BJ832+BJ833+BJ834+BL831+BL832+BL833+BL834=1,Cadeirante/30*FQ$4,IF(BJ831+BJ832+BJ833+BJ834+BL831+BL832+BL833+BL834=2,Fixo/30*FQ$4,IF(BJ831+BJ832+BJ833+BJ834+BL831+BL832+BL833+BL834&gt;2,Fixo/30*FQ$4+(BJ831+BJ832+BJ833+BJ834+BL831+BL832+BL833+BL834-2)*Cadeirante/30*FQ$4)))+(BI831+BI832+BI833+BK831+BK832+BK833)*Percapita/30*FQ$4+(BI834+BK834)*Crechee/30*FQ$4,IF(C831=1,IF(BI831+BI832+BI833+BJ831+BJ832+BJ833+BK831+BK832+BK833+BL831+BL832+BL833&lt;=15,(BI831+BI832+BI833+BK831+BK832+BK833)*Percapita/30*FQ$4,IF(BI831+BI832+BI833+BJ831+BJ832+BJ833+BK831+BK832+BK833+BL831+BL832+BL833&gt;=16,Fixo/30*FQ$4+(BI831+BI832+BI833+BJ831+BJ832+BJ833+BK831+BK832+BK833+BL831+BL832-16)*Percapita/30*FQ$4))))))</f>
        <v>0</v>
      </c>
      <c r="FR831" s="177">
        <f>IF(C831=4,SUM(BM831+BM832+BM833+BO831+BO832+BO833)*Percapita/30*FR$4+(BN831+BN832+BN833+BP831+BP832+BP833)*Cadeirante/30*FR$4,IF(C831=3,IF(BM834+BO834=10,Fixo/30*FR$4+(BM831+BM832+BM833+BO831+BO832+BO833)*Percapita/30*FR$4+(BN834+BP834)*Cadeirante/30*FR$4,IF(BM834+BO834&lt;=9,(BM834+BO834)*Crechee/30*FR$4)+(BN834+BP834)*Cadeirante/30*FR$4+(BM831+BM832+BM833+BO831+BO832+BO833)*Percapita/30*FR$4)+IF(BM834+BO834&gt;=11,Fixo/30*FR$4+(BM834+BO834-10)*Crechee/30*FR$4,0),IF(C831=2,IF(BN831+BN832+BN833+BN834+BP831+BP832+BP833+BP834=1,Cadeirante/30*FR$4,IF(BN831+BN832+BN833+BN834+BP831+BP832+BP833+BP834=2,Fixo/30*FR$4,IF(BN831+BN832+BN833+BN834+BP831+BP832+BP833+BP834&gt;2,Fixo/30*FR$4+(BN831+BN832+BN833+BN834+BP831+BP832+BP833+BP834-2)*Cadeirante/30*FR$4)))+(BM831+BM832+BM833+BO831+BO832+BO833)*Percapita/30*FR$4+(BM834+BO834)*Crechee/30*FR$4,IF(C831=1,IF(BM831+BM832+BM833+BN831+BN832+BN833+BO831+BO832+BO833+BP831+BP832+BP833&lt;=15,(BM831+BM832+BM833+BO831+BO832+BO833)*Percapita/30*FR$4,IF(BM831+BM832+BM833+BN831+BN832+BN833+BO831+BO832+BO833+BP831+BP832+BP833&gt;=16,Fixo/30*FR$4+(BM831+BM832+BM833+BN831+BN832+BN833+BO831+BO832+BO833+BP831+BP832-16)*Percapita/30*FR$4))))))</f>
        <v>0</v>
      </c>
      <c r="FS831" s="177">
        <f>IF(C831=4,SUM(BQ831+BQ832+BQ833+BS831+BS832+BS833)*Percapita/30*FS$4+(BR831+BR832+BR833+BT831+BT832+BT833)*Cadeirante/30*FS$4,IF(C831=3,IF(BQ834+BS834=10,Fixo/30*FS$4+(BQ831+BQ832+BQ833+BS831+BS832+BS833)*Percapita/30*FS$4+(BR834+BT834)*Cadeirante/30*FS$4,IF(BQ834+BS834&lt;=9,(BQ834+BS834)*Crechee/30*FS$4)+(BR834+BT834)*Cadeirante/30*FS$4+(BQ831+BQ832+BQ833+BS831+BS832+BS833)*Percapita/30*FS$4)+IF(BQ834+BS834&gt;=11,Fixo/30*FS$4+(BQ834+BS834-10)*Crechee/30*FS$4,0),IF(C831=2,IF(BR831+BR832+BR833+BR834+BT831+BT832+BT833+BT834=1,Cadeirante/30*FS$4,IF(BR831+BR832+BR833+BR834+BT831+BT832+BT833+BT834=2,Fixo/30*FS$4,IF(BR831+BR832+BR833+BR834+BT831+BT832+BT833+BT834&gt;2,Fixo/30*FS$4+(BR831+BR832+BR833+BR834+BT831+BT832+BT833+BT834-2)*Cadeirante/30*FS$4)))+(BQ831+BQ832+BQ833+BS831+BS832+BS833)*Percapita/30*FS$4+(BQ834+BS834)*Crechee/30*FS$4,IF(C831=1,IF(BQ831+BQ832+BQ833+BR831+BR832+BR833+BS831+BS832+BS833+BT831+BT832+BT833&lt;=15,(BQ831+BQ832+BQ833+BS831+BS832+BS833)*Percapita/30*FS$4,IF(BQ831+BQ832+BQ833+BR831+BR832+BR833+BS831+BS832+BS833+BT831+BT832+BT833&gt;=16,Fixo/30*FS$4+(BQ831+BQ832+BQ833+BR831+BR832+BR833+BS831+BS832+BS833+BT831+BT832-16)*Percapita/30*FS$4))))))</f>
        <v>0</v>
      </c>
      <c r="FT831" s="177">
        <f>IF(C831=4,SUM(BU831+BU832+BU833+BW831+BW832+BW833)*Percapita/30*FT$4+(BV831+BV832+BV833+BX831+BX832+BX833)*Cadeirante/30*FT$4,IF(C831=3,IF(BU834+BW834=10,Fixo/30*FT$4+(BU831+BU832+BU833+BW831+BW832+BW833)*Percapita/30*FT$4+(BV834+BX834)*Cadeirante/30*FT$4,IF(BU834+BW834&lt;=9,(BU834+BW834)*Crechee/30*FT$4)+(BV834+BX834)*Cadeirante/30*FT$4+(BU831+BU832+BU833+BW831+BW832+BW833)*Percapita/30*FT$4)+IF(BU834+BW834&gt;=11,Fixo/30*FT$4+(BU834+BW834-10)*Crechee/30*FT$4,0),IF(C831=2,IF(BV831+BV832+BV833+BV834+BX831+BX832+BX833+BX834=1,Cadeirante/30*FT$4,IF(BV831+BV832+BV833+BV834+BX831+BX832+BX833+BX834=2,Fixo/30*FT$4,IF(BV831+BV832+BV833+BV834+BX831+BX832+BX833+BX834&gt;2,Fixo/30*FT$4+(BV831+BV832+BV833+BV834+BX831+BX832+BX833+BX834-2)*Cadeirante/30*FT$4)))+(BU831+BU832+BU833+BW831+BW832+BW833)*Percapita/30*FT$4+(BU834+BW834)*Crechee/30*FT$4,IF(C831=1,IF(BU831+BU832+BU833+BV831+BV832+BV833+BW831+BW832+BW833+BX831+BX832+BX833&lt;=15,(BU831+BU832+BU833+BW831+BW832+BW833)*Percapita/30*FT$4,IF(BU831+BU832+BU833+BV831+BV832+BV833+BW831+BW832+BW833+BX831+BX832+BX833&gt;=16,Fixo/30*FT$4+(BU831+BU832+BU833+BV831+BV832+BV833+BW831+BW832+BW833+BX831+BX832-16)*Percapita/30*FT$4))))))</f>
        <v>0</v>
      </c>
      <c r="FU831" s="177">
        <f>IF(C831=4,SUM(BY831+BY832+BY833+CA831+CA832+CA833)*Percapita/30*FU$4+(BZ831+BZ832+BZ833+CB831+CB832+CB833)*Cadeirante/30*FU$4,IF(C831=3,IF(BY834+CA834=10,Fixo/30*FU$4+(BY831+BY832+BY833+CA831+CA832+CA833)*Percapita/30*FU$4+(BZ834+CB834)*Cadeirante/30*FU$4,IF(BY834+CA834&lt;=9,(BY834+CA834)*Crechee/30*FU$4)+(BZ834+CB834)*Cadeirante/30*FU$4+(BY831+BY832+BY833+CA831+CA832+CA833)*Percapita/30*FU$4)+IF(BY834+CA834&gt;=11,Fixo/30*FU$4+(BY834+CA834-10)*Crechee/30*FU$4,0),IF(C831=2,IF(BZ831+BZ832+BZ833+BZ834+CB831+CB832+CB833+CB834=1,Cadeirante/30*FU$4,IF(BZ831+BZ832+BZ833+BZ834+CB831+CB832+CB833+CB834=2,Fixo/30*FU$4,IF(BZ831+BZ832+BZ833+BZ834+CB831+CB832+CB833+CB834&gt;2,Fixo/30*FU$4+(BZ831+BZ832+BZ833+BZ834+CB831+CB832+CB833+CB834-2)*Cadeirante/30*FU$4)))+(BY831+BY832+BY833+CA831+CA832+CA833)*Percapita/30*FU$4+(BY834+CA834)*Crechee/30*FU$4,IF(C831=1,IF(BY831+BY832+BY833+BZ831+BZ832+BZ833+CA831+CA832+CA833+CB831+CB832+CB833&lt;=15,(BY831+BY832+BY833+CA831+CA832+CA833)*Percapita/30*FU$4,IF(BY831+BY832+BY833+BZ831+BZ832+BZ833+CA831+CA832+CA833+CB831+CB832+CB833&gt;=16,Fixo/30*FU$4+(BY831+BY832+BY833+BZ831+BZ832+BZ833+CA831+CA832+CA833+CB831+CB832-16)*Percapita/30*FU$4))))))</f>
        <v>0</v>
      </c>
      <c r="FV831" s="177">
        <f>IF(C831=4,SUM(CC831+CC832+CC833+CE831+CE832+CE833)*Percapita/30*FV$4+(CD831+CD832+CD833+CF831+CF832+CF833)*Cadeirante/30*FV$4,IF(C831=3,IF(CC834+CE834=10,Fixo/30*FV$4+(CC831+CC832+CC833+CE831+CE832+CE833)*Percapita/30*FV$4+(CD834+CF834)*Cadeirante/30*FV$4,IF(CC834+CE834&lt;=9,(CC834+CE834)*Crechee/30*FV$4)+(CD834+CF834)*Cadeirante/30*FV$4+(CC831+CC832+CC833+CE831+CE832+CE833)*Percapita/30*FV$4)+IF(CC834+CE834&gt;=11,Fixo/30*FV$4+(CC834+CE834-10)*Crechee/30*FV$4,0),IF(C831=2,IF(CD831+CD832+CD833+CD834+CF831+CF832+CF833+CF834=1,Cadeirante/30*FV$4,IF(CD831+CD832+CD833+CD834+CF831+CF832+CF833+CF834=2,Fixo/30*FV$4,IF(CD831+CD832+CD833+CD834+CF831+CF832+CF833+CF834&gt;2,Fixo/30*FV$4+(CD831+CD832+CD833+CD834+CF831+CF832+CF833+CF834-2)*Cadeirante/30*FV$4)))+(CC831+CC832+CC833+CE831+CE832+CE833)*Percapita/30*FV$4+(CC834+CE834)*Crechee/30*FV$4,IF(C831=1,IF(CC831+CC832+CC833+CD831+CD832+CD833+CE831+CE832+CE833+CF831+CF832+CF833&lt;=15,(CC831+CC832+CC833+CE831+CE832+CE833)*Percapita/30*FV$4,IF(CC831+CC832+CC833+CD831+CD832+CD833+CE831+CE832+CE833+CF831+CF832+CF833&gt;=16,Fixo/30*FV$4+(CC831+CC832+CC833+CD831+CD832+CD833+CE831+CE832+CE833+CF831+CF832-16)*Percapita/30*FV$4))))))</f>
        <v>0</v>
      </c>
      <c r="FW831" s="177">
        <f>IF(C831=4,SUM(CG831+CG832+CG833+CI831+CI832+CI833)*Percapita/30*FW$4+(CH831+CH832+CH833+CJ831+CJ832+CJ833)*Cadeirante/30*FW$4,IF(C831=3,IF(CG834+CI834=10,Fixo/30*FW$4+(CG831+CG832+CG833+CI831+CI832+CI833)*Percapita/30*FW$4+(CH834+CJ834)*Cadeirante/30*FW$4,IF(CG834+CI834&lt;=9,(CG834+CI834)*Crechee/30*FW$4)+(CH834+CJ834)*Cadeirante/30*FW$4+(CG831+CG832+CG833+CI831+CI832+CI833)*Percapita/30*FW$4)+IF(CG834+CI834&gt;=11,Fixo/30*FW$4+(CG834+CI834-10)*Crechee/30*FW$4,0),IF(C831=2,IF(CH831+CH832+CH833+CH834+CJ831+CJ832+CJ833+CJ834=1,Cadeirante/30*FW$4,IF(CH831+CH832+CH833+CH834+CJ831+CJ832+CJ833+CJ834=2,Fixo/30*FW$4,IF(CH831+CH832+CH833+CH834+CJ831+CJ832+CJ833+CJ834&gt;2,Fixo/30*FW$4+(CH831+CH832+CH833+CH834+CJ831+CJ832+CJ833+CJ834-2)*Cadeirante/30*FW$4)))+(CG831+CG832+CG833+CI831+CI832+CI833)*Percapita/30*FW$4+(CG834+CI834)*Crechee/30*FW$4,IF(C831=1,IF(CG831+CG832+CG833+CH831+CH832+CH833+CI831+CI832+CI833+CJ831+CJ832+CJ833&lt;=15,(CG831+CG832+CG833+CI831+CI832+CI833)*Percapita/30*FW$4,IF(CG831+CG832+CG833+CH831+CH832+CH833+CI831+CI832+CI833+CJ831+CJ832+CJ833&gt;=16,Fixo/30*FW$4+(CG831+CG832+CG833+CH831+CH832+CH833+CI831+CI832+CI833+CJ831+CJ832-16)*Percapita/30*FW$4))))))</f>
        <v>0</v>
      </c>
      <c r="FX831" s="177">
        <f>IF(C831=4,SUM(CK831+CK832+CK833+CM831+CM832+CM833)*Percapita/30*FX$4+(CL831+CL832+CL833+CN831+CN832+CN833)*Cadeirante/30*FX$4,IF(C831=3,IF(CK834+CM834=10,Fixo/30*FX$4+(CK831+CK832+CK833+CM831+CM832+CM833)*Percapita/30*FX$4+(CL834+CN834)*Cadeirante/30*FX$4,IF(CK834+CM834&lt;=9,(CK834+CM834)*Crechee/30*FX$4)+(CL834+CN834)*Cadeirante/30*FX$4+(CK831+CK832+CK833+CM831+CM832+CM833)*Percapita/30*FX$4)+IF(CK834+CM834&gt;=11,Fixo/30*FX$4+(CK834+CM834-10)*Crechee/30*FX$4,0),IF(C831=2,IF(CL831+CL832+CL833+CL834+CN831+CN832+CN833+CN834=1,Cadeirante/30*FX$4,IF(CL831+CL832+CL833+CL834+CN831+CN832+CN833+CN834=2,Fixo/30*FX$4,IF(CL831+CL832+CL833+CL834+CN831+CN832+CN833+CN834&gt;2,Fixo/30*FX$4+(CL831+CL832+CL833+CL834+CN831+CN832+CN833+CN834-2)*Cadeirante/30*FX$4)))+(CK831+CK832+CK833+CM831+CM832+CM833)*Percapita/30*FX$4+(CK834+CM834)*Crechee/30*FX$4,IF(C831=1,IF(CK831+CK832+CK833+CL831+CL832+CL833+CM831+CM832+CM833+CN831+CN832+CN833&lt;=15,(CK831+CK832+CK833+CM831+CM832+CM833)*Percapita/30*FX$4,IF(CK831+CK832+CK833+CL831+CL832+CL833+CM831+CM832+CM833+CN831+CN832+CN833&gt;=16,Fixo/30*FX$4+(CK831+CK832+CK833+CL831+CL832+CL833+CM831+CM832+CM833+CN831+CN832-16)*Percapita/30*FX$4))))))</f>
        <v>0</v>
      </c>
      <c r="FY831" s="177">
        <f>IF(C831=4,SUM(CO831+CO832+CO833+CQ831+CQ832+CQ833)*Percapita/30*FY$4+(CP831+CP832+CP833+CR831+CR832+CR833)*Cadeirante/30*FY$4,IF(C831=3,IF(CO834+CQ834=10,Fixo/30*FY$4+(CO831+CO832+CO833+CQ831+CQ832+CQ833)*Percapita/30*FY$4+(CP834+CR834)*Cadeirante/30*FY$4,IF(CO834+CQ834&lt;=9,(CO834+CQ834)*Crechee/30*FY$4)+(CP834+CR834)*Cadeirante/30*FY$4+(CO831+CO832+CO833+CQ831+CQ832+CQ833)*Percapita/30*FY$4)+IF(CO834+CQ834&gt;=11,Fixo/30*FY$4+(CO834+CQ834-10)*Crechee/30*FY$4,0),IF(C831=2,IF(CP831+CP832+CP833+CP834+CR831+CR832+CR833+CR834=1,Cadeirante/30*FY$4,IF(CP831+CP832+CP833+CP834+CR831+CR832+CR833+CR834=2,Fixo/30*FY$4,IF(CP831+CP832+CP833+CP834+CR831+CR832+CR833+CR834&gt;2,Fixo/30*FY$4+(CP831+CP832+CP833+CP834+CR831+CR832+CR833+CR834-2)*Cadeirante/30*FY$4)))+(CO831+CO832+CO833+CQ831+CQ832+CQ833)*Percapita/30*FY$4+(CO834+CQ834)*Crechee/30*FY$4,IF(C831=1,IF(CO831+CO832+CO833+CP831+CP832+CP833+CQ831+CQ832+CQ833+CR831+CR832+CR833&lt;=15,(CO831+CO832+CO833+CQ831+CQ832+CQ833)*Percapita/30*FY$4,IF(CO831+CO832+CO833+CP831+CP832+CP833+CQ831+CQ832+CQ833+CR831+CR832+CR833&gt;=16,Fixo/30*FY$4+(CO831+CO832+CO833+CP831+CP832+CP833+CQ831+CQ832+CQ833+CR831+CR832-16)*Percapita/30*FY$4))))))</f>
        <v>0</v>
      </c>
      <c r="FZ831" s="177">
        <f>IF(C831=4,SUM(CS831+CS832+CS833+CU831+CU832+CU833)*Percapita/30*FZ$4+(CT831+CT832+CT833+CV831+CV832+CV833)*Cadeirante/30*FZ$4,IF(C831=3,IF(CS834+CU834=10,Fixo/30*FZ$4+(CS831+CS832+CS833+CU831+CU832+CU833)*Percapita/30*FZ$4+(CT834+CV834)*Cadeirante/30*FZ$4,IF(CS834+CU834&lt;=9,(CS834+CU834)*Crechee/30*FZ$4)+(CT834+CV834)*Cadeirante/30*FZ$4+(CS831+CS832+CS833+CU831+CU832+CU833)*Percapita/30*FZ$4)+IF(CS834+CU834&gt;=11,Fixo/30*FZ$4+(CS834+CU834-10)*Crechee/30*FZ$4,0),IF(C831=2,IF(CT831+CT832+CT833+CT834+CV831+CV832+CV833+CV834=1,Cadeirante/30*FZ$4,IF(CT831+CT832+CT833+CT834+CV831+CV832+CV833+CV834=2,Fixo/30*FZ$4,IF(CT831+CT832+CT833+CT834+CV831+CV832+CV833+CV834&gt;2,Fixo/30*FZ$4+(CT831+CT832+CT833+CT834+CV831+CV832+CV833+CV834-2)*Cadeirante/30*FZ$4)))+(CS831+CS832+CS833+CU831+CU832+CU833)*Percapita/30*FZ$4+(CS834+CU834)*Crechee/30*FZ$4,IF(C831=1,IF(CS831+CS832+CS833+CT831+CT832+CT833+CU831+CU832+CU833+CV831+CV832+CV833&lt;=15,(CS831+CS832+CS833+CU831+CU832+CU833)*Percapita/30*FZ$4,IF(CS831+CS832+CS833+CT831+CT832+CT833+CU831+CU832+CU833+CV831+CV832+CV833&gt;=16,Fixo/30*FZ$4+(CS831+CS832+CS833+CT831+CT832+CT833+CU831+CU832+CU833+CV831+CV832-16)*Percapita/30*FZ$4))))))</f>
        <v>0</v>
      </c>
      <c r="GA831" s="177">
        <f>IF(C831=4,SUM(CW831+CW832+CW833+CY831+CY832+CY833)*Percapita/30*GA$4+(CX831+CX832+CX833+CZ831+CZ832+CZ833)*Cadeirante/30*GA$4,IF(C831=3,IF(CW834+CY834=10,Fixo/30*GA$4+(CW831+CW832+CW833+CY831+CY832+CY833)*Percapita/30*GA$4+(CX834+CZ834)*Cadeirante/30*GA$4,IF(CW834+CY834&lt;=9,(CW834+CY834)*Crechee/30*GA$4)+(CX834+CZ834)*Cadeirante/30*GA$4+(CW831+CW832+CW833+CY831+CY832+CY833)*Percapita/30*GA$4)+IF(CW834+CY834&gt;=11,Fixo/30*GA$4+(CW834+CY834-10)*Crechee/30*GA$4,0),IF(C831=2,IF(CX831+CX832+CX833+CX834+CZ831+CZ832+CZ833+CZ834=1,Cadeirante/30*GA$4,IF(CX831+CX832+CX833+CX834+CZ831+CZ832+CZ833+CZ834=2,Fixo/30*GA$4,IF(CX831+CX832+CX833+CX834+CZ831+CZ832+CZ833+CZ834&gt;2,Fixo/30*GA$4+(CX831+CX832+CX833+CX834+CZ831+CZ832+CZ833+CZ834-2)*Cadeirante/30*GA$4)))+(CW831+CW832+CW833+CY831+CY832+CY833)*Percapita/30*GA$4+(CW834+CY834)*Crechee/30*GA$4,IF(C831=1,IF(CW831+CW832+CW833+CX831+CX832+CX833+CY831+CY832+CY833+CZ831+CZ832+CZ833&lt;=15,(CW831+CW832+CW833+CY831+CY832+CY833)*Percapita/30*GA$4,IF(CW831+CW832+CW833+CX831+CX832+CX833+CY831+CY832+CY833+CZ831+CZ832+CZ833&gt;=16,Fixo/30*GA$4+(CW831+CW832+CW833+CX831+CX832+CX833+CY831+CY832+CY833+CZ831+CZ832-16)*Percapita/30*GA$4))))))</f>
        <v>0</v>
      </c>
      <c r="GB831" s="177">
        <f>IF(C831=4,SUM(DA831+DA832+DA833+DC831+DC832+DC833)*Percapita/30*GB$4+(DB831+DB832+DB833+DD831+DD832+DD833)*Cadeirante/30*GB$4,IF(C831=3,IF(DA834+DC834=10,Fixo/30*GB$4+(DA831+DA832+DA833+DC831+DC832+DC833)*Percapita/30*GB$4+(DB834+DD834)*Cadeirante/30*GB$4,IF(DA834+DC834&lt;=9,(DA834+DC834)*Crechee/30*GB$4)+(DB834+DD834)*Cadeirante/30*GB$4+(DA831+DA832+DA833+DC831+DC832+DC833)*Percapita/30*GB$4)+IF(DA834+DC834&gt;=11,Fixo/30*GB$4+(DA834+DC834-10)*Crechee/30*GB$4,0),IF(C831=2,IF(DB831+DB832+DB833+DB834+DD831+DD832+DD833+DD834=1,Cadeirante/30*GB$4,IF(DB831+DB832+DB833+DB834+DD831+DD832+DD833+DD834=2,Fixo/30*GB$4,IF(DB831+DB832+DB833+DB834+DD831+DD832+DD833+DD834&gt;2,Fixo/30*GB$4+(DB831+DB832+DB833+DB834+DD831+DD832+DD833+DD834-2)*Cadeirante/30*GB$4)))+(DA831+DA832+DA833+DC831+DC832+DC833)*Percapita/30*GB$4+(DA834+DC834)*Crechee/30*GB$4,IF(C831=1,IF(DA831+DA832+DA833+DB831+DB832+DB833+DC831+DC832+DC833+DD831+DD832+DD833&lt;=15,(DA831+DA832+DA833+DC831+DC832+DC833)*Percapita/30*GB$4,IF(DA831+DA832+DA833+DB831+DB832+DB833+DC831+DC832+DC833+DD831+DD832+DD833&gt;=16,Fixo/30*GB$4+(DA831+DA832+DA833+DB831+DB832+DB833+DC831+DC832+DC833+DD831+DD832-16)*Percapita/30*GB$4))))))</f>
        <v>0</v>
      </c>
      <c r="GC831" s="177">
        <f>IF(C831=4,SUM(DE831+DE832+DE833+DG831+DG832+DG833)*Percapita/30*GC$4+(DF831+DF832+DF833+DH831+DH832+DH833)*Cadeirante/30*GC$4,IF(C831=3,IF(DE834+DG834=10,Fixo/30*GC$4+(DE831+DE832+DE833+DG831+DG832+DG833)*Percapita/30*GC$4+(DF834+DH834)*Cadeirante/30*GC$4,IF(DE834+DG834&lt;=9,(DE834+DG834)*Crechee/30*GC$4)+(DF834+DH834)*Cadeirante/30*GC$4+(DE831+DE832+DE833+DG831+DG832+DG833)*Percapita/30*GC$4)+IF(DE834+DG834&gt;=11,Fixo/30*GC$4+(DE834+DG834-10)*Crechee/30*GC$4,0),IF(C831=2,IF(DF831+DF832+DF833+DF834+DH831+DH832+DH833+DH834=1,Cadeirante/30*GC$4,IF(DF831+DF832+DF833+DF834+DH831+DH832+DH833+DH834=2,Fixo/30*GC$4,IF(DF831+DF832+DF833+DF834+DH831+DH832+DH833+DH834&gt;2,Fixo/30*GC$4+(DF831+DF832+DF833+DF834+DH831+DH832+DH833+DH834-2)*Cadeirante/30*GC$4)))+(DE831+DE832+DE833+DG831+DG832+DG833)*Percapita/30*GC$4+(DE834+DG834)*Crechee/30*GC$4,IF(C831=1,IF(DE831+DE832+DE833+DF831+DF832+DF833+DG831+DG832+DG833+DH831+DH832+DH833&lt;=15,(DE831+DE832+DE833+DG831+DG832+DG833)*Percapita/30*GC$4,IF(DE831+DE832+DE833+DF831+DF832+DF833+DG831+DG832+DG833+DH831+DH832+DH833&gt;=16,Fixo/30*GC$4+(DE831+DE832+DE833+DF831+DF832+DF833+DG831+DG832+DG833+DH831+DH832-16)*Percapita/30*GC$4))))))</f>
        <v>0</v>
      </c>
      <c r="GD831" s="177">
        <f>IF(C831=4,SUM(DI831+DI832+DI833+DK831+DK832+DK833)*Percapita/30*GD$4+(DJ831+DJ832+DJ833+DL831+DL832+DL833)*Cadeirante/30*GD$4,IF(C831=3,IF(DI834+DK834=10,Fixo/30*GD$4+(DI831+DI832+DI833+DK831+DK832+DK833)*Percapita/30*GD$4+(DJ834+DL834)*Cadeirante/30*GD$4,IF(DI834+DK834&lt;=9,(DI834+DK834)*Crechee/30*GD$4)+(DJ834+DL834)*Cadeirante/30*GD$4+(DI831+DI832+DI833+DK831+DK832+DK833)*Percapita/30*GD$4)+IF(DI834+DK834&gt;=11,Fixo/30*GD$4+(DI834+DK834-10)*Crechee/30*GD$4,0),IF(C831=2,IF(DJ831+DJ832+DJ833+DJ834+DL831+DL832+DL833+DL834=1,Cadeirante/30*GD$4,IF(DJ831+DJ832+DJ833+DJ834+DL831+DL832+DL833+DL834=2,Fixo/30*GD$4,IF(DJ831+DJ832+DJ833+DJ834+DL831+DL832+DL833+DL834&gt;2,Fixo/30*GD$4+(DJ831+DJ832+DJ833+DJ834+DL831+DL832+DL833+DL834-2)*Cadeirante/30*GD$4)))+(DI831+DI832+DI833+DK831+DK832+DK833)*Percapita/30*GD$4+(DI834+DK834)*Crechee/30*GD$4,IF(C831=1,IF(DI831+DI832+DI833+DJ831+DJ832+DJ833+DK831+DK832+DK833+DL831+DL832+DL833&lt;=15,(DI831+DI832+DI833+DK831+DK832+DK833)*Percapita/30*GD$4,IF(DI831+DI832+DI833+DJ831+DJ832+DJ833+DK831+DK832+DK833+DL831+DL832+DL833&gt;=16,Fixo/30*GD$4+(DI831+DI832+DI833+DJ831+DJ832+DJ833+DK831+DK832+DK833+DL831+DL832-16)*Percapita/30*GD$4))))))</f>
        <v>0</v>
      </c>
      <c r="GE831" s="177">
        <f>IF(C831=4,SUM(DM831+DM832+DM833+DO831+DO832+DO833)*Percapita/30*GE$4+(DN831+DN832+DN833+DP831+DP832+DP833)*Cadeirante/30*GE$4,IF(C831=3,IF(DM834+DO834=10,Fixo/30*GE$4+(DM831+DM832+DM833+DO831+DO832+DO833)*Percapita/30*GE$4+(DN834+DP834)*Cadeirante/30*GE$4,IF(DM834+DO834&lt;=9,(DM834+DO834)*Crechee/30*GE$4)+(DN834+DP834)*Cadeirante/30*GE$4+(DM831+DM832+DM833+DO831+DO832+DO833)*Percapita/30*GE$4)+IF(DM834+DO834&gt;=11,Fixo/30*GE$4+(DM834+DO834-10)*Crechee/30*GE$4,0),IF(C831=2,IF(DN831+DN832+DN833+DN834+DP831+DP832+DP833+DP834=1,Cadeirante/30*GE$4,IF(DN831+DN832+DN833+DN834+DP831+DP832+DP833+DP834=2,Fixo/30*GE$4,IF(DN831+DN832+DN833+DN834+DP831+DP832+DP833+DP834&gt;2,Fixo/30*GE$4+(DN831+DN832+DN833+DN834+DP831+DP832+DP833+DP834-2)*Cadeirante/30*GE$4)))+(DM831+DM832+DM833+DO831+DO832+DO833)*Percapita/30*GE$4+(DM834+DO834)*Crechee/30*GE$4,IF(C831=1,IF(DM831+DM832+DM833+DN831+DN832+DN833+DO831+DO832+DO833+DP831+DP832+DP833&lt;=15,(DM831+DM832+DM833+DO831+DO832+DO833)*Percapita/30*GE$4,IF(DM831+DM832+DM833+DN831+DN832+DN833+DO831+DO832+DO833+DP831+DP832+DP833&gt;=16,Fixo/30*GE$4+(DM831+DM832+DM833+DN831+DN832+DN833+DO831+DO832+DO833+DP831+DP832-16)*Percapita/30*GE$4))))))</f>
        <v>0</v>
      </c>
      <c r="GF831" s="177">
        <f>IF(C831=4,SUM(DQ831+DQ832+DQ833+DS831+DS832+DS833)*Percapita/30*GF$4+(DR831+DR832+DR833+DT831+DT832+DT833)*Cadeirante/30*GF$4,IF(C831=3,IF(DQ834+DS834=10,Fixo/30*GF$4+(DQ831+DQ832+DQ833+DS831+DS832+DS833)*Percapita/30*GF$4+(DR834+DT834)*Cadeirante/30*GF$4,IF(DQ834+DS834&lt;=9,(DQ834+DS834)*Crechee/30*GF$4)+(DR834+DT834)*Cadeirante/30*GF$4+(DQ831+DQ832+DQ833+DS831+DS832+DS833)*Percapita/30*GF$4)+IF(DQ834+DS834&gt;=11,Fixo/30*GF$4+(DQ834+DS834-10)*Crechee/30*GF$4,0),IF(C831=2,IF(DR831+DR832+DR833+DR834+DT831+DT832+DT833+DT834=1,Cadeirante/30*GF$4,IF(DR831+DR832+DR833+DR834+DT831+DT832+DT833+DT834=2,Fixo/30*GF$4,IF(DR831+DR832+DR833+DR834+DT831+DT832+DT833+DT834&gt;2,Fixo/30*GF$4+(DR831+DR832+DR833+DR834+DT831+DT832+DT833+DT834-2)*Cadeirante/30*GF$4)))+(DQ831+DQ832+DQ833+DS831+DS832+DS833)*Percapita/30*GF$4+(DQ834+DS834)*Crechee/30*GF$4,IF(C831=1,IF(DQ831+DQ832+DQ833+DR831+DR832+DR833+DS831+DS832+DS833+DT831+DT832+DT833&lt;=15,(DQ831+DQ832+DQ833+DS831+DS832+DS833)*Percapita/30*GF$4,IF(DQ831+DQ832+DQ833+DR831+DR832+DR833+DS831+DS832+DS833+DT831+DT832+DT833&gt;=16,Fixo/30*GF$4+(DQ831+DQ832+DQ833+DR831+DR832+DR833+DS831+DS832+DS833+DT831+DT832-16)*Percapita/30*GF$4))))))</f>
        <v>0</v>
      </c>
      <c r="GG831" s="177">
        <f>IF(C831=4,SUM(DU831+DU832+DU833+DW831+DW832+DW833)*Percapita/30*GG$4+(DV831+DV832+DV833+DX831+DX832+DX833)*Cadeirante/30*GG$4,IF(C831=3,IF(DU834+DW834=10,Fixo/30*GG$4+(DU831+DU832+DU833+DW831+DW832+DW833)*Percapita/30*GG$4+(DV834+DX834)*Cadeirante/30*GG$4,IF(DU834+DW834&lt;=9,(DU834+DW834)*Crechee/30*GG$4)+(DV834+DX834)*Cadeirante/30*GG$4+(DU831+DU832+DU833+DW831+DW832+DW833)*Percapita/30*GG$4)+IF(DU834+DW834&gt;=11,Fixo/30*GG$4+(DU834+DW834-10)*Crechee/30*GG$4,0),IF(C831=2,IF(DV831+DV832+DV833+DV834+DX831+DX832+DX833+DX834=1,Cadeirante/30*GG$4,IF(DV831+DV832+DV833+DV834+DX831+DX832+DX833+DX834=2,Fixo/30*GG$4,IF(DV831+DV832+DV833+DV834+DX831+DX832+DX833+DX834&gt;2,Fixo/30*GG$4+(DV831+DV832+DV833+DV834+DX831+DX832+DX833+DX834-2)*Cadeirante/30*GG$4)))+(DU831+DU832+DU833+DW831+DW832+DW833)*Percapita/30*GG$4+(DU834+DW834)*Crechee/30*GG$4,IF(C831=1,IF(DU831+DU832+DU833+DV831+DV832+DV833+DW831+DW832+DW833+DX831+DX832+DX833&lt;=15,(DU831+DU832+DU833+DW831+DW832+DW833)*Percapita/30*GG$4,IF(DU831+DU832+DU833+DV831+DV832+DV833+DW831+DW832+DW833+DX831+DX832+DX833&gt;=16,Fixo/30*GG$4+(DU831+DU832+DU833+DV831+DV832+DV833+DW831+DW832+DW833+DX831+DX832-16)*Percapita/30*GG$4))))))</f>
        <v>0</v>
      </c>
      <c r="GH831" s="177">
        <f>IF(C831=4,SUM(DY831+DY832+DY833+EA831+EA832+EA833)*Percapita/30*GH$4+(DZ831+DZ832+DZ833+EB831+EB832+EB833)*Cadeirante/30*GH$4,IF(C831=3,IF(DY834+EA834=10,Fixo/30*GH$4+(DY831+DY832+DY833+EA831+EA832+EA833)*Percapita/30*GH$4+(DZ834+EB834)*Cadeirante/30*GH$4,IF(DY834+EA834&lt;=9,(DY834+EA834)*Crechee/30*GH$4)+(DZ834+EB834)*Cadeirante/30*GH$4+(DY831+DY832+DY833+EA831+EA832+EA833)*Percapita/30*GH$4)+IF(DY834+EA834&gt;=11,Fixo/30*GH$4+(DY834+EA834-10)*Crechee/30*GH$4,0),IF(C831=2,IF(DZ831+DZ832+DZ833+DZ834+EB831+EB832+EB833+EB834=1,Cadeirante/30*GH$4,IF(DZ831+DZ832+DZ833+DZ834+EB831+EB832+EB833+EB834=2,Fixo/30*GH$4,IF(DZ831+DZ832+DZ833+DZ834+EB831+EB832+EB833+EB834&gt;2,Fixo/30*GH$4+(DZ831+DZ832+DZ833+DZ834+EB831+EB832+EB833+EB834-2)*Cadeirante/30*GH$4)))+(DY831+DY832+DY833+EA831+EA832+EA833)*Percapita/30*GH$4+(DY834+EA834)*Crechee/30*GH$4,IF(C831=1,IF(DY831+DY832+DY833+DZ831+DZ832+DZ833+EA831+EA832+EA833+EB831+EB832+EB833&lt;=15,(DY831+DY832+DY833+EA831+EA832+EA833)*Percapita/30*GH$4,IF(DY831+DY832+DY833+DZ831+DZ832+DZ833+EA831+EA832+EA833+EB831+EB832+EB833&gt;=16,Fixo/30*GH$4+(DY831+DY832+DY833+DZ831+DZ832+DZ833+EA831+EA832+EA833+EB831+EB832-16)*Percapita/30*GH$4))))))</f>
        <v>0</v>
      </c>
      <c r="GI831" s="177">
        <f>IF(C831=4,SUM(EC831+EC832+EC833+EE831+EE832+EE833)*Percapita/30*GI$4+(ED831+ED832+ED833+EF831+EF832+EF833)*Cadeirante/30*GI$4,IF(C831=3,IF(EC834+EE834=10,Fixo/30*GI$4+(EC831+EC832+EC833+EE831+EE832+EE833)*Percapita/30*GI$4+(ED834+EF834)*Cadeirante/30*GI$4,IF(EC834+EE834&lt;=9,(EC834+EE834)*Crechee/30*GI$4)+(ED834+EF834)*Cadeirante/30*GI$4+(EC831+EC832+EC833+EE831+EE832+EE833)*Percapita/30*GI$4)+IF(EC834+EE834&gt;=11,Fixo/30*GI$4+(EC834+EE834-10)*Crechee/30*GI$4,0),IF(C831=2,IF(ED831+ED832+ED833+ED834+EF831+EF832+EF833+EF834=1,Cadeirante/30*GI$4,IF(ED831+ED832+ED833+ED834+EF831+EF832+EF833+EF834=2,Fixo/30*GI$4,IF(ED831+ED832+ED833+ED834+EF831+EF832+EF833+EF834&gt;2,Fixo/30*GI$4+(ED831+ED832+ED833+ED834+EF831+EF832+EF833+EF834-2)*Cadeirante/30*GI$4)))+(EC831+EC832+EC833+EE831+EE832+EE833)*Percapita/30*GI$4+(EC834+EE834)*Crechee/30*GI$4,IF(C831=1,IF(EC831+EC832+EC833+ED831+ED832+ED833+EE831+EE832+EE833+EF831+EF832+EF833&lt;=15,(EC831+EC832+EC833+EE831+EE832+EE833)*Percapita/30*GI$4,IF(EC831+EC832+EC833+ED831+ED832+ED833+EE831+EE832+EE833+EF831+EF832+EF833&gt;=16,Fixo/30*GI$4+(EC831+EC832+EC833+ED831+ED832+ED833+EE831+EE832+EE833+EF831+EF832-16)*Percapita/30*GI$4))))))</f>
        <v>0</v>
      </c>
      <c r="GJ831" s="177">
        <f>IF(C831=4,SUM(EG831+EG832+EG833+EI831+EI832+EI833)*Percapita/30*GJ$4+(EH831+EH832+EH833+EJ831+EJ832+EJ833)*Cadeirante/30*GJ$4,IF(C831=3,IF(EG834+EI834=10,Fixo/30*GJ$4+(EG831+EG832+EG833+EI831+EI832+EI833)*Percapita/30*GJ$4+(EH834+EJ834)*Cadeirante/30*GJ$4,IF(EG834+EI834&lt;=9,(EG834+EI834)*Crechee/30*GJ$4)+(EH834+EJ834)*Cadeirante/30*GJ$4+(EG831+EG832+EG833+EI831+EI832+EI833)*Percapita/30*GJ$4)+IF(EG834+EI834&gt;=11,Fixo/30*GJ$4+(EG834+EI834-10)*Crechee/30*GJ$4,0),IF(C831=2,IF(EH831+EH832+EH833+EH834+EJ831+EJ832+EJ833+EJ834=1,Cadeirante/30*GJ$4,IF(EH831+EH832+EH833+EH834+EJ831+EJ832+EJ833+EJ834=2,Fixo/30*GJ$4,IF(EH831+EH832+EH833+EH834+EJ831+EJ832+EJ833+EJ834&gt;2,Fixo/30*GJ$4+(EH831+EH832+EH833+EH834+EJ831+EJ832+EJ833+EJ834-2)*Cadeirante/30*GJ$4)))+(EG831+EG832+EG833+EI831+EI832+EI833)*Percapita/30*GJ$4+(EG834+EI834)*Crechee/30*GJ$4,IF(C831=1,IF(EG831+EG832+EG833+EH831+EH832+EH833+EI831+EI832+EI833+EJ831+EJ832+EJ833&lt;=15,(EG831+EG832+EG833+EI831+EI832+EI833)*Percapita/30*GJ$4,IF(EG831+EG832+EG833+EH831+EH832+EH833+EI831+EI832+EI833+EJ831+EJ832+EJ833&gt;=16,Fixo/30*GJ$4+(EG831+EG832+EG833+EH831+EH832+EH833+EI831+EI832+EI833+EJ831+EJ832-16)*Percapita/30*GJ$4))))))</f>
        <v>0</v>
      </c>
      <c r="GK831" s="178"/>
      <c r="GL831" s="103">
        <f t="shared" si="895"/>
        <v>0</v>
      </c>
      <c r="GM831" s="124"/>
      <c r="GN831" s="104">
        <f>SUMIF(V831:V834,"&lt;0")*Cadeirante/30*GN$4+SUMIF(X831:X834,"&lt;0")*Cadeirante/30*GN$4</f>
        <v>0</v>
      </c>
      <c r="GO831" s="104">
        <f>SUMIF(Z831:Z834,"&lt;0")*Cadeirante/30*GO$4+SUMIF(AB831:AB834,"&lt;0")*Cadeirante/30*GO$4</f>
        <v>0</v>
      </c>
      <c r="GP831" s="104">
        <f>SUMIF(AD831:AD834,"&lt;0")*Cadeirante/30*GP$4+SUMIF(AF831:AF834,"&lt;0")*Cadeirante/30*GP$4</f>
        <v>0</v>
      </c>
      <c r="GQ831" s="104">
        <f>SUMIF(AH831:AH834,"&lt;0")*Cadeirante/30*GQ$4+SUMIF(AJ831:AJ834,"&lt;0")*Cadeirante/30*GQ$4</f>
        <v>0</v>
      </c>
      <c r="GR831" s="104">
        <f>SUMIF(AL831:AL834,"&lt;0")*Cadeirante/30*GR$4+SUMIF(AN831:AN834,"&lt;0")*Cadeirante/30*GR$4</f>
        <v>0</v>
      </c>
      <c r="GS831" s="104">
        <f>SUMIF(AP831:AP834,"&lt;0")*Cadeirante/30*GS$4+SUMIF(AR831:AR834,"&lt;0")*Cadeirante/30*GS$4</f>
        <v>0</v>
      </c>
      <c r="GT831" s="104">
        <f>SUMIF(AT831:AT834,"&lt;0")*Cadeirante/30*GT$4+SUMIF(AV831:AV834,"&lt;0")*Cadeirante/30*GT$4</f>
        <v>0</v>
      </c>
      <c r="GU831" s="104">
        <f>SUMIF(AX831:AX834,"&lt;0")*Cadeirante/30*GU$4+SUMIF(AZ831:AZ834,"&lt;0")*Cadeirante/30*GU$4</f>
        <v>0</v>
      </c>
      <c r="GV831" s="104">
        <f>SUMIF(BB831:BB834,"&lt;0")*Cadeirante/30*GV$4+SUMIF(BD831:BD834,"&lt;0")*Cadeirante/30*GV$4</f>
        <v>0</v>
      </c>
      <c r="GW831" s="104">
        <f>SUMIF(BF831:BF834,"&lt;0")*Cadeirante/30*GW$4+SUMIF(BH831:BH834,"&lt;0")*Cadeirante/30*GW$4</f>
        <v>0</v>
      </c>
      <c r="GX831" s="104">
        <f>SUMIF(BJ831:BJ834,"&lt;0")*Cadeirante/30*GX$4+SUMIF(BL831:BL834,"&lt;0")*Cadeirante/30*GX$4</f>
        <v>0</v>
      </c>
      <c r="GY831" s="104">
        <f>SUMIF(BN831:BN834,"&lt;0")*Cadeirante/30*GY$4+SUMIF(BP831:BP834,"&lt;0")*Cadeirante/30*GY$4</f>
        <v>0</v>
      </c>
      <c r="GZ831" s="104">
        <f>SUMIF(BR831:BR834,"&lt;0")*Cadeirante/30*GZ$4+SUMIF(BT831:BT834,"&lt;0")*Cadeirante/30*GZ$4</f>
        <v>0</v>
      </c>
      <c r="HA831" s="104">
        <f>SUMIF(BV831:BV834,"&lt;0")*Cadeirante/30*HA$4+SUMIF(BX831:BX834,"&lt;0")*Cadeirante/30*HA$4</f>
        <v>0</v>
      </c>
      <c r="HB831" s="104">
        <f>SUMIF(BZ831:BZ834,"&lt;0")*Cadeirante/30*HB$4+SUMIF(CB831:CB834,"&lt;0")*Cadeirante/30*HB$4</f>
        <v>0</v>
      </c>
      <c r="HC831" s="104">
        <f>SUMIF(CD831:CD834,"&lt;0")*Cadeirante/30*HC$4+SUMIF(CF831:CF834,"&lt;0")*Cadeirante/30*HC$4</f>
        <v>0</v>
      </c>
      <c r="HD831" s="104">
        <f>SUMIF(CH831:CH834,"&lt;0")*Cadeirante/30*HD$4+SUMIF(CJ831:CJ834,"&lt;0")*Cadeirante/30*HD$4</f>
        <v>0</v>
      </c>
      <c r="HE831" s="104">
        <f>SUMIF(CL831:CL834,"&lt;0")*Cadeirante/30*HE$4+SUMIF(CN831:CN834,"&lt;0")*Cadeirante/30*HE$4</f>
        <v>0</v>
      </c>
      <c r="HF831" s="104">
        <f>SUMIF(CP831:CP834,"&lt;0")*Cadeirante/30*HF$4+SUMIF(CR831:CR834,"&lt;0")*Cadeirante/30*HF$4</f>
        <v>0</v>
      </c>
      <c r="HG831" s="104">
        <f>SUMIF(CT831:CT834,"&lt;0")*Cadeirante/30*HG$4+SUMIF(CV831:CV834,"&lt;0")*Cadeirante/30*HG$4</f>
        <v>0</v>
      </c>
      <c r="HH831" s="104">
        <f>SUMIF(CX831:CX834,"&lt;0")*Cadeirante/30*HH$4+SUMIF(CZ831:CZ834,"&lt;0")*Cadeirante/30*HH$4</f>
        <v>0</v>
      </c>
      <c r="HI831" s="104">
        <f>SUMIF(DB831:DB834,"&lt;0")*Cadeirante/30*HI$4+SUMIF(DD831:DD834,"&lt;0")*Cadeirante/30*HI$4</f>
        <v>0</v>
      </c>
      <c r="HJ831" s="104">
        <f>SUMIF(DF831:DF834,"&lt;0")*Cadeirante/30*HJ$4+SUMIF(DH831:DH834,"&lt;0")*Cadeirante/30*HJ$4</f>
        <v>0</v>
      </c>
      <c r="HK831" s="104">
        <f>SUMIF(DJ831:DJ834,"&lt;0")*Cadeirante/30*HK$4+SUMIF(DL831:DL834,"&lt;0")*Cadeirante/30*HK$4</f>
        <v>0</v>
      </c>
      <c r="HL831" s="104">
        <f>SUMIF(DN831:DN834,"&lt;0")*Cadeirante/30*HL$4+SUMIF(DP831:DP834,"&lt;0")*Cadeirante/30*HL$4</f>
        <v>0</v>
      </c>
      <c r="HM831" s="104">
        <f>SUMIF(DR831:DR834,"&lt;0")*Cadeirante/30*HM$4+SUMIF(DT831:DT834,"&lt;0")*Cadeirante/30*HM$4</f>
        <v>0</v>
      </c>
      <c r="HN831" s="104">
        <f>SUMIF(DV831:DV834,"&lt;0")*Cadeirante/30*HN$4+SUMIF(DX831:DX834,"&lt;0")*Cadeirante/30*HN$4</f>
        <v>0</v>
      </c>
      <c r="HO831" s="104">
        <f>SUMIF(DZ831:DZ834,"&lt;0")*Cadeirante/30*HO$4+SUMIF(EB831:EB834,"&lt;0")*Cadeirante/30*HO$4</f>
        <v>0</v>
      </c>
      <c r="HP831" s="104">
        <f>SUMIF(ED831:ED834,"&lt;0")*Cadeirante/30*HP$4+SUMIF(EF831:EF834,"&lt;0")*Cadeirante/30*HP$4</f>
        <v>0</v>
      </c>
      <c r="HQ831" s="64"/>
      <c r="HR831" s="64"/>
      <c r="HS831" s="64"/>
      <c r="HT831" s="64"/>
      <c r="HU831" s="64"/>
      <c r="HV831" s="64"/>
      <c r="HW831" s="176">
        <v>17629.309999999998</v>
      </c>
      <c r="HX831" s="64"/>
      <c r="HY831" s="280">
        <f>IF(ISTEXT(EM831), VALUE(EM831), EM831)</f>
        <v>0</v>
      </c>
      <c r="HZ831" s="280">
        <f>IF(ISTEXT(EN831), VALUE(EN831), EN831)</f>
        <v>0</v>
      </c>
      <c r="IA831" s="280">
        <f>IF(ISTEXT(EO831), VALUE(EO831), EO831)</f>
        <v>0</v>
      </c>
      <c r="IB831" s="64" t="b">
        <f>HW831=FE831</f>
        <v>0</v>
      </c>
      <c r="IC831" s="64"/>
    </row>
    <row r="832" spans="1:237" s="106" customFormat="1" ht="22.5" customHeight="1" x14ac:dyDescent="0.25">
      <c r="A832" s="368" t="s">
        <v>3952</v>
      </c>
      <c r="B832" s="369" t="s">
        <v>3953</v>
      </c>
      <c r="C832" s="370" t="s">
        <v>3233</v>
      </c>
      <c r="D832" s="371" t="s">
        <v>3954</v>
      </c>
      <c r="E832" s="371" t="s">
        <v>3955</v>
      </c>
      <c r="F832" s="372" t="s">
        <v>3224</v>
      </c>
      <c r="G832" s="372" t="s">
        <v>3225</v>
      </c>
      <c r="H832" s="373" t="s">
        <v>1872</v>
      </c>
      <c r="I832" s="374" t="s">
        <v>1794</v>
      </c>
      <c r="J832" s="421" t="s">
        <v>3231</v>
      </c>
      <c r="K832" s="421" t="s">
        <v>3234</v>
      </c>
      <c r="L832" s="329">
        <f>CONTINUA!BV832</f>
        <v>0</v>
      </c>
      <c r="M832" s="329">
        <f>CONTINUA!BW832</f>
        <v>0</v>
      </c>
      <c r="N832" s="895"/>
      <c r="O832" s="896" t="s">
        <v>4087</v>
      </c>
      <c r="P832" s="897" t="s">
        <v>206</v>
      </c>
      <c r="Q832" s="400"/>
      <c r="R832" s="401"/>
      <c r="S832" s="400"/>
      <c r="T832" s="401"/>
      <c r="U832" s="400"/>
      <c r="V832" s="401"/>
      <c r="W832" s="400"/>
      <c r="X832" s="401"/>
      <c r="Y832" s="400"/>
      <c r="Z832" s="401"/>
      <c r="AA832" s="400"/>
      <c r="AB832" s="401"/>
      <c r="AC832" s="400"/>
      <c r="AD832" s="401"/>
      <c r="AE832" s="400"/>
      <c r="AF832" s="401"/>
      <c r="AG832" s="400"/>
      <c r="AH832" s="401"/>
      <c r="AI832" s="400"/>
      <c r="AJ832" s="401"/>
      <c r="AK832" s="400"/>
      <c r="AL832" s="401"/>
      <c r="AM832" s="400"/>
      <c r="AN832" s="401"/>
      <c r="AO832" s="400"/>
      <c r="AP832" s="401"/>
      <c r="AQ832" s="400"/>
      <c r="AR832" s="401"/>
      <c r="AS832" s="400"/>
      <c r="AT832" s="401"/>
      <c r="AU832" s="400"/>
      <c r="AV832" s="401"/>
      <c r="AW832" s="400"/>
      <c r="AX832" s="401"/>
      <c r="AY832" s="400"/>
      <c r="AZ832" s="401"/>
      <c r="BA832" s="400"/>
      <c r="BB832" s="401"/>
      <c r="BC832" s="400"/>
      <c r="BD832" s="401"/>
      <c r="BE832" s="400"/>
      <c r="BF832" s="401"/>
      <c r="BG832" s="400"/>
      <c r="BH832" s="401"/>
      <c r="BI832" s="400"/>
      <c r="BJ832" s="401"/>
      <c r="BK832" s="400"/>
      <c r="BL832" s="401"/>
      <c r="BM832" s="400"/>
      <c r="BN832" s="401"/>
      <c r="BO832" s="400"/>
      <c r="BP832" s="401"/>
      <c r="BQ832" s="400"/>
      <c r="BR832" s="401"/>
      <c r="BS832" s="400"/>
      <c r="BT832" s="401"/>
      <c r="BU832" s="400"/>
      <c r="BV832" s="401"/>
      <c r="BW832" s="400"/>
      <c r="BX832" s="401"/>
      <c r="BY832" s="400"/>
      <c r="BZ832" s="401"/>
      <c r="CA832" s="400"/>
      <c r="CB832" s="401"/>
      <c r="CC832" s="400"/>
      <c r="CD832" s="401"/>
      <c r="CE832" s="400"/>
      <c r="CF832" s="401"/>
      <c r="CG832" s="400"/>
      <c r="CH832" s="401"/>
      <c r="CI832" s="400"/>
      <c r="CJ832" s="401"/>
      <c r="CK832" s="400"/>
      <c r="CL832" s="401"/>
      <c r="CM832" s="400"/>
      <c r="CN832" s="401"/>
      <c r="CO832" s="400"/>
      <c r="CP832" s="401"/>
      <c r="CQ832" s="400"/>
      <c r="CR832" s="401"/>
      <c r="CS832" s="400"/>
      <c r="CT832" s="401"/>
      <c r="CU832" s="400"/>
      <c r="CV832" s="401"/>
      <c r="CW832" s="400"/>
      <c r="CX832" s="401"/>
      <c r="CY832" s="400"/>
      <c r="CZ832" s="401"/>
      <c r="DA832" s="400"/>
      <c r="DB832" s="401"/>
      <c r="DC832" s="400"/>
      <c r="DD832" s="401"/>
      <c r="DE832" s="400"/>
      <c r="DF832" s="401"/>
      <c r="DG832" s="400"/>
      <c r="DH832" s="401"/>
      <c r="DI832" s="400"/>
      <c r="DJ832" s="401"/>
      <c r="DK832" s="400"/>
      <c r="DL832" s="401"/>
      <c r="DM832" s="400"/>
      <c r="DN832" s="401"/>
      <c r="DO832" s="400"/>
      <c r="DP832" s="401"/>
      <c r="DQ832" s="400"/>
      <c r="DR832" s="401"/>
      <c r="DS832" s="400"/>
      <c r="DT832" s="401"/>
      <c r="DU832" s="400"/>
      <c r="DV832" s="401"/>
      <c r="DW832" s="400"/>
      <c r="DX832" s="401"/>
      <c r="DY832" s="400"/>
      <c r="DZ832" s="401"/>
      <c r="EA832" s="400"/>
      <c r="EB832" s="401"/>
      <c r="EC832" s="400"/>
      <c r="ED832" s="401"/>
      <c r="EE832" s="400"/>
      <c r="EF832" s="401"/>
      <c r="EG832" s="400"/>
      <c r="EH832" s="401"/>
      <c r="EI832" s="400"/>
      <c r="EJ832" s="447"/>
      <c r="EK832" s="511"/>
      <c r="EL832" s="514"/>
      <c r="EM832" s="448"/>
      <c r="EN832" s="344"/>
      <c r="EO832" s="345"/>
      <c r="EP832" s="171">
        <f t="shared" si="888"/>
        <v>0</v>
      </c>
      <c r="EQ832" s="171">
        <f t="shared" si="889"/>
        <v>0</v>
      </c>
      <c r="ER832" s="171">
        <f t="shared" si="890"/>
        <v>0</v>
      </c>
      <c r="ES832" s="171">
        <f t="shared" si="891"/>
        <v>0</v>
      </c>
      <c r="ET832" s="171">
        <f t="shared" si="892"/>
        <v>0</v>
      </c>
      <c r="EU832" s="171">
        <f t="shared" si="893"/>
        <v>0</v>
      </c>
      <c r="EV832" s="172">
        <f t="shared" si="894"/>
        <v>0</v>
      </c>
      <c r="EW832" s="173"/>
      <c r="EX832" s="248">
        <f t="shared" si="946"/>
        <v>0</v>
      </c>
      <c r="EY832" s="174">
        <f>(L832*regular)+(M832*Cadeirantee)</f>
        <v>0</v>
      </c>
      <c r="EZ832" s="249">
        <f>SUMIF(FG832:GJ832,"&gt;0")</f>
        <v>0</v>
      </c>
      <c r="FA832" s="249">
        <f>SUMIF(FG832:GJ832,"&lt;0")+SUMIF(GN832:HP832,"&lt;0")</f>
        <v>0</v>
      </c>
      <c r="FB832" s="174">
        <v>0</v>
      </c>
      <c r="FC832" s="126">
        <f>N832*km*'VALORES TABELA'!$B$13</f>
        <v>0</v>
      </c>
      <c r="FD832" s="250">
        <f t="shared" ref="FD832:FD835" si="947">GL832</f>
        <v>0</v>
      </c>
      <c r="FE832" s="105"/>
      <c r="FF832" s="119"/>
      <c r="FG832" s="119"/>
      <c r="FH832" s="119"/>
      <c r="FI832" s="119"/>
      <c r="FJ832" s="119"/>
      <c r="FK832" s="119"/>
      <c r="FL832" s="119"/>
      <c r="FM832" s="119"/>
      <c r="FN832" s="119"/>
      <c r="FO832" s="119"/>
      <c r="FP832" s="119"/>
      <c r="FQ832" s="119"/>
      <c r="FR832" s="119"/>
      <c r="FS832" s="119"/>
      <c r="FT832" s="119"/>
      <c r="FU832" s="119"/>
      <c r="FV832" s="119"/>
      <c r="FW832" s="119"/>
      <c r="FX832" s="119"/>
      <c r="FY832" s="119"/>
      <c r="FZ832" s="119"/>
      <c r="GA832" s="119"/>
      <c r="GB832" s="119"/>
      <c r="GC832" s="119"/>
      <c r="GD832" s="119"/>
      <c r="GE832" s="119"/>
      <c r="GF832" s="119"/>
      <c r="GG832" s="119"/>
      <c r="GH832" s="119"/>
      <c r="GI832" s="119"/>
      <c r="GJ832" s="119"/>
      <c r="GK832" s="251"/>
      <c r="GL832" s="103">
        <f t="shared" si="895"/>
        <v>0</v>
      </c>
      <c r="GM832" s="124"/>
      <c r="GN832" s="104"/>
      <c r="GO832" s="104"/>
      <c r="GP832" s="104"/>
      <c r="GQ832" s="104"/>
      <c r="GR832" s="104"/>
      <c r="GS832" s="104"/>
      <c r="GT832" s="104"/>
      <c r="GU832" s="104"/>
      <c r="GV832" s="104"/>
      <c r="GW832" s="104"/>
      <c r="GX832" s="104"/>
      <c r="GY832" s="104"/>
      <c r="GZ832" s="104"/>
      <c r="HA832" s="104"/>
      <c r="HB832" s="104"/>
      <c r="HC832" s="104"/>
      <c r="HD832" s="104"/>
      <c r="HE832" s="104"/>
      <c r="HF832" s="104"/>
      <c r="HG832" s="104"/>
      <c r="HH832" s="104"/>
      <c r="HI832" s="104"/>
      <c r="HJ832" s="104"/>
      <c r="HK832" s="104"/>
      <c r="HL832" s="104"/>
      <c r="HM832" s="104"/>
      <c r="HN832" s="104"/>
      <c r="HO832" s="104"/>
      <c r="HP832" s="104"/>
      <c r="HQ832" s="64"/>
      <c r="HR832" s="64"/>
      <c r="HS832" s="64"/>
      <c r="HT832" s="64"/>
      <c r="HU832" s="64"/>
      <c r="HV832" s="64"/>
      <c r="HW832" s="105"/>
      <c r="HX832" s="64"/>
      <c r="HY832" s="280">
        <f t="shared" ref="HY832:HY835" si="948">IF(ISTEXT(EM832), VALUE(EM832), EM832)</f>
        <v>0</v>
      </c>
      <c r="HZ832" s="280">
        <f t="shared" ref="HZ832:HZ835" si="949">IF(ISTEXT(EN832), VALUE(EN832), EN832)</f>
        <v>0</v>
      </c>
      <c r="IA832" s="280">
        <f t="shared" ref="IA832:IA835" si="950">IF(ISTEXT(EO832), VALUE(EO832), EO832)</f>
        <v>0</v>
      </c>
      <c r="IB832" s="64"/>
      <c r="IC832" s="64"/>
    </row>
    <row r="833" spans="1:237" s="106" customFormat="1" ht="22.5" customHeight="1" x14ac:dyDescent="0.25">
      <c r="A833" s="368" t="s">
        <v>3952</v>
      </c>
      <c r="B833" s="369" t="s">
        <v>3953</v>
      </c>
      <c r="C833" s="375" t="s">
        <v>3233</v>
      </c>
      <c r="D833" s="371" t="s">
        <v>3954</v>
      </c>
      <c r="E833" s="371" t="s">
        <v>3955</v>
      </c>
      <c r="F833" s="376" t="s">
        <v>3224</v>
      </c>
      <c r="G833" s="376" t="s">
        <v>3225</v>
      </c>
      <c r="H833" s="373" t="s">
        <v>1872</v>
      </c>
      <c r="I833" s="374" t="s">
        <v>1794</v>
      </c>
      <c r="J833" s="421" t="s">
        <v>3231</v>
      </c>
      <c r="K833" s="422" t="s">
        <v>3235</v>
      </c>
      <c r="L833" s="329">
        <f>CONTINUA!BV833</f>
        <v>0</v>
      </c>
      <c r="M833" s="329">
        <f>CONTINUA!BW833</f>
        <v>0</v>
      </c>
      <c r="N833" s="895"/>
      <c r="O833" s="896" t="s">
        <v>4087</v>
      </c>
      <c r="P833" s="897" t="s">
        <v>206</v>
      </c>
      <c r="Q833" s="400"/>
      <c r="R833" s="401"/>
      <c r="S833" s="400"/>
      <c r="T833" s="401"/>
      <c r="U833" s="400"/>
      <c r="V833" s="401"/>
      <c r="W833" s="400"/>
      <c r="X833" s="401"/>
      <c r="Y833" s="400"/>
      <c r="Z833" s="401"/>
      <c r="AA833" s="400"/>
      <c r="AB833" s="401"/>
      <c r="AC833" s="400"/>
      <c r="AD833" s="401"/>
      <c r="AE833" s="400"/>
      <c r="AF833" s="401"/>
      <c r="AG833" s="400"/>
      <c r="AH833" s="401"/>
      <c r="AI833" s="400"/>
      <c r="AJ833" s="401"/>
      <c r="AK833" s="400"/>
      <c r="AL833" s="401"/>
      <c r="AM833" s="400"/>
      <c r="AN833" s="401"/>
      <c r="AO833" s="400"/>
      <c r="AP833" s="401"/>
      <c r="AQ833" s="400"/>
      <c r="AR833" s="401"/>
      <c r="AS833" s="400"/>
      <c r="AT833" s="401"/>
      <c r="AU833" s="400"/>
      <c r="AV833" s="401"/>
      <c r="AW833" s="400"/>
      <c r="AX833" s="401"/>
      <c r="AY833" s="400"/>
      <c r="AZ833" s="401"/>
      <c r="BA833" s="400"/>
      <c r="BB833" s="401"/>
      <c r="BC833" s="400"/>
      <c r="BD833" s="401"/>
      <c r="BE833" s="400"/>
      <c r="BF833" s="401"/>
      <c r="BG833" s="400"/>
      <c r="BH833" s="401"/>
      <c r="BI833" s="400"/>
      <c r="BJ833" s="401"/>
      <c r="BK833" s="400"/>
      <c r="BL833" s="401"/>
      <c r="BM833" s="400"/>
      <c r="BN833" s="401"/>
      <c r="BO833" s="400"/>
      <c r="BP833" s="401"/>
      <c r="BQ833" s="400"/>
      <c r="BR833" s="401"/>
      <c r="BS833" s="400"/>
      <c r="BT833" s="401"/>
      <c r="BU833" s="400"/>
      <c r="BV833" s="401"/>
      <c r="BW833" s="400"/>
      <c r="BX833" s="401"/>
      <c r="BY833" s="400"/>
      <c r="BZ833" s="401"/>
      <c r="CA833" s="400"/>
      <c r="CB833" s="401"/>
      <c r="CC833" s="400"/>
      <c r="CD833" s="401"/>
      <c r="CE833" s="400"/>
      <c r="CF833" s="401"/>
      <c r="CG833" s="400"/>
      <c r="CH833" s="401"/>
      <c r="CI833" s="400"/>
      <c r="CJ833" s="401"/>
      <c r="CK833" s="400"/>
      <c r="CL833" s="401"/>
      <c r="CM833" s="400"/>
      <c r="CN833" s="401"/>
      <c r="CO833" s="400"/>
      <c r="CP833" s="401"/>
      <c r="CQ833" s="400"/>
      <c r="CR833" s="401"/>
      <c r="CS833" s="400"/>
      <c r="CT833" s="401"/>
      <c r="CU833" s="400"/>
      <c r="CV833" s="401"/>
      <c r="CW833" s="400"/>
      <c r="CX833" s="401"/>
      <c r="CY833" s="400"/>
      <c r="CZ833" s="401"/>
      <c r="DA833" s="400"/>
      <c r="DB833" s="401"/>
      <c r="DC833" s="400"/>
      <c r="DD833" s="401"/>
      <c r="DE833" s="400"/>
      <c r="DF833" s="401"/>
      <c r="DG833" s="400"/>
      <c r="DH833" s="401"/>
      <c r="DI833" s="400"/>
      <c r="DJ833" s="401"/>
      <c r="DK833" s="400"/>
      <c r="DL833" s="401"/>
      <c r="DM833" s="400"/>
      <c r="DN833" s="401"/>
      <c r="DO833" s="400"/>
      <c r="DP833" s="401"/>
      <c r="DQ833" s="400"/>
      <c r="DR833" s="401"/>
      <c r="DS833" s="400"/>
      <c r="DT833" s="401"/>
      <c r="DU833" s="400"/>
      <c r="DV833" s="401"/>
      <c r="DW833" s="400"/>
      <c r="DX833" s="401"/>
      <c r="DY833" s="400"/>
      <c r="DZ833" s="401"/>
      <c r="EA833" s="400"/>
      <c r="EB833" s="401"/>
      <c r="EC833" s="400"/>
      <c r="ED833" s="401"/>
      <c r="EE833" s="400"/>
      <c r="EF833" s="401"/>
      <c r="EG833" s="400"/>
      <c r="EH833" s="401"/>
      <c r="EI833" s="400"/>
      <c r="EJ833" s="447"/>
      <c r="EK833" s="511"/>
      <c r="EL833" s="514"/>
      <c r="EM833" s="448"/>
      <c r="EN833" s="344"/>
      <c r="EO833" s="345"/>
      <c r="EP833" s="171">
        <f t="shared" si="888"/>
        <v>0</v>
      </c>
      <c r="EQ833" s="171">
        <f t="shared" si="889"/>
        <v>0</v>
      </c>
      <c r="ER833" s="171">
        <f t="shared" si="890"/>
        <v>0</v>
      </c>
      <c r="ES833" s="171">
        <f t="shared" si="891"/>
        <v>0</v>
      </c>
      <c r="ET833" s="171">
        <f t="shared" si="892"/>
        <v>0</v>
      </c>
      <c r="EU833" s="171">
        <f t="shared" si="893"/>
        <v>0</v>
      </c>
      <c r="EV833" s="172">
        <f t="shared" si="894"/>
        <v>0</v>
      </c>
      <c r="EW833" s="125"/>
      <c r="EX833" s="248">
        <f t="shared" si="946"/>
        <v>0</v>
      </c>
      <c r="EY833" s="174">
        <f>(L833*regular)+(M833*Cadeirantee)</f>
        <v>0</v>
      </c>
      <c r="EZ833" s="249">
        <f>SUMIF(FG833:GJ833,"&gt;0")</f>
        <v>0</v>
      </c>
      <c r="FA833" s="249">
        <f>SUMIF(FG833:GJ833,"&lt;0")+SUMIF(GN833:HP833,"&lt;0")</f>
        <v>0</v>
      </c>
      <c r="FB833" s="174">
        <v>0</v>
      </c>
      <c r="FC833" s="126">
        <f>N833*km*'VALORES TABELA'!$B$13</f>
        <v>0</v>
      </c>
      <c r="FD833" s="250">
        <f t="shared" si="947"/>
        <v>0</v>
      </c>
      <c r="FE833" s="105"/>
      <c r="FF833" s="108"/>
      <c r="FG833" s="108"/>
      <c r="FH833" s="108"/>
      <c r="FI833" s="108"/>
      <c r="FJ833" s="108"/>
      <c r="FK833" s="108"/>
      <c r="FL833" s="108"/>
      <c r="FM833" s="108"/>
      <c r="FN833" s="108"/>
      <c r="FO833" s="108"/>
      <c r="FP833" s="108"/>
      <c r="FQ833" s="108"/>
      <c r="FR833" s="108"/>
      <c r="FS833" s="108"/>
      <c r="FT833" s="108"/>
      <c r="FU833" s="108"/>
      <c r="FV833" s="108"/>
      <c r="FW833" s="108"/>
      <c r="FX833" s="108"/>
      <c r="FY833" s="108"/>
      <c r="FZ833" s="108"/>
      <c r="GA833" s="108"/>
      <c r="GB833" s="108"/>
      <c r="GC833" s="108"/>
      <c r="GD833" s="108"/>
      <c r="GE833" s="108"/>
      <c r="GF833" s="108"/>
      <c r="GG833" s="108"/>
      <c r="GH833" s="108"/>
      <c r="GI833" s="108"/>
      <c r="GJ833" s="108"/>
      <c r="GK833" s="251"/>
      <c r="GL833" s="103">
        <f t="shared" si="895"/>
        <v>0</v>
      </c>
      <c r="GM833" s="124"/>
      <c r="GN833" s="104"/>
      <c r="GO833" s="104"/>
      <c r="GP833" s="104"/>
      <c r="GQ833" s="104"/>
      <c r="GR833" s="104"/>
      <c r="GS833" s="104"/>
      <c r="GT833" s="104"/>
      <c r="GU833" s="104"/>
      <c r="GV833" s="104"/>
      <c r="GW833" s="104"/>
      <c r="GX833" s="104"/>
      <c r="GY833" s="104"/>
      <c r="GZ833" s="104"/>
      <c r="HA833" s="104"/>
      <c r="HB833" s="104"/>
      <c r="HC833" s="104"/>
      <c r="HD833" s="104"/>
      <c r="HE833" s="104"/>
      <c r="HF833" s="104"/>
      <c r="HG833" s="104"/>
      <c r="HH833" s="104"/>
      <c r="HI833" s="104"/>
      <c r="HJ833" s="104"/>
      <c r="HK833" s="104"/>
      <c r="HL833" s="104"/>
      <c r="HM833" s="104"/>
      <c r="HN833" s="104"/>
      <c r="HO833" s="104"/>
      <c r="HP833" s="104"/>
      <c r="HQ833" s="64"/>
      <c r="HR833" s="64"/>
      <c r="HS833" s="64"/>
      <c r="HT833" s="64"/>
      <c r="HU833" s="64"/>
      <c r="HV833" s="64"/>
      <c r="HW833" s="105"/>
      <c r="HX833" s="64"/>
      <c r="HY833" s="280">
        <f t="shared" si="948"/>
        <v>0</v>
      </c>
      <c r="HZ833" s="280">
        <f t="shared" si="949"/>
        <v>0</v>
      </c>
      <c r="IA833" s="280">
        <f t="shared" si="950"/>
        <v>0</v>
      </c>
      <c r="IB833" s="64"/>
      <c r="IC833" s="64"/>
    </row>
    <row r="834" spans="1:237" s="106" customFormat="1" ht="22.5" customHeight="1" x14ac:dyDescent="0.25">
      <c r="A834" s="368" t="s">
        <v>3952</v>
      </c>
      <c r="B834" s="369" t="s">
        <v>3953</v>
      </c>
      <c r="C834" s="375" t="s">
        <v>3233</v>
      </c>
      <c r="D834" s="371" t="s">
        <v>3954</v>
      </c>
      <c r="E834" s="371" t="s">
        <v>3955</v>
      </c>
      <c r="F834" s="376" t="s">
        <v>3224</v>
      </c>
      <c r="G834" s="376" t="s">
        <v>3225</v>
      </c>
      <c r="H834" s="373" t="s">
        <v>1872</v>
      </c>
      <c r="I834" s="374" t="s">
        <v>1794</v>
      </c>
      <c r="J834" s="421" t="s">
        <v>3231</v>
      </c>
      <c r="K834" s="423" t="s">
        <v>3236</v>
      </c>
      <c r="L834" s="329">
        <f>CONTINUA!BV834</f>
        <v>0</v>
      </c>
      <c r="M834" s="329">
        <f>CONTINUA!BW834</f>
        <v>0</v>
      </c>
      <c r="N834" s="895"/>
      <c r="O834" s="896" t="s">
        <v>4087</v>
      </c>
      <c r="P834" s="897" t="s">
        <v>206</v>
      </c>
      <c r="Q834" s="400"/>
      <c r="R834" s="401"/>
      <c r="S834" s="400"/>
      <c r="T834" s="401"/>
      <c r="U834" s="400"/>
      <c r="V834" s="401"/>
      <c r="W834" s="400"/>
      <c r="X834" s="401"/>
      <c r="Y834" s="400"/>
      <c r="Z834" s="401"/>
      <c r="AA834" s="400"/>
      <c r="AB834" s="401"/>
      <c r="AC834" s="400"/>
      <c r="AD834" s="401"/>
      <c r="AE834" s="400"/>
      <c r="AF834" s="401"/>
      <c r="AG834" s="400"/>
      <c r="AH834" s="401"/>
      <c r="AI834" s="400"/>
      <c r="AJ834" s="401"/>
      <c r="AK834" s="400"/>
      <c r="AL834" s="401"/>
      <c r="AM834" s="400"/>
      <c r="AN834" s="401"/>
      <c r="AO834" s="400"/>
      <c r="AP834" s="401"/>
      <c r="AQ834" s="400"/>
      <c r="AR834" s="401"/>
      <c r="AS834" s="400"/>
      <c r="AT834" s="401"/>
      <c r="AU834" s="400"/>
      <c r="AV834" s="401"/>
      <c r="AW834" s="400"/>
      <c r="AX834" s="401"/>
      <c r="AY834" s="400"/>
      <c r="AZ834" s="401"/>
      <c r="BA834" s="400"/>
      <c r="BB834" s="401"/>
      <c r="BC834" s="400"/>
      <c r="BD834" s="401"/>
      <c r="BE834" s="400"/>
      <c r="BF834" s="401"/>
      <c r="BG834" s="400"/>
      <c r="BH834" s="401"/>
      <c r="BI834" s="400"/>
      <c r="BJ834" s="401"/>
      <c r="BK834" s="400"/>
      <c r="BL834" s="401"/>
      <c r="BM834" s="400"/>
      <c r="BN834" s="401"/>
      <c r="BO834" s="400"/>
      <c r="BP834" s="401"/>
      <c r="BQ834" s="400"/>
      <c r="BR834" s="401"/>
      <c r="BS834" s="400"/>
      <c r="BT834" s="401"/>
      <c r="BU834" s="400"/>
      <c r="BV834" s="401"/>
      <c r="BW834" s="400"/>
      <c r="BX834" s="401"/>
      <c r="BY834" s="400"/>
      <c r="BZ834" s="401"/>
      <c r="CA834" s="400"/>
      <c r="CB834" s="401"/>
      <c r="CC834" s="400"/>
      <c r="CD834" s="401"/>
      <c r="CE834" s="400"/>
      <c r="CF834" s="401"/>
      <c r="CG834" s="400"/>
      <c r="CH834" s="401"/>
      <c r="CI834" s="400"/>
      <c r="CJ834" s="401"/>
      <c r="CK834" s="400"/>
      <c r="CL834" s="401"/>
      <c r="CM834" s="400"/>
      <c r="CN834" s="401"/>
      <c r="CO834" s="400"/>
      <c r="CP834" s="401"/>
      <c r="CQ834" s="400"/>
      <c r="CR834" s="401"/>
      <c r="CS834" s="400"/>
      <c r="CT834" s="401"/>
      <c r="CU834" s="400"/>
      <c r="CV834" s="401"/>
      <c r="CW834" s="400"/>
      <c r="CX834" s="401"/>
      <c r="CY834" s="400"/>
      <c r="CZ834" s="401"/>
      <c r="DA834" s="400"/>
      <c r="DB834" s="401"/>
      <c r="DC834" s="400"/>
      <c r="DD834" s="401"/>
      <c r="DE834" s="400"/>
      <c r="DF834" s="401"/>
      <c r="DG834" s="400"/>
      <c r="DH834" s="401"/>
      <c r="DI834" s="400"/>
      <c r="DJ834" s="401"/>
      <c r="DK834" s="400"/>
      <c r="DL834" s="401"/>
      <c r="DM834" s="400"/>
      <c r="DN834" s="401"/>
      <c r="DO834" s="400"/>
      <c r="DP834" s="401"/>
      <c r="DQ834" s="400"/>
      <c r="DR834" s="401"/>
      <c r="DS834" s="400"/>
      <c r="DT834" s="401"/>
      <c r="DU834" s="400"/>
      <c r="DV834" s="401"/>
      <c r="DW834" s="400"/>
      <c r="DX834" s="401"/>
      <c r="DY834" s="400"/>
      <c r="DZ834" s="401"/>
      <c r="EA834" s="400"/>
      <c r="EB834" s="401"/>
      <c r="EC834" s="400"/>
      <c r="ED834" s="401"/>
      <c r="EE834" s="400"/>
      <c r="EF834" s="401"/>
      <c r="EG834" s="400"/>
      <c r="EH834" s="401"/>
      <c r="EI834" s="400"/>
      <c r="EJ834" s="447"/>
      <c r="EK834" s="511"/>
      <c r="EL834" s="514"/>
      <c r="EM834" s="448"/>
      <c r="EN834" s="344"/>
      <c r="EO834" s="345"/>
      <c r="EP834" s="171">
        <f t="shared" si="888"/>
        <v>0</v>
      </c>
      <c r="EQ834" s="171">
        <f t="shared" si="889"/>
        <v>0</v>
      </c>
      <c r="ER834" s="171">
        <f t="shared" si="890"/>
        <v>0</v>
      </c>
      <c r="ES834" s="171">
        <f t="shared" si="891"/>
        <v>0</v>
      </c>
      <c r="ET834" s="171">
        <f t="shared" si="892"/>
        <v>0</v>
      </c>
      <c r="EU834" s="171">
        <f t="shared" si="893"/>
        <v>0</v>
      </c>
      <c r="EV834" s="172">
        <f t="shared" si="894"/>
        <v>0</v>
      </c>
      <c r="EW834" s="127"/>
      <c r="EX834" s="248">
        <f t="shared" si="946"/>
        <v>0</v>
      </c>
      <c r="EY834" s="174">
        <f>(L834*regular)+(M834*Cadeirantee)</f>
        <v>0</v>
      </c>
      <c r="EZ834" s="249">
        <f>SUMIF(FG834:GJ834,"&gt;0")</f>
        <v>0</v>
      </c>
      <c r="FA834" s="249">
        <f>SUMIF(FG834:GJ834,"&lt;0")+SUMIF(GN834:HP834,"&lt;0")</f>
        <v>0</v>
      </c>
      <c r="FB834" s="174">
        <v>0</v>
      </c>
      <c r="FC834" s="126">
        <f>N834*km*'VALORES TABELA'!$B$13</f>
        <v>0</v>
      </c>
      <c r="FD834" s="250">
        <f t="shared" si="947"/>
        <v>0</v>
      </c>
      <c r="FE834" s="105"/>
      <c r="FF834" s="118"/>
      <c r="FG834" s="118"/>
      <c r="FH834" s="118"/>
      <c r="FI834" s="118"/>
      <c r="FJ834" s="118"/>
      <c r="FK834" s="118"/>
      <c r="FL834" s="118"/>
      <c r="FM834" s="118"/>
      <c r="FN834" s="118"/>
      <c r="FO834" s="118"/>
      <c r="FP834" s="118"/>
      <c r="FQ834" s="118"/>
      <c r="FR834" s="118"/>
      <c r="FS834" s="118"/>
      <c r="FT834" s="118"/>
      <c r="FU834" s="118"/>
      <c r="FV834" s="118"/>
      <c r="FW834" s="118"/>
      <c r="FX834" s="118"/>
      <c r="FY834" s="118"/>
      <c r="FZ834" s="118"/>
      <c r="GA834" s="118"/>
      <c r="GB834" s="118"/>
      <c r="GC834" s="118"/>
      <c r="GD834" s="118"/>
      <c r="GE834" s="118"/>
      <c r="GF834" s="118"/>
      <c r="GG834" s="118"/>
      <c r="GH834" s="118"/>
      <c r="GI834" s="118"/>
      <c r="GJ834" s="118"/>
      <c r="GK834" s="252"/>
      <c r="GL834" s="103">
        <f t="shared" si="895"/>
        <v>0</v>
      </c>
      <c r="GM834" s="124"/>
      <c r="GN834" s="104"/>
      <c r="GO834" s="104"/>
      <c r="GP834" s="104"/>
      <c r="GQ834" s="104"/>
      <c r="GR834" s="104"/>
      <c r="GS834" s="104"/>
      <c r="GT834" s="104"/>
      <c r="GU834" s="104"/>
      <c r="GV834" s="104"/>
      <c r="GW834" s="104"/>
      <c r="GX834" s="104"/>
      <c r="GY834" s="104"/>
      <c r="GZ834" s="104"/>
      <c r="HA834" s="104"/>
      <c r="HB834" s="104"/>
      <c r="HC834" s="104"/>
      <c r="HD834" s="104"/>
      <c r="HE834" s="104"/>
      <c r="HF834" s="104"/>
      <c r="HG834" s="104"/>
      <c r="HH834" s="104"/>
      <c r="HI834" s="104"/>
      <c r="HJ834" s="104"/>
      <c r="HK834" s="104"/>
      <c r="HL834" s="104"/>
      <c r="HM834" s="104"/>
      <c r="HN834" s="104"/>
      <c r="HO834" s="104"/>
      <c r="HP834" s="104"/>
      <c r="HQ834" s="64"/>
      <c r="HR834" s="65"/>
      <c r="HS834" s="65"/>
      <c r="HT834" s="65"/>
      <c r="HU834" s="65"/>
      <c r="HV834" s="65"/>
      <c r="HW834" s="105"/>
      <c r="HX834" s="65"/>
      <c r="HY834" s="280">
        <f t="shared" si="948"/>
        <v>0</v>
      </c>
      <c r="HZ834" s="280">
        <f t="shared" si="949"/>
        <v>0</v>
      </c>
      <c r="IA834" s="280">
        <f t="shared" si="950"/>
        <v>0</v>
      </c>
      <c r="IB834" s="65"/>
      <c r="IC834" s="65"/>
    </row>
    <row r="835" spans="1:237" s="106" customFormat="1" ht="22.5" customHeight="1" thickBot="1" x14ac:dyDescent="0.3">
      <c r="A835" s="377" t="s">
        <v>3952</v>
      </c>
      <c r="B835" s="378" t="s">
        <v>3953</v>
      </c>
      <c r="C835" s="379" t="s">
        <v>3233</v>
      </c>
      <c r="D835" s="380" t="s">
        <v>3954</v>
      </c>
      <c r="E835" s="380" t="s">
        <v>3955</v>
      </c>
      <c r="F835" s="381" t="s">
        <v>3224</v>
      </c>
      <c r="G835" s="381" t="s">
        <v>3225</v>
      </c>
      <c r="H835" s="382" t="s">
        <v>1872</v>
      </c>
      <c r="I835" s="383" t="s">
        <v>1794</v>
      </c>
      <c r="J835" s="421" t="s">
        <v>3231</v>
      </c>
      <c r="K835" s="424" t="s">
        <v>60</v>
      </c>
      <c r="L835" s="329">
        <f>CONTINUA!BV835</f>
        <v>0</v>
      </c>
      <c r="M835" s="329">
        <f>CONTINUA!BW835</f>
        <v>0</v>
      </c>
      <c r="N835" s="895"/>
      <c r="O835" s="896" t="s">
        <v>4087</v>
      </c>
      <c r="P835" s="897" t="s">
        <v>206</v>
      </c>
      <c r="Q835" s="400"/>
      <c r="R835" s="401"/>
      <c r="S835" s="400"/>
      <c r="T835" s="401"/>
      <c r="U835" s="400"/>
      <c r="V835" s="401"/>
      <c r="W835" s="400"/>
      <c r="X835" s="401"/>
      <c r="Y835" s="400"/>
      <c r="Z835" s="401"/>
      <c r="AA835" s="400"/>
      <c r="AB835" s="401"/>
      <c r="AC835" s="400"/>
      <c r="AD835" s="401"/>
      <c r="AE835" s="400"/>
      <c r="AF835" s="401"/>
      <c r="AG835" s="400"/>
      <c r="AH835" s="401"/>
      <c r="AI835" s="400"/>
      <c r="AJ835" s="401"/>
      <c r="AK835" s="400"/>
      <c r="AL835" s="401"/>
      <c r="AM835" s="400"/>
      <c r="AN835" s="401"/>
      <c r="AO835" s="400"/>
      <c r="AP835" s="401"/>
      <c r="AQ835" s="400"/>
      <c r="AR835" s="401"/>
      <c r="AS835" s="400"/>
      <c r="AT835" s="401"/>
      <c r="AU835" s="400"/>
      <c r="AV835" s="401"/>
      <c r="AW835" s="400"/>
      <c r="AX835" s="401"/>
      <c r="AY835" s="400"/>
      <c r="AZ835" s="401"/>
      <c r="BA835" s="400"/>
      <c r="BB835" s="401"/>
      <c r="BC835" s="400"/>
      <c r="BD835" s="401"/>
      <c r="BE835" s="400"/>
      <c r="BF835" s="401"/>
      <c r="BG835" s="400"/>
      <c r="BH835" s="401"/>
      <c r="BI835" s="400"/>
      <c r="BJ835" s="401"/>
      <c r="BK835" s="400"/>
      <c r="BL835" s="401"/>
      <c r="BM835" s="400"/>
      <c r="BN835" s="401"/>
      <c r="BO835" s="400"/>
      <c r="BP835" s="401"/>
      <c r="BQ835" s="400"/>
      <c r="BR835" s="401"/>
      <c r="BS835" s="400"/>
      <c r="BT835" s="401"/>
      <c r="BU835" s="400"/>
      <c r="BV835" s="401"/>
      <c r="BW835" s="400"/>
      <c r="BX835" s="401"/>
      <c r="BY835" s="400"/>
      <c r="BZ835" s="401"/>
      <c r="CA835" s="400"/>
      <c r="CB835" s="401"/>
      <c r="CC835" s="400"/>
      <c r="CD835" s="401"/>
      <c r="CE835" s="400"/>
      <c r="CF835" s="401"/>
      <c r="CG835" s="400"/>
      <c r="CH835" s="401"/>
      <c r="CI835" s="400"/>
      <c r="CJ835" s="401"/>
      <c r="CK835" s="400"/>
      <c r="CL835" s="401"/>
      <c r="CM835" s="400"/>
      <c r="CN835" s="401"/>
      <c r="CO835" s="400"/>
      <c r="CP835" s="401"/>
      <c r="CQ835" s="400"/>
      <c r="CR835" s="401"/>
      <c r="CS835" s="400"/>
      <c r="CT835" s="401"/>
      <c r="CU835" s="400"/>
      <c r="CV835" s="401"/>
      <c r="CW835" s="400"/>
      <c r="CX835" s="401"/>
      <c r="CY835" s="400"/>
      <c r="CZ835" s="401"/>
      <c r="DA835" s="400"/>
      <c r="DB835" s="401"/>
      <c r="DC835" s="400"/>
      <c r="DD835" s="401"/>
      <c r="DE835" s="400"/>
      <c r="DF835" s="401"/>
      <c r="DG835" s="400"/>
      <c r="DH835" s="401"/>
      <c r="DI835" s="400"/>
      <c r="DJ835" s="401"/>
      <c r="DK835" s="400"/>
      <c r="DL835" s="401"/>
      <c r="DM835" s="400"/>
      <c r="DN835" s="401"/>
      <c r="DO835" s="400"/>
      <c r="DP835" s="401"/>
      <c r="DQ835" s="400"/>
      <c r="DR835" s="401"/>
      <c r="DS835" s="400"/>
      <c r="DT835" s="401"/>
      <c r="DU835" s="400"/>
      <c r="DV835" s="401"/>
      <c r="DW835" s="400"/>
      <c r="DX835" s="401"/>
      <c r="DY835" s="400"/>
      <c r="DZ835" s="401"/>
      <c r="EA835" s="400"/>
      <c r="EB835" s="401"/>
      <c r="EC835" s="400"/>
      <c r="ED835" s="401"/>
      <c r="EE835" s="400"/>
      <c r="EF835" s="401"/>
      <c r="EG835" s="400"/>
      <c r="EH835" s="401"/>
      <c r="EI835" s="400"/>
      <c r="EJ835" s="447"/>
      <c r="EK835" s="512"/>
      <c r="EL835" s="515"/>
      <c r="EM835" s="450"/>
      <c r="EN835" s="348"/>
      <c r="EO835" s="348"/>
      <c r="EP835" s="179">
        <f t="shared" si="888"/>
        <v>0</v>
      </c>
      <c r="EQ835" s="179">
        <f t="shared" si="889"/>
        <v>0</v>
      </c>
      <c r="ER835" s="179">
        <f t="shared" si="890"/>
        <v>0</v>
      </c>
      <c r="ES835" s="179">
        <f t="shared" si="891"/>
        <v>0</v>
      </c>
      <c r="ET835" s="179">
        <f t="shared" si="892"/>
        <v>0</v>
      </c>
      <c r="EU835" s="179">
        <f t="shared" si="893"/>
        <v>0</v>
      </c>
      <c r="EV835" s="172">
        <f t="shared" si="894"/>
        <v>0</v>
      </c>
      <c r="EW835" s="253"/>
      <c r="EX835" s="254">
        <v>0</v>
      </c>
      <c r="EY835" s="180">
        <v>0</v>
      </c>
      <c r="EZ835" s="255">
        <v>0</v>
      </c>
      <c r="FA835" s="255">
        <v>0</v>
      </c>
      <c r="FB835" s="180">
        <f>SUM(FF835:GI835)/2</f>
        <v>0</v>
      </c>
      <c r="FC835" s="256">
        <f>N835*km*'VALORES TABELA'!$B$13</f>
        <v>0</v>
      </c>
      <c r="FD835" s="250">
        <f t="shared" si="947"/>
        <v>0</v>
      </c>
      <c r="FE835" s="257"/>
      <c r="FF835" s="181">
        <f>((Q835+S835)*Percapita)+((R835+T835)*Cadeirante)</f>
        <v>0</v>
      </c>
      <c r="FG835" s="181">
        <f>((U835+W835)*Percapita/30*FG$4)+((V835+X835)*Cadeirante/30*FG$4)</f>
        <v>0</v>
      </c>
      <c r="FH835" s="181">
        <f>((Y835+AA835)*Percapita/30*FH$4)+((Z835+AB835)*Cadeirante/30*FH$4)</f>
        <v>0</v>
      </c>
      <c r="FI835" s="181">
        <f>((AC835+AE835)*Percapita/30*FI$4)+((AD835+AF835)*Cadeirante/30*FI$4)</f>
        <v>0</v>
      </c>
      <c r="FJ835" s="181">
        <f>((AG835+AI835)*Percapita/30*FJ$4)+((AH835+AJ835)*Cadeirante/30*FJ$4)</f>
        <v>0</v>
      </c>
      <c r="FK835" s="181">
        <f>((AK835+AM835)*Percapita/30*FK$4)+((AL835+AN835)*Cadeirante/30*FK$4)</f>
        <v>0</v>
      </c>
      <c r="FL835" s="181">
        <f>((AO835+AQ835)*Percapita/30*FL$4)+((AP835+AR835)*Cadeirante/30*FL$4)</f>
        <v>0</v>
      </c>
      <c r="FM835" s="181">
        <f>((AS835+AU835)*Percapita/30*FM$4)+((AT835+AV835)*Cadeirante/30*FM$4)</f>
        <v>0</v>
      </c>
      <c r="FN835" s="181">
        <f>((AW835+AY835)*Percapita/30*FN$4)+((AX835+AZ835)*Cadeirante/30*FN$4)</f>
        <v>0</v>
      </c>
      <c r="FO835" s="181">
        <f>((BA835+BC835)*Percapita/30*FO$4)+((BB835+BD835)*Cadeirante/30*FO$4)</f>
        <v>0</v>
      </c>
      <c r="FP835" s="181">
        <f>((BE835+BG835)*Percapita/30*FP$4)+((BF835+BH835)*Cadeirante/30*FP$4)</f>
        <v>0</v>
      </c>
      <c r="FQ835" s="181">
        <f>((BI835+BK835)*Percapita/30*FQ$4)+((BJ835+BL835)*Cadeirante/30*FQ$4)</f>
        <v>0</v>
      </c>
      <c r="FR835" s="181">
        <f>((BM835+BO835)*Percapita/30*FR$4)+((BN835+BP835)*Cadeirante/30*FR$4)</f>
        <v>0</v>
      </c>
      <c r="FS835" s="181">
        <f>((BQ835+BS835)*Percapita/30*FS$4)+((BR835+BT835)*Cadeirante/30*FS$4)</f>
        <v>0</v>
      </c>
      <c r="FT835" s="181">
        <f>((BU835+BW835)*Percapita/30*FT$4)+((BV835+BX835)*Cadeirante/30*FT$4)</f>
        <v>0</v>
      </c>
      <c r="FU835" s="181">
        <f>((BY835+CA835)*Percapita/30*FU$4)+((BZ835+CB835)*Cadeirante/30*FU$4)</f>
        <v>0</v>
      </c>
      <c r="FV835" s="181">
        <f>((CC835+CE835)*Percapita/30*FV$4)+((CD835+CF835)*Cadeirante/30*FV$4)</f>
        <v>0</v>
      </c>
      <c r="FW835" s="181">
        <f>((CG835+CI835)*Percapita/30*FW$4)+((CI835+CK835)*Cadeirante/30*FW$4)</f>
        <v>0</v>
      </c>
      <c r="FX835" s="181">
        <f>((CK835+CM835)*Percapita/30*FX$4)+((CL835+CN835)*Cadeirante/30*FX$4)</f>
        <v>0</v>
      </c>
      <c r="FY835" s="181">
        <f>((CO835+CQ835)*Percapita/30*FY$4)+((CP835+CR835)*Cadeirante/30*FY$4)</f>
        <v>0</v>
      </c>
      <c r="FZ835" s="181">
        <f>((CS835+CU835)*Percapita/30*FZ$4)+((CT835+CV835)*Cadeirante/30*FZ$4)</f>
        <v>0</v>
      </c>
      <c r="GA835" s="181">
        <f>((CW835+CY835)*Percapita/30*GA$4)+((CX835+CZ835)*Cadeirante/30*GA$4)</f>
        <v>0</v>
      </c>
      <c r="GB835" s="181">
        <f>((DA835+DC835)*Percapita/30*GB$4)+((DB835+DD835)*Cadeirante/30*GB$4)</f>
        <v>0</v>
      </c>
      <c r="GC835" s="181">
        <f>((DE835+DG835)*Percapita/30*GC$4)+((DF835+DH835)*Cadeirante/30*GC$4)</f>
        <v>0</v>
      </c>
      <c r="GD835" s="181">
        <f>((DI835+DK835)*Percapita/30*GD$4)+((DJ835+DL835)*Cadeirante/30*GD$4)</f>
        <v>0</v>
      </c>
      <c r="GE835" s="181">
        <f>((DM835+DO835)*Percapita/30*GE$4)+((DN835+DP835)*Cadeirante/30*GE$4)</f>
        <v>0</v>
      </c>
      <c r="GF835" s="181">
        <f>((DQ835+DS835)*Percapita/30*GF$4)+((DR835+DT835)*Cadeirante/30*GF$4)</f>
        <v>0</v>
      </c>
      <c r="GG835" s="181">
        <f>((DU835+DW835)*Percapita/30*GG$4)+((DV835+DX835)*Cadeirante/30*GG$4)</f>
        <v>0</v>
      </c>
      <c r="GH835" s="181">
        <f>((DY835+EA835)*Percapita/30*GH$4)+((DZ835+EB835)*Cadeirante/30*GH$4)</f>
        <v>0</v>
      </c>
      <c r="GI835" s="181">
        <f>((EC835+EE835)*Percapita/30*GI$4)+((ED835+EF835)*Cadeirante/30*GI$4)</f>
        <v>0</v>
      </c>
      <c r="GJ835" s="181">
        <f>((EG835+EI835)*Percapita)+((EH835+EJ835)*Cadeirante)</f>
        <v>0</v>
      </c>
      <c r="GK835" s="258"/>
      <c r="GL835" s="103">
        <f t="shared" si="895"/>
        <v>0</v>
      </c>
      <c r="GM835" s="124"/>
      <c r="GN835" s="182"/>
      <c r="GO835" s="182"/>
      <c r="GP835" s="182"/>
      <c r="GQ835" s="182"/>
      <c r="GR835" s="182"/>
      <c r="GS835" s="182"/>
      <c r="GT835" s="182"/>
      <c r="GU835" s="182"/>
      <c r="GV835" s="182"/>
      <c r="GW835" s="182"/>
      <c r="GX835" s="182"/>
      <c r="GY835" s="182"/>
      <c r="GZ835" s="182"/>
      <c r="HA835" s="182"/>
      <c r="HB835" s="182"/>
      <c r="HC835" s="182"/>
      <c r="HD835" s="182"/>
      <c r="HE835" s="182"/>
      <c r="HF835" s="182"/>
      <c r="HG835" s="182"/>
      <c r="HH835" s="182"/>
      <c r="HI835" s="182"/>
      <c r="HJ835" s="182"/>
      <c r="HK835" s="182"/>
      <c r="HL835" s="182"/>
      <c r="HM835" s="182"/>
      <c r="HN835" s="182"/>
      <c r="HO835" s="182"/>
      <c r="HP835" s="259"/>
      <c r="HQ835" s="64"/>
      <c r="HW835" s="257"/>
      <c r="HY835" s="280">
        <f t="shared" si="948"/>
        <v>0</v>
      </c>
      <c r="HZ835" s="280">
        <f t="shared" si="949"/>
        <v>0</v>
      </c>
      <c r="IA835" s="280">
        <f t="shared" si="950"/>
        <v>0</v>
      </c>
    </row>
    <row r="836" spans="1:237" s="106" customFormat="1" ht="22.5" customHeight="1" x14ac:dyDescent="0.25">
      <c r="A836" t="s">
        <v>3956</v>
      </c>
      <c r="B836" s="522" t="s">
        <v>3957</v>
      </c>
      <c r="C836" s="523">
        <v>1</v>
      </c>
      <c r="D836" s="524" t="s">
        <v>3954</v>
      </c>
      <c r="E836" s="524" t="s">
        <v>3958</v>
      </c>
      <c r="F836" s="525" t="s">
        <v>3224</v>
      </c>
      <c r="G836" s="525" t="s">
        <v>3225</v>
      </c>
      <c r="H836" s="350" t="s">
        <v>1872</v>
      </c>
      <c r="I836" s="351" t="s">
        <v>1807</v>
      </c>
      <c r="J836" s="409" t="s">
        <v>3231</v>
      </c>
      <c r="K836" s="410" t="s">
        <v>3232</v>
      </c>
      <c r="L836" s="329">
        <f>CONTINUA!BV836</f>
        <v>0</v>
      </c>
      <c r="M836" s="329">
        <f>CONTINUA!BW836</f>
        <v>0</v>
      </c>
      <c r="N836" s="895"/>
      <c r="O836" s="896" t="s">
        <v>4087</v>
      </c>
      <c r="P836" s="897" t="s">
        <v>206</v>
      </c>
      <c r="Q836" s="400">
        <v>20</v>
      </c>
      <c r="R836" s="401"/>
      <c r="S836" s="400"/>
      <c r="T836" s="401"/>
      <c r="U836" s="400"/>
      <c r="V836" s="401"/>
      <c r="W836" s="400"/>
      <c r="X836" s="401"/>
      <c r="Y836" s="400"/>
      <c r="Z836" s="401"/>
      <c r="AA836" s="400"/>
      <c r="AB836" s="401"/>
      <c r="AC836" s="400"/>
      <c r="AD836" s="401"/>
      <c r="AE836" s="400"/>
      <c r="AF836" s="401"/>
      <c r="AG836" s="400"/>
      <c r="AH836" s="401"/>
      <c r="AI836" s="400"/>
      <c r="AJ836" s="401"/>
      <c r="AK836" s="400"/>
      <c r="AL836" s="401"/>
      <c r="AM836" s="400"/>
      <c r="AN836" s="401"/>
      <c r="AO836" s="400"/>
      <c r="AP836" s="401"/>
      <c r="AQ836" s="400"/>
      <c r="AR836" s="401"/>
      <c r="AS836" s="400"/>
      <c r="AT836" s="401"/>
      <c r="AU836" s="400"/>
      <c r="AV836" s="401"/>
      <c r="AW836" s="400"/>
      <c r="AX836" s="401"/>
      <c r="AY836" s="400"/>
      <c r="AZ836" s="401"/>
      <c r="BA836" s="400"/>
      <c r="BB836" s="401"/>
      <c r="BC836" s="400"/>
      <c r="BD836" s="401"/>
      <c r="BE836" s="400"/>
      <c r="BF836" s="401"/>
      <c r="BG836" s="400"/>
      <c r="BH836" s="401"/>
      <c r="BI836" s="400"/>
      <c r="BJ836" s="401"/>
      <c r="BK836" s="400"/>
      <c r="BL836" s="401"/>
      <c r="BM836" s="400"/>
      <c r="BN836" s="401"/>
      <c r="BO836" s="400"/>
      <c r="BP836" s="401"/>
      <c r="BQ836" s="400"/>
      <c r="BR836" s="401"/>
      <c r="BS836" s="400"/>
      <c r="BT836" s="401"/>
      <c r="BU836" s="400"/>
      <c r="BV836" s="401"/>
      <c r="BW836" s="400"/>
      <c r="BX836" s="401"/>
      <c r="BY836" s="400"/>
      <c r="BZ836" s="401"/>
      <c r="CA836" s="400"/>
      <c r="CB836" s="401"/>
      <c r="CC836" s="400"/>
      <c r="CD836" s="401"/>
      <c r="CE836" s="400"/>
      <c r="CF836" s="401"/>
      <c r="CG836" s="400"/>
      <c r="CH836" s="401"/>
      <c r="CI836" s="400"/>
      <c r="CJ836" s="401"/>
      <c r="CK836" s="400"/>
      <c r="CL836" s="401"/>
      <c r="CM836" s="400"/>
      <c r="CN836" s="401"/>
      <c r="CO836" s="400"/>
      <c r="CP836" s="401"/>
      <c r="CQ836" s="400"/>
      <c r="CR836" s="401"/>
      <c r="CS836" s="400"/>
      <c r="CT836" s="401"/>
      <c r="CU836" s="400"/>
      <c r="CV836" s="401"/>
      <c r="CW836" s="400"/>
      <c r="CX836" s="401"/>
      <c r="CY836" s="400"/>
      <c r="CZ836" s="401"/>
      <c r="DA836" s="400"/>
      <c r="DB836" s="401"/>
      <c r="DC836" s="400"/>
      <c r="DD836" s="401"/>
      <c r="DE836" s="400"/>
      <c r="DF836" s="401"/>
      <c r="DG836" s="400"/>
      <c r="DH836" s="401"/>
      <c r="DI836" s="400"/>
      <c r="DJ836" s="401"/>
      <c r="DK836" s="400"/>
      <c r="DL836" s="401"/>
      <c r="DM836" s="400"/>
      <c r="DN836" s="401"/>
      <c r="DO836" s="400"/>
      <c r="DP836" s="401"/>
      <c r="DQ836" s="400"/>
      <c r="DR836" s="401"/>
      <c r="DS836" s="400"/>
      <c r="DT836" s="401"/>
      <c r="DU836" s="400"/>
      <c r="DV836" s="401"/>
      <c r="DW836" s="400"/>
      <c r="DX836" s="401"/>
      <c r="DY836" s="400"/>
      <c r="DZ836" s="401"/>
      <c r="EA836" s="400"/>
      <c r="EB836" s="401"/>
      <c r="EC836" s="400"/>
      <c r="ED836" s="401"/>
      <c r="EE836" s="400"/>
      <c r="EF836" s="401"/>
      <c r="EG836" s="400"/>
      <c r="EH836" s="401"/>
      <c r="EI836" s="400"/>
      <c r="EJ836" s="447"/>
      <c r="EK836" s="510"/>
      <c r="EL836" s="513" t="s">
        <v>4022</v>
      </c>
      <c r="EM836" s="520">
        <v>141.251</v>
      </c>
      <c r="EN836" s="520"/>
      <c r="EO836" s="520"/>
      <c r="EP836" s="171">
        <f t="shared" si="888"/>
        <v>20</v>
      </c>
      <c r="EQ836" s="171">
        <f t="shared" si="889"/>
        <v>0</v>
      </c>
      <c r="ER836" s="171">
        <f t="shared" si="890"/>
        <v>0</v>
      </c>
      <c r="ES836" s="171">
        <f t="shared" si="891"/>
        <v>0</v>
      </c>
      <c r="ET836" s="171">
        <f t="shared" si="892"/>
        <v>0</v>
      </c>
      <c r="EU836" s="171">
        <f t="shared" si="893"/>
        <v>0</v>
      </c>
      <c r="EV836" s="172">
        <f t="shared" si="894"/>
        <v>20</v>
      </c>
      <c r="EW836" s="367">
        <f>IF(C836=4,IF(MAX(Q836:EJ838)&gt;0,(Especiall/30*(IF(($G836-$F836)=($G$5-$F$5),30,IF(DAY($G836)=31,($G836-$F836),($G836-$F836)+1)))),0),0)</f>
        <v>0</v>
      </c>
      <c r="EX836" s="248">
        <f t="shared" ref="EX836:EX839" si="951">FF836</f>
        <v>22901.72</v>
      </c>
      <c r="EY836" s="174">
        <f>(L836*regular)+(M836*Cadeirantee)</f>
        <v>0</v>
      </c>
      <c r="EZ836" s="249">
        <f>SUMIF(FG836:GJ836,"&gt;0")</f>
        <v>0</v>
      </c>
      <c r="FA836" s="249">
        <f>SUMIF(FG836:GJ836,"&lt;0")+SUMIF(GN836:HP836,"&lt;0")</f>
        <v>0</v>
      </c>
      <c r="FB836" s="174">
        <v>0</v>
      </c>
      <c r="FC836" s="175">
        <f>N836*km*'VALORES TABELA'!$B$13</f>
        <v>0</v>
      </c>
      <c r="FD836" s="250">
        <f>GL836</f>
        <v>0</v>
      </c>
      <c r="FE836" s="176">
        <f>(EW836+EW837+EW838+EW839+EX836+EX837+EX838+EX839+EY836+EY837+EY838+EY839+EY840+EZ836+EZ837+EZ838+EZ839+FA836+FA837+FA838+FA839+FC836+FC837+FC838+FC839+HY836-HZ836-IA836+FD836+FD837+FD838+FD839+FB840)</f>
        <v>23303.251</v>
      </c>
      <c r="FF836" s="177">
        <f>IF(C836=4,SUM(Q836+Q837+Q838+S836+S837+S838)*Percapita/30*FF$4+(R836+R837+R838+T836+T837+T838)*Cadeirante/30*FF$4,IF(C836=3,IF(Q839+S839=10,Fixo/30*FF$4+(Q836+Q837+Q838+S836+S837+S838)*Percapita/30*FF$4+(R839+T839)*Cadeirante/30*FF$4,IF(Q839+S839&lt;=9,(Q839+S839)*Crechee/30*FF$4)+(R839+T839)*Cadeirante/30*FF$4+(Q836+Q837+Q838+S836+S837+S838)*Percapita/30*FF$4)+IF(Q839+S839&gt;=11,Fixo/30*FF$4+(Q839+S839-10)*Crechee/30*FF$4,0),IF(C836=2,IF(R836+R837+R838+R839+T836+T837+T838+T839=1,Cadeirante/30*FF$4,IF(R836+R837+R838+R839+T836+T837+T838+T839=2,Fixo/30*FF$4,IF(R836+R837+R838+R839+T836+T837+T838+T839&gt;2,Fixo/30*FF$4+(R836+R837+R838+R839+T836+T837+T838+T839-2)*Cadeirante/30*FF$4)))+(Q836+Q837+Q838+S836+S837+S838)*Percapita/30*FF$4+(Q839+S839)*Crechee/30*FF$4,IF(C836=1,IF(Q836+Q837+Q838+R836+R837+R838+S836+S837+S838+T836+T837+T838&lt;=15,(Q836+Q837+Q838+S836+S837+S838)*Percapita/30*FF$4,IF(Q836+Q837+Q838+R836+R837+R838+S836+S837+S838+T836+T837+T838&gt;=16,Fixo/30*FF$4+(Q836+Q837+Q838+R836+R837+R838+S836+S837+S838+T836+T837-16)*Percapita/30*FF$4))))))</f>
        <v>22901.72</v>
      </c>
      <c r="FG836" s="177">
        <f>IF(C836=4,SUM(U836+U837+U838+W836+W837+W838)*Percapita/30*FG$4+(V836+V837+V838+X836+X837+X838)*Cadeirante/30*FG$4,IF(C836=3,IF(U839+W839=10,Fixo/30*FG$4+(U836+U837+U838+W836+W837+W838)*Percapita/30*FG$4+(V839+X839)*Cadeirante/30*FG$4,IF(U839+W839&lt;=9,(U839+W839)*Crechee/30*FG$4)+(V839+X839)*Cadeirante/30*FG$4+(U836+U837+U838+W836+W837+W838)*Percapita/30*FG$4)+IF(U839+W839&gt;=11,Fixo/30*FG$4+(U839+W839-10)*Crechee/30*FG$4,0),IF(C836=2,IF(V836+V837+V838+V839+X836+X837+X838+X839=1,Cadeirante/30*FG$4,IF(V836+V837+V838+V839+X836+X837+X838+X839=2,Fixo/30*FG$4,IF(V836+V837+V838+V839+X836+X837+X838+X839&gt;2,Fixo/30*FG$4+(V836+V837+V838+V839+X836+X837+X838+X839-2)*Cadeirante/30*FG$4)))+(U836+U837+U838+W836+W837+W838)*Percapita/30*FG$4+(U839+W839)*Crechee/30*FG$4,IF(C836=1,IF(U836+U837+U838+V836+V837+V838+W836+W837+W838+X836+X837+X838&lt;=15,(U836+U837+U838+W836+W837+W838)*Percapita/30*FG$4,IF(U836+U837+U838+V836+V837+V838+W836+W837+W838+X836+X837+X838&gt;=16,Fixo/30*FG$4+(U836+U837+U838+V836+V837+V838+W836+W837+W838+X836+X837-16)*Percapita/30*FG$4))))))</f>
        <v>0</v>
      </c>
      <c r="FH836" s="177">
        <f>IF(C836=4,SUM(Y836+Y837+Y838+AA836+AA837+AA838)*Percapita/30*FH$4+(Z836+Z837+Z838+AB836+AB837+AB838)*Cadeirante/30*FH$4,IF(C836=3,IF(Y839+AA839=10,Fixo/30*FH$4+(Y836+Y837+Y838+AA836+AA837+AA838)*Percapita/30*FH$4+(Z839+AB839)*Cadeirante/30*FH$4,IF(Y839+AA839&lt;=9,(Y839+AA839)*Crechee/30*FH$4)+(Z839+AB839)*Cadeirante/30*FH$4+(Y836+Y837+Y838+AA836+AA837+AA838)*Percapita/30*FH$4)+IF(Y839+AA839&gt;=11,Fixo/30*FH$4+(Y839+AA839-10)*Crechee/30*FH$4,0),IF(C836=2,IF(Z836+Z837+Z838+Z839+AB836+AB837+AB838+AB839=1,Cadeirante/30*FH$4,IF(Z836+Z837+Z838+Z839+AB836+AB837+AB838+AB839=2,Fixo/30*FH$4,IF(Z836+Z837+Z838+Z839+AB836+AB837+AB838+AB839&gt;2,Fixo/30*FH$4+(Z836+Z837+Z838+Z839+AB836+AB837+AB838+AB839-2)*Cadeirante/30*FH$4)))+(Y836+Y837+Y838+AA836+AA837+AA838)*Percapita/30*FH$4+(Y839+AA839)*Crechee/30*FH$4,IF(C836=1,IF(Y836+Y837+Y838+Z836+Z837+Z838+AA836+AA837+AA838+AB836+AB837+AB838&lt;=15,(Y836+Y837+Y838+AA836+AA837+AA838)*Percapita/30*FH$4,IF(Y836+Y837+Y838+Z836+Z837+Z838+AA836+AA837+AA838+AB836+AB837+AB838&gt;=16,Fixo/30*FH$4+(Y836+Y837+Y838+Z836+Z837+Z838+AA836+AA837+AA838+AB836+AB837-16)*Percapita/30*FH$4))))))</f>
        <v>0</v>
      </c>
      <c r="FI836" s="177">
        <f>IF(C836=4,SUM(AC836+AC837+AC838+AE836+AE837+AE838)*Percapita/30*FI$4+(AD836+AD837+AD838+AF836+AF837+AF838)*Cadeirante/30*FI$4,IF(C836=3,IF(AC839+AE839=10,Fixo/30*FI$4+(AC836+AC837+AC838+AE836+AE837+AE838)*Percapita/30*FI$4+(AD839+AF839)*Cadeirante/30*FI$4,IF(AC839+AE839&lt;=9,(AC839+AE839)*Crechee/30*FI$4)+(AD839+AF839)*Cadeirante/30*FI$4+(AC836+AC837+AC838+AE836+AE837+AE838)*Percapita/30*FI$4)+IF(AC839+AE839&gt;=11,Fixo/30*FI$4+(AC839+AE839-10)*Crechee/30*FI$4,0),IF(C836=2,IF(AD836+AD837+AD838+AD839+AF836+AF837+AF838+AF839=1,Cadeirante/30*FI$4,IF(AD836+AD837+AD838+AD839+AF836+AF837+AF838+AF839=2,Fixo/30*FI$4,IF(AD836+AD837+AD838+AD839+AF836+AF837+AF838+AF839&gt;2,Fixo/30*FI$4+(AD836+AD837+AD838+AD839+AF836+AF837+AF838+AF839-2)*Cadeirante/30*FI$4)))+(AC836+AC837+AC838+AE836+AE837+AE838)*Percapita/30*FI$4+(AC839+AE839)*Crechee/30*FI$4,IF(C836=1,IF(AC836+AC837+AC838+AD836+AD837+AD838+AE836+AE837+AE838+AF836+AF837+AF838&lt;=15,(AC836+AC837+AC838+AE836+AE837+AE838)*Percapita/30*FI$4,IF(AC836+AC837+AC838+AD836+AD837+AD838+AE836+AE837+AE838+AF836+AF837+AF838&gt;=16,Fixo/30*FI$4+(AC836+AC837+AC838+AD836+AD837+AD838+AE836+AE837+AE838+AF836+AF837-16)*Percapita/30*FI$4))))))</f>
        <v>0</v>
      </c>
      <c r="FJ836" s="177">
        <f>IF(C836=4,SUM(AG836+AG837+AG838+AI836+AI837+AI838)*Percapita/30*FJ$4+(AH836+AH837+AH838+AJ836+AJ837+AJ838)*Cadeirante/30*FJ$4,IF(C836=3,IF(AG839+AI839=10,Fixo/30*FJ$4+(AG836+AG837+AG838+AI836+AI837+AI838)*Percapita/30*FJ$4+(AH839+AJ839)*Cadeirante/30*FJ$4,IF(AG839+AI839&lt;=9,(AG839+AI839)*Crechee/30*FJ$4)+(AH839+AJ839)*Cadeirante/30*FJ$4+(AG836+AG837+AG838+AI836+AI837+AI838)*Percapita/30*FJ$4)+IF(AG839+AI839&gt;=11,Fixo/30*FJ$4+(AG839+AI839-10)*Crechee/30*FJ$4,0),IF(C836=2,IF(AH836+AH837+AH838+AH839+AJ836+AJ837+AJ838+AJ839=1,Cadeirante/30*FJ$4,IF(AH836+AH837+AH838+AH839+AJ836+AJ837+AJ838+AJ839=2,Fixo/30*FJ$4,IF(AH836+AH837+AH838+AH839+AJ836+AJ837+AJ838+AJ839&gt;2,Fixo/30*FJ$4+(AH836+AH837+AH838+AH839+AJ836+AJ837+AJ838+AJ839-2)*Cadeirante/30*FJ$4)))+(AG836+AG837+AG838+AI836+AI837+AI838)*Percapita/30*FJ$4+(AG839+AI839)*Crechee/30*FJ$4,IF(C836=1,IF(AG836+AG837+AG838+AH836+AH837+AH838+AI836+AI837+AI838+AJ836+AJ837+AJ838&lt;=15,(AG836+AG837+AG838+AI836+AI837+AI838)*Percapita/30*FJ$4,IF(AG836+AG837+AG838+AH836+AH837+AH838+AI836+AI837+AI838+AJ836+AJ837+AJ838&gt;=16,Fixo/30*FJ$4+(AG836+AG837+AG838+AH836+AH837+AH838+AI836+AI837+AI838+AJ836+AJ837-16)*Percapita/30*FJ$4))))))</f>
        <v>0</v>
      </c>
      <c r="FK836" s="177">
        <f>IF(C836=4,SUM(AK836+AK837+AK838+AM836+AM837+AM838)*Percapita/30*FK$4+(AL836+AL837+AL838+AN836+AN837+AN838)*Cadeirante/30*FK$4,IF(C836=3,IF(AK839+AM839=10,Fixo/30*FK$4+(AK836+AK837+AK838+AM836+AM837+AM838)*Percapita/30*FK$4+(AL839+AN839)*Cadeirante/30*FK$4,IF(AK839+AM839&lt;=9,(AK839+AM839)*Crechee/30*FK$4)+(AL839+AN839)*Cadeirante/30*FK$4+(AK836+AK837+AK838+AM836+AM837+AM838)*Percapita/30*FK$4)+IF(AK839+AM839&gt;=11,Fixo/30*FK$4+(AK839+AM839-10)*Crechee/30*FK$4,0),IF(C836=2,IF(AL836+AL837+AL838+AL839+AN836+AN837+AN838+AN839=1,Cadeirante/30*FK$4,IF(AL836+AL837+AL838+AL839+AN836+AN837+AN838+AN839=2,Fixo/30*FK$4,IF(AL836+AL837+AL838+AL839+AN836+AN837+AN838+AN839&gt;2,Fixo/30*FK$4+(AL836+AL837+AL838+AL839+AN836+AN837+AN838+AN839-2)*Cadeirante/30*FK$4)))+(AK836+AK837+AK838+AM836+AM837+AM838)*Percapita/30*FK$4+(AK839+AM839)*Crechee/30*FK$4,IF(C836=1,IF(AK836+AK837+AK838+AL836+AL837+AL838+AM836+AM837+AM838+AN836+AN837+AN838&lt;=15,(AK836+AK837+AK838+AM836+AM837+AM838)*Percapita/30*FK$4,IF(AK836+AK837+AK838+AL836+AL837+AL838+AM836+AM837+AM838+AN836+AN837+AN838&gt;=16,Fixo/30*FK$4+(AK836+AK837+AK838+AL836+AL837+AL838+AM836+AM837+AM838+AN836+AN837-16)*Percapita/30*FK$4))))))</f>
        <v>0</v>
      </c>
      <c r="FL836" s="177">
        <f>IF(C836=4,SUM(AO836+AO837+AO838+AQ836+AQ837+AQ838)*Percapita/30*FL$4+(AP836+AP837+AP838+AR836+AR837+AR838)*Cadeirante/30*FL$4,IF(C836=3,IF(AO839+AQ839=10,Fixo/30*FL$4+(AO836+AO837+AO838+AQ836+AQ837+AQ838)*Percapita/30*FL$4+(AP839+AR839)*Cadeirante/30*FL$4,IF(AO839+AQ839&lt;=9,(AO839+AQ839)*Crechee/30*FL$4)+(AP839+AR839)*Cadeirante/30*FL$4+(AO836+AO837+AO838+AQ836+AQ837+AQ838)*Percapita/30*FL$4)+IF(AO839+AQ839&gt;=11,Fixo/30*FL$4+(AO839+AQ839-10)*Crechee/30*FL$4,0),IF(C836=2,IF(AP836+AP837+AP838+AP839+AR836+AR837+AR838+AR839=1,Cadeirante/30*FL$4,IF(AP836+AP837+AP838+AP839+AR836+AR837+AR838+AR839=2,Fixo/30*FL$4,IF(AP836+AP837+AP838+AP839+AR836+AR837+AR838+AR839&gt;2,Fixo/30*FL$4+(AP836+AP837+AP838+AP839+AR836+AR837+AR838+AR839-2)*Cadeirante/30*FL$4)))+(AO836+AO837+AO838+AQ836+AQ837+AQ838)*Percapita/30*FL$4+(AO839+AQ839)*Crechee/30*FL$4,IF(C836=1,IF(AO836+AO837+AO838+AP836+AP837+AP838+AQ836+AQ837+AQ838+AR836+AR837+AR838&lt;=15,(AO836+AO837+AO838+AQ836+AQ837+AQ838)*Percapita/30*FL$4,IF(AO836+AO837+AO838+AP836+AP837+AP838+AQ836+AQ837+AQ838+AR836+AR837+AR838&gt;=16,Fixo/30*FL$4+(AO836+AO837+AO838+AP836+AP837+AP838+AQ836+AQ837+AQ838+AR836+AR837-16)*Percapita/30*FL$4))))))</f>
        <v>0</v>
      </c>
      <c r="FM836" s="177">
        <f>IF(C836=4,SUM(AS836+AS837+AS838+AU836+AU837+AU838)*Percapita/30*FM$4+(AT836+AT837+AT838+AV836+AV837+AV838)*Cadeirante/30*FM$4,IF(C836=3,IF(AS839+AU839=10,Fixo/30*FM$4+(AS836+AS837+AS838+AU836+AU837+AU838)*Percapita/30*FM$4+(AT839+AV839)*Cadeirante/30*FM$4,IF(AS839+AU839&lt;=9,(AS839+AU839)*Crechee/30*FM$4)+(AT839+AV839)*Cadeirante/30*FM$4+(AS836+AS837+AS838+AU836+AU837+AU838)*Percapita/30*FM$4)+IF(AS839+AU839&gt;=11,Fixo/30*FM$4+(AS839+AU839-10)*Crechee/30*FM$4,0),IF(C836=2,IF(AT836+AT837+AT838+AT839+AV836+AV837+AV838+AV839=1,Cadeirante/30*FM$4,IF(AT836+AT837+AT838+AT839+AV836+AV837+AV838+AV839=2,Fixo/30*FM$4,IF(AT836+AT837+AT838+AT839+AV836+AV837+AV838+AV839&gt;2,Fixo/30*FM$4+(AT836+AT837+AT838+AT839+AV836+AV837+AV838+AV839-2)*Cadeirante/30*FM$4)))+(AS836+AS837+AS838+AU836+AU837+AU838)*Percapita/30*FM$4+(AS839+AU839)*Crechee/30*FM$4,IF(C836=1,IF(AS836+AS837+AS838+AT836+AT837+AT838+AU836+AU837+AU838+AV836+AV837+AV838&lt;=15,(AS836+AS837+AS838+AU836+AU837+AU838)*Percapita/30*FM$4,IF(AS836+AS837+AS838+AT836+AT837+AT838+AU836+AU837+AU838+AV836+AV837+AV838&gt;=16,Fixo/30*FM$4+(AS836+AS837+AS838+AT836+AT837+AT838+AU836+AU837+AU838+AV836+AV837-16)*Percapita/30*FM$4))))))</f>
        <v>0</v>
      </c>
      <c r="FN836" s="177">
        <f>IF(C836=4,SUM(AW836+AW837+AW838+AY836+AY837+AY838)*Percapita/30*FN$4+(AX836+AX837+AX838+AZ836+AZ837+AZ838)*Cadeirante/30*FN$4,IF(C836=3,IF(AW839+AY839=10,Fixo/30*FN$4+(AW836+AW837+AW838+AY836+AY837+AY838)*Percapita/30*FN$4+(AX839+AZ839)*Cadeirante/30*FN$4,IF(AW839+AY839&lt;=9,(AW839+AY839)*Crechee/30*FN$4)+(AX839+AZ839)*Cadeirante/30*FN$4+(AW836+AW837+AW838+AY836+AY837+AY838)*Percapita/30*FN$4)+IF(AW839+AY839&gt;=11,Fixo/30*FN$4+(AW839+AY839-10)*Crechee/30*FN$4,0),IF(C836=2,IF(AX836+AX837+AX838+AX839+AZ836+AZ837+AZ838+AZ839=1,Cadeirante/30*FN$4,IF(AX836+AX837+AX838+AX839+AZ836+AZ837+AZ838+AZ839=2,Fixo/30*FN$4,IF(AX836+AX837+AX838+AX839+AZ836+AZ837+AZ838+AZ839&gt;2,Fixo/30*FN$4+(AX836+AX837+AX838+AX839+AZ836+AZ837+AZ838+AZ839-2)*Cadeirante/30*FN$4)))+(AW836+AW837+AW838+AY836+AY837+AY838)*Percapita/30*FN$4+(AW839+AY839)*Crechee/30*FN$4,IF(C836=1,IF(AW836+AW837+AW838+AX836+AX837+AX838+AY836+AY837+AY838+AZ836+AZ837+AZ838&lt;=15,(AW836+AW837+AW838+AY836+AY837+AY838)*Percapita/30*FN$4,IF(AW836+AW837+AW838+AX836+AX837+AX838+AY836+AY837+AY838+AZ836+AZ837+AZ838&gt;=16,Fixo/30*FN$4+(AW836+AW837+AW838+AX836+AX837+AX838+AY836+AY837+AY838+AZ836+AZ837-16)*Percapita/30*FN$4))))))</f>
        <v>0</v>
      </c>
      <c r="FO836" s="177">
        <f>IF(C836=4,SUM(BA836+BA837+BA838+BC836+BC837+BC838)*Percapita/30*FO$4+(BB836+BB837+BB838+BD836+BD837+BD838)*Cadeirante/30*FO$4,IF(C836=3,IF(BA839+BC839=10,Fixo/30*FO$4+(BA836+BA837+BA838+BC836+BC837+BC838)*Percapita/30*FO$4+(BB839+BD839)*Cadeirante/30*FO$4,IF(BA839+BC839&lt;=9,(BA839+BC839)*Crechee/30*FO$4)+(BB839+BD839)*Cadeirante/30*FO$4+(BA836+BA837+BA838+BC836+BC837+BC838)*Percapita/30*FO$4)+IF(BA839+BC839&gt;=11,Fixo/30*FO$4+(BA839+BC839-10)*Crechee/30*FO$4,0),IF(C836=2,IF(BB836+BB837+BB838+BB839+BD836+BD837+BD838+BD839=1,Cadeirante/30*FO$4,IF(BB836+BB837+BB838+BB839+BD836+BD837+BD838+BD839=2,Fixo/30*FO$4,IF(BB836+BB837+BB838+BB839+BD836+BD837+BD838+BD839&gt;2,Fixo/30*FO$4+(BB836+BB837+BB838+BB839+BD836+BD837+BD838+BD839-2)*Cadeirante/30*FO$4)))+(BA836+BA837+BA838+BC836+BC837+BC838)*Percapita/30*FO$4+(BA839+BC839)*Crechee/30*FO$4,IF(C836=1,IF(BA836+BA837+BA838+BB836+BB837+BB838+BC836+BC837+BC838+BD836+BD837+BD838&lt;=15,(BA836+BA837+BA838+BC836+BC837+BC838)*Percapita/30*FO$4,IF(BA836+BA837+BA838+BB836+BB837+BB838+BC836+BC837+BC838+BD836+BD837+BD838&gt;=16,Fixo/30*FO$4+(BA836+BA837+BA838+BB836+BB837+BB838+BC836+BC837+BC838+BD836+BD837-16)*Percapita/30*FO$4))))))</f>
        <v>0</v>
      </c>
      <c r="FP836" s="177">
        <f>IF(C836=4,SUM(BE836+BE837+BE838+BG836+BG837+BG838)*Percapita/30*FP$4+(BF836+BF837+BF838+BH836+BH837+BH838)*Cadeirante/30*FP$4,IF(C836=3,IF(BE839+BG839=10,Fixo/30*FP$4+(BE836+BE837+BE838+BG836+BG837+BG838)*Percapita/30*FP$4+(BF839+BH839)*Cadeirante/30*FP$4,IF(BE839+BG839&lt;=9,(BE839+BG839)*Crechee/30*FP$4)+(BF839+BH839)*Cadeirante/30*FP$4+(BE836+BE837+BE838+BG836+BG837+BG838)*Percapita/30*FP$4)+IF(BE839+BG839&gt;=11,Fixo/30*FP$4+(BE839+BG839-10)*Crechee/30*FP$4,0),IF(C836=2,IF(BF836+BF837+BF838+BF839+BH836+BH837+BH838+BH839=1,Cadeirante/30*FP$4,IF(BF836+BF837+BF838+BF839+BH836+BH837+BH838+BH839=2,Fixo/30*FP$4,IF(BF836+BF837+BF838+BF839+BH836+BH837+BH838+BH839&gt;2,Fixo/30*FP$4+(BF836+BF837+BF838+BF839+BH836+BH837+BH838+BH839-2)*Cadeirante/30*FP$4)))+(BE836+BE837+BE838+BG836+BG837+BG838)*Percapita/30*FP$4+(BE839+BG839)*Crechee/30*FP$4,IF(C836=1,IF(BE836+BE837+BE838+BF836+BF837+BF838+BG836+BG837+BG838+BH836+BH837+BH838&lt;=15,(BE836+BE837+BE838+BG836+BG837+BG838)*Percapita/30*FP$4,IF(BE836+BE837+BE838+BF836+BF837+BF838+BG836+BG837+BG838+BH836+BH837+BH838&gt;=16,Fixo/30*FP$4+(BE836+BE837+BE838+BF836+BF837+BF838+BG836+BG837+BG838+BH836+BH837-16)*Percapita/30*FP$4))))))</f>
        <v>0</v>
      </c>
      <c r="FQ836" s="177">
        <f>IF(C836=4,SUM(BI836+BI837+BI838+BK836+BK837+BK838)*Percapita/30*FQ$4+(BJ836+BJ837+BJ838+BL836+BL837+BL838)*Cadeirante/30*FQ$4,IF(C836=3,IF(BI839+BK839=10,Fixo/30*FQ$4+(BI836+BI837+BI838+BK836+BK837+BK838)*Percapita/30*FQ$4+(BJ839+BL839)*Cadeirante/30*FQ$4,IF(BI839+BK839&lt;=9,(BI839+BK839)*Crechee/30*FQ$4)+(BJ839+BL839)*Cadeirante/30*FQ$4+(BI836+BI837+BI838+BK836+BK837+BK838)*Percapita/30*FQ$4)+IF(BI839+BK839&gt;=11,Fixo/30*FQ$4+(BI839+BK839-10)*Crechee/30*FQ$4,0),IF(C836=2,IF(BJ836+BJ837+BJ838+BJ839+BL836+BL837+BL838+BL839=1,Cadeirante/30*FQ$4,IF(BJ836+BJ837+BJ838+BJ839+BL836+BL837+BL838+BL839=2,Fixo/30*FQ$4,IF(BJ836+BJ837+BJ838+BJ839+BL836+BL837+BL838+BL839&gt;2,Fixo/30*FQ$4+(BJ836+BJ837+BJ838+BJ839+BL836+BL837+BL838+BL839-2)*Cadeirante/30*FQ$4)))+(BI836+BI837+BI838+BK836+BK837+BK838)*Percapita/30*FQ$4+(BI839+BK839)*Crechee/30*FQ$4,IF(C836=1,IF(BI836+BI837+BI838+BJ836+BJ837+BJ838+BK836+BK837+BK838+BL836+BL837+BL838&lt;=15,(BI836+BI837+BI838+BK836+BK837+BK838)*Percapita/30*FQ$4,IF(BI836+BI837+BI838+BJ836+BJ837+BJ838+BK836+BK837+BK838+BL836+BL837+BL838&gt;=16,Fixo/30*FQ$4+(BI836+BI837+BI838+BJ836+BJ837+BJ838+BK836+BK837+BK838+BL836+BL837-16)*Percapita/30*FQ$4))))))</f>
        <v>0</v>
      </c>
      <c r="FR836" s="177">
        <f>IF(C836=4,SUM(BM836+BM837+BM838+BO836+BO837+BO838)*Percapita/30*FR$4+(BN836+BN837+BN838+BP836+BP837+BP838)*Cadeirante/30*FR$4,IF(C836=3,IF(BM839+BO839=10,Fixo/30*FR$4+(BM836+BM837+BM838+BO836+BO837+BO838)*Percapita/30*FR$4+(BN839+BP839)*Cadeirante/30*FR$4,IF(BM839+BO839&lt;=9,(BM839+BO839)*Crechee/30*FR$4)+(BN839+BP839)*Cadeirante/30*FR$4+(BM836+BM837+BM838+BO836+BO837+BO838)*Percapita/30*FR$4)+IF(BM839+BO839&gt;=11,Fixo/30*FR$4+(BM839+BO839-10)*Crechee/30*FR$4,0),IF(C836=2,IF(BN836+BN837+BN838+BN839+BP836+BP837+BP838+BP839=1,Cadeirante/30*FR$4,IF(BN836+BN837+BN838+BN839+BP836+BP837+BP838+BP839=2,Fixo/30*FR$4,IF(BN836+BN837+BN838+BN839+BP836+BP837+BP838+BP839&gt;2,Fixo/30*FR$4+(BN836+BN837+BN838+BN839+BP836+BP837+BP838+BP839-2)*Cadeirante/30*FR$4)))+(BM836+BM837+BM838+BO836+BO837+BO838)*Percapita/30*FR$4+(BM839+BO839)*Crechee/30*FR$4,IF(C836=1,IF(BM836+BM837+BM838+BN836+BN837+BN838+BO836+BO837+BO838+BP836+BP837+BP838&lt;=15,(BM836+BM837+BM838+BO836+BO837+BO838)*Percapita/30*FR$4,IF(BM836+BM837+BM838+BN836+BN837+BN838+BO836+BO837+BO838+BP836+BP837+BP838&gt;=16,Fixo/30*FR$4+(BM836+BM837+BM838+BN836+BN837+BN838+BO836+BO837+BO838+BP836+BP837-16)*Percapita/30*FR$4))))))</f>
        <v>0</v>
      </c>
      <c r="FS836" s="177">
        <f>IF(C836=4,SUM(BQ836+BQ837+BQ838+BS836+BS837+BS838)*Percapita/30*FS$4+(BR836+BR837+BR838+BT836+BT837+BT838)*Cadeirante/30*FS$4,IF(C836=3,IF(BQ839+BS839=10,Fixo/30*FS$4+(BQ836+BQ837+BQ838+BS836+BS837+BS838)*Percapita/30*FS$4+(BR839+BT839)*Cadeirante/30*FS$4,IF(BQ839+BS839&lt;=9,(BQ839+BS839)*Crechee/30*FS$4)+(BR839+BT839)*Cadeirante/30*FS$4+(BQ836+BQ837+BQ838+BS836+BS837+BS838)*Percapita/30*FS$4)+IF(BQ839+BS839&gt;=11,Fixo/30*FS$4+(BQ839+BS839-10)*Crechee/30*FS$4,0),IF(C836=2,IF(BR836+BR837+BR838+BR839+BT836+BT837+BT838+BT839=1,Cadeirante/30*FS$4,IF(BR836+BR837+BR838+BR839+BT836+BT837+BT838+BT839=2,Fixo/30*FS$4,IF(BR836+BR837+BR838+BR839+BT836+BT837+BT838+BT839&gt;2,Fixo/30*FS$4+(BR836+BR837+BR838+BR839+BT836+BT837+BT838+BT839-2)*Cadeirante/30*FS$4)))+(BQ836+BQ837+BQ838+BS836+BS837+BS838)*Percapita/30*FS$4+(BQ839+BS839)*Crechee/30*FS$4,IF(C836=1,IF(BQ836+BQ837+BQ838+BR836+BR837+BR838+BS836+BS837+BS838+BT836+BT837+BT838&lt;=15,(BQ836+BQ837+BQ838+BS836+BS837+BS838)*Percapita/30*FS$4,IF(BQ836+BQ837+BQ838+BR836+BR837+BR838+BS836+BS837+BS838+BT836+BT837+BT838&gt;=16,Fixo/30*FS$4+(BQ836+BQ837+BQ838+BR836+BR837+BR838+BS836+BS837+BS838+BT836+BT837-16)*Percapita/30*FS$4))))))</f>
        <v>0</v>
      </c>
      <c r="FT836" s="177">
        <f>IF(C836=4,SUM(BU836+BU837+BU838+BW836+BW837+BW838)*Percapita/30*FT$4+(BV836+BV837+BV838+BX836+BX837+BX838)*Cadeirante/30*FT$4,IF(C836=3,IF(BU839+BW839=10,Fixo/30*FT$4+(BU836+BU837+BU838+BW836+BW837+BW838)*Percapita/30*FT$4+(BV839+BX839)*Cadeirante/30*FT$4,IF(BU839+BW839&lt;=9,(BU839+BW839)*Crechee/30*FT$4)+(BV839+BX839)*Cadeirante/30*FT$4+(BU836+BU837+BU838+BW836+BW837+BW838)*Percapita/30*FT$4)+IF(BU839+BW839&gt;=11,Fixo/30*FT$4+(BU839+BW839-10)*Crechee/30*FT$4,0),IF(C836=2,IF(BV836+BV837+BV838+BV839+BX836+BX837+BX838+BX839=1,Cadeirante/30*FT$4,IF(BV836+BV837+BV838+BV839+BX836+BX837+BX838+BX839=2,Fixo/30*FT$4,IF(BV836+BV837+BV838+BV839+BX836+BX837+BX838+BX839&gt;2,Fixo/30*FT$4+(BV836+BV837+BV838+BV839+BX836+BX837+BX838+BX839-2)*Cadeirante/30*FT$4)))+(BU836+BU837+BU838+BW836+BW837+BW838)*Percapita/30*FT$4+(BU839+BW839)*Crechee/30*FT$4,IF(C836=1,IF(BU836+BU837+BU838+BV836+BV837+BV838+BW836+BW837+BW838+BX836+BX837+BX838&lt;=15,(BU836+BU837+BU838+BW836+BW837+BW838)*Percapita/30*FT$4,IF(BU836+BU837+BU838+BV836+BV837+BV838+BW836+BW837+BW838+BX836+BX837+BX838&gt;=16,Fixo/30*FT$4+(BU836+BU837+BU838+BV836+BV837+BV838+BW836+BW837+BW838+BX836+BX837-16)*Percapita/30*FT$4))))))</f>
        <v>0</v>
      </c>
      <c r="FU836" s="177">
        <f>IF(C836=4,SUM(BY836+BY837+BY838+CA836+CA837+CA838)*Percapita/30*FU$4+(BZ836+BZ837+BZ838+CB836+CB837+CB838)*Cadeirante/30*FU$4,IF(C836=3,IF(BY839+CA839=10,Fixo/30*FU$4+(BY836+BY837+BY838+CA836+CA837+CA838)*Percapita/30*FU$4+(BZ839+CB839)*Cadeirante/30*FU$4,IF(BY839+CA839&lt;=9,(BY839+CA839)*Crechee/30*FU$4)+(BZ839+CB839)*Cadeirante/30*FU$4+(BY836+BY837+BY838+CA836+CA837+CA838)*Percapita/30*FU$4)+IF(BY839+CA839&gt;=11,Fixo/30*FU$4+(BY839+CA839-10)*Crechee/30*FU$4,0),IF(C836=2,IF(BZ836+BZ837+BZ838+BZ839+CB836+CB837+CB838+CB839=1,Cadeirante/30*FU$4,IF(BZ836+BZ837+BZ838+BZ839+CB836+CB837+CB838+CB839=2,Fixo/30*FU$4,IF(BZ836+BZ837+BZ838+BZ839+CB836+CB837+CB838+CB839&gt;2,Fixo/30*FU$4+(BZ836+BZ837+BZ838+BZ839+CB836+CB837+CB838+CB839-2)*Cadeirante/30*FU$4)))+(BY836+BY837+BY838+CA836+CA837+CA838)*Percapita/30*FU$4+(BY839+CA839)*Crechee/30*FU$4,IF(C836=1,IF(BY836+BY837+BY838+BZ836+BZ837+BZ838+CA836+CA837+CA838+CB836+CB837+CB838&lt;=15,(BY836+BY837+BY838+CA836+CA837+CA838)*Percapita/30*FU$4,IF(BY836+BY837+BY838+BZ836+BZ837+BZ838+CA836+CA837+CA838+CB836+CB837+CB838&gt;=16,Fixo/30*FU$4+(BY836+BY837+BY838+BZ836+BZ837+BZ838+CA836+CA837+CA838+CB836+CB837-16)*Percapita/30*FU$4))))))</f>
        <v>0</v>
      </c>
      <c r="FV836" s="177">
        <f>IF(C836=4,SUM(CC836+CC837+CC838+CE836+CE837+CE838)*Percapita/30*FV$4+(CD836+CD837+CD838+CF836+CF837+CF838)*Cadeirante/30*FV$4,IF(C836=3,IF(CC839+CE839=10,Fixo/30*FV$4+(CC836+CC837+CC838+CE836+CE837+CE838)*Percapita/30*FV$4+(CD839+CF839)*Cadeirante/30*FV$4,IF(CC839+CE839&lt;=9,(CC839+CE839)*Crechee/30*FV$4)+(CD839+CF839)*Cadeirante/30*FV$4+(CC836+CC837+CC838+CE836+CE837+CE838)*Percapita/30*FV$4)+IF(CC839+CE839&gt;=11,Fixo/30*FV$4+(CC839+CE839-10)*Crechee/30*FV$4,0),IF(C836=2,IF(CD836+CD837+CD838+CD839+CF836+CF837+CF838+CF839=1,Cadeirante/30*FV$4,IF(CD836+CD837+CD838+CD839+CF836+CF837+CF838+CF839=2,Fixo/30*FV$4,IF(CD836+CD837+CD838+CD839+CF836+CF837+CF838+CF839&gt;2,Fixo/30*FV$4+(CD836+CD837+CD838+CD839+CF836+CF837+CF838+CF839-2)*Cadeirante/30*FV$4)))+(CC836+CC837+CC838+CE836+CE837+CE838)*Percapita/30*FV$4+(CC839+CE839)*Crechee/30*FV$4,IF(C836=1,IF(CC836+CC837+CC838+CD836+CD837+CD838+CE836+CE837+CE838+CF836+CF837+CF838&lt;=15,(CC836+CC837+CC838+CE836+CE837+CE838)*Percapita/30*FV$4,IF(CC836+CC837+CC838+CD836+CD837+CD838+CE836+CE837+CE838+CF836+CF837+CF838&gt;=16,Fixo/30*FV$4+(CC836+CC837+CC838+CD836+CD837+CD838+CE836+CE837+CE838+CF836+CF837-16)*Percapita/30*FV$4))))))</f>
        <v>0</v>
      </c>
      <c r="FW836" s="177">
        <f>IF(C836=4,SUM(CG836+CG837+CG838+CI836+CI837+CI838)*Percapita/30*FW$4+(CH836+CH837+CH838+CJ836+CJ837+CJ838)*Cadeirante/30*FW$4,IF(C836=3,IF(CG839+CI839=10,Fixo/30*FW$4+(CG836+CG837+CG838+CI836+CI837+CI838)*Percapita/30*FW$4+(CH839+CJ839)*Cadeirante/30*FW$4,IF(CG839+CI839&lt;=9,(CG839+CI839)*Crechee/30*FW$4)+(CH839+CJ839)*Cadeirante/30*FW$4+(CG836+CG837+CG838+CI836+CI837+CI838)*Percapita/30*FW$4)+IF(CG839+CI839&gt;=11,Fixo/30*FW$4+(CG839+CI839-10)*Crechee/30*FW$4,0),IF(C836=2,IF(CH836+CH837+CH838+CH839+CJ836+CJ837+CJ838+CJ839=1,Cadeirante/30*FW$4,IF(CH836+CH837+CH838+CH839+CJ836+CJ837+CJ838+CJ839=2,Fixo/30*FW$4,IF(CH836+CH837+CH838+CH839+CJ836+CJ837+CJ838+CJ839&gt;2,Fixo/30*FW$4+(CH836+CH837+CH838+CH839+CJ836+CJ837+CJ838+CJ839-2)*Cadeirante/30*FW$4)))+(CG836+CG837+CG838+CI836+CI837+CI838)*Percapita/30*FW$4+(CG839+CI839)*Crechee/30*FW$4,IF(C836=1,IF(CG836+CG837+CG838+CH836+CH837+CH838+CI836+CI837+CI838+CJ836+CJ837+CJ838&lt;=15,(CG836+CG837+CG838+CI836+CI837+CI838)*Percapita/30*FW$4,IF(CG836+CG837+CG838+CH836+CH837+CH838+CI836+CI837+CI838+CJ836+CJ837+CJ838&gt;=16,Fixo/30*FW$4+(CG836+CG837+CG838+CH836+CH837+CH838+CI836+CI837+CI838+CJ836+CJ837-16)*Percapita/30*FW$4))))))</f>
        <v>0</v>
      </c>
      <c r="FX836" s="177">
        <f>IF(C836=4,SUM(CK836+CK837+CK838+CM836+CM837+CM838)*Percapita/30*FX$4+(CL836+CL837+CL838+CN836+CN837+CN838)*Cadeirante/30*FX$4,IF(C836=3,IF(CK839+CM839=10,Fixo/30*FX$4+(CK836+CK837+CK838+CM836+CM837+CM838)*Percapita/30*FX$4+(CL839+CN839)*Cadeirante/30*FX$4,IF(CK839+CM839&lt;=9,(CK839+CM839)*Crechee/30*FX$4)+(CL839+CN839)*Cadeirante/30*FX$4+(CK836+CK837+CK838+CM836+CM837+CM838)*Percapita/30*FX$4)+IF(CK839+CM839&gt;=11,Fixo/30*FX$4+(CK839+CM839-10)*Crechee/30*FX$4,0),IF(C836=2,IF(CL836+CL837+CL838+CL839+CN836+CN837+CN838+CN839=1,Cadeirante/30*FX$4,IF(CL836+CL837+CL838+CL839+CN836+CN837+CN838+CN839=2,Fixo/30*FX$4,IF(CL836+CL837+CL838+CL839+CN836+CN837+CN838+CN839&gt;2,Fixo/30*FX$4+(CL836+CL837+CL838+CL839+CN836+CN837+CN838+CN839-2)*Cadeirante/30*FX$4)))+(CK836+CK837+CK838+CM836+CM837+CM838)*Percapita/30*FX$4+(CK839+CM839)*Crechee/30*FX$4,IF(C836=1,IF(CK836+CK837+CK838+CL836+CL837+CL838+CM836+CM837+CM838+CN836+CN837+CN838&lt;=15,(CK836+CK837+CK838+CM836+CM837+CM838)*Percapita/30*FX$4,IF(CK836+CK837+CK838+CL836+CL837+CL838+CM836+CM837+CM838+CN836+CN837+CN838&gt;=16,Fixo/30*FX$4+(CK836+CK837+CK838+CL836+CL837+CL838+CM836+CM837+CM838+CN836+CN837-16)*Percapita/30*FX$4))))))</f>
        <v>0</v>
      </c>
      <c r="FY836" s="177">
        <f>IF(C836=4,SUM(CO836+CO837+CO838+CQ836+CQ837+CQ838)*Percapita/30*FY$4+(CP836+CP837+CP838+CR836+CR837+CR838)*Cadeirante/30*FY$4,IF(C836=3,IF(CO839+CQ839=10,Fixo/30*FY$4+(CO836+CO837+CO838+CQ836+CQ837+CQ838)*Percapita/30*FY$4+(CP839+CR839)*Cadeirante/30*FY$4,IF(CO839+CQ839&lt;=9,(CO839+CQ839)*Crechee/30*FY$4)+(CP839+CR839)*Cadeirante/30*FY$4+(CO836+CO837+CO838+CQ836+CQ837+CQ838)*Percapita/30*FY$4)+IF(CO839+CQ839&gt;=11,Fixo/30*FY$4+(CO839+CQ839-10)*Crechee/30*FY$4,0),IF(C836=2,IF(CP836+CP837+CP838+CP839+CR836+CR837+CR838+CR839=1,Cadeirante/30*FY$4,IF(CP836+CP837+CP838+CP839+CR836+CR837+CR838+CR839=2,Fixo/30*FY$4,IF(CP836+CP837+CP838+CP839+CR836+CR837+CR838+CR839&gt;2,Fixo/30*FY$4+(CP836+CP837+CP838+CP839+CR836+CR837+CR838+CR839-2)*Cadeirante/30*FY$4)))+(CO836+CO837+CO838+CQ836+CQ837+CQ838)*Percapita/30*FY$4+(CO839+CQ839)*Crechee/30*FY$4,IF(C836=1,IF(CO836+CO837+CO838+CP836+CP837+CP838+CQ836+CQ837+CQ838+CR836+CR837+CR838&lt;=15,(CO836+CO837+CO838+CQ836+CQ837+CQ838)*Percapita/30*FY$4,IF(CO836+CO837+CO838+CP836+CP837+CP838+CQ836+CQ837+CQ838+CR836+CR837+CR838&gt;=16,Fixo/30*FY$4+(CO836+CO837+CO838+CP836+CP837+CP838+CQ836+CQ837+CQ838+CR836+CR837-16)*Percapita/30*FY$4))))))</f>
        <v>0</v>
      </c>
      <c r="FZ836" s="177">
        <f>IF(C836=4,SUM(CS836+CS837+CS838+CU836+CU837+CU838)*Percapita/30*FZ$4+(CT836+CT837+CT838+CV836+CV837+CV838)*Cadeirante/30*FZ$4,IF(C836=3,IF(CS839+CU839=10,Fixo/30*FZ$4+(CS836+CS837+CS838+CU836+CU837+CU838)*Percapita/30*FZ$4+(CT839+CV839)*Cadeirante/30*FZ$4,IF(CS839+CU839&lt;=9,(CS839+CU839)*Crechee/30*FZ$4)+(CT839+CV839)*Cadeirante/30*FZ$4+(CS836+CS837+CS838+CU836+CU837+CU838)*Percapita/30*FZ$4)+IF(CS839+CU839&gt;=11,Fixo/30*FZ$4+(CS839+CU839-10)*Crechee/30*FZ$4,0),IF(C836=2,IF(CT836+CT837+CT838+CT839+CV836+CV837+CV838+CV839=1,Cadeirante/30*FZ$4,IF(CT836+CT837+CT838+CT839+CV836+CV837+CV838+CV839=2,Fixo/30*FZ$4,IF(CT836+CT837+CT838+CT839+CV836+CV837+CV838+CV839&gt;2,Fixo/30*FZ$4+(CT836+CT837+CT838+CT839+CV836+CV837+CV838+CV839-2)*Cadeirante/30*FZ$4)))+(CS836+CS837+CS838+CU836+CU837+CU838)*Percapita/30*FZ$4+(CS839+CU839)*Crechee/30*FZ$4,IF(C836=1,IF(CS836+CS837+CS838+CT836+CT837+CT838+CU836+CU837+CU838+CV836+CV837+CV838&lt;=15,(CS836+CS837+CS838+CU836+CU837+CU838)*Percapita/30*FZ$4,IF(CS836+CS837+CS838+CT836+CT837+CT838+CU836+CU837+CU838+CV836+CV837+CV838&gt;=16,Fixo/30*FZ$4+(CS836+CS837+CS838+CT836+CT837+CT838+CU836+CU837+CU838+CV836+CV837-16)*Percapita/30*FZ$4))))))</f>
        <v>0</v>
      </c>
      <c r="GA836" s="177">
        <f>IF(C836=4,SUM(CW836+CW837+CW838+CY836+CY837+CY838)*Percapita/30*GA$4+(CX836+CX837+CX838+CZ836+CZ837+CZ838)*Cadeirante/30*GA$4,IF(C836=3,IF(CW839+CY839=10,Fixo/30*GA$4+(CW836+CW837+CW838+CY836+CY837+CY838)*Percapita/30*GA$4+(CX839+CZ839)*Cadeirante/30*GA$4,IF(CW839+CY839&lt;=9,(CW839+CY839)*Crechee/30*GA$4)+(CX839+CZ839)*Cadeirante/30*GA$4+(CW836+CW837+CW838+CY836+CY837+CY838)*Percapita/30*GA$4)+IF(CW839+CY839&gt;=11,Fixo/30*GA$4+(CW839+CY839-10)*Crechee/30*GA$4,0),IF(C836=2,IF(CX836+CX837+CX838+CX839+CZ836+CZ837+CZ838+CZ839=1,Cadeirante/30*GA$4,IF(CX836+CX837+CX838+CX839+CZ836+CZ837+CZ838+CZ839=2,Fixo/30*GA$4,IF(CX836+CX837+CX838+CX839+CZ836+CZ837+CZ838+CZ839&gt;2,Fixo/30*GA$4+(CX836+CX837+CX838+CX839+CZ836+CZ837+CZ838+CZ839-2)*Cadeirante/30*GA$4)))+(CW836+CW837+CW838+CY836+CY837+CY838)*Percapita/30*GA$4+(CW839+CY839)*Crechee/30*GA$4,IF(C836=1,IF(CW836+CW837+CW838+CX836+CX837+CX838+CY836+CY837+CY838+CZ836+CZ837+CZ838&lt;=15,(CW836+CW837+CW838+CY836+CY837+CY838)*Percapita/30*GA$4,IF(CW836+CW837+CW838+CX836+CX837+CX838+CY836+CY837+CY838+CZ836+CZ837+CZ838&gt;=16,Fixo/30*GA$4+(CW836+CW837+CW838+CX836+CX837+CX838+CY836+CY837+CY838+CZ836+CZ837-16)*Percapita/30*GA$4))))))</f>
        <v>0</v>
      </c>
      <c r="GB836" s="177">
        <f>IF(C836=4,SUM(DA836+DA837+DA838+DC836+DC837+DC838)*Percapita/30*GB$4+(DB836+DB837+DB838+DD836+DD837+DD838)*Cadeirante/30*GB$4,IF(C836=3,IF(DA839+DC839=10,Fixo/30*GB$4+(DA836+DA837+DA838+DC836+DC837+DC838)*Percapita/30*GB$4+(DB839+DD839)*Cadeirante/30*GB$4,IF(DA839+DC839&lt;=9,(DA839+DC839)*Crechee/30*GB$4)+(DB839+DD839)*Cadeirante/30*GB$4+(DA836+DA837+DA838+DC836+DC837+DC838)*Percapita/30*GB$4)+IF(DA839+DC839&gt;=11,Fixo/30*GB$4+(DA839+DC839-10)*Crechee/30*GB$4,0),IF(C836=2,IF(DB836+DB837+DB838+DB839+DD836+DD837+DD838+DD839=1,Cadeirante/30*GB$4,IF(DB836+DB837+DB838+DB839+DD836+DD837+DD838+DD839=2,Fixo/30*GB$4,IF(DB836+DB837+DB838+DB839+DD836+DD837+DD838+DD839&gt;2,Fixo/30*GB$4+(DB836+DB837+DB838+DB839+DD836+DD837+DD838+DD839-2)*Cadeirante/30*GB$4)))+(DA836+DA837+DA838+DC836+DC837+DC838)*Percapita/30*GB$4+(DA839+DC839)*Crechee/30*GB$4,IF(C836=1,IF(DA836+DA837+DA838+DB836+DB837+DB838+DC836+DC837+DC838+DD836+DD837+DD838&lt;=15,(DA836+DA837+DA838+DC836+DC837+DC838)*Percapita/30*GB$4,IF(DA836+DA837+DA838+DB836+DB837+DB838+DC836+DC837+DC838+DD836+DD837+DD838&gt;=16,Fixo/30*GB$4+(DA836+DA837+DA838+DB836+DB837+DB838+DC836+DC837+DC838+DD836+DD837-16)*Percapita/30*GB$4))))))</f>
        <v>0</v>
      </c>
      <c r="GC836" s="177">
        <f>IF(C836=4,SUM(DE836+DE837+DE838+DG836+DG837+DG838)*Percapita/30*GC$4+(DF836+DF837+DF838+DH836+DH837+DH838)*Cadeirante/30*GC$4,IF(C836=3,IF(DE839+DG839=10,Fixo/30*GC$4+(DE836+DE837+DE838+DG836+DG837+DG838)*Percapita/30*GC$4+(DF839+DH839)*Cadeirante/30*GC$4,IF(DE839+DG839&lt;=9,(DE839+DG839)*Crechee/30*GC$4)+(DF839+DH839)*Cadeirante/30*GC$4+(DE836+DE837+DE838+DG836+DG837+DG838)*Percapita/30*GC$4)+IF(DE839+DG839&gt;=11,Fixo/30*GC$4+(DE839+DG839-10)*Crechee/30*GC$4,0),IF(C836=2,IF(DF836+DF837+DF838+DF839+DH836+DH837+DH838+DH839=1,Cadeirante/30*GC$4,IF(DF836+DF837+DF838+DF839+DH836+DH837+DH838+DH839=2,Fixo/30*GC$4,IF(DF836+DF837+DF838+DF839+DH836+DH837+DH838+DH839&gt;2,Fixo/30*GC$4+(DF836+DF837+DF838+DF839+DH836+DH837+DH838+DH839-2)*Cadeirante/30*GC$4)))+(DE836+DE837+DE838+DG836+DG837+DG838)*Percapita/30*GC$4+(DE839+DG839)*Crechee/30*GC$4,IF(C836=1,IF(DE836+DE837+DE838+DF836+DF837+DF838+DG836+DG837+DG838+DH836+DH837+DH838&lt;=15,(DE836+DE837+DE838+DG836+DG837+DG838)*Percapita/30*GC$4,IF(DE836+DE837+DE838+DF836+DF837+DF838+DG836+DG837+DG838+DH836+DH837+DH838&gt;=16,Fixo/30*GC$4+(DE836+DE837+DE838+DF836+DF837+DF838+DG836+DG837+DG838+DH836+DH837-16)*Percapita/30*GC$4))))))</f>
        <v>0</v>
      </c>
      <c r="GD836" s="177">
        <f>IF(C836=4,SUM(DI836+DI837+DI838+DK836+DK837+DK838)*Percapita/30*GD$4+(DJ836+DJ837+DJ838+DL836+DL837+DL838)*Cadeirante/30*GD$4,IF(C836=3,IF(DI839+DK839=10,Fixo/30*GD$4+(DI836+DI837+DI838+DK836+DK837+DK838)*Percapita/30*GD$4+(DJ839+DL839)*Cadeirante/30*GD$4,IF(DI839+DK839&lt;=9,(DI839+DK839)*Crechee/30*GD$4)+(DJ839+DL839)*Cadeirante/30*GD$4+(DI836+DI837+DI838+DK836+DK837+DK838)*Percapita/30*GD$4)+IF(DI839+DK839&gt;=11,Fixo/30*GD$4+(DI839+DK839-10)*Crechee/30*GD$4,0),IF(C836=2,IF(DJ836+DJ837+DJ838+DJ839+DL836+DL837+DL838+DL839=1,Cadeirante/30*GD$4,IF(DJ836+DJ837+DJ838+DJ839+DL836+DL837+DL838+DL839=2,Fixo/30*GD$4,IF(DJ836+DJ837+DJ838+DJ839+DL836+DL837+DL838+DL839&gt;2,Fixo/30*GD$4+(DJ836+DJ837+DJ838+DJ839+DL836+DL837+DL838+DL839-2)*Cadeirante/30*GD$4)))+(DI836+DI837+DI838+DK836+DK837+DK838)*Percapita/30*GD$4+(DI839+DK839)*Crechee/30*GD$4,IF(C836=1,IF(DI836+DI837+DI838+DJ836+DJ837+DJ838+DK836+DK837+DK838+DL836+DL837+DL838&lt;=15,(DI836+DI837+DI838+DK836+DK837+DK838)*Percapita/30*GD$4,IF(DI836+DI837+DI838+DJ836+DJ837+DJ838+DK836+DK837+DK838+DL836+DL837+DL838&gt;=16,Fixo/30*GD$4+(DI836+DI837+DI838+DJ836+DJ837+DJ838+DK836+DK837+DK838+DL836+DL837-16)*Percapita/30*GD$4))))))</f>
        <v>0</v>
      </c>
      <c r="GE836" s="177">
        <f>IF(C836=4,SUM(DM836+DM837+DM838+DO836+DO837+DO838)*Percapita/30*GE$4+(DN836+DN837+DN838+DP836+DP837+DP838)*Cadeirante/30*GE$4,IF(C836=3,IF(DM839+DO839=10,Fixo/30*GE$4+(DM836+DM837+DM838+DO836+DO837+DO838)*Percapita/30*GE$4+(DN839+DP839)*Cadeirante/30*GE$4,IF(DM839+DO839&lt;=9,(DM839+DO839)*Crechee/30*GE$4)+(DN839+DP839)*Cadeirante/30*GE$4+(DM836+DM837+DM838+DO836+DO837+DO838)*Percapita/30*GE$4)+IF(DM839+DO839&gt;=11,Fixo/30*GE$4+(DM839+DO839-10)*Crechee/30*GE$4,0),IF(C836=2,IF(DN836+DN837+DN838+DN839+DP836+DP837+DP838+DP839=1,Cadeirante/30*GE$4,IF(DN836+DN837+DN838+DN839+DP836+DP837+DP838+DP839=2,Fixo/30*GE$4,IF(DN836+DN837+DN838+DN839+DP836+DP837+DP838+DP839&gt;2,Fixo/30*GE$4+(DN836+DN837+DN838+DN839+DP836+DP837+DP838+DP839-2)*Cadeirante/30*GE$4)))+(DM836+DM837+DM838+DO836+DO837+DO838)*Percapita/30*GE$4+(DM839+DO839)*Crechee/30*GE$4,IF(C836=1,IF(DM836+DM837+DM838+DN836+DN837+DN838+DO836+DO837+DO838+DP836+DP837+DP838&lt;=15,(DM836+DM837+DM838+DO836+DO837+DO838)*Percapita/30*GE$4,IF(DM836+DM837+DM838+DN836+DN837+DN838+DO836+DO837+DO838+DP836+DP837+DP838&gt;=16,Fixo/30*GE$4+(DM836+DM837+DM838+DN836+DN837+DN838+DO836+DO837+DO838+DP836+DP837-16)*Percapita/30*GE$4))))))</f>
        <v>0</v>
      </c>
      <c r="GF836" s="177">
        <f>IF(C836=4,SUM(DQ836+DQ837+DQ838+DS836+DS837+DS838)*Percapita/30*GF$4+(DR836+DR837+DR838+DT836+DT837+DT838)*Cadeirante/30*GF$4,IF(C836=3,IF(DQ839+DS839=10,Fixo/30*GF$4+(DQ836+DQ837+DQ838+DS836+DS837+DS838)*Percapita/30*GF$4+(DR839+DT839)*Cadeirante/30*GF$4,IF(DQ839+DS839&lt;=9,(DQ839+DS839)*Crechee/30*GF$4)+(DR839+DT839)*Cadeirante/30*GF$4+(DQ836+DQ837+DQ838+DS836+DS837+DS838)*Percapita/30*GF$4)+IF(DQ839+DS839&gt;=11,Fixo/30*GF$4+(DQ839+DS839-10)*Crechee/30*GF$4,0),IF(C836=2,IF(DR836+DR837+DR838+DR839+DT836+DT837+DT838+DT839=1,Cadeirante/30*GF$4,IF(DR836+DR837+DR838+DR839+DT836+DT837+DT838+DT839=2,Fixo/30*GF$4,IF(DR836+DR837+DR838+DR839+DT836+DT837+DT838+DT839&gt;2,Fixo/30*GF$4+(DR836+DR837+DR838+DR839+DT836+DT837+DT838+DT839-2)*Cadeirante/30*GF$4)))+(DQ836+DQ837+DQ838+DS836+DS837+DS838)*Percapita/30*GF$4+(DQ839+DS839)*Crechee/30*GF$4,IF(C836=1,IF(DQ836+DQ837+DQ838+DR836+DR837+DR838+DS836+DS837+DS838+DT836+DT837+DT838&lt;=15,(DQ836+DQ837+DQ838+DS836+DS837+DS838)*Percapita/30*GF$4,IF(DQ836+DQ837+DQ838+DR836+DR837+DR838+DS836+DS837+DS838+DT836+DT837+DT838&gt;=16,Fixo/30*GF$4+(DQ836+DQ837+DQ838+DR836+DR837+DR838+DS836+DS837+DS838+DT836+DT837-16)*Percapita/30*GF$4))))))</f>
        <v>0</v>
      </c>
      <c r="GG836" s="177">
        <f>IF(C836=4,SUM(DU836+DU837+DU838+DW836+DW837+DW838)*Percapita/30*GG$4+(DV836+DV837+DV838+DX836+DX837+DX838)*Cadeirante/30*GG$4,IF(C836=3,IF(DU839+DW839=10,Fixo/30*GG$4+(DU836+DU837+DU838+DW836+DW837+DW838)*Percapita/30*GG$4+(DV839+DX839)*Cadeirante/30*GG$4,IF(DU839+DW839&lt;=9,(DU839+DW839)*Crechee/30*GG$4)+(DV839+DX839)*Cadeirante/30*GG$4+(DU836+DU837+DU838+DW836+DW837+DW838)*Percapita/30*GG$4)+IF(DU839+DW839&gt;=11,Fixo/30*GG$4+(DU839+DW839-10)*Crechee/30*GG$4,0),IF(C836=2,IF(DV836+DV837+DV838+DV839+DX836+DX837+DX838+DX839=1,Cadeirante/30*GG$4,IF(DV836+DV837+DV838+DV839+DX836+DX837+DX838+DX839=2,Fixo/30*GG$4,IF(DV836+DV837+DV838+DV839+DX836+DX837+DX838+DX839&gt;2,Fixo/30*GG$4+(DV836+DV837+DV838+DV839+DX836+DX837+DX838+DX839-2)*Cadeirante/30*GG$4)))+(DU836+DU837+DU838+DW836+DW837+DW838)*Percapita/30*GG$4+(DU839+DW839)*Crechee/30*GG$4,IF(C836=1,IF(DU836+DU837+DU838+DV836+DV837+DV838+DW836+DW837+DW838+DX836+DX837+DX838&lt;=15,(DU836+DU837+DU838+DW836+DW837+DW838)*Percapita/30*GG$4,IF(DU836+DU837+DU838+DV836+DV837+DV838+DW836+DW837+DW838+DX836+DX837+DX838&gt;=16,Fixo/30*GG$4+(DU836+DU837+DU838+DV836+DV837+DV838+DW836+DW837+DW838+DX836+DX837-16)*Percapita/30*GG$4))))))</f>
        <v>0</v>
      </c>
      <c r="GH836" s="177">
        <f>IF(C836=4,SUM(DY836+DY837+DY838+EA836+EA837+EA838)*Percapita/30*GH$4+(DZ836+DZ837+DZ838+EB836+EB837+EB838)*Cadeirante/30*GH$4,IF(C836=3,IF(DY839+EA839=10,Fixo/30*GH$4+(DY836+DY837+DY838+EA836+EA837+EA838)*Percapita/30*GH$4+(DZ839+EB839)*Cadeirante/30*GH$4,IF(DY839+EA839&lt;=9,(DY839+EA839)*Crechee/30*GH$4)+(DZ839+EB839)*Cadeirante/30*GH$4+(DY836+DY837+DY838+EA836+EA837+EA838)*Percapita/30*GH$4)+IF(DY839+EA839&gt;=11,Fixo/30*GH$4+(DY839+EA839-10)*Crechee/30*GH$4,0),IF(C836=2,IF(DZ836+DZ837+DZ838+DZ839+EB836+EB837+EB838+EB839=1,Cadeirante/30*GH$4,IF(DZ836+DZ837+DZ838+DZ839+EB836+EB837+EB838+EB839=2,Fixo/30*GH$4,IF(DZ836+DZ837+DZ838+DZ839+EB836+EB837+EB838+EB839&gt;2,Fixo/30*GH$4+(DZ836+DZ837+DZ838+DZ839+EB836+EB837+EB838+EB839-2)*Cadeirante/30*GH$4)))+(DY836+DY837+DY838+EA836+EA837+EA838)*Percapita/30*GH$4+(DY839+EA839)*Crechee/30*GH$4,IF(C836=1,IF(DY836+DY837+DY838+DZ836+DZ837+DZ838+EA836+EA837+EA838+EB836+EB837+EB838&lt;=15,(DY836+DY837+DY838+EA836+EA837+EA838)*Percapita/30*GH$4,IF(DY836+DY837+DY838+DZ836+DZ837+DZ838+EA836+EA837+EA838+EB836+EB837+EB838&gt;=16,Fixo/30*GH$4+(DY836+DY837+DY838+DZ836+DZ837+DZ838+EA836+EA837+EA838+EB836+EB837-16)*Percapita/30*GH$4))))))</f>
        <v>0</v>
      </c>
      <c r="GI836" s="177">
        <f>IF(C836=4,SUM(EC836+EC837+EC838+EE836+EE837+EE838)*Percapita/30*GI$4+(ED836+ED837+ED838+EF836+EF837+EF838)*Cadeirante/30*GI$4,IF(C836=3,IF(EC839+EE839=10,Fixo/30*GI$4+(EC836+EC837+EC838+EE836+EE837+EE838)*Percapita/30*GI$4+(ED839+EF839)*Cadeirante/30*GI$4,IF(EC839+EE839&lt;=9,(EC839+EE839)*Crechee/30*GI$4)+(ED839+EF839)*Cadeirante/30*GI$4+(EC836+EC837+EC838+EE836+EE837+EE838)*Percapita/30*GI$4)+IF(EC839+EE839&gt;=11,Fixo/30*GI$4+(EC839+EE839-10)*Crechee/30*GI$4,0),IF(C836=2,IF(ED836+ED837+ED838+ED839+EF836+EF837+EF838+EF839=1,Cadeirante/30*GI$4,IF(ED836+ED837+ED838+ED839+EF836+EF837+EF838+EF839=2,Fixo/30*GI$4,IF(ED836+ED837+ED838+ED839+EF836+EF837+EF838+EF839&gt;2,Fixo/30*GI$4+(ED836+ED837+ED838+ED839+EF836+EF837+EF838+EF839-2)*Cadeirante/30*GI$4)))+(EC836+EC837+EC838+EE836+EE837+EE838)*Percapita/30*GI$4+(EC839+EE839)*Crechee/30*GI$4,IF(C836=1,IF(EC836+EC837+EC838+ED836+ED837+ED838+EE836+EE837+EE838+EF836+EF837+EF838&lt;=15,(EC836+EC837+EC838+EE836+EE837+EE838)*Percapita/30*GI$4,IF(EC836+EC837+EC838+ED836+ED837+ED838+EE836+EE837+EE838+EF836+EF837+EF838&gt;=16,Fixo/30*GI$4+(EC836+EC837+EC838+ED836+ED837+ED838+EE836+EE837+EE838+EF836+EF837-16)*Percapita/30*GI$4))))))</f>
        <v>0</v>
      </c>
      <c r="GJ836" s="177">
        <f>IF(C836=4,SUM(EG836+EG837+EG838+EI836+EI837+EI838)*Percapita/30*GJ$4+(EH836+EH837+EH838+EJ836+EJ837+EJ838)*Cadeirante/30*GJ$4,IF(C836=3,IF(EG839+EI839=10,Fixo/30*GJ$4+(EG836+EG837+EG838+EI836+EI837+EI838)*Percapita/30*GJ$4+(EH839+EJ839)*Cadeirante/30*GJ$4,IF(EG839+EI839&lt;=9,(EG839+EI839)*Crechee/30*GJ$4)+(EH839+EJ839)*Cadeirante/30*GJ$4+(EG836+EG837+EG838+EI836+EI837+EI838)*Percapita/30*GJ$4)+IF(EG839+EI839&gt;=11,Fixo/30*GJ$4+(EG839+EI839-10)*Crechee/30*GJ$4,0),IF(C836=2,IF(EH836+EH837+EH838+EH839+EJ836+EJ837+EJ838+EJ839=1,Cadeirante/30*GJ$4,IF(EH836+EH837+EH838+EH839+EJ836+EJ837+EJ838+EJ839=2,Fixo/30*GJ$4,IF(EH836+EH837+EH838+EH839+EJ836+EJ837+EJ838+EJ839&gt;2,Fixo/30*GJ$4+(EH836+EH837+EH838+EH839+EJ836+EJ837+EJ838+EJ839-2)*Cadeirante/30*GJ$4)))+(EG836+EG837+EG838+EI836+EI837+EI838)*Percapita/30*GJ$4+(EG839+EI839)*Crechee/30*GJ$4,IF(C836=1,IF(EG836+EG837+EG838+EH836+EH837+EH838+EI836+EI837+EI838+EJ836+EJ837+EJ838&lt;=15,(EG836+EG837+EG838+EI836+EI837+EI838)*Percapita/30*GJ$4,IF(EG836+EG837+EG838+EH836+EH837+EH838+EI836+EI837+EI838+EJ836+EJ837+EJ838&gt;=16,Fixo/30*GJ$4+(EG836+EG837+EG838+EH836+EH837+EH838+EI836+EI837+EI838+EJ836+EJ837-16)*Percapita/30*GJ$4))))))</f>
        <v>0</v>
      </c>
      <c r="GK836" s="178"/>
      <c r="GL836" s="103">
        <f t="shared" si="895"/>
        <v>0</v>
      </c>
      <c r="GM836" s="124"/>
      <c r="GN836" s="104">
        <f>SUMIF(V836:V839,"&lt;0")*Cadeirante/30*GN$4+SUMIF(X836:X839,"&lt;0")*Cadeirante/30*GN$4</f>
        <v>0</v>
      </c>
      <c r="GO836" s="104">
        <f>SUMIF(Z836:Z839,"&lt;0")*Cadeirante/30*GO$4+SUMIF(AB836:AB839,"&lt;0")*Cadeirante/30*GO$4</f>
        <v>0</v>
      </c>
      <c r="GP836" s="104">
        <f>SUMIF(AD836:AD839,"&lt;0")*Cadeirante/30*GP$4+SUMIF(AF836:AF839,"&lt;0")*Cadeirante/30*GP$4</f>
        <v>0</v>
      </c>
      <c r="GQ836" s="104">
        <f>SUMIF(AH836:AH839,"&lt;0")*Cadeirante/30*GQ$4+SUMIF(AJ836:AJ839,"&lt;0")*Cadeirante/30*GQ$4</f>
        <v>0</v>
      </c>
      <c r="GR836" s="104">
        <f>SUMIF(AL836:AL839,"&lt;0")*Cadeirante/30*GR$4+SUMIF(AN836:AN839,"&lt;0")*Cadeirante/30*GR$4</f>
        <v>0</v>
      </c>
      <c r="GS836" s="104">
        <f>SUMIF(AP836:AP839,"&lt;0")*Cadeirante/30*GS$4+SUMIF(AR836:AR839,"&lt;0")*Cadeirante/30*GS$4</f>
        <v>0</v>
      </c>
      <c r="GT836" s="104">
        <f>SUMIF(AT836:AT839,"&lt;0")*Cadeirante/30*GT$4+SUMIF(AV836:AV839,"&lt;0")*Cadeirante/30*GT$4</f>
        <v>0</v>
      </c>
      <c r="GU836" s="104">
        <f>SUMIF(AX836:AX839,"&lt;0")*Cadeirante/30*GU$4+SUMIF(AZ836:AZ839,"&lt;0")*Cadeirante/30*GU$4</f>
        <v>0</v>
      </c>
      <c r="GV836" s="104">
        <f>SUMIF(BB836:BB839,"&lt;0")*Cadeirante/30*GV$4+SUMIF(BD836:BD839,"&lt;0")*Cadeirante/30*GV$4</f>
        <v>0</v>
      </c>
      <c r="GW836" s="104">
        <f>SUMIF(BF836:BF839,"&lt;0")*Cadeirante/30*GW$4+SUMIF(BH836:BH839,"&lt;0")*Cadeirante/30*GW$4</f>
        <v>0</v>
      </c>
      <c r="GX836" s="104">
        <f>SUMIF(BJ836:BJ839,"&lt;0")*Cadeirante/30*GX$4+SUMIF(BL836:BL839,"&lt;0")*Cadeirante/30*GX$4</f>
        <v>0</v>
      </c>
      <c r="GY836" s="104">
        <f>SUMIF(BN836:BN839,"&lt;0")*Cadeirante/30*GY$4+SUMIF(BP836:BP839,"&lt;0")*Cadeirante/30*GY$4</f>
        <v>0</v>
      </c>
      <c r="GZ836" s="104">
        <f>SUMIF(BR836:BR839,"&lt;0")*Cadeirante/30*GZ$4+SUMIF(BT836:BT839,"&lt;0")*Cadeirante/30*GZ$4</f>
        <v>0</v>
      </c>
      <c r="HA836" s="104">
        <f>SUMIF(BV836:BV839,"&lt;0")*Cadeirante/30*HA$4+SUMIF(BX836:BX839,"&lt;0")*Cadeirante/30*HA$4</f>
        <v>0</v>
      </c>
      <c r="HB836" s="104">
        <f>SUMIF(BZ836:BZ839,"&lt;0")*Cadeirante/30*HB$4+SUMIF(CB836:CB839,"&lt;0")*Cadeirante/30*HB$4</f>
        <v>0</v>
      </c>
      <c r="HC836" s="104">
        <f>SUMIF(CD836:CD839,"&lt;0")*Cadeirante/30*HC$4+SUMIF(CF836:CF839,"&lt;0")*Cadeirante/30*HC$4</f>
        <v>0</v>
      </c>
      <c r="HD836" s="104">
        <f>SUMIF(CH836:CH839,"&lt;0")*Cadeirante/30*HD$4+SUMIF(CJ836:CJ839,"&lt;0")*Cadeirante/30*HD$4</f>
        <v>0</v>
      </c>
      <c r="HE836" s="104">
        <f>SUMIF(CL836:CL839,"&lt;0")*Cadeirante/30*HE$4+SUMIF(CN836:CN839,"&lt;0")*Cadeirante/30*HE$4</f>
        <v>0</v>
      </c>
      <c r="HF836" s="104">
        <f>SUMIF(CP836:CP839,"&lt;0")*Cadeirante/30*HF$4+SUMIF(CR836:CR839,"&lt;0")*Cadeirante/30*HF$4</f>
        <v>0</v>
      </c>
      <c r="HG836" s="104">
        <f>SUMIF(CT836:CT839,"&lt;0")*Cadeirante/30*HG$4+SUMIF(CV836:CV839,"&lt;0")*Cadeirante/30*HG$4</f>
        <v>0</v>
      </c>
      <c r="HH836" s="104">
        <f>SUMIF(CX836:CX839,"&lt;0")*Cadeirante/30*HH$4+SUMIF(CZ836:CZ839,"&lt;0")*Cadeirante/30*HH$4</f>
        <v>0</v>
      </c>
      <c r="HI836" s="104">
        <f>SUMIF(DB836:DB839,"&lt;0")*Cadeirante/30*HI$4+SUMIF(DD836:DD839,"&lt;0")*Cadeirante/30*HI$4</f>
        <v>0</v>
      </c>
      <c r="HJ836" s="104">
        <f>SUMIF(DF836:DF839,"&lt;0")*Cadeirante/30*HJ$4+SUMIF(DH836:DH839,"&lt;0")*Cadeirante/30*HJ$4</f>
        <v>0</v>
      </c>
      <c r="HK836" s="104">
        <f>SUMIF(DJ836:DJ839,"&lt;0")*Cadeirante/30*HK$4+SUMIF(DL836:DL839,"&lt;0")*Cadeirante/30*HK$4</f>
        <v>0</v>
      </c>
      <c r="HL836" s="104">
        <f>SUMIF(DN836:DN839,"&lt;0")*Cadeirante/30*HL$4+SUMIF(DP836:DP839,"&lt;0")*Cadeirante/30*HL$4</f>
        <v>0</v>
      </c>
      <c r="HM836" s="104">
        <f>SUMIF(DR836:DR839,"&lt;0")*Cadeirante/30*HM$4+SUMIF(DT836:DT839,"&lt;0")*Cadeirante/30*HM$4</f>
        <v>0</v>
      </c>
      <c r="HN836" s="104">
        <f>SUMIF(DV836:DV839,"&lt;0")*Cadeirante/30*HN$4+SUMIF(DX836:DX839,"&lt;0")*Cadeirante/30*HN$4</f>
        <v>0</v>
      </c>
      <c r="HO836" s="104">
        <f>SUMIF(DZ836:DZ839,"&lt;0")*Cadeirante/30*HO$4+SUMIF(EB836:EB839,"&lt;0")*Cadeirante/30*HO$4</f>
        <v>0</v>
      </c>
      <c r="HP836" s="104">
        <f>SUMIF(ED836:ED839,"&lt;0")*Cadeirante/30*HP$4+SUMIF(EF836:EF839,"&lt;0")*Cadeirante/30*HP$4</f>
        <v>0</v>
      </c>
      <c r="HQ836" s="64"/>
      <c r="HR836" s="64"/>
      <c r="HS836" s="64"/>
      <c r="HT836" s="64"/>
      <c r="HU836" s="64"/>
      <c r="HV836" s="64"/>
      <c r="HW836" s="176">
        <v>17629.309999999998</v>
      </c>
      <c r="HX836" s="64"/>
      <c r="HY836" s="280">
        <f>IF(ISTEXT(EM836), VALUE(EM836), EM836)</f>
        <v>141.251</v>
      </c>
      <c r="HZ836" s="280">
        <f>IF(ISTEXT(EN836), VALUE(EN836), EN836)</f>
        <v>0</v>
      </c>
      <c r="IA836" s="280">
        <f>IF(ISTEXT(EO836), VALUE(EO836), EO836)</f>
        <v>0</v>
      </c>
      <c r="IB836" s="64" t="b">
        <f>HW836=FE836</f>
        <v>0</v>
      </c>
      <c r="IC836" s="64"/>
    </row>
    <row r="837" spans="1:237" s="106" customFormat="1" ht="22.5" customHeight="1" x14ac:dyDescent="0.25">
      <c r="A837" s="368" t="s">
        <v>3956</v>
      </c>
      <c r="B837" s="369" t="s">
        <v>3957</v>
      </c>
      <c r="C837" s="370" t="s">
        <v>3233</v>
      </c>
      <c r="D837" s="371" t="s">
        <v>3954</v>
      </c>
      <c r="E837" s="371" t="s">
        <v>3958</v>
      </c>
      <c r="F837" s="372" t="s">
        <v>3224</v>
      </c>
      <c r="G837" s="372" t="s">
        <v>3225</v>
      </c>
      <c r="H837" s="373" t="s">
        <v>1872</v>
      </c>
      <c r="I837" s="374" t="s">
        <v>1807</v>
      </c>
      <c r="J837" s="421" t="s">
        <v>3231</v>
      </c>
      <c r="K837" s="421" t="s">
        <v>3234</v>
      </c>
      <c r="L837" s="329">
        <f>CONTINUA!BV837</f>
        <v>27</v>
      </c>
      <c r="M837" s="329">
        <f>CONTINUA!BW837</f>
        <v>0</v>
      </c>
      <c r="N837" s="895"/>
      <c r="O837" s="896" t="s">
        <v>4087</v>
      </c>
      <c r="P837" s="897" t="s">
        <v>206</v>
      </c>
      <c r="Q837" s="400">
        <v>35</v>
      </c>
      <c r="R837" s="401"/>
      <c r="S837" s="400">
        <v>1</v>
      </c>
      <c r="T837" s="401"/>
      <c r="U837" s="400"/>
      <c r="V837" s="401"/>
      <c r="W837" s="400"/>
      <c r="X837" s="401"/>
      <c r="Y837" s="400"/>
      <c r="Z837" s="401"/>
      <c r="AA837" s="400"/>
      <c r="AB837" s="401"/>
      <c r="AC837" s="400"/>
      <c r="AD837" s="401"/>
      <c r="AE837" s="400"/>
      <c r="AF837" s="401"/>
      <c r="AG837" s="400"/>
      <c r="AH837" s="401"/>
      <c r="AI837" s="400"/>
      <c r="AJ837" s="401"/>
      <c r="AK837" s="400"/>
      <c r="AL837" s="401"/>
      <c r="AM837" s="400"/>
      <c r="AN837" s="401"/>
      <c r="AO837" s="400"/>
      <c r="AP837" s="401"/>
      <c r="AQ837" s="400"/>
      <c r="AR837" s="401"/>
      <c r="AS837" s="400"/>
      <c r="AT837" s="401"/>
      <c r="AU837" s="400"/>
      <c r="AV837" s="401"/>
      <c r="AW837" s="400"/>
      <c r="AX837" s="401"/>
      <c r="AY837" s="400"/>
      <c r="AZ837" s="401"/>
      <c r="BA837" s="400"/>
      <c r="BB837" s="401"/>
      <c r="BC837" s="400"/>
      <c r="BD837" s="401"/>
      <c r="BE837" s="400"/>
      <c r="BF837" s="401"/>
      <c r="BG837" s="400"/>
      <c r="BH837" s="401"/>
      <c r="BI837" s="400"/>
      <c r="BJ837" s="401"/>
      <c r="BK837" s="400"/>
      <c r="BL837" s="401"/>
      <c r="BM837" s="400"/>
      <c r="BN837" s="401"/>
      <c r="BO837" s="400"/>
      <c r="BP837" s="401"/>
      <c r="BQ837" s="400"/>
      <c r="BR837" s="401"/>
      <c r="BS837" s="400"/>
      <c r="BT837" s="401"/>
      <c r="BU837" s="400"/>
      <c r="BV837" s="401"/>
      <c r="BW837" s="400"/>
      <c r="BX837" s="401"/>
      <c r="BY837" s="400"/>
      <c r="BZ837" s="401"/>
      <c r="CA837" s="400"/>
      <c r="CB837" s="401"/>
      <c r="CC837" s="400"/>
      <c r="CD837" s="401"/>
      <c r="CE837" s="400"/>
      <c r="CF837" s="401"/>
      <c r="CG837" s="400"/>
      <c r="CH837" s="401"/>
      <c r="CI837" s="400"/>
      <c r="CJ837" s="401"/>
      <c r="CK837" s="400"/>
      <c r="CL837" s="401"/>
      <c r="CM837" s="400"/>
      <c r="CN837" s="401"/>
      <c r="CO837" s="400"/>
      <c r="CP837" s="401"/>
      <c r="CQ837" s="400"/>
      <c r="CR837" s="401"/>
      <c r="CS837" s="400"/>
      <c r="CT837" s="401"/>
      <c r="CU837" s="400"/>
      <c r="CV837" s="401"/>
      <c r="CW837" s="400"/>
      <c r="CX837" s="401"/>
      <c r="CY837" s="400"/>
      <c r="CZ837" s="401"/>
      <c r="DA837" s="400"/>
      <c r="DB837" s="401"/>
      <c r="DC837" s="400"/>
      <c r="DD837" s="401"/>
      <c r="DE837" s="400"/>
      <c r="DF837" s="401"/>
      <c r="DG837" s="400"/>
      <c r="DH837" s="401"/>
      <c r="DI837" s="400"/>
      <c r="DJ837" s="401"/>
      <c r="DK837" s="400"/>
      <c r="DL837" s="401"/>
      <c r="DM837" s="400"/>
      <c r="DN837" s="401"/>
      <c r="DO837" s="400"/>
      <c r="DP837" s="401"/>
      <c r="DQ837" s="400"/>
      <c r="DR837" s="401"/>
      <c r="DS837" s="400"/>
      <c r="DT837" s="401"/>
      <c r="DU837" s="400"/>
      <c r="DV837" s="401"/>
      <c r="DW837" s="400"/>
      <c r="DX837" s="401"/>
      <c r="DY837" s="400"/>
      <c r="DZ837" s="401"/>
      <c r="EA837" s="400"/>
      <c r="EB837" s="401"/>
      <c r="EC837" s="400"/>
      <c r="ED837" s="401"/>
      <c r="EE837" s="400"/>
      <c r="EF837" s="401"/>
      <c r="EG837" s="400"/>
      <c r="EH837" s="401"/>
      <c r="EI837" s="400"/>
      <c r="EJ837" s="447"/>
      <c r="EK837" s="511"/>
      <c r="EL837" s="514"/>
      <c r="EM837" s="448"/>
      <c r="EN837" s="344"/>
      <c r="EO837" s="345"/>
      <c r="EP837" s="171">
        <f t="shared" si="888"/>
        <v>35</v>
      </c>
      <c r="EQ837" s="171">
        <f t="shared" si="889"/>
        <v>0</v>
      </c>
      <c r="ER837" s="171">
        <f t="shared" si="890"/>
        <v>1</v>
      </c>
      <c r="ES837" s="171">
        <f t="shared" si="891"/>
        <v>0</v>
      </c>
      <c r="ET837" s="171">
        <f t="shared" si="892"/>
        <v>0</v>
      </c>
      <c r="EU837" s="171">
        <f t="shared" si="893"/>
        <v>0</v>
      </c>
      <c r="EV837" s="172">
        <f t="shared" si="894"/>
        <v>36</v>
      </c>
      <c r="EW837" s="173"/>
      <c r="EX837" s="248">
        <f t="shared" si="951"/>
        <v>0</v>
      </c>
      <c r="EY837" s="174">
        <f>(L837*regular)+(M837*Cadeirantee)</f>
        <v>260.28000000000003</v>
      </c>
      <c r="EZ837" s="249">
        <f>SUMIF(FG837:GJ837,"&gt;0")</f>
        <v>0</v>
      </c>
      <c r="FA837" s="249">
        <f>SUMIF(FG837:GJ837,"&lt;0")+SUMIF(GN837:HP837,"&lt;0")</f>
        <v>0</v>
      </c>
      <c r="FB837" s="174">
        <v>0</v>
      </c>
      <c r="FC837" s="126">
        <f>N837*km*'VALORES TABELA'!$B$13</f>
        <v>0</v>
      </c>
      <c r="FD837" s="250">
        <f t="shared" ref="FD837:FD840" si="952">GL837</f>
        <v>0</v>
      </c>
      <c r="FE837" s="105"/>
      <c r="FF837" s="119"/>
      <c r="FG837" s="119"/>
      <c r="FH837" s="119"/>
      <c r="FI837" s="119"/>
      <c r="FJ837" s="119"/>
      <c r="FK837" s="119"/>
      <c r="FL837" s="119"/>
      <c r="FM837" s="119"/>
      <c r="FN837" s="119"/>
      <c r="FO837" s="119"/>
      <c r="FP837" s="119"/>
      <c r="FQ837" s="119"/>
      <c r="FR837" s="119"/>
      <c r="FS837" s="119"/>
      <c r="FT837" s="119"/>
      <c r="FU837" s="119"/>
      <c r="FV837" s="119"/>
      <c r="FW837" s="119"/>
      <c r="FX837" s="119"/>
      <c r="FY837" s="119"/>
      <c r="FZ837" s="119"/>
      <c r="GA837" s="119"/>
      <c r="GB837" s="119"/>
      <c r="GC837" s="119"/>
      <c r="GD837" s="119"/>
      <c r="GE837" s="119"/>
      <c r="GF837" s="119"/>
      <c r="GG837" s="119"/>
      <c r="GH837" s="119"/>
      <c r="GI837" s="119"/>
      <c r="GJ837" s="119"/>
      <c r="GK837" s="251"/>
      <c r="GL837" s="103">
        <f t="shared" si="895"/>
        <v>0</v>
      </c>
      <c r="GM837" s="124"/>
      <c r="GN837" s="104"/>
      <c r="GO837" s="104"/>
      <c r="GP837" s="104"/>
      <c r="GQ837" s="104"/>
      <c r="GR837" s="104"/>
      <c r="GS837" s="104"/>
      <c r="GT837" s="104"/>
      <c r="GU837" s="104"/>
      <c r="GV837" s="104"/>
      <c r="GW837" s="104"/>
      <c r="GX837" s="104"/>
      <c r="GY837" s="104"/>
      <c r="GZ837" s="104"/>
      <c r="HA837" s="104"/>
      <c r="HB837" s="104"/>
      <c r="HC837" s="104"/>
      <c r="HD837" s="104"/>
      <c r="HE837" s="104"/>
      <c r="HF837" s="104"/>
      <c r="HG837" s="104"/>
      <c r="HH837" s="104"/>
      <c r="HI837" s="104"/>
      <c r="HJ837" s="104"/>
      <c r="HK837" s="104"/>
      <c r="HL837" s="104"/>
      <c r="HM837" s="104"/>
      <c r="HN837" s="104"/>
      <c r="HO837" s="104"/>
      <c r="HP837" s="104"/>
      <c r="HQ837" s="64"/>
      <c r="HR837" s="64"/>
      <c r="HS837" s="64"/>
      <c r="HT837" s="64"/>
      <c r="HU837" s="64"/>
      <c r="HV837" s="64"/>
      <c r="HW837" s="105"/>
      <c r="HX837" s="64"/>
      <c r="HY837" s="280">
        <f t="shared" ref="HY837:HY840" si="953">IF(ISTEXT(EM837), VALUE(EM837), EM837)</f>
        <v>0</v>
      </c>
      <c r="HZ837" s="280">
        <f t="shared" ref="HZ837:HZ840" si="954">IF(ISTEXT(EN837), VALUE(EN837), EN837)</f>
        <v>0</v>
      </c>
      <c r="IA837" s="280">
        <f t="shared" ref="IA837:IA840" si="955">IF(ISTEXT(EO837), VALUE(EO837), EO837)</f>
        <v>0</v>
      </c>
      <c r="IB837" s="64"/>
      <c r="IC837" s="64"/>
    </row>
    <row r="838" spans="1:237" s="106" customFormat="1" ht="22.5" customHeight="1" x14ac:dyDescent="0.25">
      <c r="A838" s="368" t="s">
        <v>3956</v>
      </c>
      <c r="B838" s="369" t="s">
        <v>3957</v>
      </c>
      <c r="C838" s="375" t="s">
        <v>3233</v>
      </c>
      <c r="D838" s="371" t="s">
        <v>3954</v>
      </c>
      <c r="E838" s="371" t="s">
        <v>3958</v>
      </c>
      <c r="F838" s="376" t="s">
        <v>3224</v>
      </c>
      <c r="G838" s="376" t="s">
        <v>3225</v>
      </c>
      <c r="H838" s="373" t="s">
        <v>1872</v>
      </c>
      <c r="I838" s="374" t="s">
        <v>1807</v>
      </c>
      <c r="J838" s="421" t="s">
        <v>3231</v>
      </c>
      <c r="K838" s="422" t="s">
        <v>3235</v>
      </c>
      <c r="L838" s="329">
        <f>CONTINUA!BV838</f>
        <v>0</v>
      </c>
      <c r="M838" s="329">
        <f>CONTINUA!BW838</f>
        <v>0</v>
      </c>
      <c r="N838" s="895"/>
      <c r="O838" s="896" t="s">
        <v>4087</v>
      </c>
      <c r="P838" s="897" t="s">
        <v>206</v>
      </c>
      <c r="Q838" s="400"/>
      <c r="R838" s="401"/>
      <c r="S838" s="400"/>
      <c r="T838" s="401"/>
      <c r="U838" s="400"/>
      <c r="V838" s="401"/>
      <c r="W838" s="400"/>
      <c r="X838" s="401"/>
      <c r="Y838" s="400"/>
      <c r="Z838" s="401"/>
      <c r="AA838" s="400"/>
      <c r="AB838" s="401"/>
      <c r="AC838" s="400"/>
      <c r="AD838" s="401"/>
      <c r="AE838" s="400"/>
      <c r="AF838" s="401"/>
      <c r="AG838" s="400"/>
      <c r="AH838" s="401"/>
      <c r="AI838" s="400"/>
      <c r="AJ838" s="401"/>
      <c r="AK838" s="400"/>
      <c r="AL838" s="401"/>
      <c r="AM838" s="400"/>
      <c r="AN838" s="401"/>
      <c r="AO838" s="400"/>
      <c r="AP838" s="401"/>
      <c r="AQ838" s="400"/>
      <c r="AR838" s="401"/>
      <c r="AS838" s="400"/>
      <c r="AT838" s="401"/>
      <c r="AU838" s="400"/>
      <c r="AV838" s="401"/>
      <c r="AW838" s="400"/>
      <c r="AX838" s="401"/>
      <c r="AY838" s="400"/>
      <c r="AZ838" s="401"/>
      <c r="BA838" s="400"/>
      <c r="BB838" s="401"/>
      <c r="BC838" s="400"/>
      <c r="BD838" s="401"/>
      <c r="BE838" s="400"/>
      <c r="BF838" s="401"/>
      <c r="BG838" s="400"/>
      <c r="BH838" s="401"/>
      <c r="BI838" s="400"/>
      <c r="BJ838" s="401"/>
      <c r="BK838" s="400"/>
      <c r="BL838" s="401"/>
      <c r="BM838" s="400"/>
      <c r="BN838" s="401"/>
      <c r="BO838" s="400"/>
      <c r="BP838" s="401"/>
      <c r="BQ838" s="400"/>
      <c r="BR838" s="401"/>
      <c r="BS838" s="400"/>
      <c r="BT838" s="401"/>
      <c r="BU838" s="400"/>
      <c r="BV838" s="401"/>
      <c r="BW838" s="400"/>
      <c r="BX838" s="401"/>
      <c r="BY838" s="400"/>
      <c r="BZ838" s="401"/>
      <c r="CA838" s="400"/>
      <c r="CB838" s="401"/>
      <c r="CC838" s="400"/>
      <c r="CD838" s="401"/>
      <c r="CE838" s="400"/>
      <c r="CF838" s="401"/>
      <c r="CG838" s="400"/>
      <c r="CH838" s="401"/>
      <c r="CI838" s="400"/>
      <c r="CJ838" s="401"/>
      <c r="CK838" s="400"/>
      <c r="CL838" s="401"/>
      <c r="CM838" s="400"/>
      <c r="CN838" s="401"/>
      <c r="CO838" s="400"/>
      <c r="CP838" s="401"/>
      <c r="CQ838" s="400"/>
      <c r="CR838" s="401"/>
      <c r="CS838" s="400"/>
      <c r="CT838" s="401"/>
      <c r="CU838" s="400"/>
      <c r="CV838" s="401"/>
      <c r="CW838" s="400"/>
      <c r="CX838" s="401"/>
      <c r="CY838" s="400"/>
      <c r="CZ838" s="401"/>
      <c r="DA838" s="400"/>
      <c r="DB838" s="401"/>
      <c r="DC838" s="400"/>
      <c r="DD838" s="401"/>
      <c r="DE838" s="400"/>
      <c r="DF838" s="401"/>
      <c r="DG838" s="400"/>
      <c r="DH838" s="401"/>
      <c r="DI838" s="400"/>
      <c r="DJ838" s="401"/>
      <c r="DK838" s="400"/>
      <c r="DL838" s="401"/>
      <c r="DM838" s="400"/>
      <c r="DN838" s="401"/>
      <c r="DO838" s="400"/>
      <c r="DP838" s="401"/>
      <c r="DQ838" s="400"/>
      <c r="DR838" s="401"/>
      <c r="DS838" s="400"/>
      <c r="DT838" s="401"/>
      <c r="DU838" s="400"/>
      <c r="DV838" s="401"/>
      <c r="DW838" s="400"/>
      <c r="DX838" s="401"/>
      <c r="DY838" s="400"/>
      <c r="DZ838" s="401"/>
      <c r="EA838" s="400"/>
      <c r="EB838" s="401"/>
      <c r="EC838" s="400"/>
      <c r="ED838" s="401"/>
      <c r="EE838" s="400"/>
      <c r="EF838" s="401"/>
      <c r="EG838" s="400"/>
      <c r="EH838" s="401"/>
      <c r="EI838" s="400"/>
      <c r="EJ838" s="447"/>
      <c r="EK838" s="511"/>
      <c r="EL838" s="514"/>
      <c r="EM838" s="448"/>
      <c r="EN838" s="344"/>
      <c r="EO838" s="345"/>
      <c r="EP838" s="171">
        <f t="shared" si="888"/>
        <v>0</v>
      </c>
      <c r="EQ838" s="171">
        <f t="shared" si="889"/>
        <v>0</v>
      </c>
      <c r="ER838" s="171">
        <f t="shared" si="890"/>
        <v>0</v>
      </c>
      <c r="ES838" s="171">
        <f t="shared" si="891"/>
        <v>0</v>
      </c>
      <c r="ET838" s="171">
        <f t="shared" si="892"/>
        <v>0</v>
      </c>
      <c r="EU838" s="171">
        <f t="shared" si="893"/>
        <v>0</v>
      </c>
      <c r="EV838" s="172">
        <f t="shared" si="894"/>
        <v>0</v>
      </c>
      <c r="EW838" s="125"/>
      <c r="EX838" s="248">
        <f t="shared" si="951"/>
        <v>0</v>
      </c>
      <c r="EY838" s="174">
        <f>(L838*regular)+(M838*Cadeirantee)</f>
        <v>0</v>
      </c>
      <c r="EZ838" s="249">
        <f>SUMIF(FG838:GJ838,"&gt;0")</f>
        <v>0</v>
      </c>
      <c r="FA838" s="249">
        <f>SUMIF(FG838:GJ838,"&lt;0")+SUMIF(GN838:HP838,"&lt;0")</f>
        <v>0</v>
      </c>
      <c r="FB838" s="174">
        <v>0</v>
      </c>
      <c r="FC838" s="126">
        <f>N838*km*'VALORES TABELA'!$B$13</f>
        <v>0</v>
      </c>
      <c r="FD838" s="250">
        <f t="shared" si="952"/>
        <v>0</v>
      </c>
      <c r="FE838" s="105"/>
      <c r="FF838" s="108"/>
      <c r="FG838" s="108"/>
      <c r="FH838" s="108"/>
      <c r="FI838" s="108"/>
      <c r="FJ838" s="108"/>
      <c r="FK838" s="108"/>
      <c r="FL838" s="108"/>
      <c r="FM838" s="108"/>
      <c r="FN838" s="108"/>
      <c r="FO838" s="108"/>
      <c r="FP838" s="108"/>
      <c r="FQ838" s="108"/>
      <c r="FR838" s="108"/>
      <c r="FS838" s="108"/>
      <c r="FT838" s="108"/>
      <c r="FU838" s="108"/>
      <c r="FV838" s="108"/>
      <c r="FW838" s="108"/>
      <c r="FX838" s="108"/>
      <c r="FY838" s="108"/>
      <c r="FZ838" s="108"/>
      <c r="GA838" s="108"/>
      <c r="GB838" s="108"/>
      <c r="GC838" s="108"/>
      <c r="GD838" s="108"/>
      <c r="GE838" s="108"/>
      <c r="GF838" s="108"/>
      <c r="GG838" s="108"/>
      <c r="GH838" s="108"/>
      <c r="GI838" s="108"/>
      <c r="GJ838" s="108"/>
      <c r="GK838" s="251"/>
      <c r="GL838" s="103">
        <f t="shared" si="895"/>
        <v>0</v>
      </c>
      <c r="GM838" s="124"/>
      <c r="GN838" s="104"/>
      <c r="GO838" s="104"/>
      <c r="GP838" s="104"/>
      <c r="GQ838" s="104"/>
      <c r="GR838" s="104"/>
      <c r="GS838" s="104"/>
      <c r="GT838" s="104"/>
      <c r="GU838" s="104"/>
      <c r="GV838" s="104"/>
      <c r="GW838" s="104"/>
      <c r="GX838" s="104"/>
      <c r="GY838" s="104"/>
      <c r="GZ838" s="104"/>
      <c r="HA838" s="104"/>
      <c r="HB838" s="104"/>
      <c r="HC838" s="104"/>
      <c r="HD838" s="104"/>
      <c r="HE838" s="104"/>
      <c r="HF838" s="104"/>
      <c r="HG838" s="104"/>
      <c r="HH838" s="104"/>
      <c r="HI838" s="104"/>
      <c r="HJ838" s="104"/>
      <c r="HK838" s="104"/>
      <c r="HL838" s="104"/>
      <c r="HM838" s="104"/>
      <c r="HN838" s="104"/>
      <c r="HO838" s="104"/>
      <c r="HP838" s="104"/>
      <c r="HQ838" s="64"/>
      <c r="HR838" s="64"/>
      <c r="HS838" s="64"/>
      <c r="HT838" s="64"/>
      <c r="HU838" s="64"/>
      <c r="HV838" s="64"/>
      <c r="HW838" s="105"/>
      <c r="HX838" s="64"/>
      <c r="HY838" s="280">
        <f t="shared" si="953"/>
        <v>0</v>
      </c>
      <c r="HZ838" s="280">
        <f t="shared" si="954"/>
        <v>0</v>
      </c>
      <c r="IA838" s="280">
        <f t="shared" si="955"/>
        <v>0</v>
      </c>
      <c r="IB838" s="64"/>
      <c r="IC838" s="64"/>
    </row>
    <row r="839" spans="1:237" s="106" customFormat="1" ht="22.5" customHeight="1" x14ac:dyDescent="0.25">
      <c r="A839" s="368" t="s">
        <v>3956</v>
      </c>
      <c r="B839" s="369" t="s">
        <v>3957</v>
      </c>
      <c r="C839" s="375" t="s">
        <v>3233</v>
      </c>
      <c r="D839" s="371" t="s">
        <v>3954</v>
      </c>
      <c r="E839" s="371" t="s">
        <v>3958</v>
      </c>
      <c r="F839" s="376" t="s">
        <v>3224</v>
      </c>
      <c r="G839" s="376" t="s">
        <v>3225</v>
      </c>
      <c r="H839" s="373" t="s">
        <v>1872</v>
      </c>
      <c r="I839" s="374" t="s">
        <v>1807</v>
      </c>
      <c r="J839" s="421" t="s">
        <v>3231</v>
      </c>
      <c r="K839" s="423" t="s">
        <v>3236</v>
      </c>
      <c r="L839" s="329">
        <f>CONTINUA!BV839</f>
        <v>0</v>
      </c>
      <c r="M839" s="329">
        <f>CONTINUA!BW839</f>
        <v>0</v>
      </c>
      <c r="N839" s="895"/>
      <c r="O839" s="896" t="s">
        <v>4087</v>
      </c>
      <c r="P839" s="897" t="s">
        <v>206</v>
      </c>
      <c r="Q839" s="400"/>
      <c r="R839" s="401"/>
      <c r="S839" s="400"/>
      <c r="T839" s="401"/>
      <c r="U839" s="400"/>
      <c r="V839" s="401"/>
      <c r="W839" s="400"/>
      <c r="X839" s="401"/>
      <c r="Y839" s="400"/>
      <c r="Z839" s="401"/>
      <c r="AA839" s="400"/>
      <c r="AB839" s="401"/>
      <c r="AC839" s="400"/>
      <c r="AD839" s="401"/>
      <c r="AE839" s="400"/>
      <c r="AF839" s="401"/>
      <c r="AG839" s="400"/>
      <c r="AH839" s="401"/>
      <c r="AI839" s="400"/>
      <c r="AJ839" s="401"/>
      <c r="AK839" s="400"/>
      <c r="AL839" s="401"/>
      <c r="AM839" s="400"/>
      <c r="AN839" s="401"/>
      <c r="AO839" s="400"/>
      <c r="AP839" s="401"/>
      <c r="AQ839" s="400"/>
      <c r="AR839" s="401"/>
      <c r="AS839" s="400"/>
      <c r="AT839" s="401"/>
      <c r="AU839" s="400"/>
      <c r="AV839" s="401"/>
      <c r="AW839" s="400"/>
      <c r="AX839" s="401"/>
      <c r="AY839" s="400"/>
      <c r="AZ839" s="401"/>
      <c r="BA839" s="400"/>
      <c r="BB839" s="401"/>
      <c r="BC839" s="400"/>
      <c r="BD839" s="401"/>
      <c r="BE839" s="400"/>
      <c r="BF839" s="401"/>
      <c r="BG839" s="400"/>
      <c r="BH839" s="401"/>
      <c r="BI839" s="400"/>
      <c r="BJ839" s="401"/>
      <c r="BK839" s="400"/>
      <c r="BL839" s="401"/>
      <c r="BM839" s="400"/>
      <c r="BN839" s="401"/>
      <c r="BO839" s="400"/>
      <c r="BP839" s="401"/>
      <c r="BQ839" s="400"/>
      <c r="BR839" s="401"/>
      <c r="BS839" s="400"/>
      <c r="BT839" s="401"/>
      <c r="BU839" s="400"/>
      <c r="BV839" s="401"/>
      <c r="BW839" s="400"/>
      <c r="BX839" s="401"/>
      <c r="BY839" s="400"/>
      <c r="BZ839" s="401"/>
      <c r="CA839" s="400"/>
      <c r="CB839" s="401"/>
      <c r="CC839" s="400"/>
      <c r="CD839" s="401"/>
      <c r="CE839" s="400"/>
      <c r="CF839" s="401"/>
      <c r="CG839" s="400"/>
      <c r="CH839" s="401"/>
      <c r="CI839" s="400"/>
      <c r="CJ839" s="401"/>
      <c r="CK839" s="400"/>
      <c r="CL839" s="401"/>
      <c r="CM839" s="400"/>
      <c r="CN839" s="401"/>
      <c r="CO839" s="400"/>
      <c r="CP839" s="401"/>
      <c r="CQ839" s="400"/>
      <c r="CR839" s="401"/>
      <c r="CS839" s="400"/>
      <c r="CT839" s="401"/>
      <c r="CU839" s="400"/>
      <c r="CV839" s="401"/>
      <c r="CW839" s="400"/>
      <c r="CX839" s="401"/>
      <c r="CY839" s="400"/>
      <c r="CZ839" s="401"/>
      <c r="DA839" s="400"/>
      <c r="DB839" s="401"/>
      <c r="DC839" s="400"/>
      <c r="DD839" s="401"/>
      <c r="DE839" s="400"/>
      <c r="DF839" s="401"/>
      <c r="DG839" s="400"/>
      <c r="DH839" s="401"/>
      <c r="DI839" s="400"/>
      <c r="DJ839" s="401"/>
      <c r="DK839" s="400"/>
      <c r="DL839" s="401"/>
      <c r="DM839" s="400"/>
      <c r="DN839" s="401"/>
      <c r="DO839" s="400"/>
      <c r="DP839" s="401"/>
      <c r="DQ839" s="400"/>
      <c r="DR839" s="401"/>
      <c r="DS839" s="400"/>
      <c r="DT839" s="401"/>
      <c r="DU839" s="400"/>
      <c r="DV839" s="401"/>
      <c r="DW839" s="400"/>
      <c r="DX839" s="401"/>
      <c r="DY839" s="400"/>
      <c r="DZ839" s="401"/>
      <c r="EA839" s="400"/>
      <c r="EB839" s="401"/>
      <c r="EC839" s="400"/>
      <c r="ED839" s="401"/>
      <c r="EE839" s="400"/>
      <c r="EF839" s="401"/>
      <c r="EG839" s="400"/>
      <c r="EH839" s="401"/>
      <c r="EI839" s="400"/>
      <c r="EJ839" s="447"/>
      <c r="EK839" s="511"/>
      <c r="EL839" s="514"/>
      <c r="EM839" s="448"/>
      <c r="EN839" s="344"/>
      <c r="EO839" s="345"/>
      <c r="EP839" s="171">
        <f t="shared" si="888"/>
        <v>0</v>
      </c>
      <c r="EQ839" s="171">
        <f t="shared" si="889"/>
        <v>0</v>
      </c>
      <c r="ER839" s="171">
        <f t="shared" si="890"/>
        <v>0</v>
      </c>
      <c r="ES839" s="171">
        <f t="shared" si="891"/>
        <v>0</v>
      </c>
      <c r="ET839" s="171">
        <f t="shared" si="892"/>
        <v>0</v>
      </c>
      <c r="EU839" s="171">
        <f t="shared" si="893"/>
        <v>0</v>
      </c>
      <c r="EV839" s="172">
        <f t="shared" si="894"/>
        <v>0</v>
      </c>
      <c r="EW839" s="127"/>
      <c r="EX839" s="248">
        <f t="shared" si="951"/>
        <v>0</v>
      </c>
      <c r="EY839" s="174">
        <f>(L839*regular)+(M839*Cadeirantee)</f>
        <v>0</v>
      </c>
      <c r="EZ839" s="249">
        <f>SUMIF(FG839:GJ839,"&gt;0")</f>
        <v>0</v>
      </c>
      <c r="FA839" s="249">
        <f>SUMIF(FG839:GJ839,"&lt;0")+SUMIF(GN839:HP839,"&lt;0")</f>
        <v>0</v>
      </c>
      <c r="FB839" s="174">
        <v>0</v>
      </c>
      <c r="FC839" s="126">
        <f>N839*km*'VALORES TABELA'!$B$13</f>
        <v>0</v>
      </c>
      <c r="FD839" s="250">
        <f t="shared" si="952"/>
        <v>0</v>
      </c>
      <c r="FE839" s="105"/>
      <c r="FF839" s="118"/>
      <c r="FG839" s="118"/>
      <c r="FH839" s="118"/>
      <c r="FI839" s="118"/>
      <c r="FJ839" s="118"/>
      <c r="FK839" s="118"/>
      <c r="FL839" s="118"/>
      <c r="FM839" s="118"/>
      <c r="FN839" s="118"/>
      <c r="FO839" s="118"/>
      <c r="FP839" s="118"/>
      <c r="FQ839" s="118"/>
      <c r="FR839" s="118"/>
      <c r="FS839" s="118"/>
      <c r="FT839" s="118"/>
      <c r="FU839" s="118"/>
      <c r="FV839" s="118"/>
      <c r="FW839" s="118"/>
      <c r="FX839" s="118"/>
      <c r="FY839" s="118"/>
      <c r="FZ839" s="118"/>
      <c r="GA839" s="118"/>
      <c r="GB839" s="118"/>
      <c r="GC839" s="118"/>
      <c r="GD839" s="118"/>
      <c r="GE839" s="118"/>
      <c r="GF839" s="118"/>
      <c r="GG839" s="118"/>
      <c r="GH839" s="118"/>
      <c r="GI839" s="118"/>
      <c r="GJ839" s="118"/>
      <c r="GK839" s="252"/>
      <c r="GL839" s="103">
        <f t="shared" si="895"/>
        <v>0</v>
      </c>
      <c r="GM839" s="124"/>
      <c r="GN839" s="104"/>
      <c r="GO839" s="104"/>
      <c r="GP839" s="104"/>
      <c r="GQ839" s="104"/>
      <c r="GR839" s="104"/>
      <c r="GS839" s="104"/>
      <c r="GT839" s="104"/>
      <c r="GU839" s="104"/>
      <c r="GV839" s="104"/>
      <c r="GW839" s="104"/>
      <c r="GX839" s="104"/>
      <c r="GY839" s="104"/>
      <c r="GZ839" s="104"/>
      <c r="HA839" s="104"/>
      <c r="HB839" s="104"/>
      <c r="HC839" s="104"/>
      <c r="HD839" s="104"/>
      <c r="HE839" s="104"/>
      <c r="HF839" s="104"/>
      <c r="HG839" s="104"/>
      <c r="HH839" s="104"/>
      <c r="HI839" s="104"/>
      <c r="HJ839" s="104"/>
      <c r="HK839" s="104"/>
      <c r="HL839" s="104"/>
      <c r="HM839" s="104"/>
      <c r="HN839" s="104"/>
      <c r="HO839" s="104"/>
      <c r="HP839" s="104"/>
      <c r="HQ839" s="64"/>
      <c r="HR839" s="65"/>
      <c r="HS839" s="65"/>
      <c r="HT839" s="65"/>
      <c r="HU839" s="65"/>
      <c r="HV839" s="65"/>
      <c r="HW839" s="105"/>
      <c r="HX839" s="65"/>
      <c r="HY839" s="280">
        <f t="shared" si="953"/>
        <v>0</v>
      </c>
      <c r="HZ839" s="280">
        <f t="shared" si="954"/>
        <v>0</v>
      </c>
      <c r="IA839" s="280">
        <f t="shared" si="955"/>
        <v>0</v>
      </c>
      <c r="IB839" s="65"/>
      <c r="IC839" s="65"/>
    </row>
    <row r="840" spans="1:237" s="106" customFormat="1" ht="22.5" customHeight="1" thickBot="1" x14ac:dyDescent="0.3">
      <c r="A840" s="377" t="s">
        <v>3956</v>
      </c>
      <c r="B840" s="378" t="s">
        <v>3957</v>
      </c>
      <c r="C840" s="379" t="s">
        <v>3233</v>
      </c>
      <c r="D840" s="380" t="s">
        <v>3954</v>
      </c>
      <c r="E840" s="380" t="s">
        <v>3958</v>
      </c>
      <c r="F840" s="381" t="s">
        <v>3224</v>
      </c>
      <c r="G840" s="381" t="s">
        <v>3225</v>
      </c>
      <c r="H840" s="382" t="s">
        <v>1872</v>
      </c>
      <c r="I840" s="383" t="s">
        <v>1807</v>
      </c>
      <c r="J840" s="421" t="s">
        <v>3231</v>
      </c>
      <c r="K840" s="424" t="s">
        <v>60</v>
      </c>
      <c r="L840" s="329">
        <f>CONTINUA!BV840</f>
        <v>0</v>
      </c>
      <c r="M840" s="329">
        <f>CONTINUA!BW840</f>
        <v>0</v>
      </c>
      <c r="N840" s="895"/>
      <c r="O840" s="896" t="s">
        <v>4087</v>
      </c>
      <c r="P840" s="897" t="s">
        <v>206</v>
      </c>
      <c r="Q840" s="400"/>
      <c r="R840" s="401"/>
      <c r="S840" s="400"/>
      <c r="T840" s="401"/>
      <c r="U840" s="400"/>
      <c r="V840" s="401"/>
      <c r="W840" s="400"/>
      <c r="X840" s="401"/>
      <c r="Y840" s="400"/>
      <c r="Z840" s="401"/>
      <c r="AA840" s="400"/>
      <c r="AB840" s="401"/>
      <c r="AC840" s="400"/>
      <c r="AD840" s="401"/>
      <c r="AE840" s="400"/>
      <c r="AF840" s="401"/>
      <c r="AG840" s="400"/>
      <c r="AH840" s="401"/>
      <c r="AI840" s="400"/>
      <c r="AJ840" s="401"/>
      <c r="AK840" s="400"/>
      <c r="AL840" s="401"/>
      <c r="AM840" s="400"/>
      <c r="AN840" s="401"/>
      <c r="AO840" s="400"/>
      <c r="AP840" s="401"/>
      <c r="AQ840" s="400"/>
      <c r="AR840" s="401"/>
      <c r="AS840" s="400"/>
      <c r="AT840" s="401"/>
      <c r="AU840" s="400"/>
      <c r="AV840" s="401"/>
      <c r="AW840" s="400"/>
      <c r="AX840" s="401"/>
      <c r="AY840" s="400"/>
      <c r="AZ840" s="401"/>
      <c r="BA840" s="400"/>
      <c r="BB840" s="401"/>
      <c r="BC840" s="400"/>
      <c r="BD840" s="401"/>
      <c r="BE840" s="400"/>
      <c r="BF840" s="401"/>
      <c r="BG840" s="400"/>
      <c r="BH840" s="401"/>
      <c r="BI840" s="400"/>
      <c r="BJ840" s="401"/>
      <c r="BK840" s="400"/>
      <c r="BL840" s="401"/>
      <c r="BM840" s="400"/>
      <c r="BN840" s="401"/>
      <c r="BO840" s="400"/>
      <c r="BP840" s="401"/>
      <c r="BQ840" s="400"/>
      <c r="BR840" s="401"/>
      <c r="BS840" s="400"/>
      <c r="BT840" s="401"/>
      <c r="BU840" s="400"/>
      <c r="BV840" s="401"/>
      <c r="BW840" s="400"/>
      <c r="BX840" s="401"/>
      <c r="BY840" s="400"/>
      <c r="BZ840" s="401"/>
      <c r="CA840" s="400"/>
      <c r="CB840" s="401"/>
      <c r="CC840" s="400"/>
      <c r="CD840" s="401"/>
      <c r="CE840" s="400"/>
      <c r="CF840" s="401"/>
      <c r="CG840" s="400"/>
      <c r="CH840" s="401"/>
      <c r="CI840" s="400"/>
      <c r="CJ840" s="401"/>
      <c r="CK840" s="400"/>
      <c r="CL840" s="401"/>
      <c r="CM840" s="400"/>
      <c r="CN840" s="401"/>
      <c r="CO840" s="400"/>
      <c r="CP840" s="401"/>
      <c r="CQ840" s="400"/>
      <c r="CR840" s="401"/>
      <c r="CS840" s="400"/>
      <c r="CT840" s="401"/>
      <c r="CU840" s="400"/>
      <c r="CV840" s="401"/>
      <c r="CW840" s="400"/>
      <c r="CX840" s="401"/>
      <c r="CY840" s="400"/>
      <c r="CZ840" s="401"/>
      <c r="DA840" s="400"/>
      <c r="DB840" s="401"/>
      <c r="DC840" s="400"/>
      <c r="DD840" s="401"/>
      <c r="DE840" s="400"/>
      <c r="DF840" s="401"/>
      <c r="DG840" s="400"/>
      <c r="DH840" s="401"/>
      <c r="DI840" s="400"/>
      <c r="DJ840" s="401"/>
      <c r="DK840" s="400"/>
      <c r="DL840" s="401"/>
      <c r="DM840" s="400"/>
      <c r="DN840" s="401"/>
      <c r="DO840" s="400"/>
      <c r="DP840" s="401"/>
      <c r="DQ840" s="400"/>
      <c r="DR840" s="401"/>
      <c r="DS840" s="400"/>
      <c r="DT840" s="401"/>
      <c r="DU840" s="400"/>
      <c r="DV840" s="401"/>
      <c r="DW840" s="400"/>
      <c r="DX840" s="401"/>
      <c r="DY840" s="400"/>
      <c r="DZ840" s="401"/>
      <c r="EA840" s="400"/>
      <c r="EB840" s="401"/>
      <c r="EC840" s="400"/>
      <c r="ED840" s="401"/>
      <c r="EE840" s="400"/>
      <c r="EF840" s="401"/>
      <c r="EG840" s="400"/>
      <c r="EH840" s="401"/>
      <c r="EI840" s="400"/>
      <c r="EJ840" s="447"/>
      <c r="EK840" s="512"/>
      <c r="EL840" s="515"/>
      <c r="EM840" s="450"/>
      <c r="EN840" s="348"/>
      <c r="EO840" s="348"/>
      <c r="EP840" s="179">
        <f t="shared" si="888"/>
        <v>0</v>
      </c>
      <c r="EQ840" s="179">
        <f t="shared" si="889"/>
        <v>0</v>
      </c>
      <c r="ER840" s="179">
        <f t="shared" si="890"/>
        <v>0</v>
      </c>
      <c r="ES840" s="179">
        <f t="shared" si="891"/>
        <v>0</v>
      </c>
      <c r="ET840" s="179">
        <f t="shared" si="892"/>
        <v>0</v>
      </c>
      <c r="EU840" s="179">
        <f t="shared" si="893"/>
        <v>0</v>
      </c>
      <c r="EV840" s="172">
        <f t="shared" si="894"/>
        <v>0</v>
      </c>
      <c r="EW840" s="253"/>
      <c r="EX840" s="254">
        <v>0</v>
      </c>
      <c r="EY840" s="180">
        <v>0</v>
      </c>
      <c r="EZ840" s="255">
        <v>0</v>
      </c>
      <c r="FA840" s="255">
        <v>0</v>
      </c>
      <c r="FB840" s="180">
        <f>SUM(FF840:GI840)/2</f>
        <v>0</v>
      </c>
      <c r="FC840" s="256">
        <f>N840*km*'VALORES TABELA'!$B$13</f>
        <v>0</v>
      </c>
      <c r="FD840" s="250">
        <f t="shared" si="952"/>
        <v>0</v>
      </c>
      <c r="FE840" s="257"/>
      <c r="FF840" s="181">
        <f>((Q840+S840)*Percapita)+((R840+T840)*Cadeirante)</f>
        <v>0</v>
      </c>
      <c r="FG840" s="181">
        <f>((U840+W840)*Percapita/30*FG$4)+((V840+X840)*Cadeirante/30*FG$4)</f>
        <v>0</v>
      </c>
      <c r="FH840" s="181">
        <f>((Y840+AA840)*Percapita/30*FH$4)+((Z840+AB840)*Cadeirante/30*FH$4)</f>
        <v>0</v>
      </c>
      <c r="FI840" s="181">
        <f>((AC840+AE840)*Percapita/30*FI$4)+((AD840+AF840)*Cadeirante/30*FI$4)</f>
        <v>0</v>
      </c>
      <c r="FJ840" s="181">
        <f>((AG840+AI840)*Percapita/30*FJ$4)+((AH840+AJ840)*Cadeirante/30*FJ$4)</f>
        <v>0</v>
      </c>
      <c r="FK840" s="181">
        <f>((AK840+AM840)*Percapita/30*FK$4)+((AL840+AN840)*Cadeirante/30*FK$4)</f>
        <v>0</v>
      </c>
      <c r="FL840" s="181">
        <f>((AO840+AQ840)*Percapita/30*FL$4)+((AP840+AR840)*Cadeirante/30*FL$4)</f>
        <v>0</v>
      </c>
      <c r="FM840" s="181">
        <f>((AS840+AU840)*Percapita/30*FM$4)+((AT840+AV840)*Cadeirante/30*FM$4)</f>
        <v>0</v>
      </c>
      <c r="FN840" s="181">
        <f>((AW840+AY840)*Percapita/30*FN$4)+((AX840+AZ840)*Cadeirante/30*FN$4)</f>
        <v>0</v>
      </c>
      <c r="FO840" s="181">
        <f>((BA840+BC840)*Percapita/30*FO$4)+((BB840+BD840)*Cadeirante/30*FO$4)</f>
        <v>0</v>
      </c>
      <c r="FP840" s="181">
        <f>((BE840+BG840)*Percapita/30*FP$4)+((BF840+BH840)*Cadeirante/30*FP$4)</f>
        <v>0</v>
      </c>
      <c r="FQ840" s="181">
        <f>((BI840+BK840)*Percapita/30*FQ$4)+((BJ840+BL840)*Cadeirante/30*FQ$4)</f>
        <v>0</v>
      </c>
      <c r="FR840" s="181">
        <f>((BM840+BO840)*Percapita/30*FR$4)+((BN840+BP840)*Cadeirante/30*FR$4)</f>
        <v>0</v>
      </c>
      <c r="FS840" s="181">
        <f>((BQ840+BS840)*Percapita/30*FS$4)+((BR840+BT840)*Cadeirante/30*FS$4)</f>
        <v>0</v>
      </c>
      <c r="FT840" s="181">
        <f>((BU840+BW840)*Percapita/30*FT$4)+((BV840+BX840)*Cadeirante/30*FT$4)</f>
        <v>0</v>
      </c>
      <c r="FU840" s="181">
        <f>((BY840+CA840)*Percapita/30*FU$4)+((BZ840+CB840)*Cadeirante/30*FU$4)</f>
        <v>0</v>
      </c>
      <c r="FV840" s="181">
        <f>((CC840+CE840)*Percapita/30*FV$4)+((CD840+CF840)*Cadeirante/30*FV$4)</f>
        <v>0</v>
      </c>
      <c r="FW840" s="181">
        <f>((CG840+CI840)*Percapita/30*FW$4)+((CI840+CK840)*Cadeirante/30*FW$4)</f>
        <v>0</v>
      </c>
      <c r="FX840" s="181">
        <f>((CK840+CM840)*Percapita/30*FX$4)+((CL840+CN840)*Cadeirante/30*FX$4)</f>
        <v>0</v>
      </c>
      <c r="FY840" s="181">
        <f>((CO840+CQ840)*Percapita/30*FY$4)+((CP840+CR840)*Cadeirante/30*FY$4)</f>
        <v>0</v>
      </c>
      <c r="FZ840" s="181">
        <f>((CS840+CU840)*Percapita/30*FZ$4)+((CT840+CV840)*Cadeirante/30*FZ$4)</f>
        <v>0</v>
      </c>
      <c r="GA840" s="181">
        <f>((CW840+CY840)*Percapita/30*GA$4)+((CX840+CZ840)*Cadeirante/30*GA$4)</f>
        <v>0</v>
      </c>
      <c r="GB840" s="181">
        <f>((DA840+DC840)*Percapita/30*GB$4)+((DB840+DD840)*Cadeirante/30*GB$4)</f>
        <v>0</v>
      </c>
      <c r="GC840" s="181">
        <f>((DE840+DG840)*Percapita/30*GC$4)+((DF840+DH840)*Cadeirante/30*GC$4)</f>
        <v>0</v>
      </c>
      <c r="GD840" s="181">
        <f>((DI840+DK840)*Percapita/30*GD$4)+((DJ840+DL840)*Cadeirante/30*GD$4)</f>
        <v>0</v>
      </c>
      <c r="GE840" s="181">
        <f>((DM840+DO840)*Percapita/30*GE$4)+((DN840+DP840)*Cadeirante/30*GE$4)</f>
        <v>0</v>
      </c>
      <c r="GF840" s="181">
        <f>((DQ840+DS840)*Percapita/30*GF$4)+((DR840+DT840)*Cadeirante/30*GF$4)</f>
        <v>0</v>
      </c>
      <c r="GG840" s="181">
        <f>((DU840+DW840)*Percapita/30*GG$4)+((DV840+DX840)*Cadeirante/30*GG$4)</f>
        <v>0</v>
      </c>
      <c r="GH840" s="181">
        <f>((DY840+EA840)*Percapita/30*GH$4)+((DZ840+EB840)*Cadeirante/30*GH$4)</f>
        <v>0</v>
      </c>
      <c r="GI840" s="181">
        <f>((EC840+EE840)*Percapita/30*GI$4)+((ED840+EF840)*Cadeirante/30*GI$4)</f>
        <v>0</v>
      </c>
      <c r="GJ840" s="181">
        <f>((EG840+EI840)*Percapita)+((EH840+EJ840)*Cadeirante)</f>
        <v>0</v>
      </c>
      <c r="GK840" s="258"/>
      <c r="GL840" s="103">
        <f t="shared" si="895"/>
        <v>0</v>
      </c>
      <c r="GM840" s="124"/>
      <c r="GN840" s="182"/>
      <c r="GO840" s="182"/>
      <c r="GP840" s="182"/>
      <c r="GQ840" s="182"/>
      <c r="GR840" s="182"/>
      <c r="GS840" s="182"/>
      <c r="GT840" s="182"/>
      <c r="GU840" s="182"/>
      <c r="GV840" s="182"/>
      <c r="GW840" s="182"/>
      <c r="GX840" s="182"/>
      <c r="GY840" s="182"/>
      <c r="GZ840" s="182"/>
      <c r="HA840" s="182"/>
      <c r="HB840" s="182"/>
      <c r="HC840" s="182"/>
      <c r="HD840" s="182"/>
      <c r="HE840" s="182"/>
      <c r="HF840" s="182"/>
      <c r="HG840" s="182"/>
      <c r="HH840" s="182"/>
      <c r="HI840" s="182"/>
      <c r="HJ840" s="182"/>
      <c r="HK840" s="182"/>
      <c r="HL840" s="182"/>
      <c r="HM840" s="182"/>
      <c r="HN840" s="182"/>
      <c r="HO840" s="182"/>
      <c r="HP840" s="259"/>
      <c r="HQ840" s="64"/>
      <c r="HW840" s="257"/>
      <c r="HY840" s="280">
        <f t="shared" si="953"/>
        <v>0</v>
      </c>
      <c r="HZ840" s="280">
        <f t="shared" si="954"/>
        <v>0</v>
      </c>
      <c r="IA840" s="280">
        <f t="shared" si="955"/>
        <v>0</v>
      </c>
    </row>
    <row r="841" spans="1:237" s="106" customFormat="1" ht="22.5" customHeight="1" x14ac:dyDescent="0.25">
      <c r="A841" t="s">
        <v>3959</v>
      </c>
      <c r="B841" s="522" t="s">
        <v>3960</v>
      </c>
      <c r="C841" s="523">
        <v>1</v>
      </c>
      <c r="D841" s="524" t="s">
        <v>3961</v>
      </c>
      <c r="E841" s="524" t="s">
        <v>3962</v>
      </c>
      <c r="F841" s="525" t="s">
        <v>3224</v>
      </c>
      <c r="G841" s="525" t="s">
        <v>3225</v>
      </c>
      <c r="H841" s="350" t="s">
        <v>1662</v>
      </c>
      <c r="I841" s="351" t="s">
        <v>3963</v>
      </c>
      <c r="J841" s="409" t="s">
        <v>3231</v>
      </c>
      <c r="K841" s="410" t="s">
        <v>3232</v>
      </c>
      <c r="L841" s="329">
        <f>CONTINUA!BV841</f>
        <v>0</v>
      </c>
      <c r="M841" s="329">
        <f>CONTINUA!BW841</f>
        <v>0</v>
      </c>
      <c r="N841" s="895"/>
      <c r="O841" s="896" t="s">
        <v>4088</v>
      </c>
      <c r="P841" s="897" t="s">
        <v>206</v>
      </c>
      <c r="Q841" s="400">
        <v>32</v>
      </c>
      <c r="R841" s="401"/>
      <c r="S841" s="400"/>
      <c r="T841" s="401"/>
      <c r="U841" s="400"/>
      <c r="V841" s="401"/>
      <c r="W841" s="400"/>
      <c r="X841" s="401"/>
      <c r="Y841" s="400"/>
      <c r="Z841" s="401"/>
      <c r="AA841" s="400"/>
      <c r="AB841" s="401"/>
      <c r="AC841" s="400"/>
      <c r="AD841" s="401"/>
      <c r="AE841" s="400"/>
      <c r="AF841" s="401"/>
      <c r="AG841" s="400"/>
      <c r="AH841" s="401"/>
      <c r="AI841" s="400"/>
      <c r="AJ841" s="401"/>
      <c r="AK841" s="400"/>
      <c r="AL841" s="401"/>
      <c r="AM841" s="400"/>
      <c r="AN841" s="401"/>
      <c r="AO841" s="400"/>
      <c r="AP841" s="401"/>
      <c r="AQ841" s="400"/>
      <c r="AR841" s="401"/>
      <c r="AS841" s="400"/>
      <c r="AT841" s="401"/>
      <c r="AU841" s="400"/>
      <c r="AV841" s="401"/>
      <c r="AW841" s="400"/>
      <c r="AX841" s="401"/>
      <c r="AY841" s="400"/>
      <c r="AZ841" s="401"/>
      <c r="BA841" s="400"/>
      <c r="BB841" s="401"/>
      <c r="BC841" s="400"/>
      <c r="BD841" s="401"/>
      <c r="BE841" s="400"/>
      <c r="BF841" s="401"/>
      <c r="BG841" s="400"/>
      <c r="BH841" s="401"/>
      <c r="BI841" s="400"/>
      <c r="BJ841" s="401"/>
      <c r="BK841" s="400"/>
      <c r="BL841" s="401"/>
      <c r="BM841" s="400"/>
      <c r="BN841" s="401"/>
      <c r="BO841" s="400"/>
      <c r="BP841" s="401"/>
      <c r="BQ841" s="400"/>
      <c r="BR841" s="401"/>
      <c r="BS841" s="400"/>
      <c r="BT841" s="401"/>
      <c r="BU841" s="400"/>
      <c r="BV841" s="401"/>
      <c r="BW841" s="400"/>
      <c r="BX841" s="401"/>
      <c r="BY841" s="400"/>
      <c r="BZ841" s="401"/>
      <c r="CA841" s="400"/>
      <c r="CB841" s="401"/>
      <c r="CC841" s="400"/>
      <c r="CD841" s="401"/>
      <c r="CE841" s="400"/>
      <c r="CF841" s="401"/>
      <c r="CG841" s="400"/>
      <c r="CH841" s="401"/>
      <c r="CI841" s="400"/>
      <c r="CJ841" s="401"/>
      <c r="CK841" s="400"/>
      <c r="CL841" s="401"/>
      <c r="CM841" s="400"/>
      <c r="CN841" s="401"/>
      <c r="CO841" s="400"/>
      <c r="CP841" s="401"/>
      <c r="CQ841" s="400"/>
      <c r="CR841" s="401"/>
      <c r="CS841" s="400"/>
      <c r="CT841" s="401"/>
      <c r="CU841" s="400"/>
      <c r="CV841" s="401"/>
      <c r="CW841" s="400"/>
      <c r="CX841" s="401"/>
      <c r="CY841" s="400"/>
      <c r="CZ841" s="401"/>
      <c r="DA841" s="400"/>
      <c r="DB841" s="401"/>
      <c r="DC841" s="400"/>
      <c r="DD841" s="401"/>
      <c r="DE841" s="400"/>
      <c r="DF841" s="401"/>
      <c r="DG841" s="400"/>
      <c r="DH841" s="401"/>
      <c r="DI841" s="400"/>
      <c r="DJ841" s="401"/>
      <c r="DK841" s="400"/>
      <c r="DL841" s="401"/>
      <c r="DM841" s="400"/>
      <c r="DN841" s="401"/>
      <c r="DO841" s="400"/>
      <c r="DP841" s="401"/>
      <c r="DQ841" s="400"/>
      <c r="DR841" s="401"/>
      <c r="DS841" s="400"/>
      <c r="DT841" s="401"/>
      <c r="DU841" s="400"/>
      <c r="DV841" s="401"/>
      <c r="DW841" s="400"/>
      <c r="DX841" s="401"/>
      <c r="DY841" s="400"/>
      <c r="DZ841" s="401"/>
      <c r="EA841" s="400"/>
      <c r="EB841" s="401"/>
      <c r="EC841" s="400"/>
      <c r="ED841" s="401"/>
      <c r="EE841" s="400"/>
      <c r="EF841" s="401"/>
      <c r="EG841" s="400"/>
      <c r="EH841" s="401"/>
      <c r="EI841" s="400"/>
      <c r="EJ841" s="447"/>
      <c r="EK841" s="510"/>
      <c r="EL841" s="513" t="s">
        <v>4022</v>
      </c>
      <c r="EM841" s="520">
        <v>282.50200000000001</v>
      </c>
      <c r="EN841" s="520"/>
      <c r="EO841" s="520"/>
      <c r="EP841" s="171">
        <f t="shared" si="888"/>
        <v>32</v>
      </c>
      <c r="EQ841" s="171">
        <f t="shared" si="889"/>
        <v>0</v>
      </c>
      <c r="ER841" s="171">
        <f t="shared" si="890"/>
        <v>0</v>
      </c>
      <c r="ES841" s="171">
        <f t="shared" si="891"/>
        <v>0</v>
      </c>
      <c r="ET841" s="171">
        <f t="shared" si="892"/>
        <v>0</v>
      </c>
      <c r="EU841" s="171">
        <f t="shared" si="893"/>
        <v>0</v>
      </c>
      <c r="EV841" s="172">
        <f t="shared" si="894"/>
        <v>32</v>
      </c>
      <c r="EW841" s="367">
        <f>IF(C841=4,IF(MAX(Q841:EJ843)&gt;0,(Especiall/30*(IF(($G841-$F841)=($G$5-$F$5),30,IF(DAY($G841)=31,($G841-$F841),($G841-$F841)+1)))),0),0)</f>
        <v>0</v>
      </c>
      <c r="EX841" s="248">
        <f t="shared" ref="EX841:EX844" si="956">FF841</f>
        <v>29065.4</v>
      </c>
      <c r="EY841" s="174">
        <f>(L841*regular)+(M841*Cadeirantee)</f>
        <v>0</v>
      </c>
      <c r="EZ841" s="249">
        <f>SUMIF(FG841:GJ841,"&gt;0")</f>
        <v>0</v>
      </c>
      <c r="FA841" s="249">
        <f>SUMIF(FG841:GJ841,"&lt;0")+SUMIF(GN841:HP841,"&lt;0")</f>
        <v>0</v>
      </c>
      <c r="FB841" s="174">
        <v>0</v>
      </c>
      <c r="FC841" s="175">
        <f>N841*km*'VALORES TABELA'!$B$13</f>
        <v>0</v>
      </c>
      <c r="FD841" s="250">
        <f>GL841</f>
        <v>0</v>
      </c>
      <c r="FE841" s="176">
        <f>(EW841+EW842+EW843+EW844+EX841+EX842+EX843+EX844+EY841+EY842+EY843+EY844+EY845+EZ841+EZ842+EZ843+EZ844+FA841+FA842+FA843+FA844+FC841+FC842+FC843+FC844+HY841-HZ841-IA841+FD841+FD842+FD843+FD844+FB845)</f>
        <v>29550.342000000001</v>
      </c>
      <c r="FF841" s="177">
        <f>IF(C841=4,SUM(Q841+Q842+Q843+S841+S842+S843)*Percapita/30*FF$4+(R841+R842+R843+T841+T842+T843)*Cadeirante/30*FF$4,IF(C841=3,IF(Q844+S844=10,Fixo/30*FF$4+(Q841+Q842+Q843+S841+S842+S843)*Percapita/30*FF$4+(R844+T844)*Cadeirante/30*FF$4,IF(Q844+S844&lt;=9,(Q844+S844)*Crechee/30*FF$4)+(R844+T844)*Cadeirante/30*FF$4+(Q841+Q842+Q843+S841+S842+S843)*Percapita/30*FF$4)+IF(Q844+S844&gt;=11,Fixo/30*FF$4+(Q844+S844-10)*Crechee/30*FF$4,0),IF(C841=2,IF(R841+R842+R843+R844+T841+T842+T843+T844=1,Cadeirante/30*FF$4,IF(R841+R842+R843+R844+T841+T842+T843+T844=2,Fixo/30*FF$4,IF(R841+R842+R843+R844+T841+T842+T843+T844&gt;2,Fixo/30*FF$4+(R841+R842+R843+R844+T841+T842+T843+T844-2)*Cadeirante/30*FF$4)))+(Q841+Q842+Q843+S841+S842+S843)*Percapita/30*FF$4+(Q844+S844)*Crechee/30*FF$4,IF(C841=1,IF(Q841+Q842+Q843+R841+R842+R843+S841+S842+S843+T841+T842+T843&lt;=15,(Q841+Q842+Q843+S841+S842+S843)*Percapita/30*FF$4,IF(Q841+Q842+Q843+R841+R842+R843+S841+S842+S843+T841+T842+T843&gt;=16,Fixo/30*FF$4+(Q841+Q842+Q843+R841+R842+R843+S841+S842+S843+T841+T842-16)*Percapita/30*FF$4))))))</f>
        <v>29065.4</v>
      </c>
      <c r="FG841" s="177">
        <f>IF(C841=4,SUM(U841+U842+U843+W841+W842+W843)*Percapita/30*FG$4+(V841+V842+V843+X841+X842+X843)*Cadeirante/30*FG$4,IF(C841=3,IF(U844+W844=10,Fixo/30*FG$4+(U841+U842+U843+W841+W842+W843)*Percapita/30*FG$4+(V844+X844)*Cadeirante/30*FG$4,IF(U844+W844&lt;=9,(U844+W844)*Crechee/30*FG$4)+(V844+X844)*Cadeirante/30*FG$4+(U841+U842+U843+W841+W842+W843)*Percapita/30*FG$4)+IF(U844+W844&gt;=11,Fixo/30*FG$4+(U844+W844-10)*Crechee/30*FG$4,0),IF(C841=2,IF(V841+V842+V843+V844+X841+X842+X843+X844=1,Cadeirante/30*FG$4,IF(V841+V842+V843+V844+X841+X842+X843+X844=2,Fixo/30*FG$4,IF(V841+V842+V843+V844+X841+X842+X843+X844&gt;2,Fixo/30*FG$4+(V841+V842+V843+V844+X841+X842+X843+X844-2)*Cadeirante/30*FG$4)))+(U841+U842+U843+W841+W842+W843)*Percapita/30*FG$4+(U844+W844)*Crechee/30*FG$4,IF(C841=1,IF(U841+U842+U843+V841+V842+V843+W841+W842+W843+X841+X842+X843&lt;=15,(U841+U842+U843+W841+W842+W843)*Percapita/30*FG$4,IF(U841+U842+U843+V841+V842+V843+W841+W842+W843+X841+X842+X843&gt;=16,Fixo/30*FG$4+(U841+U842+U843+V841+V842+V843+W841+W842+W843+X841+X842-16)*Percapita/30*FG$4))))))</f>
        <v>0</v>
      </c>
      <c r="FH841" s="177">
        <f>IF(C841=4,SUM(Y841+Y842+Y843+AA841+AA842+AA843)*Percapita/30*FH$4+(Z841+Z842+Z843+AB841+AB842+AB843)*Cadeirante/30*FH$4,IF(C841=3,IF(Y844+AA844=10,Fixo/30*FH$4+(Y841+Y842+Y843+AA841+AA842+AA843)*Percapita/30*FH$4+(Z844+AB844)*Cadeirante/30*FH$4,IF(Y844+AA844&lt;=9,(Y844+AA844)*Crechee/30*FH$4)+(Z844+AB844)*Cadeirante/30*FH$4+(Y841+Y842+Y843+AA841+AA842+AA843)*Percapita/30*FH$4)+IF(Y844+AA844&gt;=11,Fixo/30*FH$4+(Y844+AA844-10)*Crechee/30*FH$4,0),IF(C841=2,IF(Z841+Z842+Z843+Z844+AB841+AB842+AB843+AB844=1,Cadeirante/30*FH$4,IF(Z841+Z842+Z843+Z844+AB841+AB842+AB843+AB844=2,Fixo/30*FH$4,IF(Z841+Z842+Z843+Z844+AB841+AB842+AB843+AB844&gt;2,Fixo/30*FH$4+(Z841+Z842+Z843+Z844+AB841+AB842+AB843+AB844-2)*Cadeirante/30*FH$4)))+(Y841+Y842+Y843+AA841+AA842+AA843)*Percapita/30*FH$4+(Y844+AA844)*Crechee/30*FH$4,IF(C841=1,IF(Y841+Y842+Y843+Z841+Z842+Z843+AA841+AA842+AA843+AB841+AB842+AB843&lt;=15,(Y841+Y842+Y843+AA841+AA842+AA843)*Percapita/30*FH$4,IF(Y841+Y842+Y843+Z841+Z842+Z843+AA841+AA842+AA843+AB841+AB842+AB843&gt;=16,Fixo/30*FH$4+(Y841+Y842+Y843+Z841+Z842+Z843+AA841+AA842+AA843+AB841+AB842-16)*Percapita/30*FH$4))))))</f>
        <v>0</v>
      </c>
      <c r="FI841" s="177">
        <f>IF(C841=4,SUM(AC841+AC842+AC843+AE841+AE842+AE843)*Percapita/30*FI$4+(AD841+AD842+AD843+AF841+AF842+AF843)*Cadeirante/30*FI$4,IF(C841=3,IF(AC844+AE844=10,Fixo/30*FI$4+(AC841+AC842+AC843+AE841+AE842+AE843)*Percapita/30*FI$4+(AD844+AF844)*Cadeirante/30*FI$4,IF(AC844+AE844&lt;=9,(AC844+AE844)*Crechee/30*FI$4)+(AD844+AF844)*Cadeirante/30*FI$4+(AC841+AC842+AC843+AE841+AE842+AE843)*Percapita/30*FI$4)+IF(AC844+AE844&gt;=11,Fixo/30*FI$4+(AC844+AE844-10)*Crechee/30*FI$4,0),IF(C841=2,IF(AD841+AD842+AD843+AD844+AF841+AF842+AF843+AF844=1,Cadeirante/30*FI$4,IF(AD841+AD842+AD843+AD844+AF841+AF842+AF843+AF844=2,Fixo/30*FI$4,IF(AD841+AD842+AD843+AD844+AF841+AF842+AF843+AF844&gt;2,Fixo/30*FI$4+(AD841+AD842+AD843+AD844+AF841+AF842+AF843+AF844-2)*Cadeirante/30*FI$4)))+(AC841+AC842+AC843+AE841+AE842+AE843)*Percapita/30*FI$4+(AC844+AE844)*Crechee/30*FI$4,IF(C841=1,IF(AC841+AC842+AC843+AD841+AD842+AD843+AE841+AE842+AE843+AF841+AF842+AF843&lt;=15,(AC841+AC842+AC843+AE841+AE842+AE843)*Percapita/30*FI$4,IF(AC841+AC842+AC843+AD841+AD842+AD843+AE841+AE842+AE843+AF841+AF842+AF843&gt;=16,Fixo/30*FI$4+(AC841+AC842+AC843+AD841+AD842+AD843+AE841+AE842+AE843+AF841+AF842-16)*Percapita/30*FI$4))))))</f>
        <v>0</v>
      </c>
      <c r="FJ841" s="177">
        <f>IF(C841=4,SUM(AG841+AG842+AG843+AI841+AI842+AI843)*Percapita/30*FJ$4+(AH841+AH842+AH843+AJ841+AJ842+AJ843)*Cadeirante/30*FJ$4,IF(C841=3,IF(AG844+AI844=10,Fixo/30*FJ$4+(AG841+AG842+AG843+AI841+AI842+AI843)*Percapita/30*FJ$4+(AH844+AJ844)*Cadeirante/30*FJ$4,IF(AG844+AI844&lt;=9,(AG844+AI844)*Crechee/30*FJ$4)+(AH844+AJ844)*Cadeirante/30*FJ$4+(AG841+AG842+AG843+AI841+AI842+AI843)*Percapita/30*FJ$4)+IF(AG844+AI844&gt;=11,Fixo/30*FJ$4+(AG844+AI844-10)*Crechee/30*FJ$4,0),IF(C841=2,IF(AH841+AH842+AH843+AH844+AJ841+AJ842+AJ843+AJ844=1,Cadeirante/30*FJ$4,IF(AH841+AH842+AH843+AH844+AJ841+AJ842+AJ843+AJ844=2,Fixo/30*FJ$4,IF(AH841+AH842+AH843+AH844+AJ841+AJ842+AJ843+AJ844&gt;2,Fixo/30*FJ$4+(AH841+AH842+AH843+AH844+AJ841+AJ842+AJ843+AJ844-2)*Cadeirante/30*FJ$4)))+(AG841+AG842+AG843+AI841+AI842+AI843)*Percapita/30*FJ$4+(AG844+AI844)*Crechee/30*FJ$4,IF(C841=1,IF(AG841+AG842+AG843+AH841+AH842+AH843+AI841+AI842+AI843+AJ841+AJ842+AJ843&lt;=15,(AG841+AG842+AG843+AI841+AI842+AI843)*Percapita/30*FJ$4,IF(AG841+AG842+AG843+AH841+AH842+AH843+AI841+AI842+AI843+AJ841+AJ842+AJ843&gt;=16,Fixo/30*FJ$4+(AG841+AG842+AG843+AH841+AH842+AH843+AI841+AI842+AI843+AJ841+AJ842-16)*Percapita/30*FJ$4))))))</f>
        <v>0</v>
      </c>
      <c r="FK841" s="177">
        <f>IF(C841=4,SUM(AK841+AK842+AK843+AM841+AM842+AM843)*Percapita/30*FK$4+(AL841+AL842+AL843+AN841+AN842+AN843)*Cadeirante/30*FK$4,IF(C841=3,IF(AK844+AM844=10,Fixo/30*FK$4+(AK841+AK842+AK843+AM841+AM842+AM843)*Percapita/30*FK$4+(AL844+AN844)*Cadeirante/30*FK$4,IF(AK844+AM844&lt;=9,(AK844+AM844)*Crechee/30*FK$4)+(AL844+AN844)*Cadeirante/30*FK$4+(AK841+AK842+AK843+AM841+AM842+AM843)*Percapita/30*FK$4)+IF(AK844+AM844&gt;=11,Fixo/30*FK$4+(AK844+AM844-10)*Crechee/30*FK$4,0),IF(C841=2,IF(AL841+AL842+AL843+AL844+AN841+AN842+AN843+AN844=1,Cadeirante/30*FK$4,IF(AL841+AL842+AL843+AL844+AN841+AN842+AN843+AN844=2,Fixo/30*FK$4,IF(AL841+AL842+AL843+AL844+AN841+AN842+AN843+AN844&gt;2,Fixo/30*FK$4+(AL841+AL842+AL843+AL844+AN841+AN842+AN843+AN844-2)*Cadeirante/30*FK$4)))+(AK841+AK842+AK843+AM841+AM842+AM843)*Percapita/30*FK$4+(AK844+AM844)*Crechee/30*FK$4,IF(C841=1,IF(AK841+AK842+AK843+AL841+AL842+AL843+AM841+AM842+AM843+AN841+AN842+AN843&lt;=15,(AK841+AK842+AK843+AM841+AM842+AM843)*Percapita/30*FK$4,IF(AK841+AK842+AK843+AL841+AL842+AL843+AM841+AM842+AM843+AN841+AN842+AN843&gt;=16,Fixo/30*FK$4+(AK841+AK842+AK843+AL841+AL842+AL843+AM841+AM842+AM843+AN841+AN842-16)*Percapita/30*FK$4))))))</f>
        <v>0</v>
      </c>
      <c r="FL841" s="177">
        <f>IF(C841=4,SUM(AO841+AO842+AO843+AQ841+AQ842+AQ843)*Percapita/30*FL$4+(AP841+AP842+AP843+AR841+AR842+AR843)*Cadeirante/30*FL$4,IF(C841=3,IF(AO844+AQ844=10,Fixo/30*FL$4+(AO841+AO842+AO843+AQ841+AQ842+AQ843)*Percapita/30*FL$4+(AP844+AR844)*Cadeirante/30*FL$4,IF(AO844+AQ844&lt;=9,(AO844+AQ844)*Crechee/30*FL$4)+(AP844+AR844)*Cadeirante/30*FL$4+(AO841+AO842+AO843+AQ841+AQ842+AQ843)*Percapita/30*FL$4)+IF(AO844+AQ844&gt;=11,Fixo/30*FL$4+(AO844+AQ844-10)*Crechee/30*FL$4,0),IF(C841=2,IF(AP841+AP842+AP843+AP844+AR841+AR842+AR843+AR844=1,Cadeirante/30*FL$4,IF(AP841+AP842+AP843+AP844+AR841+AR842+AR843+AR844=2,Fixo/30*FL$4,IF(AP841+AP842+AP843+AP844+AR841+AR842+AR843+AR844&gt;2,Fixo/30*FL$4+(AP841+AP842+AP843+AP844+AR841+AR842+AR843+AR844-2)*Cadeirante/30*FL$4)))+(AO841+AO842+AO843+AQ841+AQ842+AQ843)*Percapita/30*FL$4+(AO844+AQ844)*Crechee/30*FL$4,IF(C841=1,IF(AO841+AO842+AO843+AP841+AP842+AP843+AQ841+AQ842+AQ843+AR841+AR842+AR843&lt;=15,(AO841+AO842+AO843+AQ841+AQ842+AQ843)*Percapita/30*FL$4,IF(AO841+AO842+AO843+AP841+AP842+AP843+AQ841+AQ842+AQ843+AR841+AR842+AR843&gt;=16,Fixo/30*FL$4+(AO841+AO842+AO843+AP841+AP842+AP843+AQ841+AQ842+AQ843+AR841+AR842-16)*Percapita/30*FL$4))))))</f>
        <v>0</v>
      </c>
      <c r="FM841" s="177">
        <f>IF(C841=4,SUM(AS841+AS842+AS843+AU841+AU842+AU843)*Percapita/30*FM$4+(AT841+AT842+AT843+AV841+AV842+AV843)*Cadeirante/30*FM$4,IF(C841=3,IF(AS844+AU844=10,Fixo/30*FM$4+(AS841+AS842+AS843+AU841+AU842+AU843)*Percapita/30*FM$4+(AT844+AV844)*Cadeirante/30*FM$4,IF(AS844+AU844&lt;=9,(AS844+AU844)*Crechee/30*FM$4)+(AT844+AV844)*Cadeirante/30*FM$4+(AS841+AS842+AS843+AU841+AU842+AU843)*Percapita/30*FM$4)+IF(AS844+AU844&gt;=11,Fixo/30*FM$4+(AS844+AU844-10)*Crechee/30*FM$4,0),IF(C841=2,IF(AT841+AT842+AT843+AT844+AV841+AV842+AV843+AV844=1,Cadeirante/30*FM$4,IF(AT841+AT842+AT843+AT844+AV841+AV842+AV843+AV844=2,Fixo/30*FM$4,IF(AT841+AT842+AT843+AT844+AV841+AV842+AV843+AV844&gt;2,Fixo/30*FM$4+(AT841+AT842+AT843+AT844+AV841+AV842+AV843+AV844-2)*Cadeirante/30*FM$4)))+(AS841+AS842+AS843+AU841+AU842+AU843)*Percapita/30*FM$4+(AS844+AU844)*Crechee/30*FM$4,IF(C841=1,IF(AS841+AS842+AS843+AT841+AT842+AT843+AU841+AU842+AU843+AV841+AV842+AV843&lt;=15,(AS841+AS842+AS843+AU841+AU842+AU843)*Percapita/30*FM$4,IF(AS841+AS842+AS843+AT841+AT842+AT843+AU841+AU842+AU843+AV841+AV842+AV843&gt;=16,Fixo/30*FM$4+(AS841+AS842+AS843+AT841+AT842+AT843+AU841+AU842+AU843+AV841+AV842-16)*Percapita/30*FM$4))))))</f>
        <v>0</v>
      </c>
      <c r="FN841" s="177">
        <f>IF(C841=4,SUM(AW841+AW842+AW843+AY841+AY842+AY843)*Percapita/30*FN$4+(AX841+AX842+AX843+AZ841+AZ842+AZ843)*Cadeirante/30*FN$4,IF(C841=3,IF(AW844+AY844=10,Fixo/30*FN$4+(AW841+AW842+AW843+AY841+AY842+AY843)*Percapita/30*FN$4+(AX844+AZ844)*Cadeirante/30*FN$4,IF(AW844+AY844&lt;=9,(AW844+AY844)*Crechee/30*FN$4)+(AX844+AZ844)*Cadeirante/30*FN$4+(AW841+AW842+AW843+AY841+AY842+AY843)*Percapita/30*FN$4)+IF(AW844+AY844&gt;=11,Fixo/30*FN$4+(AW844+AY844-10)*Crechee/30*FN$4,0),IF(C841=2,IF(AX841+AX842+AX843+AX844+AZ841+AZ842+AZ843+AZ844=1,Cadeirante/30*FN$4,IF(AX841+AX842+AX843+AX844+AZ841+AZ842+AZ843+AZ844=2,Fixo/30*FN$4,IF(AX841+AX842+AX843+AX844+AZ841+AZ842+AZ843+AZ844&gt;2,Fixo/30*FN$4+(AX841+AX842+AX843+AX844+AZ841+AZ842+AZ843+AZ844-2)*Cadeirante/30*FN$4)))+(AW841+AW842+AW843+AY841+AY842+AY843)*Percapita/30*FN$4+(AW844+AY844)*Crechee/30*FN$4,IF(C841=1,IF(AW841+AW842+AW843+AX841+AX842+AX843+AY841+AY842+AY843+AZ841+AZ842+AZ843&lt;=15,(AW841+AW842+AW843+AY841+AY842+AY843)*Percapita/30*FN$4,IF(AW841+AW842+AW843+AX841+AX842+AX843+AY841+AY842+AY843+AZ841+AZ842+AZ843&gt;=16,Fixo/30*FN$4+(AW841+AW842+AW843+AX841+AX842+AX843+AY841+AY842+AY843+AZ841+AZ842-16)*Percapita/30*FN$4))))))</f>
        <v>0</v>
      </c>
      <c r="FO841" s="177">
        <f>IF(C841=4,SUM(BA841+BA842+BA843+BC841+BC842+BC843)*Percapita/30*FO$4+(BB841+BB842+BB843+BD841+BD842+BD843)*Cadeirante/30*FO$4,IF(C841=3,IF(BA844+BC844=10,Fixo/30*FO$4+(BA841+BA842+BA843+BC841+BC842+BC843)*Percapita/30*FO$4+(BB844+BD844)*Cadeirante/30*FO$4,IF(BA844+BC844&lt;=9,(BA844+BC844)*Crechee/30*FO$4)+(BB844+BD844)*Cadeirante/30*FO$4+(BA841+BA842+BA843+BC841+BC842+BC843)*Percapita/30*FO$4)+IF(BA844+BC844&gt;=11,Fixo/30*FO$4+(BA844+BC844-10)*Crechee/30*FO$4,0),IF(C841=2,IF(BB841+BB842+BB843+BB844+BD841+BD842+BD843+BD844=1,Cadeirante/30*FO$4,IF(BB841+BB842+BB843+BB844+BD841+BD842+BD843+BD844=2,Fixo/30*FO$4,IF(BB841+BB842+BB843+BB844+BD841+BD842+BD843+BD844&gt;2,Fixo/30*FO$4+(BB841+BB842+BB843+BB844+BD841+BD842+BD843+BD844-2)*Cadeirante/30*FO$4)))+(BA841+BA842+BA843+BC841+BC842+BC843)*Percapita/30*FO$4+(BA844+BC844)*Crechee/30*FO$4,IF(C841=1,IF(BA841+BA842+BA843+BB841+BB842+BB843+BC841+BC842+BC843+BD841+BD842+BD843&lt;=15,(BA841+BA842+BA843+BC841+BC842+BC843)*Percapita/30*FO$4,IF(BA841+BA842+BA843+BB841+BB842+BB843+BC841+BC842+BC843+BD841+BD842+BD843&gt;=16,Fixo/30*FO$4+(BA841+BA842+BA843+BB841+BB842+BB843+BC841+BC842+BC843+BD841+BD842-16)*Percapita/30*FO$4))))))</f>
        <v>0</v>
      </c>
      <c r="FP841" s="177">
        <f>IF(C841=4,SUM(BE841+BE842+BE843+BG841+BG842+BG843)*Percapita/30*FP$4+(BF841+BF842+BF843+BH841+BH842+BH843)*Cadeirante/30*FP$4,IF(C841=3,IF(BE844+BG844=10,Fixo/30*FP$4+(BE841+BE842+BE843+BG841+BG842+BG843)*Percapita/30*FP$4+(BF844+BH844)*Cadeirante/30*FP$4,IF(BE844+BG844&lt;=9,(BE844+BG844)*Crechee/30*FP$4)+(BF844+BH844)*Cadeirante/30*FP$4+(BE841+BE842+BE843+BG841+BG842+BG843)*Percapita/30*FP$4)+IF(BE844+BG844&gt;=11,Fixo/30*FP$4+(BE844+BG844-10)*Crechee/30*FP$4,0),IF(C841=2,IF(BF841+BF842+BF843+BF844+BH841+BH842+BH843+BH844=1,Cadeirante/30*FP$4,IF(BF841+BF842+BF843+BF844+BH841+BH842+BH843+BH844=2,Fixo/30*FP$4,IF(BF841+BF842+BF843+BF844+BH841+BH842+BH843+BH844&gt;2,Fixo/30*FP$4+(BF841+BF842+BF843+BF844+BH841+BH842+BH843+BH844-2)*Cadeirante/30*FP$4)))+(BE841+BE842+BE843+BG841+BG842+BG843)*Percapita/30*FP$4+(BE844+BG844)*Crechee/30*FP$4,IF(C841=1,IF(BE841+BE842+BE843+BF841+BF842+BF843+BG841+BG842+BG843+BH841+BH842+BH843&lt;=15,(BE841+BE842+BE843+BG841+BG842+BG843)*Percapita/30*FP$4,IF(BE841+BE842+BE843+BF841+BF842+BF843+BG841+BG842+BG843+BH841+BH842+BH843&gt;=16,Fixo/30*FP$4+(BE841+BE842+BE843+BF841+BF842+BF843+BG841+BG842+BG843+BH841+BH842-16)*Percapita/30*FP$4))))))</f>
        <v>0</v>
      </c>
      <c r="FQ841" s="177">
        <f>IF(C841=4,SUM(BI841+BI842+BI843+BK841+BK842+BK843)*Percapita/30*FQ$4+(BJ841+BJ842+BJ843+BL841+BL842+BL843)*Cadeirante/30*FQ$4,IF(C841=3,IF(BI844+BK844=10,Fixo/30*FQ$4+(BI841+BI842+BI843+BK841+BK842+BK843)*Percapita/30*FQ$4+(BJ844+BL844)*Cadeirante/30*FQ$4,IF(BI844+BK844&lt;=9,(BI844+BK844)*Crechee/30*FQ$4)+(BJ844+BL844)*Cadeirante/30*FQ$4+(BI841+BI842+BI843+BK841+BK842+BK843)*Percapita/30*FQ$4)+IF(BI844+BK844&gt;=11,Fixo/30*FQ$4+(BI844+BK844-10)*Crechee/30*FQ$4,0),IF(C841=2,IF(BJ841+BJ842+BJ843+BJ844+BL841+BL842+BL843+BL844=1,Cadeirante/30*FQ$4,IF(BJ841+BJ842+BJ843+BJ844+BL841+BL842+BL843+BL844=2,Fixo/30*FQ$4,IF(BJ841+BJ842+BJ843+BJ844+BL841+BL842+BL843+BL844&gt;2,Fixo/30*FQ$4+(BJ841+BJ842+BJ843+BJ844+BL841+BL842+BL843+BL844-2)*Cadeirante/30*FQ$4)))+(BI841+BI842+BI843+BK841+BK842+BK843)*Percapita/30*FQ$4+(BI844+BK844)*Crechee/30*FQ$4,IF(C841=1,IF(BI841+BI842+BI843+BJ841+BJ842+BJ843+BK841+BK842+BK843+BL841+BL842+BL843&lt;=15,(BI841+BI842+BI843+BK841+BK842+BK843)*Percapita/30*FQ$4,IF(BI841+BI842+BI843+BJ841+BJ842+BJ843+BK841+BK842+BK843+BL841+BL842+BL843&gt;=16,Fixo/30*FQ$4+(BI841+BI842+BI843+BJ841+BJ842+BJ843+BK841+BK842+BK843+BL841+BL842-16)*Percapita/30*FQ$4))))))</f>
        <v>0</v>
      </c>
      <c r="FR841" s="177">
        <f>IF(C841=4,SUM(BM841+BM842+BM843+BO841+BO842+BO843)*Percapita/30*FR$4+(BN841+BN842+BN843+BP841+BP842+BP843)*Cadeirante/30*FR$4,IF(C841=3,IF(BM844+BO844=10,Fixo/30*FR$4+(BM841+BM842+BM843+BO841+BO842+BO843)*Percapita/30*FR$4+(BN844+BP844)*Cadeirante/30*FR$4,IF(BM844+BO844&lt;=9,(BM844+BO844)*Crechee/30*FR$4)+(BN844+BP844)*Cadeirante/30*FR$4+(BM841+BM842+BM843+BO841+BO842+BO843)*Percapita/30*FR$4)+IF(BM844+BO844&gt;=11,Fixo/30*FR$4+(BM844+BO844-10)*Crechee/30*FR$4,0),IF(C841=2,IF(BN841+BN842+BN843+BN844+BP841+BP842+BP843+BP844=1,Cadeirante/30*FR$4,IF(BN841+BN842+BN843+BN844+BP841+BP842+BP843+BP844=2,Fixo/30*FR$4,IF(BN841+BN842+BN843+BN844+BP841+BP842+BP843+BP844&gt;2,Fixo/30*FR$4+(BN841+BN842+BN843+BN844+BP841+BP842+BP843+BP844-2)*Cadeirante/30*FR$4)))+(BM841+BM842+BM843+BO841+BO842+BO843)*Percapita/30*FR$4+(BM844+BO844)*Crechee/30*FR$4,IF(C841=1,IF(BM841+BM842+BM843+BN841+BN842+BN843+BO841+BO842+BO843+BP841+BP842+BP843&lt;=15,(BM841+BM842+BM843+BO841+BO842+BO843)*Percapita/30*FR$4,IF(BM841+BM842+BM843+BN841+BN842+BN843+BO841+BO842+BO843+BP841+BP842+BP843&gt;=16,Fixo/30*FR$4+(BM841+BM842+BM843+BN841+BN842+BN843+BO841+BO842+BO843+BP841+BP842-16)*Percapita/30*FR$4))))))</f>
        <v>0</v>
      </c>
      <c r="FS841" s="177">
        <f>IF(C841=4,SUM(BQ841+BQ842+BQ843+BS841+BS842+BS843)*Percapita/30*FS$4+(BR841+BR842+BR843+BT841+BT842+BT843)*Cadeirante/30*FS$4,IF(C841=3,IF(BQ844+BS844=10,Fixo/30*FS$4+(BQ841+BQ842+BQ843+BS841+BS842+BS843)*Percapita/30*FS$4+(BR844+BT844)*Cadeirante/30*FS$4,IF(BQ844+BS844&lt;=9,(BQ844+BS844)*Crechee/30*FS$4)+(BR844+BT844)*Cadeirante/30*FS$4+(BQ841+BQ842+BQ843+BS841+BS842+BS843)*Percapita/30*FS$4)+IF(BQ844+BS844&gt;=11,Fixo/30*FS$4+(BQ844+BS844-10)*Crechee/30*FS$4,0),IF(C841=2,IF(BR841+BR842+BR843+BR844+BT841+BT842+BT843+BT844=1,Cadeirante/30*FS$4,IF(BR841+BR842+BR843+BR844+BT841+BT842+BT843+BT844=2,Fixo/30*FS$4,IF(BR841+BR842+BR843+BR844+BT841+BT842+BT843+BT844&gt;2,Fixo/30*FS$4+(BR841+BR842+BR843+BR844+BT841+BT842+BT843+BT844-2)*Cadeirante/30*FS$4)))+(BQ841+BQ842+BQ843+BS841+BS842+BS843)*Percapita/30*FS$4+(BQ844+BS844)*Crechee/30*FS$4,IF(C841=1,IF(BQ841+BQ842+BQ843+BR841+BR842+BR843+BS841+BS842+BS843+BT841+BT842+BT843&lt;=15,(BQ841+BQ842+BQ843+BS841+BS842+BS843)*Percapita/30*FS$4,IF(BQ841+BQ842+BQ843+BR841+BR842+BR843+BS841+BS842+BS843+BT841+BT842+BT843&gt;=16,Fixo/30*FS$4+(BQ841+BQ842+BQ843+BR841+BR842+BR843+BS841+BS842+BS843+BT841+BT842-16)*Percapita/30*FS$4))))))</f>
        <v>0</v>
      </c>
      <c r="FT841" s="177">
        <f>IF(C841=4,SUM(BU841+BU842+BU843+BW841+BW842+BW843)*Percapita/30*FT$4+(BV841+BV842+BV843+BX841+BX842+BX843)*Cadeirante/30*FT$4,IF(C841=3,IF(BU844+BW844=10,Fixo/30*FT$4+(BU841+BU842+BU843+BW841+BW842+BW843)*Percapita/30*FT$4+(BV844+BX844)*Cadeirante/30*FT$4,IF(BU844+BW844&lt;=9,(BU844+BW844)*Crechee/30*FT$4)+(BV844+BX844)*Cadeirante/30*FT$4+(BU841+BU842+BU843+BW841+BW842+BW843)*Percapita/30*FT$4)+IF(BU844+BW844&gt;=11,Fixo/30*FT$4+(BU844+BW844-10)*Crechee/30*FT$4,0),IF(C841=2,IF(BV841+BV842+BV843+BV844+BX841+BX842+BX843+BX844=1,Cadeirante/30*FT$4,IF(BV841+BV842+BV843+BV844+BX841+BX842+BX843+BX844=2,Fixo/30*FT$4,IF(BV841+BV842+BV843+BV844+BX841+BX842+BX843+BX844&gt;2,Fixo/30*FT$4+(BV841+BV842+BV843+BV844+BX841+BX842+BX843+BX844-2)*Cadeirante/30*FT$4)))+(BU841+BU842+BU843+BW841+BW842+BW843)*Percapita/30*FT$4+(BU844+BW844)*Crechee/30*FT$4,IF(C841=1,IF(BU841+BU842+BU843+BV841+BV842+BV843+BW841+BW842+BW843+BX841+BX842+BX843&lt;=15,(BU841+BU842+BU843+BW841+BW842+BW843)*Percapita/30*FT$4,IF(BU841+BU842+BU843+BV841+BV842+BV843+BW841+BW842+BW843+BX841+BX842+BX843&gt;=16,Fixo/30*FT$4+(BU841+BU842+BU843+BV841+BV842+BV843+BW841+BW842+BW843+BX841+BX842-16)*Percapita/30*FT$4))))))</f>
        <v>0</v>
      </c>
      <c r="FU841" s="177">
        <f>IF(C841=4,SUM(BY841+BY842+BY843+CA841+CA842+CA843)*Percapita/30*FU$4+(BZ841+BZ842+BZ843+CB841+CB842+CB843)*Cadeirante/30*FU$4,IF(C841=3,IF(BY844+CA844=10,Fixo/30*FU$4+(BY841+BY842+BY843+CA841+CA842+CA843)*Percapita/30*FU$4+(BZ844+CB844)*Cadeirante/30*FU$4,IF(BY844+CA844&lt;=9,(BY844+CA844)*Crechee/30*FU$4)+(BZ844+CB844)*Cadeirante/30*FU$4+(BY841+BY842+BY843+CA841+CA842+CA843)*Percapita/30*FU$4)+IF(BY844+CA844&gt;=11,Fixo/30*FU$4+(BY844+CA844-10)*Crechee/30*FU$4,0),IF(C841=2,IF(BZ841+BZ842+BZ843+BZ844+CB841+CB842+CB843+CB844=1,Cadeirante/30*FU$4,IF(BZ841+BZ842+BZ843+BZ844+CB841+CB842+CB843+CB844=2,Fixo/30*FU$4,IF(BZ841+BZ842+BZ843+BZ844+CB841+CB842+CB843+CB844&gt;2,Fixo/30*FU$4+(BZ841+BZ842+BZ843+BZ844+CB841+CB842+CB843+CB844-2)*Cadeirante/30*FU$4)))+(BY841+BY842+BY843+CA841+CA842+CA843)*Percapita/30*FU$4+(BY844+CA844)*Crechee/30*FU$4,IF(C841=1,IF(BY841+BY842+BY843+BZ841+BZ842+BZ843+CA841+CA842+CA843+CB841+CB842+CB843&lt;=15,(BY841+BY842+BY843+CA841+CA842+CA843)*Percapita/30*FU$4,IF(BY841+BY842+BY843+BZ841+BZ842+BZ843+CA841+CA842+CA843+CB841+CB842+CB843&gt;=16,Fixo/30*FU$4+(BY841+BY842+BY843+BZ841+BZ842+BZ843+CA841+CA842+CA843+CB841+CB842-16)*Percapita/30*FU$4))))))</f>
        <v>0</v>
      </c>
      <c r="FV841" s="177">
        <f>IF(C841=4,SUM(CC841+CC842+CC843+CE841+CE842+CE843)*Percapita/30*FV$4+(CD841+CD842+CD843+CF841+CF842+CF843)*Cadeirante/30*FV$4,IF(C841=3,IF(CC844+CE844=10,Fixo/30*FV$4+(CC841+CC842+CC843+CE841+CE842+CE843)*Percapita/30*FV$4+(CD844+CF844)*Cadeirante/30*FV$4,IF(CC844+CE844&lt;=9,(CC844+CE844)*Crechee/30*FV$4)+(CD844+CF844)*Cadeirante/30*FV$4+(CC841+CC842+CC843+CE841+CE842+CE843)*Percapita/30*FV$4)+IF(CC844+CE844&gt;=11,Fixo/30*FV$4+(CC844+CE844-10)*Crechee/30*FV$4,0),IF(C841=2,IF(CD841+CD842+CD843+CD844+CF841+CF842+CF843+CF844=1,Cadeirante/30*FV$4,IF(CD841+CD842+CD843+CD844+CF841+CF842+CF843+CF844=2,Fixo/30*FV$4,IF(CD841+CD842+CD843+CD844+CF841+CF842+CF843+CF844&gt;2,Fixo/30*FV$4+(CD841+CD842+CD843+CD844+CF841+CF842+CF843+CF844-2)*Cadeirante/30*FV$4)))+(CC841+CC842+CC843+CE841+CE842+CE843)*Percapita/30*FV$4+(CC844+CE844)*Crechee/30*FV$4,IF(C841=1,IF(CC841+CC842+CC843+CD841+CD842+CD843+CE841+CE842+CE843+CF841+CF842+CF843&lt;=15,(CC841+CC842+CC843+CE841+CE842+CE843)*Percapita/30*FV$4,IF(CC841+CC842+CC843+CD841+CD842+CD843+CE841+CE842+CE843+CF841+CF842+CF843&gt;=16,Fixo/30*FV$4+(CC841+CC842+CC843+CD841+CD842+CD843+CE841+CE842+CE843+CF841+CF842-16)*Percapita/30*FV$4))))))</f>
        <v>0</v>
      </c>
      <c r="FW841" s="177">
        <f>IF(C841=4,SUM(CG841+CG842+CG843+CI841+CI842+CI843)*Percapita/30*FW$4+(CH841+CH842+CH843+CJ841+CJ842+CJ843)*Cadeirante/30*FW$4,IF(C841=3,IF(CG844+CI844=10,Fixo/30*FW$4+(CG841+CG842+CG843+CI841+CI842+CI843)*Percapita/30*FW$4+(CH844+CJ844)*Cadeirante/30*FW$4,IF(CG844+CI844&lt;=9,(CG844+CI844)*Crechee/30*FW$4)+(CH844+CJ844)*Cadeirante/30*FW$4+(CG841+CG842+CG843+CI841+CI842+CI843)*Percapita/30*FW$4)+IF(CG844+CI844&gt;=11,Fixo/30*FW$4+(CG844+CI844-10)*Crechee/30*FW$4,0),IF(C841=2,IF(CH841+CH842+CH843+CH844+CJ841+CJ842+CJ843+CJ844=1,Cadeirante/30*FW$4,IF(CH841+CH842+CH843+CH844+CJ841+CJ842+CJ843+CJ844=2,Fixo/30*FW$4,IF(CH841+CH842+CH843+CH844+CJ841+CJ842+CJ843+CJ844&gt;2,Fixo/30*FW$4+(CH841+CH842+CH843+CH844+CJ841+CJ842+CJ843+CJ844-2)*Cadeirante/30*FW$4)))+(CG841+CG842+CG843+CI841+CI842+CI843)*Percapita/30*FW$4+(CG844+CI844)*Crechee/30*FW$4,IF(C841=1,IF(CG841+CG842+CG843+CH841+CH842+CH843+CI841+CI842+CI843+CJ841+CJ842+CJ843&lt;=15,(CG841+CG842+CG843+CI841+CI842+CI843)*Percapita/30*FW$4,IF(CG841+CG842+CG843+CH841+CH842+CH843+CI841+CI842+CI843+CJ841+CJ842+CJ843&gt;=16,Fixo/30*FW$4+(CG841+CG842+CG843+CH841+CH842+CH843+CI841+CI842+CI843+CJ841+CJ842-16)*Percapita/30*FW$4))))))</f>
        <v>0</v>
      </c>
      <c r="FX841" s="177">
        <f>IF(C841=4,SUM(CK841+CK842+CK843+CM841+CM842+CM843)*Percapita/30*FX$4+(CL841+CL842+CL843+CN841+CN842+CN843)*Cadeirante/30*FX$4,IF(C841=3,IF(CK844+CM844=10,Fixo/30*FX$4+(CK841+CK842+CK843+CM841+CM842+CM843)*Percapita/30*FX$4+(CL844+CN844)*Cadeirante/30*FX$4,IF(CK844+CM844&lt;=9,(CK844+CM844)*Crechee/30*FX$4)+(CL844+CN844)*Cadeirante/30*FX$4+(CK841+CK842+CK843+CM841+CM842+CM843)*Percapita/30*FX$4)+IF(CK844+CM844&gt;=11,Fixo/30*FX$4+(CK844+CM844-10)*Crechee/30*FX$4,0),IF(C841=2,IF(CL841+CL842+CL843+CL844+CN841+CN842+CN843+CN844=1,Cadeirante/30*FX$4,IF(CL841+CL842+CL843+CL844+CN841+CN842+CN843+CN844=2,Fixo/30*FX$4,IF(CL841+CL842+CL843+CL844+CN841+CN842+CN843+CN844&gt;2,Fixo/30*FX$4+(CL841+CL842+CL843+CL844+CN841+CN842+CN843+CN844-2)*Cadeirante/30*FX$4)))+(CK841+CK842+CK843+CM841+CM842+CM843)*Percapita/30*FX$4+(CK844+CM844)*Crechee/30*FX$4,IF(C841=1,IF(CK841+CK842+CK843+CL841+CL842+CL843+CM841+CM842+CM843+CN841+CN842+CN843&lt;=15,(CK841+CK842+CK843+CM841+CM842+CM843)*Percapita/30*FX$4,IF(CK841+CK842+CK843+CL841+CL842+CL843+CM841+CM842+CM843+CN841+CN842+CN843&gt;=16,Fixo/30*FX$4+(CK841+CK842+CK843+CL841+CL842+CL843+CM841+CM842+CM843+CN841+CN842-16)*Percapita/30*FX$4))))))</f>
        <v>0</v>
      </c>
      <c r="FY841" s="177">
        <f>IF(C841=4,SUM(CO841+CO842+CO843+CQ841+CQ842+CQ843)*Percapita/30*FY$4+(CP841+CP842+CP843+CR841+CR842+CR843)*Cadeirante/30*FY$4,IF(C841=3,IF(CO844+CQ844=10,Fixo/30*FY$4+(CO841+CO842+CO843+CQ841+CQ842+CQ843)*Percapita/30*FY$4+(CP844+CR844)*Cadeirante/30*FY$4,IF(CO844+CQ844&lt;=9,(CO844+CQ844)*Crechee/30*FY$4)+(CP844+CR844)*Cadeirante/30*FY$4+(CO841+CO842+CO843+CQ841+CQ842+CQ843)*Percapita/30*FY$4)+IF(CO844+CQ844&gt;=11,Fixo/30*FY$4+(CO844+CQ844-10)*Crechee/30*FY$4,0),IF(C841=2,IF(CP841+CP842+CP843+CP844+CR841+CR842+CR843+CR844=1,Cadeirante/30*FY$4,IF(CP841+CP842+CP843+CP844+CR841+CR842+CR843+CR844=2,Fixo/30*FY$4,IF(CP841+CP842+CP843+CP844+CR841+CR842+CR843+CR844&gt;2,Fixo/30*FY$4+(CP841+CP842+CP843+CP844+CR841+CR842+CR843+CR844-2)*Cadeirante/30*FY$4)))+(CO841+CO842+CO843+CQ841+CQ842+CQ843)*Percapita/30*FY$4+(CO844+CQ844)*Crechee/30*FY$4,IF(C841=1,IF(CO841+CO842+CO843+CP841+CP842+CP843+CQ841+CQ842+CQ843+CR841+CR842+CR843&lt;=15,(CO841+CO842+CO843+CQ841+CQ842+CQ843)*Percapita/30*FY$4,IF(CO841+CO842+CO843+CP841+CP842+CP843+CQ841+CQ842+CQ843+CR841+CR842+CR843&gt;=16,Fixo/30*FY$4+(CO841+CO842+CO843+CP841+CP842+CP843+CQ841+CQ842+CQ843+CR841+CR842-16)*Percapita/30*FY$4))))))</f>
        <v>0</v>
      </c>
      <c r="FZ841" s="177">
        <f>IF(C841=4,SUM(CS841+CS842+CS843+CU841+CU842+CU843)*Percapita/30*FZ$4+(CT841+CT842+CT843+CV841+CV842+CV843)*Cadeirante/30*FZ$4,IF(C841=3,IF(CS844+CU844=10,Fixo/30*FZ$4+(CS841+CS842+CS843+CU841+CU842+CU843)*Percapita/30*FZ$4+(CT844+CV844)*Cadeirante/30*FZ$4,IF(CS844+CU844&lt;=9,(CS844+CU844)*Crechee/30*FZ$4)+(CT844+CV844)*Cadeirante/30*FZ$4+(CS841+CS842+CS843+CU841+CU842+CU843)*Percapita/30*FZ$4)+IF(CS844+CU844&gt;=11,Fixo/30*FZ$4+(CS844+CU844-10)*Crechee/30*FZ$4,0),IF(C841=2,IF(CT841+CT842+CT843+CT844+CV841+CV842+CV843+CV844=1,Cadeirante/30*FZ$4,IF(CT841+CT842+CT843+CT844+CV841+CV842+CV843+CV844=2,Fixo/30*FZ$4,IF(CT841+CT842+CT843+CT844+CV841+CV842+CV843+CV844&gt;2,Fixo/30*FZ$4+(CT841+CT842+CT843+CT844+CV841+CV842+CV843+CV844-2)*Cadeirante/30*FZ$4)))+(CS841+CS842+CS843+CU841+CU842+CU843)*Percapita/30*FZ$4+(CS844+CU844)*Crechee/30*FZ$4,IF(C841=1,IF(CS841+CS842+CS843+CT841+CT842+CT843+CU841+CU842+CU843+CV841+CV842+CV843&lt;=15,(CS841+CS842+CS843+CU841+CU842+CU843)*Percapita/30*FZ$4,IF(CS841+CS842+CS843+CT841+CT842+CT843+CU841+CU842+CU843+CV841+CV842+CV843&gt;=16,Fixo/30*FZ$4+(CS841+CS842+CS843+CT841+CT842+CT843+CU841+CU842+CU843+CV841+CV842-16)*Percapita/30*FZ$4))))))</f>
        <v>0</v>
      </c>
      <c r="GA841" s="177">
        <f>IF(C841=4,SUM(CW841+CW842+CW843+CY841+CY842+CY843)*Percapita/30*GA$4+(CX841+CX842+CX843+CZ841+CZ842+CZ843)*Cadeirante/30*GA$4,IF(C841=3,IF(CW844+CY844=10,Fixo/30*GA$4+(CW841+CW842+CW843+CY841+CY842+CY843)*Percapita/30*GA$4+(CX844+CZ844)*Cadeirante/30*GA$4,IF(CW844+CY844&lt;=9,(CW844+CY844)*Crechee/30*GA$4)+(CX844+CZ844)*Cadeirante/30*GA$4+(CW841+CW842+CW843+CY841+CY842+CY843)*Percapita/30*GA$4)+IF(CW844+CY844&gt;=11,Fixo/30*GA$4+(CW844+CY844-10)*Crechee/30*GA$4,0),IF(C841=2,IF(CX841+CX842+CX843+CX844+CZ841+CZ842+CZ843+CZ844=1,Cadeirante/30*GA$4,IF(CX841+CX842+CX843+CX844+CZ841+CZ842+CZ843+CZ844=2,Fixo/30*GA$4,IF(CX841+CX842+CX843+CX844+CZ841+CZ842+CZ843+CZ844&gt;2,Fixo/30*GA$4+(CX841+CX842+CX843+CX844+CZ841+CZ842+CZ843+CZ844-2)*Cadeirante/30*GA$4)))+(CW841+CW842+CW843+CY841+CY842+CY843)*Percapita/30*GA$4+(CW844+CY844)*Crechee/30*GA$4,IF(C841=1,IF(CW841+CW842+CW843+CX841+CX842+CX843+CY841+CY842+CY843+CZ841+CZ842+CZ843&lt;=15,(CW841+CW842+CW843+CY841+CY842+CY843)*Percapita/30*GA$4,IF(CW841+CW842+CW843+CX841+CX842+CX843+CY841+CY842+CY843+CZ841+CZ842+CZ843&gt;=16,Fixo/30*GA$4+(CW841+CW842+CW843+CX841+CX842+CX843+CY841+CY842+CY843+CZ841+CZ842-16)*Percapita/30*GA$4))))))</f>
        <v>0</v>
      </c>
      <c r="GB841" s="177">
        <f>IF(C841=4,SUM(DA841+DA842+DA843+DC841+DC842+DC843)*Percapita/30*GB$4+(DB841+DB842+DB843+DD841+DD842+DD843)*Cadeirante/30*GB$4,IF(C841=3,IF(DA844+DC844=10,Fixo/30*GB$4+(DA841+DA842+DA843+DC841+DC842+DC843)*Percapita/30*GB$4+(DB844+DD844)*Cadeirante/30*GB$4,IF(DA844+DC844&lt;=9,(DA844+DC844)*Crechee/30*GB$4)+(DB844+DD844)*Cadeirante/30*GB$4+(DA841+DA842+DA843+DC841+DC842+DC843)*Percapita/30*GB$4)+IF(DA844+DC844&gt;=11,Fixo/30*GB$4+(DA844+DC844-10)*Crechee/30*GB$4,0),IF(C841=2,IF(DB841+DB842+DB843+DB844+DD841+DD842+DD843+DD844=1,Cadeirante/30*GB$4,IF(DB841+DB842+DB843+DB844+DD841+DD842+DD843+DD844=2,Fixo/30*GB$4,IF(DB841+DB842+DB843+DB844+DD841+DD842+DD843+DD844&gt;2,Fixo/30*GB$4+(DB841+DB842+DB843+DB844+DD841+DD842+DD843+DD844-2)*Cadeirante/30*GB$4)))+(DA841+DA842+DA843+DC841+DC842+DC843)*Percapita/30*GB$4+(DA844+DC844)*Crechee/30*GB$4,IF(C841=1,IF(DA841+DA842+DA843+DB841+DB842+DB843+DC841+DC842+DC843+DD841+DD842+DD843&lt;=15,(DA841+DA842+DA843+DC841+DC842+DC843)*Percapita/30*GB$4,IF(DA841+DA842+DA843+DB841+DB842+DB843+DC841+DC842+DC843+DD841+DD842+DD843&gt;=16,Fixo/30*GB$4+(DA841+DA842+DA843+DB841+DB842+DB843+DC841+DC842+DC843+DD841+DD842-16)*Percapita/30*GB$4))))))</f>
        <v>0</v>
      </c>
      <c r="GC841" s="177">
        <f>IF(C841=4,SUM(DE841+DE842+DE843+DG841+DG842+DG843)*Percapita/30*GC$4+(DF841+DF842+DF843+DH841+DH842+DH843)*Cadeirante/30*GC$4,IF(C841=3,IF(DE844+DG844=10,Fixo/30*GC$4+(DE841+DE842+DE843+DG841+DG842+DG843)*Percapita/30*GC$4+(DF844+DH844)*Cadeirante/30*GC$4,IF(DE844+DG844&lt;=9,(DE844+DG844)*Crechee/30*GC$4)+(DF844+DH844)*Cadeirante/30*GC$4+(DE841+DE842+DE843+DG841+DG842+DG843)*Percapita/30*GC$4)+IF(DE844+DG844&gt;=11,Fixo/30*GC$4+(DE844+DG844-10)*Crechee/30*GC$4,0),IF(C841=2,IF(DF841+DF842+DF843+DF844+DH841+DH842+DH843+DH844=1,Cadeirante/30*GC$4,IF(DF841+DF842+DF843+DF844+DH841+DH842+DH843+DH844=2,Fixo/30*GC$4,IF(DF841+DF842+DF843+DF844+DH841+DH842+DH843+DH844&gt;2,Fixo/30*GC$4+(DF841+DF842+DF843+DF844+DH841+DH842+DH843+DH844-2)*Cadeirante/30*GC$4)))+(DE841+DE842+DE843+DG841+DG842+DG843)*Percapita/30*GC$4+(DE844+DG844)*Crechee/30*GC$4,IF(C841=1,IF(DE841+DE842+DE843+DF841+DF842+DF843+DG841+DG842+DG843+DH841+DH842+DH843&lt;=15,(DE841+DE842+DE843+DG841+DG842+DG843)*Percapita/30*GC$4,IF(DE841+DE842+DE843+DF841+DF842+DF843+DG841+DG842+DG843+DH841+DH842+DH843&gt;=16,Fixo/30*GC$4+(DE841+DE842+DE843+DF841+DF842+DF843+DG841+DG842+DG843+DH841+DH842-16)*Percapita/30*GC$4))))))</f>
        <v>0</v>
      </c>
      <c r="GD841" s="177">
        <f>IF(C841=4,SUM(DI841+DI842+DI843+DK841+DK842+DK843)*Percapita/30*GD$4+(DJ841+DJ842+DJ843+DL841+DL842+DL843)*Cadeirante/30*GD$4,IF(C841=3,IF(DI844+DK844=10,Fixo/30*GD$4+(DI841+DI842+DI843+DK841+DK842+DK843)*Percapita/30*GD$4+(DJ844+DL844)*Cadeirante/30*GD$4,IF(DI844+DK844&lt;=9,(DI844+DK844)*Crechee/30*GD$4)+(DJ844+DL844)*Cadeirante/30*GD$4+(DI841+DI842+DI843+DK841+DK842+DK843)*Percapita/30*GD$4)+IF(DI844+DK844&gt;=11,Fixo/30*GD$4+(DI844+DK844-10)*Crechee/30*GD$4,0),IF(C841=2,IF(DJ841+DJ842+DJ843+DJ844+DL841+DL842+DL843+DL844=1,Cadeirante/30*GD$4,IF(DJ841+DJ842+DJ843+DJ844+DL841+DL842+DL843+DL844=2,Fixo/30*GD$4,IF(DJ841+DJ842+DJ843+DJ844+DL841+DL842+DL843+DL844&gt;2,Fixo/30*GD$4+(DJ841+DJ842+DJ843+DJ844+DL841+DL842+DL843+DL844-2)*Cadeirante/30*GD$4)))+(DI841+DI842+DI843+DK841+DK842+DK843)*Percapita/30*GD$4+(DI844+DK844)*Crechee/30*GD$4,IF(C841=1,IF(DI841+DI842+DI843+DJ841+DJ842+DJ843+DK841+DK842+DK843+DL841+DL842+DL843&lt;=15,(DI841+DI842+DI843+DK841+DK842+DK843)*Percapita/30*GD$4,IF(DI841+DI842+DI843+DJ841+DJ842+DJ843+DK841+DK842+DK843+DL841+DL842+DL843&gt;=16,Fixo/30*GD$4+(DI841+DI842+DI843+DJ841+DJ842+DJ843+DK841+DK842+DK843+DL841+DL842-16)*Percapita/30*GD$4))))))</f>
        <v>0</v>
      </c>
      <c r="GE841" s="177">
        <f>IF(C841=4,SUM(DM841+DM842+DM843+DO841+DO842+DO843)*Percapita/30*GE$4+(DN841+DN842+DN843+DP841+DP842+DP843)*Cadeirante/30*GE$4,IF(C841=3,IF(DM844+DO844=10,Fixo/30*GE$4+(DM841+DM842+DM843+DO841+DO842+DO843)*Percapita/30*GE$4+(DN844+DP844)*Cadeirante/30*GE$4,IF(DM844+DO844&lt;=9,(DM844+DO844)*Crechee/30*GE$4)+(DN844+DP844)*Cadeirante/30*GE$4+(DM841+DM842+DM843+DO841+DO842+DO843)*Percapita/30*GE$4)+IF(DM844+DO844&gt;=11,Fixo/30*GE$4+(DM844+DO844-10)*Crechee/30*GE$4,0),IF(C841=2,IF(DN841+DN842+DN843+DN844+DP841+DP842+DP843+DP844=1,Cadeirante/30*GE$4,IF(DN841+DN842+DN843+DN844+DP841+DP842+DP843+DP844=2,Fixo/30*GE$4,IF(DN841+DN842+DN843+DN844+DP841+DP842+DP843+DP844&gt;2,Fixo/30*GE$4+(DN841+DN842+DN843+DN844+DP841+DP842+DP843+DP844-2)*Cadeirante/30*GE$4)))+(DM841+DM842+DM843+DO841+DO842+DO843)*Percapita/30*GE$4+(DM844+DO844)*Crechee/30*GE$4,IF(C841=1,IF(DM841+DM842+DM843+DN841+DN842+DN843+DO841+DO842+DO843+DP841+DP842+DP843&lt;=15,(DM841+DM842+DM843+DO841+DO842+DO843)*Percapita/30*GE$4,IF(DM841+DM842+DM843+DN841+DN842+DN843+DO841+DO842+DO843+DP841+DP842+DP843&gt;=16,Fixo/30*GE$4+(DM841+DM842+DM843+DN841+DN842+DN843+DO841+DO842+DO843+DP841+DP842-16)*Percapita/30*GE$4))))))</f>
        <v>0</v>
      </c>
      <c r="GF841" s="177">
        <f>IF(C841=4,SUM(DQ841+DQ842+DQ843+DS841+DS842+DS843)*Percapita/30*GF$4+(DR841+DR842+DR843+DT841+DT842+DT843)*Cadeirante/30*GF$4,IF(C841=3,IF(DQ844+DS844=10,Fixo/30*GF$4+(DQ841+DQ842+DQ843+DS841+DS842+DS843)*Percapita/30*GF$4+(DR844+DT844)*Cadeirante/30*GF$4,IF(DQ844+DS844&lt;=9,(DQ844+DS844)*Crechee/30*GF$4)+(DR844+DT844)*Cadeirante/30*GF$4+(DQ841+DQ842+DQ843+DS841+DS842+DS843)*Percapita/30*GF$4)+IF(DQ844+DS844&gt;=11,Fixo/30*GF$4+(DQ844+DS844-10)*Crechee/30*GF$4,0),IF(C841=2,IF(DR841+DR842+DR843+DR844+DT841+DT842+DT843+DT844=1,Cadeirante/30*GF$4,IF(DR841+DR842+DR843+DR844+DT841+DT842+DT843+DT844=2,Fixo/30*GF$4,IF(DR841+DR842+DR843+DR844+DT841+DT842+DT843+DT844&gt;2,Fixo/30*GF$4+(DR841+DR842+DR843+DR844+DT841+DT842+DT843+DT844-2)*Cadeirante/30*GF$4)))+(DQ841+DQ842+DQ843+DS841+DS842+DS843)*Percapita/30*GF$4+(DQ844+DS844)*Crechee/30*GF$4,IF(C841=1,IF(DQ841+DQ842+DQ843+DR841+DR842+DR843+DS841+DS842+DS843+DT841+DT842+DT843&lt;=15,(DQ841+DQ842+DQ843+DS841+DS842+DS843)*Percapita/30*GF$4,IF(DQ841+DQ842+DQ843+DR841+DR842+DR843+DS841+DS842+DS843+DT841+DT842+DT843&gt;=16,Fixo/30*GF$4+(DQ841+DQ842+DQ843+DR841+DR842+DR843+DS841+DS842+DS843+DT841+DT842-16)*Percapita/30*GF$4))))))</f>
        <v>0</v>
      </c>
      <c r="GG841" s="177">
        <f>IF(C841=4,SUM(DU841+DU842+DU843+DW841+DW842+DW843)*Percapita/30*GG$4+(DV841+DV842+DV843+DX841+DX842+DX843)*Cadeirante/30*GG$4,IF(C841=3,IF(DU844+DW844=10,Fixo/30*GG$4+(DU841+DU842+DU843+DW841+DW842+DW843)*Percapita/30*GG$4+(DV844+DX844)*Cadeirante/30*GG$4,IF(DU844+DW844&lt;=9,(DU844+DW844)*Crechee/30*GG$4)+(DV844+DX844)*Cadeirante/30*GG$4+(DU841+DU842+DU843+DW841+DW842+DW843)*Percapita/30*GG$4)+IF(DU844+DW844&gt;=11,Fixo/30*GG$4+(DU844+DW844-10)*Crechee/30*GG$4,0),IF(C841=2,IF(DV841+DV842+DV843+DV844+DX841+DX842+DX843+DX844=1,Cadeirante/30*GG$4,IF(DV841+DV842+DV843+DV844+DX841+DX842+DX843+DX844=2,Fixo/30*GG$4,IF(DV841+DV842+DV843+DV844+DX841+DX842+DX843+DX844&gt;2,Fixo/30*GG$4+(DV841+DV842+DV843+DV844+DX841+DX842+DX843+DX844-2)*Cadeirante/30*GG$4)))+(DU841+DU842+DU843+DW841+DW842+DW843)*Percapita/30*GG$4+(DU844+DW844)*Crechee/30*GG$4,IF(C841=1,IF(DU841+DU842+DU843+DV841+DV842+DV843+DW841+DW842+DW843+DX841+DX842+DX843&lt;=15,(DU841+DU842+DU843+DW841+DW842+DW843)*Percapita/30*GG$4,IF(DU841+DU842+DU843+DV841+DV842+DV843+DW841+DW842+DW843+DX841+DX842+DX843&gt;=16,Fixo/30*GG$4+(DU841+DU842+DU843+DV841+DV842+DV843+DW841+DW842+DW843+DX841+DX842-16)*Percapita/30*GG$4))))))</f>
        <v>0</v>
      </c>
      <c r="GH841" s="177">
        <f>IF(C841=4,SUM(DY841+DY842+DY843+EA841+EA842+EA843)*Percapita/30*GH$4+(DZ841+DZ842+DZ843+EB841+EB842+EB843)*Cadeirante/30*GH$4,IF(C841=3,IF(DY844+EA844=10,Fixo/30*GH$4+(DY841+DY842+DY843+EA841+EA842+EA843)*Percapita/30*GH$4+(DZ844+EB844)*Cadeirante/30*GH$4,IF(DY844+EA844&lt;=9,(DY844+EA844)*Crechee/30*GH$4)+(DZ844+EB844)*Cadeirante/30*GH$4+(DY841+DY842+DY843+EA841+EA842+EA843)*Percapita/30*GH$4)+IF(DY844+EA844&gt;=11,Fixo/30*GH$4+(DY844+EA844-10)*Crechee/30*GH$4,0),IF(C841=2,IF(DZ841+DZ842+DZ843+DZ844+EB841+EB842+EB843+EB844=1,Cadeirante/30*GH$4,IF(DZ841+DZ842+DZ843+DZ844+EB841+EB842+EB843+EB844=2,Fixo/30*GH$4,IF(DZ841+DZ842+DZ843+DZ844+EB841+EB842+EB843+EB844&gt;2,Fixo/30*GH$4+(DZ841+DZ842+DZ843+DZ844+EB841+EB842+EB843+EB844-2)*Cadeirante/30*GH$4)))+(DY841+DY842+DY843+EA841+EA842+EA843)*Percapita/30*GH$4+(DY844+EA844)*Crechee/30*GH$4,IF(C841=1,IF(DY841+DY842+DY843+DZ841+DZ842+DZ843+EA841+EA842+EA843+EB841+EB842+EB843&lt;=15,(DY841+DY842+DY843+EA841+EA842+EA843)*Percapita/30*GH$4,IF(DY841+DY842+DY843+DZ841+DZ842+DZ843+EA841+EA842+EA843+EB841+EB842+EB843&gt;=16,Fixo/30*GH$4+(DY841+DY842+DY843+DZ841+DZ842+DZ843+EA841+EA842+EA843+EB841+EB842-16)*Percapita/30*GH$4))))))</f>
        <v>0</v>
      </c>
      <c r="GI841" s="177">
        <f>IF(C841=4,SUM(EC841+EC842+EC843+EE841+EE842+EE843)*Percapita/30*GI$4+(ED841+ED842+ED843+EF841+EF842+EF843)*Cadeirante/30*GI$4,IF(C841=3,IF(EC844+EE844=10,Fixo/30*GI$4+(EC841+EC842+EC843+EE841+EE842+EE843)*Percapita/30*GI$4+(ED844+EF844)*Cadeirante/30*GI$4,IF(EC844+EE844&lt;=9,(EC844+EE844)*Crechee/30*GI$4)+(ED844+EF844)*Cadeirante/30*GI$4+(EC841+EC842+EC843+EE841+EE842+EE843)*Percapita/30*GI$4)+IF(EC844+EE844&gt;=11,Fixo/30*GI$4+(EC844+EE844-10)*Crechee/30*GI$4,0),IF(C841=2,IF(ED841+ED842+ED843+ED844+EF841+EF842+EF843+EF844=1,Cadeirante/30*GI$4,IF(ED841+ED842+ED843+ED844+EF841+EF842+EF843+EF844=2,Fixo/30*GI$4,IF(ED841+ED842+ED843+ED844+EF841+EF842+EF843+EF844&gt;2,Fixo/30*GI$4+(ED841+ED842+ED843+ED844+EF841+EF842+EF843+EF844-2)*Cadeirante/30*GI$4)))+(EC841+EC842+EC843+EE841+EE842+EE843)*Percapita/30*GI$4+(EC844+EE844)*Crechee/30*GI$4,IF(C841=1,IF(EC841+EC842+EC843+ED841+ED842+ED843+EE841+EE842+EE843+EF841+EF842+EF843&lt;=15,(EC841+EC842+EC843+EE841+EE842+EE843)*Percapita/30*GI$4,IF(EC841+EC842+EC843+ED841+ED842+ED843+EE841+EE842+EE843+EF841+EF842+EF843&gt;=16,Fixo/30*GI$4+(EC841+EC842+EC843+ED841+ED842+ED843+EE841+EE842+EE843+EF841+EF842-16)*Percapita/30*GI$4))))))</f>
        <v>0</v>
      </c>
      <c r="GJ841" s="177">
        <f>IF(C841=4,SUM(EG841+EG842+EG843+EI841+EI842+EI843)*Percapita/30*GJ$4+(EH841+EH842+EH843+EJ841+EJ842+EJ843)*Cadeirante/30*GJ$4,IF(C841=3,IF(EG844+EI844=10,Fixo/30*GJ$4+(EG841+EG842+EG843+EI841+EI842+EI843)*Percapita/30*GJ$4+(EH844+EJ844)*Cadeirante/30*GJ$4,IF(EG844+EI844&lt;=9,(EG844+EI844)*Crechee/30*GJ$4)+(EH844+EJ844)*Cadeirante/30*GJ$4+(EG841+EG842+EG843+EI841+EI842+EI843)*Percapita/30*GJ$4)+IF(EG844+EI844&gt;=11,Fixo/30*GJ$4+(EG844+EI844-10)*Crechee/30*GJ$4,0),IF(C841=2,IF(EH841+EH842+EH843+EH844+EJ841+EJ842+EJ843+EJ844=1,Cadeirante/30*GJ$4,IF(EH841+EH842+EH843+EH844+EJ841+EJ842+EJ843+EJ844=2,Fixo/30*GJ$4,IF(EH841+EH842+EH843+EH844+EJ841+EJ842+EJ843+EJ844&gt;2,Fixo/30*GJ$4+(EH841+EH842+EH843+EH844+EJ841+EJ842+EJ843+EJ844-2)*Cadeirante/30*GJ$4)))+(EG841+EG842+EG843+EI841+EI842+EI843)*Percapita/30*GJ$4+(EG844+EI844)*Crechee/30*GJ$4,IF(C841=1,IF(EG841+EG842+EG843+EH841+EH842+EH843+EI841+EI842+EI843+EJ841+EJ842+EJ843&lt;=15,(EG841+EG842+EG843+EI841+EI842+EI843)*Percapita/30*GJ$4,IF(EG841+EG842+EG843+EH841+EH842+EH843+EI841+EI842+EI843+EJ841+EJ842+EJ843&gt;=16,Fixo/30*GJ$4+(EG841+EG842+EG843+EH841+EH842+EH843+EI841+EI842+EI843+EJ841+EJ842-16)*Percapita/30*GJ$4))))))</f>
        <v>0</v>
      </c>
      <c r="GK841" s="178"/>
      <c r="GL841" s="103">
        <f t="shared" si="895"/>
        <v>0</v>
      </c>
      <c r="GM841" s="124"/>
      <c r="GN841" s="104">
        <f>SUMIF(V841:V844,"&lt;0")*Cadeirante/30*GN$4+SUMIF(X841:X844,"&lt;0")*Cadeirante/30*GN$4</f>
        <v>0</v>
      </c>
      <c r="GO841" s="104">
        <f>SUMIF(Z841:Z844,"&lt;0")*Cadeirante/30*GO$4+SUMIF(AB841:AB844,"&lt;0")*Cadeirante/30*GO$4</f>
        <v>0</v>
      </c>
      <c r="GP841" s="104">
        <f>SUMIF(AD841:AD844,"&lt;0")*Cadeirante/30*GP$4+SUMIF(AF841:AF844,"&lt;0")*Cadeirante/30*GP$4</f>
        <v>0</v>
      </c>
      <c r="GQ841" s="104">
        <f>SUMIF(AH841:AH844,"&lt;0")*Cadeirante/30*GQ$4+SUMIF(AJ841:AJ844,"&lt;0")*Cadeirante/30*GQ$4</f>
        <v>0</v>
      </c>
      <c r="GR841" s="104">
        <f>SUMIF(AL841:AL844,"&lt;0")*Cadeirante/30*GR$4+SUMIF(AN841:AN844,"&lt;0")*Cadeirante/30*GR$4</f>
        <v>0</v>
      </c>
      <c r="GS841" s="104">
        <f>SUMIF(AP841:AP844,"&lt;0")*Cadeirante/30*GS$4+SUMIF(AR841:AR844,"&lt;0")*Cadeirante/30*GS$4</f>
        <v>0</v>
      </c>
      <c r="GT841" s="104">
        <f>SUMIF(AT841:AT844,"&lt;0")*Cadeirante/30*GT$4+SUMIF(AV841:AV844,"&lt;0")*Cadeirante/30*GT$4</f>
        <v>0</v>
      </c>
      <c r="GU841" s="104">
        <f>SUMIF(AX841:AX844,"&lt;0")*Cadeirante/30*GU$4+SUMIF(AZ841:AZ844,"&lt;0")*Cadeirante/30*GU$4</f>
        <v>0</v>
      </c>
      <c r="GV841" s="104">
        <f>SUMIF(BB841:BB844,"&lt;0")*Cadeirante/30*GV$4+SUMIF(BD841:BD844,"&lt;0")*Cadeirante/30*GV$4</f>
        <v>0</v>
      </c>
      <c r="GW841" s="104">
        <f>SUMIF(BF841:BF844,"&lt;0")*Cadeirante/30*GW$4+SUMIF(BH841:BH844,"&lt;0")*Cadeirante/30*GW$4</f>
        <v>0</v>
      </c>
      <c r="GX841" s="104">
        <f>SUMIF(BJ841:BJ844,"&lt;0")*Cadeirante/30*GX$4+SUMIF(BL841:BL844,"&lt;0")*Cadeirante/30*GX$4</f>
        <v>0</v>
      </c>
      <c r="GY841" s="104">
        <f>SUMIF(BN841:BN844,"&lt;0")*Cadeirante/30*GY$4+SUMIF(BP841:BP844,"&lt;0")*Cadeirante/30*GY$4</f>
        <v>0</v>
      </c>
      <c r="GZ841" s="104">
        <f>SUMIF(BR841:BR844,"&lt;0")*Cadeirante/30*GZ$4+SUMIF(BT841:BT844,"&lt;0")*Cadeirante/30*GZ$4</f>
        <v>0</v>
      </c>
      <c r="HA841" s="104">
        <f>SUMIF(BV841:BV844,"&lt;0")*Cadeirante/30*HA$4+SUMIF(BX841:BX844,"&lt;0")*Cadeirante/30*HA$4</f>
        <v>0</v>
      </c>
      <c r="HB841" s="104">
        <f>SUMIF(BZ841:BZ844,"&lt;0")*Cadeirante/30*HB$4+SUMIF(CB841:CB844,"&lt;0")*Cadeirante/30*HB$4</f>
        <v>0</v>
      </c>
      <c r="HC841" s="104">
        <f>SUMIF(CD841:CD844,"&lt;0")*Cadeirante/30*HC$4+SUMIF(CF841:CF844,"&lt;0")*Cadeirante/30*HC$4</f>
        <v>0</v>
      </c>
      <c r="HD841" s="104">
        <f>SUMIF(CH841:CH844,"&lt;0")*Cadeirante/30*HD$4+SUMIF(CJ841:CJ844,"&lt;0")*Cadeirante/30*HD$4</f>
        <v>0</v>
      </c>
      <c r="HE841" s="104">
        <f>SUMIF(CL841:CL844,"&lt;0")*Cadeirante/30*HE$4+SUMIF(CN841:CN844,"&lt;0")*Cadeirante/30*HE$4</f>
        <v>0</v>
      </c>
      <c r="HF841" s="104">
        <f>SUMIF(CP841:CP844,"&lt;0")*Cadeirante/30*HF$4+SUMIF(CR841:CR844,"&lt;0")*Cadeirante/30*HF$4</f>
        <v>0</v>
      </c>
      <c r="HG841" s="104">
        <f>SUMIF(CT841:CT844,"&lt;0")*Cadeirante/30*HG$4+SUMIF(CV841:CV844,"&lt;0")*Cadeirante/30*HG$4</f>
        <v>0</v>
      </c>
      <c r="HH841" s="104">
        <f>SUMIF(CX841:CX844,"&lt;0")*Cadeirante/30*HH$4+SUMIF(CZ841:CZ844,"&lt;0")*Cadeirante/30*HH$4</f>
        <v>0</v>
      </c>
      <c r="HI841" s="104">
        <f>SUMIF(DB841:DB844,"&lt;0")*Cadeirante/30*HI$4+SUMIF(DD841:DD844,"&lt;0")*Cadeirante/30*HI$4</f>
        <v>0</v>
      </c>
      <c r="HJ841" s="104">
        <f>SUMIF(DF841:DF844,"&lt;0")*Cadeirante/30*HJ$4+SUMIF(DH841:DH844,"&lt;0")*Cadeirante/30*HJ$4</f>
        <v>0</v>
      </c>
      <c r="HK841" s="104">
        <f>SUMIF(DJ841:DJ844,"&lt;0")*Cadeirante/30*HK$4+SUMIF(DL841:DL844,"&lt;0")*Cadeirante/30*HK$4</f>
        <v>0</v>
      </c>
      <c r="HL841" s="104">
        <f>SUMIF(DN841:DN844,"&lt;0")*Cadeirante/30*HL$4+SUMIF(DP841:DP844,"&lt;0")*Cadeirante/30*HL$4</f>
        <v>0</v>
      </c>
      <c r="HM841" s="104">
        <f>SUMIF(DR841:DR844,"&lt;0")*Cadeirante/30*HM$4+SUMIF(DT841:DT844,"&lt;0")*Cadeirante/30*HM$4</f>
        <v>0</v>
      </c>
      <c r="HN841" s="104">
        <f>SUMIF(DV841:DV844,"&lt;0")*Cadeirante/30*HN$4+SUMIF(DX841:DX844,"&lt;0")*Cadeirante/30*HN$4</f>
        <v>0</v>
      </c>
      <c r="HO841" s="104">
        <f>SUMIF(DZ841:DZ844,"&lt;0")*Cadeirante/30*HO$4+SUMIF(EB841:EB844,"&lt;0")*Cadeirante/30*HO$4</f>
        <v>0</v>
      </c>
      <c r="HP841" s="104">
        <f>SUMIF(ED841:ED844,"&lt;0")*Cadeirante/30*HP$4+SUMIF(EF841:EF844,"&lt;0")*Cadeirante/30*HP$4</f>
        <v>0</v>
      </c>
      <c r="HQ841" s="64"/>
      <c r="HR841" s="64"/>
      <c r="HS841" s="64"/>
      <c r="HT841" s="64"/>
      <c r="HU841" s="64"/>
      <c r="HV841" s="64"/>
      <c r="HW841" s="176">
        <v>17629.309999999998</v>
      </c>
      <c r="HX841" s="64"/>
      <c r="HY841" s="280">
        <f>IF(ISTEXT(EM841), VALUE(EM841), EM841)</f>
        <v>282.50200000000001</v>
      </c>
      <c r="HZ841" s="280">
        <f>IF(ISTEXT(EN841), VALUE(EN841), EN841)</f>
        <v>0</v>
      </c>
      <c r="IA841" s="280">
        <f>IF(ISTEXT(EO841), VALUE(EO841), EO841)</f>
        <v>0</v>
      </c>
      <c r="IB841" s="64" t="b">
        <f>HW841=FE841</f>
        <v>0</v>
      </c>
      <c r="IC841" s="64"/>
    </row>
    <row r="842" spans="1:237" s="106" customFormat="1" ht="22.5" customHeight="1" x14ac:dyDescent="0.25">
      <c r="A842" s="368" t="s">
        <v>3959</v>
      </c>
      <c r="B842" s="369" t="s">
        <v>3960</v>
      </c>
      <c r="C842" s="370" t="s">
        <v>3233</v>
      </c>
      <c r="D842" s="371" t="s">
        <v>3961</v>
      </c>
      <c r="E842" s="371" t="s">
        <v>3962</v>
      </c>
      <c r="F842" s="372" t="s">
        <v>3224</v>
      </c>
      <c r="G842" s="372" t="s">
        <v>3225</v>
      </c>
      <c r="H842" s="373" t="s">
        <v>1662</v>
      </c>
      <c r="I842" s="374" t="s">
        <v>3963</v>
      </c>
      <c r="J842" s="421" t="s">
        <v>3231</v>
      </c>
      <c r="K842" s="421" t="s">
        <v>3234</v>
      </c>
      <c r="L842" s="329">
        <f>CONTINUA!BV842</f>
        <v>21</v>
      </c>
      <c r="M842" s="329">
        <f>CONTINUA!BW842</f>
        <v>0</v>
      </c>
      <c r="N842" s="895"/>
      <c r="O842" s="896" t="s">
        <v>4088</v>
      </c>
      <c r="P842" s="897" t="s">
        <v>206</v>
      </c>
      <c r="Q842" s="400">
        <v>39</v>
      </c>
      <c r="R842" s="401"/>
      <c r="S842" s="400">
        <v>1</v>
      </c>
      <c r="T842" s="401"/>
      <c r="U842" s="400"/>
      <c r="V842" s="401"/>
      <c r="W842" s="400"/>
      <c r="X842" s="401"/>
      <c r="Y842" s="400"/>
      <c r="Z842" s="401"/>
      <c r="AA842" s="400"/>
      <c r="AB842" s="401"/>
      <c r="AC842" s="400"/>
      <c r="AD842" s="401"/>
      <c r="AE842" s="400"/>
      <c r="AF842" s="401"/>
      <c r="AG842" s="400"/>
      <c r="AH842" s="401"/>
      <c r="AI842" s="400"/>
      <c r="AJ842" s="401"/>
      <c r="AK842" s="400"/>
      <c r="AL842" s="401"/>
      <c r="AM842" s="400"/>
      <c r="AN842" s="401"/>
      <c r="AO842" s="400"/>
      <c r="AP842" s="401"/>
      <c r="AQ842" s="400"/>
      <c r="AR842" s="401"/>
      <c r="AS842" s="400"/>
      <c r="AT842" s="401"/>
      <c r="AU842" s="400"/>
      <c r="AV842" s="401"/>
      <c r="AW842" s="400"/>
      <c r="AX842" s="401"/>
      <c r="AY842" s="400"/>
      <c r="AZ842" s="401"/>
      <c r="BA842" s="400"/>
      <c r="BB842" s="401"/>
      <c r="BC842" s="400"/>
      <c r="BD842" s="401"/>
      <c r="BE842" s="400"/>
      <c r="BF842" s="401"/>
      <c r="BG842" s="400"/>
      <c r="BH842" s="401"/>
      <c r="BI842" s="400"/>
      <c r="BJ842" s="401"/>
      <c r="BK842" s="400"/>
      <c r="BL842" s="401"/>
      <c r="BM842" s="400"/>
      <c r="BN842" s="401"/>
      <c r="BO842" s="400"/>
      <c r="BP842" s="401"/>
      <c r="BQ842" s="400"/>
      <c r="BR842" s="401"/>
      <c r="BS842" s="400"/>
      <c r="BT842" s="401"/>
      <c r="BU842" s="400"/>
      <c r="BV842" s="401"/>
      <c r="BW842" s="400"/>
      <c r="BX842" s="401"/>
      <c r="BY842" s="400"/>
      <c r="BZ842" s="401"/>
      <c r="CA842" s="400"/>
      <c r="CB842" s="401"/>
      <c r="CC842" s="400"/>
      <c r="CD842" s="401"/>
      <c r="CE842" s="400"/>
      <c r="CF842" s="401"/>
      <c r="CG842" s="400"/>
      <c r="CH842" s="401"/>
      <c r="CI842" s="400"/>
      <c r="CJ842" s="401"/>
      <c r="CK842" s="400"/>
      <c r="CL842" s="401"/>
      <c r="CM842" s="400"/>
      <c r="CN842" s="401"/>
      <c r="CO842" s="400"/>
      <c r="CP842" s="401"/>
      <c r="CQ842" s="400"/>
      <c r="CR842" s="401"/>
      <c r="CS842" s="400"/>
      <c r="CT842" s="401"/>
      <c r="CU842" s="400"/>
      <c r="CV842" s="401"/>
      <c r="CW842" s="400"/>
      <c r="CX842" s="401"/>
      <c r="CY842" s="400"/>
      <c r="CZ842" s="401"/>
      <c r="DA842" s="400"/>
      <c r="DB842" s="401"/>
      <c r="DC842" s="400"/>
      <c r="DD842" s="401"/>
      <c r="DE842" s="400"/>
      <c r="DF842" s="401"/>
      <c r="DG842" s="400"/>
      <c r="DH842" s="401"/>
      <c r="DI842" s="400"/>
      <c r="DJ842" s="401"/>
      <c r="DK842" s="400"/>
      <c r="DL842" s="401"/>
      <c r="DM842" s="400"/>
      <c r="DN842" s="401"/>
      <c r="DO842" s="400"/>
      <c r="DP842" s="401"/>
      <c r="DQ842" s="400"/>
      <c r="DR842" s="401"/>
      <c r="DS842" s="400"/>
      <c r="DT842" s="401"/>
      <c r="DU842" s="400"/>
      <c r="DV842" s="401"/>
      <c r="DW842" s="400"/>
      <c r="DX842" s="401"/>
      <c r="DY842" s="400"/>
      <c r="DZ842" s="401"/>
      <c r="EA842" s="400"/>
      <c r="EB842" s="401"/>
      <c r="EC842" s="400"/>
      <c r="ED842" s="401"/>
      <c r="EE842" s="400"/>
      <c r="EF842" s="401"/>
      <c r="EG842" s="400"/>
      <c r="EH842" s="401"/>
      <c r="EI842" s="400"/>
      <c r="EJ842" s="447"/>
      <c r="EK842" s="511"/>
      <c r="EL842" s="514"/>
      <c r="EM842" s="448"/>
      <c r="EN842" s="344"/>
      <c r="EO842" s="345"/>
      <c r="EP842" s="171">
        <f t="shared" si="888"/>
        <v>39</v>
      </c>
      <c r="EQ842" s="171">
        <f t="shared" si="889"/>
        <v>0</v>
      </c>
      <c r="ER842" s="171">
        <f t="shared" si="890"/>
        <v>1</v>
      </c>
      <c r="ES842" s="171">
        <f t="shared" si="891"/>
        <v>0</v>
      </c>
      <c r="ET842" s="171">
        <f t="shared" si="892"/>
        <v>0</v>
      </c>
      <c r="EU842" s="171">
        <f t="shared" si="893"/>
        <v>0</v>
      </c>
      <c r="EV842" s="172">
        <f t="shared" si="894"/>
        <v>40</v>
      </c>
      <c r="EW842" s="173"/>
      <c r="EX842" s="248">
        <f t="shared" si="956"/>
        <v>0</v>
      </c>
      <c r="EY842" s="174">
        <f>(L842*regular)+(M842*Cadeirantee)</f>
        <v>202.44</v>
      </c>
      <c r="EZ842" s="249">
        <f>SUMIF(FG842:GJ842,"&gt;0")</f>
        <v>0</v>
      </c>
      <c r="FA842" s="249">
        <f>SUMIF(FG842:GJ842,"&lt;0")+SUMIF(GN842:HP842,"&lt;0")</f>
        <v>0</v>
      </c>
      <c r="FB842" s="174">
        <v>0</v>
      </c>
      <c r="FC842" s="126">
        <f>N842*km*'VALORES TABELA'!$B$13</f>
        <v>0</v>
      </c>
      <c r="FD842" s="250">
        <f t="shared" ref="FD842:FD845" si="957">GL842</f>
        <v>0</v>
      </c>
      <c r="FE842" s="105"/>
      <c r="FF842" s="119"/>
      <c r="FG842" s="119"/>
      <c r="FH842" s="119"/>
      <c r="FI842" s="119"/>
      <c r="FJ842" s="119"/>
      <c r="FK842" s="119"/>
      <c r="FL842" s="119"/>
      <c r="FM842" s="119"/>
      <c r="FN842" s="119"/>
      <c r="FO842" s="119"/>
      <c r="FP842" s="119"/>
      <c r="FQ842" s="119"/>
      <c r="FR842" s="119"/>
      <c r="FS842" s="119"/>
      <c r="FT842" s="119"/>
      <c r="FU842" s="119"/>
      <c r="FV842" s="119"/>
      <c r="FW842" s="119"/>
      <c r="FX842" s="119"/>
      <c r="FY842" s="119"/>
      <c r="FZ842" s="119"/>
      <c r="GA842" s="119"/>
      <c r="GB842" s="119"/>
      <c r="GC842" s="119"/>
      <c r="GD842" s="119"/>
      <c r="GE842" s="119"/>
      <c r="GF842" s="119"/>
      <c r="GG842" s="119"/>
      <c r="GH842" s="119"/>
      <c r="GI842" s="119"/>
      <c r="GJ842" s="119"/>
      <c r="GK842" s="251"/>
      <c r="GL842" s="103">
        <f t="shared" si="895"/>
        <v>0</v>
      </c>
      <c r="GM842" s="124"/>
      <c r="GN842" s="104"/>
      <c r="GO842" s="104"/>
      <c r="GP842" s="104"/>
      <c r="GQ842" s="104"/>
      <c r="GR842" s="104"/>
      <c r="GS842" s="104"/>
      <c r="GT842" s="104"/>
      <c r="GU842" s="104"/>
      <c r="GV842" s="104"/>
      <c r="GW842" s="104"/>
      <c r="GX842" s="104"/>
      <c r="GY842" s="104"/>
      <c r="GZ842" s="104"/>
      <c r="HA842" s="104"/>
      <c r="HB842" s="104"/>
      <c r="HC842" s="104"/>
      <c r="HD842" s="104"/>
      <c r="HE842" s="104"/>
      <c r="HF842" s="104"/>
      <c r="HG842" s="104"/>
      <c r="HH842" s="104"/>
      <c r="HI842" s="104"/>
      <c r="HJ842" s="104"/>
      <c r="HK842" s="104"/>
      <c r="HL842" s="104"/>
      <c r="HM842" s="104"/>
      <c r="HN842" s="104"/>
      <c r="HO842" s="104"/>
      <c r="HP842" s="104"/>
      <c r="HQ842" s="64"/>
      <c r="HR842" s="64"/>
      <c r="HS842" s="64"/>
      <c r="HT842" s="64"/>
      <c r="HU842" s="64"/>
      <c r="HV842" s="64"/>
      <c r="HW842" s="105"/>
      <c r="HX842" s="64"/>
      <c r="HY842" s="280">
        <f t="shared" ref="HY842:HY845" si="958">IF(ISTEXT(EM842), VALUE(EM842), EM842)</f>
        <v>0</v>
      </c>
      <c r="HZ842" s="280">
        <f t="shared" ref="HZ842:HZ845" si="959">IF(ISTEXT(EN842), VALUE(EN842), EN842)</f>
        <v>0</v>
      </c>
      <c r="IA842" s="280">
        <f t="shared" ref="IA842:IA845" si="960">IF(ISTEXT(EO842), VALUE(EO842), EO842)</f>
        <v>0</v>
      </c>
      <c r="IB842" s="64"/>
      <c r="IC842" s="64"/>
    </row>
    <row r="843" spans="1:237" s="106" customFormat="1" ht="22.5" customHeight="1" x14ac:dyDescent="0.25">
      <c r="A843" s="368" t="s">
        <v>3959</v>
      </c>
      <c r="B843" s="369" t="s">
        <v>3960</v>
      </c>
      <c r="C843" s="375" t="s">
        <v>3233</v>
      </c>
      <c r="D843" s="371" t="s">
        <v>3961</v>
      </c>
      <c r="E843" s="371" t="s">
        <v>3962</v>
      </c>
      <c r="F843" s="376" t="s">
        <v>3224</v>
      </c>
      <c r="G843" s="376" t="s">
        <v>3225</v>
      </c>
      <c r="H843" s="373" t="s">
        <v>1662</v>
      </c>
      <c r="I843" s="374" t="s">
        <v>3963</v>
      </c>
      <c r="J843" s="421" t="s">
        <v>3231</v>
      </c>
      <c r="K843" s="422" t="s">
        <v>3235</v>
      </c>
      <c r="L843" s="329">
        <f>CONTINUA!BV843</f>
        <v>0</v>
      </c>
      <c r="M843" s="329">
        <f>CONTINUA!BW843</f>
        <v>0</v>
      </c>
      <c r="N843" s="895"/>
      <c r="O843" s="896" t="s">
        <v>4088</v>
      </c>
      <c r="P843" s="897" t="s">
        <v>206</v>
      </c>
      <c r="Q843" s="400"/>
      <c r="R843" s="401"/>
      <c r="S843" s="400"/>
      <c r="T843" s="401"/>
      <c r="U843" s="400"/>
      <c r="V843" s="401"/>
      <c r="W843" s="400"/>
      <c r="X843" s="401"/>
      <c r="Y843" s="400"/>
      <c r="Z843" s="401"/>
      <c r="AA843" s="400"/>
      <c r="AB843" s="401"/>
      <c r="AC843" s="400"/>
      <c r="AD843" s="401"/>
      <c r="AE843" s="400"/>
      <c r="AF843" s="401"/>
      <c r="AG843" s="400"/>
      <c r="AH843" s="401"/>
      <c r="AI843" s="400"/>
      <c r="AJ843" s="401"/>
      <c r="AK843" s="400"/>
      <c r="AL843" s="401"/>
      <c r="AM843" s="400"/>
      <c r="AN843" s="401"/>
      <c r="AO843" s="400"/>
      <c r="AP843" s="401"/>
      <c r="AQ843" s="400"/>
      <c r="AR843" s="401"/>
      <c r="AS843" s="400"/>
      <c r="AT843" s="401"/>
      <c r="AU843" s="400"/>
      <c r="AV843" s="401"/>
      <c r="AW843" s="400"/>
      <c r="AX843" s="401"/>
      <c r="AY843" s="400"/>
      <c r="AZ843" s="401"/>
      <c r="BA843" s="400"/>
      <c r="BB843" s="401"/>
      <c r="BC843" s="400"/>
      <c r="BD843" s="401"/>
      <c r="BE843" s="400"/>
      <c r="BF843" s="401"/>
      <c r="BG843" s="400"/>
      <c r="BH843" s="401"/>
      <c r="BI843" s="400"/>
      <c r="BJ843" s="401"/>
      <c r="BK843" s="400"/>
      <c r="BL843" s="401"/>
      <c r="BM843" s="400"/>
      <c r="BN843" s="401"/>
      <c r="BO843" s="400"/>
      <c r="BP843" s="401"/>
      <c r="BQ843" s="400"/>
      <c r="BR843" s="401"/>
      <c r="BS843" s="400"/>
      <c r="BT843" s="401"/>
      <c r="BU843" s="400"/>
      <c r="BV843" s="401"/>
      <c r="BW843" s="400"/>
      <c r="BX843" s="401"/>
      <c r="BY843" s="400"/>
      <c r="BZ843" s="401"/>
      <c r="CA843" s="400"/>
      <c r="CB843" s="401"/>
      <c r="CC843" s="400"/>
      <c r="CD843" s="401"/>
      <c r="CE843" s="400"/>
      <c r="CF843" s="401"/>
      <c r="CG843" s="400"/>
      <c r="CH843" s="401"/>
      <c r="CI843" s="400"/>
      <c r="CJ843" s="401"/>
      <c r="CK843" s="400"/>
      <c r="CL843" s="401"/>
      <c r="CM843" s="400"/>
      <c r="CN843" s="401"/>
      <c r="CO843" s="400"/>
      <c r="CP843" s="401"/>
      <c r="CQ843" s="400"/>
      <c r="CR843" s="401"/>
      <c r="CS843" s="400"/>
      <c r="CT843" s="401"/>
      <c r="CU843" s="400"/>
      <c r="CV843" s="401"/>
      <c r="CW843" s="400"/>
      <c r="CX843" s="401"/>
      <c r="CY843" s="400"/>
      <c r="CZ843" s="401"/>
      <c r="DA843" s="400"/>
      <c r="DB843" s="401"/>
      <c r="DC843" s="400"/>
      <c r="DD843" s="401"/>
      <c r="DE843" s="400"/>
      <c r="DF843" s="401"/>
      <c r="DG843" s="400"/>
      <c r="DH843" s="401"/>
      <c r="DI843" s="400"/>
      <c r="DJ843" s="401"/>
      <c r="DK843" s="400"/>
      <c r="DL843" s="401"/>
      <c r="DM843" s="400"/>
      <c r="DN843" s="401"/>
      <c r="DO843" s="400"/>
      <c r="DP843" s="401"/>
      <c r="DQ843" s="400"/>
      <c r="DR843" s="401"/>
      <c r="DS843" s="400"/>
      <c r="DT843" s="401"/>
      <c r="DU843" s="400"/>
      <c r="DV843" s="401"/>
      <c r="DW843" s="400"/>
      <c r="DX843" s="401"/>
      <c r="DY843" s="400"/>
      <c r="DZ843" s="401"/>
      <c r="EA843" s="400"/>
      <c r="EB843" s="401"/>
      <c r="EC843" s="400"/>
      <c r="ED843" s="401"/>
      <c r="EE843" s="400"/>
      <c r="EF843" s="401"/>
      <c r="EG843" s="400"/>
      <c r="EH843" s="401"/>
      <c r="EI843" s="400"/>
      <c r="EJ843" s="447"/>
      <c r="EK843" s="511"/>
      <c r="EL843" s="514"/>
      <c r="EM843" s="448"/>
      <c r="EN843" s="344"/>
      <c r="EO843" s="345"/>
      <c r="EP843" s="171">
        <f t="shared" ref="EP843:EP906" si="961">Q843</f>
        <v>0</v>
      </c>
      <c r="EQ843" s="171">
        <f t="shared" ref="EQ843:EQ906" si="962">U843+Y843+AC843+AG843+AK843+AO843+AS843+AW843+BA843+BE843+BI843+BM843+BQ843+BU843+BY843+CC843+CG843+CK843+CO843+CS843+CW843+DA843+DE843+DI843+DM843+DQ843+DU843+DY843+EC843+EG843</f>
        <v>0</v>
      </c>
      <c r="ER843" s="171">
        <f t="shared" ref="ER843:ER906" si="963">S843+W843+AA843+AE843+AI843+AM843+AQ843+AU843+AY843+BC843+BG843+BK843+BO843+BS843+BW843+CA843+CE843+CI843+CM843+CQ843+CU843+CY843+DC843+DG843+DK843+DO843+DS843+DW843+EA843+EE843+EI843</f>
        <v>0</v>
      </c>
      <c r="ES843" s="171">
        <f t="shared" ref="ES843:ES906" si="964">R843</f>
        <v>0</v>
      </c>
      <c r="ET843" s="171">
        <f t="shared" ref="ET843:ET906" si="965">V843+Z843+AD843+AH843+AL843+AP843+AT843+AX843+BB843+BF843+BJ843+BN843+BR843+BV843+BZ843+CD843+CH843+CL843+CP843+CT843+CX843+DB843+DF843+DJ843+DN843+DR843+DV843+DZ843+ED843+EH843</f>
        <v>0</v>
      </c>
      <c r="EU843" s="171">
        <f t="shared" ref="EU843:EU906" si="966">T843+X843+AB843+AF843+AJ843+AN843+AR843+AV843+AZ843+BD843+BH843+BL843+BP843+BT843+BX843+CB843+CF843+CJ843+CN843+CR843+CV843+CZ843+DD843+DH843+DL843+DP843+DT843+DX843+EB843+EF843+EJ843</f>
        <v>0</v>
      </c>
      <c r="EV843" s="172">
        <f t="shared" ref="EV843:EV906" si="967">EP843+EQ843+ES843+ET843+ER843+EU843</f>
        <v>0</v>
      </c>
      <c r="EW843" s="125"/>
      <c r="EX843" s="248">
        <f t="shared" si="956"/>
        <v>0</v>
      </c>
      <c r="EY843" s="174">
        <f>(L843*regular)+(M843*Cadeirantee)</f>
        <v>0</v>
      </c>
      <c r="EZ843" s="249">
        <f>SUMIF(FG843:GJ843,"&gt;0")</f>
        <v>0</v>
      </c>
      <c r="FA843" s="249">
        <f>SUMIF(FG843:GJ843,"&lt;0")+SUMIF(GN843:HP843,"&lt;0")</f>
        <v>0</v>
      </c>
      <c r="FB843" s="174">
        <v>0</v>
      </c>
      <c r="FC843" s="126">
        <f>N843*km*'VALORES TABELA'!$B$13</f>
        <v>0</v>
      </c>
      <c r="FD843" s="250">
        <f t="shared" si="957"/>
        <v>0</v>
      </c>
      <c r="FE843" s="105"/>
      <c r="FF843" s="108"/>
      <c r="FG843" s="108"/>
      <c r="FH843" s="108"/>
      <c r="FI843" s="108"/>
      <c r="FJ843" s="108"/>
      <c r="FK843" s="108"/>
      <c r="FL843" s="108"/>
      <c r="FM843" s="108"/>
      <c r="FN843" s="108"/>
      <c r="FO843" s="108"/>
      <c r="FP843" s="108"/>
      <c r="FQ843" s="108"/>
      <c r="FR843" s="108"/>
      <c r="FS843" s="108"/>
      <c r="FT843" s="108"/>
      <c r="FU843" s="108"/>
      <c r="FV843" s="108"/>
      <c r="FW843" s="108"/>
      <c r="FX843" s="108"/>
      <c r="FY843" s="108"/>
      <c r="FZ843" s="108"/>
      <c r="GA843" s="108"/>
      <c r="GB843" s="108"/>
      <c r="GC843" s="108"/>
      <c r="GD843" s="108"/>
      <c r="GE843" s="108"/>
      <c r="GF843" s="108"/>
      <c r="GG843" s="108"/>
      <c r="GH843" s="108"/>
      <c r="GI843" s="108"/>
      <c r="GJ843" s="108"/>
      <c r="GK843" s="251"/>
      <c r="GL843" s="103">
        <f t="shared" ref="GL843:GL906" si="968">IF(J843="ADAPTADO",T843*Cadeirante/30*GM843+S843*Percapita/30*GM843,IF(J843="NORMAL",(S843+T843)*Percapita/30*GM843,IF(J843="CRECHE",0)))*-1</f>
        <v>0</v>
      </c>
      <c r="GM843" s="124"/>
      <c r="GN843" s="104"/>
      <c r="GO843" s="104"/>
      <c r="GP843" s="104"/>
      <c r="GQ843" s="104"/>
      <c r="GR843" s="104"/>
      <c r="GS843" s="104"/>
      <c r="GT843" s="104"/>
      <c r="GU843" s="104"/>
      <c r="GV843" s="104"/>
      <c r="GW843" s="104"/>
      <c r="GX843" s="104"/>
      <c r="GY843" s="104"/>
      <c r="GZ843" s="104"/>
      <c r="HA843" s="104"/>
      <c r="HB843" s="104"/>
      <c r="HC843" s="104"/>
      <c r="HD843" s="104"/>
      <c r="HE843" s="104"/>
      <c r="HF843" s="104"/>
      <c r="HG843" s="104"/>
      <c r="HH843" s="104"/>
      <c r="HI843" s="104"/>
      <c r="HJ843" s="104"/>
      <c r="HK843" s="104"/>
      <c r="HL843" s="104"/>
      <c r="HM843" s="104"/>
      <c r="HN843" s="104"/>
      <c r="HO843" s="104"/>
      <c r="HP843" s="104"/>
      <c r="HQ843" s="64"/>
      <c r="HR843" s="64"/>
      <c r="HS843" s="64"/>
      <c r="HT843" s="64"/>
      <c r="HU843" s="64"/>
      <c r="HV843" s="64"/>
      <c r="HW843" s="105"/>
      <c r="HX843" s="64"/>
      <c r="HY843" s="280">
        <f t="shared" si="958"/>
        <v>0</v>
      </c>
      <c r="HZ843" s="280">
        <f t="shared" si="959"/>
        <v>0</v>
      </c>
      <c r="IA843" s="280">
        <f t="shared" si="960"/>
        <v>0</v>
      </c>
      <c r="IB843" s="64"/>
      <c r="IC843" s="64"/>
    </row>
    <row r="844" spans="1:237" s="106" customFormat="1" ht="22.5" customHeight="1" x14ac:dyDescent="0.25">
      <c r="A844" s="368" t="s">
        <v>3959</v>
      </c>
      <c r="B844" s="369" t="s">
        <v>3960</v>
      </c>
      <c r="C844" s="375" t="s">
        <v>3233</v>
      </c>
      <c r="D844" s="371" t="s">
        <v>3961</v>
      </c>
      <c r="E844" s="371" t="s">
        <v>3962</v>
      </c>
      <c r="F844" s="376" t="s">
        <v>3224</v>
      </c>
      <c r="G844" s="376" t="s">
        <v>3225</v>
      </c>
      <c r="H844" s="373" t="s">
        <v>1662</v>
      </c>
      <c r="I844" s="374" t="s">
        <v>3963</v>
      </c>
      <c r="J844" s="421" t="s">
        <v>3231</v>
      </c>
      <c r="K844" s="423" t="s">
        <v>3236</v>
      </c>
      <c r="L844" s="329">
        <f>CONTINUA!BV844</f>
        <v>0</v>
      </c>
      <c r="M844" s="329">
        <f>CONTINUA!BW844</f>
        <v>0</v>
      </c>
      <c r="N844" s="895"/>
      <c r="O844" s="896" t="s">
        <v>4088</v>
      </c>
      <c r="P844" s="897" t="s">
        <v>206</v>
      </c>
      <c r="Q844" s="400"/>
      <c r="R844" s="401"/>
      <c r="S844" s="400"/>
      <c r="T844" s="401"/>
      <c r="U844" s="400"/>
      <c r="V844" s="401"/>
      <c r="W844" s="400"/>
      <c r="X844" s="401"/>
      <c r="Y844" s="400"/>
      <c r="Z844" s="401"/>
      <c r="AA844" s="400"/>
      <c r="AB844" s="401"/>
      <c r="AC844" s="400"/>
      <c r="AD844" s="401"/>
      <c r="AE844" s="400"/>
      <c r="AF844" s="401"/>
      <c r="AG844" s="400"/>
      <c r="AH844" s="401"/>
      <c r="AI844" s="400"/>
      <c r="AJ844" s="401"/>
      <c r="AK844" s="400"/>
      <c r="AL844" s="401"/>
      <c r="AM844" s="400"/>
      <c r="AN844" s="401"/>
      <c r="AO844" s="400"/>
      <c r="AP844" s="401"/>
      <c r="AQ844" s="400"/>
      <c r="AR844" s="401"/>
      <c r="AS844" s="400"/>
      <c r="AT844" s="401"/>
      <c r="AU844" s="400"/>
      <c r="AV844" s="401"/>
      <c r="AW844" s="400"/>
      <c r="AX844" s="401"/>
      <c r="AY844" s="400"/>
      <c r="AZ844" s="401"/>
      <c r="BA844" s="400"/>
      <c r="BB844" s="401"/>
      <c r="BC844" s="400"/>
      <c r="BD844" s="401"/>
      <c r="BE844" s="400"/>
      <c r="BF844" s="401"/>
      <c r="BG844" s="400"/>
      <c r="BH844" s="401"/>
      <c r="BI844" s="400"/>
      <c r="BJ844" s="401"/>
      <c r="BK844" s="400"/>
      <c r="BL844" s="401"/>
      <c r="BM844" s="400"/>
      <c r="BN844" s="401"/>
      <c r="BO844" s="400"/>
      <c r="BP844" s="401"/>
      <c r="BQ844" s="400"/>
      <c r="BR844" s="401"/>
      <c r="BS844" s="400"/>
      <c r="BT844" s="401"/>
      <c r="BU844" s="400"/>
      <c r="BV844" s="401"/>
      <c r="BW844" s="400"/>
      <c r="BX844" s="401"/>
      <c r="BY844" s="400"/>
      <c r="BZ844" s="401"/>
      <c r="CA844" s="400"/>
      <c r="CB844" s="401"/>
      <c r="CC844" s="400"/>
      <c r="CD844" s="401"/>
      <c r="CE844" s="400"/>
      <c r="CF844" s="401"/>
      <c r="CG844" s="400"/>
      <c r="CH844" s="401"/>
      <c r="CI844" s="400"/>
      <c r="CJ844" s="401"/>
      <c r="CK844" s="400"/>
      <c r="CL844" s="401"/>
      <c r="CM844" s="400"/>
      <c r="CN844" s="401"/>
      <c r="CO844" s="400"/>
      <c r="CP844" s="401"/>
      <c r="CQ844" s="400"/>
      <c r="CR844" s="401"/>
      <c r="CS844" s="400"/>
      <c r="CT844" s="401"/>
      <c r="CU844" s="400"/>
      <c r="CV844" s="401"/>
      <c r="CW844" s="400"/>
      <c r="CX844" s="401"/>
      <c r="CY844" s="400"/>
      <c r="CZ844" s="401"/>
      <c r="DA844" s="400"/>
      <c r="DB844" s="401"/>
      <c r="DC844" s="400"/>
      <c r="DD844" s="401"/>
      <c r="DE844" s="400"/>
      <c r="DF844" s="401"/>
      <c r="DG844" s="400"/>
      <c r="DH844" s="401"/>
      <c r="DI844" s="400"/>
      <c r="DJ844" s="401"/>
      <c r="DK844" s="400"/>
      <c r="DL844" s="401"/>
      <c r="DM844" s="400"/>
      <c r="DN844" s="401"/>
      <c r="DO844" s="400"/>
      <c r="DP844" s="401"/>
      <c r="DQ844" s="400"/>
      <c r="DR844" s="401"/>
      <c r="DS844" s="400"/>
      <c r="DT844" s="401"/>
      <c r="DU844" s="400"/>
      <c r="DV844" s="401"/>
      <c r="DW844" s="400"/>
      <c r="DX844" s="401"/>
      <c r="DY844" s="400"/>
      <c r="DZ844" s="401"/>
      <c r="EA844" s="400"/>
      <c r="EB844" s="401"/>
      <c r="EC844" s="400"/>
      <c r="ED844" s="401"/>
      <c r="EE844" s="400"/>
      <c r="EF844" s="401"/>
      <c r="EG844" s="400"/>
      <c r="EH844" s="401"/>
      <c r="EI844" s="400"/>
      <c r="EJ844" s="447"/>
      <c r="EK844" s="511"/>
      <c r="EL844" s="514"/>
      <c r="EM844" s="448"/>
      <c r="EN844" s="344"/>
      <c r="EO844" s="345"/>
      <c r="EP844" s="171">
        <f t="shared" si="961"/>
        <v>0</v>
      </c>
      <c r="EQ844" s="171">
        <f t="shared" si="962"/>
        <v>0</v>
      </c>
      <c r="ER844" s="171">
        <f t="shared" si="963"/>
        <v>0</v>
      </c>
      <c r="ES844" s="171">
        <f t="shared" si="964"/>
        <v>0</v>
      </c>
      <c r="ET844" s="171">
        <f t="shared" si="965"/>
        <v>0</v>
      </c>
      <c r="EU844" s="171">
        <f t="shared" si="966"/>
        <v>0</v>
      </c>
      <c r="EV844" s="172">
        <f t="shared" si="967"/>
        <v>0</v>
      </c>
      <c r="EW844" s="127"/>
      <c r="EX844" s="248">
        <f t="shared" si="956"/>
        <v>0</v>
      </c>
      <c r="EY844" s="174">
        <f>(L844*regular)+(M844*Cadeirantee)</f>
        <v>0</v>
      </c>
      <c r="EZ844" s="249">
        <f>SUMIF(FG844:GJ844,"&gt;0")</f>
        <v>0</v>
      </c>
      <c r="FA844" s="249">
        <f>SUMIF(FG844:GJ844,"&lt;0")+SUMIF(GN844:HP844,"&lt;0")</f>
        <v>0</v>
      </c>
      <c r="FB844" s="174">
        <v>0</v>
      </c>
      <c r="FC844" s="126">
        <f>N844*km*'VALORES TABELA'!$B$13</f>
        <v>0</v>
      </c>
      <c r="FD844" s="250">
        <f t="shared" si="957"/>
        <v>0</v>
      </c>
      <c r="FE844" s="105"/>
      <c r="FF844" s="118"/>
      <c r="FG844" s="118"/>
      <c r="FH844" s="118"/>
      <c r="FI844" s="118"/>
      <c r="FJ844" s="118"/>
      <c r="FK844" s="118"/>
      <c r="FL844" s="118"/>
      <c r="FM844" s="118"/>
      <c r="FN844" s="118"/>
      <c r="FO844" s="118"/>
      <c r="FP844" s="118"/>
      <c r="FQ844" s="118"/>
      <c r="FR844" s="118"/>
      <c r="FS844" s="118"/>
      <c r="FT844" s="118"/>
      <c r="FU844" s="118"/>
      <c r="FV844" s="118"/>
      <c r="FW844" s="118"/>
      <c r="FX844" s="118"/>
      <c r="FY844" s="118"/>
      <c r="FZ844" s="118"/>
      <c r="GA844" s="118"/>
      <c r="GB844" s="118"/>
      <c r="GC844" s="118"/>
      <c r="GD844" s="118"/>
      <c r="GE844" s="118"/>
      <c r="GF844" s="118"/>
      <c r="GG844" s="118"/>
      <c r="GH844" s="118"/>
      <c r="GI844" s="118"/>
      <c r="GJ844" s="118"/>
      <c r="GK844" s="252"/>
      <c r="GL844" s="103">
        <f t="shared" si="968"/>
        <v>0</v>
      </c>
      <c r="GM844" s="124"/>
      <c r="GN844" s="104"/>
      <c r="GO844" s="104"/>
      <c r="GP844" s="104"/>
      <c r="GQ844" s="104"/>
      <c r="GR844" s="104"/>
      <c r="GS844" s="104"/>
      <c r="GT844" s="104"/>
      <c r="GU844" s="104"/>
      <c r="GV844" s="104"/>
      <c r="GW844" s="104"/>
      <c r="GX844" s="104"/>
      <c r="GY844" s="104"/>
      <c r="GZ844" s="104"/>
      <c r="HA844" s="104"/>
      <c r="HB844" s="104"/>
      <c r="HC844" s="104"/>
      <c r="HD844" s="104"/>
      <c r="HE844" s="104"/>
      <c r="HF844" s="104"/>
      <c r="HG844" s="104"/>
      <c r="HH844" s="104"/>
      <c r="HI844" s="104"/>
      <c r="HJ844" s="104"/>
      <c r="HK844" s="104"/>
      <c r="HL844" s="104"/>
      <c r="HM844" s="104"/>
      <c r="HN844" s="104"/>
      <c r="HO844" s="104"/>
      <c r="HP844" s="104"/>
      <c r="HQ844" s="64"/>
      <c r="HR844" s="65"/>
      <c r="HS844" s="65"/>
      <c r="HT844" s="65"/>
      <c r="HU844" s="65"/>
      <c r="HV844" s="65"/>
      <c r="HW844" s="105"/>
      <c r="HX844" s="65"/>
      <c r="HY844" s="280">
        <f t="shared" si="958"/>
        <v>0</v>
      </c>
      <c r="HZ844" s="280">
        <f t="shared" si="959"/>
        <v>0</v>
      </c>
      <c r="IA844" s="280">
        <f t="shared" si="960"/>
        <v>0</v>
      </c>
      <c r="IB844" s="65"/>
      <c r="IC844" s="65"/>
    </row>
    <row r="845" spans="1:237" s="106" customFormat="1" ht="22.5" customHeight="1" thickBot="1" x14ac:dyDescent="0.3">
      <c r="A845" s="377" t="s">
        <v>3959</v>
      </c>
      <c r="B845" s="378" t="s">
        <v>3960</v>
      </c>
      <c r="C845" s="379" t="s">
        <v>3233</v>
      </c>
      <c r="D845" s="380" t="s">
        <v>3961</v>
      </c>
      <c r="E845" s="380" t="s">
        <v>3962</v>
      </c>
      <c r="F845" s="381" t="s">
        <v>3224</v>
      </c>
      <c r="G845" s="381" t="s">
        <v>3225</v>
      </c>
      <c r="H845" s="382" t="s">
        <v>1662</v>
      </c>
      <c r="I845" s="383" t="s">
        <v>3963</v>
      </c>
      <c r="J845" s="421" t="s">
        <v>3231</v>
      </c>
      <c r="K845" s="424" t="s">
        <v>60</v>
      </c>
      <c r="L845" s="329">
        <f>CONTINUA!BV845</f>
        <v>0</v>
      </c>
      <c r="M845" s="329">
        <f>CONTINUA!BW845</f>
        <v>0</v>
      </c>
      <c r="N845" s="895"/>
      <c r="O845" s="896" t="s">
        <v>4088</v>
      </c>
      <c r="P845" s="897" t="s">
        <v>206</v>
      </c>
      <c r="Q845" s="400"/>
      <c r="R845" s="401"/>
      <c r="S845" s="400"/>
      <c r="T845" s="401"/>
      <c r="U845" s="400"/>
      <c r="V845" s="401"/>
      <c r="W845" s="400"/>
      <c r="X845" s="401"/>
      <c r="Y845" s="400"/>
      <c r="Z845" s="401"/>
      <c r="AA845" s="400"/>
      <c r="AB845" s="401"/>
      <c r="AC845" s="400"/>
      <c r="AD845" s="401"/>
      <c r="AE845" s="400"/>
      <c r="AF845" s="401"/>
      <c r="AG845" s="400"/>
      <c r="AH845" s="401"/>
      <c r="AI845" s="400"/>
      <c r="AJ845" s="401"/>
      <c r="AK845" s="400"/>
      <c r="AL845" s="401"/>
      <c r="AM845" s="400"/>
      <c r="AN845" s="401"/>
      <c r="AO845" s="400"/>
      <c r="AP845" s="401"/>
      <c r="AQ845" s="400"/>
      <c r="AR845" s="401"/>
      <c r="AS845" s="400"/>
      <c r="AT845" s="401"/>
      <c r="AU845" s="400"/>
      <c r="AV845" s="401"/>
      <c r="AW845" s="400"/>
      <c r="AX845" s="401"/>
      <c r="AY845" s="400"/>
      <c r="AZ845" s="401"/>
      <c r="BA845" s="400"/>
      <c r="BB845" s="401"/>
      <c r="BC845" s="400"/>
      <c r="BD845" s="401"/>
      <c r="BE845" s="400"/>
      <c r="BF845" s="401"/>
      <c r="BG845" s="400"/>
      <c r="BH845" s="401"/>
      <c r="BI845" s="400"/>
      <c r="BJ845" s="401"/>
      <c r="BK845" s="400"/>
      <c r="BL845" s="401"/>
      <c r="BM845" s="400"/>
      <c r="BN845" s="401"/>
      <c r="BO845" s="400"/>
      <c r="BP845" s="401"/>
      <c r="BQ845" s="400"/>
      <c r="BR845" s="401"/>
      <c r="BS845" s="400"/>
      <c r="BT845" s="401"/>
      <c r="BU845" s="400"/>
      <c r="BV845" s="401"/>
      <c r="BW845" s="400"/>
      <c r="BX845" s="401"/>
      <c r="BY845" s="400"/>
      <c r="BZ845" s="401"/>
      <c r="CA845" s="400"/>
      <c r="CB845" s="401"/>
      <c r="CC845" s="400"/>
      <c r="CD845" s="401"/>
      <c r="CE845" s="400"/>
      <c r="CF845" s="401"/>
      <c r="CG845" s="400"/>
      <c r="CH845" s="401"/>
      <c r="CI845" s="400"/>
      <c r="CJ845" s="401"/>
      <c r="CK845" s="400"/>
      <c r="CL845" s="401"/>
      <c r="CM845" s="400"/>
      <c r="CN845" s="401"/>
      <c r="CO845" s="400"/>
      <c r="CP845" s="401"/>
      <c r="CQ845" s="400"/>
      <c r="CR845" s="401"/>
      <c r="CS845" s="400"/>
      <c r="CT845" s="401"/>
      <c r="CU845" s="400"/>
      <c r="CV845" s="401"/>
      <c r="CW845" s="400"/>
      <c r="CX845" s="401"/>
      <c r="CY845" s="400"/>
      <c r="CZ845" s="401"/>
      <c r="DA845" s="400"/>
      <c r="DB845" s="401"/>
      <c r="DC845" s="400"/>
      <c r="DD845" s="401"/>
      <c r="DE845" s="400"/>
      <c r="DF845" s="401"/>
      <c r="DG845" s="400"/>
      <c r="DH845" s="401"/>
      <c r="DI845" s="400"/>
      <c r="DJ845" s="401"/>
      <c r="DK845" s="400"/>
      <c r="DL845" s="401"/>
      <c r="DM845" s="400"/>
      <c r="DN845" s="401"/>
      <c r="DO845" s="400"/>
      <c r="DP845" s="401"/>
      <c r="DQ845" s="400"/>
      <c r="DR845" s="401"/>
      <c r="DS845" s="400"/>
      <c r="DT845" s="401"/>
      <c r="DU845" s="400"/>
      <c r="DV845" s="401"/>
      <c r="DW845" s="400"/>
      <c r="DX845" s="401"/>
      <c r="DY845" s="400"/>
      <c r="DZ845" s="401"/>
      <c r="EA845" s="400"/>
      <c r="EB845" s="401"/>
      <c r="EC845" s="400"/>
      <c r="ED845" s="401"/>
      <c r="EE845" s="400"/>
      <c r="EF845" s="401"/>
      <c r="EG845" s="400"/>
      <c r="EH845" s="401"/>
      <c r="EI845" s="400"/>
      <c r="EJ845" s="447"/>
      <c r="EK845" s="512"/>
      <c r="EL845" s="515"/>
      <c r="EM845" s="450"/>
      <c r="EN845" s="348"/>
      <c r="EO845" s="348"/>
      <c r="EP845" s="179">
        <f t="shared" si="961"/>
        <v>0</v>
      </c>
      <c r="EQ845" s="179">
        <f t="shared" si="962"/>
        <v>0</v>
      </c>
      <c r="ER845" s="179">
        <f t="shared" si="963"/>
        <v>0</v>
      </c>
      <c r="ES845" s="179">
        <f t="shared" si="964"/>
        <v>0</v>
      </c>
      <c r="ET845" s="179">
        <f t="shared" si="965"/>
        <v>0</v>
      </c>
      <c r="EU845" s="179">
        <f t="shared" si="966"/>
        <v>0</v>
      </c>
      <c r="EV845" s="172">
        <f t="shared" si="967"/>
        <v>0</v>
      </c>
      <c r="EW845" s="253"/>
      <c r="EX845" s="254">
        <v>0</v>
      </c>
      <c r="EY845" s="180">
        <v>0</v>
      </c>
      <c r="EZ845" s="255">
        <v>0</v>
      </c>
      <c r="FA845" s="255">
        <v>0</v>
      </c>
      <c r="FB845" s="180">
        <f>SUM(FF845:GI845)/2</f>
        <v>0</v>
      </c>
      <c r="FC845" s="256">
        <f>N845*km*'VALORES TABELA'!$B$13</f>
        <v>0</v>
      </c>
      <c r="FD845" s="250">
        <f t="shared" si="957"/>
        <v>0</v>
      </c>
      <c r="FE845" s="257"/>
      <c r="FF845" s="181">
        <f>((Q845+S845)*Percapita)+((R845+T845)*Cadeirante)</f>
        <v>0</v>
      </c>
      <c r="FG845" s="181">
        <f>((U845+W845)*Percapita/30*FG$4)+((V845+X845)*Cadeirante/30*FG$4)</f>
        <v>0</v>
      </c>
      <c r="FH845" s="181">
        <f>((Y845+AA845)*Percapita/30*FH$4)+((Z845+AB845)*Cadeirante/30*FH$4)</f>
        <v>0</v>
      </c>
      <c r="FI845" s="181">
        <f>((AC845+AE845)*Percapita/30*FI$4)+((AD845+AF845)*Cadeirante/30*FI$4)</f>
        <v>0</v>
      </c>
      <c r="FJ845" s="181">
        <f>((AG845+AI845)*Percapita/30*FJ$4)+((AH845+AJ845)*Cadeirante/30*FJ$4)</f>
        <v>0</v>
      </c>
      <c r="FK845" s="181">
        <f>((AK845+AM845)*Percapita/30*FK$4)+((AL845+AN845)*Cadeirante/30*FK$4)</f>
        <v>0</v>
      </c>
      <c r="FL845" s="181">
        <f>((AO845+AQ845)*Percapita/30*FL$4)+((AP845+AR845)*Cadeirante/30*FL$4)</f>
        <v>0</v>
      </c>
      <c r="FM845" s="181">
        <f>((AS845+AU845)*Percapita/30*FM$4)+((AT845+AV845)*Cadeirante/30*FM$4)</f>
        <v>0</v>
      </c>
      <c r="FN845" s="181">
        <f>((AW845+AY845)*Percapita/30*FN$4)+((AX845+AZ845)*Cadeirante/30*FN$4)</f>
        <v>0</v>
      </c>
      <c r="FO845" s="181">
        <f>((BA845+BC845)*Percapita/30*FO$4)+((BB845+BD845)*Cadeirante/30*FO$4)</f>
        <v>0</v>
      </c>
      <c r="FP845" s="181">
        <f>((BE845+BG845)*Percapita/30*FP$4)+((BF845+BH845)*Cadeirante/30*FP$4)</f>
        <v>0</v>
      </c>
      <c r="FQ845" s="181">
        <f>((BI845+BK845)*Percapita/30*FQ$4)+((BJ845+BL845)*Cadeirante/30*FQ$4)</f>
        <v>0</v>
      </c>
      <c r="FR845" s="181">
        <f>((BM845+BO845)*Percapita/30*FR$4)+((BN845+BP845)*Cadeirante/30*FR$4)</f>
        <v>0</v>
      </c>
      <c r="FS845" s="181">
        <f>((BQ845+BS845)*Percapita/30*FS$4)+((BR845+BT845)*Cadeirante/30*FS$4)</f>
        <v>0</v>
      </c>
      <c r="FT845" s="181">
        <f>((BU845+BW845)*Percapita/30*FT$4)+((BV845+BX845)*Cadeirante/30*FT$4)</f>
        <v>0</v>
      </c>
      <c r="FU845" s="181">
        <f>((BY845+CA845)*Percapita/30*FU$4)+((BZ845+CB845)*Cadeirante/30*FU$4)</f>
        <v>0</v>
      </c>
      <c r="FV845" s="181">
        <f>((CC845+CE845)*Percapita/30*FV$4)+((CD845+CF845)*Cadeirante/30*FV$4)</f>
        <v>0</v>
      </c>
      <c r="FW845" s="181">
        <f>((CG845+CI845)*Percapita/30*FW$4)+((CI845+CK845)*Cadeirante/30*FW$4)</f>
        <v>0</v>
      </c>
      <c r="FX845" s="181">
        <f>((CK845+CM845)*Percapita/30*FX$4)+((CL845+CN845)*Cadeirante/30*FX$4)</f>
        <v>0</v>
      </c>
      <c r="FY845" s="181">
        <f>((CO845+CQ845)*Percapita/30*FY$4)+((CP845+CR845)*Cadeirante/30*FY$4)</f>
        <v>0</v>
      </c>
      <c r="FZ845" s="181">
        <f>((CS845+CU845)*Percapita/30*FZ$4)+((CT845+CV845)*Cadeirante/30*FZ$4)</f>
        <v>0</v>
      </c>
      <c r="GA845" s="181">
        <f>((CW845+CY845)*Percapita/30*GA$4)+((CX845+CZ845)*Cadeirante/30*GA$4)</f>
        <v>0</v>
      </c>
      <c r="GB845" s="181">
        <f>((DA845+DC845)*Percapita/30*GB$4)+((DB845+DD845)*Cadeirante/30*GB$4)</f>
        <v>0</v>
      </c>
      <c r="GC845" s="181">
        <f>((DE845+DG845)*Percapita/30*GC$4)+((DF845+DH845)*Cadeirante/30*GC$4)</f>
        <v>0</v>
      </c>
      <c r="GD845" s="181">
        <f>((DI845+DK845)*Percapita/30*GD$4)+((DJ845+DL845)*Cadeirante/30*GD$4)</f>
        <v>0</v>
      </c>
      <c r="GE845" s="181">
        <f>((DM845+DO845)*Percapita/30*GE$4)+((DN845+DP845)*Cadeirante/30*GE$4)</f>
        <v>0</v>
      </c>
      <c r="GF845" s="181">
        <f>((DQ845+DS845)*Percapita/30*GF$4)+((DR845+DT845)*Cadeirante/30*GF$4)</f>
        <v>0</v>
      </c>
      <c r="GG845" s="181">
        <f>((DU845+DW845)*Percapita/30*GG$4)+((DV845+DX845)*Cadeirante/30*GG$4)</f>
        <v>0</v>
      </c>
      <c r="GH845" s="181">
        <f>((DY845+EA845)*Percapita/30*GH$4)+((DZ845+EB845)*Cadeirante/30*GH$4)</f>
        <v>0</v>
      </c>
      <c r="GI845" s="181">
        <f>((EC845+EE845)*Percapita/30*GI$4)+((ED845+EF845)*Cadeirante/30*GI$4)</f>
        <v>0</v>
      </c>
      <c r="GJ845" s="181">
        <f>((EG845+EI845)*Percapita)+((EH845+EJ845)*Cadeirante)</f>
        <v>0</v>
      </c>
      <c r="GK845" s="258"/>
      <c r="GL845" s="103">
        <f t="shared" si="968"/>
        <v>0</v>
      </c>
      <c r="GM845" s="124"/>
      <c r="GN845" s="182"/>
      <c r="GO845" s="182"/>
      <c r="GP845" s="182"/>
      <c r="GQ845" s="182"/>
      <c r="GR845" s="182"/>
      <c r="GS845" s="182"/>
      <c r="GT845" s="182"/>
      <c r="GU845" s="182"/>
      <c r="GV845" s="182"/>
      <c r="GW845" s="182"/>
      <c r="GX845" s="182"/>
      <c r="GY845" s="182"/>
      <c r="GZ845" s="182"/>
      <c r="HA845" s="182"/>
      <c r="HB845" s="182"/>
      <c r="HC845" s="182"/>
      <c r="HD845" s="182"/>
      <c r="HE845" s="182"/>
      <c r="HF845" s="182"/>
      <c r="HG845" s="182"/>
      <c r="HH845" s="182"/>
      <c r="HI845" s="182"/>
      <c r="HJ845" s="182"/>
      <c r="HK845" s="182"/>
      <c r="HL845" s="182"/>
      <c r="HM845" s="182"/>
      <c r="HN845" s="182"/>
      <c r="HO845" s="182"/>
      <c r="HP845" s="259"/>
      <c r="HQ845" s="64"/>
      <c r="HW845" s="257"/>
      <c r="HY845" s="280">
        <f t="shared" si="958"/>
        <v>0</v>
      </c>
      <c r="HZ845" s="280">
        <f t="shared" si="959"/>
        <v>0</v>
      </c>
      <c r="IA845" s="280">
        <f t="shared" si="960"/>
        <v>0</v>
      </c>
    </row>
    <row r="846" spans="1:237" s="106" customFormat="1" ht="22.5" customHeight="1" x14ac:dyDescent="0.25">
      <c r="A846" t="s">
        <v>3964</v>
      </c>
      <c r="B846" s="522" t="s">
        <v>3965</v>
      </c>
      <c r="C846" s="523">
        <v>1</v>
      </c>
      <c r="D846" s="524" t="s">
        <v>3961</v>
      </c>
      <c r="E846" s="524" t="s">
        <v>3966</v>
      </c>
      <c r="F846" s="525" t="s">
        <v>3224</v>
      </c>
      <c r="G846" s="525" t="s">
        <v>3225</v>
      </c>
      <c r="H846" s="350" t="s">
        <v>1662</v>
      </c>
      <c r="I846" s="351" t="s">
        <v>3967</v>
      </c>
      <c r="J846" s="409" t="s">
        <v>3231</v>
      </c>
      <c r="K846" s="410" t="s">
        <v>3232</v>
      </c>
      <c r="L846" s="329">
        <f>CONTINUA!BV846</f>
        <v>0</v>
      </c>
      <c r="M846" s="329">
        <f>CONTINUA!BW846</f>
        <v>0</v>
      </c>
      <c r="N846" s="895"/>
      <c r="O846" s="896" t="s">
        <v>4088</v>
      </c>
      <c r="P846" s="897" t="s">
        <v>206</v>
      </c>
      <c r="Q846" s="400">
        <v>51</v>
      </c>
      <c r="R846" s="401"/>
      <c r="S846" s="400"/>
      <c r="T846" s="401"/>
      <c r="U846" s="400"/>
      <c r="V846" s="401"/>
      <c r="W846" s="400"/>
      <c r="X846" s="401"/>
      <c r="Y846" s="400"/>
      <c r="Z846" s="401"/>
      <c r="AA846" s="400"/>
      <c r="AB846" s="401"/>
      <c r="AC846" s="400"/>
      <c r="AD846" s="401"/>
      <c r="AE846" s="400"/>
      <c r="AF846" s="401"/>
      <c r="AG846" s="400"/>
      <c r="AH846" s="401"/>
      <c r="AI846" s="400"/>
      <c r="AJ846" s="401"/>
      <c r="AK846" s="400"/>
      <c r="AL846" s="401"/>
      <c r="AM846" s="400"/>
      <c r="AN846" s="401"/>
      <c r="AO846" s="400"/>
      <c r="AP846" s="401"/>
      <c r="AQ846" s="400"/>
      <c r="AR846" s="401"/>
      <c r="AS846" s="400"/>
      <c r="AT846" s="401"/>
      <c r="AU846" s="400"/>
      <c r="AV846" s="401"/>
      <c r="AW846" s="400"/>
      <c r="AX846" s="401"/>
      <c r="AY846" s="400"/>
      <c r="AZ846" s="401"/>
      <c r="BA846" s="400"/>
      <c r="BB846" s="401"/>
      <c r="BC846" s="400"/>
      <c r="BD846" s="401"/>
      <c r="BE846" s="400"/>
      <c r="BF846" s="401"/>
      <c r="BG846" s="400"/>
      <c r="BH846" s="401"/>
      <c r="BI846" s="400"/>
      <c r="BJ846" s="401"/>
      <c r="BK846" s="400"/>
      <c r="BL846" s="401"/>
      <c r="BM846" s="400"/>
      <c r="BN846" s="401"/>
      <c r="BO846" s="400"/>
      <c r="BP846" s="401"/>
      <c r="BQ846" s="400"/>
      <c r="BR846" s="401"/>
      <c r="BS846" s="400"/>
      <c r="BT846" s="401"/>
      <c r="BU846" s="400"/>
      <c r="BV846" s="401"/>
      <c r="BW846" s="400"/>
      <c r="BX846" s="401"/>
      <c r="BY846" s="400"/>
      <c r="BZ846" s="401"/>
      <c r="CA846" s="400"/>
      <c r="CB846" s="401"/>
      <c r="CC846" s="400"/>
      <c r="CD846" s="401"/>
      <c r="CE846" s="400"/>
      <c r="CF846" s="401"/>
      <c r="CG846" s="400"/>
      <c r="CH846" s="401"/>
      <c r="CI846" s="400"/>
      <c r="CJ846" s="401"/>
      <c r="CK846" s="400"/>
      <c r="CL846" s="401"/>
      <c r="CM846" s="400"/>
      <c r="CN846" s="401"/>
      <c r="CO846" s="400"/>
      <c r="CP846" s="401"/>
      <c r="CQ846" s="400"/>
      <c r="CR846" s="401"/>
      <c r="CS846" s="400"/>
      <c r="CT846" s="401"/>
      <c r="CU846" s="400"/>
      <c r="CV846" s="401"/>
      <c r="CW846" s="400"/>
      <c r="CX846" s="401"/>
      <c r="CY846" s="400"/>
      <c r="CZ846" s="401"/>
      <c r="DA846" s="400"/>
      <c r="DB846" s="401"/>
      <c r="DC846" s="400"/>
      <c r="DD846" s="401"/>
      <c r="DE846" s="400"/>
      <c r="DF846" s="401"/>
      <c r="DG846" s="400"/>
      <c r="DH846" s="401"/>
      <c r="DI846" s="400"/>
      <c r="DJ846" s="401"/>
      <c r="DK846" s="400"/>
      <c r="DL846" s="401"/>
      <c r="DM846" s="400"/>
      <c r="DN846" s="401"/>
      <c r="DO846" s="400"/>
      <c r="DP846" s="401"/>
      <c r="DQ846" s="400"/>
      <c r="DR846" s="401"/>
      <c r="DS846" s="400"/>
      <c r="DT846" s="401"/>
      <c r="DU846" s="400"/>
      <c r="DV846" s="401"/>
      <c r="DW846" s="400"/>
      <c r="DX846" s="401"/>
      <c r="DY846" s="400"/>
      <c r="DZ846" s="401"/>
      <c r="EA846" s="400"/>
      <c r="EB846" s="401"/>
      <c r="EC846" s="400"/>
      <c r="ED846" s="401"/>
      <c r="EE846" s="400"/>
      <c r="EF846" s="401"/>
      <c r="EG846" s="400"/>
      <c r="EH846" s="401"/>
      <c r="EI846" s="400"/>
      <c r="EJ846" s="447"/>
      <c r="EK846" s="510"/>
      <c r="EL846" s="513"/>
      <c r="EM846" s="520"/>
      <c r="EN846" s="520"/>
      <c r="EO846" s="520"/>
      <c r="EP846" s="171">
        <f t="shared" si="961"/>
        <v>51</v>
      </c>
      <c r="EQ846" s="171">
        <f t="shared" si="962"/>
        <v>0</v>
      </c>
      <c r="ER846" s="171">
        <f t="shared" si="963"/>
        <v>0</v>
      </c>
      <c r="ES846" s="171">
        <f t="shared" si="964"/>
        <v>0</v>
      </c>
      <c r="ET846" s="171">
        <f t="shared" si="965"/>
        <v>0</v>
      </c>
      <c r="EU846" s="171">
        <f t="shared" si="966"/>
        <v>0</v>
      </c>
      <c r="EV846" s="172">
        <f t="shared" si="967"/>
        <v>51</v>
      </c>
      <c r="EW846" s="367">
        <f>IF(C846=4,IF(MAX(Q846:EJ848)&gt;0,(Especiall/30*(IF(($G846-$F846)=($G$5-$F$5),30,IF(DAY($G846)=31,($G846-$F846),($G846-$F846)+1)))),0),0)</f>
        <v>0</v>
      </c>
      <c r="EX846" s="248">
        <f t="shared" ref="EX846:EX849" si="969">FF846</f>
        <v>20975.57</v>
      </c>
      <c r="EY846" s="174">
        <f>(L846*regular)+(M846*Cadeirantee)</f>
        <v>0</v>
      </c>
      <c r="EZ846" s="249">
        <f>SUMIF(FG846:GJ846,"&gt;0")</f>
        <v>0</v>
      </c>
      <c r="FA846" s="249">
        <f>SUMIF(FG846:GJ846,"&lt;0")+SUMIF(GN846:HP846,"&lt;0")</f>
        <v>0</v>
      </c>
      <c r="FB846" s="174">
        <v>0</v>
      </c>
      <c r="FC846" s="175">
        <f>N846*km*'VALORES TABELA'!$B$13</f>
        <v>0</v>
      </c>
      <c r="FD846" s="250">
        <f>GL846</f>
        <v>0</v>
      </c>
      <c r="FE846" s="176">
        <f>(EW846+EW847+EW848+EW849+EX846+EX847+EX848+EX849+EY846+EY847+EY848+EY849+EY850+EZ846+EZ847+EZ848+EZ849+FA846+FA847+FA848+FA849+FC846+FC847+FC848+FC849+HY846-HZ846-IA846+FD846+FD847+FD848+FD849+FB850)</f>
        <v>20975.57</v>
      </c>
      <c r="FF846" s="177">
        <f>IF(C846=4,SUM(Q846+Q847+Q848+S846+S847+S848)*Percapita/30*FF$4+(R846+R847+R848+T846+T847+T848)*Cadeirante/30*FF$4,IF(C846=3,IF(Q849+S849=10,Fixo/30*FF$4+(Q846+Q847+Q848+S846+S847+S848)*Percapita/30*FF$4+(R849+T849)*Cadeirante/30*FF$4,IF(Q849+S849&lt;=9,(Q849+S849)*Crechee/30*FF$4)+(R849+T849)*Cadeirante/30*FF$4+(Q846+Q847+Q848+S846+S847+S848)*Percapita/30*FF$4)+IF(Q849+S849&gt;=11,Fixo/30*FF$4+(Q849+S849-10)*Crechee/30*FF$4,0),IF(C846=2,IF(R846+R847+R848+R849+T846+T847+T848+T849=1,Cadeirante/30*FF$4,IF(R846+R847+R848+R849+T846+T847+T848+T849=2,Fixo/30*FF$4,IF(R846+R847+R848+R849+T846+T847+T848+T849&gt;2,Fixo/30*FF$4+(R846+R847+R848+R849+T846+T847+T848+T849-2)*Cadeirante/30*FF$4)))+(Q846+Q847+Q848+S846+S847+S848)*Percapita/30*FF$4+(Q849+S849)*Crechee/30*FF$4,IF(C846=1,IF(Q846+Q847+Q848+R846+R847+R848+S846+S847+S848+T846+T847+T848&lt;=15,(Q846+Q847+Q848+S846+S847+S848)*Percapita/30*FF$4,IF(Q846+Q847+Q848+R846+R847+R848+S846+S847+S848+T846+T847+T848&gt;=16,Fixo/30*FF$4+(Q846+Q847+Q848+R846+R847+R848+S846+S847+S848+T846+T847-16)*Percapita/30*FF$4))))))</f>
        <v>20975.57</v>
      </c>
      <c r="FG846" s="177">
        <f>IF(C846=4,SUM(U846+U847+U848+W846+W847+W848)*Percapita/30*FG$4+(V846+V847+V848+X846+X847+X848)*Cadeirante/30*FG$4,IF(C846=3,IF(U849+W849=10,Fixo/30*FG$4+(U846+U847+U848+W846+W847+W848)*Percapita/30*FG$4+(V849+X849)*Cadeirante/30*FG$4,IF(U849+W849&lt;=9,(U849+W849)*Crechee/30*FG$4)+(V849+X849)*Cadeirante/30*FG$4+(U846+U847+U848+W846+W847+W848)*Percapita/30*FG$4)+IF(U849+W849&gt;=11,Fixo/30*FG$4+(U849+W849-10)*Crechee/30*FG$4,0),IF(C846=2,IF(V846+V847+V848+V849+X846+X847+X848+X849=1,Cadeirante/30*FG$4,IF(V846+V847+V848+V849+X846+X847+X848+X849=2,Fixo/30*FG$4,IF(V846+V847+V848+V849+X846+X847+X848+X849&gt;2,Fixo/30*FG$4+(V846+V847+V848+V849+X846+X847+X848+X849-2)*Cadeirante/30*FG$4)))+(U846+U847+U848+W846+W847+W848)*Percapita/30*FG$4+(U849+W849)*Crechee/30*FG$4,IF(C846=1,IF(U846+U847+U848+V846+V847+V848+W846+W847+W848+X846+X847+X848&lt;=15,(U846+U847+U848+W846+W847+W848)*Percapita/30*FG$4,IF(U846+U847+U848+V846+V847+V848+W846+W847+W848+X846+X847+X848&gt;=16,Fixo/30*FG$4+(U846+U847+U848+V846+V847+V848+W846+W847+W848+X846+X847-16)*Percapita/30*FG$4))))))</f>
        <v>0</v>
      </c>
      <c r="FH846" s="177">
        <f>IF(C846=4,SUM(Y846+Y847+Y848+AA846+AA847+AA848)*Percapita/30*FH$4+(Z846+Z847+Z848+AB846+AB847+AB848)*Cadeirante/30*FH$4,IF(C846=3,IF(Y849+AA849=10,Fixo/30*FH$4+(Y846+Y847+Y848+AA846+AA847+AA848)*Percapita/30*FH$4+(Z849+AB849)*Cadeirante/30*FH$4,IF(Y849+AA849&lt;=9,(Y849+AA849)*Crechee/30*FH$4)+(Z849+AB849)*Cadeirante/30*FH$4+(Y846+Y847+Y848+AA846+AA847+AA848)*Percapita/30*FH$4)+IF(Y849+AA849&gt;=11,Fixo/30*FH$4+(Y849+AA849-10)*Crechee/30*FH$4,0),IF(C846=2,IF(Z846+Z847+Z848+Z849+AB846+AB847+AB848+AB849=1,Cadeirante/30*FH$4,IF(Z846+Z847+Z848+Z849+AB846+AB847+AB848+AB849=2,Fixo/30*FH$4,IF(Z846+Z847+Z848+Z849+AB846+AB847+AB848+AB849&gt;2,Fixo/30*FH$4+(Z846+Z847+Z848+Z849+AB846+AB847+AB848+AB849-2)*Cadeirante/30*FH$4)))+(Y846+Y847+Y848+AA846+AA847+AA848)*Percapita/30*FH$4+(Y849+AA849)*Crechee/30*FH$4,IF(C846=1,IF(Y846+Y847+Y848+Z846+Z847+Z848+AA846+AA847+AA848+AB846+AB847+AB848&lt;=15,(Y846+Y847+Y848+AA846+AA847+AA848)*Percapita/30*FH$4,IF(Y846+Y847+Y848+Z846+Z847+Z848+AA846+AA847+AA848+AB846+AB847+AB848&gt;=16,Fixo/30*FH$4+(Y846+Y847+Y848+Z846+Z847+Z848+AA846+AA847+AA848+AB846+AB847-16)*Percapita/30*FH$4))))))</f>
        <v>0</v>
      </c>
      <c r="FI846" s="177">
        <f>IF(C846=4,SUM(AC846+AC847+AC848+AE846+AE847+AE848)*Percapita/30*FI$4+(AD846+AD847+AD848+AF846+AF847+AF848)*Cadeirante/30*FI$4,IF(C846=3,IF(AC849+AE849=10,Fixo/30*FI$4+(AC846+AC847+AC848+AE846+AE847+AE848)*Percapita/30*FI$4+(AD849+AF849)*Cadeirante/30*FI$4,IF(AC849+AE849&lt;=9,(AC849+AE849)*Crechee/30*FI$4)+(AD849+AF849)*Cadeirante/30*FI$4+(AC846+AC847+AC848+AE846+AE847+AE848)*Percapita/30*FI$4)+IF(AC849+AE849&gt;=11,Fixo/30*FI$4+(AC849+AE849-10)*Crechee/30*FI$4,0),IF(C846=2,IF(AD846+AD847+AD848+AD849+AF846+AF847+AF848+AF849=1,Cadeirante/30*FI$4,IF(AD846+AD847+AD848+AD849+AF846+AF847+AF848+AF849=2,Fixo/30*FI$4,IF(AD846+AD847+AD848+AD849+AF846+AF847+AF848+AF849&gt;2,Fixo/30*FI$4+(AD846+AD847+AD848+AD849+AF846+AF847+AF848+AF849-2)*Cadeirante/30*FI$4)))+(AC846+AC847+AC848+AE846+AE847+AE848)*Percapita/30*FI$4+(AC849+AE849)*Crechee/30*FI$4,IF(C846=1,IF(AC846+AC847+AC848+AD846+AD847+AD848+AE846+AE847+AE848+AF846+AF847+AF848&lt;=15,(AC846+AC847+AC848+AE846+AE847+AE848)*Percapita/30*FI$4,IF(AC846+AC847+AC848+AD846+AD847+AD848+AE846+AE847+AE848+AF846+AF847+AF848&gt;=16,Fixo/30*FI$4+(AC846+AC847+AC848+AD846+AD847+AD848+AE846+AE847+AE848+AF846+AF847-16)*Percapita/30*FI$4))))))</f>
        <v>0</v>
      </c>
      <c r="FJ846" s="177">
        <f>IF(C846=4,SUM(AG846+AG847+AG848+AI846+AI847+AI848)*Percapita/30*FJ$4+(AH846+AH847+AH848+AJ846+AJ847+AJ848)*Cadeirante/30*FJ$4,IF(C846=3,IF(AG849+AI849=10,Fixo/30*FJ$4+(AG846+AG847+AG848+AI846+AI847+AI848)*Percapita/30*FJ$4+(AH849+AJ849)*Cadeirante/30*FJ$4,IF(AG849+AI849&lt;=9,(AG849+AI849)*Crechee/30*FJ$4)+(AH849+AJ849)*Cadeirante/30*FJ$4+(AG846+AG847+AG848+AI846+AI847+AI848)*Percapita/30*FJ$4)+IF(AG849+AI849&gt;=11,Fixo/30*FJ$4+(AG849+AI849-10)*Crechee/30*FJ$4,0),IF(C846=2,IF(AH846+AH847+AH848+AH849+AJ846+AJ847+AJ848+AJ849=1,Cadeirante/30*FJ$4,IF(AH846+AH847+AH848+AH849+AJ846+AJ847+AJ848+AJ849=2,Fixo/30*FJ$4,IF(AH846+AH847+AH848+AH849+AJ846+AJ847+AJ848+AJ849&gt;2,Fixo/30*FJ$4+(AH846+AH847+AH848+AH849+AJ846+AJ847+AJ848+AJ849-2)*Cadeirante/30*FJ$4)))+(AG846+AG847+AG848+AI846+AI847+AI848)*Percapita/30*FJ$4+(AG849+AI849)*Crechee/30*FJ$4,IF(C846=1,IF(AG846+AG847+AG848+AH846+AH847+AH848+AI846+AI847+AI848+AJ846+AJ847+AJ848&lt;=15,(AG846+AG847+AG848+AI846+AI847+AI848)*Percapita/30*FJ$4,IF(AG846+AG847+AG848+AH846+AH847+AH848+AI846+AI847+AI848+AJ846+AJ847+AJ848&gt;=16,Fixo/30*FJ$4+(AG846+AG847+AG848+AH846+AH847+AH848+AI846+AI847+AI848+AJ846+AJ847-16)*Percapita/30*FJ$4))))))</f>
        <v>0</v>
      </c>
      <c r="FK846" s="177">
        <f>IF(C846=4,SUM(AK846+AK847+AK848+AM846+AM847+AM848)*Percapita/30*FK$4+(AL846+AL847+AL848+AN846+AN847+AN848)*Cadeirante/30*FK$4,IF(C846=3,IF(AK849+AM849=10,Fixo/30*FK$4+(AK846+AK847+AK848+AM846+AM847+AM848)*Percapita/30*FK$4+(AL849+AN849)*Cadeirante/30*FK$4,IF(AK849+AM849&lt;=9,(AK849+AM849)*Crechee/30*FK$4)+(AL849+AN849)*Cadeirante/30*FK$4+(AK846+AK847+AK848+AM846+AM847+AM848)*Percapita/30*FK$4)+IF(AK849+AM849&gt;=11,Fixo/30*FK$4+(AK849+AM849-10)*Crechee/30*FK$4,0),IF(C846=2,IF(AL846+AL847+AL848+AL849+AN846+AN847+AN848+AN849=1,Cadeirante/30*FK$4,IF(AL846+AL847+AL848+AL849+AN846+AN847+AN848+AN849=2,Fixo/30*FK$4,IF(AL846+AL847+AL848+AL849+AN846+AN847+AN848+AN849&gt;2,Fixo/30*FK$4+(AL846+AL847+AL848+AL849+AN846+AN847+AN848+AN849-2)*Cadeirante/30*FK$4)))+(AK846+AK847+AK848+AM846+AM847+AM848)*Percapita/30*FK$4+(AK849+AM849)*Crechee/30*FK$4,IF(C846=1,IF(AK846+AK847+AK848+AL846+AL847+AL848+AM846+AM847+AM848+AN846+AN847+AN848&lt;=15,(AK846+AK847+AK848+AM846+AM847+AM848)*Percapita/30*FK$4,IF(AK846+AK847+AK848+AL846+AL847+AL848+AM846+AM847+AM848+AN846+AN847+AN848&gt;=16,Fixo/30*FK$4+(AK846+AK847+AK848+AL846+AL847+AL848+AM846+AM847+AM848+AN846+AN847-16)*Percapita/30*FK$4))))))</f>
        <v>0</v>
      </c>
      <c r="FL846" s="177">
        <f>IF(C846=4,SUM(AO846+AO847+AO848+AQ846+AQ847+AQ848)*Percapita/30*FL$4+(AP846+AP847+AP848+AR846+AR847+AR848)*Cadeirante/30*FL$4,IF(C846=3,IF(AO849+AQ849=10,Fixo/30*FL$4+(AO846+AO847+AO848+AQ846+AQ847+AQ848)*Percapita/30*FL$4+(AP849+AR849)*Cadeirante/30*FL$4,IF(AO849+AQ849&lt;=9,(AO849+AQ849)*Crechee/30*FL$4)+(AP849+AR849)*Cadeirante/30*FL$4+(AO846+AO847+AO848+AQ846+AQ847+AQ848)*Percapita/30*FL$4)+IF(AO849+AQ849&gt;=11,Fixo/30*FL$4+(AO849+AQ849-10)*Crechee/30*FL$4,0),IF(C846=2,IF(AP846+AP847+AP848+AP849+AR846+AR847+AR848+AR849=1,Cadeirante/30*FL$4,IF(AP846+AP847+AP848+AP849+AR846+AR847+AR848+AR849=2,Fixo/30*FL$4,IF(AP846+AP847+AP848+AP849+AR846+AR847+AR848+AR849&gt;2,Fixo/30*FL$4+(AP846+AP847+AP848+AP849+AR846+AR847+AR848+AR849-2)*Cadeirante/30*FL$4)))+(AO846+AO847+AO848+AQ846+AQ847+AQ848)*Percapita/30*FL$4+(AO849+AQ849)*Crechee/30*FL$4,IF(C846=1,IF(AO846+AO847+AO848+AP846+AP847+AP848+AQ846+AQ847+AQ848+AR846+AR847+AR848&lt;=15,(AO846+AO847+AO848+AQ846+AQ847+AQ848)*Percapita/30*FL$4,IF(AO846+AO847+AO848+AP846+AP847+AP848+AQ846+AQ847+AQ848+AR846+AR847+AR848&gt;=16,Fixo/30*FL$4+(AO846+AO847+AO848+AP846+AP847+AP848+AQ846+AQ847+AQ848+AR846+AR847-16)*Percapita/30*FL$4))))))</f>
        <v>0</v>
      </c>
      <c r="FM846" s="177">
        <f>IF(C846=4,SUM(AS846+AS847+AS848+AU846+AU847+AU848)*Percapita/30*FM$4+(AT846+AT847+AT848+AV846+AV847+AV848)*Cadeirante/30*FM$4,IF(C846=3,IF(AS849+AU849=10,Fixo/30*FM$4+(AS846+AS847+AS848+AU846+AU847+AU848)*Percapita/30*FM$4+(AT849+AV849)*Cadeirante/30*FM$4,IF(AS849+AU849&lt;=9,(AS849+AU849)*Crechee/30*FM$4)+(AT849+AV849)*Cadeirante/30*FM$4+(AS846+AS847+AS848+AU846+AU847+AU848)*Percapita/30*FM$4)+IF(AS849+AU849&gt;=11,Fixo/30*FM$4+(AS849+AU849-10)*Crechee/30*FM$4,0),IF(C846=2,IF(AT846+AT847+AT848+AT849+AV846+AV847+AV848+AV849=1,Cadeirante/30*FM$4,IF(AT846+AT847+AT848+AT849+AV846+AV847+AV848+AV849=2,Fixo/30*FM$4,IF(AT846+AT847+AT848+AT849+AV846+AV847+AV848+AV849&gt;2,Fixo/30*FM$4+(AT846+AT847+AT848+AT849+AV846+AV847+AV848+AV849-2)*Cadeirante/30*FM$4)))+(AS846+AS847+AS848+AU846+AU847+AU848)*Percapita/30*FM$4+(AS849+AU849)*Crechee/30*FM$4,IF(C846=1,IF(AS846+AS847+AS848+AT846+AT847+AT848+AU846+AU847+AU848+AV846+AV847+AV848&lt;=15,(AS846+AS847+AS848+AU846+AU847+AU848)*Percapita/30*FM$4,IF(AS846+AS847+AS848+AT846+AT847+AT848+AU846+AU847+AU848+AV846+AV847+AV848&gt;=16,Fixo/30*FM$4+(AS846+AS847+AS848+AT846+AT847+AT848+AU846+AU847+AU848+AV846+AV847-16)*Percapita/30*FM$4))))))</f>
        <v>0</v>
      </c>
      <c r="FN846" s="177">
        <f>IF(C846=4,SUM(AW846+AW847+AW848+AY846+AY847+AY848)*Percapita/30*FN$4+(AX846+AX847+AX848+AZ846+AZ847+AZ848)*Cadeirante/30*FN$4,IF(C846=3,IF(AW849+AY849=10,Fixo/30*FN$4+(AW846+AW847+AW848+AY846+AY847+AY848)*Percapita/30*FN$4+(AX849+AZ849)*Cadeirante/30*FN$4,IF(AW849+AY849&lt;=9,(AW849+AY849)*Crechee/30*FN$4)+(AX849+AZ849)*Cadeirante/30*FN$4+(AW846+AW847+AW848+AY846+AY847+AY848)*Percapita/30*FN$4)+IF(AW849+AY849&gt;=11,Fixo/30*FN$4+(AW849+AY849-10)*Crechee/30*FN$4,0),IF(C846=2,IF(AX846+AX847+AX848+AX849+AZ846+AZ847+AZ848+AZ849=1,Cadeirante/30*FN$4,IF(AX846+AX847+AX848+AX849+AZ846+AZ847+AZ848+AZ849=2,Fixo/30*FN$4,IF(AX846+AX847+AX848+AX849+AZ846+AZ847+AZ848+AZ849&gt;2,Fixo/30*FN$4+(AX846+AX847+AX848+AX849+AZ846+AZ847+AZ848+AZ849-2)*Cadeirante/30*FN$4)))+(AW846+AW847+AW848+AY846+AY847+AY848)*Percapita/30*FN$4+(AW849+AY849)*Crechee/30*FN$4,IF(C846=1,IF(AW846+AW847+AW848+AX846+AX847+AX848+AY846+AY847+AY848+AZ846+AZ847+AZ848&lt;=15,(AW846+AW847+AW848+AY846+AY847+AY848)*Percapita/30*FN$4,IF(AW846+AW847+AW848+AX846+AX847+AX848+AY846+AY847+AY848+AZ846+AZ847+AZ848&gt;=16,Fixo/30*FN$4+(AW846+AW847+AW848+AX846+AX847+AX848+AY846+AY847+AY848+AZ846+AZ847-16)*Percapita/30*FN$4))))))</f>
        <v>0</v>
      </c>
      <c r="FO846" s="177">
        <f>IF(C846=4,SUM(BA846+BA847+BA848+BC846+BC847+BC848)*Percapita/30*FO$4+(BB846+BB847+BB848+BD846+BD847+BD848)*Cadeirante/30*FO$4,IF(C846=3,IF(BA849+BC849=10,Fixo/30*FO$4+(BA846+BA847+BA848+BC846+BC847+BC848)*Percapita/30*FO$4+(BB849+BD849)*Cadeirante/30*FO$4,IF(BA849+BC849&lt;=9,(BA849+BC849)*Crechee/30*FO$4)+(BB849+BD849)*Cadeirante/30*FO$4+(BA846+BA847+BA848+BC846+BC847+BC848)*Percapita/30*FO$4)+IF(BA849+BC849&gt;=11,Fixo/30*FO$4+(BA849+BC849-10)*Crechee/30*FO$4,0),IF(C846=2,IF(BB846+BB847+BB848+BB849+BD846+BD847+BD848+BD849=1,Cadeirante/30*FO$4,IF(BB846+BB847+BB848+BB849+BD846+BD847+BD848+BD849=2,Fixo/30*FO$4,IF(BB846+BB847+BB848+BB849+BD846+BD847+BD848+BD849&gt;2,Fixo/30*FO$4+(BB846+BB847+BB848+BB849+BD846+BD847+BD848+BD849-2)*Cadeirante/30*FO$4)))+(BA846+BA847+BA848+BC846+BC847+BC848)*Percapita/30*FO$4+(BA849+BC849)*Crechee/30*FO$4,IF(C846=1,IF(BA846+BA847+BA848+BB846+BB847+BB848+BC846+BC847+BC848+BD846+BD847+BD848&lt;=15,(BA846+BA847+BA848+BC846+BC847+BC848)*Percapita/30*FO$4,IF(BA846+BA847+BA848+BB846+BB847+BB848+BC846+BC847+BC848+BD846+BD847+BD848&gt;=16,Fixo/30*FO$4+(BA846+BA847+BA848+BB846+BB847+BB848+BC846+BC847+BC848+BD846+BD847-16)*Percapita/30*FO$4))))))</f>
        <v>0</v>
      </c>
      <c r="FP846" s="177">
        <f>IF(C846=4,SUM(BE846+BE847+BE848+BG846+BG847+BG848)*Percapita/30*FP$4+(BF846+BF847+BF848+BH846+BH847+BH848)*Cadeirante/30*FP$4,IF(C846=3,IF(BE849+BG849=10,Fixo/30*FP$4+(BE846+BE847+BE848+BG846+BG847+BG848)*Percapita/30*FP$4+(BF849+BH849)*Cadeirante/30*FP$4,IF(BE849+BG849&lt;=9,(BE849+BG849)*Crechee/30*FP$4)+(BF849+BH849)*Cadeirante/30*FP$4+(BE846+BE847+BE848+BG846+BG847+BG848)*Percapita/30*FP$4)+IF(BE849+BG849&gt;=11,Fixo/30*FP$4+(BE849+BG849-10)*Crechee/30*FP$4,0),IF(C846=2,IF(BF846+BF847+BF848+BF849+BH846+BH847+BH848+BH849=1,Cadeirante/30*FP$4,IF(BF846+BF847+BF848+BF849+BH846+BH847+BH848+BH849=2,Fixo/30*FP$4,IF(BF846+BF847+BF848+BF849+BH846+BH847+BH848+BH849&gt;2,Fixo/30*FP$4+(BF846+BF847+BF848+BF849+BH846+BH847+BH848+BH849-2)*Cadeirante/30*FP$4)))+(BE846+BE847+BE848+BG846+BG847+BG848)*Percapita/30*FP$4+(BE849+BG849)*Crechee/30*FP$4,IF(C846=1,IF(BE846+BE847+BE848+BF846+BF847+BF848+BG846+BG847+BG848+BH846+BH847+BH848&lt;=15,(BE846+BE847+BE848+BG846+BG847+BG848)*Percapita/30*FP$4,IF(BE846+BE847+BE848+BF846+BF847+BF848+BG846+BG847+BG848+BH846+BH847+BH848&gt;=16,Fixo/30*FP$4+(BE846+BE847+BE848+BF846+BF847+BF848+BG846+BG847+BG848+BH846+BH847-16)*Percapita/30*FP$4))))))</f>
        <v>0</v>
      </c>
      <c r="FQ846" s="177">
        <f>IF(C846=4,SUM(BI846+BI847+BI848+BK846+BK847+BK848)*Percapita/30*FQ$4+(BJ846+BJ847+BJ848+BL846+BL847+BL848)*Cadeirante/30*FQ$4,IF(C846=3,IF(BI849+BK849=10,Fixo/30*FQ$4+(BI846+BI847+BI848+BK846+BK847+BK848)*Percapita/30*FQ$4+(BJ849+BL849)*Cadeirante/30*FQ$4,IF(BI849+BK849&lt;=9,(BI849+BK849)*Crechee/30*FQ$4)+(BJ849+BL849)*Cadeirante/30*FQ$4+(BI846+BI847+BI848+BK846+BK847+BK848)*Percapita/30*FQ$4)+IF(BI849+BK849&gt;=11,Fixo/30*FQ$4+(BI849+BK849-10)*Crechee/30*FQ$4,0),IF(C846=2,IF(BJ846+BJ847+BJ848+BJ849+BL846+BL847+BL848+BL849=1,Cadeirante/30*FQ$4,IF(BJ846+BJ847+BJ848+BJ849+BL846+BL847+BL848+BL849=2,Fixo/30*FQ$4,IF(BJ846+BJ847+BJ848+BJ849+BL846+BL847+BL848+BL849&gt;2,Fixo/30*FQ$4+(BJ846+BJ847+BJ848+BJ849+BL846+BL847+BL848+BL849-2)*Cadeirante/30*FQ$4)))+(BI846+BI847+BI848+BK846+BK847+BK848)*Percapita/30*FQ$4+(BI849+BK849)*Crechee/30*FQ$4,IF(C846=1,IF(BI846+BI847+BI848+BJ846+BJ847+BJ848+BK846+BK847+BK848+BL846+BL847+BL848&lt;=15,(BI846+BI847+BI848+BK846+BK847+BK848)*Percapita/30*FQ$4,IF(BI846+BI847+BI848+BJ846+BJ847+BJ848+BK846+BK847+BK848+BL846+BL847+BL848&gt;=16,Fixo/30*FQ$4+(BI846+BI847+BI848+BJ846+BJ847+BJ848+BK846+BK847+BK848+BL846+BL847-16)*Percapita/30*FQ$4))))))</f>
        <v>0</v>
      </c>
      <c r="FR846" s="177">
        <f>IF(C846=4,SUM(BM846+BM847+BM848+BO846+BO847+BO848)*Percapita/30*FR$4+(BN846+BN847+BN848+BP846+BP847+BP848)*Cadeirante/30*FR$4,IF(C846=3,IF(BM849+BO849=10,Fixo/30*FR$4+(BM846+BM847+BM848+BO846+BO847+BO848)*Percapita/30*FR$4+(BN849+BP849)*Cadeirante/30*FR$4,IF(BM849+BO849&lt;=9,(BM849+BO849)*Crechee/30*FR$4)+(BN849+BP849)*Cadeirante/30*FR$4+(BM846+BM847+BM848+BO846+BO847+BO848)*Percapita/30*FR$4)+IF(BM849+BO849&gt;=11,Fixo/30*FR$4+(BM849+BO849-10)*Crechee/30*FR$4,0),IF(C846=2,IF(BN846+BN847+BN848+BN849+BP846+BP847+BP848+BP849=1,Cadeirante/30*FR$4,IF(BN846+BN847+BN848+BN849+BP846+BP847+BP848+BP849=2,Fixo/30*FR$4,IF(BN846+BN847+BN848+BN849+BP846+BP847+BP848+BP849&gt;2,Fixo/30*FR$4+(BN846+BN847+BN848+BN849+BP846+BP847+BP848+BP849-2)*Cadeirante/30*FR$4)))+(BM846+BM847+BM848+BO846+BO847+BO848)*Percapita/30*FR$4+(BM849+BO849)*Crechee/30*FR$4,IF(C846=1,IF(BM846+BM847+BM848+BN846+BN847+BN848+BO846+BO847+BO848+BP846+BP847+BP848&lt;=15,(BM846+BM847+BM848+BO846+BO847+BO848)*Percapita/30*FR$4,IF(BM846+BM847+BM848+BN846+BN847+BN848+BO846+BO847+BO848+BP846+BP847+BP848&gt;=16,Fixo/30*FR$4+(BM846+BM847+BM848+BN846+BN847+BN848+BO846+BO847+BO848+BP846+BP847-16)*Percapita/30*FR$4))))))</f>
        <v>0</v>
      </c>
      <c r="FS846" s="177">
        <f>IF(C846=4,SUM(BQ846+BQ847+BQ848+BS846+BS847+BS848)*Percapita/30*FS$4+(BR846+BR847+BR848+BT846+BT847+BT848)*Cadeirante/30*FS$4,IF(C846=3,IF(BQ849+BS849=10,Fixo/30*FS$4+(BQ846+BQ847+BQ848+BS846+BS847+BS848)*Percapita/30*FS$4+(BR849+BT849)*Cadeirante/30*FS$4,IF(BQ849+BS849&lt;=9,(BQ849+BS849)*Crechee/30*FS$4)+(BR849+BT849)*Cadeirante/30*FS$4+(BQ846+BQ847+BQ848+BS846+BS847+BS848)*Percapita/30*FS$4)+IF(BQ849+BS849&gt;=11,Fixo/30*FS$4+(BQ849+BS849-10)*Crechee/30*FS$4,0),IF(C846=2,IF(BR846+BR847+BR848+BR849+BT846+BT847+BT848+BT849=1,Cadeirante/30*FS$4,IF(BR846+BR847+BR848+BR849+BT846+BT847+BT848+BT849=2,Fixo/30*FS$4,IF(BR846+BR847+BR848+BR849+BT846+BT847+BT848+BT849&gt;2,Fixo/30*FS$4+(BR846+BR847+BR848+BR849+BT846+BT847+BT848+BT849-2)*Cadeirante/30*FS$4)))+(BQ846+BQ847+BQ848+BS846+BS847+BS848)*Percapita/30*FS$4+(BQ849+BS849)*Crechee/30*FS$4,IF(C846=1,IF(BQ846+BQ847+BQ848+BR846+BR847+BR848+BS846+BS847+BS848+BT846+BT847+BT848&lt;=15,(BQ846+BQ847+BQ848+BS846+BS847+BS848)*Percapita/30*FS$4,IF(BQ846+BQ847+BQ848+BR846+BR847+BR848+BS846+BS847+BS848+BT846+BT847+BT848&gt;=16,Fixo/30*FS$4+(BQ846+BQ847+BQ848+BR846+BR847+BR848+BS846+BS847+BS848+BT846+BT847-16)*Percapita/30*FS$4))))))</f>
        <v>0</v>
      </c>
      <c r="FT846" s="177">
        <f>IF(C846=4,SUM(BU846+BU847+BU848+BW846+BW847+BW848)*Percapita/30*FT$4+(BV846+BV847+BV848+BX846+BX847+BX848)*Cadeirante/30*FT$4,IF(C846=3,IF(BU849+BW849=10,Fixo/30*FT$4+(BU846+BU847+BU848+BW846+BW847+BW848)*Percapita/30*FT$4+(BV849+BX849)*Cadeirante/30*FT$4,IF(BU849+BW849&lt;=9,(BU849+BW849)*Crechee/30*FT$4)+(BV849+BX849)*Cadeirante/30*FT$4+(BU846+BU847+BU848+BW846+BW847+BW848)*Percapita/30*FT$4)+IF(BU849+BW849&gt;=11,Fixo/30*FT$4+(BU849+BW849-10)*Crechee/30*FT$4,0),IF(C846=2,IF(BV846+BV847+BV848+BV849+BX846+BX847+BX848+BX849=1,Cadeirante/30*FT$4,IF(BV846+BV847+BV848+BV849+BX846+BX847+BX848+BX849=2,Fixo/30*FT$4,IF(BV846+BV847+BV848+BV849+BX846+BX847+BX848+BX849&gt;2,Fixo/30*FT$4+(BV846+BV847+BV848+BV849+BX846+BX847+BX848+BX849-2)*Cadeirante/30*FT$4)))+(BU846+BU847+BU848+BW846+BW847+BW848)*Percapita/30*FT$4+(BU849+BW849)*Crechee/30*FT$4,IF(C846=1,IF(BU846+BU847+BU848+BV846+BV847+BV848+BW846+BW847+BW848+BX846+BX847+BX848&lt;=15,(BU846+BU847+BU848+BW846+BW847+BW848)*Percapita/30*FT$4,IF(BU846+BU847+BU848+BV846+BV847+BV848+BW846+BW847+BW848+BX846+BX847+BX848&gt;=16,Fixo/30*FT$4+(BU846+BU847+BU848+BV846+BV847+BV848+BW846+BW847+BW848+BX846+BX847-16)*Percapita/30*FT$4))))))</f>
        <v>0</v>
      </c>
      <c r="FU846" s="177">
        <f>IF(C846=4,SUM(BY846+BY847+BY848+CA846+CA847+CA848)*Percapita/30*FU$4+(BZ846+BZ847+BZ848+CB846+CB847+CB848)*Cadeirante/30*FU$4,IF(C846=3,IF(BY849+CA849=10,Fixo/30*FU$4+(BY846+BY847+BY848+CA846+CA847+CA848)*Percapita/30*FU$4+(BZ849+CB849)*Cadeirante/30*FU$4,IF(BY849+CA849&lt;=9,(BY849+CA849)*Crechee/30*FU$4)+(BZ849+CB849)*Cadeirante/30*FU$4+(BY846+BY847+BY848+CA846+CA847+CA848)*Percapita/30*FU$4)+IF(BY849+CA849&gt;=11,Fixo/30*FU$4+(BY849+CA849-10)*Crechee/30*FU$4,0),IF(C846=2,IF(BZ846+BZ847+BZ848+BZ849+CB846+CB847+CB848+CB849=1,Cadeirante/30*FU$4,IF(BZ846+BZ847+BZ848+BZ849+CB846+CB847+CB848+CB849=2,Fixo/30*FU$4,IF(BZ846+BZ847+BZ848+BZ849+CB846+CB847+CB848+CB849&gt;2,Fixo/30*FU$4+(BZ846+BZ847+BZ848+BZ849+CB846+CB847+CB848+CB849-2)*Cadeirante/30*FU$4)))+(BY846+BY847+BY848+CA846+CA847+CA848)*Percapita/30*FU$4+(BY849+CA849)*Crechee/30*FU$4,IF(C846=1,IF(BY846+BY847+BY848+BZ846+BZ847+BZ848+CA846+CA847+CA848+CB846+CB847+CB848&lt;=15,(BY846+BY847+BY848+CA846+CA847+CA848)*Percapita/30*FU$4,IF(BY846+BY847+BY848+BZ846+BZ847+BZ848+CA846+CA847+CA848+CB846+CB847+CB848&gt;=16,Fixo/30*FU$4+(BY846+BY847+BY848+BZ846+BZ847+BZ848+CA846+CA847+CA848+CB846+CB847-16)*Percapita/30*FU$4))))))</f>
        <v>0</v>
      </c>
      <c r="FV846" s="177">
        <f>IF(C846=4,SUM(CC846+CC847+CC848+CE846+CE847+CE848)*Percapita/30*FV$4+(CD846+CD847+CD848+CF846+CF847+CF848)*Cadeirante/30*FV$4,IF(C846=3,IF(CC849+CE849=10,Fixo/30*FV$4+(CC846+CC847+CC848+CE846+CE847+CE848)*Percapita/30*FV$4+(CD849+CF849)*Cadeirante/30*FV$4,IF(CC849+CE849&lt;=9,(CC849+CE849)*Crechee/30*FV$4)+(CD849+CF849)*Cadeirante/30*FV$4+(CC846+CC847+CC848+CE846+CE847+CE848)*Percapita/30*FV$4)+IF(CC849+CE849&gt;=11,Fixo/30*FV$4+(CC849+CE849-10)*Crechee/30*FV$4,0),IF(C846=2,IF(CD846+CD847+CD848+CD849+CF846+CF847+CF848+CF849=1,Cadeirante/30*FV$4,IF(CD846+CD847+CD848+CD849+CF846+CF847+CF848+CF849=2,Fixo/30*FV$4,IF(CD846+CD847+CD848+CD849+CF846+CF847+CF848+CF849&gt;2,Fixo/30*FV$4+(CD846+CD847+CD848+CD849+CF846+CF847+CF848+CF849-2)*Cadeirante/30*FV$4)))+(CC846+CC847+CC848+CE846+CE847+CE848)*Percapita/30*FV$4+(CC849+CE849)*Crechee/30*FV$4,IF(C846=1,IF(CC846+CC847+CC848+CD846+CD847+CD848+CE846+CE847+CE848+CF846+CF847+CF848&lt;=15,(CC846+CC847+CC848+CE846+CE847+CE848)*Percapita/30*FV$4,IF(CC846+CC847+CC848+CD846+CD847+CD848+CE846+CE847+CE848+CF846+CF847+CF848&gt;=16,Fixo/30*FV$4+(CC846+CC847+CC848+CD846+CD847+CD848+CE846+CE847+CE848+CF846+CF847-16)*Percapita/30*FV$4))))))</f>
        <v>0</v>
      </c>
      <c r="FW846" s="177">
        <f>IF(C846=4,SUM(CG846+CG847+CG848+CI846+CI847+CI848)*Percapita/30*FW$4+(CH846+CH847+CH848+CJ846+CJ847+CJ848)*Cadeirante/30*FW$4,IF(C846=3,IF(CG849+CI849=10,Fixo/30*FW$4+(CG846+CG847+CG848+CI846+CI847+CI848)*Percapita/30*FW$4+(CH849+CJ849)*Cadeirante/30*FW$4,IF(CG849+CI849&lt;=9,(CG849+CI849)*Crechee/30*FW$4)+(CH849+CJ849)*Cadeirante/30*FW$4+(CG846+CG847+CG848+CI846+CI847+CI848)*Percapita/30*FW$4)+IF(CG849+CI849&gt;=11,Fixo/30*FW$4+(CG849+CI849-10)*Crechee/30*FW$4,0),IF(C846=2,IF(CH846+CH847+CH848+CH849+CJ846+CJ847+CJ848+CJ849=1,Cadeirante/30*FW$4,IF(CH846+CH847+CH848+CH849+CJ846+CJ847+CJ848+CJ849=2,Fixo/30*FW$4,IF(CH846+CH847+CH848+CH849+CJ846+CJ847+CJ848+CJ849&gt;2,Fixo/30*FW$4+(CH846+CH847+CH848+CH849+CJ846+CJ847+CJ848+CJ849-2)*Cadeirante/30*FW$4)))+(CG846+CG847+CG848+CI846+CI847+CI848)*Percapita/30*FW$4+(CG849+CI849)*Crechee/30*FW$4,IF(C846=1,IF(CG846+CG847+CG848+CH846+CH847+CH848+CI846+CI847+CI848+CJ846+CJ847+CJ848&lt;=15,(CG846+CG847+CG848+CI846+CI847+CI848)*Percapita/30*FW$4,IF(CG846+CG847+CG848+CH846+CH847+CH848+CI846+CI847+CI848+CJ846+CJ847+CJ848&gt;=16,Fixo/30*FW$4+(CG846+CG847+CG848+CH846+CH847+CH848+CI846+CI847+CI848+CJ846+CJ847-16)*Percapita/30*FW$4))))))</f>
        <v>0</v>
      </c>
      <c r="FX846" s="177">
        <f>IF(C846=4,SUM(CK846+CK847+CK848+CM846+CM847+CM848)*Percapita/30*FX$4+(CL846+CL847+CL848+CN846+CN847+CN848)*Cadeirante/30*FX$4,IF(C846=3,IF(CK849+CM849=10,Fixo/30*FX$4+(CK846+CK847+CK848+CM846+CM847+CM848)*Percapita/30*FX$4+(CL849+CN849)*Cadeirante/30*FX$4,IF(CK849+CM849&lt;=9,(CK849+CM849)*Crechee/30*FX$4)+(CL849+CN849)*Cadeirante/30*FX$4+(CK846+CK847+CK848+CM846+CM847+CM848)*Percapita/30*FX$4)+IF(CK849+CM849&gt;=11,Fixo/30*FX$4+(CK849+CM849-10)*Crechee/30*FX$4,0),IF(C846=2,IF(CL846+CL847+CL848+CL849+CN846+CN847+CN848+CN849=1,Cadeirante/30*FX$4,IF(CL846+CL847+CL848+CL849+CN846+CN847+CN848+CN849=2,Fixo/30*FX$4,IF(CL846+CL847+CL848+CL849+CN846+CN847+CN848+CN849&gt;2,Fixo/30*FX$4+(CL846+CL847+CL848+CL849+CN846+CN847+CN848+CN849-2)*Cadeirante/30*FX$4)))+(CK846+CK847+CK848+CM846+CM847+CM848)*Percapita/30*FX$4+(CK849+CM849)*Crechee/30*FX$4,IF(C846=1,IF(CK846+CK847+CK848+CL846+CL847+CL848+CM846+CM847+CM848+CN846+CN847+CN848&lt;=15,(CK846+CK847+CK848+CM846+CM847+CM848)*Percapita/30*FX$4,IF(CK846+CK847+CK848+CL846+CL847+CL848+CM846+CM847+CM848+CN846+CN847+CN848&gt;=16,Fixo/30*FX$4+(CK846+CK847+CK848+CL846+CL847+CL848+CM846+CM847+CM848+CN846+CN847-16)*Percapita/30*FX$4))))))</f>
        <v>0</v>
      </c>
      <c r="FY846" s="177">
        <f>IF(C846=4,SUM(CO846+CO847+CO848+CQ846+CQ847+CQ848)*Percapita/30*FY$4+(CP846+CP847+CP848+CR846+CR847+CR848)*Cadeirante/30*FY$4,IF(C846=3,IF(CO849+CQ849=10,Fixo/30*FY$4+(CO846+CO847+CO848+CQ846+CQ847+CQ848)*Percapita/30*FY$4+(CP849+CR849)*Cadeirante/30*FY$4,IF(CO849+CQ849&lt;=9,(CO849+CQ849)*Crechee/30*FY$4)+(CP849+CR849)*Cadeirante/30*FY$4+(CO846+CO847+CO848+CQ846+CQ847+CQ848)*Percapita/30*FY$4)+IF(CO849+CQ849&gt;=11,Fixo/30*FY$4+(CO849+CQ849-10)*Crechee/30*FY$4,0),IF(C846=2,IF(CP846+CP847+CP848+CP849+CR846+CR847+CR848+CR849=1,Cadeirante/30*FY$4,IF(CP846+CP847+CP848+CP849+CR846+CR847+CR848+CR849=2,Fixo/30*FY$4,IF(CP846+CP847+CP848+CP849+CR846+CR847+CR848+CR849&gt;2,Fixo/30*FY$4+(CP846+CP847+CP848+CP849+CR846+CR847+CR848+CR849-2)*Cadeirante/30*FY$4)))+(CO846+CO847+CO848+CQ846+CQ847+CQ848)*Percapita/30*FY$4+(CO849+CQ849)*Crechee/30*FY$4,IF(C846=1,IF(CO846+CO847+CO848+CP846+CP847+CP848+CQ846+CQ847+CQ848+CR846+CR847+CR848&lt;=15,(CO846+CO847+CO848+CQ846+CQ847+CQ848)*Percapita/30*FY$4,IF(CO846+CO847+CO848+CP846+CP847+CP848+CQ846+CQ847+CQ848+CR846+CR847+CR848&gt;=16,Fixo/30*FY$4+(CO846+CO847+CO848+CP846+CP847+CP848+CQ846+CQ847+CQ848+CR846+CR847-16)*Percapita/30*FY$4))))))</f>
        <v>0</v>
      </c>
      <c r="FZ846" s="177">
        <f>IF(C846=4,SUM(CS846+CS847+CS848+CU846+CU847+CU848)*Percapita/30*FZ$4+(CT846+CT847+CT848+CV846+CV847+CV848)*Cadeirante/30*FZ$4,IF(C846=3,IF(CS849+CU849=10,Fixo/30*FZ$4+(CS846+CS847+CS848+CU846+CU847+CU848)*Percapita/30*FZ$4+(CT849+CV849)*Cadeirante/30*FZ$4,IF(CS849+CU849&lt;=9,(CS849+CU849)*Crechee/30*FZ$4)+(CT849+CV849)*Cadeirante/30*FZ$4+(CS846+CS847+CS848+CU846+CU847+CU848)*Percapita/30*FZ$4)+IF(CS849+CU849&gt;=11,Fixo/30*FZ$4+(CS849+CU849-10)*Crechee/30*FZ$4,0),IF(C846=2,IF(CT846+CT847+CT848+CT849+CV846+CV847+CV848+CV849=1,Cadeirante/30*FZ$4,IF(CT846+CT847+CT848+CT849+CV846+CV847+CV848+CV849=2,Fixo/30*FZ$4,IF(CT846+CT847+CT848+CT849+CV846+CV847+CV848+CV849&gt;2,Fixo/30*FZ$4+(CT846+CT847+CT848+CT849+CV846+CV847+CV848+CV849-2)*Cadeirante/30*FZ$4)))+(CS846+CS847+CS848+CU846+CU847+CU848)*Percapita/30*FZ$4+(CS849+CU849)*Crechee/30*FZ$4,IF(C846=1,IF(CS846+CS847+CS848+CT846+CT847+CT848+CU846+CU847+CU848+CV846+CV847+CV848&lt;=15,(CS846+CS847+CS848+CU846+CU847+CU848)*Percapita/30*FZ$4,IF(CS846+CS847+CS848+CT846+CT847+CT848+CU846+CU847+CU848+CV846+CV847+CV848&gt;=16,Fixo/30*FZ$4+(CS846+CS847+CS848+CT846+CT847+CT848+CU846+CU847+CU848+CV846+CV847-16)*Percapita/30*FZ$4))))))</f>
        <v>0</v>
      </c>
      <c r="GA846" s="177">
        <f>IF(C846=4,SUM(CW846+CW847+CW848+CY846+CY847+CY848)*Percapita/30*GA$4+(CX846+CX847+CX848+CZ846+CZ847+CZ848)*Cadeirante/30*GA$4,IF(C846=3,IF(CW849+CY849=10,Fixo/30*GA$4+(CW846+CW847+CW848+CY846+CY847+CY848)*Percapita/30*GA$4+(CX849+CZ849)*Cadeirante/30*GA$4,IF(CW849+CY849&lt;=9,(CW849+CY849)*Crechee/30*GA$4)+(CX849+CZ849)*Cadeirante/30*GA$4+(CW846+CW847+CW848+CY846+CY847+CY848)*Percapita/30*GA$4)+IF(CW849+CY849&gt;=11,Fixo/30*GA$4+(CW849+CY849-10)*Crechee/30*GA$4,0),IF(C846=2,IF(CX846+CX847+CX848+CX849+CZ846+CZ847+CZ848+CZ849=1,Cadeirante/30*GA$4,IF(CX846+CX847+CX848+CX849+CZ846+CZ847+CZ848+CZ849=2,Fixo/30*GA$4,IF(CX846+CX847+CX848+CX849+CZ846+CZ847+CZ848+CZ849&gt;2,Fixo/30*GA$4+(CX846+CX847+CX848+CX849+CZ846+CZ847+CZ848+CZ849-2)*Cadeirante/30*GA$4)))+(CW846+CW847+CW848+CY846+CY847+CY848)*Percapita/30*GA$4+(CW849+CY849)*Crechee/30*GA$4,IF(C846=1,IF(CW846+CW847+CW848+CX846+CX847+CX848+CY846+CY847+CY848+CZ846+CZ847+CZ848&lt;=15,(CW846+CW847+CW848+CY846+CY847+CY848)*Percapita/30*GA$4,IF(CW846+CW847+CW848+CX846+CX847+CX848+CY846+CY847+CY848+CZ846+CZ847+CZ848&gt;=16,Fixo/30*GA$4+(CW846+CW847+CW848+CX846+CX847+CX848+CY846+CY847+CY848+CZ846+CZ847-16)*Percapita/30*GA$4))))))</f>
        <v>0</v>
      </c>
      <c r="GB846" s="177">
        <f>IF(C846=4,SUM(DA846+DA847+DA848+DC846+DC847+DC848)*Percapita/30*GB$4+(DB846+DB847+DB848+DD846+DD847+DD848)*Cadeirante/30*GB$4,IF(C846=3,IF(DA849+DC849=10,Fixo/30*GB$4+(DA846+DA847+DA848+DC846+DC847+DC848)*Percapita/30*GB$4+(DB849+DD849)*Cadeirante/30*GB$4,IF(DA849+DC849&lt;=9,(DA849+DC849)*Crechee/30*GB$4)+(DB849+DD849)*Cadeirante/30*GB$4+(DA846+DA847+DA848+DC846+DC847+DC848)*Percapita/30*GB$4)+IF(DA849+DC849&gt;=11,Fixo/30*GB$4+(DA849+DC849-10)*Crechee/30*GB$4,0),IF(C846=2,IF(DB846+DB847+DB848+DB849+DD846+DD847+DD848+DD849=1,Cadeirante/30*GB$4,IF(DB846+DB847+DB848+DB849+DD846+DD847+DD848+DD849=2,Fixo/30*GB$4,IF(DB846+DB847+DB848+DB849+DD846+DD847+DD848+DD849&gt;2,Fixo/30*GB$4+(DB846+DB847+DB848+DB849+DD846+DD847+DD848+DD849-2)*Cadeirante/30*GB$4)))+(DA846+DA847+DA848+DC846+DC847+DC848)*Percapita/30*GB$4+(DA849+DC849)*Crechee/30*GB$4,IF(C846=1,IF(DA846+DA847+DA848+DB846+DB847+DB848+DC846+DC847+DC848+DD846+DD847+DD848&lt;=15,(DA846+DA847+DA848+DC846+DC847+DC848)*Percapita/30*GB$4,IF(DA846+DA847+DA848+DB846+DB847+DB848+DC846+DC847+DC848+DD846+DD847+DD848&gt;=16,Fixo/30*GB$4+(DA846+DA847+DA848+DB846+DB847+DB848+DC846+DC847+DC848+DD846+DD847-16)*Percapita/30*GB$4))))))</f>
        <v>0</v>
      </c>
      <c r="GC846" s="177">
        <f>IF(C846=4,SUM(DE846+DE847+DE848+DG846+DG847+DG848)*Percapita/30*GC$4+(DF846+DF847+DF848+DH846+DH847+DH848)*Cadeirante/30*GC$4,IF(C846=3,IF(DE849+DG849=10,Fixo/30*GC$4+(DE846+DE847+DE848+DG846+DG847+DG848)*Percapita/30*GC$4+(DF849+DH849)*Cadeirante/30*GC$4,IF(DE849+DG849&lt;=9,(DE849+DG849)*Crechee/30*GC$4)+(DF849+DH849)*Cadeirante/30*GC$4+(DE846+DE847+DE848+DG846+DG847+DG848)*Percapita/30*GC$4)+IF(DE849+DG849&gt;=11,Fixo/30*GC$4+(DE849+DG849-10)*Crechee/30*GC$4,0),IF(C846=2,IF(DF846+DF847+DF848+DF849+DH846+DH847+DH848+DH849=1,Cadeirante/30*GC$4,IF(DF846+DF847+DF848+DF849+DH846+DH847+DH848+DH849=2,Fixo/30*GC$4,IF(DF846+DF847+DF848+DF849+DH846+DH847+DH848+DH849&gt;2,Fixo/30*GC$4+(DF846+DF847+DF848+DF849+DH846+DH847+DH848+DH849-2)*Cadeirante/30*GC$4)))+(DE846+DE847+DE848+DG846+DG847+DG848)*Percapita/30*GC$4+(DE849+DG849)*Crechee/30*GC$4,IF(C846=1,IF(DE846+DE847+DE848+DF846+DF847+DF848+DG846+DG847+DG848+DH846+DH847+DH848&lt;=15,(DE846+DE847+DE848+DG846+DG847+DG848)*Percapita/30*GC$4,IF(DE846+DE847+DE848+DF846+DF847+DF848+DG846+DG847+DG848+DH846+DH847+DH848&gt;=16,Fixo/30*GC$4+(DE846+DE847+DE848+DF846+DF847+DF848+DG846+DG847+DG848+DH846+DH847-16)*Percapita/30*GC$4))))))</f>
        <v>0</v>
      </c>
      <c r="GD846" s="177">
        <f>IF(C846=4,SUM(DI846+DI847+DI848+DK846+DK847+DK848)*Percapita/30*GD$4+(DJ846+DJ847+DJ848+DL846+DL847+DL848)*Cadeirante/30*GD$4,IF(C846=3,IF(DI849+DK849=10,Fixo/30*GD$4+(DI846+DI847+DI848+DK846+DK847+DK848)*Percapita/30*GD$4+(DJ849+DL849)*Cadeirante/30*GD$4,IF(DI849+DK849&lt;=9,(DI849+DK849)*Crechee/30*GD$4)+(DJ849+DL849)*Cadeirante/30*GD$4+(DI846+DI847+DI848+DK846+DK847+DK848)*Percapita/30*GD$4)+IF(DI849+DK849&gt;=11,Fixo/30*GD$4+(DI849+DK849-10)*Crechee/30*GD$4,0),IF(C846=2,IF(DJ846+DJ847+DJ848+DJ849+DL846+DL847+DL848+DL849=1,Cadeirante/30*GD$4,IF(DJ846+DJ847+DJ848+DJ849+DL846+DL847+DL848+DL849=2,Fixo/30*GD$4,IF(DJ846+DJ847+DJ848+DJ849+DL846+DL847+DL848+DL849&gt;2,Fixo/30*GD$4+(DJ846+DJ847+DJ848+DJ849+DL846+DL847+DL848+DL849-2)*Cadeirante/30*GD$4)))+(DI846+DI847+DI848+DK846+DK847+DK848)*Percapita/30*GD$4+(DI849+DK849)*Crechee/30*GD$4,IF(C846=1,IF(DI846+DI847+DI848+DJ846+DJ847+DJ848+DK846+DK847+DK848+DL846+DL847+DL848&lt;=15,(DI846+DI847+DI848+DK846+DK847+DK848)*Percapita/30*GD$4,IF(DI846+DI847+DI848+DJ846+DJ847+DJ848+DK846+DK847+DK848+DL846+DL847+DL848&gt;=16,Fixo/30*GD$4+(DI846+DI847+DI848+DJ846+DJ847+DJ848+DK846+DK847+DK848+DL846+DL847-16)*Percapita/30*GD$4))))))</f>
        <v>0</v>
      </c>
      <c r="GE846" s="177">
        <f>IF(C846=4,SUM(DM846+DM847+DM848+DO846+DO847+DO848)*Percapita/30*GE$4+(DN846+DN847+DN848+DP846+DP847+DP848)*Cadeirante/30*GE$4,IF(C846=3,IF(DM849+DO849=10,Fixo/30*GE$4+(DM846+DM847+DM848+DO846+DO847+DO848)*Percapita/30*GE$4+(DN849+DP849)*Cadeirante/30*GE$4,IF(DM849+DO849&lt;=9,(DM849+DO849)*Crechee/30*GE$4)+(DN849+DP849)*Cadeirante/30*GE$4+(DM846+DM847+DM848+DO846+DO847+DO848)*Percapita/30*GE$4)+IF(DM849+DO849&gt;=11,Fixo/30*GE$4+(DM849+DO849-10)*Crechee/30*GE$4,0),IF(C846=2,IF(DN846+DN847+DN848+DN849+DP846+DP847+DP848+DP849=1,Cadeirante/30*GE$4,IF(DN846+DN847+DN848+DN849+DP846+DP847+DP848+DP849=2,Fixo/30*GE$4,IF(DN846+DN847+DN848+DN849+DP846+DP847+DP848+DP849&gt;2,Fixo/30*GE$4+(DN846+DN847+DN848+DN849+DP846+DP847+DP848+DP849-2)*Cadeirante/30*GE$4)))+(DM846+DM847+DM848+DO846+DO847+DO848)*Percapita/30*GE$4+(DM849+DO849)*Crechee/30*GE$4,IF(C846=1,IF(DM846+DM847+DM848+DN846+DN847+DN848+DO846+DO847+DO848+DP846+DP847+DP848&lt;=15,(DM846+DM847+DM848+DO846+DO847+DO848)*Percapita/30*GE$4,IF(DM846+DM847+DM848+DN846+DN847+DN848+DO846+DO847+DO848+DP846+DP847+DP848&gt;=16,Fixo/30*GE$4+(DM846+DM847+DM848+DN846+DN847+DN848+DO846+DO847+DO848+DP846+DP847-16)*Percapita/30*GE$4))))))</f>
        <v>0</v>
      </c>
      <c r="GF846" s="177">
        <f>IF(C846=4,SUM(DQ846+DQ847+DQ848+DS846+DS847+DS848)*Percapita/30*GF$4+(DR846+DR847+DR848+DT846+DT847+DT848)*Cadeirante/30*GF$4,IF(C846=3,IF(DQ849+DS849=10,Fixo/30*GF$4+(DQ846+DQ847+DQ848+DS846+DS847+DS848)*Percapita/30*GF$4+(DR849+DT849)*Cadeirante/30*GF$4,IF(DQ849+DS849&lt;=9,(DQ849+DS849)*Crechee/30*GF$4)+(DR849+DT849)*Cadeirante/30*GF$4+(DQ846+DQ847+DQ848+DS846+DS847+DS848)*Percapita/30*GF$4)+IF(DQ849+DS849&gt;=11,Fixo/30*GF$4+(DQ849+DS849-10)*Crechee/30*GF$4,0),IF(C846=2,IF(DR846+DR847+DR848+DR849+DT846+DT847+DT848+DT849=1,Cadeirante/30*GF$4,IF(DR846+DR847+DR848+DR849+DT846+DT847+DT848+DT849=2,Fixo/30*GF$4,IF(DR846+DR847+DR848+DR849+DT846+DT847+DT848+DT849&gt;2,Fixo/30*GF$4+(DR846+DR847+DR848+DR849+DT846+DT847+DT848+DT849-2)*Cadeirante/30*GF$4)))+(DQ846+DQ847+DQ848+DS846+DS847+DS848)*Percapita/30*GF$4+(DQ849+DS849)*Crechee/30*GF$4,IF(C846=1,IF(DQ846+DQ847+DQ848+DR846+DR847+DR848+DS846+DS847+DS848+DT846+DT847+DT848&lt;=15,(DQ846+DQ847+DQ848+DS846+DS847+DS848)*Percapita/30*GF$4,IF(DQ846+DQ847+DQ848+DR846+DR847+DR848+DS846+DS847+DS848+DT846+DT847+DT848&gt;=16,Fixo/30*GF$4+(DQ846+DQ847+DQ848+DR846+DR847+DR848+DS846+DS847+DS848+DT846+DT847-16)*Percapita/30*GF$4))))))</f>
        <v>0</v>
      </c>
      <c r="GG846" s="177">
        <f>IF(C846=4,SUM(DU846+DU847+DU848+DW846+DW847+DW848)*Percapita/30*GG$4+(DV846+DV847+DV848+DX846+DX847+DX848)*Cadeirante/30*GG$4,IF(C846=3,IF(DU849+DW849=10,Fixo/30*GG$4+(DU846+DU847+DU848+DW846+DW847+DW848)*Percapita/30*GG$4+(DV849+DX849)*Cadeirante/30*GG$4,IF(DU849+DW849&lt;=9,(DU849+DW849)*Crechee/30*GG$4)+(DV849+DX849)*Cadeirante/30*GG$4+(DU846+DU847+DU848+DW846+DW847+DW848)*Percapita/30*GG$4)+IF(DU849+DW849&gt;=11,Fixo/30*GG$4+(DU849+DW849-10)*Crechee/30*GG$4,0),IF(C846=2,IF(DV846+DV847+DV848+DV849+DX846+DX847+DX848+DX849=1,Cadeirante/30*GG$4,IF(DV846+DV847+DV848+DV849+DX846+DX847+DX848+DX849=2,Fixo/30*GG$4,IF(DV846+DV847+DV848+DV849+DX846+DX847+DX848+DX849&gt;2,Fixo/30*GG$4+(DV846+DV847+DV848+DV849+DX846+DX847+DX848+DX849-2)*Cadeirante/30*GG$4)))+(DU846+DU847+DU848+DW846+DW847+DW848)*Percapita/30*GG$4+(DU849+DW849)*Crechee/30*GG$4,IF(C846=1,IF(DU846+DU847+DU848+DV846+DV847+DV848+DW846+DW847+DW848+DX846+DX847+DX848&lt;=15,(DU846+DU847+DU848+DW846+DW847+DW848)*Percapita/30*GG$4,IF(DU846+DU847+DU848+DV846+DV847+DV848+DW846+DW847+DW848+DX846+DX847+DX848&gt;=16,Fixo/30*GG$4+(DU846+DU847+DU848+DV846+DV847+DV848+DW846+DW847+DW848+DX846+DX847-16)*Percapita/30*GG$4))))))</f>
        <v>0</v>
      </c>
      <c r="GH846" s="177">
        <f>IF(C846=4,SUM(DY846+DY847+DY848+EA846+EA847+EA848)*Percapita/30*GH$4+(DZ846+DZ847+DZ848+EB846+EB847+EB848)*Cadeirante/30*GH$4,IF(C846=3,IF(DY849+EA849=10,Fixo/30*GH$4+(DY846+DY847+DY848+EA846+EA847+EA848)*Percapita/30*GH$4+(DZ849+EB849)*Cadeirante/30*GH$4,IF(DY849+EA849&lt;=9,(DY849+EA849)*Crechee/30*GH$4)+(DZ849+EB849)*Cadeirante/30*GH$4+(DY846+DY847+DY848+EA846+EA847+EA848)*Percapita/30*GH$4)+IF(DY849+EA849&gt;=11,Fixo/30*GH$4+(DY849+EA849-10)*Crechee/30*GH$4,0),IF(C846=2,IF(DZ846+DZ847+DZ848+DZ849+EB846+EB847+EB848+EB849=1,Cadeirante/30*GH$4,IF(DZ846+DZ847+DZ848+DZ849+EB846+EB847+EB848+EB849=2,Fixo/30*GH$4,IF(DZ846+DZ847+DZ848+DZ849+EB846+EB847+EB848+EB849&gt;2,Fixo/30*GH$4+(DZ846+DZ847+DZ848+DZ849+EB846+EB847+EB848+EB849-2)*Cadeirante/30*GH$4)))+(DY846+DY847+DY848+EA846+EA847+EA848)*Percapita/30*GH$4+(DY849+EA849)*Crechee/30*GH$4,IF(C846=1,IF(DY846+DY847+DY848+DZ846+DZ847+DZ848+EA846+EA847+EA848+EB846+EB847+EB848&lt;=15,(DY846+DY847+DY848+EA846+EA847+EA848)*Percapita/30*GH$4,IF(DY846+DY847+DY848+DZ846+DZ847+DZ848+EA846+EA847+EA848+EB846+EB847+EB848&gt;=16,Fixo/30*GH$4+(DY846+DY847+DY848+DZ846+DZ847+DZ848+EA846+EA847+EA848+EB846+EB847-16)*Percapita/30*GH$4))))))</f>
        <v>0</v>
      </c>
      <c r="GI846" s="177">
        <f>IF(C846=4,SUM(EC846+EC847+EC848+EE846+EE847+EE848)*Percapita/30*GI$4+(ED846+ED847+ED848+EF846+EF847+EF848)*Cadeirante/30*GI$4,IF(C846=3,IF(EC849+EE849=10,Fixo/30*GI$4+(EC846+EC847+EC848+EE846+EE847+EE848)*Percapita/30*GI$4+(ED849+EF849)*Cadeirante/30*GI$4,IF(EC849+EE849&lt;=9,(EC849+EE849)*Crechee/30*GI$4)+(ED849+EF849)*Cadeirante/30*GI$4+(EC846+EC847+EC848+EE846+EE847+EE848)*Percapita/30*GI$4)+IF(EC849+EE849&gt;=11,Fixo/30*GI$4+(EC849+EE849-10)*Crechee/30*GI$4,0),IF(C846=2,IF(ED846+ED847+ED848+ED849+EF846+EF847+EF848+EF849=1,Cadeirante/30*GI$4,IF(ED846+ED847+ED848+ED849+EF846+EF847+EF848+EF849=2,Fixo/30*GI$4,IF(ED846+ED847+ED848+ED849+EF846+EF847+EF848+EF849&gt;2,Fixo/30*GI$4+(ED846+ED847+ED848+ED849+EF846+EF847+EF848+EF849-2)*Cadeirante/30*GI$4)))+(EC846+EC847+EC848+EE846+EE847+EE848)*Percapita/30*GI$4+(EC849+EE849)*Crechee/30*GI$4,IF(C846=1,IF(EC846+EC847+EC848+ED846+ED847+ED848+EE846+EE847+EE848+EF846+EF847+EF848&lt;=15,(EC846+EC847+EC848+EE846+EE847+EE848)*Percapita/30*GI$4,IF(EC846+EC847+EC848+ED846+ED847+ED848+EE846+EE847+EE848+EF846+EF847+EF848&gt;=16,Fixo/30*GI$4+(EC846+EC847+EC848+ED846+ED847+ED848+EE846+EE847+EE848+EF846+EF847-16)*Percapita/30*GI$4))))))</f>
        <v>0</v>
      </c>
      <c r="GJ846" s="177">
        <f>IF(C846=4,SUM(EG846+EG847+EG848+EI846+EI847+EI848)*Percapita/30*GJ$4+(EH846+EH847+EH848+EJ846+EJ847+EJ848)*Cadeirante/30*GJ$4,IF(C846=3,IF(EG849+EI849=10,Fixo/30*GJ$4+(EG846+EG847+EG848+EI846+EI847+EI848)*Percapita/30*GJ$4+(EH849+EJ849)*Cadeirante/30*GJ$4,IF(EG849+EI849&lt;=9,(EG849+EI849)*Crechee/30*GJ$4)+(EH849+EJ849)*Cadeirante/30*GJ$4+(EG846+EG847+EG848+EI846+EI847+EI848)*Percapita/30*GJ$4)+IF(EG849+EI849&gt;=11,Fixo/30*GJ$4+(EG849+EI849-10)*Crechee/30*GJ$4,0),IF(C846=2,IF(EH846+EH847+EH848+EH849+EJ846+EJ847+EJ848+EJ849=1,Cadeirante/30*GJ$4,IF(EH846+EH847+EH848+EH849+EJ846+EJ847+EJ848+EJ849=2,Fixo/30*GJ$4,IF(EH846+EH847+EH848+EH849+EJ846+EJ847+EJ848+EJ849&gt;2,Fixo/30*GJ$4+(EH846+EH847+EH848+EH849+EJ846+EJ847+EJ848+EJ849-2)*Cadeirante/30*GJ$4)))+(EG846+EG847+EG848+EI846+EI847+EI848)*Percapita/30*GJ$4+(EG849+EI849)*Crechee/30*GJ$4,IF(C846=1,IF(EG846+EG847+EG848+EH846+EH847+EH848+EI846+EI847+EI848+EJ846+EJ847+EJ848&lt;=15,(EG846+EG847+EG848+EI846+EI847+EI848)*Percapita/30*GJ$4,IF(EG846+EG847+EG848+EH846+EH847+EH848+EI846+EI847+EI848+EJ846+EJ847+EJ848&gt;=16,Fixo/30*GJ$4+(EG846+EG847+EG848+EH846+EH847+EH848+EI846+EI847+EI848+EJ846+EJ847-16)*Percapita/30*GJ$4))))))</f>
        <v>0</v>
      </c>
      <c r="GK846" s="178"/>
      <c r="GL846" s="103">
        <f t="shared" si="968"/>
        <v>0</v>
      </c>
      <c r="GM846" s="124"/>
      <c r="GN846" s="104">
        <f>SUMIF(V846:V849,"&lt;0")*Cadeirante/30*GN$4+SUMIF(X846:X849,"&lt;0")*Cadeirante/30*GN$4</f>
        <v>0</v>
      </c>
      <c r="GO846" s="104">
        <f>SUMIF(Z846:Z849,"&lt;0")*Cadeirante/30*GO$4+SUMIF(AB846:AB849,"&lt;0")*Cadeirante/30*GO$4</f>
        <v>0</v>
      </c>
      <c r="GP846" s="104">
        <f>SUMIF(AD846:AD849,"&lt;0")*Cadeirante/30*GP$4+SUMIF(AF846:AF849,"&lt;0")*Cadeirante/30*GP$4</f>
        <v>0</v>
      </c>
      <c r="GQ846" s="104">
        <f>SUMIF(AH846:AH849,"&lt;0")*Cadeirante/30*GQ$4+SUMIF(AJ846:AJ849,"&lt;0")*Cadeirante/30*GQ$4</f>
        <v>0</v>
      </c>
      <c r="GR846" s="104">
        <f>SUMIF(AL846:AL849,"&lt;0")*Cadeirante/30*GR$4+SUMIF(AN846:AN849,"&lt;0")*Cadeirante/30*GR$4</f>
        <v>0</v>
      </c>
      <c r="GS846" s="104">
        <f>SUMIF(AP846:AP849,"&lt;0")*Cadeirante/30*GS$4+SUMIF(AR846:AR849,"&lt;0")*Cadeirante/30*GS$4</f>
        <v>0</v>
      </c>
      <c r="GT846" s="104">
        <f>SUMIF(AT846:AT849,"&lt;0")*Cadeirante/30*GT$4+SUMIF(AV846:AV849,"&lt;0")*Cadeirante/30*GT$4</f>
        <v>0</v>
      </c>
      <c r="GU846" s="104">
        <f>SUMIF(AX846:AX849,"&lt;0")*Cadeirante/30*GU$4+SUMIF(AZ846:AZ849,"&lt;0")*Cadeirante/30*GU$4</f>
        <v>0</v>
      </c>
      <c r="GV846" s="104">
        <f>SUMIF(BB846:BB849,"&lt;0")*Cadeirante/30*GV$4+SUMIF(BD846:BD849,"&lt;0")*Cadeirante/30*GV$4</f>
        <v>0</v>
      </c>
      <c r="GW846" s="104">
        <f>SUMIF(BF846:BF849,"&lt;0")*Cadeirante/30*GW$4+SUMIF(BH846:BH849,"&lt;0")*Cadeirante/30*GW$4</f>
        <v>0</v>
      </c>
      <c r="GX846" s="104">
        <f>SUMIF(BJ846:BJ849,"&lt;0")*Cadeirante/30*GX$4+SUMIF(BL846:BL849,"&lt;0")*Cadeirante/30*GX$4</f>
        <v>0</v>
      </c>
      <c r="GY846" s="104">
        <f>SUMIF(BN846:BN849,"&lt;0")*Cadeirante/30*GY$4+SUMIF(BP846:BP849,"&lt;0")*Cadeirante/30*GY$4</f>
        <v>0</v>
      </c>
      <c r="GZ846" s="104">
        <f>SUMIF(BR846:BR849,"&lt;0")*Cadeirante/30*GZ$4+SUMIF(BT846:BT849,"&lt;0")*Cadeirante/30*GZ$4</f>
        <v>0</v>
      </c>
      <c r="HA846" s="104">
        <f>SUMIF(BV846:BV849,"&lt;0")*Cadeirante/30*HA$4+SUMIF(BX846:BX849,"&lt;0")*Cadeirante/30*HA$4</f>
        <v>0</v>
      </c>
      <c r="HB846" s="104">
        <f>SUMIF(BZ846:BZ849,"&lt;0")*Cadeirante/30*HB$4+SUMIF(CB846:CB849,"&lt;0")*Cadeirante/30*HB$4</f>
        <v>0</v>
      </c>
      <c r="HC846" s="104">
        <f>SUMIF(CD846:CD849,"&lt;0")*Cadeirante/30*HC$4+SUMIF(CF846:CF849,"&lt;0")*Cadeirante/30*HC$4</f>
        <v>0</v>
      </c>
      <c r="HD846" s="104">
        <f>SUMIF(CH846:CH849,"&lt;0")*Cadeirante/30*HD$4+SUMIF(CJ846:CJ849,"&lt;0")*Cadeirante/30*HD$4</f>
        <v>0</v>
      </c>
      <c r="HE846" s="104">
        <f>SUMIF(CL846:CL849,"&lt;0")*Cadeirante/30*HE$4+SUMIF(CN846:CN849,"&lt;0")*Cadeirante/30*HE$4</f>
        <v>0</v>
      </c>
      <c r="HF846" s="104">
        <f>SUMIF(CP846:CP849,"&lt;0")*Cadeirante/30*HF$4+SUMIF(CR846:CR849,"&lt;0")*Cadeirante/30*HF$4</f>
        <v>0</v>
      </c>
      <c r="HG846" s="104">
        <f>SUMIF(CT846:CT849,"&lt;0")*Cadeirante/30*HG$4+SUMIF(CV846:CV849,"&lt;0")*Cadeirante/30*HG$4</f>
        <v>0</v>
      </c>
      <c r="HH846" s="104">
        <f>SUMIF(CX846:CX849,"&lt;0")*Cadeirante/30*HH$4+SUMIF(CZ846:CZ849,"&lt;0")*Cadeirante/30*HH$4</f>
        <v>0</v>
      </c>
      <c r="HI846" s="104">
        <f>SUMIF(DB846:DB849,"&lt;0")*Cadeirante/30*HI$4+SUMIF(DD846:DD849,"&lt;0")*Cadeirante/30*HI$4</f>
        <v>0</v>
      </c>
      <c r="HJ846" s="104">
        <f>SUMIF(DF846:DF849,"&lt;0")*Cadeirante/30*HJ$4+SUMIF(DH846:DH849,"&lt;0")*Cadeirante/30*HJ$4</f>
        <v>0</v>
      </c>
      <c r="HK846" s="104">
        <f>SUMIF(DJ846:DJ849,"&lt;0")*Cadeirante/30*HK$4+SUMIF(DL846:DL849,"&lt;0")*Cadeirante/30*HK$4</f>
        <v>0</v>
      </c>
      <c r="HL846" s="104">
        <f>SUMIF(DN846:DN849,"&lt;0")*Cadeirante/30*HL$4+SUMIF(DP846:DP849,"&lt;0")*Cadeirante/30*HL$4</f>
        <v>0</v>
      </c>
      <c r="HM846" s="104">
        <f>SUMIF(DR846:DR849,"&lt;0")*Cadeirante/30*HM$4+SUMIF(DT846:DT849,"&lt;0")*Cadeirante/30*HM$4</f>
        <v>0</v>
      </c>
      <c r="HN846" s="104">
        <f>SUMIF(DV846:DV849,"&lt;0")*Cadeirante/30*HN$4+SUMIF(DX846:DX849,"&lt;0")*Cadeirante/30*HN$4</f>
        <v>0</v>
      </c>
      <c r="HO846" s="104">
        <f>SUMIF(DZ846:DZ849,"&lt;0")*Cadeirante/30*HO$4+SUMIF(EB846:EB849,"&lt;0")*Cadeirante/30*HO$4</f>
        <v>0</v>
      </c>
      <c r="HP846" s="104">
        <f>SUMIF(ED846:ED849,"&lt;0")*Cadeirante/30*HP$4+SUMIF(EF846:EF849,"&lt;0")*Cadeirante/30*HP$4</f>
        <v>0</v>
      </c>
      <c r="HQ846" s="64"/>
      <c r="HR846" s="64"/>
      <c r="HS846" s="64"/>
      <c r="HT846" s="64"/>
      <c r="HU846" s="64"/>
      <c r="HV846" s="64"/>
      <c r="HW846" s="176">
        <v>17629.309999999998</v>
      </c>
      <c r="HX846" s="64"/>
      <c r="HY846" s="280">
        <f>IF(ISTEXT(EM846), VALUE(EM846), EM846)</f>
        <v>0</v>
      </c>
      <c r="HZ846" s="280">
        <f>IF(ISTEXT(EN846), VALUE(EN846), EN846)</f>
        <v>0</v>
      </c>
      <c r="IA846" s="280">
        <f>IF(ISTEXT(EO846), VALUE(EO846), EO846)</f>
        <v>0</v>
      </c>
      <c r="IB846" s="64" t="b">
        <f>HW846=FE846</f>
        <v>0</v>
      </c>
      <c r="IC846" s="64"/>
    </row>
    <row r="847" spans="1:237" s="106" customFormat="1" ht="22.5" customHeight="1" x14ac:dyDescent="0.25">
      <c r="A847" s="368" t="s">
        <v>3964</v>
      </c>
      <c r="B847" s="369" t="s">
        <v>3965</v>
      </c>
      <c r="C847" s="370" t="s">
        <v>3233</v>
      </c>
      <c r="D847" s="371" t="s">
        <v>3961</v>
      </c>
      <c r="E847" s="371" t="s">
        <v>3966</v>
      </c>
      <c r="F847" s="372" t="s">
        <v>3224</v>
      </c>
      <c r="G847" s="372" t="s">
        <v>3225</v>
      </c>
      <c r="H847" s="373" t="s">
        <v>1662</v>
      </c>
      <c r="I847" s="374" t="s">
        <v>3967</v>
      </c>
      <c r="J847" s="421" t="s">
        <v>3231</v>
      </c>
      <c r="K847" s="421" t="s">
        <v>3234</v>
      </c>
      <c r="L847" s="329">
        <f>CONTINUA!BV847</f>
        <v>0</v>
      </c>
      <c r="M847" s="329">
        <f>CONTINUA!BW847</f>
        <v>0</v>
      </c>
      <c r="N847" s="895"/>
      <c r="O847" s="896" t="s">
        <v>4088</v>
      </c>
      <c r="P847" s="897" t="s">
        <v>206</v>
      </c>
      <c r="Q847" s="400"/>
      <c r="R847" s="401"/>
      <c r="S847" s="400"/>
      <c r="T847" s="401"/>
      <c r="U847" s="400"/>
      <c r="V847" s="401"/>
      <c r="W847" s="400"/>
      <c r="X847" s="401"/>
      <c r="Y847" s="400"/>
      <c r="Z847" s="401"/>
      <c r="AA847" s="400"/>
      <c r="AB847" s="401"/>
      <c r="AC847" s="400"/>
      <c r="AD847" s="401"/>
      <c r="AE847" s="400"/>
      <c r="AF847" s="401"/>
      <c r="AG847" s="400"/>
      <c r="AH847" s="401"/>
      <c r="AI847" s="400"/>
      <c r="AJ847" s="401"/>
      <c r="AK847" s="400"/>
      <c r="AL847" s="401"/>
      <c r="AM847" s="400"/>
      <c r="AN847" s="401"/>
      <c r="AO847" s="400"/>
      <c r="AP847" s="401"/>
      <c r="AQ847" s="400"/>
      <c r="AR847" s="401"/>
      <c r="AS847" s="400"/>
      <c r="AT847" s="401"/>
      <c r="AU847" s="400"/>
      <c r="AV847" s="401"/>
      <c r="AW847" s="400"/>
      <c r="AX847" s="401"/>
      <c r="AY847" s="400"/>
      <c r="AZ847" s="401"/>
      <c r="BA847" s="400"/>
      <c r="BB847" s="401"/>
      <c r="BC847" s="400"/>
      <c r="BD847" s="401"/>
      <c r="BE847" s="400"/>
      <c r="BF847" s="401"/>
      <c r="BG847" s="400"/>
      <c r="BH847" s="401"/>
      <c r="BI847" s="400"/>
      <c r="BJ847" s="401"/>
      <c r="BK847" s="400"/>
      <c r="BL847" s="401"/>
      <c r="BM847" s="400"/>
      <c r="BN847" s="401"/>
      <c r="BO847" s="400"/>
      <c r="BP847" s="401"/>
      <c r="BQ847" s="400"/>
      <c r="BR847" s="401"/>
      <c r="BS847" s="400"/>
      <c r="BT847" s="401"/>
      <c r="BU847" s="400"/>
      <c r="BV847" s="401"/>
      <c r="BW847" s="400"/>
      <c r="BX847" s="401"/>
      <c r="BY847" s="400"/>
      <c r="BZ847" s="401"/>
      <c r="CA847" s="400"/>
      <c r="CB847" s="401"/>
      <c r="CC847" s="400"/>
      <c r="CD847" s="401"/>
      <c r="CE847" s="400"/>
      <c r="CF847" s="401"/>
      <c r="CG847" s="400"/>
      <c r="CH847" s="401"/>
      <c r="CI847" s="400"/>
      <c r="CJ847" s="401"/>
      <c r="CK847" s="400"/>
      <c r="CL847" s="401"/>
      <c r="CM847" s="400"/>
      <c r="CN847" s="401"/>
      <c r="CO847" s="400"/>
      <c r="CP847" s="401"/>
      <c r="CQ847" s="400"/>
      <c r="CR847" s="401"/>
      <c r="CS847" s="400"/>
      <c r="CT847" s="401"/>
      <c r="CU847" s="400"/>
      <c r="CV847" s="401"/>
      <c r="CW847" s="400"/>
      <c r="CX847" s="401"/>
      <c r="CY847" s="400"/>
      <c r="CZ847" s="401"/>
      <c r="DA847" s="400"/>
      <c r="DB847" s="401"/>
      <c r="DC847" s="400"/>
      <c r="DD847" s="401"/>
      <c r="DE847" s="400"/>
      <c r="DF847" s="401"/>
      <c r="DG847" s="400"/>
      <c r="DH847" s="401"/>
      <c r="DI847" s="400"/>
      <c r="DJ847" s="401"/>
      <c r="DK847" s="400"/>
      <c r="DL847" s="401"/>
      <c r="DM847" s="400"/>
      <c r="DN847" s="401"/>
      <c r="DO847" s="400"/>
      <c r="DP847" s="401"/>
      <c r="DQ847" s="400"/>
      <c r="DR847" s="401"/>
      <c r="DS847" s="400"/>
      <c r="DT847" s="401"/>
      <c r="DU847" s="400"/>
      <c r="DV847" s="401"/>
      <c r="DW847" s="400"/>
      <c r="DX847" s="401"/>
      <c r="DY847" s="400"/>
      <c r="DZ847" s="401"/>
      <c r="EA847" s="400"/>
      <c r="EB847" s="401"/>
      <c r="EC847" s="400"/>
      <c r="ED847" s="401"/>
      <c r="EE847" s="400"/>
      <c r="EF847" s="401"/>
      <c r="EG847" s="400"/>
      <c r="EH847" s="401"/>
      <c r="EI847" s="400"/>
      <c r="EJ847" s="447"/>
      <c r="EK847" s="511"/>
      <c r="EL847" s="514"/>
      <c r="EM847" s="448"/>
      <c r="EN847" s="344"/>
      <c r="EO847" s="345"/>
      <c r="EP847" s="171">
        <f t="shared" si="961"/>
        <v>0</v>
      </c>
      <c r="EQ847" s="171">
        <f t="shared" si="962"/>
        <v>0</v>
      </c>
      <c r="ER847" s="171">
        <f t="shared" si="963"/>
        <v>0</v>
      </c>
      <c r="ES847" s="171">
        <f t="shared" si="964"/>
        <v>0</v>
      </c>
      <c r="ET847" s="171">
        <f t="shared" si="965"/>
        <v>0</v>
      </c>
      <c r="EU847" s="171">
        <f t="shared" si="966"/>
        <v>0</v>
      </c>
      <c r="EV847" s="172">
        <f t="shared" si="967"/>
        <v>0</v>
      </c>
      <c r="EW847" s="173"/>
      <c r="EX847" s="248">
        <f t="shared" si="969"/>
        <v>0</v>
      </c>
      <c r="EY847" s="174">
        <f>(L847*regular)+(M847*Cadeirantee)</f>
        <v>0</v>
      </c>
      <c r="EZ847" s="249">
        <f>SUMIF(FG847:GJ847,"&gt;0")</f>
        <v>0</v>
      </c>
      <c r="FA847" s="249">
        <f>SUMIF(FG847:GJ847,"&lt;0")+SUMIF(GN847:HP847,"&lt;0")</f>
        <v>0</v>
      </c>
      <c r="FB847" s="174">
        <v>0</v>
      </c>
      <c r="FC847" s="126">
        <f>N847*km*'VALORES TABELA'!$B$13</f>
        <v>0</v>
      </c>
      <c r="FD847" s="250">
        <f t="shared" ref="FD847:FD850" si="970">GL847</f>
        <v>0</v>
      </c>
      <c r="FE847" s="105"/>
      <c r="FF847" s="119"/>
      <c r="FG847" s="119"/>
      <c r="FH847" s="119"/>
      <c r="FI847" s="119"/>
      <c r="FJ847" s="119"/>
      <c r="FK847" s="119"/>
      <c r="FL847" s="119"/>
      <c r="FM847" s="119"/>
      <c r="FN847" s="119"/>
      <c r="FO847" s="119"/>
      <c r="FP847" s="119"/>
      <c r="FQ847" s="119"/>
      <c r="FR847" s="119"/>
      <c r="FS847" s="119"/>
      <c r="FT847" s="119"/>
      <c r="FU847" s="119"/>
      <c r="FV847" s="119"/>
      <c r="FW847" s="119"/>
      <c r="FX847" s="119"/>
      <c r="FY847" s="119"/>
      <c r="FZ847" s="119"/>
      <c r="GA847" s="119"/>
      <c r="GB847" s="119"/>
      <c r="GC847" s="119"/>
      <c r="GD847" s="119"/>
      <c r="GE847" s="119"/>
      <c r="GF847" s="119"/>
      <c r="GG847" s="119"/>
      <c r="GH847" s="119"/>
      <c r="GI847" s="119"/>
      <c r="GJ847" s="119"/>
      <c r="GK847" s="251"/>
      <c r="GL847" s="103">
        <f t="shared" si="968"/>
        <v>0</v>
      </c>
      <c r="GM847" s="124"/>
      <c r="GN847" s="104"/>
      <c r="GO847" s="104"/>
      <c r="GP847" s="104"/>
      <c r="GQ847" s="104"/>
      <c r="GR847" s="104"/>
      <c r="GS847" s="104"/>
      <c r="GT847" s="104"/>
      <c r="GU847" s="104"/>
      <c r="GV847" s="104"/>
      <c r="GW847" s="104"/>
      <c r="GX847" s="104"/>
      <c r="GY847" s="104"/>
      <c r="GZ847" s="104"/>
      <c r="HA847" s="104"/>
      <c r="HB847" s="104"/>
      <c r="HC847" s="104"/>
      <c r="HD847" s="104"/>
      <c r="HE847" s="104"/>
      <c r="HF847" s="104"/>
      <c r="HG847" s="104"/>
      <c r="HH847" s="104"/>
      <c r="HI847" s="104"/>
      <c r="HJ847" s="104"/>
      <c r="HK847" s="104"/>
      <c r="HL847" s="104"/>
      <c r="HM847" s="104"/>
      <c r="HN847" s="104"/>
      <c r="HO847" s="104"/>
      <c r="HP847" s="104"/>
      <c r="HQ847" s="64"/>
      <c r="HR847" s="64"/>
      <c r="HS847" s="64"/>
      <c r="HT847" s="64"/>
      <c r="HU847" s="64"/>
      <c r="HV847" s="64"/>
      <c r="HW847" s="105"/>
      <c r="HX847" s="64"/>
      <c r="HY847" s="280">
        <f t="shared" ref="HY847:HY850" si="971">IF(ISTEXT(EM847), VALUE(EM847), EM847)</f>
        <v>0</v>
      </c>
      <c r="HZ847" s="280">
        <f t="shared" ref="HZ847:HZ850" si="972">IF(ISTEXT(EN847), VALUE(EN847), EN847)</f>
        <v>0</v>
      </c>
      <c r="IA847" s="280">
        <f t="shared" ref="IA847:IA850" si="973">IF(ISTEXT(EO847), VALUE(EO847), EO847)</f>
        <v>0</v>
      </c>
      <c r="IB847" s="64"/>
      <c r="IC847" s="64"/>
    </row>
    <row r="848" spans="1:237" s="106" customFormat="1" ht="22.5" customHeight="1" x14ac:dyDescent="0.25">
      <c r="A848" s="368" t="s">
        <v>3964</v>
      </c>
      <c r="B848" s="369" t="s">
        <v>3965</v>
      </c>
      <c r="C848" s="375" t="s">
        <v>3233</v>
      </c>
      <c r="D848" s="371" t="s">
        <v>3961</v>
      </c>
      <c r="E848" s="371" t="s">
        <v>3966</v>
      </c>
      <c r="F848" s="376" t="s">
        <v>3224</v>
      </c>
      <c r="G848" s="376" t="s">
        <v>3225</v>
      </c>
      <c r="H848" s="373" t="s">
        <v>1662</v>
      </c>
      <c r="I848" s="374" t="s">
        <v>3967</v>
      </c>
      <c r="J848" s="421" t="s">
        <v>3231</v>
      </c>
      <c r="K848" s="422" t="s">
        <v>3235</v>
      </c>
      <c r="L848" s="329">
        <f>CONTINUA!BV848</f>
        <v>0</v>
      </c>
      <c r="M848" s="329">
        <f>CONTINUA!BW848</f>
        <v>0</v>
      </c>
      <c r="N848" s="895"/>
      <c r="O848" s="896" t="s">
        <v>4088</v>
      </c>
      <c r="P848" s="897" t="s">
        <v>206</v>
      </c>
      <c r="Q848" s="400"/>
      <c r="R848" s="401"/>
      <c r="S848" s="400"/>
      <c r="T848" s="401"/>
      <c r="U848" s="400"/>
      <c r="V848" s="401"/>
      <c r="W848" s="400"/>
      <c r="X848" s="401"/>
      <c r="Y848" s="400"/>
      <c r="Z848" s="401"/>
      <c r="AA848" s="400"/>
      <c r="AB848" s="401"/>
      <c r="AC848" s="400"/>
      <c r="AD848" s="401"/>
      <c r="AE848" s="400"/>
      <c r="AF848" s="401"/>
      <c r="AG848" s="400"/>
      <c r="AH848" s="401"/>
      <c r="AI848" s="400"/>
      <c r="AJ848" s="401"/>
      <c r="AK848" s="400"/>
      <c r="AL848" s="401"/>
      <c r="AM848" s="400"/>
      <c r="AN848" s="401"/>
      <c r="AO848" s="400"/>
      <c r="AP848" s="401"/>
      <c r="AQ848" s="400"/>
      <c r="AR848" s="401"/>
      <c r="AS848" s="400"/>
      <c r="AT848" s="401"/>
      <c r="AU848" s="400"/>
      <c r="AV848" s="401"/>
      <c r="AW848" s="400"/>
      <c r="AX848" s="401"/>
      <c r="AY848" s="400"/>
      <c r="AZ848" s="401"/>
      <c r="BA848" s="400"/>
      <c r="BB848" s="401"/>
      <c r="BC848" s="400"/>
      <c r="BD848" s="401"/>
      <c r="BE848" s="400"/>
      <c r="BF848" s="401"/>
      <c r="BG848" s="400"/>
      <c r="BH848" s="401"/>
      <c r="BI848" s="400"/>
      <c r="BJ848" s="401"/>
      <c r="BK848" s="400"/>
      <c r="BL848" s="401"/>
      <c r="BM848" s="400"/>
      <c r="BN848" s="401"/>
      <c r="BO848" s="400"/>
      <c r="BP848" s="401"/>
      <c r="BQ848" s="400"/>
      <c r="BR848" s="401"/>
      <c r="BS848" s="400"/>
      <c r="BT848" s="401"/>
      <c r="BU848" s="400"/>
      <c r="BV848" s="401"/>
      <c r="BW848" s="400"/>
      <c r="BX848" s="401"/>
      <c r="BY848" s="400"/>
      <c r="BZ848" s="401"/>
      <c r="CA848" s="400"/>
      <c r="CB848" s="401"/>
      <c r="CC848" s="400"/>
      <c r="CD848" s="401"/>
      <c r="CE848" s="400"/>
      <c r="CF848" s="401"/>
      <c r="CG848" s="400"/>
      <c r="CH848" s="401"/>
      <c r="CI848" s="400"/>
      <c r="CJ848" s="401"/>
      <c r="CK848" s="400"/>
      <c r="CL848" s="401"/>
      <c r="CM848" s="400"/>
      <c r="CN848" s="401"/>
      <c r="CO848" s="400"/>
      <c r="CP848" s="401"/>
      <c r="CQ848" s="400"/>
      <c r="CR848" s="401"/>
      <c r="CS848" s="400"/>
      <c r="CT848" s="401"/>
      <c r="CU848" s="400"/>
      <c r="CV848" s="401"/>
      <c r="CW848" s="400"/>
      <c r="CX848" s="401"/>
      <c r="CY848" s="400"/>
      <c r="CZ848" s="401"/>
      <c r="DA848" s="400"/>
      <c r="DB848" s="401"/>
      <c r="DC848" s="400"/>
      <c r="DD848" s="401"/>
      <c r="DE848" s="400"/>
      <c r="DF848" s="401"/>
      <c r="DG848" s="400"/>
      <c r="DH848" s="401"/>
      <c r="DI848" s="400"/>
      <c r="DJ848" s="401"/>
      <c r="DK848" s="400"/>
      <c r="DL848" s="401"/>
      <c r="DM848" s="400"/>
      <c r="DN848" s="401"/>
      <c r="DO848" s="400"/>
      <c r="DP848" s="401"/>
      <c r="DQ848" s="400"/>
      <c r="DR848" s="401"/>
      <c r="DS848" s="400"/>
      <c r="DT848" s="401"/>
      <c r="DU848" s="400"/>
      <c r="DV848" s="401"/>
      <c r="DW848" s="400"/>
      <c r="DX848" s="401"/>
      <c r="DY848" s="400"/>
      <c r="DZ848" s="401"/>
      <c r="EA848" s="400"/>
      <c r="EB848" s="401"/>
      <c r="EC848" s="400"/>
      <c r="ED848" s="401"/>
      <c r="EE848" s="400"/>
      <c r="EF848" s="401"/>
      <c r="EG848" s="400"/>
      <c r="EH848" s="401"/>
      <c r="EI848" s="400"/>
      <c r="EJ848" s="447"/>
      <c r="EK848" s="511"/>
      <c r="EL848" s="514"/>
      <c r="EM848" s="448"/>
      <c r="EN848" s="344"/>
      <c r="EO848" s="345"/>
      <c r="EP848" s="171">
        <f t="shared" si="961"/>
        <v>0</v>
      </c>
      <c r="EQ848" s="171">
        <f t="shared" si="962"/>
        <v>0</v>
      </c>
      <c r="ER848" s="171">
        <f t="shared" si="963"/>
        <v>0</v>
      </c>
      <c r="ES848" s="171">
        <f t="shared" si="964"/>
        <v>0</v>
      </c>
      <c r="ET848" s="171">
        <f t="shared" si="965"/>
        <v>0</v>
      </c>
      <c r="EU848" s="171">
        <f t="shared" si="966"/>
        <v>0</v>
      </c>
      <c r="EV848" s="172">
        <f t="shared" si="967"/>
        <v>0</v>
      </c>
      <c r="EW848" s="125"/>
      <c r="EX848" s="248">
        <f t="shared" si="969"/>
        <v>0</v>
      </c>
      <c r="EY848" s="174">
        <f>(L848*regular)+(M848*Cadeirantee)</f>
        <v>0</v>
      </c>
      <c r="EZ848" s="249">
        <f>SUMIF(FG848:GJ848,"&gt;0")</f>
        <v>0</v>
      </c>
      <c r="FA848" s="249">
        <f>SUMIF(FG848:GJ848,"&lt;0")+SUMIF(GN848:HP848,"&lt;0")</f>
        <v>0</v>
      </c>
      <c r="FB848" s="174">
        <v>0</v>
      </c>
      <c r="FC848" s="126">
        <f>N848*km*'VALORES TABELA'!$B$13</f>
        <v>0</v>
      </c>
      <c r="FD848" s="250">
        <f t="shared" si="970"/>
        <v>0</v>
      </c>
      <c r="FE848" s="105"/>
      <c r="FF848" s="108"/>
      <c r="FG848" s="108"/>
      <c r="FH848" s="108"/>
      <c r="FI848" s="108"/>
      <c r="FJ848" s="108"/>
      <c r="FK848" s="108"/>
      <c r="FL848" s="108"/>
      <c r="FM848" s="108"/>
      <c r="FN848" s="108"/>
      <c r="FO848" s="108"/>
      <c r="FP848" s="108"/>
      <c r="FQ848" s="108"/>
      <c r="FR848" s="108"/>
      <c r="FS848" s="108"/>
      <c r="FT848" s="108"/>
      <c r="FU848" s="108"/>
      <c r="FV848" s="108"/>
      <c r="FW848" s="108"/>
      <c r="FX848" s="108"/>
      <c r="FY848" s="108"/>
      <c r="FZ848" s="108"/>
      <c r="GA848" s="108"/>
      <c r="GB848" s="108"/>
      <c r="GC848" s="108"/>
      <c r="GD848" s="108"/>
      <c r="GE848" s="108"/>
      <c r="GF848" s="108"/>
      <c r="GG848" s="108"/>
      <c r="GH848" s="108"/>
      <c r="GI848" s="108"/>
      <c r="GJ848" s="108"/>
      <c r="GK848" s="251"/>
      <c r="GL848" s="103">
        <f t="shared" si="968"/>
        <v>0</v>
      </c>
      <c r="GM848" s="124"/>
      <c r="GN848" s="104"/>
      <c r="GO848" s="104"/>
      <c r="GP848" s="104"/>
      <c r="GQ848" s="104"/>
      <c r="GR848" s="104"/>
      <c r="GS848" s="104"/>
      <c r="GT848" s="104"/>
      <c r="GU848" s="104"/>
      <c r="GV848" s="104"/>
      <c r="GW848" s="104"/>
      <c r="GX848" s="104"/>
      <c r="GY848" s="104"/>
      <c r="GZ848" s="104"/>
      <c r="HA848" s="104"/>
      <c r="HB848" s="104"/>
      <c r="HC848" s="104"/>
      <c r="HD848" s="104"/>
      <c r="HE848" s="104"/>
      <c r="HF848" s="104"/>
      <c r="HG848" s="104"/>
      <c r="HH848" s="104"/>
      <c r="HI848" s="104"/>
      <c r="HJ848" s="104"/>
      <c r="HK848" s="104"/>
      <c r="HL848" s="104"/>
      <c r="HM848" s="104"/>
      <c r="HN848" s="104"/>
      <c r="HO848" s="104"/>
      <c r="HP848" s="104"/>
      <c r="HQ848" s="64"/>
      <c r="HR848" s="64"/>
      <c r="HS848" s="64"/>
      <c r="HT848" s="64"/>
      <c r="HU848" s="64"/>
      <c r="HV848" s="64"/>
      <c r="HW848" s="105"/>
      <c r="HX848" s="64"/>
      <c r="HY848" s="280">
        <f t="shared" si="971"/>
        <v>0</v>
      </c>
      <c r="HZ848" s="280">
        <f t="shared" si="972"/>
        <v>0</v>
      </c>
      <c r="IA848" s="280">
        <f t="shared" si="973"/>
        <v>0</v>
      </c>
      <c r="IB848" s="64"/>
      <c r="IC848" s="64"/>
    </row>
    <row r="849" spans="1:237" s="106" customFormat="1" ht="22.5" customHeight="1" x14ac:dyDescent="0.25">
      <c r="A849" s="368" t="s">
        <v>3964</v>
      </c>
      <c r="B849" s="369" t="s">
        <v>3965</v>
      </c>
      <c r="C849" s="375" t="s">
        <v>3233</v>
      </c>
      <c r="D849" s="371" t="s">
        <v>3961</v>
      </c>
      <c r="E849" s="371" t="s">
        <v>3966</v>
      </c>
      <c r="F849" s="376" t="s">
        <v>3224</v>
      </c>
      <c r="G849" s="376" t="s">
        <v>3225</v>
      </c>
      <c r="H849" s="373" t="s">
        <v>1662</v>
      </c>
      <c r="I849" s="374" t="s">
        <v>3967</v>
      </c>
      <c r="J849" s="421" t="s">
        <v>3231</v>
      </c>
      <c r="K849" s="423" t="s">
        <v>3236</v>
      </c>
      <c r="L849" s="329">
        <f>CONTINUA!BV849</f>
        <v>0</v>
      </c>
      <c r="M849" s="329">
        <f>CONTINUA!BW849</f>
        <v>0</v>
      </c>
      <c r="N849" s="895"/>
      <c r="O849" s="896" t="s">
        <v>4088</v>
      </c>
      <c r="P849" s="897" t="s">
        <v>206</v>
      </c>
      <c r="Q849" s="400"/>
      <c r="R849" s="401"/>
      <c r="S849" s="400"/>
      <c r="T849" s="401"/>
      <c r="U849" s="400"/>
      <c r="V849" s="401"/>
      <c r="W849" s="400"/>
      <c r="X849" s="401"/>
      <c r="Y849" s="400"/>
      <c r="Z849" s="401"/>
      <c r="AA849" s="400"/>
      <c r="AB849" s="401"/>
      <c r="AC849" s="400"/>
      <c r="AD849" s="401"/>
      <c r="AE849" s="400"/>
      <c r="AF849" s="401"/>
      <c r="AG849" s="400"/>
      <c r="AH849" s="401"/>
      <c r="AI849" s="400"/>
      <c r="AJ849" s="401"/>
      <c r="AK849" s="400"/>
      <c r="AL849" s="401"/>
      <c r="AM849" s="400"/>
      <c r="AN849" s="401"/>
      <c r="AO849" s="400"/>
      <c r="AP849" s="401"/>
      <c r="AQ849" s="400"/>
      <c r="AR849" s="401"/>
      <c r="AS849" s="400"/>
      <c r="AT849" s="401"/>
      <c r="AU849" s="400"/>
      <c r="AV849" s="401"/>
      <c r="AW849" s="400"/>
      <c r="AX849" s="401"/>
      <c r="AY849" s="400"/>
      <c r="AZ849" s="401"/>
      <c r="BA849" s="400"/>
      <c r="BB849" s="401"/>
      <c r="BC849" s="400"/>
      <c r="BD849" s="401"/>
      <c r="BE849" s="400"/>
      <c r="BF849" s="401"/>
      <c r="BG849" s="400"/>
      <c r="BH849" s="401"/>
      <c r="BI849" s="400"/>
      <c r="BJ849" s="401"/>
      <c r="BK849" s="400"/>
      <c r="BL849" s="401"/>
      <c r="BM849" s="400"/>
      <c r="BN849" s="401"/>
      <c r="BO849" s="400"/>
      <c r="BP849" s="401"/>
      <c r="BQ849" s="400"/>
      <c r="BR849" s="401"/>
      <c r="BS849" s="400"/>
      <c r="BT849" s="401"/>
      <c r="BU849" s="400"/>
      <c r="BV849" s="401"/>
      <c r="BW849" s="400"/>
      <c r="BX849" s="401"/>
      <c r="BY849" s="400"/>
      <c r="BZ849" s="401"/>
      <c r="CA849" s="400"/>
      <c r="CB849" s="401"/>
      <c r="CC849" s="400"/>
      <c r="CD849" s="401"/>
      <c r="CE849" s="400"/>
      <c r="CF849" s="401"/>
      <c r="CG849" s="400"/>
      <c r="CH849" s="401"/>
      <c r="CI849" s="400"/>
      <c r="CJ849" s="401"/>
      <c r="CK849" s="400"/>
      <c r="CL849" s="401"/>
      <c r="CM849" s="400"/>
      <c r="CN849" s="401"/>
      <c r="CO849" s="400"/>
      <c r="CP849" s="401"/>
      <c r="CQ849" s="400"/>
      <c r="CR849" s="401"/>
      <c r="CS849" s="400"/>
      <c r="CT849" s="401"/>
      <c r="CU849" s="400"/>
      <c r="CV849" s="401"/>
      <c r="CW849" s="400"/>
      <c r="CX849" s="401"/>
      <c r="CY849" s="400"/>
      <c r="CZ849" s="401"/>
      <c r="DA849" s="400"/>
      <c r="DB849" s="401"/>
      <c r="DC849" s="400"/>
      <c r="DD849" s="401"/>
      <c r="DE849" s="400"/>
      <c r="DF849" s="401"/>
      <c r="DG849" s="400"/>
      <c r="DH849" s="401"/>
      <c r="DI849" s="400"/>
      <c r="DJ849" s="401"/>
      <c r="DK849" s="400"/>
      <c r="DL849" s="401"/>
      <c r="DM849" s="400"/>
      <c r="DN849" s="401"/>
      <c r="DO849" s="400"/>
      <c r="DP849" s="401"/>
      <c r="DQ849" s="400"/>
      <c r="DR849" s="401"/>
      <c r="DS849" s="400"/>
      <c r="DT849" s="401"/>
      <c r="DU849" s="400"/>
      <c r="DV849" s="401"/>
      <c r="DW849" s="400"/>
      <c r="DX849" s="401"/>
      <c r="DY849" s="400"/>
      <c r="DZ849" s="401"/>
      <c r="EA849" s="400"/>
      <c r="EB849" s="401"/>
      <c r="EC849" s="400"/>
      <c r="ED849" s="401"/>
      <c r="EE849" s="400"/>
      <c r="EF849" s="401"/>
      <c r="EG849" s="400"/>
      <c r="EH849" s="401"/>
      <c r="EI849" s="400"/>
      <c r="EJ849" s="447"/>
      <c r="EK849" s="511"/>
      <c r="EL849" s="514"/>
      <c r="EM849" s="448"/>
      <c r="EN849" s="344"/>
      <c r="EO849" s="345"/>
      <c r="EP849" s="171">
        <f t="shared" si="961"/>
        <v>0</v>
      </c>
      <c r="EQ849" s="171">
        <f t="shared" si="962"/>
        <v>0</v>
      </c>
      <c r="ER849" s="171">
        <f t="shared" si="963"/>
        <v>0</v>
      </c>
      <c r="ES849" s="171">
        <f t="shared" si="964"/>
        <v>0</v>
      </c>
      <c r="ET849" s="171">
        <f t="shared" si="965"/>
        <v>0</v>
      </c>
      <c r="EU849" s="171">
        <f t="shared" si="966"/>
        <v>0</v>
      </c>
      <c r="EV849" s="172">
        <f t="shared" si="967"/>
        <v>0</v>
      </c>
      <c r="EW849" s="127"/>
      <c r="EX849" s="248">
        <f t="shared" si="969"/>
        <v>0</v>
      </c>
      <c r="EY849" s="174">
        <f>(L849*regular)+(M849*Cadeirantee)</f>
        <v>0</v>
      </c>
      <c r="EZ849" s="249">
        <f>SUMIF(FG849:GJ849,"&gt;0")</f>
        <v>0</v>
      </c>
      <c r="FA849" s="249">
        <f>SUMIF(FG849:GJ849,"&lt;0")+SUMIF(GN849:HP849,"&lt;0")</f>
        <v>0</v>
      </c>
      <c r="FB849" s="174">
        <v>0</v>
      </c>
      <c r="FC849" s="126">
        <f>N849*km*'VALORES TABELA'!$B$13</f>
        <v>0</v>
      </c>
      <c r="FD849" s="250">
        <f t="shared" si="970"/>
        <v>0</v>
      </c>
      <c r="FE849" s="105"/>
      <c r="FF849" s="118"/>
      <c r="FG849" s="118"/>
      <c r="FH849" s="118"/>
      <c r="FI849" s="118"/>
      <c r="FJ849" s="118"/>
      <c r="FK849" s="118"/>
      <c r="FL849" s="118"/>
      <c r="FM849" s="118"/>
      <c r="FN849" s="118"/>
      <c r="FO849" s="118"/>
      <c r="FP849" s="118"/>
      <c r="FQ849" s="118"/>
      <c r="FR849" s="118"/>
      <c r="FS849" s="118"/>
      <c r="FT849" s="118"/>
      <c r="FU849" s="118"/>
      <c r="FV849" s="118"/>
      <c r="FW849" s="118"/>
      <c r="FX849" s="118"/>
      <c r="FY849" s="118"/>
      <c r="FZ849" s="118"/>
      <c r="GA849" s="118"/>
      <c r="GB849" s="118"/>
      <c r="GC849" s="118"/>
      <c r="GD849" s="118"/>
      <c r="GE849" s="118"/>
      <c r="GF849" s="118"/>
      <c r="GG849" s="118"/>
      <c r="GH849" s="118"/>
      <c r="GI849" s="118"/>
      <c r="GJ849" s="118"/>
      <c r="GK849" s="252"/>
      <c r="GL849" s="103">
        <f t="shared" si="968"/>
        <v>0</v>
      </c>
      <c r="GM849" s="124"/>
      <c r="GN849" s="104"/>
      <c r="GO849" s="104"/>
      <c r="GP849" s="104"/>
      <c r="GQ849" s="104"/>
      <c r="GR849" s="104"/>
      <c r="GS849" s="104"/>
      <c r="GT849" s="104"/>
      <c r="GU849" s="104"/>
      <c r="GV849" s="104"/>
      <c r="GW849" s="104"/>
      <c r="GX849" s="104"/>
      <c r="GY849" s="104"/>
      <c r="GZ849" s="104"/>
      <c r="HA849" s="104"/>
      <c r="HB849" s="104"/>
      <c r="HC849" s="104"/>
      <c r="HD849" s="104"/>
      <c r="HE849" s="104"/>
      <c r="HF849" s="104"/>
      <c r="HG849" s="104"/>
      <c r="HH849" s="104"/>
      <c r="HI849" s="104"/>
      <c r="HJ849" s="104"/>
      <c r="HK849" s="104"/>
      <c r="HL849" s="104"/>
      <c r="HM849" s="104"/>
      <c r="HN849" s="104"/>
      <c r="HO849" s="104"/>
      <c r="HP849" s="104"/>
      <c r="HQ849" s="64"/>
      <c r="HR849" s="65"/>
      <c r="HS849" s="65"/>
      <c r="HT849" s="65"/>
      <c r="HU849" s="65"/>
      <c r="HV849" s="65"/>
      <c r="HW849" s="105"/>
      <c r="HX849" s="65"/>
      <c r="HY849" s="280">
        <f t="shared" si="971"/>
        <v>0</v>
      </c>
      <c r="HZ849" s="280">
        <f t="shared" si="972"/>
        <v>0</v>
      </c>
      <c r="IA849" s="280">
        <f t="shared" si="973"/>
        <v>0</v>
      </c>
      <c r="IB849" s="65"/>
      <c r="IC849" s="65"/>
    </row>
    <row r="850" spans="1:237" s="106" customFormat="1" ht="22.5" customHeight="1" thickBot="1" x14ac:dyDescent="0.3">
      <c r="A850" s="377" t="s">
        <v>3964</v>
      </c>
      <c r="B850" s="378" t="s">
        <v>3965</v>
      </c>
      <c r="C850" s="379" t="s">
        <v>3233</v>
      </c>
      <c r="D850" s="380" t="s">
        <v>3961</v>
      </c>
      <c r="E850" s="380" t="s">
        <v>3966</v>
      </c>
      <c r="F850" s="381" t="s">
        <v>3224</v>
      </c>
      <c r="G850" s="381" t="s">
        <v>3225</v>
      </c>
      <c r="H850" s="382" t="s">
        <v>1662</v>
      </c>
      <c r="I850" s="383" t="s">
        <v>3967</v>
      </c>
      <c r="J850" s="421" t="s">
        <v>3231</v>
      </c>
      <c r="K850" s="424" t="s">
        <v>60</v>
      </c>
      <c r="L850" s="329">
        <f>CONTINUA!BV850</f>
        <v>0</v>
      </c>
      <c r="M850" s="329">
        <f>CONTINUA!BW850</f>
        <v>0</v>
      </c>
      <c r="N850" s="895"/>
      <c r="O850" s="896" t="s">
        <v>4088</v>
      </c>
      <c r="P850" s="897" t="s">
        <v>206</v>
      </c>
      <c r="Q850" s="400"/>
      <c r="R850" s="401"/>
      <c r="S850" s="400"/>
      <c r="T850" s="401"/>
      <c r="U850" s="400"/>
      <c r="V850" s="401"/>
      <c r="W850" s="400"/>
      <c r="X850" s="401"/>
      <c r="Y850" s="400"/>
      <c r="Z850" s="401"/>
      <c r="AA850" s="400"/>
      <c r="AB850" s="401"/>
      <c r="AC850" s="400"/>
      <c r="AD850" s="401"/>
      <c r="AE850" s="400"/>
      <c r="AF850" s="401"/>
      <c r="AG850" s="400"/>
      <c r="AH850" s="401"/>
      <c r="AI850" s="400"/>
      <c r="AJ850" s="401"/>
      <c r="AK850" s="400"/>
      <c r="AL850" s="401"/>
      <c r="AM850" s="400"/>
      <c r="AN850" s="401"/>
      <c r="AO850" s="400"/>
      <c r="AP850" s="401"/>
      <c r="AQ850" s="400"/>
      <c r="AR850" s="401"/>
      <c r="AS850" s="400"/>
      <c r="AT850" s="401"/>
      <c r="AU850" s="400"/>
      <c r="AV850" s="401"/>
      <c r="AW850" s="400"/>
      <c r="AX850" s="401"/>
      <c r="AY850" s="400"/>
      <c r="AZ850" s="401"/>
      <c r="BA850" s="400"/>
      <c r="BB850" s="401"/>
      <c r="BC850" s="400"/>
      <c r="BD850" s="401"/>
      <c r="BE850" s="400"/>
      <c r="BF850" s="401"/>
      <c r="BG850" s="400"/>
      <c r="BH850" s="401"/>
      <c r="BI850" s="400"/>
      <c r="BJ850" s="401"/>
      <c r="BK850" s="400"/>
      <c r="BL850" s="401"/>
      <c r="BM850" s="400"/>
      <c r="BN850" s="401"/>
      <c r="BO850" s="400"/>
      <c r="BP850" s="401"/>
      <c r="BQ850" s="400"/>
      <c r="BR850" s="401"/>
      <c r="BS850" s="400"/>
      <c r="BT850" s="401"/>
      <c r="BU850" s="400"/>
      <c r="BV850" s="401"/>
      <c r="BW850" s="400"/>
      <c r="BX850" s="401"/>
      <c r="BY850" s="400"/>
      <c r="BZ850" s="401"/>
      <c r="CA850" s="400"/>
      <c r="CB850" s="401"/>
      <c r="CC850" s="400"/>
      <c r="CD850" s="401"/>
      <c r="CE850" s="400"/>
      <c r="CF850" s="401"/>
      <c r="CG850" s="400"/>
      <c r="CH850" s="401"/>
      <c r="CI850" s="400"/>
      <c r="CJ850" s="401"/>
      <c r="CK850" s="400"/>
      <c r="CL850" s="401"/>
      <c r="CM850" s="400"/>
      <c r="CN850" s="401"/>
      <c r="CO850" s="400"/>
      <c r="CP850" s="401"/>
      <c r="CQ850" s="400"/>
      <c r="CR850" s="401"/>
      <c r="CS850" s="400"/>
      <c r="CT850" s="401"/>
      <c r="CU850" s="400"/>
      <c r="CV850" s="401"/>
      <c r="CW850" s="400"/>
      <c r="CX850" s="401"/>
      <c r="CY850" s="400"/>
      <c r="CZ850" s="401"/>
      <c r="DA850" s="400"/>
      <c r="DB850" s="401"/>
      <c r="DC850" s="400"/>
      <c r="DD850" s="401"/>
      <c r="DE850" s="400"/>
      <c r="DF850" s="401"/>
      <c r="DG850" s="400"/>
      <c r="DH850" s="401"/>
      <c r="DI850" s="400"/>
      <c r="DJ850" s="401"/>
      <c r="DK850" s="400"/>
      <c r="DL850" s="401"/>
      <c r="DM850" s="400"/>
      <c r="DN850" s="401"/>
      <c r="DO850" s="400"/>
      <c r="DP850" s="401"/>
      <c r="DQ850" s="400"/>
      <c r="DR850" s="401"/>
      <c r="DS850" s="400"/>
      <c r="DT850" s="401"/>
      <c r="DU850" s="400"/>
      <c r="DV850" s="401"/>
      <c r="DW850" s="400"/>
      <c r="DX850" s="401"/>
      <c r="DY850" s="400"/>
      <c r="DZ850" s="401"/>
      <c r="EA850" s="400"/>
      <c r="EB850" s="401"/>
      <c r="EC850" s="400"/>
      <c r="ED850" s="401"/>
      <c r="EE850" s="400"/>
      <c r="EF850" s="401"/>
      <c r="EG850" s="400"/>
      <c r="EH850" s="401"/>
      <c r="EI850" s="400"/>
      <c r="EJ850" s="447"/>
      <c r="EK850" s="512"/>
      <c r="EL850" s="515"/>
      <c r="EM850" s="450"/>
      <c r="EN850" s="348"/>
      <c r="EO850" s="348"/>
      <c r="EP850" s="179">
        <f t="shared" si="961"/>
        <v>0</v>
      </c>
      <c r="EQ850" s="179">
        <f t="shared" si="962"/>
        <v>0</v>
      </c>
      <c r="ER850" s="179">
        <f t="shared" si="963"/>
        <v>0</v>
      </c>
      <c r="ES850" s="179">
        <f t="shared" si="964"/>
        <v>0</v>
      </c>
      <c r="ET850" s="179">
        <f t="shared" si="965"/>
        <v>0</v>
      </c>
      <c r="EU850" s="179">
        <f t="shared" si="966"/>
        <v>0</v>
      </c>
      <c r="EV850" s="172">
        <f t="shared" si="967"/>
        <v>0</v>
      </c>
      <c r="EW850" s="253"/>
      <c r="EX850" s="254">
        <v>0</v>
      </c>
      <c r="EY850" s="180">
        <v>0</v>
      </c>
      <c r="EZ850" s="255">
        <v>0</v>
      </c>
      <c r="FA850" s="255">
        <v>0</v>
      </c>
      <c r="FB850" s="180">
        <f>SUM(FF850:GI850)/2</f>
        <v>0</v>
      </c>
      <c r="FC850" s="256">
        <f>N850*km*'VALORES TABELA'!$B$13</f>
        <v>0</v>
      </c>
      <c r="FD850" s="250">
        <f t="shared" si="970"/>
        <v>0</v>
      </c>
      <c r="FE850" s="257"/>
      <c r="FF850" s="181">
        <f>((Q850+S850)*Percapita)+((R850+T850)*Cadeirante)</f>
        <v>0</v>
      </c>
      <c r="FG850" s="181">
        <f>((U850+W850)*Percapita/30*FG$4)+((V850+X850)*Cadeirante/30*FG$4)</f>
        <v>0</v>
      </c>
      <c r="FH850" s="181">
        <f>((Y850+AA850)*Percapita/30*FH$4)+((Z850+AB850)*Cadeirante/30*FH$4)</f>
        <v>0</v>
      </c>
      <c r="FI850" s="181">
        <f>((AC850+AE850)*Percapita/30*FI$4)+((AD850+AF850)*Cadeirante/30*FI$4)</f>
        <v>0</v>
      </c>
      <c r="FJ850" s="181">
        <f>((AG850+AI850)*Percapita/30*FJ$4)+((AH850+AJ850)*Cadeirante/30*FJ$4)</f>
        <v>0</v>
      </c>
      <c r="FK850" s="181">
        <f>((AK850+AM850)*Percapita/30*FK$4)+((AL850+AN850)*Cadeirante/30*FK$4)</f>
        <v>0</v>
      </c>
      <c r="FL850" s="181">
        <f>((AO850+AQ850)*Percapita/30*FL$4)+((AP850+AR850)*Cadeirante/30*FL$4)</f>
        <v>0</v>
      </c>
      <c r="FM850" s="181">
        <f>((AS850+AU850)*Percapita/30*FM$4)+((AT850+AV850)*Cadeirante/30*FM$4)</f>
        <v>0</v>
      </c>
      <c r="FN850" s="181">
        <f>((AW850+AY850)*Percapita/30*FN$4)+((AX850+AZ850)*Cadeirante/30*FN$4)</f>
        <v>0</v>
      </c>
      <c r="FO850" s="181">
        <f>((BA850+BC850)*Percapita/30*FO$4)+((BB850+BD850)*Cadeirante/30*FO$4)</f>
        <v>0</v>
      </c>
      <c r="FP850" s="181">
        <f>((BE850+BG850)*Percapita/30*FP$4)+((BF850+BH850)*Cadeirante/30*FP$4)</f>
        <v>0</v>
      </c>
      <c r="FQ850" s="181">
        <f>((BI850+BK850)*Percapita/30*FQ$4)+((BJ850+BL850)*Cadeirante/30*FQ$4)</f>
        <v>0</v>
      </c>
      <c r="FR850" s="181">
        <f>((BM850+BO850)*Percapita/30*FR$4)+((BN850+BP850)*Cadeirante/30*FR$4)</f>
        <v>0</v>
      </c>
      <c r="FS850" s="181">
        <f>((BQ850+BS850)*Percapita/30*FS$4)+((BR850+BT850)*Cadeirante/30*FS$4)</f>
        <v>0</v>
      </c>
      <c r="FT850" s="181">
        <f>((BU850+BW850)*Percapita/30*FT$4)+((BV850+BX850)*Cadeirante/30*FT$4)</f>
        <v>0</v>
      </c>
      <c r="FU850" s="181">
        <f>((BY850+CA850)*Percapita/30*FU$4)+((BZ850+CB850)*Cadeirante/30*FU$4)</f>
        <v>0</v>
      </c>
      <c r="FV850" s="181">
        <f>((CC850+CE850)*Percapita/30*FV$4)+((CD850+CF850)*Cadeirante/30*FV$4)</f>
        <v>0</v>
      </c>
      <c r="FW850" s="181">
        <f>((CG850+CI850)*Percapita/30*FW$4)+((CI850+CK850)*Cadeirante/30*FW$4)</f>
        <v>0</v>
      </c>
      <c r="FX850" s="181">
        <f>((CK850+CM850)*Percapita/30*FX$4)+((CL850+CN850)*Cadeirante/30*FX$4)</f>
        <v>0</v>
      </c>
      <c r="FY850" s="181">
        <f>((CO850+CQ850)*Percapita/30*FY$4)+((CP850+CR850)*Cadeirante/30*FY$4)</f>
        <v>0</v>
      </c>
      <c r="FZ850" s="181">
        <f>((CS850+CU850)*Percapita/30*FZ$4)+((CT850+CV850)*Cadeirante/30*FZ$4)</f>
        <v>0</v>
      </c>
      <c r="GA850" s="181">
        <f>((CW850+CY850)*Percapita/30*GA$4)+((CX850+CZ850)*Cadeirante/30*GA$4)</f>
        <v>0</v>
      </c>
      <c r="GB850" s="181">
        <f>((DA850+DC850)*Percapita/30*GB$4)+((DB850+DD850)*Cadeirante/30*GB$4)</f>
        <v>0</v>
      </c>
      <c r="GC850" s="181">
        <f>((DE850+DG850)*Percapita/30*GC$4)+((DF850+DH850)*Cadeirante/30*GC$4)</f>
        <v>0</v>
      </c>
      <c r="GD850" s="181">
        <f>((DI850+DK850)*Percapita/30*GD$4)+((DJ850+DL850)*Cadeirante/30*GD$4)</f>
        <v>0</v>
      </c>
      <c r="GE850" s="181">
        <f>((DM850+DO850)*Percapita/30*GE$4)+((DN850+DP850)*Cadeirante/30*GE$4)</f>
        <v>0</v>
      </c>
      <c r="GF850" s="181">
        <f>((DQ850+DS850)*Percapita/30*GF$4)+((DR850+DT850)*Cadeirante/30*GF$4)</f>
        <v>0</v>
      </c>
      <c r="GG850" s="181">
        <f>((DU850+DW850)*Percapita/30*GG$4)+((DV850+DX850)*Cadeirante/30*GG$4)</f>
        <v>0</v>
      </c>
      <c r="GH850" s="181">
        <f>((DY850+EA850)*Percapita/30*GH$4)+((DZ850+EB850)*Cadeirante/30*GH$4)</f>
        <v>0</v>
      </c>
      <c r="GI850" s="181">
        <f>((EC850+EE850)*Percapita/30*GI$4)+((ED850+EF850)*Cadeirante/30*GI$4)</f>
        <v>0</v>
      </c>
      <c r="GJ850" s="181">
        <f>((EG850+EI850)*Percapita)+((EH850+EJ850)*Cadeirante)</f>
        <v>0</v>
      </c>
      <c r="GK850" s="258"/>
      <c r="GL850" s="103">
        <f t="shared" si="968"/>
        <v>0</v>
      </c>
      <c r="GM850" s="124"/>
      <c r="GN850" s="182"/>
      <c r="GO850" s="182"/>
      <c r="GP850" s="182"/>
      <c r="GQ850" s="182"/>
      <c r="GR850" s="182"/>
      <c r="GS850" s="182"/>
      <c r="GT850" s="182"/>
      <c r="GU850" s="182"/>
      <c r="GV850" s="182"/>
      <c r="GW850" s="182"/>
      <c r="GX850" s="182"/>
      <c r="GY850" s="182"/>
      <c r="GZ850" s="182"/>
      <c r="HA850" s="182"/>
      <c r="HB850" s="182"/>
      <c r="HC850" s="182"/>
      <c r="HD850" s="182"/>
      <c r="HE850" s="182"/>
      <c r="HF850" s="182"/>
      <c r="HG850" s="182"/>
      <c r="HH850" s="182"/>
      <c r="HI850" s="182"/>
      <c r="HJ850" s="182"/>
      <c r="HK850" s="182"/>
      <c r="HL850" s="182"/>
      <c r="HM850" s="182"/>
      <c r="HN850" s="182"/>
      <c r="HO850" s="182"/>
      <c r="HP850" s="259"/>
      <c r="HQ850" s="64"/>
      <c r="HW850" s="257"/>
      <c r="HY850" s="280">
        <f t="shared" si="971"/>
        <v>0</v>
      </c>
      <c r="HZ850" s="280">
        <f t="shared" si="972"/>
        <v>0</v>
      </c>
      <c r="IA850" s="280">
        <f t="shared" si="973"/>
        <v>0</v>
      </c>
    </row>
    <row r="851" spans="1:237" s="106" customFormat="1" ht="22.5" customHeight="1" x14ac:dyDescent="0.25">
      <c r="A851" t="s">
        <v>3968</v>
      </c>
      <c r="B851" s="522" t="s">
        <v>3969</v>
      </c>
      <c r="C851" s="523">
        <v>1</v>
      </c>
      <c r="D851" s="524" t="s">
        <v>3961</v>
      </c>
      <c r="E851" s="524" t="s">
        <v>3970</v>
      </c>
      <c r="F851" s="525" t="s">
        <v>3224</v>
      </c>
      <c r="G851" s="525" t="s">
        <v>3225</v>
      </c>
      <c r="H851" s="350" t="s">
        <v>1662</v>
      </c>
      <c r="I851" s="351" t="s">
        <v>3971</v>
      </c>
      <c r="J851" s="409" t="s">
        <v>3231</v>
      </c>
      <c r="K851" s="410" t="s">
        <v>3232</v>
      </c>
      <c r="L851" s="329">
        <f>CONTINUA!BV851</f>
        <v>0</v>
      </c>
      <c r="M851" s="329">
        <f>CONTINUA!BW851</f>
        <v>0</v>
      </c>
      <c r="N851" s="895"/>
      <c r="O851" s="896" t="s">
        <v>4088</v>
      </c>
      <c r="P851" s="897" t="s">
        <v>206</v>
      </c>
      <c r="Q851" s="400">
        <v>37</v>
      </c>
      <c r="R851" s="401"/>
      <c r="S851" s="400"/>
      <c r="T851" s="401"/>
      <c r="U851" s="400"/>
      <c r="V851" s="401"/>
      <c r="W851" s="400"/>
      <c r="X851" s="401"/>
      <c r="Y851" s="400"/>
      <c r="Z851" s="401"/>
      <c r="AA851" s="400"/>
      <c r="AB851" s="401"/>
      <c r="AC851" s="400"/>
      <c r="AD851" s="401"/>
      <c r="AE851" s="400"/>
      <c r="AF851" s="401"/>
      <c r="AG851" s="400"/>
      <c r="AH851" s="401"/>
      <c r="AI851" s="400"/>
      <c r="AJ851" s="401"/>
      <c r="AK851" s="400"/>
      <c r="AL851" s="401"/>
      <c r="AM851" s="400"/>
      <c r="AN851" s="401"/>
      <c r="AO851" s="400"/>
      <c r="AP851" s="401"/>
      <c r="AQ851" s="400"/>
      <c r="AR851" s="401"/>
      <c r="AS851" s="400"/>
      <c r="AT851" s="401"/>
      <c r="AU851" s="400"/>
      <c r="AV851" s="401"/>
      <c r="AW851" s="400"/>
      <c r="AX851" s="401"/>
      <c r="AY851" s="400"/>
      <c r="AZ851" s="401"/>
      <c r="BA851" s="400"/>
      <c r="BB851" s="401"/>
      <c r="BC851" s="400"/>
      <c r="BD851" s="401"/>
      <c r="BE851" s="400"/>
      <c r="BF851" s="401"/>
      <c r="BG851" s="400"/>
      <c r="BH851" s="401"/>
      <c r="BI851" s="400"/>
      <c r="BJ851" s="401"/>
      <c r="BK851" s="400"/>
      <c r="BL851" s="401"/>
      <c r="BM851" s="400"/>
      <c r="BN851" s="401"/>
      <c r="BO851" s="400"/>
      <c r="BP851" s="401"/>
      <c r="BQ851" s="400"/>
      <c r="BR851" s="401"/>
      <c r="BS851" s="400"/>
      <c r="BT851" s="401"/>
      <c r="BU851" s="400"/>
      <c r="BV851" s="401"/>
      <c r="BW851" s="400"/>
      <c r="BX851" s="401"/>
      <c r="BY851" s="400"/>
      <c r="BZ851" s="401"/>
      <c r="CA851" s="400"/>
      <c r="CB851" s="401"/>
      <c r="CC851" s="400"/>
      <c r="CD851" s="401"/>
      <c r="CE851" s="400"/>
      <c r="CF851" s="401"/>
      <c r="CG851" s="400"/>
      <c r="CH851" s="401"/>
      <c r="CI851" s="400"/>
      <c r="CJ851" s="401"/>
      <c r="CK851" s="400"/>
      <c r="CL851" s="401"/>
      <c r="CM851" s="400"/>
      <c r="CN851" s="401"/>
      <c r="CO851" s="400"/>
      <c r="CP851" s="401"/>
      <c r="CQ851" s="400"/>
      <c r="CR851" s="401"/>
      <c r="CS851" s="400"/>
      <c r="CT851" s="401"/>
      <c r="CU851" s="400"/>
      <c r="CV851" s="401"/>
      <c r="CW851" s="400"/>
      <c r="CX851" s="401"/>
      <c r="CY851" s="400"/>
      <c r="CZ851" s="401"/>
      <c r="DA851" s="400"/>
      <c r="DB851" s="401"/>
      <c r="DC851" s="400"/>
      <c r="DD851" s="401"/>
      <c r="DE851" s="400"/>
      <c r="DF851" s="401"/>
      <c r="DG851" s="400"/>
      <c r="DH851" s="401"/>
      <c r="DI851" s="400"/>
      <c r="DJ851" s="401"/>
      <c r="DK851" s="400"/>
      <c r="DL851" s="401"/>
      <c r="DM851" s="400"/>
      <c r="DN851" s="401"/>
      <c r="DO851" s="400"/>
      <c r="DP851" s="401"/>
      <c r="DQ851" s="400"/>
      <c r="DR851" s="401"/>
      <c r="DS851" s="400"/>
      <c r="DT851" s="401"/>
      <c r="DU851" s="400"/>
      <c r="DV851" s="401"/>
      <c r="DW851" s="400"/>
      <c r="DX851" s="401"/>
      <c r="DY851" s="400"/>
      <c r="DZ851" s="401"/>
      <c r="EA851" s="400"/>
      <c r="EB851" s="401"/>
      <c r="EC851" s="400"/>
      <c r="ED851" s="401"/>
      <c r="EE851" s="400"/>
      <c r="EF851" s="401"/>
      <c r="EG851" s="400"/>
      <c r="EH851" s="401"/>
      <c r="EI851" s="400"/>
      <c r="EJ851" s="447"/>
      <c r="EK851" s="510"/>
      <c r="EL851" s="513" t="s">
        <v>4022</v>
      </c>
      <c r="EM851" s="520">
        <v>141.251</v>
      </c>
      <c r="EN851" s="520"/>
      <c r="EO851" s="520"/>
      <c r="EP851" s="171">
        <f t="shared" si="961"/>
        <v>37</v>
      </c>
      <c r="EQ851" s="171">
        <f t="shared" si="962"/>
        <v>0</v>
      </c>
      <c r="ER851" s="171">
        <f t="shared" si="963"/>
        <v>0</v>
      </c>
      <c r="ES851" s="171">
        <f t="shared" si="964"/>
        <v>0</v>
      </c>
      <c r="ET851" s="171">
        <f t="shared" si="965"/>
        <v>0</v>
      </c>
      <c r="EU851" s="171">
        <f t="shared" si="966"/>
        <v>0</v>
      </c>
      <c r="EV851" s="172">
        <f t="shared" si="967"/>
        <v>37</v>
      </c>
      <c r="EW851" s="367">
        <f>IF(C851=4,IF(MAX(Q851:EJ853)&gt;0,(Especiall/30*(IF(($G851-$F851)=($G$5-$F$5),30,IF(DAY($G851)=31,($G851-$F851),($G851-$F851)+1)))),0),0)</f>
        <v>0</v>
      </c>
      <c r="EX851" s="248">
        <f t="shared" ref="EX851:EX854" si="974">FF851</f>
        <v>29835.86</v>
      </c>
      <c r="EY851" s="174">
        <f>(L851*regular)+(M851*Cadeirantee)</f>
        <v>0</v>
      </c>
      <c r="EZ851" s="249">
        <f>SUMIF(FG851:GJ851,"&gt;0")</f>
        <v>0</v>
      </c>
      <c r="FA851" s="249">
        <f>SUMIF(FG851:GJ851,"&lt;0")+SUMIF(GN851:HP851,"&lt;0")</f>
        <v>0</v>
      </c>
      <c r="FB851" s="174">
        <v>0</v>
      </c>
      <c r="FC851" s="175">
        <f>N851*km*'VALORES TABELA'!$B$13</f>
        <v>0</v>
      </c>
      <c r="FD851" s="250">
        <f>GL851</f>
        <v>0</v>
      </c>
      <c r="FE851" s="176">
        <f>(EW851+EW852+EW853+EW854+EX851+EX852+EX853+EX854+EY851+EY852+EY853+EY854+EY855+EZ851+EZ852+EZ853+EZ854+FA851+FA852+FA853+FA854+FC851+FC852+FC853+FC854+HY851-HZ851-IA851+FD851+FD852+FD853+FD854+FB855)</f>
        <v>30169.911</v>
      </c>
      <c r="FF851" s="177">
        <f>IF(C851=4,SUM(Q851+Q852+Q853+S851+S852+S853)*Percapita/30*FF$4+(R851+R852+R853+T851+T852+T853)*Cadeirante/30*FF$4,IF(C851=3,IF(Q854+S854=10,Fixo/30*FF$4+(Q851+Q852+Q853+S851+S852+S853)*Percapita/30*FF$4+(R854+T854)*Cadeirante/30*FF$4,IF(Q854+S854&lt;=9,(Q854+S854)*Crechee/30*FF$4)+(R854+T854)*Cadeirante/30*FF$4+(Q851+Q852+Q853+S851+S852+S853)*Percapita/30*FF$4)+IF(Q854+S854&gt;=11,Fixo/30*FF$4+(Q854+S854-10)*Crechee/30*FF$4,0),IF(C851=2,IF(R851+R852+R853+R854+T851+T852+T853+T854=1,Cadeirante/30*FF$4,IF(R851+R852+R853+R854+T851+T852+T853+T854=2,Fixo/30*FF$4,IF(R851+R852+R853+R854+T851+T852+T853+T854&gt;2,Fixo/30*FF$4+(R851+R852+R853+R854+T851+T852+T853+T854-2)*Cadeirante/30*FF$4)))+(Q851+Q852+Q853+S851+S852+S853)*Percapita/30*FF$4+(Q854+S854)*Crechee/30*FF$4,IF(C851=1,IF(Q851+Q852+Q853+R851+R852+R853+S851+S852+S853+T851+T852+T853&lt;=15,(Q851+Q852+Q853+S851+S852+S853)*Percapita/30*FF$4,IF(Q851+Q852+Q853+R851+R852+R853+S851+S852+S853+T851+T852+T853&gt;=16,Fixo/30*FF$4+(Q851+Q852+Q853+R851+R852+R853+S851+S852+S853+T851+T852-16)*Percapita/30*FF$4))))))</f>
        <v>29835.86</v>
      </c>
      <c r="FG851" s="177">
        <f>IF(C851=4,SUM(U851+U852+U853+W851+W852+W853)*Percapita/30*FG$4+(V851+V852+V853+X851+X852+X853)*Cadeirante/30*FG$4,IF(C851=3,IF(U854+W854=10,Fixo/30*FG$4+(U851+U852+U853+W851+W852+W853)*Percapita/30*FG$4+(V854+X854)*Cadeirante/30*FG$4,IF(U854+W854&lt;=9,(U854+W854)*Crechee/30*FG$4)+(V854+X854)*Cadeirante/30*FG$4+(U851+U852+U853+W851+W852+W853)*Percapita/30*FG$4)+IF(U854+W854&gt;=11,Fixo/30*FG$4+(U854+W854-10)*Crechee/30*FG$4,0),IF(C851=2,IF(V851+V852+V853+V854+X851+X852+X853+X854=1,Cadeirante/30*FG$4,IF(V851+V852+V853+V854+X851+X852+X853+X854=2,Fixo/30*FG$4,IF(V851+V852+V853+V854+X851+X852+X853+X854&gt;2,Fixo/30*FG$4+(V851+V852+V853+V854+X851+X852+X853+X854-2)*Cadeirante/30*FG$4)))+(U851+U852+U853+W851+W852+W853)*Percapita/30*FG$4+(U854+W854)*Crechee/30*FG$4,IF(C851=1,IF(U851+U852+U853+V851+V852+V853+W851+W852+W853+X851+X852+X853&lt;=15,(U851+U852+U853+W851+W852+W853)*Percapita/30*FG$4,IF(U851+U852+U853+V851+V852+V853+W851+W852+W853+X851+X852+X853&gt;=16,Fixo/30*FG$4+(U851+U852+U853+V851+V852+V853+W851+W852+W853+X851+X852-16)*Percapita/30*FG$4))))))</f>
        <v>0</v>
      </c>
      <c r="FH851" s="177">
        <f>IF(C851=4,SUM(Y851+Y852+Y853+AA851+AA852+AA853)*Percapita/30*FH$4+(Z851+Z852+Z853+AB851+AB852+AB853)*Cadeirante/30*FH$4,IF(C851=3,IF(Y854+AA854=10,Fixo/30*FH$4+(Y851+Y852+Y853+AA851+AA852+AA853)*Percapita/30*FH$4+(Z854+AB854)*Cadeirante/30*FH$4,IF(Y854+AA854&lt;=9,(Y854+AA854)*Crechee/30*FH$4)+(Z854+AB854)*Cadeirante/30*FH$4+(Y851+Y852+Y853+AA851+AA852+AA853)*Percapita/30*FH$4)+IF(Y854+AA854&gt;=11,Fixo/30*FH$4+(Y854+AA854-10)*Crechee/30*FH$4,0),IF(C851=2,IF(Z851+Z852+Z853+Z854+AB851+AB852+AB853+AB854=1,Cadeirante/30*FH$4,IF(Z851+Z852+Z853+Z854+AB851+AB852+AB853+AB854=2,Fixo/30*FH$4,IF(Z851+Z852+Z853+Z854+AB851+AB852+AB853+AB854&gt;2,Fixo/30*FH$4+(Z851+Z852+Z853+Z854+AB851+AB852+AB853+AB854-2)*Cadeirante/30*FH$4)))+(Y851+Y852+Y853+AA851+AA852+AA853)*Percapita/30*FH$4+(Y854+AA854)*Crechee/30*FH$4,IF(C851=1,IF(Y851+Y852+Y853+Z851+Z852+Z853+AA851+AA852+AA853+AB851+AB852+AB853&lt;=15,(Y851+Y852+Y853+AA851+AA852+AA853)*Percapita/30*FH$4,IF(Y851+Y852+Y853+Z851+Z852+Z853+AA851+AA852+AA853+AB851+AB852+AB853&gt;=16,Fixo/30*FH$4+(Y851+Y852+Y853+Z851+Z852+Z853+AA851+AA852+AA853+AB851+AB852-16)*Percapita/30*FH$4))))))</f>
        <v>0</v>
      </c>
      <c r="FI851" s="177">
        <f>IF(C851=4,SUM(AC851+AC852+AC853+AE851+AE852+AE853)*Percapita/30*FI$4+(AD851+AD852+AD853+AF851+AF852+AF853)*Cadeirante/30*FI$4,IF(C851=3,IF(AC854+AE854=10,Fixo/30*FI$4+(AC851+AC852+AC853+AE851+AE852+AE853)*Percapita/30*FI$4+(AD854+AF854)*Cadeirante/30*FI$4,IF(AC854+AE854&lt;=9,(AC854+AE854)*Crechee/30*FI$4)+(AD854+AF854)*Cadeirante/30*FI$4+(AC851+AC852+AC853+AE851+AE852+AE853)*Percapita/30*FI$4)+IF(AC854+AE854&gt;=11,Fixo/30*FI$4+(AC854+AE854-10)*Crechee/30*FI$4,0),IF(C851=2,IF(AD851+AD852+AD853+AD854+AF851+AF852+AF853+AF854=1,Cadeirante/30*FI$4,IF(AD851+AD852+AD853+AD854+AF851+AF852+AF853+AF854=2,Fixo/30*FI$4,IF(AD851+AD852+AD853+AD854+AF851+AF852+AF853+AF854&gt;2,Fixo/30*FI$4+(AD851+AD852+AD853+AD854+AF851+AF852+AF853+AF854-2)*Cadeirante/30*FI$4)))+(AC851+AC852+AC853+AE851+AE852+AE853)*Percapita/30*FI$4+(AC854+AE854)*Crechee/30*FI$4,IF(C851=1,IF(AC851+AC852+AC853+AD851+AD852+AD853+AE851+AE852+AE853+AF851+AF852+AF853&lt;=15,(AC851+AC852+AC853+AE851+AE852+AE853)*Percapita/30*FI$4,IF(AC851+AC852+AC853+AD851+AD852+AD853+AE851+AE852+AE853+AF851+AF852+AF853&gt;=16,Fixo/30*FI$4+(AC851+AC852+AC853+AD851+AD852+AD853+AE851+AE852+AE853+AF851+AF852-16)*Percapita/30*FI$4))))))</f>
        <v>0</v>
      </c>
      <c r="FJ851" s="177">
        <f>IF(C851=4,SUM(AG851+AG852+AG853+AI851+AI852+AI853)*Percapita/30*FJ$4+(AH851+AH852+AH853+AJ851+AJ852+AJ853)*Cadeirante/30*FJ$4,IF(C851=3,IF(AG854+AI854=10,Fixo/30*FJ$4+(AG851+AG852+AG853+AI851+AI852+AI853)*Percapita/30*FJ$4+(AH854+AJ854)*Cadeirante/30*FJ$4,IF(AG854+AI854&lt;=9,(AG854+AI854)*Crechee/30*FJ$4)+(AH854+AJ854)*Cadeirante/30*FJ$4+(AG851+AG852+AG853+AI851+AI852+AI853)*Percapita/30*FJ$4)+IF(AG854+AI854&gt;=11,Fixo/30*FJ$4+(AG854+AI854-10)*Crechee/30*FJ$4,0),IF(C851=2,IF(AH851+AH852+AH853+AH854+AJ851+AJ852+AJ853+AJ854=1,Cadeirante/30*FJ$4,IF(AH851+AH852+AH853+AH854+AJ851+AJ852+AJ853+AJ854=2,Fixo/30*FJ$4,IF(AH851+AH852+AH853+AH854+AJ851+AJ852+AJ853+AJ854&gt;2,Fixo/30*FJ$4+(AH851+AH852+AH853+AH854+AJ851+AJ852+AJ853+AJ854-2)*Cadeirante/30*FJ$4)))+(AG851+AG852+AG853+AI851+AI852+AI853)*Percapita/30*FJ$4+(AG854+AI854)*Crechee/30*FJ$4,IF(C851=1,IF(AG851+AG852+AG853+AH851+AH852+AH853+AI851+AI852+AI853+AJ851+AJ852+AJ853&lt;=15,(AG851+AG852+AG853+AI851+AI852+AI853)*Percapita/30*FJ$4,IF(AG851+AG852+AG853+AH851+AH852+AH853+AI851+AI852+AI853+AJ851+AJ852+AJ853&gt;=16,Fixo/30*FJ$4+(AG851+AG852+AG853+AH851+AH852+AH853+AI851+AI852+AI853+AJ851+AJ852-16)*Percapita/30*FJ$4))))))</f>
        <v>0</v>
      </c>
      <c r="FK851" s="177">
        <f>IF(C851=4,SUM(AK851+AK852+AK853+AM851+AM852+AM853)*Percapita/30*FK$4+(AL851+AL852+AL853+AN851+AN852+AN853)*Cadeirante/30*FK$4,IF(C851=3,IF(AK854+AM854=10,Fixo/30*FK$4+(AK851+AK852+AK853+AM851+AM852+AM853)*Percapita/30*FK$4+(AL854+AN854)*Cadeirante/30*FK$4,IF(AK854+AM854&lt;=9,(AK854+AM854)*Crechee/30*FK$4)+(AL854+AN854)*Cadeirante/30*FK$4+(AK851+AK852+AK853+AM851+AM852+AM853)*Percapita/30*FK$4)+IF(AK854+AM854&gt;=11,Fixo/30*FK$4+(AK854+AM854-10)*Crechee/30*FK$4,0),IF(C851=2,IF(AL851+AL852+AL853+AL854+AN851+AN852+AN853+AN854=1,Cadeirante/30*FK$4,IF(AL851+AL852+AL853+AL854+AN851+AN852+AN853+AN854=2,Fixo/30*FK$4,IF(AL851+AL852+AL853+AL854+AN851+AN852+AN853+AN854&gt;2,Fixo/30*FK$4+(AL851+AL852+AL853+AL854+AN851+AN852+AN853+AN854-2)*Cadeirante/30*FK$4)))+(AK851+AK852+AK853+AM851+AM852+AM853)*Percapita/30*FK$4+(AK854+AM854)*Crechee/30*FK$4,IF(C851=1,IF(AK851+AK852+AK853+AL851+AL852+AL853+AM851+AM852+AM853+AN851+AN852+AN853&lt;=15,(AK851+AK852+AK853+AM851+AM852+AM853)*Percapita/30*FK$4,IF(AK851+AK852+AK853+AL851+AL852+AL853+AM851+AM852+AM853+AN851+AN852+AN853&gt;=16,Fixo/30*FK$4+(AK851+AK852+AK853+AL851+AL852+AL853+AM851+AM852+AM853+AN851+AN852-16)*Percapita/30*FK$4))))))</f>
        <v>0</v>
      </c>
      <c r="FL851" s="177">
        <f>IF(C851=4,SUM(AO851+AO852+AO853+AQ851+AQ852+AQ853)*Percapita/30*FL$4+(AP851+AP852+AP853+AR851+AR852+AR853)*Cadeirante/30*FL$4,IF(C851=3,IF(AO854+AQ854=10,Fixo/30*FL$4+(AO851+AO852+AO853+AQ851+AQ852+AQ853)*Percapita/30*FL$4+(AP854+AR854)*Cadeirante/30*FL$4,IF(AO854+AQ854&lt;=9,(AO854+AQ854)*Crechee/30*FL$4)+(AP854+AR854)*Cadeirante/30*FL$4+(AO851+AO852+AO853+AQ851+AQ852+AQ853)*Percapita/30*FL$4)+IF(AO854+AQ854&gt;=11,Fixo/30*FL$4+(AO854+AQ854-10)*Crechee/30*FL$4,0),IF(C851=2,IF(AP851+AP852+AP853+AP854+AR851+AR852+AR853+AR854=1,Cadeirante/30*FL$4,IF(AP851+AP852+AP853+AP854+AR851+AR852+AR853+AR854=2,Fixo/30*FL$4,IF(AP851+AP852+AP853+AP854+AR851+AR852+AR853+AR854&gt;2,Fixo/30*FL$4+(AP851+AP852+AP853+AP854+AR851+AR852+AR853+AR854-2)*Cadeirante/30*FL$4)))+(AO851+AO852+AO853+AQ851+AQ852+AQ853)*Percapita/30*FL$4+(AO854+AQ854)*Crechee/30*FL$4,IF(C851=1,IF(AO851+AO852+AO853+AP851+AP852+AP853+AQ851+AQ852+AQ853+AR851+AR852+AR853&lt;=15,(AO851+AO852+AO853+AQ851+AQ852+AQ853)*Percapita/30*FL$4,IF(AO851+AO852+AO853+AP851+AP852+AP853+AQ851+AQ852+AQ853+AR851+AR852+AR853&gt;=16,Fixo/30*FL$4+(AO851+AO852+AO853+AP851+AP852+AP853+AQ851+AQ852+AQ853+AR851+AR852-16)*Percapita/30*FL$4))))))</f>
        <v>0</v>
      </c>
      <c r="FM851" s="177">
        <f>IF(C851=4,SUM(AS851+AS852+AS853+AU851+AU852+AU853)*Percapita/30*FM$4+(AT851+AT852+AT853+AV851+AV852+AV853)*Cadeirante/30*FM$4,IF(C851=3,IF(AS854+AU854=10,Fixo/30*FM$4+(AS851+AS852+AS853+AU851+AU852+AU853)*Percapita/30*FM$4+(AT854+AV854)*Cadeirante/30*FM$4,IF(AS854+AU854&lt;=9,(AS854+AU854)*Crechee/30*FM$4)+(AT854+AV854)*Cadeirante/30*FM$4+(AS851+AS852+AS853+AU851+AU852+AU853)*Percapita/30*FM$4)+IF(AS854+AU854&gt;=11,Fixo/30*FM$4+(AS854+AU854-10)*Crechee/30*FM$4,0),IF(C851=2,IF(AT851+AT852+AT853+AT854+AV851+AV852+AV853+AV854=1,Cadeirante/30*FM$4,IF(AT851+AT852+AT853+AT854+AV851+AV852+AV853+AV854=2,Fixo/30*FM$4,IF(AT851+AT852+AT853+AT854+AV851+AV852+AV853+AV854&gt;2,Fixo/30*FM$4+(AT851+AT852+AT853+AT854+AV851+AV852+AV853+AV854-2)*Cadeirante/30*FM$4)))+(AS851+AS852+AS853+AU851+AU852+AU853)*Percapita/30*FM$4+(AS854+AU854)*Crechee/30*FM$4,IF(C851=1,IF(AS851+AS852+AS853+AT851+AT852+AT853+AU851+AU852+AU853+AV851+AV852+AV853&lt;=15,(AS851+AS852+AS853+AU851+AU852+AU853)*Percapita/30*FM$4,IF(AS851+AS852+AS853+AT851+AT852+AT853+AU851+AU852+AU853+AV851+AV852+AV853&gt;=16,Fixo/30*FM$4+(AS851+AS852+AS853+AT851+AT852+AT853+AU851+AU852+AU853+AV851+AV852-16)*Percapita/30*FM$4))))))</f>
        <v>0</v>
      </c>
      <c r="FN851" s="177">
        <f>IF(C851=4,SUM(AW851+AW852+AW853+AY851+AY852+AY853)*Percapita/30*FN$4+(AX851+AX852+AX853+AZ851+AZ852+AZ853)*Cadeirante/30*FN$4,IF(C851=3,IF(AW854+AY854=10,Fixo/30*FN$4+(AW851+AW852+AW853+AY851+AY852+AY853)*Percapita/30*FN$4+(AX854+AZ854)*Cadeirante/30*FN$4,IF(AW854+AY854&lt;=9,(AW854+AY854)*Crechee/30*FN$4)+(AX854+AZ854)*Cadeirante/30*FN$4+(AW851+AW852+AW853+AY851+AY852+AY853)*Percapita/30*FN$4)+IF(AW854+AY854&gt;=11,Fixo/30*FN$4+(AW854+AY854-10)*Crechee/30*FN$4,0),IF(C851=2,IF(AX851+AX852+AX853+AX854+AZ851+AZ852+AZ853+AZ854=1,Cadeirante/30*FN$4,IF(AX851+AX852+AX853+AX854+AZ851+AZ852+AZ853+AZ854=2,Fixo/30*FN$4,IF(AX851+AX852+AX853+AX854+AZ851+AZ852+AZ853+AZ854&gt;2,Fixo/30*FN$4+(AX851+AX852+AX853+AX854+AZ851+AZ852+AZ853+AZ854-2)*Cadeirante/30*FN$4)))+(AW851+AW852+AW853+AY851+AY852+AY853)*Percapita/30*FN$4+(AW854+AY854)*Crechee/30*FN$4,IF(C851=1,IF(AW851+AW852+AW853+AX851+AX852+AX853+AY851+AY852+AY853+AZ851+AZ852+AZ853&lt;=15,(AW851+AW852+AW853+AY851+AY852+AY853)*Percapita/30*FN$4,IF(AW851+AW852+AW853+AX851+AX852+AX853+AY851+AY852+AY853+AZ851+AZ852+AZ853&gt;=16,Fixo/30*FN$4+(AW851+AW852+AW853+AX851+AX852+AX853+AY851+AY852+AY853+AZ851+AZ852-16)*Percapita/30*FN$4))))))</f>
        <v>0</v>
      </c>
      <c r="FO851" s="177">
        <f>IF(C851=4,SUM(BA851+BA852+BA853+BC851+BC852+BC853)*Percapita/30*FO$4+(BB851+BB852+BB853+BD851+BD852+BD853)*Cadeirante/30*FO$4,IF(C851=3,IF(BA854+BC854=10,Fixo/30*FO$4+(BA851+BA852+BA853+BC851+BC852+BC853)*Percapita/30*FO$4+(BB854+BD854)*Cadeirante/30*FO$4,IF(BA854+BC854&lt;=9,(BA854+BC854)*Crechee/30*FO$4)+(BB854+BD854)*Cadeirante/30*FO$4+(BA851+BA852+BA853+BC851+BC852+BC853)*Percapita/30*FO$4)+IF(BA854+BC854&gt;=11,Fixo/30*FO$4+(BA854+BC854-10)*Crechee/30*FO$4,0),IF(C851=2,IF(BB851+BB852+BB853+BB854+BD851+BD852+BD853+BD854=1,Cadeirante/30*FO$4,IF(BB851+BB852+BB853+BB854+BD851+BD852+BD853+BD854=2,Fixo/30*FO$4,IF(BB851+BB852+BB853+BB854+BD851+BD852+BD853+BD854&gt;2,Fixo/30*FO$4+(BB851+BB852+BB853+BB854+BD851+BD852+BD853+BD854-2)*Cadeirante/30*FO$4)))+(BA851+BA852+BA853+BC851+BC852+BC853)*Percapita/30*FO$4+(BA854+BC854)*Crechee/30*FO$4,IF(C851=1,IF(BA851+BA852+BA853+BB851+BB852+BB853+BC851+BC852+BC853+BD851+BD852+BD853&lt;=15,(BA851+BA852+BA853+BC851+BC852+BC853)*Percapita/30*FO$4,IF(BA851+BA852+BA853+BB851+BB852+BB853+BC851+BC852+BC853+BD851+BD852+BD853&gt;=16,Fixo/30*FO$4+(BA851+BA852+BA853+BB851+BB852+BB853+BC851+BC852+BC853+BD851+BD852-16)*Percapita/30*FO$4))))))</f>
        <v>0</v>
      </c>
      <c r="FP851" s="177">
        <f>IF(C851=4,SUM(BE851+BE852+BE853+BG851+BG852+BG853)*Percapita/30*FP$4+(BF851+BF852+BF853+BH851+BH852+BH853)*Cadeirante/30*FP$4,IF(C851=3,IF(BE854+BG854=10,Fixo/30*FP$4+(BE851+BE852+BE853+BG851+BG852+BG853)*Percapita/30*FP$4+(BF854+BH854)*Cadeirante/30*FP$4,IF(BE854+BG854&lt;=9,(BE854+BG854)*Crechee/30*FP$4)+(BF854+BH854)*Cadeirante/30*FP$4+(BE851+BE852+BE853+BG851+BG852+BG853)*Percapita/30*FP$4)+IF(BE854+BG854&gt;=11,Fixo/30*FP$4+(BE854+BG854-10)*Crechee/30*FP$4,0),IF(C851=2,IF(BF851+BF852+BF853+BF854+BH851+BH852+BH853+BH854=1,Cadeirante/30*FP$4,IF(BF851+BF852+BF853+BF854+BH851+BH852+BH853+BH854=2,Fixo/30*FP$4,IF(BF851+BF852+BF853+BF854+BH851+BH852+BH853+BH854&gt;2,Fixo/30*FP$4+(BF851+BF852+BF853+BF854+BH851+BH852+BH853+BH854-2)*Cadeirante/30*FP$4)))+(BE851+BE852+BE853+BG851+BG852+BG853)*Percapita/30*FP$4+(BE854+BG854)*Crechee/30*FP$4,IF(C851=1,IF(BE851+BE852+BE853+BF851+BF852+BF853+BG851+BG852+BG853+BH851+BH852+BH853&lt;=15,(BE851+BE852+BE853+BG851+BG852+BG853)*Percapita/30*FP$4,IF(BE851+BE852+BE853+BF851+BF852+BF853+BG851+BG852+BG853+BH851+BH852+BH853&gt;=16,Fixo/30*FP$4+(BE851+BE852+BE853+BF851+BF852+BF853+BG851+BG852+BG853+BH851+BH852-16)*Percapita/30*FP$4))))))</f>
        <v>0</v>
      </c>
      <c r="FQ851" s="177">
        <f>IF(C851=4,SUM(BI851+BI852+BI853+BK851+BK852+BK853)*Percapita/30*FQ$4+(BJ851+BJ852+BJ853+BL851+BL852+BL853)*Cadeirante/30*FQ$4,IF(C851=3,IF(BI854+BK854=10,Fixo/30*FQ$4+(BI851+BI852+BI853+BK851+BK852+BK853)*Percapita/30*FQ$4+(BJ854+BL854)*Cadeirante/30*FQ$4,IF(BI854+BK854&lt;=9,(BI854+BK854)*Crechee/30*FQ$4)+(BJ854+BL854)*Cadeirante/30*FQ$4+(BI851+BI852+BI853+BK851+BK852+BK853)*Percapita/30*FQ$4)+IF(BI854+BK854&gt;=11,Fixo/30*FQ$4+(BI854+BK854-10)*Crechee/30*FQ$4,0),IF(C851=2,IF(BJ851+BJ852+BJ853+BJ854+BL851+BL852+BL853+BL854=1,Cadeirante/30*FQ$4,IF(BJ851+BJ852+BJ853+BJ854+BL851+BL852+BL853+BL854=2,Fixo/30*FQ$4,IF(BJ851+BJ852+BJ853+BJ854+BL851+BL852+BL853+BL854&gt;2,Fixo/30*FQ$4+(BJ851+BJ852+BJ853+BJ854+BL851+BL852+BL853+BL854-2)*Cadeirante/30*FQ$4)))+(BI851+BI852+BI853+BK851+BK852+BK853)*Percapita/30*FQ$4+(BI854+BK854)*Crechee/30*FQ$4,IF(C851=1,IF(BI851+BI852+BI853+BJ851+BJ852+BJ853+BK851+BK852+BK853+BL851+BL852+BL853&lt;=15,(BI851+BI852+BI853+BK851+BK852+BK853)*Percapita/30*FQ$4,IF(BI851+BI852+BI853+BJ851+BJ852+BJ853+BK851+BK852+BK853+BL851+BL852+BL853&gt;=16,Fixo/30*FQ$4+(BI851+BI852+BI853+BJ851+BJ852+BJ853+BK851+BK852+BK853+BL851+BL852-16)*Percapita/30*FQ$4))))))</f>
        <v>0</v>
      </c>
      <c r="FR851" s="177">
        <f>IF(C851=4,SUM(BM851+BM852+BM853+BO851+BO852+BO853)*Percapita/30*FR$4+(BN851+BN852+BN853+BP851+BP852+BP853)*Cadeirante/30*FR$4,IF(C851=3,IF(BM854+BO854=10,Fixo/30*FR$4+(BM851+BM852+BM853+BO851+BO852+BO853)*Percapita/30*FR$4+(BN854+BP854)*Cadeirante/30*FR$4,IF(BM854+BO854&lt;=9,(BM854+BO854)*Crechee/30*FR$4)+(BN854+BP854)*Cadeirante/30*FR$4+(BM851+BM852+BM853+BO851+BO852+BO853)*Percapita/30*FR$4)+IF(BM854+BO854&gt;=11,Fixo/30*FR$4+(BM854+BO854-10)*Crechee/30*FR$4,0),IF(C851=2,IF(BN851+BN852+BN853+BN854+BP851+BP852+BP853+BP854=1,Cadeirante/30*FR$4,IF(BN851+BN852+BN853+BN854+BP851+BP852+BP853+BP854=2,Fixo/30*FR$4,IF(BN851+BN852+BN853+BN854+BP851+BP852+BP853+BP854&gt;2,Fixo/30*FR$4+(BN851+BN852+BN853+BN854+BP851+BP852+BP853+BP854-2)*Cadeirante/30*FR$4)))+(BM851+BM852+BM853+BO851+BO852+BO853)*Percapita/30*FR$4+(BM854+BO854)*Crechee/30*FR$4,IF(C851=1,IF(BM851+BM852+BM853+BN851+BN852+BN853+BO851+BO852+BO853+BP851+BP852+BP853&lt;=15,(BM851+BM852+BM853+BO851+BO852+BO853)*Percapita/30*FR$4,IF(BM851+BM852+BM853+BN851+BN852+BN853+BO851+BO852+BO853+BP851+BP852+BP853&gt;=16,Fixo/30*FR$4+(BM851+BM852+BM853+BN851+BN852+BN853+BO851+BO852+BO853+BP851+BP852-16)*Percapita/30*FR$4))))))</f>
        <v>0</v>
      </c>
      <c r="FS851" s="177">
        <f>IF(C851=4,SUM(BQ851+BQ852+BQ853+BS851+BS852+BS853)*Percapita/30*FS$4+(BR851+BR852+BR853+BT851+BT852+BT853)*Cadeirante/30*FS$4,IF(C851=3,IF(BQ854+BS854=10,Fixo/30*FS$4+(BQ851+BQ852+BQ853+BS851+BS852+BS853)*Percapita/30*FS$4+(BR854+BT854)*Cadeirante/30*FS$4,IF(BQ854+BS854&lt;=9,(BQ854+BS854)*Crechee/30*FS$4)+(BR854+BT854)*Cadeirante/30*FS$4+(BQ851+BQ852+BQ853+BS851+BS852+BS853)*Percapita/30*FS$4)+IF(BQ854+BS854&gt;=11,Fixo/30*FS$4+(BQ854+BS854-10)*Crechee/30*FS$4,0),IF(C851=2,IF(BR851+BR852+BR853+BR854+BT851+BT852+BT853+BT854=1,Cadeirante/30*FS$4,IF(BR851+BR852+BR853+BR854+BT851+BT852+BT853+BT854=2,Fixo/30*FS$4,IF(BR851+BR852+BR853+BR854+BT851+BT852+BT853+BT854&gt;2,Fixo/30*FS$4+(BR851+BR852+BR853+BR854+BT851+BT852+BT853+BT854-2)*Cadeirante/30*FS$4)))+(BQ851+BQ852+BQ853+BS851+BS852+BS853)*Percapita/30*FS$4+(BQ854+BS854)*Crechee/30*FS$4,IF(C851=1,IF(BQ851+BQ852+BQ853+BR851+BR852+BR853+BS851+BS852+BS853+BT851+BT852+BT853&lt;=15,(BQ851+BQ852+BQ853+BS851+BS852+BS853)*Percapita/30*FS$4,IF(BQ851+BQ852+BQ853+BR851+BR852+BR853+BS851+BS852+BS853+BT851+BT852+BT853&gt;=16,Fixo/30*FS$4+(BQ851+BQ852+BQ853+BR851+BR852+BR853+BS851+BS852+BS853+BT851+BT852-16)*Percapita/30*FS$4))))))</f>
        <v>0</v>
      </c>
      <c r="FT851" s="177">
        <f>IF(C851=4,SUM(BU851+BU852+BU853+BW851+BW852+BW853)*Percapita/30*FT$4+(BV851+BV852+BV853+BX851+BX852+BX853)*Cadeirante/30*FT$4,IF(C851=3,IF(BU854+BW854=10,Fixo/30*FT$4+(BU851+BU852+BU853+BW851+BW852+BW853)*Percapita/30*FT$4+(BV854+BX854)*Cadeirante/30*FT$4,IF(BU854+BW854&lt;=9,(BU854+BW854)*Crechee/30*FT$4)+(BV854+BX854)*Cadeirante/30*FT$4+(BU851+BU852+BU853+BW851+BW852+BW853)*Percapita/30*FT$4)+IF(BU854+BW854&gt;=11,Fixo/30*FT$4+(BU854+BW854-10)*Crechee/30*FT$4,0),IF(C851=2,IF(BV851+BV852+BV853+BV854+BX851+BX852+BX853+BX854=1,Cadeirante/30*FT$4,IF(BV851+BV852+BV853+BV854+BX851+BX852+BX853+BX854=2,Fixo/30*FT$4,IF(BV851+BV852+BV853+BV854+BX851+BX852+BX853+BX854&gt;2,Fixo/30*FT$4+(BV851+BV852+BV853+BV854+BX851+BX852+BX853+BX854-2)*Cadeirante/30*FT$4)))+(BU851+BU852+BU853+BW851+BW852+BW853)*Percapita/30*FT$4+(BU854+BW854)*Crechee/30*FT$4,IF(C851=1,IF(BU851+BU852+BU853+BV851+BV852+BV853+BW851+BW852+BW853+BX851+BX852+BX853&lt;=15,(BU851+BU852+BU853+BW851+BW852+BW853)*Percapita/30*FT$4,IF(BU851+BU852+BU853+BV851+BV852+BV853+BW851+BW852+BW853+BX851+BX852+BX853&gt;=16,Fixo/30*FT$4+(BU851+BU852+BU853+BV851+BV852+BV853+BW851+BW852+BW853+BX851+BX852-16)*Percapita/30*FT$4))))))</f>
        <v>0</v>
      </c>
      <c r="FU851" s="177">
        <f>IF(C851=4,SUM(BY851+BY852+BY853+CA851+CA852+CA853)*Percapita/30*FU$4+(BZ851+BZ852+BZ853+CB851+CB852+CB853)*Cadeirante/30*FU$4,IF(C851=3,IF(BY854+CA854=10,Fixo/30*FU$4+(BY851+BY852+BY853+CA851+CA852+CA853)*Percapita/30*FU$4+(BZ854+CB854)*Cadeirante/30*FU$4,IF(BY854+CA854&lt;=9,(BY854+CA854)*Crechee/30*FU$4)+(BZ854+CB854)*Cadeirante/30*FU$4+(BY851+BY852+BY853+CA851+CA852+CA853)*Percapita/30*FU$4)+IF(BY854+CA854&gt;=11,Fixo/30*FU$4+(BY854+CA854-10)*Crechee/30*FU$4,0),IF(C851=2,IF(BZ851+BZ852+BZ853+BZ854+CB851+CB852+CB853+CB854=1,Cadeirante/30*FU$4,IF(BZ851+BZ852+BZ853+BZ854+CB851+CB852+CB853+CB854=2,Fixo/30*FU$4,IF(BZ851+BZ852+BZ853+BZ854+CB851+CB852+CB853+CB854&gt;2,Fixo/30*FU$4+(BZ851+BZ852+BZ853+BZ854+CB851+CB852+CB853+CB854-2)*Cadeirante/30*FU$4)))+(BY851+BY852+BY853+CA851+CA852+CA853)*Percapita/30*FU$4+(BY854+CA854)*Crechee/30*FU$4,IF(C851=1,IF(BY851+BY852+BY853+BZ851+BZ852+BZ853+CA851+CA852+CA853+CB851+CB852+CB853&lt;=15,(BY851+BY852+BY853+CA851+CA852+CA853)*Percapita/30*FU$4,IF(BY851+BY852+BY853+BZ851+BZ852+BZ853+CA851+CA852+CA853+CB851+CB852+CB853&gt;=16,Fixo/30*FU$4+(BY851+BY852+BY853+BZ851+BZ852+BZ853+CA851+CA852+CA853+CB851+CB852-16)*Percapita/30*FU$4))))))</f>
        <v>0</v>
      </c>
      <c r="FV851" s="177">
        <f>IF(C851=4,SUM(CC851+CC852+CC853+CE851+CE852+CE853)*Percapita/30*FV$4+(CD851+CD852+CD853+CF851+CF852+CF853)*Cadeirante/30*FV$4,IF(C851=3,IF(CC854+CE854=10,Fixo/30*FV$4+(CC851+CC852+CC853+CE851+CE852+CE853)*Percapita/30*FV$4+(CD854+CF854)*Cadeirante/30*FV$4,IF(CC854+CE854&lt;=9,(CC854+CE854)*Crechee/30*FV$4)+(CD854+CF854)*Cadeirante/30*FV$4+(CC851+CC852+CC853+CE851+CE852+CE853)*Percapita/30*FV$4)+IF(CC854+CE854&gt;=11,Fixo/30*FV$4+(CC854+CE854-10)*Crechee/30*FV$4,0),IF(C851=2,IF(CD851+CD852+CD853+CD854+CF851+CF852+CF853+CF854=1,Cadeirante/30*FV$4,IF(CD851+CD852+CD853+CD854+CF851+CF852+CF853+CF854=2,Fixo/30*FV$4,IF(CD851+CD852+CD853+CD854+CF851+CF852+CF853+CF854&gt;2,Fixo/30*FV$4+(CD851+CD852+CD853+CD854+CF851+CF852+CF853+CF854-2)*Cadeirante/30*FV$4)))+(CC851+CC852+CC853+CE851+CE852+CE853)*Percapita/30*FV$4+(CC854+CE854)*Crechee/30*FV$4,IF(C851=1,IF(CC851+CC852+CC853+CD851+CD852+CD853+CE851+CE852+CE853+CF851+CF852+CF853&lt;=15,(CC851+CC852+CC853+CE851+CE852+CE853)*Percapita/30*FV$4,IF(CC851+CC852+CC853+CD851+CD852+CD853+CE851+CE852+CE853+CF851+CF852+CF853&gt;=16,Fixo/30*FV$4+(CC851+CC852+CC853+CD851+CD852+CD853+CE851+CE852+CE853+CF851+CF852-16)*Percapita/30*FV$4))))))</f>
        <v>0</v>
      </c>
      <c r="FW851" s="177">
        <f>IF(C851=4,SUM(CG851+CG852+CG853+CI851+CI852+CI853)*Percapita/30*FW$4+(CH851+CH852+CH853+CJ851+CJ852+CJ853)*Cadeirante/30*FW$4,IF(C851=3,IF(CG854+CI854=10,Fixo/30*FW$4+(CG851+CG852+CG853+CI851+CI852+CI853)*Percapita/30*FW$4+(CH854+CJ854)*Cadeirante/30*FW$4,IF(CG854+CI854&lt;=9,(CG854+CI854)*Crechee/30*FW$4)+(CH854+CJ854)*Cadeirante/30*FW$4+(CG851+CG852+CG853+CI851+CI852+CI853)*Percapita/30*FW$4)+IF(CG854+CI854&gt;=11,Fixo/30*FW$4+(CG854+CI854-10)*Crechee/30*FW$4,0),IF(C851=2,IF(CH851+CH852+CH853+CH854+CJ851+CJ852+CJ853+CJ854=1,Cadeirante/30*FW$4,IF(CH851+CH852+CH853+CH854+CJ851+CJ852+CJ853+CJ854=2,Fixo/30*FW$4,IF(CH851+CH852+CH853+CH854+CJ851+CJ852+CJ853+CJ854&gt;2,Fixo/30*FW$4+(CH851+CH852+CH853+CH854+CJ851+CJ852+CJ853+CJ854-2)*Cadeirante/30*FW$4)))+(CG851+CG852+CG853+CI851+CI852+CI853)*Percapita/30*FW$4+(CG854+CI854)*Crechee/30*FW$4,IF(C851=1,IF(CG851+CG852+CG853+CH851+CH852+CH853+CI851+CI852+CI853+CJ851+CJ852+CJ853&lt;=15,(CG851+CG852+CG853+CI851+CI852+CI853)*Percapita/30*FW$4,IF(CG851+CG852+CG853+CH851+CH852+CH853+CI851+CI852+CI853+CJ851+CJ852+CJ853&gt;=16,Fixo/30*FW$4+(CG851+CG852+CG853+CH851+CH852+CH853+CI851+CI852+CI853+CJ851+CJ852-16)*Percapita/30*FW$4))))))</f>
        <v>0</v>
      </c>
      <c r="FX851" s="177">
        <f>IF(C851=4,SUM(CK851+CK852+CK853+CM851+CM852+CM853)*Percapita/30*FX$4+(CL851+CL852+CL853+CN851+CN852+CN853)*Cadeirante/30*FX$4,IF(C851=3,IF(CK854+CM854=10,Fixo/30*FX$4+(CK851+CK852+CK853+CM851+CM852+CM853)*Percapita/30*FX$4+(CL854+CN854)*Cadeirante/30*FX$4,IF(CK854+CM854&lt;=9,(CK854+CM854)*Crechee/30*FX$4)+(CL854+CN854)*Cadeirante/30*FX$4+(CK851+CK852+CK853+CM851+CM852+CM853)*Percapita/30*FX$4)+IF(CK854+CM854&gt;=11,Fixo/30*FX$4+(CK854+CM854-10)*Crechee/30*FX$4,0),IF(C851=2,IF(CL851+CL852+CL853+CL854+CN851+CN852+CN853+CN854=1,Cadeirante/30*FX$4,IF(CL851+CL852+CL853+CL854+CN851+CN852+CN853+CN854=2,Fixo/30*FX$4,IF(CL851+CL852+CL853+CL854+CN851+CN852+CN853+CN854&gt;2,Fixo/30*FX$4+(CL851+CL852+CL853+CL854+CN851+CN852+CN853+CN854-2)*Cadeirante/30*FX$4)))+(CK851+CK852+CK853+CM851+CM852+CM853)*Percapita/30*FX$4+(CK854+CM854)*Crechee/30*FX$4,IF(C851=1,IF(CK851+CK852+CK853+CL851+CL852+CL853+CM851+CM852+CM853+CN851+CN852+CN853&lt;=15,(CK851+CK852+CK853+CM851+CM852+CM853)*Percapita/30*FX$4,IF(CK851+CK852+CK853+CL851+CL852+CL853+CM851+CM852+CM853+CN851+CN852+CN853&gt;=16,Fixo/30*FX$4+(CK851+CK852+CK853+CL851+CL852+CL853+CM851+CM852+CM853+CN851+CN852-16)*Percapita/30*FX$4))))))</f>
        <v>0</v>
      </c>
      <c r="FY851" s="177">
        <f>IF(C851=4,SUM(CO851+CO852+CO853+CQ851+CQ852+CQ853)*Percapita/30*FY$4+(CP851+CP852+CP853+CR851+CR852+CR853)*Cadeirante/30*FY$4,IF(C851=3,IF(CO854+CQ854=10,Fixo/30*FY$4+(CO851+CO852+CO853+CQ851+CQ852+CQ853)*Percapita/30*FY$4+(CP854+CR854)*Cadeirante/30*FY$4,IF(CO854+CQ854&lt;=9,(CO854+CQ854)*Crechee/30*FY$4)+(CP854+CR854)*Cadeirante/30*FY$4+(CO851+CO852+CO853+CQ851+CQ852+CQ853)*Percapita/30*FY$4)+IF(CO854+CQ854&gt;=11,Fixo/30*FY$4+(CO854+CQ854-10)*Crechee/30*FY$4,0),IF(C851=2,IF(CP851+CP852+CP853+CP854+CR851+CR852+CR853+CR854=1,Cadeirante/30*FY$4,IF(CP851+CP852+CP853+CP854+CR851+CR852+CR853+CR854=2,Fixo/30*FY$4,IF(CP851+CP852+CP853+CP854+CR851+CR852+CR853+CR854&gt;2,Fixo/30*FY$4+(CP851+CP852+CP853+CP854+CR851+CR852+CR853+CR854-2)*Cadeirante/30*FY$4)))+(CO851+CO852+CO853+CQ851+CQ852+CQ853)*Percapita/30*FY$4+(CO854+CQ854)*Crechee/30*FY$4,IF(C851=1,IF(CO851+CO852+CO853+CP851+CP852+CP853+CQ851+CQ852+CQ853+CR851+CR852+CR853&lt;=15,(CO851+CO852+CO853+CQ851+CQ852+CQ853)*Percapita/30*FY$4,IF(CO851+CO852+CO853+CP851+CP852+CP853+CQ851+CQ852+CQ853+CR851+CR852+CR853&gt;=16,Fixo/30*FY$4+(CO851+CO852+CO853+CP851+CP852+CP853+CQ851+CQ852+CQ853+CR851+CR852-16)*Percapita/30*FY$4))))))</f>
        <v>0</v>
      </c>
      <c r="FZ851" s="177">
        <f>IF(C851=4,SUM(CS851+CS852+CS853+CU851+CU852+CU853)*Percapita/30*FZ$4+(CT851+CT852+CT853+CV851+CV852+CV853)*Cadeirante/30*FZ$4,IF(C851=3,IF(CS854+CU854=10,Fixo/30*FZ$4+(CS851+CS852+CS853+CU851+CU852+CU853)*Percapita/30*FZ$4+(CT854+CV854)*Cadeirante/30*FZ$4,IF(CS854+CU854&lt;=9,(CS854+CU854)*Crechee/30*FZ$4)+(CT854+CV854)*Cadeirante/30*FZ$4+(CS851+CS852+CS853+CU851+CU852+CU853)*Percapita/30*FZ$4)+IF(CS854+CU854&gt;=11,Fixo/30*FZ$4+(CS854+CU854-10)*Crechee/30*FZ$4,0),IF(C851=2,IF(CT851+CT852+CT853+CT854+CV851+CV852+CV853+CV854=1,Cadeirante/30*FZ$4,IF(CT851+CT852+CT853+CT854+CV851+CV852+CV853+CV854=2,Fixo/30*FZ$4,IF(CT851+CT852+CT853+CT854+CV851+CV852+CV853+CV854&gt;2,Fixo/30*FZ$4+(CT851+CT852+CT853+CT854+CV851+CV852+CV853+CV854-2)*Cadeirante/30*FZ$4)))+(CS851+CS852+CS853+CU851+CU852+CU853)*Percapita/30*FZ$4+(CS854+CU854)*Crechee/30*FZ$4,IF(C851=1,IF(CS851+CS852+CS853+CT851+CT852+CT853+CU851+CU852+CU853+CV851+CV852+CV853&lt;=15,(CS851+CS852+CS853+CU851+CU852+CU853)*Percapita/30*FZ$4,IF(CS851+CS852+CS853+CT851+CT852+CT853+CU851+CU852+CU853+CV851+CV852+CV853&gt;=16,Fixo/30*FZ$4+(CS851+CS852+CS853+CT851+CT852+CT853+CU851+CU852+CU853+CV851+CV852-16)*Percapita/30*FZ$4))))))</f>
        <v>0</v>
      </c>
      <c r="GA851" s="177">
        <f>IF(C851=4,SUM(CW851+CW852+CW853+CY851+CY852+CY853)*Percapita/30*GA$4+(CX851+CX852+CX853+CZ851+CZ852+CZ853)*Cadeirante/30*GA$4,IF(C851=3,IF(CW854+CY854=10,Fixo/30*GA$4+(CW851+CW852+CW853+CY851+CY852+CY853)*Percapita/30*GA$4+(CX854+CZ854)*Cadeirante/30*GA$4,IF(CW854+CY854&lt;=9,(CW854+CY854)*Crechee/30*GA$4)+(CX854+CZ854)*Cadeirante/30*GA$4+(CW851+CW852+CW853+CY851+CY852+CY853)*Percapita/30*GA$4)+IF(CW854+CY854&gt;=11,Fixo/30*GA$4+(CW854+CY854-10)*Crechee/30*GA$4,0),IF(C851=2,IF(CX851+CX852+CX853+CX854+CZ851+CZ852+CZ853+CZ854=1,Cadeirante/30*GA$4,IF(CX851+CX852+CX853+CX854+CZ851+CZ852+CZ853+CZ854=2,Fixo/30*GA$4,IF(CX851+CX852+CX853+CX854+CZ851+CZ852+CZ853+CZ854&gt;2,Fixo/30*GA$4+(CX851+CX852+CX853+CX854+CZ851+CZ852+CZ853+CZ854-2)*Cadeirante/30*GA$4)))+(CW851+CW852+CW853+CY851+CY852+CY853)*Percapita/30*GA$4+(CW854+CY854)*Crechee/30*GA$4,IF(C851=1,IF(CW851+CW852+CW853+CX851+CX852+CX853+CY851+CY852+CY853+CZ851+CZ852+CZ853&lt;=15,(CW851+CW852+CW853+CY851+CY852+CY853)*Percapita/30*GA$4,IF(CW851+CW852+CW853+CX851+CX852+CX853+CY851+CY852+CY853+CZ851+CZ852+CZ853&gt;=16,Fixo/30*GA$4+(CW851+CW852+CW853+CX851+CX852+CX853+CY851+CY852+CY853+CZ851+CZ852-16)*Percapita/30*GA$4))))))</f>
        <v>0</v>
      </c>
      <c r="GB851" s="177">
        <f>IF(C851=4,SUM(DA851+DA852+DA853+DC851+DC852+DC853)*Percapita/30*GB$4+(DB851+DB852+DB853+DD851+DD852+DD853)*Cadeirante/30*GB$4,IF(C851=3,IF(DA854+DC854=10,Fixo/30*GB$4+(DA851+DA852+DA853+DC851+DC852+DC853)*Percapita/30*GB$4+(DB854+DD854)*Cadeirante/30*GB$4,IF(DA854+DC854&lt;=9,(DA854+DC854)*Crechee/30*GB$4)+(DB854+DD854)*Cadeirante/30*GB$4+(DA851+DA852+DA853+DC851+DC852+DC853)*Percapita/30*GB$4)+IF(DA854+DC854&gt;=11,Fixo/30*GB$4+(DA854+DC854-10)*Crechee/30*GB$4,0),IF(C851=2,IF(DB851+DB852+DB853+DB854+DD851+DD852+DD853+DD854=1,Cadeirante/30*GB$4,IF(DB851+DB852+DB853+DB854+DD851+DD852+DD853+DD854=2,Fixo/30*GB$4,IF(DB851+DB852+DB853+DB854+DD851+DD852+DD853+DD854&gt;2,Fixo/30*GB$4+(DB851+DB852+DB853+DB854+DD851+DD852+DD853+DD854-2)*Cadeirante/30*GB$4)))+(DA851+DA852+DA853+DC851+DC852+DC853)*Percapita/30*GB$4+(DA854+DC854)*Crechee/30*GB$4,IF(C851=1,IF(DA851+DA852+DA853+DB851+DB852+DB853+DC851+DC852+DC853+DD851+DD852+DD853&lt;=15,(DA851+DA852+DA853+DC851+DC852+DC853)*Percapita/30*GB$4,IF(DA851+DA852+DA853+DB851+DB852+DB853+DC851+DC852+DC853+DD851+DD852+DD853&gt;=16,Fixo/30*GB$4+(DA851+DA852+DA853+DB851+DB852+DB853+DC851+DC852+DC853+DD851+DD852-16)*Percapita/30*GB$4))))))</f>
        <v>0</v>
      </c>
      <c r="GC851" s="177">
        <f>IF(C851=4,SUM(DE851+DE852+DE853+DG851+DG852+DG853)*Percapita/30*GC$4+(DF851+DF852+DF853+DH851+DH852+DH853)*Cadeirante/30*GC$4,IF(C851=3,IF(DE854+DG854=10,Fixo/30*GC$4+(DE851+DE852+DE853+DG851+DG852+DG853)*Percapita/30*GC$4+(DF854+DH854)*Cadeirante/30*GC$4,IF(DE854+DG854&lt;=9,(DE854+DG854)*Crechee/30*GC$4)+(DF854+DH854)*Cadeirante/30*GC$4+(DE851+DE852+DE853+DG851+DG852+DG853)*Percapita/30*GC$4)+IF(DE854+DG854&gt;=11,Fixo/30*GC$4+(DE854+DG854-10)*Crechee/30*GC$4,0),IF(C851=2,IF(DF851+DF852+DF853+DF854+DH851+DH852+DH853+DH854=1,Cadeirante/30*GC$4,IF(DF851+DF852+DF853+DF854+DH851+DH852+DH853+DH854=2,Fixo/30*GC$4,IF(DF851+DF852+DF853+DF854+DH851+DH852+DH853+DH854&gt;2,Fixo/30*GC$4+(DF851+DF852+DF853+DF854+DH851+DH852+DH853+DH854-2)*Cadeirante/30*GC$4)))+(DE851+DE852+DE853+DG851+DG852+DG853)*Percapita/30*GC$4+(DE854+DG854)*Crechee/30*GC$4,IF(C851=1,IF(DE851+DE852+DE853+DF851+DF852+DF853+DG851+DG852+DG853+DH851+DH852+DH853&lt;=15,(DE851+DE852+DE853+DG851+DG852+DG853)*Percapita/30*GC$4,IF(DE851+DE852+DE853+DF851+DF852+DF853+DG851+DG852+DG853+DH851+DH852+DH853&gt;=16,Fixo/30*GC$4+(DE851+DE852+DE853+DF851+DF852+DF853+DG851+DG852+DG853+DH851+DH852-16)*Percapita/30*GC$4))))))</f>
        <v>0</v>
      </c>
      <c r="GD851" s="177">
        <f>IF(C851=4,SUM(DI851+DI852+DI853+DK851+DK852+DK853)*Percapita/30*GD$4+(DJ851+DJ852+DJ853+DL851+DL852+DL853)*Cadeirante/30*GD$4,IF(C851=3,IF(DI854+DK854=10,Fixo/30*GD$4+(DI851+DI852+DI853+DK851+DK852+DK853)*Percapita/30*GD$4+(DJ854+DL854)*Cadeirante/30*GD$4,IF(DI854+DK854&lt;=9,(DI854+DK854)*Crechee/30*GD$4)+(DJ854+DL854)*Cadeirante/30*GD$4+(DI851+DI852+DI853+DK851+DK852+DK853)*Percapita/30*GD$4)+IF(DI854+DK854&gt;=11,Fixo/30*GD$4+(DI854+DK854-10)*Crechee/30*GD$4,0),IF(C851=2,IF(DJ851+DJ852+DJ853+DJ854+DL851+DL852+DL853+DL854=1,Cadeirante/30*GD$4,IF(DJ851+DJ852+DJ853+DJ854+DL851+DL852+DL853+DL854=2,Fixo/30*GD$4,IF(DJ851+DJ852+DJ853+DJ854+DL851+DL852+DL853+DL854&gt;2,Fixo/30*GD$4+(DJ851+DJ852+DJ853+DJ854+DL851+DL852+DL853+DL854-2)*Cadeirante/30*GD$4)))+(DI851+DI852+DI853+DK851+DK852+DK853)*Percapita/30*GD$4+(DI854+DK854)*Crechee/30*GD$4,IF(C851=1,IF(DI851+DI852+DI853+DJ851+DJ852+DJ853+DK851+DK852+DK853+DL851+DL852+DL853&lt;=15,(DI851+DI852+DI853+DK851+DK852+DK853)*Percapita/30*GD$4,IF(DI851+DI852+DI853+DJ851+DJ852+DJ853+DK851+DK852+DK853+DL851+DL852+DL853&gt;=16,Fixo/30*GD$4+(DI851+DI852+DI853+DJ851+DJ852+DJ853+DK851+DK852+DK853+DL851+DL852-16)*Percapita/30*GD$4))))))</f>
        <v>0</v>
      </c>
      <c r="GE851" s="177">
        <f>IF(C851=4,SUM(DM851+DM852+DM853+DO851+DO852+DO853)*Percapita/30*GE$4+(DN851+DN852+DN853+DP851+DP852+DP853)*Cadeirante/30*GE$4,IF(C851=3,IF(DM854+DO854=10,Fixo/30*GE$4+(DM851+DM852+DM853+DO851+DO852+DO853)*Percapita/30*GE$4+(DN854+DP854)*Cadeirante/30*GE$4,IF(DM854+DO854&lt;=9,(DM854+DO854)*Crechee/30*GE$4)+(DN854+DP854)*Cadeirante/30*GE$4+(DM851+DM852+DM853+DO851+DO852+DO853)*Percapita/30*GE$4)+IF(DM854+DO854&gt;=11,Fixo/30*GE$4+(DM854+DO854-10)*Crechee/30*GE$4,0),IF(C851=2,IF(DN851+DN852+DN853+DN854+DP851+DP852+DP853+DP854=1,Cadeirante/30*GE$4,IF(DN851+DN852+DN853+DN854+DP851+DP852+DP853+DP854=2,Fixo/30*GE$4,IF(DN851+DN852+DN853+DN854+DP851+DP852+DP853+DP854&gt;2,Fixo/30*GE$4+(DN851+DN852+DN853+DN854+DP851+DP852+DP853+DP854-2)*Cadeirante/30*GE$4)))+(DM851+DM852+DM853+DO851+DO852+DO853)*Percapita/30*GE$4+(DM854+DO854)*Crechee/30*GE$4,IF(C851=1,IF(DM851+DM852+DM853+DN851+DN852+DN853+DO851+DO852+DO853+DP851+DP852+DP853&lt;=15,(DM851+DM852+DM853+DO851+DO852+DO853)*Percapita/30*GE$4,IF(DM851+DM852+DM853+DN851+DN852+DN853+DO851+DO852+DO853+DP851+DP852+DP853&gt;=16,Fixo/30*GE$4+(DM851+DM852+DM853+DN851+DN852+DN853+DO851+DO852+DO853+DP851+DP852-16)*Percapita/30*GE$4))))))</f>
        <v>0</v>
      </c>
      <c r="GF851" s="177">
        <f>IF(C851=4,SUM(DQ851+DQ852+DQ853+DS851+DS852+DS853)*Percapita/30*GF$4+(DR851+DR852+DR853+DT851+DT852+DT853)*Cadeirante/30*GF$4,IF(C851=3,IF(DQ854+DS854=10,Fixo/30*GF$4+(DQ851+DQ852+DQ853+DS851+DS852+DS853)*Percapita/30*GF$4+(DR854+DT854)*Cadeirante/30*GF$4,IF(DQ854+DS854&lt;=9,(DQ854+DS854)*Crechee/30*GF$4)+(DR854+DT854)*Cadeirante/30*GF$4+(DQ851+DQ852+DQ853+DS851+DS852+DS853)*Percapita/30*GF$4)+IF(DQ854+DS854&gt;=11,Fixo/30*GF$4+(DQ854+DS854-10)*Crechee/30*GF$4,0),IF(C851=2,IF(DR851+DR852+DR853+DR854+DT851+DT852+DT853+DT854=1,Cadeirante/30*GF$4,IF(DR851+DR852+DR853+DR854+DT851+DT852+DT853+DT854=2,Fixo/30*GF$4,IF(DR851+DR852+DR853+DR854+DT851+DT852+DT853+DT854&gt;2,Fixo/30*GF$4+(DR851+DR852+DR853+DR854+DT851+DT852+DT853+DT854-2)*Cadeirante/30*GF$4)))+(DQ851+DQ852+DQ853+DS851+DS852+DS853)*Percapita/30*GF$4+(DQ854+DS854)*Crechee/30*GF$4,IF(C851=1,IF(DQ851+DQ852+DQ853+DR851+DR852+DR853+DS851+DS852+DS853+DT851+DT852+DT853&lt;=15,(DQ851+DQ852+DQ853+DS851+DS852+DS853)*Percapita/30*GF$4,IF(DQ851+DQ852+DQ853+DR851+DR852+DR853+DS851+DS852+DS853+DT851+DT852+DT853&gt;=16,Fixo/30*GF$4+(DQ851+DQ852+DQ853+DR851+DR852+DR853+DS851+DS852+DS853+DT851+DT852-16)*Percapita/30*GF$4))))))</f>
        <v>0</v>
      </c>
      <c r="GG851" s="177">
        <f>IF(C851=4,SUM(DU851+DU852+DU853+DW851+DW852+DW853)*Percapita/30*GG$4+(DV851+DV852+DV853+DX851+DX852+DX853)*Cadeirante/30*GG$4,IF(C851=3,IF(DU854+DW854=10,Fixo/30*GG$4+(DU851+DU852+DU853+DW851+DW852+DW853)*Percapita/30*GG$4+(DV854+DX854)*Cadeirante/30*GG$4,IF(DU854+DW854&lt;=9,(DU854+DW854)*Crechee/30*GG$4)+(DV854+DX854)*Cadeirante/30*GG$4+(DU851+DU852+DU853+DW851+DW852+DW853)*Percapita/30*GG$4)+IF(DU854+DW854&gt;=11,Fixo/30*GG$4+(DU854+DW854-10)*Crechee/30*GG$4,0),IF(C851=2,IF(DV851+DV852+DV853+DV854+DX851+DX852+DX853+DX854=1,Cadeirante/30*GG$4,IF(DV851+DV852+DV853+DV854+DX851+DX852+DX853+DX854=2,Fixo/30*GG$4,IF(DV851+DV852+DV853+DV854+DX851+DX852+DX853+DX854&gt;2,Fixo/30*GG$4+(DV851+DV852+DV853+DV854+DX851+DX852+DX853+DX854-2)*Cadeirante/30*GG$4)))+(DU851+DU852+DU853+DW851+DW852+DW853)*Percapita/30*GG$4+(DU854+DW854)*Crechee/30*GG$4,IF(C851=1,IF(DU851+DU852+DU853+DV851+DV852+DV853+DW851+DW852+DW853+DX851+DX852+DX853&lt;=15,(DU851+DU852+DU853+DW851+DW852+DW853)*Percapita/30*GG$4,IF(DU851+DU852+DU853+DV851+DV852+DV853+DW851+DW852+DW853+DX851+DX852+DX853&gt;=16,Fixo/30*GG$4+(DU851+DU852+DU853+DV851+DV852+DV853+DW851+DW852+DW853+DX851+DX852-16)*Percapita/30*GG$4))))))</f>
        <v>0</v>
      </c>
      <c r="GH851" s="177">
        <f>IF(C851=4,SUM(DY851+DY852+DY853+EA851+EA852+EA853)*Percapita/30*GH$4+(DZ851+DZ852+DZ853+EB851+EB852+EB853)*Cadeirante/30*GH$4,IF(C851=3,IF(DY854+EA854=10,Fixo/30*GH$4+(DY851+DY852+DY853+EA851+EA852+EA853)*Percapita/30*GH$4+(DZ854+EB854)*Cadeirante/30*GH$4,IF(DY854+EA854&lt;=9,(DY854+EA854)*Crechee/30*GH$4)+(DZ854+EB854)*Cadeirante/30*GH$4+(DY851+DY852+DY853+EA851+EA852+EA853)*Percapita/30*GH$4)+IF(DY854+EA854&gt;=11,Fixo/30*GH$4+(DY854+EA854-10)*Crechee/30*GH$4,0),IF(C851=2,IF(DZ851+DZ852+DZ853+DZ854+EB851+EB852+EB853+EB854=1,Cadeirante/30*GH$4,IF(DZ851+DZ852+DZ853+DZ854+EB851+EB852+EB853+EB854=2,Fixo/30*GH$4,IF(DZ851+DZ852+DZ853+DZ854+EB851+EB852+EB853+EB854&gt;2,Fixo/30*GH$4+(DZ851+DZ852+DZ853+DZ854+EB851+EB852+EB853+EB854-2)*Cadeirante/30*GH$4)))+(DY851+DY852+DY853+EA851+EA852+EA853)*Percapita/30*GH$4+(DY854+EA854)*Crechee/30*GH$4,IF(C851=1,IF(DY851+DY852+DY853+DZ851+DZ852+DZ853+EA851+EA852+EA853+EB851+EB852+EB853&lt;=15,(DY851+DY852+DY853+EA851+EA852+EA853)*Percapita/30*GH$4,IF(DY851+DY852+DY853+DZ851+DZ852+DZ853+EA851+EA852+EA853+EB851+EB852+EB853&gt;=16,Fixo/30*GH$4+(DY851+DY852+DY853+DZ851+DZ852+DZ853+EA851+EA852+EA853+EB851+EB852-16)*Percapita/30*GH$4))))))</f>
        <v>0</v>
      </c>
      <c r="GI851" s="177">
        <f>IF(C851=4,SUM(EC851+EC852+EC853+EE851+EE852+EE853)*Percapita/30*GI$4+(ED851+ED852+ED853+EF851+EF852+EF853)*Cadeirante/30*GI$4,IF(C851=3,IF(EC854+EE854=10,Fixo/30*GI$4+(EC851+EC852+EC853+EE851+EE852+EE853)*Percapita/30*GI$4+(ED854+EF854)*Cadeirante/30*GI$4,IF(EC854+EE854&lt;=9,(EC854+EE854)*Crechee/30*GI$4)+(ED854+EF854)*Cadeirante/30*GI$4+(EC851+EC852+EC853+EE851+EE852+EE853)*Percapita/30*GI$4)+IF(EC854+EE854&gt;=11,Fixo/30*GI$4+(EC854+EE854-10)*Crechee/30*GI$4,0),IF(C851=2,IF(ED851+ED852+ED853+ED854+EF851+EF852+EF853+EF854=1,Cadeirante/30*GI$4,IF(ED851+ED852+ED853+ED854+EF851+EF852+EF853+EF854=2,Fixo/30*GI$4,IF(ED851+ED852+ED853+ED854+EF851+EF852+EF853+EF854&gt;2,Fixo/30*GI$4+(ED851+ED852+ED853+ED854+EF851+EF852+EF853+EF854-2)*Cadeirante/30*GI$4)))+(EC851+EC852+EC853+EE851+EE852+EE853)*Percapita/30*GI$4+(EC854+EE854)*Crechee/30*GI$4,IF(C851=1,IF(EC851+EC852+EC853+ED851+ED852+ED853+EE851+EE852+EE853+EF851+EF852+EF853&lt;=15,(EC851+EC852+EC853+EE851+EE852+EE853)*Percapita/30*GI$4,IF(EC851+EC852+EC853+ED851+ED852+ED853+EE851+EE852+EE853+EF851+EF852+EF853&gt;=16,Fixo/30*GI$4+(EC851+EC852+EC853+ED851+ED852+ED853+EE851+EE852+EE853+EF851+EF852-16)*Percapita/30*GI$4))))))</f>
        <v>0</v>
      </c>
      <c r="GJ851" s="177">
        <f>IF(C851=4,SUM(EG851+EG852+EG853+EI851+EI852+EI853)*Percapita/30*GJ$4+(EH851+EH852+EH853+EJ851+EJ852+EJ853)*Cadeirante/30*GJ$4,IF(C851=3,IF(EG854+EI854=10,Fixo/30*GJ$4+(EG851+EG852+EG853+EI851+EI852+EI853)*Percapita/30*GJ$4+(EH854+EJ854)*Cadeirante/30*GJ$4,IF(EG854+EI854&lt;=9,(EG854+EI854)*Crechee/30*GJ$4)+(EH854+EJ854)*Cadeirante/30*GJ$4+(EG851+EG852+EG853+EI851+EI852+EI853)*Percapita/30*GJ$4)+IF(EG854+EI854&gt;=11,Fixo/30*GJ$4+(EG854+EI854-10)*Crechee/30*GJ$4,0),IF(C851=2,IF(EH851+EH852+EH853+EH854+EJ851+EJ852+EJ853+EJ854=1,Cadeirante/30*GJ$4,IF(EH851+EH852+EH853+EH854+EJ851+EJ852+EJ853+EJ854=2,Fixo/30*GJ$4,IF(EH851+EH852+EH853+EH854+EJ851+EJ852+EJ853+EJ854&gt;2,Fixo/30*GJ$4+(EH851+EH852+EH853+EH854+EJ851+EJ852+EJ853+EJ854-2)*Cadeirante/30*GJ$4)))+(EG851+EG852+EG853+EI851+EI852+EI853)*Percapita/30*GJ$4+(EG854+EI854)*Crechee/30*GJ$4,IF(C851=1,IF(EG851+EG852+EG853+EH851+EH852+EH853+EI851+EI852+EI853+EJ851+EJ852+EJ853&lt;=15,(EG851+EG852+EG853+EI851+EI852+EI853)*Percapita/30*GJ$4,IF(EG851+EG852+EG853+EH851+EH852+EH853+EI851+EI852+EI853+EJ851+EJ852+EJ853&gt;=16,Fixo/30*GJ$4+(EG851+EG852+EG853+EH851+EH852+EH853+EI851+EI852+EI853+EJ851+EJ852-16)*Percapita/30*GJ$4))))))</f>
        <v>0</v>
      </c>
      <c r="GK851" s="178"/>
      <c r="GL851" s="103">
        <f t="shared" si="968"/>
        <v>0</v>
      </c>
      <c r="GM851" s="124"/>
      <c r="GN851" s="104">
        <f>SUMIF(V851:V854,"&lt;0")*Cadeirante/30*GN$4+SUMIF(X851:X854,"&lt;0")*Cadeirante/30*GN$4</f>
        <v>0</v>
      </c>
      <c r="GO851" s="104">
        <f>SUMIF(Z851:Z854,"&lt;0")*Cadeirante/30*GO$4+SUMIF(AB851:AB854,"&lt;0")*Cadeirante/30*GO$4</f>
        <v>0</v>
      </c>
      <c r="GP851" s="104">
        <f>SUMIF(AD851:AD854,"&lt;0")*Cadeirante/30*GP$4+SUMIF(AF851:AF854,"&lt;0")*Cadeirante/30*GP$4</f>
        <v>0</v>
      </c>
      <c r="GQ851" s="104">
        <f>SUMIF(AH851:AH854,"&lt;0")*Cadeirante/30*GQ$4+SUMIF(AJ851:AJ854,"&lt;0")*Cadeirante/30*GQ$4</f>
        <v>0</v>
      </c>
      <c r="GR851" s="104">
        <f>SUMIF(AL851:AL854,"&lt;0")*Cadeirante/30*GR$4+SUMIF(AN851:AN854,"&lt;0")*Cadeirante/30*GR$4</f>
        <v>0</v>
      </c>
      <c r="GS851" s="104">
        <f>SUMIF(AP851:AP854,"&lt;0")*Cadeirante/30*GS$4+SUMIF(AR851:AR854,"&lt;0")*Cadeirante/30*GS$4</f>
        <v>0</v>
      </c>
      <c r="GT851" s="104">
        <f>SUMIF(AT851:AT854,"&lt;0")*Cadeirante/30*GT$4+SUMIF(AV851:AV854,"&lt;0")*Cadeirante/30*GT$4</f>
        <v>0</v>
      </c>
      <c r="GU851" s="104">
        <f>SUMIF(AX851:AX854,"&lt;0")*Cadeirante/30*GU$4+SUMIF(AZ851:AZ854,"&lt;0")*Cadeirante/30*GU$4</f>
        <v>0</v>
      </c>
      <c r="GV851" s="104">
        <f>SUMIF(BB851:BB854,"&lt;0")*Cadeirante/30*GV$4+SUMIF(BD851:BD854,"&lt;0")*Cadeirante/30*GV$4</f>
        <v>0</v>
      </c>
      <c r="GW851" s="104">
        <f>SUMIF(BF851:BF854,"&lt;0")*Cadeirante/30*GW$4+SUMIF(BH851:BH854,"&lt;0")*Cadeirante/30*GW$4</f>
        <v>0</v>
      </c>
      <c r="GX851" s="104">
        <f>SUMIF(BJ851:BJ854,"&lt;0")*Cadeirante/30*GX$4+SUMIF(BL851:BL854,"&lt;0")*Cadeirante/30*GX$4</f>
        <v>0</v>
      </c>
      <c r="GY851" s="104">
        <f>SUMIF(BN851:BN854,"&lt;0")*Cadeirante/30*GY$4+SUMIF(BP851:BP854,"&lt;0")*Cadeirante/30*GY$4</f>
        <v>0</v>
      </c>
      <c r="GZ851" s="104">
        <f>SUMIF(BR851:BR854,"&lt;0")*Cadeirante/30*GZ$4+SUMIF(BT851:BT854,"&lt;0")*Cadeirante/30*GZ$4</f>
        <v>0</v>
      </c>
      <c r="HA851" s="104">
        <f>SUMIF(BV851:BV854,"&lt;0")*Cadeirante/30*HA$4+SUMIF(BX851:BX854,"&lt;0")*Cadeirante/30*HA$4</f>
        <v>0</v>
      </c>
      <c r="HB851" s="104">
        <f>SUMIF(BZ851:BZ854,"&lt;0")*Cadeirante/30*HB$4+SUMIF(CB851:CB854,"&lt;0")*Cadeirante/30*HB$4</f>
        <v>0</v>
      </c>
      <c r="HC851" s="104">
        <f>SUMIF(CD851:CD854,"&lt;0")*Cadeirante/30*HC$4+SUMIF(CF851:CF854,"&lt;0")*Cadeirante/30*HC$4</f>
        <v>0</v>
      </c>
      <c r="HD851" s="104">
        <f>SUMIF(CH851:CH854,"&lt;0")*Cadeirante/30*HD$4+SUMIF(CJ851:CJ854,"&lt;0")*Cadeirante/30*HD$4</f>
        <v>0</v>
      </c>
      <c r="HE851" s="104">
        <f>SUMIF(CL851:CL854,"&lt;0")*Cadeirante/30*HE$4+SUMIF(CN851:CN854,"&lt;0")*Cadeirante/30*HE$4</f>
        <v>0</v>
      </c>
      <c r="HF851" s="104">
        <f>SUMIF(CP851:CP854,"&lt;0")*Cadeirante/30*HF$4+SUMIF(CR851:CR854,"&lt;0")*Cadeirante/30*HF$4</f>
        <v>0</v>
      </c>
      <c r="HG851" s="104">
        <f>SUMIF(CT851:CT854,"&lt;0")*Cadeirante/30*HG$4+SUMIF(CV851:CV854,"&lt;0")*Cadeirante/30*HG$4</f>
        <v>0</v>
      </c>
      <c r="HH851" s="104">
        <f>SUMIF(CX851:CX854,"&lt;0")*Cadeirante/30*HH$4+SUMIF(CZ851:CZ854,"&lt;0")*Cadeirante/30*HH$4</f>
        <v>0</v>
      </c>
      <c r="HI851" s="104">
        <f>SUMIF(DB851:DB854,"&lt;0")*Cadeirante/30*HI$4+SUMIF(DD851:DD854,"&lt;0")*Cadeirante/30*HI$4</f>
        <v>0</v>
      </c>
      <c r="HJ851" s="104">
        <f>SUMIF(DF851:DF854,"&lt;0")*Cadeirante/30*HJ$4+SUMIF(DH851:DH854,"&lt;0")*Cadeirante/30*HJ$4</f>
        <v>0</v>
      </c>
      <c r="HK851" s="104">
        <f>SUMIF(DJ851:DJ854,"&lt;0")*Cadeirante/30*HK$4+SUMIF(DL851:DL854,"&lt;0")*Cadeirante/30*HK$4</f>
        <v>0</v>
      </c>
      <c r="HL851" s="104">
        <f>SUMIF(DN851:DN854,"&lt;0")*Cadeirante/30*HL$4+SUMIF(DP851:DP854,"&lt;0")*Cadeirante/30*HL$4</f>
        <v>0</v>
      </c>
      <c r="HM851" s="104">
        <f>SUMIF(DR851:DR854,"&lt;0")*Cadeirante/30*HM$4+SUMIF(DT851:DT854,"&lt;0")*Cadeirante/30*HM$4</f>
        <v>0</v>
      </c>
      <c r="HN851" s="104">
        <f>SUMIF(DV851:DV854,"&lt;0")*Cadeirante/30*HN$4+SUMIF(DX851:DX854,"&lt;0")*Cadeirante/30*HN$4</f>
        <v>0</v>
      </c>
      <c r="HO851" s="104">
        <f>SUMIF(DZ851:DZ854,"&lt;0")*Cadeirante/30*HO$4+SUMIF(EB851:EB854,"&lt;0")*Cadeirante/30*HO$4</f>
        <v>0</v>
      </c>
      <c r="HP851" s="104">
        <f>SUMIF(ED851:ED854,"&lt;0")*Cadeirante/30*HP$4+SUMIF(EF851:EF854,"&lt;0")*Cadeirante/30*HP$4</f>
        <v>0</v>
      </c>
      <c r="HQ851" s="64"/>
      <c r="HR851" s="64"/>
      <c r="HS851" s="64"/>
      <c r="HT851" s="64"/>
      <c r="HU851" s="64"/>
      <c r="HV851" s="64"/>
      <c r="HW851" s="176">
        <v>17629.309999999998</v>
      </c>
      <c r="HX851" s="64"/>
      <c r="HY851" s="280">
        <f>IF(ISTEXT(EM851), VALUE(EM851), EM851)</f>
        <v>141.251</v>
      </c>
      <c r="HZ851" s="280">
        <f>IF(ISTEXT(EN851), VALUE(EN851), EN851)</f>
        <v>0</v>
      </c>
      <c r="IA851" s="280">
        <f>IF(ISTEXT(EO851), VALUE(EO851), EO851)</f>
        <v>0</v>
      </c>
      <c r="IB851" s="64" t="b">
        <f>HW851=FE851</f>
        <v>0</v>
      </c>
      <c r="IC851" s="64"/>
    </row>
    <row r="852" spans="1:237" s="106" customFormat="1" ht="22.5" customHeight="1" x14ac:dyDescent="0.25">
      <c r="A852" s="368" t="s">
        <v>3968</v>
      </c>
      <c r="B852" s="369" t="s">
        <v>3969</v>
      </c>
      <c r="C852" s="370" t="s">
        <v>3233</v>
      </c>
      <c r="D852" s="371" t="s">
        <v>3961</v>
      </c>
      <c r="E852" s="371" t="s">
        <v>3970</v>
      </c>
      <c r="F852" s="372" t="s">
        <v>3224</v>
      </c>
      <c r="G852" s="372" t="s">
        <v>3225</v>
      </c>
      <c r="H852" s="373" t="s">
        <v>1662</v>
      </c>
      <c r="I852" s="374" t="s">
        <v>3971</v>
      </c>
      <c r="J852" s="421" t="s">
        <v>3231</v>
      </c>
      <c r="K852" s="421" t="s">
        <v>3234</v>
      </c>
      <c r="L852" s="329">
        <f>CONTINUA!BV852</f>
        <v>20</v>
      </c>
      <c r="M852" s="329">
        <f>CONTINUA!BW852</f>
        <v>0</v>
      </c>
      <c r="N852" s="895"/>
      <c r="O852" s="896" t="s">
        <v>4088</v>
      </c>
      <c r="P852" s="897" t="s">
        <v>206</v>
      </c>
      <c r="Q852" s="400">
        <v>36</v>
      </c>
      <c r="R852" s="401"/>
      <c r="S852" s="400">
        <v>1</v>
      </c>
      <c r="T852" s="401"/>
      <c r="U852" s="400"/>
      <c r="V852" s="401"/>
      <c r="W852" s="400"/>
      <c r="X852" s="401"/>
      <c r="Y852" s="400"/>
      <c r="Z852" s="401"/>
      <c r="AA852" s="400"/>
      <c r="AB852" s="401"/>
      <c r="AC852" s="400"/>
      <c r="AD852" s="401"/>
      <c r="AE852" s="400"/>
      <c r="AF852" s="401"/>
      <c r="AG852" s="400"/>
      <c r="AH852" s="401"/>
      <c r="AI852" s="400"/>
      <c r="AJ852" s="401"/>
      <c r="AK852" s="400"/>
      <c r="AL852" s="401"/>
      <c r="AM852" s="400"/>
      <c r="AN852" s="401"/>
      <c r="AO852" s="400"/>
      <c r="AP852" s="401"/>
      <c r="AQ852" s="400"/>
      <c r="AR852" s="401"/>
      <c r="AS852" s="400"/>
      <c r="AT852" s="401"/>
      <c r="AU852" s="400"/>
      <c r="AV852" s="401"/>
      <c r="AW852" s="400"/>
      <c r="AX852" s="401"/>
      <c r="AY852" s="400"/>
      <c r="AZ852" s="401"/>
      <c r="BA852" s="400"/>
      <c r="BB852" s="401"/>
      <c r="BC852" s="400"/>
      <c r="BD852" s="401"/>
      <c r="BE852" s="400"/>
      <c r="BF852" s="401"/>
      <c r="BG852" s="400"/>
      <c r="BH852" s="401"/>
      <c r="BI852" s="400"/>
      <c r="BJ852" s="401"/>
      <c r="BK852" s="400"/>
      <c r="BL852" s="401"/>
      <c r="BM852" s="400"/>
      <c r="BN852" s="401"/>
      <c r="BO852" s="400"/>
      <c r="BP852" s="401"/>
      <c r="BQ852" s="400"/>
      <c r="BR852" s="401"/>
      <c r="BS852" s="400"/>
      <c r="BT852" s="401"/>
      <c r="BU852" s="400"/>
      <c r="BV852" s="401"/>
      <c r="BW852" s="400"/>
      <c r="BX852" s="401"/>
      <c r="BY852" s="400"/>
      <c r="BZ852" s="401"/>
      <c r="CA852" s="400"/>
      <c r="CB852" s="401"/>
      <c r="CC852" s="400"/>
      <c r="CD852" s="401"/>
      <c r="CE852" s="400"/>
      <c r="CF852" s="401"/>
      <c r="CG852" s="400"/>
      <c r="CH852" s="401"/>
      <c r="CI852" s="400"/>
      <c r="CJ852" s="401"/>
      <c r="CK852" s="400"/>
      <c r="CL852" s="401"/>
      <c r="CM852" s="400"/>
      <c r="CN852" s="401"/>
      <c r="CO852" s="400"/>
      <c r="CP852" s="401"/>
      <c r="CQ852" s="400"/>
      <c r="CR852" s="401"/>
      <c r="CS852" s="400"/>
      <c r="CT852" s="401"/>
      <c r="CU852" s="400"/>
      <c r="CV852" s="401"/>
      <c r="CW852" s="400"/>
      <c r="CX852" s="401"/>
      <c r="CY852" s="400"/>
      <c r="CZ852" s="401"/>
      <c r="DA852" s="400"/>
      <c r="DB852" s="401"/>
      <c r="DC852" s="400"/>
      <c r="DD852" s="401"/>
      <c r="DE852" s="400"/>
      <c r="DF852" s="401"/>
      <c r="DG852" s="400"/>
      <c r="DH852" s="401"/>
      <c r="DI852" s="400"/>
      <c r="DJ852" s="401"/>
      <c r="DK852" s="400"/>
      <c r="DL852" s="401"/>
      <c r="DM852" s="400"/>
      <c r="DN852" s="401"/>
      <c r="DO852" s="400"/>
      <c r="DP852" s="401"/>
      <c r="DQ852" s="400"/>
      <c r="DR852" s="401"/>
      <c r="DS852" s="400"/>
      <c r="DT852" s="401"/>
      <c r="DU852" s="400"/>
      <c r="DV852" s="401"/>
      <c r="DW852" s="400"/>
      <c r="DX852" s="401"/>
      <c r="DY852" s="400"/>
      <c r="DZ852" s="401"/>
      <c r="EA852" s="400"/>
      <c r="EB852" s="401"/>
      <c r="EC852" s="400"/>
      <c r="ED852" s="401"/>
      <c r="EE852" s="400"/>
      <c r="EF852" s="401"/>
      <c r="EG852" s="400"/>
      <c r="EH852" s="401"/>
      <c r="EI852" s="400"/>
      <c r="EJ852" s="447"/>
      <c r="EK852" s="511"/>
      <c r="EL852" s="514"/>
      <c r="EM852" s="448"/>
      <c r="EN852" s="344"/>
      <c r="EO852" s="345"/>
      <c r="EP852" s="171">
        <f t="shared" si="961"/>
        <v>36</v>
      </c>
      <c r="EQ852" s="171">
        <f t="shared" si="962"/>
        <v>0</v>
      </c>
      <c r="ER852" s="171">
        <f t="shared" si="963"/>
        <v>1</v>
      </c>
      <c r="ES852" s="171">
        <f t="shared" si="964"/>
        <v>0</v>
      </c>
      <c r="ET852" s="171">
        <f t="shared" si="965"/>
        <v>0</v>
      </c>
      <c r="EU852" s="171">
        <f t="shared" si="966"/>
        <v>0</v>
      </c>
      <c r="EV852" s="172">
        <f t="shared" si="967"/>
        <v>37</v>
      </c>
      <c r="EW852" s="173"/>
      <c r="EX852" s="248">
        <f t="shared" si="974"/>
        <v>0</v>
      </c>
      <c r="EY852" s="174">
        <f>(L852*regular)+(M852*Cadeirantee)</f>
        <v>192.8</v>
      </c>
      <c r="EZ852" s="249">
        <f>SUMIF(FG852:GJ852,"&gt;0")</f>
        <v>0</v>
      </c>
      <c r="FA852" s="249">
        <f>SUMIF(FG852:GJ852,"&lt;0")+SUMIF(GN852:HP852,"&lt;0")</f>
        <v>0</v>
      </c>
      <c r="FB852" s="174">
        <v>0</v>
      </c>
      <c r="FC852" s="126">
        <f>N852*km*'VALORES TABELA'!$B$13</f>
        <v>0</v>
      </c>
      <c r="FD852" s="250">
        <f t="shared" ref="FD852:FD855" si="975">GL852</f>
        <v>0</v>
      </c>
      <c r="FE852" s="105"/>
      <c r="FF852" s="119"/>
      <c r="FG852" s="119"/>
      <c r="FH852" s="119"/>
      <c r="FI852" s="119"/>
      <c r="FJ852" s="119"/>
      <c r="FK852" s="119"/>
      <c r="FL852" s="119"/>
      <c r="FM852" s="119"/>
      <c r="FN852" s="119"/>
      <c r="FO852" s="119"/>
      <c r="FP852" s="119"/>
      <c r="FQ852" s="119"/>
      <c r="FR852" s="119"/>
      <c r="FS852" s="119"/>
      <c r="FT852" s="119"/>
      <c r="FU852" s="119"/>
      <c r="FV852" s="119"/>
      <c r="FW852" s="119"/>
      <c r="FX852" s="119"/>
      <c r="FY852" s="119"/>
      <c r="FZ852" s="119"/>
      <c r="GA852" s="119"/>
      <c r="GB852" s="119"/>
      <c r="GC852" s="119"/>
      <c r="GD852" s="119"/>
      <c r="GE852" s="119"/>
      <c r="GF852" s="119"/>
      <c r="GG852" s="119"/>
      <c r="GH852" s="119"/>
      <c r="GI852" s="119"/>
      <c r="GJ852" s="119"/>
      <c r="GK852" s="251"/>
      <c r="GL852" s="103">
        <f t="shared" si="968"/>
        <v>0</v>
      </c>
      <c r="GM852" s="124"/>
      <c r="GN852" s="104"/>
      <c r="GO852" s="104"/>
      <c r="GP852" s="104"/>
      <c r="GQ852" s="104"/>
      <c r="GR852" s="104"/>
      <c r="GS852" s="104"/>
      <c r="GT852" s="104"/>
      <c r="GU852" s="104"/>
      <c r="GV852" s="104"/>
      <c r="GW852" s="104"/>
      <c r="GX852" s="104"/>
      <c r="GY852" s="104"/>
      <c r="GZ852" s="104"/>
      <c r="HA852" s="104"/>
      <c r="HB852" s="104"/>
      <c r="HC852" s="104"/>
      <c r="HD852" s="104"/>
      <c r="HE852" s="104"/>
      <c r="HF852" s="104"/>
      <c r="HG852" s="104"/>
      <c r="HH852" s="104"/>
      <c r="HI852" s="104"/>
      <c r="HJ852" s="104"/>
      <c r="HK852" s="104"/>
      <c r="HL852" s="104"/>
      <c r="HM852" s="104"/>
      <c r="HN852" s="104"/>
      <c r="HO852" s="104"/>
      <c r="HP852" s="104"/>
      <c r="HQ852" s="64"/>
      <c r="HR852" s="64"/>
      <c r="HS852" s="64"/>
      <c r="HT852" s="64"/>
      <c r="HU852" s="64"/>
      <c r="HV852" s="64"/>
      <c r="HW852" s="105"/>
      <c r="HX852" s="64"/>
      <c r="HY852" s="280">
        <f t="shared" ref="HY852:HY855" si="976">IF(ISTEXT(EM852), VALUE(EM852), EM852)</f>
        <v>0</v>
      </c>
      <c r="HZ852" s="280">
        <f t="shared" ref="HZ852:HZ855" si="977">IF(ISTEXT(EN852), VALUE(EN852), EN852)</f>
        <v>0</v>
      </c>
      <c r="IA852" s="280">
        <f t="shared" ref="IA852:IA855" si="978">IF(ISTEXT(EO852), VALUE(EO852), EO852)</f>
        <v>0</v>
      </c>
      <c r="IB852" s="64"/>
      <c r="IC852" s="64"/>
    </row>
    <row r="853" spans="1:237" s="106" customFormat="1" ht="22.5" customHeight="1" x14ac:dyDescent="0.25">
      <c r="A853" s="368" t="s">
        <v>3968</v>
      </c>
      <c r="B853" s="369" t="s">
        <v>3969</v>
      </c>
      <c r="C853" s="375" t="s">
        <v>3233</v>
      </c>
      <c r="D853" s="371" t="s">
        <v>3961</v>
      </c>
      <c r="E853" s="371" t="s">
        <v>3970</v>
      </c>
      <c r="F853" s="376" t="s">
        <v>3224</v>
      </c>
      <c r="G853" s="376" t="s">
        <v>3225</v>
      </c>
      <c r="H853" s="373" t="s">
        <v>1662</v>
      </c>
      <c r="I853" s="374" t="s">
        <v>3971</v>
      </c>
      <c r="J853" s="421" t="s">
        <v>3231</v>
      </c>
      <c r="K853" s="422" t="s">
        <v>3235</v>
      </c>
      <c r="L853" s="329">
        <f>CONTINUA!BV853</f>
        <v>0</v>
      </c>
      <c r="M853" s="329">
        <f>CONTINUA!BW853</f>
        <v>0</v>
      </c>
      <c r="N853" s="895"/>
      <c r="O853" s="896" t="s">
        <v>4088</v>
      </c>
      <c r="P853" s="897" t="s">
        <v>206</v>
      </c>
      <c r="Q853" s="400"/>
      <c r="R853" s="401"/>
      <c r="S853" s="400"/>
      <c r="T853" s="401"/>
      <c r="U853" s="400"/>
      <c r="V853" s="401"/>
      <c r="W853" s="400"/>
      <c r="X853" s="401"/>
      <c r="Y853" s="400"/>
      <c r="Z853" s="401"/>
      <c r="AA853" s="400"/>
      <c r="AB853" s="401"/>
      <c r="AC853" s="400"/>
      <c r="AD853" s="401"/>
      <c r="AE853" s="400"/>
      <c r="AF853" s="401"/>
      <c r="AG853" s="400"/>
      <c r="AH853" s="401"/>
      <c r="AI853" s="400"/>
      <c r="AJ853" s="401"/>
      <c r="AK853" s="400"/>
      <c r="AL853" s="401"/>
      <c r="AM853" s="400"/>
      <c r="AN853" s="401"/>
      <c r="AO853" s="400"/>
      <c r="AP853" s="401"/>
      <c r="AQ853" s="400"/>
      <c r="AR853" s="401"/>
      <c r="AS853" s="400"/>
      <c r="AT853" s="401"/>
      <c r="AU853" s="400"/>
      <c r="AV853" s="401"/>
      <c r="AW853" s="400"/>
      <c r="AX853" s="401"/>
      <c r="AY853" s="400"/>
      <c r="AZ853" s="401"/>
      <c r="BA853" s="400"/>
      <c r="BB853" s="401"/>
      <c r="BC853" s="400"/>
      <c r="BD853" s="401"/>
      <c r="BE853" s="400"/>
      <c r="BF853" s="401"/>
      <c r="BG853" s="400"/>
      <c r="BH853" s="401"/>
      <c r="BI853" s="400"/>
      <c r="BJ853" s="401"/>
      <c r="BK853" s="400"/>
      <c r="BL853" s="401"/>
      <c r="BM853" s="400"/>
      <c r="BN853" s="401"/>
      <c r="BO853" s="400"/>
      <c r="BP853" s="401"/>
      <c r="BQ853" s="400"/>
      <c r="BR853" s="401"/>
      <c r="BS853" s="400"/>
      <c r="BT853" s="401"/>
      <c r="BU853" s="400"/>
      <c r="BV853" s="401"/>
      <c r="BW853" s="400"/>
      <c r="BX853" s="401"/>
      <c r="BY853" s="400"/>
      <c r="BZ853" s="401"/>
      <c r="CA853" s="400"/>
      <c r="CB853" s="401"/>
      <c r="CC853" s="400"/>
      <c r="CD853" s="401"/>
      <c r="CE853" s="400"/>
      <c r="CF853" s="401"/>
      <c r="CG853" s="400"/>
      <c r="CH853" s="401"/>
      <c r="CI853" s="400"/>
      <c r="CJ853" s="401"/>
      <c r="CK853" s="400"/>
      <c r="CL853" s="401"/>
      <c r="CM853" s="400"/>
      <c r="CN853" s="401"/>
      <c r="CO853" s="400"/>
      <c r="CP853" s="401"/>
      <c r="CQ853" s="400"/>
      <c r="CR853" s="401"/>
      <c r="CS853" s="400"/>
      <c r="CT853" s="401"/>
      <c r="CU853" s="400"/>
      <c r="CV853" s="401"/>
      <c r="CW853" s="400"/>
      <c r="CX853" s="401"/>
      <c r="CY853" s="400"/>
      <c r="CZ853" s="401"/>
      <c r="DA853" s="400"/>
      <c r="DB853" s="401"/>
      <c r="DC853" s="400"/>
      <c r="DD853" s="401"/>
      <c r="DE853" s="400"/>
      <c r="DF853" s="401"/>
      <c r="DG853" s="400"/>
      <c r="DH853" s="401"/>
      <c r="DI853" s="400"/>
      <c r="DJ853" s="401"/>
      <c r="DK853" s="400"/>
      <c r="DL853" s="401"/>
      <c r="DM853" s="400"/>
      <c r="DN853" s="401"/>
      <c r="DO853" s="400"/>
      <c r="DP853" s="401"/>
      <c r="DQ853" s="400"/>
      <c r="DR853" s="401"/>
      <c r="DS853" s="400"/>
      <c r="DT853" s="401"/>
      <c r="DU853" s="400"/>
      <c r="DV853" s="401"/>
      <c r="DW853" s="400"/>
      <c r="DX853" s="401"/>
      <c r="DY853" s="400"/>
      <c r="DZ853" s="401"/>
      <c r="EA853" s="400"/>
      <c r="EB853" s="401"/>
      <c r="EC853" s="400"/>
      <c r="ED853" s="401"/>
      <c r="EE853" s="400"/>
      <c r="EF853" s="401"/>
      <c r="EG853" s="400"/>
      <c r="EH853" s="401"/>
      <c r="EI853" s="400"/>
      <c r="EJ853" s="447"/>
      <c r="EK853" s="511"/>
      <c r="EL853" s="514"/>
      <c r="EM853" s="448"/>
      <c r="EN853" s="344"/>
      <c r="EO853" s="345"/>
      <c r="EP853" s="171">
        <f t="shared" si="961"/>
        <v>0</v>
      </c>
      <c r="EQ853" s="171">
        <f t="shared" si="962"/>
        <v>0</v>
      </c>
      <c r="ER853" s="171">
        <f t="shared" si="963"/>
        <v>0</v>
      </c>
      <c r="ES853" s="171">
        <f t="shared" si="964"/>
        <v>0</v>
      </c>
      <c r="ET853" s="171">
        <f t="shared" si="965"/>
        <v>0</v>
      </c>
      <c r="EU853" s="171">
        <f t="shared" si="966"/>
        <v>0</v>
      </c>
      <c r="EV853" s="172">
        <f t="shared" si="967"/>
        <v>0</v>
      </c>
      <c r="EW853" s="125"/>
      <c r="EX853" s="248">
        <f t="shared" si="974"/>
        <v>0</v>
      </c>
      <c r="EY853" s="174">
        <f>(L853*regular)+(M853*Cadeirantee)</f>
        <v>0</v>
      </c>
      <c r="EZ853" s="249">
        <f>SUMIF(FG853:GJ853,"&gt;0")</f>
        <v>0</v>
      </c>
      <c r="FA853" s="249">
        <f>SUMIF(FG853:GJ853,"&lt;0")+SUMIF(GN853:HP853,"&lt;0")</f>
        <v>0</v>
      </c>
      <c r="FB853" s="174">
        <v>0</v>
      </c>
      <c r="FC853" s="126">
        <f>N853*km*'VALORES TABELA'!$B$13</f>
        <v>0</v>
      </c>
      <c r="FD853" s="250">
        <f t="shared" si="975"/>
        <v>0</v>
      </c>
      <c r="FE853" s="105"/>
      <c r="FF853" s="108"/>
      <c r="FG853" s="108"/>
      <c r="FH853" s="108"/>
      <c r="FI853" s="108"/>
      <c r="FJ853" s="108"/>
      <c r="FK853" s="108"/>
      <c r="FL853" s="108"/>
      <c r="FM853" s="108"/>
      <c r="FN853" s="108"/>
      <c r="FO853" s="108"/>
      <c r="FP853" s="108"/>
      <c r="FQ853" s="108"/>
      <c r="FR853" s="108"/>
      <c r="FS853" s="108"/>
      <c r="FT853" s="108"/>
      <c r="FU853" s="108"/>
      <c r="FV853" s="108"/>
      <c r="FW853" s="108"/>
      <c r="FX853" s="108"/>
      <c r="FY853" s="108"/>
      <c r="FZ853" s="108"/>
      <c r="GA853" s="108"/>
      <c r="GB853" s="108"/>
      <c r="GC853" s="108"/>
      <c r="GD853" s="108"/>
      <c r="GE853" s="108"/>
      <c r="GF853" s="108"/>
      <c r="GG853" s="108"/>
      <c r="GH853" s="108"/>
      <c r="GI853" s="108"/>
      <c r="GJ853" s="108"/>
      <c r="GK853" s="251"/>
      <c r="GL853" s="103">
        <f t="shared" si="968"/>
        <v>0</v>
      </c>
      <c r="GM853" s="124"/>
      <c r="GN853" s="104"/>
      <c r="GO853" s="104"/>
      <c r="GP853" s="104"/>
      <c r="GQ853" s="104"/>
      <c r="GR853" s="104"/>
      <c r="GS853" s="104"/>
      <c r="GT853" s="104"/>
      <c r="GU853" s="104"/>
      <c r="GV853" s="104"/>
      <c r="GW853" s="104"/>
      <c r="GX853" s="104"/>
      <c r="GY853" s="104"/>
      <c r="GZ853" s="104"/>
      <c r="HA853" s="104"/>
      <c r="HB853" s="104"/>
      <c r="HC853" s="104"/>
      <c r="HD853" s="104"/>
      <c r="HE853" s="104"/>
      <c r="HF853" s="104"/>
      <c r="HG853" s="104"/>
      <c r="HH853" s="104"/>
      <c r="HI853" s="104"/>
      <c r="HJ853" s="104"/>
      <c r="HK853" s="104"/>
      <c r="HL853" s="104"/>
      <c r="HM853" s="104"/>
      <c r="HN853" s="104"/>
      <c r="HO853" s="104"/>
      <c r="HP853" s="104"/>
      <c r="HQ853" s="64"/>
      <c r="HR853" s="64"/>
      <c r="HS853" s="64"/>
      <c r="HT853" s="64"/>
      <c r="HU853" s="64"/>
      <c r="HV853" s="64"/>
      <c r="HW853" s="105"/>
      <c r="HX853" s="64"/>
      <c r="HY853" s="280">
        <f t="shared" si="976"/>
        <v>0</v>
      </c>
      <c r="HZ853" s="280">
        <f t="shared" si="977"/>
        <v>0</v>
      </c>
      <c r="IA853" s="280">
        <f t="shared" si="978"/>
        <v>0</v>
      </c>
      <c r="IB853" s="64"/>
      <c r="IC853" s="64"/>
    </row>
    <row r="854" spans="1:237" s="106" customFormat="1" ht="22.5" customHeight="1" x14ac:dyDescent="0.25">
      <c r="A854" s="368" t="s">
        <v>3968</v>
      </c>
      <c r="B854" s="369" t="s">
        <v>3969</v>
      </c>
      <c r="C854" s="375" t="s">
        <v>3233</v>
      </c>
      <c r="D854" s="371" t="s">
        <v>3961</v>
      </c>
      <c r="E854" s="371" t="s">
        <v>3970</v>
      </c>
      <c r="F854" s="376" t="s">
        <v>3224</v>
      </c>
      <c r="G854" s="376" t="s">
        <v>3225</v>
      </c>
      <c r="H854" s="373" t="s">
        <v>1662</v>
      </c>
      <c r="I854" s="374" t="s">
        <v>3971</v>
      </c>
      <c r="J854" s="421" t="s">
        <v>3231</v>
      </c>
      <c r="K854" s="423" t="s">
        <v>3236</v>
      </c>
      <c r="L854" s="329">
        <f>CONTINUA!BV854</f>
        <v>0</v>
      </c>
      <c r="M854" s="329">
        <f>CONTINUA!BW854</f>
        <v>0</v>
      </c>
      <c r="N854" s="895"/>
      <c r="O854" s="896" t="s">
        <v>4088</v>
      </c>
      <c r="P854" s="897" t="s">
        <v>206</v>
      </c>
      <c r="Q854" s="400"/>
      <c r="R854" s="401"/>
      <c r="S854" s="400"/>
      <c r="T854" s="401"/>
      <c r="U854" s="400"/>
      <c r="V854" s="401"/>
      <c r="W854" s="400"/>
      <c r="X854" s="401"/>
      <c r="Y854" s="400"/>
      <c r="Z854" s="401"/>
      <c r="AA854" s="400"/>
      <c r="AB854" s="401"/>
      <c r="AC854" s="400"/>
      <c r="AD854" s="401"/>
      <c r="AE854" s="400"/>
      <c r="AF854" s="401"/>
      <c r="AG854" s="400"/>
      <c r="AH854" s="401"/>
      <c r="AI854" s="400"/>
      <c r="AJ854" s="401"/>
      <c r="AK854" s="400"/>
      <c r="AL854" s="401"/>
      <c r="AM854" s="400"/>
      <c r="AN854" s="401"/>
      <c r="AO854" s="400"/>
      <c r="AP854" s="401"/>
      <c r="AQ854" s="400"/>
      <c r="AR854" s="401"/>
      <c r="AS854" s="400"/>
      <c r="AT854" s="401"/>
      <c r="AU854" s="400"/>
      <c r="AV854" s="401"/>
      <c r="AW854" s="400"/>
      <c r="AX854" s="401"/>
      <c r="AY854" s="400"/>
      <c r="AZ854" s="401"/>
      <c r="BA854" s="400"/>
      <c r="BB854" s="401"/>
      <c r="BC854" s="400"/>
      <c r="BD854" s="401"/>
      <c r="BE854" s="400"/>
      <c r="BF854" s="401"/>
      <c r="BG854" s="400"/>
      <c r="BH854" s="401"/>
      <c r="BI854" s="400"/>
      <c r="BJ854" s="401"/>
      <c r="BK854" s="400"/>
      <c r="BL854" s="401"/>
      <c r="BM854" s="400"/>
      <c r="BN854" s="401"/>
      <c r="BO854" s="400"/>
      <c r="BP854" s="401"/>
      <c r="BQ854" s="400"/>
      <c r="BR854" s="401"/>
      <c r="BS854" s="400"/>
      <c r="BT854" s="401"/>
      <c r="BU854" s="400"/>
      <c r="BV854" s="401"/>
      <c r="BW854" s="400"/>
      <c r="BX854" s="401"/>
      <c r="BY854" s="400"/>
      <c r="BZ854" s="401"/>
      <c r="CA854" s="400"/>
      <c r="CB854" s="401"/>
      <c r="CC854" s="400"/>
      <c r="CD854" s="401"/>
      <c r="CE854" s="400"/>
      <c r="CF854" s="401"/>
      <c r="CG854" s="400"/>
      <c r="CH854" s="401"/>
      <c r="CI854" s="400"/>
      <c r="CJ854" s="401"/>
      <c r="CK854" s="400"/>
      <c r="CL854" s="401"/>
      <c r="CM854" s="400"/>
      <c r="CN854" s="401"/>
      <c r="CO854" s="400"/>
      <c r="CP854" s="401"/>
      <c r="CQ854" s="400"/>
      <c r="CR854" s="401"/>
      <c r="CS854" s="400"/>
      <c r="CT854" s="401"/>
      <c r="CU854" s="400"/>
      <c r="CV854" s="401"/>
      <c r="CW854" s="400"/>
      <c r="CX854" s="401"/>
      <c r="CY854" s="400"/>
      <c r="CZ854" s="401"/>
      <c r="DA854" s="400"/>
      <c r="DB854" s="401"/>
      <c r="DC854" s="400"/>
      <c r="DD854" s="401"/>
      <c r="DE854" s="400"/>
      <c r="DF854" s="401"/>
      <c r="DG854" s="400"/>
      <c r="DH854" s="401"/>
      <c r="DI854" s="400"/>
      <c r="DJ854" s="401"/>
      <c r="DK854" s="400"/>
      <c r="DL854" s="401"/>
      <c r="DM854" s="400"/>
      <c r="DN854" s="401"/>
      <c r="DO854" s="400"/>
      <c r="DP854" s="401"/>
      <c r="DQ854" s="400"/>
      <c r="DR854" s="401"/>
      <c r="DS854" s="400"/>
      <c r="DT854" s="401"/>
      <c r="DU854" s="400"/>
      <c r="DV854" s="401"/>
      <c r="DW854" s="400"/>
      <c r="DX854" s="401"/>
      <c r="DY854" s="400"/>
      <c r="DZ854" s="401"/>
      <c r="EA854" s="400"/>
      <c r="EB854" s="401"/>
      <c r="EC854" s="400"/>
      <c r="ED854" s="401"/>
      <c r="EE854" s="400"/>
      <c r="EF854" s="401"/>
      <c r="EG854" s="400"/>
      <c r="EH854" s="401"/>
      <c r="EI854" s="400"/>
      <c r="EJ854" s="447"/>
      <c r="EK854" s="511"/>
      <c r="EL854" s="514"/>
      <c r="EM854" s="448"/>
      <c r="EN854" s="344"/>
      <c r="EO854" s="345"/>
      <c r="EP854" s="171">
        <f t="shared" si="961"/>
        <v>0</v>
      </c>
      <c r="EQ854" s="171">
        <f t="shared" si="962"/>
        <v>0</v>
      </c>
      <c r="ER854" s="171">
        <f t="shared" si="963"/>
        <v>0</v>
      </c>
      <c r="ES854" s="171">
        <f t="shared" si="964"/>
        <v>0</v>
      </c>
      <c r="ET854" s="171">
        <f t="shared" si="965"/>
        <v>0</v>
      </c>
      <c r="EU854" s="171">
        <f t="shared" si="966"/>
        <v>0</v>
      </c>
      <c r="EV854" s="172">
        <f t="shared" si="967"/>
        <v>0</v>
      </c>
      <c r="EW854" s="127"/>
      <c r="EX854" s="248">
        <f t="shared" si="974"/>
        <v>0</v>
      </c>
      <c r="EY854" s="174">
        <f>(L854*regular)+(M854*Cadeirantee)</f>
        <v>0</v>
      </c>
      <c r="EZ854" s="249">
        <f>SUMIF(FG854:GJ854,"&gt;0")</f>
        <v>0</v>
      </c>
      <c r="FA854" s="249">
        <f>SUMIF(FG854:GJ854,"&lt;0")+SUMIF(GN854:HP854,"&lt;0")</f>
        <v>0</v>
      </c>
      <c r="FB854" s="174">
        <v>0</v>
      </c>
      <c r="FC854" s="126">
        <f>N854*km*'VALORES TABELA'!$B$13</f>
        <v>0</v>
      </c>
      <c r="FD854" s="250">
        <f t="shared" si="975"/>
        <v>0</v>
      </c>
      <c r="FE854" s="105"/>
      <c r="FF854" s="118"/>
      <c r="FG854" s="118"/>
      <c r="FH854" s="118"/>
      <c r="FI854" s="118"/>
      <c r="FJ854" s="118"/>
      <c r="FK854" s="118"/>
      <c r="FL854" s="118"/>
      <c r="FM854" s="118"/>
      <c r="FN854" s="118"/>
      <c r="FO854" s="118"/>
      <c r="FP854" s="118"/>
      <c r="FQ854" s="118"/>
      <c r="FR854" s="118"/>
      <c r="FS854" s="118"/>
      <c r="FT854" s="118"/>
      <c r="FU854" s="118"/>
      <c r="FV854" s="118"/>
      <c r="FW854" s="118"/>
      <c r="FX854" s="118"/>
      <c r="FY854" s="118"/>
      <c r="FZ854" s="118"/>
      <c r="GA854" s="118"/>
      <c r="GB854" s="118"/>
      <c r="GC854" s="118"/>
      <c r="GD854" s="118"/>
      <c r="GE854" s="118"/>
      <c r="GF854" s="118"/>
      <c r="GG854" s="118"/>
      <c r="GH854" s="118"/>
      <c r="GI854" s="118"/>
      <c r="GJ854" s="118"/>
      <c r="GK854" s="252"/>
      <c r="GL854" s="103">
        <f t="shared" si="968"/>
        <v>0</v>
      </c>
      <c r="GM854" s="124"/>
      <c r="GN854" s="104"/>
      <c r="GO854" s="104"/>
      <c r="GP854" s="104"/>
      <c r="GQ854" s="104"/>
      <c r="GR854" s="104"/>
      <c r="GS854" s="104"/>
      <c r="GT854" s="104"/>
      <c r="GU854" s="104"/>
      <c r="GV854" s="104"/>
      <c r="GW854" s="104"/>
      <c r="GX854" s="104"/>
      <c r="GY854" s="104"/>
      <c r="GZ854" s="104"/>
      <c r="HA854" s="104"/>
      <c r="HB854" s="104"/>
      <c r="HC854" s="104"/>
      <c r="HD854" s="104"/>
      <c r="HE854" s="104"/>
      <c r="HF854" s="104"/>
      <c r="HG854" s="104"/>
      <c r="HH854" s="104"/>
      <c r="HI854" s="104"/>
      <c r="HJ854" s="104"/>
      <c r="HK854" s="104"/>
      <c r="HL854" s="104"/>
      <c r="HM854" s="104"/>
      <c r="HN854" s="104"/>
      <c r="HO854" s="104"/>
      <c r="HP854" s="104"/>
      <c r="HQ854" s="64"/>
      <c r="HR854" s="65"/>
      <c r="HS854" s="65"/>
      <c r="HT854" s="65"/>
      <c r="HU854" s="65"/>
      <c r="HV854" s="65"/>
      <c r="HW854" s="105"/>
      <c r="HX854" s="65"/>
      <c r="HY854" s="280">
        <f t="shared" si="976"/>
        <v>0</v>
      </c>
      <c r="HZ854" s="280">
        <f t="shared" si="977"/>
        <v>0</v>
      </c>
      <c r="IA854" s="280">
        <f t="shared" si="978"/>
        <v>0</v>
      </c>
      <c r="IB854" s="65"/>
      <c r="IC854" s="65"/>
    </row>
    <row r="855" spans="1:237" s="106" customFormat="1" ht="22.5" customHeight="1" thickBot="1" x14ac:dyDescent="0.3">
      <c r="A855" s="377" t="s">
        <v>3968</v>
      </c>
      <c r="B855" s="378" t="s">
        <v>3969</v>
      </c>
      <c r="C855" s="379" t="s">
        <v>3233</v>
      </c>
      <c r="D855" s="380" t="s">
        <v>3961</v>
      </c>
      <c r="E855" s="380" t="s">
        <v>3970</v>
      </c>
      <c r="F855" s="381" t="s">
        <v>3224</v>
      </c>
      <c r="G855" s="381" t="s">
        <v>3225</v>
      </c>
      <c r="H855" s="382" t="s">
        <v>1662</v>
      </c>
      <c r="I855" s="383" t="s">
        <v>3971</v>
      </c>
      <c r="J855" s="421" t="s">
        <v>3231</v>
      </c>
      <c r="K855" s="424" t="s">
        <v>60</v>
      </c>
      <c r="L855" s="329">
        <f>CONTINUA!BV855</f>
        <v>0</v>
      </c>
      <c r="M855" s="329">
        <f>CONTINUA!BW855</f>
        <v>0</v>
      </c>
      <c r="N855" s="895"/>
      <c r="O855" s="896" t="s">
        <v>4088</v>
      </c>
      <c r="P855" s="897" t="s">
        <v>206</v>
      </c>
      <c r="Q855" s="400"/>
      <c r="R855" s="401"/>
      <c r="S855" s="400"/>
      <c r="T855" s="401"/>
      <c r="U855" s="400"/>
      <c r="V855" s="401"/>
      <c r="W855" s="400"/>
      <c r="X855" s="401"/>
      <c r="Y855" s="400"/>
      <c r="Z855" s="401"/>
      <c r="AA855" s="400"/>
      <c r="AB855" s="401"/>
      <c r="AC855" s="400"/>
      <c r="AD855" s="401"/>
      <c r="AE855" s="400"/>
      <c r="AF855" s="401"/>
      <c r="AG855" s="400"/>
      <c r="AH855" s="401"/>
      <c r="AI855" s="400"/>
      <c r="AJ855" s="401"/>
      <c r="AK855" s="400"/>
      <c r="AL855" s="401"/>
      <c r="AM855" s="400"/>
      <c r="AN855" s="401"/>
      <c r="AO855" s="400"/>
      <c r="AP855" s="401"/>
      <c r="AQ855" s="400"/>
      <c r="AR855" s="401"/>
      <c r="AS855" s="400"/>
      <c r="AT855" s="401"/>
      <c r="AU855" s="400"/>
      <c r="AV855" s="401"/>
      <c r="AW855" s="400"/>
      <c r="AX855" s="401"/>
      <c r="AY855" s="400"/>
      <c r="AZ855" s="401"/>
      <c r="BA855" s="400"/>
      <c r="BB855" s="401"/>
      <c r="BC855" s="400"/>
      <c r="BD855" s="401"/>
      <c r="BE855" s="400"/>
      <c r="BF855" s="401"/>
      <c r="BG855" s="400"/>
      <c r="BH855" s="401"/>
      <c r="BI855" s="400"/>
      <c r="BJ855" s="401"/>
      <c r="BK855" s="400"/>
      <c r="BL855" s="401"/>
      <c r="BM855" s="400"/>
      <c r="BN855" s="401"/>
      <c r="BO855" s="400"/>
      <c r="BP855" s="401"/>
      <c r="BQ855" s="400"/>
      <c r="BR855" s="401"/>
      <c r="BS855" s="400"/>
      <c r="BT855" s="401"/>
      <c r="BU855" s="400"/>
      <c r="BV855" s="401"/>
      <c r="BW855" s="400"/>
      <c r="BX855" s="401"/>
      <c r="BY855" s="400"/>
      <c r="BZ855" s="401"/>
      <c r="CA855" s="400"/>
      <c r="CB855" s="401"/>
      <c r="CC855" s="400"/>
      <c r="CD855" s="401"/>
      <c r="CE855" s="400"/>
      <c r="CF855" s="401"/>
      <c r="CG855" s="400"/>
      <c r="CH855" s="401"/>
      <c r="CI855" s="400"/>
      <c r="CJ855" s="401"/>
      <c r="CK855" s="400"/>
      <c r="CL855" s="401"/>
      <c r="CM855" s="400"/>
      <c r="CN855" s="401"/>
      <c r="CO855" s="400"/>
      <c r="CP855" s="401"/>
      <c r="CQ855" s="400"/>
      <c r="CR855" s="401"/>
      <c r="CS855" s="400"/>
      <c r="CT855" s="401"/>
      <c r="CU855" s="400"/>
      <c r="CV855" s="401"/>
      <c r="CW855" s="400"/>
      <c r="CX855" s="401"/>
      <c r="CY855" s="400"/>
      <c r="CZ855" s="401"/>
      <c r="DA855" s="400"/>
      <c r="DB855" s="401"/>
      <c r="DC855" s="400"/>
      <c r="DD855" s="401"/>
      <c r="DE855" s="400"/>
      <c r="DF855" s="401"/>
      <c r="DG855" s="400"/>
      <c r="DH855" s="401"/>
      <c r="DI855" s="400"/>
      <c r="DJ855" s="401"/>
      <c r="DK855" s="400"/>
      <c r="DL855" s="401"/>
      <c r="DM855" s="400"/>
      <c r="DN855" s="401"/>
      <c r="DO855" s="400"/>
      <c r="DP855" s="401"/>
      <c r="DQ855" s="400"/>
      <c r="DR855" s="401"/>
      <c r="DS855" s="400"/>
      <c r="DT855" s="401"/>
      <c r="DU855" s="400"/>
      <c r="DV855" s="401"/>
      <c r="DW855" s="400"/>
      <c r="DX855" s="401"/>
      <c r="DY855" s="400"/>
      <c r="DZ855" s="401"/>
      <c r="EA855" s="400"/>
      <c r="EB855" s="401"/>
      <c r="EC855" s="400"/>
      <c r="ED855" s="401"/>
      <c r="EE855" s="400"/>
      <c r="EF855" s="401"/>
      <c r="EG855" s="400"/>
      <c r="EH855" s="401"/>
      <c r="EI855" s="400"/>
      <c r="EJ855" s="447"/>
      <c r="EK855" s="512"/>
      <c r="EL855" s="515"/>
      <c r="EM855" s="450"/>
      <c r="EN855" s="348"/>
      <c r="EO855" s="348"/>
      <c r="EP855" s="179">
        <f t="shared" si="961"/>
        <v>0</v>
      </c>
      <c r="EQ855" s="179">
        <f t="shared" si="962"/>
        <v>0</v>
      </c>
      <c r="ER855" s="179">
        <f t="shared" si="963"/>
        <v>0</v>
      </c>
      <c r="ES855" s="179">
        <f t="shared" si="964"/>
        <v>0</v>
      </c>
      <c r="ET855" s="179">
        <f t="shared" si="965"/>
        <v>0</v>
      </c>
      <c r="EU855" s="179">
        <f t="shared" si="966"/>
        <v>0</v>
      </c>
      <c r="EV855" s="172">
        <f t="shared" si="967"/>
        <v>0</v>
      </c>
      <c r="EW855" s="253"/>
      <c r="EX855" s="254">
        <v>0</v>
      </c>
      <c r="EY855" s="180">
        <v>0</v>
      </c>
      <c r="EZ855" s="255">
        <v>0</v>
      </c>
      <c r="FA855" s="255">
        <v>0</v>
      </c>
      <c r="FB855" s="180">
        <f>SUM(FF855:GI855)/2</f>
        <v>0</v>
      </c>
      <c r="FC855" s="256">
        <f>N855*km*'VALORES TABELA'!$B$13</f>
        <v>0</v>
      </c>
      <c r="FD855" s="250">
        <f t="shared" si="975"/>
        <v>0</v>
      </c>
      <c r="FE855" s="257"/>
      <c r="FF855" s="181">
        <f>((Q855+S855)*Percapita)+((R855+T855)*Cadeirante)</f>
        <v>0</v>
      </c>
      <c r="FG855" s="181">
        <f>((U855+W855)*Percapita/30*FG$4)+((V855+X855)*Cadeirante/30*FG$4)</f>
        <v>0</v>
      </c>
      <c r="FH855" s="181">
        <f>((Y855+AA855)*Percapita/30*FH$4)+((Z855+AB855)*Cadeirante/30*FH$4)</f>
        <v>0</v>
      </c>
      <c r="FI855" s="181">
        <f>((AC855+AE855)*Percapita/30*FI$4)+((AD855+AF855)*Cadeirante/30*FI$4)</f>
        <v>0</v>
      </c>
      <c r="FJ855" s="181">
        <f>((AG855+AI855)*Percapita/30*FJ$4)+((AH855+AJ855)*Cadeirante/30*FJ$4)</f>
        <v>0</v>
      </c>
      <c r="FK855" s="181">
        <f>((AK855+AM855)*Percapita/30*FK$4)+((AL855+AN855)*Cadeirante/30*FK$4)</f>
        <v>0</v>
      </c>
      <c r="FL855" s="181">
        <f>((AO855+AQ855)*Percapita/30*FL$4)+((AP855+AR855)*Cadeirante/30*FL$4)</f>
        <v>0</v>
      </c>
      <c r="FM855" s="181">
        <f>((AS855+AU855)*Percapita/30*FM$4)+((AT855+AV855)*Cadeirante/30*FM$4)</f>
        <v>0</v>
      </c>
      <c r="FN855" s="181">
        <f>((AW855+AY855)*Percapita/30*FN$4)+((AX855+AZ855)*Cadeirante/30*FN$4)</f>
        <v>0</v>
      </c>
      <c r="FO855" s="181">
        <f>((BA855+BC855)*Percapita/30*FO$4)+((BB855+BD855)*Cadeirante/30*FO$4)</f>
        <v>0</v>
      </c>
      <c r="FP855" s="181">
        <f>((BE855+BG855)*Percapita/30*FP$4)+((BF855+BH855)*Cadeirante/30*FP$4)</f>
        <v>0</v>
      </c>
      <c r="FQ855" s="181">
        <f>((BI855+BK855)*Percapita/30*FQ$4)+((BJ855+BL855)*Cadeirante/30*FQ$4)</f>
        <v>0</v>
      </c>
      <c r="FR855" s="181">
        <f>((BM855+BO855)*Percapita/30*FR$4)+((BN855+BP855)*Cadeirante/30*FR$4)</f>
        <v>0</v>
      </c>
      <c r="FS855" s="181">
        <f>((BQ855+BS855)*Percapita/30*FS$4)+((BR855+BT855)*Cadeirante/30*FS$4)</f>
        <v>0</v>
      </c>
      <c r="FT855" s="181">
        <f>((BU855+BW855)*Percapita/30*FT$4)+((BV855+BX855)*Cadeirante/30*FT$4)</f>
        <v>0</v>
      </c>
      <c r="FU855" s="181">
        <f>((BY855+CA855)*Percapita/30*FU$4)+((BZ855+CB855)*Cadeirante/30*FU$4)</f>
        <v>0</v>
      </c>
      <c r="FV855" s="181">
        <f>((CC855+CE855)*Percapita/30*FV$4)+((CD855+CF855)*Cadeirante/30*FV$4)</f>
        <v>0</v>
      </c>
      <c r="FW855" s="181">
        <f>((CG855+CI855)*Percapita/30*FW$4)+((CI855+CK855)*Cadeirante/30*FW$4)</f>
        <v>0</v>
      </c>
      <c r="FX855" s="181">
        <f>((CK855+CM855)*Percapita/30*FX$4)+((CL855+CN855)*Cadeirante/30*FX$4)</f>
        <v>0</v>
      </c>
      <c r="FY855" s="181">
        <f>((CO855+CQ855)*Percapita/30*FY$4)+((CP855+CR855)*Cadeirante/30*FY$4)</f>
        <v>0</v>
      </c>
      <c r="FZ855" s="181">
        <f>((CS855+CU855)*Percapita/30*FZ$4)+((CT855+CV855)*Cadeirante/30*FZ$4)</f>
        <v>0</v>
      </c>
      <c r="GA855" s="181">
        <f>((CW855+CY855)*Percapita/30*GA$4)+((CX855+CZ855)*Cadeirante/30*GA$4)</f>
        <v>0</v>
      </c>
      <c r="GB855" s="181">
        <f>((DA855+DC855)*Percapita/30*GB$4)+((DB855+DD855)*Cadeirante/30*GB$4)</f>
        <v>0</v>
      </c>
      <c r="GC855" s="181">
        <f>((DE855+DG855)*Percapita/30*GC$4)+((DF855+DH855)*Cadeirante/30*GC$4)</f>
        <v>0</v>
      </c>
      <c r="GD855" s="181">
        <f>((DI855+DK855)*Percapita/30*GD$4)+((DJ855+DL855)*Cadeirante/30*GD$4)</f>
        <v>0</v>
      </c>
      <c r="GE855" s="181">
        <f>((DM855+DO855)*Percapita/30*GE$4)+((DN855+DP855)*Cadeirante/30*GE$4)</f>
        <v>0</v>
      </c>
      <c r="GF855" s="181">
        <f>((DQ855+DS855)*Percapita/30*GF$4)+((DR855+DT855)*Cadeirante/30*GF$4)</f>
        <v>0</v>
      </c>
      <c r="GG855" s="181">
        <f>((DU855+DW855)*Percapita/30*GG$4)+((DV855+DX855)*Cadeirante/30*GG$4)</f>
        <v>0</v>
      </c>
      <c r="GH855" s="181">
        <f>((DY855+EA855)*Percapita/30*GH$4)+((DZ855+EB855)*Cadeirante/30*GH$4)</f>
        <v>0</v>
      </c>
      <c r="GI855" s="181">
        <f>((EC855+EE855)*Percapita/30*GI$4)+((ED855+EF855)*Cadeirante/30*GI$4)</f>
        <v>0</v>
      </c>
      <c r="GJ855" s="181">
        <f>((EG855+EI855)*Percapita)+((EH855+EJ855)*Cadeirante)</f>
        <v>0</v>
      </c>
      <c r="GK855" s="258"/>
      <c r="GL855" s="103">
        <f t="shared" si="968"/>
        <v>0</v>
      </c>
      <c r="GM855" s="124"/>
      <c r="GN855" s="182"/>
      <c r="GO855" s="182"/>
      <c r="GP855" s="182"/>
      <c r="GQ855" s="182"/>
      <c r="GR855" s="182"/>
      <c r="GS855" s="182"/>
      <c r="GT855" s="182"/>
      <c r="GU855" s="182"/>
      <c r="GV855" s="182"/>
      <c r="GW855" s="182"/>
      <c r="GX855" s="182"/>
      <c r="GY855" s="182"/>
      <c r="GZ855" s="182"/>
      <c r="HA855" s="182"/>
      <c r="HB855" s="182"/>
      <c r="HC855" s="182"/>
      <c r="HD855" s="182"/>
      <c r="HE855" s="182"/>
      <c r="HF855" s="182"/>
      <c r="HG855" s="182"/>
      <c r="HH855" s="182"/>
      <c r="HI855" s="182"/>
      <c r="HJ855" s="182"/>
      <c r="HK855" s="182"/>
      <c r="HL855" s="182"/>
      <c r="HM855" s="182"/>
      <c r="HN855" s="182"/>
      <c r="HO855" s="182"/>
      <c r="HP855" s="259"/>
      <c r="HQ855" s="64"/>
      <c r="HW855" s="257"/>
      <c r="HY855" s="280">
        <f t="shared" si="976"/>
        <v>0</v>
      </c>
      <c r="HZ855" s="280">
        <f t="shared" si="977"/>
        <v>0</v>
      </c>
      <c r="IA855" s="280">
        <f t="shared" si="978"/>
        <v>0</v>
      </c>
    </row>
    <row r="856" spans="1:237" s="106" customFormat="1" ht="22.5" customHeight="1" x14ac:dyDescent="0.25">
      <c r="A856" t="s">
        <v>3972</v>
      </c>
      <c r="B856" s="522" t="s">
        <v>3973</v>
      </c>
      <c r="C856" s="523">
        <v>4</v>
      </c>
      <c r="D856" s="524" t="s">
        <v>3974</v>
      </c>
      <c r="E856" s="524" t="s">
        <v>3975</v>
      </c>
      <c r="F856" s="525" t="s">
        <v>3224</v>
      </c>
      <c r="G856" s="525" t="s">
        <v>3225</v>
      </c>
      <c r="H856" s="350" t="s">
        <v>1874</v>
      </c>
      <c r="I856" s="351" t="s">
        <v>1757</v>
      </c>
      <c r="J856" s="409" t="s">
        <v>3231</v>
      </c>
      <c r="K856" s="410" t="s">
        <v>3232</v>
      </c>
      <c r="L856" s="329">
        <f>CONTINUA!BV856</f>
        <v>0</v>
      </c>
      <c r="M856" s="329">
        <f>CONTINUA!BW856</f>
        <v>0</v>
      </c>
      <c r="N856" s="895"/>
      <c r="O856" s="896" t="s">
        <v>4089</v>
      </c>
      <c r="P856" s="897" t="s">
        <v>206</v>
      </c>
      <c r="Q856" s="400"/>
      <c r="R856" s="401"/>
      <c r="S856" s="400"/>
      <c r="T856" s="401"/>
      <c r="U856" s="400"/>
      <c r="V856" s="401"/>
      <c r="W856" s="400"/>
      <c r="X856" s="401"/>
      <c r="Y856" s="400"/>
      <c r="Z856" s="401"/>
      <c r="AA856" s="400"/>
      <c r="AB856" s="401"/>
      <c r="AC856" s="400"/>
      <c r="AD856" s="401"/>
      <c r="AE856" s="400"/>
      <c r="AF856" s="401"/>
      <c r="AG856" s="400"/>
      <c r="AH856" s="401"/>
      <c r="AI856" s="400"/>
      <c r="AJ856" s="401"/>
      <c r="AK856" s="400"/>
      <c r="AL856" s="401"/>
      <c r="AM856" s="400"/>
      <c r="AN856" s="401"/>
      <c r="AO856" s="400"/>
      <c r="AP856" s="401"/>
      <c r="AQ856" s="400"/>
      <c r="AR856" s="401"/>
      <c r="AS856" s="400"/>
      <c r="AT856" s="401"/>
      <c r="AU856" s="400"/>
      <c r="AV856" s="401"/>
      <c r="AW856" s="400"/>
      <c r="AX856" s="401"/>
      <c r="AY856" s="400"/>
      <c r="AZ856" s="401"/>
      <c r="BA856" s="400"/>
      <c r="BB856" s="401"/>
      <c r="BC856" s="400"/>
      <c r="BD856" s="401"/>
      <c r="BE856" s="400"/>
      <c r="BF856" s="401"/>
      <c r="BG856" s="400"/>
      <c r="BH856" s="401"/>
      <c r="BI856" s="400"/>
      <c r="BJ856" s="401"/>
      <c r="BK856" s="400"/>
      <c r="BL856" s="401"/>
      <c r="BM856" s="400"/>
      <c r="BN856" s="401"/>
      <c r="BO856" s="400"/>
      <c r="BP856" s="401"/>
      <c r="BQ856" s="400"/>
      <c r="BR856" s="401"/>
      <c r="BS856" s="400"/>
      <c r="BT856" s="401"/>
      <c r="BU856" s="400"/>
      <c r="BV856" s="401"/>
      <c r="BW856" s="400"/>
      <c r="BX856" s="401"/>
      <c r="BY856" s="400"/>
      <c r="BZ856" s="401"/>
      <c r="CA856" s="400"/>
      <c r="CB856" s="401"/>
      <c r="CC856" s="400"/>
      <c r="CD856" s="401"/>
      <c r="CE856" s="400"/>
      <c r="CF856" s="401"/>
      <c r="CG856" s="400"/>
      <c r="CH856" s="401"/>
      <c r="CI856" s="400"/>
      <c r="CJ856" s="401"/>
      <c r="CK856" s="400"/>
      <c r="CL856" s="401"/>
      <c r="CM856" s="400"/>
      <c r="CN856" s="401"/>
      <c r="CO856" s="400"/>
      <c r="CP856" s="401"/>
      <c r="CQ856" s="400"/>
      <c r="CR856" s="401"/>
      <c r="CS856" s="400"/>
      <c r="CT856" s="401"/>
      <c r="CU856" s="400"/>
      <c r="CV856" s="401"/>
      <c r="CW856" s="400"/>
      <c r="CX856" s="401"/>
      <c r="CY856" s="400"/>
      <c r="CZ856" s="401"/>
      <c r="DA856" s="400"/>
      <c r="DB856" s="401"/>
      <c r="DC856" s="400"/>
      <c r="DD856" s="401"/>
      <c r="DE856" s="400"/>
      <c r="DF856" s="401"/>
      <c r="DG856" s="400"/>
      <c r="DH856" s="401"/>
      <c r="DI856" s="400"/>
      <c r="DJ856" s="401"/>
      <c r="DK856" s="400"/>
      <c r="DL856" s="401"/>
      <c r="DM856" s="400"/>
      <c r="DN856" s="401"/>
      <c r="DO856" s="400"/>
      <c r="DP856" s="401"/>
      <c r="DQ856" s="400"/>
      <c r="DR856" s="401"/>
      <c r="DS856" s="400"/>
      <c r="DT856" s="401"/>
      <c r="DU856" s="400"/>
      <c r="DV856" s="401"/>
      <c r="DW856" s="400"/>
      <c r="DX856" s="401"/>
      <c r="DY856" s="400"/>
      <c r="DZ856" s="401"/>
      <c r="EA856" s="400"/>
      <c r="EB856" s="401"/>
      <c r="EC856" s="400"/>
      <c r="ED856" s="401"/>
      <c r="EE856" s="400"/>
      <c r="EF856" s="401"/>
      <c r="EG856" s="400"/>
      <c r="EH856" s="401"/>
      <c r="EI856" s="400"/>
      <c r="EJ856" s="447"/>
      <c r="EK856" s="510"/>
      <c r="EL856" s="513"/>
      <c r="EM856" s="520"/>
      <c r="EN856" s="520"/>
      <c r="EO856" s="520"/>
      <c r="EP856" s="171">
        <f t="shared" si="961"/>
        <v>0</v>
      </c>
      <c r="EQ856" s="171">
        <f t="shared" si="962"/>
        <v>0</v>
      </c>
      <c r="ER856" s="171">
        <f t="shared" si="963"/>
        <v>0</v>
      </c>
      <c r="ES856" s="171">
        <f t="shared" si="964"/>
        <v>0</v>
      </c>
      <c r="ET856" s="171">
        <f t="shared" si="965"/>
        <v>0</v>
      </c>
      <c r="EU856" s="171">
        <f t="shared" si="966"/>
        <v>0</v>
      </c>
      <c r="EV856" s="172">
        <f t="shared" si="967"/>
        <v>0</v>
      </c>
      <c r="EW856" s="367">
        <f>IF(C856=4,IF(MAX(Q856:EJ858)&gt;0,(Especiall/30*(IF(($G856-$F856)=($G$5-$F$5),30,IF(DAY($G856)=31,($G856-$F856),($G856-$F856)+1)))),0),0)</f>
        <v>11465.63</v>
      </c>
      <c r="EX856" s="248">
        <f t="shared" ref="EX856:EX859" si="979">FF856</f>
        <v>3081.84</v>
      </c>
      <c r="EY856" s="174">
        <f>(L856*regular)+(M856*Cadeirantee)</f>
        <v>0</v>
      </c>
      <c r="EZ856" s="249">
        <f>SUMIF(FG856:GJ856,"&gt;0")</f>
        <v>0</v>
      </c>
      <c r="FA856" s="249">
        <f>SUMIF(FG856:GJ856,"&lt;0")+SUMIF(GN856:HP856,"&lt;0")</f>
        <v>0</v>
      </c>
      <c r="FB856" s="174">
        <v>0</v>
      </c>
      <c r="FC856" s="175">
        <f>N856*km*'VALORES TABELA'!$B$13</f>
        <v>0</v>
      </c>
      <c r="FD856" s="250">
        <f>GL856</f>
        <v>0</v>
      </c>
      <c r="FE856" s="176">
        <f>(EW856+EW857+EW858+EW859+EX856+EX857+EX858+EX859+EY856+EY857+EY858+EY859+EY860+EZ856+EZ857+EZ858+EZ859+FA856+FA857+FA858+FA859+FC856+FC857+FC858+FC859+HY856-HZ856-IA856+FD856+FD857+FD858+FD859+FB860)</f>
        <v>14547.47</v>
      </c>
      <c r="FF856" s="177">
        <f>IF(C856=4,SUM(Q856+Q857+Q858+S856+S857+S858)*Percapita/30*FF$4+(R856+R857+R858+T856+T857+T858)*Cadeirante/30*FF$4,IF(C856=3,IF(Q859+S859=10,Fixo/30*FF$4+(Q856+Q857+Q858+S856+S857+S858)*Percapita/30*FF$4+(R859+T859)*Cadeirante/30*FF$4,IF(Q859+S859&lt;=9,(Q859+S859)*Crechee/30*FF$4)+(R859+T859)*Cadeirante/30*FF$4+(Q856+Q857+Q858+S856+S857+S858)*Percapita/30*FF$4)+IF(Q859+S859&gt;=11,Fixo/30*FF$4+(Q859+S859-10)*Crechee/30*FF$4,0),IF(C856=2,IF(R856+R857+R858+R859+T856+T857+T858+T859=1,Cadeirante/30*FF$4,IF(R856+R857+R858+R859+T856+T857+T858+T859=2,Fixo/30*FF$4,IF(R856+R857+R858+R859+T856+T857+T858+T859&gt;2,Fixo/30*FF$4+(R856+R857+R858+R859+T856+T857+T858+T859-2)*Cadeirante/30*FF$4)))+(Q856+Q857+Q858+S856+S857+S858)*Percapita/30*FF$4+(Q859+S859)*Crechee/30*FF$4,IF(C856=1,IF(Q856+Q857+Q858+R856+R857+R858+S856+S857+S858+T856+T857+T858&lt;=15,(Q856+Q857+Q858+S856+S857+S858)*Percapita/30*FF$4,IF(Q856+Q857+Q858+R856+R857+R858+S856+S857+S858+T856+T857+T858&gt;=16,Fixo/30*FF$4+(Q856+Q857+Q858+R856+R857+R858+S856+S857+S858+T856+T857-16)*Percapita/30*FF$4))))))</f>
        <v>3081.84</v>
      </c>
      <c r="FG856" s="177">
        <f>IF(C856=4,SUM(U856+U857+U858+W856+W857+W858)*Percapita/30*FG$4+(V856+V857+V858+X856+X857+X858)*Cadeirante/30*FG$4,IF(C856=3,IF(U859+W859=10,Fixo/30*FG$4+(U856+U857+U858+W856+W857+W858)*Percapita/30*FG$4+(V859+X859)*Cadeirante/30*FG$4,IF(U859+W859&lt;=9,(U859+W859)*Crechee/30*FG$4)+(V859+X859)*Cadeirante/30*FG$4+(U856+U857+U858+W856+W857+W858)*Percapita/30*FG$4)+IF(U859+W859&gt;=11,Fixo/30*FG$4+(U859+W859-10)*Crechee/30*FG$4,0),IF(C856=2,IF(V856+V857+V858+V859+X856+X857+X858+X859=1,Cadeirante/30*FG$4,IF(V856+V857+V858+V859+X856+X857+X858+X859=2,Fixo/30*FG$4,IF(V856+V857+V858+V859+X856+X857+X858+X859&gt;2,Fixo/30*FG$4+(V856+V857+V858+V859+X856+X857+X858+X859-2)*Cadeirante/30*FG$4)))+(U856+U857+U858+W856+W857+W858)*Percapita/30*FG$4+(U859+W859)*Crechee/30*FG$4,IF(C856=1,IF(U856+U857+U858+V856+V857+V858+W856+W857+W858+X856+X857+X858&lt;=15,(U856+U857+U858+W856+W857+W858)*Percapita/30*FG$4,IF(U856+U857+U858+V856+V857+V858+W856+W857+W858+X856+X857+X858&gt;=16,Fixo/30*FG$4+(U856+U857+U858+V856+V857+V858+W856+W857+W858+X856+X857-16)*Percapita/30*FG$4))))))</f>
        <v>0</v>
      </c>
      <c r="FH856" s="177">
        <f>IF(C856=4,SUM(Y856+Y857+Y858+AA856+AA857+AA858)*Percapita/30*FH$4+(Z856+Z857+Z858+AB856+AB857+AB858)*Cadeirante/30*FH$4,IF(C856=3,IF(Y859+AA859=10,Fixo/30*FH$4+(Y856+Y857+Y858+AA856+AA857+AA858)*Percapita/30*FH$4+(Z859+AB859)*Cadeirante/30*FH$4,IF(Y859+AA859&lt;=9,(Y859+AA859)*Crechee/30*FH$4)+(Z859+AB859)*Cadeirante/30*FH$4+(Y856+Y857+Y858+AA856+AA857+AA858)*Percapita/30*FH$4)+IF(Y859+AA859&gt;=11,Fixo/30*FH$4+(Y859+AA859-10)*Crechee/30*FH$4,0),IF(C856=2,IF(Z856+Z857+Z858+Z859+AB856+AB857+AB858+AB859=1,Cadeirante/30*FH$4,IF(Z856+Z857+Z858+Z859+AB856+AB857+AB858+AB859=2,Fixo/30*FH$4,IF(Z856+Z857+Z858+Z859+AB856+AB857+AB858+AB859&gt;2,Fixo/30*FH$4+(Z856+Z857+Z858+Z859+AB856+AB857+AB858+AB859-2)*Cadeirante/30*FH$4)))+(Y856+Y857+Y858+AA856+AA857+AA858)*Percapita/30*FH$4+(Y859+AA859)*Crechee/30*FH$4,IF(C856=1,IF(Y856+Y857+Y858+Z856+Z857+Z858+AA856+AA857+AA858+AB856+AB857+AB858&lt;=15,(Y856+Y857+Y858+AA856+AA857+AA858)*Percapita/30*FH$4,IF(Y856+Y857+Y858+Z856+Z857+Z858+AA856+AA857+AA858+AB856+AB857+AB858&gt;=16,Fixo/30*FH$4+(Y856+Y857+Y858+Z856+Z857+Z858+AA856+AA857+AA858+AB856+AB857-16)*Percapita/30*FH$4))))))</f>
        <v>0</v>
      </c>
      <c r="FI856" s="177">
        <f>IF(C856=4,SUM(AC856+AC857+AC858+AE856+AE857+AE858)*Percapita/30*FI$4+(AD856+AD857+AD858+AF856+AF857+AF858)*Cadeirante/30*FI$4,IF(C856=3,IF(AC859+AE859=10,Fixo/30*FI$4+(AC856+AC857+AC858+AE856+AE857+AE858)*Percapita/30*FI$4+(AD859+AF859)*Cadeirante/30*FI$4,IF(AC859+AE859&lt;=9,(AC859+AE859)*Crechee/30*FI$4)+(AD859+AF859)*Cadeirante/30*FI$4+(AC856+AC857+AC858+AE856+AE857+AE858)*Percapita/30*FI$4)+IF(AC859+AE859&gt;=11,Fixo/30*FI$4+(AC859+AE859-10)*Crechee/30*FI$4,0),IF(C856=2,IF(AD856+AD857+AD858+AD859+AF856+AF857+AF858+AF859=1,Cadeirante/30*FI$4,IF(AD856+AD857+AD858+AD859+AF856+AF857+AF858+AF859=2,Fixo/30*FI$4,IF(AD856+AD857+AD858+AD859+AF856+AF857+AF858+AF859&gt;2,Fixo/30*FI$4+(AD856+AD857+AD858+AD859+AF856+AF857+AF858+AF859-2)*Cadeirante/30*FI$4)))+(AC856+AC857+AC858+AE856+AE857+AE858)*Percapita/30*FI$4+(AC859+AE859)*Crechee/30*FI$4,IF(C856=1,IF(AC856+AC857+AC858+AD856+AD857+AD858+AE856+AE857+AE858+AF856+AF857+AF858&lt;=15,(AC856+AC857+AC858+AE856+AE857+AE858)*Percapita/30*FI$4,IF(AC856+AC857+AC858+AD856+AD857+AD858+AE856+AE857+AE858+AF856+AF857+AF858&gt;=16,Fixo/30*FI$4+(AC856+AC857+AC858+AD856+AD857+AD858+AE856+AE857+AE858+AF856+AF857-16)*Percapita/30*FI$4))))))</f>
        <v>0</v>
      </c>
      <c r="FJ856" s="177">
        <f>IF(C856=4,SUM(AG856+AG857+AG858+AI856+AI857+AI858)*Percapita/30*FJ$4+(AH856+AH857+AH858+AJ856+AJ857+AJ858)*Cadeirante/30*FJ$4,IF(C856=3,IF(AG859+AI859=10,Fixo/30*FJ$4+(AG856+AG857+AG858+AI856+AI857+AI858)*Percapita/30*FJ$4+(AH859+AJ859)*Cadeirante/30*FJ$4,IF(AG859+AI859&lt;=9,(AG859+AI859)*Crechee/30*FJ$4)+(AH859+AJ859)*Cadeirante/30*FJ$4+(AG856+AG857+AG858+AI856+AI857+AI858)*Percapita/30*FJ$4)+IF(AG859+AI859&gt;=11,Fixo/30*FJ$4+(AG859+AI859-10)*Crechee/30*FJ$4,0),IF(C856=2,IF(AH856+AH857+AH858+AH859+AJ856+AJ857+AJ858+AJ859=1,Cadeirante/30*FJ$4,IF(AH856+AH857+AH858+AH859+AJ856+AJ857+AJ858+AJ859=2,Fixo/30*FJ$4,IF(AH856+AH857+AH858+AH859+AJ856+AJ857+AJ858+AJ859&gt;2,Fixo/30*FJ$4+(AH856+AH857+AH858+AH859+AJ856+AJ857+AJ858+AJ859-2)*Cadeirante/30*FJ$4)))+(AG856+AG857+AG858+AI856+AI857+AI858)*Percapita/30*FJ$4+(AG859+AI859)*Crechee/30*FJ$4,IF(C856=1,IF(AG856+AG857+AG858+AH856+AH857+AH858+AI856+AI857+AI858+AJ856+AJ857+AJ858&lt;=15,(AG856+AG857+AG858+AI856+AI857+AI858)*Percapita/30*FJ$4,IF(AG856+AG857+AG858+AH856+AH857+AH858+AI856+AI857+AI858+AJ856+AJ857+AJ858&gt;=16,Fixo/30*FJ$4+(AG856+AG857+AG858+AH856+AH857+AH858+AI856+AI857+AI858+AJ856+AJ857-16)*Percapita/30*FJ$4))))))</f>
        <v>0</v>
      </c>
      <c r="FK856" s="177">
        <f>IF(C856=4,SUM(AK856+AK857+AK858+AM856+AM857+AM858)*Percapita/30*FK$4+(AL856+AL857+AL858+AN856+AN857+AN858)*Cadeirante/30*FK$4,IF(C856=3,IF(AK859+AM859=10,Fixo/30*FK$4+(AK856+AK857+AK858+AM856+AM857+AM858)*Percapita/30*FK$4+(AL859+AN859)*Cadeirante/30*FK$4,IF(AK859+AM859&lt;=9,(AK859+AM859)*Crechee/30*FK$4)+(AL859+AN859)*Cadeirante/30*FK$4+(AK856+AK857+AK858+AM856+AM857+AM858)*Percapita/30*FK$4)+IF(AK859+AM859&gt;=11,Fixo/30*FK$4+(AK859+AM859-10)*Crechee/30*FK$4,0),IF(C856=2,IF(AL856+AL857+AL858+AL859+AN856+AN857+AN858+AN859=1,Cadeirante/30*FK$4,IF(AL856+AL857+AL858+AL859+AN856+AN857+AN858+AN859=2,Fixo/30*FK$4,IF(AL856+AL857+AL858+AL859+AN856+AN857+AN858+AN859&gt;2,Fixo/30*FK$4+(AL856+AL857+AL858+AL859+AN856+AN857+AN858+AN859-2)*Cadeirante/30*FK$4)))+(AK856+AK857+AK858+AM856+AM857+AM858)*Percapita/30*FK$4+(AK859+AM859)*Crechee/30*FK$4,IF(C856=1,IF(AK856+AK857+AK858+AL856+AL857+AL858+AM856+AM857+AM858+AN856+AN857+AN858&lt;=15,(AK856+AK857+AK858+AM856+AM857+AM858)*Percapita/30*FK$4,IF(AK856+AK857+AK858+AL856+AL857+AL858+AM856+AM857+AM858+AN856+AN857+AN858&gt;=16,Fixo/30*FK$4+(AK856+AK857+AK858+AL856+AL857+AL858+AM856+AM857+AM858+AN856+AN857-16)*Percapita/30*FK$4))))))</f>
        <v>0</v>
      </c>
      <c r="FL856" s="177">
        <f>IF(C856=4,SUM(AO856+AO857+AO858+AQ856+AQ857+AQ858)*Percapita/30*FL$4+(AP856+AP857+AP858+AR856+AR857+AR858)*Cadeirante/30*FL$4,IF(C856=3,IF(AO859+AQ859=10,Fixo/30*FL$4+(AO856+AO857+AO858+AQ856+AQ857+AQ858)*Percapita/30*FL$4+(AP859+AR859)*Cadeirante/30*FL$4,IF(AO859+AQ859&lt;=9,(AO859+AQ859)*Crechee/30*FL$4)+(AP859+AR859)*Cadeirante/30*FL$4+(AO856+AO857+AO858+AQ856+AQ857+AQ858)*Percapita/30*FL$4)+IF(AO859+AQ859&gt;=11,Fixo/30*FL$4+(AO859+AQ859-10)*Crechee/30*FL$4,0),IF(C856=2,IF(AP856+AP857+AP858+AP859+AR856+AR857+AR858+AR859=1,Cadeirante/30*FL$4,IF(AP856+AP857+AP858+AP859+AR856+AR857+AR858+AR859=2,Fixo/30*FL$4,IF(AP856+AP857+AP858+AP859+AR856+AR857+AR858+AR859&gt;2,Fixo/30*FL$4+(AP856+AP857+AP858+AP859+AR856+AR857+AR858+AR859-2)*Cadeirante/30*FL$4)))+(AO856+AO857+AO858+AQ856+AQ857+AQ858)*Percapita/30*FL$4+(AO859+AQ859)*Crechee/30*FL$4,IF(C856=1,IF(AO856+AO857+AO858+AP856+AP857+AP858+AQ856+AQ857+AQ858+AR856+AR857+AR858&lt;=15,(AO856+AO857+AO858+AQ856+AQ857+AQ858)*Percapita/30*FL$4,IF(AO856+AO857+AO858+AP856+AP857+AP858+AQ856+AQ857+AQ858+AR856+AR857+AR858&gt;=16,Fixo/30*FL$4+(AO856+AO857+AO858+AP856+AP857+AP858+AQ856+AQ857+AQ858+AR856+AR857-16)*Percapita/30*FL$4))))))</f>
        <v>0</v>
      </c>
      <c r="FM856" s="177">
        <f>IF(C856=4,SUM(AS856+AS857+AS858+AU856+AU857+AU858)*Percapita/30*FM$4+(AT856+AT857+AT858+AV856+AV857+AV858)*Cadeirante/30*FM$4,IF(C856=3,IF(AS859+AU859=10,Fixo/30*FM$4+(AS856+AS857+AS858+AU856+AU857+AU858)*Percapita/30*FM$4+(AT859+AV859)*Cadeirante/30*FM$4,IF(AS859+AU859&lt;=9,(AS859+AU859)*Crechee/30*FM$4)+(AT859+AV859)*Cadeirante/30*FM$4+(AS856+AS857+AS858+AU856+AU857+AU858)*Percapita/30*FM$4)+IF(AS859+AU859&gt;=11,Fixo/30*FM$4+(AS859+AU859-10)*Crechee/30*FM$4,0),IF(C856=2,IF(AT856+AT857+AT858+AT859+AV856+AV857+AV858+AV859=1,Cadeirante/30*FM$4,IF(AT856+AT857+AT858+AT859+AV856+AV857+AV858+AV859=2,Fixo/30*FM$4,IF(AT856+AT857+AT858+AT859+AV856+AV857+AV858+AV859&gt;2,Fixo/30*FM$4+(AT856+AT857+AT858+AT859+AV856+AV857+AV858+AV859-2)*Cadeirante/30*FM$4)))+(AS856+AS857+AS858+AU856+AU857+AU858)*Percapita/30*FM$4+(AS859+AU859)*Crechee/30*FM$4,IF(C856=1,IF(AS856+AS857+AS858+AT856+AT857+AT858+AU856+AU857+AU858+AV856+AV857+AV858&lt;=15,(AS856+AS857+AS858+AU856+AU857+AU858)*Percapita/30*FM$4,IF(AS856+AS857+AS858+AT856+AT857+AT858+AU856+AU857+AU858+AV856+AV857+AV858&gt;=16,Fixo/30*FM$4+(AS856+AS857+AS858+AT856+AT857+AT858+AU856+AU857+AU858+AV856+AV857-16)*Percapita/30*FM$4))))))</f>
        <v>0</v>
      </c>
      <c r="FN856" s="177">
        <f>IF(C856=4,SUM(AW856+AW857+AW858+AY856+AY857+AY858)*Percapita/30*FN$4+(AX856+AX857+AX858+AZ856+AZ857+AZ858)*Cadeirante/30*FN$4,IF(C856=3,IF(AW859+AY859=10,Fixo/30*FN$4+(AW856+AW857+AW858+AY856+AY857+AY858)*Percapita/30*FN$4+(AX859+AZ859)*Cadeirante/30*FN$4,IF(AW859+AY859&lt;=9,(AW859+AY859)*Crechee/30*FN$4)+(AX859+AZ859)*Cadeirante/30*FN$4+(AW856+AW857+AW858+AY856+AY857+AY858)*Percapita/30*FN$4)+IF(AW859+AY859&gt;=11,Fixo/30*FN$4+(AW859+AY859-10)*Crechee/30*FN$4,0),IF(C856=2,IF(AX856+AX857+AX858+AX859+AZ856+AZ857+AZ858+AZ859=1,Cadeirante/30*FN$4,IF(AX856+AX857+AX858+AX859+AZ856+AZ857+AZ858+AZ859=2,Fixo/30*FN$4,IF(AX856+AX857+AX858+AX859+AZ856+AZ857+AZ858+AZ859&gt;2,Fixo/30*FN$4+(AX856+AX857+AX858+AX859+AZ856+AZ857+AZ858+AZ859-2)*Cadeirante/30*FN$4)))+(AW856+AW857+AW858+AY856+AY857+AY858)*Percapita/30*FN$4+(AW859+AY859)*Crechee/30*FN$4,IF(C856=1,IF(AW856+AW857+AW858+AX856+AX857+AX858+AY856+AY857+AY858+AZ856+AZ857+AZ858&lt;=15,(AW856+AW857+AW858+AY856+AY857+AY858)*Percapita/30*FN$4,IF(AW856+AW857+AW858+AX856+AX857+AX858+AY856+AY857+AY858+AZ856+AZ857+AZ858&gt;=16,Fixo/30*FN$4+(AW856+AW857+AW858+AX856+AX857+AX858+AY856+AY857+AY858+AZ856+AZ857-16)*Percapita/30*FN$4))))))</f>
        <v>0</v>
      </c>
      <c r="FO856" s="177">
        <f>IF(C856=4,SUM(BA856+BA857+BA858+BC856+BC857+BC858)*Percapita/30*FO$4+(BB856+BB857+BB858+BD856+BD857+BD858)*Cadeirante/30*FO$4,IF(C856=3,IF(BA859+BC859=10,Fixo/30*FO$4+(BA856+BA857+BA858+BC856+BC857+BC858)*Percapita/30*FO$4+(BB859+BD859)*Cadeirante/30*FO$4,IF(BA859+BC859&lt;=9,(BA859+BC859)*Crechee/30*FO$4)+(BB859+BD859)*Cadeirante/30*FO$4+(BA856+BA857+BA858+BC856+BC857+BC858)*Percapita/30*FO$4)+IF(BA859+BC859&gt;=11,Fixo/30*FO$4+(BA859+BC859-10)*Crechee/30*FO$4,0),IF(C856=2,IF(BB856+BB857+BB858+BB859+BD856+BD857+BD858+BD859=1,Cadeirante/30*FO$4,IF(BB856+BB857+BB858+BB859+BD856+BD857+BD858+BD859=2,Fixo/30*FO$4,IF(BB856+BB857+BB858+BB859+BD856+BD857+BD858+BD859&gt;2,Fixo/30*FO$4+(BB856+BB857+BB858+BB859+BD856+BD857+BD858+BD859-2)*Cadeirante/30*FO$4)))+(BA856+BA857+BA858+BC856+BC857+BC858)*Percapita/30*FO$4+(BA859+BC859)*Crechee/30*FO$4,IF(C856=1,IF(BA856+BA857+BA858+BB856+BB857+BB858+BC856+BC857+BC858+BD856+BD857+BD858&lt;=15,(BA856+BA857+BA858+BC856+BC857+BC858)*Percapita/30*FO$4,IF(BA856+BA857+BA858+BB856+BB857+BB858+BC856+BC857+BC858+BD856+BD857+BD858&gt;=16,Fixo/30*FO$4+(BA856+BA857+BA858+BB856+BB857+BB858+BC856+BC857+BC858+BD856+BD857-16)*Percapita/30*FO$4))))))</f>
        <v>0</v>
      </c>
      <c r="FP856" s="177">
        <f>IF(C856=4,SUM(BE856+BE857+BE858+BG856+BG857+BG858)*Percapita/30*FP$4+(BF856+BF857+BF858+BH856+BH857+BH858)*Cadeirante/30*FP$4,IF(C856=3,IF(BE859+BG859=10,Fixo/30*FP$4+(BE856+BE857+BE858+BG856+BG857+BG858)*Percapita/30*FP$4+(BF859+BH859)*Cadeirante/30*FP$4,IF(BE859+BG859&lt;=9,(BE859+BG859)*Crechee/30*FP$4)+(BF859+BH859)*Cadeirante/30*FP$4+(BE856+BE857+BE858+BG856+BG857+BG858)*Percapita/30*FP$4)+IF(BE859+BG859&gt;=11,Fixo/30*FP$4+(BE859+BG859-10)*Crechee/30*FP$4,0),IF(C856=2,IF(BF856+BF857+BF858+BF859+BH856+BH857+BH858+BH859=1,Cadeirante/30*FP$4,IF(BF856+BF857+BF858+BF859+BH856+BH857+BH858+BH859=2,Fixo/30*FP$4,IF(BF856+BF857+BF858+BF859+BH856+BH857+BH858+BH859&gt;2,Fixo/30*FP$4+(BF856+BF857+BF858+BF859+BH856+BH857+BH858+BH859-2)*Cadeirante/30*FP$4)))+(BE856+BE857+BE858+BG856+BG857+BG858)*Percapita/30*FP$4+(BE859+BG859)*Crechee/30*FP$4,IF(C856=1,IF(BE856+BE857+BE858+BF856+BF857+BF858+BG856+BG857+BG858+BH856+BH857+BH858&lt;=15,(BE856+BE857+BE858+BG856+BG857+BG858)*Percapita/30*FP$4,IF(BE856+BE857+BE858+BF856+BF857+BF858+BG856+BG857+BG858+BH856+BH857+BH858&gt;=16,Fixo/30*FP$4+(BE856+BE857+BE858+BF856+BF857+BF858+BG856+BG857+BG858+BH856+BH857-16)*Percapita/30*FP$4))))))</f>
        <v>0</v>
      </c>
      <c r="FQ856" s="177">
        <f>IF(C856=4,SUM(BI856+BI857+BI858+BK856+BK857+BK858)*Percapita/30*FQ$4+(BJ856+BJ857+BJ858+BL856+BL857+BL858)*Cadeirante/30*FQ$4,IF(C856=3,IF(BI859+BK859=10,Fixo/30*FQ$4+(BI856+BI857+BI858+BK856+BK857+BK858)*Percapita/30*FQ$4+(BJ859+BL859)*Cadeirante/30*FQ$4,IF(BI859+BK859&lt;=9,(BI859+BK859)*Crechee/30*FQ$4)+(BJ859+BL859)*Cadeirante/30*FQ$4+(BI856+BI857+BI858+BK856+BK857+BK858)*Percapita/30*FQ$4)+IF(BI859+BK859&gt;=11,Fixo/30*FQ$4+(BI859+BK859-10)*Crechee/30*FQ$4,0),IF(C856=2,IF(BJ856+BJ857+BJ858+BJ859+BL856+BL857+BL858+BL859=1,Cadeirante/30*FQ$4,IF(BJ856+BJ857+BJ858+BJ859+BL856+BL857+BL858+BL859=2,Fixo/30*FQ$4,IF(BJ856+BJ857+BJ858+BJ859+BL856+BL857+BL858+BL859&gt;2,Fixo/30*FQ$4+(BJ856+BJ857+BJ858+BJ859+BL856+BL857+BL858+BL859-2)*Cadeirante/30*FQ$4)))+(BI856+BI857+BI858+BK856+BK857+BK858)*Percapita/30*FQ$4+(BI859+BK859)*Crechee/30*FQ$4,IF(C856=1,IF(BI856+BI857+BI858+BJ856+BJ857+BJ858+BK856+BK857+BK858+BL856+BL857+BL858&lt;=15,(BI856+BI857+BI858+BK856+BK857+BK858)*Percapita/30*FQ$4,IF(BI856+BI857+BI858+BJ856+BJ857+BJ858+BK856+BK857+BK858+BL856+BL857+BL858&gt;=16,Fixo/30*FQ$4+(BI856+BI857+BI858+BJ856+BJ857+BJ858+BK856+BK857+BK858+BL856+BL857-16)*Percapita/30*FQ$4))))))</f>
        <v>0</v>
      </c>
      <c r="FR856" s="177">
        <f>IF(C856=4,SUM(BM856+BM857+BM858+BO856+BO857+BO858)*Percapita/30*FR$4+(BN856+BN857+BN858+BP856+BP857+BP858)*Cadeirante/30*FR$4,IF(C856=3,IF(BM859+BO859=10,Fixo/30*FR$4+(BM856+BM857+BM858+BO856+BO857+BO858)*Percapita/30*FR$4+(BN859+BP859)*Cadeirante/30*FR$4,IF(BM859+BO859&lt;=9,(BM859+BO859)*Crechee/30*FR$4)+(BN859+BP859)*Cadeirante/30*FR$4+(BM856+BM857+BM858+BO856+BO857+BO858)*Percapita/30*FR$4)+IF(BM859+BO859&gt;=11,Fixo/30*FR$4+(BM859+BO859-10)*Crechee/30*FR$4,0),IF(C856=2,IF(BN856+BN857+BN858+BN859+BP856+BP857+BP858+BP859=1,Cadeirante/30*FR$4,IF(BN856+BN857+BN858+BN859+BP856+BP857+BP858+BP859=2,Fixo/30*FR$4,IF(BN856+BN857+BN858+BN859+BP856+BP857+BP858+BP859&gt;2,Fixo/30*FR$4+(BN856+BN857+BN858+BN859+BP856+BP857+BP858+BP859-2)*Cadeirante/30*FR$4)))+(BM856+BM857+BM858+BO856+BO857+BO858)*Percapita/30*FR$4+(BM859+BO859)*Crechee/30*FR$4,IF(C856=1,IF(BM856+BM857+BM858+BN856+BN857+BN858+BO856+BO857+BO858+BP856+BP857+BP858&lt;=15,(BM856+BM857+BM858+BO856+BO857+BO858)*Percapita/30*FR$4,IF(BM856+BM857+BM858+BN856+BN857+BN858+BO856+BO857+BO858+BP856+BP857+BP858&gt;=16,Fixo/30*FR$4+(BM856+BM857+BM858+BN856+BN857+BN858+BO856+BO857+BO858+BP856+BP857-16)*Percapita/30*FR$4))))))</f>
        <v>0</v>
      </c>
      <c r="FS856" s="177">
        <f>IF(C856=4,SUM(BQ856+BQ857+BQ858+BS856+BS857+BS858)*Percapita/30*FS$4+(BR856+BR857+BR858+BT856+BT857+BT858)*Cadeirante/30*FS$4,IF(C856=3,IF(BQ859+BS859=10,Fixo/30*FS$4+(BQ856+BQ857+BQ858+BS856+BS857+BS858)*Percapita/30*FS$4+(BR859+BT859)*Cadeirante/30*FS$4,IF(BQ859+BS859&lt;=9,(BQ859+BS859)*Crechee/30*FS$4)+(BR859+BT859)*Cadeirante/30*FS$4+(BQ856+BQ857+BQ858+BS856+BS857+BS858)*Percapita/30*FS$4)+IF(BQ859+BS859&gt;=11,Fixo/30*FS$4+(BQ859+BS859-10)*Crechee/30*FS$4,0),IF(C856=2,IF(BR856+BR857+BR858+BR859+BT856+BT857+BT858+BT859=1,Cadeirante/30*FS$4,IF(BR856+BR857+BR858+BR859+BT856+BT857+BT858+BT859=2,Fixo/30*FS$4,IF(BR856+BR857+BR858+BR859+BT856+BT857+BT858+BT859&gt;2,Fixo/30*FS$4+(BR856+BR857+BR858+BR859+BT856+BT857+BT858+BT859-2)*Cadeirante/30*FS$4)))+(BQ856+BQ857+BQ858+BS856+BS857+BS858)*Percapita/30*FS$4+(BQ859+BS859)*Crechee/30*FS$4,IF(C856=1,IF(BQ856+BQ857+BQ858+BR856+BR857+BR858+BS856+BS857+BS858+BT856+BT857+BT858&lt;=15,(BQ856+BQ857+BQ858+BS856+BS857+BS858)*Percapita/30*FS$4,IF(BQ856+BQ857+BQ858+BR856+BR857+BR858+BS856+BS857+BS858+BT856+BT857+BT858&gt;=16,Fixo/30*FS$4+(BQ856+BQ857+BQ858+BR856+BR857+BR858+BS856+BS857+BS858+BT856+BT857-16)*Percapita/30*FS$4))))))</f>
        <v>0</v>
      </c>
      <c r="FT856" s="177">
        <f>IF(C856=4,SUM(BU856+BU857+BU858+BW856+BW857+BW858)*Percapita/30*FT$4+(BV856+BV857+BV858+BX856+BX857+BX858)*Cadeirante/30*FT$4,IF(C856=3,IF(BU859+BW859=10,Fixo/30*FT$4+(BU856+BU857+BU858+BW856+BW857+BW858)*Percapita/30*FT$4+(BV859+BX859)*Cadeirante/30*FT$4,IF(BU859+BW859&lt;=9,(BU859+BW859)*Crechee/30*FT$4)+(BV859+BX859)*Cadeirante/30*FT$4+(BU856+BU857+BU858+BW856+BW857+BW858)*Percapita/30*FT$4)+IF(BU859+BW859&gt;=11,Fixo/30*FT$4+(BU859+BW859-10)*Crechee/30*FT$4,0),IF(C856=2,IF(BV856+BV857+BV858+BV859+BX856+BX857+BX858+BX859=1,Cadeirante/30*FT$4,IF(BV856+BV857+BV858+BV859+BX856+BX857+BX858+BX859=2,Fixo/30*FT$4,IF(BV856+BV857+BV858+BV859+BX856+BX857+BX858+BX859&gt;2,Fixo/30*FT$4+(BV856+BV857+BV858+BV859+BX856+BX857+BX858+BX859-2)*Cadeirante/30*FT$4)))+(BU856+BU857+BU858+BW856+BW857+BW858)*Percapita/30*FT$4+(BU859+BW859)*Crechee/30*FT$4,IF(C856=1,IF(BU856+BU857+BU858+BV856+BV857+BV858+BW856+BW857+BW858+BX856+BX857+BX858&lt;=15,(BU856+BU857+BU858+BW856+BW857+BW858)*Percapita/30*FT$4,IF(BU856+BU857+BU858+BV856+BV857+BV858+BW856+BW857+BW858+BX856+BX857+BX858&gt;=16,Fixo/30*FT$4+(BU856+BU857+BU858+BV856+BV857+BV858+BW856+BW857+BW858+BX856+BX857-16)*Percapita/30*FT$4))))))</f>
        <v>0</v>
      </c>
      <c r="FU856" s="177">
        <f>IF(C856=4,SUM(BY856+BY857+BY858+CA856+CA857+CA858)*Percapita/30*FU$4+(BZ856+BZ857+BZ858+CB856+CB857+CB858)*Cadeirante/30*FU$4,IF(C856=3,IF(BY859+CA859=10,Fixo/30*FU$4+(BY856+BY857+BY858+CA856+CA857+CA858)*Percapita/30*FU$4+(BZ859+CB859)*Cadeirante/30*FU$4,IF(BY859+CA859&lt;=9,(BY859+CA859)*Crechee/30*FU$4)+(BZ859+CB859)*Cadeirante/30*FU$4+(BY856+BY857+BY858+CA856+CA857+CA858)*Percapita/30*FU$4)+IF(BY859+CA859&gt;=11,Fixo/30*FU$4+(BY859+CA859-10)*Crechee/30*FU$4,0),IF(C856=2,IF(BZ856+BZ857+BZ858+BZ859+CB856+CB857+CB858+CB859=1,Cadeirante/30*FU$4,IF(BZ856+BZ857+BZ858+BZ859+CB856+CB857+CB858+CB859=2,Fixo/30*FU$4,IF(BZ856+BZ857+BZ858+BZ859+CB856+CB857+CB858+CB859&gt;2,Fixo/30*FU$4+(BZ856+BZ857+BZ858+BZ859+CB856+CB857+CB858+CB859-2)*Cadeirante/30*FU$4)))+(BY856+BY857+BY858+CA856+CA857+CA858)*Percapita/30*FU$4+(BY859+CA859)*Crechee/30*FU$4,IF(C856=1,IF(BY856+BY857+BY858+BZ856+BZ857+BZ858+CA856+CA857+CA858+CB856+CB857+CB858&lt;=15,(BY856+BY857+BY858+CA856+CA857+CA858)*Percapita/30*FU$4,IF(BY856+BY857+BY858+BZ856+BZ857+BZ858+CA856+CA857+CA858+CB856+CB857+CB858&gt;=16,Fixo/30*FU$4+(BY856+BY857+BY858+BZ856+BZ857+BZ858+CA856+CA857+CA858+CB856+CB857-16)*Percapita/30*FU$4))))))</f>
        <v>0</v>
      </c>
      <c r="FV856" s="177">
        <f>IF(C856=4,SUM(CC856+CC857+CC858+CE856+CE857+CE858)*Percapita/30*FV$4+(CD856+CD857+CD858+CF856+CF857+CF858)*Cadeirante/30*FV$4,IF(C856=3,IF(CC859+CE859=10,Fixo/30*FV$4+(CC856+CC857+CC858+CE856+CE857+CE858)*Percapita/30*FV$4+(CD859+CF859)*Cadeirante/30*FV$4,IF(CC859+CE859&lt;=9,(CC859+CE859)*Crechee/30*FV$4)+(CD859+CF859)*Cadeirante/30*FV$4+(CC856+CC857+CC858+CE856+CE857+CE858)*Percapita/30*FV$4)+IF(CC859+CE859&gt;=11,Fixo/30*FV$4+(CC859+CE859-10)*Crechee/30*FV$4,0),IF(C856=2,IF(CD856+CD857+CD858+CD859+CF856+CF857+CF858+CF859=1,Cadeirante/30*FV$4,IF(CD856+CD857+CD858+CD859+CF856+CF857+CF858+CF859=2,Fixo/30*FV$4,IF(CD856+CD857+CD858+CD859+CF856+CF857+CF858+CF859&gt;2,Fixo/30*FV$4+(CD856+CD857+CD858+CD859+CF856+CF857+CF858+CF859-2)*Cadeirante/30*FV$4)))+(CC856+CC857+CC858+CE856+CE857+CE858)*Percapita/30*FV$4+(CC859+CE859)*Crechee/30*FV$4,IF(C856=1,IF(CC856+CC857+CC858+CD856+CD857+CD858+CE856+CE857+CE858+CF856+CF857+CF858&lt;=15,(CC856+CC857+CC858+CE856+CE857+CE858)*Percapita/30*FV$4,IF(CC856+CC857+CC858+CD856+CD857+CD858+CE856+CE857+CE858+CF856+CF857+CF858&gt;=16,Fixo/30*FV$4+(CC856+CC857+CC858+CD856+CD857+CD858+CE856+CE857+CE858+CF856+CF857-16)*Percapita/30*FV$4))))))</f>
        <v>0</v>
      </c>
      <c r="FW856" s="177">
        <f>IF(C856=4,SUM(CG856+CG857+CG858+CI856+CI857+CI858)*Percapita/30*FW$4+(CH856+CH857+CH858+CJ856+CJ857+CJ858)*Cadeirante/30*FW$4,IF(C856=3,IF(CG859+CI859=10,Fixo/30*FW$4+(CG856+CG857+CG858+CI856+CI857+CI858)*Percapita/30*FW$4+(CH859+CJ859)*Cadeirante/30*FW$4,IF(CG859+CI859&lt;=9,(CG859+CI859)*Crechee/30*FW$4)+(CH859+CJ859)*Cadeirante/30*FW$4+(CG856+CG857+CG858+CI856+CI857+CI858)*Percapita/30*FW$4)+IF(CG859+CI859&gt;=11,Fixo/30*FW$4+(CG859+CI859-10)*Crechee/30*FW$4,0),IF(C856=2,IF(CH856+CH857+CH858+CH859+CJ856+CJ857+CJ858+CJ859=1,Cadeirante/30*FW$4,IF(CH856+CH857+CH858+CH859+CJ856+CJ857+CJ858+CJ859=2,Fixo/30*FW$4,IF(CH856+CH857+CH858+CH859+CJ856+CJ857+CJ858+CJ859&gt;2,Fixo/30*FW$4+(CH856+CH857+CH858+CH859+CJ856+CJ857+CJ858+CJ859-2)*Cadeirante/30*FW$4)))+(CG856+CG857+CG858+CI856+CI857+CI858)*Percapita/30*FW$4+(CG859+CI859)*Crechee/30*FW$4,IF(C856=1,IF(CG856+CG857+CG858+CH856+CH857+CH858+CI856+CI857+CI858+CJ856+CJ857+CJ858&lt;=15,(CG856+CG857+CG858+CI856+CI857+CI858)*Percapita/30*FW$4,IF(CG856+CG857+CG858+CH856+CH857+CH858+CI856+CI857+CI858+CJ856+CJ857+CJ858&gt;=16,Fixo/30*FW$4+(CG856+CG857+CG858+CH856+CH857+CH858+CI856+CI857+CI858+CJ856+CJ857-16)*Percapita/30*FW$4))))))</f>
        <v>0</v>
      </c>
      <c r="FX856" s="177">
        <f>IF(C856=4,SUM(CK856+CK857+CK858+CM856+CM857+CM858)*Percapita/30*FX$4+(CL856+CL857+CL858+CN856+CN857+CN858)*Cadeirante/30*FX$4,IF(C856=3,IF(CK859+CM859=10,Fixo/30*FX$4+(CK856+CK857+CK858+CM856+CM857+CM858)*Percapita/30*FX$4+(CL859+CN859)*Cadeirante/30*FX$4,IF(CK859+CM859&lt;=9,(CK859+CM859)*Crechee/30*FX$4)+(CL859+CN859)*Cadeirante/30*FX$4+(CK856+CK857+CK858+CM856+CM857+CM858)*Percapita/30*FX$4)+IF(CK859+CM859&gt;=11,Fixo/30*FX$4+(CK859+CM859-10)*Crechee/30*FX$4,0),IF(C856=2,IF(CL856+CL857+CL858+CL859+CN856+CN857+CN858+CN859=1,Cadeirante/30*FX$4,IF(CL856+CL857+CL858+CL859+CN856+CN857+CN858+CN859=2,Fixo/30*FX$4,IF(CL856+CL857+CL858+CL859+CN856+CN857+CN858+CN859&gt;2,Fixo/30*FX$4+(CL856+CL857+CL858+CL859+CN856+CN857+CN858+CN859-2)*Cadeirante/30*FX$4)))+(CK856+CK857+CK858+CM856+CM857+CM858)*Percapita/30*FX$4+(CK859+CM859)*Crechee/30*FX$4,IF(C856=1,IF(CK856+CK857+CK858+CL856+CL857+CL858+CM856+CM857+CM858+CN856+CN857+CN858&lt;=15,(CK856+CK857+CK858+CM856+CM857+CM858)*Percapita/30*FX$4,IF(CK856+CK857+CK858+CL856+CL857+CL858+CM856+CM857+CM858+CN856+CN857+CN858&gt;=16,Fixo/30*FX$4+(CK856+CK857+CK858+CL856+CL857+CL858+CM856+CM857+CM858+CN856+CN857-16)*Percapita/30*FX$4))))))</f>
        <v>0</v>
      </c>
      <c r="FY856" s="177">
        <f>IF(C856=4,SUM(CO856+CO857+CO858+CQ856+CQ857+CQ858)*Percapita/30*FY$4+(CP856+CP857+CP858+CR856+CR857+CR858)*Cadeirante/30*FY$4,IF(C856=3,IF(CO859+CQ859=10,Fixo/30*FY$4+(CO856+CO857+CO858+CQ856+CQ857+CQ858)*Percapita/30*FY$4+(CP859+CR859)*Cadeirante/30*FY$4,IF(CO859+CQ859&lt;=9,(CO859+CQ859)*Crechee/30*FY$4)+(CP859+CR859)*Cadeirante/30*FY$4+(CO856+CO857+CO858+CQ856+CQ857+CQ858)*Percapita/30*FY$4)+IF(CO859+CQ859&gt;=11,Fixo/30*FY$4+(CO859+CQ859-10)*Crechee/30*FY$4,0),IF(C856=2,IF(CP856+CP857+CP858+CP859+CR856+CR857+CR858+CR859=1,Cadeirante/30*FY$4,IF(CP856+CP857+CP858+CP859+CR856+CR857+CR858+CR859=2,Fixo/30*FY$4,IF(CP856+CP857+CP858+CP859+CR856+CR857+CR858+CR859&gt;2,Fixo/30*FY$4+(CP856+CP857+CP858+CP859+CR856+CR857+CR858+CR859-2)*Cadeirante/30*FY$4)))+(CO856+CO857+CO858+CQ856+CQ857+CQ858)*Percapita/30*FY$4+(CO859+CQ859)*Crechee/30*FY$4,IF(C856=1,IF(CO856+CO857+CO858+CP856+CP857+CP858+CQ856+CQ857+CQ858+CR856+CR857+CR858&lt;=15,(CO856+CO857+CO858+CQ856+CQ857+CQ858)*Percapita/30*FY$4,IF(CO856+CO857+CO858+CP856+CP857+CP858+CQ856+CQ857+CQ858+CR856+CR857+CR858&gt;=16,Fixo/30*FY$4+(CO856+CO857+CO858+CP856+CP857+CP858+CQ856+CQ857+CQ858+CR856+CR857-16)*Percapita/30*FY$4))))))</f>
        <v>0</v>
      </c>
      <c r="FZ856" s="177">
        <f>IF(C856=4,SUM(CS856+CS857+CS858+CU856+CU857+CU858)*Percapita/30*FZ$4+(CT856+CT857+CT858+CV856+CV857+CV858)*Cadeirante/30*FZ$4,IF(C856=3,IF(CS859+CU859=10,Fixo/30*FZ$4+(CS856+CS857+CS858+CU856+CU857+CU858)*Percapita/30*FZ$4+(CT859+CV859)*Cadeirante/30*FZ$4,IF(CS859+CU859&lt;=9,(CS859+CU859)*Crechee/30*FZ$4)+(CT859+CV859)*Cadeirante/30*FZ$4+(CS856+CS857+CS858+CU856+CU857+CU858)*Percapita/30*FZ$4)+IF(CS859+CU859&gt;=11,Fixo/30*FZ$4+(CS859+CU859-10)*Crechee/30*FZ$4,0),IF(C856=2,IF(CT856+CT857+CT858+CT859+CV856+CV857+CV858+CV859=1,Cadeirante/30*FZ$4,IF(CT856+CT857+CT858+CT859+CV856+CV857+CV858+CV859=2,Fixo/30*FZ$4,IF(CT856+CT857+CT858+CT859+CV856+CV857+CV858+CV859&gt;2,Fixo/30*FZ$4+(CT856+CT857+CT858+CT859+CV856+CV857+CV858+CV859-2)*Cadeirante/30*FZ$4)))+(CS856+CS857+CS858+CU856+CU857+CU858)*Percapita/30*FZ$4+(CS859+CU859)*Crechee/30*FZ$4,IF(C856=1,IF(CS856+CS857+CS858+CT856+CT857+CT858+CU856+CU857+CU858+CV856+CV857+CV858&lt;=15,(CS856+CS857+CS858+CU856+CU857+CU858)*Percapita/30*FZ$4,IF(CS856+CS857+CS858+CT856+CT857+CT858+CU856+CU857+CU858+CV856+CV857+CV858&gt;=16,Fixo/30*FZ$4+(CS856+CS857+CS858+CT856+CT857+CT858+CU856+CU857+CU858+CV856+CV857-16)*Percapita/30*FZ$4))))))</f>
        <v>0</v>
      </c>
      <c r="GA856" s="177">
        <f>IF(C856=4,SUM(CW856+CW857+CW858+CY856+CY857+CY858)*Percapita/30*GA$4+(CX856+CX857+CX858+CZ856+CZ857+CZ858)*Cadeirante/30*GA$4,IF(C856=3,IF(CW859+CY859=10,Fixo/30*GA$4+(CW856+CW857+CW858+CY856+CY857+CY858)*Percapita/30*GA$4+(CX859+CZ859)*Cadeirante/30*GA$4,IF(CW859+CY859&lt;=9,(CW859+CY859)*Crechee/30*GA$4)+(CX859+CZ859)*Cadeirante/30*GA$4+(CW856+CW857+CW858+CY856+CY857+CY858)*Percapita/30*GA$4)+IF(CW859+CY859&gt;=11,Fixo/30*GA$4+(CW859+CY859-10)*Crechee/30*GA$4,0),IF(C856=2,IF(CX856+CX857+CX858+CX859+CZ856+CZ857+CZ858+CZ859=1,Cadeirante/30*GA$4,IF(CX856+CX857+CX858+CX859+CZ856+CZ857+CZ858+CZ859=2,Fixo/30*GA$4,IF(CX856+CX857+CX858+CX859+CZ856+CZ857+CZ858+CZ859&gt;2,Fixo/30*GA$4+(CX856+CX857+CX858+CX859+CZ856+CZ857+CZ858+CZ859-2)*Cadeirante/30*GA$4)))+(CW856+CW857+CW858+CY856+CY857+CY858)*Percapita/30*GA$4+(CW859+CY859)*Crechee/30*GA$4,IF(C856=1,IF(CW856+CW857+CW858+CX856+CX857+CX858+CY856+CY857+CY858+CZ856+CZ857+CZ858&lt;=15,(CW856+CW857+CW858+CY856+CY857+CY858)*Percapita/30*GA$4,IF(CW856+CW857+CW858+CX856+CX857+CX858+CY856+CY857+CY858+CZ856+CZ857+CZ858&gt;=16,Fixo/30*GA$4+(CW856+CW857+CW858+CX856+CX857+CX858+CY856+CY857+CY858+CZ856+CZ857-16)*Percapita/30*GA$4))))))</f>
        <v>0</v>
      </c>
      <c r="GB856" s="177">
        <f>IF(C856=4,SUM(DA856+DA857+DA858+DC856+DC857+DC858)*Percapita/30*GB$4+(DB856+DB857+DB858+DD856+DD857+DD858)*Cadeirante/30*GB$4,IF(C856=3,IF(DA859+DC859=10,Fixo/30*GB$4+(DA856+DA857+DA858+DC856+DC857+DC858)*Percapita/30*GB$4+(DB859+DD859)*Cadeirante/30*GB$4,IF(DA859+DC859&lt;=9,(DA859+DC859)*Crechee/30*GB$4)+(DB859+DD859)*Cadeirante/30*GB$4+(DA856+DA857+DA858+DC856+DC857+DC858)*Percapita/30*GB$4)+IF(DA859+DC859&gt;=11,Fixo/30*GB$4+(DA859+DC859-10)*Crechee/30*GB$4,0),IF(C856=2,IF(DB856+DB857+DB858+DB859+DD856+DD857+DD858+DD859=1,Cadeirante/30*GB$4,IF(DB856+DB857+DB858+DB859+DD856+DD857+DD858+DD859=2,Fixo/30*GB$4,IF(DB856+DB857+DB858+DB859+DD856+DD857+DD858+DD859&gt;2,Fixo/30*GB$4+(DB856+DB857+DB858+DB859+DD856+DD857+DD858+DD859-2)*Cadeirante/30*GB$4)))+(DA856+DA857+DA858+DC856+DC857+DC858)*Percapita/30*GB$4+(DA859+DC859)*Crechee/30*GB$4,IF(C856=1,IF(DA856+DA857+DA858+DB856+DB857+DB858+DC856+DC857+DC858+DD856+DD857+DD858&lt;=15,(DA856+DA857+DA858+DC856+DC857+DC858)*Percapita/30*GB$4,IF(DA856+DA857+DA858+DB856+DB857+DB858+DC856+DC857+DC858+DD856+DD857+DD858&gt;=16,Fixo/30*GB$4+(DA856+DA857+DA858+DB856+DB857+DB858+DC856+DC857+DC858+DD856+DD857-16)*Percapita/30*GB$4))))))</f>
        <v>0</v>
      </c>
      <c r="GC856" s="177">
        <f>IF(C856=4,SUM(DE856+DE857+DE858+DG856+DG857+DG858)*Percapita/30*GC$4+(DF856+DF857+DF858+DH856+DH857+DH858)*Cadeirante/30*GC$4,IF(C856=3,IF(DE859+DG859=10,Fixo/30*GC$4+(DE856+DE857+DE858+DG856+DG857+DG858)*Percapita/30*GC$4+(DF859+DH859)*Cadeirante/30*GC$4,IF(DE859+DG859&lt;=9,(DE859+DG859)*Crechee/30*GC$4)+(DF859+DH859)*Cadeirante/30*GC$4+(DE856+DE857+DE858+DG856+DG857+DG858)*Percapita/30*GC$4)+IF(DE859+DG859&gt;=11,Fixo/30*GC$4+(DE859+DG859-10)*Crechee/30*GC$4,0),IF(C856=2,IF(DF856+DF857+DF858+DF859+DH856+DH857+DH858+DH859=1,Cadeirante/30*GC$4,IF(DF856+DF857+DF858+DF859+DH856+DH857+DH858+DH859=2,Fixo/30*GC$4,IF(DF856+DF857+DF858+DF859+DH856+DH857+DH858+DH859&gt;2,Fixo/30*GC$4+(DF856+DF857+DF858+DF859+DH856+DH857+DH858+DH859-2)*Cadeirante/30*GC$4)))+(DE856+DE857+DE858+DG856+DG857+DG858)*Percapita/30*GC$4+(DE859+DG859)*Crechee/30*GC$4,IF(C856=1,IF(DE856+DE857+DE858+DF856+DF857+DF858+DG856+DG857+DG858+DH856+DH857+DH858&lt;=15,(DE856+DE857+DE858+DG856+DG857+DG858)*Percapita/30*GC$4,IF(DE856+DE857+DE858+DF856+DF857+DF858+DG856+DG857+DG858+DH856+DH857+DH858&gt;=16,Fixo/30*GC$4+(DE856+DE857+DE858+DF856+DF857+DF858+DG856+DG857+DG858+DH856+DH857-16)*Percapita/30*GC$4))))))</f>
        <v>0</v>
      </c>
      <c r="GD856" s="177">
        <f>IF(C856=4,SUM(DI856+DI857+DI858+DK856+DK857+DK858)*Percapita/30*GD$4+(DJ856+DJ857+DJ858+DL856+DL857+DL858)*Cadeirante/30*GD$4,IF(C856=3,IF(DI859+DK859=10,Fixo/30*GD$4+(DI856+DI857+DI858+DK856+DK857+DK858)*Percapita/30*GD$4+(DJ859+DL859)*Cadeirante/30*GD$4,IF(DI859+DK859&lt;=9,(DI859+DK859)*Crechee/30*GD$4)+(DJ859+DL859)*Cadeirante/30*GD$4+(DI856+DI857+DI858+DK856+DK857+DK858)*Percapita/30*GD$4)+IF(DI859+DK859&gt;=11,Fixo/30*GD$4+(DI859+DK859-10)*Crechee/30*GD$4,0),IF(C856=2,IF(DJ856+DJ857+DJ858+DJ859+DL856+DL857+DL858+DL859=1,Cadeirante/30*GD$4,IF(DJ856+DJ857+DJ858+DJ859+DL856+DL857+DL858+DL859=2,Fixo/30*GD$4,IF(DJ856+DJ857+DJ858+DJ859+DL856+DL857+DL858+DL859&gt;2,Fixo/30*GD$4+(DJ856+DJ857+DJ858+DJ859+DL856+DL857+DL858+DL859-2)*Cadeirante/30*GD$4)))+(DI856+DI857+DI858+DK856+DK857+DK858)*Percapita/30*GD$4+(DI859+DK859)*Crechee/30*GD$4,IF(C856=1,IF(DI856+DI857+DI858+DJ856+DJ857+DJ858+DK856+DK857+DK858+DL856+DL857+DL858&lt;=15,(DI856+DI857+DI858+DK856+DK857+DK858)*Percapita/30*GD$4,IF(DI856+DI857+DI858+DJ856+DJ857+DJ858+DK856+DK857+DK858+DL856+DL857+DL858&gt;=16,Fixo/30*GD$4+(DI856+DI857+DI858+DJ856+DJ857+DJ858+DK856+DK857+DK858+DL856+DL857-16)*Percapita/30*GD$4))))))</f>
        <v>0</v>
      </c>
      <c r="GE856" s="177">
        <f>IF(C856=4,SUM(DM856+DM857+DM858+DO856+DO857+DO858)*Percapita/30*GE$4+(DN856+DN857+DN858+DP856+DP857+DP858)*Cadeirante/30*GE$4,IF(C856=3,IF(DM859+DO859=10,Fixo/30*GE$4+(DM856+DM857+DM858+DO856+DO857+DO858)*Percapita/30*GE$4+(DN859+DP859)*Cadeirante/30*GE$4,IF(DM859+DO859&lt;=9,(DM859+DO859)*Crechee/30*GE$4)+(DN859+DP859)*Cadeirante/30*GE$4+(DM856+DM857+DM858+DO856+DO857+DO858)*Percapita/30*GE$4)+IF(DM859+DO859&gt;=11,Fixo/30*GE$4+(DM859+DO859-10)*Crechee/30*GE$4,0),IF(C856=2,IF(DN856+DN857+DN858+DN859+DP856+DP857+DP858+DP859=1,Cadeirante/30*GE$4,IF(DN856+DN857+DN858+DN859+DP856+DP857+DP858+DP859=2,Fixo/30*GE$4,IF(DN856+DN857+DN858+DN859+DP856+DP857+DP858+DP859&gt;2,Fixo/30*GE$4+(DN856+DN857+DN858+DN859+DP856+DP857+DP858+DP859-2)*Cadeirante/30*GE$4)))+(DM856+DM857+DM858+DO856+DO857+DO858)*Percapita/30*GE$4+(DM859+DO859)*Crechee/30*GE$4,IF(C856=1,IF(DM856+DM857+DM858+DN856+DN857+DN858+DO856+DO857+DO858+DP856+DP857+DP858&lt;=15,(DM856+DM857+DM858+DO856+DO857+DO858)*Percapita/30*GE$4,IF(DM856+DM857+DM858+DN856+DN857+DN858+DO856+DO857+DO858+DP856+DP857+DP858&gt;=16,Fixo/30*GE$4+(DM856+DM857+DM858+DN856+DN857+DN858+DO856+DO857+DO858+DP856+DP857-16)*Percapita/30*GE$4))))))</f>
        <v>0</v>
      </c>
      <c r="GF856" s="177">
        <f>IF(C856=4,SUM(DQ856+DQ857+DQ858+DS856+DS857+DS858)*Percapita/30*GF$4+(DR856+DR857+DR858+DT856+DT857+DT858)*Cadeirante/30*GF$4,IF(C856=3,IF(DQ859+DS859=10,Fixo/30*GF$4+(DQ856+DQ857+DQ858+DS856+DS857+DS858)*Percapita/30*GF$4+(DR859+DT859)*Cadeirante/30*GF$4,IF(DQ859+DS859&lt;=9,(DQ859+DS859)*Crechee/30*GF$4)+(DR859+DT859)*Cadeirante/30*GF$4+(DQ856+DQ857+DQ858+DS856+DS857+DS858)*Percapita/30*GF$4)+IF(DQ859+DS859&gt;=11,Fixo/30*GF$4+(DQ859+DS859-10)*Crechee/30*GF$4,0),IF(C856=2,IF(DR856+DR857+DR858+DR859+DT856+DT857+DT858+DT859=1,Cadeirante/30*GF$4,IF(DR856+DR857+DR858+DR859+DT856+DT857+DT858+DT859=2,Fixo/30*GF$4,IF(DR856+DR857+DR858+DR859+DT856+DT857+DT858+DT859&gt;2,Fixo/30*GF$4+(DR856+DR857+DR858+DR859+DT856+DT857+DT858+DT859-2)*Cadeirante/30*GF$4)))+(DQ856+DQ857+DQ858+DS856+DS857+DS858)*Percapita/30*GF$4+(DQ859+DS859)*Crechee/30*GF$4,IF(C856=1,IF(DQ856+DQ857+DQ858+DR856+DR857+DR858+DS856+DS857+DS858+DT856+DT857+DT858&lt;=15,(DQ856+DQ857+DQ858+DS856+DS857+DS858)*Percapita/30*GF$4,IF(DQ856+DQ857+DQ858+DR856+DR857+DR858+DS856+DS857+DS858+DT856+DT857+DT858&gt;=16,Fixo/30*GF$4+(DQ856+DQ857+DQ858+DR856+DR857+DR858+DS856+DS857+DS858+DT856+DT857-16)*Percapita/30*GF$4))))))</f>
        <v>0</v>
      </c>
      <c r="GG856" s="177">
        <f>IF(C856=4,SUM(DU856+DU857+DU858+DW856+DW857+DW858)*Percapita/30*GG$4+(DV856+DV857+DV858+DX856+DX857+DX858)*Cadeirante/30*GG$4,IF(C856=3,IF(DU859+DW859=10,Fixo/30*GG$4+(DU856+DU857+DU858+DW856+DW857+DW858)*Percapita/30*GG$4+(DV859+DX859)*Cadeirante/30*GG$4,IF(DU859+DW859&lt;=9,(DU859+DW859)*Crechee/30*GG$4)+(DV859+DX859)*Cadeirante/30*GG$4+(DU856+DU857+DU858+DW856+DW857+DW858)*Percapita/30*GG$4)+IF(DU859+DW859&gt;=11,Fixo/30*GG$4+(DU859+DW859-10)*Crechee/30*GG$4,0),IF(C856=2,IF(DV856+DV857+DV858+DV859+DX856+DX857+DX858+DX859=1,Cadeirante/30*GG$4,IF(DV856+DV857+DV858+DV859+DX856+DX857+DX858+DX859=2,Fixo/30*GG$4,IF(DV856+DV857+DV858+DV859+DX856+DX857+DX858+DX859&gt;2,Fixo/30*GG$4+(DV856+DV857+DV858+DV859+DX856+DX857+DX858+DX859-2)*Cadeirante/30*GG$4)))+(DU856+DU857+DU858+DW856+DW857+DW858)*Percapita/30*GG$4+(DU859+DW859)*Crechee/30*GG$4,IF(C856=1,IF(DU856+DU857+DU858+DV856+DV857+DV858+DW856+DW857+DW858+DX856+DX857+DX858&lt;=15,(DU856+DU857+DU858+DW856+DW857+DW858)*Percapita/30*GG$4,IF(DU856+DU857+DU858+DV856+DV857+DV858+DW856+DW857+DW858+DX856+DX857+DX858&gt;=16,Fixo/30*GG$4+(DU856+DU857+DU858+DV856+DV857+DV858+DW856+DW857+DW858+DX856+DX857-16)*Percapita/30*GG$4))))))</f>
        <v>0</v>
      </c>
      <c r="GH856" s="177">
        <f>IF(C856=4,SUM(DY856+DY857+DY858+EA856+EA857+EA858)*Percapita/30*GH$4+(DZ856+DZ857+DZ858+EB856+EB857+EB858)*Cadeirante/30*GH$4,IF(C856=3,IF(DY859+EA859=10,Fixo/30*GH$4+(DY856+DY857+DY858+EA856+EA857+EA858)*Percapita/30*GH$4+(DZ859+EB859)*Cadeirante/30*GH$4,IF(DY859+EA859&lt;=9,(DY859+EA859)*Crechee/30*GH$4)+(DZ859+EB859)*Cadeirante/30*GH$4+(DY856+DY857+DY858+EA856+EA857+EA858)*Percapita/30*GH$4)+IF(DY859+EA859&gt;=11,Fixo/30*GH$4+(DY859+EA859-10)*Crechee/30*GH$4,0),IF(C856=2,IF(DZ856+DZ857+DZ858+DZ859+EB856+EB857+EB858+EB859=1,Cadeirante/30*GH$4,IF(DZ856+DZ857+DZ858+DZ859+EB856+EB857+EB858+EB859=2,Fixo/30*GH$4,IF(DZ856+DZ857+DZ858+DZ859+EB856+EB857+EB858+EB859&gt;2,Fixo/30*GH$4+(DZ856+DZ857+DZ858+DZ859+EB856+EB857+EB858+EB859-2)*Cadeirante/30*GH$4)))+(DY856+DY857+DY858+EA856+EA857+EA858)*Percapita/30*GH$4+(DY859+EA859)*Crechee/30*GH$4,IF(C856=1,IF(DY856+DY857+DY858+DZ856+DZ857+DZ858+EA856+EA857+EA858+EB856+EB857+EB858&lt;=15,(DY856+DY857+DY858+EA856+EA857+EA858)*Percapita/30*GH$4,IF(DY856+DY857+DY858+DZ856+DZ857+DZ858+EA856+EA857+EA858+EB856+EB857+EB858&gt;=16,Fixo/30*GH$4+(DY856+DY857+DY858+DZ856+DZ857+DZ858+EA856+EA857+EA858+EB856+EB857-16)*Percapita/30*GH$4))))))</f>
        <v>0</v>
      </c>
      <c r="GI856" s="177">
        <f>IF(C856=4,SUM(EC856+EC857+EC858+EE856+EE857+EE858)*Percapita/30*GI$4+(ED856+ED857+ED858+EF856+EF857+EF858)*Cadeirante/30*GI$4,IF(C856=3,IF(EC859+EE859=10,Fixo/30*GI$4+(EC856+EC857+EC858+EE856+EE857+EE858)*Percapita/30*GI$4+(ED859+EF859)*Cadeirante/30*GI$4,IF(EC859+EE859&lt;=9,(EC859+EE859)*Crechee/30*GI$4)+(ED859+EF859)*Cadeirante/30*GI$4+(EC856+EC857+EC858+EE856+EE857+EE858)*Percapita/30*GI$4)+IF(EC859+EE859&gt;=11,Fixo/30*GI$4+(EC859+EE859-10)*Crechee/30*GI$4,0),IF(C856=2,IF(ED856+ED857+ED858+ED859+EF856+EF857+EF858+EF859=1,Cadeirante/30*GI$4,IF(ED856+ED857+ED858+ED859+EF856+EF857+EF858+EF859=2,Fixo/30*GI$4,IF(ED856+ED857+ED858+ED859+EF856+EF857+EF858+EF859&gt;2,Fixo/30*GI$4+(ED856+ED857+ED858+ED859+EF856+EF857+EF858+EF859-2)*Cadeirante/30*GI$4)))+(EC856+EC857+EC858+EE856+EE857+EE858)*Percapita/30*GI$4+(EC859+EE859)*Crechee/30*GI$4,IF(C856=1,IF(EC856+EC857+EC858+ED856+ED857+ED858+EE856+EE857+EE858+EF856+EF857+EF858&lt;=15,(EC856+EC857+EC858+EE856+EE857+EE858)*Percapita/30*GI$4,IF(EC856+EC857+EC858+ED856+ED857+ED858+EE856+EE857+EE858+EF856+EF857+EF858&gt;=16,Fixo/30*GI$4+(EC856+EC857+EC858+ED856+ED857+ED858+EE856+EE857+EE858+EF856+EF857-16)*Percapita/30*GI$4))))))</f>
        <v>0</v>
      </c>
      <c r="GJ856" s="177">
        <f>IF(C856=4,SUM(EG856+EG857+EG858+EI856+EI857+EI858)*Percapita/30*GJ$4+(EH856+EH857+EH858+EJ856+EJ857+EJ858)*Cadeirante/30*GJ$4,IF(C856=3,IF(EG859+EI859=10,Fixo/30*GJ$4+(EG856+EG857+EG858+EI856+EI857+EI858)*Percapita/30*GJ$4+(EH859+EJ859)*Cadeirante/30*GJ$4,IF(EG859+EI859&lt;=9,(EG859+EI859)*Crechee/30*GJ$4)+(EH859+EJ859)*Cadeirante/30*GJ$4+(EG856+EG857+EG858+EI856+EI857+EI858)*Percapita/30*GJ$4)+IF(EG859+EI859&gt;=11,Fixo/30*GJ$4+(EG859+EI859-10)*Crechee/30*GJ$4,0),IF(C856=2,IF(EH856+EH857+EH858+EH859+EJ856+EJ857+EJ858+EJ859=1,Cadeirante/30*GJ$4,IF(EH856+EH857+EH858+EH859+EJ856+EJ857+EJ858+EJ859=2,Fixo/30*GJ$4,IF(EH856+EH857+EH858+EH859+EJ856+EJ857+EJ858+EJ859&gt;2,Fixo/30*GJ$4+(EH856+EH857+EH858+EH859+EJ856+EJ857+EJ858+EJ859-2)*Cadeirante/30*GJ$4)))+(EG856+EG857+EG858+EI856+EI857+EI858)*Percapita/30*GJ$4+(EG859+EI859)*Crechee/30*GJ$4,IF(C856=1,IF(EG856+EG857+EG858+EH856+EH857+EH858+EI856+EI857+EI858+EJ856+EJ857+EJ858&lt;=15,(EG856+EG857+EG858+EI856+EI857+EI858)*Percapita/30*GJ$4,IF(EG856+EG857+EG858+EH856+EH857+EH858+EI856+EI857+EI858+EJ856+EJ857+EJ858&gt;=16,Fixo/30*GJ$4+(EG856+EG857+EG858+EH856+EH857+EH858+EI856+EI857+EI858+EJ856+EJ857-16)*Percapita/30*GJ$4))))))</f>
        <v>0</v>
      </c>
      <c r="GK856" s="178"/>
      <c r="GL856" s="103">
        <f t="shared" si="968"/>
        <v>0</v>
      </c>
      <c r="GM856" s="124"/>
      <c r="GN856" s="104">
        <f>SUMIF(V856:V859,"&lt;0")*Cadeirante/30*GN$4+SUMIF(X856:X859,"&lt;0")*Cadeirante/30*GN$4</f>
        <v>0</v>
      </c>
      <c r="GO856" s="104">
        <f>SUMIF(Z856:Z859,"&lt;0")*Cadeirante/30*GO$4+SUMIF(AB856:AB859,"&lt;0")*Cadeirante/30*GO$4</f>
        <v>0</v>
      </c>
      <c r="GP856" s="104">
        <f>SUMIF(AD856:AD859,"&lt;0")*Cadeirante/30*GP$4+SUMIF(AF856:AF859,"&lt;0")*Cadeirante/30*GP$4</f>
        <v>0</v>
      </c>
      <c r="GQ856" s="104">
        <f>SUMIF(AH856:AH859,"&lt;0")*Cadeirante/30*GQ$4+SUMIF(AJ856:AJ859,"&lt;0")*Cadeirante/30*GQ$4</f>
        <v>0</v>
      </c>
      <c r="GR856" s="104">
        <f>SUMIF(AL856:AL859,"&lt;0")*Cadeirante/30*GR$4+SUMIF(AN856:AN859,"&lt;0")*Cadeirante/30*GR$4</f>
        <v>0</v>
      </c>
      <c r="GS856" s="104">
        <f>SUMIF(AP856:AP859,"&lt;0")*Cadeirante/30*GS$4+SUMIF(AR856:AR859,"&lt;0")*Cadeirante/30*GS$4</f>
        <v>0</v>
      </c>
      <c r="GT856" s="104">
        <f>SUMIF(AT856:AT859,"&lt;0")*Cadeirante/30*GT$4+SUMIF(AV856:AV859,"&lt;0")*Cadeirante/30*GT$4</f>
        <v>0</v>
      </c>
      <c r="GU856" s="104">
        <f>SUMIF(AX856:AX859,"&lt;0")*Cadeirante/30*GU$4+SUMIF(AZ856:AZ859,"&lt;0")*Cadeirante/30*GU$4</f>
        <v>0</v>
      </c>
      <c r="GV856" s="104">
        <f>SUMIF(BB856:BB859,"&lt;0")*Cadeirante/30*GV$4+SUMIF(BD856:BD859,"&lt;0")*Cadeirante/30*GV$4</f>
        <v>0</v>
      </c>
      <c r="GW856" s="104">
        <f>SUMIF(BF856:BF859,"&lt;0")*Cadeirante/30*GW$4+SUMIF(BH856:BH859,"&lt;0")*Cadeirante/30*GW$4</f>
        <v>0</v>
      </c>
      <c r="GX856" s="104">
        <f>SUMIF(BJ856:BJ859,"&lt;0")*Cadeirante/30*GX$4+SUMIF(BL856:BL859,"&lt;0")*Cadeirante/30*GX$4</f>
        <v>0</v>
      </c>
      <c r="GY856" s="104">
        <f>SUMIF(BN856:BN859,"&lt;0")*Cadeirante/30*GY$4+SUMIF(BP856:BP859,"&lt;0")*Cadeirante/30*GY$4</f>
        <v>0</v>
      </c>
      <c r="GZ856" s="104">
        <f>SUMIF(BR856:BR859,"&lt;0")*Cadeirante/30*GZ$4+SUMIF(BT856:BT859,"&lt;0")*Cadeirante/30*GZ$4</f>
        <v>0</v>
      </c>
      <c r="HA856" s="104">
        <f>SUMIF(BV856:BV859,"&lt;0")*Cadeirante/30*HA$4+SUMIF(BX856:BX859,"&lt;0")*Cadeirante/30*HA$4</f>
        <v>0</v>
      </c>
      <c r="HB856" s="104">
        <f>SUMIF(BZ856:BZ859,"&lt;0")*Cadeirante/30*HB$4+SUMIF(CB856:CB859,"&lt;0")*Cadeirante/30*HB$4</f>
        <v>0</v>
      </c>
      <c r="HC856" s="104">
        <f>SUMIF(CD856:CD859,"&lt;0")*Cadeirante/30*HC$4+SUMIF(CF856:CF859,"&lt;0")*Cadeirante/30*HC$4</f>
        <v>0</v>
      </c>
      <c r="HD856" s="104">
        <f>SUMIF(CH856:CH859,"&lt;0")*Cadeirante/30*HD$4+SUMIF(CJ856:CJ859,"&lt;0")*Cadeirante/30*HD$4</f>
        <v>0</v>
      </c>
      <c r="HE856" s="104">
        <f>SUMIF(CL856:CL859,"&lt;0")*Cadeirante/30*HE$4+SUMIF(CN856:CN859,"&lt;0")*Cadeirante/30*HE$4</f>
        <v>0</v>
      </c>
      <c r="HF856" s="104">
        <f>SUMIF(CP856:CP859,"&lt;0")*Cadeirante/30*HF$4+SUMIF(CR856:CR859,"&lt;0")*Cadeirante/30*HF$4</f>
        <v>0</v>
      </c>
      <c r="HG856" s="104">
        <f>SUMIF(CT856:CT859,"&lt;0")*Cadeirante/30*HG$4+SUMIF(CV856:CV859,"&lt;0")*Cadeirante/30*HG$4</f>
        <v>0</v>
      </c>
      <c r="HH856" s="104">
        <f>SUMIF(CX856:CX859,"&lt;0")*Cadeirante/30*HH$4+SUMIF(CZ856:CZ859,"&lt;0")*Cadeirante/30*HH$4</f>
        <v>0</v>
      </c>
      <c r="HI856" s="104">
        <f>SUMIF(DB856:DB859,"&lt;0")*Cadeirante/30*HI$4+SUMIF(DD856:DD859,"&lt;0")*Cadeirante/30*HI$4</f>
        <v>0</v>
      </c>
      <c r="HJ856" s="104">
        <f>SUMIF(DF856:DF859,"&lt;0")*Cadeirante/30*HJ$4+SUMIF(DH856:DH859,"&lt;0")*Cadeirante/30*HJ$4</f>
        <v>0</v>
      </c>
      <c r="HK856" s="104">
        <f>SUMIF(DJ856:DJ859,"&lt;0")*Cadeirante/30*HK$4+SUMIF(DL856:DL859,"&lt;0")*Cadeirante/30*HK$4</f>
        <v>0</v>
      </c>
      <c r="HL856" s="104">
        <f>SUMIF(DN856:DN859,"&lt;0")*Cadeirante/30*HL$4+SUMIF(DP856:DP859,"&lt;0")*Cadeirante/30*HL$4</f>
        <v>0</v>
      </c>
      <c r="HM856" s="104">
        <f>SUMIF(DR856:DR859,"&lt;0")*Cadeirante/30*HM$4+SUMIF(DT856:DT859,"&lt;0")*Cadeirante/30*HM$4</f>
        <v>0</v>
      </c>
      <c r="HN856" s="104">
        <f>SUMIF(DV856:DV859,"&lt;0")*Cadeirante/30*HN$4+SUMIF(DX856:DX859,"&lt;0")*Cadeirante/30*HN$4</f>
        <v>0</v>
      </c>
      <c r="HO856" s="104">
        <f>SUMIF(DZ856:DZ859,"&lt;0")*Cadeirante/30*HO$4+SUMIF(EB856:EB859,"&lt;0")*Cadeirante/30*HO$4</f>
        <v>0</v>
      </c>
      <c r="HP856" s="104">
        <f>SUMIF(ED856:ED859,"&lt;0")*Cadeirante/30*HP$4+SUMIF(EF856:EF859,"&lt;0")*Cadeirante/30*HP$4</f>
        <v>0</v>
      </c>
      <c r="HQ856" s="64"/>
      <c r="HR856" s="64"/>
      <c r="HS856" s="64"/>
      <c r="HT856" s="64"/>
      <c r="HU856" s="64"/>
      <c r="HV856" s="64"/>
      <c r="HW856" s="176">
        <v>17629.309999999998</v>
      </c>
      <c r="HX856" s="64"/>
      <c r="HY856" s="280">
        <f>IF(ISTEXT(EM856), VALUE(EM856), EM856)</f>
        <v>0</v>
      </c>
      <c r="HZ856" s="280">
        <f>IF(ISTEXT(EN856), VALUE(EN856), EN856)</f>
        <v>0</v>
      </c>
      <c r="IA856" s="280">
        <f>IF(ISTEXT(EO856), VALUE(EO856), EO856)</f>
        <v>0</v>
      </c>
      <c r="IB856" s="64" t="b">
        <f>HW856=FE856</f>
        <v>0</v>
      </c>
      <c r="IC856" s="64"/>
    </row>
    <row r="857" spans="1:237" s="106" customFormat="1" ht="22.5" customHeight="1" x14ac:dyDescent="0.25">
      <c r="A857" s="368" t="s">
        <v>3972</v>
      </c>
      <c r="B857" s="369" t="s">
        <v>3973</v>
      </c>
      <c r="C857" s="370" t="s">
        <v>3262</v>
      </c>
      <c r="D857" s="371" t="s">
        <v>3974</v>
      </c>
      <c r="E857" s="371" t="s">
        <v>3975</v>
      </c>
      <c r="F857" s="372" t="s">
        <v>3224</v>
      </c>
      <c r="G857" s="372" t="s">
        <v>3225</v>
      </c>
      <c r="H857" s="373" t="s">
        <v>1874</v>
      </c>
      <c r="I857" s="374" t="s">
        <v>1757</v>
      </c>
      <c r="J857" s="421" t="s">
        <v>3231</v>
      </c>
      <c r="K857" s="421" t="s">
        <v>3234</v>
      </c>
      <c r="L857" s="329">
        <f>CONTINUA!BV857</f>
        <v>0</v>
      </c>
      <c r="M857" s="329">
        <f>CONTINUA!BW857</f>
        <v>0</v>
      </c>
      <c r="N857" s="895"/>
      <c r="O857" s="896" t="s">
        <v>4089</v>
      </c>
      <c r="P857" s="897" t="s">
        <v>206</v>
      </c>
      <c r="Q857" s="400"/>
      <c r="R857" s="401"/>
      <c r="S857" s="400"/>
      <c r="T857" s="401"/>
      <c r="U857" s="400"/>
      <c r="V857" s="401"/>
      <c r="W857" s="400"/>
      <c r="X857" s="401"/>
      <c r="Y857" s="400"/>
      <c r="Z857" s="401"/>
      <c r="AA857" s="400"/>
      <c r="AB857" s="401"/>
      <c r="AC857" s="400"/>
      <c r="AD857" s="401"/>
      <c r="AE857" s="400"/>
      <c r="AF857" s="401"/>
      <c r="AG857" s="400"/>
      <c r="AH857" s="401"/>
      <c r="AI857" s="400"/>
      <c r="AJ857" s="401"/>
      <c r="AK857" s="400"/>
      <c r="AL857" s="401"/>
      <c r="AM857" s="400"/>
      <c r="AN857" s="401"/>
      <c r="AO857" s="400"/>
      <c r="AP857" s="401"/>
      <c r="AQ857" s="400"/>
      <c r="AR857" s="401"/>
      <c r="AS857" s="400"/>
      <c r="AT857" s="401"/>
      <c r="AU857" s="400"/>
      <c r="AV857" s="401"/>
      <c r="AW857" s="400"/>
      <c r="AX857" s="401"/>
      <c r="AY857" s="400"/>
      <c r="AZ857" s="401"/>
      <c r="BA857" s="400"/>
      <c r="BB857" s="401"/>
      <c r="BC857" s="400"/>
      <c r="BD857" s="401"/>
      <c r="BE857" s="400"/>
      <c r="BF857" s="401"/>
      <c r="BG857" s="400"/>
      <c r="BH857" s="401"/>
      <c r="BI857" s="400"/>
      <c r="BJ857" s="401"/>
      <c r="BK857" s="400"/>
      <c r="BL857" s="401"/>
      <c r="BM857" s="400"/>
      <c r="BN857" s="401"/>
      <c r="BO857" s="400"/>
      <c r="BP857" s="401"/>
      <c r="BQ857" s="400"/>
      <c r="BR857" s="401"/>
      <c r="BS857" s="400"/>
      <c r="BT857" s="401"/>
      <c r="BU857" s="400"/>
      <c r="BV857" s="401"/>
      <c r="BW857" s="400"/>
      <c r="BX857" s="401"/>
      <c r="BY857" s="400"/>
      <c r="BZ857" s="401"/>
      <c r="CA857" s="400"/>
      <c r="CB857" s="401"/>
      <c r="CC857" s="400"/>
      <c r="CD857" s="401"/>
      <c r="CE857" s="400"/>
      <c r="CF857" s="401"/>
      <c r="CG857" s="400"/>
      <c r="CH857" s="401"/>
      <c r="CI857" s="400"/>
      <c r="CJ857" s="401"/>
      <c r="CK857" s="400"/>
      <c r="CL857" s="401"/>
      <c r="CM857" s="400"/>
      <c r="CN857" s="401"/>
      <c r="CO857" s="400"/>
      <c r="CP857" s="401"/>
      <c r="CQ857" s="400"/>
      <c r="CR857" s="401"/>
      <c r="CS857" s="400"/>
      <c r="CT857" s="401"/>
      <c r="CU857" s="400"/>
      <c r="CV857" s="401"/>
      <c r="CW857" s="400"/>
      <c r="CX857" s="401"/>
      <c r="CY857" s="400"/>
      <c r="CZ857" s="401"/>
      <c r="DA857" s="400"/>
      <c r="DB857" s="401"/>
      <c r="DC857" s="400"/>
      <c r="DD857" s="401"/>
      <c r="DE857" s="400"/>
      <c r="DF857" s="401"/>
      <c r="DG857" s="400"/>
      <c r="DH857" s="401"/>
      <c r="DI857" s="400"/>
      <c r="DJ857" s="401"/>
      <c r="DK857" s="400"/>
      <c r="DL857" s="401"/>
      <c r="DM857" s="400"/>
      <c r="DN857" s="401"/>
      <c r="DO857" s="400"/>
      <c r="DP857" s="401"/>
      <c r="DQ857" s="400"/>
      <c r="DR857" s="401"/>
      <c r="DS857" s="400"/>
      <c r="DT857" s="401"/>
      <c r="DU857" s="400"/>
      <c r="DV857" s="401"/>
      <c r="DW857" s="400"/>
      <c r="DX857" s="401"/>
      <c r="DY857" s="400"/>
      <c r="DZ857" s="401"/>
      <c r="EA857" s="400"/>
      <c r="EB857" s="401"/>
      <c r="EC857" s="400"/>
      <c r="ED857" s="401"/>
      <c r="EE857" s="400"/>
      <c r="EF857" s="401"/>
      <c r="EG857" s="400"/>
      <c r="EH857" s="401"/>
      <c r="EI857" s="400"/>
      <c r="EJ857" s="447"/>
      <c r="EK857" s="511"/>
      <c r="EL857" s="514"/>
      <c r="EM857" s="448"/>
      <c r="EN857" s="344"/>
      <c r="EO857" s="345"/>
      <c r="EP857" s="171">
        <f t="shared" si="961"/>
        <v>0</v>
      </c>
      <c r="EQ857" s="171">
        <f t="shared" si="962"/>
        <v>0</v>
      </c>
      <c r="ER857" s="171">
        <f t="shared" si="963"/>
        <v>0</v>
      </c>
      <c r="ES857" s="171">
        <f t="shared" si="964"/>
        <v>0</v>
      </c>
      <c r="ET857" s="171">
        <f t="shared" si="965"/>
        <v>0</v>
      </c>
      <c r="EU857" s="171">
        <f t="shared" si="966"/>
        <v>0</v>
      </c>
      <c r="EV857" s="172">
        <f t="shared" si="967"/>
        <v>0</v>
      </c>
      <c r="EW857" s="173"/>
      <c r="EX857" s="248">
        <f t="shared" si="979"/>
        <v>0</v>
      </c>
      <c r="EY857" s="174">
        <f>(L857*regular)+(M857*Cadeirantee)</f>
        <v>0</v>
      </c>
      <c r="EZ857" s="249">
        <f>SUMIF(FG857:GJ857,"&gt;0")</f>
        <v>0</v>
      </c>
      <c r="FA857" s="249">
        <f>SUMIF(FG857:GJ857,"&lt;0")+SUMIF(GN857:HP857,"&lt;0")</f>
        <v>0</v>
      </c>
      <c r="FB857" s="174">
        <v>0</v>
      </c>
      <c r="FC857" s="126">
        <f>N857*km*'VALORES TABELA'!$B$13</f>
        <v>0</v>
      </c>
      <c r="FD857" s="250">
        <f t="shared" ref="FD857:FD860" si="980">GL857</f>
        <v>0</v>
      </c>
      <c r="FE857" s="105"/>
      <c r="FF857" s="119"/>
      <c r="FG857" s="119"/>
      <c r="FH857" s="119"/>
      <c r="FI857" s="119"/>
      <c r="FJ857" s="119"/>
      <c r="FK857" s="119"/>
      <c r="FL857" s="119"/>
      <c r="FM857" s="119"/>
      <c r="FN857" s="119"/>
      <c r="FO857" s="119"/>
      <c r="FP857" s="119"/>
      <c r="FQ857" s="119"/>
      <c r="FR857" s="119"/>
      <c r="FS857" s="119"/>
      <c r="FT857" s="119"/>
      <c r="FU857" s="119"/>
      <c r="FV857" s="119"/>
      <c r="FW857" s="119"/>
      <c r="FX857" s="119"/>
      <c r="FY857" s="119"/>
      <c r="FZ857" s="119"/>
      <c r="GA857" s="119"/>
      <c r="GB857" s="119"/>
      <c r="GC857" s="119"/>
      <c r="GD857" s="119"/>
      <c r="GE857" s="119"/>
      <c r="GF857" s="119"/>
      <c r="GG857" s="119"/>
      <c r="GH857" s="119"/>
      <c r="GI857" s="119"/>
      <c r="GJ857" s="119"/>
      <c r="GK857" s="251"/>
      <c r="GL857" s="103">
        <f t="shared" si="968"/>
        <v>0</v>
      </c>
      <c r="GM857" s="124"/>
      <c r="GN857" s="104"/>
      <c r="GO857" s="104"/>
      <c r="GP857" s="104"/>
      <c r="GQ857" s="104"/>
      <c r="GR857" s="104"/>
      <c r="GS857" s="104"/>
      <c r="GT857" s="104"/>
      <c r="GU857" s="104"/>
      <c r="GV857" s="104"/>
      <c r="GW857" s="104"/>
      <c r="GX857" s="104"/>
      <c r="GY857" s="104"/>
      <c r="GZ857" s="104"/>
      <c r="HA857" s="104"/>
      <c r="HB857" s="104"/>
      <c r="HC857" s="104"/>
      <c r="HD857" s="104"/>
      <c r="HE857" s="104"/>
      <c r="HF857" s="104"/>
      <c r="HG857" s="104"/>
      <c r="HH857" s="104"/>
      <c r="HI857" s="104"/>
      <c r="HJ857" s="104"/>
      <c r="HK857" s="104"/>
      <c r="HL857" s="104"/>
      <c r="HM857" s="104"/>
      <c r="HN857" s="104"/>
      <c r="HO857" s="104"/>
      <c r="HP857" s="104"/>
      <c r="HQ857" s="64"/>
      <c r="HR857" s="64"/>
      <c r="HS857" s="64"/>
      <c r="HT857" s="64"/>
      <c r="HU857" s="64"/>
      <c r="HV857" s="64"/>
      <c r="HW857" s="105"/>
      <c r="HX857" s="64"/>
      <c r="HY857" s="280">
        <f t="shared" ref="HY857:HY860" si="981">IF(ISTEXT(EM857), VALUE(EM857), EM857)</f>
        <v>0</v>
      </c>
      <c r="HZ857" s="280">
        <f t="shared" ref="HZ857:HZ860" si="982">IF(ISTEXT(EN857), VALUE(EN857), EN857)</f>
        <v>0</v>
      </c>
      <c r="IA857" s="280">
        <f t="shared" ref="IA857:IA860" si="983">IF(ISTEXT(EO857), VALUE(EO857), EO857)</f>
        <v>0</v>
      </c>
      <c r="IB857" s="64"/>
      <c r="IC857" s="64"/>
    </row>
    <row r="858" spans="1:237" s="106" customFormat="1" ht="22.5" customHeight="1" x14ac:dyDescent="0.25">
      <c r="A858" s="368" t="s">
        <v>3972</v>
      </c>
      <c r="B858" s="369" t="s">
        <v>3973</v>
      </c>
      <c r="C858" s="375" t="s">
        <v>3262</v>
      </c>
      <c r="D858" s="371" t="s">
        <v>3974</v>
      </c>
      <c r="E858" s="371" t="s">
        <v>3975</v>
      </c>
      <c r="F858" s="376" t="s">
        <v>3224</v>
      </c>
      <c r="G858" s="376" t="s">
        <v>3225</v>
      </c>
      <c r="H858" s="373" t="s">
        <v>1874</v>
      </c>
      <c r="I858" s="374" t="s">
        <v>1757</v>
      </c>
      <c r="J858" s="421" t="s">
        <v>3231</v>
      </c>
      <c r="K858" s="422" t="s">
        <v>3235</v>
      </c>
      <c r="L858" s="329">
        <f>CONTINUA!BV858</f>
        <v>0</v>
      </c>
      <c r="M858" s="329">
        <f>CONTINUA!BW858</f>
        <v>0</v>
      </c>
      <c r="N858" s="895"/>
      <c r="O858" s="896" t="s">
        <v>4089</v>
      </c>
      <c r="P858" s="897" t="s">
        <v>206</v>
      </c>
      <c r="Q858" s="400">
        <v>8</v>
      </c>
      <c r="R858" s="401"/>
      <c r="S858" s="400"/>
      <c r="T858" s="401"/>
      <c r="U858" s="400"/>
      <c r="V858" s="401"/>
      <c r="W858" s="400"/>
      <c r="X858" s="401"/>
      <c r="Y858" s="400"/>
      <c r="Z858" s="401"/>
      <c r="AA858" s="400"/>
      <c r="AB858" s="401"/>
      <c r="AC858" s="400"/>
      <c r="AD858" s="401"/>
      <c r="AE858" s="400"/>
      <c r="AF858" s="401"/>
      <c r="AG858" s="400"/>
      <c r="AH858" s="401"/>
      <c r="AI858" s="400"/>
      <c r="AJ858" s="401"/>
      <c r="AK858" s="400"/>
      <c r="AL858" s="401"/>
      <c r="AM858" s="400"/>
      <c r="AN858" s="401"/>
      <c r="AO858" s="400"/>
      <c r="AP858" s="401"/>
      <c r="AQ858" s="400"/>
      <c r="AR858" s="401"/>
      <c r="AS858" s="400"/>
      <c r="AT858" s="401"/>
      <c r="AU858" s="400"/>
      <c r="AV858" s="401"/>
      <c r="AW858" s="400"/>
      <c r="AX858" s="401"/>
      <c r="AY858" s="400"/>
      <c r="AZ858" s="401"/>
      <c r="BA858" s="400"/>
      <c r="BB858" s="401"/>
      <c r="BC858" s="400"/>
      <c r="BD858" s="401"/>
      <c r="BE858" s="400"/>
      <c r="BF858" s="401"/>
      <c r="BG858" s="400"/>
      <c r="BH858" s="401"/>
      <c r="BI858" s="400"/>
      <c r="BJ858" s="401"/>
      <c r="BK858" s="400"/>
      <c r="BL858" s="401"/>
      <c r="BM858" s="400"/>
      <c r="BN858" s="401"/>
      <c r="BO858" s="400"/>
      <c r="BP858" s="401"/>
      <c r="BQ858" s="400"/>
      <c r="BR858" s="401"/>
      <c r="BS858" s="400"/>
      <c r="BT858" s="401"/>
      <c r="BU858" s="400"/>
      <c r="BV858" s="401"/>
      <c r="BW858" s="400"/>
      <c r="BX858" s="401"/>
      <c r="BY858" s="400"/>
      <c r="BZ858" s="401"/>
      <c r="CA858" s="400"/>
      <c r="CB858" s="401"/>
      <c r="CC858" s="400"/>
      <c r="CD858" s="401"/>
      <c r="CE858" s="400"/>
      <c r="CF858" s="401"/>
      <c r="CG858" s="400"/>
      <c r="CH858" s="401"/>
      <c r="CI858" s="400"/>
      <c r="CJ858" s="401"/>
      <c r="CK858" s="400"/>
      <c r="CL858" s="401"/>
      <c r="CM858" s="400"/>
      <c r="CN858" s="401"/>
      <c r="CO858" s="400"/>
      <c r="CP858" s="401"/>
      <c r="CQ858" s="400"/>
      <c r="CR858" s="401"/>
      <c r="CS858" s="400"/>
      <c r="CT858" s="401"/>
      <c r="CU858" s="400"/>
      <c r="CV858" s="401"/>
      <c r="CW858" s="400"/>
      <c r="CX858" s="401"/>
      <c r="CY858" s="400"/>
      <c r="CZ858" s="401"/>
      <c r="DA858" s="400"/>
      <c r="DB858" s="401"/>
      <c r="DC858" s="400"/>
      <c r="DD858" s="401"/>
      <c r="DE858" s="400"/>
      <c r="DF858" s="401"/>
      <c r="DG858" s="400"/>
      <c r="DH858" s="401"/>
      <c r="DI858" s="400"/>
      <c r="DJ858" s="401"/>
      <c r="DK858" s="400"/>
      <c r="DL858" s="401"/>
      <c r="DM858" s="400"/>
      <c r="DN858" s="401"/>
      <c r="DO858" s="400"/>
      <c r="DP858" s="401"/>
      <c r="DQ858" s="400"/>
      <c r="DR858" s="401"/>
      <c r="DS858" s="400"/>
      <c r="DT858" s="401"/>
      <c r="DU858" s="400"/>
      <c r="DV858" s="401"/>
      <c r="DW858" s="400"/>
      <c r="DX858" s="401"/>
      <c r="DY858" s="400"/>
      <c r="DZ858" s="401"/>
      <c r="EA858" s="400"/>
      <c r="EB858" s="401"/>
      <c r="EC858" s="400"/>
      <c r="ED858" s="401"/>
      <c r="EE858" s="400"/>
      <c r="EF858" s="401"/>
      <c r="EG858" s="400"/>
      <c r="EH858" s="401"/>
      <c r="EI858" s="400"/>
      <c r="EJ858" s="447"/>
      <c r="EK858" s="511"/>
      <c r="EL858" s="514"/>
      <c r="EM858" s="448"/>
      <c r="EN858" s="344"/>
      <c r="EO858" s="345"/>
      <c r="EP858" s="171">
        <f t="shared" si="961"/>
        <v>8</v>
      </c>
      <c r="EQ858" s="171">
        <f t="shared" si="962"/>
        <v>0</v>
      </c>
      <c r="ER858" s="171">
        <f t="shared" si="963"/>
        <v>0</v>
      </c>
      <c r="ES858" s="171">
        <f t="shared" si="964"/>
        <v>0</v>
      </c>
      <c r="ET858" s="171">
        <f t="shared" si="965"/>
        <v>0</v>
      </c>
      <c r="EU858" s="171">
        <f t="shared" si="966"/>
        <v>0</v>
      </c>
      <c r="EV858" s="172">
        <f t="shared" si="967"/>
        <v>8</v>
      </c>
      <c r="EW858" s="125"/>
      <c r="EX858" s="248">
        <f t="shared" si="979"/>
        <v>0</v>
      </c>
      <c r="EY858" s="174">
        <f>(L858*regular)+(M858*Cadeirantee)</f>
        <v>0</v>
      </c>
      <c r="EZ858" s="249">
        <f>SUMIF(FG858:GJ858,"&gt;0")</f>
        <v>0</v>
      </c>
      <c r="FA858" s="249">
        <f>SUMIF(FG858:GJ858,"&lt;0")+SUMIF(GN858:HP858,"&lt;0")</f>
        <v>0</v>
      </c>
      <c r="FB858" s="174">
        <v>0</v>
      </c>
      <c r="FC858" s="126">
        <f>N858*km*'VALORES TABELA'!$B$13</f>
        <v>0</v>
      </c>
      <c r="FD858" s="250">
        <f t="shared" si="980"/>
        <v>0</v>
      </c>
      <c r="FE858" s="105"/>
      <c r="FF858" s="108"/>
      <c r="FG858" s="108"/>
      <c r="FH858" s="108"/>
      <c r="FI858" s="108"/>
      <c r="FJ858" s="108"/>
      <c r="FK858" s="108"/>
      <c r="FL858" s="108"/>
      <c r="FM858" s="108"/>
      <c r="FN858" s="108"/>
      <c r="FO858" s="108"/>
      <c r="FP858" s="108"/>
      <c r="FQ858" s="108"/>
      <c r="FR858" s="108"/>
      <c r="FS858" s="108"/>
      <c r="FT858" s="108"/>
      <c r="FU858" s="108"/>
      <c r="FV858" s="108"/>
      <c r="FW858" s="108"/>
      <c r="FX858" s="108"/>
      <c r="FY858" s="108"/>
      <c r="FZ858" s="108"/>
      <c r="GA858" s="108"/>
      <c r="GB858" s="108"/>
      <c r="GC858" s="108"/>
      <c r="GD858" s="108"/>
      <c r="GE858" s="108"/>
      <c r="GF858" s="108"/>
      <c r="GG858" s="108"/>
      <c r="GH858" s="108"/>
      <c r="GI858" s="108"/>
      <c r="GJ858" s="108"/>
      <c r="GK858" s="251"/>
      <c r="GL858" s="103">
        <f t="shared" si="968"/>
        <v>0</v>
      </c>
      <c r="GM858" s="124"/>
      <c r="GN858" s="104"/>
      <c r="GO858" s="104"/>
      <c r="GP858" s="104"/>
      <c r="GQ858" s="104"/>
      <c r="GR858" s="104"/>
      <c r="GS858" s="104"/>
      <c r="GT858" s="104"/>
      <c r="GU858" s="104"/>
      <c r="GV858" s="104"/>
      <c r="GW858" s="104"/>
      <c r="GX858" s="104"/>
      <c r="GY858" s="104"/>
      <c r="GZ858" s="104"/>
      <c r="HA858" s="104"/>
      <c r="HB858" s="104"/>
      <c r="HC858" s="104"/>
      <c r="HD858" s="104"/>
      <c r="HE858" s="104"/>
      <c r="HF858" s="104"/>
      <c r="HG858" s="104"/>
      <c r="HH858" s="104"/>
      <c r="HI858" s="104"/>
      <c r="HJ858" s="104"/>
      <c r="HK858" s="104"/>
      <c r="HL858" s="104"/>
      <c r="HM858" s="104"/>
      <c r="HN858" s="104"/>
      <c r="HO858" s="104"/>
      <c r="HP858" s="104"/>
      <c r="HQ858" s="64"/>
      <c r="HR858" s="64"/>
      <c r="HS858" s="64"/>
      <c r="HT858" s="64"/>
      <c r="HU858" s="64"/>
      <c r="HV858" s="64"/>
      <c r="HW858" s="105"/>
      <c r="HX858" s="64"/>
      <c r="HY858" s="280">
        <f t="shared" si="981"/>
        <v>0</v>
      </c>
      <c r="HZ858" s="280">
        <f t="shared" si="982"/>
        <v>0</v>
      </c>
      <c r="IA858" s="280">
        <f t="shared" si="983"/>
        <v>0</v>
      </c>
      <c r="IB858" s="64"/>
      <c r="IC858" s="64"/>
    </row>
    <row r="859" spans="1:237" s="106" customFormat="1" ht="22.5" customHeight="1" x14ac:dyDescent="0.25">
      <c r="A859" s="368" t="s">
        <v>3972</v>
      </c>
      <c r="B859" s="369" t="s">
        <v>3973</v>
      </c>
      <c r="C859" s="375" t="s">
        <v>3262</v>
      </c>
      <c r="D859" s="371" t="s">
        <v>3974</v>
      </c>
      <c r="E859" s="371" t="s">
        <v>3975</v>
      </c>
      <c r="F859" s="376" t="s">
        <v>3224</v>
      </c>
      <c r="G859" s="376" t="s">
        <v>3225</v>
      </c>
      <c r="H859" s="373" t="s">
        <v>1874</v>
      </c>
      <c r="I859" s="374" t="s">
        <v>1757</v>
      </c>
      <c r="J859" s="421" t="s">
        <v>3231</v>
      </c>
      <c r="K859" s="423" t="s">
        <v>3236</v>
      </c>
      <c r="L859" s="329">
        <f>CONTINUA!BV859</f>
        <v>0</v>
      </c>
      <c r="M859" s="329">
        <f>CONTINUA!BW859</f>
        <v>0</v>
      </c>
      <c r="N859" s="895"/>
      <c r="O859" s="896" t="s">
        <v>4089</v>
      </c>
      <c r="P859" s="897" t="s">
        <v>206</v>
      </c>
      <c r="Q859" s="400"/>
      <c r="R859" s="401"/>
      <c r="S859" s="400"/>
      <c r="T859" s="401"/>
      <c r="U859" s="400"/>
      <c r="V859" s="401"/>
      <c r="W859" s="400"/>
      <c r="X859" s="401"/>
      <c r="Y859" s="400"/>
      <c r="Z859" s="401"/>
      <c r="AA859" s="400"/>
      <c r="AB859" s="401"/>
      <c r="AC859" s="400"/>
      <c r="AD859" s="401"/>
      <c r="AE859" s="400"/>
      <c r="AF859" s="401"/>
      <c r="AG859" s="400"/>
      <c r="AH859" s="401"/>
      <c r="AI859" s="400"/>
      <c r="AJ859" s="401"/>
      <c r="AK859" s="400"/>
      <c r="AL859" s="401"/>
      <c r="AM859" s="400"/>
      <c r="AN859" s="401"/>
      <c r="AO859" s="400"/>
      <c r="AP859" s="401"/>
      <c r="AQ859" s="400"/>
      <c r="AR859" s="401"/>
      <c r="AS859" s="400"/>
      <c r="AT859" s="401"/>
      <c r="AU859" s="400"/>
      <c r="AV859" s="401"/>
      <c r="AW859" s="400"/>
      <c r="AX859" s="401"/>
      <c r="AY859" s="400"/>
      <c r="AZ859" s="401"/>
      <c r="BA859" s="400"/>
      <c r="BB859" s="401"/>
      <c r="BC859" s="400"/>
      <c r="BD859" s="401"/>
      <c r="BE859" s="400"/>
      <c r="BF859" s="401"/>
      <c r="BG859" s="400"/>
      <c r="BH859" s="401"/>
      <c r="BI859" s="400"/>
      <c r="BJ859" s="401"/>
      <c r="BK859" s="400"/>
      <c r="BL859" s="401"/>
      <c r="BM859" s="400"/>
      <c r="BN859" s="401"/>
      <c r="BO859" s="400"/>
      <c r="BP859" s="401"/>
      <c r="BQ859" s="400"/>
      <c r="BR859" s="401"/>
      <c r="BS859" s="400"/>
      <c r="BT859" s="401"/>
      <c r="BU859" s="400"/>
      <c r="BV859" s="401"/>
      <c r="BW859" s="400"/>
      <c r="BX859" s="401"/>
      <c r="BY859" s="400"/>
      <c r="BZ859" s="401"/>
      <c r="CA859" s="400"/>
      <c r="CB859" s="401"/>
      <c r="CC859" s="400"/>
      <c r="CD859" s="401"/>
      <c r="CE859" s="400"/>
      <c r="CF859" s="401"/>
      <c r="CG859" s="400"/>
      <c r="CH859" s="401"/>
      <c r="CI859" s="400"/>
      <c r="CJ859" s="401"/>
      <c r="CK859" s="400"/>
      <c r="CL859" s="401"/>
      <c r="CM859" s="400"/>
      <c r="CN859" s="401"/>
      <c r="CO859" s="400"/>
      <c r="CP859" s="401"/>
      <c r="CQ859" s="400"/>
      <c r="CR859" s="401"/>
      <c r="CS859" s="400"/>
      <c r="CT859" s="401"/>
      <c r="CU859" s="400"/>
      <c r="CV859" s="401"/>
      <c r="CW859" s="400"/>
      <c r="CX859" s="401"/>
      <c r="CY859" s="400"/>
      <c r="CZ859" s="401"/>
      <c r="DA859" s="400"/>
      <c r="DB859" s="401"/>
      <c r="DC859" s="400"/>
      <c r="DD859" s="401"/>
      <c r="DE859" s="400"/>
      <c r="DF859" s="401"/>
      <c r="DG859" s="400"/>
      <c r="DH859" s="401"/>
      <c r="DI859" s="400"/>
      <c r="DJ859" s="401"/>
      <c r="DK859" s="400"/>
      <c r="DL859" s="401"/>
      <c r="DM859" s="400"/>
      <c r="DN859" s="401"/>
      <c r="DO859" s="400"/>
      <c r="DP859" s="401"/>
      <c r="DQ859" s="400"/>
      <c r="DR859" s="401"/>
      <c r="DS859" s="400"/>
      <c r="DT859" s="401"/>
      <c r="DU859" s="400"/>
      <c r="DV859" s="401"/>
      <c r="DW859" s="400"/>
      <c r="DX859" s="401"/>
      <c r="DY859" s="400"/>
      <c r="DZ859" s="401"/>
      <c r="EA859" s="400"/>
      <c r="EB859" s="401"/>
      <c r="EC859" s="400"/>
      <c r="ED859" s="401"/>
      <c r="EE859" s="400"/>
      <c r="EF859" s="401"/>
      <c r="EG859" s="400"/>
      <c r="EH859" s="401"/>
      <c r="EI859" s="400"/>
      <c r="EJ859" s="447"/>
      <c r="EK859" s="511"/>
      <c r="EL859" s="514"/>
      <c r="EM859" s="448"/>
      <c r="EN859" s="344"/>
      <c r="EO859" s="345"/>
      <c r="EP859" s="171">
        <f t="shared" si="961"/>
        <v>0</v>
      </c>
      <c r="EQ859" s="171">
        <f t="shared" si="962"/>
        <v>0</v>
      </c>
      <c r="ER859" s="171">
        <f t="shared" si="963"/>
        <v>0</v>
      </c>
      <c r="ES859" s="171">
        <f t="shared" si="964"/>
        <v>0</v>
      </c>
      <c r="ET859" s="171">
        <f t="shared" si="965"/>
        <v>0</v>
      </c>
      <c r="EU859" s="171">
        <f t="shared" si="966"/>
        <v>0</v>
      </c>
      <c r="EV859" s="172">
        <f t="shared" si="967"/>
        <v>0</v>
      </c>
      <c r="EW859" s="127"/>
      <c r="EX859" s="248">
        <f t="shared" si="979"/>
        <v>0</v>
      </c>
      <c r="EY859" s="174">
        <f>(L859*regular)+(M859*Cadeirantee)</f>
        <v>0</v>
      </c>
      <c r="EZ859" s="249">
        <f>SUMIF(FG859:GJ859,"&gt;0")</f>
        <v>0</v>
      </c>
      <c r="FA859" s="249">
        <f>SUMIF(FG859:GJ859,"&lt;0")+SUMIF(GN859:HP859,"&lt;0")</f>
        <v>0</v>
      </c>
      <c r="FB859" s="174">
        <v>0</v>
      </c>
      <c r="FC859" s="126">
        <f>N859*km*'VALORES TABELA'!$B$13</f>
        <v>0</v>
      </c>
      <c r="FD859" s="250">
        <f t="shared" si="980"/>
        <v>0</v>
      </c>
      <c r="FE859" s="105"/>
      <c r="FF859" s="118"/>
      <c r="FG859" s="118"/>
      <c r="FH859" s="118"/>
      <c r="FI859" s="118"/>
      <c r="FJ859" s="118"/>
      <c r="FK859" s="118"/>
      <c r="FL859" s="118"/>
      <c r="FM859" s="118"/>
      <c r="FN859" s="118"/>
      <c r="FO859" s="118"/>
      <c r="FP859" s="118"/>
      <c r="FQ859" s="118"/>
      <c r="FR859" s="118"/>
      <c r="FS859" s="118"/>
      <c r="FT859" s="118"/>
      <c r="FU859" s="118"/>
      <c r="FV859" s="118"/>
      <c r="FW859" s="118"/>
      <c r="FX859" s="118"/>
      <c r="FY859" s="118"/>
      <c r="FZ859" s="118"/>
      <c r="GA859" s="118"/>
      <c r="GB859" s="118"/>
      <c r="GC859" s="118"/>
      <c r="GD859" s="118"/>
      <c r="GE859" s="118"/>
      <c r="GF859" s="118"/>
      <c r="GG859" s="118"/>
      <c r="GH859" s="118"/>
      <c r="GI859" s="118"/>
      <c r="GJ859" s="118"/>
      <c r="GK859" s="252"/>
      <c r="GL859" s="103">
        <f t="shared" si="968"/>
        <v>0</v>
      </c>
      <c r="GM859" s="124"/>
      <c r="GN859" s="104"/>
      <c r="GO859" s="104"/>
      <c r="GP859" s="104"/>
      <c r="GQ859" s="104"/>
      <c r="GR859" s="104"/>
      <c r="GS859" s="104"/>
      <c r="GT859" s="104"/>
      <c r="GU859" s="104"/>
      <c r="GV859" s="104"/>
      <c r="GW859" s="104"/>
      <c r="GX859" s="104"/>
      <c r="GY859" s="104"/>
      <c r="GZ859" s="104"/>
      <c r="HA859" s="104"/>
      <c r="HB859" s="104"/>
      <c r="HC859" s="104"/>
      <c r="HD859" s="104"/>
      <c r="HE859" s="104"/>
      <c r="HF859" s="104"/>
      <c r="HG859" s="104"/>
      <c r="HH859" s="104"/>
      <c r="HI859" s="104"/>
      <c r="HJ859" s="104"/>
      <c r="HK859" s="104"/>
      <c r="HL859" s="104"/>
      <c r="HM859" s="104"/>
      <c r="HN859" s="104"/>
      <c r="HO859" s="104"/>
      <c r="HP859" s="104"/>
      <c r="HQ859" s="64"/>
      <c r="HR859" s="65"/>
      <c r="HS859" s="65"/>
      <c r="HT859" s="65"/>
      <c r="HU859" s="65"/>
      <c r="HV859" s="65"/>
      <c r="HW859" s="105"/>
      <c r="HX859" s="65"/>
      <c r="HY859" s="280">
        <f t="shared" si="981"/>
        <v>0</v>
      </c>
      <c r="HZ859" s="280">
        <f t="shared" si="982"/>
        <v>0</v>
      </c>
      <c r="IA859" s="280">
        <f t="shared" si="983"/>
        <v>0</v>
      </c>
      <c r="IB859" s="65"/>
      <c r="IC859" s="65"/>
    </row>
    <row r="860" spans="1:237" s="106" customFormat="1" ht="22.5" customHeight="1" thickBot="1" x14ac:dyDescent="0.3">
      <c r="A860" s="377" t="s">
        <v>3972</v>
      </c>
      <c r="B860" s="378" t="s">
        <v>3973</v>
      </c>
      <c r="C860" s="379" t="s">
        <v>3262</v>
      </c>
      <c r="D860" s="380" t="s">
        <v>3974</v>
      </c>
      <c r="E860" s="380" t="s">
        <v>3975</v>
      </c>
      <c r="F860" s="381" t="s">
        <v>3224</v>
      </c>
      <c r="G860" s="381" t="s">
        <v>3225</v>
      </c>
      <c r="H860" s="382" t="s">
        <v>1874</v>
      </c>
      <c r="I860" s="383" t="s">
        <v>1757</v>
      </c>
      <c r="J860" s="421" t="s">
        <v>3231</v>
      </c>
      <c r="K860" s="424" t="s">
        <v>60</v>
      </c>
      <c r="L860" s="329">
        <f>CONTINUA!BV860</f>
        <v>0</v>
      </c>
      <c r="M860" s="329">
        <f>CONTINUA!BW860</f>
        <v>0</v>
      </c>
      <c r="N860" s="895"/>
      <c r="O860" s="896" t="s">
        <v>4089</v>
      </c>
      <c r="P860" s="897" t="s">
        <v>206</v>
      </c>
      <c r="Q860" s="400"/>
      <c r="R860" s="401"/>
      <c r="S860" s="400"/>
      <c r="T860" s="401"/>
      <c r="U860" s="400"/>
      <c r="V860" s="401"/>
      <c r="W860" s="400"/>
      <c r="X860" s="401"/>
      <c r="Y860" s="400"/>
      <c r="Z860" s="401"/>
      <c r="AA860" s="400"/>
      <c r="AB860" s="401"/>
      <c r="AC860" s="400"/>
      <c r="AD860" s="401"/>
      <c r="AE860" s="400"/>
      <c r="AF860" s="401"/>
      <c r="AG860" s="400"/>
      <c r="AH860" s="401"/>
      <c r="AI860" s="400"/>
      <c r="AJ860" s="401"/>
      <c r="AK860" s="400"/>
      <c r="AL860" s="401"/>
      <c r="AM860" s="400"/>
      <c r="AN860" s="401"/>
      <c r="AO860" s="400"/>
      <c r="AP860" s="401"/>
      <c r="AQ860" s="400"/>
      <c r="AR860" s="401"/>
      <c r="AS860" s="400"/>
      <c r="AT860" s="401"/>
      <c r="AU860" s="400"/>
      <c r="AV860" s="401"/>
      <c r="AW860" s="400"/>
      <c r="AX860" s="401"/>
      <c r="AY860" s="400"/>
      <c r="AZ860" s="401"/>
      <c r="BA860" s="400"/>
      <c r="BB860" s="401"/>
      <c r="BC860" s="400"/>
      <c r="BD860" s="401"/>
      <c r="BE860" s="400"/>
      <c r="BF860" s="401"/>
      <c r="BG860" s="400"/>
      <c r="BH860" s="401"/>
      <c r="BI860" s="400"/>
      <c r="BJ860" s="401"/>
      <c r="BK860" s="400"/>
      <c r="BL860" s="401"/>
      <c r="BM860" s="400"/>
      <c r="BN860" s="401"/>
      <c r="BO860" s="400"/>
      <c r="BP860" s="401"/>
      <c r="BQ860" s="400"/>
      <c r="BR860" s="401"/>
      <c r="BS860" s="400"/>
      <c r="BT860" s="401"/>
      <c r="BU860" s="400"/>
      <c r="BV860" s="401"/>
      <c r="BW860" s="400"/>
      <c r="BX860" s="401"/>
      <c r="BY860" s="400"/>
      <c r="BZ860" s="401"/>
      <c r="CA860" s="400"/>
      <c r="CB860" s="401"/>
      <c r="CC860" s="400"/>
      <c r="CD860" s="401"/>
      <c r="CE860" s="400"/>
      <c r="CF860" s="401"/>
      <c r="CG860" s="400"/>
      <c r="CH860" s="401"/>
      <c r="CI860" s="400"/>
      <c r="CJ860" s="401"/>
      <c r="CK860" s="400"/>
      <c r="CL860" s="401"/>
      <c r="CM860" s="400"/>
      <c r="CN860" s="401"/>
      <c r="CO860" s="400"/>
      <c r="CP860" s="401"/>
      <c r="CQ860" s="400"/>
      <c r="CR860" s="401"/>
      <c r="CS860" s="400"/>
      <c r="CT860" s="401"/>
      <c r="CU860" s="400"/>
      <c r="CV860" s="401"/>
      <c r="CW860" s="400"/>
      <c r="CX860" s="401"/>
      <c r="CY860" s="400"/>
      <c r="CZ860" s="401"/>
      <c r="DA860" s="400"/>
      <c r="DB860" s="401"/>
      <c r="DC860" s="400"/>
      <c r="DD860" s="401"/>
      <c r="DE860" s="400"/>
      <c r="DF860" s="401"/>
      <c r="DG860" s="400"/>
      <c r="DH860" s="401"/>
      <c r="DI860" s="400"/>
      <c r="DJ860" s="401"/>
      <c r="DK860" s="400"/>
      <c r="DL860" s="401"/>
      <c r="DM860" s="400"/>
      <c r="DN860" s="401"/>
      <c r="DO860" s="400"/>
      <c r="DP860" s="401"/>
      <c r="DQ860" s="400"/>
      <c r="DR860" s="401"/>
      <c r="DS860" s="400"/>
      <c r="DT860" s="401"/>
      <c r="DU860" s="400"/>
      <c r="DV860" s="401"/>
      <c r="DW860" s="400"/>
      <c r="DX860" s="401"/>
      <c r="DY860" s="400"/>
      <c r="DZ860" s="401"/>
      <c r="EA860" s="400"/>
      <c r="EB860" s="401"/>
      <c r="EC860" s="400"/>
      <c r="ED860" s="401"/>
      <c r="EE860" s="400"/>
      <c r="EF860" s="401"/>
      <c r="EG860" s="400"/>
      <c r="EH860" s="401"/>
      <c r="EI860" s="400"/>
      <c r="EJ860" s="447"/>
      <c r="EK860" s="512"/>
      <c r="EL860" s="515"/>
      <c r="EM860" s="450"/>
      <c r="EN860" s="348"/>
      <c r="EO860" s="348"/>
      <c r="EP860" s="179">
        <f t="shared" si="961"/>
        <v>0</v>
      </c>
      <c r="EQ860" s="179">
        <f t="shared" si="962"/>
        <v>0</v>
      </c>
      <c r="ER860" s="179">
        <f t="shared" si="963"/>
        <v>0</v>
      </c>
      <c r="ES860" s="179">
        <f t="shared" si="964"/>
        <v>0</v>
      </c>
      <c r="ET860" s="179">
        <f t="shared" si="965"/>
        <v>0</v>
      </c>
      <c r="EU860" s="179">
        <f t="shared" si="966"/>
        <v>0</v>
      </c>
      <c r="EV860" s="172">
        <f t="shared" si="967"/>
        <v>0</v>
      </c>
      <c r="EW860" s="253"/>
      <c r="EX860" s="254">
        <v>0</v>
      </c>
      <c r="EY860" s="180">
        <v>0</v>
      </c>
      <c r="EZ860" s="255">
        <v>0</v>
      </c>
      <c r="FA860" s="255">
        <v>0</v>
      </c>
      <c r="FB860" s="180">
        <f>SUM(FF860:GI860)/2</f>
        <v>0</v>
      </c>
      <c r="FC860" s="256">
        <f>N860*km*'VALORES TABELA'!$B$13</f>
        <v>0</v>
      </c>
      <c r="FD860" s="250">
        <f t="shared" si="980"/>
        <v>0</v>
      </c>
      <c r="FE860" s="257"/>
      <c r="FF860" s="181">
        <f>((Q860+S860)*Percapita)+((R860+T860)*Cadeirante)</f>
        <v>0</v>
      </c>
      <c r="FG860" s="181">
        <f>((U860+W860)*Percapita/30*FG$4)+((V860+X860)*Cadeirante/30*FG$4)</f>
        <v>0</v>
      </c>
      <c r="FH860" s="181">
        <f>((Y860+AA860)*Percapita/30*FH$4)+((Z860+AB860)*Cadeirante/30*FH$4)</f>
        <v>0</v>
      </c>
      <c r="FI860" s="181">
        <f>((AC860+AE860)*Percapita/30*FI$4)+((AD860+AF860)*Cadeirante/30*FI$4)</f>
        <v>0</v>
      </c>
      <c r="FJ860" s="181">
        <f>((AG860+AI860)*Percapita/30*FJ$4)+((AH860+AJ860)*Cadeirante/30*FJ$4)</f>
        <v>0</v>
      </c>
      <c r="FK860" s="181">
        <f>((AK860+AM860)*Percapita/30*FK$4)+((AL860+AN860)*Cadeirante/30*FK$4)</f>
        <v>0</v>
      </c>
      <c r="FL860" s="181">
        <f>((AO860+AQ860)*Percapita/30*FL$4)+((AP860+AR860)*Cadeirante/30*FL$4)</f>
        <v>0</v>
      </c>
      <c r="FM860" s="181">
        <f>((AS860+AU860)*Percapita/30*FM$4)+((AT860+AV860)*Cadeirante/30*FM$4)</f>
        <v>0</v>
      </c>
      <c r="FN860" s="181">
        <f>((AW860+AY860)*Percapita/30*FN$4)+((AX860+AZ860)*Cadeirante/30*FN$4)</f>
        <v>0</v>
      </c>
      <c r="FO860" s="181">
        <f>((BA860+BC860)*Percapita/30*FO$4)+((BB860+BD860)*Cadeirante/30*FO$4)</f>
        <v>0</v>
      </c>
      <c r="FP860" s="181">
        <f>((BE860+BG860)*Percapita/30*FP$4)+((BF860+BH860)*Cadeirante/30*FP$4)</f>
        <v>0</v>
      </c>
      <c r="FQ860" s="181">
        <f>((BI860+BK860)*Percapita/30*FQ$4)+((BJ860+BL860)*Cadeirante/30*FQ$4)</f>
        <v>0</v>
      </c>
      <c r="FR860" s="181">
        <f>((BM860+BO860)*Percapita/30*FR$4)+((BN860+BP860)*Cadeirante/30*FR$4)</f>
        <v>0</v>
      </c>
      <c r="FS860" s="181">
        <f>((BQ860+BS860)*Percapita/30*FS$4)+((BR860+BT860)*Cadeirante/30*FS$4)</f>
        <v>0</v>
      </c>
      <c r="FT860" s="181">
        <f>((BU860+BW860)*Percapita/30*FT$4)+((BV860+BX860)*Cadeirante/30*FT$4)</f>
        <v>0</v>
      </c>
      <c r="FU860" s="181">
        <f>((BY860+CA860)*Percapita/30*FU$4)+((BZ860+CB860)*Cadeirante/30*FU$4)</f>
        <v>0</v>
      </c>
      <c r="FV860" s="181">
        <f>((CC860+CE860)*Percapita/30*FV$4)+((CD860+CF860)*Cadeirante/30*FV$4)</f>
        <v>0</v>
      </c>
      <c r="FW860" s="181">
        <f>((CG860+CI860)*Percapita/30*FW$4)+((CI860+CK860)*Cadeirante/30*FW$4)</f>
        <v>0</v>
      </c>
      <c r="FX860" s="181">
        <f>((CK860+CM860)*Percapita/30*FX$4)+((CL860+CN860)*Cadeirante/30*FX$4)</f>
        <v>0</v>
      </c>
      <c r="FY860" s="181">
        <f>((CO860+CQ860)*Percapita/30*FY$4)+((CP860+CR860)*Cadeirante/30*FY$4)</f>
        <v>0</v>
      </c>
      <c r="FZ860" s="181">
        <f>((CS860+CU860)*Percapita/30*FZ$4)+((CT860+CV860)*Cadeirante/30*FZ$4)</f>
        <v>0</v>
      </c>
      <c r="GA860" s="181">
        <f>((CW860+CY860)*Percapita/30*GA$4)+((CX860+CZ860)*Cadeirante/30*GA$4)</f>
        <v>0</v>
      </c>
      <c r="GB860" s="181">
        <f>((DA860+DC860)*Percapita/30*GB$4)+((DB860+DD860)*Cadeirante/30*GB$4)</f>
        <v>0</v>
      </c>
      <c r="GC860" s="181">
        <f>((DE860+DG860)*Percapita/30*GC$4)+((DF860+DH860)*Cadeirante/30*GC$4)</f>
        <v>0</v>
      </c>
      <c r="GD860" s="181">
        <f>((DI860+DK860)*Percapita/30*GD$4)+((DJ860+DL860)*Cadeirante/30*GD$4)</f>
        <v>0</v>
      </c>
      <c r="GE860" s="181">
        <f>((DM860+DO860)*Percapita/30*GE$4)+((DN860+DP860)*Cadeirante/30*GE$4)</f>
        <v>0</v>
      </c>
      <c r="GF860" s="181">
        <f>((DQ860+DS860)*Percapita/30*GF$4)+((DR860+DT860)*Cadeirante/30*GF$4)</f>
        <v>0</v>
      </c>
      <c r="GG860" s="181">
        <f>((DU860+DW860)*Percapita/30*GG$4)+((DV860+DX860)*Cadeirante/30*GG$4)</f>
        <v>0</v>
      </c>
      <c r="GH860" s="181">
        <f>((DY860+EA860)*Percapita/30*GH$4)+((DZ860+EB860)*Cadeirante/30*GH$4)</f>
        <v>0</v>
      </c>
      <c r="GI860" s="181">
        <f>((EC860+EE860)*Percapita/30*GI$4)+((ED860+EF860)*Cadeirante/30*GI$4)</f>
        <v>0</v>
      </c>
      <c r="GJ860" s="181">
        <f>((EG860+EI860)*Percapita)+((EH860+EJ860)*Cadeirante)</f>
        <v>0</v>
      </c>
      <c r="GK860" s="258"/>
      <c r="GL860" s="103">
        <f t="shared" si="968"/>
        <v>0</v>
      </c>
      <c r="GM860" s="124"/>
      <c r="GN860" s="182"/>
      <c r="GO860" s="182"/>
      <c r="GP860" s="182"/>
      <c r="GQ860" s="182"/>
      <c r="GR860" s="182"/>
      <c r="GS860" s="182"/>
      <c r="GT860" s="182"/>
      <c r="GU860" s="182"/>
      <c r="GV860" s="182"/>
      <c r="GW860" s="182"/>
      <c r="GX860" s="182"/>
      <c r="GY860" s="182"/>
      <c r="GZ860" s="182"/>
      <c r="HA860" s="182"/>
      <c r="HB860" s="182"/>
      <c r="HC860" s="182"/>
      <c r="HD860" s="182"/>
      <c r="HE860" s="182"/>
      <c r="HF860" s="182"/>
      <c r="HG860" s="182"/>
      <c r="HH860" s="182"/>
      <c r="HI860" s="182"/>
      <c r="HJ860" s="182"/>
      <c r="HK860" s="182"/>
      <c r="HL860" s="182"/>
      <c r="HM860" s="182"/>
      <c r="HN860" s="182"/>
      <c r="HO860" s="182"/>
      <c r="HP860" s="259"/>
      <c r="HQ860" s="64"/>
      <c r="HW860" s="257"/>
      <c r="HY860" s="280">
        <f t="shared" si="981"/>
        <v>0</v>
      </c>
      <c r="HZ860" s="280">
        <f t="shared" si="982"/>
        <v>0</v>
      </c>
      <c r="IA860" s="280">
        <f t="shared" si="983"/>
        <v>0</v>
      </c>
    </row>
    <row r="861" spans="1:237" s="106" customFormat="1" ht="22.5" customHeight="1" x14ac:dyDescent="0.25">
      <c r="A861" t="s">
        <v>3976</v>
      </c>
      <c r="B861" s="522" t="s">
        <v>3977</v>
      </c>
      <c r="C861" s="523">
        <v>4</v>
      </c>
      <c r="D861" s="524" t="s">
        <v>3978</v>
      </c>
      <c r="E861" s="524" t="s">
        <v>3979</v>
      </c>
      <c r="F861" s="525" t="s">
        <v>3224</v>
      </c>
      <c r="G861" s="525" t="s">
        <v>3225</v>
      </c>
      <c r="H861" s="350" t="s">
        <v>1876</v>
      </c>
      <c r="I861" s="351" t="s">
        <v>3980</v>
      </c>
      <c r="J861" s="409" t="s">
        <v>3268</v>
      </c>
      <c r="K861" s="410" t="s">
        <v>3232</v>
      </c>
      <c r="L861" s="329">
        <f>CONTINUA!BV861</f>
        <v>0</v>
      </c>
      <c r="M861" s="329">
        <f>CONTINUA!BW861</f>
        <v>0</v>
      </c>
      <c r="N861" s="895"/>
      <c r="O861" s="896" t="s">
        <v>4090</v>
      </c>
      <c r="P861" s="897" t="s">
        <v>206</v>
      </c>
      <c r="Q861" s="400"/>
      <c r="R861" s="401"/>
      <c r="S861" s="400"/>
      <c r="T861" s="401"/>
      <c r="U861" s="400"/>
      <c r="V861" s="401"/>
      <c r="W861" s="400"/>
      <c r="X861" s="401"/>
      <c r="Y861" s="400"/>
      <c r="Z861" s="401"/>
      <c r="AA861" s="400"/>
      <c r="AB861" s="401"/>
      <c r="AC861" s="400"/>
      <c r="AD861" s="401"/>
      <c r="AE861" s="400"/>
      <c r="AF861" s="401"/>
      <c r="AG861" s="400"/>
      <c r="AH861" s="401"/>
      <c r="AI861" s="400"/>
      <c r="AJ861" s="401"/>
      <c r="AK861" s="400"/>
      <c r="AL861" s="401"/>
      <c r="AM861" s="400"/>
      <c r="AN861" s="401"/>
      <c r="AO861" s="400"/>
      <c r="AP861" s="401"/>
      <c r="AQ861" s="400"/>
      <c r="AR861" s="401"/>
      <c r="AS861" s="400"/>
      <c r="AT861" s="401"/>
      <c r="AU861" s="400"/>
      <c r="AV861" s="401"/>
      <c r="AW861" s="400"/>
      <c r="AX861" s="401"/>
      <c r="AY861" s="400"/>
      <c r="AZ861" s="401"/>
      <c r="BA861" s="400"/>
      <c r="BB861" s="401"/>
      <c r="BC861" s="400"/>
      <c r="BD861" s="401"/>
      <c r="BE861" s="400"/>
      <c r="BF861" s="401"/>
      <c r="BG861" s="400"/>
      <c r="BH861" s="401"/>
      <c r="BI861" s="400"/>
      <c r="BJ861" s="401"/>
      <c r="BK861" s="400"/>
      <c r="BL861" s="401"/>
      <c r="BM861" s="400"/>
      <c r="BN861" s="401"/>
      <c r="BO861" s="400"/>
      <c r="BP861" s="401"/>
      <c r="BQ861" s="400"/>
      <c r="BR861" s="401"/>
      <c r="BS861" s="400"/>
      <c r="BT861" s="401"/>
      <c r="BU861" s="400"/>
      <c r="BV861" s="401"/>
      <c r="BW861" s="400"/>
      <c r="BX861" s="401"/>
      <c r="BY861" s="400"/>
      <c r="BZ861" s="401"/>
      <c r="CA861" s="400"/>
      <c r="CB861" s="401"/>
      <c r="CC861" s="400"/>
      <c r="CD861" s="401"/>
      <c r="CE861" s="400"/>
      <c r="CF861" s="401"/>
      <c r="CG861" s="400"/>
      <c r="CH861" s="401"/>
      <c r="CI861" s="400"/>
      <c r="CJ861" s="401"/>
      <c r="CK861" s="400"/>
      <c r="CL861" s="401"/>
      <c r="CM861" s="400"/>
      <c r="CN861" s="401"/>
      <c r="CO861" s="400"/>
      <c r="CP861" s="401"/>
      <c r="CQ861" s="400"/>
      <c r="CR861" s="401"/>
      <c r="CS861" s="400"/>
      <c r="CT861" s="401"/>
      <c r="CU861" s="400"/>
      <c r="CV861" s="401"/>
      <c r="CW861" s="400"/>
      <c r="CX861" s="401"/>
      <c r="CY861" s="400"/>
      <c r="CZ861" s="401"/>
      <c r="DA861" s="400"/>
      <c r="DB861" s="401"/>
      <c r="DC861" s="400"/>
      <c r="DD861" s="401"/>
      <c r="DE861" s="400"/>
      <c r="DF861" s="401"/>
      <c r="DG861" s="400"/>
      <c r="DH861" s="401"/>
      <c r="DI861" s="400"/>
      <c r="DJ861" s="401"/>
      <c r="DK861" s="400"/>
      <c r="DL861" s="401"/>
      <c r="DM861" s="400"/>
      <c r="DN861" s="401"/>
      <c r="DO861" s="400"/>
      <c r="DP861" s="401"/>
      <c r="DQ861" s="400"/>
      <c r="DR861" s="401"/>
      <c r="DS861" s="400"/>
      <c r="DT861" s="401"/>
      <c r="DU861" s="400"/>
      <c r="DV861" s="401"/>
      <c r="DW861" s="400"/>
      <c r="DX861" s="401"/>
      <c r="DY861" s="400"/>
      <c r="DZ861" s="401"/>
      <c r="EA861" s="400"/>
      <c r="EB861" s="401"/>
      <c r="EC861" s="400"/>
      <c r="ED861" s="401"/>
      <c r="EE861" s="400"/>
      <c r="EF861" s="401"/>
      <c r="EG861" s="400"/>
      <c r="EH861" s="401"/>
      <c r="EI861" s="400"/>
      <c r="EJ861" s="447"/>
      <c r="EK861" s="510"/>
      <c r="EL861" s="513"/>
      <c r="EM861" s="520"/>
      <c r="EN861" s="520"/>
      <c r="EO861" s="520"/>
      <c r="EP861" s="171">
        <f t="shared" si="961"/>
        <v>0</v>
      </c>
      <c r="EQ861" s="171">
        <f t="shared" si="962"/>
        <v>0</v>
      </c>
      <c r="ER861" s="171">
        <f t="shared" si="963"/>
        <v>0</v>
      </c>
      <c r="ES861" s="171">
        <f t="shared" si="964"/>
        <v>0</v>
      </c>
      <c r="ET861" s="171">
        <f t="shared" si="965"/>
        <v>0</v>
      </c>
      <c r="EU861" s="171">
        <f t="shared" si="966"/>
        <v>0</v>
      </c>
      <c r="EV861" s="172">
        <f t="shared" si="967"/>
        <v>0</v>
      </c>
      <c r="EW861" s="367">
        <f>IF(C861=4,IF(MAX(Q861:EJ863)&gt;0,(Especiall/30*(IF(($G861-$F861)=($G$5-$F$5),30,IF(DAY($G861)=31,($G861-$F861),($G861-$F861)+1)))),0),0)</f>
        <v>11465.63</v>
      </c>
      <c r="EX861" s="248">
        <f t="shared" ref="EX861:EX864" si="984">FF861</f>
        <v>4355.0300000000007</v>
      </c>
      <c r="EY861" s="174">
        <f>(L861*regular)+(M861*Cadeirantee)</f>
        <v>0</v>
      </c>
      <c r="EZ861" s="249">
        <f>SUMIF(FG861:GJ861,"&gt;0")</f>
        <v>0</v>
      </c>
      <c r="FA861" s="249">
        <f>SUMIF(FG861:GJ861,"&lt;0")+SUMIF(GN861:HP861,"&lt;0")</f>
        <v>0</v>
      </c>
      <c r="FB861" s="174">
        <v>0</v>
      </c>
      <c r="FC861" s="175">
        <f>N861*km*'VALORES TABELA'!$B$13</f>
        <v>0</v>
      </c>
      <c r="FD861" s="250">
        <f>GL861</f>
        <v>0</v>
      </c>
      <c r="FE861" s="176">
        <f>(EW861+EW862+EW863+EW864+EX861+EX862+EX863+EX864+EY861+EY862+EY863+EY864+EY865+EZ861+EZ862+EZ863+EZ864+FA861+FA862+FA863+FA864+FC861+FC862+FC863+FC864+HY861-HZ861-IA861+FD861+FD862+FD863+FD864+FB865)</f>
        <v>15820.66</v>
      </c>
      <c r="FF861" s="177">
        <f>IF(C861=4,SUM(Q861+Q862+Q863+S861+S862+S863)*Percapita/30*FF$4+(R861+R862+R863+T861+T862+T863)*Cadeirante/30*FF$4,IF(C861=3,IF(Q864+S864=10,Fixo/30*FF$4+(Q861+Q862+Q863+S861+S862+S863)*Percapita/30*FF$4+(R864+T864)*Cadeirante/30*FF$4,IF(Q864+S864&lt;=9,(Q864+S864)*Crechee/30*FF$4)+(R864+T864)*Cadeirante/30*FF$4+(Q861+Q862+Q863+S861+S862+S863)*Percapita/30*FF$4)+IF(Q864+S864&gt;=11,Fixo/30*FF$4+(Q864+S864-10)*Crechee/30*FF$4,0),IF(C861=2,IF(R861+R862+R863+R864+T861+T862+T863+T864=1,Cadeirante/30*FF$4,IF(R861+R862+R863+R864+T861+T862+T863+T864=2,Fixo/30*FF$4,IF(R861+R862+R863+R864+T861+T862+T863+T864&gt;2,Fixo/30*FF$4+(R861+R862+R863+R864+T861+T862+T863+T864-2)*Cadeirante/30*FF$4)))+(Q861+Q862+Q863+S861+S862+S863)*Percapita/30*FF$4+(Q864+S864)*Crechee/30*FF$4,IF(C861=1,IF(Q861+Q862+Q863+R861+R862+R863+S861+S862+S863+T861+T862+T863&lt;=15,(Q861+Q862+Q863+S861+S862+S863)*Percapita/30*FF$4,IF(Q861+Q862+Q863+R861+R862+R863+S861+S862+S863+T861+T862+T863&gt;=16,Fixo/30*FF$4+(Q861+Q862+Q863+R861+R862+R863+S861+S862+S863+T861+T862-16)*Percapita/30*FF$4))))))</f>
        <v>4355.0300000000007</v>
      </c>
      <c r="FG861" s="177">
        <f>IF(C861=4,SUM(U861+U862+U863+W861+W862+W863)*Percapita/30*FG$4+(V861+V862+V863+X861+X862+X863)*Cadeirante/30*FG$4,IF(C861=3,IF(U864+W864=10,Fixo/30*FG$4+(U861+U862+U863+W861+W862+W863)*Percapita/30*FG$4+(V864+X864)*Cadeirante/30*FG$4,IF(U864+W864&lt;=9,(U864+W864)*Crechee/30*FG$4)+(V864+X864)*Cadeirante/30*FG$4+(U861+U862+U863+W861+W862+W863)*Percapita/30*FG$4)+IF(U864+W864&gt;=11,Fixo/30*FG$4+(U864+W864-10)*Crechee/30*FG$4,0),IF(C861=2,IF(V861+V862+V863+V864+X861+X862+X863+X864=1,Cadeirante/30*FG$4,IF(V861+V862+V863+V864+X861+X862+X863+X864=2,Fixo/30*FG$4,IF(V861+V862+V863+V864+X861+X862+X863+X864&gt;2,Fixo/30*FG$4+(V861+V862+V863+V864+X861+X862+X863+X864-2)*Cadeirante/30*FG$4)))+(U861+U862+U863+W861+W862+W863)*Percapita/30*FG$4+(U864+W864)*Crechee/30*FG$4,IF(C861=1,IF(U861+U862+U863+V861+V862+V863+W861+W862+W863+X861+X862+X863&lt;=15,(U861+U862+U863+W861+W862+W863)*Percapita/30*FG$4,IF(U861+U862+U863+V861+V862+V863+W861+W862+W863+X861+X862+X863&gt;=16,Fixo/30*FG$4+(U861+U862+U863+V861+V862+V863+W861+W862+W863+X861+X862-16)*Percapita/30*FG$4))))))</f>
        <v>0</v>
      </c>
      <c r="FH861" s="177">
        <f>IF(C861=4,SUM(Y861+Y862+Y863+AA861+AA862+AA863)*Percapita/30*FH$4+(Z861+Z862+Z863+AB861+AB862+AB863)*Cadeirante/30*FH$4,IF(C861=3,IF(Y864+AA864=10,Fixo/30*FH$4+(Y861+Y862+Y863+AA861+AA862+AA863)*Percapita/30*FH$4+(Z864+AB864)*Cadeirante/30*FH$4,IF(Y864+AA864&lt;=9,(Y864+AA864)*Crechee/30*FH$4)+(Z864+AB864)*Cadeirante/30*FH$4+(Y861+Y862+Y863+AA861+AA862+AA863)*Percapita/30*FH$4)+IF(Y864+AA864&gt;=11,Fixo/30*FH$4+(Y864+AA864-10)*Crechee/30*FH$4,0),IF(C861=2,IF(Z861+Z862+Z863+Z864+AB861+AB862+AB863+AB864=1,Cadeirante/30*FH$4,IF(Z861+Z862+Z863+Z864+AB861+AB862+AB863+AB864=2,Fixo/30*FH$4,IF(Z861+Z862+Z863+Z864+AB861+AB862+AB863+AB864&gt;2,Fixo/30*FH$4+(Z861+Z862+Z863+Z864+AB861+AB862+AB863+AB864-2)*Cadeirante/30*FH$4)))+(Y861+Y862+Y863+AA861+AA862+AA863)*Percapita/30*FH$4+(Y864+AA864)*Crechee/30*FH$4,IF(C861=1,IF(Y861+Y862+Y863+Z861+Z862+Z863+AA861+AA862+AA863+AB861+AB862+AB863&lt;=15,(Y861+Y862+Y863+AA861+AA862+AA863)*Percapita/30*FH$4,IF(Y861+Y862+Y863+Z861+Z862+Z863+AA861+AA862+AA863+AB861+AB862+AB863&gt;=16,Fixo/30*FH$4+(Y861+Y862+Y863+Z861+Z862+Z863+AA861+AA862+AA863+AB861+AB862-16)*Percapita/30*FH$4))))))</f>
        <v>0</v>
      </c>
      <c r="FI861" s="177">
        <f>IF(C861=4,SUM(AC861+AC862+AC863+AE861+AE862+AE863)*Percapita/30*FI$4+(AD861+AD862+AD863+AF861+AF862+AF863)*Cadeirante/30*FI$4,IF(C861=3,IF(AC864+AE864=10,Fixo/30*FI$4+(AC861+AC862+AC863+AE861+AE862+AE863)*Percapita/30*FI$4+(AD864+AF864)*Cadeirante/30*FI$4,IF(AC864+AE864&lt;=9,(AC864+AE864)*Crechee/30*FI$4)+(AD864+AF864)*Cadeirante/30*FI$4+(AC861+AC862+AC863+AE861+AE862+AE863)*Percapita/30*FI$4)+IF(AC864+AE864&gt;=11,Fixo/30*FI$4+(AC864+AE864-10)*Crechee/30*FI$4,0),IF(C861=2,IF(AD861+AD862+AD863+AD864+AF861+AF862+AF863+AF864=1,Cadeirante/30*FI$4,IF(AD861+AD862+AD863+AD864+AF861+AF862+AF863+AF864=2,Fixo/30*FI$4,IF(AD861+AD862+AD863+AD864+AF861+AF862+AF863+AF864&gt;2,Fixo/30*FI$4+(AD861+AD862+AD863+AD864+AF861+AF862+AF863+AF864-2)*Cadeirante/30*FI$4)))+(AC861+AC862+AC863+AE861+AE862+AE863)*Percapita/30*FI$4+(AC864+AE864)*Crechee/30*FI$4,IF(C861=1,IF(AC861+AC862+AC863+AD861+AD862+AD863+AE861+AE862+AE863+AF861+AF862+AF863&lt;=15,(AC861+AC862+AC863+AE861+AE862+AE863)*Percapita/30*FI$4,IF(AC861+AC862+AC863+AD861+AD862+AD863+AE861+AE862+AE863+AF861+AF862+AF863&gt;=16,Fixo/30*FI$4+(AC861+AC862+AC863+AD861+AD862+AD863+AE861+AE862+AE863+AF861+AF862-16)*Percapita/30*FI$4))))))</f>
        <v>0</v>
      </c>
      <c r="FJ861" s="177">
        <f>IF(C861=4,SUM(AG861+AG862+AG863+AI861+AI862+AI863)*Percapita/30*FJ$4+(AH861+AH862+AH863+AJ861+AJ862+AJ863)*Cadeirante/30*FJ$4,IF(C861=3,IF(AG864+AI864=10,Fixo/30*FJ$4+(AG861+AG862+AG863+AI861+AI862+AI863)*Percapita/30*FJ$4+(AH864+AJ864)*Cadeirante/30*FJ$4,IF(AG864+AI864&lt;=9,(AG864+AI864)*Crechee/30*FJ$4)+(AH864+AJ864)*Cadeirante/30*FJ$4+(AG861+AG862+AG863+AI861+AI862+AI863)*Percapita/30*FJ$4)+IF(AG864+AI864&gt;=11,Fixo/30*FJ$4+(AG864+AI864-10)*Crechee/30*FJ$4,0),IF(C861=2,IF(AH861+AH862+AH863+AH864+AJ861+AJ862+AJ863+AJ864=1,Cadeirante/30*FJ$4,IF(AH861+AH862+AH863+AH864+AJ861+AJ862+AJ863+AJ864=2,Fixo/30*FJ$4,IF(AH861+AH862+AH863+AH864+AJ861+AJ862+AJ863+AJ864&gt;2,Fixo/30*FJ$4+(AH861+AH862+AH863+AH864+AJ861+AJ862+AJ863+AJ864-2)*Cadeirante/30*FJ$4)))+(AG861+AG862+AG863+AI861+AI862+AI863)*Percapita/30*FJ$4+(AG864+AI864)*Crechee/30*FJ$4,IF(C861=1,IF(AG861+AG862+AG863+AH861+AH862+AH863+AI861+AI862+AI863+AJ861+AJ862+AJ863&lt;=15,(AG861+AG862+AG863+AI861+AI862+AI863)*Percapita/30*FJ$4,IF(AG861+AG862+AG863+AH861+AH862+AH863+AI861+AI862+AI863+AJ861+AJ862+AJ863&gt;=16,Fixo/30*FJ$4+(AG861+AG862+AG863+AH861+AH862+AH863+AI861+AI862+AI863+AJ861+AJ862-16)*Percapita/30*FJ$4))))))</f>
        <v>0</v>
      </c>
      <c r="FK861" s="177">
        <f>IF(C861=4,SUM(AK861+AK862+AK863+AM861+AM862+AM863)*Percapita/30*FK$4+(AL861+AL862+AL863+AN861+AN862+AN863)*Cadeirante/30*FK$4,IF(C861=3,IF(AK864+AM864=10,Fixo/30*FK$4+(AK861+AK862+AK863+AM861+AM862+AM863)*Percapita/30*FK$4+(AL864+AN864)*Cadeirante/30*FK$4,IF(AK864+AM864&lt;=9,(AK864+AM864)*Crechee/30*FK$4)+(AL864+AN864)*Cadeirante/30*FK$4+(AK861+AK862+AK863+AM861+AM862+AM863)*Percapita/30*FK$4)+IF(AK864+AM864&gt;=11,Fixo/30*FK$4+(AK864+AM864-10)*Crechee/30*FK$4,0),IF(C861=2,IF(AL861+AL862+AL863+AL864+AN861+AN862+AN863+AN864=1,Cadeirante/30*FK$4,IF(AL861+AL862+AL863+AL864+AN861+AN862+AN863+AN864=2,Fixo/30*FK$4,IF(AL861+AL862+AL863+AL864+AN861+AN862+AN863+AN864&gt;2,Fixo/30*FK$4+(AL861+AL862+AL863+AL864+AN861+AN862+AN863+AN864-2)*Cadeirante/30*FK$4)))+(AK861+AK862+AK863+AM861+AM862+AM863)*Percapita/30*FK$4+(AK864+AM864)*Crechee/30*FK$4,IF(C861=1,IF(AK861+AK862+AK863+AL861+AL862+AL863+AM861+AM862+AM863+AN861+AN862+AN863&lt;=15,(AK861+AK862+AK863+AM861+AM862+AM863)*Percapita/30*FK$4,IF(AK861+AK862+AK863+AL861+AL862+AL863+AM861+AM862+AM863+AN861+AN862+AN863&gt;=16,Fixo/30*FK$4+(AK861+AK862+AK863+AL861+AL862+AL863+AM861+AM862+AM863+AN861+AN862-16)*Percapita/30*FK$4))))))</f>
        <v>0</v>
      </c>
      <c r="FL861" s="177">
        <f>IF(C861=4,SUM(AO861+AO862+AO863+AQ861+AQ862+AQ863)*Percapita/30*FL$4+(AP861+AP862+AP863+AR861+AR862+AR863)*Cadeirante/30*FL$4,IF(C861=3,IF(AO864+AQ864=10,Fixo/30*FL$4+(AO861+AO862+AO863+AQ861+AQ862+AQ863)*Percapita/30*FL$4+(AP864+AR864)*Cadeirante/30*FL$4,IF(AO864+AQ864&lt;=9,(AO864+AQ864)*Crechee/30*FL$4)+(AP864+AR864)*Cadeirante/30*FL$4+(AO861+AO862+AO863+AQ861+AQ862+AQ863)*Percapita/30*FL$4)+IF(AO864+AQ864&gt;=11,Fixo/30*FL$4+(AO864+AQ864-10)*Crechee/30*FL$4,0),IF(C861=2,IF(AP861+AP862+AP863+AP864+AR861+AR862+AR863+AR864=1,Cadeirante/30*FL$4,IF(AP861+AP862+AP863+AP864+AR861+AR862+AR863+AR864=2,Fixo/30*FL$4,IF(AP861+AP862+AP863+AP864+AR861+AR862+AR863+AR864&gt;2,Fixo/30*FL$4+(AP861+AP862+AP863+AP864+AR861+AR862+AR863+AR864-2)*Cadeirante/30*FL$4)))+(AO861+AO862+AO863+AQ861+AQ862+AQ863)*Percapita/30*FL$4+(AO864+AQ864)*Crechee/30*FL$4,IF(C861=1,IF(AO861+AO862+AO863+AP861+AP862+AP863+AQ861+AQ862+AQ863+AR861+AR862+AR863&lt;=15,(AO861+AO862+AO863+AQ861+AQ862+AQ863)*Percapita/30*FL$4,IF(AO861+AO862+AO863+AP861+AP862+AP863+AQ861+AQ862+AQ863+AR861+AR862+AR863&gt;=16,Fixo/30*FL$4+(AO861+AO862+AO863+AP861+AP862+AP863+AQ861+AQ862+AQ863+AR861+AR862-16)*Percapita/30*FL$4))))))</f>
        <v>0</v>
      </c>
      <c r="FM861" s="177">
        <f>IF(C861=4,SUM(AS861+AS862+AS863+AU861+AU862+AU863)*Percapita/30*FM$4+(AT861+AT862+AT863+AV861+AV862+AV863)*Cadeirante/30*FM$4,IF(C861=3,IF(AS864+AU864=10,Fixo/30*FM$4+(AS861+AS862+AS863+AU861+AU862+AU863)*Percapita/30*FM$4+(AT864+AV864)*Cadeirante/30*FM$4,IF(AS864+AU864&lt;=9,(AS864+AU864)*Crechee/30*FM$4)+(AT864+AV864)*Cadeirante/30*FM$4+(AS861+AS862+AS863+AU861+AU862+AU863)*Percapita/30*FM$4)+IF(AS864+AU864&gt;=11,Fixo/30*FM$4+(AS864+AU864-10)*Crechee/30*FM$4,0),IF(C861=2,IF(AT861+AT862+AT863+AT864+AV861+AV862+AV863+AV864=1,Cadeirante/30*FM$4,IF(AT861+AT862+AT863+AT864+AV861+AV862+AV863+AV864=2,Fixo/30*FM$4,IF(AT861+AT862+AT863+AT864+AV861+AV862+AV863+AV864&gt;2,Fixo/30*FM$4+(AT861+AT862+AT863+AT864+AV861+AV862+AV863+AV864-2)*Cadeirante/30*FM$4)))+(AS861+AS862+AS863+AU861+AU862+AU863)*Percapita/30*FM$4+(AS864+AU864)*Crechee/30*FM$4,IF(C861=1,IF(AS861+AS862+AS863+AT861+AT862+AT863+AU861+AU862+AU863+AV861+AV862+AV863&lt;=15,(AS861+AS862+AS863+AU861+AU862+AU863)*Percapita/30*FM$4,IF(AS861+AS862+AS863+AT861+AT862+AT863+AU861+AU862+AU863+AV861+AV862+AV863&gt;=16,Fixo/30*FM$4+(AS861+AS862+AS863+AT861+AT862+AT863+AU861+AU862+AU863+AV861+AV862-16)*Percapita/30*FM$4))))))</f>
        <v>0</v>
      </c>
      <c r="FN861" s="177">
        <f>IF(C861=4,SUM(AW861+AW862+AW863+AY861+AY862+AY863)*Percapita/30*FN$4+(AX861+AX862+AX863+AZ861+AZ862+AZ863)*Cadeirante/30*FN$4,IF(C861=3,IF(AW864+AY864=10,Fixo/30*FN$4+(AW861+AW862+AW863+AY861+AY862+AY863)*Percapita/30*FN$4+(AX864+AZ864)*Cadeirante/30*FN$4,IF(AW864+AY864&lt;=9,(AW864+AY864)*Crechee/30*FN$4)+(AX864+AZ864)*Cadeirante/30*FN$4+(AW861+AW862+AW863+AY861+AY862+AY863)*Percapita/30*FN$4)+IF(AW864+AY864&gt;=11,Fixo/30*FN$4+(AW864+AY864-10)*Crechee/30*FN$4,0),IF(C861=2,IF(AX861+AX862+AX863+AX864+AZ861+AZ862+AZ863+AZ864=1,Cadeirante/30*FN$4,IF(AX861+AX862+AX863+AX864+AZ861+AZ862+AZ863+AZ864=2,Fixo/30*FN$4,IF(AX861+AX862+AX863+AX864+AZ861+AZ862+AZ863+AZ864&gt;2,Fixo/30*FN$4+(AX861+AX862+AX863+AX864+AZ861+AZ862+AZ863+AZ864-2)*Cadeirante/30*FN$4)))+(AW861+AW862+AW863+AY861+AY862+AY863)*Percapita/30*FN$4+(AW864+AY864)*Crechee/30*FN$4,IF(C861=1,IF(AW861+AW862+AW863+AX861+AX862+AX863+AY861+AY862+AY863+AZ861+AZ862+AZ863&lt;=15,(AW861+AW862+AW863+AY861+AY862+AY863)*Percapita/30*FN$4,IF(AW861+AW862+AW863+AX861+AX862+AX863+AY861+AY862+AY863+AZ861+AZ862+AZ863&gt;=16,Fixo/30*FN$4+(AW861+AW862+AW863+AX861+AX862+AX863+AY861+AY862+AY863+AZ861+AZ862-16)*Percapita/30*FN$4))))))</f>
        <v>0</v>
      </c>
      <c r="FO861" s="177">
        <f>IF(C861=4,SUM(BA861+BA862+BA863+BC861+BC862+BC863)*Percapita/30*FO$4+(BB861+BB862+BB863+BD861+BD862+BD863)*Cadeirante/30*FO$4,IF(C861=3,IF(BA864+BC864=10,Fixo/30*FO$4+(BA861+BA862+BA863+BC861+BC862+BC863)*Percapita/30*FO$4+(BB864+BD864)*Cadeirante/30*FO$4,IF(BA864+BC864&lt;=9,(BA864+BC864)*Crechee/30*FO$4)+(BB864+BD864)*Cadeirante/30*FO$4+(BA861+BA862+BA863+BC861+BC862+BC863)*Percapita/30*FO$4)+IF(BA864+BC864&gt;=11,Fixo/30*FO$4+(BA864+BC864-10)*Crechee/30*FO$4,0),IF(C861=2,IF(BB861+BB862+BB863+BB864+BD861+BD862+BD863+BD864=1,Cadeirante/30*FO$4,IF(BB861+BB862+BB863+BB864+BD861+BD862+BD863+BD864=2,Fixo/30*FO$4,IF(BB861+BB862+BB863+BB864+BD861+BD862+BD863+BD864&gt;2,Fixo/30*FO$4+(BB861+BB862+BB863+BB864+BD861+BD862+BD863+BD864-2)*Cadeirante/30*FO$4)))+(BA861+BA862+BA863+BC861+BC862+BC863)*Percapita/30*FO$4+(BA864+BC864)*Crechee/30*FO$4,IF(C861=1,IF(BA861+BA862+BA863+BB861+BB862+BB863+BC861+BC862+BC863+BD861+BD862+BD863&lt;=15,(BA861+BA862+BA863+BC861+BC862+BC863)*Percapita/30*FO$4,IF(BA861+BA862+BA863+BB861+BB862+BB863+BC861+BC862+BC863+BD861+BD862+BD863&gt;=16,Fixo/30*FO$4+(BA861+BA862+BA863+BB861+BB862+BB863+BC861+BC862+BC863+BD861+BD862-16)*Percapita/30*FO$4))))))</f>
        <v>0</v>
      </c>
      <c r="FP861" s="177">
        <f>IF(C861=4,SUM(BE861+BE862+BE863+BG861+BG862+BG863)*Percapita/30*FP$4+(BF861+BF862+BF863+BH861+BH862+BH863)*Cadeirante/30*FP$4,IF(C861=3,IF(BE864+BG864=10,Fixo/30*FP$4+(BE861+BE862+BE863+BG861+BG862+BG863)*Percapita/30*FP$4+(BF864+BH864)*Cadeirante/30*FP$4,IF(BE864+BG864&lt;=9,(BE864+BG864)*Crechee/30*FP$4)+(BF864+BH864)*Cadeirante/30*FP$4+(BE861+BE862+BE863+BG861+BG862+BG863)*Percapita/30*FP$4)+IF(BE864+BG864&gt;=11,Fixo/30*FP$4+(BE864+BG864-10)*Crechee/30*FP$4,0),IF(C861=2,IF(BF861+BF862+BF863+BF864+BH861+BH862+BH863+BH864=1,Cadeirante/30*FP$4,IF(BF861+BF862+BF863+BF864+BH861+BH862+BH863+BH864=2,Fixo/30*FP$4,IF(BF861+BF862+BF863+BF864+BH861+BH862+BH863+BH864&gt;2,Fixo/30*FP$4+(BF861+BF862+BF863+BF864+BH861+BH862+BH863+BH864-2)*Cadeirante/30*FP$4)))+(BE861+BE862+BE863+BG861+BG862+BG863)*Percapita/30*FP$4+(BE864+BG864)*Crechee/30*FP$4,IF(C861=1,IF(BE861+BE862+BE863+BF861+BF862+BF863+BG861+BG862+BG863+BH861+BH862+BH863&lt;=15,(BE861+BE862+BE863+BG861+BG862+BG863)*Percapita/30*FP$4,IF(BE861+BE862+BE863+BF861+BF862+BF863+BG861+BG862+BG863+BH861+BH862+BH863&gt;=16,Fixo/30*FP$4+(BE861+BE862+BE863+BF861+BF862+BF863+BG861+BG862+BG863+BH861+BH862-16)*Percapita/30*FP$4))))))</f>
        <v>0</v>
      </c>
      <c r="FQ861" s="177">
        <f>IF(C861=4,SUM(BI861+BI862+BI863+BK861+BK862+BK863)*Percapita/30*FQ$4+(BJ861+BJ862+BJ863+BL861+BL862+BL863)*Cadeirante/30*FQ$4,IF(C861=3,IF(BI864+BK864=10,Fixo/30*FQ$4+(BI861+BI862+BI863+BK861+BK862+BK863)*Percapita/30*FQ$4+(BJ864+BL864)*Cadeirante/30*FQ$4,IF(BI864+BK864&lt;=9,(BI864+BK864)*Crechee/30*FQ$4)+(BJ864+BL864)*Cadeirante/30*FQ$4+(BI861+BI862+BI863+BK861+BK862+BK863)*Percapita/30*FQ$4)+IF(BI864+BK864&gt;=11,Fixo/30*FQ$4+(BI864+BK864-10)*Crechee/30*FQ$4,0),IF(C861=2,IF(BJ861+BJ862+BJ863+BJ864+BL861+BL862+BL863+BL864=1,Cadeirante/30*FQ$4,IF(BJ861+BJ862+BJ863+BJ864+BL861+BL862+BL863+BL864=2,Fixo/30*FQ$4,IF(BJ861+BJ862+BJ863+BJ864+BL861+BL862+BL863+BL864&gt;2,Fixo/30*FQ$4+(BJ861+BJ862+BJ863+BJ864+BL861+BL862+BL863+BL864-2)*Cadeirante/30*FQ$4)))+(BI861+BI862+BI863+BK861+BK862+BK863)*Percapita/30*FQ$4+(BI864+BK864)*Crechee/30*FQ$4,IF(C861=1,IF(BI861+BI862+BI863+BJ861+BJ862+BJ863+BK861+BK862+BK863+BL861+BL862+BL863&lt;=15,(BI861+BI862+BI863+BK861+BK862+BK863)*Percapita/30*FQ$4,IF(BI861+BI862+BI863+BJ861+BJ862+BJ863+BK861+BK862+BK863+BL861+BL862+BL863&gt;=16,Fixo/30*FQ$4+(BI861+BI862+BI863+BJ861+BJ862+BJ863+BK861+BK862+BK863+BL861+BL862-16)*Percapita/30*FQ$4))))))</f>
        <v>0</v>
      </c>
      <c r="FR861" s="177">
        <f>IF(C861=4,SUM(BM861+BM862+BM863+BO861+BO862+BO863)*Percapita/30*FR$4+(BN861+BN862+BN863+BP861+BP862+BP863)*Cadeirante/30*FR$4,IF(C861=3,IF(BM864+BO864=10,Fixo/30*FR$4+(BM861+BM862+BM863+BO861+BO862+BO863)*Percapita/30*FR$4+(BN864+BP864)*Cadeirante/30*FR$4,IF(BM864+BO864&lt;=9,(BM864+BO864)*Crechee/30*FR$4)+(BN864+BP864)*Cadeirante/30*FR$4+(BM861+BM862+BM863+BO861+BO862+BO863)*Percapita/30*FR$4)+IF(BM864+BO864&gt;=11,Fixo/30*FR$4+(BM864+BO864-10)*Crechee/30*FR$4,0),IF(C861=2,IF(BN861+BN862+BN863+BN864+BP861+BP862+BP863+BP864=1,Cadeirante/30*FR$4,IF(BN861+BN862+BN863+BN864+BP861+BP862+BP863+BP864=2,Fixo/30*FR$4,IF(BN861+BN862+BN863+BN864+BP861+BP862+BP863+BP864&gt;2,Fixo/30*FR$4+(BN861+BN862+BN863+BN864+BP861+BP862+BP863+BP864-2)*Cadeirante/30*FR$4)))+(BM861+BM862+BM863+BO861+BO862+BO863)*Percapita/30*FR$4+(BM864+BO864)*Crechee/30*FR$4,IF(C861=1,IF(BM861+BM862+BM863+BN861+BN862+BN863+BO861+BO862+BO863+BP861+BP862+BP863&lt;=15,(BM861+BM862+BM863+BO861+BO862+BO863)*Percapita/30*FR$4,IF(BM861+BM862+BM863+BN861+BN862+BN863+BO861+BO862+BO863+BP861+BP862+BP863&gt;=16,Fixo/30*FR$4+(BM861+BM862+BM863+BN861+BN862+BN863+BO861+BO862+BO863+BP861+BP862-16)*Percapita/30*FR$4))))))</f>
        <v>0</v>
      </c>
      <c r="FS861" s="177">
        <f>IF(C861=4,SUM(BQ861+BQ862+BQ863+BS861+BS862+BS863)*Percapita/30*FS$4+(BR861+BR862+BR863+BT861+BT862+BT863)*Cadeirante/30*FS$4,IF(C861=3,IF(BQ864+BS864=10,Fixo/30*FS$4+(BQ861+BQ862+BQ863+BS861+BS862+BS863)*Percapita/30*FS$4+(BR864+BT864)*Cadeirante/30*FS$4,IF(BQ864+BS864&lt;=9,(BQ864+BS864)*Crechee/30*FS$4)+(BR864+BT864)*Cadeirante/30*FS$4+(BQ861+BQ862+BQ863+BS861+BS862+BS863)*Percapita/30*FS$4)+IF(BQ864+BS864&gt;=11,Fixo/30*FS$4+(BQ864+BS864-10)*Crechee/30*FS$4,0),IF(C861=2,IF(BR861+BR862+BR863+BR864+BT861+BT862+BT863+BT864=1,Cadeirante/30*FS$4,IF(BR861+BR862+BR863+BR864+BT861+BT862+BT863+BT864=2,Fixo/30*FS$4,IF(BR861+BR862+BR863+BR864+BT861+BT862+BT863+BT864&gt;2,Fixo/30*FS$4+(BR861+BR862+BR863+BR864+BT861+BT862+BT863+BT864-2)*Cadeirante/30*FS$4)))+(BQ861+BQ862+BQ863+BS861+BS862+BS863)*Percapita/30*FS$4+(BQ864+BS864)*Crechee/30*FS$4,IF(C861=1,IF(BQ861+BQ862+BQ863+BR861+BR862+BR863+BS861+BS862+BS863+BT861+BT862+BT863&lt;=15,(BQ861+BQ862+BQ863+BS861+BS862+BS863)*Percapita/30*FS$4,IF(BQ861+BQ862+BQ863+BR861+BR862+BR863+BS861+BS862+BS863+BT861+BT862+BT863&gt;=16,Fixo/30*FS$4+(BQ861+BQ862+BQ863+BR861+BR862+BR863+BS861+BS862+BS863+BT861+BT862-16)*Percapita/30*FS$4))))))</f>
        <v>0</v>
      </c>
      <c r="FT861" s="177">
        <f>IF(C861=4,SUM(BU861+BU862+BU863+BW861+BW862+BW863)*Percapita/30*FT$4+(BV861+BV862+BV863+BX861+BX862+BX863)*Cadeirante/30*FT$4,IF(C861=3,IF(BU864+BW864=10,Fixo/30*FT$4+(BU861+BU862+BU863+BW861+BW862+BW863)*Percapita/30*FT$4+(BV864+BX864)*Cadeirante/30*FT$4,IF(BU864+BW864&lt;=9,(BU864+BW864)*Crechee/30*FT$4)+(BV864+BX864)*Cadeirante/30*FT$4+(BU861+BU862+BU863+BW861+BW862+BW863)*Percapita/30*FT$4)+IF(BU864+BW864&gt;=11,Fixo/30*FT$4+(BU864+BW864-10)*Crechee/30*FT$4,0),IF(C861=2,IF(BV861+BV862+BV863+BV864+BX861+BX862+BX863+BX864=1,Cadeirante/30*FT$4,IF(BV861+BV862+BV863+BV864+BX861+BX862+BX863+BX864=2,Fixo/30*FT$4,IF(BV861+BV862+BV863+BV864+BX861+BX862+BX863+BX864&gt;2,Fixo/30*FT$4+(BV861+BV862+BV863+BV864+BX861+BX862+BX863+BX864-2)*Cadeirante/30*FT$4)))+(BU861+BU862+BU863+BW861+BW862+BW863)*Percapita/30*FT$4+(BU864+BW864)*Crechee/30*FT$4,IF(C861=1,IF(BU861+BU862+BU863+BV861+BV862+BV863+BW861+BW862+BW863+BX861+BX862+BX863&lt;=15,(BU861+BU862+BU863+BW861+BW862+BW863)*Percapita/30*FT$4,IF(BU861+BU862+BU863+BV861+BV862+BV863+BW861+BW862+BW863+BX861+BX862+BX863&gt;=16,Fixo/30*FT$4+(BU861+BU862+BU863+BV861+BV862+BV863+BW861+BW862+BW863+BX861+BX862-16)*Percapita/30*FT$4))))))</f>
        <v>0</v>
      </c>
      <c r="FU861" s="177">
        <f>IF(C861=4,SUM(BY861+BY862+BY863+CA861+CA862+CA863)*Percapita/30*FU$4+(BZ861+BZ862+BZ863+CB861+CB862+CB863)*Cadeirante/30*FU$4,IF(C861=3,IF(BY864+CA864=10,Fixo/30*FU$4+(BY861+BY862+BY863+CA861+CA862+CA863)*Percapita/30*FU$4+(BZ864+CB864)*Cadeirante/30*FU$4,IF(BY864+CA864&lt;=9,(BY864+CA864)*Crechee/30*FU$4)+(BZ864+CB864)*Cadeirante/30*FU$4+(BY861+BY862+BY863+CA861+CA862+CA863)*Percapita/30*FU$4)+IF(BY864+CA864&gt;=11,Fixo/30*FU$4+(BY864+CA864-10)*Crechee/30*FU$4,0),IF(C861=2,IF(BZ861+BZ862+BZ863+BZ864+CB861+CB862+CB863+CB864=1,Cadeirante/30*FU$4,IF(BZ861+BZ862+BZ863+BZ864+CB861+CB862+CB863+CB864=2,Fixo/30*FU$4,IF(BZ861+BZ862+BZ863+BZ864+CB861+CB862+CB863+CB864&gt;2,Fixo/30*FU$4+(BZ861+BZ862+BZ863+BZ864+CB861+CB862+CB863+CB864-2)*Cadeirante/30*FU$4)))+(BY861+BY862+BY863+CA861+CA862+CA863)*Percapita/30*FU$4+(BY864+CA864)*Crechee/30*FU$4,IF(C861=1,IF(BY861+BY862+BY863+BZ861+BZ862+BZ863+CA861+CA862+CA863+CB861+CB862+CB863&lt;=15,(BY861+BY862+BY863+CA861+CA862+CA863)*Percapita/30*FU$4,IF(BY861+BY862+BY863+BZ861+BZ862+BZ863+CA861+CA862+CA863+CB861+CB862+CB863&gt;=16,Fixo/30*FU$4+(BY861+BY862+BY863+BZ861+BZ862+BZ863+CA861+CA862+CA863+CB861+CB862-16)*Percapita/30*FU$4))))))</f>
        <v>0</v>
      </c>
      <c r="FV861" s="177">
        <f>IF(C861=4,SUM(CC861+CC862+CC863+CE861+CE862+CE863)*Percapita/30*FV$4+(CD861+CD862+CD863+CF861+CF862+CF863)*Cadeirante/30*FV$4,IF(C861=3,IF(CC864+CE864=10,Fixo/30*FV$4+(CC861+CC862+CC863+CE861+CE862+CE863)*Percapita/30*FV$4+(CD864+CF864)*Cadeirante/30*FV$4,IF(CC864+CE864&lt;=9,(CC864+CE864)*Crechee/30*FV$4)+(CD864+CF864)*Cadeirante/30*FV$4+(CC861+CC862+CC863+CE861+CE862+CE863)*Percapita/30*FV$4)+IF(CC864+CE864&gt;=11,Fixo/30*FV$4+(CC864+CE864-10)*Crechee/30*FV$4,0),IF(C861=2,IF(CD861+CD862+CD863+CD864+CF861+CF862+CF863+CF864=1,Cadeirante/30*FV$4,IF(CD861+CD862+CD863+CD864+CF861+CF862+CF863+CF864=2,Fixo/30*FV$4,IF(CD861+CD862+CD863+CD864+CF861+CF862+CF863+CF864&gt;2,Fixo/30*FV$4+(CD861+CD862+CD863+CD864+CF861+CF862+CF863+CF864-2)*Cadeirante/30*FV$4)))+(CC861+CC862+CC863+CE861+CE862+CE863)*Percapita/30*FV$4+(CC864+CE864)*Crechee/30*FV$4,IF(C861=1,IF(CC861+CC862+CC863+CD861+CD862+CD863+CE861+CE862+CE863+CF861+CF862+CF863&lt;=15,(CC861+CC862+CC863+CE861+CE862+CE863)*Percapita/30*FV$4,IF(CC861+CC862+CC863+CD861+CD862+CD863+CE861+CE862+CE863+CF861+CF862+CF863&gt;=16,Fixo/30*FV$4+(CC861+CC862+CC863+CD861+CD862+CD863+CE861+CE862+CE863+CF861+CF862-16)*Percapita/30*FV$4))))))</f>
        <v>0</v>
      </c>
      <c r="FW861" s="177">
        <f>IF(C861=4,SUM(CG861+CG862+CG863+CI861+CI862+CI863)*Percapita/30*FW$4+(CH861+CH862+CH863+CJ861+CJ862+CJ863)*Cadeirante/30*FW$4,IF(C861=3,IF(CG864+CI864=10,Fixo/30*FW$4+(CG861+CG862+CG863+CI861+CI862+CI863)*Percapita/30*FW$4+(CH864+CJ864)*Cadeirante/30*FW$4,IF(CG864+CI864&lt;=9,(CG864+CI864)*Crechee/30*FW$4)+(CH864+CJ864)*Cadeirante/30*FW$4+(CG861+CG862+CG863+CI861+CI862+CI863)*Percapita/30*FW$4)+IF(CG864+CI864&gt;=11,Fixo/30*FW$4+(CG864+CI864-10)*Crechee/30*FW$4,0),IF(C861=2,IF(CH861+CH862+CH863+CH864+CJ861+CJ862+CJ863+CJ864=1,Cadeirante/30*FW$4,IF(CH861+CH862+CH863+CH864+CJ861+CJ862+CJ863+CJ864=2,Fixo/30*FW$4,IF(CH861+CH862+CH863+CH864+CJ861+CJ862+CJ863+CJ864&gt;2,Fixo/30*FW$4+(CH861+CH862+CH863+CH864+CJ861+CJ862+CJ863+CJ864-2)*Cadeirante/30*FW$4)))+(CG861+CG862+CG863+CI861+CI862+CI863)*Percapita/30*FW$4+(CG864+CI864)*Crechee/30*FW$4,IF(C861=1,IF(CG861+CG862+CG863+CH861+CH862+CH863+CI861+CI862+CI863+CJ861+CJ862+CJ863&lt;=15,(CG861+CG862+CG863+CI861+CI862+CI863)*Percapita/30*FW$4,IF(CG861+CG862+CG863+CH861+CH862+CH863+CI861+CI862+CI863+CJ861+CJ862+CJ863&gt;=16,Fixo/30*FW$4+(CG861+CG862+CG863+CH861+CH862+CH863+CI861+CI862+CI863+CJ861+CJ862-16)*Percapita/30*FW$4))))))</f>
        <v>0</v>
      </c>
      <c r="FX861" s="177">
        <f>IF(C861=4,SUM(CK861+CK862+CK863+CM861+CM862+CM863)*Percapita/30*FX$4+(CL861+CL862+CL863+CN861+CN862+CN863)*Cadeirante/30*FX$4,IF(C861=3,IF(CK864+CM864=10,Fixo/30*FX$4+(CK861+CK862+CK863+CM861+CM862+CM863)*Percapita/30*FX$4+(CL864+CN864)*Cadeirante/30*FX$4,IF(CK864+CM864&lt;=9,(CK864+CM864)*Crechee/30*FX$4)+(CL864+CN864)*Cadeirante/30*FX$4+(CK861+CK862+CK863+CM861+CM862+CM863)*Percapita/30*FX$4)+IF(CK864+CM864&gt;=11,Fixo/30*FX$4+(CK864+CM864-10)*Crechee/30*FX$4,0),IF(C861=2,IF(CL861+CL862+CL863+CL864+CN861+CN862+CN863+CN864=1,Cadeirante/30*FX$4,IF(CL861+CL862+CL863+CL864+CN861+CN862+CN863+CN864=2,Fixo/30*FX$4,IF(CL861+CL862+CL863+CL864+CN861+CN862+CN863+CN864&gt;2,Fixo/30*FX$4+(CL861+CL862+CL863+CL864+CN861+CN862+CN863+CN864-2)*Cadeirante/30*FX$4)))+(CK861+CK862+CK863+CM861+CM862+CM863)*Percapita/30*FX$4+(CK864+CM864)*Crechee/30*FX$4,IF(C861=1,IF(CK861+CK862+CK863+CL861+CL862+CL863+CM861+CM862+CM863+CN861+CN862+CN863&lt;=15,(CK861+CK862+CK863+CM861+CM862+CM863)*Percapita/30*FX$4,IF(CK861+CK862+CK863+CL861+CL862+CL863+CM861+CM862+CM863+CN861+CN862+CN863&gt;=16,Fixo/30*FX$4+(CK861+CK862+CK863+CL861+CL862+CL863+CM861+CM862+CM863+CN861+CN862-16)*Percapita/30*FX$4))))))</f>
        <v>0</v>
      </c>
      <c r="FY861" s="177">
        <f>IF(C861=4,SUM(CO861+CO862+CO863+CQ861+CQ862+CQ863)*Percapita/30*FY$4+(CP861+CP862+CP863+CR861+CR862+CR863)*Cadeirante/30*FY$4,IF(C861=3,IF(CO864+CQ864=10,Fixo/30*FY$4+(CO861+CO862+CO863+CQ861+CQ862+CQ863)*Percapita/30*FY$4+(CP864+CR864)*Cadeirante/30*FY$4,IF(CO864+CQ864&lt;=9,(CO864+CQ864)*Crechee/30*FY$4)+(CP864+CR864)*Cadeirante/30*FY$4+(CO861+CO862+CO863+CQ861+CQ862+CQ863)*Percapita/30*FY$4)+IF(CO864+CQ864&gt;=11,Fixo/30*FY$4+(CO864+CQ864-10)*Crechee/30*FY$4,0),IF(C861=2,IF(CP861+CP862+CP863+CP864+CR861+CR862+CR863+CR864=1,Cadeirante/30*FY$4,IF(CP861+CP862+CP863+CP864+CR861+CR862+CR863+CR864=2,Fixo/30*FY$4,IF(CP861+CP862+CP863+CP864+CR861+CR862+CR863+CR864&gt;2,Fixo/30*FY$4+(CP861+CP862+CP863+CP864+CR861+CR862+CR863+CR864-2)*Cadeirante/30*FY$4)))+(CO861+CO862+CO863+CQ861+CQ862+CQ863)*Percapita/30*FY$4+(CO864+CQ864)*Crechee/30*FY$4,IF(C861=1,IF(CO861+CO862+CO863+CP861+CP862+CP863+CQ861+CQ862+CQ863+CR861+CR862+CR863&lt;=15,(CO861+CO862+CO863+CQ861+CQ862+CQ863)*Percapita/30*FY$4,IF(CO861+CO862+CO863+CP861+CP862+CP863+CQ861+CQ862+CQ863+CR861+CR862+CR863&gt;=16,Fixo/30*FY$4+(CO861+CO862+CO863+CP861+CP862+CP863+CQ861+CQ862+CQ863+CR861+CR862-16)*Percapita/30*FY$4))))))</f>
        <v>0</v>
      </c>
      <c r="FZ861" s="177">
        <f>IF(C861=4,SUM(CS861+CS862+CS863+CU861+CU862+CU863)*Percapita/30*FZ$4+(CT861+CT862+CT863+CV861+CV862+CV863)*Cadeirante/30*FZ$4,IF(C861=3,IF(CS864+CU864=10,Fixo/30*FZ$4+(CS861+CS862+CS863+CU861+CU862+CU863)*Percapita/30*FZ$4+(CT864+CV864)*Cadeirante/30*FZ$4,IF(CS864+CU864&lt;=9,(CS864+CU864)*Crechee/30*FZ$4)+(CT864+CV864)*Cadeirante/30*FZ$4+(CS861+CS862+CS863+CU861+CU862+CU863)*Percapita/30*FZ$4)+IF(CS864+CU864&gt;=11,Fixo/30*FZ$4+(CS864+CU864-10)*Crechee/30*FZ$4,0),IF(C861=2,IF(CT861+CT862+CT863+CT864+CV861+CV862+CV863+CV864=1,Cadeirante/30*FZ$4,IF(CT861+CT862+CT863+CT864+CV861+CV862+CV863+CV864=2,Fixo/30*FZ$4,IF(CT861+CT862+CT863+CT864+CV861+CV862+CV863+CV864&gt;2,Fixo/30*FZ$4+(CT861+CT862+CT863+CT864+CV861+CV862+CV863+CV864-2)*Cadeirante/30*FZ$4)))+(CS861+CS862+CS863+CU861+CU862+CU863)*Percapita/30*FZ$4+(CS864+CU864)*Crechee/30*FZ$4,IF(C861=1,IF(CS861+CS862+CS863+CT861+CT862+CT863+CU861+CU862+CU863+CV861+CV862+CV863&lt;=15,(CS861+CS862+CS863+CU861+CU862+CU863)*Percapita/30*FZ$4,IF(CS861+CS862+CS863+CT861+CT862+CT863+CU861+CU862+CU863+CV861+CV862+CV863&gt;=16,Fixo/30*FZ$4+(CS861+CS862+CS863+CT861+CT862+CT863+CU861+CU862+CU863+CV861+CV862-16)*Percapita/30*FZ$4))))))</f>
        <v>0</v>
      </c>
      <c r="GA861" s="177">
        <f>IF(C861=4,SUM(CW861+CW862+CW863+CY861+CY862+CY863)*Percapita/30*GA$4+(CX861+CX862+CX863+CZ861+CZ862+CZ863)*Cadeirante/30*GA$4,IF(C861=3,IF(CW864+CY864=10,Fixo/30*GA$4+(CW861+CW862+CW863+CY861+CY862+CY863)*Percapita/30*GA$4+(CX864+CZ864)*Cadeirante/30*GA$4,IF(CW864+CY864&lt;=9,(CW864+CY864)*Crechee/30*GA$4)+(CX864+CZ864)*Cadeirante/30*GA$4+(CW861+CW862+CW863+CY861+CY862+CY863)*Percapita/30*GA$4)+IF(CW864+CY864&gt;=11,Fixo/30*GA$4+(CW864+CY864-10)*Crechee/30*GA$4,0),IF(C861=2,IF(CX861+CX862+CX863+CX864+CZ861+CZ862+CZ863+CZ864=1,Cadeirante/30*GA$4,IF(CX861+CX862+CX863+CX864+CZ861+CZ862+CZ863+CZ864=2,Fixo/30*GA$4,IF(CX861+CX862+CX863+CX864+CZ861+CZ862+CZ863+CZ864&gt;2,Fixo/30*GA$4+(CX861+CX862+CX863+CX864+CZ861+CZ862+CZ863+CZ864-2)*Cadeirante/30*GA$4)))+(CW861+CW862+CW863+CY861+CY862+CY863)*Percapita/30*GA$4+(CW864+CY864)*Crechee/30*GA$4,IF(C861=1,IF(CW861+CW862+CW863+CX861+CX862+CX863+CY861+CY862+CY863+CZ861+CZ862+CZ863&lt;=15,(CW861+CW862+CW863+CY861+CY862+CY863)*Percapita/30*GA$4,IF(CW861+CW862+CW863+CX861+CX862+CX863+CY861+CY862+CY863+CZ861+CZ862+CZ863&gt;=16,Fixo/30*GA$4+(CW861+CW862+CW863+CX861+CX862+CX863+CY861+CY862+CY863+CZ861+CZ862-16)*Percapita/30*GA$4))))))</f>
        <v>0</v>
      </c>
      <c r="GB861" s="177">
        <f>IF(C861=4,SUM(DA861+DA862+DA863+DC861+DC862+DC863)*Percapita/30*GB$4+(DB861+DB862+DB863+DD861+DD862+DD863)*Cadeirante/30*GB$4,IF(C861=3,IF(DA864+DC864=10,Fixo/30*GB$4+(DA861+DA862+DA863+DC861+DC862+DC863)*Percapita/30*GB$4+(DB864+DD864)*Cadeirante/30*GB$4,IF(DA864+DC864&lt;=9,(DA864+DC864)*Crechee/30*GB$4)+(DB864+DD864)*Cadeirante/30*GB$4+(DA861+DA862+DA863+DC861+DC862+DC863)*Percapita/30*GB$4)+IF(DA864+DC864&gt;=11,Fixo/30*GB$4+(DA864+DC864-10)*Crechee/30*GB$4,0),IF(C861=2,IF(DB861+DB862+DB863+DB864+DD861+DD862+DD863+DD864=1,Cadeirante/30*GB$4,IF(DB861+DB862+DB863+DB864+DD861+DD862+DD863+DD864=2,Fixo/30*GB$4,IF(DB861+DB862+DB863+DB864+DD861+DD862+DD863+DD864&gt;2,Fixo/30*GB$4+(DB861+DB862+DB863+DB864+DD861+DD862+DD863+DD864-2)*Cadeirante/30*GB$4)))+(DA861+DA862+DA863+DC861+DC862+DC863)*Percapita/30*GB$4+(DA864+DC864)*Crechee/30*GB$4,IF(C861=1,IF(DA861+DA862+DA863+DB861+DB862+DB863+DC861+DC862+DC863+DD861+DD862+DD863&lt;=15,(DA861+DA862+DA863+DC861+DC862+DC863)*Percapita/30*GB$4,IF(DA861+DA862+DA863+DB861+DB862+DB863+DC861+DC862+DC863+DD861+DD862+DD863&gt;=16,Fixo/30*GB$4+(DA861+DA862+DA863+DB861+DB862+DB863+DC861+DC862+DC863+DD861+DD862-16)*Percapita/30*GB$4))))))</f>
        <v>0</v>
      </c>
      <c r="GC861" s="177">
        <f>IF(C861=4,SUM(DE861+DE862+DE863+DG861+DG862+DG863)*Percapita/30*GC$4+(DF861+DF862+DF863+DH861+DH862+DH863)*Cadeirante/30*GC$4,IF(C861=3,IF(DE864+DG864=10,Fixo/30*GC$4+(DE861+DE862+DE863+DG861+DG862+DG863)*Percapita/30*GC$4+(DF864+DH864)*Cadeirante/30*GC$4,IF(DE864+DG864&lt;=9,(DE864+DG864)*Crechee/30*GC$4)+(DF864+DH864)*Cadeirante/30*GC$4+(DE861+DE862+DE863+DG861+DG862+DG863)*Percapita/30*GC$4)+IF(DE864+DG864&gt;=11,Fixo/30*GC$4+(DE864+DG864-10)*Crechee/30*GC$4,0),IF(C861=2,IF(DF861+DF862+DF863+DF864+DH861+DH862+DH863+DH864=1,Cadeirante/30*GC$4,IF(DF861+DF862+DF863+DF864+DH861+DH862+DH863+DH864=2,Fixo/30*GC$4,IF(DF861+DF862+DF863+DF864+DH861+DH862+DH863+DH864&gt;2,Fixo/30*GC$4+(DF861+DF862+DF863+DF864+DH861+DH862+DH863+DH864-2)*Cadeirante/30*GC$4)))+(DE861+DE862+DE863+DG861+DG862+DG863)*Percapita/30*GC$4+(DE864+DG864)*Crechee/30*GC$4,IF(C861=1,IF(DE861+DE862+DE863+DF861+DF862+DF863+DG861+DG862+DG863+DH861+DH862+DH863&lt;=15,(DE861+DE862+DE863+DG861+DG862+DG863)*Percapita/30*GC$4,IF(DE861+DE862+DE863+DF861+DF862+DF863+DG861+DG862+DG863+DH861+DH862+DH863&gt;=16,Fixo/30*GC$4+(DE861+DE862+DE863+DF861+DF862+DF863+DG861+DG862+DG863+DH861+DH862-16)*Percapita/30*GC$4))))))</f>
        <v>0</v>
      </c>
      <c r="GD861" s="177">
        <f>IF(C861=4,SUM(DI861+DI862+DI863+DK861+DK862+DK863)*Percapita/30*GD$4+(DJ861+DJ862+DJ863+DL861+DL862+DL863)*Cadeirante/30*GD$4,IF(C861=3,IF(DI864+DK864=10,Fixo/30*GD$4+(DI861+DI862+DI863+DK861+DK862+DK863)*Percapita/30*GD$4+(DJ864+DL864)*Cadeirante/30*GD$4,IF(DI864+DK864&lt;=9,(DI864+DK864)*Crechee/30*GD$4)+(DJ864+DL864)*Cadeirante/30*GD$4+(DI861+DI862+DI863+DK861+DK862+DK863)*Percapita/30*GD$4)+IF(DI864+DK864&gt;=11,Fixo/30*GD$4+(DI864+DK864-10)*Crechee/30*GD$4,0),IF(C861=2,IF(DJ861+DJ862+DJ863+DJ864+DL861+DL862+DL863+DL864=1,Cadeirante/30*GD$4,IF(DJ861+DJ862+DJ863+DJ864+DL861+DL862+DL863+DL864=2,Fixo/30*GD$4,IF(DJ861+DJ862+DJ863+DJ864+DL861+DL862+DL863+DL864&gt;2,Fixo/30*GD$4+(DJ861+DJ862+DJ863+DJ864+DL861+DL862+DL863+DL864-2)*Cadeirante/30*GD$4)))+(DI861+DI862+DI863+DK861+DK862+DK863)*Percapita/30*GD$4+(DI864+DK864)*Crechee/30*GD$4,IF(C861=1,IF(DI861+DI862+DI863+DJ861+DJ862+DJ863+DK861+DK862+DK863+DL861+DL862+DL863&lt;=15,(DI861+DI862+DI863+DK861+DK862+DK863)*Percapita/30*GD$4,IF(DI861+DI862+DI863+DJ861+DJ862+DJ863+DK861+DK862+DK863+DL861+DL862+DL863&gt;=16,Fixo/30*GD$4+(DI861+DI862+DI863+DJ861+DJ862+DJ863+DK861+DK862+DK863+DL861+DL862-16)*Percapita/30*GD$4))))))</f>
        <v>0</v>
      </c>
      <c r="GE861" s="177">
        <f>IF(C861=4,SUM(DM861+DM862+DM863+DO861+DO862+DO863)*Percapita/30*GE$4+(DN861+DN862+DN863+DP861+DP862+DP863)*Cadeirante/30*GE$4,IF(C861=3,IF(DM864+DO864=10,Fixo/30*GE$4+(DM861+DM862+DM863+DO861+DO862+DO863)*Percapita/30*GE$4+(DN864+DP864)*Cadeirante/30*GE$4,IF(DM864+DO864&lt;=9,(DM864+DO864)*Crechee/30*GE$4)+(DN864+DP864)*Cadeirante/30*GE$4+(DM861+DM862+DM863+DO861+DO862+DO863)*Percapita/30*GE$4)+IF(DM864+DO864&gt;=11,Fixo/30*GE$4+(DM864+DO864-10)*Crechee/30*GE$4,0),IF(C861=2,IF(DN861+DN862+DN863+DN864+DP861+DP862+DP863+DP864=1,Cadeirante/30*GE$4,IF(DN861+DN862+DN863+DN864+DP861+DP862+DP863+DP864=2,Fixo/30*GE$4,IF(DN861+DN862+DN863+DN864+DP861+DP862+DP863+DP864&gt;2,Fixo/30*GE$4+(DN861+DN862+DN863+DN864+DP861+DP862+DP863+DP864-2)*Cadeirante/30*GE$4)))+(DM861+DM862+DM863+DO861+DO862+DO863)*Percapita/30*GE$4+(DM864+DO864)*Crechee/30*GE$4,IF(C861=1,IF(DM861+DM862+DM863+DN861+DN862+DN863+DO861+DO862+DO863+DP861+DP862+DP863&lt;=15,(DM861+DM862+DM863+DO861+DO862+DO863)*Percapita/30*GE$4,IF(DM861+DM862+DM863+DN861+DN862+DN863+DO861+DO862+DO863+DP861+DP862+DP863&gt;=16,Fixo/30*GE$4+(DM861+DM862+DM863+DN861+DN862+DN863+DO861+DO862+DO863+DP861+DP862-16)*Percapita/30*GE$4))))))</f>
        <v>0</v>
      </c>
      <c r="GF861" s="177">
        <f>IF(C861=4,SUM(DQ861+DQ862+DQ863+DS861+DS862+DS863)*Percapita/30*GF$4+(DR861+DR862+DR863+DT861+DT862+DT863)*Cadeirante/30*GF$4,IF(C861=3,IF(DQ864+DS864=10,Fixo/30*GF$4+(DQ861+DQ862+DQ863+DS861+DS862+DS863)*Percapita/30*GF$4+(DR864+DT864)*Cadeirante/30*GF$4,IF(DQ864+DS864&lt;=9,(DQ864+DS864)*Crechee/30*GF$4)+(DR864+DT864)*Cadeirante/30*GF$4+(DQ861+DQ862+DQ863+DS861+DS862+DS863)*Percapita/30*GF$4)+IF(DQ864+DS864&gt;=11,Fixo/30*GF$4+(DQ864+DS864-10)*Crechee/30*GF$4,0),IF(C861=2,IF(DR861+DR862+DR863+DR864+DT861+DT862+DT863+DT864=1,Cadeirante/30*GF$4,IF(DR861+DR862+DR863+DR864+DT861+DT862+DT863+DT864=2,Fixo/30*GF$4,IF(DR861+DR862+DR863+DR864+DT861+DT862+DT863+DT864&gt;2,Fixo/30*GF$4+(DR861+DR862+DR863+DR864+DT861+DT862+DT863+DT864-2)*Cadeirante/30*GF$4)))+(DQ861+DQ862+DQ863+DS861+DS862+DS863)*Percapita/30*GF$4+(DQ864+DS864)*Crechee/30*GF$4,IF(C861=1,IF(DQ861+DQ862+DQ863+DR861+DR862+DR863+DS861+DS862+DS863+DT861+DT862+DT863&lt;=15,(DQ861+DQ862+DQ863+DS861+DS862+DS863)*Percapita/30*GF$4,IF(DQ861+DQ862+DQ863+DR861+DR862+DR863+DS861+DS862+DS863+DT861+DT862+DT863&gt;=16,Fixo/30*GF$4+(DQ861+DQ862+DQ863+DR861+DR862+DR863+DS861+DS862+DS863+DT861+DT862-16)*Percapita/30*GF$4))))))</f>
        <v>0</v>
      </c>
      <c r="GG861" s="177">
        <f>IF(C861=4,SUM(DU861+DU862+DU863+DW861+DW862+DW863)*Percapita/30*GG$4+(DV861+DV862+DV863+DX861+DX862+DX863)*Cadeirante/30*GG$4,IF(C861=3,IF(DU864+DW864=10,Fixo/30*GG$4+(DU861+DU862+DU863+DW861+DW862+DW863)*Percapita/30*GG$4+(DV864+DX864)*Cadeirante/30*GG$4,IF(DU864+DW864&lt;=9,(DU864+DW864)*Crechee/30*GG$4)+(DV864+DX864)*Cadeirante/30*GG$4+(DU861+DU862+DU863+DW861+DW862+DW863)*Percapita/30*GG$4)+IF(DU864+DW864&gt;=11,Fixo/30*GG$4+(DU864+DW864-10)*Crechee/30*GG$4,0),IF(C861=2,IF(DV861+DV862+DV863+DV864+DX861+DX862+DX863+DX864=1,Cadeirante/30*GG$4,IF(DV861+DV862+DV863+DV864+DX861+DX862+DX863+DX864=2,Fixo/30*GG$4,IF(DV861+DV862+DV863+DV864+DX861+DX862+DX863+DX864&gt;2,Fixo/30*GG$4+(DV861+DV862+DV863+DV864+DX861+DX862+DX863+DX864-2)*Cadeirante/30*GG$4)))+(DU861+DU862+DU863+DW861+DW862+DW863)*Percapita/30*GG$4+(DU864+DW864)*Crechee/30*GG$4,IF(C861=1,IF(DU861+DU862+DU863+DV861+DV862+DV863+DW861+DW862+DW863+DX861+DX862+DX863&lt;=15,(DU861+DU862+DU863+DW861+DW862+DW863)*Percapita/30*GG$4,IF(DU861+DU862+DU863+DV861+DV862+DV863+DW861+DW862+DW863+DX861+DX862+DX863&gt;=16,Fixo/30*GG$4+(DU861+DU862+DU863+DV861+DV862+DV863+DW861+DW862+DW863+DX861+DX862-16)*Percapita/30*GG$4))))))</f>
        <v>0</v>
      </c>
      <c r="GH861" s="177">
        <f>IF(C861=4,SUM(DY861+DY862+DY863+EA861+EA862+EA863)*Percapita/30*GH$4+(DZ861+DZ862+DZ863+EB861+EB862+EB863)*Cadeirante/30*GH$4,IF(C861=3,IF(DY864+EA864=10,Fixo/30*GH$4+(DY861+DY862+DY863+EA861+EA862+EA863)*Percapita/30*GH$4+(DZ864+EB864)*Cadeirante/30*GH$4,IF(DY864+EA864&lt;=9,(DY864+EA864)*Crechee/30*GH$4)+(DZ864+EB864)*Cadeirante/30*GH$4+(DY861+DY862+DY863+EA861+EA862+EA863)*Percapita/30*GH$4)+IF(DY864+EA864&gt;=11,Fixo/30*GH$4+(DY864+EA864-10)*Crechee/30*GH$4,0),IF(C861=2,IF(DZ861+DZ862+DZ863+DZ864+EB861+EB862+EB863+EB864=1,Cadeirante/30*GH$4,IF(DZ861+DZ862+DZ863+DZ864+EB861+EB862+EB863+EB864=2,Fixo/30*GH$4,IF(DZ861+DZ862+DZ863+DZ864+EB861+EB862+EB863+EB864&gt;2,Fixo/30*GH$4+(DZ861+DZ862+DZ863+DZ864+EB861+EB862+EB863+EB864-2)*Cadeirante/30*GH$4)))+(DY861+DY862+DY863+EA861+EA862+EA863)*Percapita/30*GH$4+(DY864+EA864)*Crechee/30*GH$4,IF(C861=1,IF(DY861+DY862+DY863+DZ861+DZ862+DZ863+EA861+EA862+EA863+EB861+EB862+EB863&lt;=15,(DY861+DY862+DY863+EA861+EA862+EA863)*Percapita/30*GH$4,IF(DY861+DY862+DY863+DZ861+DZ862+DZ863+EA861+EA862+EA863+EB861+EB862+EB863&gt;=16,Fixo/30*GH$4+(DY861+DY862+DY863+DZ861+DZ862+DZ863+EA861+EA862+EA863+EB861+EB862-16)*Percapita/30*GH$4))))))</f>
        <v>0</v>
      </c>
      <c r="GI861" s="177">
        <f>IF(C861=4,SUM(EC861+EC862+EC863+EE861+EE862+EE863)*Percapita/30*GI$4+(ED861+ED862+ED863+EF861+EF862+EF863)*Cadeirante/30*GI$4,IF(C861=3,IF(EC864+EE864=10,Fixo/30*GI$4+(EC861+EC862+EC863+EE861+EE862+EE863)*Percapita/30*GI$4+(ED864+EF864)*Cadeirante/30*GI$4,IF(EC864+EE864&lt;=9,(EC864+EE864)*Crechee/30*GI$4)+(ED864+EF864)*Cadeirante/30*GI$4+(EC861+EC862+EC863+EE861+EE862+EE863)*Percapita/30*GI$4)+IF(EC864+EE864&gt;=11,Fixo/30*GI$4+(EC864+EE864-10)*Crechee/30*GI$4,0),IF(C861=2,IF(ED861+ED862+ED863+ED864+EF861+EF862+EF863+EF864=1,Cadeirante/30*GI$4,IF(ED861+ED862+ED863+ED864+EF861+EF862+EF863+EF864=2,Fixo/30*GI$4,IF(ED861+ED862+ED863+ED864+EF861+EF862+EF863+EF864&gt;2,Fixo/30*GI$4+(ED861+ED862+ED863+ED864+EF861+EF862+EF863+EF864-2)*Cadeirante/30*GI$4)))+(EC861+EC862+EC863+EE861+EE862+EE863)*Percapita/30*GI$4+(EC864+EE864)*Crechee/30*GI$4,IF(C861=1,IF(EC861+EC862+EC863+ED861+ED862+ED863+EE861+EE862+EE863+EF861+EF862+EF863&lt;=15,(EC861+EC862+EC863+EE861+EE862+EE863)*Percapita/30*GI$4,IF(EC861+EC862+EC863+ED861+ED862+ED863+EE861+EE862+EE863+EF861+EF862+EF863&gt;=16,Fixo/30*GI$4+(EC861+EC862+EC863+ED861+ED862+ED863+EE861+EE862+EE863+EF861+EF862-16)*Percapita/30*GI$4))))))</f>
        <v>0</v>
      </c>
      <c r="GJ861" s="177">
        <f>IF(C861=4,SUM(EG861+EG862+EG863+EI861+EI862+EI863)*Percapita/30*GJ$4+(EH861+EH862+EH863+EJ861+EJ862+EJ863)*Cadeirante/30*GJ$4,IF(C861=3,IF(EG864+EI864=10,Fixo/30*GJ$4+(EG861+EG862+EG863+EI861+EI862+EI863)*Percapita/30*GJ$4+(EH864+EJ864)*Cadeirante/30*GJ$4,IF(EG864+EI864&lt;=9,(EG864+EI864)*Crechee/30*GJ$4)+(EH864+EJ864)*Cadeirante/30*GJ$4+(EG861+EG862+EG863+EI861+EI862+EI863)*Percapita/30*GJ$4)+IF(EG864+EI864&gt;=11,Fixo/30*GJ$4+(EG864+EI864-10)*Crechee/30*GJ$4,0),IF(C861=2,IF(EH861+EH862+EH863+EH864+EJ861+EJ862+EJ863+EJ864=1,Cadeirante/30*GJ$4,IF(EH861+EH862+EH863+EH864+EJ861+EJ862+EJ863+EJ864=2,Fixo/30*GJ$4,IF(EH861+EH862+EH863+EH864+EJ861+EJ862+EJ863+EJ864&gt;2,Fixo/30*GJ$4+(EH861+EH862+EH863+EH864+EJ861+EJ862+EJ863+EJ864-2)*Cadeirante/30*GJ$4)))+(EG861+EG862+EG863+EI861+EI862+EI863)*Percapita/30*GJ$4+(EG864+EI864)*Crechee/30*GJ$4,IF(C861=1,IF(EG861+EG862+EG863+EH861+EH862+EH863+EI861+EI862+EI863+EJ861+EJ862+EJ863&lt;=15,(EG861+EG862+EG863+EI861+EI862+EI863)*Percapita/30*GJ$4,IF(EG861+EG862+EG863+EH861+EH862+EH863+EI861+EI862+EI863+EJ861+EJ862+EJ863&gt;=16,Fixo/30*GJ$4+(EG861+EG862+EG863+EH861+EH862+EH863+EI861+EI862+EI863+EJ861+EJ862-16)*Percapita/30*GJ$4))))))</f>
        <v>0</v>
      </c>
      <c r="GK861" s="178"/>
      <c r="GL861" s="103">
        <f t="shared" si="968"/>
        <v>0</v>
      </c>
      <c r="GM861" s="124"/>
      <c r="GN861" s="104">
        <f>SUMIF(V861:V864,"&lt;0")*Cadeirante/30*GN$4+SUMIF(X861:X864,"&lt;0")*Cadeirante/30*GN$4</f>
        <v>0</v>
      </c>
      <c r="GO861" s="104">
        <f>SUMIF(Z861:Z864,"&lt;0")*Cadeirante/30*GO$4+SUMIF(AB861:AB864,"&lt;0")*Cadeirante/30*GO$4</f>
        <v>0</v>
      </c>
      <c r="GP861" s="104">
        <f>SUMIF(AD861:AD864,"&lt;0")*Cadeirante/30*GP$4+SUMIF(AF861:AF864,"&lt;0")*Cadeirante/30*GP$4</f>
        <v>0</v>
      </c>
      <c r="GQ861" s="104">
        <f>SUMIF(AH861:AH864,"&lt;0")*Cadeirante/30*GQ$4+SUMIF(AJ861:AJ864,"&lt;0")*Cadeirante/30*GQ$4</f>
        <v>0</v>
      </c>
      <c r="GR861" s="104">
        <f>SUMIF(AL861:AL864,"&lt;0")*Cadeirante/30*GR$4+SUMIF(AN861:AN864,"&lt;0")*Cadeirante/30*GR$4</f>
        <v>0</v>
      </c>
      <c r="GS861" s="104">
        <f>SUMIF(AP861:AP864,"&lt;0")*Cadeirante/30*GS$4+SUMIF(AR861:AR864,"&lt;0")*Cadeirante/30*GS$4</f>
        <v>0</v>
      </c>
      <c r="GT861" s="104">
        <f>SUMIF(AT861:AT864,"&lt;0")*Cadeirante/30*GT$4+SUMIF(AV861:AV864,"&lt;0")*Cadeirante/30*GT$4</f>
        <v>0</v>
      </c>
      <c r="GU861" s="104">
        <f>SUMIF(AX861:AX864,"&lt;0")*Cadeirante/30*GU$4+SUMIF(AZ861:AZ864,"&lt;0")*Cadeirante/30*GU$4</f>
        <v>0</v>
      </c>
      <c r="GV861" s="104">
        <f>SUMIF(BB861:BB864,"&lt;0")*Cadeirante/30*GV$4+SUMIF(BD861:BD864,"&lt;0")*Cadeirante/30*GV$4</f>
        <v>0</v>
      </c>
      <c r="GW861" s="104">
        <f>SUMIF(BF861:BF864,"&lt;0")*Cadeirante/30*GW$4+SUMIF(BH861:BH864,"&lt;0")*Cadeirante/30*GW$4</f>
        <v>0</v>
      </c>
      <c r="GX861" s="104">
        <f>SUMIF(BJ861:BJ864,"&lt;0")*Cadeirante/30*GX$4+SUMIF(BL861:BL864,"&lt;0")*Cadeirante/30*GX$4</f>
        <v>0</v>
      </c>
      <c r="GY861" s="104">
        <f>SUMIF(BN861:BN864,"&lt;0")*Cadeirante/30*GY$4+SUMIF(BP861:BP864,"&lt;0")*Cadeirante/30*GY$4</f>
        <v>0</v>
      </c>
      <c r="GZ861" s="104">
        <f>SUMIF(BR861:BR864,"&lt;0")*Cadeirante/30*GZ$4+SUMIF(BT861:BT864,"&lt;0")*Cadeirante/30*GZ$4</f>
        <v>0</v>
      </c>
      <c r="HA861" s="104">
        <f>SUMIF(BV861:BV864,"&lt;0")*Cadeirante/30*HA$4+SUMIF(BX861:BX864,"&lt;0")*Cadeirante/30*HA$4</f>
        <v>0</v>
      </c>
      <c r="HB861" s="104">
        <f>SUMIF(BZ861:BZ864,"&lt;0")*Cadeirante/30*HB$4+SUMIF(CB861:CB864,"&lt;0")*Cadeirante/30*HB$4</f>
        <v>0</v>
      </c>
      <c r="HC861" s="104">
        <f>SUMIF(CD861:CD864,"&lt;0")*Cadeirante/30*HC$4+SUMIF(CF861:CF864,"&lt;0")*Cadeirante/30*HC$4</f>
        <v>0</v>
      </c>
      <c r="HD861" s="104">
        <f>SUMIF(CH861:CH864,"&lt;0")*Cadeirante/30*HD$4+SUMIF(CJ861:CJ864,"&lt;0")*Cadeirante/30*HD$4</f>
        <v>0</v>
      </c>
      <c r="HE861" s="104">
        <f>SUMIF(CL861:CL864,"&lt;0")*Cadeirante/30*HE$4+SUMIF(CN861:CN864,"&lt;0")*Cadeirante/30*HE$4</f>
        <v>0</v>
      </c>
      <c r="HF861" s="104">
        <f>SUMIF(CP861:CP864,"&lt;0")*Cadeirante/30*HF$4+SUMIF(CR861:CR864,"&lt;0")*Cadeirante/30*HF$4</f>
        <v>0</v>
      </c>
      <c r="HG861" s="104">
        <f>SUMIF(CT861:CT864,"&lt;0")*Cadeirante/30*HG$4+SUMIF(CV861:CV864,"&lt;0")*Cadeirante/30*HG$4</f>
        <v>0</v>
      </c>
      <c r="HH861" s="104">
        <f>SUMIF(CX861:CX864,"&lt;0")*Cadeirante/30*HH$4+SUMIF(CZ861:CZ864,"&lt;0")*Cadeirante/30*HH$4</f>
        <v>0</v>
      </c>
      <c r="HI861" s="104">
        <f>SUMIF(DB861:DB864,"&lt;0")*Cadeirante/30*HI$4+SUMIF(DD861:DD864,"&lt;0")*Cadeirante/30*HI$4</f>
        <v>0</v>
      </c>
      <c r="HJ861" s="104">
        <f>SUMIF(DF861:DF864,"&lt;0")*Cadeirante/30*HJ$4+SUMIF(DH861:DH864,"&lt;0")*Cadeirante/30*HJ$4</f>
        <v>0</v>
      </c>
      <c r="HK861" s="104">
        <f>SUMIF(DJ861:DJ864,"&lt;0")*Cadeirante/30*HK$4+SUMIF(DL861:DL864,"&lt;0")*Cadeirante/30*HK$4</f>
        <v>0</v>
      </c>
      <c r="HL861" s="104">
        <f>SUMIF(DN861:DN864,"&lt;0")*Cadeirante/30*HL$4+SUMIF(DP861:DP864,"&lt;0")*Cadeirante/30*HL$4</f>
        <v>0</v>
      </c>
      <c r="HM861" s="104">
        <f>SUMIF(DR861:DR864,"&lt;0")*Cadeirante/30*HM$4+SUMIF(DT861:DT864,"&lt;0")*Cadeirante/30*HM$4</f>
        <v>0</v>
      </c>
      <c r="HN861" s="104">
        <f>SUMIF(DV861:DV864,"&lt;0")*Cadeirante/30*HN$4+SUMIF(DX861:DX864,"&lt;0")*Cadeirante/30*HN$4</f>
        <v>0</v>
      </c>
      <c r="HO861" s="104">
        <f>SUMIF(DZ861:DZ864,"&lt;0")*Cadeirante/30*HO$4+SUMIF(EB861:EB864,"&lt;0")*Cadeirante/30*HO$4</f>
        <v>0</v>
      </c>
      <c r="HP861" s="104">
        <f>SUMIF(ED861:ED864,"&lt;0")*Cadeirante/30*HP$4+SUMIF(EF861:EF864,"&lt;0")*Cadeirante/30*HP$4</f>
        <v>0</v>
      </c>
      <c r="HQ861" s="64"/>
      <c r="HR861" s="64"/>
      <c r="HS861" s="64"/>
      <c r="HT861" s="64"/>
      <c r="HU861" s="64"/>
      <c r="HV861" s="64"/>
      <c r="HW861" s="176">
        <v>17629.309999999998</v>
      </c>
      <c r="HX861" s="64"/>
      <c r="HY861" s="280">
        <f>IF(ISTEXT(EM861), VALUE(EM861), EM861)</f>
        <v>0</v>
      </c>
      <c r="HZ861" s="280">
        <f>IF(ISTEXT(EN861), VALUE(EN861), EN861)</f>
        <v>0</v>
      </c>
      <c r="IA861" s="280">
        <f>IF(ISTEXT(EO861), VALUE(EO861), EO861)</f>
        <v>0</v>
      </c>
      <c r="IB861" s="64" t="b">
        <f>HW861=FE861</f>
        <v>0</v>
      </c>
      <c r="IC861" s="64"/>
    </row>
    <row r="862" spans="1:237" s="106" customFormat="1" ht="22.5" customHeight="1" x14ac:dyDescent="0.25">
      <c r="A862" s="368" t="s">
        <v>3976</v>
      </c>
      <c r="B862" s="369" t="s">
        <v>3977</v>
      </c>
      <c r="C862" s="370" t="s">
        <v>3262</v>
      </c>
      <c r="D862" s="371" t="s">
        <v>3978</v>
      </c>
      <c r="E862" s="371" t="s">
        <v>3979</v>
      </c>
      <c r="F862" s="372" t="s">
        <v>3224</v>
      </c>
      <c r="G862" s="372" t="s">
        <v>3225</v>
      </c>
      <c r="H862" s="373" t="s">
        <v>1876</v>
      </c>
      <c r="I862" s="374" t="s">
        <v>3980</v>
      </c>
      <c r="J862" s="421" t="s">
        <v>3268</v>
      </c>
      <c r="K862" s="421" t="s">
        <v>3234</v>
      </c>
      <c r="L862" s="329">
        <f>CONTINUA!BV862</f>
        <v>0</v>
      </c>
      <c r="M862" s="329">
        <f>CONTINUA!BW862</f>
        <v>0</v>
      </c>
      <c r="N862" s="895"/>
      <c r="O862" s="896" t="s">
        <v>4090</v>
      </c>
      <c r="P862" s="897" t="s">
        <v>206</v>
      </c>
      <c r="Q862" s="400"/>
      <c r="R862" s="401"/>
      <c r="S862" s="400"/>
      <c r="T862" s="401"/>
      <c r="U862" s="400"/>
      <c r="V862" s="401"/>
      <c r="W862" s="400"/>
      <c r="X862" s="401"/>
      <c r="Y862" s="400"/>
      <c r="Z862" s="401"/>
      <c r="AA862" s="400"/>
      <c r="AB862" s="401"/>
      <c r="AC862" s="400"/>
      <c r="AD862" s="401"/>
      <c r="AE862" s="400"/>
      <c r="AF862" s="401"/>
      <c r="AG862" s="400"/>
      <c r="AH862" s="401"/>
      <c r="AI862" s="400"/>
      <c r="AJ862" s="401"/>
      <c r="AK862" s="400"/>
      <c r="AL862" s="401"/>
      <c r="AM862" s="400"/>
      <c r="AN862" s="401"/>
      <c r="AO862" s="400"/>
      <c r="AP862" s="401"/>
      <c r="AQ862" s="400"/>
      <c r="AR862" s="401"/>
      <c r="AS862" s="400"/>
      <c r="AT862" s="401"/>
      <c r="AU862" s="400"/>
      <c r="AV862" s="401"/>
      <c r="AW862" s="400"/>
      <c r="AX862" s="401"/>
      <c r="AY862" s="400"/>
      <c r="AZ862" s="401"/>
      <c r="BA862" s="400"/>
      <c r="BB862" s="401"/>
      <c r="BC862" s="400"/>
      <c r="BD862" s="401"/>
      <c r="BE862" s="400"/>
      <c r="BF862" s="401"/>
      <c r="BG862" s="400"/>
      <c r="BH862" s="401"/>
      <c r="BI862" s="400"/>
      <c r="BJ862" s="401"/>
      <c r="BK862" s="400"/>
      <c r="BL862" s="401"/>
      <c r="BM862" s="400"/>
      <c r="BN862" s="401"/>
      <c r="BO862" s="400"/>
      <c r="BP862" s="401"/>
      <c r="BQ862" s="400"/>
      <c r="BR862" s="401"/>
      <c r="BS862" s="400"/>
      <c r="BT862" s="401"/>
      <c r="BU862" s="400"/>
      <c r="BV862" s="401"/>
      <c r="BW862" s="400"/>
      <c r="BX862" s="401"/>
      <c r="BY862" s="400"/>
      <c r="BZ862" s="401"/>
      <c r="CA862" s="400"/>
      <c r="CB862" s="401"/>
      <c r="CC862" s="400"/>
      <c r="CD862" s="401"/>
      <c r="CE862" s="400"/>
      <c r="CF862" s="401"/>
      <c r="CG862" s="400"/>
      <c r="CH862" s="401"/>
      <c r="CI862" s="400"/>
      <c r="CJ862" s="401"/>
      <c r="CK862" s="400"/>
      <c r="CL862" s="401"/>
      <c r="CM862" s="400"/>
      <c r="CN862" s="401"/>
      <c r="CO862" s="400"/>
      <c r="CP862" s="401"/>
      <c r="CQ862" s="400"/>
      <c r="CR862" s="401"/>
      <c r="CS862" s="400"/>
      <c r="CT862" s="401"/>
      <c r="CU862" s="400"/>
      <c r="CV862" s="401"/>
      <c r="CW862" s="400"/>
      <c r="CX862" s="401"/>
      <c r="CY862" s="400"/>
      <c r="CZ862" s="401"/>
      <c r="DA862" s="400"/>
      <c r="DB862" s="401"/>
      <c r="DC862" s="400"/>
      <c r="DD862" s="401"/>
      <c r="DE862" s="400"/>
      <c r="DF862" s="401"/>
      <c r="DG862" s="400"/>
      <c r="DH862" s="401"/>
      <c r="DI862" s="400"/>
      <c r="DJ862" s="401"/>
      <c r="DK862" s="400"/>
      <c r="DL862" s="401"/>
      <c r="DM862" s="400"/>
      <c r="DN862" s="401"/>
      <c r="DO862" s="400"/>
      <c r="DP862" s="401"/>
      <c r="DQ862" s="400"/>
      <c r="DR862" s="401"/>
      <c r="DS862" s="400"/>
      <c r="DT862" s="401"/>
      <c r="DU862" s="400"/>
      <c r="DV862" s="401"/>
      <c r="DW862" s="400"/>
      <c r="DX862" s="401"/>
      <c r="DY862" s="400"/>
      <c r="DZ862" s="401"/>
      <c r="EA862" s="400"/>
      <c r="EB862" s="401"/>
      <c r="EC862" s="400"/>
      <c r="ED862" s="401"/>
      <c r="EE862" s="400"/>
      <c r="EF862" s="401"/>
      <c r="EG862" s="400"/>
      <c r="EH862" s="401"/>
      <c r="EI862" s="400"/>
      <c r="EJ862" s="447"/>
      <c r="EK862" s="511"/>
      <c r="EL862" s="514"/>
      <c r="EM862" s="448"/>
      <c r="EN862" s="344"/>
      <c r="EO862" s="345"/>
      <c r="EP862" s="171">
        <f t="shared" si="961"/>
        <v>0</v>
      </c>
      <c r="EQ862" s="171">
        <f t="shared" si="962"/>
        <v>0</v>
      </c>
      <c r="ER862" s="171">
        <f t="shared" si="963"/>
        <v>0</v>
      </c>
      <c r="ES862" s="171">
        <f t="shared" si="964"/>
        <v>0</v>
      </c>
      <c r="ET862" s="171">
        <f t="shared" si="965"/>
        <v>0</v>
      </c>
      <c r="EU862" s="171">
        <f t="shared" si="966"/>
        <v>0</v>
      </c>
      <c r="EV862" s="172">
        <f t="shared" si="967"/>
        <v>0</v>
      </c>
      <c r="EW862" s="173"/>
      <c r="EX862" s="248">
        <f t="shared" si="984"/>
        <v>0</v>
      </c>
      <c r="EY862" s="174">
        <f>(L862*regular)+(M862*Cadeirantee)</f>
        <v>0</v>
      </c>
      <c r="EZ862" s="249">
        <f>SUMIF(FG862:GJ862,"&gt;0")</f>
        <v>0</v>
      </c>
      <c r="FA862" s="249">
        <f>SUMIF(FG862:GJ862,"&lt;0")+SUMIF(GN862:HP862,"&lt;0")</f>
        <v>0</v>
      </c>
      <c r="FB862" s="174">
        <v>0</v>
      </c>
      <c r="FC862" s="126">
        <f>N862*km*'VALORES TABELA'!$B$13</f>
        <v>0</v>
      </c>
      <c r="FD862" s="250">
        <f t="shared" ref="FD862:FD865" si="985">GL862</f>
        <v>0</v>
      </c>
      <c r="FE862" s="105"/>
      <c r="FF862" s="119"/>
      <c r="FG862" s="119"/>
      <c r="FH862" s="119"/>
      <c r="FI862" s="119"/>
      <c r="FJ862" s="119"/>
      <c r="FK862" s="119"/>
      <c r="FL862" s="119"/>
      <c r="FM862" s="119"/>
      <c r="FN862" s="119"/>
      <c r="FO862" s="119"/>
      <c r="FP862" s="119"/>
      <c r="FQ862" s="119"/>
      <c r="FR862" s="119"/>
      <c r="FS862" s="119"/>
      <c r="FT862" s="119"/>
      <c r="FU862" s="119"/>
      <c r="FV862" s="119"/>
      <c r="FW862" s="119"/>
      <c r="FX862" s="119"/>
      <c r="FY862" s="119"/>
      <c r="FZ862" s="119"/>
      <c r="GA862" s="119"/>
      <c r="GB862" s="119"/>
      <c r="GC862" s="119"/>
      <c r="GD862" s="119"/>
      <c r="GE862" s="119"/>
      <c r="GF862" s="119"/>
      <c r="GG862" s="119"/>
      <c r="GH862" s="119"/>
      <c r="GI862" s="119"/>
      <c r="GJ862" s="119"/>
      <c r="GK862" s="251"/>
      <c r="GL862" s="103">
        <f t="shared" si="968"/>
        <v>0</v>
      </c>
      <c r="GM862" s="124"/>
      <c r="GN862" s="104"/>
      <c r="GO862" s="104"/>
      <c r="GP862" s="104"/>
      <c r="GQ862" s="104"/>
      <c r="GR862" s="104"/>
      <c r="GS862" s="104"/>
      <c r="GT862" s="104"/>
      <c r="GU862" s="104"/>
      <c r="GV862" s="104"/>
      <c r="GW862" s="104"/>
      <c r="GX862" s="104"/>
      <c r="GY862" s="104"/>
      <c r="GZ862" s="104"/>
      <c r="HA862" s="104"/>
      <c r="HB862" s="104"/>
      <c r="HC862" s="104"/>
      <c r="HD862" s="104"/>
      <c r="HE862" s="104"/>
      <c r="HF862" s="104"/>
      <c r="HG862" s="104"/>
      <c r="HH862" s="104"/>
      <c r="HI862" s="104"/>
      <c r="HJ862" s="104"/>
      <c r="HK862" s="104"/>
      <c r="HL862" s="104"/>
      <c r="HM862" s="104"/>
      <c r="HN862" s="104"/>
      <c r="HO862" s="104"/>
      <c r="HP862" s="104"/>
      <c r="HQ862" s="64"/>
      <c r="HR862" s="64"/>
      <c r="HS862" s="64"/>
      <c r="HT862" s="64"/>
      <c r="HU862" s="64"/>
      <c r="HV862" s="64"/>
      <c r="HW862" s="105"/>
      <c r="HX862" s="64"/>
      <c r="HY862" s="280">
        <f t="shared" ref="HY862:HY865" si="986">IF(ISTEXT(EM862), VALUE(EM862), EM862)</f>
        <v>0</v>
      </c>
      <c r="HZ862" s="280">
        <f t="shared" ref="HZ862:HZ865" si="987">IF(ISTEXT(EN862), VALUE(EN862), EN862)</f>
        <v>0</v>
      </c>
      <c r="IA862" s="280">
        <f t="shared" ref="IA862:IA865" si="988">IF(ISTEXT(EO862), VALUE(EO862), EO862)</f>
        <v>0</v>
      </c>
      <c r="IB862" s="64"/>
      <c r="IC862" s="64"/>
    </row>
    <row r="863" spans="1:237" s="106" customFormat="1" ht="22.5" customHeight="1" x14ac:dyDescent="0.25">
      <c r="A863" s="368" t="s">
        <v>3976</v>
      </c>
      <c r="B863" s="369" t="s">
        <v>3977</v>
      </c>
      <c r="C863" s="375" t="s">
        <v>3262</v>
      </c>
      <c r="D863" s="371" t="s">
        <v>3978</v>
      </c>
      <c r="E863" s="371" t="s">
        <v>3979</v>
      </c>
      <c r="F863" s="376" t="s">
        <v>3224</v>
      </c>
      <c r="G863" s="376" t="s">
        <v>3225</v>
      </c>
      <c r="H863" s="373" t="s">
        <v>1876</v>
      </c>
      <c r="I863" s="374" t="s">
        <v>3980</v>
      </c>
      <c r="J863" s="421" t="s">
        <v>3268</v>
      </c>
      <c r="K863" s="422" t="s">
        <v>3235</v>
      </c>
      <c r="L863" s="329">
        <f>CONTINUA!BV863</f>
        <v>0</v>
      </c>
      <c r="M863" s="329">
        <f>CONTINUA!BW863</f>
        <v>0</v>
      </c>
      <c r="N863" s="895"/>
      <c r="O863" s="896" t="s">
        <v>4090</v>
      </c>
      <c r="P863" s="897" t="s">
        <v>206</v>
      </c>
      <c r="Q863" s="400">
        <v>6</v>
      </c>
      <c r="R863" s="401">
        <v>1</v>
      </c>
      <c r="S863" s="400"/>
      <c r="T863" s="401"/>
      <c r="U863" s="400"/>
      <c r="V863" s="401"/>
      <c r="W863" s="400"/>
      <c r="X863" s="401"/>
      <c r="Y863" s="400"/>
      <c r="Z863" s="401"/>
      <c r="AA863" s="400"/>
      <c r="AB863" s="401"/>
      <c r="AC863" s="400"/>
      <c r="AD863" s="401"/>
      <c r="AE863" s="400"/>
      <c r="AF863" s="401"/>
      <c r="AG863" s="400"/>
      <c r="AH863" s="401"/>
      <c r="AI863" s="400"/>
      <c r="AJ863" s="401"/>
      <c r="AK863" s="400"/>
      <c r="AL863" s="401"/>
      <c r="AM863" s="400"/>
      <c r="AN863" s="401"/>
      <c r="AO863" s="400"/>
      <c r="AP863" s="401"/>
      <c r="AQ863" s="400"/>
      <c r="AR863" s="401"/>
      <c r="AS863" s="400"/>
      <c r="AT863" s="401"/>
      <c r="AU863" s="400"/>
      <c r="AV863" s="401"/>
      <c r="AW863" s="400"/>
      <c r="AX863" s="401"/>
      <c r="AY863" s="400"/>
      <c r="AZ863" s="401"/>
      <c r="BA863" s="400"/>
      <c r="BB863" s="401"/>
      <c r="BC863" s="400"/>
      <c r="BD863" s="401"/>
      <c r="BE863" s="400"/>
      <c r="BF863" s="401"/>
      <c r="BG863" s="400"/>
      <c r="BH863" s="401"/>
      <c r="BI863" s="400"/>
      <c r="BJ863" s="401"/>
      <c r="BK863" s="400"/>
      <c r="BL863" s="401"/>
      <c r="BM863" s="400"/>
      <c r="BN863" s="401"/>
      <c r="BO863" s="400"/>
      <c r="BP863" s="401"/>
      <c r="BQ863" s="400"/>
      <c r="BR863" s="401"/>
      <c r="BS863" s="400"/>
      <c r="BT863" s="401"/>
      <c r="BU863" s="400"/>
      <c r="BV863" s="401"/>
      <c r="BW863" s="400"/>
      <c r="BX863" s="401"/>
      <c r="BY863" s="400"/>
      <c r="BZ863" s="401"/>
      <c r="CA863" s="400"/>
      <c r="CB863" s="401"/>
      <c r="CC863" s="400"/>
      <c r="CD863" s="401"/>
      <c r="CE863" s="400"/>
      <c r="CF863" s="401"/>
      <c r="CG863" s="400"/>
      <c r="CH863" s="401"/>
      <c r="CI863" s="400"/>
      <c r="CJ863" s="401"/>
      <c r="CK863" s="400"/>
      <c r="CL863" s="401"/>
      <c r="CM863" s="400"/>
      <c r="CN863" s="401"/>
      <c r="CO863" s="400"/>
      <c r="CP863" s="401"/>
      <c r="CQ863" s="400"/>
      <c r="CR863" s="401"/>
      <c r="CS863" s="400"/>
      <c r="CT863" s="401"/>
      <c r="CU863" s="400"/>
      <c r="CV863" s="401"/>
      <c r="CW863" s="400"/>
      <c r="CX863" s="401"/>
      <c r="CY863" s="400"/>
      <c r="CZ863" s="401"/>
      <c r="DA863" s="400"/>
      <c r="DB863" s="401"/>
      <c r="DC863" s="400"/>
      <c r="DD863" s="401"/>
      <c r="DE863" s="400"/>
      <c r="DF863" s="401"/>
      <c r="DG863" s="400"/>
      <c r="DH863" s="401"/>
      <c r="DI863" s="400"/>
      <c r="DJ863" s="401"/>
      <c r="DK863" s="400"/>
      <c r="DL863" s="401"/>
      <c r="DM863" s="400"/>
      <c r="DN863" s="401"/>
      <c r="DO863" s="400"/>
      <c r="DP863" s="401"/>
      <c r="DQ863" s="400"/>
      <c r="DR863" s="401"/>
      <c r="DS863" s="400"/>
      <c r="DT863" s="401"/>
      <c r="DU863" s="400"/>
      <c r="DV863" s="401"/>
      <c r="DW863" s="400"/>
      <c r="DX863" s="401"/>
      <c r="DY863" s="400"/>
      <c r="DZ863" s="401"/>
      <c r="EA863" s="400"/>
      <c r="EB863" s="401"/>
      <c r="EC863" s="400"/>
      <c r="ED863" s="401"/>
      <c r="EE863" s="400"/>
      <c r="EF863" s="401"/>
      <c r="EG863" s="400"/>
      <c r="EH863" s="401"/>
      <c r="EI863" s="400"/>
      <c r="EJ863" s="447"/>
      <c r="EK863" s="511"/>
      <c r="EL863" s="514"/>
      <c r="EM863" s="448"/>
      <c r="EN863" s="344"/>
      <c r="EO863" s="345"/>
      <c r="EP863" s="171">
        <f t="shared" si="961"/>
        <v>6</v>
      </c>
      <c r="EQ863" s="171">
        <f t="shared" si="962"/>
        <v>0</v>
      </c>
      <c r="ER863" s="171">
        <f t="shared" si="963"/>
        <v>0</v>
      </c>
      <c r="ES863" s="171">
        <f t="shared" si="964"/>
        <v>1</v>
      </c>
      <c r="ET863" s="171">
        <f t="shared" si="965"/>
        <v>0</v>
      </c>
      <c r="EU863" s="171">
        <f t="shared" si="966"/>
        <v>0</v>
      </c>
      <c r="EV863" s="172">
        <f t="shared" si="967"/>
        <v>7</v>
      </c>
      <c r="EW863" s="125"/>
      <c r="EX863" s="248">
        <f t="shared" si="984"/>
        <v>0</v>
      </c>
      <c r="EY863" s="174">
        <f>(L863*regular)+(M863*Cadeirantee)</f>
        <v>0</v>
      </c>
      <c r="EZ863" s="249">
        <f>SUMIF(FG863:GJ863,"&gt;0")</f>
        <v>0</v>
      </c>
      <c r="FA863" s="249">
        <f>SUMIF(FG863:GJ863,"&lt;0")+SUMIF(GN863:HP863,"&lt;0")</f>
        <v>0</v>
      </c>
      <c r="FB863" s="174">
        <v>0</v>
      </c>
      <c r="FC863" s="126">
        <f>N863*km*'VALORES TABELA'!$B$13</f>
        <v>0</v>
      </c>
      <c r="FD863" s="250">
        <f t="shared" si="985"/>
        <v>0</v>
      </c>
      <c r="FE863" s="105"/>
      <c r="FF863" s="108"/>
      <c r="FG863" s="108"/>
      <c r="FH863" s="108"/>
      <c r="FI863" s="108"/>
      <c r="FJ863" s="108"/>
      <c r="FK863" s="108"/>
      <c r="FL863" s="108"/>
      <c r="FM863" s="108"/>
      <c r="FN863" s="108"/>
      <c r="FO863" s="108"/>
      <c r="FP863" s="108"/>
      <c r="FQ863" s="108"/>
      <c r="FR863" s="108"/>
      <c r="FS863" s="108"/>
      <c r="FT863" s="108"/>
      <c r="FU863" s="108"/>
      <c r="FV863" s="108"/>
      <c r="FW863" s="108"/>
      <c r="FX863" s="108"/>
      <c r="FY863" s="108"/>
      <c r="FZ863" s="108"/>
      <c r="GA863" s="108"/>
      <c r="GB863" s="108"/>
      <c r="GC863" s="108"/>
      <c r="GD863" s="108"/>
      <c r="GE863" s="108"/>
      <c r="GF863" s="108"/>
      <c r="GG863" s="108"/>
      <c r="GH863" s="108"/>
      <c r="GI863" s="108"/>
      <c r="GJ863" s="108"/>
      <c r="GK863" s="251"/>
      <c r="GL863" s="103">
        <f t="shared" si="968"/>
        <v>0</v>
      </c>
      <c r="GM863" s="124"/>
      <c r="GN863" s="104"/>
      <c r="GO863" s="104"/>
      <c r="GP863" s="104"/>
      <c r="GQ863" s="104"/>
      <c r="GR863" s="104"/>
      <c r="GS863" s="104"/>
      <c r="GT863" s="104"/>
      <c r="GU863" s="104"/>
      <c r="GV863" s="104"/>
      <c r="GW863" s="104"/>
      <c r="GX863" s="104"/>
      <c r="GY863" s="104"/>
      <c r="GZ863" s="104"/>
      <c r="HA863" s="104"/>
      <c r="HB863" s="104"/>
      <c r="HC863" s="104"/>
      <c r="HD863" s="104"/>
      <c r="HE863" s="104"/>
      <c r="HF863" s="104"/>
      <c r="HG863" s="104"/>
      <c r="HH863" s="104"/>
      <c r="HI863" s="104"/>
      <c r="HJ863" s="104"/>
      <c r="HK863" s="104"/>
      <c r="HL863" s="104"/>
      <c r="HM863" s="104"/>
      <c r="HN863" s="104"/>
      <c r="HO863" s="104"/>
      <c r="HP863" s="104"/>
      <c r="HQ863" s="64"/>
      <c r="HR863" s="64"/>
      <c r="HS863" s="64"/>
      <c r="HT863" s="64"/>
      <c r="HU863" s="64"/>
      <c r="HV863" s="64"/>
      <c r="HW863" s="105"/>
      <c r="HX863" s="64"/>
      <c r="HY863" s="280">
        <f t="shared" si="986"/>
        <v>0</v>
      </c>
      <c r="HZ863" s="280">
        <f t="shared" si="987"/>
        <v>0</v>
      </c>
      <c r="IA863" s="280">
        <f t="shared" si="988"/>
        <v>0</v>
      </c>
      <c r="IB863" s="64"/>
      <c r="IC863" s="64"/>
    </row>
    <row r="864" spans="1:237" s="106" customFormat="1" ht="22.5" customHeight="1" x14ac:dyDescent="0.25">
      <c r="A864" s="368" t="s">
        <v>3976</v>
      </c>
      <c r="B864" s="369" t="s">
        <v>3977</v>
      </c>
      <c r="C864" s="375" t="s">
        <v>3262</v>
      </c>
      <c r="D864" s="371" t="s">
        <v>3978</v>
      </c>
      <c r="E864" s="371" t="s">
        <v>3979</v>
      </c>
      <c r="F864" s="376" t="s">
        <v>3224</v>
      </c>
      <c r="G864" s="376" t="s">
        <v>3225</v>
      </c>
      <c r="H864" s="373" t="s">
        <v>1876</v>
      </c>
      <c r="I864" s="374" t="s">
        <v>3980</v>
      </c>
      <c r="J864" s="421" t="s">
        <v>3268</v>
      </c>
      <c r="K864" s="423" t="s">
        <v>3236</v>
      </c>
      <c r="L864" s="329">
        <f>CONTINUA!BV864</f>
        <v>0</v>
      </c>
      <c r="M864" s="329">
        <f>CONTINUA!BW864</f>
        <v>0</v>
      </c>
      <c r="N864" s="895"/>
      <c r="O864" s="896" t="s">
        <v>4090</v>
      </c>
      <c r="P864" s="897" t="s">
        <v>206</v>
      </c>
      <c r="Q864" s="400"/>
      <c r="R864" s="401"/>
      <c r="S864" s="400"/>
      <c r="T864" s="401"/>
      <c r="U864" s="400"/>
      <c r="V864" s="401"/>
      <c r="W864" s="400"/>
      <c r="X864" s="401"/>
      <c r="Y864" s="400"/>
      <c r="Z864" s="401"/>
      <c r="AA864" s="400"/>
      <c r="AB864" s="401"/>
      <c r="AC864" s="400"/>
      <c r="AD864" s="401"/>
      <c r="AE864" s="400"/>
      <c r="AF864" s="401"/>
      <c r="AG864" s="400"/>
      <c r="AH864" s="401"/>
      <c r="AI864" s="400"/>
      <c r="AJ864" s="401"/>
      <c r="AK864" s="400"/>
      <c r="AL864" s="401"/>
      <c r="AM864" s="400"/>
      <c r="AN864" s="401"/>
      <c r="AO864" s="400"/>
      <c r="AP864" s="401"/>
      <c r="AQ864" s="400"/>
      <c r="AR864" s="401"/>
      <c r="AS864" s="400"/>
      <c r="AT864" s="401"/>
      <c r="AU864" s="400"/>
      <c r="AV864" s="401"/>
      <c r="AW864" s="400"/>
      <c r="AX864" s="401"/>
      <c r="AY864" s="400"/>
      <c r="AZ864" s="401"/>
      <c r="BA864" s="400"/>
      <c r="BB864" s="401"/>
      <c r="BC864" s="400"/>
      <c r="BD864" s="401"/>
      <c r="BE864" s="400"/>
      <c r="BF864" s="401"/>
      <c r="BG864" s="400"/>
      <c r="BH864" s="401"/>
      <c r="BI864" s="400"/>
      <c r="BJ864" s="401"/>
      <c r="BK864" s="400"/>
      <c r="BL864" s="401"/>
      <c r="BM864" s="400"/>
      <c r="BN864" s="401"/>
      <c r="BO864" s="400"/>
      <c r="BP864" s="401"/>
      <c r="BQ864" s="400"/>
      <c r="BR864" s="401"/>
      <c r="BS864" s="400"/>
      <c r="BT864" s="401"/>
      <c r="BU864" s="400"/>
      <c r="BV864" s="401"/>
      <c r="BW864" s="400"/>
      <c r="BX864" s="401"/>
      <c r="BY864" s="400"/>
      <c r="BZ864" s="401"/>
      <c r="CA864" s="400"/>
      <c r="CB864" s="401"/>
      <c r="CC864" s="400"/>
      <c r="CD864" s="401"/>
      <c r="CE864" s="400"/>
      <c r="CF864" s="401"/>
      <c r="CG864" s="400"/>
      <c r="CH864" s="401"/>
      <c r="CI864" s="400"/>
      <c r="CJ864" s="401"/>
      <c r="CK864" s="400"/>
      <c r="CL864" s="401"/>
      <c r="CM864" s="400"/>
      <c r="CN864" s="401"/>
      <c r="CO864" s="400"/>
      <c r="CP864" s="401"/>
      <c r="CQ864" s="400"/>
      <c r="CR864" s="401"/>
      <c r="CS864" s="400"/>
      <c r="CT864" s="401"/>
      <c r="CU864" s="400"/>
      <c r="CV864" s="401"/>
      <c r="CW864" s="400"/>
      <c r="CX864" s="401"/>
      <c r="CY864" s="400"/>
      <c r="CZ864" s="401"/>
      <c r="DA864" s="400"/>
      <c r="DB864" s="401"/>
      <c r="DC864" s="400"/>
      <c r="DD864" s="401"/>
      <c r="DE864" s="400"/>
      <c r="DF864" s="401"/>
      <c r="DG864" s="400"/>
      <c r="DH864" s="401"/>
      <c r="DI864" s="400"/>
      <c r="DJ864" s="401"/>
      <c r="DK864" s="400"/>
      <c r="DL864" s="401"/>
      <c r="DM864" s="400"/>
      <c r="DN864" s="401"/>
      <c r="DO864" s="400"/>
      <c r="DP864" s="401"/>
      <c r="DQ864" s="400"/>
      <c r="DR864" s="401"/>
      <c r="DS864" s="400"/>
      <c r="DT864" s="401"/>
      <c r="DU864" s="400"/>
      <c r="DV864" s="401"/>
      <c r="DW864" s="400"/>
      <c r="DX864" s="401"/>
      <c r="DY864" s="400"/>
      <c r="DZ864" s="401"/>
      <c r="EA864" s="400"/>
      <c r="EB864" s="401"/>
      <c r="EC864" s="400"/>
      <c r="ED864" s="401"/>
      <c r="EE864" s="400"/>
      <c r="EF864" s="401"/>
      <c r="EG864" s="400"/>
      <c r="EH864" s="401"/>
      <c r="EI864" s="400"/>
      <c r="EJ864" s="447"/>
      <c r="EK864" s="511"/>
      <c r="EL864" s="514"/>
      <c r="EM864" s="448"/>
      <c r="EN864" s="344"/>
      <c r="EO864" s="345"/>
      <c r="EP864" s="171">
        <f t="shared" si="961"/>
        <v>0</v>
      </c>
      <c r="EQ864" s="171">
        <f t="shared" si="962"/>
        <v>0</v>
      </c>
      <c r="ER864" s="171">
        <f t="shared" si="963"/>
        <v>0</v>
      </c>
      <c r="ES864" s="171">
        <f t="shared" si="964"/>
        <v>0</v>
      </c>
      <c r="ET864" s="171">
        <f t="shared" si="965"/>
        <v>0</v>
      </c>
      <c r="EU864" s="171">
        <f t="shared" si="966"/>
        <v>0</v>
      </c>
      <c r="EV864" s="172">
        <f t="shared" si="967"/>
        <v>0</v>
      </c>
      <c r="EW864" s="127"/>
      <c r="EX864" s="248">
        <f t="shared" si="984"/>
        <v>0</v>
      </c>
      <c r="EY864" s="174">
        <f>(L864*regular)+(M864*Cadeirantee)</f>
        <v>0</v>
      </c>
      <c r="EZ864" s="249">
        <f>SUMIF(FG864:GJ864,"&gt;0")</f>
        <v>0</v>
      </c>
      <c r="FA864" s="249">
        <f>SUMIF(FG864:GJ864,"&lt;0")+SUMIF(GN864:HP864,"&lt;0")</f>
        <v>0</v>
      </c>
      <c r="FB864" s="174">
        <v>0</v>
      </c>
      <c r="FC864" s="126">
        <f>N864*km*'VALORES TABELA'!$B$13</f>
        <v>0</v>
      </c>
      <c r="FD864" s="250">
        <f t="shared" si="985"/>
        <v>0</v>
      </c>
      <c r="FE864" s="105"/>
      <c r="FF864" s="118"/>
      <c r="FG864" s="118"/>
      <c r="FH864" s="118"/>
      <c r="FI864" s="118"/>
      <c r="FJ864" s="118"/>
      <c r="FK864" s="118"/>
      <c r="FL864" s="118"/>
      <c r="FM864" s="118"/>
      <c r="FN864" s="118"/>
      <c r="FO864" s="118"/>
      <c r="FP864" s="118"/>
      <c r="FQ864" s="118"/>
      <c r="FR864" s="118"/>
      <c r="FS864" s="118"/>
      <c r="FT864" s="118"/>
      <c r="FU864" s="118"/>
      <c r="FV864" s="118"/>
      <c r="FW864" s="118"/>
      <c r="FX864" s="118"/>
      <c r="FY864" s="118"/>
      <c r="FZ864" s="118"/>
      <c r="GA864" s="118"/>
      <c r="GB864" s="118"/>
      <c r="GC864" s="118"/>
      <c r="GD864" s="118"/>
      <c r="GE864" s="118"/>
      <c r="GF864" s="118"/>
      <c r="GG864" s="118"/>
      <c r="GH864" s="118"/>
      <c r="GI864" s="118"/>
      <c r="GJ864" s="118"/>
      <c r="GK864" s="252"/>
      <c r="GL864" s="103">
        <f t="shared" si="968"/>
        <v>0</v>
      </c>
      <c r="GM864" s="124"/>
      <c r="GN864" s="104"/>
      <c r="GO864" s="104"/>
      <c r="GP864" s="104"/>
      <c r="GQ864" s="104"/>
      <c r="GR864" s="104"/>
      <c r="GS864" s="104"/>
      <c r="GT864" s="104"/>
      <c r="GU864" s="104"/>
      <c r="GV864" s="104"/>
      <c r="GW864" s="104"/>
      <c r="GX864" s="104"/>
      <c r="GY864" s="104"/>
      <c r="GZ864" s="104"/>
      <c r="HA864" s="104"/>
      <c r="HB864" s="104"/>
      <c r="HC864" s="104"/>
      <c r="HD864" s="104"/>
      <c r="HE864" s="104"/>
      <c r="HF864" s="104"/>
      <c r="HG864" s="104"/>
      <c r="HH864" s="104"/>
      <c r="HI864" s="104"/>
      <c r="HJ864" s="104"/>
      <c r="HK864" s="104"/>
      <c r="HL864" s="104"/>
      <c r="HM864" s="104"/>
      <c r="HN864" s="104"/>
      <c r="HO864" s="104"/>
      <c r="HP864" s="104"/>
      <c r="HQ864" s="64"/>
      <c r="HR864" s="65"/>
      <c r="HS864" s="65"/>
      <c r="HT864" s="65"/>
      <c r="HU864" s="65"/>
      <c r="HV864" s="65"/>
      <c r="HW864" s="105"/>
      <c r="HX864" s="65"/>
      <c r="HY864" s="280">
        <f t="shared" si="986"/>
        <v>0</v>
      </c>
      <c r="HZ864" s="280">
        <f t="shared" si="987"/>
        <v>0</v>
      </c>
      <c r="IA864" s="280">
        <f t="shared" si="988"/>
        <v>0</v>
      </c>
      <c r="IB864" s="65"/>
      <c r="IC864" s="65"/>
    </row>
    <row r="865" spans="1:237" s="106" customFormat="1" ht="22.5" customHeight="1" thickBot="1" x14ac:dyDescent="0.3">
      <c r="A865" s="377" t="s">
        <v>3976</v>
      </c>
      <c r="B865" s="378" t="s">
        <v>3977</v>
      </c>
      <c r="C865" s="379" t="s">
        <v>3262</v>
      </c>
      <c r="D865" s="380" t="s">
        <v>3978</v>
      </c>
      <c r="E865" s="380" t="s">
        <v>3979</v>
      </c>
      <c r="F865" s="381" t="s">
        <v>3224</v>
      </c>
      <c r="G865" s="381" t="s">
        <v>3225</v>
      </c>
      <c r="H865" s="382" t="s">
        <v>1876</v>
      </c>
      <c r="I865" s="383" t="s">
        <v>3980</v>
      </c>
      <c r="J865" s="421" t="s">
        <v>3268</v>
      </c>
      <c r="K865" s="424" t="s">
        <v>60</v>
      </c>
      <c r="L865" s="329">
        <f>CONTINUA!BV865</f>
        <v>0</v>
      </c>
      <c r="M865" s="329">
        <f>CONTINUA!BW865</f>
        <v>0</v>
      </c>
      <c r="N865" s="895"/>
      <c r="O865" s="896" t="s">
        <v>4090</v>
      </c>
      <c r="P865" s="897" t="s">
        <v>206</v>
      </c>
      <c r="Q865" s="400"/>
      <c r="R865" s="401"/>
      <c r="S865" s="400"/>
      <c r="T865" s="401"/>
      <c r="U865" s="400"/>
      <c r="V865" s="401"/>
      <c r="W865" s="400"/>
      <c r="X865" s="401"/>
      <c r="Y865" s="400"/>
      <c r="Z865" s="401"/>
      <c r="AA865" s="400"/>
      <c r="AB865" s="401"/>
      <c r="AC865" s="400"/>
      <c r="AD865" s="401"/>
      <c r="AE865" s="400"/>
      <c r="AF865" s="401"/>
      <c r="AG865" s="400"/>
      <c r="AH865" s="401"/>
      <c r="AI865" s="400"/>
      <c r="AJ865" s="401"/>
      <c r="AK865" s="400"/>
      <c r="AL865" s="401"/>
      <c r="AM865" s="400"/>
      <c r="AN865" s="401"/>
      <c r="AO865" s="400"/>
      <c r="AP865" s="401"/>
      <c r="AQ865" s="400"/>
      <c r="AR865" s="401"/>
      <c r="AS865" s="400"/>
      <c r="AT865" s="401"/>
      <c r="AU865" s="400"/>
      <c r="AV865" s="401"/>
      <c r="AW865" s="400"/>
      <c r="AX865" s="401"/>
      <c r="AY865" s="400"/>
      <c r="AZ865" s="401"/>
      <c r="BA865" s="400"/>
      <c r="BB865" s="401"/>
      <c r="BC865" s="400"/>
      <c r="BD865" s="401"/>
      <c r="BE865" s="400"/>
      <c r="BF865" s="401"/>
      <c r="BG865" s="400"/>
      <c r="BH865" s="401"/>
      <c r="BI865" s="400"/>
      <c r="BJ865" s="401"/>
      <c r="BK865" s="400"/>
      <c r="BL865" s="401"/>
      <c r="BM865" s="400"/>
      <c r="BN865" s="401"/>
      <c r="BO865" s="400"/>
      <c r="BP865" s="401"/>
      <c r="BQ865" s="400"/>
      <c r="BR865" s="401"/>
      <c r="BS865" s="400"/>
      <c r="BT865" s="401"/>
      <c r="BU865" s="400"/>
      <c r="BV865" s="401"/>
      <c r="BW865" s="400"/>
      <c r="BX865" s="401"/>
      <c r="BY865" s="400"/>
      <c r="BZ865" s="401"/>
      <c r="CA865" s="400"/>
      <c r="CB865" s="401"/>
      <c r="CC865" s="400"/>
      <c r="CD865" s="401"/>
      <c r="CE865" s="400"/>
      <c r="CF865" s="401"/>
      <c r="CG865" s="400"/>
      <c r="CH865" s="401"/>
      <c r="CI865" s="400"/>
      <c r="CJ865" s="401"/>
      <c r="CK865" s="400"/>
      <c r="CL865" s="401"/>
      <c r="CM865" s="400"/>
      <c r="CN865" s="401"/>
      <c r="CO865" s="400"/>
      <c r="CP865" s="401"/>
      <c r="CQ865" s="400"/>
      <c r="CR865" s="401"/>
      <c r="CS865" s="400"/>
      <c r="CT865" s="401"/>
      <c r="CU865" s="400"/>
      <c r="CV865" s="401"/>
      <c r="CW865" s="400"/>
      <c r="CX865" s="401"/>
      <c r="CY865" s="400"/>
      <c r="CZ865" s="401"/>
      <c r="DA865" s="400"/>
      <c r="DB865" s="401"/>
      <c r="DC865" s="400"/>
      <c r="DD865" s="401"/>
      <c r="DE865" s="400"/>
      <c r="DF865" s="401"/>
      <c r="DG865" s="400"/>
      <c r="DH865" s="401"/>
      <c r="DI865" s="400"/>
      <c r="DJ865" s="401"/>
      <c r="DK865" s="400"/>
      <c r="DL865" s="401"/>
      <c r="DM865" s="400"/>
      <c r="DN865" s="401"/>
      <c r="DO865" s="400"/>
      <c r="DP865" s="401"/>
      <c r="DQ865" s="400"/>
      <c r="DR865" s="401"/>
      <c r="DS865" s="400"/>
      <c r="DT865" s="401"/>
      <c r="DU865" s="400"/>
      <c r="DV865" s="401"/>
      <c r="DW865" s="400"/>
      <c r="DX865" s="401"/>
      <c r="DY865" s="400"/>
      <c r="DZ865" s="401"/>
      <c r="EA865" s="400"/>
      <c r="EB865" s="401"/>
      <c r="EC865" s="400"/>
      <c r="ED865" s="401"/>
      <c r="EE865" s="400"/>
      <c r="EF865" s="401"/>
      <c r="EG865" s="400"/>
      <c r="EH865" s="401"/>
      <c r="EI865" s="400"/>
      <c r="EJ865" s="447"/>
      <c r="EK865" s="512"/>
      <c r="EL865" s="515"/>
      <c r="EM865" s="450"/>
      <c r="EN865" s="348"/>
      <c r="EO865" s="348"/>
      <c r="EP865" s="179">
        <f t="shared" si="961"/>
        <v>0</v>
      </c>
      <c r="EQ865" s="179">
        <f t="shared" si="962"/>
        <v>0</v>
      </c>
      <c r="ER865" s="179">
        <f t="shared" si="963"/>
        <v>0</v>
      </c>
      <c r="ES865" s="179">
        <f t="shared" si="964"/>
        <v>0</v>
      </c>
      <c r="ET865" s="179">
        <f t="shared" si="965"/>
        <v>0</v>
      </c>
      <c r="EU865" s="179">
        <f t="shared" si="966"/>
        <v>0</v>
      </c>
      <c r="EV865" s="172">
        <f t="shared" si="967"/>
        <v>0</v>
      </c>
      <c r="EW865" s="253"/>
      <c r="EX865" s="254">
        <v>0</v>
      </c>
      <c r="EY865" s="180">
        <v>0</v>
      </c>
      <c r="EZ865" s="255">
        <v>0</v>
      </c>
      <c r="FA865" s="255">
        <v>0</v>
      </c>
      <c r="FB865" s="180">
        <f>SUM(FF865:GI865)/2</f>
        <v>0</v>
      </c>
      <c r="FC865" s="256">
        <f>N865*km*'VALORES TABELA'!$B$13</f>
        <v>0</v>
      </c>
      <c r="FD865" s="250">
        <f t="shared" si="985"/>
        <v>0</v>
      </c>
      <c r="FE865" s="257"/>
      <c r="FF865" s="181">
        <f>((Q865+S865)*Percapita)+((R865+T865)*Cadeirante)</f>
        <v>0</v>
      </c>
      <c r="FG865" s="181">
        <f>((U865+W865)*Percapita/30*FG$4)+((V865+X865)*Cadeirante/30*FG$4)</f>
        <v>0</v>
      </c>
      <c r="FH865" s="181">
        <f>((Y865+AA865)*Percapita/30*FH$4)+((Z865+AB865)*Cadeirante/30*FH$4)</f>
        <v>0</v>
      </c>
      <c r="FI865" s="181">
        <f>((AC865+AE865)*Percapita/30*FI$4)+((AD865+AF865)*Cadeirante/30*FI$4)</f>
        <v>0</v>
      </c>
      <c r="FJ865" s="181">
        <f>((AG865+AI865)*Percapita/30*FJ$4)+((AH865+AJ865)*Cadeirante/30*FJ$4)</f>
        <v>0</v>
      </c>
      <c r="FK865" s="181">
        <f>((AK865+AM865)*Percapita/30*FK$4)+((AL865+AN865)*Cadeirante/30*FK$4)</f>
        <v>0</v>
      </c>
      <c r="FL865" s="181">
        <f>((AO865+AQ865)*Percapita/30*FL$4)+((AP865+AR865)*Cadeirante/30*FL$4)</f>
        <v>0</v>
      </c>
      <c r="FM865" s="181">
        <f>((AS865+AU865)*Percapita/30*FM$4)+((AT865+AV865)*Cadeirante/30*FM$4)</f>
        <v>0</v>
      </c>
      <c r="FN865" s="181">
        <f>((AW865+AY865)*Percapita/30*FN$4)+((AX865+AZ865)*Cadeirante/30*FN$4)</f>
        <v>0</v>
      </c>
      <c r="FO865" s="181">
        <f>((BA865+BC865)*Percapita/30*FO$4)+((BB865+BD865)*Cadeirante/30*FO$4)</f>
        <v>0</v>
      </c>
      <c r="FP865" s="181">
        <f>((BE865+BG865)*Percapita/30*FP$4)+((BF865+BH865)*Cadeirante/30*FP$4)</f>
        <v>0</v>
      </c>
      <c r="FQ865" s="181">
        <f>((BI865+BK865)*Percapita/30*FQ$4)+((BJ865+BL865)*Cadeirante/30*FQ$4)</f>
        <v>0</v>
      </c>
      <c r="FR865" s="181">
        <f>((BM865+BO865)*Percapita/30*FR$4)+((BN865+BP865)*Cadeirante/30*FR$4)</f>
        <v>0</v>
      </c>
      <c r="FS865" s="181">
        <f>((BQ865+BS865)*Percapita/30*FS$4)+((BR865+BT865)*Cadeirante/30*FS$4)</f>
        <v>0</v>
      </c>
      <c r="FT865" s="181">
        <f>((BU865+BW865)*Percapita/30*FT$4)+((BV865+BX865)*Cadeirante/30*FT$4)</f>
        <v>0</v>
      </c>
      <c r="FU865" s="181">
        <f>((BY865+CA865)*Percapita/30*FU$4)+((BZ865+CB865)*Cadeirante/30*FU$4)</f>
        <v>0</v>
      </c>
      <c r="FV865" s="181">
        <f>((CC865+CE865)*Percapita/30*FV$4)+((CD865+CF865)*Cadeirante/30*FV$4)</f>
        <v>0</v>
      </c>
      <c r="FW865" s="181">
        <f>((CG865+CI865)*Percapita/30*FW$4)+((CI865+CK865)*Cadeirante/30*FW$4)</f>
        <v>0</v>
      </c>
      <c r="FX865" s="181">
        <f>((CK865+CM865)*Percapita/30*FX$4)+((CL865+CN865)*Cadeirante/30*FX$4)</f>
        <v>0</v>
      </c>
      <c r="FY865" s="181">
        <f>((CO865+CQ865)*Percapita/30*FY$4)+((CP865+CR865)*Cadeirante/30*FY$4)</f>
        <v>0</v>
      </c>
      <c r="FZ865" s="181">
        <f>((CS865+CU865)*Percapita/30*FZ$4)+((CT865+CV865)*Cadeirante/30*FZ$4)</f>
        <v>0</v>
      </c>
      <c r="GA865" s="181">
        <f>((CW865+CY865)*Percapita/30*GA$4)+((CX865+CZ865)*Cadeirante/30*GA$4)</f>
        <v>0</v>
      </c>
      <c r="GB865" s="181">
        <f>((DA865+DC865)*Percapita/30*GB$4)+((DB865+DD865)*Cadeirante/30*GB$4)</f>
        <v>0</v>
      </c>
      <c r="GC865" s="181">
        <f>((DE865+DG865)*Percapita/30*GC$4)+((DF865+DH865)*Cadeirante/30*GC$4)</f>
        <v>0</v>
      </c>
      <c r="GD865" s="181">
        <f>((DI865+DK865)*Percapita/30*GD$4)+((DJ865+DL865)*Cadeirante/30*GD$4)</f>
        <v>0</v>
      </c>
      <c r="GE865" s="181">
        <f>((DM865+DO865)*Percapita/30*GE$4)+((DN865+DP865)*Cadeirante/30*GE$4)</f>
        <v>0</v>
      </c>
      <c r="GF865" s="181">
        <f>((DQ865+DS865)*Percapita/30*GF$4)+((DR865+DT865)*Cadeirante/30*GF$4)</f>
        <v>0</v>
      </c>
      <c r="GG865" s="181">
        <f>((DU865+DW865)*Percapita/30*GG$4)+((DV865+DX865)*Cadeirante/30*GG$4)</f>
        <v>0</v>
      </c>
      <c r="GH865" s="181">
        <f>((DY865+EA865)*Percapita/30*GH$4)+((DZ865+EB865)*Cadeirante/30*GH$4)</f>
        <v>0</v>
      </c>
      <c r="GI865" s="181">
        <f>((EC865+EE865)*Percapita/30*GI$4)+((ED865+EF865)*Cadeirante/30*GI$4)</f>
        <v>0</v>
      </c>
      <c r="GJ865" s="181">
        <f>((EG865+EI865)*Percapita)+((EH865+EJ865)*Cadeirante)</f>
        <v>0</v>
      </c>
      <c r="GK865" s="258"/>
      <c r="GL865" s="103">
        <f t="shared" si="968"/>
        <v>0</v>
      </c>
      <c r="GM865" s="124"/>
      <c r="GN865" s="182"/>
      <c r="GO865" s="182"/>
      <c r="GP865" s="182"/>
      <c r="GQ865" s="182"/>
      <c r="GR865" s="182"/>
      <c r="GS865" s="182"/>
      <c r="GT865" s="182"/>
      <c r="GU865" s="182"/>
      <c r="GV865" s="182"/>
      <c r="GW865" s="182"/>
      <c r="GX865" s="182"/>
      <c r="GY865" s="182"/>
      <c r="GZ865" s="182"/>
      <c r="HA865" s="182"/>
      <c r="HB865" s="182"/>
      <c r="HC865" s="182"/>
      <c r="HD865" s="182"/>
      <c r="HE865" s="182"/>
      <c r="HF865" s="182"/>
      <c r="HG865" s="182"/>
      <c r="HH865" s="182"/>
      <c r="HI865" s="182"/>
      <c r="HJ865" s="182"/>
      <c r="HK865" s="182"/>
      <c r="HL865" s="182"/>
      <c r="HM865" s="182"/>
      <c r="HN865" s="182"/>
      <c r="HO865" s="182"/>
      <c r="HP865" s="259"/>
      <c r="HQ865" s="64"/>
      <c r="HW865" s="257"/>
      <c r="HY865" s="280">
        <f t="shared" si="986"/>
        <v>0</v>
      </c>
      <c r="HZ865" s="280">
        <f t="shared" si="987"/>
        <v>0</v>
      </c>
      <c r="IA865" s="280">
        <f t="shared" si="988"/>
        <v>0</v>
      </c>
    </row>
    <row r="866" spans="1:237" s="106" customFormat="1" ht="22.5" customHeight="1" x14ac:dyDescent="0.25">
      <c r="A866" t="s">
        <v>3981</v>
      </c>
      <c r="B866" s="522" t="s">
        <v>3982</v>
      </c>
      <c r="C866" s="523">
        <v>2</v>
      </c>
      <c r="D866" s="524" t="s">
        <v>3983</v>
      </c>
      <c r="E866" s="524" t="s">
        <v>3984</v>
      </c>
      <c r="F866" s="525" t="s">
        <v>3224</v>
      </c>
      <c r="G866" s="525" t="s">
        <v>3225</v>
      </c>
      <c r="H866" s="350" t="s">
        <v>1878</v>
      </c>
      <c r="I866" s="351" t="s">
        <v>3985</v>
      </c>
      <c r="J866" s="409" t="s">
        <v>3268</v>
      </c>
      <c r="K866" s="410" t="s">
        <v>3232</v>
      </c>
      <c r="L866" s="329">
        <f>CONTINUA!BV866</f>
        <v>0</v>
      </c>
      <c r="M866" s="329">
        <f>CONTINUA!BW866</f>
        <v>0</v>
      </c>
      <c r="N866" s="895"/>
      <c r="O866" s="896" t="s">
        <v>4091</v>
      </c>
      <c r="P866" s="897" t="s">
        <v>206</v>
      </c>
      <c r="Q866" s="400">
        <v>1</v>
      </c>
      <c r="R866" s="401">
        <v>2</v>
      </c>
      <c r="S866" s="400"/>
      <c r="T866" s="401"/>
      <c r="U866" s="400"/>
      <c r="V866" s="401"/>
      <c r="W866" s="400"/>
      <c r="X866" s="401"/>
      <c r="Y866" s="400"/>
      <c r="Z866" s="401"/>
      <c r="AA866" s="400"/>
      <c r="AB866" s="401"/>
      <c r="AC866" s="400"/>
      <c r="AD866" s="401"/>
      <c r="AE866" s="400"/>
      <c r="AF866" s="401"/>
      <c r="AG866" s="400"/>
      <c r="AH866" s="401"/>
      <c r="AI866" s="400"/>
      <c r="AJ866" s="401"/>
      <c r="AK866" s="400"/>
      <c r="AL866" s="401"/>
      <c r="AM866" s="400"/>
      <c r="AN866" s="401"/>
      <c r="AO866" s="400"/>
      <c r="AP866" s="401"/>
      <c r="AQ866" s="400"/>
      <c r="AR866" s="401"/>
      <c r="AS866" s="400"/>
      <c r="AT866" s="401"/>
      <c r="AU866" s="400"/>
      <c r="AV866" s="401"/>
      <c r="AW866" s="400"/>
      <c r="AX866" s="401"/>
      <c r="AY866" s="400"/>
      <c r="AZ866" s="401"/>
      <c r="BA866" s="400"/>
      <c r="BB866" s="401"/>
      <c r="BC866" s="400"/>
      <c r="BD866" s="401"/>
      <c r="BE866" s="400"/>
      <c r="BF866" s="401"/>
      <c r="BG866" s="400"/>
      <c r="BH866" s="401"/>
      <c r="BI866" s="400"/>
      <c r="BJ866" s="401"/>
      <c r="BK866" s="400"/>
      <c r="BL866" s="401"/>
      <c r="BM866" s="400"/>
      <c r="BN866" s="401"/>
      <c r="BO866" s="400"/>
      <c r="BP866" s="401"/>
      <c r="BQ866" s="400"/>
      <c r="BR866" s="401"/>
      <c r="BS866" s="400"/>
      <c r="BT866" s="401"/>
      <c r="BU866" s="400"/>
      <c r="BV866" s="401"/>
      <c r="BW866" s="400"/>
      <c r="BX866" s="401"/>
      <c r="BY866" s="400"/>
      <c r="BZ866" s="401"/>
      <c r="CA866" s="400"/>
      <c r="CB866" s="401"/>
      <c r="CC866" s="400"/>
      <c r="CD866" s="401"/>
      <c r="CE866" s="400"/>
      <c r="CF866" s="401"/>
      <c r="CG866" s="400"/>
      <c r="CH866" s="401"/>
      <c r="CI866" s="400"/>
      <c r="CJ866" s="401"/>
      <c r="CK866" s="400"/>
      <c r="CL866" s="401"/>
      <c r="CM866" s="400"/>
      <c r="CN866" s="401"/>
      <c r="CO866" s="400"/>
      <c r="CP866" s="401"/>
      <c r="CQ866" s="400"/>
      <c r="CR866" s="401"/>
      <c r="CS866" s="400"/>
      <c r="CT866" s="401"/>
      <c r="CU866" s="400"/>
      <c r="CV866" s="401"/>
      <c r="CW866" s="400"/>
      <c r="CX866" s="401"/>
      <c r="CY866" s="400"/>
      <c r="CZ866" s="401"/>
      <c r="DA866" s="400"/>
      <c r="DB866" s="401"/>
      <c r="DC866" s="400"/>
      <c r="DD866" s="401"/>
      <c r="DE866" s="400"/>
      <c r="DF866" s="401"/>
      <c r="DG866" s="400"/>
      <c r="DH866" s="401"/>
      <c r="DI866" s="400"/>
      <c r="DJ866" s="401"/>
      <c r="DK866" s="400"/>
      <c r="DL866" s="401"/>
      <c r="DM866" s="400"/>
      <c r="DN866" s="401"/>
      <c r="DO866" s="400"/>
      <c r="DP866" s="401"/>
      <c r="DQ866" s="400"/>
      <c r="DR866" s="401"/>
      <c r="DS866" s="400"/>
      <c r="DT866" s="401"/>
      <c r="DU866" s="400"/>
      <c r="DV866" s="401"/>
      <c r="DW866" s="400"/>
      <c r="DX866" s="401"/>
      <c r="DY866" s="400"/>
      <c r="DZ866" s="401"/>
      <c r="EA866" s="400"/>
      <c r="EB866" s="401"/>
      <c r="EC866" s="400"/>
      <c r="ED866" s="401"/>
      <c r="EE866" s="400"/>
      <c r="EF866" s="401"/>
      <c r="EG866" s="400"/>
      <c r="EH866" s="401"/>
      <c r="EI866" s="400"/>
      <c r="EJ866" s="447"/>
      <c r="EK866" s="510"/>
      <c r="EL866" s="513"/>
      <c r="EM866" s="520"/>
      <c r="EN866" s="520"/>
      <c r="EO866" s="520"/>
      <c r="EP866" s="171">
        <f t="shared" si="961"/>
        <v>1</v>
      </c>
      <c r="EQ866" s="171">
        <f t="shared" si="962"/>
        <v>0</v>
      </c>
      <c r="ER866" s="171">
        <f t="shared" si="963"/>
        <v>0</v>
      </c>
      <c r="ES866" s="171">
        <f t="shared" si="964"/>
        <v>2</v>
      </c>
      <c r="ET866" s="171">
        <f t="shared" si="965"/>
        <v>0</v>
      </c>
      <c r="EU866" s="171">
        <f t="shared" si="966"/>
        <v>0</v>
      </c>
      <c r="EV866" s="172">
        <f t="shared" si="967"/>
        <v>3</v>
      </c>
      <c r="EW866" s="367">
        <f>IF(C866=4,IF(MAX(Q866:EJ868)&gt;0,(Especiall/30*(IF(($G866-$F866)=($G$5-$F$5),30,IF(DAY($G866)=31,($G866-$F866),($G866-$F866)+1)))),0),0)</f>
        <v>0</v>
      </c>
      <c r="EX866" s="248">
        <f t="shared" ref="EX866:EX869" si="989">FF866</f>
        <v>18363.73</v>
      </c>
      <c r="EY866" s="174">
        <f>(L866*regular)+(M866*Cadeirantee)</f>
        <v>0</v>
      </c>
      <c r="EZ866" s="249">
        <f>SUMIF(FG866:GJ866,"&gt;0")</f>
        <v>0</v>
      </c>
      <c r="FA866" s="249">
        <f>SUMIF(FG866:GJ866,"&lt;0")+SUMIF(GN866:HP866,"&lt;0")</f>
        <v>0</v>
      </c>
      <c r="FB866" s="174">
        <v>0</v>
      </c>
      <c r="FC866" s="175">
        <f>N866*km*'VALORES TABELA'!$B$13</f>
        <v>0</v>
      </c>
      <c r="FD866" s="250">
        <f>GL866</f>
        <v>0</v>
      </c>
      <c r="FE866" s="176">
        <f>(EW866+EW867+EW868+EW869+EX866+EX867+EX868+EX869+EY866+EY867+EY868+EY869+EY870+EZ866+EZ867+EZ868+EZ869+FA866+FA867+FA868+FA869+FC866+FC867+FC868+FC869+HY866-HZ866-IA866+FD866+FD867+FD868+FD869+FB870)</f>
        <v>18363.73</v>
      </c>
      <c r="FF866" s="177">
        <f>IF(C866=4,SUM(Q866+Q867+Q868+S866+S867+S868)*Percapita/30*FF$4+(R866+R867+R868+T866+T867+T868)*Cadeirante/30*FF$4,IF(C866=3,IF(Q869+S869=10,Fixo/30*FF$4+(Q866+Q867+Q868+S866+S867+S868)*Percapita/30*FF$4+(R869+T869)*Cadeirante/30*FF$4,IF(Q869+S869&lt;=9,(Q869+S869)*Crechee/30*FF$4)+(R869+T869)*Cadeirante/30*FF$4+(Q866+Q867+Q868+S866+S867+S868)*Percapita/30*FF$4)+IF(Q869+S869&gt;=11,Fixo/30*FF$4+(Q869+S869-10)*Crechee/30*FF$4,0),IF(C866=2,IF(R866+R867+R868+R869+T866+T867+T868+T869=1,Cadeirante/30*FF$4,IF(R866+R867+R868+R869+T866+T867+T868+T869=2,Fixo/30*FF$4,IF(R866+R867+R868+R869+T866+T867+T868+T869&gt;2,Fixo/30*FF$4+(R866+R867+R868+R869+T866+T867+T868+T869-2)*Cadeirante/30*FF$4)))+(Q866+Q867+Q868+S866+S867+S868)*Percapita/30*FF$4+(Q869+S869)*Crechee/30*FF$4,IF(C866=1,IF(Q866+Q867+Q868+R866+R867+R868+S866+S867+S868+T866+T867+T868&lt;=15,(Q866+Q867+Q868+S866+S867+S868)*Percapita/30*FF$4,IF(Q866+Q867+Q868+R866+R867+R868+S866+S867+S868+T866+T867+T868&gt;=16,Fixo/30*FF$4+(Q866+Q867+Q868+R866+R867+R868+S866+S867+S868+T866+T867-16)*Percapita/30*FF$4))))))</f>
        <v>18363.73</v>
      </c>
      <c r="FG866" s="177">
        <f>IF(C866=4,SUM(U866+U867+U868+W866+W867+W868)*Percapita/30*FG$4+(V866+V867+V868+X866+X867+X868)*Cadeirante/30*FG$4,IF(C866=3,IF(U869+W869=10,Fixo/30*FG$4+(U866+U867+U868+W866+W867+W868)*Percapita/30*FG$4+(V869+X869)*Cadeirante/30*FG$4,IF(U869+W869&lt;=9,(U869+W869)*Crechee/30*FG$4)+(V869+X869)*Cadeirante/30*FG$4+(U866+U867+U868+W866+W867+W868)*Percapita/30*FG$4)+IF(U869+W869&gt;=11,Fixo/30*FG$4+(U869+W869-10)*Crechee/30*FG$4,0),IF(C866=2,IF(V866+V867+V868+V869+X866+X867+X868+X869=1,Cadeirante/30*FG$4,IF(V866+V867+V868+V869+X866+X867+X868+X869=2,Fixo/30*FG$4,IF(V866+V867+V868+V869+X866+X867+X868+X869&gt;2,Fixo/30*FG$4+(V866+V867+V868+V869+X866+X867+X868+X869-2)*Cadeirante/30*FG$4)))+(U866+U867+U868+W866+W867+W868)*Percapita/30*FG$4+(U869+W869)*Crechee/30*FG$4,IF(C866=1,IF(U866+U867+U868+V866+V867+V868+W866+W867+W868+X866+X867+X868&lt;=15,(U866+U867+U868+W866+W867+W868)*Percapita/30*FG$4,IF(U866+U867+U868+V866+V867+V868+W866+W867+W868+X866+X867+X868&gt;=16,Fixo/30*FG$4+(U866+U867+U868+V866+V867+V868+W866+W867+W868+X866+X867-16)*Percapita/30*FG$4))))))</f>
        <v>0</v>
      </c>
      <c r="FH866" s="177">
        <f>IF(C866=4,SUM(Y866+Y867+Y868+AA866+AA867+AA868)*Percapita/30*FH$4+(Z866+Z867+Z868+AB866+AB867+AB868)*Cadeirante/30*FH$4,IF(C866=3,IF(Y869+AA869=10,Fixo/30*FH$4+(Y866+Y867+Y868+AA866+AA867+AA868)*Percapita/30*FH$4+(Z869+AB869)*Cadeirante/30*FH$4,IF(Y869+AA869&lt;=9,(Y869+AA869)*Crechee/30*FH$4)+(Z869+AB869)*Cadeirante/30*FH$4+(Y866+Y867+Y868+AA866+AA867+AA868)*Percapita/30*FH$4)+IF(Y869+AA869&gt;=11,Fixo/30*FH$4+(Y869+AA869-10)*Crechee/30*FH$4,0),IF(C866=2,IF(Z866+Z867+Z868+Z869+AB866+AB867+AB868+AB869=1,Cadeirante/30*FH$4,IF(Z866+Z867+Z868+Z869+AB866+AB867+AB868+AB869=2,Fixo/30*FH$4,IF(Z866+Z867+Z868+Z869+AB866+AB867+AB868+AB869&gt;2,Fixo/30*FH$4+(Z866+Z867+Z868+Z869+AB866+AB867+AB868+AB869-2)*Cadeirante/30*FH$4)))+(Y866+Y867+Y868+AA866+AA867+AA868)*Percapita/30*FH$4+(Y869+AA869)*Crechee/30*FH$4,IF(C866=1,IF(Y866+Y867+Y868+Z866+Z867+Z868+AA866+AA867+AA868+AB866+AB867+AB868&lt;=15,(Y866+Y867+Y868+AA866+AA867+AA868)*Percapita/30*FH$4,IF(Y866+Y867+Y868+Z866+Z867+Z868+AA866+AA867+AA868+AB866+AB867+AB868&gt;=16,Fixo/30*FH$4+(Y866+Y867+Y868+Z866+Z867+Z868+AA866+AA867+AA868+AB866+AB867-16)*Percapita/30*FH$4))))))</f>
        <v>0</v>
      </c>
      <c r="FI866" s="177">
        <f>IF(C866=4,SUM(AC866+AC867+AC868+AE866+AE867+AE868)*Percapita/30*FI$4+(AD866+AD867+AD868+AF866+AF867+AF868)*Cadeirante/30*FI$4,IF(C866=3,IF(AC869+AE869=10,Fixo/30*FI$4+(AC866+AC867+AC868+AE866+AE867+AE868)*Percapita/30*FI$4+(AD869+AF869)*Cadeirante/30*FI$4,IF(AC869+AE869&lt;=9,(AC869+AE869)*Crechee/30*FI$4)+(AD869+AF869)*Cadeirante/30*FI$4+(AC866+AC867+AC868+AE866+AE867+AE868)*Percapita/30*FI$4)+IF(AC869+AE869&gt;=11,Fixo/30*FI$4+(AC869+AE869-10)*Crechee/30*FI$4,0),IF(C866=2,IF(AD866+AD867+AD868+AD869+AF866+AF867+AF868+AF869=1,Cadeirante/30*FI$4,IF(AD866+AD867+AD868+AD869+AF866+AF867+AF868+AF869=2,Fixo/30*FI$4,IF(AD866+AD867+AD868+AD869+AF866+AF867+AF868+AF869&gt;2,Fixo/30*FI$4+(AD866+AD867+AD868+AD869+AF866+AF867+AF868+AF869-2)*Cadeirante/30*FI$4)))+(AC866+AC867+AC868+AE866+AE867+AE868)*Percapita/30*FI$4+(AC869+AE869)*Crechee/30*FI$4,IF(C866=1,IF(AC866+AC867+AC868+AD866+AD867+AD868+AE866+AE867+AE868+AF866+AF867+AF868&lt;=15,(AC866+AC867+AC868+AE866+AE867+AE868)*Percapita/30*FI$4,IF(AC866+AC867+AC868+AD866+AD867+AD868+AE866+AE867+AE868+AF866+AF867+AF868&gt;=16,Fixo/30*FI$4+(AC866+AC867+AC868+AD866+AD867+AD868+AE866+AE867+AE868+AF866+AF867-16)*Percapita/30*FI$4))))))</f>
        <v>0</v>
      </c>
      <c r="FJ866" s="177">
        <f>IF(C866=4,SUM(AG866+AG867+AG868+AI866+AI867+AI868)*Percapita/30*FJ$4+(AH866+AH867+AH868+AJ866+AJ867+AJ868)*Cadeirante/30*FJ$4,IF(C866=3,IF(AG869+AI869=10,Fixo/30*FJ$4+(AG866+AG867+AG868+AI866+AI867+AI868)*Percapita/30*FJ$4+(AH869+AJ869)*Cadeirante/30*FJ$4,IF(AG869+AI869&lt;=9,(AG869+AI869)*Crechee/30*FJ$4)+(AH869+AJ869)*Cadeirante/30*FJ$4+(AG866+AG867+AG868+AI866+AI867+AI868)*Percapita/30*FJ$4)+IF(AG869+AI869&gt;=11,Fixo/30*FJ$4+(AG869+AI869-10)*Crechee/30*FJ$4,0),IF(C866=2,IF(AH866+AH867+AH868+AH869+AJ866+AJ867+AJ868+AJ869=1,Cadeirante/30*FJ$4,IF(AH866+AH867+AH868+AH869+AJ866+AJ867+AJ868+AJ869=2,Fixo/30*FJ$4,IF(AH866+AH867+AH868+AH869+AJ866+AJ867+AJ868+AJ869&gt;2,Fixo/30*FJ$4+(AH866+AH867+AH868+AH869+AJ866+AJ867+AJ868+AJ869-2)*Cadeirante/30*FJ$4)))+(AG866+AG867+AG868+AI866+AI867+AI868)*Percapita/30*FJ$4+(AG869+AI869)*Crechee/30*FJ$4,IF(C866=1,IF(AG866+AG867+AG868+AH866+AH867+AH868+AI866+AI867+AI868+AJ866+AJ867+AJ868&lt;=15,(AG866+AG867+AG868+AI866+AI867+AI868)*Percapita/30*FJ$4,IF(AG866+AG867+AG868+AH866+AH867+AH868+AI866+AI867+AI868+AJ866+AJ867+AJ868&gt;=16,Fixo/30*FJ$4+(AG866+AG867+AG868+AH866+AH867+AH868+AI866+AI867+AI868+AJ866+AJ867-16)*Percapita/30*FJ$4))))))</f>
        <v>0</v>
      </c>
      <c r="FK866" s="177">
        <f>IF(C866=4,SUM(AK866+AK867+AK868+AM866+AM867+AM868)*Percapita/30*FK$4+(AL866+AL867+AL868+AN866+AN867+AN868)*Cadeirante/30*FK$4,IF(C866=3,IF(AK869+AM869=10,Fixo/30*FK$4+(AK866+AK867+AK868+AM866+AM867+AM868)*Percapita/30*FK$4+(AL869+AN869)*Cadeirante/30*FK$4,IF(AK869+AM869&lt;=9,(AK869+AM869)*Crechee/30*FK$4)+(AL869+AN869)*Cadeirante/30*FK$4+(AK866+AK867+AK868+AM866+AM867+AM868)*Percapita/30*FK$4)+IF(AK869+AM869&gt;=11,Fixo/30*FK$4+(AK869+AM869-10)*Crechee/30*FK$4,0),IF(C866=2,IF(AL866+AL867+AL868+AL869+AN866+AN867+AN868+AN869=1,Cadeirante/30*FK$4,IF(AL866+AL867+AL868+AL869+AN866+AN867+AN868+AN869=2,Fixo/30*FK$4,IF(AL866+AL867+AL868+AL869+AN866+AN867+AN868+AN869&gt;2,Fixo/30*FK$4+(AL866+AL867+AL868+AL869+AN866+AN867+AN868+AN869-2)*Cadeirante/30*FK$4)))+(AK866+AK867+AK868+AM866+AM867+AM868)*Percapita/30*FK$4+(AK869+AM869)*Crechee/30*FK$4,IF(C866=1,IF(AK866+AK867+AK868+AL866+AL867+AL868+AM866+AM867+AM868+AN866+AN867+AN868&lt;=15,(AK866+AK867+AK868+AM866+AM867+AM868)*Percapita/30*FK$4,IF(AK866+AK867+AK868+AL866+AL867+AL868+AM866+AM867+AM868+AN866+AN867+AN868&gt;=16,Fixo/30*FK$4+(AK866+AK867+AK868+AL866+AL867+AL868+AM866+AM867+AM868+AN866+AN867-16)*Percapita/30*FK$4))))))</f>
        <v>0</v>
      </c>
      <c r="FL866" s="177">
        <f>IF(C866=4,SUM(AO866+AO867+AO868+AQ866+AQ867+AQ868)*Percapita/30*FL$4+(AP866+AP867+AP868+AR866+AR867+AR868)*Cadeirante/30*FL$4,IF(C866=3,IF(AO869+AQ869=10,Fixo/30*FL$4+(AO866+AO867+AO868+AQ866+AQ867+AQ868)*Percapita/30*FL$4+(AP869+AR869)*Cadeirante/30*FL$4,IF(AO869+AQ869&lt;=9,(AO869+AQ869)*Crechee/30*FL$4)+(AP869+AR869)*Cadeirante/30*FL$4+(AO866+AO867+AO868+AQ866+AQ867+AQ868)*Percapita/30*FL$4)+IF(AO869+AQ869&gt;=11,Fixo/30*FL$4+(AO869+AQ869-10)*Crechee/30*FL$4,0),IF(C866=2,IF(AP866+AP867+AP868+AP869+AR866+AR867+AR868+AR869=1,Cadeirante/30*FL$4,IF(AP866+AP867+AP868+AP869+AR866+AR867+AR868+AR869=2,Fixo/30*FL$4,IF(AP866+AP867+AP868+AP869+AR866+AR867+AR868+AR869&gt;2,Fixo/30*FL$4+(AP866+AP867+AP868+AP869+AR866+AR867+AR868+AR869-2)*Cadeirante/30*FL$4)))+(AO866+AO867+AO868+AQ866+AQ867+AQ868)*Percapita/30*FL$4+(AO869+AQ869)*Crechee/30*FL$4,IF(C866=1,IF(AO866+AO867+AO868+AP866+AP867+AP868+AQ866+AQ867+AQ868+AR866+AR867+AR868&lt;=15,(AO866+AO867+AO868+AQ866+AQ867+AQ868)*Percapita/30*FL$4,IF(AO866+AO867+AO868+AP866+AP867+AP868+AQ866+AQ867+AQ868+AR866+AR867+AR868&gt;=16,Fixo/30*FL$4+(AO866+AO867+AO868+AP866+AP867+AP868+AQ866+AQ867+AQ868+AR866+AR867-16)*Percapita/30*FL$4))))))</f>
        <v>0</v>
      </c>
      <c r="FM866" s="177">
        <f>IF(C866=4,SUM(AS866+AS867+AS868+AU866+AU867+AU868)*Percapita/30*FM$4+(AT866+AT867+AT868+AV866+AV867+AV868)*Cadeirante/30*FM$4,IF(C866=3,IF(AS869+AU869=10,Fixo/30*FM$4+(AS866+AS867+AS868+AU866+AU867+AU868)*Percapita/30*FM$4+(AT869+AV869)*Cadeirante/30*FM$4,IF(AS869+AU869&lt;=9,(AS869+AU869)*Crechee/30*FM$4)+(AT869+AV869)*Cadeirante/30*FM$4+(AS866+AS867+AS868+AU866+AU867+AU868)*Percapita/30*FM$4)+IF(AS869+AU869&gt;=11,Fixo/30*FM$4+(AS869+AU869-10)*Crechee/30*FM$4,0),IF(C866=2,IF(AT866+AT867+AT868+AT869+AV866+AV867+AV868+AV869=1,Cadeirante/30*FM$4,IF(AT866+AT867+AT868+AT869+AV866+AV867+AV868+AV869=2,Fixo/30*FM$4,IF(AT866+AT867+AT868+AT869+AV866+AV867+AV868+AV869&gt;2,Fixo/30*FM$4+(AT866+AT867+AT868+AT869+AV866+AV867+AV868+AV869-2)*Cadeirante/30*FM$4)))+(AS866+AS867+AS868+AU866+AU867+AU868)*Percapita/30*FM$4+(AS869+AU869)*Crechee/30*FM$4,IF(C866=1,IF(AS866+AS867+AS868+AT866+AT867+AT868+AU866+AU867+AU868+AV866+AV867+AV868&lt;=15,(AS866+AS867+AS868+AU866+AU867+AU868)*Percapita/30*FM$4,IF(AS866+AS867+AS868+AT866+AT867+AT868+AU866+AU867+AU868+AV866+AV867+AV868&gt;=16,Fixo/30*FM$4+(AS866+AS867+AS868+AT866+AT867+AT868+AU866+AU867+AU868+AV866+AV867-16)*Percapita/30*FM$4))))))</f>
        <v>0</v>
      </c>
      <c r="FN866" s="177">
        <f>IF(C866=4,SUM(AW866+AW867+AW868+AY866+AY867+AY868)*Percapita/30*FN$4+(AX866+AX867+AX868+AZ866+AZ867+AZ868)*Cadeirante/30*FN$4,IF(C866=3,IF(AW869+AY869=10,Fixo/30*FN$4+(AW866+AW867+AW868+AY866+AY867+AY868)*Percapita/30*FN$4+(AX869+AZ869)*Cadeirante/30*FN$4,IF(AW869+AY869&lt;=9,(AW869+AY869)*Crechee/30*FN$4)+(AX869+AZ869)*Cadeirante/30*FN$4+(AW866+AW867+AW868+AY866+AY867+AY868)*Percapita/30*FN$4)+IF(AW869+AY869&gt;=11,Fixo/30*FN$4+(AW869+AY869-10)*Crechee/30*FN$4,0),IF(C866=2,IF(AX866+AX867+AX868+AX869+AZ866+AZ867+AZ868+AZ869=1,Cadeirante/30*FN$4,IF(AX866+AX867+AX868+AX869+AZ866+AZ867+AZ868+AZ869=2,Fixo/30*FN$4,IF(AX866+AX867+AX868+AX869+AZ866+AZ867+AZ868+AZ869&gt;2,Fixo/30*FN$4+(AX866+AX867+AX868+AX869+AZ866+AZ867+AZ868+AZ869-2)*Cadeirante/30*FN$4)))+(AW866+AW867+AW868+AY866+AY867+AY868)*Percapita/30*FN$4+(AW869+AY869)*Crechee/30*FN$4,IF(C866=1,IF(AW866+AW867+AW868+AX866+AX867+AX868+AY866+AY867+AY868+AZ866+AZ867+AZ868&lt;=15,(AW866+AW867+AW868+AY866+AY867+AY868)*Percapita/30*FN$4,IF(AW866+AW867+AW868+AX866+AX867+AX868+AY866+AY867+AY868+AZ866+AZ867+AZ868&gt;=16,Fixo/30*FN$4+(AW866+AW867+AW868+AX866+AX867+AX868+AY866+AY867+AY868+AZ866+AZ867-16)*Percapita/30*FN$4))))))</f>
        <v>0</v>
      </c>
      <c r="FO866" s="177">
        <f>IF(C866=4,SUM(BA866+BA867+BA868+BC866+BC867+BC868)*Percapita/30*FO$4+(BB866+BB867+BB868+BD866+BD867+BD868)*Cadeirante/30*FO$4,IF(C866=3,IF(BA869+BC869=10,Fixo/30*FO$4+(BA866+BA867+BA868+BC866+BC867+BC868)*Percapita/30*FO$4+(BB869+BD869)*Cadeirante/30*FO$4,IF(BA869+BC869&lt;=9,(BA869+BC869)*Crechee/30*FO$4)+(BB869+BD869)*Cadeirante/30*FO$4+(BA866+BA867+BA868+BC866+BC867+BC868)*Percapita/30*FO$4)+IF(BA869+BC869&gt;=11,Fixo/30*FO$4+(BA869+BC869-10)*Crechee/30*FO$4,0),IF(C866=2,IF(BB866+BB867+BB868+BB869+BD866+BD867+BD868+BD869=1,Cadeirante/30*FO$4,IF(BB866+BB867+BB868+BB869+BD866+BD867+BD868+BD869=2,Fixo/30*FO$4,IF(BB866+BB867+BB868+BB869+BD866+BD867+BD868+BD869&gt;2,Fixo/30*FO$4+(BB866+BB867+BB868+BB869+BD866+BD867+BD868+BD869-2)*Cadeirante/30*FO$4)))+(BA866+BA867+BA868+BC866+BC867+BC868)*Percapita/30*FO$4+(BA869+BC869)*Crechee/30*FO$4,IF(C866=1,IF(BA866+BA867+BA868+BB866+BB867+BB868+BC866+BC867+BC868+BD866+BD867+BD868&lt;=15,(BA866+BA867+BA868+BC866+BC867+BC868)*Percapita/30*FO$4,IF(BA866+BA867+BA868+BB866+BB867+BB868+BC866+BC867+BC868+BD866+BD867+BD868&gt;=16,Fixo/30*FO$4+(BA866+BA867+BA868+BB866+BB867+BB868+BC866+BC867+BC868+BD866+BD867-16)*Percapita/30*FO$4))))))</f>
        <v>0</v>
      </c>
      <c r="FP866" s="177">
        <f>IF(C866=4,SUM(BE866+BE867+BE868+BG866+BG867+BG868)*Percapita/30*FP$4+(BF866+BF867+BF868+BH866+BH867+BH868)*Cadeirante/30*FP$4,IF(C866=3,IF(BE869+BG869=10,Fixo/30*FP$4+(BE866+BE867+BE868+BG866+BG867+BG868)*Percapita/30*FP$4+(BF869+BH869)*Cadeirante/30*FP$4,IF(BE869+BG869&lt;=9,(BE869+BG869)*Crechee/30*FP$4)+(BF869+BH869)*Cadeirante/30*FP$4+(BE866+BE867+BE868+BG866+BG867+BG868)*Percapita/30*FP$4)+IF(BE869+BG869&gt;=11,Fixo/30*FP$4+(BE869+BG869-10)*Crechee/30*FP$4,0),IF(C866=2,IF(BF866+BF867+BF868+BF869+BH866+BH867+BH868+BH869=1,Cadeirante/30*FP$4,IF(BF866+BF867+BF868+BF869+BH866+BH867+BH868+BH869=2,Fixo/30*FP$4,IF(BF866+BF867+BF868+BF869+BH866+BH867+BH868+BH869&gt;2,Fixo/30*FP$4+(BF866+BF867+BF868+BF869+BH866+BH867+BH868+BH869-2)*Cadeirante/30*FP$4)))+(BE866+BE867+BE868+BG866+BG867+BG868)*Percapita/30*FP$4+(BE869+BG869)*Crechee/30*FP$4,IF(C866=1,IF(BE866+BE867+BE868+BF866+BF867+BF868+BG866+BG867+BG868+BH866+BH867+BH868&lt;=15,(BE866+BE867+BE868+BG866+BG867+BG868)*Percapita/30*FP$4,IF(BE866+BE867+BE868+BF866+BF867+BF868+BG866+BG867+BG868+BH866+BH867+BH868&gt;=16,Fixo/30*FP$4+(BE866+BE867+BE868+BF866+BF867+BF868+BG866+BG867+BG868+BH866+BH867-16)*Percapita/30*FP$4))))))</f>
        <v>0</v>
      </c>
      <c r="FQ866" s="177">
        <f>IF(C866=4,SUM(BI866+BI867+BI868+BK866+BK867+BK868)*Percapita/30*FQ$4+(BJ866+BJ867+BJ868+BL866+BL867+BL868)*Cadeirante/30*FQ$4,IF(C866=3,IF(BI869+BK869=10,Fixo/30*FQ$4+(BI866+BI867+BI868+BK866+BK867+BK868)*Percapita/30*FQ$4+(BJ869+BL869)*Cadeirante/30*FQ$4,IF(BI869+BK869&lt;=9,(BI869+BK869)*Crechee/30*FQ$4)+(BJ869+BL869)*Cadeirante/30*FQ$4+(BI866+BI867+BI868+BK866+BK867+BK868)*Percapita/30*FQ$4)+IF(BI869+BK869&gt;=11,Fixo/30*FQ$4+(BI869+BK869-10)*Crechee/30*FQ$4,0),IF(C866=2,IF(BJ866+BJ867+BJ868+BJ869+BL866+BL867+BL868+BL869=1,Cadeirante/30*FQ$4,IF(BJ866+BJ867+BJ868+BJ869+BL866+BL867+BL868+BL869=2,Fixo/30*FQ$4,IF(BJ866+BJ867+BJ868+BJ869+BL866+BL867+BL868+BL869&gt;2,Fixo/30*FQ$4+(BJ866+BJ867+BJ868+BJ869+BL866+BL867+BL868+BL869-2)*Cadeirante/30*FQ$4)))+(BI866+BI867+BI868+BK866+BK867+BK868)*Percapita/30*FQ$4+(BI869+BK869)*Crechee/30*FQ$4,IF(C866=1,IF(BI866+BI867+BI868+BJ866+BJ867+BJ868+BK866+BK867+BK868+BL866+BL867+BL868&lt;=15,(BI866+BI867+BI868+BK866+BK867+BK868)*Percapita/30*FQ$4,IF(BI866+BI867+BI868+BJ866+BJ867+BJ868+BK866+BK867+BK868+BL866+BL867+BL868&gt;=16,Fixo/30*FQ$4+(BI866+BI867+BI868+BJ866+BJ867+BJ868+BK866+BK867+BK868+BL866+BL867-16)*Percapita/30*FQ$4))))))</f>
        <v>0</v>
      </c>
      <c r="FR866" s="177">
        <f>IF(C866=4,SUM(BM866+BM867+BM868+BO866+BO867+BO868)*Percapita/30*FR$4+(BN866+BN867+BN868+BP866+BP867+BP868)*Cadeirante/30*FR$4,IF(C866=3,IF(BM869+BO869=10,Fixo/30*FR$4+(BM866+BM867+BM868+BO866+BO867+BO868)*Percapita/30*FR$4+(BN869+BP869)*Cadeirante/30*FR$4,IF(BM869+BO869&lt;=9,(BM869+BO869)*Crechee/30*FR$4)+(BN869+BP869)*Cadeirante/30*FR$4+(BM866+BM867+BM868+BO866+BO867+BO868)*Percapita/30*FR$4)+IF(BM869+BO869&gt;=11,Fixo/30*FR$4+(BM869+BO869-10)*Crechee/30*FR$4,0),IF(C866=2,IF(BN866+BN867+BN868+BN869+BP866+BP867+BP868+BP869=1,Cadeirante/30*FR$4,IF(BN866+BN867+BN868+BN869+BP866+BP867+BP868+BP869=2,Fixo/30*FR$4,IF(BN866+BN867+BN868+BN869+BP866+BP867+BP868+BP869&gt;2,Fixo/30*FR$4+(BN866+BN867+BN868+BN869+BP866+BP867+BP868+BP869-2)*Cadeirante/30*FR$4)))+(BM866+BM867+BM868+BO866+BO867+BO868)*Percapita/30*FR$4+(BM869+BO869)*Crechee/30*FR$4,IF(C866=1,IF(BM866+BM867+BM868+BN866+BN867+BN868+BO866+BO867+BO868+BP866+BP867+BP868&lt;=15,(BM866+BM867+BM868+BO866+BO867+BO868)*Percapita/30*FR$4,IF(BM866+BM867+BM868+BN866+BN867+BN868+BO866+BO867+BO868+BP866+BP867+BP868&gt;=16,Fixo/30*FR$4+(BM866+BM867+BM868+BN866+BN867+BN868+BO866+BO867+BO868+BP866+BP867-16)*Percapita/30*FR$4))))))</f>
        <v>0</v>
      </c>
      <c r="FS866" s="177">
        <f>IF(C866=4,SUM(BQ866+BQ867+BQ868+BS866+BS867+BS868)*Percapita/30*FS$4+(BR866+BR867+BR868+BT866+BT867+BT868)*Cadeirante/30*FS$4,IF(C866=3,IF(BQ869+BS869=10,Fixo/30*FS$4+(BQ866+BQ867+BQ868+BS866+BS867+BS868)*Percapita/30*FS$4+(BR869+BT869)*Cadeirante/30*FS$4,IF(BQ869+BS869&lt;=9,(BQ869+BS869)*Crechee/30*FS$4)+(BR869+BT869)*Cadeirante/30*FS$4+(BQ866+BQ867+BQ868+BS866+BS867+BS868)*Percapita/30*FS$4)+IF(BQ869+BS869&gt;=11,Fixo/30*FS$4+(BQ869+BS869-10)*Crechee/30*FS$4,0),IF(C866=2,IF(BR866+BR867+BR868+BR869+BT866+BT867+BT868+BT869=1,Cadeirante/30*FS$4,IF(BR866+BR867+BR868+BR869+BT866+BT867+BT868+BT869=2,Fixo/30*FS$4,IF(BR866+BR867+BR868+BR869+BT866+BT867+BT868+BT869&gt;2,Fixo/30*FS$4+(BR866+BR867+BR868+BR869+BT866+BT867+BT868+BT869-2)*Cadeirante/30*FS$4)))+(BQ866+BQ867+BQ868+BS866+BS867+BS868)*Percapita/30*FS$4+(BQ869+BS869)*Crechee/30*FS$4,IF(C866=1,IF(BQ866+BQ867+BQ868+BR866+BR867+BR868+BS866+BS867+BS868+BT866+BT867+BT868&lt;=15,(BQ866+BQ867+BQ868+BS866+BS867+BS868)*Percapita/30*FS$4,IF(BQ866+BQ867+BQ868+BR866+BR867+BR868+BS866+BS867+BS868+BT866+BT867+BT868&gt;=16,Fixo/30*FS$4+(BQ866+BQ867+BQ868+BR866+BR867+BR868+BS866+BS867+BS868+BT866+BT867-16)*Percapita/30*FS$4))))))</f>
        <v>0</v>
      </c>
      <c r="FT866" s="177">
        <f>IF(C866=4,SUM(BU866+BU867+BU868+BW866+BW867+BW868)*Percapita/30*FT$4+(BV866+BV867+BV868+BX866+BX867+BX868)*Cadeirante/30*FT$4,IF(C866=3,IF(BU869+BW869=10,Fixo/30*FT$4+(BU866+BU867+BU868+BW866+BW867+BW868)*Percapita/30*FT$4+(BV869+BX869)*Cadeirante/30*FT$4,IF(BU869+BW869&lt;=9,(BU869+BW869)*Crechee/30*FT$4)+(BV869+BX869)*Cadeirante/30*FT$4+(BU866+BU867+BU868+BW866+BW867+BW868)*Percapita/30*FT$4)+IF(BU869+BW869&gt;=11,Fixo/30*FT$4+(BU869+BW869-10)*Crechee/30*FT$4,0),IF(C866=2,IF(BV866+BV867+BV868+BV869+BX866+BX867+BX868+BX869=1,Cadeirante/30*FT$4,IF(BV866+BV867+BV868+BV869+BX866+BX867+BX868+BX869=2,Fixo/30*FT$4,IF(BV866+BV867+BV868+BV869+BX866+BX867+BX868+BX869&gt;2,Fixo/30*FT$4+(BV866+BV867+BV868+BV869+BX866+BX867+BX868+BX869-2)*Cadeirante/30*FT$4)))+(BU866+BU867+BU868+BW866+BW867+BW868)*Percapita/30*FT$4+(BU869+BW869)*Crechee/30*FT$4,IF(C866=1,IF(BU866+BU867+BU868+BV866+BV867+BV868+BW866+BW867+BW868+BX866+BX867+BX868&lt;=15,(BU866+BU867+BU868+BW866+BW867+BW868)*Percapita/30*FT$4,IF(BU866+BU867+BU868+BV866+BV867+BV868+BW866+BW867+BW868+BX866+BX867+BX868&gt;=16,Fixo/30*FT$4+(BU866+BU867+BU868+BV866+BV867+BV868+BW866+BW867+BW868+BX866+BX867-16)*Percapita/30*FT$4))))))</f>
        <v>0</v>
      </c>
      <c r="FU866" s="177">
        <f>IF(C866=4,SUM(BY866+BY867+BY868+CA866+CA867+CA868)*Percapita/30*FU$4+(BZ866+BZ867+BZ868+CB866+CB867+CB868)*Cadeirante/30*FU$4,IF(C866=3,IF(BY869+CA869=10,Fixo/30*FU$4+(BY866+BY867+BY868+CA866+CA867+CA868)*Percapita/30*FU$4+(BZ869+CB869)*Cadeirante/30*FU$4,IF(BY869+CA869&lt;=9,(BY869+CA869)*Crechee/30*FU$4)+(BZ869+CB869)*Cadeirante/30*FU$4+(BY866+BY867+BY868+CA866+CA867+CA868)*Percapita/30*FU$4)+IF(BY869+CA869&gt;=11,Fixo/30*FU$4+(BY869+CA869-10)*Crechee/30*FU$4,0),IF(C866=2,IF(BZ866+BZ867+BZ868+BZ869+CB866+CB867+CB868+CB869=1,Cadeirante/30*FU$4,IF(BZ866+BZ867+BZ868+BZ869+CB866+CB867+CB868+CB869=2,Fixo/30*FU$4,IF(BZ866+BZ867+BZ868+BZ869+CB866+CB867+CB868+CB869&gt;2,Fixo/30*FU$4+(BZ866+BZ867+BZ868+BZ869+CB866+CB867+CB868+CB869-2)*Cadeirante/30*FU$4)))+(BY866+BY867+BY868+CA866+CA867+CA868)*Percapita/30*FU$4+(BY869+CA869)*Crechee/30*FU$4,IF(C866=1,IF(BY866+BY867+BY868+BZ866+BZ867+BZ868+CA866+CA867+CA868+CB866+CB867+CB868&lt;=15,(BY866+BY867+BY868+CA866+CA867+CA868)*Percapita/30*FU$4,IF(BY866+BY867+BY868+BZ866+BZ867+BZ868+CA866+CA867+CA868+CB866+CB867+CB868&gt;=16,Fixo/30*FU$4+(BY866+BY867+BY868+BZ866+BZ867+BZ868+CA866+CA867+CA868+CB866+CB867-16)*Percapita/30*FU$4))))))</f>
        <v>0</v>
      </c>
      <c r="FV866" s="177">
        <f>IF(C866=4,SUM(CC866+CC867+CC868+CE866+CE867+CE868)*Percapita/30*FV$4+(CD866+CD867+CD868+CF866+CF867+CF868)*Cadeirante/30*FV$4,IF(C866=3,IF(CC869+CE869=10,Fixo/30*FV$4+(CC866+CC867+CC868+CE866+CE867+CE868)*Percapita/30*FV$4+(CD869+CF869)*Cadeirante/30*FV$4,IF(CC869+CE869&lt;=9,(CC869+CE869)*Crechee/30*FV$4)+(CD869+CF869)*Cadeirante/30*FV$4+(CC866+CC867+CC868+CE866+CE867+CE868)*Percapita/30*FV$4)+IF(CC869+CE869&gt;=11,Fixo/30*FV$4+(CC869+CE869-10)*Crechee/30*FV$4,0),IF(C866=2,IF(CD866+CD867+CD868+CD869+CF866+CF867+CF868+CF869=1,Cadeirante/30*FV$4,IF(CD866+CD867+CD868+CD869+CF866+CF867+CF868+CF869=2,Fixo/30*FV$4,IF(CD866+CD867+CD868+CD869+CF866+CF867+CF868+CF869&gt;2,Fixo/30*FV$4+(CD866+CD867+CD868+CD869+CF866+CF867+CF868+CF869-2)*Cadeirante/30*FV$4)))+(CC866+CC867+CC868+CE866+CE867+CE868)*Percapita/30*FV$4+(CC869+CE869)*Crechee/30*FV$4,IF(C866=1,IF(CC866+CC867+CC868+CD866+CD867+CD868+CE866+CE867+CE868+CF866+CF867+CF868&lt;=15,(CC866+CC867+CC868+CE866+CE867+CE868)*Percapita/30*FV$4,IF(CC866+CC867+CC868+CD866+CD867+CD868+CE866+CE867+CE868+CF866+CF867+CF868&gt;=16,Fixo/30*FV$4+(CC866+CC867+CC868+CD866+CD867+CD868+CE866+CE867+CE868+CF866+CF867-16)*Percapita/30*FV$4))))))</f>
        <v>0</v>
      </c>
      <c r="FW866" s="177">
        <f>IF(C866=4,SUM(CG866+CG867+CG868+CI866+CI867+CI868)*Percapita/30*FW$4+(CH866+CH867+CH868+CJ866+CJ867+CJ868)*Cadeirante/30*FW$4,IF(C866=3,IF(CG869+CI869=10,Fixo/30*FW$4+(CG866+CG867+CG868+CI866+CI867+CI868)*Percapita/30*FW$4+(CH869+CJ869)*Cadeirante/30*FW$4,IF(CG869+CI869&lt;=9,(CG869+CI869)*Crechee/30*FW$4)+(CH869+CJ869)*Cadeirante/30*FW$4+(CG866+CG867+CG868+CI866+CI867+CI868)*Percapita/30*FW$4)+IF(CG869+CI869&gt;=11,Fixo/30*FW$4+(CG869+CI869-10)*Crechee/30*FW$4,0),IF(C866=2,IF(CH866+CH867+CH868+CH869+CJ866+CJ867+CJ868+CJ869=1,Cadeirante/30*FW$4,IF(CH866+CH867+CH868+CH869+CJ866+CJ867+CJ868+CJ869=2,Fixo/30*FW$4,IF(CH866+CH867+CH868+CH869+CJ866+CJ867+CJ868+CJ869&gt;2,Fixo/30*FW$4+(CH866+CH867+CH868+CH869+CJ866+CJ867+CJ868+CJ869-2)*Cadeirante/30*FW$4)))+(CG866+CG867+CG868+CI866+CI867+CI868)*Percapita/30*FW$4+(CG869+CI869)*Crechee/30*FW$4,IF(C866=1,IF(CG866+CG867+CG868+CH866+CH867+CH868+CI866+CI867+CI868+CJ866+CJ867+CJ868&lt;=15,(CG866+CG867+CG868+CI866+CI867+CI868)*Percapita/30*FW$4,IF(CG866+CG867+CG868+CH866+CH867+CH868+CI866+CI867+CI868+CJ866+CJ867+CJ868&gt;=16,Fixo/30*FW$4+(CG866+CG867+CG868+CH866+CH867+CH868+CI866+CI867+CI868+CJ866+CJ867-16)*Percapita/30*FW$4))))))</f>
        <v>0</v>
      </c>
      <c r="FX866" s="177">
        <f>IF(C866=4,SUM(CK866+CK867+CK868+CM866+CM867+CM868)*Percapita/30*FX$4+(CL866+CL867+CL868+CN866+CN867+CN868)*Cadeirante/30*FX$4,IF(C866=3,IF(CK869+CM869=10,Fixo/30*FX$4+(CK866+CK867+CK868+CM866+CM867+CM868)*Percapita/30*FX$4+(CL869+CN869)*Cadeirante/30*FX$4,IF(CK869+CM869&lt;=9,(CK869+CM869)*Crechee/30*FX$4)+(CL869+CN869)*Cadeirante/30*FX$4+(CK866+CK867+CK868+CM866+CM867+CM868)*Percapita/30*FX$4)+IF(CK869+CM869&gt;=11,Fixo/30*FX$4+(CK869+CM869-10)*Crechee/30*FX$4,0),IF(C866=2,IF(CL866+CL867+CL868+CL869+CN866+CN867+CN868+CN869=1,Cadeirante/30*FX$4,IF(CL866+CL867+CL868+CL869+CN866+CN867+CN868+CN869=2,Fixo/30*FX$4,IF(CL866+CL867+CL868+CL869+CN866+CN867+CN868+CN869&gt;2,Fixo/30*FX$4+(CL866+CL867+CL868+CL869+CN866+CN867+CN868+CN869-2)*Cadeirante/30*FX$4)))+(CK866+CK867+CK868+CM866+CM867+CM868)*Percapita/30*FX$4+(CK869+CM869)*Crechee/30*FX$4,IF(C866=1,IF(CK866+CK867+CK868+CL866+CL867+CL868+CM866+CM867+CM868+CN866+CN867+CN868&lt;=15,(CK866+CK867+CK868+CM866+CM867+CM868)*Percapita/30*FX$4,IF(CK866+CK867+CK868+CL866+CL867+CL868+CM866+CM867+CM868+CN866+CN867+CN868&gt;=16,Fixo/30*FX$4+(CK866+CK867+CK868+CL866+CL867+CL868+CM866+CM867+CM868+CN866+CN867-16)*Percapita/30*FX$4))))))</f>
        <v>0</v>
      </c>
      <c r="FY866" s="177">
        <f>IF(C866=4,SUM(CO866+CO867+CO868+CQ866+CQ867+CQ868)*Percapita/30*FY$4+(CP866+CP867+CP868+CR866+CR867+CR868)*Cadeirante/30*FY$4,IF(C866=3,IF(CO869+CQ869=10,Fixo/30*FY$4+(CO866+CO867+CO868+CQ866+CQ867+CQ868)*Percapita/30*FY$4+(CP869+CR869)*Cadeirante/30*FY$4,IF(CO869+CQ869&lt;=9,(CO869+CQ869)*Crechee/30*FY$4)+(CP869+CR869)*Cadeirante/30*FY$4+(CO866+CO867+CO868+CQ866+CQ867+CQ868)*Percapita/30*FY$4)+IF(CO869+CQ869&gt;=11,Fixo/30*FY$4+(CO869+CQ869-10)*Crechee/30*FY$4,0),IF(C866=2,IF(CP866+CP867+CP868+CP869+CR866+CR867+CR868+CR869=1,Cadeirante/30*FY$4,IF(CP866+CP867+CP868+CP869+CR866+CR867+CR868+CR869=2,Fixo/30*FY$4,IF(CP866+CP867+CP868+CP869+CR866+CR867+CR868+CR869&gt;2,Fixo/30*FY$4+(CP866+CP867+CP868+CP869+CR866+CR867+CR868+CR869-2)*Cadeirante/30*FY$4)))+(CO866+CO867+CO868+CQ866+CQ867+CQ868)*Percapita/30*FY$4+(CO869+CQ869)*Crechee/30*FY$4,IF(C866=1,IF(CO866+CO867+CO868+CP866+CP867+CP868+CQ866+CQ867+CQ868+CR866+CR867+CR868&lt;=15,(CO866+CO867+CO868+CQ866+CQ867+CQ868)*Percapita/30*FY$4,IF(CO866+CO867+CO868+CP866+CP867+CP868+CQ866+CQ867+CQ868+CR866+CR867+CR868&gt;=16,Fixo/30*FY$4+(CO866+CO867+CO868+CP866+CP867+CP868+CQ866+CQ867+CQ868+CR866+CR867-16)*Percapita/30*FY$4))))))</f>
        <v>0</v>
      </c>
      <c r="FZ866" s="177">
        <f>IF(C866=4,SUM(CS866+CS867+CS868+CU866+CU867+CU868)*Percapita/30*FZ$4+(CT866+CT867+CT868+CV866+CV867+CV868)*Cadeirante/30*FZ$4,IF(C866=3,IF(CS869+CU869=10,Fixo/30*FZ$4+(CS866+CS867+CS868+CU866+CU867+CU868)*Percapita/30*FZ$4+(CT869+CV869)*Cadeirante/30*FZ$4,IF(CS869+CU869&lt;=9,(CS869+CU869)*Crechee/30*FZ$4)+(CT869+CV869)*Cadeirante/30*FZ$4+(CS866+CS867+CS868+CU866+CU867+CU868)*Percapita/30*FZ$4)+IF(CS869+CU869&gt;=11,Fixo/30*FZ$4+(CS869+CU869-10)*Crechee/30*FZ$4,0),IF(C866=2,IF(CT866+CT867+CT868+CT869+CV866+CV867+CV868+CV869=1,Cadeirante/30*FZ$4,IF(CT866+CT867+CT868+CT869+CV866+CV867+CV868+CV869=2,Fixo/30*FZ$4,IF(CT866+CT867+CT868+CT869+CV866+CV867+CV868+CV869&gt;2,Fixo/30*FZ$4+(CT866+CT867+CT868+CT869+CV866+CV867+CV868+CV869-2)*Cadeirante/30*FZ$4)))+(CS866+CS867+CS868+CU866+CU867+CU868)*Percapita/30*FZ$4+(CS869+CU869)*Crechee/30*FZ$4,IF(C866=1,IF(CS866+CS867+CS868+CT866+CT867+CT868+CU866+CU867+CU868+CV866+CV867+CV868&lt;=15,(CS866+CS867+CS868+CU866+CU867+CU868)*Percapita/30*FZ$4,IF(CS866+CS867+CS868+CT866+CT867+CT868+CU866+CU867+CU868+CV866+CV867+CV868&gt;=16,Fixo/30*FZ$4+(CS866+CS867+CS868+CT866+CT867+CT868+CU866+CU867+CU868+CV866+CV867-16)*Percapita/30*FZ$4))))))</f>
        <v>0</v>
      </c>
      <c r="GA866" s="177">
        <f>IF(C866=4,SUM(CW866+CW867+CW868+CY866+CY867+CY868)*Percapita/30*GA$4+(CX866+CX867+CX868+CZ866+CZ867+CZ868)*Cadeirante/30*GA$4,IF(C866=3,IF(CW869+CY869=10,Fixo/30*GA$4+(CW866+CW867+CW868+CY866+CY867+CY868)*Percapita/30*GA$4+(CX869+CZ869)*Cadeirante/30*GA$4,IF(CW869+CY869&lt;=9,(CW869+CY869)*Crechee/30*GA$4)+(CX869+CZ869)*Cadeirante/30*GA$4+(CW866+CW867+CW868+CY866+CY867+CY868)*Percapita/30*GA$4)+IF(CW869+CY869&gt;=11,Fixo/30*GA$4+(CW869+CY869-10)*Crechee/30*GA$4,0),IF(C866=2,IF(CX866+CX867+CX868+CX869+CZ866+CZ867+CZ868+CZ869=1,Cadeirante/30*GA$4,IF(CX866+CX867+CX868+CX869+CZ866+CZ867+CZ868+CZ869=2,Fixo/30*GA$4,IF(CX866+CX867+CX868+CX869+CZ866+CZ867+CZ868+CZ869&gt;2,Fixo/30*GA$4+(CX866+CX867+CX868+CX869+CZ866+CZ867+CZ868+CZ869-2)*Cadeirante/30*GA$4)))+(CW866+CW867+CW868+CY866+CY867+CY868)*Percapita/30*GA$4+(CW869+CY869)*Crechee/30*GA$4,IF(C866=1,IF(CW866+CW867+CW868+CX866+CX867+CX868+CY866+CY867+CY868+CZ866+CZ867+CZ868&lt;=15,(CW866+CW867+CW868+CY866+CY867+CY868)*Percapita/30*GA$4,IF(CW866+CW867+CW868+CX866+CX867+CX868+CY866+CY867+CY868+CZ866+CZ867+CZ868&gt;=16,Fixo/30*GA$4+(CW866+CW867+CW868+CX866+CX867+CX868+CY866+CY867+CY868+CZ866+CZ867-16)*Percapita/30*GA$4))))))</f>
        <v>0</v>
      </c>
      <c r="GB866" s="177">
        <f>IF(C866=4,SUM(DA866+DA867+DA868+DC866+DC867+DC868)*Percapita/30*GB$4+(DB866+DB867+DB868+DD866+DD867+DD868)*Cadeirante/30*GB$4,IF(C866=3,IF(DA869+DC869=10,Fixo/30*GB$4+(DA866+DA867+DA868+DC866+DC867+DC868)*Percapita/30*GB$4+(DB869+DD869)*Cadeirante/30*GB$4,IF(DA869+DC869&lt;=9,(DA869+DC869)*Crechee/30*GB$4)+(DB869+DD869)*Cadeirante/30*GB$4+(DA866+DA867+DA868+DC866+DC867+DC868)*Percapita/30*GB$4)+IF(DA869+DC869&gt;=11,Fixo/30*GB$4+(DA869+DC869-10)*Crechee/30*GB$4,0),IF(C866=2,IF(DB866+DB867+DB868+DB869+DD866+DD867+DD868+DD869=1,Cadeirante/30*GB$4,IF(DB866+DB867+DB868+DB869+DD866+DD867+DD868+DD869=2,Fixo/30*GB$4,IF(DB866+DB867+DB868+DB869+DD866+DD867+DD868+DD869&gt;2,Fixo/30*GB$4+(DB866+DB867+DB868+DB869+DD866+DD867+DD868+DD869-2)*Cadeirante/30*GB$4)))+(DA866+DA867+DA868+DC866+DC867+DC868)*Percapita/30*GB$4+(DA869+DC869)*Crechee/30*GB$4,IF(C866=1,IF(DA866+DA867+DA868+DB866+DB867+DB868+DC866+DC867+DC868+DD866+DD867+DD868&lt;=15,(DA866+DA867+DA868+DC866+DC867+DC868)*Percapita/30*GB$4,IF(DA866+DA867+DA868+DB866+DB867+DB868+DC866+DC867+DC868+DD866+DD867+DD868&gt;=16,Fixo/30*GB$4+(DA866+DA867+DA868+DB866+DB867+DB868+DC866+DC867+DC868+DD866+DD867-16)*Percapita/30*GB$4))))))</f>
        <v>0</v>
      </c>
      <c r="GC866" s="177">
        <f>IF(C866=4,SUM(DE866+DE867+DE868+DG866+DG867+DG868)*Percapita/30*GC$4+(DF866+DF867+DF868+DH866+DH867+DH868)*Cadeirante/30*GC$4,IF(C866=3,IF(DE869+DG869=10,Fixo/30*GC$4+(DE866+DE867+DE868+DG866+DG867+DG868)*Percapita/30*GC$4+(DF869+DH869)*Cadeirante/30*GC$4,IF(DE869+DG869&lt;=9,(DE869+DG869)*Crechee/30*GC$4)+(DF869+DH869)*Cadeirante/30*GC$4+(DE866+DE867+DE868+DG866+DG867+DG868)*Percapita/30*GC$4)+IF(DE869+DG869&gt;=11,Fixo/30*GC$4+(DE869+DG869-10)*Crechee/30*GC$4,0),IF(C866=2,IF(DF866+DF867+DF868+DF869+DH866+DH867+DH868+DH869=1,Cadeirante/30*GC$4,IF(DF866+DF867+DF868+DF869+DH866+DH867+DH868+DH869=2,Fixo/30*GC$4,IF(DF866+DF867+DF868+DF869+DH866+DH867+DH868+DH869&gt;2,Fixo/30*GC$4+(DF866+DF867+DF868+DF869+DH866+DH867+DH868+DH869-2)*Cadeirante/30*GC$4)))+(DE866+DE867+DE868+DG866+DG867+DG868)*Percapita/30*GC$4+(DE869+DG869)*Crechee/30*GC$4,IF(C866=1,IF(DE866+DE867+DE868+DF866+DF867+DF868+DG866+DG867+DG868+DH866+DH867+DH868&lt;=15,(DE866+DE867+DE868+DG866+DG867+DG868)*Percapita/30*GC$4,IF(DE866+DE867+DE868+DF866+DF867+DF868+DG866+DG867+DG868+DH866+DH867+DH868&gt;=16,Fixo/30*GC$4+(DE866+DE867+DE868+DF866+DF867+DF868+DG866+DG867+DG868+DH866+DH867-16)*Percapita/30*GC$4))))))</f>
        <v>0</v>
      </c>
      <c r="GD866" s="177">
        <f>IF(C866=4,SUM(DI866+DI867+DI868+DK866+DK867+DK868)*Percapita/30*GD$4+(DJ866+DJ867+DJ868+DL866+DL867+DL868)*Cadeirante/30*GD$4,IF(C866=3,IF(DI869+DK869=10,Fixo/30*GD$4+(DI866+DI867+DI868+DK866+DK867+DK868)*Percapita/30*GD$4+(DJ869+DL869)*Cadeirante/30*GD$4,IF(DI869+DK869&lt;=9,(DI869+DK869)*Crechee/30*GD$4)+(DJ869+DL869)*Cadeirante/30*GD$4+(DI866+DI867+DI868+DK866+DK867+DK868)*Percapita/30*GD$4)+IF(DI869+DK869&gt;=11,Fixo/30*GD$4+(DI869+DK869-10)*Crechee/30*GD$4,0),IF(C866=2,IF(DJ866+DJ867+DJ868+DJ869+DL866+DL867+DL868+DL869=1,Cadeirante/30*GD$4,IF(DJ866+DJ867+DJ868+DJ869+DL866+DL867+DL868+DL869=2,Fixo/30*GD$4,IF(DJ866+DJ867+DJ868+DJ869+DL866+DL867+DL868+DL869&gt;2,Fixo/30*GD$4+(DJ866+DJ867+DJ868+DJ869+DL866+DL867+DL868+DL869-2)*Cadeirante/30*GD$4)))+(DI866+DI867+DI868+DK866+DK867+DK868)*Percapita/30*GD$4+(DI869+DK869)*Crechee/30*GD$4,IF(C866=1,IF(DI866+DI867+DI868+DJ866+DJ867+DJ868+DK866+DK867+DK868+DL866+DL867+DL868&lt;=15,(DI866+DI867+DI868+DK866+DK867+DK868)*Percapita/30*GD$4,IF(DI866+DI867+DI868+DJ866+DJ867+DJ868+DK866+DK867+DK868+DL866+DL867+DL868&gt;=16,Fixo/30*GD$4+(DI866+DI867+DI868+DJ866+DJ867+DJ868+DK866+DK867+DK868+DL866+DL867-16)*Percapita/30*GD$4))))))</f>
        <v>0</v>
      </c>
      <c r="GE866" s="177">
        <f>IF(C866=4,SUM(DM866+DM867+DM868+DO866+DO867+DO868)*Percapita/30*GE$4+(DN866+DN867+DN868+DP866+DP867+DP868)*Cadeirante/30*GE$4,IF(C866=3,IF(DM869+DO869=10,Fixo/30*GE$4+(DM866+DM867+DM868+DO866+DO867+DO868)*Percapita/30*GE$4+(DN869+DP869)*Cadeirante/30*GE$4,IF(DM869+DO869&lt;=9,(DM869+DO869)*Crechee/30*GE$4)+(DN869+DP869)*Cadeirante/30*GE$4+(DM866+DM867+DM868+DO866+DO867+DO868)*Percapita/30*GE$4)+IF(DM869+DO869&gt;=11,Fixo/30*GE$4+(DM869+DO869-10)*Crechee/30*GE$4,0),IF(C866=2,IF(DN866+DN867+DN868+DN869+DP866+DP867+DP868+DP869=1,Cadeirante/30*GE$4,IF(DN866+DN867+DN868+DN869+DP866+DP867+DP868+DP869=2,Fixo/30*GE$4,IF(DN866+DN867+DN868+DN869+DP866+DP867+DP868+DP869&gt;2,Fixo/30*GE$4+(DN866+DN867+DN868+DN869+DP866+DP867+DP868+DP869-2)*Cadeirante/30*GE$4)))+(DM866+DM867+DM868+DO866+DO867+DO868)*Percapita/30*GE$4+(DM869+DO869)*Crechee/30*GE$4,IF(C866=1,IF(DM866+DM867+DM868+DN866+DN867+DN868+DO866+DO867+DO868+DP866+DP867+DP868&lt;=15,(DM866+DM867+DM868+DO866+DO867+DO868)*Percapita/30*GE$4,IF(DM866+DM867+DM868+DN866+DN867+DN868+DO866+DO867+DO868+DP866+DP867+DP868&gt;=16,Fixo/30*GE$4+(DM866+DM867+DM868+DN866+DN867+DN868+DO866+DO867+DO868+DP866+DP867-16)*Percapita/30*GE$4))))))</f>
        <v>0</v>
      </c>
      <c r="GF866" s="177">
        <f>IF(C866=4,SUM(DQ866+DQ867+DQ868+DS866+DS867+DS868)*Percapita/30*GF$4+(DR866+DR867+DR868+DT866+DT867+DT868)*Cadeirante/30*GF$4,IF(C866=3,IF(DQ869+DS869=10,Fixo/30*GF$4+(DQ866+DQ867+DQ868+DS866+DS867+DS868)*Percapita/30*GF$4+(DR869+DT869)*Cadeirante/30*GF$4,IF(DQ869+DS869&lt;=9,(DQ869+DS869)*Crechee/30*GF$4)+(DR869+DT869)*Cadeirante/30*GF$4+(DQ866+DQ867+DQ868+DS866+DS867+DS868)*Percapita/30*GF$4)+IF(DQ869+DS869&gt;=11,Fixo/30*GF$4+(DQ869+DS869-10)*Crechee/30*GF$4,0),IF(C866=2,IF(DR866+DR867+DR868+DR869+DT866+DT867+DT868+DT869=1,Cadeirante/30*GF$4,IF(DR866+DR867+DR868+DR869+DT866+DT867+DT868+DT869=2,Fixo/30*GF$4,IF(DR866+DR867+DR868+DR869+DT866+DT867+DT868+DT869&gt;2,Fixo/30*GF$4+(DR866+DR867+DR868+DR869+DT866+DT867+DT868+DT869-2)*Cadeirante/30*GF$4)))+(DQ866+DQ867+DQ868+DS866+DS867+DS868)*Percapita/30*GF$4+(DQ869+DS869)*Crechee/30*GF$4,IF(C866=1,IF(DQ866+DQ867+DQ868+DR866+DR867+DR868+DS866+DS867+DS868+DT866+DT867+DT868&lt;=15,(DQ866+DQ867+DQ868+DS866+DS867+DS868)*Percapita/30*GF$4,IF(DQ866+DQ867+DQ868+DR866+DR867+DR868+DS866+DS867+DS868+DT866+DT867+DT868&gt;=16,Fixo/30*GF$4+(DQ866+DQ867+DQ868+DR866+DR867+DR868+DS866+DS867+DS868+DT866+DT867-16)*Percapita/30*GF$4))))))</f>
        <v>0</v>
      </c>
      <c r="GG866" s="177">
        <f>IF(C866=4,SUM(DU866+DU867+DU868+DW866+DW867+DW868)*Percapita/30*GG$4+(DV866+DV867+DV868+DX866+DX867+DX868)*Cadeirante/30*GG$4,IF(C866=3,IF(DU869+DW869=10,Fixo/30*GG$4+(DU866+DU867+DU868+DW866+DW867+DW868)*Percapita/30*GG$4+(DV869+DX869)*Cadeirante/30*GG$4,IF(DU869+DW869&lt;=9,(DU869+DW869)*Crechee/30*GG$4)+(DV869+DX869)*Cadeirante/30*GG$4+(DU866+DU867+DU868+DW866+DW867+DW868)*Percapita/30*GG$4)+IF(DU869+DW869&gt;=11,Fixo/30*GG$4+(DU869+DW869-10)*Crechee/30*GG$4,0),IF(C866=2,IF(DV866+DV867+DV868+DV869+DX866+DX867+DX868+DX869=1,Cadeirante/30*GG$4,IF(DV866+DV867+DV868+DV869+DX866+DX867+DX868+DX869=2,Fixo/30*GG$4,IF(DV866+DV867+DV868+DV869+DX866+DX867+DX868+DX869&gt;2,Fixo/30*GG$4+(DV866+DV867+DV868+DV869+DX866+DX867+DX868+DX869-2)*Cadeirante/30*GG$4)))+(DU866+DU867+DU868+DW866+DW867+DW868)*Percapita/30*GG$4+(DU869+DW869)*Crechee/30*GG$4,IF(C866=1,IF(DU866+DU867+DU868+DV866+DV867+DV868+DW866+DW867+DW868+DX866+DX867+DX868&lt;=15,(DU866+DU867+DU868+DW866+DW867+DW868)*Percapita/30*GG$4,IF(DU866+DU867+DU868+DV866+DV867+DV868+DW866+DW867+DW868+DX866+DX867+DX868&gt;=16,Fixo/30*GG$4+(DU866+DU867+DU868+DV866+DV867+DV868+DW866+DW867+DW868+DX866+DX867-16)*Percapita/30*GG$4))))))</f>
        <v>0</v>
      </c>
      <c r="GH866" s="177">
        <f>IF(C866=4,SUM(DY866+DY867+DY868+EA866+EA867+EA868)*Percapita/30*GH$4+(DZ866+DZ867+DZ868+EB866+EB867+EB868)*Cadeirante/30*GH$4,IF(C866=3,IF(DY869+EA869=10,Fixo/30*GH$4+(DY866+DY867+DY868+EA866+EA867+EA868)*Percapita/30*GH$4+(DZ869+EB869)*Cadeirante/30*GH$4,IF(DY869+EA869&lt;=9,(DY869+EA869)*Crechee/30*GH$4)+(DZ869+EB869)*Cadeirante/30*GH$4+(DY866+DY867+DY868+EA866+EA867+EA868)*Percapita/30*GH$4)+IF(DY869+EA869&gt;=11,Fixo/30*GH$4+(DY869+EA869-10)*Crechee/30*GH$4,0),IF(C866=2,IF(DZ866+DZ867+DZ868+DZ869+EB866+EB867+EB868+EB869=1,Cadeirante/30*GH$4,IF(DZ866+DZ867+DZ868+DZ869+EB866+EB867+EB868+EB869=2,Fixo/30*GH$4,IF(DZ866+DZ867+DZ868+DZ869+EB866+EB867+EB868+EB869&gt;2,Fixo/30*GH$4+(DZ866+DZ867+DZ868+DZ869+EB866+EB867+EB868+EB869-2)*Cadeirante/30*GH$4)))+(DY866+DY867+DY868+EA866+EA867+EA868)*Percapita/30*GH$4+(DY869+EA869)*Crechee/30*GH$4,IF(C866=1,IF(DY866+DY867+DY868+DZ866+DZ867+DZ868+EA866+EA867+EA868+EB866+EB867+EB868&lt;=15,(DY866+DY867+DY868+EA866+EA867+EA868)*Percapita/30*GH$4,IF(DY866+DY867+DY868+DZ866+DZ867+DZ868+EA866+EA867+EA868+EB866+EB867+EB868&gt;=16,Fixo/30*GH$4+(DY866+DY867+DY868+DZ866+DZ867+DZ868+EA866+EA867+EA868+EB866+EB867-16)*Percapita/30*GH$4))))))</f>
        <v>0</v>
      </c>
      <c r="GI866" s="177">
        <f>IF(C866=4,SUM(EC866+EC867+EC868+EE866+EE867+EE868)*Percapita/30*GI$4+(ED866+ED867+ED868+EF866+EF867+EF868)*Cadeirante/30*GI$4,IF(C866=3,IF(EC869+EE869=10,Fixo/30*GI$4+(EC866+EC867+EC868+EE866+EE867+EE868)*Percapita/30*GI$4+(ED869+EF869)*Cadeirante/30*GI$4,IF(EC869+EE869&lt;=9,(EC869+EE869)*Crechee/30*GI$4)+(ED869+EF869)*Cadeirante/30*GI$4+(EC866+EC867+EC868+EE866+EE867+EE868)*Percapita/30*GI$4)+IF(EC869+EE869&gt;=11,Fixo/30*GI$4+(EC869+EE869-10)*Crechee/30*GI$4,0),IF(C866=2,IF(ED866+ED867+ED868+ED869+EF866+EF867+EF868+EF869=1,Cadeirante/30*GI$4,IF(ED866+ED867+ED868+ED869+EF866+EF867+EF868+EF869=2,Fixo/30*GI$4,IF(ED866+ED867+ED868+ED869+EF866+EF867+EF868+EF869&gt;2,Fixo/30*GI$4+(ED866+ED867+ED868+ED869+EF866+EF867+EF868+EF869-2)*Cadeirante/30*GI$4)))+(EC866+EC867+EC868+EE866+EE867+EE868)*Percapita/30*GI$4+(EC869+EE869)*Crechee/30*GI$4,IF(C866=1,IF(EC866+EC867+EC868+ED866+ED867+ED868+EE866+EE867+EE868+EF866+EF867+EF868&lt;=15,(EC866+EC867+EC868+EE866+EE867+EE868)*Percapita/30*GI$4,IF(EC866+EC867+EC868+ED866+ED867+ED868+EE866+EE867+EE868+EF866+EF867+EF868&gt;=16,Fixo/30*GI$4+(EC866+EC867+EC868+ED866+ED867+ED868+EE866+EE867+EE868+EF866+EF867-16)*Percapita/30*GI$4))))))</f>
        <v>0</v>
      </c>
      <c r="GJ866" s="177">
        <f>IF(C866=4,SUM(EG866+EG867+EG868+EI866+EI867+EI868)*Percapita/30*GJ$4+(EH866+EH867+EH868+EJ866+EJ867+EJ868)*Cadeirante/30*GJ$4,IF(C866=3,IF(EG869+EI869=10,Fixo/30*GJ$4+(EG866+EG867+EG868+EI866+EI867+EI868)*Percapita/30*GJ$4+(EH869+EJ869)*Cadeirante/30*GJ$4,IF(EG869+EI869&lt;=9,(EG869+EI869)*Crechee/30*GJ$4)+(EH869+EJ869)*Cadeirante/30*GJ$4+(EG866+EG867+EG868+EI866+EI867+EI868)*Percapita/30*GJ$4)+IF(EG869+EI869&gt;=11,Fixo/30*GJ$4+(EG869+EI869-10)*Crechee/30*GJ$4,0),IF(C866=2,IF(EH866+EH867+EH868+EH869+EJ866+EJ867+EJ868+EJ869=1,Cadeirante/30*GJ$4,IF(EH866+EH867+EH868+EH869+EJ866+EJ867+EJ868+EJ869=2,Fixo/30*GJ$4,IF(EH866+EH867+EH868+EH869+EJ866+EJ867+EJ868+EJ869&gt;2,Fixo/30*GJ$4+(EH866+EH867+EH868+EH869+EJ866+EJ867+EJ868+EJ869-2)*Cadeirante/30*GJ$4)))+(EG866+EG867+EG868+EI866+EI867+EI868)*Percapita/30*GJ$4+(EG869+EI869)*Crechee/30*GJ$4,IF(C866=1,IF(EG866+EG867+EG868+EH866+EH867+EH868+EI866+EI867+EI868+EJ866+EJ867+EJ868&lt;=15,(EG866+EG867+EG868+EI866+EI867+EI868)*Percapita/30*GJ$4,IF(EG866+EG867+EG868+EH866+EH867+EH868+EI866+EI867+EI868+EJ866+EJ867+EJ868&gt;=16,Fixo/30*GJ$4+(EG866+EG867+EG868+EH866+EH867+EH868+EI866+EI867+EI868+EJ866+EJ867-16)*Percapita/30*GJ$4))))))</f>
        <v>0</v>
      </c>
      <c r="GK866" s="178"/>
      <c r="GL866" s="103">
        <f t="shared" si="968"/>
        <v>0</v>
      </c>
      <c r="GM866" s="124"/>
      <c r="GN866" s="104">
        <f>SUMIF(V866:V869,"&lt;0")*Cadeirante/30*GN$4+SUMIF(X866:X869,"&lt;0")*Cadeirante/30*GN$4</f>
        <v>0</v>
      </c>
      <c r="GO866" s="104">
        <f>SUMIF(Z866:Z869,"&lt;0")*Cadeirante/30*GO$4+SUMIF(AB866:AB869,"&lt;0")*Cadeirante/30*GO$4</f>
        <v>0</v>
      </c>
      <c r="GP866" s="104">
        <f>SUMIF(AD866:AD869,"&lt;0")*Cadeirante/30*GP$4+SUMIF(AF866:AF869,"&lt;0")*Cadeirante/30*GP$4</f>
        <v>0</v>
      </c>
      <c r="GQ866" s="104">
        <f>SUMIF(AH866:AH869,"&lt;0")*Cadeirante/30*GQ$4+SUMIF(AJ866:AJ869,"&lt;0")*Cadeirante/30*GQ$4</f>
        <v>0</v>
      </c>
      <c r="GR866" s="104">
        <f>SUMIF(AL866:AL869,"&lt;0")*Cadeirante/30*GR$4+SUMIF(AN866:AN869,"&lt;0")*Cadeirante/30*GR$4</f>
        <v>0</v>
      </c>
      <c r="GS866" s="104">
        <f>SUMIF(AP866:AP869,"&lt;0")*Cadeirante/30*GS$4+SUMIF(AR866:AR869,"&lt;0")*Cadeirante/30*GS$4</f>
        <v>0</v>
      </c>
      <c r="GT866" s="104">
        <f>SUMIF(AT866:AT869,"&lt;0")*Cadeirante/30*GT$4+SUMIF(AV866:AV869,"&lt;0")*Cadeirante/30*GT$4</f>
        <v>0</v>
      </c>
      <c r="GU866" s="104">
        <f>SUMIF(AX866:AX869,"&lt;0")*Cadeirante/30*GU$4+SUMIF(AZ866:AZ869,"&lt;0")*Cadeirante/30*GU$4</f>
        <v>0</v>
      </c>
      <c r="GV866" s="104">
        <f>SUMIF(BB866:BB869,"&lt;0")*Cadeirante/30*GV$4+SUMIF(BD866:BD869,"&lt;0")*Cadeirante/30*GV$4</f>
        <v>0</v>
      </c>
      <c r="GW866" s="104">
        <f>SUMIF(BF866:BF869,"&lt;0")*Cadeirante/30*GW$4+SUMIF(BH866:BH869,"&lt;0")*Cadeirante/30*GW$4</f>
        <v>0</v>
      </c>
      <c r="GX866" s="104">
        <f>SUMIF(BJ866:BJ869,"&lt;0")*Cadeirante/30*GX$4+SUMIF(BL866:BL869,"&lt;0")*Cadeirante/30*GX$4</f>
        <v>0</v>
      </c>
      <c r="GY866" s="104">
        <f>SUMIF(BN866:BN869,"&lt;0")*Cadeirante/30*GY$4+SUMIF(BP866:BP869,"&lt;0")*Cadeirante/30*GY$4</f>
        <v>0</v>
      </c>
      <c r="GZ866" s="104">
        <f>SUMIF(BR866:BR869,"&lt;0")*Cadeirante/30*GZ$4+SUMIF(BT866:BT869,"&lt;0")*Cadeirante/30*GZ$4</f>
        <v>0</v>
      </c>
      <c r="HA866" s="104">
        <f>SUMIF(BV866:BV869,"&lt;0")*Cadeirante/30*HA$4+SUMIF(BX866:BX869,"&lt;0")*Cadeirante/30*HA$4</f>
        <v>0</v>
      </c>
      <c r="HB866" s="104">
        <f>SUMIF(BZ866:BZ869,"&lt;0")*Cadeirante/30*HB$4+SUMIF(CB866:CB869,"&lt;0")*Cadeirante/30*HB$4</f>
        <v>0</v>
      </c>
      <c r="HC866" s="104">
        <f>SUMIF(CD866:CD869,"&lt;0")*Cadeirante/30*HC$4+SUMIF(CF866:CF869,"&lt;0")*Cadeirante/30*HC$4</f>
        <v>0</v>
      </c>
      <c r="HD866" s="104">
        <f>SUMIF(CH866:CH869,"&lt;0")*Cadeirante/30*HD$4+SUMIF(CJ866:CJ869,"&lt;0")*Cadeirante/30*HD$4</f>
        <v>0</v>
      </c>
      <c r="HE866" s="104">
        <f>SUMIF(CL866:CL869,"&lt;0")*Cadeirante/30*HE$4+SUMIF(CN866:CN869,"&lt;0")*Cadeirante/30*HE$4</f>
        <v>0</v>
      </c>
      <c r="HF866" s="104">
        <f>SUMIF(CP866:CP869,"&lt;0")*Cadeirante/30*HF$4+SUMIF(CR866:CR869,"&lt;0")*Cadeirante/30*HF$4</f>
        <v>0</v>
      </c>
      <c r="HG866" s="104">
        <f>SUMIF(CT866:CT869,"&lt;0")*Cadeirante/30*HG$4+SUMIF(CV866:CV869,"&lt;0")*Cadeirante/30*HG$4</f>
        <v>0</v>
      </c>
      <c r="HH866" s="104">
        <f>SUMIF(CX866:CX869,"&lt;0")*Cadeirante/30*HH$4+SUMIF(CZ866:CZ869,"&lt;0")*Cadeirante/30*HH$4</f>
        <v>0</v>
      </c>
      <c r="HI866" s="104">
        <f>SUMIF(DB866:DB869,"&lt;0")*Cadeirante/30*HI$4+SUMIF(DD866:DD869,"&lt;0")*Cadeirante/30*HI$4</f>
        <v>0</v>
      </c>
      <c r="HJ866" s="104">
        <f>SUMIF(DF866:DF869,"&lt;0")*Cadeirante/30*HJ$4+SUMIF(DH866:DH869,"&lt;0")*Cadeirante/30*HJ$4</f>
        <v>0</v>
      </c>
      <c r="HK866" s="104">
        <f>SUMIF(DJ866:DJ869,"&lt;0")*Cadeirante/30*HK$4+SUMIF(DL866:DL869,"&lt;0")*Cadeirante/30*HK$4</f>
        <v>0</v>
      </c>
      <c r="HL866" s="104">
        <f>SUMIF(DN866:DN869,"&lt;0")*Cadeirante/30*HL$4+SUMIF(DP866:DP869,"&lt;0")*Cadeirante/30*HL$4</f>
        <v>0</v>
      </c>
      <c r="HM866" s="104">
        <f>SUMIF(DR866:DR869,"&lt;0")*Cadeirante/30*HM$4+SUMIF(DT866:DT869,"&lt;0")*Cadeirante/30*HM$4</f>
        <v>0</v>
      </c>
      <c r="HN866" s="104">
        <f>SUMIF(DV866:DV869,"&lt;0")*Cadeirante/30*HN$4+SUMIF(DX866:DX869,"&lt;0")*Cadeirante/30*HN$4</f>
        <v>0</v>
      </c>
      <c r="HO866" s="104">
        <f>SUMIF(DZ866:DZ869,"&lt;0")*Cadeirante/30*HO$4+SUMIF(EB866:EB869,"&lt;0")*Cadeirante/30*HO$4</f>
        <v>0</v>
      </c>
      <c r="HP866" s="104">
        <f>SUMIF(ED866:ED869,"&lt;0")*Cadeirante/30*HP$4+SUMIF(EF866:EF869,"&lt;0")*Cadeirante/30*HP$4</f>
        <v>0</v>
      </c>
      <c r="HQ866" s="64"/>
      <c r="HR866" s="64"/>
      <c r="HS866" s="64"/>
      <c r="HT866" s="64"/>
      <c r="HU866" s="64"/>
      <c r="HV866" s="64"/>
      <c r="HW866" s="176">
        <v>17629.309999999998</v>
      </c>
      <c r="HX866" s="64"/>
      <c r="HY866" s="280">
        <f>IF(ISTEXT(EM866), VALUE(EM866), EM866)</f>
        <v>0</v>
      </c>
      <c r="HZ866" s="280">
        <f>IF(ISTEXT(EN866), VALUE(EN866), EN866)</f>
        <v>0</v>
      </c>
      <c r="IA866" s="280">
        <f>IF(ISTEXT(EO866), VALUE(EO866), EO866)</f>
        <v>0</v>
      </c>
      <c r="IB866" s="64" t="b">
        <f>HW866=FE866</f>
        <v>0</v>
      </c>
      <c r="IC866" s="64"/>
    </row>
    <row r="867" spans="1:237" s="106" customFormat="1" ht="22.5" customHeight="1" x14ac:dyDescent="0.25">
      <c r="A867" s="368" t="s">
        <v>3981</v>
      </c>
      <c r="B867" s="369" t="s">
        <v>3982</v>
      </c>
      <c r="C867" s="370" t="s">
        <v>3233</v>
      </c>
      <c r="D867" s="371" t="s">
        <v>3983</v>
      </c>
      <c r="E867" s="371" t="s">
        <v>3984</v>
      </c>
      <c r="F867" s="372" t="s">
        <v>3224</v>
      </c>
      <c r="G867" s="372" t="s">
        <v>3225</v>
      </c>
      <c r="H867" s="373" t="s">
        <v>1878</v>
      </c>
      <c r="I867" s="374" t="s">
        <v>3985</v>
      </c>
      <c r="J867" s="421" t="s">
        <v>3268</v>
      </c>
      <c r="K867" s="421" t="s">
        <v>3234</v>
      </c>
      <c r="L867" s="329">
        <f>CONTINUA!BV867</f>
        <v>0</v>
      </c>
      <c r="M867" s="329">
        <f>CONTINUA!BW867</f>
        <v>0</v>
      </c>
      <c r="N867" s="895"/>
      <c r="O867" s="896" t="s">
        <v>4091</v>
      </c>
      <c r="P867" s="897" t="s">
        <v>206</v>
      </c>
      <c r="Q867" s="400">
        <v>6</v>
      </c>
      <c r="R867" s="401">
        <v>4</v>
      </c>
      <c r="S867" s="400"/>
      <c r="T867" s="401"/>
      <c r="U867" s="400"/>
      <c r="V867" s="401"/>
      <c r="W867" s="400"/>
      <c r="X867" s="401"/>
      <c r="Y867" s="400"/>
      <c r="Z867" s="401"/>
      <c r="AA867" s="400"/>
      <c r="AB867" s="401"/>
      <c r="AC867" s="400"/>
      <c r="AD867" s="401"/>
      <c r="AE867" s="400"/>
      <c r="AF867" s="401"/>
      <c r="AG867" s="400"/>
      <c r="AH867" s="401"/>
      <c r="AI867" s="400"/>
      <c r="AJ867" s="401"/>
      <c r="AK867" s="400"/>
      <c r="AL867" s="401"/>
      <c r="AM867" s="400"/>
      <c r="AN867" s="401"/>
      <c r="AO867" s="400"/>
      <c r="AP867" s="401"/>
      <c r="AQ867" s="400"/>
      <c r="AR867" s="401"/>
      <c r="AS867" s="400"/>
      <c r="AT867" s="401"/>
      <c r="AU867" s="400"/>
      <c r="AV867" s="401"/>
      <c r="AW867" s="400"/>
      <c r="AX867" s="401"/>
      <c r="AY867" s="400"/>
      <c r="AZ867" s="401"/>
      <c r="BA867" s="400"/>
      <c r="BB867" s="401"/>
      <c r="BC867" s="400"/>
      <c r="BD867" s="401"/>
      <c r="BE867" s="400"/>
      <c r="BF867" s="401"/>
      <c r="BG867" s="400"/>
      <c r="BH867" s="401"/>
      <c r="BI867" s="400"/>
      <c r="BJ867" s="401"/>
      <c r="BK867" s="400"/>
      <c r="BL867" s="401"/>
      <c r="BM867" s="400"/>
      <c r="BN867" s="401"/>
      <c r="BO867" s="400"/>
      <c r="BP867" s="401"/>
      <c r="BQ867" s="400"/>
      <c r="BR867" s="401"/>
      <c r="BS867" s="400"/>
      <c r="BT867" s="401"/>
      <c r="BU867" s="400"/>
      <c r="BV867" s="401"/>
      <c r="BW867" s="400"/>
      <c r="BX867" s="401"/>
      <c r="BY867" s="400"/>
      <c r="BZ867" s="401"/>
      <c r="CA867" s="400"/>
      <c r="CB867" s="401"/>
      <c r="CC867" s="400"/>
      <c r="CD867" s="401"/>
      <c r="CE867" s="400"/>
      <c r="CF867" s="401"/>
      <c r="CG867" s="400"/>
      <c r="CH867" s="401"/>
      <c r="CI867" s="400"/>
      <c r="CJ867" s="401"/>
      <c r="CK867" s="400"/>
      <c r="CL867" s="401"/>
      <c r="CM867" s="400"/>
      <c r="CN867" s="401"/>
      <c r="CO867" s="400"/>
      <c r="CP867" s="401"/>
      <c r="CQ867" s="400"/>
      <c r="CR867" s="401"/>
      <c r="CS867" s="400"/>
      <c r="CT867" s="401"/>
      <c r="CU867" s="400"/>
      <c r="CV867" s="401"/>
      <c r="CW867" s="400"/>
      <c r="CX867" s="401"/>
      <c r="CY867" s="400"/>
      <c r="CZ867" s="401"/>
      <c r="DA867" s="400"/>
      <c r="DB867" s="401"/>
      <c r="DC867" s="400"/>
      <c r="DD867" s="401"/>
      <c r="DE867" s="400"/>
      <c r="DF867" s="401"/>
      <c r="DG867" s="400"/>
      <c r="DH867" s="401"/>
      <c r="DI867" s="400"/>
      <c r="DJ867" s="401"/>
      <c r="DK867" s="400"/>
      <c r="DL867" s="401"/>
      <c r="DM867" s="400"/>
      <c r="DN867" s="401"/>
      <c r="DO867" s="400"/>
      <c r="DP867" s="401"/>
      <c r="DQ867" s="400"/>
      <c r="DR867" s="401"/>
      <c r="DS867" s="400"/>
      <c r="DT867" s="401"/>
      <c r="DU867" s="400"/>
      <c r="DV867" s="401"/>
      <c r="DW867" s="400"/>
      <c r="DX867" s="401"/>
      <c r="DY867" s="400"/>
      <c r="DZ867" s="401"/>
      <c r="EA867" s="400"/>
      <c r="EB867" s="401"/>
      <c r="EC867" s="400"/>
      <c r="ED867" s="401"/>
      <c r="EE867" s="400"/>
      <c r="EF867" s="401"/>
      <c r="EG867" s="400"/>
      <c r="EH867" s="401"/>
      <c r="EI867" s="400"/>
      <c r="EJ867" s="447"/>
      <c r="EK867" s="511"/>
      <c r="EL867" s="514"/>
      <c r="EM867" s="448"/>
      <c r="EN867" s="344"/>
      <c r="EO867" s="345"/>
      <c r="EP867" s="171">
        <f t="shared" si="961"/>
        <v>6</v>
      </c>
      <c r="EQ867" s="171">
        <f t="shared" si="962"/>
        <v>0</v>
      </c>
      <c r="ER867" s="171">
        <f t="shared" si="963"/>
        <v>0</v>
      </c>
      <c r="ES867" s="171">
        <f t="shared" si="964"/>
        <v>4</v>
      </c>
      <c r="ET867" s="171">
        <f t="shared" si="965"/>
        <v>0</v>
      </c>
      <c r="EU867" s="171">
        <f t="shared" si="966"/>
        <v>0</v>
      </c>
      <c r="EV867" s="172">
        <f t="shared" si="967"/>
        <v>10</v>
      </c>
      <c r="EW867" s="173"/>
      <c r="EX867" s="248">
        <f t="shared" si="989"/>
        <v>0</v>
      </c>
      <c r="EY867" s="174">
        <f>(L867*regular)+(M867*Cadeirantee)</f>
        <v>0</v>
      </c>
      <c r="EZ867" s="249">
        <f>SUMIF(FG867:GJ867,"&gt;0")</f>
        <v>0</v>
      </c>
      <c r="FA867" s="249">
        <f>SUMIF(FG867:GJ867,"&lt;0")+SUMIF(GN867:HP867,"&lt;0")</f>
        <v>0</v>
      </c>
      <c r="FB867" s="174">
        <v>0</v>
      </c>
      <c r="FC867" s="126">
        <f>N867*km*'VALORES TABELA'!$B$13</f>
        <v>0</v>
      </c>
      <c r="FD867" s="250">
        <f t="shared" ref="FD867:FD870" si="990">GL867</f>
        <v>0</v>
      </c>
      <c r="FE867" s="105"/>
      <c r="FF867" s="119"/>
      <c r="FG867" s="119"/>
      <c r="FH867" s="119"/>
      <c r="FI867" s="119"/>
      <c r="FJ867" s="119"/>
      <c r="FK867" s="119"/>
      <c r="FL867" s="119"/>
      <c r="FM867" s="119"/>
      <c r="FN867" s="119"/>
      <c r="FO867" s="119"/>
      <c r="FP867" s="119"/>
      <c r="FQ867" s="119"/>
      <c r="FR867" s="119"/>
      <c r="FS867" s="119"/>
      <c r="FT867" s="119"/>
      <c r="FU867" s="119"/>
      <c r="FV867" s="119"/>
      <c r="FW867" s="119"/>
      <c r="FX867" s="119"/>
      <c r="FY867" s="119"/>
      <c r="FZ867" s="119"/>
      <c r="GA867" s="119"/>
      <c r="GB867" s="119"/>
      <c r="GC867" s="119"/>
      <c r="GD867" s="119"/>
      <c r="GE867" s="119"/>
      <c r="GF867" s="119"/>
      <c r="GG867" s="119"/>
      <c r="GH867" s="119"/>
      <c r="GI867" s="119"/>
      <c r="GJ867" s="119"/>
      <c r="GK867" s="251"/>
      <c r="GL867" s="103">
        <f t="shared" si="968"/>
        <v>0</v>
      </c>
      <c r="GM867" s="124"/>
      <c r="GN867" s="104"/>
      <c r="GO867" s="104"/>
      <c r="GP867" s="104"/>
      <c r="GQ867" s="104"/>
      <c r="GR867" s="104"/>
      <c r="GS867" s="104"/>
      <c r="GT867" s="104"/>
      <c r="GU867" s="104"/>
      <c r="GV867" s="104"/>
      <c r="GW867" s="104"/>
      <c r="GX867" s="104"/>
      <c r="GY867" s="104"/>
      <c r="GZ867" s="104"/>
      <c r="HA867" s="104"/>
      <c r="HB867" s="104"/>
      <c r="HC867" s="104"/>
      <c r="HD867" s="104"/>
      <c r="HE867" s="104"/>
      <c r="HF867" s="104"/>
      <c r="HG867" s="104"/>
      <c r="HH867" s="104"/>
      <c r="HI867" s="104"/>
      <c r="HJ867" s="104"/>
      <c r="HK867" s="104"/>
      <c r="HL867" s="104"/>
      <c r="HM867" s="104"/>
      <c r="HN867" s="104"/>
      <c r="HO867" s="104"/>
      <c r="HP867" s="104"/>
      <c r="HQ867" s="64"/>
      <c r="HR867" s="64"/>
      <c r="HS867" s="64"/>
      <c r="HT867" s="64"/>
      <c r="HU867" s="64"/>
      <c r="HV867" s="64"/>
      <c r="HW867" s="105"/>
      <c r="HX867" s="64"/>
      <c r="HY867" s="280">
        <f t="shared" ref="HY867:HY870" si="991">IF(ISTEXT(EM867), VALUE(EM867), EM867)</f>
        <v>0</v>
      </c>
      <c r="HZ867" s="280">
        <f t="shared" ref="HZ867:HZ870" si="992">IF(ISTEXT(EN867), VALUE(EN867), EN867)</f>
        <v>0</v>
      </c>
      <c r="IA867" s="280">
        <f t="shared" ref="IA867:IA870" si="993">IF(ISTEXT(EO867), VALUE(EO867), EO867)</f>
        <v>0</v>
      </c>
      <c r="IB867" s="64"/>
      <c r="IC867" s="64"/>
    </row>
    <row r="868" spans="1:237" s="106" customFormat="1" ht="22.5" customHeight="1" x14ac:dyDescent="0.25">
      <c r="A868" s="368" t="s">
        <v>3981</v>
      </c>
      <c r="B868" s="369" t="s">
        <v>3982</v>
      </c>
      <c r="C868" s="375" t="s">
        <v>3233</v>
      </c>
      <c r="D868" s="371" t="s">
        <v>3983</v>
      </c>
      <c r="E868" s="371" t="s">
        <v>3984</v>
      </c>
      <c r="F868" s="376" t="s">
        <v>3224</v>
      </c>
      <c r="G868" s="376" t="s">
        <v>3225</v>
      </c>
      <c r="H868" s="373" t="s">
        <v>1878</v>
      </c>
      <c r="I868" s="374" t="s">
        <v>3985</v>
      </c>
      <c r="J868" s="421" t="s">
        <v>3268</v>
      </c>
      <c r="K868" s="422" t="s">
        <v>3235</v>
      </c>
      <c r="L868" s="329">
        <f>CONTINUA!BV868</f>
        <v>0</v>
      </c>
      <c r="M868" s="329">
        <f>CONTINUA!BW868</f>
        <v>0</v>
      </c>
      <c r="N868" s="895"/>
      <c r="O868" s="896" t="s">
        <v>4091</v>
      </c>
      <c r="P868" s="897" t="s">
        <v>206</v>
      </c>
      <c r="Q868" s="400"/>
      <c r="R868" s="401"/>
      <c r="S868" s="400"/>
      <c r="T868" s="401"/>
      <c r="U868" s="400"/>
      <c r="V868" s="401"/>
      <c r="W868" s="400"/>
      <c r="X868" s="401"/>
      <c r="Y868" s="400"/>
      <c r="Z868" s="401"/>
      <c r="AA868" s="400"/>
      <c r="AB868" s="401"/>
      <c r="AC868" s="400"/>
      <c r="AD868" s="401"/>
      <c r="AE868" s="400"/>
      <c r="AF868" s="401"/>
      <c r="AG868" s="400"/>
      <c r="AH868" s="401"/>
      <c r="AI868" s="400"/>
      <c r="AJ868" s="401"/>
      <c r="AK868" s="400"/>
      <c r="AL868" s="401"/>
      <c r="AM868" s="400"/>
      <c r="AN868" s="401"/>
      <c r="AO868" s="400"/>
      <c r="AP868" s="401"/>
      <c r="AQ868" s="400"/>
      <c r="AR868" s="401"/>
      <c r="AS868" s="400"/>
      <c r="AT868" s="401"/>
      <c r="AU868" s="400"/>
      <c r="AV868" s="401"/>
      <c r="AW868" s="400"/>
      <c r="AX868" s="401"/>
      <c r="AY868" s="400"/>
      <c r="AZ868" s="401"/>
      <c r="BA868" s="400"/>
      <c r="BB868" s="401"/>
      <c r="BC868" s="400"/>
      <c r="BD868" s="401"/>
      <c r="BE868" s="400"/>
      <c r="BF868" s="401"/>
      <c r="BG868" s="400"/>
      <c r="BH868" s="401"/>
      <c r="BI868" s="400"/>
      <c r="BJ868" s="401"/>
      <c r="BK868" s="400"/>
      <c r="BL868" s="401"/>
      <c r="BM868" s="400"/>
      <c r="BN868" s="401"/>
      <c r="BO868" s="400"/>
      <c r="BP868" s="401"/>
      <c r="BQ868" s="400"/>
      <c r="BR868" s="401"/>
      <c r="BS868" s="400"/>
      <c r="BT868" s="401"/>
      <c r="BU868" s="400"/>
      <c r="BV868" s="401"/>
      <c r="BW868" s="400"/>
      <c r="BX868" s="401"/>
      <c r="BY868" s="400"/>
      <c r="BZ868" s="401"/>
      <c r="CA868" s="400"/>
      <c r="CB868" s="401"/>
      <c r="CC868" s="400"/>
      <c r="CD868" s="401"/>
      <c r="CE868" s="400"/>
      <c r="CF868" s="401"/>
      <c r="CG868" s="400"/>
      <c r="CH868" s="401"/>
      <c r="CI868" s="400"/>
      <c r="CJ868" s="401"/>
      <c r="CK868" s="400"/>
      <c r="CL868" s="401"/>
      <c r="CM868" s="400"/>
      <c r="CN868" s="401"/>
      <c r="CO868" s="400"/>
      <c r="CP868" s="401"/>
      <c r="CQ868" s="400"/>
      <c r="CR868" s="401"/>
      <c r="CS868" s="400"/>
      <c r="CT868" s="401"/>
      <c r="CU868" s="400"/>
      <c r="CV868" s="401"/>
      <c r="CW868" s="400"/>
      <c r="CX868" s="401"/>
      <c r="CY868" s="400"/>
      <c r="CZ868" s="401"/>
      <c r="DA868" s="400"/>
      <c r="DB868" s="401"/>
      <c r="DC868" s="400"/>
      <c r="DD868" s="401"/>
      <c r="DE868" s="400"/>
      <c r="DF868" s="401"/>
      <c r="DG868" s="400"/>
      <c r="DH868" s="401"/>
      <c r="DI868" s="400"/>
      <c r="DJ868" s="401"/>
      <c r="DK868" s="400"/>
      <c r="DL868" s="401"/>
      <c r="DM868" s="400"/>
      <c r="DN868" s="401"/>
      <c r="DO868" s="400"/>
      <c r="DP868" s="401"/>
      <c r="DQ868" s="400"/>
      <c r="DR868" s="401"/>
      <c r="DS868" s="400"/>
      <c r="DT868" s="401"/>
      <c r="DU868" s="400"/>
      <c r="DV868" s="401"/>
      <c r="DW868" s="400"/>
      <c r="DX868" s="401"/>
      <c r="DY868" s="400"/>
      <c r="DZ868" s="401"/>
      <c r="EA868" s="400"/>
      <c r="EB868" s="401"/>
      <c r="EC868" s="400"/>
      <c r="ED868" s="401"/>
      <c r="EE868" s="400"/>
      <c r="EF868" s="401"/>
      <c r="EG868" s="400"/>
      <c r="EH868" s="401"/>
      <c r="EI868" s="400"/>
      <c r="EJ868" s="447"/>
      <c r="EK868" s="511"/>
      <c r="EL868" s="514"/>
      <c r="EM868" s="448"/>
      <c r="EN868" s="344"/>
      <c r="EO868" s="345"/>
      <c r="EP868" s="171">
        <f t="shared" si="961"/>
        <v>0</v>
      </c>
      <c r="EQ868" s="171">
        <f t="shared" si="962"/>
        <v>0</v>
      </c>
      <c r="ER868" s="171">
        <f t="shared" si="963"/>
        <v>0</v>
      </c>
      <c r="ES868" s="171">
        <f t="shared" si="964"/>
        <v>0</v>
      </c>
      <c r="ET868" s="171">
        <f t="shared" si="965"/>
        <v>0</v>
      </c>
      <c r="EU868" s="171">
        <f t="shared" si="966"/>
        <v>0</v>
      </c>
      <c r="EV868" s="172">
        <f t="shared" si="967"/>
        <v>0</v>
      </c>
      <c r="EW868" s="125"/>
      <c r="EX868" s="248">
        <f t="shared" si="989"/>
        <v>0</v>
      </c>
      <c r="EY868" s="174">
        <f>(L868*regular)+(M868*Cadeirantee)</f>
        <v>0</v>
      </c>
      <c r="EZ868" s="249">
        <f>SUMIF(FG868:GJ868,"&gt;0")</f>
        <v>0</v>
      </c>
      <c r="FA868" s="249">
        <f>SUMIF(FG868:GJ868,"&lt;0")+SUMIF(GN868:HP868,"&lt;0")</f>
        <v>0</v>
      </c>
      <c r="FB868" s="174">
        <v>0</v>
      </c>
      <c r="FC868" s="126">
        <f>N868*km*'VALORES TABELA'!$B$13</f>
        <v>0</v>
      </c>
      <c r="FD868" s="250">
        <f t="shared" si="990"/>
        <v>0</v>
      </c>
      <c r="FE868" s="105"/>
      <c r="FF868" s="108"/>
      <c r="FG868" s="108"/>
      <c r="FH868" s="108"/>
      <c r="FI868" s="108"/>
      <c r="FJ868" s="108"/>
      <c r="FK868" s="108"/>
      <c r="FL868" s="108"/>
      <c r="FM868" s="108"/>
      <c r="FN868" s="108"/>
      <c r="FO868" s="108"/>
      <c r="FP868" s="108"/>
      <c r="FQ868" s="108"/>
      <c r="FR868" s="108"/>
      <c r="FS868" s="108"/>
      <c r="FT868" s="108"/>
      <c r="FU868" s="108"/>
      <c r="FV868" s="108"/>
      <c r="FW868" s="108"/>
      <c r="FX868" s="108"/>
      <c r="FY868" s="108"/>
      <c r="FZ868" s="108"/>
      <c r="GA868" s="108"/>
      <c r="GB868" s="108"/>
      <c r="GC868" s="108"/>
      <c r="GD868" s="108"/>
      <c r="GE868" s="108"/>
      <c r="GF868" s="108"/>
      <c r="GG868" s="108"/>
      <c r="GH868" s="108"/>
      <c r="GI868" s="108"/>
      <c r="GJ868" s="108"/>
      <c r="GK868" s="251"/>
      <c r="GL868" s="103">
        <f t="shared" si="968"/>
        <v>0</v>
      </c>
      <c r="GM868" s="124"/>
      <c r="GN868" s="104"/>
      <c r="GO868" s="104"/>
      <c r="GP868" s="104"/>
      <c r="GQ868" s="104"/>
      <c r="GR868" s="104"/>
      <c r="GS868" s="104"/>
      <c r="GT868" s="104"/>
      <c r="GU868" s="104"/>
      <c r="GV868" s="104"/>
      <c r="GW868" s="104"/>
      <c r="GX868" s="104"/>
      <c r="GY868" s="104"/>
      <c r="GZ868" s="104"/>
      <c r="HA868" s="104"/>
      <c r="HB868" s="104"/>
      <c r="HC868" s="104"/>
      <c r="HD868" s="104"/>
      <c r="HE868" s="104"/>
      <c r="HF868" s="104"/>
      <c r="HG868" s="104"/>
      <c r="HH868" s="104"/>
      <c r="HI868" s="104"/>
      <c r="HJ868" s="104"/>
      <c r="HK868" s="104"/>
      <c r="HL868" s="104"/>
      <c r="HM868" s="104"/>
      <c r="HN868" s="104"/>
      <c r="HO868" s="104"/>
      <c r="HP868" s="104"/>
      <c r="HQ868" s="64"/>
      <c r="HR868" s="64"/>
      <c r="HS868" s="64"/>
      <c r="HT868" s="64"/>
      <c r="HU868" s="64"/>
      <c r="HV868" s="64"/>
      <c r="HW868" s="105"/>
      <c r="HX868" s="64"/>
      <c r="HY868" s="280">
        <f t="shared" si="991"/>
        <v>0</v>
      </c>
      <c r="HZ868" s="280">
        <f t="shared" si="992"/>
        <v>0</v>
      </c>
      <c r="IA868" s="280">
        <f t="shared" si="993"/>
        <v>0</v>
      </c>
      <c r="IB868" s="64"/>
      <c r="IC868" s="64"/>
    </row>
    <row r="869" spans="1:237" s="106" customFormat="1" ht="22.5" customHeight="1" x14ac:dyDescent="0.25">
      <c r="A869" s="368" t="s">
        <v>3981</v>
      </c>
      <c r="B869" s="369" t="s">
        <v>3982</v>
      </c>
      <c r="C869" s="375" t="s">
        <v>3233</v>
      </c>
      <c r="D869" s="371" t="s">
        <v>3983</v>
      </c>
      <c r="E869" s="371" t="s">
        <v>3984</v>
      </c>
      <c r="F869" s="376" t="s">
        <v>3224</v>
      </c>
      <c r="G869" s="376" t="s">
        <v>3225</v>
      </c>
      <c r="H869" s="373" t="s">
        <v>1878</v>
      </c>
      <c r="I869" s="374" t="s">
        <v>3985</v>
      </c>
      <c r="J869" s="421" t="s">
        <v>3268</v>
      </c>
      <c r="K869" s="423" t="s">
        <v>3236</v>
      </c>
      <c r="L869" s="329">
        <f>CONTINUA!BV869</f>
        <v>0</v>
      </c>
      <c r="M869" s="329">
        <f>CONTINUA!BW869</f>
        <v>0</v>
      </c>
      <c r="N869" s="895"/>
      <c r="O869" s="896" t="s">
        <v>4091</v>
      </c>
      <c r="P869" s="897" t="s">
        <v>206</v>
      </c>
      <c r="Q869" s="400"/>
      <c r="R869" s="401"/>
      <c r="S869" s="400"/>
      <c r="T869" s="401"/>
      <c r="U869" s="400"/>
      <c r="V869" s="401"/>
      <c r="W869" s="400"/>
      <c r="X869" s="401"/>
      <c r="Y869" s="400"/>
      <c r="Z869" s="401"/>
      <c r="AA869" s="400"/>
      <c r="AB869" s="401"/>
      <c r="AC869" s="400"/>
      <c r="AD869" s="401"/>
      <c r="AE869" s="400"/>
      <c r="AF869" s="401"/>
      <c r="AG869" s="400"/>
      <c r="AH869" s="401"/>
      <c r="AI869" s="400"/>
      <c r="AJ869" s="401"/>
      <c r="AK869" s="400"/>
      <c r="AL869" s="401"/>
      <c r="AM869" s="400"/>
      <c r="AN869" s="401"/>
      <c r="AO869" s="400"/>
      <c r="AP869" s="401"/>
      <c r="AQ869" s="400"/>
      <c r="AR869" s="401"/>
      <c r="AS869" s="400"/>
      <c r="AT869" s="401"/>
      <c r="AU869" s="400"/>
      <c r="AV869" s="401"/>
      <c r="AW869" s="400"/>
      <c r="AX869" s="401"/>
      <c r="AY869" s="400"/>
      <c r="AZ869" s="401"/>
      <c r="BA869" s="400"/>
      <c r="BB869" s="401"/>
      <c r="BC869" s="400"/>
      <c r="BD869" s="401"/>
      <c r="BE869" s="400"/>
      <c r="BF869" s="401"/>
      <c r="BG869" s="400"/>
      <c r="BH869" s="401"/>
      <c r="BI869" s="400"/>
      <c r="BJ869" s="401"/>
      <c r="BK869" s="400"/>
      <c r="BL869" s="401"/>
      <c r="BM869" s="400"/>
      <c r="BN869" s="401"/>
      <c r="BO869" s="400"/>
      <c r="BP869" s="401"/>
      <c r="BQ869" s="400"/>
      <c r="BR869" s="401"/>
      <c r="BS869" s="400"/>
      <c r="BT869" s="401"/>
      <c r="BU869" s="400"/>
      <c r="BV869" s="401"/>
      <c r="BW869" s="400"/>
      <c r="BX869" s="401"/>
      <c r="BY869" s="400"/>
      <c r="BZ869" s="401"/>
      <c r="CA869" s="400"/>
      <c r="CB869" s="401"/>
      <c r="CC869" s="400"/>
      <c r="CD869" s="401"/>
      <c r="CE869" s="400"/>
      <c r="CF869" s="401"/>
      <c r="CG869" s="400"/>
      <c r="CH869" s="401"/>
      <c r="CI869" s="400"/>
      <c r="CJ869" s="401"/>
      <c r="CK869" s="400"/>
      <c r="CL869" s="401"/>
      <c r="CM869" s="400"/>
      <c r="CN869" s="401"/>
      <c r="CO869" s="400"/>
      <c r="CP869" s="401"/>
      <c r="CQ869" s="400"/>
      <c r="CR869" s="401"/>
      <c r="CS869" s="400"/>
      <c r="CT869" s="401"/>
      <c r="CU869" s="400"/>
      <c r="CV869" s="401"/>
      <c r="CW869" s="400"/>
      <c r="CX869" s="401"/>
      <c r="CY869" s="400"/>
      <c r="CZ869" s="401"/>
      <c r="DA869" s="400"/>
      <c r="DB869" s="401"/>
      <c r="DC869" s="400"/>
      <c r="DD869" s="401"/>
      <c r="DE869" s="400"/>
      <c r="DF869" s="401"/>
      <c r="DG869" s="400"/>
      <c r="DH869" s="401"/>
      <c r="DI869" s="400"/>
      <c r="DJ869" s="401"/>
      <c r="DK869" s="400"/>
      <c r="DL869" s="401"/>
      <c r="DM869" s="400"/>
      <c r="DN869" s="401"/>
      <c r="DO869" s="400"/>
      <c r="DP869" s="401"/>
      <c r="DQ869" s="400"/>
      <c r="DR869" s="401"/>
      <c r="DS869" s="400"/>
      <c r="DT869" s="401"/>
      <c r="DU869" s="400"/>
      <c r="DV869" s="401"/>
      <c r="DW869" s="400"/>
      <c r="DX869" s="401"/>
      <c r="DY869" s="400"/>
      <c r="DZ869" s="401"/>
      <c r="EA869" s="400"/>
      <c r="EB869" s="401"/>
      <c r="EC869" s="400"/>
      <c r="ED869" s="401"/>
      <c r="EE869" s="400"/>
      <c r="EF869" s="401"/>
      <c r="EG869" s="400"/>
      <c r="EH869" s="401"/>
      <c r="EI869" s="400"/>
      <c r="EJ869" s="447"/>
      <c r="EK869" s="511"/>
      <c r="EL869" s="514"/>
      <c r="EM869" s="448"/>
      <c r="EN869" s="344"/>
      <c r="EO869" s="345"/>
      <c r="EP869" s="171">
        <f t="shared" si="961"/>
        <v>0</v>
      </c>
      <c r="EQ869" s="171">
        <f t="shared" si="962"/>
        <v>0</v>
      </c>
      <c r="ER869" s="171">
        <f t="shared" si="963"/>
        <v>0</v>
      </c>
      <c r="ES869" s="171">
        <f t="shared" si="964"/>
        <v>0</v>
      </c>
      <c r="ET869" s="171">
        <f t="shared" si="965"/>
        <v>0</v>
      </c>
      <c r="EU869" s="171">
        <f t="shared" si="966"/>
        <v>0</v>
      </c>
      <c r="EV869" s="172">
        <f t="shared" si="967"/>
        <v>0</v>
      </c>
      <c r="EW869" s="127"/>
      <c r="EX869" s="248">
        <f t="shared" si="989"/>
        <v>0</v>
      </c>
      <c r="EY869" s="174">
        <f>(L869*regular)+(M869*Cadeirantee)</f>
        <v>0</v>
      </c>
      <c r="EZ869" s="249">
        <f>SUMIF(FG869:GJ869,"&gt;0")</f>
        <v>0</v>
      </c>
      <c r="FA869" s="249">
        <f>SUMIF(FG869:GJ869,"&lt;0")+SUMIF(GN869:HP869,"&lt;0")</f>
        <v>0</v>
      </c>
      <c r="FB869" s="174">
        <v>0</v>
      </c>
      <c r="FC869" s="126">
        <f>N869*km*'VALORES TABELA'!$B$13</f>
        <v>0</v>
      </c>
      <c r="FD869" s="250">
        <f t="shared" si="990"/>
        <v>0</v>
      </c>
      <c r="FE869" s="105"/>
      <c r="FF869" s="118"/>
      <c r="FG869" s="118"/>
      <c r="FH869" s="118"/>
      <c r="FI869" s="118"/>
      <c r="FJ869" s="118"/>
      <c r="FK869" s="118"/>
      <c r="FL869" s="118"/>
      <c r="FM869" s="118"/>
      <c r="FN869" s="118"/>
      <c r="FO869" s="118"/>
      <c r="FP869" s="118"/>
      <c r="FQ869" s="118"/>
      <c r="FR869" s="118"/>
      <c r="FS869" s="118"/>
      <c r="FT869" s="118"/>
      <c r="FU869" s="118"/>
      <c r="FV869" s="118"/>
      <c r="FW869" s="118"/>
      <c r="FX869" s="118"/>
      <c r="FY869" s="118"/>
      <c r="FZ869" s="118"/>
      <c r="GA869" s="118"/>
      <c r="GB869" s="118"/>
      <c r="GC869" s="118"/>
      <c r="GD869" s="118"/>
      <c r="GE869" s="118"/>
      <c r="GF869" s="118"/>
      <c r="GG869" s="118"/>
      <c r="GH869" s="118"/>
      <c r="GI869" s="118"/>
      <c r="GJ869" s="118"/>
      <c r="GK869" s="252"/>
      <c r="GL869" s="103">
        <f t="shared" si="968"/>
        <v>0</v>
      </c>
      <c r="GM869" s="124"/>
      <c r="GN869" s="104"/>
      <c r="GO869" s="104"/>
      <c r="GP869" s="104"/>
      <c r="GQ869" s="104"/>
      <c r="GR869" s="104"/>
      <c r="GS869" s="104"/>
      <c r="GT869" s="104"/>
      <c r="GU869" s="104"/>
      <c r="GV869" s="104"/>
      <c r="GW869" s="104"/>
      <c r="GX869" s="104"/>
      <c r="GY869" s="104"/>
      <c r="GZ869" s="104"/>
      <c r="HA869" s="104"/>
      <c r="HB869" s="104"/>
      <c r="HC869" s="104"/>
      <c r="HD869" s="104"/>
      <c r="HE869" s="104"/>
      <c r="HF869" s="104"/>
      <c r="HG869" s="104"/>
      <c r="HH869" s="104"/>
      <c r="HI869" s="104"/>
      <c r="HJ869" s="104"/>
      <c r="HK869" s="104"/>
      <c r="HL869" s="104"/>
      <c r="HM869" s="104"/>
      <c r="HN869" s="104"/>
      <c r="HO869" s="104"/>
      <c r="HP869" s="104"/>
      <c r="HQ869" s="64"/>
      <c r="HR869" s="65"/>
      <c r="HS869" s="65"/>
      <c r="HT869" s="65"/>
      <c r="HU869" s="65"/>
      <c r="HV869" s="65"/>
      <c r="HW869" s="105"/>
      <c r="HX869" s="65"/>
      <c r="HY869" s="280">
        <f t="shared" si="991"/>
        <v>0</v>
      </c>
      <c r="HZ869" s="280">
        <f t="shared" si="992"/>
        <v>0</v>
      </c>
      <c r="IA869" s="280">
        <f t="shared" si="993"/>
        <v>0</v>
      </c>
      <c r="IB869" s="65"/>
      <c r="IC869" s="65"/>
    </row>
    <row r="870" spans="1:237" s="106" customFormat="1" ht="22.5" customHeight="1" thickBot="1" x14ac:dyDescent="0.3">
      <c r="A870" s="377" t="s">
        <v>3981</v>
      </c>
      <c r="B870" s="378" t="s">
        <v>3982</v>
      </c>
      <c r="C870" s="379" t="s">
        <v>3233</v>
      </c>
      <c r="D870" s="380" t="s">
        <v>3983</v>
      </c>
      <c r="E870" s="380" t="s">
        <v>3984</v>
      </c>
      <c r="F870" s="381" t="s">
        <v>3224</v>
      </c>
      <c r="G870" s="381" t="s">
        <v>3225</v>
      </c>
      <c r="H870" s="382" t="s">
        <v>1878</v>
      </c>
      <c r="I870" s="383" t="s">
        <v>3985</v>
      </c>
      <c r="J870" s="421" t="s">
        <v>3268</v>
      </c>
      <c r="K870" s="424" t="s">
        <v>60</v>
      </c>
      <c r="L870" s="329">
        <f>CONTINUA!BV870</f>
        <v>0</v>
      </c>
      <c r="M870" s="329">
        <f>CONTINUA!BW870</f>
        <v>0</v>
      </c>
      <c r="N870" s="895"/>
      <c r="O870" s="896" t="s">
        <v>4091</v>
      </c>
      <c r="P870" s="897" t="s">
        <v>206</v>
      </c>
      <c r="Q870" s="400"/>
      <c r="R870" s="401"/>
      <c r="S870" s="400"/>
      <c r="T870" s="401"/>
      <c r="U870" s="400"/>
      <c r="V870" s="401"/>
      <c r="W870" s="400"/>
      <c r="X870" s="401"/>
      <c r="Y870" s="400"/>
      <c r="Z870" s="401"/>
      <c r="AA870" s="400"/>
      <c r="AB870" s="401"/>
      <c r="AC870" s="400"/>
      <c r="AD870" s="401"/>
      <c r="AE870" s="400"/>
      <c r="AF870" s="401"/>
      <c r="AG870" s="400"/>
      <c r="AH870" s="401"/>
      <c r="AI870" s="400"/>
      <c r="AJ870" s="401"/>
      <c r="AK870" s="400"/>
      <c r="AL870" s="401"/>
      <c r="AM870" s="400"/>
      <c r="AN870" s="401"/>
      <c r="AO870" s="400"/>
      <c r="AP870" s="401"/>
      <c r="AQ870" s="400"/>
      <c r="AR870" s="401"/>
      <c r="AS870" s="400"/>
      <c r="AT870" s="401"/>
      <c r="AU870" s="400"/>
      <c r="AV870" s="401"/>
      <c r="AW870" s="400"/>
      <c r="AX870" s="401"/>
      <c r="AY870" s="400"/>
      <c r="AZ870" s="401"/>
      <c r="BA870" s="400"/>
      <c r="BB870" s="401"/>
      <c r="BC870" s="400"/>
      <c r="BD870" s="401"/>
      <c r="BE870" s="400"/>
      <c r="BF870" s="401"/>
      <c r="BG870" s="400"/>
      <c r="BH870" s="401"/>
      <c r="BI870" s="400"/>
      <c r="BJ870" s="401"/>
      <c r="BK870" s="400"/>
      <c r="BL870" s="401"/>
      <c r="BM870" s="400"/>
      <c r="BN870" s="401"/>
      <c r="BO870" s="400"/>
      <c r="BP870" s="401"/>
      <c r="BQ870" s="400"/>
      <c r="BR870" s="401"/>
      <c r="BS870" s="400"/>
      <c r="BT870" s="401"/>
      <c r="BU870" s="400"/>
      <c r="BV870" s="401"/>
      <c r="BW870" s="400"/>
      <c r="BX870" s="401"/>
      <c r="BY870" s="400"/>
      <c r="BZ870" s="401"/>
      <c r="CA870" s="400"/>
      <c r="CB870" s="401"/>
      <c r="CC870" s="400"/>
      <c r="CD870" s="401"/>
      <c r="CE870" s="400"/>
      <c r="CF870" s="401"/>
      <c r="CG870" s="400"/>
      <c r="CH870" s="401"/>
      <c r="CI870" s="400"/>
      <c r="CJ870" s="401"/>
      <c r="CK870" s="400"/>
      <c r="CL870" s="401"/>
      <c r="CM870" s="400"/>
      <c r="CN870" s="401"/>
      <c r="CO870" s="400"/>
      <c r="CP870" s="401"/>
      <c r="CQ870" s="400"/>
      <c r="CR870" s="401"/>
      <c r="CS870" s="400"/>
      <c r="CT870" s="401"/>
      <c r="CU870" s="400"/>
      <c r="CV870" s="401"/>
      <c r="CW870" s="400"/>
      <c r="CX870" s="401"/>
      <c r="CY870" s="400"/>
      <c r="CZ870" s="401"/>
      <c r="DA870" s="400"/>
      <c r="DB870" s="401"/>
      <c r="DC870" s="400"/>
      <c r="DD870" s="401"/>
      <c r="DE870" s="400"/>
      <c r="DF870" s="401"/>
      <c r="DG870" s="400"/>
      <c r="DH870" s="401"/>
      <c r="DI870" s="400"/>
      <c r="DJ870" s="401"/>
      <c r="DK870" s="400"/>
      <c r="DL870" s="401"/>
      <c r="DM870" s="400"/>
      <c r="DN870" s="401"/>
      <c r="DO870" s="400"/>
      <c r="DP870" s="401"/>
      <c r="DQ870" s="400"/>
      <c r="DR870" s="401"/>
      <c r="DS870" s="400"/>
      <c r="DT870" s="401"/>
      <c r="DU870" s="400"/>
      <c r="DV870" s="401"/>
      <c r="DW870" s="400"/>
      <c r="DX870" s="401"/>
      <c r="DY870" s="400"/>
      <c r="DZ870" s="401"/>
      <c r="EA870" s="400"/>
      <c r="EB870" s="401"/>
      <c r="EC870" s="400"/>
      <c r="ED870" s="401"/>
      <c r="EE870" s="400"/>
      <c r="EF870" s="401"/>
      <c r="EG870" s="400"/>
      <c r="EH870" s="401"/>
      <c r="EI870" s="400"/>
      <c r="EJ870" s="447"/>
      <c r="EK870" s="512"/>
      <c r="EL870" s="515"/>
      <c r="EM870" s="450"/>
      <c r="EN870" s="348"/>
      <c r="EO870" s="348"/>
      <c r="EP870" s="179">
        <f t="shared" si="961"/>
        <v>0</v>
      </c>
      <c r="EQ870" s="179">
        <f t="shared" si="962"/>
        <v>0</v>
      </c>
      <c r="ER870" s="179">
        <f t="shared" si="963"/>
        <v>0</v>
      </c>
      <c r="ES870" s="179">
        <f t="shared" si="964"/>
        <v>0</v>
      </c>
      <c r="ET870" s="179">
        <f t="shared" si="965"/>
        <v>0</v>
      </c>
      <c r="EU870" s="179">
        <f t="shared" si="966"/>
        <v>0</v>
      </c>
      <c r="EV870" s="172">
        <f t="shared" si="967"/>
        <v>0</v>
      </c>
      <c r="EW870" s="253"/>
      <c r="EX870" s="254">
        <v>0</v>
      </c>
      <c r="EY870" s="180">
        <v>0</v>
      </c>
      <c r="EZ870" s="255">
        <v>0</v>
      </c>
      <c r="FA870" s="255">
        <v>0</v>
      </c>
      <c r="FB870" s="180">
        <f>SUM(FF870:GI870)/2</f>
        <v>0</v>
      </c>
      <c r="FC870" s="256">
        <f>N870*km*'VALORES TABELA'!$B$13</f>
        <v>0</v>
      </c>
      <c r="FD870" s="250">
        <f t="shared" si="990"/>
        <v>0</v>
      </c>
      <c r="FE870" s="257"/>
      <c r="FF870" s="181">
        <f>((Q870+S870)*Percapita)+((R870+T870)*Cadeirante)</f>
        <v>0</v>
      </c>
      <c r="FG870" s="181">
        <f>((U870+W870)*Percapita/30*FG$4)+((V870+X870)*Cadeirante/30*FG$4)</f>
        <v>0</v>
      </c>
      <c r="FH870" s="181">
        <f>((Y870+AA870)*Percapita/30*FH$4)+((Z870+AB870)*Cadeirante/30*FH$4)</f>
        <v>0</v>
      </c>
      <c r="FI870" s="181">
        <f>((AC870+AE870)*Percapita/30*FI$4)+((AD870+AF870)*Cadeirante/30*FI$4)</f>
        <v>0</v>
      </c>
      <c r="FJ870" s="181">
        <f>((AG870+AI870)*Percapita/30*FJ$4)+((AH870+AJ870)*Cadeirante/30*FJ$4)</f>
        <v>0</v>
      </c>
      <c r="FK870" s="181">
        <f>((AK870+AM870)*Percapita/30*FK$4)+((AL870+AN870)*Cadeirante/30*FK$4)</f>
        <v>0</v>
      </c>
      <c r="FL870" s="181">
        <f>((AO870+AQ870)*Percapita/30*FL$4)+((AP870+AR870)*Cadeirante/30*FL$4)</f>
        <v>0</v>
      </c>
      <c r="FM870" s="181">
        <f>((AS870+AU870)*Percapita/30*FM$4)+((AT870+AV870)*Cadeirante/30*FM$4)</f>
        <v>0</v>
      </c>
      <c r="FN870" s="181">
        <f>((AW870+AY870)*Percapita/30*FN$4)+((AX870+AZ870)*Cadeirante/30*FN$4)</f>
        <v>0</v>
      </c>
      <c r="FO870" s="181">
        <f>((BA870+BC870)*Percapita/30*FO$4)+((BB870+BD870)*Cadeirante/30*FO$4)</f>
        <v>0</v>
      </c>
      <c r="FP870" s="181">
        <f>((BE870+BG870)*Percapita/30*FP$4)+((BF870+BH870)*Cadeirante/30*FP$4)</f>
        <v>0</v>
      </c>
      <c r="FQ870" s="181">
        <f>((BI870+BK870)*Percapita/30*FQ$4)+((BJ870+BL870)*Cadeirante/30*FQ$4)</f>
        <v>0</v>
      </c>
      <c r="FR870" s="181">
        <f>((BM870+BO870)*Percapita/30*FR$4)+((BN870+BP870)*Cadeirante/30*FR$4)</f>
        <v>0</v>
      </c>
      <c r="FS870" s="181">
        <f>((BQ870+BS870)*Percapita/30*FS$4)+((BR870+BT870)*Cadeirante/30*FS$4)</f>
        <v>0</v>
      </c>
      <c r="FT870" s="181">
        <f>((BU870+BW870)*Percapita/30*FT$4)+((BV870+BX870)*Cadeirante/30*FT$4)</f>
        <v>0</v>
      </c>
      <c r="FU870" s="181">
        <f>((BY870+CA870)*Percapita/30*FU$4)+((BZ870+CB870)*Cadeirante/30*FU$4)</f>
        <v>0</v>
      </c>
      <c r="FV870" s="181">
        <f>((CC870+CE870)*Percapita/30*FV$4)+((CD870+CF870)*Cadeirante/30*FV$4)</f>
        <v>0</v>
      </c>
      <c r="FW870" s="181">
        <f>((CG870+CI870)*Percapita/30*FW$4)+((CI870+CK870)*Cadeirante/30*FW$4)</f>
        <v>0</v>
      </c>
      <c r="FX870" s="181">
        <f>((CK870+CM870)*Percapita/30*FX$4)+((CL870+CN870)*Cadeirante/30*FX$4)</f>
        <v>0</v>
      </c>
      <c r="FY870" s="181">
        <f>((CO870+CQ870)*Percapita/30*FY$4)+((CP870+CR870)*Cadeirante/30*FY$4)</f>
        <v>0</v>
      </c>
      <c r="FZ870" s="181">
        <f>((CS870+CU870)*Percapita/30*FZ$4)+((CT870+CV870)*Cadeirante/30*FZ$4)</f>
        <v>0</v>
      </c>
      <c r="GA870" s="181">
        <f>((CW870+CY870)*Percapita/30*GA$4)+((CX870+CZ870)*Cadeirante/30*GA$4)</f>
        <v>0</v>
      </c>
      <c r="GB870" s="181">
        <f>((DA870+DC870)*Percapita/30*GB$4)+((DB870+DD870)*Cadeirante/30*GB$4)</f>
        <v>0</v>
      </c>
      <c r="GC870" s="181">
        <f>((DE870+DG870)*Percapita/30*GC$4)+((DF870+DH870)*Cadeirante/30*GC$4)</f>
        <v>0</v>
      </c>
      <c r="GD870" s="181">
        <f>((DI870+DK870)*Percapita/30*GD$4)+((DJ870+DL870)*Cadeirante/30*GD$4)</f>
        <v>0</v>
      </c>
      <c r="GE870" s="181">
        <f>((DM870+DO870)*Percapita/30*GE$4)+((DN870+DP870)*Cadeirante/30*GE$4)</f>
        <v>0</v>
      </c>
      <c r="GF870" s="181">
        <f>((DQ870+DS870)*Percapita/30*GF$4)+((DR870+DT870)*Cadeirante/30*GF$4)</f>
        <v>0</v>
      </c>
      <c r="GG870" s="181">
        <f>((DU870+DW870)*Percapita/30*GG$4)+((DV870+DX870)*Cadeirante/30*GG$4)</f>
        <v>0</v>
      </c>
      <c r="GH870" s="181">
        <f>((DY870+EA870)*Percapita/30*GH$4)+((DZ870+EB870)*Cadeirante/30*GH$4)</f>
        <v>0</v>
      </c>
      <c r="GI870" s="181">
        <f>((EC870+EE870)*Percapita/30*GI$4)+((ED870+EF870)*Cadeirante/30*GI$4)</f>
        <v>0</v>
      </c>
      <c r="GJ870" s="181">
        <f>((EG870+EI870)*Percapita)+((EH870+EJ870)*Cadeirante)</f>
        <v>0</v>
      </c>
      <c r="GK870" s="258"/>
      <c r="GL870" s="103">
        <f t="shared" si="968"/>
        <v>0</v>
      </c>
      <c r="GM870" s="124"/>
      <c r="GN870" s="182"/>
      <c r="GO870" s="182"/>
      <c r="GP870" s="182"/>
      <c r="GQ870" s="182"/>
      <c r="GR870" s="182"/>
      <c r="GS870" s="182"/>
      <c r="GT870" s="182"/>
      <c r="GU870" s="182"/>
      <c r="GV870" s="182"/>
      <c r="GW870" s="182"/>
      <c r="GX870" s="182"/>
      <c r="GY870" s="182"/>
      <c r="GZ870" s="182"/>
      <c r="HA870" s="182"/>
      <c r="HB870" s="182"/>
      <c r="HC870" s="182"/>
      <c r="HD870" s="182"/>
      <c r="HE870" s="182"/>
      <c r="HF870" s="182"/>
      <c r="HG870" s="182"/>
      <c r="HH870" s="182"/>
      <c r="HI870" s="182"/>
      <c r="HJ870" s="182"/>
      <c r="HK870" s="182"/>
      <c r="HL870" s="182"/>
      <c r="HM870" s="182"/>
      <c r="HN870" s="182"/>
      <c r="HO870" s="182"/>
      <c r="HP870" s="259"/>
      <c r="HQ870" s="64"/>
      <c r="HW870" s="257"/>
      <c r="HY870" s="280">
        <f t="shared" si="991"/>
        <v>0</v>
      </c>
      <c r="HZ870" s="280">
        <f t="shared" si="992"/>
        <v>0</v>
      </c>
      <c r="IA870" s="280">
        <f t="shared" si="993"/>
        <v>0</v>
      </c>
    </row>
    <row r="871" spans="1:237" s="106" customFormat="1" ht="22.5" customHeight="1" x14ac:dyDescent="0.25">
      <c r="A871" t="s">
        <v>3986</v>
      </c>
      <c r="B871" s="522" t="s">
        <v>3987</v>
      </c>
      <c r="C871" s="523">
        <v>2</v>
      </c>
      <c r="D871" s="524" t="s">
        <v>3983</v>
      </c>
      <c r="E871" s="524" t="s">
        <v>3988</v>
      </c>
      <c r="F871" s="525" t="s">
        <v>3224</v>
      </c>
      <c r="G871" s="525" t="s">
        <v>3225</v>
      </c>
      <c r="H871" s="350" t="s">
        <v>1878</v>
      </c>
      <c r="I871" s="351" t="s">
        <v>3989</v>
      </c>
      <c r="J871" s="409" t="s">
        <v>3268</v>
      </c>
      <c r="K871" s="410" t="s">
        <v>3232</v>
      </c>
      <c r="L871" s="329">
        <f>CONTINUA!BV871</f>
        <v>0</v>
      </c>
      <c r="M871" s="329">
        <f>CONTINUA!BW871</f>
        <v>0</v>
      </c>
      <c r="N871" s="895"/>
      <c r="O871" s="896" t="s">
        <v>4091</v>
      </c>
      <c r="P871" s="897" t="s">
        <v>206</v>
      </c>
      <c r="Q871" s="400">
        <v>6</v>
      </c>
      <c r="R871" s="401"/>
      <c r="S871" s="400"/>
      <c r="T871" s="401"/>
      <c r="U871" s="400"/>
      <c r="V871" s="401"/>
      <c r="W871" s="400"/>
      <c r="X871" s="401"/>
      <c r="Y871" s="400"/>
      <c r="Z871" s="401"/>
      <c r="AA871" s="400"/>
      <c r="AB871" s="401"/>
      <c r="AC871" s="400"/>
      <c r="AD871" s="401"/>
      <c r="AE871" s="400"/>
      <c r="AF871" s="401"/>
      <c r="AG871" s="400"/>
      <c r="AH871" s="401"/>
      <c r="AI871" s="400"/>
      <c r="AJ871" s="401"/>
      <c r="AK871" s="400"/>
      <c r="AL871" s="401"/>
      <c r="AM871" s="400"/>
      <c r="AN871" s="401"/>
      <c r="AO871" s="400"/>
      <c r="AP871" s="401"/>
      <c r="AQ871" s="400"/>
      <c r="AR871" s="401"/>
      <c r="AS871" s="400"/>
      <c r="AT871" s="401"/>
      <c r="AU871" s="400"/>
      <c r="AV871" s="401"/>
      <c r="AW871" s="400"/>
      <c r="AX871" s="401"/>
      <c r="AY871" s="400"/>
      <c r="AZ871" s="401"/>
      <c r="BA871" s="400"/>
      <c r="BB871" s="401"/>
      <c r="BC871" s="400"/>
      <c r="BD871" s="401"/>
      <c r="BE871" s="400"/>
      <c r="BF871" s="401"/>
      <c r="BG871" s="400"/>
      <c r="BH871" s="401"/>
      <c r="BI871" s="400"/>
      <c r="BJ871" s="401"/>
      <c r="BK871" s="400"/>
      <c r="BL871" s="401"/>
      <c r="BM871" s="400"/>
      <c r="BN871" s="401"/>
      <c r="BO871" s="400"/>
      <c r="BP871" s="401"/>
      <c r="BQ871" s="400"/>
      <c r="BR871" s="401"/>
      <c r="BS871" s="400"/>
      <c r="BT871" s="401"/>
      <c r="BU871" s="400"/>
      <c r="BV871" s="401"/>
      <c r="BW871" s="400"/>
      <c r="BX871" s="401"/>
      <c r="BY871" s="400"/>
      <c r="BZ871" s="401"/>
      <c r="CA871" s="400"/>
      <c r="CB871" s="401"/>
      <c r="CC871" s="400"/>
      <c r="CD871" s="401"/>
      <c r="CE871" s="400"/>
      <c r="CF871" s="401"/>
      <c r="CG871" s="400"/>
      <c r="CH871" s="401"/>
      <c r="CI871" s="400"/>
      <c r="CJ871" s="401"/>
      <c r="CK871" s="400"/>
      <c r="CL871" s="401"/>
      <c r="CM871" s="400"/>
      <c r="CN871" s="401"/>
      <c r="CO871" s="400"/>
      <c r="CP871" s="401"/>
      <c r="CQ871" s="400"/>
      <c r="CR871" s="401"/>
      <c r="CS871" s="400"/>
      <c r="CT871" s="401"/>
      <c r="CU871" s="400"/>
      <c r="CV871" s="401"/>
      <c r="CW871" s="400"/>
      <c r="CX871" s="401"/>
      <c r="CY871" s="400"/>
      <c r="CZ871" s="401"/>
      <c r="DA871" s="400"/>
      <c r="DB871" s="401"/>
      <c r="DC871" s="400"/>
      <c r="DD871" s="401"/>
      <c r="DE871" s="400"/>
      <c r="DF871" s="401"/>
      <c r="DG871" s="400"/>
      <c r="DH871" s="401"/>
      <c r="DI871" s="400"/>
      <c r="DJ871" s="401"/>
      <c r="DK871" s="400"/>
      <c r="DL871" s="401"/>
      <c r="DM871" s="400"/>
      <c r="DN871" s="401"/>
      <c r="DO871" s="400"/>
      <c r="DP871" s="401"/>
      <c r="DQ871" s="400"/>
      <c r="DR871" s="401"/>
      <c r="DS871" s="400"/>
      <c r="DT871" s="401"/>
      <c r="DU871" s="400"/>
      <c r="DV871" s="401"/>
      <c r="DW871" s="400"/>
      <c r="DX871" s="401"/>
      <c r="DY871" s="400"/>
      <c r="DZ871" s="401"/>
      <c r="EA871" s="400"/>
      <c r="EB871" s="401"/>
      <c r="EC871" s="400"/>
      <c r="ED871" s="401"/>
      <c r="EE871" s="400"/>
      <c r="EF871" s="401"/>
      <c r="EG871" s="400"/>
      <c r="EH871" s="401"/>
      <c r="EI871" s="400"/>
      <c r="EJ871" s="447"/>
      <c r="EK871" s="510"/>
      <c r="EL871" s="513"/>
      <c r="EM871" s="520"/>
      <c r="EN871" s="520"/>
      <c r="EO871" s="520"/>
      <c r="EP871" s="171">
        <f t="shared" si="961"/>
        <v>6</v>
      </c>
      <c r="EQ871" s="171">
        <f t="shared" si="962"/>
        <v>0</v>
      </c>
      <c r="ER871" s="171">
        <f t="shared" si="963"/>
        <v>0</v>
      </c>
      <c r="ES871" s="171">
        <f t="shared" si="964"/>
        <v>0</v>
      </c>
      <c r="ET871" s="171">
        <f t="shared" si="965"/>
        <v>0</v>
      </c>
      <c r="EU871" s="171">
        <f t="shared" si="966"/>
        <v>0</v>
      </c>
      <c r="EV871" s="172">
        <f t="shared" si="967"/>
        <v>6</v>
      </c>
      <c r="EW871" s="367">
        <f>IF(C871=4,IF(MAX(Q871:EJ873)&gt;0,(Especiall/30*(IF(($G871-$F871)=($G$5-$F$5),30,IF(DAY($G871)=31,($G871-$F871),($G871-$F871)+1)))),0),0)</f>
        <v>0</v>
      </c>
      <c r="EX871" s="248">
        <f t="shared" ref="EX871:EX874" si="994">FF871</f>
        <v>13003.24</v>
      </c>
      <c r="EY871" s="174">
        <f>(L871*regular)+(M871*Cadeirantee)</f>
        <v>0</v>
      </c>
      <c r="EZ871" s="249">
        <f>SUMIF(FG871:GJ871,"&gt;0")</f>
        <v>0</v>
      </c>
      <c r="FA871" s="249">
        <f>SUMIF(FG871:GJ871,"&lt;0")+SUMIF(GN871:HP871,"&lt;0")</f>
        <v>0</v>
      </c>
      <c r="FB871" s="174">
        <v>0</v>
      </c>
      <c r="FC871" s="175">
        <f>N871*km*'VALORES TABELA'!$B$13</f>
        <v>0</v>
      </c>
      <c r="FD871" s="250">
        <f>GL871</f>
        <v>0</v>
      </c>
      <c r="FE871" s="176">
        <f>(EW871+EW872+EW873+EW874+EX871+EX872+EX873+EX874+EY871+EY872+EY873+EY874+EY875+EZ871+EZ872+EZ873+EZ874+FA871+FA872+FA873+FA874+FC871+FC872+FC873+FC874+HY871-HZ871-IA871+FD871+FD872+FD873+FD874+FB875)</f>
        <v>13003.24</v>
      </c>
      <c r="FF871" s="177">
        <f>IF(C871=4,SUM(Q871+Q872+Q873+S871+S872+S873)*Percapita/30*FF$4+(R871+R872+R873+T871+T872+T873)*Cadeirante/30*FF$4,IF(C871=3,IF(Q874+S874=10,Fixo/30*FF$4+(Q871+Q872+Q873+S871+S872+S873)*Percapita/30*FF$4+(R874+T874)*Cadeirante/30*FF$4,IF(Q874+S874&lt;=9,(Q874+S874)*Crechee/30*FF$4)+(R874+T874)*Cadeirante/30*FF$4+(Q871+Q872+Q873+S871+S872+S873)*Percapita/30*FF$4)+IF(Q874+S874&gt;=11,Fixo/30*FF$4+(Q874+S874-10)*Crechee/30*FF$4,0),IF(C871=2,IF(R871+R872+R873+R874+T871+T872+T873+T874=1,Cadeirante/30*FF$4,IF(R871+R872+R873+R874+T871+T872+T873+T874=2,Fixo/30*FF$4,IF(R871+R872+R873+R874+T871+T872+T873+T874&gt;2,Fixo/30*FF$4+(R871+R872+R873+R874+T871+T872+T873+T874-2)*Cadeirante/30*FF$4)))+(Q871+Q872+Q873+S871+S872+S873)*Percapita/30*FF$4+(Q874+S874)*Crechee/30*FF$4,IF(C871=1,IF(Q871+Q872+Q873+R871+R872+R873+S871+S872+S873+T871+T872+T873&lt;=15,(Q871+Q872+Q873+S871+S872+S873)*Percapita/30*FF$4,IF(Q871+Q872+Q873+R871+R872+R873+S871+S872+S873+T871+T872+T873&gt;=16,Fixo/30*FF$4+(Q871+Q872+Q873+R871+R872+R873+S871+S872+S873+T871+T872-16)*Percapita/30*FF$4))))))</f>
        <v>13003.24</v>
      </c>
      <c r="FG871" s="177">
        <f>IF(C871=4,SUM(U871+U872+U873+W871+W872+W873)*Percapita/30*FG$4+(V871+V872+V873+X871+X872+X873)*Cadeirante/30*FG$4,IF(C871=3,IF(U874+W874=10,Fixo/30*FG$4+(U871+U872+U873+W871+W872+W873)*Percapita/30*FG$4+(V874+X874)*Cadeirante/30*FG$4,IF(U874+W874&lt;=9,(U874+W874)*Crechee/30*FG$4)+(V874+X874)*Cadeirante/30*FG$4+(U871+U872+U873+W871+W872+W873)*Percapita/30*FG$4)+IF(U874+W874&gt;=11,Fixo/30*FG$4+(U874+W874-10)*Crechee/30*FG$4,0),IF(C871=2,IF(V871+V872+V873+V874+X871+X872+X873+X874=1,Cadeirante/30*FG$4,IF(V871+V872+V873+V874+X871+X872+X873+X874=2,Fixo/30*FG$4,IF(V871+V872+V873+V874+X871+X872+X873+X874&gt;2,Fixo/30*FG$4+(V871+V872+V873+V874+X871+X872+X873+X874-2)*Cadeirante/30*FG$4)))+(U871+U872+U873+W871+W872+W873)*Percapita/30*FG$4+(U874+W874)*Crechee/30*FG$4,IF(C871=1,IF(U871+U872+U873+V871+V872+V873+W871+W872+W873+X871+X872+X873&lt;=15,(U871+U872+U873+W871+W872+W873)*Percapita/30*FG$4,IF(U871+U872+U873+V871+V872+V873+W871+W872+W873+X871+X872+X873&gt;=16,Fixo/30*FG$4+(U871+U872+U873+V871+V872+V873+W871+W872+W873+X871+X872-16)*Percapita/30*FG$4))))))</f>
        <v>0</v>
      </c>
      <c r="FH871" s="177">
        <f>IF(C871=4,SUM(Y871+Y872+Y873+AA871+AA872+AA873)*Percapita/30*FH$4+(Z871+Z872+Z873+AB871+AB872+AB873)*Cadeirante/30*FH$4,IF(C871=3,IF(Y874+AA874=10,Fixo/30*FH$4+(Y871+Y872+Y873+AA871+AA872+AA873)*Percapita/30*FH$4+(Z874+AB874)*Cadeirante/30*FH$4,IF(Y874+AA874&lt;=9,(Y874+AA874)*Crechee/30*FH$4)+(Z874+AB874)*Cadeirante/30*FH$4+(Y871+Y872+Y873+AA871+AA872+AA873)*Percapita/30*FH$4)+IF(Y874+AA874&gt;=11,Fixo/30*FH$4+(Y874+AA874-10)*Crechee/30*FH$4,0),IF(C871=2,IF(Z871+Z872+Z873+Z874+AB871+AB872+AB873+AB874=1,Cadeirante/30*FH$4,IF(Z871+Z872+Z873+Z874+AB871+AB872+AB873+AB874=2,Fixo/30*FH$4,IF(Z871+Z872+Z873+Z874+AB871+AB872+AB873+AB874&gt;2,Fixo/30*FH$4+(Z871+Z872+Z873+Z874+AB871+AB872+AB873+AB874-2)*Cadeirante/30*FH$4)))+(Y871+Y872+Y873+AA871+AA872+AA873)*Percapita/30*FH$4+(Y874+AA874)*Crechee/30*FH$4,IF(C871=1,IF(Y871+Y872+Y873+Z871+Z872+Z873+AA871+AA872+AA873+AB871+AB872+AB873&lt;=15,(Y871+Y872+Y873+AA871+AA872+AA873)*Percapita/30*FH$4,IF(Y871+Y872+Y873+Z871+Z872+Z873+AA871+AA872+AA873+AB871+AB872+AB873&gt;=16,Fixo/30*FH$4+(Y871+Y872+Y873+Z871+Z872+Z873+AA871+AA872+AA873+AB871+AB872-16)*Percapita/30*FH$4))))))</f>
        <v>0</v>
      </c>
      <c r="FI871" s="177">
        <f>IF(C871=4,SUM(AC871+AC872+AC873+AE871+AE872+AE873)*Percapita/30*FI$4+(AD871+AD872+AD873+AF871+AF872+AF873)*Cadeirante/30*FI$4,IF(C871=3,IF(AC874+AE874=10,Fixo/30*FI$4+(AC871+AC872+AC873+AE871+AE872+AE873)*Percapita/30*FI$4+(AD874+AF874)*Cadeirante/30*FI$4,IF(AC874+AE874&lt;=9,(AC874+AE874)*Crechee/30*FI$4)+(AD874+AF874)*Cadeirante/30*FI$4+(AC871+AC872+AC873+AE871+AE872+AE873)*Percapita/30*FI$4)+IF(AC874+AE874&gt;=11,Fixo/30*FI$4+(AC874+AE874-10)*Crechee/30*FI$4,0),IF(C871=2,IF(AD871+AD872+AD873+AD874+AF871+AF872+AF873+AF874=1,Cadeirante/30*FI$4,IF(AD871+AD872+AD873+AD874+AF871+AF872+AF873+AF874=2,Fixo/30*FI$4,IF(AD871+AD872+AD873+AD874+AF871+AF872+AF873+AF874&gt;2,Fixo/30*FI$4+(AD871+AD872+AD873+AD874+AF871+AF872+AF873+AF874-2)*Cadeirante/30*FI$4)))+(AC871+AC872+AC873+AE871+AE872+AE873)*Percapita/30*FI$4+(AC874+AE874)*Crechee/30*FI$4,IF(C871=1,IF(AC871+AC872+AC873+AD871+AD872+AD873+AE871+AE872+AE873+AF871+AF872+AF873&lt;=15,(AC871+AC872+AC873+AE871+AE872+AE873)*Percapita/30*FI$4,IF(AC871+AC872+AC873+AD871+AD872+AD873+AE871+AE872+AE873+AF871+AF872+AF873&gt;=16,Fixo/30*FI$4+(AC871+AC872+AC873+AD871+AD872+AD873+AE871+AE872+AE873+AF871+AF872-16)*Percapita/30*FI$4))))))</f>
        <v>0</v>
      </c>
      <c r="FJ871" s="177">
        <f>IF(C871=4,SUM(AG871+AG872+AG873+AI871+AI872+AI873)*Percapita/30*FJ$4+(AH871+AH872+AH873+AJ871+AJ872+AJ873)*Cadeirante/30*FJ$4,IF(C871=3,IF(AG874+AI874=10,Fixo/30*FJ$4+(AG871+AG872+AG873+AI871+AI872+AI873)*Percapita/30*FJ$4+(AH874+AJ874)*Cadeirante/30*FJ$4,IF(AG874+AI874&lt;=9,(AG874+AI874)*Crechee/30*FJ$4)+(AH874+AJ874)*Cadeirante/30*FJ$4+(AG871+AG872+AG873+AI871+AI872+AI873)*Percapita/30*FJ$4)+IF(AG874+AI874&gt;=11,Fixo/30*FJ$4+(AG874+AI874-10)*Crechee/30*FJ$4,0),IF(C871=2,IF(AH871+AH872+AH873+AH874+AJ871+AJ872+AJ873+AJ874=1,Cadeirante/30*FJ$4,IF(AH871+AH872+AH873+AH874+AJ871+AJ872+AJ873+AJ874=2,Fixo/30*FJ$4,IF(AH871+AH872+AH873+AH874+AJ871+AJ872+AJ873+AJ874&gt;2,Fixo/30*FJ$4+(AH871+AH872+AH873+AH874+AJ871+AJ872+AJ873+AJ874-2)*Cadeirante/30*FJ$4)))+(AG871+AG872+AG873+AI871+AI872+AI873)*Percapita/30*FJ$4+(AG874+AI874)*Crechee/30*FJ$4,IF(C871=1,IF(AG871+AG872+AG873+AH871+AH872+AH873+AI871+AI872+AI873+AJ871+AJ872+AJ873&lt;=15,(AG871+AG872+AG873+AI871+AI872+AI873)*Percapita/30*FJ$4,IF(AG871+AG872+AG873+AH871+AH872+AH873+AI871+AI872+AI873+AJ871+AJ872+AJ873&gt;=16,Fixo/30*FJ$4+(AG871+AG872+AG873+AH871+AH872+AH873+AI871+AI872+AI873+AJ871+AJ872-16)*Percapita/30*FJ$4))))))</f>
        <v>0</v>
      </c>
      <c r="FK871" s="177">
        <f>IF(C871=4,SUM(AK871+AK872+AK873+AM871+AM872+AM873)*Percapita/30*FK$4+(AL871+AL872+AL873+AN871+AN872+AN873)*Cadeirante/30*FK$4,IF(C871=3,IF(AK874+AM874=10,Fixo/30*FK$4+(AK871+AK872+AK873+AM871+AM872+AM873)*Percapita/30*FK$4+(AL874+AN874)*Cadeirante/30*FK$4,IF(AK874+AM874&lt;=9,(AK874+AM874)*Crechee/30*FK$4)+(AL874+AN874)*Cadeirante/30*FK$4+(AK871+AK872+AK873+AM871+AM872+AM873)*Percapita/30*FK$4)+IF(AK874+AM874&gt;=11,Fixo/30*FK$4+(AK874+AM874-10)*Crechee/30*FK$4,0),IF(C871=2,IF(AL871+AL872+AL873+AL874+AN871+AN872+AN873+AN874=1,Cadeirante/30*FK$4,IF(AL871+AL872+AL873+AL874+AN871+AN872+AN873+AN874=2,Fixo/30*FK$4,IF(AL871+AL872+AL873+AL874+AN871+AN872+AN873+AN874&gt;2,Fixo/30*FK$4+(AL871+AL872+AL873+AL874+AN871+AN872+AN873+AN874-2)*Cadeirante/30*FK$4)))+(AK871+AK872+AK873+AM871+AM872+AM873)*Percapita/30*FK$4+(AK874+AM874)*Crechee/30*FK$4,IF(C871=1,IF(AK871+AK872+AK873+AL871+AL872+AL873+AM871+AM872+AM873+AN871+AN872+AN873&lt;=15,(AK871+AK872+AK873+AM871+AM872+AM873)*Percapita/30*FK$4,IF(AK871+AK872+AK873+AL871+AL872+AL873+AM871+AM872+AM873+AN871+AN872+AN873&gt;=16,Fixo/30*FK$4+(AK871+AK872+AK873+AL871+AL872+AL873+AM871+AM872+AM873+AN871+AN872-16)*Percapita/30*FK$4))))))</f>
        <v>0</v>
      </c>
      <c r="FL871" s="177">
        <f>IF(C871=4,SUM(AO871+AO872+AO873+AQ871+AQ872+AQ873)*Percapita/30*FL$4+(AP871+AP872+AP873+AR871+AR872+AR873)*Cadeirante/30*FL$4,IF(C871=3,IF(AO874+AQ874=10,Fixo/30*FL$4+(AO871+AO872+AO873+AQ871+AQ872+AQ873)*Percapita/30*FL$4+(AP874+AR874)*Cadeirante/30*FL$4,IF(AO874+AQ874&lt;=9,(AO874+AQ874)*Crechee/30*FL$4)+(AP874+AR874)*Cadeirante/30*FL$4+(AO871+AO872+AO873+AQ871+AQ872+AQ873)*Percapita/30*FL$4)+IF(AO874+AQ874&gt;=11,Fixo/30*FL$4+(AO874+AQ874-10)*Crechee/30*FL$4,0),IF(C871=2,IF(AP871+AP872+AP873+AP874+AR871+AR872+AR873+AR874=1,Cadeirante/30*FL$4,IF(AP871+AP872+AP873+AP874+AR871+AR872+AR873+AR874=2,Fixo/30*FL$4,IF(AP871+AP872+AP873+AP874+AR871+AR872+AR873+AR874&gt;2,Fixo/30*FL$4+(AP871+AP872+AP873+AP874+AR871+AR872+AR873+AR874-2)*Cadeirante/30*FL$4)))+(AO871+AO872+AO873+AQ871+AQ872+AQ873)*Percapita/30*FL$4+(AO874+AQ874)*Crechee/30*FL$4,IF(C871=1,IF(AO871+AO872+AO873+AP871+AP872+AP873+AQ871+AQ872+AQ873+AR871+AR872+AR873&lt;=15,(AO871+AO872+AO873+AQ871+AQ872+AQ873)*Percapita/30*FL$4,IF(AO871+AO872+AO873+AP871+AP872+AP873+AQ871+AQ872+AQ873+AR871+AR872+AR873&gt;=16,Fixo/30*FL$4+(AO871+AO872+AO873+AP871+AP872+AP873+AQ871+AQ872+AQ873+AR871+AR872-16)*Percapita/30*FL$4))))))</f>
        <v>0</v>
      </c>
      <c r="FM871" s="177">
        <f>IF(C871=4,SUM(AS871+AS872+AS873+AU871+AU872+AU873)*Percapita/30*FM$4+(AT871+AT872+AT873+AV871+AV872+AV873)*Cadeirante/30*FM$4,IF(C871=3,IF(AS874+AU874=10,Fixo/30*FM$4+(AS871+AS872+AS873+AU871+AU872+AU873)*Percapita/30*FM$4+(AT874+AV874)*Cadeirante/30*FM$4,IF(AS874+AU874&lt;=9,(AS874+AU874)*Crechee/30*FM$4)+(AT874+AV874)*Cadeirante/30*FM$4+(AS871+AS872+AS873+AU871+AU872+AU873)*Percapita/30*FM$4)+IF(AS874+AU874&gt;=11,Fixo/30*FM$4+(AS874+AU874-10)*Crechee/30*FM$4,0),IF(C871=2,IF(AT871+AT872+AT873+AT874+AV871+AV872+AV873+AV874=1,Cadeirante/30*FM$4,IF(AT871+AT872+AT873+AT874+AV871+AV872+AV873+AV874=2,Fixo/30*FM$4,IF(AT871+AT872+AT873+AT874+AV871+AV872+AV873+AV874&gt;2,Fixo/30*FM$4+(AT871+AT872+AT873+AT874+AV871+AV872+AV873+AV874-2)*Cadeirante/30*FM$4)))+(AS871+AS872+AS873+AU871+AU872+AU873)*Percapita/30*FM$4+(AS874+AU874)*Crechee/30*FM$4,IF(C871=1,IF(AS871+AS872+AS873+AT871+AT872+AT873+AU871+AU872+AU873+AV871+AV872+AV873&lt;=15,(AS871+AS872+AS873+AU871+AU872+AU873)*Percapita/30*FM$4,IF(AS871+AS872+AS873+AT871+AT872+AT873+AU871+AU872+AU873+AV871+AV872+AV873&gt;=16,Fixo/30*FM$4+(AS871+AS872+AS873+AT871+AT872+AT873+AU871+AU872+AU873+AV871+AV872-16)*Percapita/30*FM$4))))))</f>
        <v>0</v>
      </c>
      <c r="FN871" s="177">
        <f>IF(C871=4,SUM(AW871+AW872+AW873+AY871+AY872+AY873)*Percapita/30*FN$4+(AX871+AX872+AX873+AZ871+AZ872+AZ873)*Cadeirante/30*FN$4,IF(C871=3,IF(AW874+AY874=10,Fixo/30*FN$4+(AW871+AW872+AW873+AY871+AY872+AY873)*Percapita/30*FN$4+(AX874+AZ874)*Cadeirante/30*FN$4,IF(AW874+AY874&lt;=9,(AW874+AY874)*Crechee/30*FN$4)+(AX874+AZ874)*Cadeirante/30*FN$4+(AW871+AW872+AW873+AY871+AY872+AY873)*Percapita/30*FN$4)+IF(AW874+AY874&gt;=11,Fixo/30*FN$4+(AW874+AY874-10)*Crechee/30*FN$4,0),IF(C871=2,IF(AX871+AX872+AX873+AX874+AZ871+AZ872+AZ873+AZ874=1,Cadeirante/30*FN$4,IF(AX871+AX872+AX873+AX874+AZ871+AZ872+AZ873+AZ874=2,Fixo/30*FN$4,IF(AX871+AX872+AX873+AX874+AZ871+AZ872+AZ873+AZ874&gt;2,Fixo/30*FN$4+(AX871+AX872+AX873+AX874+AZ871+AZ872+AZ873+AZ874-2)*Cadeirante/30*FN$4)))+(AW871+AW872+AW873+AY871+AY872+AY873)*Percapita/30*FN$4+(AW874+AY874)*Crechee/30*FN$4,IF(C871=1,IF(AW871+AW872+AW873+AX871+AX872+AX873+AY871+AY872+AY873+AZ871+AZ872+AZ873&lt;=15,(AW871+AW872+AW873+AY871+AY872+AY873)*Percapita/30*FN$4,IF(AW871+AW872+AW873+AX871+AX872+AX873+AY871+AY872+AY873+AZ871+AZ872+AZ873&gt;=16,Fixo/30*FN$4+(AW871+AW872+AW873+AX871+AX872+AX873+AY871+AY872+AY873+AZ871+AZ872-16)*Percapita/30*FN$4))))))</f>
        <v>0</v>
      </c>
      <c r="FO871" s="177">
        <f>IF(C871=4,SUM(BA871+BA872+BA873+BC871+BC872+BC873)*Percapita/30*FO$4+(BB871+BB872+BB873+BD871+BD872+BD873)*Cadeirante/30*FO$4,IF(C871=3,IF(BA874+BC874=10,Fixo/30*FO$4+(BA871+BA872+BA873+BC871+BC872+BC873)*Percapita/30*FO$4+(BB874+BD874)*Cadeirante/30*FO$4,IF(BA874+BC874&lt;=9,(BA874+BC874)*Crechee/30*FO$4)+(BB874+BD874)*Cadeirante/30*FO$4+(BA871+BA872+BA873+BC871+BC872+BC873)*Percapita/30*FO$4)+IF(BA874+BC874&gt;=11,Fixo/30*FO$4+(BA874+BC874-10)*Crechee/30*FO$4,0),IF(C871=2,IF(BB871+BB872+BB873+BB874+BD871+BD872+BD873+BD874=1,Cadeirante/30*FO$4,IF(BB871+BB872+BB873+BB874+BD871+BD872+BD873+BD874=2,Fixo/30*FO$4,IF(BB871+BB872+BB873+BB874+BD871+BD872+BD873+BD874&gt;2,Fixo/30*FO$4+(BB871+BB872+BB873+BB874+BD871+BD872+BD873+BD874-2)*Cadeirante/30*FO$4)))+(BA871+BA872+BA873+BC871+BC872+BC873)*Percapita/30*FO$4+(BA874+BC874)*Crechee/30*FO$4,IF(C871=1,IF(BA871+BA872+BA873+BB871+BB872+BB873+BC871+BC872+BC873+BD871+BD872+BD873&lt;=15,(BA871+BA872+BA873+BC871+BC872+BC873)*Percapita/30*FO$4,IF(BA871+BA872+BA873+BB871+BB872+BB873+BC871+BC872+BC873+BD871+BD872+BD873&gt;=16,Fixo/30*FO$4+(BA871+BA872+BA873+BB871+BB872+BB873+BC871+BC872+BC873+BD871+BD872-16)*Percapita/30*FO$4))))))</f>
        <v>0</v>
      </c>
      <c r="FP871" s="177">
        <f>IF(C871=4,SUM(BE871+BE872+BE873+BG871+BG872+BG873)*Percapita/30*FP$4+(BF871+BF872+BF873+BH871+BH872+BH873)*Cadeirante/30*FP$4,IF(C871=3,IF(BE874+BG874=10,Fixo/30*FP$4+(BE871+BE872+BE873+BG871+BG872+BG873)*Percapita/30*FP$4+(BF874+BH874)*Cadeirante/30*FP$4,IF(BE874+BG874&lt;=9,(BE874+BG874)*Crechee/30*FP$4)+(BF874+BH874)*Cadeirante/30*FP$4+(BE871+BE872+BE873+BG871+BG872+BG873)*Percapita/30*FP$4)+IF(BE874+BG874&gt;=11,Fixo/30*FP$4+(BE874+BG874-10)*Crechee/30*FP$4,0),IF(C871=2,IF(BF871+BF872+BF873+BF874+BH871+BH872+BH873+BH874=1,Cadeirante/30*FP$4,IF(BF871+BF872+BF873+BF874+BH871+BH872+BH873+BH874=2,Fixo/30*FP$4,IF(BF871+BF872+BF873+BF874+BH871+BH872+BH873+BH874&gt;2,Fixo/30*FP$4+(BF871+BF872+BF873+BF874+BH871+BH872+BH873+BH874-2)*Cadeirante/30*FP$4)))+(BE871+BE872+BE873+BG871+BG872+BG873)*Percapita/30*FP$4+(BE874+BG874)*Crechee/30*FP$4,IF(C871=1,IF(BE871+BE872+BE873+BF871+BF872+BF873+BG871+BG872+BG873+BH871+BH872+BH873&lt;=15,(BE871+BE872+BE873+BG871+BG872+BG873)*Percapita/30*FP$4,IF(BE871+BE872+BE873+BF871+BF872+BF873+BG871+BG872+BG873+BH871+BH872+BH873&gt;=16,Fixo/30*FP$4+(BE871+BE872+BE873+BF871+BF872+BF873+BG871+BG872+BG873+BH871+BH872-16)*Percapita/30*FP$4))))))</f>
        <v>0</v>
      </c>
      <c r="FQ871" s="177">
        <f>IF(C871=4,SUM(BI871+BI872+BI873+BK871+BK872+BK873)*Percapita/30*FQ$4+(BJ871+BJ872+BJ873+BL871+BL872+BL873)*Cadeirante/30*FQ$4,IF(C871=3,IF(BI874+BK874=10,Fixo/30*FQ$4+(BI871+BI872+BI873+BK871+BK872+BK873)*Percapita/30*FQ$4+(BJ874+BL874)*Cadeirante/30*FQ$4,IF(BI874+BK874&lt;=9,(BI874+BK874)*Crechee/30*FQ$4)+(BJ874+BL874)*Cadeirante/30*FQ$4+(BI871+BI872+BI873+BK871+BK872+BK873)*Percapita/30*FQ$4)+IF(BI874+BK874&gt;=11,Fixo/30*FQ$4+(BI874+BK874-10)*Crechee/30*FQ$4,0),IF(C871=2,IF(BJ871+BJ872+BJ873+BJ874+BL871+BL872+BL873+BL874=1,Cadeirante/30*FQ$4,IF(BJ871+BJ872+BJ873+BJ874+BL871+BL872+BL873+BL874=2,Fixo/30*FQ$4,IF(BJ871+BJ872+BJ873+BJ874+BL871+BL872+BL873+BL874&gt;2,Fixo/30*FQ$4+(BJ871+BJ872+BJ873+BJ874+BL871+BL872+BL873+BL874-2)*Cadeirante/30*FQ$4)))+(BI871+BI872+BI873+BK871+BK872+BK873)*Percapita/30*FQ$4+(BI874+BK874)*Crechee/30*FQ$4,IF(C871=1,IF(BI871+BI872+BI873+BJ871+BJ872+BJ873+BK871+BK872+BK873+BL871+BL872+BL873&lt;=15,(BI871+BI872+BI873+BK871+BK872+BK873)*Percapita/30*FQ$4,IF(BI871+BI872+BI873+BJ871+BJ872+BJ873+BK871+BK872+BK873+BL871+BL872+BL873&gt;=16,Fixo/30*FQ$4+(BI871+BI872+BI873+BJ871+BJ872+BJ873+BK871+BK872+BK873+BL871+BL872-16)*Percapita/30*FQ$4))))))</f>
        <v>0</v>
      </c>
      <c r="FR871" s="177">
        <f>IF(C871=4,SUM(BM871+BM872+BM873+BO871+BO872+BO873)*Percapita/30*FR$4+(BN871+BN872+BN873+BP871+BP872+BP873)*Cadeirante/30*FR$4,IF(C871=3,IF(BM874+BO874=10,Fixo/30*FR$4+(BM871+BM872+BM873+BO871+BO872+BO873)*Percapita/30*FR$4+(BN874+BP874)*Cadeirante/30*FR$4,IF(BM874+BO874&lt;=9,(BM874+BO874)*Crechee/30*FR$4)+(BN874+BP874)*Cadeirante/30*FR$4+(BM871+BM872+BM873+BO871+BO872+BO873)*Percapita/30*FR$4)+IF(BM874+BO874&gt;=11,Fixo/30*FR$4+(BM874+BO874-10)*Crechee/30*FR$4,0),IF(C871=2,IF(BN871+BN872+BN873+BN874+BP871+BP872+BP873+BP874=1,Cadeirante/30*FR$4,IF(BN871+BN872+BN873+BN874+BP871+BP872+BP873+BP874=2,Fixo/30*FR$4,IF(BN871+BN872+BN873+BN874+BP871+BP872+BP873+BP874&gt;2,Fixo/30*FR$4+(BN871+BN872+BN873+BN874+BP871+BP872+BP873+BP874-2)*Cadeirante/30*FR$4)))+(BM871+BM872+BM873+BO871+BO872+BO873)*Percapita/30*FR$4+(BM874+BO874)*Crechee/30*FR$4,IF(C871=1,IF(BM871+BM872+BM873+BN871+BN872+BN873+BO871+BO872+BO873+BP871+BP872+BP873&lt;=15,(BM871+BM872+BM873+BO871+BO872+BO873)*Percapita/30*FR$4,IF(BM871+BM872+BM873+BN871+BN872+BN873+BO871+BO872+BO873+BP871+BP872+BP873&gt;=16,Fixo/30*FR$4+(BM871+BM872+BM873+BN871+BN872+BN873+BO871+BO872+BO873+BP871+BP872-16)*Percapita/30*FR$4))))))</f>
        <v>0</v>
      </c>
      <c r="FS871" s="177">
        <f>IF(C871=4,SUM(BQ871+BQ872+BQ873+BS871+BS872+BS873)*Percapita/30*FS$4+(BR871+BR872+BR873+BT871+BT872+BT873)*Cadeirante/30*FS$4,IF(C871=3,IF(BQ874+BS874=10,Fixo/30*FS$4+(BQ871+BQ872+BQ873+BS871+BS872+BS873)*Percapita/30*FS$4+(BR874+BT874)*Cadeirante/30*FS$4,IF(BQ874+BS874&lt;=9,(BQ874+BS874)*Crechee/30*FS$4)+(BR874+BT874)*Cadeirante/30*FS$4+(BQ871+BQ872+BQ873+BS871+BS872+BS873)*Percapita/30*FS$4)+IF(BQ874+BS874&gt;=11,Fixo/30*FS$4+(BQ874+BS874-10)*Crechee/30*FS$4,0),IF(C871=2,IF(BR871+BR872+BR873+BR874+BT871+BT872+BT873+BT874=1,Cadeirante/30*FS$4,IF(BR871+BR872+BR873+BR874+BT871+BT872+BT873+BT874=2,Fixo/30*FS$4,IF(BR871+BR872+BR873+BR874+BT871+BT872+BT873+BT874&gt;2,Fixo/30*FS$4+(BR871+BR872+BR873+BR874+BT871+BT872+BT873+BT874-2)*Cadeirante/30*FS$4)))+(BQ871+BQ872+BQ873+BS871+BS872+BS873)*Percapita/30*FS$4+(BQ874+BS874)*Crechee/30*FS$4,IF(C871=1,IF(BQ871+BQ872+BQ873+BR871+BR872+BR873+BS871+BS872+BS873+BT871+BT872+BT873&lt;=15,(BQ871+BQ872+BQ873+BS871+BS872+BS873)*Percapita/30*FS$4,IF(BQ871+BQ872+BQ873+BR871+BR872+BR873+BS871+BS872+BS873+BT871+BT872+BT873&gt;=16,Fixo/30*FS$4+(BQ871+BQ872+BQ873+BR871+BR872+BR873+BS871+BS872+BS873+BT871+BT872-16)*Percapita/30*FS$4))))))</f>
        <v>0</v>
      </c>
      <c r="FT871" s="177">
        <f>IF(C871=4,SUM(BU871+BU872+BU873+BW871+BW872+BW873)*Percapita/30*FT$4+(BV871+BV872+BV873+BX871+BX872+BX873)*Cadeirante/30*FT$4,IF(C871=3,IF(BU874+BW874=10,Fixo/30*FT$4+(BU871+BU872+BU873+BW871+BW872+BW873)*Percapita/30*FT$4+(BV874+BX874)*Cadeirante/30*FT$4,IF(BU874+BW874&lt;=9,(BU874+BW874)*Crechee/30*FT$4)+(BV874+BX874)*Cadeirante/30*FT$4+(BU871+BU872+BU873+BW871+BW872+BW873)*Percapita/30*FT$4)+IF(BU874+BW874&gt;=11,Fixo/30*FT$4+(BU874+BW874-10)*Crechee/30*FT$4,0),IF(C871=2,IF(BV871+BV872+BV873+BV874+BX871+BX872+BX873+BX874=1,Cadeirante/30*FT$4,IF(BV871+BV872+BV873+BV874+BX871+BX872+BX873+BX874=2,Fixo/30*FT$4,IF(BV871+BV872+BV873+BV874+BX871+BX872+BX873+BX874&gt;2,Fixo/30*FT$4+(BV871+BV872+BV873+BV874+BX871+BX872+BX873+BX874-2)*Cadeirante/30*FT$4)))+(BU871+BU872+BU873+BW871+BW872+BW873)*Percapita/30*FT$4+(BU874+BW874)*Crechee/30*FT$4,IF(C871=1,IF(BU871+BU872+BU873+BV871+BV872+BV873+BW871+BW872+BW873+BX871+BX872+BX873&lt;=15,(BU871+BU872+BU873+BW871+BW872+BW873)*Percapita/30*FT$4,IF(BU871+BU872+BU873+BV871+BV872+BV873+BW871+BW872+BW873+BX871+BX872+BX873&gt;=16,Fixo/30*FT$4+(BU871+BU872+BU873+BV871+BV872+BV873+BW871+BW872+BW873+BX871+BX872-16)*Percapita/30*FT$4))))))</f>
        <v>0</v>
      </c>
      <c r="FU871" s="177">
        <f>IF(C871=4,SUM(BY871+BY872+BY873+CA871+CA872+CA873)*Percapita/30*FU$4+(BZ871+BZ872+BZ873+CB871+CB872+CB873)*Cadeirante/30*FU$4,IF(C871=3,IF(BY874+CA874=10,Fixo/30*FU$4+(BY871+BY872+BY873+CA871+CA872+CA873)*Percapita/30*FU$4+(BZ874+CB874)*Cadeirante/30*FU$4,IF(BY874+CA874&lt;=9,(BY874+CA874)*Crechee/30*FU$4)+(BZ874+CB874)*Cadeirante/30*FU$4+(BY871+BY872+BY873+CA871+CA872+CA873)*Percapita/30*FU$4)+IF(BY874+CA874&gt;=11,Fixo/30*FU$4+(BY874+CA874-10)*Crechee/30*FU$4,0),IF(C871=2,IF(BZ871+BZ872+BZ873+BZ874+CB871+CB872+CB873+CB874=1,Cadeirante/30*FU$4,IF(BZ871+BZ872+BZ873+BZ874+CB871+CB872+CB873+CB874=2,Fixo/30*FU$4,IF(BZ871+BZ872+BZ873+BZ874+CB871+CB872+CB873+CB874&gt;2,Fixo/30*FU$4+(BZ871+BZ872+BZ873+BZ874+CB871+CB872+CB873+CB874-2)*Cadeirante/30*FU$4)))+(BY871+BY872+BY873+CA871+CA872+CA873)*Percapita/30*FU$4+(BY874+CA874)*Crechee/30*FU$4,IF(C871=1,IF(BY871+BY872+BY873+BZ871+BZ872+BZ873+CA871+CA872+CA873+CB871+CB872+CB873&lt;=15,(BY871+BY872+BY873+CA871+CA872+CA873)*Percapita/30*FU$4,IF(BY871+BY872+BY873+BZ871+BZ872+BZ873+CA871+CA872+CA873+CB871+CB872+CB873&gt;=16,Fixo/30*FU$4+(BY871+BY872+BY873+BZ871+BZ872+BZ873+CA871+CA872+CA873+CB871+CB872-16)*Percapita/30*FU$4))))))</f>
        <v>0</v>
      </c>
      <c r="FV871" s="177">
        <f>IF(C871=4,SUM(CC871+CC872+CC873+CE871+CE872+CE873)*Percapita/30*FV$4+(CD871+CD872+CD873+CF871+CF872+CF873)*Cadeirante/30*FV$4,IF(C871=3,IF(CC874+CE874=10,Fixo/30*FV$4+(CC871+CC872+CC873+CE871+CE872+CE873)*Percapita/30*FV$4+(CD874+CF874)*Cadeirante/30*FV$4,IF(CC874+CE874&lt;=9,(CC874+CE874)*Crechee/30*FV$4)+(CD874+CF874)*Cadeirante/30*FV$4+(CC871+CC872+CC873+CE871+CE872+CE873)*Percapita/30*FV$4)+IF(CC874+CE874&gt;=11,Fixo/30*FV$4+(CC874+CE874-10)*Crechee/30*FV$4,0),IF(C871=2,IF(CD871+CD872+CD873+CD874+CF871+CF872+CF873+CF874=1,Cadeirante/30*FV$4,IF(CD871+CD872+CD873+CD874+CF871+CF872+CF873+CF874=2,Fixo/30*FV$4,IF(CD871+CD872+CD873+CD874+CF871+CF872+CF873+CF874&gt;2,Fixo/30*FV$4+(CD871+CD872+CD873+CD874+CF871+CF872+CF873+CF874-2)*Cadeirante/30*FV$4)))+(CC871+CC872+CC873+CE871+CE872+CE873)*Percapita/30*FV$4+(CC874+CE874)*Crechee/30*FV$4,IF(C871=1,IF(CC871+CC872+CC873+CD871+CD872+CD873+CE871+CE872+CE873+CF871+CF872+CF873&lt;=15,(CC871+CC872+CC873+CE871+CE872+CE873)*Percapita/30*FV$4,IF(CC871+CC872+CC873+CD871+CD872+CD873+CE871+CE872+CE873+CF871+CF872+CF873&gt;=16,Fixo/30*FV$4+(CC871+CC872+CC873+CD871+CD872+CD873+CE871+CE872+CE873+CF871+CF872-16)*Percapita/30*FV$4))))))</f>
        <v>0</v>
      </c>
      <c r="FW871" s="177">
        <f>IF(C871=4,SUM(CG871+CG872+CG873+CI871+CI872+CI873)*Percapita/30*FW$4+(CH871+CH872+CH873+CJ871+CJ872+CJ873)*Cadeirante/30*FW$4,IF(C871=3,IF(CG874+CI874=10,Fixo/30*FW$4+(CG871+CG872+CG873+CI871+CI872+CI873)*Percapita/30*FW$4+(CH874+CJ874)*Cadeirante/30*FW$4,IF(CG874+CI874&lt;=9,(CG874+CI874)*Crechee/30*FW$4)+(CH874+CJ874)*Cadeirante/30*FW$4+(CG871+CG872+CG873+CI871+CI872+CI873)*Percapita/30*FW$4)+IF(CG874+CI874&gt;=11,Fixo/30*FW$4+(CG874+CI874-10)*Crechee/30*FW$4,0),IF(C871=2,IF(CH871+CH872+CH873+CH874+CJ871+CJ872+CJ873+CJ874=1,Cadeirante/30*FW$4,IF(CH871+CH872+CH873+CH874+CJ871+CJ872+CJ873+CJ874=2,Fixo/30*FW$4,IF(CH871+CH872+CH873+CH874+CJ871+CJ872+CJ873+CJ874&gt;2,Fixo/30*FW$4+(CH871+CH872+CH873+CH874+CJ871+CJ872+CJ873+CJ874-2)*Cadeirante/30*FW$4)))+(CG871+CG872+CG873+CI871+CI872+CI873)*Percapita/30*FW$4+(CG874+CI874)*Crechee/30*FW$4,IF(C871=1,IF(CG871+CG872+CG873+CH871+CH872+CH873+CI871+CI872+CI873+CJ871+CJ872+CJ873&lt;=15,(CG871+CG872+CG873+CI871+CI872+CI873)*Percapita/30*FW$4,IF(CG871+CG872+CG873+CH871+CH872+CH873+CI871+CI872+CI873+CJ871+CJ872+CJ873&gt;=16,Fixo/30*FW$4+(CG871+CG872+CG873+CH871+CH872+CH873+CI871+CI872+CI873+CJ871+CJ872-16)*Percapita/30*FW$4))))))</f>
        <v>0</v>
      </c>
      <c r="FX871" s="177">
        <f>IF(C871=4,SUM(CK871+CK872+CK873+CM871+CM872+CM873)*Percapita/30*FX$4+(CL871+CL872+CL873+CN871+CN872+CN873)*Cadeirante/30*FX$4,IF(C871=3,IF(CK874+CM874=10,Fixo/30*FX$4+(CK871+CK872+CK873+CM871+CM872+CM873)*Percapita/30*FX$4+(CL874+CN874)*Cadeirante/30*FX$4,IF(CK874+CM874&lt;=9,(CK874+CM874)*Crechee/30*FX$4)+(CL874+CN874)*Cadeirante/30*FX$4+(CK871+CK872+CK873+CM871+CM872+CM873)*Percapita/30*FX$4)+IF(CK874+CM874&gt;=11,Fixo/30*FX$4+(CK874+CM874-10)*Crechee/30*FX$4,0),IF(C871=2,IF(CL871+CL872+CL873+CL874+CN871+CN872+CN873+CN874=1,Cadeirante/30*FX$4,IF(CL871+CL872+CL873+CL874+CN871+CN872+CN873+CN874=2,Fixo/30*FX$4,IF(CL871+CL872+CL873+CL874+CN871+CN872+CN873+CN874&gt;2,Fixo/30*FX$4+(CL871+CL872+CL873+CL874+CN871+CN872+CN873+CN874-2)*Cadeirante/30*FX$4)))+(CK871+CK872+CK873+CM871+CM872+CM873)*Percapita/30*FX$4+(CK874+CM874)*Crechee/30*FX$4,IF(C871=1,IF(CK871+CK872+CK873+CL871+CL872+CL873+CM871+CM872+CM873+CN871+CN872+CN873&lt;=15,(CK871+CK872+CK873+CM871+CM872+CM873)*Percapita/30*FX$4,IF(CK871+CK872+CK873+CL871+CL872+CL873+CM871+CM872+CM873+CN871+CN872+CN873&gt;=16,Fixo/30*FX$4+(CK871+CK872+CK873+CL871+CL872+CL873+CM871+CM872+CM873+CN871+CN872-16)*Percapita/30*FX$4))))))</f>
        <v>0</v>
      </c>
      <c r="FY871" s="177">
        <f>IF(C871=4,SUM(CO871+CO872+CO873+CQ871+CQ872+CQ873)*Percapita/30*FY$4+(CP871+CP872+CP873+CR871+CR872+CR873)*Cadeirante/30*FY$4,IF(C871=3,IF(CO874+CQ874=10,Fixo/30*FY$4+(CO871+CO872+CO873+CQ871+CQ872+CQ873)*Percapita/30*FY$4+(CP874+CR874)*Cadeirante/30*FY$4,IF(CO874+CQ874&lt;=9,(CO874+CQ874)*Crechee/30*FY$4)+(CP874+CR874)*Cadeirante/30*FY$4+(CO871+CO872+CO873+CQ871+CQ872+CQ873)*Percapita/30*FY$4)+IF(CO874+CQ874&gt;=11,Fixo/30*FY$4+(CO874+CQ874-10)*Crechee/30*FY$4,0),IF(C871=2,IF(CP871+CP872+CP873+CP874+CR871+CR872+CR873+CR874=1,Cadeirante/30*FY$4,IF(CP871+CP872+CP873+CP874+CR871+CR872+CR873+CR874=2,Fixo/30*FY$4,IF(CP871+CP872+CP873+CP874+CR871+CR872+CR873+CR874&gt;2,Fixo/30*FY$4+(CP871+CP872+CP873+CP874+CR871+CR872+CR873+CR874-2)*Cadeirante/30*FY$4)))+(CO871+CO872+CO873+CQ871+CQ872+CQ873)*Percapita/30*FY$4+(CO874+CQ874)*Crechee/30*FY$4,IF(C871=1,IF(CO871+CO872+CO873+CP871+CP872+CP873+CQ871+CQ872+CQ873+CR871+CR872+CR873&lt;=15,(CO871+CO872+CO873+CQ871+CQ872+CQ873)*Percapita/30*FY$4,IF(CO871+CO872+CO873+CP871+CP872+CP873+CQ871+CQ872+CQ873+CR871+CR872+CR873&gt;=16,Fixo/30*FY$4+(CO871+CO872+CO873+CP871+CP872+CP873+CQ871+CQ872+CQ873+CR871+CR872-16)*Percapita/30*FY$4))))))</f>
        <v>0</v>
      </c>
      <c r="FZ871" s="177">
        <f>IF(C871=4,SUM(CS871+CS872+CS873+CU871+CU872+CU873)*Percapita/30*FZ$4+(CT871+CT872+CT873+CV871+CV872+CV873)*Cadeirante/30*FZ$4,IF(C871=3,IF(CS874+CU874=10,Fixo/30*FZ$4+(CS871+CS872+CS873+CU871+CU872+CU873)*Percapita/30*FZ$4+(CT874+CV874)*Cadeirante/30*FZ$4,IF(CS874+CU874&lt;=9,(CS874+CU874)*Crechee/30*FZ$4)+(CT874+CV874)*Cadeirante/30*FZ$4+(CS871+CS872+CS873+CU871+CU872+CU873)*Percapita/30*FZ$4)+IF(CS874+CU874&gt;=11,Fixo/30*FZ$4+(CS874+CU874-10)*Crechee/30*FZ$4,0),IF(C871=2,IF(CT871+CT872+CT873+CT874+CV871+CV872+CV873+CV874=1,Cadeirante/30*FZ$4,IF(CT871+CT872+CT873+CT874+CV871+CV872+CV873+CV874=2,Fixo/30*FZ$4,IF(CT871+CT872+CT873+CT874+CV871+CV872+CV873+CV874&gt;2,Fixo/30*FZ$4+(CT871+CT872+CT873+CT874+CV871+CV872+CV873+CV874-2)*Cadeirante/30*FZ$4)))+(CS871+CS872+CS873+CU871+CU872+CU873)*Percapita/30*FZ$4+(CS874+CU874)*Crechee/30*FZ$4,IF(C871=1,IF(CS871+CS872+CS873+CT871+CT872+CT873+CU871+CU872+CU873+CV871+CV872+CV873&lt;=15,(CS871+CS872+CS873+CU871+CU872+CU873)*Percapita/30*FZ$4,IF(CS871+CS872+CS873+CT871+CT872+CT873+CU871+CU872+CU873+CV871+CV872+CV873&gt;=16,Fixo/30*FZ$4+(CS871+CS872+CS873+CT871+CT872+CT873+CU871+CU872+CU873+CV871+CV872-16)*Percapita/30*FZ$4))))))</f>
        <v>0</v>
      </c>
      <c r="GA871" s="177">
        <f>IF(C871=4,SUM(CW871+CW872+CW873+CY871+CY872+CY873)*Percapita/30*GA$4+(CX871+CX872+CX873+CZ871+CZ872+CZ873)*Cadeirante/30*GA$4,IF(C871=3,IF(CW874+CY874=10,Fixo/30*GA$4+(CW871+CW872+CW873+CY871+CY872+CY873)*Percapita/30*GA$4+(CX874+CZ874)*Cadeirante/30*GA$4,IF(CW874+CY874&lt;=9,(CW874+CY874)*Crechee/30*GA$4)+(CX874+CZ874)*Cadeirante/30*GA$4+(CW871+CW872+CW873+CY871+CY872+CY873)*Percapita/30*GA$4)+IF(CW874+CY874&gt;=11,Fixo/30*GA$4+(CW874+CY874-10)*Crechee/30*GA$4,0),IF(C871=2,IF(CX871+CX872+CX873+CX874+CZ871+CZ872+CZ873+CZ874=1,Cadeirante/30*GA$4,IF(CX871+CX872+CX873+CX874+CZ871+CZ872+CZ873+CZ874=2,Fixo/30*GA$4,IF(CX871+CX872+CX873+CX874+CZ871+CZ872+CZ873+CZ874&gt;2,Fixo/30*GA$4+(CX871+CX872+CX873+CX874+CZ871+CZ872+CZ873+CZ874-2)*Cadeirante/30*GA$4)))+(CW871+CW872+CW873+CY871+CY872+CY873)*Percapita/30*GA$4+(CW874+CY874)*Crechee/30*GA$4,IF(C871=1,IF(CW871+CW872+CW873+CX871+CX872+CX873+CY871+CY872+CY873+CZ871+CZ872+CZ873&lt;=15,(CW871+CW872+CW873+CY871+CY872+CY873)*Percapita/30*GA$4,IF(CW871+CW872+CW873+CX871+CX872+CX873+CY871+CY872+CY873+CZ871+CZ872+CZ873&gt;=16,Fixo/30*GA$4+(CW871+CW872+CW873+CX871+CX872+CX873+CY871+CY872+CY873+CZ871+CZ872-16)*Percapita/30*GA$4))))))</f>
        <v>0</v>
      </c>
      <c r="GB871" s="177">
        <f>IF(C871=4,SUM(DA871+DA872+DA873+DC871+DC872+DC873)*Percapita/30*GB$4+(DB871+DB872+DB873+DD871+DD872+DD873)*Cadeirante/30*GB$4,IF(C871=3,IF(DA874+DC874=10,Fixo/30*GB$4+(DA871+DA872+DA873+DC871+DC872+DC873)*Percapita/30*GB$4+(DB874+DD874)*Cadeirante/30*GB$4,IF(DA874+DC874&lt;=9,(DA874+DC874)*Crechee/30*GB$4)+(DB874+DD874)*Cadeirante/30*GB$4+(DA871+DA872+DA873+DC871+DC872+DC873)*Percapita/30*GB$4)+IF(DA874+DC874&gt;=11,Fixo/30*GB$4+(DA874+DC874-10)*Crechee/30*GB$4,0),IF(C871=2,IF(DB871+DB872+DB873+DB874+DD871+DD872+DD873+DD874=1,Cadeirante/30*GB$4,IF(DB871+DB872+DB873+DB874+DD871+DD872+DD873+DD874=2,Fixo/30*GB$4,IF(DB871+DB872+DB873+DB874+DD871+DD872+DD873+DD874&gt;2,Fixo/30*GB$4+(DB871+DB872+DB873+DB874+DD871+DD872+DD873+DD874-2)*Cadeirante/30*GB$4)))+(DA871+DA872+DA873+DC871+DC872+DC873)*Percapita/30*GB$4+(DA874+DC874)*Crechee/30*GB$4,IF(C871=1,IF(DA871+DA872+DA873+DB871+DB872+DB873+DC871+DC872+DC873+DD871+DD872+DD873&lt;=15,(DA871+DA872+DA873+DC871+DC872+DC873)*Percapita/30*GB$4,IF(DA871+DA872+DA873+DB871+DB872+DB873+DC871+DC872+DC873+DD871+DD872+DD873&gt;=16,Fixo/30*GB$4+(DA871+DA872+DA873+DB871+DB872+DB873+DC871+DC872+DC873+DD871+DD872-16)*Percapita/30*GB$4))))))</f>
        <v>0</v>
      </c>
      <c r="GC871" s="177">
        <f>IF(C871=4,SUM(DE871+DE872+DE873+DG871+DG872+DG873)*Percapita/30*GC$4+(DF871+DF872+DF873+DH871+DH872+DH873)*Cadeirante/30*GC$4,IF(C871=3,IF(DE874+DG874=10,Fixo/30*GC$4+(DE871+DE872+DE873+DG871+DG872+DG873)*Percapita/30*GC$4+(DF874+DH874)*Cadeirante/30*GC$4,IF(DE874+DG874&lt;=9,(DE874+DG874)*Crechee/30*GC$4)+(DF874+DH874)*Cadeirante/30*GC$4+(DE871+DE872+DE873+DG871+DG872+DG873)*Percapita/30*GC$4)+IF(DE874+DG874&gt;=11,Fixo/30*GC$4+(DE874+DG874-10)*Crechee/30*GC$4,0),IF(C871=2,IF(DF871+DF872+DF873+DF874+DH871+DH872+DH873+DH874=1,Cadeirante/30*GC$4,IF(DF871+DF872+DF873+DF874+DH871+DH872+DH873+DH874=2,Fixo/30*GC$4,IF(DF871+DF872+DF873+DF874+DH871+DH872+DH873+DH874&gt;2,Fixo/30*GC$4+(DF871+DF872+DF873+DF874+DH871+DH872+DH873+DH874-2)*Cadeirante/30*GC$4)))+(DE871+DE872+DE873+DG871+DG872+DG873)*Percapita/30*GC$4+(DE874+DG874)*Crechee/30*GC$4,IF(C871=1,IF(DE871+DE872+DE873+DF871+DF872+DF873+DG871+DG872+DG873+DH871+DH872+DH873&lt;=15,(DE871+DE872+DE873+DG871+DG872+DG873)*Percapita/30*GC$4,IF(DE871+DE872+DE873+DF871+DF872+DF873+DG871+DG872+DG873+DH871+DH872+DH873&gt;=16,Fixo/30*GC$4+(DE871+DE872+DE873+DF871+DF872+DF873+DG871+DG872+DG873+DH871+DH872-16)*Percapita/30*GC$4))))))</f>
        <v>0</v>
      </c>
      <c r="GD871" s="177">
        <f>IF(C871=4,SUM(DI871+DI872+DI873+DK871+DK872+DK873)*Percapita/30*GD$4+(DJ871+DJ872+DJ873+DL871+DL872+DL873)*Cadeirante/30*GD$4,IF(C871=3,IF(DI874+DK874=10,Fixo/30*GD$4+(DI871+DI872+DI873+DK871+DK872+DK873)*Percapita/30*GD$4+(DJ874+DL874)*Cadeirante/30*GD$4,IF(DI874+DK874&lt;=9,(DI874+DK874)*Crechee/30*GD$4)+(DJ874+DL874)*Cadeirante/30*GD$4+(DI871+DI872+DI873+DK871+DK872+DK873)*Percapita/30*GD$4)+IF(DI874+DK874&gt;=11,Fixo/30*GD$4+(DI874+DK874-10)*Crechee/30*GD$4,0),IF(C871=2,IF(DJ871+DJ872+DJ873+DJ874+DL871+DL872+DL873+DL874=1,Cadeirante/30*GD$4,IF(DJ871+DJ872+DJ873+DJ874+DL871+DL872+DL873+DL874=2,Fixo/30*GD$4,IF(DJ871+DJ872+DJ873+DJ874+DL871+DL872+DL873+DL874&gt;2,Fixo/30*GD$4+(DJ871+DJ872+DJ873+DJ874+DL871+DL872+DL873+DL874-2)*Cadeirante/30*GD$4)))+(DI871+DI872+DI873+DK871+DK872+DK873)*Percapita/30*GD$4+(DI874+DK874)*Crechee/30*GD$4,IF(C871=1,IF(DI871+DI872+DI873+DJ871+DJ872+DJ873+DK871+DK872+DK873+DL871+DL872+DL873&lt;=15,(DI871+DI872+DI873+DK871+DK872+DK873)*Percapita/30*GD$4,IF(DI871+DI872+DI873+DJ871+DJ872+DJ873+DK871+DK872+DK873+DL871+DL872+DL873&gt;=16,Fixo/30*GD$4+(DI871+DI872+DI873+DJ871+DJ872+DJ873+DK871+DK872+DK873+DL871+DL872-16)*Percapita/30*GD$4))))))</f>
        <v>0</v>
      </c>
      <c r="GE871" s="177">
        <f>IF(C871=4,SUM(DM871+DM872+DM873+DO871+DO872+DO873)*Percapita/30*GE$4+(DN871+DN872+DN873+DP871+DP872+DP873)*Cadeirante/30*GE$4,IF(C871=3,IF(DM874+DO874=10,Fixo/30*GE$4+(DM871+DM872+DM873+DO871+DO872+DO873)*Percapita/30*GE$4+(DN874+DP874)*Cadeirante/30*GE$4,IF(DM874+DO874&lt;=9,(DM874+DO874)*Crechee/30*GE$4)+(DN874+DP874)*Cadeirante/30*GE$4+(DM871+DM872+DM873+DO871+DO872+DO873)*Percapita/30*GE$4)+IF(DM874+DO874&gt;=11,Fixo/30*GE$4+(DM874+DO874-10)*Crechee/30*GE$4,0),IF(C871=2,IF(DN871+DN872+DN873+DN874+DP871+DP872+DP873+DP874=1,Cadeirante/30*GE$4,IF(DN871+DN872+DN873+DN874+DP871+DP872+DP873+DP874=2,Fixo/30*GE$4,IF(DN871+DN872+DN873+DN874+DP871+DP872+DP873+DP874&gt;2,Fixo/30*GE$4+(DN871+DN872+DN873+DN874+DP871+DP872+DP873+DP874-2)*Cadeirante/30*GE$4)))+(DM871+DM872+DM873+DO871+DO872+DO873)*Percapita/30*GE$4+(DM874+DO874)*Crechee/30*GE$4,IF(C871=1,IF(DM871+DM872+DM873+DN871+DN872+DN873+DO871+DO872+DO873+DP871+DP872+DP873&lt;=15,(DM871+DM872+DM873+DO871+DO872+DO873)*Percapita/30*GE$4,IF(DM871+DM872+DM873+DN871+DN872+DN873+DO871+DO872+DO873+DP871+DP872+DP873&gt;=16,Fixo/30*GE$4+(DM871+DM872+DM873+DN871+DN872+DN873+DO871+DO872+DO873+DP871+DP872-16)*Percapita/30*GE$4))))))</f>
        <v>0</v>
      </c>
      <c r="GF871" s="177">
        <f>IF(C871=4,SUM(DQ871+DQ872+DQ873+DS871+DS872+DS873)*Percapita/30*GF$4+(DR871+DR872+DR873+DT871+DT872+DT873)*Cadeirante/30*GF$4,IF(C871=3,IF(DQ874+DS874=10,Fixo/30*GF$4+(DQ871+DQ872+DQ873+DS871+DS872+DS873)*Percapita/30*GF$4+(DR874+DT874)*Cadeirante/30*GF$4,IF(DQ874+DS874&lt;=9,(DQ874+DS874)*Crechee/30*GF$4)+(DR874+DT874)*Cadeirante/30*GF$4+(DQ871+DQ872+DQ873+DS871+DS872+DS873)*Percapita/30*GF$4)+IF(DQ874+DS874&gt;=11,Fixo/30*GF$4+(DQ874+DS874-10)*Crechee/30*GF$4,0),IF(C871=2,IF(DR871+DR872+DR873+DR874+DT871+DT872+DT873+DT874=1,Cadeirante/30*GF$4,IF(DR871+DR872+DR873+DR874+DT871+DT872+DT873+DT874=2,Fixo/30*GF$4,IF(DR871+DR872+DR873+DR874+DT871+DT872+DT873+DT874&gt;2,Fixo/30*GF$4+(DR871+DR872+DR873+DR874+DT871+DT872+DT873+DT874-2)*Cadeirante/30*GF$4)))+(DQ871+DQ872+DQ873+DS871+DS872+DS873)*Percapita/30*GF$4+(DQ874+DS874)*Crechee/30*GF$4,IF(C871=1,IF(DQ871+DQ872+DQ873+DR871+DR872+DR873+DS871+DS872+DS873+DT871+DT872+DT873&lt;=15,(DQ871+DQ872+DQ873+DS871+DS872+DS873)*Percapita/30*GF$4,IF(DQ871+DQ872+DQ873+DR871+DR872+DR873+DS871+DS872+DS873+DT871+DT872+DT873&gt;=16,Fixo/30*GF$4+(DQ871+DQ872+DQ873+DR871+DR872+DR873+DS871+DS872+DS873+DT871+DT872-16)*Percapita/30*GF$4))))))</f>
        <v>0</v>
      </c>
      <c r="GG871" s="177">
        <f>IF(C871=4,SUM(DU871+DU872+DU873+DW871+DW872+DW873)*Percapita/30*GG$4+(DV871+DV872+DV873+DX871+DX872+DX873)*Cadeirante/30*GG$4,IF(C871=3,IF(DU874+DW874=10,Fixo/30*GG$4+(DU871+DU872+DU873+DW871+DW872+DW873)*Percapita/30*GG$4+(DV874+DX874)*Cadeirante/30*GG$4,IF(DU874+DW874&lt;=9,(DU874+DW874)*Crechee/30*GG$4)+(DV874+DX874)*Cadeirante/30*GG$4+(DU871+DU872+DU873+DW871+DW872+DW873)*Percapita/30*GG$4)+IF(DU874+DW874&gt;=11,Fixo/30*GG$4+(DU874+DW874-10)*Crechee/30*GG$4,0),IF(C871=2,IF(DV871+DV872+DV873+DV874+DX871+DX872+DX873+DX874=1,Cadeirante/30*GG$4,IF(DV871+DV872+DV873+DV874+DX871+DX872+DX873+DX874=2,Fixo/30*GG$4,IF(DV871+DV872+DV873+DV874+DX871+DX872+DX873+DX874&gt;2,Fixo/30*GG$4+(DV871+DV872+DV873+DV874+DX871+DX872+DX873+DX874-2)*Cadeirante/30*GG$4)))+(DU871+DU872+DU873+DW871+DW872+DW873)*Percapita/30*GG$4+(DU874+DW874)*Crechee/30*GG$4,IF(C871=1,IF(DU871+DU872+DU873+DV871+DV872+DV873+DW871+DW872+DW873+DX871+DX872+DX873&lt;=15,(DU871+DU872+DU873+DW871+DW872+DW873)*Percapita/30*GG$4,IF(DU871+DU872+DU873+DV871+DV872+DV873+DW871+DW872+DW873+DX871+DX872+DX873&gt;=16,Fixo/30*GG$4+(DU871+DU872+DU873+DV871+DV872+DV873+DW871+DW872+DW873+DX871+DX872-16)*Percapita/30*GG$4))))))</f>
        <v>0</v>
      </c>
      <c r="GH871" s="177">
        <f>IF(C871=4,SUM(DY871+DY872+DY873+EA871+EA872+EA873)*Percapita/30*GH$4+(DZ871+DZ872+DZ873+EB871+EB872+EB873)*Cadeirante/30*GH$4,IF(C871=3,IF(DY874+EA874=10,Fixo/30*GH$4+(DY871+DY872+DY873+EA871+EA872+EA873)*Percapita/30*GH$4+(DZ874+EB874)*Cadeirante/30*GH$4,IF(DY874+EA874&lt;=9,(DY874+EA874)*Crechee/30*GH$4)+(DZ874+EB874)*Cadeirante/30*GH$4+(DY871+DY872+DY873+EA871+EA872+EA873)*Percapita/30*GH$4)+IF(DY874+EA874&gt;=11,Fixo/30*GH$4+(DY874+EA874-10)*Crechee/30*GH$4,0),IF(C871=2,IF(DZ871+DZ872+DZ873+DZ874+EB871+EB872+EB873+EB874=1,Cadeirante/30*GH$4,IF(DZ871+DZ872+DZ873+DZ874+EB871+EB872+EB873+EB874=2,Fixo/30*GH$4,IF(DZ871+DZ872+DZ873+DZ874+EB871+EB872+EB873+EB874&gt;2,Fixo/30*GH$4+(DZ871+DZ872+DZ873+DZ874+EB871+EB872+EB873+EB874-2)*Cadeirante/30*GH$4)))+(DY871+DY872+DY873+EA871+EA872+EA873)*Percapita/30*GH$4+(DY874+EA874)*Crechee/30*GH$4,IF(C871=1,IF(DY871+DY872+DY873+DZ871+DZ872+DZ873+EA871+EA872+EA873+EB871+EB872+EB873&lt;=15,(DY871+DY872+DY873+EA871+EA872+EA873)*Percapita/30*GH$4,IF(DY871+DY872+DY873+DZ871+DZ872+DZ873+EA871+EA872+EA873+EB871+EB872+EB873&gt;=16,Fixo/30*GH$4+(DY871+DY872+DY873+DZ871+DZ872+DZ873+EA871+EA872+EA873+EB871+EB872-16)*Percapita/30*GH$4))))))</f>
        <v>0</v>
      </c>
      <c r="GI871" s="177">
        <f>IF(C871=4,SUM(EC871+EC872+EC873+EE871+EE872+EE873)*Percapita/30*GI$4+(ED871+ED872+ED873+EF871+EF872+EF873)*Cadeirante/30*GI$4,IF(C871=3,IF(EC874+EE874=10,Fixo/30*GI$4+(EC871+EC872+EC873+EE871+EE872+EE873)*Percapita/30*GI$4+(ED874+EF874)*Cadeirante/30*GI$4,IF(EC874+EE874&lt;=9,(EC874+EE874)*Crechee/30*GI$4)+(ED874+EF874)*Cadeirante/30*GI$4+(EC871+EC872+EC873+EE871+EE872+EE873)*Percapita/30*GI$4)+IF(EC874+EE874&gt;=11,Fixo/30*GI$4+(EC874+EE874-10)*Crechee/30*GI$4,0),IF(C871=2,IF(ED871+ED872+ED873+ED874+EF871+EF872+EF873+EF874=1,Cadeirante/30*GI$4,IF(ED871+ED872+ED873+ED874+EF871+EF872+EF873+EF874=2,Fixo/30*GI$4,IF(ED871+ED872+ED873+ED874+EF871+EF872+EF873+EF874&gt;2,Fixo/30*GI$4+(ED871+ED872+ED873+ED874+EF871+EF872+EF873+EF874-2)*Cadeirante/30*GI$4)))+(EC871+EC872+EC873+EE871+EE872+EE873)*Percapita/30*GI$4+(EC874+EE874)*Crechee/30*GI$4,IF(C871=1,IF(EC871+EC872+EC873+ED871+ED872+ED873+EE871+EE872+EE873+EF871+EF872+EF873&lt;=15,(EC871+EC872+EC873+EE871+EE872+EE873)*Percapita/30*GI$4,IF(EC871+EC872+EC873+ED871+ED872+ED873+EE871+EE872+EE873+EF871+EF872+EF873&gt;=16,Fixo/30*GI$4+(EC871+EC872+EC873+ED871+ED872+ED873+EE871+EE872+EE873+EF871+EF872-16)*Percapita/30*GI$4))))))</f>
        <v>0</v>
      </c>
      <c r="GJ871" s="177">
        <f>IF(C871=4,SUM(EG871+EG872+EG873+EI871+EI872+EI873)*Percapita/30*GJ$4+(EH871+EH872+EH873+EJ871+EJ872+EJ873)*Cadeirante/30*GJ$4,IF(C871=3,IF(EG874+EI874=10,Fixo/30*GJ$4+(EG871+EG872+EG873+EI871+EI872+EI873)*Percapita/30*GJ$4+(EH874+EJ874)*Cadeirante/30*GJ$4,IF(EG874+EI874&lt;=9,(EG874+EI874)*Crechee/30*GJ$4)+(EH874+EJ874)*Cadeirante/30*GJ$4+(EG871+EG872+EG873+EI871+EI872+EI873)*Percapita/30*GJ$4)+IF(EG874+EI874&gt;=11,Fixo/30*GJ$4+(EG874+EI874-10)*Crechee/30*GJ$4,0),IF(C871=2,IF(EH871+EH872+EH873+EH874+EJ871+EJ872+EJ873+EJ874=1,Cadeirante/30*GJ$4,IF(EH871+EH872+EH873+EH874+EJ871+EJ872+EJ873+EJ874=2,Fixo/30*GJ$4,IF(EH871+EH872+EH873+EH874+EJ871+EJ872+EJ873+EJ874&gt;2,Fixo/30*GJ$4+(EH871+EH872+EH873+EH874+EJ871+EJ872+EJ873+EJ874-2)*Cadeirante/30*GJ$4)))+(EG871+EG872+EG873+EI871+EI872+EI873)*Percapita/30*GJ$4+(EG874+EI874)*Crechee/30*GJ$4,IF(C871=1,IF(EG871+EG872+EG873+EH871+EH872+EH873+EI871+EI872+EI873+EJ871+EJ872+EJ873&lt;=15,(EG871+EG872+EG873+EI871+EI872+EI873)*Percapita/30*GJ$4,IF(EG871+EG872+EG873+EH871+EH872+EH873+EI871+EI872+EI873+EJ871+EJ872+EJ873&gt;=16,Fixo/30*GJ$4+(EG871+EG872+EG873+EH871+EH872+EH873+EI871+EI872+EI873+EJ871+EJ872-16)*Percapita/30*GJ$4))))))</f>
        <v>0</v>
      </c>
      <c r="GK871" s="178"/>
      <c r="GL871" s="103">
        <f t="shared" si="968"/>
        <v>0</v>
      </c>
      <c r="GM871" s="124"/>
      <c r="GN871" s="104">
        <f>SUMIF(V871:V874,"&lt;0")*Cadeirante/30*GN$4+SUMIF(X871:X874,"&lt;0")*Cadeirante/30*GN$4</f>
        <v>0</v>
      </c>
      <c r="GO871" s="104">
        <f>SUMIF(Z871:Z874,"&lt;0")*Cadeirante/30*GO$4+SUMIF(AB871:AB874,"&lt;0")*Cadeirante/30*GO$4</f>
        <v>0</v>
      </c>
      <c r="GP871" s="104">
        <f>SUMIF(AD871:AD874,"&lt;0")*Cadeirante/30*GP$4+SUMIF(AF871:AF874,"&lt;0")*Cadeirante/30*GP$4</f>
        <v>0</v>
      </c>
      <c r="GQ871" s="104">
        <f>SUMIF(AH871:AH874,"&lt;0")*Cadeirante/30*GQ$4+SUMIF(AJ871:AJ874,"&lt;0")*Cadeirante/30*GQ$4</f>
        <v>0</v>
      </c>
      <c r="GR871" s="104">
        <f>SUMIF(AL871:AL874,"&lt;0")*Cadeirante/30*GR$4+SUMIF(AN871:AN874,"&lt;0")*Cadeirante/30*GR$4</f>
        <v>0</v>
      </c>
      <c r="GS871" s="104">
        <f>SUMIF(AP871:AP874,"&lt;0")*Cadeirante/30*GS$4+SUMIF(AR871:AR874,"&lt;0")*Cadeirante/30*GS$4</f>
        <v>0</v>
      </c>
      <c r="GT871" s="104">
        <f>SUMIF(AT871:AT874,"&lt;0")*Cadeirante/30*GT$4+SUMIF(AV871:AV874,"&lt;0")*Cadeirante/30*GT$4</f>
        <v>0</v>
      </c>
      <c r="GU871" s="104">
        <f>SUMIF(AX871:AX874,"&lt;0")*Cadeirante/30*GU$4+SUMIF(AZ871:AZ874,"&lt;0")*Cadeirante/30*GU$4</f>
        <v>0</v>
      </c>
      <c r="GV871" s="104">
        <f>SUMIF(BB871:BB874,"&lt;0")*Cadeirante/30*GV$4+SUMIF(BD871:BD874,"&lt;0")*Cadeirante/30*GV$4</f>
        <v>0</v>
      </c>
      <c r="GW871" s="104">
        <f>SUMIF(BF871:BF874,"&lt;0")*Cadeirante/30*GW$4+SUMIF(BH871:BH874,"&lt;0")*Cadeirante/30*GW$4</f>
        <v>0</v>
      </c>
      <c r="GX871" s="104">
        <f>SUMIF(BJ871:BJ874,"&lt;0")*Cadeirante/30*GX$4+SUMIF(BL871:BL874,"&lt;0")*Cadeirante/30*GX$4</f>
        <v>0</v>
      </c>
      <c r="GY871" s="104">
        <f>SUMIF(BN871:BN874,"&lt;0")*Cadeirante/30*GY$4+SUMIF(BP871:BP874,"&lt;0")*Cadeirante/30*GY$4</f>
        <v>0</v>
      </c>
      <c r="GZ871" s="104">
        <f>SUMIF(BR871:BR874,"&lt;0")*Cadeirante/30*GZ$4+SUMIF(BT871:BT874,"&lt;0")*Cadeirante/30*GZ$4</f>
        <v>0</v>
      </c>
      <c r="HA871" s="104">
        <f>SUMIF(BV871:BV874,"&lt;0")*Cadeirante/30*HA$4+SUMIF(BX871:BX874,"&lt;0")*Cadeirante/30*HA$4</f>
        <v>0</v>
      </c>
      <c r="HB871" s="104">
        <f>SUMIF(BZ871:BZ874,"&lt;0")*Cadeirante/30*HB$4+SUMIF(CB871:CB874,"&lt;0")*Cadeirante/30*HB$4</f>
        <v>0</v>
      </c>
      <c r="HC871" s="104">
        <f>SUMIF(CD871:CD874,"&lt;0")*Cadeirante/30*HC$4+SUMIF(CF871:CF874,"&lt;0")*Cadeirante/30*HC$4</f>
        <v>0</v>
      </c>
      <c r="HD871" s="104">
        <f>SUMIF(CH871:CH874,"&lt;0")*Cadeirante/30*HD$4+SUMIF(CJ871:CJ874,"&lt;0")*Cadeirante/30*HD$4</f>
        <v>0</v>
      </c>
      <c r="HE871" s="104">
        <f>SUMIF(CL871:CL874,"&lt;0")*Cadeirante/30*HE$4+SUMIF(CN871:CN874,"&lt;0")*Cadeirante/30*HE$4</f>
        <v>0</v>
      </c>
      <c r="HF871" s="104">
        <f>SUMIF(CP871:CP874,"&lt;0")*Cadeirante/30*HF$4+SUMIF(CR871:CR874,"&lt;0")*Cadeirante/30*HF$4</f>
        <v>0</v>
      </c>
      <c r="HG871" s="104">
        <f>SUMIF(CT871:CT874,"&lt;0")*Cadeirante/30*HG$4+SUMIF(CV871:CV874,"&lt;0")*Cadeirante/30*HG$4</f>
        <v>0</v>
      </c>
      <c r="HH871" s="104">
        <f>SUMIF(CX871:CX874,"&lt;0")*Cadeirante/30*HH$4+SUMIF(CZ871:CZ874,"&lt;0")*Cadeirante/30*HH$4</f>
        <v>0</v>
      </c>
      <c r="HI871" s="104">
        <f>SUMIF(DB871:DB874,"&lt;0")*Cadeirante/30*HI$4+SUMIF(DD871:DD874,"&lt;0")*Cadeirante/30*HI$4</f>
        <v>0</v>
      </c>
      <c r="HJ871" s="104">
        <f>SUMIF(DF871:DF874,"&lt;0")*Cadeirante/30*HJ$4+SUMIF(DH871:DH874,"&lt;0")*Cadeirante/30*HJ$4</f>
        <v>0</v>
      </c>
      <c r="HK871" s="104">
        <f>SUMIF(DJ871:DJ874,"&lt;0")*Cadeirante/30*HK$4+SUMIF(DL871:DL874,"&lt;0")*Cadeirante/30*HK$4</f>
        <v>0</v>
      </c>
      <c r="HL871" s="104">
        <f>SUMIF(DN871:DN874,"&lt;0")*Cadeirante/30*HL$4+SUMIF(DP871:DP874,"&lt;0")*Cadeirante/30*HL$4</f>
        <v>0</v>
      </c>
      <c r="HM871" s="104">
        <f>SUMIF(DR871:DR874,"&lt;0")*Cadeirante/30*HM$4+SUMIF(DT871:DT874,"&lt;0")*Cadeirante/30*HM$4</f>
        <v>0</v>
      </c>
      <c r="HN871" s="104">
        <f>SUMIF(DV871:DV874,"&lt;0")*Cadeirante/30*HN$4+SUMIF(DX871:DX874,"&lt;0")*Cadeirante/30*HN$4</f>
        <v>0</v>
      </c>
      <c r="HO871" s="104">
        <f>SUMIF(DZ871:DZ874,"&lt;0")*Cadeirante/30*HO$4+SUMIF(EB871:EB874,"&lt;0")*Cadeirante/30*HO$4</f>
        <v>0</v>
      </c>
      <c r="HP871" s="104">
        <f>SUMIF(ED871:ED874,"&lt;0")*Cadeirante/30*HP$4+SUMIF(EF871:EF874,"&lt;0")*Cadeirante/30*HP$4</f>
        <v>0</v>
      </c>
      <c r="HQ871" s="64"/>
      <c r="HR871" s="64"/>
      <c r="HS871" s="64"/>
      <c r="HT871" s="64"/>
      <c r="HU871" s="64"/>
      <c r="HV871" s="64"/>
      <c r="HW871" s="176">
        <v>17629.309999999998</v>
      </c>
      <c r="HX871" s="64"/>
      <c r="HY871" s="280">
        <f>IF(ISTEXT(EM871), VALUE(EM871), EM871)</f>
        <v>0</v>
      </c>
      <c r="HZ871" s="280">
        <f>IF(ISTEXT(EN871), VALUE(EN871), EN871)</f>
        <v>0</v>
      </c>
      <c r="IA871" s="280">
        <f>IF(ISTEXT(EO871), VALUE(EO871), EO871)</f>
        <v>0</v>
      </c>
      <c r="IB871" s="64" t="b">
        <f>HW871=FE871</f>
        <v>0</v>
      </c>
      <c r="IC871" s="64"/>
    </row>
    <row r="872" spans="1:237" s="106" customFormat="1" ht="22.5" customHeight="1" x14ac:dyDescent="0.25">
      <c r="A872" s="368" t="s">
        <v>3986</v>
      </c>
      <c r="B872" s="369" t="s">
        <v>3987</v>
      </c>
      <c r="C872" s="370" t="s">
        <v>3233</v>
      </c>
      <c r="D872" s="371" t="s">
        <v>3983</v>
      </c>
      <c r="E872" s="371" t="s">
        <v>3988</v>
      </c>
      <c r="F872" s="372" t="s">
        <v>3224</v>
      </c>
      <c r="G872" s="372" t="s">
        <v>3225</v>
      </c>
      <c r="H872" s="373" t="s">
        <v>1878</v>
      </c>
      <c r="I872" s="374" t="s">
        <v>3989</v>
      </c>
      <c r="J872" s="421" t="s">
        <v>3268</v>
      </c>
      <c r="K872" s="421" t="s">
        <v>3234</v>
      </c>
      <c r="L872" s="329">
        <f>CONTINUA!BV872</f>
        <v>0</v>
      </c>
      <c r="M872" s="329">
        <f>CONTINUA!BW872</f>
        <v>0</v>
      </c>
      <c r="N872" s="895"/>
      <c r="O872" s="896" t="s">
        <v>4091</v>
      </c>
      <c r="P872" s="897" t="s">
        <v>206</v>
      </c>
      <c r="Q872" s="400">
        <v>2</v>
      </c>
      <c r="R872" s="401">
        <v>3</v>
      </c>
      <c r="S872" s="400">
        <v>1</v>
      </c>
      <c r="T872" s="401"/>
      <c r="U872" s="400"/>
      <c r="V872" s="401"/>
      <c r="W872" s="400"/>
      <c r="X872" s="401"/>
      <c r="Y872" s="400"/>
      <c r="Z872" s="401"/>
      <c r="AA872" s="400"/>
      <c r="AB872" s="401"/>
      <c r="AC872" s="400"/>
      <c r="AD872" s="401"/>
      <c r="AE872" s="400"/>
      <c r="AF872" s="401"/>
      <c r="AG872" s="400"/>
      <c r="AH872" s="401"/>
      <c r="AI872" s="400"/>
      <c r="AJ872" s="401"/>
      <c r="AK872" s="400"/>
      <c r="AL872" s="401"/>
      <c r="AM872" s="400"/>
      <c r="AN872" s="401"/>
      <c r="AO872" s="400"/>
      <c r="AP872" s="401"/>
      <c r="AQ872" s="400"/>
      <c r="AR872" s="401"/>
      <c r="AS872" s="400"/>
      <c r="AT872" s="401"/>
      <c r="AU872" s="400"/>
      <c r="AV872" s="401"/>
      <c r="AW872" s="400"/>
      <c r="AX872" s="401"/>
      <c r="AY872" s="400"/>
      <c r="AZ872" s="401"/>
      <c r="BA872" s="400"/>
      <c r="BB872" s="401"/>
      <c r="BC872" s="400"/>
      <c r="BD872" s="401"/>
      <c r="BE872" s="400"/>
      <c r="BF872" s="401"/>
      <c r="BG872" s="400"/>
      <c r="BH872" s="401"/>
      <c r="BI872" s="400"/>
      <c r="BJ872" s="401"/>
      <c r="BK872" s="400"/>
      <c r="BL872" s="401"/>
      <c r="BM872" s="400"/>
      <c r="BN872" s="401"/>
      <c r="BO872" s="400"/>
      <c r="BP872" s="401"/>
      <c r="BQ872" s="400"/>
      <c r="BR872" s="401"/>
      <c r="BS872" s="400"/>
      <c r="BT872" s="401"/>
      <c r="BU872" s="400"/>
      <c r="BV872" s="401"/>
      <c r="BW872" s="400"/>
      <c r="BX872" s="401"/>
      <c r="BY872" s="400"/>
      <c r="BZ872" s="401"/>
      <c r="CA872" s="400"/>
      <c r="CB872" s="401"/>
      <c r="CC872" s="400"/>
      <c r="CD872" s="401"/>
      <c r="CE872" s="400"/>
      <c r="CF872" s="401"/>
      <c r="CG872" s="400"/>
      <c r="CH872" s="401"/>
      <c r="CI872" s="400"/>
      <c r="CJ872" s="401"/>
      <c r="CK872" s="400"/>
      <c r="CL872" s="401"/>
      <c r="CM872" s="400"/>
      <c r="CN872" s="401"/>
      <c r="CO872" s="400"/>
      <c r="CP872" s="401"/>
      <c r="CQ872" s="400"/>
      <c r="CR872" s="401"/>
      <c r="CS872" s="400"/>
      <c r="CT872" s="401"/>
      <c r="CU872" s="400"/>
      <c r="CV872" s="401"/>
      <c r="CW872" s="400"/>
      <c r="CX872" s="401"/>
      <c r="CY872" s="400"/>
      <c r="CZ872" s="401"/>
      <c r="DA872" s="400"/>
      <c r="DB872" s="401"/>
      <c r="DC872" s="400"/>
      <c r="DD872" s="401"/>
      <c r="DE872" s="400"/>
      <c r="DF872" s="401"/>
      <c r="DG872" s="400"/>
      <c r="DH872" s="401"/>
      <c r="DI872" s="400"/>
      <c r="DJ872" s="401"/>
      <c r="DK872" s="400"/>
      <c r="DL872" s="401"/>
      <c r="DM872" s="400"/>
      <c r="DN872" s="401"/>
      <c r="DO872" s="400"/>
      <c r="DP872" s="401"/>
      <c r="DQ872" s="400"/>
      <c r="DR872" s="401"/>
      <c r="DS872" s="400"/>
      <c r="DT872" s="401"/>
      <c r="DU872" s="400"/>
      <c r="DV872" s="401"/>
      <c r="DW872" s="400"/>
      <c r="DX872" s="401"/>
      <c r="DY872" s="400"/>
      <c r="DZ872" s="401"/>
      <c r="EA872" s="400"/>
      <c r="EB872" s="401"/>
      <c r="EC872" s="400"/>
      <c r="ED872" s="401"/>
      <c r="EE872" s="400"/>
      <c r="EF872" s="401"/>
      <c r="EG872" s="400"/>
      <c r="EH872" s="401"/>
      <c r="EI872" s="400"/>
      <c r="EJ872" s="447"/>
      <c r="EK872" s="511"/>
      <c r="EL872" s="514"/>
      <c r="EM872" s="448"/>
      <c r="EN872" s="344"/>
      <c r="EO872" s="345"/>
      <c r="EP872" s="171">
        <f t="shared" si="961"/>
        <v>2</v>
      </c>
      <c r="EQ872" s="171">
        <f t="shared" si="962"/>
        <v>0</v>
      </c>
      <c r="ER872" s="171">
        <f t="shared" si="963"/>
        <v>1</v>
      </c>
      <c r="ES872" s="171">
        <f t="shared" si="964"/>
        <v>3</v>
      </c>
      <c r="ET872" s="171">
        <f t="shared" si="965"/>
        <v>0</v>
      </c>
      <c r="EU872" s="171">
        <f t="shared" si="966"/>
        <v>0</v>
      </c>
      <c r="EV872" s="172">
        <f t="shared" si="967"/>
        <v>6</v>
      </c>
      <c r="EW872" s="173"/>
      <c r="EX872" s="248">
        <f t="shared" si="994"/>
        <v>0</v>
      </c>
      <c r="EY872" s="174">
        <f>(L872*regular)+(M872*Cadeirantee)</f>
        <v>0</v>
      </c>
      <c r="EZ872" s="249">
        <f>SUMIF(FG872:GJ872,"&gt;0")</f>
        <v>0</v>
      </c>
      <c r="FA872" s="249">
        <f>SUMIF(FG872:GJ872,"&lt;0")+SUMIF(GN872:HP872,"&lt;0")</f>
        <v>0</v>
      </c>
      <c r="FB872" s="174">
        <v>0</v>
      </c>
      <c r="FC872" s="126">
        <f>N872*km*'VALORES TABELA'!$B$13</f>
        <v>0</v>
      </c>
      <c r="FD872" s="250">
        <f t="shared" ref="FD872:FD875" si="995">GL872</f>
        <v>0</v>
      </c>
      <c r="FE872" s="105"/>
      <c r="FF872" s="119"/>
      <c r="FG872" s="119"/>
      <c r="FH872" s="119"/>
      <c r="FI872" s="119"/>
      <c r="FJ872" s="119"/>
      <c r="FK872" s="119"/>
      <c r="FL872" s="119"/>
      <c r="FM872" s="119"/>
      <c r="FN872" s="119"/>
      <c r="FO872" s="119"/>
      <c r="FP872" s="119"/>
      <c r="FQ872" s="119"/>
      <c r="FR872" s="119"/>
      <c r="FS872" s="119"/>
      <c r="FT872" s="119"/>
      <c r="FU872" s="119"/>
      <c r="FV872" s="119"/>
      <c r="FW872" s="119"/>
      <c r="FX872" s="119"/>
      <c r="FY872" s="119"/>
      <c r="FZ872" s="119"/>
      <c r="GA872" s="119"/>
      <c r="GB872" s="119"/>
      <c r="GC872" s="119"/>
      <c r="GD872" s="119"/>
      <c r="GE872" s="119"/>
      <c r="GF872" s="119"/>
      <c r="GG872" s="119"/>
      <c r="GH872" s="119"/>
      <c r="GI872" s="119"/>
      <c r="GJ872" s="119"/>
      <c r="GK872" s="251"/>
      <c r="GL872" s="103">
        <f t="shared" si="968"/>
        <v>0</v>
      </c>
      <c r="GM872" s="124"/>
      <c r="GN872" s="104"/>
      <c r="GO872" s="104"/>
      <c r="GP872" s="104"/>
      <c r="GQ872" s="104"/>
      <c r="GR872" s="104"/>
      <c r="GS872" s="104"/>
      <c r="GT872" s="104"/>
      <c r="GU872" s="104"/>
      <c r="GV872" s="104"/>
      <c r="GW872" s="104"/>
      <c r="GX872" s="104"/>
      <c r="GY872" s="104"/>
      <c r="GZ872" s="104"/>
      <c r="HA872" s="104"/>
      <c r="HB872" s="104"/>
      <c r="HC872" s="104"/>
      <c r="HD872" s="104"/>
      <c r="HE872" s="104"/>
      <c r="HF872" s="104"/>
      <c r="HG872" s="104"/>
      <c r="HH872" s="104"/>
      <c r="HI872" s="104"/>
      <c r="HJ872" s="104"/>
      <c r="HK872" s="104"/>
      <c r="HL872" s="104"/>
      <c r="HM872" s="104"/>
      <c r="HN872" s="104"/>
      <c r="HO872" s="104"/>
      <c r="HP872" s="104"/>
      <c r="HQ872" s="64"/>
      <c r="HR872" s="64"/>
      <c r="HS872" s="64"/>
      <c r="HT872" s="64"/>
      <c r="HU872" s="64"/>
      <c r="HV872" s="64"/>
      <c r="HW872" s="105"/>
      <c r="HX872" s="64"/>
      <c r="HY872" s="280">
        <f t="shared" ref="HY872:HY875" si="996">IF(ISTEXT(EM872), VALUE(EM872), EM872)</f>
        <v>0</v>
      </c>
      <c r="HZ872" s="280">
        <f t="shared" ref="HZ872:HZ875" si="997">IF(ISTEXT(EN872), VALUE(EN872), EN872)</f>
        <v>0</v>
      </c>
      <c r="IA872" s="280">
        <f t="shared" ref="IA872:IA875" si="998">IF(ISTEXT(EO872), VALUE(EO872), EO872)</f>
        <v>0</v>
      </c>
      <c r="IB872" s="64"/>
      <c r="IC872" s="64"/>
    </row>
    <row r="873" spans="1:237" s="106" customFormat="1" ht="22.5" customHeight="1" x14ac:dyDescent="0.25">
      <c r="A873" s="368" t="s">
        <v>3986</v>
      </c>
      <c r="B873" s="369" t="s">
        <v>3987</v>
      </c>
      <c r="C873" s="375" t="s">
        <v>3233</v>
      </c>
      <c r="D873" s="371" t="s">
        <v>3983</v>
      </c>
      <c r="E873" s="371" t="s">
        <v>3988</v>
      </c>
      <c r="F873" s="376" t="s">
        <v>3224</v>
      </c>
      <c r="G873" s="376" t="s">
        <v>3225</v>
      </c>
      <c r="H873" s="373" t="s">
        <v>1878</v>
      </c>
      <c r="I873" s="374" t="s">
        <v>3989</v>
      </c>
      <c r="J873" s="421" t="s">
        <v>3268</v>
      </c>
      <c r="K873" s="422" t="s">
        <v>3235</v>
      </c>
      <c r="L873" s="329">
        <f>CONTINUA!BV873</f>
        <v>0</v>
      </c>
      <c r="M873" s="329">
        <f>CONTINUA!BW873</f>
        <v>0</v>
      </c>
      <c r="N873" s="895"/>
      <c r="O873" s="896" t="s">
        <v>4091</v>
      </c>
      <c r="P873" s="897" t="s">
        <v>206</v>
      </c>
      <c r="Q873" s="400"/>
      <c r="R873" s="401"/>
      <c r="S873" s="400"/>
      <c r="T873" s="401"/>
      <c r="U873" s="400"/>
      <c r="V873" s="401"/>
      <c r="W873" s="400"/>
      <c r="X873" s="401"/>
      <c r="Y873" s="400"/>
      <c r="Z873" s="401"/>
      <c r="AA873" s="400"/>
      <c r="AB873" s="401"/>
      <c r="AC873" s="400"/>
      <c r="AD873" s="401"/>
      <c r="AE873" s="400"/>
      <c r="AF873" s="401"/>
      <c r="AG873" s="400"/>
      <c r="AH873" s="401"/>
      <c r="AI873" s="400"/>
      <c r="AJ873" s="401"/>
      <c r="AK873" s="400"/>
      <c r="AL873" s="401"/>
      <c r="AM873" s="400"/>
      <c r="AN873" s="401"/>
      <c r="AO873" s="400"/>
      <c r="AP873" s="401"/>
      <c r="AQ873" s="400"/>
      <c r="AR873" s="401"/>
      <c r="AS873" s="400"/>
      <c r="AT873" s="401"/>
      <c r="AU873" s="400"/>
      <c r="AV873" s="401"/>
      <c r="AW873" s="400"/>
      <c r="AX873" s="401"/>
      <c r="AY873" s="400"/>
      <c r="AZ873" s="401"/>
      <c r="BA873" s="400"/>
      <c r="BB873" s="401"/>
      <c r="BC873" s="400"/>
      <c r="BD873" s="401"/>
      <c r="BE873" s="400"/>
      <c r="BF873" s="401"/>
      <c r="BG873" s="400"/>
      <c r="BH873" s="401"/>
      <c r="BI873" s="400"/>
      <c r="BJ873" s="401"/>
      <c r="BK873" s="400"/>
      <c r="BL873" s="401"/>
      <c r="BM873" s="400"/>
      <c r="BN873" s="401"/>
      <c r="BO873" s="400"/>
      <c r="BP873" s="401"/>
      <c r="BQ873" s="400"/>
      <c r="BR873" s="401"/>
      <c r="BS873" s="400"/>
      <c r="BT873" s="401"/>
      <c r="BU873" s="400"/>
      <c r="BV873" s="401"/>
      <c r="BW873" s="400"/>
      <c r="BX873" s="401"/>
      <c r="BY873" s="400"/>
      <c r="BZ873" s="401"/>
      <c r="CA873" s="400"/>
      <c r="CB873" s="401"/>
      <c r="CC873" s="400"/>
      <c r="CD873" s="401"/>
      <c r="CE873" s="400"/>
      <c r="CF873" s="401"/>
      <c r="CG873" s="400"/>
      <c r="CH873" s="401"/>
      <c r="CI873" s="400"/>
      <c r="CJ873" s="401"/>
      <c r="CK873" s="400"/>
      <c r="CL873" s="401"/>
      <c r="CM873" s="400"/>
      <c r="CN873" s="401"/>
      <c r="CO873" s="400"/>
      <c r="CP873" s="401"/>
      <c r="CQ873" s="400"/>
      <c r="CR873" s="401"/>
      <c r="CS873" s="400"/>
      <c r="CT873" s="401"/>
      <c r="CU873" s="400"/>
      <c r="CV873" s="401"/>
      <c r="CW873" s="400"/>
      <c r="CX873" s="401"/>
      <c r="CY873" s="400"/>
      <c r="CZ873" s="401"/>
      <c r="DA873" s="400"/>
      <c r="DB873" s="401"/>
      <c r="DC873" s="400"/>
      <c r="DD873" s="401"/>
      <c r="DE873" s="400"/>
      <c r="DF873" s="401"/>
      <c r="DG873" s="400"/>
      <c r="DH873" s="401"/>
      <c r="DI873" s="400"/>
      <c r="DJ873" s="401"/>
      <c r="DK873" s="400"/>
      <c r="DL873" s="401"/>
      <c r="DM873" s="400"/>
      <c r="DN873" s="401"/>
      <c r="DO873" s="400"/>
      <c r="DP873" s="401"/>
      <c r="DQ873" s="400"/>
      <c r="DR873" s="401"/>
      <c r="DS873" s="400"/>
      <c r="DT873" s="401"/>
      <c r="DU873" s="400"/>
      <c r="DV873" s="401"/>
      <c r="DW873" s="400"/>
      <c r="DX873" s="401"/>
      <c r="DY873" s="400"/>
      <c r="DZ873" s="401"/>
      <c r="EA873" s="400"/>
      <c r="EB873" s="401"/>
      <c r="EC873" s="400"/>
      <c r="ED873" s="401"/>
      <c r="EE873" s="400"/>
      <c r="EF873" s="401"/>
      <c r="EG873" s="400"/>
      <c r="EH873" s="401"/>
      <c r="EI873" s="400"/>
      <c r="EJ873" s="447"/>
      <c r="EK873" s="511"/>
      <c r="EL873" s="514"/>
      <c r="EM873" s="448"/>
      <c r="EN873" s="344"/>
      <c r="EO873" s="345"/>
      <c r="EP873" s="171">
        <f t="shared" si="961"/>
        <v>0</v>
      </c>
      <c r="EQ873" s="171">
        <f t="shared" si="962"/>
        <v>0</v>
      </c>
      <c r="ER873" s="171">
        <f t="shared" si="963"/>
        <v>0</v>
      </c>
      <c r="ES873" s="171">
        <f t="shared" si="964"/>
        <v>0</v>
      </c>
      <c r="ET873" s="171">
        <f t="shared" si="965"/>
        <v>0</v>
      </c>
      <c r="EU873" s="171">
        <f t="shared" si="966"/>
        <v>0</v>
      </c>
      <c r="EV873" s="172">
        <f t="shared" si="967"/>
        <v>0</v>
      </c>
      <c r="EW873" s="125"/>
      <c r="EX873" s="248">
        <f t="shared" si="994"/>
        <v>0</v>
      </c>
      <c r="EY873" s="174">
        <f>(L873*regular)+(M873*Cadeirantee)</f>
        <v>0</v>
      </c>
      <c r="EZ873" s="249">
        <f>SUMIF(FG873:GJ873,"&gt;0")</f>
        <v>0</v>
      </c>
      <c r="FA873" s="249">
        <f>SUMIF(FG873:GJ873,"&lt;0")+SUMIF(GN873:HP873,"&lt;0")</f>
        <v>0</v>
      </c>
      <c r="FB873" s="174">
        <v>0</v>
      </c>
      <c r="FC873" s="126">
        <f>N873*km*'VALORES TABELA'!$B$13</f>
        <v>0</v>
      </c>
      <c r="FD873" s="250">
        <f t="shared" si="995"/>
        <v>0</v>
      </c>
      <c r="FE873" s="105"/>
      <c r="FF873" s="108"/>
      <c r="FG873" s="108"/>
      <c r="FH873" s="108"/>
      <c r="FI873" s="108"/>
      <c r="FJ873" s="108"/>
      <c r="FK873" s="108"/>
      <c r="FL873" s="108"/>
      <c r="FM873" s="108"/>
      <c r="FN873" s="108"/>
      <c r="FO873" s="108"/>
      <c r="FP873" s="108"/>
      <c r="FQ873" s="108"/>
      <c r="FR873" s="108"/>
      <c r="FS873" s="108"/>
      <c r="FT873" s="108"/>
      <c r="FU873" s="108"/>
      <c r="FV873" s="108"/>
      <c r="FW873" s="108"/>
      <c r="FX873" s="108"/>
      <c r="FY873" s="108"/>
      <c r="FZ873" s="108"/>
      <c r="GA873" s="108"/>
      <c r="GB873" s="108"/>
      <c r="GC873" s="108"/>
      <c r="GD873" s="108"/>
      <c r="GE873" s="108"/>
      <c r="GF873" s="108"/>
      <c r="GG873" s="108"/>
      <c r="GH873" s="108"/>
      <c r="GI873" s="108"/>
      <c r="GJ873" s="108"/>
      <c r="GK873" s="251"/>
      <c r="GL873" s="103">
        <f t="shared" si="968"/>
        <v>0</v>
      </c>
      <c r="GM873" s="124"/>
      <c r="GN873" s="104"/>
      <c r="GO873" s="104"/>
      <c r="GP873" s="104"/>
      <c r="GQ873" s="104"/>
      <c r="GR873" s="104"/>
      <c r="GS873" s="104"/>
      <c r="GT873" s="104"/>
      <c r="GU873" s="104"/>
      <c r="GV873" s="104"/>
      <c r="GW873" s="104"/>
      <c r="GX873" s="104"/>
      <c r="GY873" s="104"/>
      <c r="GZ873" s="104"/>
      <c r="HA873" s="104"/>
      <c r="HB873" s="104"/>
      <c r="HC873" s="104"/>
      <c r="HD873" s="104"/>
      <c r="HE873" s="104"/>
      <c r="HF873" s="104"/>
      <c r="HG873" s="104"/>
      <c r="HH873" s="104"/>
      <c r="HI873" s="104"/>
      <c r="HJ873" s="104"/>
      <c r="HK873" s="104"/>
      <c r="HL873" s="104"/>
      <c r="HM873" s="104"/>
      <c r="HN873" s="104"/>
      <c r="HO873" s="104"/>
      <c r="HP873" s="104"/>
      <c r="HQ873" s="64"/>
      <c r="HR873" s="64"/>
      <c r="HS873" s="64"/>
      <c r="HT873" s="64"/>
      <c r="HU873" s="64"/>
      <c r="HV873" s="64"/>
      <c r="HW873" s="105"/>
      <c r="HX873" s="64"/>
      <c r="HY873" s="280">
        <f t="shared" si="996"/>
        <v>0</v>
      </c>
      <c r="HZ873" s="280">
        <f t="shared" si="997"/>
        <v>0</v>
      </c>
      <c r="IA873" s="280">
        <f t="shared" si="998"/>
        <v>0</v>
      </c>
      <c r="IB873" s="64"/>
      <c r="IC873" s="64"/>
    </row>
    <row r="874" spans="1:237" s="106" customFormat="1" ht="22.5" customHeight="1" x14ac:dyDescent="0.25">
      <c r="A874" s="368" t="s">
        <v>3986</v>
      </c>
      <c r="B874" s="369" t="s">
        <v>3987</v>
      </c>
      <c r="C874" s="375" t="s">
        <v>3233</v>
      </c>
      <c r="D874" s="371" t="s">
        <v>3983</v>
      </c>
      <c r="E874" s="371" t="s">
        <v>3988</v>
      </c>
      <c r="F874" s="376" t="s">
        <v>3224</v>
      </c>
      <c r="G874" s="376" t="s">
        <v>3225</v>
      </c>
      <c r="H874" s="373" t="s">
        <v>1878</v>
      </c>
      <c r="I874" s="374" t="s">
        <v>3989</v>
      </c>
      <c r="J874" s="421" t="s">
        <v>3268</v>
      </c>
      <c r="K874" s="423" t="s">
        <v>3236</v>
      </c>
      <c r="L874" s="329">
        <f>CONTINUA!BV874</f>
        <v>0</v>
      </c>
      <c r="M874" s="329">
        <f>CONTINUA!BW874</f>
        <v>0</v>
      </c>
      <c r="N874" s="895"/>
      <c r="O874" s="896" t="s">
        <v>4091</v>
      </c>
      <c r="P874" s="897" t="s">
        <v>206</v>
      </c>
      <c r="Q874" s="400"/>
      <c r="R874" s="401"/>
      <c r="S874" s="400"/>
      <c r="T874" s="401"/>
      <c r="U874" s="400"/>
      <c r="V874" s="401"/>
      <c r="W874" s="400"/>
      <c r="X874" s="401"/>
      <c r="Y874" s="400"/>
      <c r="Z874" s="401"/>
      <c r="AA874" s="400"/>
      <c r="AB874" s="401"/>
      <c r="AC874" s="400"/>
      <c r="AD874" s="401"/>
      <c r="AE874" s="400"/>
      <c r="AF874" s="401"/>
      <c r="AG874" s="400"/>
      <c r="AH874" s="401"/>
      <c r="AI874" s="400"/>
      <c r="AJ874" s="401"/>
      <c r="AK874" s="400"/>
      <c r="AL874" s="401"/>
      <c r="AM874" s="400"/>
      <c r="AN874" s="401"/>
      <c r="AO874" s="400"/>
      <c r="AP874" s="401"/>
      <c r="AQ874" s="400"/>
      <c r="AR874" s="401"/>
      <c r="AS874" s="400"/>
      <c r="AT874" s="401"/>
      <c r="AU874" s="400"/>
      <c r="AV874" s="401"/>
      <c r="AW874" s="400"/>
      <c r="AX874" s="401"/>
      <c r="AY874" s="400"/>
      <c r="AZ874" s="401"/>
      <c r="BA874" s="400"/>
      <c r="BB874" s="401"/>
      <c r="BC874" s="400"/>
      <c r="BD874" s="401"/>
      <c r="BE874" s="400"/>
      <c r="BF874" s="401"/>
      <c r="BG874" s="400"/>
      <c r="BH874" s="401"/>
      <c r="BI874" s="400"/>
      <c r="BJ874" s="401"/>
      <c r="BK874" s="400"/>
      <c r="BL874" s="401"/>
      <c r="BM874" s="400"/>
      <c r="BN874" s="401"/>
      <c r="BO874" s="400"/>
      <c r="BP874" s="401"/>
      <c r="BQ874" s="400"/>
      <c r="BR874" s="401"/>
      <c r="BS874" s="400"/>
      <c r="BT874" s="401"/>
      <c r="BU874" s="400"/>
      <c r="BV874" s="401"/>
      <c r="BW874" s="400"/>
      <c r="BX874" s="401"/>
      <c r="BY874" s="400"/>
      <c r="BZ874" s="401"/>
      <c r="CA874" s="400"/>
      <c r="CB874" s="401"/>
      <c r="CC874" s="400"/>
      <c r="CD874" s="401"/>
      <c r="CE874" s="400"/>
      <c r="CF874" s="401"/>
      <c r="CG874" s="400"/>
      <c r="CH874" s="401"/>
      <c r="CI874" s="400"/>
      <c r="CJ874" s="401"/>
      <c r="CK874" s="400"/>
      <c r="CL874" s="401"/>
      <c r="CM874" s="400"/>
      <c r="CN874" s="401"/>
      <c r="CO874" s="400"/>
      <c r="CP874" s="401"/>
      <c r="CQ874" s="400"/>
      <c r="CR874" s="401"/>
      <c r="CS874" s="400"/>
      <c r="CT874" s="401"/>
      <c r="CU874" s="400"/>
      <c r="CV874" s="401"/>
      <c r="CW874" s="400"/>
      <c r="CX874" s="401"/>
      <c r="CY874" s="400"/>
      <c r="CZ874" s="401"/>
      <c r="DA874" s="400"/>
      <c r="DB874" s="401"/>
      <c r="DC874" s="400"/>
      <c r="DD874" s="401"/>
      <c r="DE874" s="400"/>
      <c r="DF874" s="401"/>
      <c r="DG874" s="400"/>
      <c r="DH874" s="401"/>
      <c r="DI874" s="400"/>
      <c r="DJ874" s="401"/>
      <c r="DK874" s="400"/>
      <c r="DL874" s="401"/>
      <c r="DM874" s="400"/>
      <c r="DN874" s="401"/>
      <c r="DO874" s="400"/>
      <c r="DP874" s="401"/>
      <c r="DQ874" s="400"/>
      <c r="DR874" s="401"/>
      <c r="DS874" s="400"/>
      <c r="DT874" s="401"/>
      <c r="DU874" s="400"/>
      <c r="DV874" s="401"/>
      <c r="DW874" s="400"/>
      <c r="DX874" s="401"/>
      <c r="DY874" s="400"/>
      <c r="DZ874" s="401"/>
      <c r="EA874" s="400"/>
      <c r="EB874" s="401"/>
      <c r="EC874" s="400"/>
      <c r="ED874" s="401"/>
      <c r="EE874" s="400"/>
      <c r="EF874" s="401"/>
      <c r="EG874" s="400"/>
      <c r="EH874" s="401"/>
      <c r="EI874" s="400"/>
      <c r="EJ874" s="447"/>
      <c r="EK874" s="511"/>
      <c r="EL874" s="514"/>
      <c r="EM874" s="448"/>
      <c r="EN874" s="344"/>
      <c r="EO874" s="345"/>
      <c r="EP874" s="171">
        <f t="shared" si="961"/>
        <v>0</v>
      </c>
      <c r="EQ874" s="171">
        <f t="shared" si="962"/>
        <v>0</v>
      </c>
      <c r="ER874" s="171">
        <f t="shared" si="963"/>
        <v>0</v>
      </c>
      <c r="ES874" s="171">
        <f t="shared" si="964"/>
        <v>0</v>
      </c>
      <c r="ET874" s="171">
        <f t="shared" si="965"/>
        <v>0</v>
      </c>
      <c r="EU874" s="171">
        <f t="shared" si="966"/>
        <v>0</v>
      </c>
      <c r="EV874" s="172">
        <f t="shared" si="967"/>
        <v>0</v>
      </c>
      <c r="EW874" s="127"/>
      <c r="EX874" s="248">
        <f t="shared" si="994"/>
        <v>0</v>
      </c>
      <c r="EY874" s="174">
        <f>(L874*regular)+(M874*Cadeirantee)</f>
        <v>0</v>
      </c>
      <c r="EZ874" s="249">
        <f>SUMIF(FG874:GJ874,"&gt;0")</f>
        <v>0</v>
      </c>
      <c r="FA874" s="249">
        <f>SUMIF(FG874:GJ874,"&lt;0")+SUMIF(GN874:HP874,"&lt;0")</f>
        <v>0</v>
      </c>
      <c r="FB874" s="174">
        <v>0</v>
      </c>
      <c r="FC874" s="126">
        <f>N874*km*'VALORES TABELA'!$B$13</f>
        <v>0</v>
      </c>
      <c r="FD874" s="250">
        <f t="shared" si="995"/>
        <v>0</v>
      </c>
      <c r="FE874" s="105"/>
      <c r="FF874" s="118"/>
      <c r="FG874" s="118"/>
      <c r="FH874" s="118"/>
      <c r="FI874" s="118"/>
      <c r="FJ874" s="118"/>
      <c r="FK874" s="118"/>
      <c r="FL874" s="118"/>
      <c r="FM874" s="118"/>
      <c r="FN874" s="118"/>
      <c r="FO874" s="118"/>
      <c r="FP874" s="118"/>
      <c r="FQ874" s="118"/>
      <c r="FR874" s="118"/>
      <c r="FS874" s="118"/>
      <c r="FT874" s="118"/>
      <c r="FU874" s="118"/>
      <c r="FV874" s="118"/>
      <c r="FW874" s="118"/>
      <c r="FX874" s="118"/>
      <c r="FY874" s="118"/>
      <c r="FZ874" s="118"/>
      <c r="GA874" s="118"/>
      <c r="GB874" s="118"/>
      <c r="GC874" s="118"/>
      <c r="GD874" s="118"/>
      <c r="GE874" s="118"/>
      <c r="GF874" s="118"/>
      <c r="GG874" s="118"/>
      <c r="GH874" s="118"/>
      <c r="GI874" s="118"/>
      <c r="GJ874" s="118"/>
      <c r="GK874" s="252"/>
      <c r="GL874" s="103">
        <f t="shared" si="968"/>
        <v>0</v>
      </c>
      <c r="GM874" s="124"/>
      <c r="GN874" s="104"/>
      <c r="GO874" s="104"/>
      <c r="GP874" s="104"/>
      <c r="GQ874" s="104"/>
      <c r="GR874" s="104"/>
      <c r="GS874" s="104"/>
      <c r="GT874" s="104"/>
      <c r="GU874" s="104"/>
      <c r="GV874" s="104"/>
      <c r="GW874" s="104"/>
      <c r="GX874" s="104"/>
      <c r="GY874" s="104"/>
      <c r="GZ874" s="104"/>
      <c r="HA874" s="104"/>
      <c r="HB874" s="104"/>
      <c r="HC874" s="104"/>
      <c r="HD874" s="104"/>
      <c r="HE874" s="104"/>
      <c r="HF874" s="104"/>
      <c r="HG874" s="104"/>
      <c r="HH874" s="104"/>
      <c r="HI874" s="104"/>
      <c r="HJ874" s="104"/>
      <c r="HK874" s="104"/>
      <c r="HL874" s="104"/>
      <c r="HM874" s="104"/>
      <c r="HN874" s="104"/>
      <c r="HO874" s="104"/>
      <c r="HP874" s="104"/>
      <c r="HQ874" s="64"/>
      <c r="HR874" s="65"/>
      <c r="HS874" s="65"/>
      <c r="HT874" s="65"/>
      <c r="HU874" s="65"/>
      <c r="HV874" s="65"/>
      <c r="HW874" s="105"/>
      <c r="HX874" s="65"/>
      <c r="HY874" s="280">
        <f t="shared" si="996"/>
        <v>0</v>
      </c>
      <c r="HZ874" s="280">
        <f t="shared" si="997"/>
        <v>0</v>
      </c>
      <c r="IA874" s="280">
        <f t="shared" si="998"/>
        <v>0</v>
      </c>
      <c r="IB874" s="65"/>
      <c r="IC874" s="65"/>
    </row>
    <row r="875" spans="1:237" s="106" customFormat="1" ht="22.5" customHeight="1" thickBot="1" x14ac:dyDescent="0.3">
      <c r="A875" s="377" t="s">
        <v>3986</v>
      </c>
      <c r="B875" s="378" t="s">
        <v>3987</v>
      </c>
      <c r="C875" s="379" t="s">
        <v>3233</v>
      </c>
      <c r="D875" s="380" t="s">
        <v>3983</v>
      </c>
      <c r="E875" s="380" t="s">
        <v>3988</v>
      </c>
      <c r="F875" s="381" t="s">
        <v>3224</v>
      </c>
      <c r="G875" s="381" t="s">
        <v>3225</v>
      </c>
      <c r="H875" s="382" t="s">
        <v>1878</v>
      </c>
      <c r="I875" s="383" t="s">
        <v>3989</v>
      </c>
      <c r="J875" s="421" t="s">
        <v>3268</v>
      </c>
      <c r="K875" s="424" t="s">
        <v>60</v>
      </c>
      <c r="L875" s="329">
        <f>CONTINUA!BV875</f>
        <v>0</v>
      </c>
      <c r="M875" s="329">
        <f>CONTINUA!BW875</f>
        <v>0</v>
      </c>
      <c r="N875" s="895"/>
      <c r="O875" s="896" t="s">
        <v>4091</v>
      </c>
      <c r="P875" s="897" t="s">
        <v>206</v>
      </c>
      <c r="Q875" s="400"/>
      <c r="R875" s="401"/>
      <c r="S875" s="400"/>
      <c r="T875" s="401"/>
      <c r="U875" s="400"/>
      <c r="V875" s="401"/>
      <c r="W875" s="400"/>
      <c r="X875" s="401"/>
      <c r="Y875" s="400"/>
      <c r="Z875" s="401"/>
      <c r="AA875" s="400"/>
      <c r="AB875" s="401"/>
      <c r="AC875" s="400"/>
      <c r="AD875" s="401"/>
      <c r="AE875" s="400"/>
      <c r="AF875" s="401"/>
      <c r="AG875" s="400"/>
      <c r="AH875" s="401"/>
      <c r="AI875" s="400"/>
      <c r="AJ875" s="401"/>
      <c r="AK875" s="400"/>
      <c r="AL875" s="401"/>
      <c r="AM875" s="400"/>
      <c r="AN875" s="401"/>
      <c r="AO875" s="400"/>
      <c r="AP875" s="401"/>
      <c r="AQ875" s="400"/>
      <c r="AR875" s="401"/>
      <c r="AS875" s="400"/>
      <c r="AT875" s="401"/>
      <c r="AU875" s="400"/>
      <c r="AV875" s="401"/>
      <c r="AW875" s="400"/>
      <c r="AX875" s="401"/>
      <c r="AY875" s="400"/>
      <c r="AZ875" s="401"/>
      <c r="BA875" s="400"/>
      <c r="BB875" s="401"/>
      <c r="BC875" s="400"/>
      <c r="BD875" s="401"/>
      <c r="BE875" s="400"/>
      <c r="BF875" s="401"/>
      <c r="BG875" s="400"/>
      <c r="BH875" s="401"/>
      <c r="BI875" s="400"/>
      <c r="BJ875" s="401"/>
      <c r="BK875" s="400"/>
      <c r="BL875" s="401"/>
      <c r="BM875" s="400"/>
      <c r="BN875" s="401"/>
      <c r="BO875" s="400"/>
      <c r="BP875" s="401"/>
      <c r="BQ875" s="400"/>
      <c r="BR875" s="401"/>
      <c r="BS875" s="400"/>
      <c r="BT875" s="401"/>
      <c r="BU875" s="400"/>
      <c r="BV875" s="401"/>
      <c r="BW875" s="400"/>
      <c r="BX875" s="401"/>
      <c r="BY875" s="400"/>
      <c r="BZ875" s="401"/>
      <c r="CA875" s="400"/>
      <c r="CB875" s="401"/>
      <c r="CC875" s="400"/>
      <c r="CD875" s="401"/>
      <c r="CE875" s="400"/>
      <c r="CF875" s="401"/>
      <c r="CG875" s="400"/>
      <c r="CH875" s="401"/>
      <c r="CI875" s="400"/>
      <c r="CJ875" s="401"/>
      <c r="CK875" s="400"/>
      <c r="CL875" s="401"/>
      <c r="CM875" s="400"/>
      <c r="CN875" s="401"/>
      <c r="CO875" s="400"/>
      <c r="CP875" s="401"/>
      <c r="CQ875" s="400"/>
      <c r="CR875" s="401"/>
      <c r="CS875" s="400"/>
      <c r="CT875" s="401"/>
      <c r="CU875" s="400"/>
      <c r="CV875" s="401"/>
      <c r="CW875" s="400"/>
      <c r="CX875" s="401"/>
      <c r="CY875" s="400"/>
      <c r="CZ875" s="401"/>
      <c r="DA875" s="400"/>
      <c r="DB875" s="401"/>
      <c r="DC875" s="400"/>
      <c r="DD875" s="401"/>
      <c r="DE875" s="400"/>
      <c r="DF875" s="401"/>
      <c r="DG875" s="400"/>
      <c r="DH875" s="401"/>
      <c r="DI875" s="400"/>
      <c r="DJ875" s="401"/>
      <c r="DK875" s="400"/>
      <c r="DL875" s="401"/>
      <c r="DM875" s="400"/>
      <c r="DN875" s="401"/>
      <c r="DO875" s="400"/>
      <c r="DP875" s="401"/>
      <c r="DQ875" s="400"/>
      <c r="DR875" s="401"/>
      <c r="DS875" s="400"/>
      <c r="DT875" s="401"/>
      <c r="DU875" s="400"/>
      <c r="DV875" s="401"/>
      <c r="DW875" s="400"/>
      <c r="DX875" s="401"/>
      <c r="DY875" s="400"/>
      <c r="DZ875" s="401"/>
      <c r="EA875" s="400"/>
      <c r="EB875" s="401"/>
      <c r="EC875" s="400"/>
      <c r="ED875" s="401"/>
      <c r="EE875" s="400"/>
      <c r="EF875" s="401"/>
      <c r="EG875" s="400"/>
      <c r="EH875" s="401"/>
      <c r="EI875" s="400"/>
      <c r="EJ875" s="447"/>
      <c r="EK875" s="512"/>
      <c r="EL875" s="515"/>
      <c r="EM875" s="450"/>
      <c r="EN875" s="348"/>
      <c r="EO875" s="348"/>
      <c r="EP875" s="179">
        <f t="shared" si="961"/>
        <v>0</v>
      </c>
      <c r="EQ875" s="179">
        <f t="shared" si="962"/>
        <v>0</v>
      </c>
      <c r="ER875" s="179">
        <f t="shared" si="963"/>
        <v>0</v>
      </c>
      <c r="ES875" s="179">
        <f t="shared" si="964"/>
        <v>0</v>
      </c>
      <c r="ET875" s="179">
        <f t="shared" si="965"/>
        <v>0</v>
      </c>
      <c r="EU875" s="179">
        <f t="shared" si="966"/>
        <v>0</v>
      </c>
      <c r="EV875" s="172">
        <f t="shared" si="967"/>
        <v>0</v>
      </c>
      <c r="EW875" s="253"/>
      <c r="EX875" s="254">
        <v>0</v>
      </c>
      <c r="EY875" s="180">
        <v>0</v>
      </c>
      <c r="EZ875" s="255">
        <v>0</v>
      </c>
      <c r="FA875" s="255">
        <v>0</v>
      </c>
      <c r="FB875" s="180">
        <f>SUM(FF875:GI875)/2</f>
        <v>0</v>
      </c>
      <c r="FC875" s="256">
        <f>N875*km*'VALORES TABELA'!$B$13</f>
        <v>0</v>
      </c>
      <c r="FD875" s="250">
        <f t="shared" si="995"/>
        <v>0</v>
      </c>
      <c r="FE875" s="257"/>
      <c r="FF875" s="181">
        <f>((Q875+S875)*Percapita)+((R875+T875)*Cadeirante)</f>
        <v>0</v>
      </c>
      <c r="FG875" s="181">
        <f>((U875+W875)*Percapita/30*FG$4)+((V875+X875)*Cadeirante/30*FG$4)</f>
        <v>0</v>
      </c>
      <c r="FH875" s="181">
        <f>((Y875+AA875)*Percapita/30*FH$4)+((Z875+AB875)*Cadeirante/30*FH$4)</f>
        <v>0</v>
      </c>
      <c r="FI875" s="181">
        <f>((AC875+AE875)*Percapita/30*FI$4)+((AD875+AF875)*Cadeirante/30*FI$4)</f>
        <v>0</v>
      </c>
      <c r="FJ875" s="181">
        <f>((AG875+AI875)*Percapita/30*FJ$4)+((AH875+AJ875)*Cadeirante/30*FJ$4)</f>
        <v>0</v>
      </c>
      <c r="FK875" s="181">
        <f>((AK875+AM875)*Percapita/30*FK$4)+((AL875+AN875)*Cadeirante/30*FK$4)</f>
        <v>0</v>
      </c>
      <c r="FL875" s="181">
        <f>((AO875+AQ875)*Percapita/30*FL$4)+((AP875+AR875)*Cadeirante/30*FL$4)</f>
        <v>0</v>
      </c>
      <c r="FM875" s="181">
        <f>((AS875+AU875)*Percapita/30*FM$4)+((AT875+AV875)*Cadeirante/30*FM$4)</f>
        <v>0</v>
      </c>
      <c r="FN875" s="181">
        <f>((AW875+AY875)*Percapita/30*FN$4)+((AX875+AZ875)*Cadeirante/30*FN$4)</f>
        <v>0</v>
      </c>
      <c r="FO875" s="181">
        <f>((BA875+BC875)*Percapita/30*FO$4)+((BB875+BD875)*Cadeirante/30*FO$4)</f>
        <v>0</v>
      </c>
      <c r="FP875" s="181">
        <f>((BE875+BG875)*Percapita/30*FP$4)+((BF875+BH875)*Cadeirante/30*FP$4)</f>
        <v>0</v>
      </c>
      <c r="FQ875" s="181">
        <f>((BI875+BK875)*Percapita/30*FQ$4)+((BJ875+BL875)*Cadeirante/30*FQ$4)</f>
        <v>0</v>
      </c>
      <c r="FR875" s="181">
        <f>((BM875+BO875)*Percapita/30*FR$4)+((BN875+BP875)*Cadeirante/30*FR$4)</f>
        <v>0</v>
      </c>
      <c r="FS875" s="181">
        <f>((BQ875+BS875)*Percapita/30*FS$4)+((BR875+BT875)*Cadeirante/30*FS$4)</f>
        <v>0</v>
      </c>
      <c r="FT875" s="181">
        <f>((BU875+BW875)*Percapita/30*FT$4)+((BV875+BX875)*Cadeirante/30*FT$4)</f>
        <v>0</v>
      </c>
      <c r="FU875" s="181">
        <f>((BY875+CA875)*Percapita/30*FU$4)+((BZ875+CB875)*Cadeirante/30*FU$4)</f>
        <v>0</v>
      </c>
      <c r="FV875" s="181">
        <f>((CC875+CE875)*Percapita/30*FV$4)+((CD875+CF875)*Cadeirante/30*FV$4)</f>
        <v>0</v>
      </c>
      <c r="FW875" s="181">
        <f>((CG875+CI875)*Percapita/30*FW$4)+((CI875+CK875)*Cadeirante/30*FW$4)</f>
        <v>0</v>
      </c>
      <c r="FX875" s="181">
        <f>((CK875+CM875)*Percapita/30*FX$4)+((CL875+CN875)*Cadeirante/30*FX$4)</f>
        <v>0</v>
      </c>
      <c r="FY875" s="181">
        <f>((CO875+CQ875)*Percapita/30*FY$4)+((CP875+CR875)*Cadeirante/30*FY$4)</f>
        <v>0</v>
      </c>
      <c r="FZ875" s="181">
        <f>((CS875+CU875)*Percapita/30*FZ$4)+((CT875+CV875)*Cadeirante/30*FZ$4)</f>
        <v>0</v>
      </c>
      <c r="GA875" s="181">
        <f>((CW875+CY875)*Percapita/30*GA$4)+((CX875+CZ875)*Cadeirante/30*GA$4)</f>
        <v>0</v>
      </c>
      <c r="GB875" s="181">
        <f>((DA875+DC875)*Percapita/30*GB$4)+((DB875+DD875)*Cadeirante/30*GB$4)</f>
        <v>0</v>
      </c>
      <c r="GC875" s="181">
        <f>((DE875+DG875)*Percapita/30*GC$4)+((DF875+DH875)*Cadeirante/30*GC$4)</f>
        <v>0</v>
      </c>
      <c r="GD875" s="181">
        <f>((DI875+DK875)*Percapita/30*GD$4)+((DJ875+DL875)*Cadeirante/30*GD$4)</f>
        <v>0</v>
      </c>
      <c r="GE875" s="181">
        <f>((DM875+DO875)*Percapita/30*GE$4)+((DN875+DP875)*Cadeirante/30*GE$4)</f>
        <v>0</v>
      </c>
      <c r="GF875" s="181">
        <f>((DQ875+DS875)*Percapita/30*GF$4)+((DR875+DT875)*Cadeirante/30*GF$4)</f>
        <v>0</v>
      </c>
      <c r="GG875" s="181">
        <f>((DU875+DW875)*Percapita/30*GG$4)+((DV875+DX875)*Cadeirante/30*GG$4)</f>
        <v>0</v>
      </c>
      <c r="GH875" s="181">
        <f>((DY875+EA875)*Percapita/30*GH$4)+((DZ875+EB875)*Cadeirante/30*GH$4)</f>
        <v>0</v>
      </c>
      <c r="GI875" s="181">
        <f>((EC875+EE875)*Percapita/30*GI$4)+((ED875+EF875)*Cadeirante/30*GI$4)</f>
        <v>0</v>
      </c>
      <c r="GJ875" s="181">
        <f>((EG875+EI875)*Percapita)+((EH875+EJ875)*Cadeirante)</f>
        <v>0</v>
      </c>
      <c r="GK875" s="258"/>
      <c r="GL875" s="103">
        <f t="shared" si="968"/>
        <v>0</v>
      </c>
      <c r="GM875" s="124"/>
      <c r="GN875" s="182"/>
      <c r="GO875" s="182"/>
      <c r="GP875" s="182"/>
      <c r="GQ875" s="182"/>
      <c r="GR875" s="182"/>
      <c r="GS875" s="182"/>
      <c r="GT875" s="182"/>
      <c r="GU875" s="182"/>
      <c r="GV875" s="182"/>
      <c r="GW875" s="182"/>
      <c r="GX875" s="182"/>
      <c r="GY875" s="182"/>
      <c r="GZ875" s="182"/>
      <c r="HA875" s="182"/>
      <c r="HB875" s="182"/>
      <c r="HC875" s="182"/>
      <c r="HD875" s="182"/>
      <c r="HE875" s="182"/>
      <c r="HF875" s="182"/>
      <c r="HG875" s="182"/>
      <c r="HH875" s="182"/>
      <c r="HI875" s="182"/>
      <c r="HJ875" s="182"/>
      <c r="HK875" s="182"/>
      <c r="HL875" s="182"/>
      <c r="HM875" s="182"/>
      <c r="HN875" s="182"/>
      <c r="HO875" s="182"/>
      <c r="HP875" s="259"/>
      <c r="HQ875" s="64"/>
      <c r="HW875" s="257"/>
      <c r="HY875" s="280">
        <f t="shared" si="996"/>
        <v>0</v>
      </c>
      <c r="HZ875" s="280">
        <f t="shared" si="997"/>
        <v>0</v>
      </c>
      <c r="IA875" s="280">
        <f t="shared" si="998"/>
        <v>0</v>
      </c>
    </row>
    <row r="876" spans="1:237" s="106" customFormat="1" ht="22.5" customHeight="1" x14ac:dyDescent="0.25">
      <c r="A876" t="s">
        <v>3990</v>
      </c>
      <c r="B876" s="522" t="s">
        <v>3991</v>
      </c>
      <c r="C876" s="523">
        <v>1</v>
      </c>
      <c r="D876" s="524" t="s">
        <v>3992</v>
      </c>
      <c r="E876" s="524" t="s">
        <v>3993</v>
      </c>
      <c r="F876" s="525" t="s">
        <v>3224</v>
      </c>
      <c r="G876" s="525" t="s">
        <v>3225</v>
      </c>
      <c r="H876" s="350" t="s">
        <v>1880</v>
      </c>
      <c r="I876" s="351" t="s">
        <v>3994</v>
      </c>
      <c r="J876" s="409" t="s">
        <v>3231</v>
      </c>
      <c r="K876" s="410" t="s">
        <v>3232</v>
      </c>
      <c r="L876" s="329">
        <f>CONTINUA!BV876</f>
        <v>0</v>
      </c>
      <c r="M876" s="329">
        <f>CONTINUA!BW876</f>
        <v>0</v>
      </c>
      <c r="N876" s="895"/>
      <c r="O876" s="896" t="s">
        <v>4092</v>
      </c>
      <c r="P876" s="897" t="s">
        <v>206</v>
      </c>
      <c r="Q876" s="400"/>
      <c r="R876" s="401"/>
      <c r="S876" s="400"/>
      <c r="T876" s="401"/>
      <c r="U876" s="400"/>
      <c r="V876" s="401"/>
      <c r="W876" s="400"/>
      <c r="X876" s="401"/>
      <c r="Y876" s="400"/>
      <c r="Z876" s="401"/>
      <c r="AA876" s="400"/>
      <c r="AB876" s="401"/>
      <c r="AC876" s="400"/>
      <c r="AD876" s="401"/>
      <c r="AE876" s="400"/>
      <c r="AF876" s="401"/>
      <c r="AG876" s="400"/>
      <c r="AH876" s="401"/>
      <c r="AI876" s="400"/>
      <c r="AJ876" s="401"/>
      <c r="AK876" s="400"/>
      <c r="AL876" s="401"/>
      <c r="AM876" s="400"/>
      <c r="AN876" s="401"/>
      <c r="AO876" s="400"/>
      <c r="AP876" s="401"/>
      <c r="AQ876" s="400"/>
      <c r="AR876" s="401"/>
      <c r="AS876" s="400"/>
      <c r="AT876" s="401"/>
      <c r="AU876" s="400"/>
      <c r="AV876" s="401"/>
      <c r="AW876" s="400"/>
      <c r="AX876" s="401"/>
      <c r="AY876" s="400"/>
      <c r="AZ876" s="401"/>
      <c r="BA876" s="400"/>
      <c r="BB876" s="401"/>
      <c r="BC876" s="400"/>
      <c r="BD876" s="401"/>
      <c r="BE876" s="400"/>
      <c r="BF876" s="401"/>
      <c r="BG876" s="400"/>
      <c r="BH876" s="401"/>
      <c r="BI876" s="400"/>
      <c r="BJ876" s="401"/>
      <c r="BK876" s="400"/>
      <c r="BL876" s="401"/>
      <c r="BM876" s="400"/>
      <c r="BN876" s="401"/>
      <c r="BO876" s="400"/>
      <c r="BP876" s="401"/>
      <c r="BQ876" s="400"/>
      <c r="BR876" s="401"/>
      <c r="BS876" s="400"/>
      <c r="BT876" s="401"/>
      <c r="BU876" s="400"/>
      <c r="BV876" s="401"/>
      <c r="BW876" s="400"/>
      <c r="BX876" s="401"/>
      <c r="BY876" s="400"/>
      <c r="BZ876" s="401"/>
      <c r="CA876" s="400"/>
      <c r="CB876" s="401"/>
      <c r="CC876" s="400"/>
      <c r="CD876" s="401"/>
      <c r="CE876" s="400"/>
      <c r="CF876" s="401"/>
      <c r="CG876" s="400"/>
      <c r="CH876" s="401"/>
      <c r="CI876" s="400"/>
      <c r="CJ876" s="401"/>
      <c r="CK876" s="400"/>
      <c r="CL876" s="401"/>
      <c r="CM876" s="400"/>
      <c r="CN876" s="401"/>
      <c r="CO876" s="400"/>
      <c r="CP876" s="401"/>
      <c r="CQ876" s="400"/>
      <c r="CR876" s="401"/>
      <c r="CS876" s="400"/>
      <c r="CT876" s="401"/>
      <c r="CU876" s="400"/>
      <c r="CV876" s="401"/>
      <c r="CW876" s="400"/>
      <c r="CX876" s="401"/>
      <c r="CY876" s="400"/>
      <c r="CZ876" s="401"/>
      <c r="DA876" s="400"/>
      <c r="DB876" s="401"/>
      <c r="DC876" s="400"/>
      <c r="DD876" s="401"/>
      <c r="DE876" s="400"/>
      <c r="DF876" s="401"/>
      <c r="DG876" s="400"/>
      <c r="DH876" s="401"/>
      <c r="DI876" s="400"/>
      <c r="DJ876" s="401"/>
      <c r="DK876" s="400"/>
      <c r="DL876" s="401"/>
      <c r="DM876" s="400"/>
      <c r="DN876" s="401"/>
      <c r="DO876" s="400"/>
      <c r="DP876" s="401"/>
      <c r="DQ876" s="400"/>
      <c r="DR876" s="401"/>
      <c r="DS876" s="400"/>
      <c r="DT876" s="401"/>
      <c r="DU876" s="400"/>
      <c r="DV876" s="401"/>
      <c r="DW876" s="400"/>
      <c r="DX876" s="401"/>
      <c r="DY876" s="400"/>
      <c r="DZ876" s="401"/>
      <c r="EA876" s="400"/>
      <c r="EB876" s="401"/>
      <c r="EC876" s="400"/>
      <c r="ED876" s="401"/>
      <c r="EE876" s="400"/>
      <c r="EF876" s="401"/>
      <c r="EG876" s="400"/>
      <c r="EH876" s="401"/>
      <c r="EI876" s="400"/>
      <c r="EJ876" s="447"/>
      <c r="EK876" s="510"/>
      <c r="EL876" s="513"/>
      <c r="EM876" s="520"/>
      <c r="EN876" s="520"/>
      <c r="EO876" s="520"/>
      <c r="EP876" s="171">
        <f t="shared" si="961"/>
        <v>0</v>
      </c>
      <c r="EQ876" s="171">
        <f t="shared" si="962"/>
        <v>0</v>
      </c>
      <c r="ER876" s="171">
        <f t="shared" si="963"/>
        <v>0</v>
      </c>
      <c r="ES876" s="171">
        <f t="shared" si="964"/>
        <v>0</v>
      </c>
      <c r="ET876" s="171">
        <f t="shared" si="965"/>
        <v>0</v>
      </c>
      <c r="EU876" s="171">
        <f t="shared" si="966"/>
        <v>0</v>
      </c>
      <c r="EV876" s="172">
        <f t="shared" si="967"/>
        <v>0</v>
      </c>
      <c r="EW876" s="367">
        <f>IF(C876=4,IF(MAX(Q876:EJ878)&gt;0,(Especiall/30*(IF(($G876-$F876)=($G$5-$F$5),30,IF(DAY($G876)=31,($G876-$F876),($G876-$F876)+1)))),0),0)</f>
        <v>0</v>
      </c>
      <c r="EX876" s="248">
        <f t="shared" ref="EX876:EX879" si="999">FF876</f>
        <v>20205.11</v>
      </c>
      <c r="EY876" s="174">
        <f>(L876*regular)+(M876*Cadeirantee)</f>
        <v>0</v>
      </c>
      <c r="EZ876" s="249">
        <f>SUMIF(FG876:GJ876,"&gt;0")</f>
        <v>0</v>
      </c>
      <c r="FA876" s="249">
        <f>SUMIF(FG876:GJ876,"&lt;0")+SUMIF(GN876:HP876,"&lt;0")</f>
        <v>0</v>
      </c>
      <c r="FB876" s="174">
        <v>0</v>
      </c>
      <c r="FC876" s="175">
        <f>N876*km*'VALORES TABELA'!$B$13</f>
        <v>0</v>
      </c>
      <c r="FD876" s="250">
        <f>GL876</f>
        <v>0</v>
      </c>
      <c r="FE876" s="176">
        <f>(EW876+EW877+EW878+EW879+EX876+EX877+EX878+EX879+EY876+EY877+EY878+EY879+EY880+EZ876+EZ877+EZ878+EZ879+FA876+FA877+FA878+FA879+FC876+FC877+FC878+FC879+HY876-HZ876-IA876+FD876+FD877+FD878+FD879+FB880)</f>
        <v>20388.27</v>
      </c>
      <c r="FF876" s="177">
        <f>IF(C876=4,SUM(Q876+Q877+Q878+S876+S877+S878)*Percapita/30*FF$4+(R876+R877+R878+T876+T877+T878)*Cadeirante/30*FF$4,IF(C876=3,IF(Q879+S879=10,Fixo/30*FF$4+(Q876+Q877+Q878+S876+S877+S878)*Percapita/30*FF$4+(R879+T879)*Cadeirante/30*FF$4,IF(Q879+S879&lt;=9,(Q879+S879)*Crechee/30*FF$4)+(R879+T879)*Cadeirante/30*FF$4+(Q876+Q877+Q878+S876+S877+S878)*Percapita/30*FF$4)+IF(Q879+S879&gt;=11,Fixo/30*FF$4+(Q879+S879-10)*Crechee/30*FF$4,0),IF(C876=2,IF(R876+R877+R878+R879+T876+T877+T878+T879=1,Cadeirante/30*FF$4,IF(R876+R877+R878+R879+T876+T877+T878+T879=2,Fixo/30*FF$4,IF(R876+R877+R878+R879+T876+T877+T878+T879&gt;2,Fixo/30*FF$4+(R876+R877+R878+R879+T876+T877+T878+T879-2)*Cadeirante/30*FF$4)))+(Q876+Q877+Q878+S876+S877+S878)*Percapita/30*FF$4+(Q879+S879)*Crechee/30*FF$4,IF(C876=1,IF(Q876+Q877+Q878+R876+R877+R878+S876+S877+S878+T876+T877+T878&lt;=15,(Q876+Q877+Q878+S876+S877+S878)*Percapita/30*FF$4,IF(Q876+Q877+Q878+R876+R877+R878+S876+S877+S878+T876+T877+T878&gt;=16,Fixo/30*FF$4+(Q876+Q877+Q878+R876+R877+R878+S876+S877+S878+T876+T877-16)*Percapita/30*FF$4))))))</f>
        <v>20205.11</v>
      </c>
      <c r="FG876" s="177">
        <f>IF(C876=4,SUM(U876+U877+U878+W876+W877+W878)*Percapita/30*FG$4+(V876+V877+V878+X876+X877+X878)*Cadeirante/30*FG$4,IF(C876=3,IF(U879+W879=10,Fixo/30*FG$4+(U876+U877+U878+W876+W877+W878)*Percapita/30*FG$4+(V879+X879)*Cadeirante/30*FG$4,IF(U879+W879&lt;=9,(U879+W879)*Crechee/30*FG$4)+(V879+X879)*Cadeirante/30*FG$4+(U876+U877+U878+W876+W877+W878)*Percapita/30*FG$4)+IF(U879+W879&gt;=11,Fixo/30*FG$4+(U879+W879-10)*Crechee/30*FG$4,0),IF(C876=2,IF(V876+V877+V878+V879+X876+X877+X878+X879=1,Cadeirante/30*FG$4,IF(V876+V877+V878+V879+X876+X877+X878+X879=2,Fixo/30*FG$4,IF(V876+V877+V878+V879+X876+X877+X878+X879&gt;2,Fixo/30*FG$4+(V876+V877+V878+V879+X876+X877+X878+X879-2)*Cadeirante/30*FG$4)))+(U876+U877+U878+W876+W877+W878)*Percapita/30*FG$4+(U879+W879)*Crechee/30*FG$4,IF(C876=1,IF(U876+U877+U878+V876+V877+V878+W876+W877+W878+X876+X877+X878&lt;=15,(U876+U877+U878+W876+W877+W878)*Percapita/30*FG$4,IF(U876+U877+U878+V876+V877+V878+W876+W877+W878+X876+X877+X878&gt;=16,Fixo/30*FG$4+(U876+U877+U878+V876+V877+V878+W876+W877+W878+X876+X877-16)*Percapita/30*FG$4))))))</f>
        <v>0</v>
      </c>
      <c r="FH876" s="177">
        <f>IF(C876=4,SUM(Y876+Y877+Y878+AA876+AA877+AA878)*Percapita/30*FH$4+(Z876+Z877+Z878+AB876+AB877+AB878)*Cadeirante/30*FH$4,IF(C876=3,IF(Y879+AA879=10,Fixo/30*FH$4+(Y876+Y877+Y878+AA876+AA877+AA878)*Percapita/30*FH$4+(Z879+AB879)*Cadeirante/30*FH$4,IF(Y879+AA879&lt;=9,(Y879+AA879)*Crechee/30*FH$4)+(Z879+AB879)*Cadeirante/30*FH$4+(Y876+Y877+Y878+AA876+AA877+AA878)*Percapita/30*FH$4)+IF(Y879+AA879&gt;=11,Fixo/30*FH$4+(Y879+AA879-10)*Crechee/30*FH$4,0),IF(C876=2,IF(Z876+Z877+Z878+Z879+AB876+AB877+AB878+AB879=1,Cadeirante/30*FH$4,IF(Z876+Z877+Z878+Z879+AB876+AB877+AB878+AB879=2,Fixo/30*FH$4,IF(Z876+Z877+Z878+Z879+AB876+AB877+AB878+AB879&gt;2,Fixo/30*FH$4+(Z876+Z877+Z878+Z879+AB876+AB877+AB878+AB879-2)*Cadeirante/30*FH$4)))+(Y876+Y877+Y878+AA876+AA877+AA878)*Percapita/30*FH$4+(Y879+AA879)*Crechee/30*FH$4,IF(C876=1,IF(Y876+Y877+Y878+Z876+Z877+Z878+AA876+AA877+AA878+AB876+AB877+AB878&lt;=15,(Y876+Y877+Y878+AA876+AA877+AA878)*Percapita/30*FH$4,IF(Y876+Y877+Y878+Z876+Z877+Z878+AA876+AA877+AA878+AB876+AB877+AB878&gt;=16,Fixo/30*FH$4+(Y876+Y877+Y878+Z876+Z877+Z878+AA876+AA877+AA878+AB876+AB877-16)*Percapita/30*FH$4))))))</f>
        <v>0</v>
      </c>
      <c r="FI876" s="177">
        <f>IF(C876=4,SUM(AC876+AC877+AC878+AE876+AE877+AE878)*Percapita/30*FI$4+(AD876+AD877+AD878+AF876+AF877+AF878)*Cadeirante/30*FI$4,IF(C876=3,IF(AC879+AE879=10,Fixo/30*FI$4+(AC876+AC877+AC878+AE876+AE877+AE878)*Percapita/30*FI$4+(AD879+AF879)*Cadeirante/30*FI$4,IF(AC879+AE879&lt;=9,(AC879+AE879)*Crechee/30*FI$4)+(AD879+AF879)*Cadeirante/30*FI$4+(AC876+AC877+AC878+AE876+AE877+AE878)*Percapita/30*FI$4)+IF(AC879+AE879&gt;=11,Fixo/30*FI$4+(AC879+AE879-10)*Crechee/30*FI$4,0),IF(C876=2,IF(AD876+AD877+AD878+AD879+AF876+AF877+AF878+AF879=1,Cadeirante/30*FI$4,IF(AD876+AD877+AD878+AD879+AF876+AF877+AF878+AF879=2,Fixo/30*FI$4,IF(AD876+AD877+AD878+AD879+AF876+AF877+AF878+AF879&gt;2,Fixo/30*FI$4+(AD876+AD877+AD878+AD879+AF876+AF877+AF878+AF879-2)*Cadeirante/30*FI$4)))+(AC876+AC877+AC878+AE876+AE877+AE878)*Percapita/30*FI$4+(AC879+AE879)*Crechee/30*FI$4,IF(C876=1,IF(AC876+AC877+AC878+AD876+AD877+AD878+AE876+AE877+AE878+AF876+AF877+AF878&lt;=15,(AC876+AC877+AC878+AE876+AE877+AE878)*Percapita/30*FI$4,IF(AC876+AC877+AC878+AD876+AD877+AD878+AE876+AE877+AE878+AF876+AF877+AF878&gt;=16,Fixo/30*FI$4+(AC876+AC877+AC878+AD876+AD877+AD878+AE876+AE877+AE878+AF876+AF877-16)*Percapita/30*FI$4))))))</f>
        <v>0</v>
      </c>
      <c r="FJ876" s="177">
        <f>IF(C876=4,SUM(AG876+AG877+AG878+AI876+AI877+AI878)*Percapita/30*FJ$4+(AH876+AH877+AH878+AJ876+AJ877+AJ878)*Cadeirante/30*FJ$4,IF(C876=3,IF(AG879+AI879=10,Fixo/30*FJ$4+(AG876+AG877+AG878+AI876+AI877+AI878)*Percapita/30*FJ$4+(AH879+AJ879)*Cadeirante/30*FJ$4,IF(AG879+AI879&lt;=9,(AG879+AI879)*Crechee/30*FJ$4)+(AH879+AJ879)*Cadeirante/30*FJ$4+(AG876+AG877+AG878+AI876+AI877+AI878)*Percapita/30*FJ$4)+IF(AG879+AI879&gt;=11,Fixo/30*FJ$4+(AG879+AI879-10)*Crechee/30*FJ$4,0),IF(C876=2,IF(AH876+AH877+AH878+AH879+AJ876+AJ877+AJ878+AJ879=1,Cadeirante/30*FJ$4,IF(AH876+AH877+AH878+AH879+AJ876+AJ877+AJ878+AJ879=2,Fixo/30*FJ$4,IF(AH876+AH877+AH878+AH879+AJ876+AJ877+AJ878+AJ879&gt;2,Fixo/30*FJ$4+(AH876+AH877+AH878+AH879+AJ876+AJ877+AJ878+AJ879-2)*Cadeirante/30*FJ$4)))+(AG876+AG877+AG878+AI876+AI877+AI878)*Percapita/30*FJ$4+(AG879+AI879)*Crechee/30*FJ$4,IF(C876=1,IF(AG876+AG877+AG878+AH876+AH877+AH878+AI876+AI877+AI878+AJ876+AJ877+AJ878&lt;=15,(AG876+AG877+AG878+AI876+AI877+AI878)*Percapita/30*FJ$4,IF(AG876+AG877+AG878+AH876+AH877+AH878+AI876+AI877+AI878+AJ876+AJ877+AJ878&gt;=16,Fixo/30*FJ$4+(AG876+AG877+AG878+AH876+AH877+AH878+AI876+AI877+AI878+AJ876+AJ877-16)*Percapita/30*FJ$4))))))</f>
        <v>0</v>
      </c>
      <c r="FK876" s="177">
        <f>IF(C876=4,SUM(AK876+AK877+AK878+AM876+AM877+AM878)*Percapita/30*FK$4+(AL876+AL877+AL878+AN876+AN877+AN878)*Cadeirante/30*FK$4,IF(C876=3,IF(AK879+AM879=10,Fixo/30*FK$4+(AK876+AK877+AK878+AM876+AM877+AM878)*Percapita/30*FK$4+(AL879+AN879)*Cadeirante/30*FK$4,IF(AK879+AM879&lt;=9,(AK879+AM879)*Crechee/30*FK$4)+(AL879+AN879)*Cadeirante/30*FK$4+(AK876+AK877+AK878+AM876+AM877+AM878)*Percapita/30*FK$4)+IF(AK879+AM879&gt;=11,Fixo/30*FK$4+(AK879+AM879-10)*Crechee/30*FK$4,0),IF(C876=2,IF(AL876+AL877+AL878+AL879+AN876+AN877+AN878+AN879=1,Cadeirante/30*FK$4,IF(AL876+AL877+AL878+AL879+AN876+AN877+AN878+AN879=2,Fixo/30*FK$4,IF(AL876+AL877+AL878+AL879+AN876+AN877+AN878+AN879&gt;2,Fixo/30*FK$4+(AL876+AL877+AL878+AL879+AN876+AN877+AN878+AN879-2)*Cadeirante/30*FK$4)))+(AK876+AK877+AK878+AM876+AM877+AM878)*Percapita/30*FK$4+(AK879+AM879)*Crechee/30*FK$4,IF(C876=1,IF(AK876+AK877+AK878+AL876+AL877+AL878+AM876+AM877+AM878+AN876+AN877+AN878&lt;=15,(AK876+AK877+AK878+AM876+AM877+AM878)*Percapita/30*FK$4,IF(AK876+AK877+AK878+AL876+AL877+AL878+AM876+AM877+AM878+AN876+AN877+AN878&gt;=16,Fixo/30*FK$4+(AK876+AK877+AK878+AL876+AL877+AL878+AM876+AM877+AM878+AN876+AN877-16)*Percapita/30*FK$4))))))</f>
        <v>0</v>
      </c>
      <c r="FL876" s="177">
        <f>IF(C876=4,SUM(AO876+AO877+AO878+AQ876+AQ877+AQ878)*Percapita/30*FL$4+(AP876+AP877+AP878+AR876+AR877+AR878)*Cadeirante/30*FL$4,IF(C876=3,IF(AO879+AQ879=10,Fixo/30*FL$4+(AO876+AO877+AO878+AQ876+AQ877+AQ878)*Percapita/30*FL$4+(AP879+AR879)*Cadeirante/30*FL$4,IF(AO879+AQ879&lt;=9,(AO879+AQ879)*Crechee/30*FL$4)+(AP879+AR879)*Cadeirante/30*FL$4+(AO876+AO877+AO878+AQ876+AQ877+AQ878)*Percapita/30*FL$4)+IF(AO879+AQ879&gt;=11,Fixo/30*FL$4+(AO879+AQ879-10)*Crechee/30*FL$4,0),IF(C876=2,IF(AP876+AP877+AP878+AP879+AR876+AR877+AR878+AR879=1,Cadeirante/30*FL$4,IF(AP876+AP877+AP878+AP879+AR876+AR877+AR878+AR879=2,Fixo/30*FL$4,IF(AP876+AP877+AP878+AP879+AR876+AR877+AR878+AR879&gt;2,Fixo/30*FL$4+(AP876+AP877+AP878+AP879+AR876+AR877+AR878+AR879-2)*Cadeirante/30*FL$4)))+(AO876+AO877+AO878+AQ876+AQ877+AQ878)*Percapita/30*FL$4+(AO879+AQ879)*Crechee/30*FL$4,IF(C876=1,IF(AO876+AO877+AO878+AP876+AP877+AP878+AQ876+AQ877+AQ878+AR876+AR877+AR878&lt;=15,(AO876+AO877+AO878+AQ876+AQ877+AQ878)*Percapita/30*FL$4,IF(AO876+AO877+AO878+AP876+AP877+AP878+AQ876+AQ877+AQ878+AR876+AR877+AR878&gt;=16,Fixo/30*FL$4+(AO876+AO877+AO878+AP876+AP877+AP878+AQ876+AQ877+AQ878+AR876+AR877-16)*Percapita/30*FL$4))))))</f>
        <v>0</v>
      </c>
      <c r="FM876" s="177">
        <f>IF(C876=4,SUM(AS876+AS877+AS878+AU876+AU877+AU878)*Percapita/30*FM$4+(AT876+AT877+AT878+AV876+AV877+AV878)*Cadeirante/30*FM$4,IF(C876=3,IF(AS879+AU879=10,Fixo/30*FM$4+(AS876+AS877+AS878+AU876+AU877+AU878)*Percapita/30*FM$4+(AT879+AV879)*Cadeirante/30*FM$4,IF(AS879+AU879&lt;=9,(AS879+AU879)*Crechee/30*FM$4)+(AT879+AV879)*Cadeirante/30*FM$4+(AS876+AS877+AS878+AU876+AU877+AU878)*Percapita/30*FM$4)+IF(AS879+AU879&gt;=11,Fixo/30*FM$4+(AS879+AU879-10)*Crechee/30*FM$4,0),IF(C876=2,IF(AT876+AT877+AT878+AT879+AV876+AV877+AV878+AV879=1,Cadeirante/30*FM$4,IF(AT876+AT877+AT878+AT879+AV876+AV877+AV878+AV879=2,Fixo/30*FM$4,IF(AT876+AT877+AT878+AT879+AV876+AV877+AV878+AV879&gt;2,Fixo/30*FM$4+(AT876+AT877+AT878+AT879+AV876+AV877+AV878+AV879-2)*Cadeirante/30*FM$4)))+(AS876+AS877+AS878+AU876+AU877+AU878)*Percapita/30*FM$4+(AS879+AU879)*Crechee/30*FM$4,IF(C876=1,IF(AS876+AS877+AS878+AT876+AT877+AT878+AU876+AU877+AU878+AV876+AV877+AV878&lt;=15,(AS876+AS877+AS878+AU876+AU877+AU878)*Percapita/30*FM$4,IF(AS876+AS877+AS878+AT876+AT877+AT878+AU876+AU877+AU878+AV876+AV877+AV878&gt;=16,Fixo/30*FM$4+(AS876+AS877+AS878+AT876+AT877+AT878+AU876+AU877+AU878+AV876+AV877-16)*Percapita/30*FM$4))))))</f>
        <v>0</v>
      </c>
      <c r="FN876" s="177">
        <f>IF(C876=4,SUM(AW876+AW877+AW878+AY876+AY877+AY878)*Percapita/30*FN$4+(AX876+AX877+AX878+AZ876+AZ877+AZ878)*Cadeirante/30*FN$4,IF(C876=3,IF(AW879+AY879=10,Fixo/30*FN$4+(AW876+AW877+AW878+AY876+AY877+AY878)*Percapita/30*FN$4+(AX879+AZ879)*Cadeirante/30*FN$4,IF(AW879+AY879&lt;=9,(AW879+AY879)*Crechee/30*FN$4)+(AX879+AZ879)*Cadeirante/30*FN$4+(AW876+AW877+AW878+AY876+AY877+AY878)*Percapita/30*FN$4)+IF(AW879+AY879&gt;=11,Fixo/30*FN$4+(AW879+AY879-10)*Crechee/30*FN$4,0),IF(C876=2,IF(AX876+AX877+AX878+AX879+AZ876+AZ877+AZ878+AZ879=1,Cadeirante/30*FN$4,IF(AX876+AX877+AX878+AX879+AZ876+AZ877+AZ878+AZ879=2,Fixo/30*FN$4,IF(AX876+AX877+AX878+AX879+AZ876+AZ877+AZ878+AZ879&gt;2,Fixo/30*FN$4+(AX876+AX877+AX878+AX879+AZ876+AZ877+AZ878+AZ879-2)*Cadeirante/30*FN$4)))+(AW876+AW877+AW878+AY876+AY877+AY878)*Percapita/30*FN$4+(AW879+AY879)*Crechee/30*FN$4,IF(C876=1,IF(AW876+AW877+AW878+AX876+AX877+AX878+AY876+AY877+AY878+AZ876+AZ877+AZ878&lt;=15,(AW876+AW877+AW878+AY876+AY877+AY878)*Percapita/30*FN$4,IF(AW876+AW877+AW878+AX876+AX877+AX878+AY876+AY877+AY878+AZ876+AZ877+AZ878&gt;=16,Fixo/30*FN$4+(AW876+AW877+AW878+AX876+AX877+AX878+AY876+AY877+AY878+AZ876+AZ877-16)*Percapita/30*FN$4))))))</f>
        <v>0</v>
      </c>
      <c r="FO876" s="177">
        <f>IF(C876=4,SUM(BA876+BA877+BA878+BC876+BC877+BC878)*Percapita/30*FO$4+(BB876+BB877+BB878+BD876+BD877+BD878)*Cadeirante/30*FO$4,IF(C876=3,IF(BA879+BC879=10,Fixo/30*FO$4+(BA876+BA877+BA878+BC876+BC877+BC878)*Percapita/30*FO$4+(BB879+BD879)*Cadeirante/30*FO$4,IF(BA879+BC879&lt;=9,(BA879+BC879)*Crechee/30*FO$4)+(BB879+BD879)*Cadeirante/30*FO$4+(BA876+BA877+BA878+BC876+BC877+BC878)*Percapita/30*FO$4)+IF(BA879+BC879&gt;=11,Fixo/30*FO$4+(BA879+BC879-10)*Crechee/30*FO$4,0),IF(C876=2,IF(BB876+BB877+BB878+BB879+BD876+BD877+BD878+BD879=1,Cadeirante/30*FO$4,IF(BB876+BB877+BB878+BB879+BD876+BD877+BD878+BD879=2,Fixo/30*FO$4,IF(BB876+BB877+BB878+BB879+BD876+BD877+BD878+BD879&gt;2,Fixo/30*FO$4+(BB876+BB877+BB878+BB879+BD876+BD877+BD878+BD879-2)*Cadeirante/30*FO$4)))+(BA876+BA877+BA878+BC876+BC877+BC878)*Percapita/30*FO$4+(BA879+BC879)*Crechee/30*FO$4,IF(C876=1,IF(BA876+BA877+BA878+BB876+BB877+BB878+BC876+BC877+BC878+BD876+BD877+BD878&lt;=15,(BA876+BA877+BA878+BC876+BC877+BC878)*Percapita/30*FO$4,IF(BA876+BA877+BA878+BB876+BB877+BB878+BC876+BC877+BC878+BD876+BD877+BD878&gt;=16,Fixo/30*FO$4+(BA876+BA877+BA878+BB876+BB877+BB878+BC876+BC877+BC878+BD876+BD877-16)*Percapita/30*FO$4))))))</f>
        <v>0</v>
      </c>
      <c r="FP876" s="177">
        <f>IF(C876=4,SUM(BE876+BE877+BE878+BG876+BG877+BG878)*Percapita/30*FP$4+(BF876+BF877+BF878+BH876+BH877+BH878)*Cadeirante/30*FP$4,IF(C876=3,IF(BE879+BG879=10,Fixo/30*FP$4+(BE876+BE877+BE878+BG876+BG877+BG878)*Percapita/30*FP$4+(BF879+BH879)*Cadeirante/30*FP$4,IF(BE879+BG879&lt;=9,(BE879+BG879)*Crechee/30*FP$4)+(BF879+BH879)*Cadeirante/30*FP$4+(BE876+BE877+BE878+BG876+BG877+BG878)*Percapita/30*FP$4)+IF(BE879+BG879&gt;=11,Fixo/30*FP$4+(BE879+BG879-10)*Crechee/30*FP$4,0),IF(C876=2,IF(BF876+BF877+BF878+BF879+BH876+BH877+BH878+BH879=1,Cadeirante/30*FP$4,IF(BF876+BF877+BF878+BF879+BH876+BH877+BH878+BH879=2,Fixo/30*FP$4,IF(BF876+BF877+BF878+BF879+BH876+BH877+BH878+BH879&gt;2,Fixo/30*FP$4+(BF876+BF877+BF878+BF879+BH876+BH877+BH878+BH879-2)*Cadeirante/30*FP$4)))+(BE876+BE877+BE878+BG876+BG877+BG878)*Percapita/30*FP$4+(BE879+BG879)*Crechee/30*FP$4,IF(C876=1,IF(BE876+BE877+BE878+BF876+BF877+BF878+BG876+BG877+BG878+BH876+BH877+BH878&lt;=15,(BE876+BE877+BE878+BG876+BG877+BG878)*Percapita/30*FP$4,IF(BE876+BE877+BE878+BF876+BF877+BF878+BG876+BG877+BG878+BH876+BH877+BH878&gt;=16,Fixo/30*FP$4+(BE876+BE877+BE878+BF876+BF877+BF878+BG876+BG877+BG878+BH876+BH877-16)*Percapita/30*FP$4))))))</f>
        <v>0</v>
      </c>
      <c r="FQ876" s="177">
        <f>IF(C876=4,SUM(BI876+BI877+BI878+BK876+BK877+BK878)*Percapita/30*FQ$4+(BJ876+BJ877+BJ878+BL876+BL877+BL878)*Cadeirante/30*FQ$4,IF(C876=3,IF(BI879+BK879=10,Fixo/30*FQ$4+(BI876+BI877+BI878+BK876+BK877+BK878)*Percapita/30*FQ$4+(BJ879+BL879)*Cadeirante/30*FQ$4,IF(BI879+BK879&lt;=9,(BI879+BK879)*Crechee/30*FQ$4)+(BJ879+BL879)*Cadeirante/30*FQ$4+(BI876+BI877+BI878+BK876+BK877+BK878)*Percapita/30*FQ$4)+IF(BI879+BK879&gt;=11,Fixo/30*FQ$4+(BI879+BK879-10)*Crechee/30*FQ$4,0),IF(C876=2,IF(BJ876+BJ877+BJ878+BJ879+BL876+BL877+BL878+BL879=1,Cadeirante/30*FQ$4,IF(BJ876+BJ877+BJ878+BJ879+BL876+BL877+BL878+BL879=2,Fixo/30*FQ$4,IF(BJ876+BJ877+BJ878+BJ879+BL876+BL877+BL878+BL879&gt;2,Fixo/30*FQ$4+(BJ876+BJ877+BJ878+BJ879+BL876+BL877+BL878+BL879-2)*Cadeirante/30*FQ$4)))+(BI876+BI877+BI878+BK876+BK877+BK878)*Percapita/30*FQ$4+(BI879+BK879)*Crechee/30*FQ$4,IF(C876=1,IF(BI876+BI877+BI878+BJ876+BJ877+BJ878+BK876+BK877+BK878+BL876+BL877+BL878&lt;=15,(BI876+BI877+BI878+BK876+BK877+BK878)*Percapita/30*FQ$4,IF(BI876+BI877+BI878+BJ876+BJ877+BJ878+BK876+BK877+BK878+BL876+BL877+BL878&gt;=16,Fixo/30*FQ$4+(BI876+BI877+BI878+BJ876+BJ877+BJ878+BK876+BK877+BK878+BL876+BL877-16)*Percapita/30*FQ$4))))))</f>
        <v>0</v>
      </c>
      <c r="FR876" s="177">
        <f>IF(C876=4,SUM(BM876+BM877+BM878+BO876+BO877+BO878)*Percapita/30*FR$4+(BN876+BN877+BN878+BP876+BP877+BP878)*Cadeirante/30*FR$4,IF(C876=3,IF(BM879+BO879=10,Fixo/30*FR$4+(BM876+BM877+BM878+BO876+BO877+BO878)*Percapita/30*FR$4+(BN879+BP879)*Cadeirante/30*FR$4,IF(BM879+BO879&lt;=9,(BM879+BO879)*Crechee/30*FR$4)+(BN879+BP879)*Cadeirante/30*FR$4+(BM876+BM877+BM878+BO876+BO877+BO878)*Percapita/30*FR$4)+IF(BM879+BO879&gt;=11,Fixo/30*FR$4+(BM879+BO879-10)*Crechee/30*FR$4,0),IF(C876=2,IF(BN876+BN877+BN878+BN879+BP876+BP877+BP878+BP879=1,Cadeirante/30*FR$4,IF(BN876+BN877+BN878+BN879+BP876+BP877+BP878+BP879=2,Fixo/30*FR$4,IF(BN876+BN877+BN878+BN879+BP876+BP877+BP878+BP879&gt;2,Fixo/30*FR$4+(BN876+BN877+BN878+BN879+BP876+BP877+BP878+BP879-2)*Cadeirante/30*FR$4)))+(BM876+BM877+BM878+BO876+BO877+BO878)*Percapita/30*FR$4+(BM879+BO879)*Crechee/30*FR$4,IF(C876=1,IF(BM876+BM877+BM878+BN876+BN877+BN878+BO876+BO877+BO878+BP876+BP877+BP878&lt;=15,(BM876+BM877+BM878+BO876+BO877+BO878)*Percapita/30*FR$4,IF(BM876+BM877+BM878+BN876+BN877+BN878+BO876+BO877+BO878+BP876+BP877+BP878&gt;=16,Fixo/30*FR$4+(BM876+BM877+BM878+BN876+BN877+BN878+BO876+BO877+BO878+BP876+BP877-16)*Percapita/30*FR$4))))))</f>
        <v>0</v>
      </c>
      <c r="FS876" s="177">
        <f>IF(C876=4,SUM(BQ876+BQ877+BQ878+BS876+BS877+BS878)*Percapita/30*FS$4+(BR876+BR877+BR878+BT876+BT877+BT878)*Cadeirante/30*FS$4,IF(C876=3,IF(BQ879+BS879=10,Fixo/30*FS$4+(BQ876+BQ877+BQ878+BS876+BS877+BS878)*Percapita/30*FS$4+(BR879+BT879)*Cadeirante/30*FS$4,IF(BQ879+BS879&lt;=9,(BQ879+BS879)*Crechee/30*FS$4)+(BR879+BT879)*Cadeirante/30*FS$4+(BQ876+BQ877+BQ878+BS876+BS877+BS878)*Percapita/30*FS$4)+IF(BQ879+BS879&gt;=11,Fixo/30*FS$4+(BQ879+BS879-10)*Crechee/30*FS$4,0),IF(C876=2,IF(BR876+BR877+BR878+BR879+BT876+BT877+BT878+BT879=1,Cadeirante/30*FS$4,IF(BR876+BR877+BR878+BR879+BT876+BT877+BT878+BT879=2,Fixo/30*FS$4,IF(BR876+BR877+BR878+BR879+BT876+BT877+BT878+BT879&gt;2,Fixo/30*FS$4+(BR876+BR877+BR878+BR879+BT876+BT877+BT878+BT879-2)*Cadeirante/30*FS$4)))+(BQ876+BQ877+BQ878+BS876+BS877+BS878)*Percapita/30*FS$4+(BQ879+BS879)*Crechee/30*FS$4,IF(C876=1,IF(BQ876+BQ877+BQ878+BR876+BR877+BR878+BS876+BS877+BS878+BT876+BT877+BT878&lt;=15,(BQ876+BQ877+BQ878+BS876+BS877+BS878)*Percapita/30*FS$4,IF(BQ876+BQ877+BQ878+BR876+BR877+BR878+BS876+BS877+BS878+BT876+BT877+BT878&gt;=16,Fixo/30*FS$4+(BQ876+BQ877+BQ878+BR876+BR877+BR878+BS876+BS877+BS878+BT876+BT877-16)*Percapita/30*FS$4))))))</f>
        <v>0</v>
      </c>
      <c r="FT876" s="177">
        <f>IF(C876=4,SUM(BU876+BU877+BU878+BW876+BW877+BW878)*Percapita/30*FT$4+(BV876+BV877+BV878+BX876+BX877+BX878)*Cadeirante/30*FT$4,IF(C876=3,IF(BU879+BW879=10,Fixo/30*FT$4+(BU876+BU877+BU878+BW876+BW877+BW878)*Percapita/30*FT$4+(BV879+BX879)*Cadeirante/30*FT$4,IF(BU879+BW879&lt;=9,(BU879+BW879)*Crechee/30*FT$4)+(BV879+BX879)*Cadeirante/30*FT$4+(BU876+BU877+BU878+BW876+BW877+BW878)*Percapita/30*FT$4)+IF(BU879+BW879&gt;=11,Fixo/30*FT$4+(BU879+BW879-10)*Crechee/30*FT$4,0),IF(C876=2,IF(BV876+BV877+BV878+BV879+BX876+BX877+BX878+BX879=1,Cadeirante/30*FT$4,IF(BV876+BV877+BV878+BV879+BX876+BX877+BX878+BX879=2,Fixo/30*FT$4,IF(BV876+BV877+BV878+BV879+BX876+BX877+BX878+BX879&gt;2,Fixo/30*FT$4+(BV876+BV877+BV878+BV879+BX876+BX877+BX878+BX879-2)*Cadeirante/30*FT$4)))+(BU876+BU877+BU878+BW876+BW877+BW878)*Percapita/30*FT$4+(BU879+BW879)*Crechee/30*FT$4,IF(C876=1,IF(BU876+BU877+BU878+BV876+BV877+BV878+BW876+BW877+BW878+BX876+BX877+BX878&lt;=15,(BU876+BU877+BU878+BW876+BW877+BW878)*Percapita/30*FT$4,IF(BU876+BU877+BU878+BV876+BV877+BV878+BW876+BW877+BW878+BX876+BX877+BX878&gt;=16,Fixo/30*FT$4+(BU876+BU877+BU878+BV876+BV877+BV878+BW876+BW877+BW878+BX876+BX877-16)*Percapita/30*FT$4))))))</f>
        <v>0</v>
      </c>
      <c r="FU876" s="177">
        <f>IF(C876=4,SUM(BY876+BY877+BY878+CA876+CA877+CA878)*Percapita/30*FU$4+(BZ876+BZ877+BZ878+CB876+CB877+CB878)*Cadeirante/30*FU$4,IF(C876=3,IF(BY879+CA879=10,Fixo/30*FU$4+(BY876+BY877+BY878+CA876+CA877+CA878)*Percapita/30*FU$4+(BZ879+CB879)*Cadeirante/30*FU$4,IF(BY879+CA879&lt;=9,(BY879+CA879)*Crechee/30*FU$4)+(BZ879+CB879)*Cadeirante/30*FU$4+(BY876+BY877+BY878+CA876+CA877+CA878)*Percapita/30*FU$4)+IF(BY879+CA879&gt;=11,Fixo/30*FU$4+(BY879+CA879-10)*Crechee/30*FU$4,0),IF(C876=2,IF(BZ876+BZ877+BZ878+BZ879+CB876+CB877+CB878+CB879=1,Cadeirante/30*FU$4,IF(BZ876+BZ877+BZ878+BZ879+CB876+CB877+CB878+CB879=2,Fixo/30*FU$4,IF(BZ876+BZ877+BZ878+BZ879+CB876+CB877+CB878+CB879&gt;2,Fixo/30*FU$4+(BZ876+BZ877+BZ878+BZ879+CB876+CB877+CB878+CB879-2)*Cadeirante/30*FU$4)))+(BY876+BY877+BY878+CA876+CA877+CA878)*Percapita/30*FU$4+(BY879+CA879)*Crechee/30*FU$4,IF(C876=1,IF(BY876+BY877+BY878+BZ876+BZ877+BZ878+CA876+CA877+CA878+CB876+CB877+CB878&lt;=15,(BY876+BY877+BY878+CA876+CA877+CA878)*Percapita/30*FU$4,IF(BY876+BY877+BY878+BZ876+BZ877+BZ878+CA876+CA877+CA878+CB876+CB877+CB878&gt;=16,Fixo/30*FU$4+(BY876+BY877+BY878+BZ876+BZ877+BZ878+CA876+CA877+CA878+CB876+CB877-16)*Percapita/30*FU$4))))))</f>
        <v>0</v>
      </c>
      <c r="FV876" s="177">
        <f>IF(C876=4,SUM(CC876+CC877+CC878+CE876+CE877+CE878)*Percapita/30*FV$4+(CD876+CD877+CD878+CF876+CF877+CF878)*Cadeirante/30*FV$4,IF(C876=3,IF(CC879+CE879=10,Fixo/30*FV$4+(CC876+CC877+CC878+CE876+CE877+CE878)*Percapita/30*FV$4+(CD879+CF879)*Cadeirante/30*FV$4,IF(CC879+CE879&lt;=9,(CC879+CE879)*Crechee/30*FV$4)+(CD879+CF879)*Cadeirante/30*FV$4+(CC876+CC877+CC878+CE876+CE877+CE878)*Percapita/30*FV$4)+IF(CC879+CE879&gt;=11,Fixo/30*FV$4+(CC879+CE879-10)*Crechee/30*FV$4,0),IF(C876=2,IF(CD876+CD877+CD878+CD879+CF876+CF877+CF878+CF879=1,Cadeirante/30*FV$4,IF(CD876+CD877+CD878+CD879+CF876+CF877+CF878+CF879=2,Fixo/30*FV$4,IF(CD876+CD877+CD878+CD879+CF876+CF877+CF878+CF879&gt;2,Fixo/30*FV$4+(CD876+CD877+CD878+CD879+CF876+CF877+CF878+CF879-2)*Cadeirante/30*FV$4)))+(CC876+CC877+CC878+CE876+CE877+CE878)*Percapita/30*FV$4+(CC879+CE879)*Crechee/30*FV$4,IF(C876=1,IF(CC876+CC877+CC878+CD876+CD877+CD878+CE876+CE877+CE878+CF876+CF877+CF878&lt;=15,(CC876+CC877+CC878+CE876+CE877+CE878)*Percapita/30*FV$4,IF(CC876+CC877+CC878+CD876+CD877+CD878+CE876+CE877+CE878+CF876+CF877+CF878&gt;=16,Fixo/30*FV$4+(CC876+CC877+CC878+CD876+CD877+CD878+CE876+CE877+CE878+CF876+CF877-16)*Percapita/30*FV$4))))))</f>
        <v>0</v>
      </c>
      <c r="FW876" s="177">
        <f>IF(C876=4,SUM(CG876+CG877+CG878+CI876+CI877+CI878)*Percapita/30*FW$4+(CH876+CH877+CH878+CJ876+CJ877+CJ878)*Cadeirante/30*FW$4,IF(C876=3,IF(CG879+CI879=10,Fixo/30*FW$4+(CG876+CG877+CG878+CI876+CI877+CI878)*Percapita/30*FW$4+(CH879+CJ879)*Cadeirante/30*FW$4,IF(CG879+CI879&lt;=9,(CG879+CI879)*Crechee/30*FW$4)+(CH879+CJ879)*Cadeirante/30*FW$4+(CG876+CG877+CG878+CI876+CI877+CI878)*Percapita/30*FW$4)+IF(CG879+CI879&gt;=11,Fixo/30*FW$4+(CG879+CI879-10)*Crechee/30*FW$4,0),IF(C876=2,IF(CH876+CH877+CH878+CH879+CJ876+CJ877+CJ878+CJ879=1,Cadeirante/30*FW$4,IF(CH876+CH877+CH878+CH879+CJ876+CJ877+CJ878+CJ879=2,Fixo/30*FW$4,IF(CH876+CH877+CH878+CH879+CJ876+CJ877+CJ878+CJ879&gt;2,Fixo/30*FW$4+(CH876+CH877+CH878+CH879+CJ876+CJ877+CJ878+CJ879-2)*Cadeirante/30*FW$4)))+(CG876+CG877+CG878+CI876+CI877+CI878)*Percapita/30*FW$4+(CG879+CI879)*Crechee/30*FW$4,IF(C876=1,IF(CG876+CG877+CG878+CH876+CH877+CH878+CI876+CI877+CI878+CJ876+CJ877+CJ878&lt;=15,(CG876+CG877+CG878+CI876+CI877+CI878)*Percapita/30*FW$4,IF(CG876+CG877+CG878+CH876+CH877+CH878+CI876+CI877+CI878+CJ876+CJ877+CJ878&gt;=16,Fixo/30*FW$4+(CG876+CG877+CG878+CH876+CH877+CH878+CI876+CI877+CI878+CJ876+CJ877-16)*Percapita/30*FW$4))))))</f>
        <v>0</v>
      </c>
      <c r="FX876" s="177">
        <f>IF(C876=4,SUM(CK876+CK877+CK878+CM876+CM877+CM878)*Percapita/30*FX$4+(CL876+CL877+CL878+CN876+CN877+CN878)*Cadeirante/30*FX$4,IF(C876=3,IF(CK879+CM879=10,Fixo/30*FX$4+(CK876+CK877+CK878+CM876+CM877+CM878)*Percapita/30*FX$4+(CL879+CN879)*Cadeirante/30*FX$4,IF(CK879+CM879&lt;=9,(CK879+CM879)*Crechee/30*FX$4)+(CL879+CN879)*Cadeirante/30*FX$4+(CK876+CK877+CK878+CM876+CM877+CM878)*Percapita/30*FX$4)+IF(CK879+CM879&gt;=11,Fixo/30*FX$4+(CK879+CM879-10)*Crechee/30*FX$4,0),IF(C876=2,IF(CL876+CL877+CL878+CL879+CN876+CN877+CN878+CN879=1,Cadeirante/30*FX$4,IF(CL876+CL877+CL878+CL879+CN876+CN877+CN878+CN879=2,Fixo/30*FX$4,IF(CL876+CL877+CL878+CL879+CN876+CN877+CN878+CN879&gt;2,Fixo/30*FX$4+(CL876+CL877+CL878+CL879+CN876+CN877+CN878+CN879-2)*Cadeirante/30*FX$4)))+(CK876+CK877+CK878+CM876+CM877+CM878)*Percapita/30*FX$4+(CK879+CM879)*Crechee/30*FX$4,IF(C876=1,IF(CK876+CK877+CK878+CL876+CL877+CL878+CM876+CM877+CM878+CN876+CN877+CN878&lt;=15,(CK876+CK877+CK878+CM876+CM877+CM878)*Percapita/30*FX$4,IF(CK876+CK877+CK878+CL876+CL877+CL878+CM876+CM877+CM878+CN876+CN877+CN878&gt;=16,Fixo/30*FX$4+(CK876+CK877+CK878+CL876+CL877+CL878+CM876+CM877+CM878+CN876+CN877-16)*Percapita/30*FX$4))))))</f>
        <v>0</v>
      </c>
      <c r="FY876" s="177">
        <f>IF(C876=4,SUM(CO876+CO877+CO878+CQ876+CQ877+CQ878)*Percapita/30*FY$4+(CP876+CP877+CP878+CR876+CR877+CR878)*Cadeirante/30*FY$4,IF(C876=3,IF(CO879+CQ879=10,Fixo/30*FY$4+(CO876+CO877+CO878+CQ876+CQ877+CQ878)*Percapita/30*FY$4+(CP879+CR879)*Cadeirante/30*FY$4,IF(CO879+CQ879&lt;=9,(CO879+CQ879)*Crechee/30*FY$4)+(CP879+CR879)*Cadeirante/30*FY$4+(CO876+CO877+CO878+CQ876+CQ877+CQ878)*Percapita/30*FY$4)+IF(CO879+CQ879&gt;=11,Fixo/30*FY$4+(CO879+CQ879-10)*Crechee/30*FY$4,0),IF(C876=2,IF(CP876+CP877+CP878+CP879+CR876+CR877+CR878+CR879=1,Cadeirante/30*FY$4,IF(CP876+CP877+CP878+CP879+CR876+CR877+CR878+CR879=2,Fixo/30*FY$4,IF(CP876+CP877+CP878+CP879+CR876+CR877+CR878+CR879&gt;2,Fixo/30*FY$4+(CP876+CP877+CP878+CP879+CR876+CR877+CR878+CR879-2)*Cadeirante/30*FY$4)))+(CO876+CO877+CO878+CQ876+CQ877+CQ878)*Percapita/30*FY$4+(CO879+CQ879)*Crechee/30*FY$4,IF(C876=1,IF(CO876+CO877+CO878+CP876+CP877+CP878+CQ876+CQ877+CQ878+CR876+CR877+CR878&lt;=15,(CO876+CO877+CO878+CQ876+CQ877+CQ878)*Percapita/30*FY$4,IF(CO876+CO877+CO878+CP876+CP877+CP878+CQ876+CQ877+CQ878+CR876+CR877+CR878&gt;=16,Fixo/30*FY$4+(CO876+CO877+CO878+CP876+CP877+CP878+CQ876+CQ877+CQ878+CR876+CR877-16)*Percapita/30*FY$4))))))</f>
        <v>0</v>
      </c>
      <c r="FZ876" s="177">
        <f>IF(C876=4,SUM(CS876+CS877+CS878+CU876+CU877+CU878)*Percapita/30*FZ$4+(CT876+CT877+CT878+CV876+CV877+CV878)*Cadeirante/30*FZ$4,IF(C876=3,IF(CS879+CU879=10,Fixo/30*FZ$4+(CS876+CS877+CS878+CU876+CU877+CU878)*Percapita/30*FZ$4+(CT879+CV879)*Cadeirante/30*FZ$4,IF(CS879+CU879&lt;=9,(CS879+CU879)*Crechee/30*FZ$4)+(CT879+CV879)*Cadeirante/30*FZ$4+(CS876+CS877+CS878+CU876+CU877+CU878)*Percapita/30*FZ$4)+IF(CS879+CU879&gt;=11,Fixo/30*FZ$4+(CS879+CU879-10)*Crechee/30*FZ$4,0),IF(C876=2,IF(CT876+CT877+CT878+CT879+CV876+CV877+CV878+CV879=1,Cadeirante/30*FZ$4,IF(CT876+CT877+CT878+CT879+CV876+CV877+CV878+CV879=2,Fixo/30*FZ$4,IF(CT876+CT877+CT878+CT879+CV876+CV877+CV878+CV879&gt;2,Fixo/30*FZ$4+(CT876+CT877+CT878+CT879+CV876+CV877+CV878+CV879-2)*Cadeirante/30*FZ$4)))+(CS876+CS877+CS878+CU876+CU877+CU878)*Percapita/30*FZ$4+(CS879+CU879)*Crechee/30*FZ$4,IF(C876=1,IF(CS876+CS877+CS878+CT876+CT877+CT878+CU876+CU877+CU878+CV876+CV877+CV878&lt;=15,(CS876+CS877+CS878+CU876+CU877+CU878)*Percapita/30*FZ$4,IF(CS876+CS877+CS878+CT876+CT877+CT878+CU876+CU877+CU878+CV876+CV877+CV878&gt;=16,Fixo/30*FZ$4+(CS876+CS877+CS878+CT876+CT877+CT878+CU876+CU877+CU878+CV876+CV877-16)*Percapita/30*FZ$4))))))</f>
        <v>0</v>
      </c>
      <c r="GA876" s="177">
        <f>IF(C876=4,SUM(CW876+CW877+CW878+CY876+CY877+CY878)*Percapita/30*GA$4+(CX876+CX877+CX878+CZ876+CZ877+CZ878)*Cadeirante/30*GA$4,IF(C876=3,IF(CW879+CY879=10,Fixo/30*GA$4+(CW876+CW877+CW878+CY876+CY877+CY878)*Percapita/30*GA$4+(CX879+CZ879)*Cadeirante/30*GA$4,IF(CW879+CY879&lt;=9,(CW879+CY879)*Crechee/30*GA$4)+(CX879+CZ879)*Cadeirante/30*GA$4+(CW876+CW877+CW878+CY876+CY877+CY878)*Percapita/30*GA$4)+IF(CW879+CY879&gt;=11,Fixo/30*GA$4+(CW879+CY879-10)*Crechee/30*GA$4,0),IF(C876=2,IF(CX876+CX877+CX878+CX879+CZ876+CZ877+CZ878+CZ879=1,Cadeirante/30*GA$4,IF(CX876+CX877+CX878+CX879+CZ876+CZ877+CZ878+CZ879=2,Fixo/30*GA$4,IF(CX876+CX877+CX878+CX879+CZ876+CZ877+CZ878+CZ879&gt;2,Fixo/30*GA$4+(CX876+CX877+CX878+CX879+CZ876+CZ877+CZ878+CZ879-2)*Cadeirante/30*GA$4)))+(CW876+CW877+CW878+CY876+CY877+CY878)*Percapita/30*GA$4+(CW879+CY879)*Crechee/30*GA$4,IF(C876=1,IF(CW876+CW877+CW878+CX876+CX877+CX878+CY876+CY877+CY878+CZ876+CZ877+CZ878&lt;=15,(CW876+CW877+CW878+CY876+CY877+CY878)*Percapita/30*GA$4,IF(CW876+CW877+CW878+CX876+CX877+CX878+CY876+CY877+CY878+CZ876+CZ877+CZ878&gt;=16,Fixo/30*GA$4+(CW876+CW877+CW878+CX876+CX877+CX878+CY876+CY877+CY878+CZ876+CZ877-16)*Percapita/30*GA$4))))))</f>
        <v>0</v>
      </c>
      <c r="GB876" s="177">
        <f>IF(C876=4,SUM(DA876+DA877+DA878+DC876+DC877+DC878)*Percapita/30*GB$4+(DB876+DB877+DB878+DD876+DD877+DD878)*Cadeirante/30*GB$4,IF(C876=3,IF(DA879+DC879=10,Fixo/30*GB$4+(DA876+DA877+DA878+DC876+DC877+DC878)*Percapita/30*GB$4+(DB879+DD879)*Cadeirante/30*GB$4,IF(DA879+DC879&lt;=9,(DA879+DC879)*Crechee/30*GB$4)+(DB879+DD879)*Cadeirante/30*GB$4+(DA876+DA877+DA878+DC876+DC877+DC878)*Percapita/30*GB$4)+IF(DA879+DC879&gt;=11,Fixo/30*GB$4+(DA879+DC879-10)*Crechee/30*GB$4,0),IF(C876=2,IF(DB876+DB877+DB878+DB879+DD876+DD877+DD878+DD879=1,Cadeirante/30*GB$4,IF(DB876+DB877+DB878+DB879+DD876+DD877+DD878+DD879=2,Fixo/30*GB$4,IF(DB876+DB877+DB878+DB879+DD876+DD877+DD878+DD879&gt;2,Fixo/30*GB$4+(DB876+DB877+DB878+DB879+DD876+DD877+DD878+DD879-2)*Cadeirante/30*GB$4)))+(DA876+DA877+DA878+DC876+DC877+DC878)*Percapita/30*GB$4+(DA879+DC879)*Crechee/30*GB$4,IF(C876=1,IF(DA876+DA877+DA878+DB876+DB877+DB878+DC876+DC877+DC878+DD876+DD877+DD878&lt;=15,(DA876+DA877+DA878+DC876+DC877+DC878)*Percapita/30*GB$4,IF(DA876+DA877+DA878+DB876+DB877+DB878+DC876+DC877+DC878+DD876+DD877+DD878&gt;=16,Fixo/30*GB$4+(DA876+DA877+DA878+DB876+DB877+DB878+DC876+DC877+DC878+DD876+DD877-16)*Percapita/30*GB$4))))))</f>
        <v>0</v>
      </c>
      <c r="GC876" s="177">
        <f>IF(C876=4,SUM(DE876+DE877+DE878+DG876+DG877+DG878)*Percapita/30*GC$4+(DF876+DF877+DF878+DH876+DH877+DH878)*Cadeirante/30*GC$4,IF(C876=3,IF(DE879+DG879=10,Fixo/30*GC$4+(DE876+DE877+DE878+DG876+DG877+DG878)*Percapita/30*GC$4+(DF879+DH879)*Cadeirante/30*GC$4,IF(DE879+DG879&lt;=9,(DE879+DG879)*Crechee/30*GC$4)+(DF879+DH879)*Cadeirante/30*GC$4+(DE876+DE877+DE878+DG876+DG877+DG878)*Percapita/30*GC$4)+IF(DE879+DG879&gt;=11,Fixo/30*GC$4+(DE879+DG879-10)*Crechee/30*GC$4,0),IF(C876=2,IF(DF876+DF877+DF878+DF879+DH876+DH877+DH878+DH879=1,Cadeirante/30*GC$4,IF(DF876+DF877+DF878+DF879+DH876+DH877+DH878+DH879=2,Fixo/30*GC$4,IF(DF876+DF877+DF878+DF879+DH876+DH877+DH878+DH879&gt;2,Fixo/30*GC$4+(DF876+DF877+DF878+DF879+DH876+DH877+DH878+DH879-2)*Cadeirante/30*GC$4)))+(DE876+DE877+DE878+DG876+DG877+DG878)*Percapita/30*GC$4+(DE879+DG879)*Crechee/30*GC$4,IF(C876=1,IF(DE876+DE877+DE878+DF876+DF877+DF878+DG876+DG877+DG878+DH876+DH877+DH878&lt;=15,(DE876+DE877+DE878+DG876+DG877+DG878)*Percapita/30*GC$4,IF(DE876+DE877+DE878+DF876+DF877+DF878+DG876+DG877+DG878+DH876+DH877+DH878&gt;=16,Fixo/30*GC$4+(DE876+DE877+DE878+DF876+DF877+DF878+DG876+DG877+DG878+DH876+DH877-16)*Percapita/30*GC$4))))))</f>
        <v>0</v>
      </c>
      <c r="GD876" s="177">
        <f>IF(C876=4,SUM(DI876+DI877+DI878+DK876+DK877+DK878)*Percapita/30*GD$4+(DJ876+DJ877+DJ878+DL876+DL877+DL878)*Cadeirante/30*GD$4,IF(C876=3,IF(DI879+DK879=10,Fixo/30*GD$4+(DI876+DI877+DI878+DK876+DK877+DK878)*Percapita/30*GD$4+(DJ879+DL879)*Cadeirante/30*GD$4,IF(DI879+DK879&lt;=9,(DI879+DK879)*Crechee/30*GD$4)+(DJ879+DL879)*Cadeirante/30*GD$4+(DI876+DI877+DI878+DK876+DK877+DK878)*Percapita/30*GD$4)+IF(DI879+DK879&gt;=11,Fixo/30*GD$4+(DI879+DK879-10)*Crechee/30*GD$4,0),IF(C876=2,IF(DJ876+DJ877+DJ878+DJ879+DL876+DL877+DL878+DL879=1,Cadeirante/30*GD$4,IF(DJ876+DJ877+DJ878+DJ879+DL876+DL877+DL878+DL879=2,Fixo/30*GD$4,IF(DJ876+DJ877+DJ878+DJ879+DL876+DL877+DL878+DL879&gt;2,Fixo/30*GD$4+(DJ876+DJ877+DJ878+DJ879+DL876+DL877+DL878+DL879-2)*Cadeirante/30*GD$4)))+(DI876+DI877+DI878+DK876+DK877+DK878)*Percapita/30*GD$4+(DI879+DK879)*Crechee/30*GD$4,IF(C876=1,IF(DI876+DI877+DI878+DJ876+DJ877+DJ878+DK876+DK877+DK878+DL876+DL877+DL878&lt;=15,(DI876+DI877+DI878+DK876+DK877+DK878)*Percapita/30*GD$4,IF(DI876+DI877+DI878+DJ876+DJ877+DJ878+DK876+DK877+DK878+DL876+DL877+DL878&gt;=16,Fixo/30*GD$4+(DI876+DI877+DI878+DJ876+DJ877+DJ878+DK876+DK877+DK878+DL876+DL877-16)*Percapita/30*GD$4))))))</f>
        <v>0</v>
      </c>
      <c r="GE876" s="177">
        <f>IF(C876=4,SUM(DM876+DM877+DM878+DO876+DO877+DO878)*Percapita/30*GE$4+(DN876+DN877+DN878+DP876+DP877+DP878)*Cadeirante/30*GE$4,IF(C876=3,IF(DM879+DO879=10,Fixo/30*GE$4+(DM876+DM877+DM878+DO876+DO877+DO878)*Percapita/30*GE$4+(DN879+DP879)*Cadeirante/30*GE$4,IF(DM879+DO879&lt;=9,(DM879+DO879)*Crechee/30*GE$4)+(DN879+DP879)*Cadeirante/30*GE$4+(DM876+DM877+DM878+DO876+DO877+DO878)*Percapita/30*GE$4)+IF(DM879+DO879&gt;=11,Fixo/30*GE$4+(DM879+DO879-10)*Crechee/30*GE$4,0),IF(C876=2,IF(DN876+DN877+DN878+DN879+DP876+DP877+DP878+DP879=1,Cadeirante/30*GE$4,IF(DN876+DN877+DN878+DN879+DP876+DP877+DP878+DP879=2,Fixo/30*GE$4,IF(DN876+DN877+DN878+DN879+DP876+DP877+DP878+DP879&gt;2,Fixo/30*GE$4+(DN876+DN877+DN878+DN879+DP876+DP877+DP878+DP879-2)*Cadeirante/30*GE$4)))+(DM876+DM877+DM878+DO876+DO877+DO878)*Percapita/30*GE$4+(DM879+DO879)*Crechee/30*GE$4,IF(C876=1,IF(DM876+DM877+DM878+DN876+DN877+DN878+DO876+DO877+DO878+DP876+DP877+DP878&lt;=15,(DM876+DM877+DM878+DO876+DO877+DO878)*Percapita/30*GE$4,IF(DM876+DM877+DM878+DN876+DN877+DN878+DO876+DO877+DO878+DP876+DP877+DP878&gt;=16,Fixo/30*GE$4+(DM876+DM877+DM878+DN876+DN877+DN878+DO876+DO877+DO878+DP876+DP877-16)*Percapita/30*GE$4))))))</f>
        <v>0</v>
      </c>
      <c r="GF876" s="177">
        <f>IF(C876=4,SUM(DQ876+DQ877+DQ878+DS876+DS877+DS878)*Percapita/30*GF$4+(DR876+DR877+DR878+DT876+DT877+DT878)*Cadeirante/30*GF$4,IF(C876=3,IF(DQ879+DS879=10,Fixo/30*GF$4+(DQ876+DQ877+DQ878+DS876+DS877+DS878)*Percapita/30*GF$4+(DR879+DT879)*Cadeirante/30*GF$4,IF(DQ879+DS879&lt;=9,(DQ879+DS879)*Crechee/30*GF$4)+(DR879+DT879)*Cadeirante/30*GF$4+(DQ876+DQ877+DQ878+DS876+DS877+DS878)*Percapita/30*GF$4)+IF(DQ879+DS879&gt;=11,Fixo/30*GF$4+(DQ879+DS879-10)*Crechee/30*GF$4,0),IF(C876=2,IF(DR876+DR877+DR878+DR879+DT876+DT877+DT878+DT879=1,Cadeirante/30*GF$4,IF(DR876+DR877+DR878+DR879+DT876+DT877+DT878+DT879=2,Fixo/30*GF$4,IF(DR876+DR877+DR878+DR879+DT876+DT877+DT878+DT879&gt;2,Fixo/30*GF$4+(DR876+DR877+DR878+DR879+DT876+DT877+DT878+DT879-2)*Cadeirante/30*GF$4)))+(DQ876+DQ877+DQ878+DS876+DS877+DS878)*Percapita/30*GF$4+(DQ879+DS879)*Crechee/30*GF$4,IF(C876=1,IF(DQ876+DQ877+DQ878+DR876+DR877+DR878+DS876+DS877+DS878+DT876+DT877+DT878&lt;=15,(DQ876+DQ877+DQ878+DS876+DS877+DS878)*Percapita/30*GF$4,IF(DQ876+DQ877+DQ878+DR876+DR877+DR878+DS876+DS877+DS878+DT876+DT877+DT878&gt;=16,Fixo/30*GF$4+(DQ876+DQ877+DQ878+DR876+DR877+DR878+DS876+DS877+DS878+DT876+DT877-16)*Percapita/30*GF$4))))))</f>
        <v>0</v>
      </c>
      <c r="GG876" s="177">
        <f>IF(C876=4,SUM(DU876+DU877+DU878+DW876+DW877+DW878)*Percapita/30*GG$4+(DV876+DV877+DV878+DX876+DX877+DX878)*Cadeirante/30*GG$4,IF(C876=3,IF(DU879+DW879=10,Fixo/30*GG$4+(DU876+DU877+DU878+DW876+DW877+DW878)*Percapita/30*GG$4+(DV879+DX879)*Cadeirante/30*GG$4,IF(DU879+DW879&lt;=9,(DU879+DW879)*Crechee/30*GG$4)+(DV879+DX879)*Cadeirante/30*GG$4+(DU876+DU877+DU878+DW876+DW877+DW878)*Percapita/30*GG$4)+IF(DU879+DW879&gt;=11,Fixo/30*GG$4+(DU879+DW879-10)*Crechee/30*GG$4,0),IF(C876=2,IF(DV876+DV877+DV878+DV879+DX876+DX877+DX878+DX879=1,Cadeirante/30*GG$4,IF(DV876+DV877+DV878+DV879+DX876+DX877+DX878+DX879=2,Fixo/30*GG$4,IF(DV876+DV877+DV878+DV879+DX876+DX877+DX878+DX879&gt;2,Fixo/30*GG$4+(DV876+DV877+DV878+DV879+DX876+DX877+DX878+DX879-2)*Cadeirante/30*GG$4)))+(DU876+DU877+DU878+DW876+DW877+DW878)*Percapita/30*GG$4+(DU879+DW879)*Crechee/30*GG$4,IF(C876=1,IF(DU876+DU877+DU878+DV876+DV877+DV878+DW876+DW877+DW878+DX876+DX877+DX878&lt;=15,(DU876+DU877+DU878+DW876+DW877+DW878)*Percapita/30*GG$4,IF(DU876+DU877+DU878+DV876+DV877+DV878+DW876+DW877+DW878+DX876+DX877+DX878&gt;=16,Fixo/30*GG$4+(DU876+DU877+DU878+DV876+DV877+DV878+DW876+DW877+DW878+DX876+DX877-16)*Percapita/30*GG$4))))))</f>
        <v>0</v>
      </c>
      <c r="GH876" s="177">
        <f>IF(C876=4,SUM(DY876+DY877+DY878+EA876+EA877+EA878)*Percapita/30*GH$4+(DZ876+DZ877+DZ878+EB876+EB877+EB878)*Cadeirante/30*GH$4,IF(C876=3,IF(DY879+EA879=10,Fixo/30*GH$4+(DY876+DY877+DY878+EA876+EA877+EA878)*Percapita/30*GH$4+(DZ879+EB879)*Cadeirante/30*GH$4,IF(DY879+EA879&lt;=9,(DY879+EA879)*Crechee/30*GH$4)+(DZ879+EB879)*Cadeirante/30*GH$4+(DY876+DY877+DY878+EA876+EA877+EA878)*Percapita/30*GH$4)+IF(DY879+EA879&gt;=11,Fixo/30*GH$4+(DY879+EA879-10)*Crechee/30*GH$4,0),IF(C876=2,IF(DZ876+DZ877+DZ878+DZ879+EB876+EB877+EB878+EB879=1,Cadeirante/30*GH$4,IF(DZ876+DZ877+DZ878+DZ879+EB876+EB877+EB878+EB879=2,Fixo/30*GH$4,IF(DZ876+DZ877+DZ878+DZ879+EB876+EB877+EB878+EB879&gt;2,Fixo/30*GH$4+(DZ876+DZ877+DZ878+DZ879+EB876+EB877+EB878+EB879-2)*Cadeirante/30*GH$4)))+(DY876+DY877+DY878+EA876+EA877+EA878)*Percapita/30*GH$4+(DY879+EA879)*Crechee/30*GH$4,IF(C876=1,IF(DY876+DY877+DY878+DZ876+DZ877+DZ878+EA876+EA877+EA878+EB876+EB877+EB878&lt;=15,(DY876+DY877+DY878+EA876+EA877+EA878)*Percapita/30*GH$4,IF(DY876+DY877+DY878+DZ876+DZ877+DZ878+EA876+EA877+EA878+EB876+EB877+EB878&gt;=16,Fixo/30*GH$4+(DY876+DY877+DY878+DZ876+DZ877+DZ878+EA876+EA877+EA878+EB876+EB877-16)*Percapita/30*GH$4))))))</f>
        <v>0</v>
      </c>
      <c r="GI876" s="177">
        <f>IF(C876=4,SUM(EC876+EC877+EC878+EE876+EE877+EE878)*Percapita/30*GI$4+(ED876+ED877+ED878+EF876+EF877+EF878)*Cadeirante/30*GI$4,IF(C876=3,IF(EC879+EE879=10,Fixo/30*GI$4+(EC876+EC877+EC878+EE876+EE877+EE878)*Percapita/30*GI$4+(ED879+EF879)*Cadeirante/30*GI$4,IF(EC879+EE879&lt;=9,(EC879+EE879)*Crechee/30*GI$4)+(ED879+EF879)*Cadeirante/30*GI$4+(EC876+EC877+EC878+EE876+EE877+EE878)*Percapita/30*GI$4)+IF(EC879+EE879&gt;=11,Fixo/30*GI$4+(EC879+EE879-10)*Crechee/30*GI$4,0),IF(C876=2,IF(ED876+ED877+ED878+ED879+EF876+EF877+EF878+EF879=1,Cadeirante/30*GI$4,IF(ED876+ED877+ED878+ED879+EF876+EF877+EF878+EF879=2,Fixo/30*GI$4,IF(ED876+ED877+ED878+ED879+EF876+EF877+EF878+EF879&gt;2,Fixo/30*GI$4+(ED876+ED877+ED878+ED879+EF876+EF877+EF878+EF879-2)*Cadeirante/30*GI$4)))+(EC876+EC877+EC878+EE876+EE877+EE878)*Percapita/30*GI$4+(EC879+EE879)*Crechee/30*GI$4,IF(C876=1,IF(EC876+EC877+EC878+ED876+ED877+ED878+EE876+EE877+EE878+EF876+EF877+EF878&lt;=15,(EC876+EC877+EC878+EE876+EE877+EE878)*Percapita/30*GI$4,IF(EC876+EC877+EC878+ED876+ED877+ED878+EE876+EE877+EE878+EF876+EF877+EF878&gt;=16,Fixo/30*GI$4+(EC876+EC877+EC878+ED876+ED877+ED878+EE876+EE877+EE878+EF876+EF877-16)*Percapita/30*GI$4))))))</f>
        <v>0</v>
      </c>
      <c r="GJ876" s="177">
        <f>IF(C876=4,SUM(EG876+EG877+EG878+EI876+EI877+EI878)*Percapita/30*GJ$4+(EH876+EH877+EH878+EJ876+EJ877+EJ878)*Cadeirante/30*GJ$4,IF(C876=3,IF(EG879+EI879=10,Fixo/30*GJ$4+(EG876+EG877+EG878+EI876+EI877+EI878)*Percapita/30*GJ$4+(EH879+EJ879)*Cadeirante/30*GJ$4,IF(EG879+EI879&lt;=9,(EG879+EI879)*Crechee/30*GJ$4)+(EH879+EJ879)*Cadeirante/30*GJ$4+(EG876+EG877+EG878+EI876+EI877+EI878)*Percapita/30*GJ$4)+IF(EG879+EI879&gt;=11,Fixo/30*GJ$4+(EG879+EI879-10)*Crechee/30*GJ$4,0),IF(C876=2,IF(EH876+EH877+EH878+EH879+EJ876+EJ877+EJ878+EJ879=1,Cadeirante/30*GJ$4,IF(EH876+EH877+EH878+EH879+EJ876+EJ877+EJ878+EJ879=2,Fixo/30*GJ$4,IF(EH876+EH877+EH878+EH879+EJ876+EJ877+EJ878+EJ879&gt;2,Fixo/30*GJ$4+(EH876+EH877+EH878+EH879+EJ876+EJ877+EJ878+EJ879-2)*Cadeirante/30*GJ$4)))+(EG876+EG877+EG878+EI876+EI877+EI878)*Percapita/30*GJ$4+(EG879+EI879)*Crechee/30*GJ$4,IF(C876=1,IF(EG876+EG877+EG878+EH876+EH877+EH878+EI876+EI877+EI878+EJ876+EJ877+EJ878&lt;=15,(EG876+EG877+EG878+EI876+EI877+EI878)*Percapita/30*GJ$4,IF(EG876+EG877+EG878+EH876+EH877+EH878+EI876+EI877+EI878+EJ876+EJ877+EJ878&gt;=16,Fixo/30*GJ$4+(EG876+EG877+EG878+EH876+EH877+EH878+EI876+EI877+EI878+EJ876+EJ877-16)*Percapita/30*GJ$4))))))</f>
        <v>0</v>
      </c>
      <c r="GK876" s="178"/>
      <c r="GL876" s="103">
        <f t="shared" si="968"/>
        <v>0</v>
      </c>
      <c r="GM876" s="124"/>
      <c r="GN876" s="104">
        <f>SUMIF(V876:V879,"&lt;0")*Cadeirante/30*GN$4+SUMIF(X876:X879,"&lt;0")*Cadeirante/30*GN$4</f>
        <v>0</v>
      </c>
      <c r="GO876" s="104">
        <f>SUMIF(Z876:Z879,"&lt;0")*Cadeirante/30*GO$4+SUMIF(AB876:AB879,"&lt;0")*Cadeirante/30*GO$4</f>
        <v>0</v>
      </c>
      <c r="GP876" s="104">
        <f>SUMIF(AD876:AD879,"&lt;0")*Cadeirante/30*GP$4+SUMIF(AF876:AF879,"&lt;0")*Cadeirante/30*GP$4</f>
        <v>0</v>
      </c>
      <c r="GQ876" s="104">
        <f>SUMIF(AH876:AH879,"&lt;0")*Cadeirante/30*GQ$4+SUMIF(AJ876:AJ879,"&lt;0")*Cadeirante/30*GQ$4</f>
        <v>0</v>
      </c>
      <c r="GR876" s="104">
        <f>SUMIF(AL876:AL879,"&lt;0")*Cadeirante/30*GR$4+SUMIF(AN876:AN879,"&lt;0")*Cadeirante/30*GR$4</f>
        <v>0</v>
      </c>
      <c r="GS876" s="104">
        <f>SUMIF(AP876:AP879,"&lt;0")*Cadeirante/30*GS$4+SUMIF(AR876:AR879,"&lt;0")*Cadeirante/30*GS$4</f>
        <v>0</v>
      </c>
      <c r="GT876" s="104">
        <f>SUMIF(AT876:AT879,"&lt;0")*Cadeirante/30*GT$4+SUMIF(AV876:AV879,"&lt;0")*Cadeirante/30*GT$4</f>
        <v>0</v>
      </c>
      <c r="GU876" s="104">
        <f>SUMIF(AX876:AX879,"&lt;0")*Cadeirante/30*GU$4+SUMIF(AZ876:AZ879,"&lt;0")*Cadeirante/30*GU$4</f>
        <v>0</v>
      </c>
      <c r="GV876" s="104">
        <f>SUMIF(BB876:BB879,"&lt;0")*Cadeirante/30*GV$4+SUMIF(BD876:BD879,"&lt;0")*Cadeirante/30*GV$4</f>
        <v>0</v>
      </c>
      <c r="GW876" s="104">
        <f>SUMIF(BF876:BF879,"&lt;0")*Cadeirante/30*GW$4+SUMIF(BH876:BH879,"&lt;0")*Cadeirante/30*GW$4</f>
        <v>0</v>
      </c>
      <c r="GX876" s="104">
        <f>SUMIF(BJ876:BJ879,"&lt;0")*Cadeirante/30*GX$4+SUMIF(BL876:BL879,"&lt;0")*Cadeirante/30*GX$4</f>
        <v>0</v>
      </c>
      <c r="GY876" s="104">
        <f>SUMIF(BN876:BN879,"&lt;0")*Cadeirante/30*GY$4+SUMIF(BP876:BP879,"&lt;0")*Cadeirante/30*GY$4</f>
        <v>0</v>
      </c>
      <c r="GZ876" s="104">
        <f>SUMIF(BR876:BR879,"&lt;0")*Cadeirante/30*GZ$4+SUMIF(BT876:BT879,"&lt;0")*Cadeirante/30*GZ$4</f>
        <v>0</v>
      </c>
      <c r="HA876" s="104">
        <f>SUMIF(BV876:BV879,"&lt;0")*Cadeirante/30*HA$4+SUMIF(BX876:BX879,"&lt;0")*Cadeirante/30*HA$4</f>
        <v>0</v>
      </c>
      <c r="HB876" s="104">
        <f>SUMIF(BZ876:BZ879,"&lt;0")*Cadeirante/30*HB$4+SUMIF(CB876:CB879,"&lt;0")*Cadeirante/30*HB$4</f>
        <v>0</v>
      </c>
      <c r="HC876" s="104">
        <f>SUMIF(CD876:CD879,"&lt;0")*Cadeirante/30*HC$4+SUMIF(CF876:CF879,"&lt;0")*Cadeirante/30*HC$4</f>
        <v>0</v>
      </c>
      <c r="HD876" s="104">
        <f>SUMIF(CH876:CH879,"&lt;0")*Cadeirante/30*HD$4+SUMIF(CJ876:CJ879,"&lt;0")*Cadeirante/30*HD$4</f>
        <v>0</v>
      </c>
      <c r="HE876" s="104">
        <f>SUMIF(CL876:CL879,"&lt;0")*Cadeirante/30*HE$4+SUMIF(CN876:CN879,"&lt;0")*Cadeirante/30*HE$4</f>
        <v>0</v>
      </c>
      <c r="HF876" s="104">
        <f>SUMIF(CP876:CP879,"&lt;0")*Cadeirante/30*HF$4+SUMIF(CR876:CR879,"&lt;0")*Cadeirante/30*HF$4</f>
        <v>0</v>
      </c>
      <c r="HG876" s="104">
        <f>SUMIF(CT876:CT879,"&lt;0")*Cadeirante/30*HG$4+SUMIF(CV876:CV879,"&lt;0")*Cadeirante/30*HG$4</f>
        <v>0</v>
      </c>
      <c r="HH876" s="104">
        <f>SUMIF(CX876:CX879,"&lt;0")*Cadeirante/30*HH$4+SUMIF(CZ876:CZ879,"&lt;0")*Cadeirante/30*HH$4</f>
        <v>0</v>
      </c>
      <c r="HI876" s="104">
        <f>SUMIF(DB876:DB879,"&lt;0")*Cadeirante/30*HI$4+SUMIF(DD876:DD879,"&lt;0")*Cadeirante/30*HI$4</f>
        <v>0</v>
      </c>
      <c r="HJ876" s="104">
        <f>SUMIF(DF876:DF879,"&lt;0")*Cadeirante/30*HJ$4+SUMIF(DH876:DH879,"&lt;0")*Cadeirante/30*HJ$4</f>
        <v>0</v>
      </c>
      <c r="HK876" s="104">
        <f>SUMIF(DJ876:DJ879,"&lt;0")*Cadeirante/30*HK$4+SUMIF(DL876:DL879,"&lt;0")*Cadeirante/30*HK$4</f>
        <v>0</v>
      </c>
      <c r="HL876" s="104">
        <f>SUMIF(DN876:DN879,"&lt;0")*Cadeirante/30*HL$4+SUMIF(DP876:DP879,"&lt;0")*Cadeirante/30*HL$4</f>
        <v>0</v>
      </c>
      <c r="HM876" s="104">
        <f>SUMIF(DR876:DR879,"&lt;0")*Cadeirante/30*HM$4+SUMIF(DT876:DT879,"&lt;0")*Cadeirante/30*HM$4</f>
        <v>0</v>
      </c>
      <c r="HN876" s="104">
        <f>SUMIF(DV876:DV879,"&lt;0")*Cadeirante/30*HN$4+SUMIF(DX876:DX879,"&lt;0")*Cadeirante/30*HN$4</f>
        <v>0</v>
      </c>
      <c r="HO876" s="104">
        <f>SUMIF(DZ876:DZ879,"&lt;0")*Cadeirante/30*HO$4+SUMIF(EB876:EB879,"&lt;0")*Cadeirante/30*HO$4</f>
        <v>0</v>
      </c>
      <c r="HP876" s="104">
        <f>SUMIF(ED876:ED879,"&lt;0")*Cadeirante/30*HP$4+SUMIF(EF876:EF879,"&lt;0")*Cadeirante/30*HP$4</f>
        <v>0</v>
      </c>
      <c r="HQ876" s="64"/>
      <c r="HR876" s="64"/>
      <c r="HS876" s="64"/>
      <c r="HT876" s="64"/>
      <c r="HU876" s="64"/>
      <c r="HV876" s="64"/>
      <c r="HW876" s="176">
        <v>17629.309999999998</v>
      </c>
      <c r="HX876" s="64"/>
      <c r="HY876" s="280">
        <f>IF(ISTEXT(EM876), VALUE(EM876), EM876)</f>
        <v>0</v>
      </c>
      <c r="HZ876" s="280">
        <f>IF(ISTEXT(EN876), VALUE(EN876), EN876)</f>
        <v>0</v>
      </c>
      <c r="IA876" s="280">
        <f>IF(ISTEXT(EO876), VALUE(EO876), EO876)</f>
        <v>0</v>
      </c>
      <c r="IB876" s="64" t="b">
        <f>HW876=FE876</f>
        <v>0</v>
      </c>
      <c r="IC876" s="64"/>
    </row>
    <row r="877" spans="1:237" s="106" customFormat="1" ht="22.5" customHeight="1" x14ac:dyDescent="0.25">
      <c r="A877" s="368" t="s">
        <v>3990</v>
      </c>
      <c r="B877" s="369" t="s">
        <v>3991</v>
      </c>
      <c r="C877" s="370" t="s">
        <v>3233</v>
      </c>
      <c r="D877" s="371" t="s">
        <v>3992</v>
      </c>
      <c r="E877" s="371" t="s">
        <v>3993</v>
      </c>
      <c r="F877" s="372" t="s">
        <v>3224</v>
      </c>
      <c r="G877" s="372" t="s">
        <v>3225</v>
      </c>
      <c r="H877" s="373" t="s">
        <v>1880</v>
      </c>
      <c r="I877" s="374" t="s">
        <v>3994</v>
      </c>
      <c r="J877" s="421" t="s">
        <v>3231</v>
      </c>
      <c r="K877" s="421" t="s">
        <v>3234</v>
      </c>
      <c r="L877" s="329">
        <f>CONTINUA!BV877</f>
        <v>19</v>
      </c>
      <c r="M877" s="329">
        <f>CONTINUA!BW877</f>
        <v>0</v>
      </c>
      <c r="N877" s="895"/>
      <c r="O877" s="896" t="s">
        <v>4092</v>
      </c>
      <c r="P877" s="897" t="s">
        <v>206</v>
      </c>
      <c r="Q877" s="400">
        <v>49</v>
      </c>
      <c r="R877" s="401"/>
      <c r="S877" s="400"/>
      <c r="T877" s="401"/>
      <c r="U877" s="400"/>
      <c r="V877" s="401"/>
      <c r="W877" s="400"/>
      <c r="X877" s="401"/>
      <c r="Y877" s="400"/>
      <c r="Z877" s="401"/>
      <c r="AA877" s="400"/>
      <c r="AB877" s="401"/>
      <c r="AC877" s="400"/>
      <c r="AD877" s="401"/>
      <c r="AE877" s="400"/>
      <c r="AF877" s="401"/>
      <c r="AG877" s="400"/>
      <c r="AH877" s="401"/>
      <c r="AI877" s="400"/>
      <c r="AJ877" s="401"/>
      <c r="AK877" s="400"/>
      <c r="AL877" s="401"/>
      <c r="AM877" s="400"/>
      <c r="AN877" s="401"/>
      <c r="AO877" s="400"/>
      <c r="AP877" s="401"/>
      <c r="AQ877" s="400"/>
      <c r="AR877" s="401"/>
      <c r="AS877" s="400"/>
      <c r="AT877" s="401"/>
      <c r="AU877" s="400"/>
      <c r="AV877" s="401"/>
      <c r="AW877" s="400"/>
      <c r="AX877" s="401"/>
      <c r="AY877" s="400"/>
      <c r="AZ877" s="401"/>
      <c r="BA877" s="400"/>
      <c r="BB877" s="401"/>
      <c r="BC877" s="400"/>
      <c r="BD877" s="401"/>
      <c r="BE877" s="400"/>
      <c r="BF877" s="401"/>
      <c r="BG877" s="400"/>
      <c r="BH877" s="401"/>
      <c r="BI877" s="400"/>
      <c r="BJ877" s="401"/>
      <c r="BK877" s="400"/>
      <c r="BL877" s="401"/>
      <c r="BM877" s="400"/>
      <c r="BN877" s="401"/>
      <c r="BO877" s="400"/>
      <c r="BP877" s="401"/>
      <c r="BQ877" s="400"/>
      <c r="BR877" s="401"/>
      <c r="BS877" s="400"/>
      <c r="BT877" s="401"/>
      <c r="BU877" s="400"/>
      <c r="BV877" s="401"/>
      <c r="BW877" s="400"/>
      <c r="BX877" s="401"/>
      <c r="BY877" s="400"/>
      <c r="BZ877" s="401"/>
      <c r="CA877" s="400"/>
      <c r="CB877" s="401"/>
      <c r="CC877" s="400"/>
      <c r="CD877" s="401"/>
      <c r="CE877" s="400"/>
      <c r="CF877" s="401"/>
      <c r="CG877" s="400"/>
      <c r="CH877" s="401"/>
      <c r="CI877" s="400"/>
      <c r="CJ877" s="401"/>
      <c r="CK877" s="400"/>
      <c r="CL877" s="401"/>
      <c r="CM877" s="400"/>
      <c r="CN877" s="401"/>
      <c r="CO877" s="400"/>
      <c r="CP877" s="401"/>
      <c r="CQ877" s="400"/>
      <c r="CR877" s="401"/>
      <c r="CS877" s="400"/>
      <c r="CT877" s="401"/>
      <c r="CU877" s="400"/>
      <c r="CV877" s="401"/>
      <c r="CW877" s="400"/>
      <c r="CX877" s="401"/>
      <c r="CY877" s="400"/>
      <c r="CZ877" s="401"/>
      <c r="DA877" s="400"/>
      <c r="DB877" s="401"/>
      <c r="DC877" s="400"/>
      <c r="DD877" s="401"/>
      <c r="DE877" s="400"/>
      <c r="DF877" s="401"/>
      <c r="DG877" s="400"/>
      <c r="DH877" s="401"/>
      <c r="DI877" s="400"/>
      <c r="DJ877" s="401"/>
      <c r="DK877" s="400"/>
      <c r="DL877" s="401"/>
      <c r="DM877" s="400"/>
      <c r="DN877" s="401"/>
      <c r="DO877" s="400"/>
      <c r="DP877" s="401"/>
      <c r="DQ877" s="400"/>
      <c r="DR877" s="401"/>
      <c r="DS877" s="400"/>
      <c r="DT877" s="401"/>
      <c r="DU877" s="400"/>
      <c r="DV877" s="401"/>
      <c r="DW877" s="400"/>
      <c r="DX877" s="401"/>
      <c r="DY877" s="400"/>
      <c r="DZ877" s="401"/>
      <c r="EA877" s="400"/>
      <c r="EB877" s="401"/>
      <c r="EC877" s="400"/>
      <c r="ED877" s="401"/>
      <c r="EE877" s="400"/>
      <c r="EF877" s="401"/>
      <c r="EG877" s="400"/>
      <c r="EH877" s="401"/>
      <c r="EI877" s="400"/>
      <c r="EJ877" s="447"/>
      <c r="EK877" s="511"/>
      <c r="EL877" s="514"/>
      <c r="EM877" s="448"/>
      <c r="EN877" s="344"/>
      <c r="EO877" s="345"/>
      <c r="EP877" s="171">
        <f t="shared" si="961"/>
        <v>49</v>
      </c>
      <c r="EQ877" s="171">
        <f t="shared" si="962"/>
        <v>0</v>
      </c>
      <c r="ER877" s="171">
        <f t="shared" si="963"/>
        <v>0</v>
      </c>
      <c r="ES877" s="171">
        <f t="shared" si="964"/>
        <v>0</v>
      </c>
      <c r="ET877" s="171">
        <f t="shared" si="965"/>
        <v>0</v>
      </c>
      <c r="EU877" s="171">
        <f t="shared" si="966"/>
        <v>0</v>
      </c>
      <c r="EV877" s="172">
        <f t="shared" si="967"/>
        <v>49</v>
      </c>
      <c r="EW877" s="173"/>
      <c r="EX877" s="248">
        <f t="shared" si="999"/>
        <v>0</v>
      </c>
      <c r="EY877" s="174">
        <f>(L877*regular)+(M877*Cadeirantee)</f>
        <v>183.16000000000003</v>
      </c>
      <c r="EZ877" s="249">
        <f>SUMIF(FG877:GJ877,"&gt;0")</f>
        <v>0</v>
      </c>
      <c r="FA877" s="249">
        <f>SUMIF(FG877:GJ877,"&lt;0")+SUMIF(GN877:HP877,"&lt;0")</f>
        <v>0</v>
      </c>
      <c r="FB877" s="174">
        <v>0</v>
      </c>
      <c r="FC877" s="126">
        <f>N877*km*'VALORES TABELA'!$B$13</f>
        <v>0</v>
      </c>
      <c r="FD877" s="250">
        <f t="shared" ref="FD877:FD880" si="1000">GL877</f>
        <v>0</v>
      </c>
      <c r="FE877" s="105"/>
      <c r="FF877" s="119"/>
      <c r="FG877" s="119"/>
      <c r="FH877" s="119"/>
      <c r="FI877" s="119"/>
      <c r="FJ877" s="119"/>
      <c r="FK877" s="119"/>
      <c r="FL877" s="119"/>
      <c r="FM877" s="119"/>
      <c r="FN877" s="119"/>
      <c r="FO877" s="119"/>
      <c r="FP877" s="119"/>
      <c r="FQ877" s="119"/>
      <c r="FR877" s="119"/>
      <c r="FS877" s="119"/>
      <c r="FT877" s="119"/>
      <c r="FU877" s="119"/>
      <c r="FV877" s="119"/>
      <c r="FW877" s="119"/>
      <c r="FX877" s="119"/>
      <c r="FY877" s="119"/>
      <c r="FZ877" s="119"/>
      <c r="GA877" s="119"/>
      <c r="GB877" s="119"/>
      <c r="GC877" s="119"/>
      <c r="GD877" s="119"/>
      <c r="GE877" s="119"/>
      <c r="GF877" s="119"/>
      <c r="GG877" s="119"/>
      <c r="GH877" s="119"/>
      <c r="GI877" s="119"/>
      <c r="GJ877" s="119"/>
      <c r="GK877" s="251"/>
      <c r="GL877" s="103">
        <f t="shared" si="968"/>
        <v>0</v>
      </c>
      <c r="GM877" s="124"/>
      <c r="GN877" s="104"/>
      <c r="GO877" s="104"/>
      <c r="GP877" s="104"/>
      <c r="GQ877" s="104"/>
      <c r="GR877" s="104"/>
      <c r="GS877" s="104"/>
      <c r="GT877" s="104"/>
      <c r="GU877" s="104"/>
      <c r="GV877" s="104"/>
      <c r="GW877" s="104"/>
      <c r="GX877" s="104"/>
      <c r="GY877" s="104"/>
      <c r="GZ877" s="104"/>
      <c r="HA877" s="104"/>
      <c r="HB877" s="104"/>
      <c r="HC877" s="104"/>
      <c r="HD877" s="104"/>
      <c r="HE877" s="104"/>
      <c r="HF877" s="104"/>
      <c r="HG877" s="104"/>
      <c r="HH877" s="104"/>
      <c r="HI877" s="104"/>
      <c r="HJ877" s="104"/>
      <c r="HK877" s="104"/>
      <c r="HL877" s="104"/>
      <c r="HM877" s="104"/>
      <c r="HN877" s="104"/>
      <c r="HO877" s="104"/>
      <c r="HP877" s="104"/>
      <c r="HQ877" s="64"/>
      <c r="HR877" s="64"/>
      <c r="HS877" s="64"/>
      <c r="HT877" s="64"/>
      <c r="HU877" s="64"/>
      <c r="HV877" s="64"/>
      <c r="HW877" s="105"/>
      <c r="HX877" s="64"/>
      <c r="HY877" s="280">
        <f t="shared" ref="HY877:HY880" si="1001">IF(ISTEXT(EM877), VALUE(EM877), EM877)</f>
        <v>0</v>
      </c>
      <c r="HZ877" s="280">
        <f t="shared" ref="HZ877:HZ880" si="1002">IF(ISTEXT(EN877), VALUE(EN877), EN877)</f>
        <v>0</v>
      </c>
      <c r="IA877" s="280">
        <f t="shared" ref="IA877:IA880" si="1003">IF(ISTEXT(EO877), VALUE(EO877), EO877)</f>
        <v>0</v>
      </c>
      <c r="IB877" s="64"/>
      <c r="IC877" s="64"/>
    </row>
    <row r="878" spans="1:237" s="106" customFormat="1" ht="22.5" customHeight="1" x14ac:dyDescent="0.25">
      <c r="A878" s="368" t="s">
        <v>3990</v>
      </c>
      <c r="B878" s="369" t="s">
        <v>3991</v>
      </c>
      <c r="C878" s="375" t="s">
        <v>3233</v>
      </c>
      <c r="D878" s="371" t="s">
        <v>3992</v>
      </c>
      <c r="E878" s="371" t="s">
        <v>3993</v>
      </c>
      <c r="F878" s="376" t="s">
        <v>3224</v>
      </c>
      <c r="G878" s="376" t="s">
        <v>3225</v>
      </c>
      <c r="H878" s="373" t="s">
        <v>1880</v>
      </c>
      <c r="I878" s="374" t="s">
        <v>3994</v>
      </c>
      <c r="J878" s="421" t="s">
        <v>3231</v>
      </c>
      <c r="K878" s="422" t="s">
        <v>3235</v>
      </c>
      <c r="L878" s="329">
        <f>CONTINUA!BV878</f>
        <v>0</v>
      </c>
      <c r="M878" s="329">
        <f>CONTINUA!BW878</f>
        <v>0</v>
      </c>
      <c r="N878" s="895"/>
      <c r="O878" s="896" t="s">
        <v>4092</v>
      </c>
      <c r="P878" s="897" t="s">
        <v>206</v>
      </c>
      <c r="Q878" s="400"/>
      <c r="R878" s="401"/>
      <c r="S878" s="400"/>
      <c r="T878" s="401"/>
      <c r="U878" s="400"/>
      <c r="V878" s="401"/>
      <c r="W878" s="400"/>
      <c r="X878" s="401"/>
      <c r="Y878" s="400"/>
      <c r="Z878" s="401"/>
      <c r="AA878" s="400"/>
      <c r="AB878" s="401"/>
      <c r="AC878" s="400"/>
      <c r="AD878" s="401"/>
      <c r="AE878" s="400"/>
      <c r="AF878" s="401"/>
      <c r="AG878" s="400"/>
      <c r="AH878" s="401"/>
      <c r="AI878" s="400"/>
      <c r="AJ878" s="401"/>
      <c r="AK878" s="400"/>
      <c r="AL878" s="401"/>
      <c r="AM878" s="400"/>
      <c r="AN878" s="401"/>
      <c r="AO878" s="400"/>
      <c r="AP878" s="401"/>
      <c r="AQ878" s="400"/>
      <c r="AR878" s="401"/>
      <c r="AS878" s="400"/>
      <c r="AT878" s="401"/>
      <c r="AU878" s="400"/>
      <c r="AV878" s="401"/>
      <c r="AW878" s="400"/>
      <c r="AX878" s="401"/>
      <c r="AY878" s="400"/>
      <c r="AZ878" s="401"/>
      <c r="BA878" s="400"/>
      <c r="BB878" s="401"/>
      <c r="BC878" s="400"/>
      <c r="BD878" s="401"/>
      <c r="BE878" s="400"/>
      <c r="BF878" s="401"/>
      <c r="BG878" s="400"/>
      <c r="BH878" s="401"/>
      <c r="BI878" s="400"/>
      <c r="BJ878" s="401"/>
      <c r="BK878" s="400"/>
      <c r="BL878" s="401"/>
      <c r="BM878" s="400"/>
      <c r="BN878" s="401"/>
      <c r="BO878" s="400"/>
      <c r="BP878" s="401"/>
      <c r="BQ878" s="400"/>
      <c r="BR878" s="401"/>
      <c r="BS878" s="400"/>
      <c r="BT878" s="401"/>
      <c r="BU878" s="400"/>
      <c r="BV878" s="401"/>
      <c r="BW878" s="400"/>
      <c r="BX878" s="401"/>
      <c r="BY878" s="400"/>
      <c r="BZ878" s="401"/>
      <c r="CA878" s="400"/>
      <c r="CB878" s="401"/>
      <c r="CC878" s="400"/>
      <c r="CD878" s="401"/>
      <c r="CE878" s="400"/>
      <c r="CF878" s="401"/>
      <c r="CG878" s="400"/>
      <c r="CH878" s="401"/>
      <c r="CI878" s="400"/>
      <c r="CJ878" s="401"/>
      <c r="CK878" s="400"/>
      <c r="CL878" s="401"/>
      <c r="CM878" s="400"/>
      <c r="CN878" s="401"/>
      <c r="CO878" s="400"/>
      <c r="CP878" s="401"/>
      <c r="CQ878" s="400"/>
      <c r="CR878" s="401"/>
      <c r="CS878" s="400"/>
      <c r="CT878" s="401"/>
      <c r="CU878" s="400"/>
      <c r="CV878" s="401"/>
      <c r="CW878" s="400"/>
      <c r="CX878" s="401"/>
      <c r="CY878" s="400"/>
      <c r="CZ878" s="401"/>
      <c r="DA878" s="400"/>
      <c r="DB878" s="401"/>
      <c r="DC878" s="400"/>
      <c r="DD878" s="401"/>
      <c r="DE878" s="400"/>
      <c r="DF878" s="401"/>
      <c r="DG878" s="400"/>
      <c r="DH878" s="401"/>
      <c r="DI878" s="400"/>
      <c r="DJ878" s="401"/>
      <c r="DK878" s="400"/>
      <c r="DL878" s="401"/>
      <c r="DM878" s="400"/>
      <c r="DN878" s="401"/>
      <c r="DO878" s="400"/>
      <c r="DP878" s="401"/>
      <c r="DQ878" s="400"/>
      <c r="DR878" s="401"/>
      <c r="DS878" s="400"/>
      <c r="DT878" s="401"/>
      <c r="DU878" s="400"/>
      <c r="DV878" s="401"/>
      <c r="DW878" s="400"/>
      <c r="DX878" s="401"/>
      <c r="DY878" s="400"/>
      <c r="DZ878" s="401"/>
      <c r="EA878" s="400"/>
      <c r="EB878" s="401"/>
      <c r="EC878" s="400"/>
      <c r="ED878" s="401"/>
      <c r="EE878" s="400"/>
      <c r="EF878" s="401"/>
      <c r="EG878" s="400"/>
      <c r="EH878" s="401"/>
      <c r="EI878" s="400"/>
      <c r="EJ878" s="447"/>
      <c r="EK878" s="511"/>
      <c r="EL878" s="514"/>
      <c r="EM878" s="448"/>
      <c r="EN878" s="344"/>
      <c r="EO878" s="345"/>
      <c r="EP878" s="171">
        <f t="shared" si="961"/>
        <v>0</v>
      </c>
      <c r="EQ878" s="171">
        <f t="shared" si="962"/>
        <v>0</v>
      </c>
      <c r="ER878" s="171">
        <f t="shared" si="963"/>
        <v>0</v>
      </c>
      <c r="ES878" s="171">
        <f t="shared" si="964"/>
        <v>0</v>
      </c>
      <c r="ET878" s="171">
        <f t="shared" si="965"/>
        <v>0</v>
      </c>
      <c r="EU878" s="171">
        <f t="shared" si="966"/>
        <v>0</v>
      </c>
      <c r="EV878" s="172">
        <f t="shared" si="967"/>
        <v>0</v>
      </c>
      <c r="EW878" s="125"/>
      <c r="EX878" s="248">
        <f t="shared" si="999"/>
        <v>0</v>
      </c>
      <c r="EY878" s="174">
        <f>(L878*regular)+(M878*Cadeirantee)</f>
        <v>0</v>
      </c>
      <c r="EZ878" s="249">
        <f>SUMIF(FG878:GJ878,"&gt;0")</f>
        <v>0</v>
      </c>
      <c r="FA878" s="249">
        <f>SUMIF(FG878:GJ878,"&lt;0")+SUMIF(GN878:HP878,"&lt;0")</f>
        <v>0</v>
      </c>
      <c r="FB878" s="174">
        <v>0</v>
      </c>
      <c r="FC878" s="126">
        <f>N878*km*'VALORES TABELA'!$B$13</f>
        <v>0</v>
      </c>
      <c r="FD878" s="250">
        <f t="shared" si="1000"/>
        <v>0</v>
      </c>
      <c r="FE878" s="105"/>
      <c r="FF878" s="108"/>
      <c r="FG878" s="108"/>
      <c r="FH878" s="108"/>
      <c r="FI878" s="108"/>
      <c r="FJ878" s="108"/>
      <c r="FK878" s="108"/>
      <c r="FL878" s="108"/>
      <c r="FM878" s="108"/>
      <c r="FN878" s="108"/>
      <c r="FO878" s="108"/>
      <c r="FP878" s="108"/>
      <c r="FQ878" s="108"/>
      <c r="FR878" s="108"/>
      <c r="FS878" s="108"/>
      <c r="FT878" s="108"/>
      <c r="FU878" s="108"/>
      <c r="FV878" s="108"/>
      <c r="FW878" s="108"/>
      <c r="FX878" s="108"/>
      <c r="FY878" s="108"/>
      <c r="FZ878" s="108"/>
      <c r="GA878" s="108"/>
      <c r="GB878" s="108"/>
      <c r="GC878" s="108"/>
      <c r="GD878" s="108"/>
      <c r="GE878" s="108"/>
      <c r="GF878" s="108"/>
      <c r="GG878" s="108"/>
      <c r="GH878" s="108"/>
      <c r="GI878" s="108"/>
      <c r="GJ878" s="108"/>
      <c r="GK878" s="251"/>
      <c r="GL878" s="103">
        <f t="shared" si="968"/>
        <v>0</v>
      </c>
      <c r="GM878" s="124"/>
      <c r="GN878" s="104"/>
      <c r="GO878" s="104"/>
      <c r="GP878" s="104"/>
      <c r="GQ878" s="104"/>
      <c r="GR878" s="104"/>
      <c r="GS878" s="104"/>
      <c r="GT878" s="104"/>
      <c r="GU878" s="104"/>
      <c r="GV878" s="104"/>
      <c r="GW878" s="104"/>
      <c r="GX878" s="104"/>
      <c r="GY878" s="104"/>
      <c r="GZ878" s="104"/>
      <c r="HA878" s="104"/>
      <c r="HB878" s="104"/>
      <c r="HC878" s="104"/>
      <c r="HD878" s="104"/>
      <c r="HE878" s="104"/>
      <c r="HF878" s="104"/>
      <c r="HG878" s="104"/>
      <c r="HH878" s="104"/>
      <c r="HI878" s="104"/>
      <c r="HJ878" s="104"/>
      <c r="HK878" s="104"/>
      <c r="HL878" s="104"/>
      <c r="HM878" s="104"/>
      <c r="HN878" s="104"/>
      <c r="HO878" s="104"/>
      <c r="HP878" s="104"/>
      <c r="HQ878" s="64"/>
      <c r="HR878" s="64"/>
      <c r="HS878" s="64"/>
      <c r="HT878" s="64"/>
      <c r="HU878" s="64"/>
      <c r="HV878" s="64"/>
      <c r="HW878" s="105"/>
      <c r="HX878" s="64"/>
      <c r="HY878" s="280">
        <f t="shared" si="1001"/>
        <v>0</v>
      </c>
      <c r="HZ878" s="280">
        <f t="shared" si="1002"/>
        <v>0</v>
      </c>
      <c r="IA878" s="280">
        <f t="shared" si="1003"/>
        <v>0</v>
      </c>
      <c r="IB878" s="64"/>
      <c r="IC878" s="64"/>
    </row>
    <row r="879" spans="1:237" s="106" customFormat="1" ht="22.5" customHeight="1" x14ac:dyDescent="0.25">
      <c r="A879" s="368" t="s">
        <v>3990</v>
      </c>
      <c r="B879" s="369" t="s">
        <v>3991</v>
      </c>
      <c r="C879" s="375" t="s">
        <v>3233</v>
      </c>
      <c r="D879" s="371" t="s">
        <v>3992</v>
      </c>
      <c r="E879" s="371" t="s">
        <v>3993</v>
      </c>
      <c r="F879" s="376" t="s">
        <v>3224</v>
      </c>
      <c r="G879" s="376" t="s">
        <v>3225</v>
      </c>
      <c r="H879" s="373" t="s">
        <v>1880</v>
      </c>
      <c r="I879" s="374" t="s">
        <v>3994</v>
      </c>
      <c r="J879" s="421" t="s">
        <v>3231</v>
      </c>
      <c r="K879" s="423" t="s">
        <v>3236</v>
      </c>
      <c r="L879" s="329">
        <f>CONTINUA!BV879</f>
        <v>0</v>
      </c>
      <c r="M879" s="329">
        <f>CONTINUA!BW879</f>
        <v>0</v>
      </c>
      <c r="N879" s="895"/>
      <c r="O879" s="896" t="s">
        <v>4092</v>
      </c>
      <c r="P879" s="897" t="s">
        <v>206</v>
      </c>
      <c r="Q879" s="400"/>
      <c r="R879" s="401"/>
      <c r="S879" s="400"/>
      <c r="T879" s="401"/>
      <c r="U879" s="400"/>
      <c r="V879" s="401"/>
      <c r="W879" s="400"/>
      <c r="X879" s="401"/>
      <c r="Y879" s="400"/>
      <c r="Z879" s="401"/>
      <c r="AA879" s="400"/>
      <c r="AB879" s="401"/>
      <c r="AC879" s="400"/>
      <c r="AD879" s="401"/>
      <c r="AE879" s="400"/>
      <c r="AF879" s="401"/>
      <c r="AG879" s="400"/>
      <c r="AH879" s="401"/>
      <c r="AI879" s="400"/>
      <c r="AJ879" s="401"/>
      <c r="AK879" s="400"/>
      <c r="AL879" s="401"/>
      <c r="AM879" s="400"/>
      <c r="AN879" s="401"/>
      <c r="AO879" s="400"/>
      <c r="AP879" s="401"/>
      <c r="AQ879" s="400"/>
      <c r="AR879" s="401"/>
      <c r="AS879" s="400"/>
      <c r="AT879" s="401"/>
      <c r="AU879" s="400"/>
      <c r="AV879" s="401"/>
      <c r="AW879" s="400"/>
      <c r="AX879" s="401"/>
      <c r="AY879" s="400"/>
      <c r="AZ879" s="401"/>
      <c r="BA879" s="400"/>
      <c r="BB879" s="401"/>
      <c r="BC879" s="400"/>
      <c r="BD879" s="401"/>
      <c r="BE879" s="400"/>
      <c r="BF879" s="401"/>
      <c r="BG879" s="400"/>
      <c r="BH879" s="401"/>
      <c r="BI879" s="400"/>
      <c r="BJ879" s="401"/>
      <c r="BK879" s="400"/>
      <c r="BL879" s="401"/>
      <c r="BM879" s="400"/>
      <c r="BN879" s="401"/>
      <c r="BO879" s="400"/>
      <c r="BP879" s="401"/>
      <c r="BQ879" s="400"/>
      <c r="BR879" s="401"/>
      <c r="BS879" s="400"/>
      <c r="BT879" s="401"/>
      <c r="BU879" s="400"/>
      <c r="BV879" s="401"/>
      <c r="BW879" s="400"/>
      <c r="BX879" s="401"/>
      <c r="BY879" s="400"/>
      <c r="BZ879" s="401"/>
      <c r="CA879" s="400"/>
      <c r="CB879" s="401"/>
      <c r="CC879" s="400"/>
      <c r="CD879" s="401"/>
      <c r="CE879" s="400"/>
      <c r="CF879" s="401"/>
      <c r="CG879" s="400"/>
      <c r="CH879" s="401"/>
      <c r="CI879" s="400"/>
      <c r="CJ879" s="401"/>
      <c r="CK879" s="400"/>
      <c r="CL879" s="401"/>
      <c r="CM879" s="400"/>
      <c r="CN879" s="401"/>
      <c r="CO879" s="400"/>
      <c r="CP879" s="401"/>
      <c r="CQ879" s="400"/>
      <c r="CR879" s="401"/>
      <c r="CS879" s="400"/>
      <c r="CT879" s="401"/>
      <c r="CU879" s="400"/>
      <c r="CV879" s="401"/>
      <c r="CW879" s="400"/>
      <c r="CX879" s="401"/>
      <c r="CY879" s="400"/>
      <c r="CZ879" s="401"/>
      <c r="DA879" s="400"/>
      <c r="DB879" s="401"/>
      <c r="DC879" s="400"/>
      <c r="DD879" s="401"/>
      <c r="DE879" s="400"/>
      <c r="DF879" s="401"/>
      <c r="DG879" s="400"/>
      <c r="DH879" s="401"/>
      <c r="DI879" s="400"/>
      <c r="DJ879" s="401"/>
      <c r="DK879" s="400"/>
      <c r="DL879" s="401"/>
      <c r="DM879" s="400"/>
      <c r="DN879" s="401"/>
      <c r="DO879" s="400"/>
      <c r="DP879" s="401"/>
      <c r="DQ879" s="400"/>
      <c r="DR879" s="401"/>
      <c r="DS879" s="400"/>
      <c r="DT879" s="401"/>
      <c r="DU879" s="400"/>
      <c r="DV879" s="401"/>
      <c r="DW879" s="400"/>
      <c r="DX879" s="401"/>
      <c r="DY879" s="400"/>
      <c r="DZ879" s="401"/>
      <c r="EA879" s="400"/>
      <c r="EB879" s="401"/>
      <c r="EC879" s="400"/>
      <c r="ED879" s="401"/>
      <c r="EE879" s="400"/>
      <c r="EF879" s="401"/>
      <c r="EG879" s="400"/>
      <c r="EH879" s="401"/>
      <c r="EI879" s="400"/>
      <c r="EJ879" s="447"/>
      <c r="EK879" s="511"/>
      <c r="EL879" s="514"/>
      <c r="EM879" s="448"/>
      <c r="EN879" s="344"/>
      <c r="EO879" s="345"/>
      <c r="EP879" s="171">
        <f t="shared" si="961"/>
        <v>0</v>
      </c>
      <c r="EQ879" s="171">
        <f t="shared" si="962"/>
        <v>0</v>
      </c>
      <c r="ER879" s="171">
        <f t="shared" si="963"/>
        <v>0</v>
      </c>
      <c r="ES879" s="171">
        <f t="shared" si="964"/>
        <v>0</v>
      </c>
      <c r="ET879" s="171">
        <f t="shared" si="965"/>
        <v>0</v>
      </c>
      <c r="EU879" s="171">
        <f t="shared" si="966"/>
        <v>0</v>
      </c>
      <c r="EV879" s="172">
        <f t="shared" si="967"/>
        <v>0</v>
      </c>
      <c r="EW879" s="127"/>
      <c r="EX879" s="248">
        <f t="shared" si="999"/>
        <v>0</v>
      </c>
      <c r="EY879" s="174">
        <f>(L879*regular)+(M879*Cadeirantee)</f>
        <v>0</v>
      </c>
      <c r="EZ879" s="249">
        <f>SUMIF(FG879:GJ879,"&gt;0")</f>
        <v>0</v>
      </c>
      <c r="FA879" s="249">
        <f>SUMIF(FG879:GJ879,"&lt;0")+SUMIF(GN879:HP879,"&lt;0")</f>
        <v>0</v>
      </c>
      <c r="FB879" s="174">
        <v>0</v>
      </c>
      <c r="FC879" s="126">
        <f>N879*km*'VALORES TABELA'!$B$13</f>
        <v>0</v>
      </c>
      <c r="FD879" s="250">
        <f t="shared" si="1000"/>
        <v>0</v>
      </c>
      <c r="FE879" s="105"/>
      <c r="FF879" s="118"/>
      <c r="FG879" s="118"/>
      <c r="FH879" s="118"/>
      <c r="FI879" s="118"/>
      <c r="FJ879" s="118"/>
      <c r="FK879" s="118"/>
      <c r="FL879" s="118"/>
      <c r="FM879" s="118"/>
      <c r="FN879" s="118"/>
      <c r="FO879" s="118"/>
      <c r="FP879" s="118"/>
      <c r="FQ879" s="118"/>
      <c r="FR879" s="118"/>
      <c r="FS879" s="118"/>
      <c r="FT879" s="118"/>
      <c r="FU879" s="118"/>
      <c r="FV879" s="118"/>
      <c r="FW879" s="118"/>
      <c r="FX879" s="118"/>
      <c r="FY879" s="118"/>
      <c r="FZ879" s="118"/>
      <c r="GA879" s="118"/>
      <c r="GB879" s="118"/>
      <c r="GC879" s="118"/>
      <c r="GD879" s="118"/>
      <c r="GE879" s="118"/>
      <c r="GF879" s="118"/>
      <c r="GG879" s="118"/>
      <c r="GH879" s="118"/>
      <c r="GI879" s="118"/>
      <c r="GJ879" s="118"/>
      <c r="GK879" s="252"/>
      <c r="GL879" s="103">
        <f t="shared" si="968"/>
        <v>0</v>
      </c>
      <c r="GM879" s="124"/>
      <c r="GN879" s="104"/>
      <c r="GO879" s="104"/>
      <c r="GP879" s="104"/>
      <c r="GQ879" s="104"/>
      <c r="GR879" s="104"/>
      <c r="GS879" s="104"/>
      <c r="GT879" s="104"/>
      <c r="GU879" s="104"/>
      <c r="GV879" s="104"/>
      <c r="GW879" s="104"/>
      <c r="GX879" s="104"/>
      <c r="GY879" s="104"/>
      <c r="GZ879" s="104"/>
      <c r="HA879" s="104"/>
      <c r="HB879" s="104"/>
      <c r="HC879" s="104"/>
      <c r="HD879" s="104"/>
      <c r="HE879" s="104"/>
      <c r="HF879" s="104"/>
      <c r="HG879" s="104"/>
      <c r="HH879" s="104"/>
      <c r="HI879" s="104"/>
      <c r="HJ879" s="104"/>
      <c r="HK879" s="104"/>
      <c r="HL879" s="104"/>
      <c r="HM879" s="104"/>
      <c r="HN879" s="104"/>
      <c r="HO879" s="104"/>
      <c r="HP879" s="104"/>
      <c r="HQ879" s="64"/>
      <c r="HR879" s="65"/>
      <c r="HS879" s="65"/>
      <c r="HT879" s="65"/>
      <c r="HU879" s="65"/>
      <c r="HV879" s="65"/>
      <c r="HW879" s="105"/>
      <c r="HX879" s="65"/>
      <c r="HY879" s="280">
        <f t="shared" si="1001"/>
        <v>0</v>
      </c>
      <c r="HZ879" s="280">
        <f t="shared" si="1002"/>
        <v>0</v>
      </c>
      <c r="IA879" s="280">
        <f t="shared" si="1003"/>
        <v>0</v>
      </c>
      <c r="IB879" s="65"/>
      <c r="IC879" s="65"/>
    </row>
    <row r="880" spans="1:237" s="106" customFormat="1" ht="22.5" customHeight="1" thickBot="1" x14ac:dyDescent="0.3">
      <c r="A880" s="377" t="s">
        <v>3990</v>
      </c>
      <c r="B880" s="378" t="s">
        <v>3991</v>
      </c>
      <c r="C880" s="379" t="s">
        <v>3233</v>
      </c>
      <c r="D880" s="380" t="s">
        <v>3992</v>
      </c>
      <c r="E880" s="380" t="s">
        <v>3993</v>
      </c>
      <c r="F880" s="381" t="s">
        <v>3224</v>
      </c>
      <c r="G880" s="381" t="s">
        <v>3225</v>
      </c>
      <c r="H880" s="382" t="s">
        <v>1880</v>
      </c>
      <c r="I880" s="383" t="s">
        <v>3994</v>
      </c>
      <c r="J880" s="421" t="s">
        <v>3231</v>
      </c>
      <c r="K880" s="424" t="s">
        <v>60</v>
      </c>
      <c r="L880" s="329">
        <f>CONTINUA!BV880</f>
        <v>0</v>
      </c>
      <c r="M880" s="329">
        <f>CONTINUA!BW880</f>
        <v>0</v>
      </c>
      <c r="N880" s="895"/>
      <c r="O880" s="896" t="s">
        <v>4092</v>
      </c>
      <c r="P880" s="897" t="s">
        <v>206</v>
      </c>
      <c r="Q880" s="400"/>
      <c r="R880" s="401"/>
      <c r="S880" s="400"/>
      <c r="T880" s="401"/>
      <c r="U880" s="400"/>
      <c r="V880" s="401"/>
      <c r="W880" s="400"/>
      <c r="X880" s="401"/>
      <c r="Y880" s="400"/>
      <c r="Z880" s="401"/>
      <c r="AA880" s="400"/>
      <c r="AB880" s="401"/>
      <c r="AC880" s="400"/>
      <c r="AD880" s="401"/>
      <c r="AE880" s="400"/>
      <c r="AF880" s="401"/>
      <c r="AG880" s="400"/>
      <c r="AH880" s="401"/>
      <c r="AI880" s="400"/>
      <c r="AJ880" s="401"/>
      <c r="AK880" s="400"/>
      <c r="AL880" s="401"/>
      <c r="AM880" s="400"/>
      <c r="AN880" s="401"/>
      <c r="AO880" s="400"/>
      <c r="AP880" s="401"/>
      <c r="AQ880" s="400"/>
      <c r="AR880" s="401"/>
      <c r="AS880" s="400"/>
      <c r="AT880" s="401"/>
      <c r="AU880" s="400"/>
      <c r="AV880" s="401"/>
      <c r="AW880" s="400"/>
      <c r="AX880" s="401"/>
      <c r="AY880" s="400"/>
      <c r="AZ880" s="401"/>
      <c r="BA880" s="400"/>
      <c r="BB880" s="401"/>
      <c r="BC880" s="400"/>
      <c r="BD880" s="401"/>
      <c r="BE880" s="400"/>
      <c r="BF880" s="401"/>
      <c r="BG880" s="400"/>
      <c r="BH880" s="401"/>
      <c r="BI880" s="400"/>
      <c r="BJ880" s="401"/>
      <c r="BK880" s="400"/>
      <c r="BL880" s="401"/>
      <c r="BM880" s="400"/>
      <c r="BN880" s="401"/>
      <c r="BO880" s="400"/>
      <c r="BP880" s="401"/>
      <c r="BQ880" s="400"/>
      <c r="BR880" s="401"/>
      <c r="BS880" s="400"/>
      <c r="BT880" s="401"/>
      <c r="BU880" s="400"/>
      <c r="BV880" s="401"/>
      <c r="BW880" s="400"/>
      <c r="BX880" s="401"/>
      <c r="BY880" s="400"/>
      <c r="BZ880" s="401"/>
      <c r="CA880" s="400"/>
      <c r="CB880" s="401"/>
      <c r="CC880" s="400"/>
      <c r="CD880" s="401"/>
      <c r="CE880" s="400"/>
      <c r="CF880" s="401"/>
      <c r="CG880" s="400"/>
      <c r="CH880" s="401"/>
      <c r="CI880" s="400"/>
      <c r="CJ880" s="401"/>
      <c r="CK880" s="400"/>
      <c r="CL880" s="401"/>
      <c r="CM880" s="400"/>
      <c r="CN880" s="401"/>
      <c r="CO880" s="400"/>
      <c r="CP880" s="401"/>
      <c r="CQ880" s="400"/>
      <c r="CR880" s="401"/>
      <c r="CS880" s="400"/>
      <c r="CT880" s="401"/>
      <c r="CU880" s="400"/>
      <c r="CV880" s="401"/>
      <c r="CW880" s="400"/>
      <c r="CX880" s="401"/>
      <c r="CY880" s="400"/>
      <c r="CZ880" s="401"/>
      <c r="DA880" s="400"/>
      <c r="DB880" s="401"/>
      <c r="DC880" s="400"/>
      <c r="DD880" s="401"/>
      <c r="DE880" s="400"/>
      <c r="DF880" s="401"/>
      <c r="DG880" s="400"/>
      <c r="DH880" s="401"/>
      <c r="DI880" s="400"/>
      <c r="DJ880" s="401"/>
      <c r="DK880" s="400"/>
      <c r="DL880" s="401"/>
      <c r="DM880" s="400"/>
      <c r="DN880" s="401"/>
      <c r="DO880" s="400"/>
      <c r="DP880" s="401"/>
      <c r="DQ880" s="400"/>
      <c r="DR880" s="401"/>
      <c r="DS880" s="400"/>
      <c r="DT880" s="401"/>
      <c r="DU880" s="400"/>
      <c r="DV880" s="401"/>
      <c r="DW880" s="400"/>
      <c r="DX880" s="401"/>
      <c r="DY880" s="400"/>
      <c r="DZ880" s="401"/>
      <c r="EA880" s="400"/>
      <c r="EB880" s="401"/>
      <c r="EC880" s="400"/>
      <c r="ED880" s="401"/>
      <c r="EE880" s="400"/>
      <c r="EF880" s="401"/>
      <c r="EG880" s="400"/>
      <c r="EH880" s="401"/>
      <c r="EI880" s="400"/>
      <c r="EJ880" s="447"/>
      <c r="EK880" s="512"/>
      <c r="EL880" s="515"/>
      <c r="EM880" s="450"/>
      <c r="EN880" s="348"/>
      <c r="EO880" s="348"/>
      <c r="EP880" s="179">
        <f t="shared" si="961"/>
        <v>0</v>
      </c>
      <c r="EQ880" s="179">
        <f t="shared" si="962"/>
        <v>0</v>
      </c>
      <c r="ER880" s="179">
        <f t="shared" si="963"/>
        <v>0</v>
      </c>
      <c r="ES880" s="179">
        <f t="shared" si="964"/>
        <v>0</v>
      </c>
      <c r="ET880" s="179">
        <f t="shared" si="965"/>
        <v>0</v>
      </c>
      <c r="EU880" s="179">
        <f t="shared" si="966"/>
        <v>0</v>
      </c>
      <c r="EV880" s="172">
        <f t="shared" si="967"/>
        <v>0</v>
      </c>
      <c r="EW880" s="253"/>
      <c r="EX880" s="254">
        <v>0</v>
      </c>
      <c r="EY880" s="180">
        <v>0</v>
      </c>
      <c r="EZ880" s="255">
        <v>0</v>
      </c>
      <c r="FA880" s="255">
        <v>0</v>
      </c>
      <c r="FB880" s="180">
        <f>SUM(FF880:GI880)/2</f>
        <v>0</v>
      </c>
      <c r="FC880" s="256">
        <f>N880*km*'VALORES TABELA'!$B$13</f>
        <v>0</v>
      </c>
      <c r="FD880" s="250">
        <f t="shared" si="1000"/>
        <v>0</v>
      </c>
      <c r="FE880" s="257"/>
      <c r="FF880" s="181">
        <f>((Q880+S880)*Percapita)+((R880+T880)*Cadeirante)</f>
        <v>0</v>
      </c>
      <c r="FG880" s="181">
        <f>((U880+W880)*Percapita/30*FG$4)+((V880+X880)*Cadeirante/30*FG$4)</f>
        <v>0</v>
      </c>
      <c r="FH880" s="181">
        <f>((Y880+AA880)*Percapita/30*FH$4)+((Z880+AB880)*Cadeirante/30*FH$4)</f>
        <v>0</v>
      </c>
      <c r="FI880" s="181">
        <f>((AC880+AE880)*Percapita/30*FI$4)+((AD880+AF880)*Cadeirante/30*FI$4)</f>
        <v>0</v>
      </c>
      <c r="FJ880" s="181">
        <f>((AG880+AI880)*Percapita/30*FJ$4)+((AH880+AJ880)*Cadeirante/30*FJ$4)</f>
        <v>0</v>
      </c>
      <c r="FK880" s="181">
        <f>((AK880+AM880)*Percapita/30*FK$4)+((AL880+AN880)*Cadeirante/30*FK$4)</f>
        <v>0</v>
      </c>
      <c r="FL880" s="181">
        <f>((AO880+AQ880)*Percapita/30*FL$4)+((AP880+AR880)*Cadeirante/30*FL$4)</f>
        <v>0</v>
      </c>
      <c r="FM880" s="181">
        <f>((AS880+AU880)*Percapita/30*FM$4)+((AT880+AV880)*Cadeirante/30*FM$4)</f>
        <v>0</v>
      </c>
      <c r="FN880" s="181">
        <f>((AW880+AY880)*Percapita/30*FN$4)+((AX880+AZ880)*Cadeirante/30*FN$4)</f>
        <v>0</v>
      </c>
      <c r="FO880" s="181">
        <f>((BA880+BC880)*Percapita/30*FO$4)+((BB880+BD880)*Cadeirante/30*FO$4)</f>
        <v>0</v>
      </c>
      <c r="FP880" s="181">
        <f>((BE880+BG880)*Percapita/30*FP$4)+((BF880+BH880)*Cadeirante/30*FP$4)</f>
        <v>0</v>
      </c>
      <c r="FQ880" s="181">
        <f>((BI880+BK880)*Percapita/30*FQ$4)+((BJ880+BL880)*Cadeirante/30*FQ$4)</f>
        <v>0</v>
      </c>
      <c r="FR880" s="181">
        <f>((BM880+BO880)*Percapita/30*FR$4)+((BN880+BP880)*Cadeirante/30*FR$4)</f>
        <v>0</v>
      </c>
      <c r="FS880" s="181">
        <f>((BQ880+BS880)*Percapita/30*FS$4)+((BR880+BT880)*Cadeirante/30*FS$4)</f>
        <v>0</v>
      </c>
      <c r="FT880" s="181">
        <f>((BU880+BW880)*Percapita/30*FT$4)+((BV880+BX880)*Cadeirante/30*FT$4)</f>
        <v>0</v>
      </c>
      <c r="FU880" s="181">
        <f>((BY880+CA880)*Percapita/30*FU$4)+((BZ880+CB880)*Cadeirante/30*FU$4)</f>
        <v>0</v>
      </c>
      <c r="FV880" s="181">
        <f>((CC880+CE880)*Percapita/30*FV$4)+((CD880+CF880)*Cadeirante/30*FV$4)</f>
        <v>0</v>
      </c>
      <c r="FW880" s="181">
        <f>((CG880+CI880)*Percapita/30*FW$4)+((CI880+CK880)*Cadeirante/30*FW$4)</f>
        <v>0</v>
      </c>
      <c r="FX880" s="181">
        <f>((CK880+CM880)*Percapita/30*FX$4)+((CL880+CN880)*Cadeirante/30*FX$4)</f>
        <v>0</v>
      </c>
      <c r="FY880" s="181">
        <f>((CO880+CQ880)*Percapita/30*FY$4)+((CP880+CR880)*Cadeirante/30*FY$4)</f>
        <v>0</v>
      </c>
      <c r="FZ880" s="181">
        <f>((CS880+CU880)*Percapita/30*FZ$4)+((CT880+CV880)*Cadeirante/30*FZ$4)</f>
        <v>0</v>
      </c>
      <c r="GA880" s="181">
        <f>((CW880+CY880)*Percapita/30*GA$4)+((CX880+CZ880)*Cadeirante/30*GA$4)</f>
        <v>0</v>
      </c>
      <c r="GB880" s="181">
        <f>((DA880+DC880)*Percapita/30*GB$4)+((DB880+DD880)*Cadeirante/30*GB$4)</f>
        <v>0</v>
      </c>
      <c r="GC880" s="181">
        <f>((DE880+DG880)*Percapita/30*GC$4)+((DF880+DH880)*Cadeirante/30*GC$4)</f>
        <v>0</v>
      </c>
      <c r="GD880" s="181">
        <f>((DI880+DK880)*Percapita/30*GD$4)+((DJ880+DL880)*Cadeirante/30*GD$4)</f>
        <v>0</v>
      </c>
      <c r="GE880" s="181">
        <f>((DM880+DO880)*Percapita/30*GE$4)+((DN880+DP880)*Cadeirante/30*GE$4)</f>
        <v>0</v>
      </c>
      <c r="GF880" s="181">
        <f>((DQ880+DS880)*Percapita/30*GF$4)+((DR880+DT880)*Cadeirante/30*GF$4)</f>
        <v>0</v>
      </c>
      <c r="GG880" s="181">
        <f>((DU880+DW880)*Percapita/30*GG$4)+((DV880+DX880)*Cadeirante/30*GG$4)</f>
        <v>0</v>
      </c>
      <c r="GH880" s="181">
        <f>((DY880+EA880)*Percapita/30*GH$4)+((DZ880+EB880)*Cadeirante/30*GH$4)</f>
        <v>0</v>
      </c>
      <c r="GI880" s="181">
        <f>((EC880+EE880)*Percapita/30*GI$4)+((ED880+EF880)*Cadeirante/30*GI$4)</f>
        <v>0</v>
      </c>
      <c r="GJ880" s="181">
        <f>((EG880+EI880)*Percapita)+((EH880+EJ880)*Cadeirante)</f>
        <v>0</v>
      </c>
      <c r="GK880" s="258"/>
      <c r="GL880" s="103">
        <f t="shared" si="968"/>
        <v>0</v>
      </c>
      <c r="GM880" s="124"/>
      <c r="GN880" s="182"/>
      <c r="GO880" s="182"/>
      <c r="GP880" s="182"/>
      <c r="GQ880" s="182"/>
      <c r="GR880" s="182"/>
      <c r="GS880" s="182"/>
      <c r="GT880" s="182"/>
      <c r="GU880" s="182"/>
      <c r="GV880" s="182"/>
      <c r="GW880" s="182"/>
      <c r="GX880" s="182"/>
      <c r="GY880" s="182"/>
      <c r="GZ880" s="182"/>
      <c r="HA880" s="182"/>
      <c r="HB880" s="182"/>
      <c r="HC880" s="182"/>
      <c r="HD880" s="182"/>
      <c r="HE880" s="182"/>
      <c r="HF880" s="182"/>
      <c r="HG880" s="182"/>
      <c r="HH880" s="182"/>
      <c r="HI880" s="182"/>
      <c r="HJ880" s="182"/>
      <c r="HK880" s="182"/>
      <c r="HL880" s="182"/>
      <c r="HM880" s="182"/>
      <c r="HN880" s="182"/>
      <c r="HO880" s="182"/>
      <c r="HP880" s="259"/>
      <c r="HQ880" s="64"/>
      <c r="HW880" s="257"/>
      <c r="HY880" s="280">
        <f t="shared" si="1001"/>
        <v>0</v>
      </c>
      <c r="HZ880" s="280">
        <f t="shared" si="1002"/>
        <v>0</v>
      </c>
      <c r="IA880" s="280">
        <f t="shared" si="1003"/>
        <v>0</v>
      </c>
    </row>
    <row r="881" spans="1:237" s="106" customFormat="1" ht="22.5" customHeight="1" x14ac:dyDescent="0.25">
      <c r="A881" t="s">
        <v>3995</v>
      </c>
      <c r="B881" s="522" t="s">
        <v>3996</v>
      </c>
      <c r="C881" s="523">
        <v>2</v>
      </c>
      <c r="D881" s="524" t="s">
        <v>3997</v>
      </c>
      <c r="E881" s="524" t="s">
        <v>3998</v>
      </c>
      <c r="F881" s="525" t="s">
        <v>3224</v>
      </c>
      <c r="G881" s="525" t="s">
        <v>3225</v>
      </c>
      <c r="H881" s="350" t="s">
        <v>1882</v>
      </c>
      <c r="I881" s="351" t="s">
        <v>3999</v>
      </c>
      <c r="J881" s="409" t="s">
        <v>3268</v>
      </c>
      <c r="K881" s="410" t="s">
        <v>3232</v>
      </c>
      <c r="L881" s="329">
        <f>CONTINUA!BV881</f>
        <v>0</v>
      </c>
      <c r="M881" s="329">
        <f>CONTINUA!BW881</f>
        <v>0</v>
      </c>
      <c r="N881" s="895"/>
      <c r="O881" s="896" t="s">
        <v>4093</v>
      </c>
      <c r="P881" s="897" t="s">
        <v>206</v>
      </c>
      <c r="Q881" s="400"/>
      <c r="R881" s="401">
        <v>2</v>
      </c>
      <c r="S881" s="400"/>
      <c r="T881" s="401"/>
      <c r="U881" s="400"/>
      <c r="V881" s="401"/>
      <c r="W881" s="400"/>
      <c r="X881" s="401"/>
      <c r="Y881" s="400"/>
      <c r="Z881" s="401"/>
      <c r="AA881" s="400"/>
      <c r="AB881" s="401"/>
      <c r="AC881" s="400"/>
      <c r="AD881" s="401"/>
      <c r="AE881" s="400"/>
      <c r="AF881" s="401"/>
      <c r="AG881" s="400"/>
      <c r="AH881" s="401"/>
      <c r="AI881" s="400"/>
      <c r="AJ881" s="401"/>
      <c r="AK881" s="400"/>
      <c r="AL881" s="401"/>
      <c r="AM881" s="400"/>
      <c r="AN881" s="401"/>
      <c r="AO881" s="400"/>
      <c r="AP881" s="401"/>
      <c r="AQ881" s="400"/>
      <c r="AR881" s="401"/>
      <c r="AS881" s="400"/>
      <c r="AT881" s="401"/>
      <c r="AU881" s="400"/>
      <c r="AV881" s="401"/>
      <c r="AW881" s="400"/>
      <c r="AX881" s="401"/>
      <c r="AY881" s="400"/>
      <c r="AZ881" s="401"/>
      <c r="BA881" s="400"/>
      <c r="BB881" s="401"/>
      <c r="BC881" s="400"/>
      <c r="BD881" s="401"/>
      <c r="BE881" s="400"/>
      <c r="BF881" s="401"/>
      <c r="BG881" s="400"/>
      <c r="BH881" s="401"/>
      <c r="BI881" s="400"/>
      <c r="BJ881" s="401"/>
      <c r="BK881" s="400"/>
      <c r="BL881" s="401"/>
      <c r="BM881" s="400"/>
      <c r="BN881" s="401"/>
      <c r="BO881" s="400"/>
      <c r="BP881" s="401"/>
      <c r="BQ881" s="400"/>
      <c r="BR881" s="401"/>
      <c r="BS881" s="400"/>
      <c r="BT881" s="401"/>
      <c r="BU881" s="400"/>
      <c r="BV881" s="401"/>
      <c r="BW881" s="400"/>
      <c r="BX881" s="401"/>
      <c r="BY881" s="400"/>
      <c r="BZ881" s="401"/>
      <c r="CA881" s="400"/>
      <c r="CB881" s="401"/>
      <c r="CC881" s="400"/>
      <c r="CD881" s="401"/>
      <c r="CE881" s="400"/>
      <c r="CF881" s="401"/>
      <c r="CG881" s="400"/>
      <c r="CH881" s="401"/>
      <c r="CI881" s="400"/>
      <c r="CJ881" s="401"/>
      <c r="CK881" s="400"/>
      <c r="CL881" s="401"/>
      <c r="CM881" s="400"/>
      <c r="CN881" s="401"/>
      <c r="CO881" s="400"/>
      <c r="CP881" s="401"/>
      <c r="CQ881" s="400"/>
      <c r="CR881" s="401"/>
      <c r="CS881" s="400"/>
      <c r="CT881" s="401"/>
      <c r="CU881" s="400"/>
      <c r="CV881" s="401"/>
      <c r="CW881" s="400"/>
      <c r="CX881" s="401"/>
      <c r="CY881" s="400"/>
      <c r="CZ881" s="401"/>
      <c r="DA881" s="400"/>
      <c r="DB881" s="401"/>
      <c r="DC881" s="400"/>
      <c r="DD881" s="401"/>
      <c r="DE881" s="400"/>
      <c r="DF881" s="401"/>
      <c r="DG881" s="400"/>
      <c r="DH881" s="401"/>
      <c r="DI881" s="400"/>
      <c r="DJ881" s="401"/>
      <c r="DK881" s="400"/>
      <c r="DL881" s="401"/>
      <c r="DM881" s="400"/>
      <c r="DN881" s="401"/>
      <c r="DO881" s="400"/>
      <c r="DP881" s="401"/>
      <c r="DQ881" s="400"/>
      <c r="DR881" s="401"/>
      <c r="DS881" s="400"/>
      <c r="DT881" s="401"/>
      <c r="DU881" s="400"/>
      <c r="DV881" s="401"/>
      <c r="DW881" s="400"/>
      <c r="DX881" s="401"/>
      <c r="DY881" s="400"/>
      <c r="DZ881" s="401"/>
      <c r="EA881" s="400"/>
      <c r="EB881" s="401"/>
      <c r="EC881" s="400"/>
      <c r="ED881" s="401"/>
      <c r="EE881" s="400"/>
      <c r="EF881" s="401"/>
      <c r="EG881" s="400"/>
      <c r="EH881" s="401"/>
      <c r="EI881" s="400"/>
      <c r="EJ881" s="447"/>
      <c r="EK881" s="510"/>
      <c r="EL881" s="513"/>
      <c r="EM881" s="520"/>
      <c r="EN881" s="520"/>
      <c r="EO881" s="520"/>
      <c r="EP881" s="171">
        <f t="shared" si="961"/>
        <v>0</v>
      </c>
      <c r="EQ881" s="171">
        <f t="shared" si="962"/>
        <v>0</v>
      </c>
      <c r="ER881" s="171">
        <f t="shared" si="963"/>
        <v>0</v>
      </c>
      <c r="ES881" s="171">
        <f t="shared" si="964"/>
        <v>2</v>
      </c>
      <c r="ET881" s="171">
        <f t="shared" si="965"/>
        <v>0</v>
      </c>
      <c r="EU881" s="171">
        <f t="shared" si="966"/>
        <v>0</v>
      </c>
      <c r="EV881" s="172">
        <f t="shared" si="967"/>
        <v>2</v>
      </c>
      <c r="EW881" s="367">
        <f>IF(C881=4,IF(MAX(Q881:EJ883)&gt;0,(Especiall/30*(IF(($G881-$F881)=($G$5-$F$5),30,IF(DAY($G881)=31,($G881-$F881),($G881-$F881)+1)))),0),0)</f>
        <v>0</v>
      </c>
      <c r="EX881" s="248">
        <f t="shared" ref="EX881:EX884" si="1004">FF881</f>
        <v>15667.12</v>
      </c>
      <c r="EY881" s="174">
        <f>(L881*regular)+(M881*Cadeirantee)</f>
        <v>0</v>
      </c>
      <c r="EZ881" s="249">
        <f>SUMIF(FG881:GJ881,"&gt;0")</f>
        <v>0</v>
      </c>
      <c r="FA881" s="249">
        <f>SUMIF(FG881:GJ881,"&lt;0")+SUMIF(GN881:HP881,"&lt;0")</f>
        <v>0</v>
      </c>
      <c r="FB881" s="174">
        <v>0</v>
      </c>
      <c r="FC881" s="175">
        <f>N881*km*'VALORES TABELA'!$B$13</f>
        <v>0</v>
      </c>
      <c r="FD881" s="250">
        <f>GL881</f>
        <v>0</v>
      </c>
      <c r="FE881" s="176">
        <f>(EW881+EW882+EW883+EW884+EX881+EX882+EX883+EX884+EY881+EY882+EY883+EY884+EY885+EZ881+EZ882+EZ883+EZ884+FA881+FA882+FA883+FA884+FC881+FC882+FC883+FC884+HY881-HZ881-IA881+FD881+FD882+FD883+FD884+FB885)</f>
        <v>15667.12</v>
      </c>
      <c r="FF881" s="177">
        <f>IF(C881=4,SUM(Q881+Q882+Q883+S881+S882+S883)*Percapita/30*FF$4+(R881+R882+R883+T881+T882+T883)*Cadeirante/30*FF$4,IF(C881=3,IF(Q884+S884=10,Fixo/30*FF$4+(Q881+Q882+Q883+S881+S882+S883)*Percapita/30*FF$4+(R884+T884)*Cadeirante/30*FF$4,IF(Q884+S884&lt;=9,(Q884+S884)*Crechee/30*FF$4)+(R884+T884)*Cadeirante/30*FF$4+(Q881+Q882+Q883+S881+S882+S883)*Percapita/30*FF$4)+IF(Q884+S884&gt;=11,Fixo/30*FF$4+(Q884+S884-10)*Crechee/30*FF$4,0),IF(C881=2,IF(R881+R882+R883+R884+T881+T882+T883+T884=1,Cadeirante/30*FF$4,IF(R881+R882+R883+R884+T881+T882+T883+T884=2,Fixo/30*FF$4,IF(R881+R882+R883+R884+T881+T882+T883+T884&gt;2,Fixo/30*FF$4+(R881+R882+R883+R884+T881+T882+T883+T884-2)*Cadeirante/30*FF$4)))+(Q881+Q882+Q883+S881+S882+S883)*Percapita/30*FF$4+(Q884+S884)*Crechee/30*FF$4,IF(C881=1,IF(Q881+Q882+Q883+R881+R882+R883+S881+S882+S883+T881+T882+T883&lt;=15,(Q881+Q882+Q883+S881+S882+S883)*Percapita/30*FF$4,IF(Q881+Q882+Q883+R881+R882+R883+S881+S882+S883+T881+T882+T883&gt;=16,Fixo/30*FF$4+(Q881+Q882+Q883+R881+R882+R883+S881+S882+S883+T881+T882-16)*Percapita/30*FF$4))))))</f>
        <v>15667.12</v>
      </c>
      <c r="FG881" s="177">
        <f>IF(C881=4,SUM(U881+U882+U883+W881+W882+W883)*Percapita/30*FG$4+(V881+V882+V883+X881+X882+X883)*Cadeirante/30*FG$4,IF(C881=3,IF(U884+W884=10,Fixo/30*FG$4+(U881+U882+U883+W881+W882+W883)*Percapita/30*FG$4+(V884+X884)*Cadeirante/30*FG$4,IF(U884+W884&lt;=9,(U884+W884)*Crechee/30*FG$4)+(V884+X884)*Cadeirante/30*FG$4+(U881+U882+U883+W881+W882+W883)*Percapita/30*FG$4)+IF(U884+W884&gt;=11,Fixo/30*FG$4+(U884+W884-10)*Crechee/30*FG$4,0),IF(C881=2,IF(V881+V882+V883+V884+X881+X882+X883+X884=1,Cadeirante/30*FG$4,IF(V881+V882+V883+V884+X881+X882+X883+X884=2,Fixo/30*FG$4,IF(V881+V882+V883+V884+X881+X882+X883+X884&gt;2,Fixo/30*FG$4+(V881+V882+V883+V884+X881+X882+X883+X884-2)*Cadeirante/30*FG$4)))+(U881+U882+U883+W881+W882+W883)*Percapita/30*FG$4+(U884+W884)*Crechee/30*FG$4,IF(C881=1,IF(U881+U882+U883+V881+V882+V883+W881+W882+W883+X881+X882+X883&lt;=15,(U881+U882+U883+W881+W882+W883)*Percapita/30*FG$4,IF(U881+U882+U883+V881+V882+V883+W881+W882+W883+X881+X882+X883&gt;=16,Fixo/30*FG$4+(U881+U882+U883+V881+V882+V883+W881+W882+W883+X881+X882-16)*Percapita/30*FG$4))))))</f>
        <v>0</v>
      </c>
      <c r="FH881" s="177">
        <f>IF(C881=4,SUM(Y881+Y882+Y883+AA881+AA882+AA883)*Percapita/30*FH$4+(Z881+Z882+Z883+AB881+AB882+AB883)*Cadeirante/30*FH$4,IF(C881=3,IF(Y884+AA884=10,Fixo/30*FH$4+(Y881+Y882+Y883+AA881+AA882+AA883)*Percapita/30*FH$4+(Z884+AB884)*Cadeirante/30*FH$4,IF(Y884+AA884&lt;=9,(Y884+AA884)*Crechee/30*FH$4)+(Z884+AB884)*Cadeirante/30*FH$4+(Y881+Y882+Y883+AA881+AA882+AA883)*Percapita/30*FH$4)+IF(Y884+AA884&gt;=11,Fixo/30*FH$4+(Y884+AA884-10)*Crechee/30*FH$4,0),IF(C881=2,IF(Z881+Z882+Z883+Z884+AB881+AB882+AB883+AB884=1,Cadeirante/30*FH$4,IF(Z881+Z882+Z883+Z884+AB881+AB882+AB883+AB884=2,Fixo/30*FH$4,IF(Z881+Z882+Z883+Z884+AB881+AB882+AB883+AB884&gt;2,Fixo/30*FH$4+(Z881+Z882+Z883+Z884+AB881+AB882+AB883+AB884-2)*Cadeirante/30*FH$4)))+(Y881+Y882+Y883+AA881+AA882+AA883)*Percapita/30*FH$4+(Y884+AA884)*Crechee/30*FH$4,IF(C881=1,IF(Y881+Y882+Y883+Z881+Z882+Z883+AA881+AA882+AA883+AB881+AB882+AB883&lt;=15,(Y881+Y882+Y883+AA881+AA882+AA883)*Percapita/30*FH$4,IF(Y881+Y882+Y883+Z881+Z882+Z883+AA881+AA882+AA883+AB881+AB882+AB883&gt;=16,Fixo/30*FH$4+(Y881+Y882+Y883+Z881+Z882+Z883+AA881+AA882+AA883+AB881+AB882-16)*Percapita/30*FH$4))))))</f>
        <v>0</v>
      </c>
      <c r="FI881" s="177">
        <f>IF(C881=4,SUM(AC881+AC882+AC883+AE881+AE882+AE883)*Percapita/30*FI$4+(AD881+AD882+AD883+AF881+AF882+AF883)*Cadeirante/30*FI$4,IF(C881=3,IF(AC884+AE884=10,Fixo/30*FI$4+(AC881+AC882+AC883+AE881+AE882+AE883)*Percapita/30*FI$4+(AD884+AF884)*Cadeirante/30*FI$4,IF(AC884+AE884&lt;=9,(AC884+AE884)*Crechee/30*FI$4)+(AD884+AF884)*Cadeirante/30*FI$4+(AC881+AC882+AC883+AE881+AE882+AE883)*Percapita/30*FI$4)+IF(AC884+AE884&gt;=11,Fixo/30*FI$4+(AC884+AE884-10)*Crechee/30*FI$4,0),IF(C881=2,IF(AD881+AD882+AD883+AD884+AF881+AF882+AF883+AF884=1,Cadeirante/30*FI$4,IF(AD881+AD882+AD883+AD884+AF881+AF882+AF883+AF884=2,Fixo/30*FI$4,IF(AD881+AD882+AD883+AD884+AF881+AF882+AF883+AF884&gt;2,Fixo/30*FI$4+(AD881+AD882+AD883+AD884+AF881+AF882+AF883+AF884-2)*Cadeirante/30*FI$4)))+(AC881+AC882+AC883+AE881+AE882+AE883)*Percapita/30*FI$4+(AC884+AE884)*Crechee/30*FI$4,IF(C881=1,IF(AC881+AC882+AC883+AD881+AD882+AD883+AE881+AE882+AE883+AF881+AF882+AF883&lt;=15,(AC881+AC882+AC883+AE881+AE882+AE883)*Percapita/30*FI$4,IF(AC881+AC882+AC883+AD881+AD882+AD883+AE881+AE882+AE883+AF881+AF882+AF883&gt;=16,Fixo/30*FI$4+(AC881+AC882+AC883+AD881+AD882+AD883+AE881+AE882+AE883+AF881+AF882-16)*Percapita/30*FI$4))))))</f>
        <v>0</v>
      </c>
      <c r="FJ881" s="177">
        <f>IF(C881=4,SUM(AG881+AG882+AG883+AI881+AI882+AI883)*Percapita/30*FJ$4+(AH881+AH882+AH883+AJ881+AJ882+AJ883)*Cadeirante/30*FJ$4,IF(C881=3,IF(AG884+AI884=10,Fixo/30*FJ$4+(AG881+AG882+AG883+AI881+AI882+AI883)*Percapita/30*FJ$4+(AH884+AJ884)*Cadeirante/30*FJ$4,IF(AG884+AI884&lt;=9,(AG884+AI884)*Crechee/30*FJ$4)+(AH884+AJ884)*Cadeirante/30*FJ$4+(AG881+AG882+AG883+AI881+AI882+AI883)*Percapita/30*FJ$4)+IF(AG884+AI884&gt;=11,Fixo/30*FJ$4+(AG884+AI884-10)*Crechee/30*FJ$4,0),IF(C881=2,IF(AH881+AH882+AH883+AH884+AJ881+AJ882+AJ883+AJ884=1,Cadeirante/30*FJ$4,IF(AH881+AH882+AH883+AH884+AJ881+AJ882+AJ883+AJ884=2,Fixo/30*FJ$4,IF(AH881+AH882+AH883+AH884+AJ881+AJ882+AJ883+AJ884&gt;2,Fixo/30*FJ$4+(AH881+AH882+AH883+AH884+AJ881+AJ882+AJ883+AJ884-2)*Cadeirante/30*FJ$4)))+(AG881+AG882+AG883+AI881+AI882+AI883)*Percapita/30*FJ$4+(AG884+AI884)*Crechee/30*FJ$4,IF(C881=1,IF(AG881+AG882+AG883+AH881+AH882+AH883+AI881+AI882+AI883+AJ881+AJ882+AJ883&lt;=15,(AG881+AG882+AG883+AI881+AI882+AI883)*Percapita/30*FJ$4,IF(AG881+AG882+AG883+AH881+AH882+AH883+AI881+AI882+AI883+AJ881+AJ882+AJ883&gt;=16,Fixo/30*FJ$4+(AG881+AG882+AG883+AH881+AH882+AH883+AI881+AI882+AI883+AJ881+AJ882-16)*Percapita/30*FJ$4))))))</f>
        <v>0</v>
      </c>
      <c r="FK881" s="177">
        <f>IF(C881=4,SUM(AK881+AK882+AK883+AM881+AM882+AM883)*Percapita/30*FK$4+(AL881+AL882+AL883+AN881+AN882+AN883)*Cadeirante/30*FK$4,IF(C881=3,IF(AK884+AM884=10,Fixo/30*FK$4+(AK881+AK882+AK883+AM881+AM882+AM883)*Percapita/30*FK$4+(AL884+AN884)*Cadeirante/30*FK$4,IF(AK884+AM884&lt;=9,(AK884+AM884)*Crechee/30*FK$4)+(AL884+AN884)*Cadeirante/30*FK$4+(AK881+AK882+AK883+AM881+AM882+AM883)*Percapita/30*FK$4)+IF(AK884+AM884&gt;=11,Fixo/30*FK$4+(AK884+AM884-10)*Crechee/30*FK$4,0),IF(C881=2,IF(AL881+AL882+AL883+AL884+AN881+AN882+AN883+AN884=1,Cadeirante/30*FK$4,IF(AL881+AL882+AL883+AL884+AN881+AN882+AN883+AN884=2,Fixo/30*FK$4,IF(AL881+AL882+AL883+AL884+AN881+AN882+AN883+AN884&gt;2,Fixo/30*FK$4+(AL881+AL882+AL883+AL884+AN881+AN882+AN883+AN884-2)*Cadeirante/30*FK$4)))+(AK881+AK882+AK883+AM881+AM882+AM883)*Percapita/30*FK$4+(AK884+AM884)*Crechee/30*FK$4,IF(C881=1,IF(AK881+AK882+AK883+AL881+AL882+AL883+AM881+AM882+AM883+AN881+AN882+AN883&lt;=15,(AK881+AK882+AK883+AM881+AM882+AM883)*Percapita/30*FK$4,IF(AK881+AK882+AK883+AL881+AL882+AL883+AM881+AM882+AM883+AN881+AN882+AN883&gt;=16,Fixo/30*FK$4+(AK881+AK882+AK883+AL881+AL882+AL883+AM881+AM882+AM883+AN881+AN882-16)*Percapita/30*FK$4))))))</f>
        <v>0</v>
      </c>
      <c r="FL881" s="177">
        <f>IF(C881=4,SUM(AO881+AO882+AO883+AQ881+AQ882+AQ883)*Percapita/30*FL$4+(AP881+AP882+AP883+AR881+AR882+AR883)*Cadeirante/30*FL$4,IF(C881=3,IF(AO884+AQ884=10,Fixo/30*FL$4+(AO881+AO882+AO883+AQ881+AQ882+AQ883)*Percapita/30*FL$4+(AP884+AR884)*Cadeirante/30*FL$4,IF(AO884+AQ884&lt;=9,(AO884+AQ884)*Crechee/30*FL$4)+(AP884+AR884)*Cadeirante/30*FL$4+(AO881+AO882+AO883+AQ881+AQ882+AQ883)*Percapita/30*FL$4)+IF(AO884+AQ884&gt;=11,Fixo/30*FL$4+(AO884+AQ884-10)*Crechee/30*FL$4,0),IF(C881=2,IF(AP881+AP882+AP883+AP884+AR881+AR882+AR883+AR884=1,Cadeirante/30*FL$4,IF(AP881+AP882+AP883+AP884+AR881+AR882+AR883+AR884=2,Fixo/30*FL$4,IF(AP881+AP882+AP883+AP884+AR881+AR882+AR883+AR884&gt;2,Fixo/30*FL$4+(AP881+AP882+AP883+AP884+AR881+AR882+AR883+AR884-2)*Cadeirante/30*FL$4)))+(AO881+AO882+AO883+AQ881+AQ882+AQ883)*Percapita/30*FL$4+(AO884+AQ884)*Crechee/30*FL$4,IF(C881=1,IF(AO881+AO882+AO883+AP881+AP882+AP883+AQ881+AQ882+AQ883+AR881+AR882+AR883&lt;=15,(AO881+AO882+AO883+AQ881+AQ882+AQ883)*Percapita/30*FL$4,IF(AO881+AO882+AO883+AP881+AP882+AP883+AQ881+AQ882+AQ883+AR881+AR882+AR883&gt;=16,Fixo/30*FL$4+(AO881+AO882+AO883+AP881+AP882+AP883+AQ881+AQ882+AQ883+AR881+AR882-16)*Percapita/30*FL$4))))))</f>
        <v>0</v>
      </c>
      <c r="FM881" s="177">
        <f>IF(C881=4,SUM(AS881+AS882+AS883+AU881+AU882+AU883)*Percapita/30*FM$4+(AT881+AT882+AT883+AV881+AV882+AV883)*Cadeirante/30*FM$4,IF(C881=3,IF(AS884+AU884=10,Fixo/30*FM$4+(AS881+AS882+AS883+AU881+AU882+AU883)*Percapita/30*FM$4+(AT884+AV884)*Cadeirante/30*FM$4,IF(AS884+AU884&lt;=9,(AS884+AU884)*Crechee/30*FM$4)+(AT884+AV884)*Cadeirante/30*FM$4+(AS881+AS882+AS883+AU881+AU882+AU883)*Percapita/30*FM$4)+IF(AS884+AU884&gt;=11,Fixo/30*FM$4+(AS884+AU884-10)*Crechee/30*FM$4,0),IF(C881=2,IF(AT881+AT882+AT883+AT884+AV881+AV882+AV883+AV884=1,Cadeirante/30*FM$4,IF(AT881+AT882+AT883+AT884+AV881+AV882+AV883+AV884=2,Fixo/30*FM$4,IF(AT881+AT882+AT883+AT884+AV881+AV882+AV883+AV884&gt;2,Fixo/30*FM$4+(AT881+AT882+AT883+AT884+AV881+AV882+AV883+AV884-2)*Cadeirante/30*FM$4)))+(AS881+AS882+AS883+AU881+AU882+AU883)*Percapita/30*FM$4+(AS884+AU884)*Crechee/30*FM$4,IF(C881=1,IF(AS881+AS882+AS883+AT881+AT882+AT883+AU881+AU882+AU883+AV881+AV882+AV883&lt;=15,(AS881+AS882+AS883+AU881+AU882+AU883)*Percapita/30*FM$4,IF(AS881+AS882+AS883+AT881+AT882+AT883+AU881+AU882+AU883+AV881+AV882+AV883&gt;=16,Fixo/30*FM$4+(AS881+AS882+AS883+AT881+AT882+AT883+AU881+AU882+AU883+AV881+AV882-16)*Percapita/30*FM$4))))))</f>
        <v>0</v>
      </c>
      <c r="FN881" s="177">
        <f>IF(C881=4,SUM(AW881+AW882+AW883+AY881+AY882+AY883)*Percapita/30*FN$4+(AX881+AX882+AX883+AZ881+AZ882+AZ883)*Cadeirante/30*FN$4,IF(C881=3,IF(AW884+AY884=10,Fixo/30*FN$4+(AW881+AW882+AW883+AY881+AY882+AY883)*Percapita/30*FN$4+(AX884+AZ884)*Cadeirante/30*FN$4,IF(AW884+AY884&lt;=9,(AW884+AY884)*Crechee/30*FN$4)+(AX884+AZ884)*Cadeirante/30*FN$4+(AW881+AW882+AW883+AY881+AY882+AY883)*Percapita/30*FN$4)+IF(AW884+AY884&gt;=11,Fixo/30*FN$4+(AW884+AY884-10)*Crechee/30*FN$4,0),IF(C881=2,IF(AX881+AX882+AX883+AX884+AZ881+AZ882+AZ883+AZ884=1,Cadeirante/30*FN$4,IF(AX881+AX882+AX883+AX884+AZ881+AZ882+AZ883+AZ884=2,Fixo/30*FN$4,IF(AX881+AX882+AX883+AX884+AZ881+AZ882+AZ883+AZ884&gt;2,Fixo/30*FN$4+(AX881+AX882+AX883+AX884+AZ881+AZ882+AZ883+AZ884-2)*Cadeirante/30*FN$4)))+(AW881+AW882+AW883+AY881+AY882+AY883)*Percapita/30*FN$4+(AW884+AY884)*Crechee/30*FN$4,IF(C881=1,IF(AW881+AW882+AW883+AX881+AX882+AX883+AY881+AY882+AY883+AZ881+AZ882+AZ883&lt;=15,(AW881+AW882+AW883+AY881+AY882+AY883)*Percapita/30*FN$4,IF(AW881+AW882+AW883+AX881+AX882+AX883+AY881+AY882+AY883+AZ881+AZ882+AZ883&gt;=16,Fixo/30*FN$4+(AW881+AW882+AW883+AX881+AX882+AX883+AY881+AY882+AY883+AZ881+AZ882-16)*Percapita/30*FN$4))))))</f>
        <v>0</v>
      </c>
      <c r="FO881" s="177">
        <f>IF(C881=4,SUM(BA881+BA882+BA883+BC881+BC882+BC883)*Percapita/30*FO$4+(BB881+BB882+BB883+BD881+BD882+BD883)*Cadeirante/30*FO$4,IF(C881=3,IF(BA884+BC884=10,Fixo/30*FO$4+(BA881+BA882+BA883+BC881+BC882+BC883)*Percapita/30*FO$4+(BB884+BD884)*Cadeirante/30*FO$4,IF(BA884+BC884&lt;=9,(BA884+BC884)*Crechee/30*FO$4)+(BB884+BD884)*Cadeirante/30*FO$4+(BA881+BA882+BA883+BC881+BC882+BC883)*Percapita/30*FO$4)+IF(BA884+BC884&gt;=11,Fixo/30*FO$4+(BA884+BC884-10)*Crechee/30*FO$4,0),IF(C881=2,IF(BB881+BB882+BB883+BB884+BD881+BD882+BD883+BD884=1,Cadeirante/30*FO$4,IF(BB881+BB882+BB883+BB884+BD881+BD882+BD883+BD884=2,Fixo/30*FO$4,IF(BB881+BB882+BB883+BB884+BD881+BD882+BD883+BD884&gt;2,Fixo/30*FO$4+(BB881+BB882+BB883+BB884+BD881+BD882+BD883+BD884-2)*Cadeirante/30*FO$4)))+(BA881+BA882+BA883+BC881+BC882+BC883)*Percapita/30*FO$4+(BA884+BC884)*Crechee/30*FO$4,IF(C881=1,IF(BA881+BA882+BA883+BB881+BB882+BB883+BC881+BC882+BC883+BD881+BD882+BD883&lt;=15,(BA881+BA882+BA883+BC881+BC882+BC883)*Percapita/30*FO$4,IF(BA881+BA882+BA883+BB881+BB882+BB883+BC881+BC882+BC883+BD881+BD882+BD883&gt;=16,Fixo/30*FO$4+(BA881+BA882+BA883+BB881+BB882+BB883+BC881+BC882+BC883+BD881+BD882-16)*Percapita/30*FO$4))))))</f>
        <v>0</v>
      </c>
      <c r="FP881" s="177">
        <f>IF(C881=4,SUM(BE881+BE882+BE883+BG881+BG882+BG883)*Percapita/30*FP$4+(BF881+BF882+BF883+BH881+BH882+BH883)*Cadeirante/30*FP$4,IF(C881=3,IF(BE884+BG884=10,Fixo/30*FP$4+(BE881+BE882+BE883+BG881+BG882+BG883)*Percapita/30*FP$4+(BF884+BH884)*Cadeirante/30*FP$4,IF(BE884+BG884&lt;=9,(BE884+BG884)*Crechee/30*FP$4)+(BF884+BH884)*Cadeirante/30*FP$4+(BE881+BE882+BE883+BG881+BG882+BG883)*Percapita/30*FP$4)+IF(BE884+BG884&gt;=11,Fixo/30*FP$4+(BE884+BG884-10)*Crechee/30*FP$4,0),IF(C881=2,IF(BF881+BF882+BF883+BF884+BH881+BH882+BH883+BH884=1,Cadeirante/30*FP$4,IF(BF881+BF882+BF883+BF884+BH881+BH882+BH883+BH884=2,Fixo/30*FP$4,IF(BF881+BF882+BF883+BF884+BH881+BH882+BH883+BH884&gt;2,Fixo/30*FP$4+(BF881+BF882+BF883+BF884+BH881+BH882+BH883+BH884-2)*Cadeirante/30*FP$4)))+(BE881+BE882+BE883+BG881+BG882+BG883)*Percapita/30*FP$4+(BE884+BG884)*Crechee/30*FP$4,IF(C881=1,IF(BE881+BE882+BE883+BF881+BF882+BF883+BG881+BG882+BG883+BH881+BH882+BH883&lt;=15,(BE881+BE882+BE883+BG881+BG882+BG883)*Percapita/30*FP$4,IF(BE881+BE882+BE883+BF881+BF882+BF883+BG881+BG882+BG883+BH881+BH882+BH883&gt;=16,Fixo/30*FP$4+(BE881+BE882+BE883+BF881+BF882+BF883+BG881+BG882+BG883+BH881+BH882-16)*Percapita/30*FP$4))))))</f>
        <v>0</v>
      </c>
      <c r="FQ881" s="177">
        <f>IF(C881=4,SUM(BI881+BI882+BI883+BK881+BK882+BK883)*Percapita/30*FQ$4+(BJ881+BJ882+BJ883+BL881+BL882+BL883)*Cadeirante/30*FQ$4,IF(C881=3,IF(BI884+BK884=10,Fixo/30*FQ$4+(BI881+BI882+BI883+BK881+BK882+BK883)*Percapita/30*FQ$4+(BJ884+BL884)*Cadeirante/30*FQ$4,IF(BI884+BK884&lt;=9,(BI884+BK884)*Crechee/30*FQ$4)+(BJ884+BL884)*Cadeirante/30*FQ$4+(BI881+BI882+BI883+BK881+BK882+BK883)*Percapita/30*FQ$4)+IF(BI884+BK884&gt;=11,Fixo/30*FQ$4+(BI884+BK884-10)*Crechee/30*FQ$4,0),IF(C881=2,IF(BJ881+BJ882+BJ883+BJ884+BL881+BL882+BL883+BL884=1,Cadeirante/30*FQ$4,IF(BJ881+BJ882+BJ883+BJ884+BL881+BL882+BL883+BL884=2,Fixo/30*FQ$4,IF(BJ881+BJ882+BJ883+BJ884+BL881+BL882+BL883+BL884&gt;2,Fixo/30*FQ$4+(BJ881+BJ882+BJ883+BJ884+BL881+BL882+BL883+BL884-2)*Cadeirante/30*FQ$4)))+(BI881+BI882+BI883+BK881+BK882+BK883)*Percapita/30*FQ$4+(BI884+BK884)*Crechee/30*FQ$4,IF(C881=1,IF(BI881+BI882+BI883+BJ881+BJ882+BJ883+BK881+BK882+BK883+BL881+BL882+BL883&lt;=15,(BI881+BI882+BI883+BK881+BK882+BK883)*Percapita/30*FQ$4,IF(BI881+BI882+BI883+BJ881+BJ882+BJ883+BK881+BK882+BK883+BL881+BL882+BL883&gt;=16,Fixo/30*FQ$4+(BI881+BI882+BI883+BJ881+BJ882+BJ883+BK881+BK882+BK883+BL881+BL882-16)*Percapita/30*FQ$4))))))</f>
        <v>0</v>
      </c>
      <c r="FR881" s="177">
        <f>IF(C881=4,SUM(BM881+BM882+BM883+BO881+BO882+BO883)*Percapita/30*FR$4+(BN881+BN882+BN883+BP881+BP882+BP883)*Cadeirante/30*FR$4,IF(C881=3,IF(BM884+BO884=10,Fixo/30*FR$4+(BM881+BM882+BM883+BO881+BO882+BO883)*Percapita/30*FR$4+(BN884+BP884)*Cadeirante/30*FR$4,IF(BM884+BO884&lt;=9,(BM884+BO884)*Crechee/30*FR$4)+(BN884+BP884)*Cadeirante/30*FR$4+(BM881+BM882+BM883+BO881+BO882+BO883)*Percapita/30*FR$4)+IF(BM884+BO884&gt;=11,Fixo/30*FR$4+(BM884+BO884-10)*Crechee/30*FR$4,0),IF(C881=2,IF(BN881+BN882+BN883+BN884+BP881+BP882+BP883+BP884=1,Cadeirante/30*FR$4,IF(BN881+BN882+BN883+BN884+BP881+BP882+BP883+BP884=2,Fixo/30*FR$4,IF(BN881+BN882+BN883+BN884+BP881+BP882+BP883+BP884&gt;2,Fixo/30*FR$4+(BN881+BN882+BN883+BN884+BP881+BP882+BP883+BP884-2)*Cadeirante/30*FR$4)))+(BM881+BM882+BM883+BO881+BO882+BO883)*Percapita/30*FR$4+(BM884+BO884)*Crechee/30*FR$4,IF(C881=1,IF(BM881+BM882+BM883+BN881+BN882+BN883+BO881+BO882+BO883+BP881+BP882+BP883&lt;=15,(BM881+BM882+BM883+BO881+BO882+BO883)*Percapita/30*FR$4,IF(BM881+BM882+BM883+BN881+BN882+BN883+BO881+BO882+BO883+BP881+BP882+BP883&gt;=16,Fixo/30*FR$4+(BM881+BM882+BM883+BN881+BN882+BN883+BO881+BO882+BO883+BP881+BP882-16)*Percapita/30*FR$4))))))</f>
        <v>0</v>
      </c>
      <c r="FS881" s="177">
        <f>IF(C881=4,SUM(BQ881+BQ882+BQ883+BS881+BS882+BS883)*Percapita/30*FS$4+(BR881+BR882+BR883+BT881+BT882+BT883)*Cadeirante/30*FS$4,IF(C881=3,IF(BQ884+BS884=10,Fixo/30*FS$4+(BQ881+BQ882+BQ883+BS881+BS882+BS883)*Percapita/30*FS$4+(BR884+BT884)*Cadeirante/30*FS$4,IF(BQ884+BS884&lt;=9,(BQ884+BS884)*Crechee/30*FS$4)+(BR884+BT884)*Cadeirante/30*FS$4+(BQ881+BQ882+BQ883+BS881+BS882+BS883)*Percapita/30*FS$4)+IF(BQ884+BS884&gt;=11,Fixo/30*FS$4+(BQ884+BS884-10)*Crechee/30*FS$4,0),IF(C881=2,IF(BR881+BR882+BR883+BR884+BT881+BT882+BT883+BT884=1,Cadeirante/30*FS$4,IF(BR881+BR882+BR883+BR884+BT881+BT882+BT883+BT884=2,Fixo/30*FS$4,IF(BR881+BR882+BR883+BR884+BT881+BT882+BT883+BT884&gt;2,Fixo/30*FS$4+(BR881+BR882+BR883+BR884+BT881+BT882+BT883+BT884-2)*Cadeirante/30*FS$4)))+(BQ881+BQ882+BQ883+BS881+BS882+BS883)*Percapita/30*FS$4+(BQ884+BS884)*Crechee/30*FS$4,IF(C881=1,IF(BQ881+BQ882+BQ883+BR881+BR882+BR883+BS881+BS882+BS883+BT881+BT882+BT883&lt;=15,(BQ881+BQ882+BQ883+BS881+BS882+BS883)*Percapita/30*FS$4,IF(BQ881+BQ882+BQ883+BR881+BR882+BR883+BS881+BS882+BS883+BT881+BT882+BT883&gt;=16,Fixo/30*FS$4+(BQ881+BQ882+BQ883+BR881+BR882+BR883+BS881+BS882+BS883+BT881+BT882-16)*Percapita/30*FS$4))))))</f>
        <v>0</v>
      </c>
      <c r="FT881" s="177">
        <f>IF(C881=4,SUM(BU881+BU882+BU883+BW881+BW882+BW883)*Percapita/30*FT$4+(BV881+BV882+BV883+BX881+BX882+BX883)*Cadeirante/30*FT$4,IF(C881=3,IF(BU884+BW884=10,Fixo/30*FT$4+(BU881+BU882+BU883+BW881+BW882+BW883)*Percapita/30*FT$4+(BV884+BX884)*Cadeirante/30*FT$4,IF(BU884+BW884&lt;=9,(BU884+BW884)*Crechee/30*FT$4)+(BV884+BX884)*Cadeirante/30*FT$4+(BU881+BU882+BU883+BW881+BW882+BW883)*Percapita/30*FT$4)+IF(BU884+BW884&gt;=11,Fixo/30*FT$4+(BU884+BW884-10)*Crechee/30*FT$4,0),IF(C881=2,IF(BV881+BV882+BV883+BV884+BX881+BX882+BX883+BX884=1,Cadeirante/30*FT$4,IF(BV881+BV882+BV883+BV884+BX881+BX882+BX883+BX884=2,Fixo/30*FT$4,IF(BV881+BV882+BV883+BV884+BX881+BX882+BX883+BX884&gt;2,Fixo/30*FT$4+(BV881+BV882+BV883+BV884+BX881+BX882+BX883+BX884-2)*Cadeirante/30*FT$4)))+(BU881+BU882+BU883+BW881+BW882+BW883)*Percapita/30*FT$4+(BU884+BW884)*Crechee/30*FT$4,IF(C881=1,IF(BU881+BU882+BU883+BV881+BV882+BV883+BW881+BW882+BW883+BX881+BX882+BX883&lt;=15,(BU881+BU882+BU883+BW881+BW882+BW883)*Percapita/30*FT$4,IF(BU881+BU882+BU883+BV881+BV882+BV883+BW881+BW882+BW883+BX881+BX882+BX883&gt;=16,Fixo/30*FT$4+(BU881+BU882+BU883+BV881+BV882+BV883+BW881+BW882+BW883+BX881+BX882-16)*Percapita/30*FT$4))))))</f>
        <v>0</v>
      </c>
      <c r="FU881" s="177">
        <f>IF(C881=4,SUM(BY881+BY882+BY883+CA881+CA882+CA883)*Percapita/30*FU$4+(BZ881+BZ882+BZ883+CB881+CB882+CB883)*Cadeirante/30*FU$4,IF(C881=3,IF(BY884+CA884=10,Fixo/30*FU$4+(BY881+BY882+BY883+CA881+CA882+CA883)*Percapita/30*FU$4+(BZ884+CB884)*Cadeirante/30*FU$4,IF(BY884+CA884&lt;=9,(BY884+CA884)*Crechee/30*FU$4)+(BZ884+CB884)*Cadeirante/30*FU$4+(BY881+BY882+BY883+CA881+CA882+CA883)*Percapita/30*FU$4)+IF(BY884+CA884&gt;=11,Fixo/30*FU$4+(BY884+CA884-10)*Crechee/30*FU$4,0),IF(C881=2,IF(BZ881+BZ882+BZ883+BZ884+CB881+CB882+CB883+CB884=1,Cadeirante/30*FU$4,IF(BZ881+BZ882+BZ883+BZ884+CB881+CB882+CB883+CB884=2,Fixo/30*FU$4,IF(BZ881+BZ882+BZ883+BZ884+CB881+CB882+CB883+CB884&gt;2,Fixo/30*FU$4+(BZ881+BZ882+BZ883+BZ884+CB881+CB882+CB883+CB884-2)*Cadeirante/30*FU$4)))+(BY881+BY882+BY883+CA881+CA882+CA883)*Percapita/30*FU$4+(BY884+CA884)*Crechee/30*FU$4,IF(C881=1,IF(BY881+BY882+BY883+BZ881+BZ882+BZ883+CA881+CA882+CA883+CB881+CB882+CB883&lt;=15,(BY881+BY882+BY883+CA881+CA882+CA883)*Percapita/30*FU$4,IF(BY881+BY882+BY883+BZ881+BZ882+BZ883+CA881+CA882+CA883+CB881+CB882+CB883&gt;=16,Fixo/30*FU$4+(BY881+BY882+BY883+BZ881+BZ882+BZ883+CA881+CA882+CA883+CB881+CB882-16)*Percapita/30*FU$4))))))</f>
        <v>0</v>
      </c>
      <c r="FV881" s="177">
        <f>IF(C881=4,SUM(CC881+CC882+CC883+CE881+CE882+CE883)*Percapita/30*FV$4+(CD881+CD882+CD883+CF881+CF882+CF883)*Cadeirante/30*FV$4,IF(C881=3,IF(CC884+CE884=10,Fixo/30*FV$4+(CC881+CC882+CC883+CE881+CE882+CE883)*Percapita/30*FV$4+(CD884+CF884)*Cadeirante/30*FV$4,IF(CC884+CE884&lt;=9,(CC884+CE884)*Crechee/30*FV$4)+(CD884+CF884)*Cadeirante/30*FV$4+(CC881+CC882+CC883+CE881+CE882+CE883)*Percapita/30*FV$4)+IF(CC884+CE884&gt;=11,Fixo/30*FV$4+(CC884+CE884-10)*Crechee/30*FV$4,0),IF(C881=2,IF(CD881+CD882+CD883+CD884+CF881+CF882+CF883+CF884=1,Cadeirante/30*FV$4,IF(CD881+CD882+CD883+CD884+CF881+CF882+CF883+CF884=2,Fixo/30*FV$4,IF(CD881+CD882+CD883+CD884+CF881+CF882+CF883+CF884&gt;2,Fixo/30*FV$4+(CD881+CD882+CD883+CD884+CF881+CF882+CF883+CF884-2)*Cadeirante/30*FV$4)))+(CC881+CC882+CC883+CE881+CE882+CE883)*Percapita/30*FV$4+(CC884+CE884)*Crechee/30*FV$4,IF(C881=1,IF(CC881+CC882+CC883+CD881+CD882+CD883+CE881+CE882+CE883+CF881+CF882+CF883&lt;=15,(CC881+CC882+CC883+CE881+CE882+CE883)*Percapita/30*FV$4,IF(CC881+CC882+CC883+CD881+CD882+CD883+CE881+CE882+CE883+CF881+CF882+CF883&gt;=16,Fixo/30*FV$4+(CC881+CC882+CC883+CD881+CD882+CD883+CE881+CE882+CE883+CF881+CF882-16)*Percapita/30*FV$4))))))</f>
        <v>0</v>
      </c>
      <c r="FW881" s="177">
        <f>IF(C881=4,SUM(CG881+CG882+CG883+CI881+CI882+CI883)*Percapita/30*FW$4+(CH881+CH882+CH883+CJ881+CJ882+CJ883)*Cadeirante/30*FW$4,IF(C881=3,IF(CG884+CI884=10,Fixo/30*FW$4+(CG881+CG882+CG883+CI881+CI882+CI883)*Percapita/30*FW$4+(CH884+CJ884)*Cadeirante/30*FW$4,IF(CG884+CI884&lt;=9,(CG884+CI884)*Crechee/30*FW$4)+(CH884+CJ884)*Cadeirante/30*FW$4+(CG881+CG882+CG883+CI881+CI882+CI883)*Percapita/30*FW$4)+IF(CG884+CI884&gt;=11,Fixo/30*FW$4+(CG884+CI884-10)*Crechee/30*FW$4,0),IF(C881=2,IF(CH881+CH882+CH883+CH884+CJ881+CJ882+CJ883+CJ884=1,Cadeirante/30*FW$4,IF(CH881+CH882+CH883+CH884+CJ881+CJ882+CJ883+CJ884=2,Fixo/30*FW$4,IF(CH881+CH882+CH883+CH884+CJ881+CJ882+CJ883+CJ884&gt;2,Fixo/30*FW$4+(CH881+CH882+CH883+CH884+CJ881+CJ882+CJ883+CJ884-2)*Cadeirante/30*FW$4)))+(CG881+CG882+CG883+CI881+CI882+CI883)*Percapita/30*FW$4+(CG884+CI884)*Crechee/30*FW$4,IF(C881=1,IF(CG881+CG882+CG883+CH881+CH882+CH883+CI881+CI882+CI883+CJ881+CJ882+CJ883&lt;=15,(CG881+CG882+CG883+CI881+CI882+CI883)*Percapita/30*FW$4,IF(CG881+CG882+CG883+CH881+CH882+CH883+CI881+CI882+CI883+CJ881+CJ882+CJ883&gt;=16,Fixo/30*FW$4+(CG881+CG882+CG883+CH881+CH882+CH883+CI881+CI882+CI883+CJ881+CJ882-16)*Percapita/30*FW$4))))))</f>
        <v>0</v>
      </c>
      <c r="FX881" s="177">
        <f>IF(C881=4,SUM(CK881+CK882+CK883+CM881+CM882+CM883)*Percapita/30*FX$4+(CL881+CL882+CL883+CN881+CN882+CN883)*Cadeirante/30*FX$4,IF(C881=3,IF(CK884+CM884=10,Fixo/30*FX$4+(CK881+CK882+CK883+CM881+CM882+CM883)*Percapita/30*FX$4+(CL884+CN884)*Cadeirante/30*FX$4,IF(CK884+CM884&lt;=9,(CK884+CM884)*Crechee/30*FX$4)+(CL884+CN884)*Cadeirante/30*FX$4+(CK881+CK882+CK883+CM881+CM882+CM883)*Percapita/30*FX$4)+IF(CK884+CM884&gt;=11,Fixo/30*FX$4+(CK884+CM884-10)*Crechee/30*FX$4,0),IF(C881=2,IF(CL881+CL882+CL883+CL884+CN881+CN882+CN883+CN884=1,Cadeirante/30*FX$4,IF(CL881+CL882+CL883+CL884+CN881+CN882+CN883+CN884=2,Fixo/30*FX$4,IF(CL881+CL882+CL883+CL884+CN881+CN882+CN883+CN884&gt;2,Fixo/30*FX$4+(CL881+CL882+CL883+CL884+CN881+CN882+CN883+CN884-2)*Cadeirante/30*FX$4)))+(CK881+CK882+CK883+CM881+CM882+CM883)*Percapita/30*FX$4+(CK884+CM884)*Crechee/30*FX$4,IF(C881=1,IF(CK881+CK882+CK883+CL881+CL882+CL883+CM881+CM882+CM883+CN881+CN882+CN883&lt;=15,(CK881+CK882+CK883+CM881+CM882+CM883)*Percapita/30*FX$4,IF(CK881+CK882+CK883+CL881+CL882+CL883+CM881+CM882+CM883+CN881+CN882+CN883&gt;=16,Fixo/30*FX$4+(CK881+CK882+CK883+CL881+CL882+CL883+CM881+CM882+CM883+CN881+CN882-16)*Percapita/30*FX$4))))))</f>
        <v>0</v>
      </c>
      <c r="FY881" s="177">
        <f>IF(C881=4,SUM(CO881+CO882+CO883+CQ881+CQ882+CQ883)*Percapita/30*FY$4+(CP881+CP882+CP883+CR881+CR882+CR883)*Cadeirante/30*FY$4,IF(C881=3,IF(CO884+CQ884=10,Fixo/30*FY$4+(CO881+CO882+CO883+CQ881+CQ882+CQ883)*Percapita/30*FY$4+(CP884+CR884)*Cadeirante/30*FY$4,IF(CO884+CQ884&lt;=9,(CO884+CQ884)*Crechee/30*FY$4)+(CP884+CR884)*Cadeirante/30*FY$4+(CO881+CO882+CO883+CQ881+CQ882+CQ883)*Percapita/30*FY$4)+IF(CO884+CQ884&gt;=11,Fixo/30*FY$4+(CO884+CQ884-10)*Crechee/30*FY$4,0),IF(C881=2,IF(CP881+CP882+CP883+CP884+CR881+CR882+CR883+CR884=1,Cadeirante/30*FY$4,IF(CP881+CP882+CP883+CP884+CR881+CR882+CR883+CR884=2,Fixo/30*FY$4,IF(CP881+CP882+CP883+CP884+CR881+CR882+CR883+CR884&gt;2,Fixo/30*FY$4+(CP881+CP882+CP883+CP884+CR881+CR882+CR883+CR884-2)*Cadeirante/30*FY$4)))+(CO881+CO882+CO883+CQ881+CQ882+CQ883)*Percapita/30*FY$4+(CO884+CQ884)*Crechee/30*FY$4,IF(C881=1,IF(CO881+CO882+CO883+CP881+CP882+CP883+CQ881+CQ882+CQ883+CR881+CR882+CR883&lt;=15,(CO881+CO882+CO883+CQ881+CQ882+CQ883)*Percapita/30*FY$4,IF(CO881+CO882+CO883+CP881+CP882+CP883+CQ881+CQ882+CQ883+CR881+CR882+CR883&gt;=16,Fixo/30*FY$4+(CO881+CO882+CO883+CP881+CP882+CP883+CQ881+CQ882+CQ883+CR881+CR882-16)*Percapita/30*FY$4))))))</f>
        <v>0</v>
      </c>
      <c r="FZ881" s="177">
        <f>IF(C881=4,SUM(CS881+CS882+CS883+CU881+CU882+CU883)*Percapita/30*FZ$4+(CT881+CT882+CT883+CV881+CV882+CV883)*Cadeirante/30*FZ$4,IF(C881=3,IF(CS884+CU884=10,Fixo/30*FZ$4+(CS881+CS882+CS883+CU881+CU882+CU883)*Percapita/30*FZ$4+(CT884+CV884)*Cadeirante/30*FZ$4,IF(CS884+CU884&lt;=9,(CS884+CU884)*Crechee/30*FZ$4)+(CT884+CV884)*Cadeirante/30*FZ$4+(CS881+CS882+CS883+CU881+CU882+CU883)*Percapita/30*FZ$4)+IF(CS884+CU884&gt;=11,Fixo/30*FZ$4+(CS884+CU884-10)*Crechee/30*FZ$4,0),IF(C881=2,IF(CT881+CT882+CT883+CT884+CV881+CV882+CV883+CV884=1,Cadeirante/30*FZ$4,IF(CT881+CT882+CT883+CT884+CV881+CV882+CV883+CV884=2,Fixo/30*FZ$4,IF(CT881+CT882+CT883+CT884+CV881+CV882+CV883+CV884&gt;2,Fixo/30*FZ$4+(CT881+CT882+CT883+CT884+CV881+CV882+CV883+CV884-2)*Cadeirante/30*FZ$4)))+(CS881+CS882+CS883+CU881+CU882+CU883)*Percapita/30*FZ$4+(CS884+CU884)*Crechee/30*FZ$4,IF(C881=1,IF(CS881+CS882+CS883+CT881+CT882+CT883+CU881+CU882+CU883+CV881+CV882+CV883&lt;=15,(CS881+CS882+CS883+CU881+CU882+CU883)*Percapita/30*FZ$4,IF(CS881+CS882+CS883+CT881+CT882+CT883+CU881+CU882+CU883+CV881+CV882+CV883&gt;=16,Fixo/30*FZ$4+(CS881+CS882+CS883+CT881+CT882+CT883+CU881+CU882+CU883+CV881+CV882-16)*Percapita/30*FZ$4))))))</f>
        <v>0</v>
      </c>
      <c r="GA881" s="177">
        <f>IF(C881=4,SUM(CW881+CW882+CW883+CY881+CY882+CY883)*Percapita/30*GA$4+(CX881+CX882+CX883+CZ881+CZ882+CZ883)*Cadeirante/30*GA$4,IF(C881=3,IF(CW884+CY884=10,Fixo/30*GA$4+(CW881+CW882+CW883+CY881+CY882+CY883)*Percapita/30*GA$4+(CX884+CZ884)*Cadeirante/30*GA$4,IF(CW884+CY884&lt;=9,(CW884+CY884)*Crechee/30*GA$4)+(CX884+CZ884)*Cadeirante/30*GA$4+(CW881+CW882+CW883+CY881+CY882+CY883)*Percapita/30*GA$4)+IF(CW884+CY884&gt;=11,Fixo/30*GA$4+(CW884+CY884-10)*Crechee/30*GA$4,0),IF(C881=2,IF(CX881+CX882+CX883+CX884+CZ881+CZ882+CZ883+CZ884=1,Cadeirante/30*GA$4,IF(CX881+CX882+CX883+CX884+CZ881+CZ882+CZ883+CZ884=2,Fixo/30*GA$4,IF(CX881+CX882+CX883+CX884+CZ881+CZ882+CZ883+CZ884&gt;2,Fixo/30*GA$4+(CX881+CX882+CX883+CX884+CZ881+CZ882+CZ883+CZ884-2)*Cadeirante/30*GA$4)))+(CW881+CW882+CW883+CY881+CY882+CY883)*Percapita/30*GA$4+(CW884+CY884)*Crechee/30*GA$4,IF(C881=1,IF(CW881+CW882+CW883+CX881+CX882+CX883+CY881+CY882+CY883+CZ881+CZ882+CZ883&lt;=15,(CW881+CW882+CW883+CY881+CY882+CY883)*Percapita/30*GA$4,IF(CW881+CW882+CW883+CX881+CX882+CX883+CY881+CY882+CY883+CZ881+CZ882+CZ883&gt;=16,Fixo/30*GA$4+(CW881+CW882+CW883+CX881+CX882+CX883+CY881+CY882+CY883+CZ881+CZ882-16)*Percapita/30*GA$4))))))</f>
        <v>0</v>
      </c>
      <c r="GB881" s="177">
        <f>IF(C881=4,SUM(DA881+DA882+DA883+DC881+DC882+DC883)*Percapita/30*GB$4+(DB881+DB882+DB883+DD881+DD882+DD883)*Cadeirante/30*GB$4,IF(C881=3,IF(DA884+DC884=10,Fixo/30*GB$4+(DA881+DA882+DA883+DC881+DC882+DC883)*Percapita/30*GB$4+(DB884+DD884)*Cadeirante/30*GB$4,IF(DA884+DC884&lt;=9,(DA884+DC884)*Crechee/30*GB$4)+(DB884+DD884)*Cadeirante/30*GB$4+(DA881+DA882+DA883+DC881+DC882+DC883)*Percapita/30*GB$4)+IF(DA884+DC884&gt;=11,Fixo/30*GB$4+(DA884+DC884-10)*Crechee/30*GB$4,0),IF(C881=2,IF(DB881+DB882+DB883+DB884+DD881+DD882+DD883+DD884=1,Cadeirante/30*GB$4,IF(DB881+DB882+DB883+DB884+DD881+DD882+DD883+DD884=2,Fixo/30*GB$4,IF(DB881+DB882+DB883+DB884+DD881+DD882+DD883+DD884&gt;2,Fixo/30*GB$4+(DB881+DB882+DB883+DB884+DD881+DD882+DD883+DD884-2)*Cadeirante/30*GB$4)))+(DA881+DA882+DA883+DC881+DC882+DC883)*Percapita/30*GB$4+(DA884+DC884)*Crechee/30*GB$4,IF(C881=1,IF(DA881+DA882+DA883+DB881+DB882+DB883+DC881+DC882+DC883+DD881+DD882+DD883&lt;=15,(DA881+DA882+DA883+DC881+DC882+DC883)*Percapita/30*GB$4,IF(DA881+DA882+DA883+DB881+DB882+DB883+DC881+DC882+DC883+DD881+DD882+DD883&gt;=16,Fixo/30*GB$4+(DA881+DA882+DA883+DB881+DB882+DB883+DC881+DC882+DC883+DD881+DD882-16)*Percapita/30*GB$4))))))</f>
        <v>0</v>
      </c>
      <c r="GC881" s="177">
        <f>IF(C881=4,SUM(DE881+DE882+DE883+DG881+DG882+DG883)*Percapita/30*GC$4+(DF881+DF882+DF883+DH881+DH882+DH883)*Cadeirante/30*GC$4,IF(C881=3,IF(DE884+DG884=10,Fixo/30*GC$4+(DE881+DE882+DE883+DG881+DG882+DG883)*Percapita/30*GC$4+(DF884+DH884)*Cadeirante/30*GC$4,IF(DE884+DG884&lt;=9,(DE884+DG884)*Crechee/30*GC$4)+(DF884+DH884)*Cadeirante/30*GC$4+(DE881+DE882+DE883+DG881+DG882+DG883)*Percapita/30*GC$4)+IF(DE884+DG884&gt;=11,Fixo/30*GC$4+(DE884+DG884-10)*Crechee/30*GC$4,0),IF(C881=2,IF(DF881+DF882+DF883+DF884+DH881+DH882+DH883+DH884=1,Cadeirante/30*GC$4,IF(DF881+DF882+DF883+DF884+DH881+DH882+DH883+DH884=2,Fixo/30*GC$4,IF(DF881+DF882+DF883+DF884+DH881+DH882+DH883+DH884&gt;2,Fixo/30*GC$4+(DF881+DF882+DF883+DF884+DH881+DH882+DH883+DH884-2)*Cadeirante/30*GC$4)))+(DE881+DE882+DE883+DG881+DG882+DG883)*Percapita/30*GC$4+(DE884+DG884)*Crechee/30*GC$4,IF(C881=1,IF(DE881+DE882+DE883+DF881+DF882+DF883+DG881+DG882+DG883+DH881+DH882+DH883&lt;=15,(DE881+DE882+DE883+DG881+DG882+DG883)*Percapita/30*GC$4,IF(DE881+DE882+DE883+DF881+DF882+DF883+DG881+DG882+DG883+DH881+DH882+DH883&gt;=16,Fixo/30*GC$4+(DE881+DE882+DE883+DF881+DF882+DF883+DG881+DG882+DG883+DH881+DH882-16)*Percapita/30*GC$4))))))</f>
        <v>0</v>
      </c>
      <c r="GD881" s="177">
        <f>IF(C881=4,SUM(DI881+DI882+DI883+DK881+DK882+DK883)*Percapita/30*GD$4+(DJ881+DJ882+DJ883+DL881+DL882+DL883)*Cadeirante/30*GD$4,IF(C881=3,IF(DI884+DK884=10,Fixo/30*GD$4+(DI881+DI882+DI883+DK881+DK882+DK883)*Percapita/30*GD$4+(DJ884+DL884)*Cadeirante/30*GD$4,IF(DI884+DK884&lt;=9,(DI884+DK884)*Crechee/30*GD$4)+(DJ884+DL884)*Cadeirante/30*GD$4+(DI881+DI882+DI883+DK881+DK882+DK883)*Percapita/30*GD$4)+IF(DI884+DK884&gt;=11,Fixo/30*GD$4+(DI884+DK884-10)*Crechee/30*GD$4,0),IF(C881=2,IF(DJ881+DJ882+DJ883+DJ884+DL881+DL882+DL883+DL884=1,Cadeirante/30*GD$4,IF(DJ881+DJ882+DJ883+DJ884+DL881+DL882+DL883+DL884=2,Fixo/30*GD$4,IF(DJ881+DJ882+DJ883+DJ884+DL881+DL882+DL883+DL884&gt;2,Fixo/30*GD$4+(DJ881+DJ882+DJ883+DJ884+DL881+DL882+DL883+DL884-2)*Cadeirante/30*GD$4)))+(DI881+DI882+DI883+DK881+DK882+DK883)*Percapita/30*GD$4+(DI884+DK884)*Crechee/30*GD$4,IF(C881=1,IF(DI881+DI882+DI883+DJ881+DJ882+DJ883+DK881+DK882+DK883+DL881+DL882+DL883&lt;=15,(DI881+DI882+DI883+DK881+DK882+DK883)*Percapita/30*GD$4,IF(DI881+DI882+DI883+DJ881+DJ882+DJ883+DK881+DK882+DK883+DL881+DL882+DL883&gt;=16,Fixo/30*GD$4+(DI881+DI882+DI883+DJ881+DJ882+DJ883+DK881+DK882+DK883+DL881+DL882-16)*Percapita/30*GD$4))))))</f>
        <v>0</v>
      </c>
      <c r="GE881" s="177">
        <f>IF(C881=4,SUM(DM881+DM882+DM883+DO881+DO882+DO883)*Percapita/30*GE$4+(DN881+DN882+DN883+DP881+DP882+DP883)*Cadeirante/30*GE$4,IF(C881=3,IF(DM884+DO884=10,Fixo/30*GE$4+(DM881+DM882+DM883+DO881+DO882+DO883)*Percapita/30*GE$4+(DN884+DP884)*Cadeirante/30*GE$4,IF(DM884+DO884&lt;=9,(DM884+DO884)*Crechee/30*GE$4)+(DN884+DP884)*Cadeirante/30*GE$4+(DM881+DM882+DM883+DO881+DO882+DO883)*Percapita/30*GE$4)+IF(DM884+DO884&gt;=11,Fixo/30*GE$4+(DM884+DO884-10)*Crechee/30*GE$4,0),IF(C881=2,IF(DN881+DN882+DN883+DN884+DP881+DP882+DP883+DP884=1,Cadeirante/30*GE$4,IF(DN881+DN882+DN883+DN884+DP881+DP882+DP883+DP884=2,Fixo/30*GE$4,IF(DN881+DN882+DN883+DN884+DP881+DP882+DP883+DP884&gt;2,Fixo/30*GE$4+(DN881+DN882+DN883+DN884+DP881+DP882+DP883+DP884-2)*Cadeirante/30*GE$4)))+(DM881+DM882+DM883+DO881+DO882+DO883)*Percapita/30*GE$4+(DM884+DO884)*Crechee/30*GE$4,IF(C881=1,IF(DM881+DM882+DM883+DN881+DN882+DN883+DO881+DO882+DO883+DP881+DP882+DP883&lt;=15,(DM881+DM882+DM883+DO881+DO882+DO883)*Percapita/30*GE$4,IF(DM881+DM882+DM883+DN881+DN882+DN883+DO881+DO882+DO883+DP881+DP882+DP883&gt;=16,Fixo/30*GE$4+(DM881+DM882+DM883+DN881+DN882+DN883+DO881+DO882+DO883+DP881+DP882-16)*Percapita/30*GE$4))))))</f>
        <v>0</v>
      </c>
      <c r="GF881" s="177">
        <f>IF(C881=4,SUM(DQ881+DQ882+DQ883+DS881+DS882+DS883)*Percapita/30*GF$4+(DR881+DR882+DR883+DT881+DT882+DT883)*Cadeirante/30*GF$4,IF(C881=3,IF(DQ884+DS884=10,Fixo/30*GF$4+(DQ881+DQ882+DQ883+DS881+DS882+DS883)*Percapita/30*GF$4+(DR884+DT884)*Cadeirante/30*GF$4,IF(DQ884+DS884&lt;=9,(DQ884+DS884)*Crechee/30*GF$4)+(DR884+DT884)*Cadeirante/30*GF$4+(DQ881+DQ882+DQ883+DS881+DS882+DS883)*Percapita/30*GF$4)+IF(DQ884+DS884&gt;=11,Fixo/30*GF$4+(DQ884+DS884-10)*Crechee/30*GF$4,0),IF(C881=2,IF(DR881+DR882+DR883+DR884+DT881+DT882+DT883+DT884=1,Cadeirante/30*GF$4,IF(DR881+DR882+DR883+DR884+DT881+DT882+DT883+DT884=2,Fixo/30*GF$4,IF(DR881+DR882+DR883+DR884+DT881+DT882+DT883+DT884&gt;2,Fixo/30*GF$4+(DR881+DR882+DR883+DR884+DT881+DT882+DT883+DT884-2)*Cadeirante/30*GF$4)))+(DQ881+DQ882+DQ883+DS881+DS882+DS883)*Percapita/30*GF$4+(DQ884+DS884)*Crechee/30*GF$4,IF(C881=1,IF(DQ881+DQ882+DQ883+DR881+DR882+DR883+DS881+DS882+DS883+DT881+DT882+DT883&lt;=15,(DQ881+DQ882+DQ883+DS881+DS882+DS883)*Percapita/30*GF$4,IF(DQ881+DQ882+DQ883+DR881+DR882+DR883+DS881+DS882+DS883+DT881+DT882+DT883&gt;=16,Fixo/30*GF$4+(DQ881+DQ882+DQ883+DR881+DR882+DR883+DS881+DS882+DS883+DT881+DT882-16)*Percapita/30*GF$4))))))</f>
        <v>0</v>
      </c>
      <c r="GG881" s="177">
        <f>IF(C881=4,SUM(DU881+DU882+DU883+DW881+DW882+DW883)*Percapita/30*GG$4+(DV881+DV882+DV883+DX881+DX882+DX883)*Cadeirante/30*GG$4,IF(C881=3,IF(DU884+DW884=10,Fixo/30*GG$4+(DU881+DU882+DU883+DW881+DW882+DW883)*Percapita/30*GG$4+(DV884+DX884)*Cadeirante/30*GG$4,IF(DU884+DW884&lt;=9,(DU884+DW884)*Crechee/30*GG$4)+(DV884+DX884)*Cadeirante/30*GG$4+(DU881+DU882+DU883+DW881+DW882+DW883)*Percapita/30*GG$4)+IF(DU884+DW884&gt;=11,Fixo/30*GG$4+(DU884+DW884-10)*Crechee/30*GG$4,0),IF(C881=2,IF(DV881+DV882+DV883+DV884+DX881+DX882+DX883+DX884=1,Cadeirante/30*GG$4,IF(DV881+DV882+DV883+DV884+DX881+DX882+DX883+DX884=2,Fixo/30*GG$4,IF(DV881+DV882+DV883+DV884+DX881+DX882+DX883+DX884&gt;2,Fixo/30*GG$4+(DV881+DV882+DV883+DV884+DX881+DX882+DX883+DX884-2)*Cadeirante/30*GG$4)))+(DU881+DU882+DU883+DW881+DW882+DW883)*Percapita/30*GG$4+(DU884+DW884)*Crechee/30*GG$4,IF(C881=1,IF(DU881+DU882+DU883+DV881+DV882+DV883+DW881+DW882+DW883+DX881+DX882+DX883&lt;=15,(DU881+DU882+DU883+DW881+DW882+DW883)*Percapita/30*GG$4,IF(DU881+DU882+DU883+DV881+DV882+DV883+DW881+DW882+DW883+DX881+DX882+DX883&gt;=16,Fixo/30*GG$4+(DU881+DU882+DU883+DV881+DV882+DV883+DW881+DW882+DW883+DX881+DX882-16)*Percapita/30*GG$4))))))</f>
        <v>0</v>
      </c>
      <c r="GH881" s="177">
        <f>IF(C881=4,SUM(DY881+DY882+DY883+EA881+EA882+EA883)*Percapita/30*GH$4+(DZ881+DZ882+DZ883+EB881+EB882+EB883)*Cadeirante/30*GH$4,IF(C881=3,IF(DY884+EA884=10,Fixo/30*GH$4+(DY881+DY882+DY883+EA881+EA882+EA883)*Percapita/30*GH$4+(DZ884+EB884)*Cadeirante/30*GH$4,IF(DY884+EA884&lt;=9,(DY884+EA884)*Crechee/30*GH$4)+(DZ884+EB884)*Cadeirante/30*GH$4+(DY881+DY882+DY883+EA881+EA882+EA883)*Percapita/30*GH$4)+IF(DY884+EA884&gt;=11,Fixo/30*GH$4+(DY884+EA884-10)*Crechee/30*GH$4,0),IF(C881=2,IF(DZ881+DZ882+DZ883+DZ884+EB881+EB882+EB883+EB884=1,Cadeirante/30*GH$4,IF(DZ881+DZ882+DZ883+DZ884+EB881+EB882+EB883+EB884=2,Fixo/30*GH$4,IF(DZ881+DZ882+DZ883+DZ884+EB881+EB882+EB883+EB884&gt;2,Fixo/30*GH$4+(DZ881+DZ882+DZ883+DZ884+EB881+EB882+EB883+EB884-2)*Cadeirante/30*GH$4)))+(DY881+DY882+DY883+EA881+EA882+EA883)*Percapita/30*GH$4+(DY884+EA884)*Crechee/30*GH$4,IF(C881=1,IF(DY881+DY882+DY883+DZ881+DZ882+DZ883+EA881+EA882+EA883+EB881+EB882+EB883&lt;=15,(DY881+DY882+DY883+EA881+EA882+EA883)*Percapita/30*GH$4,IF(DY881+DY882+DY883+DZ881+DZ882+DZ883+EA881+EA882+EA883+EB881+EB882+EB883&gt;=16,Fixo/30*GH$4+(DY881+DY882+DY883+DZ881+DZ882+DZ883+EA881+EA882+EA883+EB881+EB882-16)*Percapita/30*GH$4))))))</f>
        <v>0</v>
      </c>
      <c r="GI881" s="177">
        <f>IF(C881=4,SUM(EC881+EC882+EC883+EE881+EE882+EE883)*Percapita/30*GI$4+(ED881+ED882+ED883+EF881+EF882+EF883)*Cadeirante/30*GI$4,IF(C881=3,IF(EC884+EE884=10,Fixo/30*GI$4+(EC881+EC882+EC883+EE881+EE882+EE883)*Percapita/30*GI$4+(ED884+EF884)*Cadeirante/30*GI$4,IF(EC884+EE884&lt;=9,(EC884+EE884)*Crechee/30*GI$4)+(ED884+EF884)*Cadeirante/30*GI$4+(EC881+EC882+EC883+EE881+EE882+EE883)*Percapita/30*GI$4)+IF(EC884+EE884&gt;=11,Fixo/30*GI$4+(EC884+EE884-10)*Crechee/30*GI$4,0),IF(C881=2,IF(ED881+ED882+ED883+ED884+EF881+EF882+EF883+EF884=1,Cadeirante/30*GI$4,IF(ED881+ED882+ED883+ED884+EF881+EF882+EF883+EF884=2,Fixo/30*GI$4,IF(ED881+ED882+ED883+ED884+EF881+EF882+EF883+EF884&gt;2,Fixo/30*GI$4+(ED881+ED882+ED883+ED884+EF881+EF882+EF883+EF884-2)*Cadeirante/30*GI$4)))+(EC881+EC882+EC883+EE881+EE882+EE883)*Percapita/30*GI$4+(EC884+EE884)*Crechee/30*GI$4,IF(C881=1,IF(EC881+EC882+EC883+ED881+ED882+ED883+EE881+EE882+EE883+EF881+EF882+EF883&lt;=15,(EC881+EC882+EC883+EE881+EE882+EE883)*Percapita/30*GI$4,IF(EC881+EC882+EC883+ED881+ED882+ED883+EE881+EE882+EE883+EF881+EF882+EF883&gt;=16,Fixo/30*GI$4+(EC881+EC882+EC883+ED881+ED882+ED883+EE881+EE882+EE883+EF881+EF882-16)*Percapita/30*GI$4))))))</f>
        <v>0</v>
      </c>
      <c r="GJ881" s="177">
        <f>IF(C881=4,SUM(EG881+EG882+EG883+EI881+EI882+EI883)*Percapita/30*GJ$4+(EH881+EH882+EH883+EJ881+EJ882+EJ883)*Cadeirante/30*GJ$4,IF(C881=3,IF(EG884+EI884=10,Fixo/30*GJ$4+(EG881+EG882+EG883+EI881+EI882+EI883)*Percapita/30*GJ$4+(EH884+EJ884)*Cadeirante/30*GJ$4,IF(EG884+EI884&lt;=9,(EG884+EI884)*Crechee/30*GJ$4)+(EH884+EJ884)*Cadeirante/30*GJ$4+(EG881+EG882+EG883+EI881+EI882+EI883)*Percapita/30*GJ$4)+IF(EG884+EI884&gt;=11,Fixo/30*GJ$4+(EG884+EI884-10)*Crechee/30*GJ$4,0),IF(C881=2,IF(EH881+EH882+EH883+EH884+EJ881+EJ882+EJ883+EJ884=1,Cadeirante/30*GJ$4,IF(EH881+EH882+EH883+EH884+EJ881+EJ882+EJ883+EJ884=2,Fixo/30*GJ$4,IF(EH881+EH882+EH883+EH884+EJ881+EJ882+EJ883+EJ884&gt;2,Fixo/30*GJ$4+(EH881+EH882+EH883+EH884+EJ881+EJ882+EJ883+EJ884-2)*Cadeirante/30*GJ$4)))+(EG881+EG882+EG883+EI881+EI882+EI883)*Percapita/30*GJ$4+(EG884+EI884)*Crechee/30*GJ$4,IF(C881=1,IF(EG881+EG882+EG883+EH881+EH882+EH883+EI881+EI882+EI883+EJ881+EJ882+EJ883&lt;=15,(EG881+EG882+EG883+EI881+EI882+EI883)*Percapita/30*GJ$4,IF(EG881+EG882+EG883+EH881+EH882+EH883+EI881+EI882+EI883+EJ881+EJ882+EJ883&gt;=16,Fixo/30*GJ$4+(EG881+EG882+EG883+EH881+EH882+EH883+EI881+EI882+EI883+EJ881+EJ882-16)*Percapita/30*GJ$4))))))</f>
        <v>0</v>
      </c>
      <c r="GK881" s="178"/>
      <c r="GL881" s="103">
        <f t="shared" si="968"/>
        <v>0</v>
      </c>
      <c r="GM881" s="124"/>
      <c r="GN881" s="104">
        <f>SUMIF(V881:V884,"&lt;0")*Cadeirante/30*GN$4+SUMIF(X881:X884,"&lt;0")*Cadeirante/30*GN$4</f>
        <v>0</v>
      </c>
      <c r="GO881" s="104">
        <f>SUMIF(Z881:Z884,"&lt;0")*Cadeirante/30*GO$4+SUMIF(AB881:AB884,"&lt;0")*Cadeirante/30*GO$4</f>
        <v>0</v>
      </c>
      <c r="GP881" s="104">
        <f>SUMIF(AD881:AD884,"&lt;0")*Cadeirante/30*GP$4+SUMIF(AF881:AF884,"&lt;0")*Cadeirante/30*GP$4</f>
        <v>0</v>
      </c>
      <c r="GQ881" s="104">
        <f>SUMIF(AH881:AH884,"&lt;0")*Cadeirante/30*GQ$4+SUMIF(AJ881:AJ884,"&lt;0")*Cadeirante/30*GQ$4</f>
        <v>0</v>
      </c>
      <c r="GR881" s="104">
        <f>SUMIF(AL881:AL884,"&lt;0")*Cadeirante/30*GR$4+SUMIF(AN881:AN884,"&lt;0")*Cadeirante/30*GR$4</f>
        <v>0</v>
      </c>
      <c r="GS881" s="104">
        <f>SUMIF(AP881:AP884,"&lt;0")*Cadeirante/30*GS$4+SUMIF(AR881:AR884,"&lt;0")*Cadeirante/30*GS$4</f>
        <v>0</v>
      </c>
      <c r="GT881" s="104">
        <f>SUMIF(AT881:AT884,"&lt;0")*Cadeirante/30*GT$4+SUMIF(AV881:AV884,"&lt;0")*Cadeirante/30*GT$4</f>
        <v>0</v>
      </c>
      <c r="GU881" s="104">
        <f>SUMIF(AX881:AX884,"&lt;0")*Cadeirante/30*GU$4+SUMIF(AZ881:AZ884,"&lt;0")*Cadeirante/30*GU$4</f>
        <v>0</v>
      </c>
      <c r="GV881" s="104">
        <f>SUMIF(BB881:BB884,"&lt;0")*Cadeirante/30*GV$4+SUMIF(BD881:BD884,"&lt;0")*Cadeirante/30*GV$4</f>
        <v>0</v>
      </c>
      <c r="GW881" s="104">
        <f>SUMIF(BF881:BF884,"&lt;0")*Cadeirante/30*GW$4+SUMIF(BH881:BH884,"&lt;0")*Cadeirante/30*GW$4</f>
        <v>0</v>
      </c>
      <c r="GX881" s="104">
        <f>SUMIF(BJ881:BJ884,"&lt;0")*Cadeirante/30*GX$4+SUMIF(BL881:BL884,"&lt;0")*Cadeirante/30*GX$4</f>
        <v>0</v>
      </c>
      <c r="GY881" s="104">
        <f>SUMIF(BN881:BN884,"&lt;0")*Cadeirante/30*GY$4+SUMIF(BP881:BP884,"&lt;0")*Cadeirante/30*GY$4</f>
        <v>0</v>
      </c>
      <c r="GZ881" s="104">
        <f>SUMIF(BR881:BR884,"&lt;0")*Cadeirante/30*GZ$4+SUMIF(BT881:BT884,"&lt;0")*Cadeirante/30*GZ$4</f>
        <v>0</v>
      </c>
      <c r="HA881" s="104">
        <f>SUMIF(BV881:BV884,"&lt;0")*Cadeirante/30*HA$4+SUMIF(BX881:BX884,"&lt;0")*Cadeirante/30*HA$4</f>
        <v>0</v>
      </c>
      <c r="HB881" s="104">
        <f>SUMIF(BZ881:BZ884,"&lt;0")*Cadeirante/30*HB$4+SUMIF(CB881:CB884,"&lt;0")*Cadeirante/30*HB$4</f>
        <v>0</v>
      </c>
      <c r="HC881" s="104">
        <f>SUMIF(CD881:CD884,"&lt;0")*Cadeirante/30*HC$4+SUMIF(CF881:CF884,"&lt;0")*Cadeirante/30*HC$4</f>
        <v>0</v>
      </c>
      <c r="HD881" s="104">
        <f>SUMIF(CH881:CH884,"&lt;0")*Cadeirante/30*HD$4+SUMIF(CJ881:CJ884,"&lt;0")*Cadeirante/30*HD$4</f>
        <v>0</v>
      </c>
      <c r="HE881" s="104">
        <f>SUMIF(CL881:CL884,"&lt;0")*Cadeirante/30*HE$4+SUMIF(CN881:CN884,"&lt;0")*Cadeirante/30*HE$4</f>
        <v>0</v>
      </c>
      <c r="HF881" s="104">
        <f>SUMIF(CP881:CP884,"&lt;0")*Cadeirante/30*HF$4+SUMIF(CR881:CR884,"&lt;0")*Cadeirante/30*HF$4</f>
        <v>0</v>
      </c>
      <c r="HG881" s="104">
        <f>SUMIF(CT881:CT884,"&lt;0")*Cadeirante/30*HG$4+SUMIF(CV881:CV884,"&lt;0")*Cadeirante/30*HG$4</f>
        <v>0</v>
      </c>
      <c r="HH881" s="104">
        <f>SUMIF(CX881:CX884,"&lt;0")*Cadeirante/30*HH$4+SUMIF(CZ881:CZ884,"&lt;0")*Cadeirante/30*HH$4</f>
        <v>0</v>
      </c>
      <c r="HI881" s="104">
        <f>SUMIF(DB881:DB884,"&lt;0")*Cadeirante/30*HI$4+SUMIF(DD881:DD884,"&lt;0")*Cadeirante/30*HI$4</f>
        <v>0</v>
      </c>
      <c r="HJ881" s="104">
        <f>SUMIF(DF881:DF884,"&lt;0")*Cadeirante/30*HJ$4+SUMIF(DH881:DH884,"&lt;0")*Cadeirante/30*HJ$4</f>
        <v>0</v>
      </c>
      <c r="HK881" s="104">
        <f>SUMIF(DJ881:DJ884,"&lt;0")*Cadeirante/30*HK$4+SUMIF(DL881:DL884,"&lt;0")*Cadeirante/30*HK$4</f>
        <v>0</v>
      </c>
      <c r="HL881" s="104">
        <f>SUMIF(DN881:DN884,"&lt;0")*Cadeirante/30*HL$4+SUMIF(DP881:DP884,"&lt;0")*Cadeirante/30*HL$4</f>
        <v>0</v>
      </c>
      <c r="HM881" s="104">
        <f>SUMIF(DR881:DR884,"&lt;0")*Cadeirante/30*HM$4+SUMIF(DT881:DT884,"&lt;0")*Cadeirante/30*HM$4</f>
        <v>0</v>
      </c>
      <c r="HN881" s="104">
        <f>SUMIF(DV881:DV884,"&lt;0")*Cadeirante/30*HN$4+SUMIF(DX881:DX884,"&lt;0")*Cadeirante/30*HN$4</f>
        <v>0</v>
      </c>
      <c r="HO881" s="104">
        <f>SUMIF(DZ881:DZ884,"&lt;0")*Cadeirante/30*HO$4+SUMIF(EB881:EB884,"&lt;0")*Cadeirante/30*HO$4</f>
        <v>0</v>
      </c>
      <c r="HP881" s="104">
        <f>SUMIF(ED881:ED884,"&lt;0")*Cadeirante/30*HP$4+SUMIF(EF881:EF884,"&lt;0")*Cadeirante/30*HP$4</f>
        <v>0</v>
      </c>
      <c r="HQ881" s="64"/>
      <c r="HR881" s="64"/>
      <c r="HS881" s="64"/>
      <c r="HT881" s="64"/>
      <c r="HU881" s="64"/>
      <c r="HV881" s="64"/>
      <c r="HW881" s="176">
        <v>17629.309999999998</v>
      </c>
      <c r="HX881" s="64"/>
      <c r="HY881" s="280">
        <f>IF(ISTEXT(EM881), VALUE(EM881), EM881)</f>
        <v>0</v>
      </c>
      <c r="HZ881" s="280">
        <f>IF(ISTEXT(EN881), VALUE(EN881), EN881)</f>
        <v>0</v>
      </c>
      <c r="IA881" s="280">
        <f>IF(ISTEXT(EO881), VALUE(EO881), EO881)</f>
        <v>0</v>
      </c>
      <c r="IB881" s="64" t="b">
        <f>HW881=FE881</f>
        <v>0</v>
      </c>
      <c r="IC881" s="64"/>
    </row>
    <row r="882" spans="1:237" s="106" customFormat="1" ht="22.5" customHeight="1" x14ac:dyDescent="0.25">
      <c r="A882" s="368" t="s">
        <v>3995</v>
      </c>
      <c r="B882" s="369" t="s">
        <v>3996</v>
      </c>
      <c r="C882" s="370" t="s">
        <v>3233</v>
      </c>
      <c r="D882" s="371" t="s">
        <v>3997</v>
      </c>
      <c r="E882" s="371" t="s">
        <v>3998</v>
      </c>
      <c r="F882" s="372" t="s">
        <v>3224</v>
      </c>
      <c r="G882" s="372" t="s">
        <v>3225</v>
      </c>
      <c r="H882" s="373" t="s">
        <v>1882</v>
      </c>
      <c r="I882" s="374" t="s">
        <v>3999</v>
      </c>
      <c r="J882" s="421" t="s">
        <v>3268</v>
      </c>
      <c r="K882" s="421" t="s">
        <v>3234</v>
      </c>
      <c r="L882" s="329">
        <f>CONTINUA!BV882</f>
        <v>0</v>
      </c>
      <c r="M882" s="329">
        <f>CONTINUA!BW882</f>
        <v>0</v>
      </c>
      <c r="N882" s="895"/>
      <c r="O882" s="896" t="s">
        <v>4093</v>
      </c>
      <c r="P882" s="897" t="s">
        <v>206</v>
      </c>
      <c r="Q882" s="400"/>
      <c r="R882" s="401">
        <v>4</v>
      </c>
      <c r="S882" s="400"/>
      <c r="T882" s="401"/>
      <c r="U882" s="400"/>
      <c r="V882" s="401"/>
      <c r="W882" s="400"/>
      <c r="X882" s="401"/>
      <c r="Y882" s="400"/>
      <c r="Z882" s="401"/>
      <c r="AA882" s="400"/>
      <c r="AB882" s="401"/>
      <c r="AC882" s="400"/>
      <c r="AD882" s="401"/>
      <c r="AE882" s="400"/>
      <c r="AF882" s="401"/>
      <c r="AG882" s="400"/>
      <c r="AH882" s="401"/>
      <c r="AI882" s="400"/>
      <c r="AJ882" s="401"/>
      <c r="AK882" s="400"/>
      <c r="AL882" s="401"/>
      <c r="AM882" s="400"/>
      <c r="AN882" s="401"/>
      <c r="AO882" s="400"/>
      <c r="AP882" s="401"/>
      <c r="AQ882" s="400"/>
      <c r="AR882" s="401"/>
      <c r="AS882" s="400"/>
      <c r="AT882" s="401"/>
      <c r="AU882" s="400"/>
      <c r="AV882" s="401"/>
      <c r="AW882" s="400"/>
      <c r="AX882" s="401"/>
      <c r="AY882" s="400"/>
      <c r="AZ882" s="401"/>
      <c r="BA882" s="400"/>
      <c r="BB882" s="401"/>
      <c r="BC882" s="400"/>
      <c r="BD882" s="401"/>
      <c r="BE882" s="400"/>
      <c r="BF882" s="401"/>
      <c r="BG882" s="400"/>
      <c r="BH882" s="401"/>
      <c r="BI882" s="400"/>
      <c r="BJ882" s="401"/>
      <c r="BK882" s="400"/>
      <c r="BL882" s="401"/>
      <c r="BM882" s="400"/>
      <c r="BN882" s="401"/>
      <c r="BO882" s="400"/>
      <c r="BP882" s="401"/>
      <c r="BQ882" s="400"/>
      <c r="BR882" s="401"/>
      <c r="BS882" s="400"/>
      <c r="BT882" s="401"/>
      <c r="BU882" s="400"/>
      <c r="BV882" s="401"/>
      <c r="BW882" s="400"/>
      <c r="BX882" s="401"/>
      <c r="BY882" s="400"/>
      <c r="BZ882" s="401"/>
      <c r="CA882" s="400"/>
      <c r="CB882" s="401"/>
      <c r="CC882" s="400"/>
      <c r="CD882" s="401"/>
      <c r="CE882" s="400"/>
      <c r="CF882" s="401"/>
      <c r="CG882" s="400"/>
      <c r="CH882" s="401"/>
      <c r="CI882" s="400"/>
      <c r="CJ882" s="401"/>
      <c r="CK882" s="400"/>
      <c r="CL882" s="401"/>
      <c r="CM882" s="400"/>
      <c r="CN882" s="401"/>
      <c r="CO882" s="400"/>
      <c r="CP882" s="401"/>
      <c r="CQ882" s="400"/>
      <c r="CR882" s="401"/>
      <c r="CS882" s="400"/>
      <c r="CT882" s="401"/>
      <c r="CU882" s="400"/>
      <c r="CV882" s="401"/>
      <c r="CW882" s="400"/>
      <c r="CX882" s="401"/>
      <c r="CY882" s="400"/>
      <c r="CZ882" s="401"/>
      <c r="DA882" s="400"/>
      <c r="DB882" s="401"/>
      <c r="DC882" s="400"/>
      <c r="DD882" s="401"/>
      <c r="DE882" s="400"/>
      <c r="DF882" s="401"/>
      <c r="DG882" s="400"/>
      <c r="DH882" s="401"/>
      <c r="DI882" s="400"/>
      <c r="DJ882" s="401"/>
      <c r="DK882" s="400"/>
      <c r="DL882" s="401"/>
      <c r="DM882" s="400"/>
      <c r="DN882" s="401"/>
      <c r="DO882" s="400"/>
      <c r="DP882" s="401"/>
      <c r="DQ882" s="400"/>
      <c r="DR882" s="401"/>
      <c r="DS882" s="400"/>
      <c r="DT882" s="401"/>
      <c r="DU882" s="400"/>
      <c r="DV882" s="401"/>
      <c r="DW882" s="400"/>
      <c r="DX882" s="401"/>
      <c r="DY882" s="400"/>
      <c r="DZ882" s="401"/>
      <c r="EA882" s="400"/>
      <c r="EB882" s="401"/>
      <c r="EC882" s="400"/>
      <c r="ED882" s="401"/>
      <c r="EE882" s="400"/>
      <c r="EF882" s="401"/>
      <c r="EG882" s="400"/>
      <c r="EH882" s="401"/>
      <c r="EI882" s="400"/>
      <c r="EJ882" s="447"/>
      <c r="EK882" s="511"/>
      <c r="EL882" s="514"/>
      <c r="EM882" s="448"/>
      <c r="EN882" s="344"/>
      <c r="EO882" s="345"/>
      <c r="EP882" s="171">
        <f t="shared" si="961"/>
        <v>0</v>
      </c>
      <c r="EQ882" s="171">
        <f t="shared" si="962"/>
        <v>0</v>
      </c>
      <c r="ER882" s="171">
        <f t="shared" si="963"/>
        <v>0</v>
      </c>
      <c r="ES882" s="171">
        <f t="shared" si="964"/>
        <v>4</v>
      </c>
      <c r="ET882" s="171">
        <f t="shared" si="965"/>
        <v>0</v>
      </c>
      <c r="EU882" s="171">
        <f t="shared" si="966"/>
        <v>0</v>
      </c>
      <c r="EV882" s="172">
        <f t="shared" si="967"/>
        <v>4</v>
      </c>
      <c r="EW882" s="173"/>
      <c r="EX882" s="248">
        <f t="shared" si="1004"/>
        <v>0</v>
      </c>
      <c r="EY882" s="174">
        <f>(L882*regular)+(M882*Cadeirantee)</f>
        <v>0</v>
      </c>
      <c r="EZ882" s="249">
        <f>SUMIF(FG882:GJ882,"&gt;0")</f>
        <v>0</v>
      </c>
      <c r="FA882" s="249">
        <f>SUMIF(FG882:GJ882,"&lt;0")+SUMIF(GN882:HP882,"&lt;0")</f>
        <v>0</v>
      </c>
      <c r="FB882" s="174">
        <v>0</v>
      </c>
      <c r="FC882" s="126">
        <f>N882*km*'VALORES TABELA'!$B$13</f>
        <v>0</v>
      </c>
      <c r="FD882" s="250">
        <f t="shared" ref="FD882:FD885" si="1005">GL882</f>
        <v>0</v>
      </c>
      <c r="FE882" s="105"/>
      <c r="FF882" s="119"/>
      <c r="FG882" s="119"/>
      <c r="FH882" s="119"/>
      <c r="FI882" s="119"/>
      <c r="FJ882" s="119"/>
      <c r="FK882" s="119"/>
      <c r="FL882" s="119"/>
      <c r="FM882" s="119"/>
      <c r="FN882" s="119"/>
      <c r="FO882" s="119"/>
      <c r="FP882" s="119"/>
      <c r="FQ882" s="119"/>
      <c r="FR882" s="119"/>
      <c r="FS882" s="119"/>
      <c r="FT882" s="119"/>
      <c r="FU882" s="119"/>
      <c r="FV882" s="119"/>
      <c r="FW882" s="119"/>
      <c r="FX882" s="119"/>
      <c r="FY882" s="119"/>
      <c r="FZ882" s="119"/>
      <c r="GA882" s="119"/>
      <c r="GB882" s="119"/>
      <c r="GC882" s="119"/>
      <c r="GD882" s="119"/>
      <c r="GE882" s="119"/>
      <c r="GF882" s="119"/>
      <c r="GG882" s="119"/>
      <c r="GH882" s="119"/>
      <c r="GI882" s="119"/>
      <c r="GJ882" s="119"/>
      <c r="GK882" s="251"/>
      <c r="GL882" s="103">
        <f t="shared" si="968"/>
        <v>0</v>
      </c>
      <c r="GM882" s="124"/>
      <c r="GN882" s="104"/>
      <c r="GO882" s="104"/>
      <c r="GP882" s="104"/>
      <c r="GQ882" s="104"/>
      <c r="GR882" s="104"/>
      <c r="GS882" s="104"/>
      <c r="GT882" s="104"/>
      <c r="GU882" s="104"/>
      <c r="GV882" s="104"/>
      <c r="GW882" s="104"/>
      <c r="GX882" s="104"/>
      <c r="GY882" s="104"/>
      <c r="GZ882" s="104"/>
      <c r="HA882" s="104"/>
      <c r="HB882" s="104"/>
      <c r="HC882" s="104"/>
      <c r="HD882" s="104"/>
      <c r="HE882" s="104"/>
      <c r="HF882" s="104"/>
      <c r="HG882" s="104"/>
      <c r="HH882" s="104"/>
      <c r="HI882" s="104"/>
      <c r="HJ882" s="104"/>
      <c r="HK882" s="104"/>
      <c r="HL882" s="104"/>
      <c r="HM882" s="104"/>
      <c r="HN882" s="104"/>
      <c r="HO882" s="104"/>
      <c r="HP882" s="104"/>
      <c r="HQ882" s="64"/>
      <c r="HR882" s="64"/>
      <c r="HS882" s="64"/>
      <c r="HT882" s="64"/>
      <c r="HU882" s="64"/>
      <c r="HV882" s="64"/>
      <c r="HW882" s="105"/>
      <c r="HX882" s="64"/>
      <c r="HY882" s="280">
        <f t="shared" ref="HY882:HY885" si="1006">IF(ISTEXT(EM882), VALUE(EM882), EM882)</f>
        <v>0</v>
      </c>
      <c r="HZ882" s="280">
        <f t="shared" ref="HZ882:HZ885" si="1007">IF(ISTEXT(EN882), VALUE(EN882), EN882)</f>
        <v>0</v>
      </c>
      <c r="IA882" s="280">
        <f t="shared" ref="IA882:IA885" si="1008">IF(ISTEXT(EO882), VALUE(EO882), EO882)</f>
        <v>0</v>
      </c>
      <c r="IB882" s="64"/>
      <c r="IC882" s="64"/>
    </row>
    <row r="883" spans="1:237" s="106" customFormat="1" ht="22.5" customHeight="1" x14ac:dyDescent="0.25">
      <c r="A883" s="368" t="s">
        <v>3995</v>
      </c>
      <c r="B883" s="369" t="s">
        <v>3996</v>
      </c>
      <c r="C883" s="375" t="s">
        <v>3233</v>
      </c>
      <c r="D883" s="371" t="s">
        <v>3997</v>
      </c>
      <c r="E883" s="371" t="s">
        <v>3998</v>
      </c>
      <c r="F883" s="376" t="s">
        <v>3224</v>
      </c>
      <c r="G883" s="376" t="s">
        <v>3225</v>
      </c>
      <c r="H883" s="373" t="s">
        <v>1882</v>
      </c>
      <c r="I883" s="374" t="s">
        <v>3999</v>
      </c>
      <c r="J883" s="421" t="s">
        <v>3268</v>
      </c>
      <c r="K883" s="422" t="s">
        <v>3235</v>
      </c>
      <c r="L883" s="329">
        <f>CONTINUA!BV883</f>
        <v>0</v>
      </c>
      <c r="M883" s="329">
        <f>CONTINUA!BW883</f>
        <v>0</v>
      </c>
      <c r="N883" s="895"/>
      <c r="O883" s="896" t="s">
        <v>4093</v>
      </c>
      <c r="P883" s="897" t="s">
        <v>206</v>
      </c>
      <c r="Q883" s="400"/>
      <c r="R883" s="401"/>
      <c r="S883" s="400"/>
      <c r="T883" s="401"/>
      <c r="U883" s="400"/>
      <c r="V883" s="401"/>
      <c r="W883" s="400"/>
      <c r="X883" s="401"/>
      <c r="Y883" s="400"/>
      <c r="Z883" s="401"/>
      <c r="AA883" s="400"/>
      <c r="AB883" s="401"/>
      <c r="AC883" s="400"/>
      <c r="AD883" s="401"/>
      <c r="AE883" s="400"/>
      <c r="AF883" s="401"/>
      <c r="AG883" s="400"/>
      <c r="AH883" s="401"/>
      <c r="AI883" s="400"/>
      <c r="AJ883" s="401"/>
      <c r="AK883" s="400"/>
      <c r="AL883" s="401"/>
      <c r="AM883" s="400"/>
      <c r="AN883" s="401"/>
      <c r="AO883" s="400"/>
      <c r="AP883" s="401"/>
      <c r="AQ883" s="400"/>
      <c r="AR883" s="401"/>
      <c r="AS883" s="400"/>
      <c r="AT883" s="401"/>
      <c r="AU883" s="400"/>
      <c r="AV883" s="401"/>
      <c r="AW883" s="400"/>
      <c r="AX883" s="401"/>
      <c r="AY883" s="400"/>
      <c r="AZ883" s="401"/>
      <c r="BA883" s="400"/>
      <c r="BB883" s="401"/>
      <c r="BC883" s="400"/>
      <c r="BD883" s="401"/>
      <c r="BE883" s="400"/>
      <c r="BF883" s="401"/>
      <c r="BG883" s="400"/>
      <c r="BH883" s="401"/>
      <c r="BI883" s="400"/>
      <c r="BJ883" s="401"/>
      <c r="BK883" s="400"/>
      <c r="BL883" s="401"/>
      <c r="BM883" s="400"/>
      <c r="BN883" s="401"/>
      <c r="BO883" s="400"/>
      <c r="BP883" s="401"/>
      <c r="BQ883" s="400"/>
      <c r="BR883" s="401"/>
      <c r="BS883" s="400"/>
      <c r="BT883" s="401"/>
      <c r="BU883" s="400"/>
      <c r="BV883" s="401"/>
      <c r="BW883" s="400"/>
      <c r="BX883" s="401"/>
      <c r="BY883" s="400"/>
      <c r="BZ883" s="401"/>
      <c r="CA883" s="400"/>
      <c r="CB883" s="401"/>
      <c r="CC883" s="400"/>
      <c r="CD883" s="401"/>
      <c r="CE883" s="400"/>
      <c r="CF883" s="401"/>
      <c r="CG883" s="400"/>
      <c r="CH883" s="401"/>
      <c r="CI883" s="400"/>
      <c r="CJ883" s="401"/>
      <c r="CK883" s="400"/>
      <c r="CL883" s="401"/>
      <c r="CM883" s="400"/>
      <c r="CN883" s="401"/>
      <c r="CO883" s="400"/>
      <c r="CP883" s="401"/>
      <c r="CQ883" s="400"/>
      <c r="CR883" s="401"/>
      <c r="CS883" s="400"/>
      <c r="CT883" s="401"/>
      <c r="CU883" s="400"/>
      <c r="CV883" s="401"/>
      <c r="CW883" s="400"/>
      <c r="CX883" s="401"/>
      <c r="CY883" s="400"/>
      <c r="CZ883" s="401"/>
      <c r="DA883" s="400"/>
      <c r="DB883" s="401"/>
      <c r="DC883" s="400"/>
      <c r="DD883" s="401"/>
      <c r="DE883" s="400"/>
      <c r="DF883" s="401"/>
      <c r="DG883" s="400"/>
      <c r="DH883" s="401"/>
      <c r="DI883" s="400"/>
      <c r="DJ883" s="401"/>
      <c r="DK883" s="400"/>
      <c r="DL883" s="401"/>
      <c r="DM883" s="400"/>
      <c r="DN883" s="401"/>
      <c r="DO883" s="400"/>
      <c r="DP883" s="401"/>
      <c r="DQ883" s="400"/>
      <c r="DR883" s="401"/>
      <c r="DS883" s="400"/>
      <c r="DT883" s="401"/>
      <c r="DU883" s="400"/>
      <c r="DV883" s="401"/>
      <c r="DW883" s="400"/>
      <c r="DX883" s="401"/>
      <c r="DY883" s="400"/>
      <c r="DZ883" s="401"/>
      <c r="EA883" s="400"/>
      <c r="EB883" s="401"/>
      <c r="EC883" s="400"/>
      <c r="ED883" s="401"/>
      <c r="EE883" s="400"/>
      <c r="EF883" s="401"/>
      <c r="EG883" s="400"/>
      <c r="EH883" s="401"/>
      <c r="EI883" s="400"/>
      <c r="EJ883" s="447"/>
      <c r="EK883" s="511"/>
      <c r="EL883" s="514"/>
      <c r="EM883" s="448"/>
      <c r="EN883" s="344"/>
      <c r="EO883" s="345"/>
      <c r="EP883" s="171">
        <f t="shared" si="961"/>
        <v>0</v>
      </c>
      <c r="EQ883" s="171">
        <f t="shared" si="962"/>
        <v>0</v>
      </c>
      <c r="ER883" s="171">
        <f t="shared" si="963"/>
        <v>0</v>
      </c>
      <c r="ES883" s="171">
        <f t="shared" si="964"/>
        <v>0</v>
      </c>
      <c r="ET883" s="171">
        <f t="shared" si="965"/>
        <v>0</v>
      </c>
      <c r="EU883" s="171">
        <f t="shared" si="966"/>
        <v>0</v>
      </c>
      <c r="EV883" s="172">
        <f t="shared" si="967"/>
        <v>0</v>
      </c>
      <c r="EW883" s="125"/>
      <c r="EX883" s="248">
        <f t="shared" si="1004"/>
        <v>0</v>
      </c>
      <c r="EY883" s="174">
        <f>(L883*regular)+(M883*Cadeirantee)</f>
        <v>0</v>
      </c>
      <c r="EZ883" s="249">
        <f>SUMIF(FG883:GJ883,"&gt;0")</f>
        <v>0</v>
      </c>
      <c r="FA883" s="249">
        <f>SUMIF(FG883:GJ883,"&lt;0")+SUMIF(GN883:HP883,"&lt;0")</f>
        <v>0</v>
      </c>
      <c r="FB883" s="174">
        <v>0</v>
      </c>
      <c r="FC883" s="126">
        <f>N883*km*'VALORES TABELA'!$B$13</f>
        <v>0</v>
      </c>
      <c r="FD883" s="250">
        <f t="shared" si="1005"/>
        <v>0</v>
      </c>
      <c r="FE883" s="105"/>
      <c r="FF883" s="108"/>
      <c r="FG883" s="108"/>
      <c r="FH883" s="108"/>
      <c r="FI883" s="108"/>
      <c r="FJ883" s="108"/>
      <c r="FK883" s="108"/>
      <c r="FL883" s="108"/>
      <c r="FM883" s="108"/>
      <c r="FN883" s="108"/>
      <c r="FO883" s="108"/>
      <c r="FP883" s="108"/>
      <c r="FQ883" s="108"/>
      <c r="FR883" s="108"/>
      <c r="FS883" s="108"/>
      <c r="FT883" s="108"/>
      <c r="FU883" s="108"/>
      <c r="FV883" s="108"/>
      <c r="FW883" s="108"/>
      <c r="FX883" s="108"/>
      <c r="FY883" s="108"/>
      <c r="FZ883" s="108"/>
      <c r="GA883" s="108"/>
      <c r="GB883" s="108"/>
      <c r="GC883" s="108"/>
      <c r="GD883" s="108"/>
      <c r="GE883" s="108"/>
      <c r="GF883" s="108"/>
      <c r="GG883" s="108"/>
      <c r="GH883" s="108"/>
      <c r="GI883" s="108"/>
      <c r="GJ883" s="108"/>
      <c r="GK883" s="251"/>
      <c r="GL883" s="103">
        <f t="shared" si="968"/>
        <v>0</v>
      </c>
      <c r="GM883" s="124"/>
      <c r="GN883" s="104"/>
      <c r="GO883" s="104"/>
      <c r="GP883" s="104"/>
      <c r="GQ883" s="104"/>
      <c r="GR883" s="104"/>
      <c r="GS883" s="104"/>
      <c r="GT883" s="104"/>
      <c r="GU883" s="104"/>
      <c r="GV883" s="104"/>
      <c r="GW883" s="104"/>
      <c r="GX883" s="104"/>
      <c r="GY883" s="104"/>
      <c r="GZ883" s="104"/>
      <c r="HA883" s="104"/>
      <c r="HB883" s="104"/>
      <c r="HC883" s="104"/>
      <c r="HD883" s="104"/>
      <c r="HE883" s="104"/>
      <c r="HF883" s="104"/>
      <c r="HG883" s="104"/>
      <c r="HH883" s="104"/>
      <c r="HI883" s="104"/>
      <c r="HJ883" s="104"/>
      <c r="HK883" s="104"/>
      <c r="HL883" s="104"/>
      <c r="HM883" s="104"/>
      <c r="HN883" s="104"/>
      <c r="HO883" s="104"/>
      <c r="HP883" s="104"/>
      <c r="HQ883" s="64"/>
      <c r="HR883" s="64"/>
      <c r="HS883" s="64"/>
      <c r="HT883" s="64"/>
      <c r="HU883" s="64"/>
      <c r="HV883" s="64"/>
      <c r="HW883" s="105"/>
      <c r="HX883" s="64"/>
      <c r="HY883" s="280">
        <f t="shared" si="1006"/>
        <v>0</v>
      </c>
      <c r="HZ883" s="280">
        <f t="shared" si="1007"/>
        <v>0</v>
      </c>
      <c r="IA883" s="280">
        <f t="shared" si="1008"/>
        <v>0</v>
      </c>
      <c r="IB883" s="64"/>
      <c r="IC883" s="64"/>
    </row>
    <row r="884" spans="1:237" s="106" customFormat="1" ht="22.5" customHeight="1" x14ac:dyDescent="0.25">
      <c r="A884" s="368" t="s">
        <v>3995</v>
      </c>
      <c r="B884" s="369" t="s">
        <v>3996</v>
      </c>
      <c r="C884" s="375" t="s">
        <v>3233</v>
      </c>
      <c r="D884" s="371" t="s">
        <v>3997</v>
      </c>
      <c r="E884" s="371" t="s">
        <v>3998</v>
      </c>
      <c r="F884" s="376" t="s">
        <v>3224</v>
      </c>
      <c r="G884" s="376" t="s">
        <v>3225</v>
      </c>
      <c r="H884" s="373" t="s">
        <v>1882</v>
      </c>
      <c r="I884" s="374" t="s">
        <v>3999</v>
      </c>
      <c r="J884" s="421" t="s">
        <v>3268</v>
      </c>
      <c r="K884" s="423" t="s">
        <v>3236</v>
      </c>
      <c r="L884" s="329">
        <f>CONTINUA!BV884</f>
        <v>0</v>
      </c>
      <c r="M884" s="329">
        <f>CONTINUA!BW884</f>
        <v>0</v>
      </c>
      <c r="N884" s="895"/>
      <c r="O884" s="896" t="s">
        <v>4093</v>
      </c>
      <c r="P884" s="897" t="s">
        <v>206</v>
      </c>
      <c r="Q884" s="400"/>
      <c r="R884" s="401"/>
      <c r="S884" s="400"/>
      <c r="T884" s="401"/>
      <c r="U884" s="400"/>
      <c r="V884" s="401"/>
      <c r="W884" s="400"/>
      <c r="X884" s="401"/>
      <c r="Y884" s="400"/>
      <c r="Z884" s="401"/>
      <c r="AA884" s="400"/>
      <c r="AB884" s="401"/>
      <c r="AC884" s="400"/>
      <c r="AD884" s="401"/>
      <c r="AE884" s="400"/>
      <c r="AF884" s="401"/>
      <c r="AG884" s="400"/>
      <c r="AH884" s="401"/>
      <c r="AI884" s="400"/>
      <c r="AJ884" s="401"/>
      <c r="AK884" s="400"/>
      <c r="AL884" s="401"/>
      <c r="AM884" s="400"/>
      <c r="AN884" s="401"/>
      <c r="AO884" s="400"/>
      <c r="AP884" s="401"/>
      <c r="AQ884" s="400"/>
      <c r="AR884" s="401"/>
      <c r="AS884" s="400"/>
      <c r="AT884" s="401"/>
      <c r="AU884" s="400"/>
      <c r="AV884" s="401"/>
      <c r="AW884" s="400"/>
      <c r="AX884" s="401"/>
      <c r="AY884" s="400"/>
      <c r="AZ884" s="401"/>
      <c r="BA884" s="400"/>
      <c r="BB884" s="401"/>
      <c r="BC884" s="400"/>
      <c r="BD884" s="401"/>
      <c r="BE884" s="400"/>
      <c r="BF884" s="401"/>
      <c r="BG884" s="400"/>
      <c r="BH884" s="401"/>
      <c r="BI884" s="400"/>
      <c r="BJ884" s="401"/>
      <c r="BK884" s="400"/>
      <c r="BL884" s="401"/>
      <c r="BM884" s="400"/>
      <c r="BN884" s="401"/>
      <c r="BO884" s="400"/>
      <c r="BP884" s="401"/>
      <c r="BQ884" s="400"/>
      <c r="BR884" s="401"/>
      <c r="BS884" s="400"/>
      <c r="BT884" s="401"/>
      <c r="BU884" s="400"/>
      <c r="BV884" s="401"/>
      <c r="BW884" s="400"/>
      <c r="BX884" s="401"/>
      <c r="BY884" s="400"/>
      <c r="BZ884" s="401"/>
      <c r="CA884" s="400"/>
      <c r="CB884" s="401"/>
      <c r="CC884" s="400"/>
      <c r="CD884" s="401"/>
      <c r="CE884" s="400"/>
      <c r="CF884" s="401"/>
      <c r="CG884" s="400"/>
      <c r="CH884" s="401"/>
      <c r="CI884" s="400"/>
      <c r="CJ884" s="401"/>
      <c r="CK884" s="400"/>
      <c r="CL884" s="401"/>
      <c r="CM884" s="400"/>
      <c r="CN884" s="401"/>
      <c r="CO884" s="400"/>
      <c r="CP884" s="401"/>
      <c r="CQ884" s="400"/>
      <c r="CR884" s="401"/>
      <c r="CS884" s="400"/>
      <c r="CT884" s="401"/>
      <c r="CU884" s="400"/>
      <c r="CV884" s="401"/>
      <c r="CW884" s="400"/>
      <c r="CX884" s="401"/>
      <c r="CY884" s="400"/>
      <c r="CZ884" s="401"/>
      <c r="DA884" s="400"/>
      <c r="DB884" s="401"/>
      <c r="DC884" s="400"/>
      <c r="DD884" s="401"/>
      <c r="DE884" s="400"/>
      <c r="DF884" s="401"/>
      <c r="DG884" s="400"/>
      <c r="DH884" s="401"/>
      <c r="DI884" s="400"/>
      <c r="DJ884" s="401"/>
      <c r="DK884" s="400"/>
      <c r="DL884" s="401"/>
      <c r="DM884" s="400"/>
      <c r="DN884" s="401"/>
      <c r="DO884" s="400"/>
      <c r="DP884" s="401"/>
      <c r="DQ884" s="400"/>
      <c r="DR884" s="401"/>
      <c r="DS884" s="400"/>
      <c r="DT884" s="401"/>
      <c r="DU884" s="400"/>
      <c r="DV884" s="401"/>
      <c r="DW884" s="400"/>
      <c r="DX884" s="401"/>
      <c r="DY884" s="400"/>
      <c r="DZ884" s="401"/>
      <c r="EA884" s="400"/>
      <c r="EB884" s="401"/>
      <c r="EC884" s="400"/>
      <c r="ED884" s="401"/>
      <c r="EE884" s="400"/>
      <c r="EF884" s="401"/>
      <c r="EG884" s="400"/>
      <c r="EH884" s="401"/>
      <c r="EI884" s="400"/>
      <c r="EJ884" s="447"/>
      <c r="EK884" s="511"/>
      <c r="EL884" s="514"/>
      <c r="EM884" s="448"/>
      <c r="EN884" s="344"/>
      <c r="EO884" s="345"/>
      <c r="EP884" s="171">
        <f t="shared" si="961"/>
        <v>0</v>
      </c>
      <c r="EQ884" s="171">
        <f t="shared" si="962"/>
        <v>0</v>
      </c>
      <c r="ER884" s="171">
        <f t="shared" si="963"/>
        <v>0</v>
      </c>
      <c r="ES884" s="171">
        <f t="shared" si="964"/>
        <v>0</v>
      </c>
      <c r="ET884" s="171">
        <f t="shared" si="965"/>
        <v>0</v>
      </c>
      <c r="EU884" s="171">
        <f t="shared" si="966"/>
        <v>0</v>
      </c>
      <c r="EV884" s="172">
        <f t="shared" si="967"/>
        <v>0</v>
      </c>
      <c r="EW884" s="127"/>
      <c r="EX884" s="248">
        <f t="shared" si="1004"/>
        <v>0</v>
      </c>
      <c r="EY884" s="174">
        <f>(L884*regular)+(M884*Cadeirantee)</f>
        <v>0</v>
      </c>
      <c r="EZ884" s="249">
        <f>SUMIF(FG884:GJ884,"&gt;0")</f>
        <v>0</v>
      </c>
      <c r="FA884" s="249">
        <f>SUMIF(FG884:GJ884,"&lt;0")+SUMIF(GN884:HP884,"&lt;0")</f>
        <v>0</v>
      </c>
      <c r="FB884" s="174">
        <v>0</v>
      </c>
      <c r="FC884" s="126">
        <f>N884*km*'VALORES TABELA'!$B$13</f>
        <v>0</v>
      </c>
      <c r="FD884" s="250">
        <f t="shared" si="1005"/>
        <v>0</v>
      </c>
      <c r="FE884" s="105"/>
      <c r="FF884" s="118"/>
      <c r="FG884" s="118"/>
      <c r="FH884" s="118"/>
      <c r="FI884" s="118"/>
      <c r="FJ884" s="118"/>
      <c r="FK884" s="118"/>
      <c r="FL884" s="118"/>
      <c r="FM884" s="118"/>
      <c r="FN884" s="118"/>
      <c r="FO884" s="118"/>
      <c r="FP884" s="118"/>
      <c r="FQ884" s="118"/>
      <c r="FR884" s="118"/>
      <c r="FS884" s="118"/>
      <c r="FT884" s="118"/>
      <c r="FU884" s="118"/>
      <c r="FV884" s="118"/>
      <c r="FW884" s="118"/>
      <c r="FX884" s="118"/>
      <c r="FY884" s="118"/>
      <c r="FZ884" s="118"/>
      <c r="GA884" s="118"/>
      <c r="GB884" s="118"/>
      <c r="GC884" s="118"/>
      <c r="GD884" s="118"/>
      <c r="GE884" s="118"/>
      <c r="GF884" s="118"/>
      <c r="GG884" s="118"/>
      <c r="GH884" s="118"/>
      <c r="GI884" s="118"/>
      <c r="GJ884" s="118"/>
      <c r="GK884" s="252"/>
      <c r="GL884" s="103">
        <f t="shared" si="968"/>
        <v>0</v>
      </c>
      <c r="GM884" s="124"/>
      <c r="GN884" s="104"/>
      <c r="GO884" s="104"/>
      <c r="GP884" s="104"/>
      <c r="GQ884" s="104"/>
      <c r="GR884" s="104"/>
      <c r="GS884" s="104"/>
      <c r="GT884" s="104"/>
      <c r="GU884" s="104"/>
      <c r="GV884" s="104"/>
      <c r="GW884" s="104"/>
      <c r="GX884" s="104"/>
      <c r="GY884" s="104"/>
      <c r="GZ884" s="104"/>
      <c r="HA884" s="104"/>
      <c r="HB884" s="104"/>
      <c r="HC884" s="104"/>
      <c r="HD884" s="104"/>
      <c r="HE884" s="104"/>
      <c r="HF884" s="104"/>
      <c r="HG884" s="104"/>
      <c r="HH884" s="104"/>
      <c r="HI884" s="104"/>
      <c r="HJ884" s="104"/>
      <c r="HK884" s="104"/>
      <c r="HL884" s="104"/>
      <c r="HM884" s="104"/>
      <c r="HN884" s="104"/>
      <c r="HO884" s="104"/>
      <c r="HP884" s="104"/>
      <c r="HQ884" s="64"/>
      <c r="HR884" s="65"/>
      <c r="HS884" s="65"/>
      <c r="HT884" s="65"/>
      <c r="HU884" s="65"/>
      <c r="HV884" s="65"/>
      <c r="HW884" s="105"/>
      <c r="HX884" s="65"/>
      <c r="HY884" s="280">
        <f t="shared" si="1006"/>
        <v>0</v>
      </c>
      <c r="HZ884" s="280">
        <f t="shared" si="1007"/>
        <v>0</v>
      </c>
      <c r="IA884" s="280">
        <f t="shared" si="1008"/>
        <v>0</v>
      </c>
      <c r="IB884" s="65"/>
      <c r="IC884" s="65"/>
    </row>
    <row r="885" spans="1:237" s="106" customFormat="1" ht="22.5" customHeight="1" thickBot="1" x14ac:dyDescent="0.3">
      <c r="A885" s="377" t="s">
        <v>3995</v>
      </c>
      <c r="B885" s="378" t="s">
        <v>3996</v>
      </c>
      <c r="C885" s="379" t="s">
        <v>3233</v>
      </c>
      <c r="D885" s="380" t="s">
        <v>3997</v>
      </c>
      <c r="E885" s="380" t="s">
        <v>3998</v>
      </c>
      <c r="F885" s="381" t="s">
        <v>3224</v>
      </c>
      <c r="G885" s="381" t="s">
        <v>3225</v>
      </c>
      <c r="H885" s="382" t="s">
        <v>1882</v>
      </c>
      <c r="I885" s="383" t="s">
        <v>3999</v>
      </c>
      <c r="J885" s="421" t="s">
        <v>3268</v>
      </c>
      <c r="K885" s="424" t="s">
        <v>60</v>
      </c>
      <c r="L885" s="329">
        <f>CONTINUA!BV885</f>
        <v>0</v>
      </c>
      <c r="M885" s="329">
        <f>CONTINUA!BW885</f>
        <v>0</v>
      </c>
      <c r="N885" s="895"/>
      <c r="O885" s="896" t="s">
        <v>4093</v>
      </c>
      <c r="P885" s="897" t="s">
        <v>206</v>
      </c>
      <c r="Q885" s="400"/>
      <c r="R885" s="401"/>
      <c r="S885" s="400"/>
      <c r="T885" s="401"/>
      <c r="U885" s="400"/>
      <c r="V885" s="401"/>
      <c r="W885" s="400"/>
      <c r="X885" s="401"/>
      <c r="Y885" s="400"/>
      <c r="Z885" s="401"/>
      <c r="AA885" s="400"/>
      <c r="AB885" s="401"/>
      <c r="AC885" s="400"/>
      <c r="AD885" s="401"/>
      <c r="AE885" s="400"/>
      <c r="AF885" s="401"/>
      <c r="AG885" s="400"/>
      <c r="AH885" s="401"/>
      <c r="AI885" s="400"/>
      <c r="AJ885" s="401"/>
      <c r="AK885" s="400"/>
      <c r="AL885" s="401"/>
      <c r="AM885" s="400"/>
      <c r="AN885" s="401"/>
      <c r="AO885" s="400"/>
      <c r="AP885" s="401"/>
      <c r="AQ885" s="400"/>
      <c r="AR885" s="401"/>
      <c r="AS885" s="400"/>
      <c r="AT885" s="401"/>
      <c r="AU885" s="400"/>
      <c r="AV885" s="401"/>
      <c r="AW885" s="400"/>
      <c r="AX885" s="401"/>
      <c r="AY885" s="400"/>
      <c r="AZ885" s="401"/>
      <c r="BA885" s="400"/>
      <c r="BB885" s="401"/>
      <c r="BC885" s="400"/>
      <c r="BD885" s="401"/>
      <c r="BE885" s="400"/>
      <c r="BF885" s="401"/>
      <c r="BG885" s="400"/>
      <c r="BH885" s="401"/>
      <c r="BI885" s="400"/>
      <c r="BJ885" s="401"/>
      <c r="BK885" s="400"/>
      <c r="BL885" s="401"/>
      <c r="BM885" s="400"/>
      <c r="BN885" s="401"/>
      <c r="BO885" s="400"/>
      <c r="BP885" s="401"/>
      <c r="BQ885" s="400"/>
      <c r="BR885" s="401"/>
      <c r="BS885" s="400"/>
      <c r="BT885" s="401"/>
      <c r="BU885" s="400"/>
      <c r="BV885" s="401"/>
      <c r="BW885" s="400"/>
      <c r="BX885" s="401"/>
      <c r="BY885" s="400"/>
      <c r="BZ885" s="401"/>
      <c r="CA885" s="400"/>
      <c r="CB885" s="401"/>
      <c r="CC885" s="400"/>
      <c r="CD885" s="401"/>
      <c r="CE885" s="400"/>
      <c r="CF885" s="401"/>
      <c r="CG885" s="400"/>
      <c r="CH885" s="401"/>
      <c r="CI885" s="400"/>
      <c r="CJ885" s="401"/>
      <c r="CK885" s="400"/>
      <c r="CL885" s="401"/>
      <c r="CM885" s="400"/>
      <c r="CN885" s="401"/>
      <c r="CO885" s="400"/>
      <c r="CP885" s="401"/>
      <c r="CQ885" s="400"/>
      <c r="CR885" s="401"/>
      <c r="CS885" s="400"/>
      <c r="CT885" s="401"/>
      <c r="CU885" s="400"/>
      <c r="CV885" s="401"/>
      <c r="CW885" s="400"/>
      <c r="CX885" s="401"/>
      <c r="CY885" s="400"/>
      <c r="CZ885" s="401"/>
      <c r="DA885" s="400"/>
      <c r="DB885" s="401"/>
      <c r="DC885" s="400"/>
      <c r="DD885" s="401"/>
      <c r="DE885" s="400"/>
      <c r="DF885" s="401"/>
      <c r="DG885" s="400"/>
      <c r="DH885" s="401"/>
      <c r="DI885" s="400"/>
      <c r="DJ885" s="401"/>
      <c r="DK885" s="400"/>
      <c r="DL885" s="401"/>
      <c r="DM885" s="400"/>
      <c r="DN885" s="401"/>
      <c r="DO885" s="400"/>
      <c r="DP885" s="401"/>
      <c r="DQ885" s="400"/>
      <c r="DR885" s="401"/>
      <c r="DS885" s="400"/>
      <c r="DT885" s="401"/>
      <c r="DU885" s="400"/>
      <c r="DV885" s="401"/>
      <c r="DW885" s="400"/>
      <c r="DX885" s="401"/>
      <c r="DY885" s="400"/>
      <c r="DZ885" s="401"/>
      <c r="EA885" s="400"/>
      <c r="EB885" s="401"/>
      <c r="EC885" s="400"/>
      <c r="ED885" s="401"/>
      <c r="EE885" s="400"/>
      <c r="EF885" s="401"/>
      <c r="EG885" s="400"/>
      <c r="EH885" s="401"/>
      <c r="EI885" s="400"/>
      <c r="EJ885" s="447"/>
      <c r="EK885" s="512"/>
      <c r="EL885" s="515"/>
      <c r="EM885" s="450"/>
      <c r="EN885" s="348"/>
      <c r="EO885" s="348"/>
      <c r="EP885" s="179">
        <f t="shared" si="961"/>
        <v>0</v>
      </c>
      <c r="EQ885" s="179">
        <f t="shared" si="962"/>
        <v>0</v>
      </c>
      <c r="ER885" s="179">
        <f t="shared" si="963"/>
        <v>0</v>
      </c>
      <c r="ES885" s="179">
        <f t="shared" si="964"/>
        <v>0</v>
      </c>
      <c r="ET885" s="179">
        <f t="shared" si="965"/>
        <v>0</v>
      </c>
      <c r="EU885" s="179">
        <f t="shared" si="966"/>
        <v>0</v>
      </c>
      <c r="EV885" s="172">
        <f t="shared" si="967"/>
        <v>0</v>
      </c>
      <c r="EW885" s="253"/>
      <c r="EX885" s="254">
        <v>0</v>
      </c>
      <c r="EY885" s="180">
        <v>0</v>
      </c>
      <c r="EZ885" s="255">
        <v>0</v>
      </c>
      <c r="FA885" s="255">
        <v>0</v>
      </c>
      <c r="FB885" s="180">
        <f>SUM(FF885:GI885)/2</f>
        <v>0</v>
      </c>
      <c r="FC885" s="256">
        <f>N885*km*'VALORES TABELA'!$B$13</f>
        <v>0</v>
      </c>
      <c r="FD885" s="250">
        <f t="shared" si="1005"/>
        <v>0</v>
      </c>
      <c r="FE885" s="257"/>
      <c r="FF885" s="181">
        <f>((Q885+S885)*Percapita)+((R885+T885)*Cadeirante)</f>
        <v>0</v>
      </c>
      <c r="FG885" s="181">
        <f>((U885+W885)*Percapita/30*FG$4)+((V885+X885)*Cadeirante/30*FG$4)</f>
        <v>0</v>
      </c>
      <c r="FH885" s="181">
        <f>((Y885+AA885)*Percapita/30*FH$4)+((Z885+AB885)*Cadeirante/30*FH$4)</f>
        <v>0</v>
      </c>
      <c r="FI885" s="181">
        <f>((AC885+AE885)*Percapita/30*FI$4)+((AD885+AF885)*Cadeirante/30*FI$4)</f>
        <v>0</v>
      </c>
      <c r="FJ885" s="181">
        <f>((AG885+AI885)*Percapita/30*FJ$4)+((AH885+AJ885)*Cadeirante/30*FJ$4)</f>
        <v>0</v>
      </c>
      <c r="FK885" s="181">
        <f>((AK885+AM885)*Percapita/30*FK$4)+((AL885+AN885)*Cadeirante/30*FK$4)</f>
        <v>0</v>
      </c>
      <c r="FL885" s="181">
        <f>((AO885+AQ885)*Percapita/30*FL$4)+((AP885+AR885)*Cadeirante/30*FL$4)</f>
        <v>0</v>
      </c>
      <c r="FM885" s="181">
        <f>((AS885+AU885)*Percapita/30*FM$4)+((AT885+AV885)*Cadeirante/30*FM$4)</f>
        <v>0</v>
      </c>
      <c r="FN885" s="181">
        <f>((AW885+AY885)*Percapita/30*FN$4)+((AX885+AZ885)*Cadeirante/30*FN$4)</f>
        <v>0</v>
      </c>
      <c r="FO885" s="181">
        <f>((BA885+BC885)*Percapita/30*FO$4)+((BB885+BD885)*Cadeirante/30*FO$4)</f>
        <v>0</v>
      </c>
      <c r="FP885" s="181">
        <f>((BE885+BG885)*Percapita/30*FP$4)+((BF885+BH885)*Cadeirante/30*FP$4)</f>
        <v>0</v>
      </c>
      <c r="FQ885" s="181">
        <f>((BI885+BK885)*Percapita/30*FQ$4)+((BJ885+BL885)*Cadeirante/30*FQ$4)</f>
        <v>0</v>
      </c>
      <c r="FR885" s="181">
        <f>((BM885+BO885)*Percapita/30*FR$4)+((BN885+BP885)*Cadeirante/30*FR$4)</f>
        <v>0</v>
      </c>
      <c r="FS885" s="181">
        <f>((BQ885+BS885)*Percapita/30*FS$4)+((BR885+BT885)*Cadeirante/30*FS$4)</f>
        <v>0</v>
      </c>
      <c r="FT885" s="181">
        <f>((BU885+BW885)*Percapita/30*FT$4)+((BV885+BX885)*Cadeirante/30*FT$4)</f>
        <v>0</v>
      </c>
      <c r="FU885" s="181">
        <f>((BY885+CA885)*Percapita/30*FU$4)+((BZ885+CB885)*Cadeirante/30*FU$4)</f>
        <v>0</v>
      </c>
      <c r="FV885" s="181">
        <f>((CC885+CE885)*Percapita/30*FV$4)+((CD885+CF885)*Cadeirante/30*FV$4)</f>
        <v>0</v>
      </c>
      <c r="FW885" s="181">
        <f>((CG885+CI885)*Percapita/30*FW$4)+((CI885+CK885)*Cadeirante/30*FW$4)</f>
        <v>0</v>
      </c>
      <c r="FX885" s="181">
        <f>((CK885+CM885)*Percapita/30*FX$4)+((CL885+CN885)*Cadeirante/30*FX$4)</f>
        <v>0</v>
      </c>
      <c r="FY885" s="181">
        <f>((CO885+CQ885)*Percapita/30*FY$4)+((CP885+CR885)*Cadeirante/30*FY$4)</f>
        <v>0</v>
      </c>
      <c r="FZ885" s="181">
        <f>((CS885+CU885)*Percapita/30*FZ$4)+((CT885+CV885)*Cadeirante/30*FZ$4)</f>
        <v>0</v>
      </c>
      <c r="GA885" s="181">
        <f>((CW885+CY885)*Percapita/30*GA$4)+((CX885+CZ885)*Cadeirante/30*GA$4)</f>
        <v>0</v>
      </c>
      <c r="GB885" s="181">
        <f>((DA885+DC885)*Percapita/30*GB$4)+((DB885+DD885)*Cadeirante/30*GB$4)</f>
        <v>0</v>
      </c>
      <c r="GC885" s="181">
        <f>((DE885+DG885)*Percapita/30*GC$4)+((DF885+DH885)*Cadeirante/30*GC$4)</f>
        <v>0</v>
      </c>
      <c r="GD885" s="181">
        <f>((DI885+DK885)*Percapita/30*GD$4)+((DJ885+DL885)*Cadeirante/30*GD$4)</f>
        <v>0</v>
      </c>
      <c r="GE885" s="181">
        <f>((DM885+DO885)*Percapita/30*GE$4)+((DN885+DP885)*Cadeirante/30*GE$4)</f>
        <v>0</v>
      </c>
      <c r="GF885" s="181">
        <f>((DQ885+DS885)*Percapita/30*GF$4)+((DR885+DT885)*Cadeirante/30*GF$4)</f>
        <v>0</v>
      </c>
      <c r="GG885" s="181">
        <f>((DU885+DW885)*Percapita/30*GG$4)+((DV885+DX885)*Cadeirante/30*GG$4)</f>
        <v>0</v>
      </c>
      <c r="GH885" s="181">
        <f>((DY885+EA885)*Percapita/30*GH$4)+((DZ885+EB885)*Cadeirante/30*GH$4)</f>
        <v>0</v>
      </c>
      <c r="GI885" s="181">
        <f>((EC885+EE885)*Percapita/30*GI$4)+((ED885+EF885)*Cadeirante/30*GI$4)</f>
        <v>0</v>
      </c>
      <c r="GJ885" s="181">
        <f>((EG885+EI885)*Percapita)+((EH885+EJ885)*Cadeirante)</f>
        <v>0</v>
      </c>
      <c r="GK885" s="258"/>
      <c r="GL885" s="103">
        <f t="shared" si="968"/>
        <v>0</v>
      </c>
      <c r="GM885" s="124"/>
      <c r="GN885" s="182"/>
      <c r="GO885" s="182"/>
      <c r="GP885" s="182"/>
      <c r="GQ885" s="182"/>
      <c r="GR885" s="182"/>
      <c r="GS885" s="182"/>
      <c r="GT885" s="182"/>
      <c r="GU885" s="182"/>
      <c r="GV885" s="182"/>
      <c r="GW885" s="182"/>
      <c r="GX885" s="182"/>
      <c r="GY885" s="182"/>
      <c r="GZ885" s="182"/>
      <c r="HA885" s="182"/>
      <c r="HB885" s="182"/>
      <c r="HC885" s="182"/>
      <c r="HD885" s="182"/>
      <c r="HE885" s="182"/>
      <c r="HF885" s="182"/>
      <c r="HG885" s="182"/>
      <c r="HH885" s="182"/>
      <c r="HI885" s="182"/>
      <c r="HJ885" s="182"/>
      <c r="HK885" s="182"/>
      <c r="HL885" s="182"/>
      <c r="HM885" s="182"/>
      <c r="HN885" s="182"/>
      <c r="HO885" s="182"/>
      <c r="HP885" s="259"/>
      <c r="HQ885" s="64"/>
      <c r="HW885" s="257"/>
      <c r="HY885" s="280">
        <f t="shared" si="1006"/>
        <v>0</v>
      </c>
      <c r="HZ885" s="280">
        <f t="shared" si="1007"/>
        <v>0</v>
      </c>
      <c r="IA885" s="280">
        <f t="shared" si="1008"/>
        <v>0</v>
      </c>
    </row>
    <row r="886" spans="1:237" s="106" customFormat="1" ht="22.5" customHeight="1" x14ac:dyDescent="0.25">
      <c r="A886" t="s">
        <v>4000</v>
      </c>
      <c r="B886" s="522" t="s">
        <v>4001</v>
      </c>
      <c r="C886" s="523">
        <v>2</v>
      </c>
      <c r="D886" s="524" t="s">
        <v>4002</v>
      </c>
      <c r="E886" s="524" t="s">
        <v>4003</v>
      </c>
      <c r="F886" s="525" t="s">
        <v>3224</v>
      </c>
      <c r="G886" s="525" t="s">
        <v>3225</v>
      </c>
      <c r="H886" s="350" t="s">
        <v>1884</v>
      </c>
      <c r="I886" s="351" t="s">
        <v>4004</v>
      </c>
      <c r="J886" s="409" t="s">
        <v>3268</v>
      </c>
      <c r="K886" s="410" t="s">
        <v>3232</v>
      </c>
      <c r="L886" s="329">
        <f>CONTINUA!BV886</f>
        <v>0</v>
      </c>
      <c r="M886" s="329">
        <f>CONTINUA!BW886</f>
        <v>0</v>
      </c>
      <c r="N886" s="895"/>
      <c r="O886" s="896" t="s">
        <v>4094</v>
      </c>
      <c r="P886" s="897" t="s">
        <v>206</v>
      </c>
      <c r="Q886" s="400">
        <v>1</v>
      </c>
      <c r="R886" s="401">
        <v>3</v>
      </c>
      <c r="S886" s="400"/>
      <c r="T886" s="401"/>
      <c r="U886" s="400"/>
      <c r="V886" s="401"/>
      <c r="W886" s="400"/>
      <c r="X886" s="401"/>
      <c r="Y886" s="400"/>
      <c r="Z886" s="401"/>
      <c r="AA886" s="400"/>
      <c r="AB886" s="401"/>
      <c r="AC886" s="400"/>
      <c r="AD886" s="401"/>
      <c r="AE886" s="400"/>
      <c r="AF886" s="401"/>
      <c r="AG886" s="400"/>
      <c r="AH886" s="401"/>
      <c r="AI886" s="400"/>
      <c r="AJ886" s="401"/>
      <c r="AK886" s="400"/>
      <c r="AL886" s="401"/>
      <c r="AM886" s="400"/>
      <c r="AN886" s="401"/>
      <c r="AO886" s="400"/>
      <c r="AP886" s="401"/>
      <c r="AQ886" s="400"/>
      <c r="AR886" s="401"/>
      <c r="AS886" s="400"/>
      <c r="AT886" s="401"/>
      <c r="AU886" s="400"/>
      <c r="AV886" s="401"/>
      <c r="AW886" s="400"/>
      <c r="AX886" s="401"/>
      <c r="AY886" s="400"/>
      <c r="AZ886" s="401"/>
      <c r="BA886" s="400"/>
      <c r="BB886" s="401"/>
      <c r="BC886" s="400"/>
      <c r="BD886" s="401"/>
      <c r="BE886" s="400"/>
      <c r="BF886" s="401"/>
      <c r="BG886" s="400"/>
      <c r="BH886" s="401"/>
      <c r="BI886" s="400"/>
      <c r="BJ886" s="401"/>
      <c r="BK886" s="400"/>
      <c r="BL886" s="401"/>
      <c r="BM886" s="400"/>
      <c r="BN886" s="401"/>
      <c r="BO886" s="400"/>
      <c r="BP886" s="401"/>
      <c r="BQ886" s="400"/>
      <c r="BR886" s="401"/>
      <c r="BS886" s="400"/>
      <c r="BT886" s="401"/>
      <c r="BU886" s="400"/>
      <c r="BV886" s="401"/>
      <c r="BW886" s="400"/>
      <c r="BX886" s="401"/>
      <c r="BY886" s="400"/>
      <c r="BZ886" s="401"/>
      <c r="CA886" s="400"/>
      <c r="CB886" s="401"/>
      <c r="CC886" s="400"/>
      <c r="CD886" s="401"/>
      <c r="CE886" s="400"/>
      <c r="CF886" s="401"/>
      <c r="CG886" s="400"/>
      <c r="CH886" s="401"/>
      <c r="CI886" s="400"/>
      <c r="CJ886" s="401"/>
      <c r="CK886" s="400"/>
      <c r="CL886" s="401"/>
      <c r="CM886" s="400"/>
      <c r="CN886" s="401"/>
      <c r="CO886" s="400"/>
      <c r="CP886" s="401"/>
      <c r="CQ886" s="400"/>
      <c r="CR886" s="401"/>
      <c r="CS886" s="400"/>
      <c r="CT886" s="401"/>
      <c r="CU886" s="400"/>
      <c r="CV886" s="401"/>
      <c r="CW886" s="400"/>
      <c r="CX886" s="401"/>
      <c r="CY886" s="400"/>
      <c r="CZ886" s="401"/>
      <c r="DA886" s="400"/>
      <c r="DB886" s="401"/>
      <c r="DC886" s="400"/>
      <c r="DD886" s="401"/>
      <c r="DE886" s="400"/>
      <c r="DF886" s="401"/>
      <c r="DG886" s="400"/>
      <c r="DH886" s="401"/>
      <c r="DI886" s="400"/>
      <c r="DJ886" s="401"/>
      <c r="DK886" s="400"/>
      <c r="DL886" s="401"/>
      <c r="DM886" s="400"/>
      <c r="DN886" s="401"/>
      <c r="DO886" s="400"/>
      <c r="DP886" s="401"/>
      <c r="DQ886" s="400"/>
      <c r="DR886" s="401"/>
      <c r="DS886" s="400"/>
      <c r="DT886" s="401"/>
      <c r="DU886" s="400"/>
      <c r="DV886" s="401"/>
      <c r="DW886" s="400"/>
      <c r="DX886" s="401"/>
      <c r="DY886" s="400"/>
      <c r="DZ886" s="401"/>
      <c r="EA886" s="400"/>
      <c r="EB886" s="401"/>
      <c r="EC886" s="400"/>
      <c r="ED886" s="401"/>
      <c r="EE886" s="400"/>
      <c r="EF886" s="401"/>
      <c r="EG886" s="400"/>
      <c r="EH886" s="401"/>
      <c r="EI886" s="400"/>
      <c r="EJ886" s="447"/>
      <c r="EK886" s="510"/>
      <c r="EL886" s="513" t="s">
        <v>4022</v>
      </c>
      <c r="EM886" s="520">
        <v>749.33833333333303</v>
      </c>
      <c r="EN886" s="520"/>
      <c r="EO886" s="520"/>
      <c r="EP886" s="171">
        <f t="shared" si="961"/>
        <v>1</v>
      </c>
      <c r="EQ886" s="171">
        <f t="shared" si="962"/>
        <v>0</v>
      </c>
      <c r="ER886" s="171">
        <f t="shared" si="963"/>
        <v>0</v>
      </c>
      <c r="ES886" s="171">
        <f t="shared" si="964"/>
        <v>3</v>
      </c>
      <c r="ET886" s="171">
        <f t="shared" si="965"/>
        <v>0</v>
      </c>
      <c r="EU886" s="171">
        <f t="shared" si="966"/>
        <v>0</v>
      </c>
      <c r="EV886" s="172">
        <f t="shared" si="967"/>
        <v>4</v>
      </c>
      <c r="EW886" s="367">
        <f>IF(C886=4,IF(MAX(Q886:EJ888)&gt;0,(Especiall/30*(IF(($G886-$F886)=($G$5-$F$5),30,IF(DAY($G886)=31,($G886-$F886),($G886-$F886)+1)))),0),0)</f>
        <v>0</v>
      </c>
      <c r="EX886" s="248">
        <f t="shared" ref="EX886:EX889" si="1009">FF886</f>
        <v>29084.71</v>
      </c>
      <c r="EY886" s="174">
        <f>(L886*regular)+(M886*Cadeirantee)</f>
        <v>0</v>
      </c>
      <c r="EZ886" s="249">
        <f>SUMIF(FG886:GJ886,"&gt;0")</f>
        <v>0</v>
      </c>
      <c r="FA886" s="249">
        <f>SUMIF(FG886:GJ886,"&lt;0")+SUMIF(GN886:HP886,"&lt;0")</f>
        <v>0</v>
      </c>
      <c r="FB886" s="174">
        <v>0</v>
      </c>
      <c r="FC886" s="175">
        <f>N886*km*'VALORES TABELA'!$B$13</f>
        <v>0</v>
      </c>
      <c r="FD886" s="250">
        <f>GL886</f>
        <v>0</v>
      </c>
      <c r="FE886" s="176">
        <f>(EW886+EW887+EW888+EW889+EX886+EX887+EX888+EX889+EY886+EY887+EY888+EY889+EY890+EZ886+EZ887+EZ888+EZ889+FA886+FA887+FA888+FA889+FC886+FC887+FC888+FC889+HY886-HZ886-IA886+FD886+FD887+FD888+FD889+FB890)</f>
        <v>29834.048333333332</v>
      </c>
      <c r="FF886" s="177">
        <f>IF(C886=4,SUM(Q886+Q887+Q888+S886+S887+S888)*Percapita/30*FF$4+(R886+R887+R888+T886+T887+T888)*Cadeirante/30*FF$4,IF(C886=3,IF(Q889+S889=10,Fixo/30*FF$4+(Q886+Q887+Q888+S886+S887+S888)*Percapita/30*FF$4+(R889+T889)*Cadeirante/30*FF$4,IF(Q889+S889&lt;=9,(Q889+S889)*Crechee/30*FF$4)+(R889+T889)*Cadeirante/30*FF$4+(Q886+Q887+Q888+S886+S887+S888)*Percapita/30*FF$4)+IF(Q889+S889&gt;=11,Fixo/30*FF$4+(Q889+S889-10)*Crechee/30*FF$4,0),IF(C886=2,IF(R886+R887+R888+R889+T886+T887+T888+T889=1,Cadeirante/30*FF$4,IF(R886+R887+R888+R889+T886+T887+T888+T889=2,Fixo/30*FF$4,IF(R886+R887+R888+R889+T886+T887+T888+T889&gt;2,Fixo/30*FF$4+(R886+R887+R888+R889+T886+T887+T888+T889-2)*Cadeirante/30*FF$4)))+(Q886+Q887+Q888+S886+S887+S888)*Percapita/30*FF$4+(Q889+S889)*Crechee/30*FF$4,IF(C886=1,IF(Q886+Q887+Q888+R886+R887+R888+S886+S887+S888+T886+T887+T888&lt;=15,(Q886+Q887+Q888+S886+S887+S888)*Percapita/30*FF$4,IF(Q886+Q887+Q888+R886+R887+R888+S886+S887+S888+T886+T887+T888&gt;=16,Fixo/30*FF$4+(Q886+Q887+Q888+R886+R887+R888+S886+S887+S888+T886+T887-16)*Percapita/30*FF$4))))))</f>
        <v>29084.71</v>
      </c>
      <c r="FG886" s="177">
        <f>IF(C886=4,SUM(U886+U887+U888+W886+W887+W888)*Percapita/30*FG$4+(V886+V887+V888+X886+X887+X888)*Cadeirante/30*FG$4,IF(C886=3,IF(U889+W889=10,Fixo/30*FG$4+(U886+U887+U888+W886+W887+W888)*Percapita/30*FG$4+(V889+X889)*Cadeirante/30*FG$4,IF(U889+W889&lt;=9,(U889+W889)*Crechee/30*FG$4)+(V889+X889)*Cadeirante/30*FG$4+(U886+U887+U888+W886+W887+W888)*Percapita/30*FG$4)+IF(U889+W889&gt;=11,Fixo/30*FG$4+(U889+W889-10)*Crechee/30*FG$4,0),IF(C886=2,IF(V886+V887+V888+V889+X886+X887+X888+X889=1,Cadeirante/30*FG$4,IF(V886+V887+V888+V889+X886+X887+X888+X889=2,Fixo/30*FG$4,IF(V886+V887+V888+V889+X886+X887+X888+X889&gt;2,Fixo/30*FG$4+(V886+V887+V888+V889+X886+X887+X888+X889-2)*Cadeirante/30*FG$4)))+(U886+U887+U888+W886+W887+W888)*Percapita/30*FG$4+(U889+W889)*Crechee/30*FG$4,IF(C886=1,IF(U886+U887+U888+V886+V887+V888+W886+W887+W888+X886+X887+X888&lt;=15,(U886+U887+U888+W886+W887+W888)*Percapita/30*FG$4,IF(U886+U887+U888+V886+V887+V888+W886+W887+W888+X886+X887+X888&gt;=16,Fixo/30*FG$4+(U886+U887+U888+V886+V887+V888+W886+W887+W888+X886+X887-16)*Percapita/30*FG$4))))))</f>
        <v>0</v>
      </c>
      <c r="FH886" s="177">
        <f>IF(C886=4,SUM(Y886+Y887+Y888+AA886+AA887+AA888)*Percapita/30*FH$4+(Z886+Z887+Z888+AB886+AB887+AB888)*Cadeirante/30*FH$4,IF(C886=3,IF(Y889+AA889=10,Fixo/30*FH$4+(Y886+Y887+Y888+AA886+AA887+AA888)*Percapita/30*FH$4+(Z889+AB889)*Cadeirante/30*FH$4,IF(Y889+AA889&lt;=9,(Y889+AA889)*Crechee/30*FH$4)+(Z889+AB889)*Cadeirante/30*FH$4+(Y886+Y887+Y888+AA886+AA887+AA888)*Percapita/30*FH$4)+IF(Y889+AA889&gt;=11,Fixo/30*FH$4+(Y889+AA889-10)*Crechee/30*FH$4,0),IF(C886=2,IF(Z886+Z887+Z888+Z889+AB886+AB887+AB888+AB889=1,Cadeirante/30*FH$4,IF(Z886+Z887+Z888+Z889+AB886+AB887+AB888+AB889=2,Fixo/30*FH$4,IF(Z886+Z887+Z888+Z889+AB886+AB887+AB888+AB889&gt;2,Fixo/30*FH$4+(Z886+Z887+Z888+Z889+AB886+AB887+AB888+AB889-2)*Cadeirante/30*FH$4)))+(Y886+Y887+Y888+AA886+AA887+AA888)*Percapita/30*FH$4+(Y889+AA889)*Crechee/30*FH$4,IF(C886=1,IF(Y886+Y887+Y888+Z886+Z887+Z888+AA886+AA887+AA888+AB886+AB887+AB888&lt;=15,(Y886+Y887+Y888+AA886+AA887+AA888)*Percapita/30*FH$4,IF(Y886+Y887+Y888+Z886+Z887+Z888+AA886+AA887+AA888+AB886+AB887+AB888&gt;=16,Fixo/30*FH$4+(Y886+Y887+Y888+Z886+Z887+Z888+AA886+AA887+AA888+AB886+AB887-16)*Percapita/30*FH$4))))))</f>
        <v>0</v>
      </c>
      <c r="FI886" s="177">
        <f>IF(C886=4,SUM(AC886+AC887+AC888+AE886+AE887+AE888)*Percapita/30*FI$4+(AD886+AD887+AD888+AF886+AF887+AF888)*Cadeirante/30*FI$4,IF(C886=3,IF(AC889+AE889=10,Fixo/30*FI$4+(AC886+AC887+AC888+AE886+AE887+AE888)*Percapita/30*FI$4+(AD889+AF889)*Cadeirante/30*FI$4,IF(AC889+AE889&lt;=9,(AC889+AE889)*Crechee/30*FI$4)+(AD889+AF889)*Cadeirante/30*FI$4+(AC886+AC887+AC888+AE886+AE887+AE888)*Percapita/30*FI$4)+IF(AC889+AE889&gt;=11,Fixo/30*FI$4+(AC889+AE889-10)*Crechee/30*FI$4,0),IF(C886=2,IF(AD886+AD887+AD888+AD889+AF886+AF887+AF888+AF889=1,Cadeirante/30*FI$4,IF(AD886+AD887+AD888+AD889+AF886+AF887+AF888+AF889=2,Fixo/30*FI$4,IF(AD886+AD887+AD888+AD889+AF886+AF887+AF888+AF889&gt;2,Fixo/30*FI$4+(AD886+AD887+AD888+AD889+AF886+AF887+AF888+AF889-2)*Cadeirante/30*FI$4)))+(AC886+AC887+AC888+AE886+AE887+AE888)*Percapita/30*FI$4+(AC889+AE889)*Crechee/30*FI$4,IF(C886=1,IF(AC886+AC887+AC888+AD886+AD887+AD888+AE886+AE887+AE888+AF886+AF887+AF888&lt;=15,(AC886+AC887+AC888+AE886+AE887+AE888)*Percapita/30*FI$4,IF(AC886+AC887+AC888+AD886+AD887+AD888+AE886+AE887+AE888+AF886+AF887+AF888&gt;=16,Fixo/30*FI$4+(AC886+AC887+AC888+AD886+AD887+AD888+AE886+AE887+AE888+AF886+AF887-16)*Percapita/30*FI$4))))))</f>
        <v>0</v>
      </c>
      <c r="FJ886" s="177">
        <f>IF(C886=4,SUM(AG886+AG887+AG888+AI886+AI887+AI888)*Percapita/30*FJ$4+(AH886+AH887+AH888+AJ886+AJ887+AJ888)*Cadeirante/30*FJ$4,IF(C886=3,IF(AG889+AI889=10,Fixo/30*FJ$4+(AG886+AG887+AG888+AI886+AI887+AI888)*Percapita/30*FJ$4+(AH889+AJ889)*Cadeirante/30*FJ$4,IF(AG889+AI889&lt;=9,(AG889+AI889)*Crechee/30*FJ$4)+(AH889+AJ889)*Cadeirante/30*FJ$4+(AG886+AG887+AG888+AI886+AI887+AI888)*Percapita/30*FJ$4)+IF(AG889+AI889&gt;=11,Fixo/30*FJ$4+(AG889+AI889-10)*Crechee/30*FJ$4,0),IF(C886=2,IF(AH886+AH887+AH888+AH889+AJ886+AJ887+AJ888+AJ889=1,Cadeirante/30*FJ$4,IF(AH886+AH887+AH888+AH889+AJ886+AJ887+AJ888+AJ889=2,Fixo/30*FJ$4,IF(AH886+AH887+AH888+AH889+AJ886+AJ887+AJ888+AJ889&gt;2,Fixo/30*FJ$4+(AH886+AH887+AH888+AH889+AJ886+AJ887+AJ888+AJ889-2)*Cadeirante/30*FJ$4)))+(AG886+AG887+AG888+AI886+AI887+AI888)*Percapita/30*FJ$4+(AG889+AI889)*Crechee/30*FJ$4,IF(C886=1,IF(AG886+AG887+AG888+AH886+AH887+AH888+AI886+AI887+AI888+AJ886+AJ887+AJ888&lt;=15,(AG886+AG887+AG888+AI886+AI887+AI888)*Percapita/30*FJ$4,IF(AG886+AG887+AG888+AH886+AH887+AH888+AI886+AI887+AI888+AJ886+AJ887+AJ888&gt;=16,Fixo/30*FJ$4+(AG886+AG887+AG888+AH886+AH887+AH888+AI886+AI887+AI888+AJ886+AJ887-16)*Percapita/30*FJ$4))))))</f>
        <v>0</v>
      </c>
      <c r="FK886" s="177">
        <f>IF(C886=4,SUM(AK886+AK887+AK888+AM886+AM887+AM888)*Percapita/30*FK$4+(AL886+AL887+AL888+AN886+AN887+AN888)*Cadeirante/30*FK$4,IF(C886=3,IF(AK889+AM889=10,Fixo/30*FK$4+(AK886+AK887+AK888+AM886+AM887+AM888)*Percapita/30*FK$4+(AL889+AN889)*Cadeirante/30*FK$4,IF(AK889+AM889&lt;=9,(AK889+AM889)*Crechee/30*FK$4)+(AL889+AN889)*Cadeirante/30*FK$4+(AK886+AK887+AK888+AM886+AM887+AM888)*Percapita/30*FK$4)+IF(AK889+AM889&gt;=11,Fixo/30*FK$4+(AK889+AM889-10)*Crechee/30*FK$4,0),IF(C886=2,IF(AL886+AL887+AL888+AL889+AN886+AN887+AN888+AN889=1,Cadeirante/30*FK$4,IF(AL886+AL887+AL888+AL889+AN886+AN887+AN888+AN889=2,Fixo/30*FK$4,IF(AL886+AL887+AL888+AL889+AN886+AN887+AN888+AN889&gt;2,Fixo/30*FK$4+(AL886+AL887+AL888+AL889+AN886+AN887+AN888+AN889-2)*Cadeirante/30*FK$4)))+(AK886+AK887+AK888+AM886+AM887+AM888)*Percapita/30*FK$4+(AK889+AM889)*Crechee/30*FK$4,IF(C886=1,IF(AK886+AK887+AK888+AL886+AL887+AL888+AM886+AM887+AM888+AN886+AN887+AN888&lt;=15,(AK886+AK887+AK888+AM886+AM887+AM888)*Percapita/30*FK$4,IF(AK886+AK887+AK888+AL886+AL887+AL888+AM886+AM887+AM888+AN886+AN887+AN888&gt;=16,Fixo/30*FK$4+(AK886+AK887+AK888+AL886+AL887+AL888+AM886+AM887+AM888+AN886+AN887-16)*Percapita/30*FK$4))))))</f>
        <v>0</v>
      </c>
      <c r="FL886" s="177">
        <f>IF(C886=4,SUM(AO886+AO887+AO888+AQ886+AQ887+AQ888)*Percapita/30*FL$4+(AP886+AP887+AP888+AR886+AR887+AR888)*Cadeirante/30*FL$4,IF(C886=3,IF(AO889+AQ889=10,Fixo/30*FL$4+(AO886+AO887+AO888+AQ886+AQ887+AQ888)*Percapita/30*FL$4+(AP889+AR889)*Cadeirante/30*FL$4,IF(AO889+AQ889&lt;=9,(AO889+AQ889)*Crechee/30*FL$4)+(AP889+AR889)*Cadeirante/30*FL$4+(AO886+AO887+AO888+AQ886+AQ887+AQ888)*Percapita/30*FL$4)+IF(AO889+AQ889&gt;=11,Fixo/30*FL$4+(AO889+AQ889-10)*Crechee/30*FL$4,0),IF(C886=2,IF(AP886+AP887+AP888+AP889+AR886+AR887+AR888+AR889=1,Cadeirante/30*FL$4,IF(AP886+AP887+AP888+AP889+AR886+AR887+AR888+AR889=2,Fixo/30*FL$4,IF(AP886+AP887+AP888+AP889+AR886+AR887+AR888+AR889&gt;2,Fixo/30*FL$4+(AP886+AP887+AP888+AP889+AR886+AR887+AR888+AR889-2)*Cadeirante/30*FL$4)))+(AO886+AO887+AO888+AQ886+AQ887+AQ888)*Percapita/30*FL$4+(AO889+AQ889)*Crechee/30*FL$4,IF(C886=1,IF(AO886+AO887+AO888+AP886+AP887+AP888+AQ886+AQ887+AQ888+AR886+AR887+AR888&lt;=15,(AO886+AO887+AO888+AQ886+AQ887+AQ888)*Percapita/30*FL$4,IF(AO886+AO887+AO888+AP886+AP887+AP888+AQ886+AQ887+AQ888+AR886+AR887+AR888&gt;=16,Fixo/30*FL$4+(AO886+AO887+AO888+AP886+AP887+AP888+AQ886+AQ887+AQ888+AR886+AR887-16)*Percapita/30*FL$4))))))</f>
        <v>0</v>
      </c>
      <c r="FM886" s="177">
        <f>IF(C886=4,SUM(AS886+AS887+AS888+AU886+AU887+AU888)*Percapita/30*FM$4+(AT886+AT887+AT888+AV886+AV887+AV888)*Cadeirante/30*FM$4,IF(C886=3,IF(AS889+AU889=10,Fixo/30*FM$4+(AS886+AS887+AS888+AU886+AU887+AU888)*Percapita/30*FM$4+(AT889+AV889)*Cadeirante/30*FM$4,IF(AS889+AU889&lt;=9,(AS889+AU889)*Crechee/30*FM$4)+(AT889+AV889)*Cadeirante/30*FM$4+(AS886+AS887+AS888+AU886+AU887+AU888)*Percapita/30*FM$4)+IF(AS889+AU889&gt;=11,Fixo/30*FM$4+(AS889+AU889-10)*Crechee/30*FM$4,0),IF(C886=2,IF(AT886+AT887+AT888+AT889+AV886+AV887+AV888+AV889=1,Cadeirante/30*FM$4,IF(AT886+AT887+AT888+AT889+AV886+AV887+AV888+AV889=2,Fixo/30*FM$4,IF(AT886+AT887+AT888+AT889+AV886+AV887+AV888+AV889&gt;2,Fixo/30*FM$4+(AT886+AT887+AT888+AT889+AV886+AV887+AV888+AV889-2)*Cadeirante/30*FM$4)))+(AS886+AS887+AS888+AU886+AU887+AU888)*Percapita/30*FM$4+(AS889+AU889)*Crechee/30*FM$4,IF(C886=1,IF(AS886+AS887+AS888+AT886+AT887+AT888+AU886+AU887+AU888+AV886+AV887+AV888&lt;=15,(AS886+AS887+AS888+AU886+AU887+AU888)*Percapita/30*FM$4,IF(AS886+AS887+AS888+AT886+AT887+AT888+AU886+AU887+AU888+AV886+AV887+AV888&gt;=16,Fixo/30*FM$4+(AS886+AS887+AS888+AT886+AT887+AT888+AU886+AU887+AU888+AV886+AV887-16)*Percapita/30*FM$4))))))</f>
        <v>0</v>
      </c>
      <c r="FN886" s="177">
        <f>IF(C886=4,SUM(AW886+AW887+AW888+AY886+AY887+AY888)*Percapita/30*FN$4+(AX886+AX887+AX888+AZ886+AZ887+AZ888)*Cadeirante/30*FN$4,IF(C886=3,IF(AW889+AY889=10,Fixo/30*FN$4+(AW886+AW887+AW888+AY886+AY887+AY888)*Percapita/30*FN$4+(AX889+AZ889)*Cadeirante/30*FN$4,IF(AW889+AY889&lt;=9,(AW889+AY889)*Crechee/30*FN$4)+(AX889+AZ889)*Cadeirante/30*FN$4+(AW886+AW887+AW888+AY886+AY887+AY888)*Percapita/30*FN$4)+IF(AW889+AY889&gt;=11,Fixo/30*FN$4+(AW889+AY889-10)*Crechee/30*FN$4,0),IF(C886=2,IF(AX886+AX887+AX888+AX889+AZ886+AZ887+AZ888+AZ889=1,Cadeirante/30*FN$4,IF(AX886+AX887+AX888+AX889+AZ886+AZ887+AZ888+AZ889=2,Fixo/30*FN$4,IF(AX886+AX887+AX888+AX889+AZ886+AZ887+AZ888+AZ889&gt;2,Fixo/30*FN$4+(AX886+AX887+AX888+AX889+AZ886+AZ887+AZ888+AZ889-2)*Cadeirante/30*FN$4)))+(AW886+AW887+AW888+AY886+AY887+AY888)*Percapita/30*FN$4+(AW889+AY889)*Crechee/30*FN$4,IF(C886=1,IF(AW886+AW887+AW888+AX886+AX887+AX888+AY886+AY887+AY888+AZ886+AZ887+AZ888&lt;=15,(AW886+AW887+AW888+AY886+AY887+AY888)*Percapita/30*FN$4,IF(AW886+AW887+AW888+AX886+AX887+AX888+AY886+AY887+AY888+AZ886+AZ887+AZ888&gt;=16,Fixo/30*FN$4+(AW886+AW887+AW888+AX886+AX887+AX888+AY886+AY887+AY888+AZ886+AZ887-16)*Percapita/30*FN$4))))))</f>
        <v>0</v>
      </c>
      <c r="FO886" s="177">
        <f>IF(C886=4,SUM(BA886+BA887+BA888+BC886+BC887+BC888)*Percapita/30*FO$4+(BB886+BB887+BB888+BD886+BD887+BD888)*Cadeirante/30*FO$4,IF(C886=3,IF(BA889+BC889=10,Fixo/30*FO$4+(BA886+BA887+BA888+BC886+BC887+BC888)*Percapita/30*FO$4+(BB889+BD889)*Cadeirante/30*FO$4,IF(BA889+BC889&lt;=9,(BA889+BC889)*Crechee/30*FO$4)+(BB889+BD889)*Cadeirante/30*FO$4+(BA886+BA887+BA888+BC886+BC887+BC888)*Percapita/30*FO$4)+IF(BA889+BC889&gt;=11,Fixo/30*FO$4+(BA889+BC889-10)*Crechee/30*FO$4,0),IF(C886=2,IF(BB886+BB887+BB888+BB889+BD886+BD887+BD888+BD889=1,Cadeirante/30*FO$4,IF(BB886+BB887+BB888+BB889+BD886+BD887+BD888+BD889=2,Fixo/30*FO$4,IF(BB886+BB887+BB888+BB889+BD886+BD887+BD888+BD889&gt;2,Fixo/30*FO$4+(BB886+BB887+BB888+BB889+BD886+BD887+BD888+BD889-2)*Cadeirante/30*FO$4)))+(BA886+BA887+BA888+BC886+BC887+BC888)*Percapita/30*FO$4+(BA889+BC889)*Crechee/30*FO$4,IF(C886=1,IF(BA886+BA887+BA888+BB886+BB887+BB888+BC886+BC887+BC888+BD886+BD887+BD888&lt;=15,(BA886+BA887+BA888+BC886+BC887+BC888)*Percapita/30*FO$4,IF(BA886+BA887+BA888+BB886+BB887+BB888+BC886+BC887+BC888+BD886+BD887+BD888&gt;=16,Fixo/30*FO$4+(BA886+BA887+BA888+BB886+BB887+BB888+BC886+BC887+BC888+BD886+BD887-16)*Percapita/30*FO$4))))))</f>
        <v>0</v>
      </c>
      <c r="FP886" s="177">
        <f>IF(C886=4,SUM(BE886+BE887+BE888+BG886+BG887+BG888)*Percapita/30*FP$4+(BF886+BF887+BF888+BH886+BH887+BH888)*Cadeirante/30*FP$4,IF(C886=3,IF(BE889+BG889=10,Fixo/30*FP$4+(BE886+BE887+BE888+BG886+BG887+BG888)*Percapita/30*FP$4+(BF889+BH889)*Cadeirante/30*FP$4,IF(BE889+BG889&lt;=9,(BE889+BG889)*Crechee/30*FP$4)+(BF889+BH889)*Cadeirante/30*FP$4+(BE886+BE887+BE888+BG886+BG887+BG888)*Percapita/30*FP$4)+IF(BE889+BG889&gt;=11,Fixo/30*FP$4+(BE889+BG889-10)*Crechee/30*FP$4,0),IF(C886=2,IF(BF886+BF887+BF888+BF889+BH886+BH887+BH888+BH889=1,Cadeirante/30*FP$4,IF(BF886+BF887+BF888+BF889+BH886+BH887+BH888+BH889=2,Fixo/30*FP$4,IF(BF886+BF887+BF888+BF889+BH886+BH887+BH888+BH889&gt;2,Fixo/30*FP$4+(BF886+BF887+BF888+BF889+BH886+BH887+BH888+BH889-2)*Cadeirante/30*FP$4)))+(BE886+BE887+BE888+BG886+BG887+BG888)*Percapita/30*FP$4+(BE889+BG889)*Crechee/30*FP$4,IF(C886=1,IF(BE886+BE887+BE888+BF886+BF887+BF888+BG886+BG887+BG888+BH886+BH887+BH888&lt;=15,(BE886+BE887+BE888+BG886+BG887+BG888)*Percapita/30*FP$4,IF(BE886+BE887+BE888+BF886+BF887+BF888+BG886+BG887+BG888+BH886+BH887+BH888&gt;=16,Fixo/30*FP$4+(BE886+BE887+BE888+BF886+BF887+BF888+BG886+BG887+BG888+BH886+BH887-16)*Percapita/30*FP$4))))))</f>
        <v>0</v>
      </c>
      <c r="FQ886" s="177">
        <f>IF(C886=4,SUM(BI886+BI887+BI888+BK886+BK887+BK888)*Percapita/30*FQ$4+(BJ886+BJ887+BJ888+BL886+BL887+BL888)*Cadeirante/30*FQ$4,IF(C886=3,IF(BI889+BK889=10,Fixo/30*FQ$4+(BI886+BI887+BI888+BK886+BK887+BK888)*Percapita/30*FQ$4+(BJ889+BL889)*Cadeirante/30*FQ$4,IF(BI889+BK889&lt;=9,(BI889+BK889)*Crechee/30*FQ$4)+(BJ889+BL889)*Cadeirante/30*FQ$4+(BI886+BI887+BI888+BK886+BK887+BK888)*Percapita/30*FQ$4)+IF(BI889+BK889&gt;=11,Fixo/30*FQ$4+(BI889+BK889-10)*Crechee/30*FQ$4,0),IF(C886=2,IF(BJ886+BJ887+BJ888+BJ889+BL886+BL887+BL888+BL889=1,Cadeirante/30*FQ$4,IF(BJ886+BJ887+BJ888+BJ889+BL886+BL887+BL888+BL889=2,Fixo/30*FQ$4,IF(BJ886+BJ887+BJ888+BJ889+BL886+BL887+BL888+BL889&gt;2,Fixo/30*FQ$4+(BJ886+BJ887+BJ888+BJ889+BL886+BL887+BL888+BL889-2)*Cadeirante/30*FQ$4)))+(BI886+BI887+BI888+BK886+BK887+BK888)*Percapita/30*FQ$4+(BI889+BK889)*Crechee/30*FQ$4,IF(C886=1,IF(BI886+BI887+BI888+BJ886+BJ887+BJ888+BK886+BK887+BK888+BL886+BL887+BL888&lt;=15,(BI886+BI887+BI888+BK886+BK887+BK888)*Percapita/30*FQ$4,IF(BI886+BI887+BI888+BJ886+BJ887+BJ888+BK886+BK887+BK888+BL886+BL887+BL888&gt;=16,Fixo/30*FQ$4+(BI886+BI887+BI888+BJ886+BJ887+BJ888+BK886+BK887+BK888+BL886+BL887-16)*Percapita/30*FQ$4))))))</f>
        <v>0</v>
      </c>
      <c r="FR886" s="177">
        <f>IF(C886=4,SUM(BM886+BM887+BM888+BO886+BO887+BO888)*Percapita/30*FR$4+(BN886+BN887+BN888+BP886+BP887+BP888)*Cadeirante/30*FR$4,IF(C886=3,IF(BM889+BO889=10,Fixo/30*FR$4+(BM886+BM887+BM888+BO886+BO887+BO888)*Percapita/30*FR$4+(BN889+BP889)*Cadeirante/30*FR$4,IF(BM889+BO889&lt;=9,(BM889+BO889)*Crechee/30*FR$4)+(BN889+BP889)*Cadeirante/30*FR$4+(BM886+BM887+BM888+BO886+BO887+BO888)*Percapita/30*FR$4)+IF(BM889+BO889&gt;=11,Fixo/30*FR$4+(BM889+BO889-10)*Crechee/30*FR$4,0),IF(C886=2,IF(BN886+BN887+BN888+BN889+BP886+BP887+BP888+BP889=1,Cadeirante/30*FR$4,IF(BN886+BN887+BN888+BN889+BP886+BP887+BP888+BP889=2,Fixo/30*FR$4,IF(BN886+BN887+BN888+BN889+BP886+BP887+BP888+BP889&gt;2,Fixo/30*FR$4+(BN886+BN887+BN888+BN889+BP886+BP887+BP888+BP889-2)*Cadeirante/30*FR$4)))+(BM886+BM887+BM888+BO886+BO887+BO888)*Percapita/30*FR$4+(BM889+BO889)*Crechee/30*FR$4,IF(C886=1,IF(BM886+BM887+BM888+BN886+BN887+BN888+BO886+BO887+BO888+BP886+BP887+BP888&lt;=15,(BM886+BM887+BM888+BO886+BO887+BO888)*Percapita/30*FR$4,IF(BM886+BM887+BM888+BN886+BN887+BN888+BO886+BO887+BO888+BP886+BP887+BP888&gt;=16,Fixo/30*FR$4+(BM886+BM887+BM888+BN886+BN887+BN888+BO886+BO887+BO888+BP886+BP887-16)*Percapita/30*FR$4))))))</f>
        <v>0</v>
      </c>
      <c r="FS886" s="177">
        <f>IF(C886=4,SUM(BQ886+BQ887+BQ888+BS886+BS887+BS888)*Percapita/30*FS$4+(BR886+BR887+BR888+BT886+BT887+BT888)*Cadeirante/30*FS$4,IF(C886=3,IF(BQ889+BS889=10,Fixo/30*FS$4+(BQ886+BQ887+BQ888+BS886+BS887+BS888)*Percapita/30*FS$4+(BR889+BT889)*Cadeirante/30*FS$4,IF(BQ889+BS889&lt;=9,(BQ889+BS889)*Crechee/30*FS$4)+(BR889+BT889)*Cadeirante/30*FS$4+(BQ886+BQ887+BQ888+BS886+BS887+BS888)*Percapita/30*FS$4)+IF(BQ889+BS889&gt;=11,Fixo/30*FS$4+(BQ889+BS889-10)*Crechee/30*FS$4,0),IF(C886=2,IF(BR886+BR887+BR888+BR889+BT886+BT887+BT888+BT889=1,Cadeirante/30*FS$4,IF(BR886+BR887+BR888+BR889+BT886+BT887+BT888+BT889=2,Fixo/30*FS$4,IF(BR886+BR887+BR888+BR889+BT886+BT887+BT888+BT889&gt;2,Fixo/30*FS$4+(BR886+BR887+BR888+BR889+BT886+BT887+BT888+BT889-2)*Cadeirante/30*FS$4)))+(BQ886+BQ887+BQ888+BS886+BS887+BS888)*Percapita/30*FS$4+(BQ889+BS889)*Crechee/30*FS$4,IF(C886=1,IF(BQ886+BQ887+BQ888+BR886+BR887+BR888+BS886+BS887+BS888+BT886+BT887+BT888&lt;=15,(BQ886+BQ887+BQ888+BS886+BS887+BS888)*Percapita/30*FS$4,IF(BQ886+BQ887+BQ888+BR886+BR887+BR888+BS886+BS887+BS888+BT886+BT887+BT888&gt;=16,Fixo/30*FS$4+(BQ886+BQ887+BQ888+BR886+BR887+BR888+BS886+BS887+BS888+BT886+BT887-16)*Percapita/30*FS$4))))))</f>
        <v>0</v>
      </c>
      <c r="FT886" s="177">
        <f>IF(C886=4,SUM(BU886+BU887+BU888+BW886+BW887+BW888)*Percapita/30*FT$4+(BV886+BV887+BV888+BX886+BX887+BX888)*Cadeirante/30*FT$4,IF(C886=3,IF(BU889+BW889=10,Fixo/30*FT$4+(BU886+BU887+BU888+BW886+BW887+BW888)*Percapita/30*FT$4+(BV889+BX889)*Cadeirante/30*FT$4,IF(BU889+BW889&lt;=9,(BU889+BW889)*Crechee/30*FT$4)+(BV889+BX889)*Cadeirante/30*FT$4+(BU886+BU887+BU888+BW886+BW887+BW888)*Percapita/30*FT$4)+IF(BU889+BW889&gt;=11,Fixo/30*FT$4+(BU889+BW889-10)*Crechee/30*FT$4,0),IF(C886=2,IF(BV886+BV887+BV888+BV889+BX886+BX887+BX888+BX889=1,Cadeirante/30*FT$4,IF(BV886+BV887+BV888+BV889+BX886+BX887+BX888+BX889=2,Fixo/30*FT$4,IF(BV886+BV887+BV888+BV889+BX886+BX887+BX888+BX889&gt;2,Fixo/30*FT$4+(BV886+BV887+BV888+BV889+BX886+BX887+BX888+BX889-2)*Cadeirante/30*FT$4)))+(BU886+BU887+BU888+BW886+BW887+BW888)*Percapita/30*FT$4+(BU889+BW889)*Crechee/30*FT$4,IF(C886=1,IF(BU886+BU887+BU888+BV886+BV887+BV888+BW886+BW887+BW888+BX886+BX887+BX888&lt;=15,(BU886+BU887+BU888+BW886+BW887+BW888)*Percapita/30*FT$4,IF(BU886+BU887+BU888+BV886+BV887+BV888+BW886+BW887+BW888+BX886+BX887+BX888&gt;=16,Fixo/30*FT$4+(BU886+BU887+BU888+BV886+BV887+BV888+BW886+BW887+BW888+BX886+BX887-16)*Percapita/30*FT$4))))))</f>
        <v>0</v>
      </c>
      <c r="FU886" s="177">
        <f>IF(C886=4,SUM(BY886+BY887+BY888+CA886+CA887+CA888)*Percapita/30*FU$4+(BZ886+BZ887+BZ888+CB886+CB887+CB888)*Cadeirante/30*FU$4,IF(C886=3,IF(BY889+CA889=10,Fixo/30*FU$4+(BY886+BY887+BY888+CA886+CA887+CA888)*Percapita/30*FU$4+(BZ889+CB889)*Cadeirante/30*FU$4,IF(BY889+CA889&lt;=9,(BY889+CA889)*Crechee/30*FU$4)+(BZ889+CB889)*Cadeirante/30*FU$4+(BY886+BY887+BY888+CA886+CA887+CA888)*Percapita/30*FU$4)+IF(BY889+CA889&gt;=11,Fixo/30*FU$4+(BY889+CA889-10)*Crechee/30*FU$4,0),IF(C886=2,IF(BZ886+BZ887+BZ888+BZ889+CB886+CB887+CB888+CB889=1,Cadeirante/30*FU$4,IF(BZ886+BZ887+BZ888+BZ889+CB886+CB887+CB888+CB889=2,Fixo/30*FU$4,IF(BZ886+BZ887+BZ888+BZ889+CB886+CB887+CB888+CB889&gt;2,Fixo/30*FU$4+(BZ886+BZ887+BZ888+BZ889+CB886+CB887+CB888+CB889-2)*Cadeirante/30*FU$4)))+(BY886+BY887+BY888+CA886+CA887+CA888)*Percapita/30*FU$4+(BY889+CA889)*Crechee/30*FU$4,IF(C886=1,IF(BY886+BY887+BY888+BZ886+BZ887+BZ888+CA886+CA887+CA888+CB886+CB887+CB888&lt;=15,(BY886+BY887+BY888+CA886+CA887+CA888)*Percapita/30*FU$4,IF(BY886+BY887+BY888+BZ886+BZ887+BZ888+CA886+CA887+CA888+CB886+CB887+CB888&gt;=16,Fixo/30*FU$4+(BY886+BY887+BY888+BZ886+BZ887+BZ888+CA886+CA887+CA888+CB886+CB887-16)*Percapita/30*FU$4))))))</f>
        <v>0</v>
      </c>
      <c r="FV886" s="177">
        <f>IF(C886=4,SUM(CC886+CC887+CC888+CE886+CE887+CE888)*Percapita/30*FV$4+(CD886+CD887+CD888+CF886+CF887+CF888)*Cadeirante/30*FV$4,IF(C886=3,IF(CC889+CE889=10,Fixo/30*FV$4+(CC886+CC887+CC888+CE886+CE887+CE888)*Percapita/30*FV$4+(CD889+CF889)*Cadeirante/30*FV$4,IF(CC889+CE889&lt;=9,(CC889+CE889)*Crechee/30*FV$4)+(CD889+CF889)*Cadeirante/30*FV$4+(CC886+CC887+CC888+CE886+CE887+CE888)*Percapita/30*FV$4)+IF(CC889+CE889&gt;=11,Fixo/30*FV$4+(CC889+CE889-10)*Crechee/30*FV$4,0),IF(C886=2,IF(CD886+CD887+CD888+CD889+CF886+CF887+CF888+CF889=1,Cadeirante/30*FV$4,IF(CD886+CD887+CD888+CD889+CF886+CF887+CF888+CF889=2,Fixo/30*FV$4,IF(CD886+CD887+CD888+CD889+CF886+CF887+CF888+CF889&gt;2,Fixo/30*FV$4+(CD886+CD887+CD888+CD889+CF886+CF887+CF888+CF889-2)*Cadeirante/30*FV$4)))+(CC886+CC887+CC888+CE886+CE887+CE888)*Percapita/30*FV$4+(CC889+CE889)*Crechee/30*FV$4,IF(C886=1,IF(CC886+CC887+CC888+CD886+CD887+CD888+CE886+CE887+CE888+CF886+CF887+CF888&lt;=15,(CC886+CC887+CC888+CE886+CE887+CE888)*Percapita/30*FV$4,IF(CC886+CC887+CC888+CD886+CD887+CD888+CE886+CE887+CE888+CF886+CF887+CF888&gt;=16,Fixo/30*FV$4+(CC886+CC887+CC888+CD886+CD887+CD888+CE886+CE887+CE888+CF886+CF887-16)*Percapita/30*FV$4))))))</f>
        <v>0</v>
      </c>
      <c r="FW886" s="177">
        <f>IF(C886=4,SUM(CG886+CG887+CG888+CI886+CI887+CI888)*Percapita/30*FW$4+(CH886+CH887+CH888+CJ886+CJ887+CJ888)*Cadeirante/30*FW$4,IF(C886=3,IF(CG889+CI889=10,Fixo/30*FW$4+(CG886+CG887+CG888+CI886+CI887+CI888)*Percapita/30*FW$4+(CH889+CJ889)*Cadeirante/30*FW$4,IF(CG889+CI889&lt;=9,(CG889+CI889)*Crechee/30*FW$4)+(CH889+CJ889)*Cadeirante/30*FW$4+(CG886+CG887+CG888+CI886+CI887+CI888)*Percapita/30*FW$4)+IF(CG889+CI889&gt;=11,Fixo/30*FW$4+(CG889+CI889-10)*Crechee/30*FW$4,0),IF(C886=2,IF(CH886+CH887+CH888+CH889+CJ886+CJ887+CJ888+CJ889=1,Cadeirante/30*FW$4,IF(CH886+CH887+CH888+CH889+CJ886+CJ887+CJ888+CJ889=2,Fixo/30*FW$4,IF(CH886+CH887+CH888+CH889+CJ886+CJ887+CJ888+CJ889&gt;2,Fixo/30*FW$4+(CH886+CH887+CH888+CH889+CJ886+CJ887+CJ888+CJ889-2)*Cadeirante/30*FW$4)))+(CG886+CG887+CG888+CI886+CI887+CI888)*Percapita/30*FW$4+(CG889+CI889)*Crechee/30*FW$4,IF(C886=1,IF(CG886+CG887+CG888+CH886+CH887+CH888+CI886+CI887+CI888+CJ886+CJ887+CJ888&lt;=15,(CG886+CG887+CG888+CI886+CI887+CI888)*Percapita/30*FW$4,IF(CG886+CG887+CG888+CH886+CH887+CH888+CI886+CI887+CI888+CJ886+CJ887+CJ888&gt;=16,Fixo/30*FW$4+(CG886+CG887+CG888+CH886+CH887+CH888+CI886+CI887+CI888+CJ886+CJ887-16)*Percapita/30*FW$4))))))</f>
        <v>0</v>
      </c>
      <c r="FX886" s="177">
        <f>IF(C886=4,SUM(CK886+CK887+CK888+CM886+CM887+CM888)*Percapita/30*FX$4+(CL886+CL887+CL888+CN886+CN887+CN888)*Cadeirante/30*FX$4,IF(C886=3,IF(CK889+CM889=10,Fixo/30*FX$4+(CK886+CK887+CK888+CM886+CM887+CM888)*Percapita/30*FX$4+(CL889+CN889)*Cadeirante/30*FX$4,IF(CK889+CM889&lt;=9,(CK889+CM889)*Crechee/30*FX$4)+(CL889+CN889)*Cadeirante/30*FX$4+(CK886+CK887+CK888+CM886+CM887+CM888)*Percapita/30*FX$4)+IF(CK889+CM889&gt;=11,Fixo/30*FX$4+(CK889+CM889-10)*Crechee/30*FX$4,0),IF(C886=2,IF(CL886+CL887+CL888+CL889+CN886+CN887+CN888+CN889=1,Cadeirante/30*FX$4,IF(CL886+CL887+CL888+CL889+CN886+CN887+CN888+CN889=2,Fixo/30*FX$4,IF(CL886+CL887+CL888+CL889+CN886+CN887+CN888+CN889&gt;2,Fixo/30*FX$4+(CL886+CL887+CL888+CL889+CN886+CN887+CN888+CN889-2)*Cadeirante/30*FX$4)))+(CK886+CK887+CK888+CM886+CM887+CM888)*Percapita/30*FX$4+(CK889+CM889)*Crechee/30*FX$4,IF(C886=1,IF(CK886+CK887+CK888+CL886+CL887+CL888+CM886+CM887+CM888+CN886+CN887+CN888&lt;=15,(CK886+CK887+CK888+CM886+CM887+CM888)*Percapita/30*FX$4,IF(CK886+CK887+CK888+CL886+CL887+CL888+CM886+CM887+CM888+CN886+CN887+CN888&gt;=16,Fixo/30*FX$4+(CK886+CK887+CK888+CL886+CL887+CL888+CM886+CM887+CM888+CN886+CN887-16)*Percapita/30*FX$4))))))</f>
        <v>0</v>
      </c>
      <c r="FY886" s="177">
        <f>IF(C886=4,SUM(CO886+CO887+CO888+CQ886+CQ887+CQ888)*Percapita/30*FY$4+(CP886+CP887+CP888+CR886+CR887+CR888)*Cadeirante/30*FY$4,IF(C886=3,IF(CO889+CQ889=10,Fixo/30*FY$4+(CO886+CO887+CO888+CQ886+CQ887+CQ888)*Percapita/30*FY$4+(CP889+CR889)*Cadeirante/30*FY$4,IF(CO889+CQ889&lt;=9,(CO889+CQ889)*Crechee/30*FY$4)+(CP889+CR889)*Cadeirante/30*FY$4+(CO886+CO887+CO888+CQ886+CQ887+CQ888)*Percapita/30*FY$4)+IF(CO889+CQ889&gt;=11,Fixo/30*FY$4+(CO889+CQ889-10)*Crechee/30*FY$4,0),IF(C886=2,IF(CP886+CP887+CP888+CP889+CR886+CR887+CR888+CR889=1,Cadeirante/30*FY$4,IF(CP886+CP887+CP888+CP889+CR886+CR887+CR888+CR889=2,Fixo/30*FY$4,IF(CP886+CP887+CP888+CP889+CR886+CR887+CR888+CR889&gt;2,Fixo/30*FY$4+(CP886+CP887+CP888+CP889+CR886+CR887+CR888+CR889-2)*Cadeirante/30*FY$4)))+(CO886+CO887+CO888+CQ886+CQ887+CQ888)*Percapita/30*FY$4+(CO889+CQ889)*Crechee/30*FY$4,IF(C886=1,IF(CO886+CO887+CO888+CP886+CP887+CP888+CQ886+CQ887+CQ888+CR886+CR887+CR888&lt;=15,(CO886+CO887+CO888+CQ886+CQ887+CQ888)*Percapita/30*FY$4,IF(CO886+CO887+CO888+CP886+CP887+CP888+CQ886+CQ887+CQ888+CR886+CR887+CR888&gt;=16,Fixo/30*FY$4+(CO886+CO887+CO888+CP886+CP887+CP888+CQ886+CQ887+CQ888+CR886+CR887-16)*Percapita/30*FY$4))))))</f>
        <v>0</v>
      </c>
      <c r="FZ886" s="177">
        <f>IF(C886=4,SUM(CS886+CS887+CS888+CU886+CU887+CU888)*Percapita/30*FZ$4+(CT886+CT887+CT888+CV886+CV887+CV888)*Cadeirante/30*FZ$4,IF(C886=3,IF(CS889+CU889=10,Fixo/30*FZ$4+(CS886+CS887+CS888+CU886+CU887+CU888)*Percapita/30*FZ$4+(CT889+CV889)*Cadeirante/30*FZ$4,IF(CS889+CU889&lt;=9,(CS889+CU889)*Crechee/30*FZ$4)+(CT889+CV889)*Cadeirante/30*FZ$4+(CS886+CS887+CS888+CU886+CU887+CU888)*Percapita/30*FZ$4)+IF(CS889+CU889&gt;=11,Fixo/30*FZ$4+(CS889+CU889-10)*Crechee/30*FZ$4,0),IF(C886=2,IF(CT886+CT887+CT888+CT889+CV886+CV887+CV888+CV889=1,Cadeirante/30*FZ$4,IF(CT886+CT887+CT888+CT889+CV886+CV887+CV888+CV889=2,Fixo/30*FZ$4,IF(CT886+CT887+CT888+CT889+CV886+CV887+CV888+CV889&gt;2,Fixo/30*FZ$4+(CT886+CT887+CT888+CT889+CV886+CV887+CV888+CV889-2)*Cadeirante/30*FZ$4)))+(CS886+CS887+CS888+CU886+CU887+CU888)*Percapita/30*FZ$4+(CS889+CU889)*Crechee/30*FZ$4,IF(C886=1,IF(CS886+CS887+CS888+CT886+CT887+CT888+CU886+CU887+CU888+CV886+CV887+CV888&lt;=15,(CS886+CS887+CS888+CU886+CU887+CU888)*Percapita/30*FZ$4,IF(CS886+CS887+CS888+CT886+CT887+CT888+CU886+CU887+CU888+CV886+CV887+CV888&gt;=16,Fixo/30*FZ$4+(CS886+CS887+CS888+CT886+CT887+CT888+CU886+CU887+CU888+CV886+CV887-16)*Percapita/30*FZ$4))))))</f>
        <v>0</v>
      </c>
      <c r="GA886" s="177">
        <f>IF(C886=4,SUM(CW886+CW887+CW888+CY886+CY887+CY888)*Percapita/30*GA$4+(CX886+CX887+CX888+CZ886+CZ887+CZ888)*Cadeirante/30*GA$4,IF(C886=3,IF(CW889+CY889=10,Fixo/30*GA$4+(CW886+CW887+CW888+CY886+CY887+CY888)*Percapita/30*GA$4+(CX889+CZ889)*Cadeirante/30*GA$4,IF(CW889+CY889&lt;=9,(CW889+CY889)*Crechee/30*GA$4)+(CX889+CZ889)*Cadeirante/30*GA$4+(CW886+CW887+CW888+CY886+CY887+CY888)*Percapita/30*GA$4)+IF(CW889+CY889&gt;=11,Fixo/30*GA$4+(CW889+CY889-10)*Crechee/30*GA$4,0),IF(C886=2,IF(CX886+CX887+CX888+CX889+CZ886+CZ887+CZ888+CZ889=1,Cadeirante/30*GA$4,IF(CX886+CX887+CX888+CX889+CZ886+CZ887+CZ888+CZ889=2,Fixo/30*GA$4,IF(CX886+CX887+CX888+CX889+CZ886+CZ887+CZ888+CZ889&gt;2,Fixo/30*GA$4+(CX886+CX887+CX888+CX889+CZ886+CZ887+CZ888+CZ889-2)*Cadeirante/30*GA$4)))+(CW886+CW887+CW888+CY886+CY887+CY888)*Percapita/30*GA$4+(CW889+CY889)*Crechee/30*GA$4,IF(C886=1,IF(CW886+CW887+CW888+CX886+CX887+CX888+CY886+CY887+CY888+CZ886+CZ887+CZ888&lt;=15,(CW886+CW887+CW888+CY886+CY887+CY888)*Percapita/30*GA$4,IF(CW886+CW887+CW888+CX886+CX887+CX888+CY886+CY887+CY888+CZ886+CZ887+CZ888&gt;=16,Fixo/30*GA$4+(CW886+CW887+CW888+CX886+CX887+CX888+CY886+CY887+CY888+CZ886+CZ887-16)*Percapita/30*GA$4))))))</f>
        <v>0</v>
      </c>
      <c r="GB886" s="177">
        <f>IF(C886=4,SUM(DA886+DA887+DA888+DC886+DC887+DC888)*Percapita/30*GB$4+(DB886+DB887+DB888+DD886+DD887+DD888)*Cadeirante/30*GB$4,IF(C886=3,IF(DA889+DC889=10,Fixo/30*GB$4+(DA886+DA887+DA888+DC886+DC887+DC888)*Percapita/30*GB$4+(DB889+DD889)*Cadeirante/30*GB$4,IF(DA889+DC889&lt;=9,(DA889+DC889)*Crechee/30*GB$4)+(DB889+DD889)*Cadeirante/30*GB$4+(DA886+DA887+DA888+DC886+DC887+DC888)*Percapita/30*GB$4)+IF(DA889+DC889&gt;=11,Fixo/30*GB$4+(DA889+DC889-10)*Crechee/30*GB$4,0),IF(C886=2,IF(DB886+DB887+DB888+DB889+DD886+DD887+DD888+DD889=1,Cadeirante/30*GB$4,IF(DB886+DB887+DB888+DB889+DD886+DD887+DD888+DD889=2,Fixo/30*GB$4,IF(DB886+DB887+DB888+DB889+DD886+DD887+DD888+DD889&gt;2,Fixo/30*GB$4+(DB886+DB887+DB888+DB889+DD886+DD887+DD888+DD889-2)*Cadeirante/30*GB$4)))+(DA886+DA887+DA888+DC886+DC887+DC888)*Percapita/30*GB$4+(DA889+DC889)*Crechee/30*GB$4,IF(C886=1,IF(DA886+DA887+DA888+DB886+DB887+DB888+DC886+DC887+DC888+DD886+DD887+DD888&lt;=15,(DA886+DA887+DA888+DC886+DC887+DC888)*Percapita/30*GB$4,IF(DA886+DA887+DA888+DB886+DB887+DB888+DC886+DC887+DC888+DD886+DD887+DD888&gt;=16,Fixo/30*GB$4+(DA886+DA887+DA888+DB886+DB887+DB888+DC886+DC887+DC888+DD886+DD887-16)*Percapita/30*GB$4))))))</f>
        <v>0</v>
      </c>
      <c r="GC886" s="177">
        <f>IF(C886=4,SUM(DE886+DE887+DE888+DG886+DG887+DG888)*Percapita/30*GC$4+(DF886+DF887+DF888+DH886+DH887+DH888)*Cadeirante/30*GC$4,IF(C886=3,IF(DE889+DG889=10,Fixo/30*GC$4+(DE886+DE887+DE888+DG886+DG887+DG888)*Percapita/30*GC$4+(DF889+DH889)*Cadeirante/30*GC$4,IF(DE889+DG889&lt;=9,(DE889+DG889)*Crechee/30*GC$4)+(DF889+DH889)*Cadeirante/30*GC$4+(DE886+DE887+DE888+DG886+DG887+DG888)*Percapita/30*GC$4)+IF(DE889+DG889&gt;=11,Fixo/30*GC$4+(DE889+DG889-10)*Crechee/30*GC$4,0),IF(C886=2,IF(DF886+DF887+DF888+DF889+DH886+DH887+DH888+DH889=1,Cadeirante/30*GC$4,IF(DF886+DF887+DF888+DF889+DH886+DH887+DH888+DH889=2,Fixo/30*GC$4,IF(DF886+DF887+DF888+DF889+DH886+DH887+DH888+DH889&gt;2,Fixo/30*GC$4+(DF886+DF887+DF888+DF889+DH886+DH887+DH888+DH889-2)*Cadeirante/30*GC$4)))+(DE886+DE887+DE888+DG886+DG887+DG888)*Percapita/30*GC$4+(DE889+DG889)*Crechee/30*GC$4,IF(C886=1,IF(DE886+DE887+DE888+DF886+DF887+DF888+DG886+DG887+DG888+DH886+DH887+DH888&lt;=15,(DE886+DE887+DE888+DG886+DG887+DG888)*Percapita/30*GC$4,IF(DE886+DE887+DE888+DF886+DF887+DF888+DG886+DG887+DG888+DH886+DH887+DH888&gt;=16,Fixo/30*GC$4+(DE886+DE887+DE888+DF886+DF887+DF888+DG886+DG887+DG888+DH886+DH887-16)*Percapita/30*GC$4))))))</f>
        <v>0</v>
      </c>
      <c r="GD886" s="177">
        <f>IF(C886=4,SUM(DI886+DI887+DI888+DK886+DK887+DK888)*Percapita/30*GD$4+(DJ886+DJ887+DJ888+DL886+DL887+DL888)*Cadeirante/30*GD$4,IF(C886=3,IF(DI889+DK889=10,Fixo/30*GD$4+(DI886+DI887+DI888+DK886+DK887+DK888)*Percapita/30*GD$4+(DJ889+DL889)*Cadeirante/30*GD$4,IF(DI889+DK889&lt;=9,(DI889+DK889)*Crechee/30*GD$4)+(DJ889+DL889)*Cadeirante/30*GD$4+(DI886+DI887+DI888+DK886+DK887+DK888)*Percapita/30*GD$4)+IF(DI889+DK889&gt;=11,Fixo/30*GD$4+(DI889+DK889-10)*Crechee/30*GD$4,0),IF(C886=2,IF(DJ886+DJ887+DJ888+DJ889+DL886+DL887+DL888+DL889=1,Cadeirante/30*GD$4,IF(DJ886+DJ887+DJ888+DJ889+DL886+DL887+DL888+DL889=2,Fixo/30*GD$4,IF(DJ886+DJ887+DJ888+DJ889+DL886+DL887+DL888+DL889&gt;2,Fixo/30*GD$4+(DJ886+DJ887+DJ888+DJ889+DL886+DL887+DL888+DL889-2)*Cadeirante/30*GD$4)))+(DI886+DI887+DI888+DK886+DK887+DK888)*Percapita/30*GD$4+(DI889+DK889)*Crechee/30*GD$4,IF(C886=1,IF(DI886+DI887+DI888+DJ886+DJ887+DJ888+DK886+DK887+DK888+DL886+DL887+DL888&lt;=15,(DI886+DI887+DI888+DK886+DK887+DK888)*Percapita/30*GD$4,IF(DI886+DI887+DI888+DJ886+DJ887+DJ888+DK886+DK887+DK888+DL886+DL887+DL888&gt;=16,Fixo/30*GD$4+(DI886+DI887+DI888+DJ886+DJ887+DJ888+DK886+DK887+DK888+DL886+DL887-16)*Percapita/30*GD$4))))))</f>
        <v>0</v>
      </c>
      <c r="GE886" s="177">
        <f>IF(C886=4,SUM(DM886+DM887+DM888+DO886+DO887+DO888)*Percapita/30*GE$4+(DN886+DN887+DN888+DP886+DP887+DP888)*Cadeirante/30*GE$4,IF(C886=3,IF(DM889+DO889=10,Fixo/30*GE$4+(DM886+DM887+DM888+DO886+DO887+DO888)*Percapita/30*GE$4+(DN889+DP889)*Cadeirante/30*GE$4,IF(DM889+DO889&lt;=9,(DM889+DO889)*Crechee/30*GE$4)+(DN889+DP889)*Cadeirante/30*GE$4+(DM886+DM887+DM888+DO886+DO887+DO888)*Percapita/30*GE$4)+IF(DM889+DO889&gt;=11,Fixo/30*GE$4+(DM889+DO889-10)*Crechee/30*GE$4,0),IF(C886=2,IF(DN886+DN887+DN888+DN889+DP886+DP887+DP888+DP889=1,Cadeirante/30*GE$4,IF(DN886+DN887+DN888+DN889+DP886+DP887+DP888+DP889=2,Fixo/30*GE$4,IF(DN886+DN887+DN888+DN889+DP886+DP887+DP888+DP889&gt;2,Fixo/30*GE$4+(DN886+DN887+DN888+DN889+DP886+DP887+DP888+DP889-2)*Cadeirante/30*GE$4)))+(DM886+DM887+DM888+DO886+DO887+DO888)*Percapita/30*GE$4+(DM889+DO889)*Crechee/30*GE$4,IF(C886=1,IF(DM886+DM887+DM888+DN886+DN887+DN888+DO886+DO887+DO888+DP886+DP887+DP888&lt;=15,(DM886+DM887+DM888+DO886+DO887+DO888)*Percapita/30*GE$4,IF(DM886+DM887+DM888+DN886+DN887+DN888+DO886+DO887+DO888+DP886+DP887+DP888&gt;=16,Fixo/30*GE$4+(DM886+DM887+DM888+DN886+DN887+DN888+DO886+DO887+DO888+DP886+DP887-16)*Percapita/30*GE$4))))))</f>
        <v>0</v>
      </c>
      <c r="GF886" s="177">
        <f>IF(C886=4,SUM(DQ886+DQ887+DQ888+DS886+DS887+DS888)*Percapita/30*GF$4+(DR886+DR887+DR888+DT886+DT887+DT888)*Cadeirante/30*GF$4,IF(C886=3,IF(DQ889+DS889=10,Fixo/30*GF$4+(DQ886+DQ887+DQ888+DS886+DS887+DS888)*Percapita/30*GF$4+(DR889+DT889)*Cadeirante/30*GF$4,IF(DQ889+DS889&lt;=9,(DQ889+DS889)*Crechee/30*GF$4)+(DR889+DT889)*Cadeirante/30*GF$4+(DQ886+DQ887+DQ888+DS886+DS887+DS888)*Percapita/30*GF$4)+IF(DQ889+DS889&gt;=11,Fixo/30*GF$4+(DQ889+DS889-10)*Crechee/30*GF$4,0),IF(C886=2,IF(DR886+DR887+DR888+DR889+DT886+DT887+DT888+DT889=1,Cadeirante/30*GF$4,IF(DR886+DR887+DR888+DR889+DT886+DT887+DT888+DT889=2,Fixo/30*GF$4,IF(DR886+DR887+DR888+DR889+DT886+DT887+DT888+DT889&gt;2,Fixo/30*GF$4+(DR886+DR887+DR888+DR889+DT886+DT887+DT888+DT889-2)*Cadeirante/30*GF$4)))+(DQ886+DQ887+DQ888+DS886+DS887+DS888)*Percapita/30*GF$4+(DQ889+DS889)*Crechee/30*GF$4,IF(C886=1,IF(DQ886+DQ887+DQ888+DR886+DR887+DR888+DS886+DS887+DS888+DT886+DT887+DT888&lt;=15,(DQ886+DQ887+DQ888+DS886+DS887+DS888)*Percapita/30*GF$4,IF(DQ886+DQ887+DQ888+DR886+DR887+DR888+DS886+DS887+DS888+DT886+DT887+DT888&gt;=16,Fixo/30*GF$4+(DQ886+DQ887+DQ888+DR886+DR887+DR888+DS886+DS887+DS888+DT886+DT887-16)*Percapita/30*GF$4))))))</f>
        <v>0</v>
      </c>
      <c r="GG886" s="177">
        <f>IF(C886=4,SUM(DU886+DU887+DU888+DW886+DW887+DW888)*Percapita/30*GG$4+(DV886+DV887+DV888+DX886+DX887+DX888)*Cadeirante/30*GG$4,IF(C886=3,IF(DU889+DW889=10,Fixo/30*GG$4+(DU886+DU887+DU888+DW886+DW887+DW888)*Percapita/30*GG$4+(DV889+DX889)*Cadeirante/30*GG$4,IF(DU889+DW889&lt;=9,(DU889+DW889)*Crechee/30*GG$4)+(DV889+DX889)*Cadeirante/30*GG$4+(DU886+DU887+DU888+DW886+DW887+DW888)*Percapita/30*GG$4)+IF(DU889+DW889&gt;=11,Fixo/30*GG$4+(DU889+DW889-10)*Crechee/30*GG$4,0),IF(C886=2,IF(DV886+DV887+DV888+DV889+DX886+DX887+DX888+DX889=1,Cadeirante/30*GG$4,IF(DV886+DV887+DV888+DV889+DX886+DX887+DX888+DX889=2,Fixo/30*GG$4,IF(DV886+DV887+DV888+DV889+DX886+DX887+DX888+DX889&gt;2,Fixo/30*GG$4+(DV886+DV887+DV888+DV889+DX886+DX887+DX888+DX889-2)*Cadeirante/30*GG$4)))+(DU886+DU887+DU888+DW886+DW887+DW888)*Percapita/30*GG$4+(DU889+DW889)*Crechee/30*GG$4,IF(C886=1,IF(DU886+DU887+DU888+DV886+DV887+DV888+DW886+DW887+DW888+DX886+DX887+DX888&lt;=15,(DU886+DU887+DU888+DW886+DW887+DW888)*Percapita/30*GG$4,IF(DU886+DU887+DU888+DV886+DV887+DV888+DW886+DW887+DW888+DX886+DX887+DX888&gt;=16,Fixo/30*GG$4+(DU886+DU887+DU888+DV886+DV887+DV888+DW886+DW887+DW888+DX886+DX887-16)*Percapita/30*GG$4))))))</f>
        <v>0</v>
      </c>
      <c r="GH886" s="177">
        <f>IF(C886=4,SUM(DY886+DY887+DY888+EA886+EA887+EA888)*Percapita/30*GH$4+(DZ886+DZ887+DZ888+EB886+EB887+EB888)*Cadeirante/30*GH$4,IF(C886=3,IF(DY889+EA889=10,Fixo/30*GH$4+(DY886+DY887+DY888+EA886+EA887+EA888)*Percapita/30*GH$4+(DZ889+EB889)*Cadeirante/30*GH$4,IF(DY889+EA889&lt;=9,(DY889+EA889)*Crechee/30*GH$4)+(DZ889+EB889)*Cadeirante/30*GH$4+(DY886+DY887+DY888+EA886+EA887+EA888)*Percapita/30*GH$4)+IF(DY889+EA889&gt;=11,Fixo/30*GH$4+(DY889+EA889-10)*Crechee/30*GH$4,0),IF(C886=2,IF(DZ886+DZ887+DZ888+DZ889+EB886+EB887+EB888+EB889=1,Cadeirante/30*GH$4,IF(DZ886+DZ887+DZ888+DZ889+EB886+EB887+EB888+EB889=2,Fixo/30*GH$4,IF(DZ886+DZ887+DZ888+DZ889+EB886+EB887+EB888+EB889&gt;2,Fixo/30*GH$4+(DZ886+DZ887+DZ888+DZ889+EB886+EB887+EB888+EB889-2)*Cadeirante/30*GH$4)))+(DY886+DY887+DY888+EA886+EA887+EA888)*Percapita/30*GH$4+(DY889+EA889)*Crechee/30*GH$4,IF(C886=1,IF(DY886+DY887+DY888+DZ886+DZ887+DZ888+EA886+EA887+EA888+EB886+EB887+EB888&lt;=15,(DY886+DY887+DY888+EA886+EA887+EA888)*Percapita/30*GH$4,IF(DY886+DY887+DY888+DZ886+DZ887+DZ888+EA886+EA887+EA888+EB886+EB887+EB888&gt;=16,Fixo/30*GH$4+(DY886+DY887+DY888+DZ886+DZ887+DZ888+EA886+EA887+EA888+EB886+EB887-16)*Percapita/30*GH$4))))))</f>
        <v>0</v>
      </c>
      <c r="GI886" s="177">
        <f>IF(C886=4,SUM(EC886+EC887+EC888+EE886+EE887+EE888)*Percapita/30*GI$4+(ED886+ED887+ED888+EF886+EF887+EF888)*Cadeirante/30*GI$4,IF(C886=3,IF(EC889+EE889=10,Fixo/30*GI$4+(EC886+EC887+EC888+EE886+EE887+EE888)*Percapita/30*GI$4+(ED889+EF889)*Cadeirante/30*GI$4,IF(EC889+EE889&lt;=9,(EC889+EE889)*Crechee/30*GI$4)+(ED889+EF889)*Cadeirante/30*GI$4+(EC886+EC887+EC888+EE886+EE887+EE888)*Percapita/30*GI$4)+IF(EC889+EE889&gt;=11,Fixo/30*GI$4+(EC889+EE889-10)*Crechee/30*GI$4,0),IF(C886=2,IF(ED886+ED887+ED888+ED889+EF886+EF887+EF888+EF889=1,Cadeirante/30*GI$4,IF(ED886+ED887+ED888+ED889+EF886+EF887+EF888+EF889=2,Fixo/30*GI$4,IF(ED886+ED887+ED888+ED889+EF886+EF887+EF888+EF889&gt;2,Fixo/30*GI$4+(ED886+ED887+ED888+ED889+EF886+EF887+EF888+EF889-2)*Cadeirante/30*GI$4)))+(EC886+EC887+EC888+EE886+EE887+EE888)*Percapita/30*GI$4+(EC889+EE889)*Crechee/30*GI$4,IF(C886=1,IF(EC886+EC887+EC888+ED886+ED887+ED888+EE886+EE887+EE888+EF886+EF887+EF888&lt;=15,(EC886+EC887+EC888+EE886+EE887+EE888)*Percapita/30*GI$4,IF(EC886+EC887+EC888+ED886+ED887+ED888+EE886+EE887+EE888+EF886+EF887+EF888&gt;=16,Fixo/30*GI$4+(EC886+EC887+EC888+ED886+ED887+ED888+EE886+EE887+EE888+EF886+EF887-16)*Percapita/30*GI$4))))))</f>
        <v>0</v>
      </c>
      <c r="GJ886" s="177">
        <f>IF(C886=4,SUM(EG886+EG887+EG888+EI886+EI887+EI888)*Percapita/30*GJ$4+(EH886+EH887+EH888+EJ886+EJ887+EJ888)*Cadeirante/30*GJ$4,IF(C886=3,IF(EG889+EI889=10,Fixo/30*GJ$4+(EG886+EG887+EG888+EI886+EI887+EI888)*Percapita/30*GJ$4+(EH889+EJ889)*Cadeirante/30*GJ$4,IF(EG889+EI889&lt;=9,(EG889+EI889)*Crechee/30*GJ$4)+(EH889+EJ889)*Cadeirante/30*GJ$4+(EG886+EG887+EG888+EI886+EI887+EI888)*Percapita/30*GJ$4)+IF(EG889+EI889&gt;=11,Fixo/30*GJ$4+(EG889+EI889-10)*Crechee/30*GJ$4,0),IF(C886=2,IF(EH886+EH887+EH888+EH889+EJ886+EJ887+EJ888+EJ889=1,Cadeirante/30*GJ$4,IF(EH886+EH887+EH888+EH889+EJ886+EJ887+EJ888+EJ889=2,Fixo/30*GJ$4,IF(EH886+EH887+EH888+EH889+EJ886+EJ887+EJ888+EJ889&gt;2,Fixo/30*GJ$4+(EH886+EH887+EH888+EH889+EJ886+EJ887+EJ888+EJ889-2)*Cadeirante/30*GJ$4)))+(EG886+EG887+EG888+EI886+EI887+EI888)*Percapita/30*GJ$4+(EG889+EI889)*Crechee/30*GJ$4,IF(C886=1,IF(EG886+EG887+EG888+EH886+EH887+EH888+EI886+EI887+EI888+EJ886+EJ887+EJ888&lt;=15,(EG886+EG887+EG888+EI886+EI887+EI888)*Percapita/30*GJ$4,IF(EG886+EG887+EG888+EH886+EH887+EH888+EI886+EI887+EI888+EJ886+EJ887+EJ888&gt;=16,Fixo/30*GJ$4+(EG886+EG887+EG888+EH886+EH887+EH888+EI886+EI887+EI888+EJ886+EJ887-16)*Percapita/30*GJ$4))))))</f>
        <v>0</v>
      </c>
      <c r="GK886" s="178"/>
      <c r="GL886" s="103">
        <f t="shared" si="968"/>
        <v>0</v>
      </c>
      <c r="GM886" s="124"/>
      <c r="GN886" s="104">
        <f>SUMIF(V886:V889,"&lt;0")*Cadeirante/30*GN$4+SUMIF(X886:X889,"&lt;0")*Cadeirante/30*GN$4</f>
        <v>0</v>
      </c>
      <c r="GO886" s="104">
        <f>SUMIF(Z886:Z889,"&lt;0")*Cadeirante/30*GO$4+SUMIF(AB886:AB889,"&lt;0")*Cadeirante/30*GO$4</f>
        <v>0</v>
      </c>
      <c r="GP886" s="104">
        <f>SUMIF(AD886:AD889,"&lt;0")*Cadeirante/30*GP$4+SUMIF(AF886:AF889,"&lt;0")*Cadeirante/30*GP$4</f>
        <v>0</v>
      </c>
      <c r="GQ886" s="104">
        <f>SUMIF(AH886:AH889,"&lt;0")*Cadeirante/30*GQ$4+SUMIF(AJ886:AJ889,"&lt;0")*Cadeirante/30*GQ$4</f>
        <v>0</v>
      </c>
      <c r="GR886" s="104">
        <f>SUMIF(AL886:AL889,"&lt;0")*Cadeirante/30*GR$4+SUMIF(AN886:AN889,"&lt;0")*Cadeirante/30*GR$4</f>
        <v>0</v>
      </c>
      <c r="GS886" s="104">
        <f>SUMIF(AP886:AP889,"&lt;0")*Cadeirante/30*GS$4+SUMIF(AR886:AR889,"&lt;0")*Cadeirante/30*GS$4</f>
        <v>0</v>
      </c>
      <c r="GT886" s="104">
        <f>SUMIF(AT886:AT889,"&lt;0")*Cadeirante/30*GT$4+SUMIF(AV886:AV889,"&lt;0")*Cadeirante/30*GT$4</f>
        <v>0</v>
      </c>
      <c r="GU886" s="104">
        <f>SUMIF(AX886:AX889,"&lt;0")*Cadeirante/30*GU$4+SUMIF(AZ886:AZ889,"&lt;0")*Cadeirante/30*GU$4</f>
        <v>0</v>
      </c>
      <c r="GV886" s="104">
        <f>SUMIF(BB886:BB889,"&lt;0")*Cadeirante/30*GV$4+SUMIF(BD886:BD889,"&lt;0")*Cadeirante/30*GV$4</f>
        <v>0</v>
      </c>
      <c r="GW886" s="104">
        <f>SUMIF(BF886:BF889,"&lt;0")*Cadeirante/30*GW$4+SUMIF(BH886:BH889,"&lt;0")*Cadeirante/30*GW$4</f>
        <v>0</v>
      </c>
      <c r="GX886" s="104">
        <f>SUMIF(BJ886:BJ889,"&lt;0")*Cadeirante/30*GX$4+SUMIF(BL886:BL889,"&lt;0")*Cadeirante/30*GX$4</f>
        <v>0</v>
      </c>
      <c r="GY886" s="104">
        <f>SUMIF(BN886:BN889,"&lt;0")*Cadeirante/30*GY$4+SUMIF(BP886:BP889,"&lt;0")*Cadeirante/30*GY$4</f>
        <v>0</v>
      </c>
      <c r="GZ886" s="104">
        <f>SUMIF(BR886:BR889,"&lt;0")*Cadeirante/30*GZ$4+SUMIF(BT886:BT889,"&lt;0")*Cadeirante/30*GZ$4</f>
        <v>0</v>
      </c>
      <c r="HA886" s="104">
        <f>SUMIF(BV886:BV889,"&lt;0")*Cadeirante/30*HA$4+SUMIF(BX886:BX889,"&lt;0")*Cadeirante/30*HA$4</f>
        <v>0</v>
      </c>
      <c r="HB886" s="104">
        <f>SUMIF(BZ886:BZ889,"&lt;0")*Cadeirante/30*HB$4+SUMIF(CB886:CB889,"&lt;0")*Cadeirante/30*HB$4</f>
        <v>0</v>
      </c>
      <c r="HC886" s="104">
        <f>SUMIF(CD886:CD889,"&lt;0")*Cadeirante/30*HC$4+SUMIF(CF886:CF889,"&lt;0")*Cadeirante/30*HC$4</f>
        <v>0</v>
      </c>
      <c r="HD886" s="104">
        <f>SUMIF(CH886:CH889,"&lt;0")*Cadeirante/30*HD$4+SUMIF(CJ886:CJ889,"&lt;0")*Cadeirante/30*HD$4</f>
        <v>0</v>
      </c>
      <c r="HE886" s="104">
        <f>SUMIF(CL886:CL889,"&lt;0")*Cadeirante/30*HE$4+SUMIF(CN886:CN889,"&lt;0")*Cadeirante/30*HE$4</f>
        <v>0</v>
      </c>
      <c r="HF886" s="104">
        <f>SUMIF(CP886:CP889,"&lt;0")*Cadeirante/30*HF$4+SUMIF(CR886:CR889,"&lt;0")*Cadeirante/30*HF$4</f>
        <v>0</v>
      </c>
      <c r="HG886" s="104">
        <f>SUMIF(CT886:CT889,"&lt;0")*Cadeirante/30*HG$4+SUMIF(CV886:CV889,"&lt;0")*Cadeirante/30*HG$4</f>
        <v>0</v>
      </c>
      <c r="HH886" s="104">
        <f>SUMIF(CX886:CX889,"&lt;0")*Cadeirante/30*HH$4+SUMIF(CZ886:CZ889,"&lt;0")*Cadeirante/30*HH$4</f>
        <v>0</v>
      </c>
      <c r="HI886" s="104">
        <f>SUMIF(DB886:DB889,"&lt;0")*Cadeirante/30*HI$4+SUMIF(DD886:DD889,"&lt;0")*Cadeirante/30*HI$4</f>
        <v>0</v>
      </c>
      <c r="HJ886" s="104">
        <f>SUMIF(DF886:DF889,"&lt;0")*Cadeirante/30*HJ$4+SUMIF(DH886:DH889,"&lt;0")*Cadeirante/30*HJ$4</f>
        <v>0</v>
      </c>
      <c r="HK886" s="104">
        <f>SUMIF(DJ886:DJ889,"&lt;0")*Cadeirante/30*HK$4+SUMIF(DL886:DL889,"&lt;0")*Cadeirante/30*HK$4</f>
        <v>0</v>
      </c>
      <c r="HL886" s="104">
        <f>SUMIF(DN886:DN889,"&lt;0")*Cadeirante/30*HL$4+SUMIF(DP886:DP889,"&lt;0")*Cadeirante/30*HL$4</f>
        <v>0</v>
      </c>
      <c r="HM886" s="104">
        <f>SUMIF(DR886:DR889,"&lt;0")*Cadeirante/30*HM$4+SUMIF(DT886:DT889,"&lt;0")*Cadeirante/30*HM$4</f>
        <v>0</v>
      </c>
      <c r="HN886" s="104">
        <f>SUMIF(DV886:DV889,"&lt;0")*Cadeirante/30*HN$4+SUMIF(DX886:DX889,"&lt;0")*Cadeirante/30*HN$4</f>
        <v>0</v>
      </c>
      <c r="HO886" s="104">
        <f>SUMIF(DZ886:DZ889,"&lt;0")*Cadeirante/30*HO$4+SUMIF(EB886:EB889,"&lt;0")*Cadeirante/30*HO$4</f>
        <v>0</v>
      </c>
      <c r="HP886" s="104">
        <f>SUMIF(ED886:ED889,"&lt;0")*Cadeirante/30*HP$4+SUMIF(EF886:EF889,"&lt;0")*Cadeirante/30*HP$4</f>
        <v>0</v>
      </c>
      <c r="HQ886" s="64"/>
      <c r="HR886" s="64"/>
      <c r="HS886" s="64"/>
      <c r="HT886" s="64"/>
      <c r="HU886" s="64"/>
      <c r="HV886" s="64"/>
      <c r="HW886" s="176">
        <v>17629.309999999998</v>
      </c>
      <c r="HX886" s="64"/>
      <c r="HY886" s="280">
        <f>IF(ISTEXT(EM886), VALUE(EM886), EM886)</f>
        <v>749.33833333333303</v>
      </c>
      <c r="HZ886" s="280">
        <f>IF(ISTEXT(EN886), VALUE(EN886), EN886)</f>
        <v>0</v>
      </c>
      <c r="IA886" s="280">
        <f>IF(ISTEXT(EO886), VALUE(EO886), EO886)</f>
        <v>0</v>
      </c>
      <c r="IB886" s="64" t="b">
        <f>HW886=FE886</f>
        <v>0</v>
      </c>
      <c r="IC886" s="64"/>
    </row>
    <row r="887" spans="1:237" s="106" customFormat="1" ht="22.5" customHeight="1" x14ac:dyDescent="0.25">
      <c r="A887" s="368" t="s">
        <v>4000</v>
      </c>
      <c r="B887" s="369" t="s">
        <v>4001</v>
      </c>
      <c r="C887" s="370" t="s">
        <v>3233</v>
      </c>
      <c r="D887" s="371" t="s">
        <v>4002</v>
      </c>
      <c r="E887" s="371" t="s">
        <v>4003</v>
      </c>
      <c r="F887" s="372" t="s">
        <v>3224</v>
      </c>
      <c r="G887" s="372" t="s">
        <v>3225</v>
      </c>
      <c r="H887" s="373" t="s">
        <v>1884</v>
      </c>
      <c r="I887" s="374" t="s">
        <v>4004</v>
      </c>
      <c r="J887" s="421" t="s">
        <v>3268</v>
      </c>
      <c r="K887" s="421" t="s">
        <v>3234</v>
      </c>
      <c r="L887" s="329">
        <f>CONTINUA!BV887</f>
        <v>0</v>
      </c>
      <c r="M887" s="329">
        <f>CONTINUA!BW887</f>
        <v>0</v>
      </c>
      <c r="N887" s="895"/>
      <c r="O887" s="896" t="s">
        <v>4094</v>
      </c>
      <c r="P887" s="897" t="s">
        <v>206</v>
      </c>
      <c r="Q887" s="400">
        <v>2</v>
      </c>
      <c r="R887" s="401">
        <v>7</v>
      </c>
      <c r="S887" s="400"/>
      <c r="T887" s="401">
        <v>2</v>
      </c>
      <c r="U887" s="400"/>
      <c r="V887" s="401"/>
      <c r="W887" s="400"/>
      <c r="X887" s="401"/>
      <c r="Y887" s="400"/>
      <c r="Z887" s="401"/>
      <c r="AA887" s="400"/>
      <c r="AB887" s="401"/>
      <c r="AC887" s="400"/>
      <c r="AD887" s="401"/>
      <c r="AE887" s="400"/>
      <c r="AF887" s="401"/>
      <c r="AG887" s="400"/>
      <c r="AH887" s="401"/>
      <c r="AI887" s="400"/>
      <c r="AJ887" s="401"/>
      <c r="AK887" s="400"/>
      <c r="AL887" s="401"/>
      <c r="AM887" s="400"/>
      <c r="AN887" s="401"/>
      <c r="AO887" s="400"/>
      <c r="AP887" s="401"/>
      <c r="AQ887" s="400"/>
      <c r="AR887" s="401"/>
      <c r="AS887" s="400"/>
      <c r="AT887" s="401"/>
      <c r="AU887" s="400"/>
      <c r="AV887" s="401"/>
      <c r="AW887" s="400"/>
      <c r="AX887" s="401"/>
      <c r="AY887" s="400"/>
      <c r="AZ887" s="401"/>
      <c r="BA887" s="400"/>
      <c r="BB887" s="401"/>
      <c r="BC887" s="400"/>
      <c r="BD887" s="401"/>
      <c r="BE887" s="400"/>
      <c r="BF887" s="401"/>
      <c r="BG887" s="400"/>
      <c r="BH887" s="401"/>
      <c r="BI887" s="400"/>
      <c r="BJ887" s="401"/>
      <c r="BK887" s="400"/>
      <c r="BL887" s="401"/>
      <c r="BM887" s="400"/>
      <c r="BN887" s="401"/>
      <c r="BO887" s="400"/>
      <c r="BP887" s="401"/>
      <c r="BQ887" s="400"/>
      <c r="BR887" s="401"/>
      <c r="BS887" s="400"/>
      <c r="BT887" s="401"/>
      <c r="BU887" s="400"/>
      <c r="BV887" s="401"/>
      <c r="BW887" s="400"/>
      <c r="BX887" s="401"/>
      <c r="BY887" s="400"/>
      <c r="BZ887" s="401"/>
      <c r="CA887" s="400"/>
      <c r="CB887" s="401"/>
      <c r="CC887" s="400"/>
      <c r="CD887" s="401"/>
      <c r="CE887" s="400"/>
      <c r="CF887" s="401"/>
      <c r="CG887" s="400"/>
      <c r="CH887" s="401"/>
      <c r="CI887" s="400"/>
      <c r="CJ887" s="401"/>
      <c r="CK887" s="400"/>
      <c r="CL887" s="401"/>
      <c r="CM887" s="400"/>
      <c r="CN887" s="401"/>
      <c r="CO887" s="400"/>
      <c r="CP887" s="401"/>
      <c r="CQ887" s="400"/>
      <c r="CR887" s="401"/>
      <c r="CS887" s="400"/>
      <c r="CT887" s="401"/>
      <c r="CU887" s="400"/>
      <c r="CV887" s="401"/>
      <c r="CW887" s="400"/>
      <c r="CX887" s="401"/>
      <c r="CY887" s="400"/>
      <c r="CZ887" s="401"/>
      <c r="DA887" s="400"/>
      <c r="DB887" s="401"/>
      <c r="DC887" s="400"/>
      <c r="DD887" s="401"/>
      <c r="DE887" s="400"/>
      <c r="DF887" s="401"/>
      <c r="DG887" s="400"/>
      <c r="DH887" s="401"/>
      <c r="DI887" s="400"/>
      <c r="DJ887" s="401"/>
      <c r="DK887" s="400"/>
      <c r="DL887" s="401"/>
      <c r="DM887" s="400"/>
      <c r="DN887" s="401"/>
      <c r="DO887" s="400"/>
      <c r="DP887" s="401"/>
      <c r="DQ887" s="400"/>
      <c r="DR887" s="401"/>
      <c r="DS887" s="400"/>
      <c r="DT887" s="401"/>
      <c r="DU887" s="400"/>
      <c r="DV887" s="401"/>
      <c r="DW887" s="400"/>
      <c r="DX887" s="401"/>
      <c r="DY887" s="400"/>
      <c r="DZ887" s="401"/>
      <c r="EA887" s="400"/>
      <c r="EB887" s="401"/>
      <c r="EC887" s="400"/>
      <c r="ED887" s="401"/>
      <c r="EE887" s="400"/>
      <c r="EF887" s="401"/>
      <c r="EG887" s="400"/>
      <c r="EH887" s="401"/>
      <c r="EI887" s="400"/>
      <c r="EJ887" s="447"/>
      <c r="EK887" s="511"/>
      <c r="EL887" s="514"/>
      <c r="EM887" s="448"/>
      <c r="EN887" s="344"/>
      <c r="EO887" s="345"/>
      <c r="EP887" s="171">
        <f t="shared" si="961"/>
        <v>2</v>
      </c>
      <c r="EQ887" s="171">
        <f t="shared" si="962"/>
        <v>0</v>
      </c>
      <c r="ER887" s="171">
        <f t="shared" si="963"/>
        <v>0</v>
      </c>
      <c r="ES887" s="171">
        <f t="shared" si="964"/>
        <v>7</v>
      </c>
      <c r="ET887" s="171">
        <f t="shared" si="965"/>
        <v>0</v>
      </c>
      <c r="EU887" s="171">
        <f t="shared" si="966"/>
        <v>2</v>
      </c>
      <c r="EV887" s="172">
        <f t="shared" si="967"/>
        <v>11</v>
      </c>
      <c r="EW887" s="173"/>
      <c r="EX887" s="248">
        <f t="shared" si="1009"/>
        <v>0</v>
      </c>
      <c r="EY887" s="174">
        <f>(L887*regular)+(M887*Cadeirantee)</f>
        <v>0</v>
      </c>
      <c r="EZ887" s="249">
        <f>SUMIF(FG887:GJ887,"&gt;0")</f>
        <v>0</v>
      </c>
      <c r="FA887" s="249">
        <f>SUMIF(FG887:GJ887,"&lt;0")+SUMIF(GN887:HP887,"&lt;0")</f>
        <v>0</v>
      </c>
      <c r="FB887" s="174">
        <v>0</v>
      </c>
      <c r="FC887" s="126">
        <f>N887*km*'VALORES TABELA'!$B$13</f>
        <v>0</v>
      </c>
      <c r="FD887" s="250">
        <f t="shared" ref="FD887:FD890" si="1010">GL887</f>
        <v>0</v>
      </c>
      <c r="FE887" s="105"/>
      <c r="FF887" s="119"/>
      <c r="FG887" s="119"/>
      <c r="FH887" s="119"/>
      <c r="FI887" s="119"/>
      <c r="FJ887" s="119"/>
      <c r="FK887" s="119"/>
      <c r="FL887" s="119"/>
      <c r="FM887" s="119"/>
      <c r="FN887" s="119"/>
      <c r="FO887" s="119"/>
      <c r="FP887" s="119"/>
      <c r="FQ887" s="119"/>
      <c r="FR887" s="119"/>
      <c r="FS887" s="119"/>
      <c r="FT887" s="119"/>
      <c r="FU887" s="119"/>
      <c r="FV887" s="119"/>
      <c r="FW887" s="119"/>
      <c r="FX887" s="119"/>
      <c r="FY887" s="119"/>
      <c r="FZ887" s="119"/>
      <c r="GA887" s="119"/>
      <c r="GB887" s="119"/>
      <c r="GC887" s="119"/>
      <c r="GD887" s="119"/>
      <c r="GE887" s="119"/>
      <c r="GF887" s="119"/>
      <c r="GG887" s="119"/>
      <c r="GH887" s="119"/>
      <c r="GI887" s="119"/>
      <c r="GJ887" s="119"/>
      <c r="GK887" s="251"/>
      <c r="GL887" s="103">
        <f t="shared" si="968"/>
        <v>0</v>
      </c>
      <c r="GM887" s="124"/>
      <c r="GN887" s="104"/>
      <c r="GO887" s="104"/>
      <c r="GP887" s="104"/>
      <c r="GQ887" s="104"/>
      <c r="GR887" s="104"/>
      <c r="GS887" s="104"/>
      <c r="GT887" s="104"/>
      <c r="GU887" s="104"/>
      <c r="GV887" s="104"/>
      <c r="GW887" s="104"/>
      <c r="GX887" s="104"/>
      <c r="GY887" s="104"/>
      <c r="GZ887" s="104"/>
      <c r="HA887" s="104"/>
      <c r="HB887" s="104"/>
      <c r="HC887" s="104"/>
      <c r="HD887" s="104"/>
      <c r="HE887" s="104"/>
      <c r="HF887" s="104"/>
      <c r="HG887" s="104"/>
      <c r="HH887" s="104"/>
      <c r="HI887" s="104"/>
      <c r="HJ887" s="104"/>
      <c r="HK887" s="104"/>
      <c r="HL887" s="104"/>
      <c r="HM887" s="104"/>
      <c r="HN887" s="104"/>
      <c r="HO887" s="104"/>
      <c r="HP887" s="104"/>
      <c r="HQ887" s="64"/>
      <c r="HR887" s="64"/>
      <c r="HS887" s="64"/>
      <c r="HT887" s="64"/>
      <c r="HU887" s="64"/>
      <c r="HV887" s="64"/>
      <c r="HW887" s="105"/>
      <c r="HX887" s="64"/>
      <c r="HY887" s="280">
        <f t="shared" ref="HY887:HY890" si="1011">IF(ISTEXT(EM887), VALUE(EM887), EM887)</f>
        <v>0</v>
      </c>
      <c r="HZ887" s="280">
        <f t="shared" ref="HZ887:HZ890" si="1012">IF(ISTEXT(EN887), VALUE(EN887), EN887)</f>
        <v>0</v>
      </c>
      <c r="IA887" s="280">
        <f t="shared" ref="IA887:IA890" si="1013">IF(ISTEXT(EO887), VALUE(EO887), EO887)</f>
        <v>0</v>
      </c>
      <c r="IB887" s="64"/>
      <c r="IC887" s="64"/>
    </row>
    <row r="888" spans="1:237" s="106" customFormat="1" ht="22.5" customHeight="1" x14ac:dyDescent="0.25">
      <c r="A888" s="368" t="s">
        <v>4000</v>
      </c>
      <c r="B888" s="369" t="s">
        <v>4001</v>
      </c>
      <c r="C888" s="375" t="s">
        <v>3233</v>
      </c>
      <c r="D888" s="371" t="s">
        <v>4002</v>
      </c>
      <c r="E888" s="371" t="s">
        <v>4003</v>
      </c>
      <c r="F888" s="376" t="s">
        <v>3224</v>
      </c>
      <c r="G888" s="376" t="s">
        <v>3225</v>
      </c>
      <c r="H888" s="373" t="s">
        <v>1884</v>
      </c>
      <c r="I888" s="374" t="s">
        <v>4004</v>
      </c>
      <c r="J888" s="421" t="s">
        <v>3268</v>
      </c>
      <c r="K888" s="422" t="s">
        <v>3235</v>
      </c>
      <c r="L888" s="329">
        <f>CONTINUA!BV888</f>
        <v>0</v>
      </c>
      <c r="M888" s="329">
        <f>CONTINUA!BW888</f>
        <v>0</v>
      </c>
      <c r="N888" s="895"/>
      <c r="O888" s="896" t="s">
        <v>4094</v>
      </c>
      <c r="P888" s="897" t="s">
        <v>206</v>
      </c>
      <c r="Q888" s="400"/>
      <c r="R888" s="401"/>
      <c r="S888" s="400"/>
      <c r="T888" s="401"/>
      <c r="U888" s="400"/>
      <c r="V888" s="401"/>
      <c r="W888" s="400"/>
      <c r="X888" s="401"/>
      <c r="Y888" s="400"/>
      <c r="Z888" s="401"/>
      <c r="AA888" s="400"/>
      <c r="AB888" s="401"/>
      <c r="AC888" s="400"/>
      <c r="AD888" s="401"/>
      <c r="AE888" s="400"/>
      <c r="AF888" s="401"/>
      <c r="AG888" s="400"/>
      <c r="AH888" s="401"/>
      <c r="AI888" s="400"/>
      <c r="AJ888" s="401"/>
      <c r="AK888" s="400"/>
      <c r="AL888" s="401"/>
      <c r="AM888" s="400"/>
      <c r="AN888" s="401"/>
      <c r="AO888" s="400"/>
      <c r="AP888" s="401"/>
      <c r="AQ888" s="400"/>
      <c r="AR888" s="401"/>
      <c r="AS888" s="400"/>
      <c r="AT888" s="401"/>
      <c r="AU888" s="400"/>
      <c r="AV888" s="401"/>
      <c r="AW888" s="400"/>
      <c r="AX888" s="401"/>
      <c r="AY888" s="400"/>
      <c r="AZ888" s="401"/>
      <c r="BA888" s="400"/>
      <c r="BB888" s="401"/>
      <c r="BC888" s="400"/>
      <c r="BD888" s="401"/>
      <c r="BE888" s="400"/>
      <c r="BF888" s="401"/>
      <c r="BG888" s="400"/>
      <c r="BH888" s="401"/>
      <c r="BI888" s="400"/>
      <c r="BJ888" s="401"/>
      <c r="BK888" s="400"/>
      <c r="BL888" s="401"/>
      <c r="BM888" s="400"/>
      <c r="BN888" s="401"/>
      <c r="BO888" s="400"/>
      <c r="BP888" s="401"/>
      <c r="BQ888" s="400"/>
      <c r="BR888" s="401"/>
      <c r="BS888" s="400"/>
      <c r="BT888" s="401"/>
      <c r="BU888" s="400"/>
      <c r="BV888" s="401"/>
      <c r="BW888" s="400"/>
      <c r="BX888" s="401"/>
      <c r="BY888" s="400"/>
      <c r="BZ888" s="401"/>
      <c r="CA888" s="400"/>
      <c r="CB888" s="401"/>
      <c r="CC888" s="400"/>
      <c r="CD888" s="401"/>
      <c r="CE888" s="400"/>
      <c r="CF888" s="401"/>
      <c r="CG888" s="400"/>
      <c r="CH888" s="401"/>
      <c r="CI888" s="400"/>
      <c r="CJ888" s="401"/>
      <c r="CK888" s="400"/>
      <c r="CL888" s="401"/>
      <c r="CM888" s="400"/>
      <c r="CN888" s="401"/>
      <c r="CO888" s="400"/>
      <c r="CP888" s="401"/>
      <c r="CQ888" s="400"/>
      <c r="CR888" s="401"/>
      <c r="CS888" s="400"/>
      <c r="CT888" s="401"/>
      <c r="CU888" s="400"/>
      <c r="CV888" s="401"/>
      <c r="CW888" s="400"/>
      <c r="CX888" s="401"/>
      <c r="CY888" s="400"/>
      <c r="CZ888" s="401"/>
      <c r="DA888" s="400"/>
      <c r="DB888" s="401"/>
      <c r="DC888" s="400"/>
      <c r="DD888" s="401"/>
      <c r="DE888" s="400"/>
      <c r="DF888" s="401"/>
      <c r="DG888" s="400"/>
      <c r="DH888" s="401"/>
      <c r="DI888" s="400"/>
      <c r="DJ888" s="401"/>
      <c r="DK888" s="400"/>
      <c r="DL888" s="401"/>
      <c r="DM888" s="400"/>
      <c r="DN888" s="401"/>
      <c r="DO888" s="400"/>
      <c r="DP888" s="401"/>
      <c r="DQ888" s="400"/>
      <c r="DR888" s="401"/>
      <c r="DS888" s="400"/>
      <c r="DT888" s="401"/>
      <c r="DU888" s="400"/>
      <c r="DV888" s="401"/>
      <c r="DW888" s="400"/>
      <c r="DX888" s="401"/>
      <c r="DY888" s="400"/>
      <c r="DZ888" s="401"/>
      <c r="EA888" s="400"/>
      <c r="EB888" s="401"/>
      <c r="EC888" s="400"/>
      <c r="ED888" s="401"/>
      <c r="EE888" s="400"/>
      <c r="EF888" s="401"/>
      <c r="EG888" s="400"/>
      <c r="EH888" s="401"/>
      <c r="EI888" s="400"/>
      <c r="EJ888" s="447"/>
      <c r="EK888" s="511"/>
      <c r="EL888" s="514"/>
      <c r="EM888" s="448"/>
      <c r="EN888" s="344"/>
      <c r="EO888" s="345"/>
      <c r="EP888" s="171">
        <f t="shared" si="961"/>
        <v>0</v>
      </c>
      <c r="EQ888" s="171">
        <f t="shared" si="962"/>
        <v>0</v>
      </c>
      <c r="ER888" s="171">
        <f t="shared" si="963"/>
        <v>0</v>
      </c>
      <c r="ES888" s="171">
        <f t="shared" si="964"/>
        <v>0</v>
      </c>
      <c r="ET888" s="171">
        <f t="shared" si="965"/>
        <v>0</v>
      </c>
      <c r="EU888" s="171">
        <f t="shared" si="966"/>
        <v>0</v>
      </c>
      <c r="EV888" s="172">
        <f t="shared" si="967"/>
        <v>0</v>
      </c>
      <c r="EW888" s="125"/>
      <c r="EX888" s="248">
        <f t="shared" si="1009"/>
        <v>0</v>
      </c>
      <c r="EY888" s="174">
        <f>(L888*regular)+(M888*Cadeirantee)</f>
        <v>0</v>
      </c>
      <c r="EZ888" s="249">
        <f>SUMIF(FG888:GJ888,"&gt;0")</f>
        <v>0</v>
      </c>
      <c r="FA888" s="249">
        <f>SUMIF(FG888:GJ888,"&lt;0")+SUMIF(GN888:HP888,"&lt;0")</f>
        <v>0</v>
      </c>
      <c r="FB888" s="174">
        <v>0</v>
      </c>
      <c r="FC888" s="126">
        <f>N888*km*'VALORES TABELA'!$B$13</f>
        <v>0</v>
      </c>
      <c r="FD888" s="250">
        <f t="shared" si="1010"/>
        <v>0</v>
      </c>
      <c r="FE888" s="105"/>
      <c r="FF888" s="108"/>
      <c r="FG888" s="108"/>
      <c r="FH888" s="108"/>
      <c r="FI888" s="108"/>
      <c r="FJ888" s="108"/>
      <c r="FK888" s="108"/>
      <c r="FL888" s="108"/>
      <c r="FM888" s="108"/>
      <c r="FN888" s="108"/>
      <c r="FO888" s="108"/>
      <c r="FP888" s="108"/>
      <c r="FQ888" s="108"/>
      <c r="FR888" s="108"/>
      <c r="FS888" s="108"/>
      <c r="FT888" s="108"/>
      <c r="FU888" s="108"/>
      <c r="FV888" s="108"/>
      <c r="FW888" s="108"/>
      <c r="FX888" s="108"/>
      <c r="FY888" s="108"/>
      <c r="FZ888" s="108"/>
      <c r="GA888" s="108"/>
      <c r="GB888" s="108"/>
      <c r="GC888" s="108"/>
      <c r="GD888" s="108"/>
      <c r="GE888" s="108"/>
      <c r="GF888" s="108"/>
      <c r="GG888" s="108"/>
      <c r="GH888" s="108"/>
      <c r="GI888" s="108"/>
      <c r="GJ888" s="108"/>
      <c r="GK888" s="251"/>
      <c r="GL888" s="103">
        <f t="shared" si="968"/>
        <v>0</v>
      </c>
      <c r="GM888" s="124"/>
      <c r="GN888" s="104"/>
      <c r="GO888" s="104"/>
      <c r="GP888" s="104"/>
      <c r="GQ888" s="104"/>
      <c r="GR888" s="104"/>
      <c r="GS888" s="104"/>
      <c r="GT888" s="104"/>
      <c r="GU888" s="104"/>
      <c r="GV888" s="104"/>
      <c r="GW888" s="104"/>
      <c r="GX888" s="104"/>
      <c r="GY888" s="104"/>
      <c r="GZ888" s="104"/>
      <c r="HA888" s="104"/>
      <c r="HB888" s="104"/>
      <c r="HC888" s="104"/>
      <c r="HD888" s="104"/>
      <c r="HE888" s="104"/>
      <c r="HF888" s="104"/>
      <c r="HG888" s="104"/>
      <c r="HH888" s="104"/>
      <c r="HI888" s="104"/>
      <c r="HJ888" s="104"/>
      <c r="HK888" s="104"/>
      <c r="HL888" s="104"/>
      <c r="HM888" s="104"/>
      <c r="HN888" s="104"/>
      <c r="HO888" s="104"/>
      <c r="HP888" s="104"/>
      <c r="HQ888" s="64"/>
      <c r="HR888" s="64"/>
      <c r="HS888" s="64"/>
      <c r="HT888" s="64"/>
      <c r="HU888" s="64"/>
      <c r="HV888" s="64"/>
      <c r="HW888" s="105"/>
      <c r="HX888" s="64"/>
      <c r="HY888" s="280">
        <f t="shared" si="1011"/>
        <v>0</v>
      </c>
      <c r="HZ888" s="280">
        <f t="shared" si="1012"/>
        <v>0</v>
      </c>
      <c r="IA888" s="280">
        <f t="shared" si="1013"/>
        <v>0</v>
      </c>
      <c r="IB888" s="64"/>
      <c r="IC888" s="64"/>
    </row>
    <row r="889" spans="1:237" s="106" customFormat="1" ht="22.5" customHeight="1" x14ac:dyDescent="0.25">
      <c r="A889" s="368" t="s">
        <v>4000</v>
      </c>
      <c r="B889" s="369" t="s">
        <v>4001</v>
      </c>
      <c r="C889" s="375" t="s">
        <v>3233</v>
      </c>
      <c r="D889" s="371" t="s">
        <v>4002</v>
      </c>
      <c r="E889" s="371" t="s">
        <v>4003</v>
      </c>
      <c r="F889" s="376" t="s">
        <v>3224</v>
      </c>
      <c r="G889" s="376" t="s">
        <v>3225</v>
      </c>
      <c r="H889" s="373" t="s">
        <v>1884</v>
      </c>
      <c r="I889" s="374" t="s">
        <v>4004</v>
      </c>
      <c r="J889" s="421" t="s">
        <v>3268</v>
      </c>
      <c r="K889" s="423" t="s">
        <v>3236</v>
      </c>
      <c r="L889" s="329">
        <f>CONTINUA!BV889</f>
        <v>0</v>
      </c>
      <c r="M889" s="329">
        <f>CONTINUA!BW889</f>
        <v>0</v>
      </c>
      <c r="N889" s="895"/>
      <c r="O889" s="896" t="s">
        <v>4094</v>
      </c>
      <c r="P889" s="897" t="s">
        <v>206</v>
      </c>
      <c r="Q889" s="400"/>
      <c r="R889" s="401"/>
      <c r="S889" s="400"/>
      <c r="T889" s="401"/>
      <c r="U889" s="400"/>
      <c r="V889" s="401"/>
      <c r="W889" s="400"/>
      <c r="X889" s="401"/>
      <c r="Y889" s="400"/>
      <c r="Z889" s="401"/>
      <c r="AA889" s="400"/>
      <c r="AB889" s="401"/>
      <c r="AC889" s="400"/>
      <c r="AD889" s="401"/>
      <c r="AE889" s="400"/>
      <c r="AF889" s="401"/>
      <c r="AG889" s="400"/>
      <c r="AH889" s="401"/>
      <c r="AI889" s="400"/>
      <c r="AJ889" s="401"/>
      <c r="AK889" s="400"/>
      <c r="AL889" s="401"/>
      <c r="AM889" s="400"/>
      <c r="AN889" s="401"/>
      <c r="AO889" s="400"/>
      <c r="AP889" s="401"/>
      <c r="AQ889" s="400"/>
      <c r="AR889" s="401"/>
      <c r="AS889" s="400"/>
      <c r="AT889" s="401"/>
      <c r="AU889" s="400"/>
      <c r="AV889" s="401"/>
      <c r="AW889" s="400"/>
      <c r="AX889" s="401"/>
      <c r="AY889" s="400"/>
      <c r="AZ889" s="401"/>
      <c r="BA889" s="400"/>
      <c r="BB889" s="401"/>
      <c r="BC889" s="400"/>
      <c r="BD889" s="401"/>
      <c r="BE889" s="400"/>
      <c r="BF889" s="401"/>
      <c r="BG889" s="400"/>
      <c r="BH889" s="401"/>
      <c r="BI889" s="400"/>
      <c r="BJ889" s="401"/>
      <c r="BK889" s="400"/>
      <c r="BL889" s="401"/>
      <c r="BM889" s="400"/>
      <c r="BN889" s="401"/>
      <c r="BO889" s="400"/>
      <c r="BP889" s="401"/>
      <c r="BQ889" s="400"/>
      <c r="BR889" s="401"/>
      <c r="BS889" s="400"/>
      <c r="BT889" s="401"/>
      <c r="BU889" s="400"/>
      <c r="BV889" s="401"/>
      <c r="BW889" s="400"/>
      <c r="BX889" s="401"/>
      <c r="BY889" s="400"/>
      <c r="BZ889" s="401"/>
      <c r="CA889" s="400"/>
      <c r="CB889" s="401"/>
      <c r="CC889" s="400"/>
      <c r="CD889" s="401"/>
      <c r="CE889" s="400"/>
      <c r="CF889" s="401"/>
      <c r="CG889" s="400"/>
      <c r="CH889" s="401"/>
      <c r="CI889" s="400"/>
      <c r="CJ889" s="401"/>
      <c r="CK889" s="400"/>
      <c r="CL889" s="401"/>
      <c r="CM889" s="400"/>
      <c r="CN889" s="401"/>
      <c r="CO889" s="400"/>
      <c r="CP889" s="401"/>
      <c r="CQ889" s="400"/>
      <c r="CR889" s="401"/>
      <c r="CS889" s="400"/>
      <c r="CT889" s="401"/>
      <c r="CU889" s="400"/>
      <c r="CV889" s="401"/>
      <c r="CW889" s="400"/>
      <c r="CX889" s="401"/>
      <c r="CY889" s="400"/>
      <c r="CZ889" s="401"/>
      <c r="DA889" s="400"/>
      <c r="DB889" s="401"/>
      <c r="DC889" s="400"/>
      <c r="DD889" s="401"/>
      <c r="DE889" s="400"/>
      <c r="DF889" s="401"/>
      <c r="DG889" s="400"/>
      <c r="DH889" s="401"/>
      <c r="DI889" s="400"/>
      <c r="DJ889" s="401"/>
      <c r="DK889" s="400"/>
      <c r="DL889" s="401"/>
      <c r="DM889" s="400"/>
      <c r="DN889" s="401"/>
      <c r="DO889" s="400"/>
      <c r="DP889" s="401"/>
      <c r="DQ889" s="400"/>
      <c r="DR889" s="401"/>
      <c r="DS889" s="400"/>
      <c r="DT889" s="401"/>
      <c r="DU889" s="400"/>
      <c r="DV889" s="401"/>
      <c r="DW889" s="400"/>
      <c r="DX889" s="401"/>
      <c r="DY889" s="400"/>
      <c r="DZ889" s="401"/>
      <c r="EA889" s="400"/>
      <c r="EB889" s="401"/>
      <c r="EC889" s="400"/>
      <c r="ED889" s="401"/>
      <c r="EE889" s="400"/>
      <c r="EF889" s="401"/>
      <c r="EG889" s="400"/>
      <c r="EH889" s="401"/>
      <c r="EI889" s="400"/>
      <c r="EJ889" s="447"/>
      <c r="EK889" s="511"/>
      <c r="EL889" s="514"/>
      <c r="EM889" s="448"/>
      <c r="EN889" s="344"/>
      <c r="EO889" s="345"/>
      <c r="EP889" s="171">
        <f t="shared" si="961"/>
        <v>0</v>
      </c>
      <c r="EQ889" s="171">
        <f t="shared" si="962"/>
        <v>0</v>
      </c>
      <c r="ER889" s="171">
        <f t="shared" si="963"/>
        <v>0</v>
      </c>
      <c r="ES889" s="171">
        <f t="shared" si="964"/>
        <v>0</v>
      </c>
      <c r="ET889" s="171">
        <f t="shared" si="965"/>
        <v>0</v>
      </c>
      <c r="EU889" s="171">
        <f t="shared" si="966"/>
        <v>0</v>
      </c>
      <c r="EV889" s="172">
        <f t="shared" si="967"/>
        <v>0</v>
      </c>
      <c r="EW889" s="127"/>
      <c r="EX889" s="248">
        <f t="shared" si="1009"/>
        <v>0</v>
      </c>
      <c r="EY889" s="174">
        <f>(L889*regular)+(M889*Cadeirantee)</f>
        <v>0</v>
      </c>
      <c r="EZ889" s="249">
        <f>SUMIF(FG889:GJ889,"&gt;0")</f>
        <v>0</v>
      </c>
      <c r="FA889" s="249">
        <f>SUMIF(FG889:GJ889,"&lt;0")+SUMIF(GN889:HP889,"&lt;0")</f>
        <v>0</v>
      </c>
      <c r="FB889" s="174">
        <v>0</v>
      </c>
      <c r="FC889" s="126">
        <f>N889*km*'VALORES TABELA'!$B$13</f>
        <v>0</v>
      </c>
      <c r="FD889" s="250">
        <f t="shared" si="1010"/>
        <v>0</v>
      </c>
      <c r="FE889" s="105"/>
      <c r="FF889" s="118"/>
      <c r="FG889" s="118"/>
      <c r="FH889" s="118"/>
      <c r="FI889" s="118"/>
      <c r="FJ889" s="118"/>
      <c r="FK889" s="118"/>
      <c r="FL889" s="118"/>
      <c r="FM889" s="118"/>
      <c r="FN889" s="118"/>
      <c r="FO889" s="118"/>
      <c r="FP889" s="118"/>
      <c r="FQ889" s="118"/>
      <c r="FR889" s="118"/>
      <c r="FS889" s="118"/>
      <c r="FT889" s="118"/>
      <c r="FU889" s="118"/>
      <c r="FV889" s="118"/>
      <c r="FW889" s="118"/>
      <c r="FX889" s="118"/>
      <c r="FY889" s="118"/>
      <c r="FZ889" s="118"/>
      <c r="GA889" s="118"/>
      <c r="GB889" s="118"/>
      <c r="GC889" s="118"/>
      <c r="GD889" s="118"/>
      <c r="GE889" s="118"/>
      <c r="GF889" s="118"/>
      <c r="GG889" s="118"/>
      <c r="GH889" s="118"/>
      <c r="GI889" s="118"/>
      <c r="GJ889" s="118"/>
      <c r="GK889" s="252"/>
      <c r="GL889" s="103">
        <f t="shared" si="968"/>
        <v>0</v>
      </c>
      <c r="GM889" s="124"/>
      <c r="GN889" s="104"/>
      <c r="GO889" s="104"/>
      <c r="GP889" s="104"/>
      <c r="GQ889" s="104"/>
      <c r="GR889" s="104"/>
      <c r="GS889" s="104"/>
      <c r="GT889" s="104"/>
      <c r="GU889" s="104"/>
      <c r="GV889" s="104"/>
      <c r="GW889" s="104"/>
      <c r="GX889" s="104"/>
      <c r="GY889" s="104"/>
      <c r="GZ889" s="104"/>
      <c r="HA889" s="104"/>
      <c r="HB889" s="104"/>
      <c r="HC889" s="104"/>
      <c r="HD889" s="104"/>
      <c r="HE889" s="104"/>
      <c r="HF889" s="104"/>
      <c r="HG889" s="104"/>
      <c r="HH889" s="104"/>
      <c r="HI889" s="104"/>
      <c r="HJ889" s="104"/>
      <c r="HK889" s="104"/>
      <c r="HL889" s="104"/>
      <c r="HM889" s="104"/>
      <c r="HN889" s="104"/>
      <c r="HO889" s="104"/>
      <c r="HP889" s="104"/>
      <c r="HQ889" s="64"/>
      <c r="HR889" s="65"/>
      <c r="HS889" s="65"/>
      <c r="HT889" s="65"/>
      <c r="HU889" s="65"/>
      <c r="HV889" s="65"/>
      <c r="HW889" s="105"/>
      <c r="HX889" s="65"/>
      <c r="HY889" s="280">
        <f t="shared" si="1011"/>
        <v>0</v>
      </c>
      <c r="HZ889" s="280">
        <f t="shared" si="1012"/>
        <v>0</v>
      </c>
      <c r="IA889" s="280">
        <f t="shared" si="1013"/>
        <v>0</v>
      </c>
      <c r="IB889" s="65"/>
      <c r="IC889" s="65"/>
    </row>
    <row r="890" spans="1:237" s="106" customFormat="1" ht="22.5" customHeight="1" thickBot="1" x14ac:dyDescent="0.3">
      <c r="A890" s="377" t="s">
        <v>4000</v>
      </c>
      <c r="B890" s="378" t="s">
        <v>4001</v>
      </c>
      <c r="C890" s="379" t="s">
        <v>3233</v>
      </c>
      <c r="D890" s="380" t="s">
        <v>4002</v>
      </c>
      <c r="E890" s="380" t="s">
        <v>4003</v>
      </c>
      <c r="F890" s="381" t="s">
        <v>3224</v>
      </c>
      <c r="G890" s="381" t="s">
        <v>3225</v>
      </c>
      <c r="H890" s="382" t="s">
        <v>1884</v>
      </c>
      <c r="I890" s="383" t="s">
        <v>4004</v>
      </c>
      <c r="J890" s="421" t="s">
        <v>3268</v>
      </c>
      <c r="K890" s="424" t="s">
        <v>60</v>
      </c>
      <c r="L890" s="329">
        <f>CONTINUA!BV890</f>
        <v>0</v>
      </c>
      <c r="M890" s="329">
        <f>CONTINUA!BW890</f>
        <v>0</v>
      </c>
      <c r="N890" s="895"/>
      <c r="O890" s="896" t="s">
        <v>4094</v>
      </c>
      <c r="P890" s="897" t="s">
        <v>206</v>
      </c>
      <c r="Q890" s="400"/>
      <c r="R890" s="401"/>
      <c r="S890" s="400"/>
      <c r="T890" s="401"/>
      <c r="U890" s="400"/>
      <c r="V890" s="401"/>
      <c r="W890" s="400"/>
      <c r="X890" s="401"/>
      <c r="Y890" s="400"/>
      <c r="Z890" s="401"/>
      <c r="AA890" s="400"/>
      <c r="AB890" s="401"/>
      <c r="AC890" s="400"/>
      <c r="AD890" s="401"/>
      <c r="AE890" s="400"/>
      <c r="AF890" s="401"/>
      <c r="AG890" s="400"/>
      <c r="AH890" s="401"/>
      <c r="AI890" s="400"/>
      <c r="AJ890" s="401"/>
      <c r="AK890" s="400"/>
      <c r="AL890" s="401"/>
      <c r="AM890" s="400"/>
      <c r="AN890" s="401"/>
      <c r="AO890" s="400"/>
      <c r="AP890" s="401"/>
      <c r="AQ890" s="400"/>
      <c r="AR890" s="401"/>
      <c r="AS890" s="400"/>
      <c r="AT890" s="401"/>
      <c r="AU890" s="400"/>
      <c r="AV890" s="401"/>
      <c r="AW890" s="400"/>
      <c r="AX890" s="401"/>
      <c r="AY890" s="400"/>
      <c r="AZ890" s="401"/>
      <c r="BA890" s="400"/>
      <c r="BB890" s="401"/>
      <c r="BC890" s="400"/>
      <c r="BD890" s="401"/>
      <c r="BE890" s="400"/>
      <c r="BF890" s="401"/>
      <c r="BG890" s="400"/>
      <c r="BH890" s="401"/>
      <c r="BI890" s="400"/>
      <c r="BJ890" s="401"/>
      <c r="BK890" s="400"/>
      <c r="BL890" s="401"/>
      <c r="BM890" s="400"/>
      <c r="BN890" s="401"/>
      <c r="BO890" s="400"/>
      <c r="BP890" s="401"/>
      <c r="BQ890" s="400"/>
      <c r="BR890" s="401"/>
      <c r="BS890" s="400"/>
      <c r="BT890" s="401"/>
      <c r="BU890" s="400"/>
      <c r="BV890" s="401"/>
      <c r="BW890" s="400"/>
      <c r="BX890" s="401"/>
      <c r="BY890" s="400"/>
      <c r="BZ890" s="401"/>
      <c r="CA890" s="400"/>
      <c r="CB890" s="401"/>
      <c r="CC890" s="400"/>
      <c r="CD890" s="401"/>
      <c r="CE890" s="400"/>
      <c r="CF890" s="401"/>
      <c r="CG890" s="400"/>
      <c r="CH890" s="401"/>
      <c r="CI890" s="400"/>
      <c r="CJ890" s="401"/>
      <c r="CK890" s="400"/>
      <c r="CL890" s="401"/>
      <c r="CM890" s="400"/>
      <c r="CN890" s="401"/>
      <c r="CO890" s="400"/>
      <c r="CP890" s="401"/>
      <c r="CQ890" s="400"/>
      <c r="CR890" s="401"/>
      <c r="CS890" s="400"/>
      <c r="CT890" s="401"/>
      <c r="CU890" s="400"/>
      <c r="CV890" s="401"/>
      <c r="CW890" s="400"/>
      <c r="CX890" s="401"/>
      <c r="CY890" s="400"/>
      <c r="CZ890" s="401"/>
      <c r="DA890" s="400"/>
      <c r="DB890" s="401"/>
      <c r="DC890" s="400"/>
      <c r="DD890" s="401"/>
      <c r="DE890" s="400"/>
      <c r="DF890" s="401"/>
      <c r="DG890" s="400"/>
      <c r="DH890" s="401"/>
      <c r="DI890" s="400"/>
      <c r="DJ890" s="401"/>
      <c r="DK890" s="400"/>
      <c r="DL890" s="401"/>
      <c r="DM890" s="400"/>
      <c r="DN890" s="401"/>
      <c r="DO890" s="400"/>
      <c r="DP890" s="401"/>
      <c r="DQ890" s="400"/>
      <c r="DR890" s="401"/>
      <c r="DS890" s="400"/>
      <c r="DT890" s="401"/>
      <c r="DU890" s="400"/>
      <c r="DV890" s="401"/>
      <c r="DW890" s="400"/>
      <c r="DX890" s="401"/>
      <c r="DY890" s="400"/>
      <c r="DZ890" s="401"/>
      <c r="EA890" s="400"/>
      <c r="EB890" s="401"/>
      <c r="EC890" s="400"/>
      <c r="ED890" s="401"/>
      <c r="EE890" s="400"/>
      <c r="EF890" s="401"/>
      <c r="EG890" s="400"/>
      <c r="EH890" s="401"/>
      <c r="EI890" s="400"/>
      <c r="EJ890" s="447"/>
      <c r="EK890" s="512"/>
      <c r="EL890" s="515"/>
      <c r="EM890" s="450"/>
      <c r="EN890" s="348"/>
      <c r="EO890" s="348"/>
      <c r="EP890" s="179">
        <f t="shared" si="961"/>
        <v>0</v>
      </c>
      <c r="EQ890" s="179">
        <f t="shared" si="962"/>
        <v>0</v>
      </c>
      <c r="ER890" s="179">
        <f t="shared" si="963"/>
        <v>0</v>
      </c>
      <c r="ES890" s="179">
        <f t="shared" si="964"/>
        <v>0</v>
      </c>
      <c r="ET890" s="179">
        <f t="shared" si="965"/>
        <v>0</v>
      </c>
      <c r="EU890" s="179">
        <f t="shared" si="966"/>
        <v>0</v>
      </c>
      <c r="EV890" s="172">
        <f t="shared" si="967"/>
        <v>0</v>
      </c>
      <c r="EW890" s="253"/>
      <c r="EX890" s="254">
        <v>0</v>
      </c>
      <c r="EY890" s="180">
        <v>0</v>
      </c>
      <c r="EZ890" s="255">
        <v>0</v>
      </c>
      <c r="FA890" s="255">
        <v>0</v>
      </c>
      <c r="FB890" s="180">
        <f>SUM(FF890:GI890)/2</f>
        <v>0</v>
      </c>
      <c r="FC890" s="256">
        <f>N890*km*'VALORES TABELA'!$B$13</f>
        <v>0</v>
      </c>
      <c r="FD890" s="250">
        <f t="shared" si="1010"/>
        <v>0</v>
      </c>
      <c r="FE890" s="257"/>
      <c r="FF890" s="181">
        <f>((Q890+S890)*Percapita)+((R890+T890)*Cadeirante)</f>
        <v>0</v>
      </c>
      <c r="FG890" s="181">
        <f>((U890+W890)*Percapita/30*FG$4)+((V890+X890)*Cadeirante/30*FG$4)</f>
        <v>0</v>
      </c>
      <c r="FH890" s="181">
        <f>((Y890+AA890)*Percapita/30*FH$4)+((Z890+AB890)*Cadeirante/30*FH$4)</f>
        <v>0</v>
      </c>
      <c r="FI890" s="181">
        <f>((AC890+AE890)*Percapita/30*FI$4)+((AD890+AF890)*Cadeirante/30*FI$4)</f>
        <v>0</v>
      </c>
      <c r="FJ890" s="181">
        <f>((AG890+AI890)*Percapita/30*FJ$4)+((AH890+AJ890)*Cadeirante/30*FJ$4)</f>
        <v>0</v>
      </c>
      <c r="FK890" s="181">
        <f>((AK890+AM890)*Percapita/30*FK$4)+((AL890+AN890)*Cadeirante/30*FK$4)</f>
        <v>0</v>
      </c>
      <c r="FL890" s="181">
        <f>((AO890+AQ890)*Percapita/30*FL$4)+((AP890+AR890)*Cadeirante/30*FL$4)</f>
        <v>0</v>
      </c>
      <c r="FM890" s="181">
        <f>((AS890+AU890)*Percapita/30*FM$4)+((AT890+AV890)*Cadeirante/30*FM$4)</f>
        <v>0</v>
      </c>
      <c r="FN890" s="181">
        <f>((AW890+AY890)*Percapita/30*FN$4)+((AX890+AZ890)*Cadeirante/30*FN$4)</f>
        <v>0</v>
      </c>
      <c r="FO890" s="181">
        <f>((BA890+BC890)*Percapita/30*FO$4)+((BB890+BD890)*Cadeirante/30*FO$4)</f>
        <v>0</v>
      </c>
      <c r="FP890" s="181">
        <f>((BE890+BG890)*Percapita/30*FP$4)+((BF890+BH890)*Cadeirante/30*FP$4)</f>
        <v>0</v>
      </c>
      <c r="FQ890" s="181">
        <f>((BI890+BK890)*Percapita/30*FQ$4)+((BJ890+BL890)*Cadeirante/30*FQ$4)</f>
        <v>0</v>
      </c>
      <c r="FR890" s="181">
        <f>((BM890+BO890)*Percapita/30*FR$4)+((BN890+BP890)*Cadeirante/30*FR$4)</f>
        <v>0</v>
      </c>
      <c r="FS890" s="181">
        <f>((BQ890+BS890)*Percapita/30*FS$4)+((BR890+BT890)*Cadeirante/30*FS$4)</f>
        <v>0</v>
      </c>
      <c r="FT890" s="181">
        <f>((BU890+BW890)*Percapita/30*FT$4)+((BV890+BX890)*Cadeirante/30*FT$4)</f>
        <v>0</v>
      </c>
      <c r="FU890" s="181">
        <f>((BY890+CA890)*Percapita/30*FU$4)+((BZ890+CB890)*Cadeirante/30*FU$4)</f>
        <v>0</v>
      </c>
      <c r="FV890" s="181">
        <f>((CC890+CE890)*Percapita/30*FV$4)+((CD890+CF890)*Cadeirante/30*FV$4)</f>
        <v>0</v>
      </c>
      <c r="FW890" s="181">
        <f>((CG890+CI890)*Percapita/30*FW$4)+((CI890+CK890)*Cadeirante/30*FW$4)</f>
        <v>0</v>
      </c>
      <c r="FX890" s="181">
        <f>((CK890+CM890)*Percapita/30*FX$4)+((CL890+CN890)*Cadeirante/30*FX$4)</f>
        <v>0</v>
      </c>
      <c r="FY890" s="181">
        <f>((CO890+CQ890)*Percapita/30*FY$4)+((CP890+CR890)*Cadeirante/30*FY$4)</f>
        <v>0</v>
      </c>
      <c r="FZ890" s="181">
        <f>((CS890+CU890)*Percapita/30*FZ$4)+((CT890+CV890)*Cadeirante/30*FZ$4)</f>
        <v>0</v>
      </c>
      <c r="GA890" s="181">
        <f>((CW890+CY890)*Percapita/30*GA$4)+((CX890+CZ890)*Cadeirante/30*GA$4)</f>
        <v>0</v>
      </c>
      <c r="GB890" s="181">
        <f>((DA890+DC890)*Percapita/30*GB$4)+((DB890+DD890)*Cadeirante/30*GB$4)</f>
        <v>0</v>
      </c>
      <c r="GC890" s="181">
        <f>((DE890+DG890)*Percapita/30*GC$4)+((DF890+DH890)*Cadeirante/30*GC$4)</f>
        <v>0</v>
      </c>
      <c r="GD890" s="181">
        <f>((DI890+DK890)*Percapita/30*GD$4)+((DJ890+DL890)*Cadeirante/30*GD$4)</f>
        <v>0</v>
      </c>
      <c r="GE890" s="181">
        <f>((DM890+DO890)*Percapita/30*GE$4)+((DN890+DP890)*Cadeirante/30*GE$4)</f>
        <v>0</v>
      </c>
      <c r="GF890" s="181">
        <f>((DQ890+DS890)*Percapita/30*GF$4)+((DR890+DT890)*Cadeirante/30*GF$4)</f>
        <v>0</v>
      </c>
      <c r="GG890" s="181">
        <f>((DU890+DW890)*Percapita/30*GG$4)+((DV890+DX890)*Cadeirante/30*GG$4)</f>
        <v>0</v>
      </c>
      <c r="GH890" s="181">
        <f>((DY890+EA890)*Percapita/30*GH$4)+((DZ890+EB890)*Cadeirante/30*GH$4)</f>
        <v>0</v>
      </c>
      <c r="GI890" s="181">
        <f>((EC890+EE890)*Percapita/30*GI$4)+((ED890+EF890)*Cadeirante/30*GI$4)</f>
        <v>0</v>
      </c>
      <c r="GJ890" s="181">
        <f>((EG890+EI890)*Percapita)+((EH890+EJ890)*Cadeirante)</f>
        <v>0</v>
      </c>
      <c r="GK890" s="258"/>
      <c r="GL890" s="103">
        <f t="shared" si="968"/>
        <v>0</v>
      </c>
      <c r="GM890" s="124"/>
      <c r="GN890" s="182"/>
      <c r="GO890" s="182"/>
      <c r="GP890" s="182"/>
      <c r="GQ890" s="182"/>
      <c r="GR890" s="182"/>
      <c r="GS890" s="182"/>
      <c r="GT890" s="182"/>
      <c r="GU890" s="182"/>
      <c r="GV890" s="182"/>
      <c r="GW890" s="182"/>
      <c r="GX890" s="182"/>
      <c r="GY890" s="182"/>
      <c r="GZ890" s="182"/>
      <c r="HA890" s="182"/>
      <c r="HB890" s="182"/>
      <c r="HC890" s="182"/>
      <c r="HD890" s="182"/>
      <c r="HE890" s="182"/>
      <c r="HF890" s="182"/>
      <c r="HG890" s="182"/>
      <c r="HH890" s="182"/>
      <c r="HI890" s="182"/>
      <c r="HJ890" s="182"/>
      <c r="HK890" s="182"/>
      <c r="HL890" s="182"/>
      <c r="HM890" s="182"/>
      <c r="HN890" s="182"/>
      <c r="HO890" s="182"/>
      <c r="HP890" s="259"/>
      <c r="HQ890" s="64"/>
      <c r="HW890" s="257"/>
      <c r="HY890" s="280">
        <f t="shared" si="1011"/>
        <v>0</v>
      </c>
      <c r="HZ890" s="280">
        <f t="shared" si="1012"/>
        <v>0</v>
      </c>
      <c r="IA890" s="280">
        <f t="shared" si="1013"/>
        <v>0</v>
      </c>
    </row>
    <row r="891" spans="1:237" s="106" customFormat="1" ht="22.5" customHeight="1" x14ac:dyDescent="0.25">
      <c r="A891" t="s">
        <v>4005</v>
      </c>
      <c r="B891" s="522" t="s">
        <v>4006</v>
      </c>
      <c r="C891" s="523">
        <v>4</v>
      </c>
      <c r="D891" s="524" t="s">
        <v>4002</v>
      </c>
      <c r="E891" s="524" t="s">
        <v>4007</v>
      </c>
      <c r="F891" s="525" t="s">
        <v>3224</v>
      </c>
      <c r="G891" s="525" t="s">
        <v>3225</v>
      </c>
      <c r="H891" s="350" t="s">
        <v>1884</v>
      </c>
      <c r="I891" s="351" t="s">
        <v>4008</v>
      </c>
      <c r="J891" s="409" t="s">
        <v>3231</v>
      </c>
      <c r="K891" s="410" t="s">
        <v>3232</v>
      </c>
      <c r="L891" s="329">
        <f>CONTINUA!BV891</f>
        <v>0</v>
      </c>
      <c r="M891" s="329">
        <f>CONTINUA!BW891</f>
        <v>0</v>
      </c>
      <c r="N891" s="895"/>
      <c r="O891" s="896" t="s">
        <v>4094</v>
      </c>
      <c r="P891" s="897" t="s">
        <v>206</v>
      </c>
      <c r="Q891" s="400"/>
      <c r="R891" s="401"/>
      <c r="S891" s="400"/>
      <c r="T891" s="401"/>
      <c r="U891" s="400"/>
      <c r="V891" s="401"/>
      <c r="W891" s="400"/>
      <c r="X891" s="401"/>
      <c r="Y891" s="400"/>
      <c r="Z891" s="401"/>
      <c r="AA891" s="400"/>
      <c r="AB891" s="401"/>
      <c r="AC891" s="400"/>
      <c r="AD891" s="401"/>
      <c r="AE891" s="400"/>
      <c r="AF891" s="401"/>
      <c r="AG891" s="400"/>
      <c r="AH891" s="401"/>
      <c r="AI891" s="400"/>
      <c r="AJ891" s="401"/>
      <c r="AK891" s="400"/>
      <c r="AL891" s="401"/>
      <c r="AM891" s="400"/>
      <c r="AN891" s="401"/>
      <c r="AO891" s="400"/>
      <c r="AP891" s="401"/>
      <c r="AQ891" s="400"/>
      <c r="AR891" s="401"/>
      <c r="AS891" s="400"/>
      <c r="AT891" s="401"/>
      <c r="AU891" s="400"/>
      <c r="AV891" s="401"/>
      <c r="AW891" s="400"/>
      <c r="AX891" s="401"/>
      <c r="AY891" s="400"/>
      <c r="AZ891" s="401"/>
      <c r="BA891" s="400"/>
      <c r="BB891" s="401"/>
      <c r="BC891" s="400"/>
      <c r="BD891" s="401"/>
      <c r="BE891" s="400"/>
      <c r="BF891" s="401"/>
      <c r="BG891" s="400"/>
      <c r="BH891" s="401"/>
      <c r="BI891" s="400"/>
      <c r="BJ891" s="401"/>
      <c r="BK891" s="400"/>
      <c r="BL891" s="401"/>
      <c r="BM891" s="400"/>
      <c r="BN891" s="401"/>
      <c r="BO891" s="400"/>
      <c r="BP891" s="401"/>
      <c r="BQ891" s="400"/>
      <c r="BR891" s="401"/>
      <c r="BS891" s="400"/>
      <c r="BT891" s="401"/>
      <c r="BU891" s="400"/>
      <c r="BV891" s="401"/>
      <c r="BW891" s="400"/>
      <c r="BX891" s="401"/>
      <c r="BY891" s="400"/>
      <c r="BZ891" s="401"/>
      <c r="CA891" s="400"/>
      <c r="CB891" s="401"/>
      <c r="CC891" s="400"/>
      <c r="CD891" s="401"/>
      <c r="CE891" s="400"/>
      <c r="CF891" s="401"/>
      <c r="CG891" s="400"/>
      <c r="CH891" s="401"/>
      <c r="CI891" s="400"/>
      <c r="CJ891" s="401"/>
      <c r="CK891" s="400"/>
      <c r="CL891" s="401"/>
      <c r="CM891" s="400"/>
      <c r="CN891" s="401"/>
      <c r="CO891" s="400"/>
      <c r="CP891" s="401"/>
      <c r="CQ891" s="400"/>
      <c r="CR891" s="401"/>
      <c r="CS891" s="400"/>
      <c r="CT891" s="401"/>
      <c r="CU891" s="400"/>
      <c r="CV891" s="401"/>
      <c r="CW891" s="400"/>
      <c r="CX891" s="401"/>
      <c r="CY891" s="400"/>
      <c r="CZ891" s="401"/>
      <c r="DA891" s="400"/>
      <c r="DB891" s="401"/>
      <c r="DC891" s="400"/>
      <c r="DD891" s="401"/>
      <c r="DE891" s="400"/>
      <c r="DF891" s="401"/>
      <c r="DG891" s="400"/>
      <c r="DH891" s="401"/>
      <c r="DI891" s="400"/>
      <c r="DJ891" s="401"/>
      <c r="DK891" s="400"/>
      <c r="DL891" s="401"/>
      <c r="DM891" s="400"/>
      <c r="DN891" s="401"/>
      <c r="DO891" s="400"/>
      <c r="DP891" s="401"/>
      <c r="DQ891" s="400"/>
      <c r="DR891" s="401"/>
      <c r="DS891" s="400"/>
      <c r="DT891" s="401"/>
      <c r="DU891" s="400"/>
      <c r="DV891" s="401"/>
      <c r="DW891" s="400"/>
      <c r="DX891" s="401"/>
      <c r="DY891" s="400"/>
      <c r="DZ891" s="401"/>
      <c r="EA891" s="400"/>
      <c r="EB891" s="401"/>
      <c r="EC891" s="400"/>
      <c r="ED891" s="401"/>
      <c r="EE891" s="400"/>
      <c r="EF891" s="401"/>
      <c r="EG891" s="400"/>
      <c r="EH891" s="401"/>
      <c r="EI891" s="400"/>
      <c r="EJ891" s="447"/>
      <c r="EK891" s="510"/>
      <c r="EL891" s="513"/>
      <c r="EM891" s="520"/>
      <c r="EN891" s="520"/>
      <c r="EO891" s="520"/>
      <c r="EP891" s="171">
        <f t="shared" si="961"/>
        <v>0</v>
      </c>
      <c r="EQ891" s="171">
        <f t="shared" si="962"/>
        <v>0</v>
      </c>
      <c r="ER891" s="171">
        <f t="shared" si="963"/>
        <v>0</v>
      </c>
      <c r="ES891" s="171">
        <f t="shared" si="964"/>
        <v>0</v>
      </c>
      <c r="ET891" s="171">
        <f t="shared" si="965"/>
        <v>0</v>
      </c>
      <c r="EU891" s="171">
        <f t="shared" si="966"/>
        <v>0</v>
      </c>
      <c r="EV891" s="172">
        <f t="shared" si="967"/>
        <v>0</v>
      </c>
      <c r="EW891" s="367">
        <f>IF(C891=4,IF(MAX(Q891:EJ893)&gt;0,(Especiall/30*(IF(($G891-$F891)=($G$5-$F$5),30,IF(DAY($G891)=31,($G891-$F891),($G891-$F891)+1)))),0),0)</f>
        <v>11465.63</v>
      </c>
      <c r="EX891" s="248">
        <f t="shared" ref="EX891:EX894" si="1014">FF891</f>
        <v>1540.92</v>
      </c>
      <c r="EY891" s="174">
        <f>(L891*regular)+(M891*Cadeirantee)</f>
        <v>0</v>
      </c>
      <c r="EZ891" s="249">
        <f>SUMIF(FG891:GJ891,"&gt;0")</f>
        <v>0</v>
      </c>
      <c r="FA891" s="249">
        <f>SUMIF(FG891:GJ891,"&lt;0")+SUMIF(GN891:HP891,"&lt;0")</f>
        <v>0</v>
      </c>
      <c r="FB891" s="174">
        <v>0</v>
      </c>
      <c r="FC891" s="175">
        <f>N891*km*'VALORES TABELA'!$B$13</f>
        <v>0</v>
      </c>
      <c r="FD891" s="250">
        <f>GL891</f>
        <v>0</v>
      </c>
      <c r="FE891" s="176">
        <f>(EW891+EW892+EW893+EW894+EX891+EX892+EX893+EX894+EY891+EY892+EY893+EY894+EY895+EZ891+EZ892+EZ893+EZ894+FA891+FA892+FA893+FA894+FC891+FC892+FC893+FC894+HY891-HZ891-IA891+FD891+FD892+FD893+FD894+FB895)</f>
        <v>13006.55</v>
      </c>
      <c r="FF891" s="177">
        <f>IF(C891=4,SUM(Q891+Q892+Q893+S891+S892+S893)*Percapita/30*FF$4+(R891+R892+R893+T891+T892+T893)*Cadeirante/30*FF$4,IF(C891=3,IF(Q894+S894=10,Fixo/30*FF$4+(Q891+Q892+Q893+S891+S892+S893)*Percapita/30*FF$4+(R894+T894)*Cadeirante/30*FF$4,IF(Q894+S894&lt;=9,(Q894+S894)*Crechee/30*FF$4)+(R894+T894)*Cadeirante/30*FF$4+(Q891+Q892+Q893+S891+S892+S893)*Percapita/30*FF$4)+IF(Q894+S894&gt;=11,Fixo/30*FF$4+(Q894+S894-10)*Crechee/30*FF$4,0),IF(C891=2,IF(R891+R892+R893+R894+T891+T892+T893+T894=1,Cadeirante/30*FF$4,IF(R891+R892+R893+R894+T891+T892+T893+T894=2,Fixo/30*FF$4,IF(R891+R892+R893+R894+T891+T892+T893+T894&gt;2,Fixo/30*FF$4+(R891+R892+R893+R894+T891+T892+T893+T894-2)*Cadeirante/30*FF$4)))+(Q891+Q892+Q893+S891+S892+S893)*Percapita/30*FF$4+(Q894+S894)*Crechee/30*FF$4,IF(C891=1,IF(Q891+Q892+Q893+R891+R892+R893+S891+S892+S893+T891+T892+T893&lt;=15,(Q891+Q892+Q893+S891+S892+S893)*Percapita/30*FF$4,IF(Q891+Q892+Q893+R891+R892+R893+S891+S892+S893+T891+T892+T893&gt;=16,Fixo/30*FF$4+(Q891+Q892+Q893+R891+R892+R893+S891+S892+S893+T891+T892-16)*Percapita/30*FF$4))))))</f>
        <v>1540.92</v>
      </c>
      <c r="FG891" s="177">
        <f>IF(C891=4,SUM(U891+U892+U893+W891+W892+W893)*Percapita/30*FG$4+(V891+V892+V893+X891+X892+X893)*Cadeirante/30*FG$4,IF(C891=3,IF(U894+W894=10,Fixo/30*FG$4+(U891+U892+U893+W891+W892+W893)*Percapita/30*FG$4+(V894+X894)*Cadeirante/30*FG$4,IF(U894+W894&lt;=9,(U894+W894)*Crechee/30*FG$4)+(V894+X894)*Cadeirante/30*FG$4+(U891+U892+U893+W891+W892+W893)*Percapita/30*FG$4)+IF(U894+W894&gt;=11,Fixo/30*FG$4+(U894+W894-10)*Crechee/30*FG$4,0),IF(C891=2,IF(V891+V892+V893+V894+X891+X892+X893+X894=1,Cadeirante/30*FG$4,IF(V891+V892+V893+V894+X891+X892+X893+X894=2,Fixo/30*FG$4,IF(V891+V892+V893+V894+X891+X892+X893+X894&gt;2,Fixo/30*FG$4+(V891+V892+V893+V894+X891+X892+X893+X894-2)*Cadeirante/30*FG$4)))+(U891+U892+U893+W891+W892+W893)*Percapita/30*FG$4+(U894+W894)*Crechee/30*FG$4,IF(C891=1,IF(U891+U892+U893+V891+V892+V893+W891+W892+W893+X891+X892+X893&lt;=15,(U891+U892+U893+W891+W892+W893)*Percapita/30*FG$4,IF(U891+U892+U893+V891+V892+V893+W891+W892+W893+X891+X892+X893&gt;=16,Fixo/30*FG$4+(U891+U892+U893+V891+V892+V893+W891+W892+W893+X891+X892-16)*Percapita/30*FG$4))))))</f>
        <v>0</v>
      </c>
      <c r="FH891" s="177">
        <f>IF(C891=4,SUM(Y891+Y892+Y893+AA891+AA892+AA893)*Percapita/30*FH$4+(Z891+Z892+Z893+AB891+AB892+AB893)*Cadeirante/30*FH$4,IF(C891=3,IF(Y894+AA894=10,Fixo/30*FH$4+(Y891+Y892+Y893+AA891+AA892+AA893)*Percapita/30*FH$4+(Z894+AB894)*Cadeirante/30*FH$4,IF(Y894+AA894&lt;=9,(Y894+AA894)*Crechee/30*FH$4)+(Z894+AB894)*Cadeirante/30*FH$4+(Y891+Y892+Y893+AA891+AA892+AA893)*Percapita/30*FH$4)+IF(Y894+AA894&gt;=11,Fixo/30*FH$4+(Y894+AA894-10)*Crechee/30*FH$4,0),IF(C891=2,IF(Z891+Z892+Z893+Z894+AB891+AB892+AB893+AB894=1,Cadeirante/30*FH$4,IF(Z891+Z892+Z893+Z894+AB891+AB892+AB893+AB894=2,Fixo/30*FH$4,IF(Z891+Z892+Z893+Z894+AB891+AB892+AB893+AB894&gt;2,Fixo/30*FH$4+(Z891+Z892+Z893+Z894+AB891+AB892+AB893+AB894-2)*Cadeirante/30*FH$4)))+(Y891+Y892+Y893+AA891+AA892+AA893)*Percapita/30*FH$4+(Y894+AA894)*Crechee/30*FH$4,IF(C891=1,IF(Y891+Y892+Y893+Z891+Z892+Z893+AA891+AA892+AA893+AB891+AB892+AB893&lt;=15,(Y891+Y892+Y893+AA891+AA892+AA893)*Percapita/30*FH$4,IF(Y891+Y892+Y893+Z891+Z892+Z893+AA891+AA892+AA893+AB891+AB892+AB893&gt;=16,Fixo/30*FH$4+(Y891+Y892+Y893+Z891+Z892+Z893+AA891+AA892+AA893+AB891+AB892-16)*Percapita/30*FH$4))))))</f>
        <v>0</v>
      </c>
      <c r="FI891" s="177">
        <f>IF(C891=4,SUM(AC891+AC892+AC893+AE891+AE892+AE893)*Percapita/30*FI$4+(AD891+AD892+AD893+AF891+AF892+AF893)*Cadeirante/30*FI$4,IF(C891=3,IF(AC894+AE894=10,Fixo/30*FI$4+(AC891+AC892+AC893+AE891+AE892+AE893)*Percapita/30*FI$4+(AD894+AF894)*Cadeirante/30*FI$4,IF(AC894+AE894&lt;=9,(AC894+AE894)*Crechee/30*FI$4)+(AD894+AF894)*Cadeirante/30*FI$4+(AC891+AC892+AC893+AE891+AE892+AE893)*Percapita/30*FI$4)+IF(AC894+AE894&gt;=11,Fixo/30*FI$4+(AC894+AE894-10)*Crechee/30*FI$4,0),IF(C891=2,IF(AD891+AD892+AD893+AD894+AF891+AF892+AF893+AF894=1,Cadeirante/30*FI$4,IF(AD891+AD892+AD893+AD894+AF891+AF892+AF893+AF894=2,Fixo/30*FI$4,IF(AD891+AD892+AD893+AD894+AF891+AF892+AF893+AF894&gt;2,Fixo/30*FI$4+(AD891+AD892+AD893+AD894+AF891+AF892+AF893+AF894-2)*Cadeirante/30*FI$4)))+(AC891+AC892+AC893+AE891+AE892+AE893)*Percapita/30*FI$4+(AC894+AE894)*Crechee/30*FI$4,IF(C891=1,IF(AC891+AC892+AC893+AD891+AD892+AD893+AE891+AE892+AE893+AF891+AF892+AF893&lt;=15,(AC891+AC892+AC893+AE891+AE892+AE893)*Percapita/30*FI$4,IF(AC891+AC892+AC893+AD891+AD892+AD893+AE891+AE892+AE893+AF891+AF892+AF893&gt;=16,Fixo/30*FI$4+(AC891+AC892+AC893+AD891+AD892+AD893+AE891+AE892+AE893+AF891+AF892-16)*Percapita/30*FI$4))))))</f>
        <v>0</v>
      </c>
      <c r="FJ891" s="177">
        <f>IF(C891=4,SUM(AG891+AG892+AG893+AI891+AI892+AI893)*Percapita/30*FJ$4+(AH891+AH892+AH893+AJ891+AJ892+AJ893)*Cadeirante/30*FJ$4,IF(C891=3,IF(AG894+AI894=10,Fixo/30*FJ$4+(AG891+AG892+AG893+AI891+AI892+AI893)*Percapita/30*FJ$4+(AH894+AJ894)*Cadeirante/30*FJ$4,IF(AG894+AI894&lt;=9,(AG894+AI894)*Crechee/30*FJ$4)+(AH894+AJ894)*Cadeirante/30*FJ$4+(AG891+AG892+AG893+AI891+AI892+AI893)*Percapita/30*FJ$4)+IF(AG894+AI894&gt;=11,Fixo/30*FJ$4+(AG894+AI894-10)*Crechee/30*FJ$4,0),IF(C891=2,IF(AH891+AH892+AH893+AH894+AJ891+AJ892+AJ893+AJ894=1,Cadeirante/30*FJ$4,IF(AH891+AH892+AH893+AH894+AJ891+AJ892+AJ893+AJ894=2,Fixo/30*FJ$4,IF(AH891+AH892+AH893+AH894+AJ891+AJ892+AJ893+AJ894&gt;2,Fixo/30*FJ$4+(AH891+AH892+AH893+AH894+AJ891+AJ892+AJ893+AJ894-2)*Cadeirante/30*FJ$4)))+(AG891+AG892+AG893+AI891+AI892+AI893)*Percapita/30*FJ$4+(AG894+AI894)*Crechee/30*FJ$4,IF(C891=1,IF(AG891+AG892+AG893+AH891+AH892+AH893+AI891+AI892+AI893+AJ891+AJ892+AJ893&lt;=15,(AG891+AG892+AG893+AI891+AI892+AI893)*Percapita/30*FJ$4,IF(AG891+AG892+AG893+AH891+AH892+AH893+AI891+AI892+AI893+AJ891+AJ892+AJ893&gt;=16,Fixo/30*FJ$4+(AG891+AG892+AG893+AH891+AH892+AH893+AI891+AI892+AI893+AJ891+AJ892-16)*Percapita/30*FJ$4))))))</f>
        <v>0</v>
      </c>
      <c r="FK891" s="177">
        <f>IF(C891=4,SUM(AK891+AK892+AK893+AM891+AM892+AM893)*Percapita/30*FK$4+(AL891+AL892+AL893+AN891+AN892+AN893)*Cadeirante/30*FK$4,IF(C891=3,IF(AK894+AM894=10,Fixo/30*FK$4+(AK891+AK892+AK893+AM891+AM892+AM893)*Percapita/30*FK$4+(AL894+AN894)*Cadeirante/30*FK$4,IF(AK894+AM894&lt;=9,(AK894+AM894)*Crechee/30*FK$4)+(AL894+AN894)*Cadeirante/30*FK$4+(AK891+AK892+AK893+AM891+AM892+AM893)*Percapita/30*FK$4)+IF(AK894+AM894&gt;=11,Fixo/30*FK$4+(AK894+AM894-10)*Crechee/30*FK$4,0),IF(C891=2,IF(AL891+AL892+AL893+AL894+AN891+AN892+AN893+AN894=1,Cadeirante/30*FK$4,IF(AL891+AL892+AL893+AL894+AN891+AN892+AN893+AN894=2,Fixo/30*FK$4,IF(AL891+AL892+AL893+AL894+AN891+AN892+AN893+AN894&gt;2,Fixo/30*FK$4+(AL891+AL892+AL893+AL894+AN891+AN892+AN893+AN894-2)*Cadeirante/30*FK$4)))+(AK891+AK892+AK893+AM891+AM892+AM893)*Percapita/30*FK$4+(AK894+AM894)*Crechee/30*FK$4,IF(C891=1,IF(AK891+AK892+AK893+AL891+AL892+AL893+AM891+AM892+AM893+AN891+AN892+AN893&lt;=15,(AK891+AK892+AK893+AM891+AM892+AM893)*Percapita/30*FK$4,IF(AK891+AK892+AK893+AL891+AL892+AL893+AM891+AM892+AM893+AN891+AN892+AN893&gt;=16,Fixo/30*FK$4+(AK891+AK892+AK893+AL891+AL892+AL893+AM891+AM892+AM893+AN891+AN892-16)*Percapita/30*FK$4))))))</f>
        <v>0</v>
      </c>
      <c r="FL891" s="177">
        <f>IF(C891=4,SUM(AO891+AO892+AO893+AQ891+AQ892+AQ893)*Percapita/30*FL$4+(AP891+AP892+AP893+AR891+AR892+AR893)*Cadeirante/30*FL$4,IF(C891=3,IF(AO894+AQ894=10,Fixo/30*FL$4+(AO891+AO892+AO893+AQ891+AQ892+AQ893)*Percapita/30*FL$4+(AP894+AR894)*Cadeirante/30*FL$4,IF(AO894+AQ894&lt;=9,(AO894+AQ894)*Crechee/30*FL$4)+(AP894+AR894)*Cadeirante/30*FL$4+(AO891+AO892+AO893+AQ891+AQ892+AQ893)*Percapita/30*FL$4)+IF(AO894+AQ894&gt;=11,Fixo/30*FL$4+(AO894+AQ894-10)*Crechee/30*FL$4,0),IF(C891=2,IF(AP891+AP892+AP893+AP894+AR891+AR892+AR893+AR894=1,Cadeirante/30*FL$4,IF(AP891+AP892+AP893+AP894+AR891+AR892+AR893+AR894=2,Fixo/30*FL$4,IF(AP891+AP892+AP893+AP894+AR891+AR892+AR893+AR894&gt;2,Fixo/30*FL$4+(AP891+AP892+AP893+AP894+AR891+AR892+AR893+AR894-2)*Cadeirante/30*FL$4)))+(AO891+AO892+AO893+AQ891+AQ892+AQ893)*Percapita/30*FL$4+(AO894+AQ894)*Crechee/30*FL$4,IF(C891=1,IF(AO891+AO892+AO893+AP891+AP892+AP893+AQ891+AQ892+AQ893+AR891+AR892+AR893&lt;=15,(AO891+AO892+AO893+AQ891+AQ892+AQ893)*Percapita/30*FL$4,IF(AO891+AO892+AO893+AP891+AP892+AP893+AQ891+AQ892+AQ893+AR891+AR892+AR893&gt;=16,Fixo/30*FL$4+(AO891+AO892+AO893+AP891+AP892+AP893+AQ891+AQ892+AQ893+AR891+AR892-16)*Percapita/30*FL$4))))))</f>
        <v>0</v>
      </c>
      <c r="FM891" s="177">
        <f>IF(C891=4,SUM(AS891+AS892+AS893+AU891+AU892+AU893)*Percapita/30*FM$4+(AT891+AT892+AT893+AV891+AV892+AV893)*Cadeirante/30*FM$4,IF(C891=3,IF(AS894+AU894=10,Fixo/30*FM$4+(AS891+AS892+AS893+AU891+AU892+AU893)*Percapita/30*FM$4+(AT894+AV894)*Cadeirante/30*FM$4,IF(AS894+AU894&lt;=9,(AS894+AU894)*Crechee/30*FM$4)+(AT894+AV894)*Cadeirante/30*FM$4+(AS891+AS892+AS893+AU891+AU892+AU893)*Percapita/30*FM$4)+IF(AS894+AU894&gt;=11,Fixo/30*FM$4+(AS894+AU894-10)*Crechee/30*FM$4,0),IF(C891=2,IF(AT891+AT892+AT893+AT894+AV891+AV892+AV893+AV894=1,Cadeirante/30*FM$4,IF(AT891+AT892+AT893+AT894+AV891+AV892+AV893+AV894=2,Fixo/30*FM$4,IF(AT891+AT892+AT893+AT894+AV891+AV892+AV893+AV894&gt;2,Fixo/30*FM$4+(AT891+AT892+AT893+AT894+AV891+AV892+AV893+AV894-2)*Cadeirante/30*FM$4)))+(AS891+AS892+AS893+AU891+AU892+AU893)*Percapita/30*FM$4+(AS894+AU894)*Crechee/30*FM$4,IF(C891=1,IF(AS891+AS892+AS893+AT891+AT892+AT893+AU891+AU892+AU893+AV891+AV892+AV893&lt;=15,(AS891+AS892+AS893+AU891+AU892+AU893)*Percapita/30*FM$4,IF(AS891+AS892+AS893+AT891+AT892+AT893+AU891+AU892+AU893+AV891+AV892+AV893&gt;=16,Fixo/30*FM$4+(AS891+AS892+AS893+AT891+AT892+AT893+AU891+AU892+AU893+AV891+AV892-16)*Percapita/30*FM$4))))))</f>
        <v>0</v>
      </c>
      <c r="FN891" s="177">
        <f>IF(C891=4,SUM(AW891+AW892+AW893+AY891+AY892+AY893)*Percapita/30*FN$4+(AX891+AX892+AX893+AZ891+AZ892+AZ893)*Cadeirante/30*FN$4,IF(C891=3,IF(AW894+AY894=10,Fixo/30*FN$4+(AW891+AW892+AW893+AY891+AY892+AY893)*Percapita/30*FN$4+(AX894+AZ894)*Cadeirante/30*FN$4,IF(AW894+AY894&lt;=9,(AW894+AY894)*Crechee/30*FN$4)+(AX894+AZ894)*Cadeirante/30*FN$4+(AW891+AW892+AW893+AY891+AY892+AY893)*Percapita/30*FN$4)+IF(AW894+AY894&gt;=11,Fixo/30*FN$4+(AW894+AY894-10)*Crechee/30*FN$4,0),IF(C891=2,IF(AX891+AX892+AX893+AX894+AZ891+AZ892+AZ893+AZ894=1,Cadeirante/30*FN$4,IF(AX891+AX892+AX893+AX894+AZ891+AZ892+AZ893+AZ894=2,Fixo/30*FN$4,IF(AX891+AX892+AX893+AX894+AZ891+AZ892+AZ893+AZ894&gt;2,Fixo/30*FN$4+(AX891+AX892+AX893+AX894+AZ891+AZ892+AZ893+AZ894-2)*Cadeirante/30*FN$4)))+(AW891+AW892+AW893+AY891+AY892+AY893)*Percapita/30*FN$4+(AW894+AY894)*Crechee/30*FN$4,IF(C891=1,IF(AW891+AW892+AW893+AX891+AX892+AX893+AY891+AY892+AY893+AZ891+AZ892+AZ893&lt;=15,(AW891+AW892+AW893+AY891+AY892+AY893)*Percapita/30*FN$4,IF(AW891+AW892+AW893+AX891+AX892+AX893+AY891+AY892+AY893+AZ891+AZ892+AZ893&gt;=16,Fixo/30*FN$4+(AW891+AW892+AW893+AX891+AX892+AX893+AY891+AY892+AY893+AZ891+AZ892-16)*Percapita/30*FN$4))))))</f>
        <v>0</v>
      </c>
      <c r="FO891" s="177">
        <f>IF(C891=4,SUM(BA891+BA892+BA893+BC891+BC892+BC893)*Percapita/30*FO$4+(BB891+BB892+BB893+BD891+BD892+BD893)*Cadeirante/30*FO$4,IF(C891=3,IF(BA894+BC894=10,Fixo/30*FO$4+(BA891+BA892+BA893+BC891+BC892+BC893)*Percapita/30*FO$4+(BB894+BD894)*Cadeirante/30*FO$4,IF(BA894+BC894&lt;=9,(BA894+BC894)*Crechee/30*FO$4)+(BB894+BD894)*Cadeirante/30*FO$4+(BA891+BA892+BA893+BC891+BC892+BC893)*Percapita/30*FO$4)+IF(BA894+BC894&gt;=11,Fixo/30*FO$4+(BA894+BC894-10)*Crechee/30*FO$4,0),IF(C891=2,IF(BB891+BB892+BB893+BB894+BD891+BD892+BD893+BD894=1,Cadeirante/30*FO$4,IF(BB891+BB892+BB893+BB894+BD891+BD892+BD893+BD894=2,Fixo/30*FO$4,IF(BB891+BB892+BB893+BB894+BD891+BD892+BD893+BD894&gt;2,Fixo/30*FO$4+(BB891+BB892+BB893+BB894+BD891+BD892+BD893+BD894-2)*Cadeirante/30*FO$4)))+(BA891+BA892+BA893+BC891+BC892+BC893)*Percapita/30*FO$4+(BA894+BC894)*Crechee/30*FO$4,IF(C891=1,IF(BA891+BA892+BA893+BB891+BB892+BB893+BC891+BC892+BC893+BD891+BD892+BD893&lt;=15,(BA891+BA892+BA893+BC891+BC892+BC893)*Percapita/30*FO$4,IF(BA891+BA892+BA893+BB891+BB892+BB893+BC891+BC892+BC893+BD891+BD892+BD893&gt;=16,Fixo/30*FO$4+(BA891+BA892+BA893+BB891+BB892+BB893+BC891+BC892+BC893+BD891+BD892-16)*Percapita/30*FO$4))))))</f>
        <v>0</v>
      </c>
      <c r="FP891" s="177">
        <f>IF(C891=4,SUM(BE891+BE892+BE893+BG891+BG892+BG893)*Percapita/30*FP$4+(BF891+BF892+BF893+BH891+BH892+BH893)*Cadeirante/30*FP$4,IF(C891=3,IF(BE894+BG894=10,Fixo/30*FP$4+(BE891+BE892+BE893+BG891+BG892+BG893)*Percapita/30*FP$4+(BF894+BH894)*Cadeirante/30*FP$4,IF(BE894+BG894&lt;=9,(BE894+BG894)*Crechee/30*FP$4)+(BF894+BH894)*Cadeirante/30*FP$4+(BE891+BE892+BE893+BG891+BG892+BG893)*Percapita/30*FP$4)+IF(BE894+BG894&gt;=11,Fixo/30*FP$4+(BE894+BG894-10)*Crechee/30*FP$4,0),IF(C891=2,IF(BF891+BF892+BF893+BF894+BH891+BH892+BH893+BH894=1,Cadeirante/30*FP$4,IF(BF891+BF892+BF893+BF894+BH891+BH892+BH893+BH894=2,Fixo/30*FP$4,IF(BF891+BF892+BF893+BF894+BH891+BH892+BH893+BH894&gt;2,Fixo/30*FP$4+(BF891+BF892+BF893+BF894+BH891+BH892+BH893+BH894-2)*Cadeirante/30*FP$4)))+(BE891+BE892+BE893+BG891+BG892+BG893)*Percapita/30*FP$4+(BE894+BG894)*Crechee/30*FP$4,IF(C891=1,IF(BE891+BE892+BE893+BF891+BF892+BF893+BG891+BG892+BG893+BH891+BH892+BH893&lt;=15,(BE891+BE892+BE893+BG891+BG892+BG893)*Percapita/30*FP$4,IF(BE891+BE892+BE893+BF891+BF892+BF893+BG891+BG892+BG893+BH891+BH892+BH893&gt;=16,Fixo/30*FP$4+(BE891+BE892+BE893+BF891+BF892+BF893+BG891+BG892+BG893+BH891+BH892-16)*Percapita/30*FP$4))))))</f>
        <v>0</v>
      </c>
      <c r="FQ891" s="177">
        <f>IF(C891=4,SUM(BI891+BI892+BI893+BK891+BK892+BK893)*Percapita/30*FQ$4+(BJ891+BJ892+BJ893+BL891+BL892+BL893)*Cadeirante/30*FQ$4,IF(C891=3,IF(BI894+BK894=10,Fixo/30*FQ$4+(BI891+BI892+BI893+BK891+BK892+BK893)*Percapita/30*FQ$4+(BJ894+BL894)*Cadeirante/30*FQ$4,IF(BI894+BK894&lt;=9,(BI894+BK894)*Crechee/30*FQ$4)+(BJ894+BL894)*Cadeirante/30*FQ$4+(BI891+BI892+BI893+BK891+BK892+BK893)*Percapita/30*FQ$4)+IF(BI894+BK894&gt;=11,Fixo/30*FQ$4+(BI894+BK894-10)*Crechee/30*FQ$4,0),IF(C891=2,IF(BJ891+BJ892+BJ893+BJ894+BL891+BL892+BL893+BL894=1,Cadeirante/30*FQ$4,IF(BJ891+BJ892+BJ893+BJ894+BL891+BL892+BL893+BL894=2,Fixo/30*FQ$4,IF(BJ891+BJ892+BJ893+BJ894+BL891+BL892+BL893+BL894&gt;2,Fixo/30*FQ$4+(BJ891+BJ892+BJ893+BJ894+BL891+BL892+BL893+BL894-2)*Cadeirante/30*FQ$4)))+(BI891+BI892+BI893+BK891+BK892+BK893)*Percapita/30*FQ$4+(BI894+BK894)*Crechee/30*FQ$4,IF(C891=1,IF(BI891+BI892+BI893+BJ891+BJ892+BJ893+BK891+BK892+BK893+BL891+BL892+BL893&lt;=15,(BI891+BI892+BI893+BK891+BK892+BK893)*Percapita/30*FQ$4,IF(BI891+BI892+BI893+BJ891+BJ892+BJ893+BK891+BK892+BK893+BL891+BL892+BL893&gt;=16,Fixo/30*FQ$4+(BI891+BI892+BI893+BJ891+BJ892+BJ893+BK891+BK892+BK893+BL891+BL892-16)*Percapita/30*FQ$4))))))</f>
        <v>0</v>
      </c>
      <c r="FR891" s="177">
        <f>IF(C891=4,SUM(BM891+BM892+BM893+BO891+BO892+BO893)*Percapita/30*FR$4+(BN891+BN892+BN893+BP891+BP892+BP893)*Cadeirante/30*FR$4,IF(C891=3,IF(BM894+BO894=10,Fixo/30*FR$4+(BM891+BM892+BM893+BO891+BO892+BO893)*Percapita/30*FR$4+(BN894+BP894)*Cadeirante/30*FR$4,IF(BM894+BO894&lt;=9,(BM894+BO894)*Crechee/30*FR$4)+(BN894+BP894)*Cadeirante/30*FR$4+(BM891+BM892+BM893+BO891+BO892+BO893)*Percapita/30*FR$4)+IF(BM894+BO894&gt;=11,Fixo/30*FR$4+(BM894+BO894-10)*Crechee/30*FR$4,0),IF(C891=2,IF(BN891+BN892+BN893+BN894+BP891+BP892+BP893+BP894=1,Cadeirante/30*FR$4,IF(BN891+BN892+BN893+BN894+BP891+BP892+BP893+BP894=2,Fixo/30*FR$4,IF(BN891+BN892+BN893+BN894+BP891+BP892+BP893+BP894&gt;2,Fixo/30*FR$4+(BN891+BN892+BN893+BN894+BP891+BP892+BP893+BP894-2)*Cadeirante/30*FR$4)))+(BM891+BM892+BM893+BO891+BO892+BO893)*Percapita/30*FR$4+(BM894+BO894)*Crechee/30*FR$4,IF(C891=1,IF(BM891+BM892+BM893+BN891+BN892+BN893+BO891+BO892+BO893+BP891+BP892+BP893&lt;=15,(BM891+BM892+BM893+BO891+BO892+BO893)*Percapita/30*FR$4,IF(BM891+BM892+BM893+BN891+BN892+BN893+BO891+BO892+BO893+BP891+BP892+BP893&gt;=16,Fixo/30*FR$4+(BM891+BM892+BM893+BN891+BN892+BN893+BO891+BO892+BO893+BP891+BP892-16)*Percapita/30*FR$4))))))</f>
        <v>0</v>
      </c>
      <c r="FS891" s="177">
        <f>IF(C891=4,SUM(BQ891+BQ892+BQ893+BS891+BS892+BS893)*Percapita/30*FS$4+(BR891+BR892+BR893+BT891+BT892+BT893)*Cadeirante/30*FS$4,IF(C891=3,IF(BQ894+BS894=10,Fixo/30*FS$4+(BQ891+BQ892+BQ893+BS891+BS892+BS893)*Percapita/30*FS$4+(BR894+BT894)*Cadeirante/30*FS$4,IF(BQ894+BS894&lt;=9,(BQ894+BS894)*Crechee/30*FS$4)+(BR894+BT894)*Cadeirante/30*FS$4+(BQ891+BQ892+BQ893+BS891+BS892+BS893)*Percapita/30*FS$4)+IF(BQ894+BS894&gt;=11,Fixo/30*FS$4+(BQ894+BS894-10)*Crechee/30*FS$4,0),IF(C891=2,IF(BR891+BR892+BR893+BR894+BT891+BT892+BT893+BT894=1,Cadeirante/30*FS$4,IF(BR891+BR892+BR893+BR894+BT891+BT892+BT893+BT894=2,Fixo/30*FS$4,IF(BR891+BR892+BR893+BR894+BT891+BT892+BT893+BT894&gt;2,Fixo/30*FS$4+(BR891+BR892+BR893+BR894+BT891+BT892+BT893+BT894-2)*Cadeirante/30*FS$4)))+(BQ891+BQ892+BQ893+BS891+BS892+BS893)*Percapita/30*FS$4+(BQ894+BS894)*Crechee/30*FS$4,IF(C891=1,IF(BQ891+BQ892+BQ893+BR891+BR892+BR893+BS891+BS892+BS893+BT891+BT892+BT893&lt;=15,(BQ891+BQ892+BQ893+BS891+BS892+BS893)*Percapita/30*FS$4,IF(BQ891+BQ892+BQ893+BR891+BR892+BR893+BS891+BS892+BS893+BT891+BT892+BT893&gt;=16,Fixo/30*FS$4+(BQ891+BQ892+BQ893+BR891+BR892+BR893+BS891+BS892+BS893+BT891+BT892-16)*Percapita/30*FS$4))))))</f>
        <v>0</v>
      </c>
      <c r="FT891" s="177">
        <f>IF(C891=4,SUM(BU891+BU892+BU893+BW891+BW892+BW893)*Percapita/30*FT$4+(BV891+BV892+BV893+BX891+BX892+BX893)*Cadeirante/30*FT$4,IF(C891=3,IF(BU894+BW894=10,Fixo/30*FT$4+(BU891+BU892+BU893+BW891+BW892+BW893)*Percapita/30*FT$4+(BV894+BX894)*Cadeirante/30*FT$4,IF(BU894+BW894&lt;=9,(BU894+BW894)*Crechee/30*FT$4)+(BV894+BX894)*Cadeirante/30*FT$4+(BU891+BU892+BU893+BW891+BW892+BW893)*Percapita/30*FT$4)+IF(BU894+BW894&gt;=11,Fixo/30*FT$4+(BU894+BW894-10)*Crechee/30*FT$4,0),IF(C891=2,IF(BV891+BV892+BV893+BV894+BX891+BX892+BX893+BX894=1,Cadeirante/30*FT$4,IF(BV891+BV892+BV893+BV894+BX891+BX892+BX893+BX894=2,Fixo/30*FT$4,IF(BV891+BV892+BV893+BV894+BX891+BX892+BX893+BX894&gt;2,Fixo/30*FT$4+(BV891+BV892+BV893+BV894+BX891+BX892+BX893+BX894-2)*Cadeirante/30*FT$4)))+(BU891+BU892+BU893+BW891+BW892+BW893)*Percapita/30*FT$4+(BU894+BW894)*Crechee/30*FT$4,IF(C891=1,IF(BU891+BU892+BU893+BV891+BV892+BV893+BW891+BW892+BW893+BX891+BX892+BX893&lt;=15,(BU891+BU892+BU893+BW891+BW892+BW893)*Percapita/30*FT$4,IF(BU891+BU892+BU893+BV891+BV892+BV893+BW891+BW892+BW893+BX891+BX892+BX893&gt;=16,Fixo/30*FT$4+(BU891+BU892+BU893+BV891+BV892+BV893+BW891+BW892+BW893+BX891+BX892-16)*Percapita/30*FT$4))))))</f>
        <v>0</v>
      </c>
      <c r="FU891" s="177">
        <f>IF(C891=4,SUM(BY891+BY892+BY893+CA891+CA892+CA893)*Percapita/30*FU$4+(BZ891+BZ892+BZ893+CB891+CB892+CB893)*Cadeirante/30*FU$4,IF(C891=3,IF(BY894+CA894=10,Fixo/30*FU$4+(BY891+BY892+BY893+CA891+CA892+CA893)*Percapita/30*FU$4+(BZ894+CB894)*Cadeirante/30*FU$4,IF(BY894+CA894&lt;=9,(BY894+CA894)*Crechee/30*FU$4)+(BZ894+CB894)*Cadeirante/30*FU$4+(BY891+BY892+BY893+CA891+CA892+CA893)*Percapita/30*FU$4)+IF(BY894+CA894&gt;=11,Fixo/30*FU$4+(BY894+CA894-10)*Crechee/30*FU$4,0),IF(C891=2,IF(BZ891+BZ892+BZ893+BZ894+CB891+CB892+CB893+CB894=1,Cadeirante/30*FU$4,IF(BZ891+BZ892+BZ893+BZ894+CB891+CB892+CB893+CB894=2,Fixo/30*FU$4,IF(BZ891+BZ892+BZ893+BZ894+CB891+CB892+CB893+CB894&gt;2,Fixo/30*FU$4+(BZ891+BZ892+BZ893+BZ894+CB891+CB892+CB893+CB894-2)*Cadeirante/30*FU$4)))+(BY891+BY892+BY893+CA891+CA892+CA893)*Percapita/30*FU$4+(BY894+CA894)*Crechee/30*FU$4,IF(C891=1,IF(BY891+BY892+BY893+BZ891+BZ892+BZ893+CA891+CA892+CA893+CB891+CB892+CB893&lt;=15,(BY891+BY892+BY893+CA891+CA892+CA893)*Percapita/30*FU$4,IF(BY891+BY892+BY893+BZ891+BZ892+BZ893+CA891+CA892+CA893+CB891+CB892+CB893&gt;=16,Fixo/30*FU$4+(BY891+BY892+BY893+BZ891+BZ892+BZ893+CA891+CA892+CA893+CB891+CB892-16)*Percapita/30*FU$4))))))</f>
        <v>0</v>
      </c>
      <c r="FV891" s="177">
        <f>IF(C891=4,SUM(CC891+CC892+CC893+CE891+CE892+CE893)*Percapita/30*FV$4+(CD891+CD892+CD893+CF891+CF892+CF893)*Cadeirante/30*FV$4,IF(C891=3,IF(CC894+CE894=10,Fixo/30*FV$4+(CC891+CC892+CC893+CE891+CE892+CE893)*Percapita/30*FV$4+(CD894+CF894)*Cadeirante/30*FV$4,IF(CC894+CE894&lt;=9,(CC894+CE894)*Crechee/30*FV$4)+(CD894+CF894)*Cadeirante/30*FV$4+(CC891+CC892+CC893+CE891+CE892+CE893)*Percapita/30*FV$4)+IF(CC894+CE894&gt;=11,Fixo/30*FV$4+(CC894+CE894-10)*Crechee/30*FV$4,0),IF(C891=2,IF(CD891+CD892+CD893+CD894+CF891+CF892+CF893+CF894=1,Cadeirante/30*FV$4,IF(CD891+CD892+CD893+CD894+CF891+CF892+CF893+CF894=2,Fixo/30*FV$4,IF(CD891+CD892+CD893+CD894+CF891+CF892+CF893+CF894&gt;2,Fixo/30*FV$4+(CD891+CD892+CD893+CD894+CF891+CF892+CF893+CF894-2)*Cadeirante/30*FV$4)))+(CC891+CC892+CC893+CE891+CE892+CE893)*Percapita/30*FV$4+(CC894+CE894)*Crechee/30*FV$4,IF(C891=1,IF(CC891+CC892+CC893+CD891+CD892+CD893+CE891+CE892+CE893+CF891+CF892+CF893&lt;=15,(CC891+CC892+CC893+CE891+CE892+CE893)*Percapita/30*FV$4,IF(CC891+CC892+CC893+CD891+CD892+CD893+CE891+CE892+CE893+CF891+CF892+CF893&gt;=16,Fixo/30*FV$4+(CC891+CC892+CC893+CD891+CD892+CD893+CE891+CE892+CE893+CF891+CF892-16)*Percapita/30*FV$4))))))</f>
        <v>0</v>
      </c>
      <c r="FW891" s="177">
        <f>IF(C891=4,SUM(CG891+CG892+CG893+CI891+CI892+CI893)*Percapita/30*FW$4+(CH891+CH892+CH893+CJ891+CJ892+CJ893)*Cadeirante/30*FW$4,IF(C891=3,IF(CG894+CI894=10,Fixo/30*FW$4+(CG891+CG892+CG893+CI891+CI892+CI893)*Percapita/30*FW$4+(CH894+CJ894)*Cadeirante/30*FW$4,IF(CG894+CI894&lt;=9,(CG894+CI894)*Crechee/30*FW$4)+(CH894+CJ894)*Cadeirante/30*FW$4+(CG891+CG892+CG893+CI891+CI892+CI893)*Percapita/30*FW$4)+IF(CG894+CI894&gt;=11,Fixo/30*FW$4+(CG894+CI894-10)*Crechee/30*FW$4,0),IF(C891=2,IF(CH891+CH892+CH893+CH894+CJ891+CJ892+CJ893+CJ894=1,Cadeirante/30*FW$4,IF(CH891+CH892+CH893+CH894+CJ891+CJ892+CJ893+CJ894=2,Fixo/30*FW$4,IF(CH891+CH892+CH893+CH894+CJ891+CJ892+CJ893+CJ894&gt;2,Fixo/30*FW$4+(CH891+CH892+CH893+CH894+CJ891+CJ892+CJ893+CJ894-2)*Cadeirante/30*FW$4)))+(CG891+CG892+CG893+CI891+CI892+CI893)*Percapita/30*FW$4+(CG894+CI894)*Crechee/30*FW$4,IF(C891=1,IF(CG891+CG892+CG893+CH891+CH892+CH893+CI891+CI892+CI893+CJ891+CJ892+CJ893&lt;=15,(CG891+CG892+CG893+CI891+CI892+CI893)*Percapita/30*FW$4,IF(CG891+CG892+CG893+CH891+CH892+CH893+CI891+CI892+CI893+CJ891+CJ892+CJ893&gt;=16,Fixo/30*FW$4+(CG891+CG892+CG893+CH891+CH892+CH893+CI891+CI892+CI893+CJ891+CJ892-16)*Percapita/30*FW$4))))))</f>
        <v>0</v>
      </c>
      <c r="FX891" s="177">
        <f>IF(C891=4,SUM(CK891+CK892+CK893+CM891+CM892+CM893)*Percapita/30*FX$4+(CL891+CL892+CL893+CN891+CN892+CN893)*Cadeirante/30*FX$4,IF(C891=3,IF(CK894+CM894=10,Fixo/30*FX$4+(CK891+CK892+CK893+CM891+CM892+CM893)*Percapita/30*FX$4+(CL894+CN894)*Cadeirante/30*FX$4,IF(CK894+CM894&lt;=9,(CK894+CM894)*Crechee/30*FX$4)+(CL894+CN894)*Cadeirante/30*FX$4+(CK891+CK892+CK893+CM891+CM892+CM893)*Percapita/30*FX$4)+IF(CK894+CM894&gt;=11,Fixo/30*FX$4+(CK894+CM894-10)*Crechee/30*FX$4,0),IF(C891=2,IF(CL891+CL892+CL893+CL894+CN891+CN892+CN893+CN894=1,Cadeirante/30*FX$4,IF(CL891+CL892+CL893+CL894+CN891+CN892+CN893+CN894=2,Fixo/30*FX$4,IF(CL891+CL892+CL893+CL894+CN891+CN892+CN893+CN894&gt;2,Fixo/30*FX$4+(CL891+CL892+CL893+CL894+CN891+CN892+CN893+CN894-2)*Cadeirante/30*FX$4)))+(CK891+CK892+CK893+CM891+CM892+CM893)*Percapita/30*FX$4+(CK894+CM894)*Crechee/30*FX$4,IF(C891=1,IF(CK891+CK892+CK893+CL891+CL892+CL893+CM891+CM892+CM893+CN891+CN892+CN893&lt;=15,(CK891+CK892+CK893+CM891+CM892+CM893)*Percapita/30*FX$4,IF(CK891+CK892+CK893+CL891+CL892+CL893+CM891+CM892+CM893+CN891+CN892+CN893&gt;=16,Fixo/30*FX$4+(CK891+CK892+CK893+CL891+CL892+CL893+CM891+CM892+CM893+CN891+CN892-16)*Percapita/30*FX$4))))))</f>
        <v>0</v>
      </c>
      <c r="FY891" s="177">
        <f>IF(C891=4,SUM(CO891+CO892+CO893+CQ891+CQ892+CQ893)*Percapita/30*FY$4+(CP891+CP892+CP893+CR891+CR892+CR893)*Cadeirante/30*FY$4,IF(C891=3,IF(CO894+CQ894=10,Fixo/30*FY$4+(CO891+CO892+CO893+CQ891+CQ892+CQ893)*Percapita/30*FY$4+(CP894+CR894)*Cadeirante/30*FY$4,IF(CO894+CQ894&lt;=9,(CO894+CQ894)*Crechee/30*FY$4)+(CP894+CR894)*Cadeirante/30*FY$4+(CO891+CO892+CO893+CQ891+CQ892+CQ893)*Percapita/30*FY$4)+IF(CO894+CQ894&gt;=11,Fixo/30*FY$4+(CO894+CQ894-10)*Crechee/30*FY$4,0),IF(C891=2,IF(CP891+CP892+CP893+CP894+CR891+CR892+CR893+CR894=1,Cadeirante/30*FY$4,IF(CP891+CP892+CP893+CP894+CR891+CR892+CR893+CR894=2,Fixo/30*FY$4,IF(CP891+CP892+CP893+CP894+CR891+CR892+CR893+CR894&gt;2,Fixo/30*FY$4+(CP891+CP892+CP893+CP894+CR891+CR892+CR893+CR894-2)*Cadeirante/30*FY$4)))+(CO891+CO892+CO893+CQ891+CQ892+CQ893)*Percapita/30*FY$4+(CO894+CQ894)*Crechee/30*FY$4,IF(C891=1,IF(CO891+CO892+CO893+CP891+CP892+CP893+CQ891+CQ892+CQ893+CR891+CR892+CR893&lt;=15,(CO891+CO892+CO893+CQ891+CQ892+CQ893)*Percapita/30*FY$4,IF(CO891+CO892+CO893+CP891+CP892+CP893+CQ891+CQ892+CQ893+CR891+CR892+CR893&gt;=16,Fixo/30*FY$4+(CO891+CO892+CO893+CP891+CP892+CP893+CQ891+CQ892+CQ893+CR891+CR892-16)*Percapita/30*FY$4))))))</f>
        <v>0</v>
      </c>
      <c r="FZ891" s="177">
        <f>IF(C891=4,SUM(CS891+CS892+CS893+CU891+CU892+CU893)*Percapita/30*FZ$4+(CT891+CT892+CT893+CV891+CV892+CV893)*Cadeirante/30*FZ$4,IF(C891=3,IF(CS894+CU894=10,Fixo/30*FZ$4+(CS891+CS892+CS893+CU891+CU892+CU893)*Percapita/30*FZ$4+(CT894+CV894)*Cadeirante/30*FZ$4,IF(CS894+CU894&lt;=9,(CS894+CU894)*Crechee/30*FZ$4)+(CT894+CV894)*Cadeirante/30*FZ$4+(CS891+CS892+CS893+CU891+CU892+CU893)*Percapita/30*FZ$4)+IF(CS894+CU894&gt;=11,Fixo/30*FZ$4+(CS894+CU894-10)*Crechee/30*FZ$4,0),IF(C891=2,IF(CT891+CT892+CT893+CT894+CV891+CV892+CV893+CV894=1,Cadeirante/30*FZ$4,IF(CT891+CT892+CT893+CT894+CV891+CV892+CV893+CV894=2,Fixo/30*FZ$4,IF(CT891+CT892+CT893+CT894+CV891+CV892+CV893+CV894&gt;2,Fixo/30*FZ$4+(CT891+CT892+CT893+CT894+CV891+CV892+CV893+CV894-2)*Cadeirante/30*FZ$4)))+(CS891+CS892+CS893+CU891+CU892+CU893)*Percapita/30*FZ$4+(CS894+CU894)*Crechee/30*FZ$4,IF(C891=1,IF(CS891+CS892+CS893+CT891+CT892+CT893+CU891+CU892+CU893+CV891+CV892+CV893&lt;=15,(CS891+CS892+CS893+CU891+CU892+CU893)*Percapita/30*FZ$4,IF(CS891+CS892+CS893+CT891+CT892+CT893+CU891+CU892+CU893+CV891+CV892+CV893&gt;=16,Fixo/30*FZ$4+(CS891+CS892+CS893+CT891+CT892+CT893+CU891+CU892+CU893+CV891+CV892-16)*Percapita/30*FZ$4))))))</f>
        <v>0</v>
      </c>
      <c r="GA891" s="177">
        <f>IF(C891=4,SUM(CW891+CW892+CW893+CY891+CY892+CY893)*Percapita/30*GA$4+(CX891+CX892+CX893+CZ891+CZ892+CZ893)*Cadeirante/30*GA$4,IF(C891=3,IF(CW894+CY894=10,Fixo/30*GA$4+(CW891+CW892+CW893+CY891+CY892+CY893)*Percapita/30*GA$4+(CX894+CZ894)*Cadeirante/30*GA$4,IF(CW894+CY894&lt;=9,(CW894+CY894)*Crechee/30*GA$4)+(CX894+CZ894)*Cadeirante/30*GA$4+(CW891+CW892+CW893+CY891+CY892+CY893)*Percapita/30*GA$4)+IF(CW894+CY894&gt;=11,Fixo/30*GA$4+(CW894+CY894-10)*Crechee/30*GA$4,0),IF(C891=2,IF(CX891+CX892+CX893+CX894+CZ891+CZ892+CZ893+CZ894=1,Cadeirante/30*GA$4,IF(CX891+CX892+CX893+CX894+CZ891+CZ892+CZ893+CZ894=2,Fixo/30*GA$4,IF(CX891+CX892+CX893+CX894+CZ891+CZ892+CZ893+CZ894&gt;2,Fixo/30*GA$4+(CX891+CX892+CX893+CX894+CZ891+CZ892+CZ893+CZ894-2)*Cadeirante/30*GA$4)))+(CW891+CW892+CW893+CY891+CY892+CY893)*Percapita/30*GA$4+(CW894+CY894)*Crechee/30*GA$4,IF(C891=1,IF(CW891+CW892+CW893+CX891+CX892+CX893+CY891+CY892+CY893+CZ891+CZ892+CZ893&lt;=15,(CW891+CW892+CW893+CY891+CY892+CY893)*Percapita/30*GA$4,IF(CW891+CW892+CW893+CX891+CX892+CX893+CY891+CY892+CY893+CZ891+CZ892+CZ893&gt;=16,Fixo/30*GA$4+(CW891+CW892+CW893+CX891+CX892+CX893+CY891+CY892+CY893+CZ891+CZ892-16)*Percapita/30*GA$4))))))</f>
        <v>0</v>
      </c>
      <c r="GB891" s="177">
        <f>IF(C891=4,SUM(DA891+DA892+DA893+DC891+DC892+DC893)*Percapita/30*GB$4+(DB891+DB892+DB893+DD891+DD892+DD893)*Cadeirante/30*GB$4,IF(C891=3,IF(DA894+DC894=10,Fixo/30*GB$4+(DA891+DA892+DA893+DC891+DC892+DC893)*Percapita/30*GB$4+(DB894+DD894)*Cadeirante/30*GB$4,IF(DA894+DC894&lt;=9,(DA894+DC894)*Crechee/30*GB$4)+(DB894+DD894)*Cadeirante/30*GB$4+(DA891+DA892+DA893+DC891+DC892+DC893)*Percapita/30*GB$4)+IF(DA894+DC894&gt;=11,Fixo/30*GB$4+(DA894+DC894-10)*Crechee/30*GB$4,0),IF(C891=2,IF(DB891+DB892+DB893+DB894+DD891+DD892+DD893+DD894=1,Cadeirante/30*GB$4,IF(DB891+DB892+DB893+DB894+DD891+DD892+DD893+DD894=2,Fixo/30*GB$4,IF(DB891+DB892+DB893+DB894+DD891+DD892+DD893+DD894&gt;2,Fixo/30*GB$4+(DB891+DB892+DB893+DB894+DD891+DD892+DD893+DD894-2)*Cadeirante/30*GB$4)))+(DA891+DA892+DA893+DC891+DC892+DC893)*Percapita/30*GB$4+(DA894+DC894)*Crechee/30*GB$4,IF(C891=1,IF(DA891+DA892+DA893+DB891+DB892+DB893+DC891+DC892+DC893+DD891+DD892+DD893&lt;=15,(DA891+DA892+DA893+DC891+DC892+DC893)*Percapita/30*GB$4,IF(DA891+DA892+DA893+DB891+DB892+DB893+DC891+DC892+DC893+DD891+DD892+DD893&gt;=16,Fixo/30*GB$4+(DA891+DA892+DA893+DB891+DB892+DB893+DC891+DC892+DC893+DD891+DD892-16)*Percapita/30*GB$4))))))</f>
        <v>0</v>
      </c>
      <c r="GC891" s="177">
        <f>IF(C891=4,SUM(DE891+DE892+DE893+DG891+DG892+DG893)*Percapita/30*GC$4+(DF891+DF892+DF893+DH891+DH892+DH893)*Cadeirante/30*GC$4,IF(C891=3,IF(DE894+DG894=10,Fixo/30*GC$4+(DE891+DE892+DE893+DG891+DG892+DG893)*Percapita/30*GC$4+(DF894+DH894)*Cadeirante/30*GC$4,IF(DE894+DG894&lt;=9,(DE894+DG894)*Crechee/30*GC$4)+(DF894+DH894)*Cadeirante/30*GC$4+(DE891+DE892+DE893+DG891+DG892+DG893)*Percapita/30*GC$4)+IF(DE894+DG894&gt;=11,Fixo/30*GC$4+(DE894+DG894-10)*Crechee/30*GC$4,0),IF(C891=2,IF(DF891+DF892+DF893+DF894+DH891+DH892+DH893+DH894=1,Cadeirante/30*GC$4,IF(DF891+DF892+DF893+DF894+DH891+DH892+DH893+DH894=2,Fixo/30*GC$4,IF(DF891+DF892+DF893+DF894+DH891+DH892+DH893+DH894&gt;2,Fixo/30*GC$4+(DF891+DF892+DF893+DF894+DH891+DH892+DH893+DH894-2)*Cadeirante/30*GC$4)))+(DE891+DE892+DE893+DG891+DG892+DG893)*Percapita/30*GC$4+(DE894+DG894)*Crechee/30*GC$4,IF(C891=1,IF(DE891+DE892+DE893+DF891+DF892+DF893+DG891+DG892+DG893+DH891+DH892+DH893&lt;=15,(DE891+DE892+DE893+DG891+DG892+DG893)*Percapita/30*GC$4,IF(DE891+DE892+DE893+DF891+DF892+DF893+DG891+DG892+DG893+DH891+DH892+DH893&gt;=16,Fixo/30*GC$4+(DE891+DE892+DE893+DF891+DF892+DF893+DG891+DG892+DG893+DH891+DH892-16)*Percapita/30*GC$4))))))</f>
        <v>0</v>
      </c>
      <c r="GD891" s="177">
        <f>IF(C891=4,SUM(DI891+DI892+DI893+DK891+DK892+DK893)*Percapita/30*GD$4+(DJ891+DJ892+DJ893+DL891+DL892+DL893)*Cadeirante/30*GD$4,IF(C891=3,IF(DI894+DK894=10,Fixo/30*GD$4+(DI891+DI892+DI893+DK891+DK892+DK893)*Percapita/30*GD$4+(DJ894+DL894)*Cadeirante/30*GD$4,IF(DI894+DK894&lt;=9,(DI894+DK894)*Crechee/30*GD$4)+(DJ894+DL894)*Cadeirante/30*GD$4+(DI891+DI892+DI893+DK891+DK892+DK893)*Percapita/30*GD$4)+IF(DI894+DK894&gt;=11,Fixo/30*GD$4+(DI894+DK894-10)*Crechee/30*GD$4,0),IF(C891=2,IF(DJ891+DJ892+DJ893+DJ894+DL891+DL892+DL893+DL894=1,Cadeirante/30*GD$4,IF(DJ891+DJ892+DJ893+DJ894+DL891+DL892+DL893+DL894=2,Fixo/30*GD$4,IF(DJ891+DJ892+DJ893+DJ894+DL891+DL892+DL893+DL894&gt;2,Fixo/30*GD$4+(DJ891+DJ892+DJ893+DJ894+DL891+DL892+DL893+DL894-2)*Cadeirante/30*GD$4)))+(DI891+DI892+DI893+DK891+DK892+DK893)*Percapita/30*GD$4+(DI894+DK894)*Crechee/30*GD$4,IF(C891=1,IF(DI891+DI892+DI893+DJ891+DJ892+DJ893+DK891+DK892+DK893+DL891+DL892+DL893&lt;=15,(DI891+DI892+DI893+DK891+DK892+DK893)*Percapita/30*GD$4,IF(DI891+DI892+DI893+DJ891+DJ892+DJ893+DK891+DK892+DK893+DL891+DL892+DL893&gt;=16,Fixo/30*GD$4+(DI891+DI892+DI893+DJ891+DJ892+DJ893+DK891+DK892+DK893+DL891+DL892-16)*Percapita/30*GD$4))))))</f>
        <v>0</v>
      </c>
      <c r="GE891" s="177">
        <f>IF(C891=4,SUM(DM891+DM892+DM893+DO891+DO892+DO893)*Percapita/30*GE$4+(DN891+DN892+DN893+DP891+DP892+DP893)*Cadeirante/30*GE$4,IF(C891=3,IF(DM894+DO894=10,Fixo/30*GE$4+(DM891+DM892+DM893+DO891+DO892+DO893)*Percapita/30*GE$4+(DN894+DP894)*Cadeirante/30*GE$4,IF(DM894+DO894&lt;=9,(DM894+DO894)*Crechee/30*GE$4)+(DN894+DP894)*Cadeirante/30*GE$4+(DM891+DM892+DM893+DO891+DO892+DO893)*Percapita/30*GE$4)+IF(DM894+DO894&gt;=11,Fixo/30*GE$4+(DM894+DO894-10)*Crechee/30*GE$4,0),IF(C891=2,IF(DN891+DN892+DN893+DN894+DP891+DP892+DP893+DP894=1,Cadeirante/30*GE$4,IF(DN891+DN892+DN893+DN894+DP891+DP892+DP893+DP894=2,Fixo/30*GE$4,IF(DN891+DN892+DN893+DN894+DP891+DP892+DP893+DP894&gt;2,Fixo/30*GE$4+(DN891+DN892+DN893+DN894+DP891+DP892+DP893+DP894-2)*Cadeirante/30*GE$4)))+(DM891+DM892+DM893+DO891+DO892+DO893)*Percapita/30*GE$4+(DM894+DO894)*Crechee/30*GE$4,IF(C891=1,IF(DM891+DM892+DM893+DN891+DN892+DN893+DO891+DO892+DO893+DP891+DP892+DP893&lt;=15,(DM891+DM892+DM893+DO891+DO892+DO893)*Percapita/30*GE$4,IF(DM891+DM892+DM893+DN891+DN892+DN893+DO891+DO892+DO893+DP891+DP892+DP893&gt;=16,Fixo/30*GE$4+(DM891+DM892+DM893+DN891+DN892+DN893+DO891+DO892+DO893+DP891+DP892-16)*Percapita/30*GE$4))))))</f>
        <v>0</v>
      </c>
      <c r="GF891" s="177">
        <f>IF(C891=4,SUM(DQ891+DQ892+DQ893+DS891+DS892+DS893)*Percapita/30*GF$4+(DR891+DR892+DR893+DT891+DT892+DT893)*Cadeirante/30*GF$4,IF(C891=3,IF(DQ894+DS894=10,Fixo/30*GF$4+(DQ891+DQ892+DQ893+DS891+DS892+DS893)*Percapita/30*GF$4+(DR894+DT894)*Cadeirante/30*GF$4,IF(DQ894+DS894&lt;=9,(DQ894+DS894)*Crechee/30*GF$4)+(DR894+DT894)*Cadeirante/30*GF$4+(DQ891+DQ892+DQ893+DS891+DS892+DS893)*Percapita/30*GF$4)+IF(DQ894+DS894&gt;=11,Fixo/30*GF$4+(DQ894+DS894-10)*Crechee/30*GF$4,0),IF(C891=2,IF(DR891+DR892+DR893+DR894+DT891+DT892+DT893+DT894=1,Cadeirante/30*GF$4,IF(DR891+DR892+DR893+DR894+DT891+DT892+DT893+DT894=2,Fixo/30*GF$4,IF(DR891+DR892+DR893+DR894+DT891+DT892+DT893+DT894&gt;2,Fixo/30*GF$4+(DR891+DR892+DR893+DR894+DT891+DT892+DT893+DT894-2)*Cadeirante/30*GF$4)))+(DQ891+DQ892+DQ893+DS891+DS892+DS893)*Percapita/30*GF$4+(DQ894+DS894)*Crechee/30*GF$4,IF(C891=1,IF(DQ891+DQ892+DQ893+DR891+DR892+DR893+DS891+DS892+DS893+DT891+DT892+DT893&lt;=15,(DQ891+DQ892+DQ893+DS891+DS892+DS893)*Percapita/30*GF$4,IF(DQ891+DQ892+DQ893+DR891+DR892+DR893+DS891+DS892+DS893+DT891+DT892+DT893&gt;=16,Fixo/30*GF$4+(DQ891+DQ892+DQ893+DR891+DR892+DR893+DS891+DS892+DS893+DT891+DT892-16)*Percapita/30*GF$4))))))</f>
        <v>0</v>
      </c>
      <c r="GG891" s="177">
        <f>IF(C891=4,SUM(DU891+DU892+DU893+DW891+DW892+DW893)*Percapita/30*GG$4+(DV891+DV892+DV893+DX891+DX892+DX893)*Cadeirante/30*GG$4,IF(C891=3,IF(DU894+DW894=10,Fixo/30*GG$4+(DU891+DU892+DU893+DW891+DW892+DW893)*Percapita/30*GG$4+(DV894+DX894)*Cadeirante/30*GG$4,IF(DU894+DW894&lt;=9,(DU894+DW894)*Crechee/30*GG$4)+(DV894+DX894)*Cadeirante/30*GG$4+(DU891+DU892+DU893+DW891+DW892+DW893)*Percapita/30*GG$4)+IF(DU894+DW894&gt;=11,Fixo/30*GG$4+(DU894+DW894-10)*Crechee/30*GG$4,0),IF(C891=2,IF(DV891+DV892+DV893+DV894+DX891+DX892+DX893+DX894=1,Cadeirante/30*GG$4,IF(DV891+DV892+DV893+DV894+DX891+DX892+DX893+DX894=2,Fixo/30*GG$4,IF(DV891+DV892+DV893+DV894+DX891+DX892+DX893+DX894&gt;2,Fixo/30*GG$4+(DV891+DV892+DV893+DV894+DX891+DX892+DX893+DX894-2)*Cadeirante/30*GG$4)))+(DU891+DU892+DU893+DW891+DW892+DW893)*Percapita/30*GG$4+(DU894+DW894)*Crechee/30*GG$4,IF(C891=1,IF(DU891+DU892+DU893+DV891+DV892+DV893+DW891+DW892+DW893+DX891+DX892+DX893&lt;=15,(DU891+DU892+DU893+DW891+DW892+DW893)*Percapita/30*GG$4,IF(DU891+DU892+DU893+DV891+DV892+DV893+DW891+DW892+DW893+DX891+DX892+DX893&gt;=16,Fixo/30*GG$4+(DU891+DU892+DU893+DV891+DV892+DV893+DW891+DW892+DW893+DX891+DX892-16)*Percapita/30*GG$4))))))</f>
        <v>0</v>
      </c>
      <c r="GH891" s="177">
        <f>IF(C891=4,SUM(DY891+DY892+DY893+EA891+EA892+EA893)*Percapita/30*GH$4+(DZ891+DZ892+DZ893+EB891+EB892+EB893)*Cadeirante/30*GH$4,IF(C891=3,IF(DY894+EA894=10,Fixo/30*GH$4+(DY891+DY892+DY893+EA891+EA892+EA893)*Percapita/30*GH$4+(DZ894+EB894)*Cadeirante/30*GH$4,IF(DY894+EA894&lt;=9,(DY894+EA894)*Crechee/30*GH$4)+(DZ894+EB894)*Cadeirante/30*GH$4+(DY891+DY892+DY893+EA891+EA892+EA893)*Percapita/30*GH$4)+IF(DY894+EA894&gt;=11,Fixo/30*GH$4+(DY894+EA894-10)*Crechee/30*GH$4,0),IF(C891=2,IF(DZ891+DZ892+DZ893+DZ894+EB891+EB892+EB893+EB894=1,Cadeirante/30*GH$4,IF(DZ891+DZ892+DZ893+DZ894+EB891+EB892+EB893+EB894=2,Fixo/30*GH$4,IF(DZ891+DZ892+DZ893+DZ894+EB891+EB892+EB893+EB894&gt;2,Fixo/30*GH$4+(DZ891+DZ892+DZ893+DZ894+EB891+EB892+EB893+EB894-2)*Cadeirante/30*GH$4)))+(DY891+DY892+DY893+EA891+EA892+EA893)*Percapita/30*GH$4+(DY894+EA894)*Crechee/30*GH$4,IF(C891=1,IF(DY891+DY892+DY893+DZ891+DZ892+DZ893+EA891+EA892+EA893+EB891+EB892+EB893&lt;=15,(DY891+DY892+DY893+EA891+EA892+EA893)*Percapita/30*GH$4,IF(DY891+DY892+DY893+DZ891+DZ892+DZ893+EA891+EA892+EA893+EB891+EB892+EB893&gt;=16,Fixo/30*GH$4+(DY891+DY892+DY893+DZ891+DZ892+DZ893+EA891+EA892+EA893+EB891+EB892-16)*Percapita/30*GH$4))))))</f>
        <v>0</v>
      </c>
      <c r="GI891" s="177">
        <f>IF(C891=4,SUM(EC891+EC892+EC893+EE891+EE892+EE893)*Percapita/30*GI$4+(ED891+ED892+ED893+EF891+EF892+EF893)*Cadeirante/30*GI$4,IF(C891=3,IF(EC894+EE894=10,Fixo/30*GI$4+(EC891+EC892+EC893+EE891+EE892+EE893)*Percapita/30*GI$4+(ED894+EF894)*Cadeirante/30*GI$4,IF(EC894+EE894&lt;=9,(EC894+EE894)*Crechee/30*GI$4)+(ED894+EF894)*Cadeirante/30*GI$4+(EC891+EC892+EC893+EE891+EE892+EE893)*Percapita/30*GI$4)+IF(EC894+EE894&gt;=11,Fixo/30*GI$4+(EC894+EE894-10)*Crechee/30*GI$4,0),IF(C891=2,IF(ED891+ED892+ED893+ED894+EF891+EF892+EF893+EF894=1,Cadeirante/30*GI$4,IF(ED891+ED892+ED893+ED894+EF891+EF892+EF893+EF894=2,Fixo/30*GI$4,IF(ED891+ED892+ED893+ED894+EF891+EF892+EF893+EF894&gt;2,Fixo/30*GI$4+(ED891+ED892+ED893+ED894+EF891+EF892+EF893+EF894-2)*Cadeirante/30*GI$4)))+(EC891+EC892+EC893+EE891+EE892+EE893)*Percapita/30*GI$4+(EC894+EE894)*Crechee/30*GI$4,IF(C891=1,IF(EC891+EC892+EC893+ED891+ED892+ED893+EE891+EE892+EE893+EF891+EF892+EF893&lt;=15,(EC891+EC892+EC893+EE891+EE892+EE893)*Percapita/30*GI$4,IF(EC891+EC892+EC893+ED891+ED892+ED893+EE891+EE892+EE893+EF891+EF892+EF893&gt;=16,Fixo/30*GI$4+(EC891+EC892+EC893+ED891+ED892+ED893+EE891+EE892+EE893+EF891+EF892-16)*Percapita/30*GI$4))))))</f>
        <v>0</v>
      </c>
      <c r="GJ891" s="177">
        <f>IF(C891=4,SUM(EG891+EG892+EG893+EI891+EI892+EI893)*Percapita/30*GJ$4+(EH891+EH892+EH893+EJ891+EJ892+EJ893)*Cadeirante/30*GJ$4,IF(C891=3,IF(EG894+EI894=10,Fixo/30*GJ$4+(EG891+EG892+EG893+EI891+EI892+EI893)*Percapita/30*GJ$4+(EH894+EJ894)*Cadeirante/30*GJ$4,IF(EG894+EI894&lt;=9,(EG894+EI894)*Crechee/30*GJ$4)+(EH894+EJ894)*Cadeirante/30*GJ$4+(EG891+EG892+EG893+EI891+EI892+EI893)*Percapita/30*GJ$4)+IF(EG894+EI894&gt;=11,Fixo/30*GJ$4+(EG894+EI894-10)*Crechee/30*GJ$4,0),IF(C891=2,IF(EH891+EH892+EH893+EH894+EJ891+EJ892+EJ893+EJ894=1,Cadeirante/30*GJ$4,IF(EH891+EH892+EH893+EH894+EJ891+EJ892+EJ893+EJ894=2,Fixo/30*GJ$4,IF(EH891+EH892+EH893+EH894+EJ891+EJ892+EJ893+EJ894&gt;2,Fixo/30*GJ$4+(EH891+EH892+EH893+EH894+EJ891+EJ892+EJ893+EJ894-2)*Cadeirante/30*GJ$4)))+(EG891+EG892+EG893+EI891+EI892+EI893)*Percapita/30*GJ$4+(EG894+EI894)*Crechee/30*GJ$4,IF(C891=1,IF(EG891+EG892+EG893+EH891+EH892+EH893+EI891+EI892+EI893+EJ891+EJ892+EJ893&lt;=15,(EG891+EG892+EG893+EI891+EI892+EI893)*Percapita/30*GJ$4,IF(EG891+EG892+EG893+EH891+EH892+EH893+EI891+EI892+EI893+EJ891+EJ892+EJ893&gt;=16,Fixo/30*GJ$4+(EG891+EG892+EG893+EH891+EH892+EH893+EI891+EI892+EI893+EJ891+EJ892-16)*Percapita/30*GJ$4))))))</f>
        <v>0</v>
      </c>
      <c r="GK891" s="178"/>
      <c r="GL891" s="103">
        <f t="shared" si="968"/>
        <v>0</v>
      </c>
      <c r="GM891" s="124"/>
      <c r="GN891" s="104">
        <f>SUMIF(V891:V894,"&lt;0")*Cadeirante/30*GN$4+SUMIF(X891:X894,"&lt;0")*Cadeirante/30*GN$4</f>
        <v>0</v>
      </c>
      <c r="GO891" s="104">
        <f>SUMIF(Z891:Z894,"&lt;0")*Cadeirante/30*GO$4+SUMIF(AB891:AB894,"&lt;0")*Cadeirante/30*GO$4</f>
        <v>0</v>
      </c>
      <c r="GP891" s="104">
        <f>SUMIF(AD891:AD894,"&lt;0")*Cadeirante/30*GP$4+SUMIF(AF891:AF894,"&lt;0")*Cadeirante/30*GP$4</f>
        <v>0</v>
      </c>
      <c r="GQ891" s="104">
        <f>SUMIF(AH891:AH894,"&lt;0")*Cadeirante/30*GQ$4+SUMIF(AJ891:AJ894,"&lt;0")*Cadeirante/30*GQ$4</f>
        <v>0</v>
      </c>
      <c r="GR891" s="104">
        <f>SUMIF(AL891:AL894,"&lt;0")*Cadeirante/30*GR$4+SUMIF(AN891:AN894,"&lt;0")*Cadeirante/30*GR$4</f>
        <v>0</v>
      </c>
      <c r="GS891" s="104">
        <f>SUMIF(AP891:AP894,"&lt;0")*Cadeirante/30*GS$4+SUMIF(AR891:AR894,"&lt;0")*Cadeirante/30*GS$4</f>
        <v>0</v>
      </c>
      <c r="GT891" s="104">
        <f>SUMIF(AT891:AT894,"&lt;0")*Cadeirante/30*GT$4+SUMIF(AV891:AV894,"&lt;0")*Cadeirante/30*GT$4</f>
        <v>0</v>
      </c>
      <c r="GU891" s="104">
        <f>SUMIF(AX891:AX894,"&lt;0")*Cadeirante/30*GU$4+SUMIF(AZ891:AZ894,"&lt;0")*Cadeirante/30*GU$4</f>
        <v>0</v>
      </c>
      <c r="GV891" s="104">
        <f>SUMIF(BB891:BB894,"&lt;0")*Cadeirante/30*GV$4+SUMIF(BD891:BD894,"&lt;0")*Cadeirante/30*GV$4</f>
        <v>0</v>
      </c>
      <c r="GW891" s="104">
        <f>SUMIF(BF891:BF894,"&lt;0")*Cadeirante/30*GW$4+SUMIF(BH891:BH894,"&lt;0")*Cadeirante/30*GW$4</f>
        <v>0</v>
      </c>
      <c r="GX891" s="104">
        <f>SUMIF(BJ891:BJ894,"&lt;0")*Cadeirante/30*GX$4+SUMIF(BL891:BL894,"&lt;0")*Cadeirante/30*GX$4</f>
        <v>0</v>
      </c>
      <c r="GY891" s="104">
        <f>SUMIF(BN891:BN894,"&lt;0")*Cadeirante/30*GY$4+SUMIF(BP891:BP894,"&lt;0")*Cadeirante/30*GY$4</f>
        <v>0</v>
      </c>
      <c r="GZ891" s="104">
        <f>SUMIF(BR891:BR894,"&lt;0")*Cadeirante/30*GZ$4+SUMIF(BT891:BT894,"&lt;0")*Cadeirante/30*GZ$4</f>
        <v>0</v>
      </c>
      <c r="HA891" s="104">
        <f>SUMIF(BV891:BV894,"&lt;0")*Cadeirante/30*HA$4+SUMIF(BX891:BX894,"&lt;0")*Cadeirante/30*HA$4</f>
        <v>0</v>
      </c>
      <c r="HB891" s="104">
        <f>SUMIF(BZ891:BZ894,"&lt;0")*Cadeirante/30*HB$4+SUMIF(CB891:CB894,"&lt;0")*Cadeirante/30*HB$4</f>
        <v>0</v>
      </c>
      <c r="HC891" s="104">
        <f>SUMIF(CD891:CD894,"&lt;0")*Cadeirante/30*HC$4+SUMIF(CF891:CF894,"&lt;0")*Cadeirante/30*HC$4</f>
        <v>0</v>
      </c>
      <c r="HD891" s="104">
        <f>SUMIF(CH891:CH894,"&lt;0")*Cadeirante/30*HD$4+SUMIF(CJ891:CJ894,"&lt;0")*Cadeirante/30*HD$4</f>
        <v>0</v>
      </c>
      <c r="HE891" s="104">
        <f>SUMIF(CL891:CL894,"&lt;0")*Cadeirante/30*HE$4+SUMIF(CN891:CN894,"&lt;0")*Cadeirante/30*HE$4</f>
        <v>0</v>
      </c>
      <c r="HF891" s="104">
        <f>SUMIF(CP891:CP894,"&lt;0")*Cadeirante/30*HF$4+SUMIF(CR891:CR894,"&lt;0")*Cadeirante/30*HF$4</f>
        <v>0</v>
      </c>
      <c r="HG891" s="104">
        <f>SUMIF(CT891:CT894,"&lt;0")*Cadeirante/30*HG$4+SUMIF(CV891:CV894,"&lt;0")*Cadeirante/30*HG$4</f>
        <v>0</v>
      </c>
      <c r="HH891" s="104">
        <f>SUMIF(CX891:CX894,"&lt;0")*Cadeirante/30*HH$4+SUMIF(CZ891:CZ894,"&lt;0")*Cadeirante/30*HH$4</f>
        <v>0</v>
      </c>
      <c r="HI891" s="104">
        <f>SUMIF(DB891:DB894,"&lt;0")*Cadeirante/30*HI$4+SUMIF(DD891:DD894,"&lt;0")*Cadeirante/30*HI$4</f>
        <v>0</v>
      </c>
      <c r="HJ891" s="104">
        <f>SUMIF(DF891:DF894,"&lt;0")*Cadeirante/30*HJ$4+SUMIF(DH891:DH894,"&lt;0")*Cadeirante/30*HJ$4</f>
        <v>0</v>
      </c>
      <c r="HK891" s="104">
        <f>SUMIF(DJ891:DJ894,"&lt;0")*Cadeirante/30*HK$4+SUMIF(DL891:DL894,"&lt;0")*Cadeirante/30*HK$4</f>
        <v>0</v>
      </c>
      <c r="HL891" s="104">
        <f>SUMIF(DN891:DN894,"&lt;0")*Cadeirante/30*HL$4+SUMIF(DP891:DP894,"&lt;0")*Cadeirante/30*HL$4</f>
        <v>0</v>
      </c>
      <c r="HM891" s="104">
        <f>SUMIF(DR891:DR894,"&lt;0")*Cadeirante/30*HM$4+SUMIF(DT891:DT894,"&lt;0")*Cadeirante/30*HM$4</f>
        <v>0</v>
      </c>
      <c r="HN891" s="104">
        <f>SUMIF(DV891:DV894,"&lt;0")*Cadeirante/30*HN$4+SUMIF(DX891:DX894,"&lt;0")*Cadeirante/30*HN$4</f>
        <v>0</v>
      </c>
      <c r="HO891" s="104">
        <f>SUMIF(DZ891:DZ894,"&lt;0")*Cadeirante/30*HO$4+SUMIF(EB891:EB894,"&lt;0")*Cadeirante/30*HO$4</f>
        <v>0</v>
      </c>
      <c r="HP891" s="104">
        <f>SUMIF(ED891:ED894,"&lt;0")*Cadeirante/30*HP$4+SUMIF(EF891:EF894,"&lt;0")*Cadeirante/30*HP$4</f>
        <v>0</v>
      </c>
      <c r="HQ891" s="64"/>
      <c r="HR891" s="64"/>
      <c r="HS891" s="64"/>
      <c r="HT891" s="64"/>
      <c r="HU891" s="64"/>
      <c r="HV891" s="64"/>
      <c r="HW891" s="176">
        <v>17629.309999999998</v>
      </c>
      <c r="HX891" s="64"/>
      <c r="HY891" s="280">
        <f>IF(ISTEXT(EM891), VALUE(EM891), EM891)</f>
        <v>0</v>
      </c>
      <c r="HZ891" s="280">
        <f>IF(ISTEXT(EN891), VALUE(EN891), EN891)</f>
        <v>0</v>
      </c>
      <c r="IA891" s="280">
        <f>IF(ISTEXT(EO891), VALUE(EO891), EO891)</f>
        <v>0</v>
      </c>
      <c r="IB891" s="64" t="b">
        <f>HW891=FE891</f>
        <v>0</v>
      </c>
      <c r="IC891" s="64"/>
    </row>
    <row r="892" spans="1:237" s="106" customFormat="1" ht="22.5" customHeight="1" x14ac:dyDescent="0.25">
      <c r="A892" s="368" t="s">
        <v>4005</v>
      </c>
      <c r="B892" s="369" t="s">
        <v>4006</v>
      </c>
      <c r="C892" s="370" t="s">
        <v>3262</v>
      </c>
      <c r="D892" s="371" t="s">
        <v>4002</v>
      </c>
      <c r="E892" s="371" t="s">
        <v>4007</v>
      </c>
      <c r="F892" s="372" t="s">
        <v>3224</v>
      </c>
      <c r="G892" s="372" t="s">
        <v>3225</v>
      </c>
      <c r="H892" s="373" t="s">
        <v>1884</v>
      </c>
      <c r="I892" s="374" t="s">
        <v>4008</v>
      </c>
      <c r="J892" s="421" t="s">
        <v>3231</v>
      </c>
      <c r="K892" s="421" t="s">
        <v>3234</v>
      </c>
      <c r="L892" s="329">
        <f>CONTINUA!BV892</f>
        <v>0</v>
      </c>
      <c r="M892" s="329">
        <f>CONTINUA!BW892</f>
        <v>0</v>
      </c>
      <c r="N892" s="895"/>
      <c r="O892" s="896" t="s">
        <v>4094</v>
      </c>
      <c r="P892" s="897" t="s">
        <v>206</v>
      </c>
      <c r="Q892" s="400"/>
      <c r="R892" s="401"/>
      <c r="S892" s="400"/>
      <c r="T892" s="401"/>
      <c r="U892" s="400"/>
      <c r="V892" s="401"/>
      <c r="W892" s="400"/>
      <c r="X892" s="401"/>
      <c r="Y892" s="400"/>
      <c r="Z892" s="401"/>
      <c r="AA892" s="400"/>
      <c r="AB892" s="401"/>
      <c r="AC892" s="400"/>
      <c r="AD892" s="401"/>
      <c r="AE892" s="400"/>
      <c r="AF892" s="401"/>
      <c r="AG892" s="400"/>
      <c r="AH892" s="401"/>
      <c r="AI892" s="400"/>
      <c r="AJ892" s="401"/>
      <c r="AK892" s="400"/>
      <c r="AL892" s="401"/>
      <c r="AM892" s="400"/>
      <c r="AN892" s="401"/>
      <c r="AO892" s="400"/>
      <c r="AP892" s="401"/>
      <c r="AQ892" s="400"/>
      <c r="AR892" s="401"/>
      <c r="AS892" s="400"/>
      <c r="AT892" s="401"/>
      <c r="AU892" s="400"/>
      <c r="AV892" s="401"/>
      <c r="AW892" s="400"/>
      <c r="AX892" s="401"/>
      <c r="AY892" s="400"/>
      <c r="AZ892" s="401"/>
      <c r="BA892" s="400"/>
      <c r="BB892" s="401"/>
      <c r="BC892" s="400"/>
      <c r="BD892" s="401"/>
      <c r="BE892" s="400"/>
      <c r="BF892" s="401"/>
      <c r="BG892" s="400"/>
      <c r="BH892" s="401"/>
      <c r="BI892" s="400"/>
      <c r="BJ892" s="401"/>
      <c r="BK892" s="400"/>
      <c r="BL892" s="401"/>
      <c r="BM892" s="400"/>
      <c r="BN892" s="401"/>
      <c r="BO892" s="400"/>
      <c r="BP892" s="401"/>
      <c r="BQ892" s="400"/>
      <c r="BR892" s="401"/>
      <c r="BS892" s="400"/>
      <c r="BT892" s="401"/>
      <c r="BU892" s="400"/>
      <c r="BV892" s="401"/>
      <c r="BW892" s="400"/>
      <c r="BX892" s="401"/>
      <c r="BY892" s="400"/>
      <c r="BZ892" s="401"/>
      <c r="CA892" s="400"/>
      <c r="CB892" s="401"/>
      <c r="CC892" s="400"/>
      <c r="CD892" s="401"/>
      <c r="CE892" s="400"/>
      <c r="CF892" s="401"/>
      <c r="CG892" s="400"/>
      <c r="CH892" s="401"/>
      <c r="CI892" s="400"/>
      <c r="CJ892" s="401"/>
      <c r="CK892" s="400"/>
      <c r="CL892" s="401"/>
      <c r="CM892" s="400"/>
      <c r="CN892" s="401"/>
      <c r="CO892" s="400"/>
      <c r="CP892" s="401"/>
      <c r="CQ892" s="400"/>
      <c r="CR892" s="401"/>
      <c r="CS892" s="400"/>
      <c r="CT892" s="401"/>
      <c r="CU892" s="400"/>
      <c r="CV892" s="401"/>
      <c r="CW892" s="400"/>
      <c r="CX892" s="401"/>
      <c r="CY892" s="400"/>
      <c r="CZ892" s="401"/>
      <c r="DA892" s="400"/>
      <c r="DB892" s="401"/>
      <c r="DC892" s="400"/>
      <c r="DD892" s="401"/>
      <c r="DE892" s="400"/>
      <c r="DF892" s="401"/>
      <c r="DG892" s="400"/>
      <c r="DH892" s="401"/>
      <c r="DI892" s="400"/>
      <c r="DJ892" s="401"/>
      <c r="DK892" s="400"/>
      <c r="DL892" s="401"/>
      <c r="DM892" s="400"/>
      <c r="DN892" s="401"/>
      <c r="DO892" s="400"/>
      <c r="DP892" s="401"/>
      <c r="DQ892" s="400"/>
      <c r="DR892" s="401"/>
      <c r="DS892" s="400"/>
      <c r="DT892" s="401"/>
      <c r="DU892" s="400"/>
      <c r="DV892" s="401"/>
      <c r="DW892" s="400"/>
      <c r="DX892" s="401"/>
      <c r="DY892" s="400"/>
      <c r="DZ892" s="401"/>
      <c r="EA892" s="400"/>
      <c r="EB892" s="401"/>
      <c r="EC892" s="400"/>
      <c r="ED892" s="401"/>
      <c r="EE892" s="400"/>
      <c r="EF892" s="401"/>
      <c r="EG892" s="400"/>
      <c r="EH892" s="401"/>
      <c r="EI892" s="400"/>
      <c r="EJ892" s="447"/>
      <c r="EK892" s="511"/>
      <c r="EL892" s="514"/>
      <c r="EM892" s="448"/>
      <c r="EN892" s="344"/>
      <c r="EO892" s="345"/>
      <c r="EP892" s="171">
        <f t="shared" si="961"/>
        <v>0</v>
      </c>
      <c r="EQ892" s="171">
        <f t="shared" si="962"/>
        <v>0</v>
      </c>
      <c r="ER892" s="171">
        <f t="shared" si="963"/>
        <v>0</v>
      </c>
      <c r="ES892" s="171">
        <f t="shared" si="964"/>
        <v>0</v>
      </c>
      <c r="ET892" s="171">
        <f t="shared" si="965"/>
        <v>0</v>
      </c>
      <c r="EU892" s="171">
        <f t="shared" si="966"/>
        <v>0</v>
      </c>
      <c r="EV892" s="172">
        <f t="shared" si="967"/>
        <v>0</v>
      </c>
      <c r="EW892" s="173"/>
      <c r="EX892" s="248">
        <f t="shared" si="1014"/>
        <v>0</v>
      </c>
      <c r="EY892" s="174">
        <f>(L892*regular)+(M892*Cadeirantee)</f>
        <v>0</v>
      </c>
      <c r="EZ892" s="249">
        <f>SUMIF(FG892:GJ892,"&gt;0")</f>
        <v>0</v>
      </c>
      <c r="FA892" s="249">
        <f>SUMIF(FG892:GJ892,"&lt;0")+SUMIF(GN892:HP892,"&lt;0")</f>
        <v>0</v>
      </c>
      <c r="FB892" s="174">
        <v>0</v>
      </c>
      <c r="FC892" s="126">
        <f>N892*km*'VALORES TABELA'!$B$13</f>
        <v>0</v>
      </c>
      <c r="FD892" s="250">
        <f t="shared" ref="FD892:FD895" si="1015">GL892</f>
        <v>0</v>
      </c>
      <c r="FE892" s="105"/>
      <c r="FF892" s="119"/>
      <c r="FG892" s="119"/>
      <c r="FH892" s="119"/>
      <c r="FI892" s="119"/>
      <c r="FJ892" s="119"/>
      <c r="FK892" s="119"/>
      <c r="FL892" s="119"/>
      <c r="FM892" s="119"/>
      <c r="FN892" s="119"/>
      <c r="FO892" s="119"/>
      <c r="FP892" s="119"/>
      <c r="FQ892" s="119"/>
      <c r="FR892" s="119"/>
      <c r="FS892" s="119"/>
      <c r="FT892" s="119"/>
      <c r="FU892" s="119"/>
      <c r="FV892" s="119"/>
      <c r="FW892" s="119"/>
      <c r="FX892" s="119"/>
      <c r="FY892" s="119"/>
      <c r="FZ892" s="119"/>
      <c r="GA892" s="119"/>
      <c r="GB892" s="119"/>
      <c r="GC892" s="119"/>
      <c r="GD892" s="119"/>
      <c r="GE892" s="119"/>
      <c r="GF892" s="119"/>
      <c r="GG892" s="119"/>
      <c r="GH892" s="119"/>
      <c r="GI892" s="119"/>
      <c r="GJ892" s="119"/>
      <c r="GK892" s="251"/>
      <c r="GL892" s="103">
        <f t="shared" si="968"/>
        <v>0</v>
      </c>
      <c r="GM892" s="124"/>
      <c r="GN892" s="104"/>
      <c r="GO892" s="104"/>
      <c r="GP892" s="104"/>
      <c r="GQ892" s="104"/>
      <c r="GR892" s="104"/>
      <c r="GS892" s="104"/>
      <c r="GT892" s="104"/>
      <c r="GU892" s="104"/>
      <c r="GV892" s="104"/>
      <c r="GW892" s="104"/>
      <c r="GX892" s="104"/>
      <c r="GY892" s="104"/>
      <c r="GZ892" s="104"/>
      <c r="HA892" s="104"/>
      <c r="HB892" s="104"/>
      <c r="HC892" s="104"/>
      <c r="HD892" s="104"/>
      <c r="HE892" s="104"/>
      <c r="HF892" s="104"/>
      <c r="HG892" s="104"/>
      <c r="HH892" s="104"/>
      <c r="HI892" s="104"/>
      <c r="HJ892" s="104"/>
      <c r="HK892" s="104"/>
      <c r="HL892" s="104"/>
      <c r="HM892" s="104"/>
      <c r="HN892" s="104"/>
      <c r="HO892" s="104"/>
      <c r="HP892" s="104"/>
      <c r="HQ892" s="64"/>
      <c r="HR892" s="64"/>
      <c r="HS892" s="64"/>
      <c r="HT892" s="64"/>
      <c r="HU892" s="64"/>
      <c r="HV892" s="64"/>
      <c r="HW892" s="105"/>
      <c r="HX892" s="64"/>
      <c r="HY892" s="280">
        <f t="shared" ref="HY892:HY895" si="1016">IF(ISTEXT(EM892), VALUE(EM892), EM892)</f>
        <v>0</v>
      </c>
      <c r="HZ892" s="280">
        <f t="shared" ref="HZ892:HZ895" si="1017">IF(ISTEXT(EN892), VALUE(EN892), EN892)</f>
        <v>0</v>
      </c>
      <c r="IA892" s="280">
        <f t="shared" ref="IA892:IA895" si="1018">IF(ISTEXT(EO892), VALUE(EO892), EO892)</f>
        <v>0</v>
      </c>
      <c r="IB892" s="64"/>
      <c r="IC892" s="64"/>
    </row>
    <row r="893" spans="1:237" s="106" customFormat="1" ht="22.5" customHeight="1" x14ac:dyDescent="0.25">
      <c r="A893" s="368" t="s">
        <v>4005</v>
      </c>
      <c r="B893" s="369" t="s">
        <v>4006</v>
      </c>
      <c r="C893" s="375" t="s">
        <v>3262</v>
      </c>
      <c r="D893" s="371" t="s">
        <v>4002</v>
      </c>
      <c r="E893" s="371" t="s">
        <v>4007</v>
      </c>
      <c r="F893" s="376" t="s">
        <v>3224</v>
      </c>
      <c r="G893" s="376" t="s">
        <v>3225</v>
      </c>
      <c r="H893" s="373" t="s">
        <v>1884</v>
      </c>
      <c r="I893" s="374" t="s">
        <v>4008</v>
      </c>
      <c r="J893" s="421" t="s">
        <v>3231</v>
      </c>
      <c r="K893" s="422" t="s">
        <v>3235</v>
      </c>
      <c r="L893" s="329">
        <f>CONTINUA!BV893</f>
        <v>0</v>
      </c>
      <c r="M893" s="329">
        <f>CONTINUA!BW893</f>
        <v>0</v>
      </c>
      <c r="N893" s="895"/>
      <c r="O893" s="896" t="s">
        <v>4094</v>
      </c>
      <c r="P893" s="897" t="s">
        <v>206</v>
      </c>
      <c r="Q893" s="400">
        <v>4</v>
      </c>
      <c r="R893" s="401"/>
      <c r="S893" s="400"/>
      <c r="T893" s="401"/>
      <c r="U893" s="400"/>
      <c r="V893" s="401"/>
      <c r="W893" s="400"/>
      <c r="X893" s="401"/>
      <c r="Y893" s="400"/>
      <c r="Z893" s="401"/>
      <c r="AA893" s="400"/>
      <c r="AB893" s="401"/>
      <c r="AC893" s="400"/>
      <c r="AD893" s="401"/>
      <c r="AE893" s="400"/>
      <c r="AF893" s="401"/>
      <c r="AG893" s="400"/>
      <c r="AH893" s="401"/>
      <c r="AI893" s="400"/>
      <c r="AJ893" s="401"/>
      <c r="AK893" s="400"/>
      <c r="AL893" s="401"/>
      <c r="AM893" s="400"/>
      <c r="AN893" s="401"/>
      <c r="AO893" s="400"/>
      <c r="AP893" s="401"/>
      <c r="AQ893" s="400"/>
      <c r="AR893" s="401"/>
      <c r="AS893" s="400"/>
      <c r="AT893" s="401"/>
      <c r="AU893" s="400"/>
      <c r="AV893" s="401"/>
      <c r="AW893" s="400"/>
      <c r="AX893" s="401"/>
      <c r="AY893" s="400"/>
      <c r="AZ893" s="401"/>
      <c r="BA893" s="400"/>
      <c r="BB893" s="401"/>
      <c r="BC893" s="400"/>
      <c r="BD893" s="401"/>
      <c r="BE893" s="400"/>
      <c r="BF893" s="401"/>
      <c r="BG893" s="400"/>
      <c r="BH893" s="401"/>
      <c r="BI893" s="400"/>
      <c r="BJ893" s="401"/>
      <c r="BK893" s="400"/>
      <c r="BL893" s="401"/>
      <c r="BM893" s="400"/>
      <c r="BN893" s="401"/>
      <c r="BO893" s="400"/>
      <c r="BP893" s="401"/>
      <c r="BQ893" s="400"/>
      <c r="BR893" s="401"/>
      <c r="BS893" s="400"/>
      <c r="BT893" s="401"/>
      <c r="BU893" s="400"/>
      <c r="BV893" s="401"/>
      <c r="BW893" s="400"/>
      <c r="BX893" s="401"/>
      <c r="BY893" s="400"/>
      <c r="BZ893" s="401"/>
      <c r="CA893" s="400"/>
      <c r="CB893" s="401"/>
      <c r="CC893" s="400"/>
      <c r="CD893" s="401"/>
      <c r="CE893" s="400"/>
      <c r="CF893" s="401"/>
      <c r="CG893" s="400"/>
      <c r="CH893" s="401"/>
      <c r="CI893" s="400"/>
      <c r="CJ893" s="401"/>
      <c r="CK893" s="400"/>
      <c r="CL893" s="401"/>
      <c r="CM893" s="400"/>
      <c r="CN893" s="401"/>
      <c r="CO893" s="400"/>
      <c r="CP893" s="401"/>
      <c r="CQ893" s="400"/>
      <c r="CR893" s="401"/>
      <c r="CS893" s="400"/>
      <c r="CT893" s="401"/>
      <c r="CU893" s="400"/>
      <c r="CV893" s="401"/>
      <c r="CW893" s="400"/>
      <c r="CX893" s="401"/>
      <c r="CY893" s="400"/>
      <c r="CZ893" s="401"/>
      <c r="DA893" s="400"/>
      <c r="DB893" s="401"/>
      <c r="DC893" s="400"/>
      <c r="DD893" s="401"/>
      <c r="DE893" s="400"/>
      <c r="DF893" s="401"/>
      <c r="DG893" s="400"/>
      <c r="DH893" s="401"/>
      <c r="DI893" s="400"/>
      <c r="DJ893" s="401"/>
      <c r="DK893" s="400"/>
      <c r="DL893" s="401"/>
      <c r="DM893" s="400"/>
      <c r="DN893" s="401"/>
      <c r="DO893" s="400"/>
      <c r="DP893" s="401"/>
      <c r="DQ893" s="400"/>
      <c r="DR893" s="401"/>
      <c r="DS893" s="400"/>
      <c r="DT893" s="401"/>
      <c r="DU893" s="400"/>
      <c r="DV893" s="401"/>
      <c r="DW893" s="400"/>
      <c r="DX893" s="401"/>
      <c r="DY893" s="400"/>
      <c r="DZ893" s="401"/>
      <c r="EA893" s="400"/>
      <c r="EB893" s="401"/>
      <c r="EC893" s="400"/>
      <c r="ED893" s="401"/>
      <c r="EE893" s="400"/>
      <c r="EF893" s="401"/>
      <c r="EG893" s="400"/>
      <c r="EH893" s="401"/>
      <c r="EI893" s="400"/>
      <c r="EJ893" s="447"/>
      <c r="EK893" s="511"/>
      <c r="EL893" s="514"/>
      <c r="EM893" s="448"/>
      <c r="EN893" s="344"/>
      <c r="EO893" s="345"/>
      <c r="EP893" s="171">
        <f t="shared" si="961"/>
        <v>4</v>
      </c>
      <c r="EQ893" s="171">
        <f t="shared" si="962"/>
        <v>0</v>
      </c>
      <c r="ER893" s="171">
        <f t="shared" si="963"/>
        <v>0</v>
      </c>
      <c r="ES893" s="171">
        <f t="shared" si="964"/>
        <v>0</v>
      </c>
      <c r="ET893" s="171">
        <f t="shared" si="965"/>
        <v>0</v>
      </c>
      <c r="EU893" s="171">
        <f t="shared" si="966"/>
        <v>0</v>
      </c>
      <c r="EV893" s="172">
        <f t="shared" si="967"/>
        <v>4</v>
      </c>
      <c r="EW893" s="125"/>
      <c r="EX893" s="248">
        <f t="shared" si="1014"/>
        <v>0</v>
      </c>
      <c r="EY893" s="174">
        <f>(L893*regular)+(M893*Cadeirantee)</f>
        <v>0</v>
      </c>
      <c r="EZ893" s="249">
        <f>SUMIF(FG893:GJ893,"&gt;0")</f>
        <v>0</v>
      </c>
      <c r="FA893" s="249">
        <f>SUMIF(FG893:GJ893,"&lt;0")+SUMIF(GN893:HP893,"&lt;0")</f>
        <v>0</v>
      </c>
      <c r="FB893" s="174">
        <v>0</v>
      </c>
      <c r="FC893" s="126">
        <f>N893*km*'VALORES TABELA'!$B$13</f>
        <v>0</v>
      </c>
      <c r="FD893" s="250">
        <f t="shared" si="1015"/>
        <v>0</v>
      </c>
      <c r="FE893" s="105"/>
      <c r="FF893" s="108"/>
      <c r="FG893" s="108"/>
      <c r="FH893" s="108"/>
      <c r="FI893" s="108"/>
      <c r="FJ893" s="108"/>
      <c r="FK893" s="108"/>
      <c r="FL893" s="108"/>
      <c r="FM893" s="108"/>
      <c r="FN893" s="108"/>
      <c r="FO893" s="108"/>
      <c r="FP893" s="108"/>
      <c r="FQ893" s="108"/>
      <c r="FR893" s="108"/>
      <c r="FS893" s="108"/>
      <c r="FT893" s="108"/>
      <c r="FU893" s="108"/>
      <c r="FV893" s="108"/>
      <c r="FW893" s="108"/>
      <c r="FX893" s="108"/>
      <c r="FY893" s="108"/>
      <c r="FZ893" s="108"/>
      <c r="GA893" s="108"/>
      <c r="GB893" s="108"/>
      <c r="GC893" s="108"/>
      <c r="GD893" s="108"/>
      <c r="GE893" s="108"/>
      <c r="GF893" s="108"/>
      <c r="GG893" s="108"/>
      <c r="GH893" s="108"/>
      <c r="GI893" s="108"/>
      <c r="GJ893" s="108"/>
      <c r="GK893" s="251"/>
      <c r="GL893" s="103">
        <f t="shared" si="968"/>
        <v>0</v>
      </c>
      <c r="GM893" s="124"/>
      <c r="GN893" s="104"/>
      <c r="GO893" s="104"/>
      <c r="GP893" s="104"/>
      <c r="GQ893" s="104"/>
      <c r="GR893" s="104"/>
      <c r="GS893" s="104"/>
      <c r="GT893" s="104"/>
      <c r="GU893" s="104"/>
      <c r="GV893" s="104"/>
      <c r="GW893" s="104"/>
      <c r="GX893" s="104"/>
      <c r="GY893" s="104"/>
      <c r="GZ893" s="104"/>
      <c r="HA893" s="104"/>
      <c r="HB893" s="104"/>
      <c r="HC893" s="104"/>
      <c r="HD893" s="104"/>
      <c r="HE893" s="104"/>
      <c r="HF893" s="104"/>
      <c r="HG893" s="104"/>
      <c r="HH893" s="104"/>
      <c r="HI893" s="104"/>
      <c r="HJ893" s="104"/>
      <c r="HK893" s="104"/>
      <c r="HL893" s="104"/>
      <c r="HM893" s="104"/>
      <c r="HN893" s="104"/>
      <c r="HO893" s="104"/>
      <c r="HP893" s="104"/>
      <c r="HQ893" s="64"/>
      <c r="HR893" s="64"/>
      <c r="HS893" s="64"/>
      <c r="HT893" s="64"/>
      <c r="HU893" s="64"/>
      <c r="HV893" s="64"/>
      <c r="HW893" s="105"/>
      <c r="HX893" s="64"/>
      <c r="HY893" s="280">
        <f t="shared" si="1016"/>
        <v>0</v>
      </c>
      <c r="HZ893" s="280">
        <f t="shared" si="1017"/>
        <v>0</v>
      </c>
      <c r="IA893" s="280">
        <f t="shared" si="1018"/>
        <v>0</v>
      </c>
      <c r="IB893" s="64"/>
      <c r="IC893" s="64"/>
    </row>
    <row r="894" spans="1:237" s="106" customFormat="1" ht="22.5" customHeight="1" x14ac:dyDescent="0.25">
      <c r="A894" s="368" t="s">
        <v>4005</v>
      </c>
      <c r="B894" s="369" t="s">
        <v>4006</v>
      </c>
      <c r="C894" s="375" t="s">
        <v>3262</v>
      </c>
      <c r="D894" s="371" t="s">
        <v>4002</v>
      </c>
      <c r="E894" s="371" t="s">
        <v>4007</v>
      </c>
      <c r="F894" s="376" t="s">
        <v>3224</v>
      </c>
      <c r="G894" s="376" t="s">
        <v>3225</v>
      </c>
      <c r="H894" s="373" t="s">
        <v>1884</v>
      </c>
      <c r="I894" s="374" t="s">
        <v>4008</v>
      </c>
      <c r="J894" s="421" t="s">
        <v>3231</v>
      </c>
      <c r="K894" s="423" t="s">
        <v>3236</v>
      </c>
      <c r="L894" s="329">
        <f>CONTINUA!BV894</f>
        <v>0</v>
      </c>
      <c r="M894" s="329">
        <f>CONTINUA!BW894</f>
        <v>0</v>
      </c>
      <c r="N894" s="895"/>
      <c r="O894" s="896" t="s">
        <v>4094</v>
      </c>
      <c r="P894" s="897" t="s">
        <v>206</v>
      </c>
      <c r="Q894" s="400"/>
      <c r="R894" s="401"/>
      <c r="S894" s="400"/>
      <c r="T894" s="401"/>
      <c r="U894" s="400"/>
      <c r="V894" s="401"/>
      <c r="W894" s="400"/>
      <c r="X894" s="401"/>
      <c r="Y894" s="400"/>
      <c r="Z894" s="401"/>
      <c r="AA894" s="400"/>
      <c r="AB894" s="401"/>
      <c r="AC894" s="400"/>
      <c r="AD894" s="401"/>
      <c r="AE894" s="400"/>
      <c r="AF894" s="401"/>
      <c r="AG894" s="400"/>
      <c r="AH894" s="401"/>
      <c r="AI894" s="400"/>
      <c r="AJ894" s="401"/>
      <c r="AK894" s="400"/>
      <c r="AL894" s="401"/>
      <c r="AM894" s="400"/>
      <c r="AN894" s="401"/>
      <c r="AO894" s="400"/>
      <c r="AP894" s="401"/>
      <c r="AQ894" s="400"/>
      <c r="AR894" s="401"/>
      <c r="AS894" s="400"/>
      <c r="AT894" s="401"/>
      <c r="AU894" s="400"/>
      <c r="AV894" s="401"/>
      <c r="AW894" s="400"/>
      <c r="AX894" s="401"/>
      <c r="AY894" s="400"/>
      <c r="AZ894" s="401"/>
      <c r="BA894" s="400"/>
      <c r="BB894" s="401"/>
      <c r="BC894" s="400"/>
      <c r="BD894" s="401"/>
      <c r="BE894" s="400"/>
      <c r="BF894" s="401"/>
      <c r="BG894" s="400"/>
      <c r="BH894" s="401"/>
      <c r="BI894" s="400"/>
      <c r="BJ894" s="401"/>
      <c r="BK894" s="400"/>
      <c r="BL894" s="401"/>
      <c r="BM894" s="400"/>
      <c r="BN894" s="401"/>
      <c r="BO894" s="400"/>
      <c r="BP894" s="401"/>
      <c r="BQ894" s="400"/>
      <c r="BR894" s="401"/>
      <c r="BS894" s="400"/>
      <c r="BT894" s="401"/>
      <c r="BU894" s="400"/>
      <c r="BV894" s="401"/>
      <c r="BW894" s="400"/>
      <c r="BX894" s="401"/>
      <c r="BY894" s="400"/>
      <c r="BZ894" s="401"/>
      <c r="CA894" s="400"/>
      <c r="CB894" s="401"/>
      <c r="CC894" s="400"/>
      <c r="CD894" s="401"/>
      <c r="CE894" s="400"/>
      <c r="CF894" s="401"/>
      <c r="CG894" s="400"/>
      <c r="CH894" s="401"/>
      <c r="CI894" s="400"/>
      <c r="CJ894" s="401"/>
      <c r="CK894" s="400"/>
      <c r="CL894" s="401"/>
      <c r="CM894" s="400"/>
      <c r="CN894" s="401"/>
      <c r="CO894" s="400"/>
      <c r="CP894" s="401"/>
      <c r="CQ894" s="400"/>
      <c r="CR894" s="401"/>
      <c r="CS894" s="400"/>
      <c r="CT894" s="401"/>
      <c r="CU894" s="400"/>
      <c r="CV894" s="401"/>
      <c r="CW894" s="400"/>
      <c r="CX894" s="401"/>
      <c r="CY894" s="400"/>
      <c r="CZ894" s="401"/>
      <c r="DA894" s="400"/>
      <c r="DB894" s="401"/>
      <c r="DC894" s="400"/>
      <c r="DD894" s="401"/>
      <c r="DE894" s="400"/>
      <c r="DF894" s="401"/>
      <c r="DG894" s="400"/>
      <c r="DH894" s="401"/>
      <c r="DI894" s="400"/>
      <c r="DJ894" s="401"/>
      <c r="DK894" s="400"/>
      <c r="DL894" s="401"/>
      <c r="DM894" s="400"/>
      <c r="DN894" s="401"/>
      <c r="DO894" s="400"/>
      <c r="DP894" s="401"/>
      <c r="DQ894" s="400"/>
      <c r="DR894" s="401"/>
      <c r="DS894" s="400"/>
      <c r="DT894" s="401"/>
      <c r="DU894" s="400"/>
      <c r="DV894" s="401"/>
      <c r="DW894" s="400"/>
      <c r="DX894" s="401"/>
      <c r="DY894" s="400"/>
      <c r="DZ894" s="401"/>
      <c r="EA894" s="400"/>
      <c r="EB894" s="401"/>
      <c r="EC894" s="400"/>
      <c r="ED894" s="401"/>
      <c r="EE894" s="400"/>
      <c r="EF894" s="401"/>
      <c r="EG894" s="400"/>
      <c r="EH894" s="401"/>
      <c r="EI894" s="400"/>
      <c r="EJ894" s="447"/>
      <c r="EK894" s="511"/>
      <c r="EL894" s="514"/>
      <c r="EM894" s="448"/>
      <c r="EN894" s="344"/>
      <c r="EO894" s="345"/>
      <c r="EP894" s="171">
        <f t="shared" si="961"/>
        <v>0</v>
      </c>
      <c r="EQ894" s="171">
        <f t="shared" si="962"/>
        <v>0</v>
      </c>
      <c r="ER894" s="171">
        <f t="shared" si="963"/>
        <v>0</v>
      </c>
      <c r="ES894" s="171">
        <f t="shared" si="964"/>
        <v>0</v>
      </c>
      <c r="ET894" s="171">
        <f t="shared" si="965"/>
        <v>0</v>
      </c>
      <c r="EU894" s="171">
        <f t="shared" si="966"/>
        <v>0</v>
      </c>
      <c r="EV894" s="172">
        <f t="shared" si="967"/>
        <v>0</v>
      </c>
      <c r="EW894" s="127"/>
      <c r="EX894" s="248">
        <f t="shared" si="1014"/>
        <v>0</v>
      </c>
      <c r="EY894" s="174">
        <f>(L894*regular)+(M894*Cadeirantee)</f>
        <v>0</v>
      </c>
      <c r="EZ894" s="249">
        <f>SUMIF(FG894:GJ894,"&gt;0")</f>
        <v>0</v>
      </c>
      <c r="FA894" s="249">
        <f>SUMIF(FG894:GJ894,"&lt;0")+SUMIF(GN894:HP894,"&lt;0")</f>
        <v>0</v>
      </c>
      <c r="FB894" s="174">
        <v>0</v>
      </c>
      <c r="FC894" s="126">
        <f>N894*km*'VALORES TABELA'!$B$13</f>
        <v>0</v>
      </c>
      <c r="FD894" s="250">
        <f t="shared" si="1015"/>
        <v>0</v>
      </c>
      <c r="FE894" s="105"/>
      <c r="FF894" s="118"/>
      <c r="FG894" s="118"/>
      <c r="FH894" s="118"/>
      <c r="FI894" s="118"/>
      <c r="FJ894" s="118"/>
      <c r="FK894" s="118"/>
      <c r="FL894" s="118"/>
      <c r="FM894" s="118"/>
      <c r="FN894" s="118"/>
      <c r="FO894" s="118"/>
      <c r="FP894" s="118"/>
      <c r="FQ894" s="118"/>
      <c r="FR894" s="118"/>
      <c r="FS894" s="118"/>
      <c r="FT894" s="118"/>
      <c r="FU894" s="118"/>
      <c r="FV894" s="118"/>
      <c r="FW894" s="118"/>
      <c r="FX894" s="118"/>
      <c r="FY894" s="118"/>
      <c r="FZ894" s="118"/>
      <c r="GA894" s="118"/>
      <c r="GB894" s="118"/>
      <c r="GC894" s="118"/>
      <c r="GD894" s="118"/>
      <c r="GE894" s="118"/>
      <c r="GF894" s="118"/>
      <c r="GG894" s="118"/>
      <c r="GH894" s="118"/>
      <c r="GI894" s="118"/>
      <c r="GJ894" s="118"/>
      <c r="GK894" s="252"/>
      <c r="GL894" s="103">
        <f t="shared" si="968"/>
        <v>0</v>
      </c>
      <c r="GM894" s="124"/>
      <c r="GN894" s="104"/>
      <c r="GO894" s="104"/>
      <c r="GP894" s="104"/>
      <c r="GQ894" s="104"/>
      <c r="GR894" s="104"/>
      <c r="GS894" s="104"/>
      <c r="GT894" s="104"/>
      <c r="GU894" s="104"/>
      <c r="GV894" s="104"/>
      <c r="GW894" s="104"/>
      <c r="GX894" s="104"/>
      <c r="GY894" s="104"/>
      <c r="GZ894" s="104"/>
      <c r="HA894" s="104"/>
      <c r="HB894" s="104"/>
      <c r="HC894" s="104"/>
      <c r="HD894" s="104"/>
      <c r="HE894" s="104"/>
      <c r="HF894" s="104"/>
      <c r="HG894" s="104"/>
      <c r="HH894" s="104"/>
      <c r="HI894" s="104"/>
      <c r="HJ894" s="104"/>
      <c r="HK894" s="104"/>
      <c r="HL894" s="104"/>
      <c r="HM894" s="104"/>
      <c r="HN894" s="104"/>
      <c r="HO894" s="104"/>
      <c r="HP894" s="104"/>
      <c r="HQ894" s="64"/>
      <c r="HR894" s="65"/>
      <c r="HS894" s="65"/>
      <c r="HT894" s="65"/>
      <c r="HU894" s="65"/>
      <c r="HV894" s="65"/>
      <c r="HW894" s="105"/>
      <c r="HX894" s="65"/>
      <c r="HY894" s="280">
        <f t="shared" si="1016"/>
        <v>0</v>
      </c>
      <c r="HZ894" s="280">
        <f t="shared" si="1017"/>
        <v>0</v>
      </c>
      <c r="IA894" s="280">
        <f t="shared" si="1018"/>
        <v>0</v>
      </c>
      <c r="IB894" s="65"/>
      <c r="IC894" s="65"/>
    </row>
    <row r="895" spans="1:237" s="106" customFormat="1" ht="22.5" customHeight="1" thickBot="1" x14ac:dyDescent="0.3">
      <c r="A895" s="377" t="s">
        <v>4005</v>
      </c>
      <c r="B895" s="378" t="s">
        <v>4006</v>
      </c>
      <c r="C895" s="379" t="s">
        <v>3262</v>
      </c>
      <c r="D895" s="380" t="s">
        <v>4002</v>
      </c>
      <c r="E895" s="380" t="s">
        <v>4007</v>
      </c>
      <c r="F895" s="381" t="s">
        <v>3224</v>
      </c>
      <c r="G895" s="381" t="s">
        <v>3225</v>
      </c>
      <c r="H895" s="382" t="s">
        <v>1884</v>
      </c>
      <c r="I895" s="383" t="s">
        <v>4008</v>
      </c>
      <c r="J895" s="421" t="s">
        <v>3231</v>
      </c>
      <c r="K895" s="424" t="s">
        <v>60</v>
      </c>
      <c r="L895" s="329">
        <f>CONTINUA!BV895</f>
        <v>0</v>
      </c>
      <c r="M895" s="329">
        <f>CONTINUA!BW895</f>
        <v>0</v>
      </c>
      <c r="N895" s="895"/>
      <c r="O895" s="896" t="s">
        <v>4094</v>
      </c>
      <c r="P895" s="897" t="s">
        <v>206</v>
      </c>
      <c r="Q895" s="400"/>
      <c r="R895" s="401"/>
      <c r="S895" s="400"/>
      <c r="T895" s="401"/>
      <c r="U895" s="400"/>
      <c r="V895" s="401"/>
      <c r="W895" s="400"/>
      <c r="X895" s="401"/>
      <c r="Y895" s="400"/>
      <c r="Z895" s="401"/>
      <c r="AA895" s="400"/>
      <c r="AB895" s="401"/>
      <c r="AC895" s="400"/>
      <c r="AD895" s="401"/>
      <c r="AE895" s="400"/>
      <c r="AF895" s="401"/>
      <c r="AG895" s="400"/>
      <c r="AH895" s="401"/>
      <c r="AI895" s="400"/>
      <c r="AJ895" s="401"/>
      <c r="AK895" s="400"/>
      <c r="AL895" s="401"/>
      <c r="AM895" s="400"/>
      <c r="AN895" s="401"/>
      <c r="AO895" s="400"/>
      <c r="AP895" s="401"/>
      <c r="AQ895" s="400"/>
      <c r="AR895" s="401"/>
      <c r="AS895" s="400"/>
      <c r="AT895" s="401"/>
      <c r="AU895" s="400"/>
      <c r="AV895" s="401"/>
      <c r="AW895" s="400"/>
      <c r="AX895" s="401"/>
      <c r="AY895" s="400"/>
      <c r="AZ895" s="401"/>
      <c r="BA895" s="400"/>
      <c r="BB895" s="401"/>
      <c r="BC895" s="400"/>
      <c r="BD895" s="401"/>
      <c r="BE895" s="400"/>
      <c r="BF895" s="401"/>
      <c r="BG895" s="400"/>
      <c r="BH895" s="401"/>
      <c r="BI895" s="400"/>
      <c r="BJ895" s="401"/>
      <c r="BK895" s="400"/>
      <c r="BL895" s="401"/>
      <c r="BM895" s="400"/>
      <c r="BN895" s="401"/>
      <c r="BO895" s="400"/>
      <c r="BP895" s="401"/>
      <c r="BQ895" s="400"/>
      <c r="BR895" s="401"/>
      <c r="BS895" s="400"/>
      <c r="BT895" s="401"/>
      <c r="BU895" s="400"/>
      <c r="BV895" s="401"/>
      <c r="BW895" s="400"/>
      <c r="BX895" s="401"/>
      <c r="BY895" s="400"/>
      <c r="BZ895" s="401"/>
      <c r="CA895" s="400"/>
      <c r="CB895" s="401"/>
      <c r="CC895" s="400"/>
      <c r="CD895" s="401"/>
      <c r="CE895" s="400"/>
      <c r="CF895" s="401"/>
      <c r="CG895" s="400"/>
      <c r="CH895" s="401"/>
      <c r="CI895" s="400"/>
      <c r="CJ895" s="401"/>
      <c r="CK895" s="400"/>
      <c r="CL895" s="401"/>
      <c r="CM895" s="400"/>
      <c r="CN895" s="401"/>
      <c r="CO895" s="400"/>
      <c r="CP895" s="401"/>
      <c r="CQ895" s="400"/>
      <c r="CR895" s="401"/>
      <c r="CS895" s="400"/>
      <c r="CT895" s="401"/>
      <c r="CU895" s="400"/>
      <c r="CV895" s="401"/>
      <c r="CW895" s="400"/>
      <c r="CX895" s="401"/>
      <c r="CY895" s="400"/>
      <c r="CZ895" s="401"/>
      <c r="DA895" s="400"/>
      <c r="DB895" s="401"/>
      <c r="DC895" s="400"/>
      <c r="DD895" s="401"/>
      <c r="DE895" s="400"/>
      <c r="DF895" s="401"/>
      <c r="DG895" s="400"/>
      <c r="DH895" s="401"/>
      <c r="DI895" s="400"/>
      <c r="DJ895" s="401"/>
      <c r="DK895" s="400"/>
      <c r="DL895" s="401"/>
      <c r="DM895" s="400"/>
      <c r="DN895" s="401"/>
      <c r="DO895" s="400"/>
      <c r="DP895" s="401"/>
      <c r="DQ895" s="400"/>
      <c r="DR895" s="401"/>
      <c r="DS895" s="400"/>
      <c r="DT895" s="401"/>
      <c r="DU895" s="400"/>
      <c r="DV895" s="401"/>
      <c r="DW895" s="400"/>
      <c r="DX895" s="401"/>
      <c r="DY895" s="400"/>
      <c r="DZ895" s="401"/>
      <c r="EA895" s="400"/>
      <c r="EB895" s="401"/>
      <c r="EC895" s="400"/>
      <c r="ED895" s="401"/>
      <c r="EE895" s="400"/>
      <c r="EF895" s="401"/>
      <c r="EG895" s="400"/>
      <c r="EH895" s="401"/>
      <c r="EI895" s="400"/>
      <c r="EJ895" s="447"/>
      <c r="EK895" s="512"/>
      <c r="EL895" s="515"/>
      <c r="EM895" s="450"/>
      <c r="EN895" s="348"/>
      <c r="EO895" s="348"/>
      <c r="EP895" s="179">
        <f t="shared" si="961"/>
        <v>0</v>
      </c>
      <c r="EQ895" s="179">
        <f t="shared" si="962"/>
        <v>0</v>
      </c>
      <c r="ER895" s="179">
        <f t="shared" si="963"/>
        <v>0</v>
      </c>
      <c r="ES895" s="179">
        <f t="shared" si="964"/>
        <v>0</v>
      </c>
      <c r="ET895" s="179">
        <f t="shared" si="965"/>
        <v>0</v>
      </c>
      <c r="EU895" s="179">
        <f t="shared" si="966"/>
        <v>0</v>
      </c>
      <c r="EV895" s="172">
        <f t="shared" si="967"/>
        <v>0</v>
      </c>
      <c r="EW895" s="253"/>
      <c r="EX895" s="254">
        <v>0</v>
      </c>
      <c r="EY895" s="180">
        <v>0</v>
      </c>
      <c r="EZ895" s="255">
        <v>0</v>
      </c>
      <c r="FA895" s="255">
        <v>0</v>
      </c>
      <c r="FB895" s="180">
        <f>SUM(FF895:GI895)/2</f>
        <v>0</v>
      </c>
      <c r="FC895" s="256">
        <f>N895*km*'VALORES TABELA'!$B$13</f>
        <v>0</v>
      </c>
      <c r="FD895" s="250">
        <f t="shared" si="1015"/>
        <v>0</v>
      </c>
      <c r="FE895" s="257"/>
      <c r="FF895" s="181">
        <f>((Q895+S895)*Percapita)+((R895+T895)*Cadeirante)</f>
        <v>0</v>
      </c>
      <c r="FG895" s="181">
        <f>((U895+W895)*Percapita/30*FG$4)+((V895+X895)*Cadeirante/30*FG$4)</f>
        <v>0</v>
      </c>
      <c r="FH895" s="181">
        <f>((Y895+AA895)*Percapita/30*FH$4)+((Z895+AB895)*Cadeirante/30*FH$4)</f>
        <v>0</v>
      </c>
      <c r="FI895" s="181">
        <f>((AC895+AE895)*Percapita/30*FI$4)+((AD895+AF895)*Cadeirante/30*FI$4)</f>
        <v>0</v>
      </c>
      <c r="FJ895" s="181">
        <f>((AG895+AI895)*Percapita/30*FJ$4)+((AH895+AJ895)*Cadeirante/30*FJ$4)</f>
        <v>0</v>
      </c>
      <c r="FK895" s="181">
        <f>((AK895+AM895)*Percapita/30*FK$4)+((AL895+AN895)*Cadeirante/30*FK$4)</f>
        <v>0</v>
      </c>
      <c r="FL895" s="181">
        <f>((AO895+AQ895)*Percapita/30*FL$4)+((AP895+AR895)*Cadeirante/30*FL$4)</f>
        <v>0</v>
      </c>
      <c r="FM895" s="181">
        <f>((AS895+AU895)*Percapita/30*FM$4)+((AT895+AV895)*Cadeirante/30*FM$4)</f>
        <v>0</v>
      </c>
      <c r="FN895" s="181">
        <f>((AW895+AY895)*Percapita/30*FN$4)+((AX895+AZ895)*Cadeirante/30*FN$4)</f>
        <v>0</v>
      </c>
      <c r="FO895" s="181">
        <f>((BA895+BC895)*Percapita/30*FO$4)+((BB895+BD895)*Cadeirante/30*FO$4)</f>
        <v>0</v>
      </c>
      <c r="FP895" s="181">
        <f>((BE895+BG895)*Percapita/30*FP$4)+((BF895+BH895)*Cadeirante/30*FP$4)</f>
        <v>0</v>
      </c>
      <c r="FQ895" s="181">
        <f>((BI895+BK895)*Percapita/30*FQ$4)+((BJ895+BL895)*Cadeirante/30*FQ$4)</f>
        <v>0</v>
      </c>
      <c r="FR895" s="181">
        <f>((BM895+BO895)*Percapita/30*FR$4)+((BN895+BP895)*Cadeirante/30*FR$4)</f>
        <v>0</v>
      </c>
      <c r="FS895" s="181">
        <f>((BQ895+BS895)*Percapita/30*FS$4)+((BR895+BT895)*Cadeirante/30*FS$4)</f>
        <v>0</v>
      </c>
      <c r="FT895" s="181">
        <f>((BU895+BW895)*Percapita/30*FT$4)+((BV895+BX895)*Cadeirante/30*FT$4)</f>
        <v>0</v>
      </c>
      <c r="FU895" s="181">
        <f>((BY895+CA895)*Percapita/30*FU$4)+((BZ895+CB895)*Cadeirante/30*FU$4)</f>
        <v>0</v>
      </c>
      <c r="FV895" s="181">
        <f>((CC895+CE895)*Percapita/30*FV$4)+((CD895+CF895)*Cadeirante/30*FV$4)</f>
        <v>0</v>
      </c>
      <c r="FW895" s="181">
        <f>((CG895+CI895)*Percapita/30*FW$4)+((CI895+CK895)*Cadeirante/30*FW$4)</f>
        <v>0</v>
      </c>
      <c r="FX895" s="181">
        <f>((CK895+CM895)*Percapita/30*FX$4)+((CL895+CN895)*Cadeirante/30*FX$4)</f>
        <v>0</v>
      </c>
      <c r="FY895" s="181">
        <f>((CO895+CQ895)*Percapita/30*FY$4)+((CP895+CR895)*Cadeirante/30*FY$4)</f>
        <v>0</v>
      </c>
      <c r="FZ895" s="181">
        <f>((CS895+CU895)*Percapita/30*FZ$4)+((CT895+CV895)*Cadeirante/30*FZ$4)</f>
        <v>0</v>
      </c>
      <c r="GA895" s="181">
        <f>((CW895+CY895)*Percapita/30*GA$4)+((CX895+CZ895)*Cadeirante/30*GA$4)</f>
        <v>0</v>
      </c>
      <c r="GB895" s="181">
        <f>((DA895+DC895)*Percapita/30*GB$4)+((DB895+DD895)*Cadeirante/30*GB$4)</f>
        <v>0</v>
      </c>
      <c r="GC895" s="181">
        <f>((DE895+DG895)*Percapita/30*GC$4)+((DF895+DH895)*Cadeirante/30*GC$4)</f>
        <v>0</v>
      </c>
      <c r="GD895" s="181">
        <f>((DI895+DK895)*Percapita/30*GD$4)+((DJ895+DL895)*Cadeirante/30*GD$4)</f>
        <v>0</v>
      </c>
      <c r="GE895" s="181">
        <f>((DM895+DO895)*Percapita/30*GE$4)+((DN895+DP895)*Cadeirante/30*GE$4)</f>
        <v>0</v>
      </c>
      <c r="GF895" s="181">
        <f>((DQ895+DS895)*Percapita/30*GF$4)+((DR895+DT895)*Cadeirante/30*GF$4)</f>
        <v>0</v>
      </c>
      <c r="GG895" s="181">
        <f>((DU895+DW895)*Percapita/30*GG$4)+((DV895+DX895)*Cadeirante/30*GG$4)</f>
        <v>0</v>
      </c>
      <c r="GH895" s="181">
        <f>((DY895+EA895)*Percapita/30*GH$4)+((DZ895+EB895)*Cadeirante/30*GH$4)</f>
        <v>0</v>
      </c>
      <c r="GI895" s="181">
        <f>((EC895+EE895)*Percapita/30*GI$4)+((ED895+EF895)*Cadeirante/30*GI$4)</f>
        <v>0</v>
      </c>
      <c r="GJ895" s="181">
        <f>((EG895+EI895)*Percapita)+((EH895+EJ895)*Cadeirante)</f>
        <v>0</v>
      </c>
      <c r="GK895" s="258"/>
      <c r="GL895" s="103">
        <f t="shared" si="968"/>
        <v>0</v>
      </c>
      <c r="GM895" s="124"/>
      <c r="GN895" s="182"/>
      <c r="GO895" s="182"/>
      <c r="GP895" s="182"/>
      <c r="GQ895" s="182"/>
      <c r="GR895" s="182"/>
      <c r="GS895" s="182"/>
      <c r="GT895" s="182"/>
      <c r="GU895" s="182"/>
      <c r="GV895" s="182"/>
      <c r="GW895" s="182"/>
      <c r="GX895" s="182"/>
      <c r="GY895" s="182"/>
      <c r="GZ895" s="182"/>
      <c r="HA895" s="182"/>
      <c r="HB895" s="182"/>
      <c r="HC895" s="182"/>
      <c r="HD895" s="182"/>
      <c r="HE895" s="182"/>
      <c r="HF895" s="182"/>
      <c r="HG895" s="182"/>
      <c r="HH895" s="182"/>
      <c r="HI895" s="182"/>
      <c r="HJ895" s="182"/>
      <c r="HK895" s="182"/>
      <c r="HL895" s="182"/>
      <c r="HM895" s="182"/>
      <c r="HN895" s="182"/>
      <c r="HO895" s="182"/>
      <c r="HP895" s="259"/>
      <c r="HQ895" s="64"/>
      <c r="HW895" s="257"/>
      <c r="HY895" s="280">
        <f t="shared" si="1016"/>
        <v>0</v>
      </c>
      <c r="HZ895" s="280">
        <f t="shared" si="1017"/>
        <v>0</v>
      </c>
      <c r="IA895" s="280">
        <f t="shared" si="1018"/>
        <v>0</v>
      </c>
    </row>
    <row r="896" spans="1:237" s="106" customFormat="1" ht="22.5" customHeight="1" x14ac:dyDescent="0.25">
      <c r="A896" t="s">
        <v>4009</v>
      </c>
      <c r="B896" s="522" t="s">
        <v>4010</v>
      </c>
      <c r="C896" s="523">
        <v>2</v>
      </c>
      <c r="D896" s="524" t="s">
        <v>4002</v>
      </c>
      <c r="E896" s="524" t="s">
        <v>4011</v>
      </c>
      <c r="F896" s="525" t="s">
        <v>3224</v>
      </c>
      <c r="G896" s="525" t="s">
        <v>3225</v>
      </c>
      <c r="H896" s="350" t="s">
        <v>1884</v>
      </c>
      <c r="I896" s="351" t="s">
        <v>4012</v>
      </c>
      <c r="J896" s="409" t="s">
        <v>3268</v>
      </c>
      <c r="K896" s="410" t="s">
        <v>3232</v>
      </c>
      <c r="L896" s="329">
        <f>CONTINUA!BV896</f>
        <v>0</v>
      </c>
      <c r="M896" s="329">
        <f>CONTINUA!BW896</f>
        <v>0</v>
      </c>
      <c r="N896" s="895"/>
      <c r="O896" s="896" t="s">
        <v>4094</v>
      </c>
      <c r="P896" s="897" t="s">
        <v>206</v>
      </c>
      <c r="Q896" s="400"/>
      <c r="R896" s="401"/>
      <c r="S896" s="400"/>
      <c r="T896" s="401"/>
      <c r="U896" s="400"/>
      <c r="V896" s="401"/>
      <c r="W896" s="400"/>
      <c r="X896" s="401"/>
      <c r="Y896" s="400"/>
      <c r="Z896" s="401"/>
      <c r="AA896" s="400"/>
      <c r="AB896" s="401"/>
      <c r="AC896" s="400"/>
      <c r="AD896" s="401"/>
      <c r="AE896" s="400"/>
      <c r="AF896" s="401"/>
      <c r="AG896" s="400"/>
      <c r="AH896" s="401"/>
      <c r="AI896" s="400"/>
      <c r="AJ896" s="401"/>
      <c r="AK896" s="400"/>
      <c r="AL896" s="401"/>
      <c r="AM896" s="400"/>
      <c r="AN896" s="401"/>
      <c r="AO896" s="400"/>
      <c r="AP896" s="401"/>
      <c r="AQ896" s="400"/>
      <c r="AR896" s="401"/>
      <c r="AS896" s="400"/>
      <c r="AT896" s="401"/>
      <c r="AU896" s="400"/>
      <c r="AV896" s="401"/>
      <c r="AW896" s="400"/>
      <c r="AX896" s="401"/>
      <c r="AY896" s="400"/>
      <c r="AZ896" s="401"/>
      <c r="BA896" s="400"/>
      <c r="BB896" s="401"/>
      <c r="BC896" s="400"/>
      <c r="BD896" s="401"/>
      <c r="BE896" s="400"/>
      <c r="BF896" s="401"/>
      <c r="BG896" s="400"/>
      <c r="BH896" s="401"/>
      <c r="BI896" s="400"/>
      <c r="BJ896" s="401"/>
      <c r="BK896" s="400"/>
      <c r="BL896" s="401"/>
      <c r="BM896" s="400"/>
      <c r="BN896" s="401"/>
      <c r="BO896" s="400"/>
      <c r="BP896" s="401"/>
      <c r="BQ896" s="400"/>
      <c r="BR896" s="401"/>
      <c r="BS896" s="400"/>
      <c r="BT896" s="401"/>
      <c r="BU896" s="400"/>
      <c r="BV896" s="401"/>
      <c r="BW896" s="400"/>
      <c r="BX896" s="401"/>
      <c r="BY896" s="400"/>
      <c r="BZ896" s="401"/>
      <c r="CA896" s="400"/>
      <c r="CB896" s="401"/>
      <c r="CC896" s="400"/>
      <c r="CD896" s="401"/>
      <c r="CE896" s="400"/>
      <c r="CF896" s="401"/>
      <c r="CG896" s="400"/>
      <c r="CH896" s="401"/>
      <c r="CI896" s="400"/>
      <c r="CJ896" s="401"/>
      <c r="CK896" s="400"/>
      <c r="CL896" s="401"/>
      <c r="CM896" s="400"/>
      <c r="CN896" s="401"/>
      <c r="CO896" s="400"/>
      <c r="CP896" s="401"/>
      <c r="CQ896" s="400"/>
      <c r="CR896" s="401"/>
      <c r="CS896" s="400"/>
      <c r="CT896" s="401"/>
      <c r="CU896" s="400"/>
      <c r="CV896" s="401"/>
      <c r="CW896" s="400"/>
      <c r="CX896" s="401"/>
      <c r="CY896" s="400"/>
      <c r="CZ896" s="401"/>
      <c r="DA896" s="400"/>
      <c r="DB896" s="401"/>
      <c r="DC896" s="400"/>
      <c r="DD896" s="401"/>
      <c r="DE896" s="400"/>
      <c r="DF896" s="401"/>
      <c r="DG896" s="400"/>
      <c r="DH896" s="401"/>
      <c r="DI896" s="400"/>
      <c r="DJ896" s="401"/>
      <c r="DK896" s="400"/>
      <c r="DL896" s="401"/>
      <c r="DM896" s="400"/>
      <c r="DN896" s="401"/>
      <c r="DO896" s="400"/>
      <c r="DP896" s="401"/>
      <c r="DQ896" s="400"/>
      <c r="DR896" s="401"/>
      <c r="DS896" s="400"/>
      <c r="DT896" s="401"/>
      <c r="DU896" s="400"/>
      <c r="DV896" s="401"/>
      <c r="DW896" s="400"/>
      <c r="DX896" s="401"/>
      <c r="DY896" s="400"/>
      <c r="DZ896" s="401"/>
      <c r="EA896" s="400"/>
      <c r="EB896" s="401"/>
      <c r="EC896" s="400"/>
      <c r="ED896" s="401"/>
      <c r="EE896" s="400"/>
      <c r="EF896" s="401"/>
      <c r="EG896" s="400"/>
      <c r="EH896" s="401"/>
      <c r="EI896" s="400"/>
      <c r="EJ896" s="447"/>
      <c r="EK896" s="510"/>
      <c r="EL896" s="513"/>
      <c r="EM896" s="520"/>
      <c r="EN896" s="520"/>
      <c r="EO896" s="520"/>
      <c r="EP896" s="171">
        <f t="shared" si="961"/>
        <v>0</v>
      </c>
      <c r="EQ896" s="171">
        <f t="shared" si="962"/>
        <v>0</v>
      </c>
      <c r="ER896" s="171">
        <f t="shared" si="963"/>
        <v>0</v>
      </c>
      <c r="ES896" s="171">
        <f t="shared" si="964"/>
        <v>0</v>
      </c>
      <c r="ET896" s="171">
        <f t="shared" si="965"/>
        <v>0</v>
      </c>
      <c r="EU896" s="171">
        <f t="shared" si="966"/>
        <v>0</v>
      </c>
      <c r="EV896" s="172">
        <f t="shared" si="967"/>
        <v>0</v>
      </c>
      <c r="EW896" s="367">
        <f>IF(C896=4,IF(MAX(Q896:EJ898)&gt;0,(Especiall/30*(IF(($G896-$F896)=($G$5-$F$5),30,IF(DAY($G896)=31,($G896-$F896),($G896-$F896)+1)))),0),0)</f>
        <v>0</v>
      </c>
      <c r="EX896" s="248">
        <f t="shared" ref="EX896:EX899" si="1019">FF896</f>
        <v>11965.05</v>
      </c>
      <c r="EY896" s="174">
        <f>(L896*regular)+(M896*Cadeirantee)</f>
        <v>0</v>
      </c>
      <c r="EZ896" s="249">
        <f>SUMIF(FG896:GJ896,"&gt;0")</f>
        <v>0</v>
      </c>
      <c r="FA896" s="249">
        <f>SUMIF(FG896:GJ896,"&lt;0")+SUMIF(GN896:HP896,"&lt;0")</f>
        <v>0</v>
      </c>
      <c r="FB896" s="174">
        <v>0</v>
      </c>
      <c r="FC896" s="175">
        <f>N896*km*'VALORES TABELA'!$B$13</f>
        <v>0</v>
      </c>
      <c r="FD896" s="250">
        <f>GL896</f>
        <v>0</v>
      </c>
      <c r="FE896" s="176">
        <f>(EW896+EW897+EW898+EW899+EX896+EX897+EX898+EX899+EY896+EY897+EY898+EY899+EY900+EZ896+EZ897+EZ898+EZ899+FA896+FA897+FA898+FA899+FC896+FC897+FC898+FC899+HY896-HZ896-IA896+FD896+FD897+FD898+FD899+FB900)</f>
        <v>11965.05</v>
      </c>
      <c r="FF896" s="177">
        <f>IF(C896=4,SUM(Q896+Q897+Q898+S896+S897+S898)*Percapita/30*FF$4+(R896+R897+R898+T896+T897+T898)*Cadeirante/30*FF$4,IF(C896=3,IF(Q899+S899=10,Fixo/30*FF$4+(Q896+Q897+Q898+S896+S897+S898)*Percapita/30*FF$4+(R899+T899)*Cadeirante/30*FF$4,IF(Q899+S899&lt;=9,(Q899+S899)*Crechee/30*FF$4)+(R899+T899)*Cadeirante/30*FF$4+(Q896+Q897+Q898+S896+S897+S898)*Percapita/30*FF$4)+IF(Q899+S899&gt;=11,Fixo/30*FF$4+(Q899+S899-10)*Crechee/30*FF$4,0),IF(C896=2,IF(R896+R897+R898+R899+T896+T897+T898+T899=1,Cadeirante/30*FF$4,IF(R896+R897+R898+R899+T896+T897+T898+T899=2,Fixo/30*FF$4,IF(R896+R897+R898+R899+T896+T897+T898+T899&gt;2,Fixo/30*FF$4+(R896+R897+R898+R899+T896+T897+T898+T899-2)*Cadeirante/30*FF$4)))+(Q896+Q897+Q898+S896+S897+S898)*Percapita/30*FF$4+(Q899+S899)*Crechee/30*FF$4,IF(C896=1,IF(Q896+Q897+Q898+R896+R897+R898+S896+S897+S898+T896+T897+T898&lt;=15,(Q896+Q897+Q898+S896+S897+S898)*Percapita/30*FF$4,IF(Q896+Q897+Q898+R896+R897+R898+S896+S897+S898+T896+T897+T898&gt;=16,Fixo/30*FF$4+(Q896+Q897+Q898+R896+R897+R898+S896+S897+S898+T896+T897-16)*Percapita/30*FF$4))))))</f>
        <v>11965.05</v>
      </c>
      <c r="FG896" s="177">
        <f>IF(C896=4,SUM(U896+U897+U898+W896+W897+W898)*Percapita/30*FG$4+(V896+V897+V898+X896+X897+X898)*Cadeirante/30*FG$4,IF(C896=3,IF(U899+W899=10,Fixo/30*FG$4+(U896+U897+U898+W896+W897+W898)*Percapita/30*FG$4+(V899+X899)*Cadeirante/30*FG$4,IF(U899+W899&lt;=9,(U899+W899)*Crechee/30*FG$4)+(V899+X899)*Cadeirante/30*FG$4+(U896+U897+U898+W896+W897+W898)*Percapita/30*FG$4)+IF(U899+W899&gt;=11,Fixo/30*FG$4+(U899+W899-10)*Crechee/30*FG$4,0),IF(C896=2,IF(V896+V897+V898+V899+X896+X897+X898+X899=1,Cadeirante/30*FG$4,IF(V896+V897+V898+V899+X896+X897+X898+X899=2,Fixo/30*FG$4,IF(V896+V897+V898+V899+X896+X897+X898+X899&gt;2,Fixo/30*FG$4+(V896+V897+V898+V899+X896+X897+X898+X899-2)*Cadeirante/30*FG$4)))+(U896+U897+U898+W896+W897+W898)*Percapita/30*FG$4+(U899+W899)*Crechee/30*FG$4,IF(C896=1,IF(U896+U897+U898+V896+V897+V898+W896+W897+W898+X896+X897+X898&lt;=15,(U896+U897+U898+W896+W897+W898)*Percapita/30*FG$4,IF(U896+U897+U898+V896+V897+V898+W896+W897+W898+X896+X897+X898&gt;=16,Fixo/30*FG$4+(U896+U897+U898+V896+V897+V898+W896+W897+W898+X896+X897-16)*Percapita/30*FG$4))))))</f>
        <v>0</v>
      </c>
      <c r="FH896" s="177">
        <f>IF(C896=4,SUM(Y896+Y897+Y898+AA896+AA897+AA898)*Percapita/30*FH$4+(Z896+Z897+Z898+AB896+AB897+AB898)*Cadeirante/30*FH$4,IF(C896=3,IF(Y899+AA899=10,Fixo/30*FH$4+(Y896+Y897+Y898+AA896+AA897+AA898)*Percapita/30*FH$4+(Z899+AB899)*Cadeirante/30*FH$4,IF(Y899+AA899&lt;=9,(Y899+AA899)*Crechee/30*FH$4)+(Z899+AB899)*Cadeirante/30*FH$4+(Y896+Y897+Y898+AA896+AA897+AA898)*Percapita/30*FH$4)+IF(Y899+AA899&gt;=11,Fixo/30*FH$4+(Y899+AA899-10)*Crechee/30*FH$4,0),IF(C896=2,IF(Z896+Z897+Z898+Z899+AB896+AB897+AB898+AB899=1,Cadeirante/30*FH$4,IF(Z896+Z897+Z898+Z899+AB896+AB897+AB898+AB899=2,Fixo/30*FH$4,IF(Z896+Z897+Z898+Z899+AB896+AB897+AB898+AB899&gt;2,Fixo/30*FH$4+(Z896+Z897+Z898+Z899+AB896+AB897+AB898+AB899-2)*Cadeirante/30*FH$4)))+(Y896+Y897+Y898+AA896+AA897+AA898)*Percapita/30*FH$4+(Y899+AA899)*Crechee/30*FH$4,IF(C896=1,IF(Y896+Y897+Y898+Z896+Z897+Z898+AA896+AA897+AA898+AB896+AB897+AB898&lt;=15,(Y896+Y897+Y898+AA896+AA897+AA898)*Percapita/30*FH$4,IF(Y896+Y897+Y898+Z896+Z897+Z898+AA896+AA897+AA898+AB896+AB897+AB898&gt;=16,Fixo/30*FH$4+(Y896+Y897+Y898+Z896+Z897+Z898+AA896+AA897+AA898+AB896+AB897-16)*Percapita/30*FH$4))))))</f>
        <v>0</v>
      </c>
      <c r="FI896" s="177">
        <f>IF(C896=4,SUM(AC896+AC897+AC898+AE896+AE897+AE898)*Percapita/30*FI$4+(AD896+AD897+AD898+AF896+AF897+AF898)*Cadeirante/30*FI$4,IF(C896=3,IF(AC899+AE899=10,Fixo/30*FI$4+(AC896+AC897+AC898+AE896+AE897+AE898)*Percapita/30*FI$4+(AD899+AF899)*Cadeirante/30*FI$4,IF(AC899+AE899&lt;=9,(AC899+AE899)*Crechee/30*FI$4)+(AD899+AF899)*Cadeirante/30*FI$4+(AC896+AC897+AC898+AE896+AE897+AE898)*Percapita/30*FI$4)+IF(AC899+AE899&gt;=11,Fixo/30*FI$4+(AC899+AE899-10)*Crechee/30*FI$4,0),IF(C896=2,IF(AD896+AD897+AD898+AD899+AF896+AF897+AF898+AF899=1,Cadeirante/30*FI$4,IF(AD896+AD897+AD898+AD899+AF896+AF897+AF898+AF899=2,Fixo/30*FI$4,IF(AD896+AD897+AD898+AD899+AF896+AF897+AF898+AF899&gt;2,Fixo/30*FI$4+(AD896+AD897+AD898+AD899+AF896+AF897+AF898+AF899-2)*Cadeirante/30*FI$4)))+(AC896+AC897+AC898+AE896+AE897+AE898)*Percapita/30*FI$4+(AC899+AE899)*Crechee/30*FI$4,IF(C896=1,IF(AC896+AC897+AC898+AD896+AD897+AD898+AE896+AE897+AE898+AF896+AF897+AF898&lt;=15,(AC896+AC897+AC898+AE896+AE897+AE898)*Percapita/30*FI$4,IF(AC896+AC897+AC898+AD896+AD897+AD898+AE896+AE897+AE898+AF896+AF897+AF898&gt;=16,Fixo/30*FI$4+(AC896+AC897+AC898+AD896+AD897+AD898+AE896+AE897+AE898+AF896+AF897-16)*Percapita/30*FI$4))))))</f>
        <v>0</v>
      </c>
      <c r="FJ896" s="177">
        <f>IF(C896=4,SUM(AG896+AG897+AG898+AI896+AI897+AI898)*Percapita/30*FJ$4+(AH896+AH897+AH898+AJ896+AJ897+AJ898)*Cadeirante/30*FJ$4,IF(C896=3,IF(AG899+AI899=10,Fixo/30*FJ$4+(AG896+AG897+AG898+AI896+AI897+AI898)*Percapita/30*FJ$4+(AH899+AJ899)*Cadeirante/30*FJ$4,IF(AG899+AI899&lt;=9,(AG899+AI899)*Crechee/30*FJ$4)+(AH899+AJ899)*Cadeirante/30*FJ$4+(AG896+AG897+AG898+AI896+AI897+AI898)*Percapita/30*FJ$4)+IF(AG899+AI899&gt;=11,Fixo/30*FJ$4+(AG899+AI899-10)*Crechee/30*FJ$4,0),IF(C896=2,IF(AH896+AH897+AH898+AH899+AJ896+AJ897+AJ898+AJ899=1,Cadeirante/30*FJ$4,IF(AH896+AH897+AH898+AH899+AJ896+AJ897+AJ898+AJ899=2,Fixo/30*FJ$4,IF(AH896+AH897+AH898+AH899+AJ896+AJ897+AJ898+AJ899&gt;2,Fixo/30*FJ$4+(AH896+AH897+AH898+AH899+AJ896+AJ897+AJ898+AJ899-2)*Cadeirante/30*FJ$4)))+(AG896+AG897+AG898+AI896+AI897+AI898)*Percapita/30*FJ$4+(AG899+AI899)*Crechee/30*FJ$4,IF(C896=1,IF(AG896+AG897+AG898+AH896+AH897+AH898+AI896+AI897+AI898+AJ896+AJ897+AJ898&lt;=15,(AG896+AG897+AG898+AI896+AI897+AI898)*Percapita/30*FJ$4,IF(AG896+AG897+AG898+AH896+AH897+AH898+AI896+AI897+AI898+AJ896+AJ897+AJ898&gt;=16,Fixo/30*FJ$4+(AG896+AG897+AG898+AH896+AH897+AH898+AI896+AI897+AI898+AJ896+AJ897-16)*Percapita/30*FJ$4))))))</f>
        <v>0</v>
      </c>
      <c r="FK896" s="177">
        <f>IF(C896=4,SUM(AK896+AK897+AK898+AM896+AM897+AM898)*Percapita/30*FK$4+(AL896+AL897+AL898+AN896+AN897+AN898)*Cadeirante/30*FK$4,IF(C896=3,IF(AK899+AM899=10,Fixo/30*FK$4+(AK896+AK897+AK898+AM896+AM897+AM898)*Percapita/30*FK$4+(AL899+AN899)*Cadeirante/30*FK$4,IF(AK899+AM899&lt;=9,(AK899+AM899)*Crechee/30*FK$4)+(AL899+AN899)*Cadeirante/30*FK$4+(AK896+AK897+AK898+AM896+AM897+AM898)*Percapita/30*FK$4)+IF(AK899+AM899&gt;=11,Fixo/30*FK$4+(AK899+AM899-10)*Crechee/30*FK$4,0),IF(C896=2,IF(AL896+AL897+AL898+AL899+AN896+AN897+AN898+AN899=1,Cadeirante/30*FK$4,IF(AL896+AL897+AL898+AL899+AN896+AN897+AN898+AN899=2,Fixo/30*FK$4,IF(AL896+AL897+AL898+AL899+AN896+AN897+AN898+AN899&gt;2,Fixo/30*FK$4+(AL896+AL897+AL898+AL899+AN896+AN897+AN898+AN899-2)*Cadeirante/30*FK$4)))+(AK896+AK897+AK898+AM896+AM897+AM898)*Percapita/30*FK$4+(AK899+AM899)*Crechee/30*FK$4,IF(C896=1,IF(AK896+AK897+AK898+AL896+AL897+AL898+AM896+AM897+AM898+AN896+AN897+AN898&lt;=15,(AK896+AK897+AK898+AM896+AM897+AM898)*Percapita/30*FK$4,IF(AK896+AK897+AK898+AL896+AL897+AL898+AM896+AM897+AM898+AN896+AN897+AN898&gt;=16,Fixo/30*FK$4+(AK896+AK897+AK898+AL896+AL897+AL898+AM896+AM897+AM898+AN896+AN897-16)*Percapita/30*FK$4))))))</f>
        <v>0</v>
      </c>
      <c r="FL896" s="177">
        <f>IF(C896=4,SUM(AO896+AO897+AO898+AQ896+AQ897+AQ898)*Percapita/30*FL$4+(AP896+AP897+AP898+AR896+AR897+AR898)*Cadeirante/30*FL$4,IF(C896=3,IF(AO899+AQ899=10,Fixo/30*FL$4+(AO896+AO897+AO898+AQ896+AQ897+AQ898)*Percapita/30*FL$4+(AP899+AR899)*Cadeirante/30*FL$4,IF(AO899+AQ899&lt;=9,(AO899+AQ899)*Crechee/30*FL$4)+(AP899+AR899)*Cadeirante/30*FL$4+(AO896+AO897+AO898+AQ896+AQ897+AQ898)*Percapita/30*FL$4)+IF(AO899+AQ899&gt;=11,Fixo/30*FL$4+(AO899+AQ899-10)*Crechee/30*FL$4,0),IF(C896=2,IF(AP896+AP897+AP898+AP899+AR896+AR897+AR898+AR899=1,Cadeirante/30*FL$4,IF(AP896+AP897+AP898+AP899+AR896+AR897+AR898+AR899=2,Fixo/30*FL$4,IF(AP896+AP897+AP898+AP899+AR896+AR897+AR898+AR899&gt;2,Fixo/30*FL$4+(AP896+AP897+AP898+AP899+AR896+AR897+AR898+AR899-2)*Cadeirante/30*FL$4)))+(AO896+AO897+AO898+AQ896+AQ897+AQ898)*Percapita/30*FL$4+(AO899+AQ899)*Crechee/30*FL$4,IF(C896=1,IF(AO896+AO897+AO898+AP896+AP897+AP898+AQ896+AQ897+AQ898+AR896+AR897+AR898&lt;=15,(AO896+AO897+AO898+AQ896+AQ897+AQ898)*Percapita/30*FL$4,IF(AO896+AO897+AO898+AP896+AP897+AP898+AQ896+AQ897+AQ898+AR896+AR897+AR898&gt;=16,Fixo/30*FL$4+(AO896+AO897+AO898+AP896+AP897+AP898+AQ896+AQ897+AQ898+AR896+AR897-16)*Percapita/30*FL$4))))))</f>
        <v>0</v>
      </c>
      <c r="FM896" s="177">
        <f>IF(C896=4,SUM(AS896+AS897+AS898+AU896+AU897+AU898)*Percapita/30*FM$4+(AT896+AT897+AT898+AV896+AV897+AV898)*Cadeirante/30*FM$4,IF(C896=3,IF(AS899+AU899=10,Fixo/30*FM$4+(AS896+AS897+AS898+AU896+AU897+AU898)*Percapita/30*FM$4+(AT899+AV899)*Cadeirante/30*FM$4,IF(AS899+AU899&lt;=9,(AS899+AU899)*Crechee/30*FM$4)+(AT899+AV899)*Cadeirante/30*FM$4+(AS896+AS897+AS898+AU896+AU897+AU898)*Percapita/30*FM$4)+IF(AS899+AU899&gt;=11,Fixo/30*FM$4+(AS899+AU899-10)*Crechee/30*FM$4,0),IF(C896=2,IF(AT896+AT897+AT898+AT899+AV896+AV897+AV898+AV899=1,Cadeirante/30*FM$4,IF(AT896+AT897+AT898+AT899+AV896+AV897+AV898+AV899=2,Fixo/30*FM$4,IF(AT896+AT897+AT898+AT899+AV896+AV897+AV898+AV899&gt;2,Fixo/30*FM$4+(AT896+AT897+AT898+AT899+AV896+AV897+AV898+AV899-2)*Cadeirante/30*FM$4)))+(AS896+AS897+AS898+AU896+AU897+AU898)*Percapita/30*FM$4+(AS899+AU899)*Crechee/30*FM$4,IF(C896=1,IF(AS896+AS897+AS898+AT896+AT897+AT898+AU896+AU897+AU898+AV896+AV897+AV898&lt;=15,(AS896+AS897+AS898+AU896+AU897+AU898)*Percapita/30*FM$4,IF(AS896+AS897+AS898+AT896+AT897+AT898+AU896+AU897+AU898+AV896+AV897+AV898&gt;=16,Fixo/30*FM$4+(AS896+AS897+AS898+AT896+AT897+AT898+AU896+AU897+AU898+AV896+AV897-16)*Percapita/30*FM$4))))))</f>
        <v>0</v>
      </c>
      <c r="FN896" s="177">
        <f>IF(C896=4,SUM(AW896+AW897+AW898+AY896+AY897+AY898)*Percapita/30*FN$4+(AX896+AX897+AX898+AZ896+AZ897+AZ898)*Cadeirante/30*FN$4,IF(C896=3,IF(AW899+AY899=10,Fixo/30*FN$4+(AW896+AW897+AW898+AY896+AY897+AY898)*Percapita/30*FN$4+(AX899+AZ899)*Cadeirante/30*FN$4,IF(AW899+AY899&lt;=9,(AW899+AY899)*Crechee/30*FN$4)+(AX899+AZ899)*Cadeirante/30*FN$4+(AW896+AW897+AW898+AY896+AY897+AY898)*Percapita/30*FN$4)+IF(AW899+AY899&gt;=11,Fixo/30*FN$4+(AW899+AY899-10)*Crechee/30*FN$4,0),IF(C896=2,IF(AX896+AX897+AX898+AX899+AZ896+AZ897+AZ898+AZ899=1,Cadeirante/30*FN$4,IF(AX896+AX897+AX898+AX899+AZ896+AZ897+AZ898+AZ899=2,Fixo/30*FN$4,IF(AX896+AX897+AX898+AX899+AZ896+AZ897+AZ898+AZ899&gt;2,Fixo/30*FN$4+(AX896+AX897+AX898+AX899+AZ896+AZ897+AZ898+AZ899-2)*Cadeirante/30*FN$4)))+(AW896+AW897+AW898+AY896+AY897+AY898)*Percapita/30*FN$4+(AW899+AY899)*Crechee/30*FN$4,IF(C896=1,IF(AW896+AW897+AW898+AX896+AX897+AX898+AY896+AY897+AY898+AZ896+AZ897+AZ898&lt;=15,(AW896+AW897+AW898+AY896+AY897+AY898)*Percapita/30*FN$4,IF(AW896+AW897+AW898+AX896+AX897+AX898+AY896+AY897+AY898+AZ896+AZ897+AZ898&gt;=16,Fixo/30*FN$4+(AW896+AW897+AW898+AX896+AX897+AX898+AY896+AY897+AY898+AZ896+AZ897-16)*Percapita/30*FN$4))))))</f>
        <v>0</v>
      </c>
      <c r="FO896" s="177">
        <f>IF(C896=4,SUM(BA896+BA897+BA898+BC896+BC897+BC898)*Percapita/30*FO$4+(BB896+BB897+BB898+BD896+BD897+BD898)*Cadeirante/30*FO$4,IF(C896=3,IF(BA899+BC899=10,Fixo/30*FO$4+(BA896+BA897+BA898+BC896+BC897+BC898)*Percapita/30*FO$4+(BB899+BD899)*Cadeirante/30*FO$4,IF(BA899+BC899&lt;=9,(BA899+BC899)*Crechee/30*FO$4)+(BB899+BD899)*Cadeirante/30*FO$4+(BA896+BA897+BA898+BC896+BC897+BC898)*Percapita/30*FO$4)+IF(BA899+BC899&gt;=11,Fixo/30*FO$4+(BA899+BC899-10)*Crechee/30*FO$4,0),IF(C896=2,IF(BB896+BB897+BB898+BB899+BD896+BD897+BD898+BD899=1,Cadeirante/30*FO$4,IF(BB896+BB897+BB898+BB899+BD896+BD897+BD898+BD899=2,Fixo/30*FO$4,IF(BB896+BB897+BB898+BB899+BD896+BD897+BD898+BD899&gt;2,Fixo/30*FO$4+(BB896+BB897+BB898+BB899+BD896+BD897+BD898+BD899-2)*Cadeirante/30*FO$4)))+(BA896+BA897+BA898+BC896+BC897+BC898)*Percapita/30*FO$4+(BA899+BC899)*Crechee/30*FO$4,IF(C896=1,IF(BA896+BA897+BA898+BB896+BB897+BB898+BC896+BC897+BC898+BD896+BD897+BD898&lt;=15,(BA896+BA897+BA898+BC896+BC897+BC898)*Percapita/30*FO$4,IF(BA896+BA897+BA898+BB896+BB897+BB898+BC896+BC897+BC898+BD896+BD897+BD898&gt;=16,Fixo/30*FO$4+(BA896+BA897+BA898+BB896+BB897+BB898+BC896+BC897+BC898+BD896+BD897-16)*Percapita/30*FO$4))))))</f>
        <v>0</v>
      </c>
      <c r="FP896" s="177">
        <f>IF(C896=4,SUM(BE896+BE897+BE898+BG896+BG897+BG898)*Percapita/30*FP$4+(BF896+BF897+BF898+BH896+BH897+BH898)*Cadeirante/30*FP$4,IF(C896=3,IF(BE899+BG899=10,Fixo/30*FP$4+(BE896+BE897+BE898+BG896+BG897+BG898)*Percapita/30*FP$4+(BF899+BH899)*Cadeirante/30*FP$4,IF(BE899+BG899&lt;=9,(BE899+BG899)*Crechee/30*FP$4)+(BF899+BH899)*Cadeirante/30*FP$4+(BE896+BE897+BE898+BG896+BG897+BG898)*Percapita/30*FP$4)+IF(BE899+BG899&gt;=11,Fixo/30*FP$4+(BE899+BG899-10)*Crechee/30*FP$4,0),IF(C896=2,IF(BF896+BF897+BF898+BF899+BH896+BH897+BH898+BH899=1,Cadeirante/30*FP$4,IF(BF896+BF897+BF898+BF899+BH896+BH897+BH898+BH899=2,Fixo/30*FP$4,IF(BF896+BF897+BF898+BF899+BH896+BH897+BH898+BH899&gt;2,Fixo/30*FP$4+(BF896+BF897+BF898+BF899+BH896+BH897+BH898+BH899-2)*Cadeirante/30*FP$4)))+(BE896+BE897+BE898+BG896+BG897+BG898)*Percapita/30*FP$4+(BE899+BG899)*Crechee/30*FP$4,IF(C896=1,IF(BE896+BE897+BE898+BF896+BF897+BF898+BG896+BG897+BG898+BH896+BH897+BH898&lt;=15,(BE896+BE897+BE898+BG896+BG897+BG898)*Percapita/30*FP$4,IF(BE896+BE897+BE898+BF896+BF897+BF898+BG896+BG897+BG898+BH896+BH897+BH898&gt;=16,Fixo/30*FP$4+(BE896+BE897+BE898+BF896+BF897+BF898+BG896+BG897+BG898+BH896+BH897-16)*Percapita/30*FP$4))))))</f>
        <v>0</v>
      </c>
      <c r="FQ896" s="177">
        <f>IF(C896=4,SUM(BI896+BI897+BI898+BK896+BK897+BK898)*Percapita/30*FQ$4+(BJ896+BJ897+BJ898+BL896+BL897+BL898)*Cadeirante/30*FQ$4,IF(C896=3,IF(BI899+BK899=10,Fixo/30*FQ$4+(BI896+BI897+BI898+BK896+BK897+BK898)*Percapita/30*FQ$4+(BJ899+BL899)*Cadeirante/30*FQ$4,IF(BI899+BK899&lt;=9,(BI899+BK899)*Crechee/30*FQ$4)+(BJ899+BL899)*Cadeirante/30*FQ$4+(BI896+BI897+BI898+BK896+BK897+BK898)*Percapita/30*FQ$4)+IF(BI899+BK899&gt;=11,Fixo/30*FQ$4+(BI899+BK899-10)*Crechee/30*FQ$4,0),IF(C896=2,IF(BJ896+BJ897+BJ898+BJ899+BL896+BL897+BL898+BL899=1,Cadeirante/30*FQ$4,IF(BJ896+BJ897+BJ898+BJ899+BL896+BL897+BL898+BL899=2,Fixo/30*FQ$4,IF(BJ896+BJ897+BJ898+BJ899+BL896+BL897+BL898+BL899&gt;2,Fixo/30*FQ$4+(BJ896+BJ897+BJ898+BJ899+BL896+BL897+BL898+BL899-2)*Cadeirante/30*FQ$4)))+(BI896+BI897+BI898+BK896+BK897+BK898)*Percapita/30*FQ$4+(BI899+BK899)*Crechee/30*FQ$4,IF(C896=1,IF(BI896+BI897+BI898+BJ896+BJ897+BJ898+BK896+BK897+BK898+BL896+BL897+BL898&lt;=15,(BI896+BI897+BI898+BK896+BK897+BK898)*Percapita/30*FQ$4,IF(BI896+BI897+BI898+BJ896+BJ897+BJ898+BK896+BK897+BK898+BL896+BL897+BL898&gt;=16,Fixo/30*FQ$4+(BI896+BI897+BI898+BJ896+BJ897+BJ898+BK896+BK897+BK898+BL896+BL897-16)*Percapita/30*FQ$4))))))</f>
        <v>0</v>
      </c>
      <c r="FR896" s="177">
        <f>IF(C896=4,SUM(BM896+BM897+BM898+BO896+BO897+BO898)*Percapita/30*FR$4+(BN896+BN897+BN898+BP896+BP897+BP898)*Cadeirante/30*FR$4,IF(C896=3,IF(BM899+BO899=10,Fixo/30*FR$4+(BM896+BM897+BM898+BO896+BO897+BO898)*Percapita/30*FR$4+(BN899+BP899)*Cadeirante/30*FR$4,IF(BM899+BO899&lt;=9,(BM899+BO899)*Crechee/30*FR$4)+(BN899+BP899)*Cadeirante/30*FR$4+(BM896+BM897+BM898+BO896+BO897+BO898)*Percapita/30*FR$4)+IF(BM899+BO899&gt;=11,Fixo/30*FR$4+(BM899+BO899-10)*Crechee/30*FR$4,0),IF(C896=2,IF(BN896+BN897+BN898+BN899+BP896+BP897+BP898+BP899=1,Cadeirante/30*FR$4,IF(BN896+BN897+BN898+BN899+BP896+BP897+BP898+BP899=2,Fixo/30*FR$4,IF(BN896+BN897+BN898+BN899+BP896+BP897+BP898+BP899&gt;2,Fixo/30*FR$4+(BN896+BN897+BN898+BN899+BP896+BP897+BP898+BP899-2)*Cadeirante/30*FR$4)))+(BM896+BM897+BM898+BO896+BO897+BO898)*Percapita/30*FR$4+(BM899+BO899)*Crechee/30*FR$4,IF(C896=1,IF(BM896+BM897+BM898+BN896+BN897+BN898+BO896+BO897+BO898+BP896+BP897+BP898&lt;=15,(BM896+BM897+BM898+BO896+BO897+BO898)*Percapita/30*FR$4,IF(BM896+BM897+BM898+BN896+BN897+BN898+BO896+BO897+BO898+BP896+BP897+BP898&gt;=16,Fixo/30*FR$4+(BM896+BM897+BM898+BN896+BN897+BN898+BO896+BO897+BO898+BP896+BP897-16)*Percapita/30*FR$4))))))</f>
        <v>0</v>
      </c>
      <c r="FS896" s="177">
        <f>IF(C896=4,SUM(BQ896+BQ897+BQ898+BS896+BS897+BS898)*Percapita/30*FS$4+(BR896+BR897+BR898+BT896+BT897+BT898)*Cadeirante/30*FS$4,IF(C896=3,IF(BQ899+BS899=10,Fixo/30*FS$4+(BQ896+BQ897+BQ898+BS896+BS897+BS898)*Percapita/30*FS$4+(BR899+BT899)*Cadeirante/30*FS$4,IF(BQ899+BS899&lt;=9,(BQ899+BS899)*Crechee/30*FS$4)+(BR899+BT899)*Cadeirante/30*FS$4+(BQ896+BQ897+BQ898+BS896+BS897+BS898)*Percapita/30*FS$4)+IF(BQ899+BS899&gt;=11,Fixo/30*FS$4+(BQ899+BS899-10)*Crechee/30*FS$4,0),IF(C896=2,IF(BR896+BR897+BR898+BR899+BT896+BT897+BT898+BT899=1,Cadeirante/30*FS$4,IF(BR896+BR897+BR898+BR899+BT896+BT897+BT898+BT899=2,Fixo/30*FS$4,IF(BR896+BR897+BR898+BR899+BT896+BT897+BT898+BT899&gt;2,Fixo/30*FS$4+(BR896+BR897+BR898+BR899+BT896+BT897+BT898+BT899-2)*Cadeirante/30*FS$4)))+(BQ896+BQ897+BQ898+BS896+BS897+BS898)*Percapita/30*FS$4+(BQ899+BS899)*Crechee/30*FS$4,IF(C896=1,IF(BQ896+BQ897+BQ898+BR896+BR897+BR898+BS896+BS897+BS898+BT896+BT897+BT898&lt;=15,(BQ896+BQ897+BQ898+BS896+BS897+BS898)*Percapita/30*FS$4,IF(BQ896+BQ897+BQ898+BR896+BR897+BR898+BS896+BS897+BS898+BT896+BT897+BT898&gt;=16,Fixo/30*FS$4+(BQ896+BQ897+BQ898+BR896+BR897+BR898+BS896+BS897+BS898+BT896+BT897-16)*Percapita/30*FS$4))))))</f>
        <v>0</v>
      </c>
      <c r="FT896" s="177">
        <f>IF(C896=4,SUM(BU896+BU897+BU898+BW896+BW897+BW898)*Percapita/30*FT$4+(BV896+BV897+BV898+BX896+BX897+BX898)*Cadeirante/30*FT$4,IF(C896=3,IF(BU899+BW899=10,Fixo/30*FT$4+(BU896+BU897+BU898+BW896+BW897+BW898)*Percapita/30*FT$4+(BV899+BX899)*Cadeirante/30*FT$4,IF(BU899+BW899&lt;=9,(BU899+BW899)*Crechee/30*FT$4)+(BV899+BX899)*Cadeirante/30*FT$4+(BU896+BU897+BU898+BW896+BW897+BW898)*Percapita/30*FT$4)+IF(BU899+BW899&gt;=11,Fixo/30*FT$4+(BU899+BW899-10)*Crechee/30*FT$4,0),IF(C896=2,IF(BV896+BV897+BV898+BV899+BX896+BX897+BX898+BX899=1,Cadeirante/30*FT$4,IF(BV896+BV897+BV898+BV899+BX896+BX897+BX898+BX899=2,Fixo/30*FT$4,IF(BV896+BV897+BV898+BV899+BX896+BX897+BX898+BX899&gt;2,Fixo/30*FT$4+(BV896+BV897+BV898+BV899+BX896+BX897+BX898+BX899-2)*Cadeirante/30*FT$4)))+(BU896+BU897+BU898+BW896+BW897+BW898)*Percapita/30*FT$4+(BU899+BW899)*Crechee/30*FT$4,IF(C896=1,IF(BU896+BU897+BU898+BV896+BV897+BV898+BW896+BW897+BW898+BX896+BX897+BX898&lt;=15,(BU896+BU897+BU898+BW896+BW897+BW898)*Percapita/30*FT$4,IF(BU896+BU897+BU898+BV896+BV897+BV898+BW896+BW897+BW898+BX896+BX897+BX898&gt;=16,Fixo/30*FT$4+(BU896+BU897+BU898+BV896+BV897+BV898+BW896+BW897+BW898+BX896+BX897-16)*Percapita/30*FT$4))))))</f>
        <v>0</v>
      </c>
      <c r="FU896" s="177">
        <f>IF(C896=4,SUM(BY896+BY897+BY898+CA896+CA897+CA898)*Percapita/30*FU$4+(BZ896+BZ897+BZ898+CB896+CB897+CB898)*Cadeirante/30*FU$4,IF(C896=3,IF(BY899+CA899=10,Fixo/30*FU$4+(BY896+BY897+BY898+CA896+CA897+CA898)*Percapita/30*FU$4+(BZ899+CB899)*Cadeirante/30*FU$4,IF(BY899+CA899&lt;=9,(BY899+CA899)*Crechee/30*FU$4)+(BZ899+CB899)*Cadeirante/30*FU$4+(BY896+BY897+BY898+CA896+CA897+CA898)*Percapita/30*FU$4)+IF(BY899+CA899&gt;=11,Fixo/30*FU$4+(BY899+CA899-10)*Crechee/30*FU$4,0),IF(C896=2,IF(BZ896+BZ897+BZ898+BZ899+CB896+CB897+CB898+CB899=1,Cadeirante/30*FU$4,IF(BZ896+BZ897+BZ898+BZ899+CB896+CB897+CB898+CB899=2,Fixo/30*FU$4,IF(BZ896+BZ897+BZ898+BZ899+CB896+CB897+CB898+CB899&gt;2,Fixo/30*FU$4+(BZ896+BZ897+BZ898+BZ899+CB896+CB897+CB898+CB899-2)*Cadeirante/30*FU$4)))+(BY896+BY897+BY898+CA896+CA897+CA898)*Percapita/30*FU$4+(BY899+CA899)*Crechee/30*FU$4,IF(C896=1,IF(BY896+BY897+BY898+BZ896+BZ897+BZ898+CA896+CA897+CA898+CB896+CB897+CB898&lt;=15,(BY896+BY897+BY898+CA896+CA897+CA898)*Percapita/30*FU$4,IF(BY896+BY897+BY898+BZ896+BZ897+BZ898+CA896+CA897+CA898+CB896+CB897+CB898&gt;=16,Fixo/30*FU$4+(BY896+BY897+BY898+BZ896+BZ897+BZ898+CA896+CA897+CA898+CB896+CB897-16)*Percapita/30*FU$4))))))</f>
        <v>0</v>
      </c>
      <c r="FV896" s="177">
        <f>IF(C896=4,SUM(CC896+CC897+CC898+CE896+CE897+CE898)*Percapita/30*FV$4+(CD896+CD897+CD898+CF896+CF897+CF898)*Cadeirante/30*FV$4,IF(C896=3,IF(CC899+CE899=10,Fixo/30*FV$4+(CC896+CC897+CC898+CE896+CE897+CE898)*Percapita/30*FV$4+(CD899+CF899)*Cadeirante/30*FV$4,IF(CC899+CE899&lt;=9,(CC899+CE899)*Crechee/30*FV$4)+(CD899+CF899)*Cadeirante/30*FV$4+(CC896+CC897+CC898+CE896+CE897+CE898)*Percapita/30*FV$4)+IF(CC899+CE899&gt;=11,Fixo/30*FV$4+(CC899+CE899-10)*Crechee/30*FV$4,0),IF(C896=2,IF(CD896+CD897+CD898+CD899+CF896+CF897+CF898+CF899=1,Cadeirante/30*FV$4,IF(CD896+CD897+CD898+CD899+CF896+CF897+CF898+CF899=2,Fixo/30*FV$4,IF(CD896+CD897+CD898+CD899+CF896+CF897+CF898+CF899&gt;2,Fixo/30*FV$4+(CD896+CD897+CD898+CD899+CF896+CF897+CF898+CF899-2)*Cadeirante/30*FV$4)))+(CC896+CC897+CC898+CE896+CE897+CE898)*Percapita/30*FV$4+(CC899+CE899)*Crechee/30*FV$4,IF(C896=1,IF(CC896+CC897+CC898+CD896+CD897+CD898+CE896+CE897+CE898+CF896+CF897+CF898&lt;=15,(CC896+CC897+CC898+CE896+CE897+CE898)*Percapita/30*FV$4,IF(CC896+CC897+CC898+CD896+CD897+CD898+CE896+CE897+CE898+CF896+CF897+CF898&gt;=16,Fixo/30*FV$4+(CC896+CC897+CC898+CD896+CD897+CD898+CE896+CE897+CE898+CF896+CF897-16)*Percapita/30*FV$4))))))</f>
        <v>0</v>
      </c>
      <c r="FW896" s="177">
        <f>IF(C896=4,SUM(CG896+CG897+CG898+CI896+CI897+CI898)*Percapita/30*FW$4+(CH896+CH897+CH898+CJ896+CJ897+CJ898)*Cadeirante/30*FW$4,IF(C896=3,IF(CG899+CI899=10,Fixo/30*FW$4+(CG896+CG897+CG898+CI896+CI897+CI898)*Percapita/30*FW$4+(CH899+CJ899)*Cadeirante/30*FW$4,IF(CG899+CI899&lt;=9,(CG899+CI899)*Crechee/30*FW$4)+(CH899+CJ899)*Cadeirante/30*FW$4+(CG896+CG897+CG898+CI896+CI897+CI898)*Percapita/30*FW$4)+IF(CG899+CI899&gt;=11,Fixo/30*FW$4+(CG899+CI899-10)*Crechee/30*FW$4,0),IF(C896=2,IF(CH896+CH897+CH898+CH899+CJ896+CJ897+CJ898+CJ899=1,Cadeirante/30*FW$4,IF(CH896+CH897+CH898+CH899+CJ896+CJ897+CJ898+CJ899=2,Fixo/30*FW$4,IF(CH896+CH897+CH898+CH899+CJ896+CJ897+CJ898+CJ899&gt;2,Fixo/30*FW$4+(CH896+CH897+CH898+CH899+CJ896+CJ897+CJ898+CJ899-2)*Cadeirante/30*FW$4)))+(CG896+CG897+CG898+CI896+CI897+CI898)*Percapita/30*FW$4+(CG899+CI899)*Crechee/30*FW$4,IF(C896=1,IF(CG896+CG897+CG898+CH896+CH897+CH898+CI896+CI897+CI898+CJ896+CJ897+CJ898&lt;=15,(CG896+CG897+CG898+CI896+CI897+CI898)*Percapita/30*FW$4,IF(CG896+CG897+CG898+CH896+CH897+CH898+CI896+CI897+CI898+CJ896+CJ897+CJ898&gt;=16,Fixo/30*FW$4+(CG896+CG897+CG898+CH896+CH897+CH898+CI896+CI897+CI898+CJ896+CJ897-16)*Percapita/30*FW$4))))))</f>
        <v>0</v>
      </c>
      <c r="FX896" s="177">
        <f>IF(C896=4,SUM(CK896+CK897+CK898+CM896+CM897+CM898)*Percapita/30*FX$4+(CL896+CL897+CL898+CN896+CN897+CN898)*Cadeirante/30*FX$4,IF(C896=3,IF(CK899+CM899=10,Fixo/30*FX$4+(CK896+CK897+CK898+CM896+CM897+CM898)*Percapita/30*FX$4+(CL899+CN899)*Cadeirante/30*FX$4,IF(CK899+CM899&lt;=9,(CK899+CM899)*Crechee/30*FX$4)+(CL899+CN899)*Cadeirante/30*FX$4+(CK896+CK897+CK898+CM896+CM897+CM898)*Percapita/30*FX$4)+IF(CK899+CM899&gt;=11,Fixo/30*FX$4+(CK899+CM899-10)*Crechee/30*FX$4,0),IF(C896=2,IF(CL896+CL897+CL898+CL899+CN896+CN897+CN898+CN899=1,Cadeirante/30*FX$4,IF(CL896+CL897+CL898+CL899+CN896+CN897+CN898+CN899=2,Fixo/30*FX$4,IF(CL896+CL897+CL898+CL899+CN896+CN897+CN898+CN899&gt;2,Fixo/30*FX$4+(CL896+CL897+CL898+CL899+CN896+CN897+CN898+CN899-2)*Cadeirante/30*FX$4)))+(CK896+CK897+CK898+CM896+CM897+CM898)*Percapita/30*FX$4+(CK899+CM899)*Crechee/30*FX$4,IF(C896=1,IF(CK896+CK897+CK898+CL896+CL897+CL898+CM896+CM897+CM898+CN896+CN897+CN898&lt;=15,(CK896+CK897+CK898+CM896+CM897+CM898)*Percapita/30*FX$4,IF(CK896+CK897+CK898+CL896+CL897+CL898+CM896+CM897+CM898+CN896+CN897+CN898&gt;=16,Fixo/30*FX$4+(CK896+CK897+CK898+CL896+CL897+CL898+CM896+CM897+CM898+CN896+CN897-16)*Percapita/30*FX$4))))))</f>
        <v>0</v>
      </c>
      <c r="FY896" s="177">
        <f>IF(C896=4,SUM(CO896+CO897+CO898+CQ896+CQ897+CQ898)*Percapita/30*FY$4+(CP896+CP897+CP898+CR896+CR897+CR898)*Cadeirante/30*FY$4,IF(C896=3,IF(CO899+CQ899=10,Fixo/30*FY$4+(CO896+CO897+CO898+CQ896+CQ897+CQ898)*Percapita/30*FY$4+(CP899+CR899)*Cadeirante/30*FY$4,IF(CO899+CQ899&lt;=9,(CO899+CQ899)*Crechee/30*FY$4)+(CP899+CR899)*Cadeirante/30*FY$4+(CO896+CO897+CO898+CQ896+CQ897+CQ898)*Percapita/30*FY$4)+IF(CO899+CQ899&gt;=11,Fixo/30*FY$4+(CO899+CQ899-10)*Crechee/30*FY$4,0),IF(C896=2,IF(CP896+CP897+CP898+CP899+CR896+CR897+CR898+CR899=1,Cadeirante/30*FY$4,IF(CP896+CP897+CP898+CP899+CR896+CR897+CR898+CR899=2,Fixo/30*FY$4,IF(CP896+CP897+CP898+CP899+CR896+CR897+CR898+CR899&gt;2,Fixo/30*FY$4+(CP896+CP897+CP898+CP899+CR896+CR897+CR898+CR899-2)*Cadeirante/30*FY$4)))+(CO896+CO897+CO898+CQ896+CQ897+CQ898)*Percapita/30*FY$4+(CO899+CQ899)*Crechee/30*FY$4,IF(C896=1,IF(CO896+CO897+CO898+CP896+CP897+CP898+CQ896+CQ897+CQ898+CR896+CR897+CR898&lt;=15,(CO896+CO897+CO898+CQ896+CQ897+CQ898)*Percapita/30*FY$4,IF(CO896+CO897+CO898+CP896+CP897+CP898+CQ896+CQ897+CQ898+CR896+CR897+CR898&gt;=16,Fixo/30*FY$4+(CO896+CO897+CO898+CP896+CP897+CP898+CQ896+CQ897+CQ898+CR896+CR897-16)*Percapita/30*FY$4))))))</f>
        <v>0</v>
      </c>
      <c r="FZ896" s="177">
        <f>IF(C896=4,SUM(CS896+CS897+CS898+CU896+CU897+CU898)*Percapita/30*FZ$4+(CT896+CT897+CT898+CV896+CV897+CV898)*Cadeirante/30*FZ$4,IF(C896=3,IF(CS899+CU899=10,Fixo/30*FZ$4+(CS896+CS897+CS898+CU896+CU897+CU898)*Percapita/30*FZ$4+(CT899+CV899)*Cadeirante/30*FZ$4,IF(CS899+CU899&lt;=9,(CS899+CU899)*Crechee/30*FZ$4)+(CT899+CV899)*Cadeirante/30*FZ$4+(CS896+CS897+CS898+CU896+CU897+CU898)*Percapita/30*FZ$4)+IF(CS899+CU899&gt;=11,Fixo/30*FZ$4+(CS899+CU899-10)*Crechee/30*FZ$4,0),IF(C896=2,IF(CT896+CT897+CT898+CT899+CV896+CV897+CV898+CV899=1,Cadeirante/30*FZ$4,IF(CT896+CT897+CT898+CT899+CV896+CV897+CV898+CV899=2,Fixo/30*FZ$4,IF(CT896+CT897+CT898+CT899+CV896+CV897+CV898+CV899&gt;2,Fixo/30*FZ$4+(CT896+CT897+CT898+CT899+CV896+CV897+CV898+CV899-2)*Cadeirante/30*FZ$4)))+(CS896+CS897+CS898+CU896+CU897+CU898)*Percapita/30*FZ$4+(CS899+CU899)*Crechee/30*FZ$4,IF(C896=1,IF(CS896+CS897+CS898+CT896+CT897+CT898+CU896+CU897+CU898+CV896+CV897+CV898&lt;=15,(CS896+CS897+CS898+CU896+CU897+CU898)*Percapita/30*FZ$4,IF(CS896+CS897+CS898+CT896+CT897+CT898+CU896+CU897+CU898+CV896+CV897+CV898&gt;=16,Fixo/30*FZ$4+(CS896+CS897+CS898+CT896+CT897+CT898+CU896+CU897+CU898+CV896+CV897-16)*Percapita/30*FZ$4))))))</f>
        <v>0</v>
      </c>
      <c r="GA896" s="177">
        <f>IF(C896=4,SUM(CW896+CW897+CW898+CY896+CY897+CY898)*Percapita/30*GA$4+(CX896+CX897+CX898+CZ896+CZ897+CZ898)*Cadeirante/30*GA$4,IF(C896=3,IF(CW899+CY899=10,Fixo/30*GA$4+(CW896+CW897+CW898+CY896+CY897+CY898)*Percapita/30*GA$4+(CX899+CZ899)*Cadeirante/30*GA$4,IF(CW899+CY899&lt;=9,(CW899+CY899)*Crechee/30*GA$4)+(CX899+CZ899)*Cadeirante/30*GA$4+(CW896+CW897+CW898+CY896+CY897+CY898)*Percapita/30*GA$4)+IF(CW899+CY899&gt;=11,Fixo/30*GA$4+(CW899+CY899-10)*Crechee/30*GA$4,0),IF(C896=2,IF(CX896+CX897+CX898+CX899+CZ896+CZ897+CZ898+CZ899=1,Cadeirante/30*GA$4,IF(CX896+CX897+CX898+CX899+CZ896+CZ897+CZ898+CZ899=2,Fixo/30*GA$4,IF(CX896+CX897+CX898+CX899+CZ896+CZ897+CZ898+CZ899&gt;2,Fixo/30*GA$4+(CX896+CX897+CX898+CX899+CZ896+CZ897+CZ898+CZ899-2)*Cadeirante/30*GA$4)))+(CW896+CW897+CW898+CY896+CY897+CY898)*Percapita/30*GA$4+(CW899+CY899)*Crechee/30*GA$4,IF(C896=1,IF(CW896+CW897+CW898+CX896+CX897+CX898+CY896+CY897+CY898+CZ896+CZ897+CZ898&lt;=15,(CW896+CW897+CW898+CY896+CY897+CY898)*Percapita/30*GA$4,IF(CW896+CW897+CW898+CX896+CX897+CX898+CY896+CY897+CY898+CZ896+CZ897+CZ898&gt;=16,Fixo/30*GA$4+(CW896+CW897+CW898+CX896+CX897+CX898+CY896+CY897+CY898+CZ896+CZ897-16)*Percapita/30*GA$4))))))</f>
        <v>0</v>
      </c>
      <c r="GB896" s="177">
        <f>IF(C896=4,SUM(DA896+DA897+DA898+DC896+DC897+DC898)*Percapita/30*GB$4+(DB896+DB897+DB898+DD896+DD897+DD898)*Cadeirante/30*GB$4,IF(C896=3,IF(DA899+DC899=10,Fixo/30*GB$4+(DA896+DA897+DA898+DC896+DC897+DC898)*Percapita/30*GB$4+(DB899+DD899)*Cadeirante/30*GB$4,IF(DA899+DC899&lt;=9,(DA899+DC899)*Crechee/30*GB$4)+(DB899+DD899)*Cadeirante/30*GB$4+(DA896+DA897+DA898+DC896+DC897+DC898)*Percapita/30*GB$4)+IF(DA899+DC899&gt;=11,Fixo/30*GB$4+(DA899+DC899-10)*Crechee/30*GB$4,0),IF(C896=2,IF(DB896+DB897+DB898+DB899+DD896+DD897+DD898+DD899=1,Cadeirante/30*GB$4,IF(DB896+DB897+DB898+DB899+DD896+DD897+DD898+DD899=2,Fixo/30*GB$4,IF(DB896+DB897+DB898+DB899+DD896+DD897+DD898+DD899&gt;2,Fixo/30*GB$4+(DB896+DB897+DB898+DB899+DD896+DD897+DD898+DD899-2)*Cadeirante/30*GB$4)))+(DA896+DA897+DA898+DC896+DC897+DC898)*Percapita/30*GB$4+(DA899+DC899)*Crechee/30*GB$4,IF(C896=1,IF(DA896+DA897+DA898+DB896+DB897+DB898+DC896+DC897+DC898+DD896+DD897+DD898&lt;=15,(DA896+DA897+DA898+DC896+DC897+DC898)*Percapita/30*GB$4,IF(DA896+DA897+DA898+DB896+DB897+DB898+DC896+DC897+DC898+DD896+DD897+DD898&gt;=16,Fixo/30*GB$4+(DA896+DA897+DA898+DB896+DB897+DB898+DC896+DC897+DC898+DD896+DD897-16)*Percapita/30*GB$4))))))</f>
        <v>0</v>
      </c>
      <c r="GC896" s="177">
        <f>IF(C896=4,SUM(DE896+DE897+DE898+DG896+DG897+DG898)*Percapita/30*GC$4+(DF896+DF897+DF898+DH896+DH897+DH898)*Cadeirante/30*GC$4,IF(C896=3,IF(DE899+DG899=10,Fixo/30*GC$4+(DE896+DE897+DE898+DG896+DG897+DG898)*Percapita/30*GC$4+(DF899+DH899)*Cadeirante/30*GC$4,IF(DE899+DG899&lt;=9,(DE899+DG899)*Crechee/30*GC$4)+(DF899+DH899)*Cadeirante/30*GC$4+(DE896+DE897+DE898+DG896+DG897+DG898)*Percapita/30*GC$4)+IF(DE899+DG899&gt;=11,Fixo/30*GC$4+(DE899+DG899-10)*Crechee/30*GC$4,0),IF(C896=2,IF(DF896+DF897+DF898+DF899+DH896+DH897+DH898+DH899=1,Cadeirante/30*GC$4,IF(DF896+DF897+DF898+DF899+DH896+DH897+DH898+DH899=2,Fixo/30*GC$4,IF(DF896+DF897+DF898+DF899+DH896+DH897+DH898+DH899&gt;2,Fixo/30*GC$4+(DF896+DF897+DF898+DF899+DH896+DH897+DH898+DH899-2)*Cadeirante/30*GC$4)))+(DE896+DE897+DE898+DG896+DG897+DG898)*Percapita/30*GC$4+(DE899+DG899)*Crechee/30*GC$4,IF(C896=1,IF(DE896+DE897+DE898+DF896+DF897+DF898+DG896+DG897+DG898+DH896+DH897+DH898&lt;=15,(DE896+DE897+DE898+DG896+DG897+DG898)*Percapita/30*GC$4,IF(DE896+DE897+DE898+DF896+DF897+DF898+DG896+DG897+DG898+DH896+DH897+DH898&gt;=16,Fixo/30*GC$4+(DE896+DE897+DE898+DF896+DF897+DF898+DG896+DG897+DG898+DH896+DH897-16)*Percapita/30*GC$4))))))</f>
        <v>0</v>
      </c>
      <c r="GD896" s="177">
        <f>IF(C896=4,SUM(DI896+DI897+DI898+DK896+DK897+DK898)*Percapita/30*GD$4+(DJ896+DJ897+DJ898+DL896+DL897+DL898)*Cadeirante/30*GD$4,IF(C896=3,IF(DI899+DK899=10,Fixo/30*GD$4+(DI896+DI897+DI898+DK896+DK897+DK898)*Percapita/30*GD$4+(DJ899+DL899)*Cadeirante/30*GD$4,IF(DI899+DK899&lt;=9,(DI899+DK899)*Crechee/30*GD$4)+(DJ899+DL899)*Cadeirante/30*GD$4+(DI896+DI897+DI898+DK896+DK897+DK898)*Percapita/30*GD$4)+IF(DI899+DK899&gt;=11,Fixo/30*GD$4+(DI899+DK899-10)*Crechee/30*GD$4,0),IF(C896=2,IF(DJ896+DJ897+DJ898+DJ899+DL896+DL897+DL898+DL899=1,Cadeirante/30*GD$4,IF(DJ896+DJ897+DJ898+DJ899+DL896+DL897+DL898+DL899=2,Fixo/30*GD$4,IF(DJ896+DJ897+DJ898+DJ899+DL896+DL897+DL898+DL899&gt;2,Fixo/30*GD$4+(DJ896+DJ897+DJ898+DJ899+DL896+DL897+DL898+DL899-2)*Cadeirante/30*GD$4)))+(DI896+DI897+DI898+DK896+DK897+DK898)*Percapita/30*GD$4+(DI899+DK899)*Crechee/30*GD$4,IF(C896=1,IF(DI896+DI897+DI898+DJ896+DJ897+DJ898+DK896+DK897+DK898+DL896+DL897+DL898&lt;=15,(DI896+DI897+DI898+DK896+DK897+DK898)*Percapita/30*GD$4,IF(DI896+DI897+DI898+DJ896+DJ897+DJ898+DK896+DK897+DK898+DL896+DL897+DL898&gt;=16,Fixo/30*GD$4+(DI896+DI897+DI898+DJ896+DJ897+DJ898+DK896+DK897+DK898+DL896+DL897-16)*Percapita/30*GD$4))))))</f>
        <v>0</v>
      </c>
      <c r="GE896" s="177">
        <f>IF(C896=4,SUM(DM896+DM897+DM898+DO896+DO897+DO898)*Percapita/30*GE$4+(DN896+DN897+DN898+DP896+DP897+DP898)*Cadeirante/30*GE$4,IF(C896=3,IF(DM899+DO899=10,Fixo/30*GE$4+(DM896+DM897+DM898+DO896+DO897+DO898)*Percapita/30*GE$4+(DN899+DP899)*Cadeirante/30*GE$4,IF(DM899+DO899&lt;=9,(DM899+DO899)*Crechee/30*GE$4)+(DN899+DP899)*Cadeirante/30*GE$4+(DM896+DM897+DM898+DO896+DO897+DO898)*Percapita/30*GE$4)+IF(DM899+DO899&gt;=11,Fixo/30*GE$4+(DM899+DO899-10)*Crechee/30*GE$4,0),IF(C896=2,IF(DN896+DN897+DN898+DN899+DP896+DP897+DP898+DP899=1,Cadeirante/30*GE$4,IF(DN896+DN897+DN898+DN899+DP896+DP897+DP898+DP899=2,Fixo/30*GE$4,IF(DN896+DN897+DN898+DN899+DP896+DP897+DP898+DP899&gt;2,Fixo/30*GE$4+(DN896+DN897+DN898+DN899+DP896+DP897+DP898+DP899-2)*Cadeirante/30*GE$4)))+(DM896+DM897+DM898+DO896+DO897+DO898)*Percapita/30*GE$4+(DM899+DO899)*Crechee/30*GE$4,IF(C896=1,IF(DM896+DM897+DM898+DN896+DN897+DN898+DO896+DO897+DO898+DP896+DP897+DP898&lt;=15,(DM896+DM897+DM898+DO896+DO897+DO898)*Percapita/30*GE$4,IF(DM896+DM897+DM898+DN896+DN897+DN898+DO896+DO897+DO898+DP896+DP897+DP898&gt;=16,Fixo/30*GE$4+(DM896+DM897+DM898+DN896+DN897+DN898+DO896+DO897+DO898+DP896+DP897-16)*Percapita/30*GE$4))))))</f>
        <v>0</v>
      </c>
      <c r="GF896" s="177">
        <f>IF(C896=4,SUM(DQ896+DQ897+DQ898+DS896+DS897+DS898)*Percapita/30*GF$4+(DR896+DR897+DR898+DT896+DT897+DT898)*Cadeirante/30*GF$4,IF(C896=3,IF(DQ899+DS899=10,Fixo/30*GF$4+(DQ896+DQ897+DQ898+DS896+DS897+DS898)*Percapita/30*GF$4+(DR899+DT899)*Cadeirante/30*GF$4,IF(DQ899+DS899&lt;=9,(DQ899+DS899)*Crechee/30*GF$4)+(DR899+DT899)*Cadeirante/30*GF$4+(DQ896+DQ897+DQ898+DS896+DS897+DS898)*Percapita/30*GF$4)+IF(DQ899+DS899&gt;=11,Fixo/30*GF$4+(DQ899+DS899-10)*Crechee/30*GF$4,0),IF(C896=2,IF(DR896+DR897+DR898+DR899+DT896+DT897+DT898+DT899=1,Cadeirante/30*GF$4,IF(DR896+DR897+DR898+DR899+DT896+DT897+DT898+DT899=2,Fixo/30*GF$4,IF(DR896+DR897+DR898+DR899+DT896+DT897+DT898+DT899&gt;2,Fixo/30*GF$4+(DR896+DR897+DR898+DR899+DT896+DT897+DT898+DT899-2)*Cadeirante/30*GF$4)))+(DQ896+DQ897+DQ898+DS896+DS897+DS898)*Percapita/30*GF$4+(DQ899+DS899)*Crechee/30*GF$4,IF(C896=1,IF(DQ896+DQ897+DQ898+DR896+DR897+DR898+DS896+DS897+DS898+DT896+DT897+DT898&lt;=15,(DQ896+DQ897+DQ898+DS896+DS897+DS898)*Percapita/30*GF$4,IF(DQ896+DQ897+DQ898+DR896+DR897+DR898+DS896+DS897+DS898+DT896+DT897+DT898&gt;=16,Fixo/30*GF$4+(DQ896+DQ897+DQ898+DR896+DR897+DR898+DS896+DS897+DS898+DT896+DT897-16)*Percapita/30*GF$4))))))</f>
        <v>0</v>
      </c>
      <c r="GG896" s="177">
        <f>IF(C896=4,SUM(DU896+DU897+DU898+DW896+DW897+DW898)*Percapita/30*GG$4+(DV896+DV897+DV898+DX896+DX897+DX898)*Cadeirante/30*GG$4,IF(C896=3,IF(DU899+DW899=10,Fixo/30*GG$4+(DU896+DU897+DU898+DW896+DW897+DW898)*Percapita/30*GG$4+(DV899+DX899)*Cadeirante/30*GG$4,IF(DU899+DW899&lt;=9,(DU899+DW899)*Crechee/30*GG$4)+(DV899+DX899)*Cadeirante/30*GG$4+(DU896+DU897+DU898+DW896+DW897+DW898)*Percapita/30*GG$4)+IF(DU899+DW899&gt;=11,Fixo/30*GG$4+(DU899+DW899-10)*Crechee/30*GG$4,0),IF(C896=2,IF(DV896+DV897+DV898+DV899+DX896+DX897+DX898+DX899=1,Cadeirante/30*GG$4,IF(DV896+DV897+DV898+DV899+DX896+DX897+DX898+DX899=2,Fixo/30*GG$4,IF(DV896+DV897+DV898+DV899+DX896+DX897+DX898+DX899&gt;2,Fixo/30*GG$4+(DV896+DV897+DV898+DV899+DX896+DX897+DX898+DX899-2)*Cadeirante/30*GG$4)))+(DU896+DU897+DU898+DW896+DW897+DW898)*Percapita/30*GG$4+(DU899+DW899)*Crechee/30*GG$4,IF(C896=1,IF(DU896+DU897+DU898+DV896+DV897+DV898+DW896+DW897+DW898+DX896+DX897+DX898&lt;=15,(DU896+DU897+DU898+DW896+DW897+DW898)*Percapita/30*GG$4,IF(DU896+DU897+DU898+DV896+DV897+DV898+DW896+DW897+DW898+DX896+DX897+DX898&gt;=16,Fixo/30*GG$4+(DU896+DU897+DU898+DV896+DV897+DV898+DW896+DW897+DW898+DX896+DX897-16)*Percapita/30*GG$4))))))</f>
        <v>0</v>
      </c>
      <c r="GH896" s="177">
        <f>IF(C896=4,SUM(DY896+DY897+DY898+EA896+EA897+EA898)*Percapita/30*GH$4+(DZ896+DZ897+DZ898+EB896+EB897+EB898)*Cadeirante/30*GH$4,IF(C896=3,IF(DY899+EA899=10,Fixo/30*GH$4+(DY896+DY897+DY898+EA896+EA897+EA898)*Percapita/30*GH$4+(DZ899+EB899)*Cadeirante/30*GH$4,IF(DY899+EA899&lt;=9,(DY899+EA899)*Crechee/30*GH$4)+(DZ899+EB899)*Cadeirante/30*GH$4+(DY896+DY897+DY898+EA896+EA897+EA898)*Percapita/30*GH$4)+IF(DY899+EA899&gt;=11,Fixo/30*GH$4+(DY899+EA899-10)*Crechee/30*GH$4,0),IF(C896=2,IF(DZ896+DZ897+DZ898+DZ899+EB896+EB897+EB898+EB899=1,Cadeirante/30*GH$4,IF(DZ896+DZ897+DZ898+DZ899+EB896+EB897+EB898+EB899=2,Fixo/30*GH$4,IF(DZ896+DZ897+DZ898+DZ899+EB896+EB897+EB898+EB899&gt;2,Fixo/30*GH$4+(DZ896+DZ897+DZ898+DZ899+EB896+EB897+EB898+EB899-2)*Cadeirante/30*GH$4)))+(DY896+DY897+DY898+EA896+EA897+EA898)*Percapita/30*GH$4+(DY899+EA899)*Crechee/30*GH$4,IF(C896=1,IF(DY896+DY897+DY898+DZ896+DZ897+DZ898+EA896+EA897+EA898+EB896+EB897+EB898&lt;=15,(DY896+DY897+DY898+EA896+EA897+EA898)*Percapita/30*GH$4,IF(DY896+DY897+DY898+DZ896+DZ897+DZ898+EA896+EA897+EA898+EB896+EB897+EB898&gt;=16,Fixo/30*GH$4+(DY896+DY897+DY898+DZ896+DZ897+DZ898+EA896+EA897+EA898+EB896+EB897-16)*Percapita/30*GH$4))))))</f>
        <v>0</v>
      </c>
      <c r="GI896" s="177">
        <f>IF(C896=4,SUM(EC896+EC897+EC898+EE896+EE897+EE898)*Percapita/30*GI$4+(ED896+ED897+ED898+EF896+EF897+EF898)*Cadeirante/30*GI$4,IF(C896=3,IF(EC899+EE899=10,Fixo/30*GI$4+(EC896+EC897+EC898+EE896+EE897+EE898)*Percapita/30*GI$4+(ED899+EF899)*Cadeirante/30*GI$4,IF(EC899+EE899&lt;=9,(EC899+EE899)*Crechee/30*GI$4)+(ED899+EF899)*Cadeirante/30*GI$4+(EC896+EC897+EC898+EE896+EE897+EE898)*Percapita/30*GI$4)+IF(EC899+EE899&gt;=11,Fixo/30*GI$4+(EC899+EE899-10)*Crechee/30*GI$4,0),IF(C896=2,IF(ED896+ED897+ED898+ED899+EF896+EF897+EF898+EF899=1,Cadeirante/30*GI$4,IF(ED896+ED897+ED898+ED899+EF896+EF897+EF898+EF899=2,Fixo/30*GI$4,IF(ED896+ED897+ED898+ED899+EF896+EF897+EF898+EF899&gt;2,Fixo/30*GI$4+(ED896+ED897+ED898+ED899+EF896+EF897+EF898+EF899-2)*Cadeirante/30*GI$4)))+(EC896+EC897+EC898+EE896+EE897+EE898)*Percapita/30*GI$4+(EC899+EE899)*Crechee/30*GI$4,IF(C896=1,IF(EC896+EC897+EC898+ED896+ED897+ED898+EE896+EE897+EE898+EF896+EF897+EF898&lt;=15,(EC896+EC897+EC898+EE896+EE897+EE898)*Percapita/30*GI$4,IF(EC896+EC897+EC898+ED896+ED897+ED898+EE896+EE897+EE898+EF896+EF897+EF898&gt;=16,Fixo/30*GI$4+(EC896+EC897+EC898+ED896+ED897+ED898+EE896+EE897+EE898+EF896+EF897-16)*Percapita/30*GI$4))))))</f>
        <v>0</v>
      </c>
      <c r="GJ896" s="177">
        <f>IF(C896=4,SUM(EG896+EG897+EG898+EI896+EI897+EI898)*Percapita/30*GJ$4+(EH896+EH897+EH898+EJ896+EJ897+EJ898)*Cadeirante/30*GJ$4,IF(C896=3,IF(EG899+EI899=10,Fixo/30*GJ$4+(EG896+EG897+EG898+EI896+EI897+EI898)*Percapita/30*GJ$4+(EH899+EJ899)*Cadeirante/30*GJ$4,IF(EG899+EI899&lt;=9,(EG899+EI899)*Crechee/30*GJ$4)+(EH899+EJ899)*Cadeirante/30*GJ$4+(EG896+EG897+EG898+EI896+EI897+EI898)*Percapita/30*GJ$4)+IF(EG899+EI899&gt;=11,Fixo/30*GJ$4+(EG899+EI899-10)*Crechee/30*GJ$4,0),IF(C896=2,IF(EH896+EH897+EH898+EH899+EJ896+EJ897+EJ898+EJ899=1,Cadeirante/30*GJ$4,IF(EH896+EH897+EH898+EH899+EJ896+EJ897+EJ898+EJ899=2,Fixo/30*GJ$4,IF(EH896+EH897+EH898+EH899+EJ896+EJ897+EJ898+EJ899&gt;2,Fixo/30*GJ$4+(EH896+EH897+EH898+EH899+EJ896+EJ897+EJ898+EJ899-2)*Cadeirante/30*GJ$4)))+(EG896+EG897+EG898+EI896+EI897+EI898)*Percapita/30*GJ$4+(EG899+EI899)*Crechee/30*GJ$4,IF(C896=1,IF(EG896+EG897+EG898+EH896+EH897+EH898+EI896+EI897+EI898+EJ896+EJ897+EJ898&lt;=15,(EG896+EG897+EG898+EI896+EI897+EI898)*Percapita/30*GJ$4,IF(EG896+EG897+EG898+EH896+EH897+EH898+EI896+EI897+EI898+EJ896+EJ897+EJ898&gt;=16,Fixo/30*GJ$4+(EG896+EG897+EG898+EH896+EH897+EH898+EI896+EI897+EI898+EJ896+EJ897-16)*Percapita/30*GJ$4))))))</f>
        <v>0</v>
      </c>
      <c r="GK896" s="178"/>
      <c r="GL896" s="103">
        <f t="shared" si="968"/>
        <v>0</v>
      </c>
      <c r="GM896" s="124"/>
      <c r="GN896" s="104">
        <f>SUMIF(V896:V899,"&lt;0")*Cadeirante/30*GN$4+SUMIF(X896:X899,"&lt;0")*Cadeirante/30*GN$4</f>
        <v>0</v>
      </c>
      <c r="GO896" s="104">
        <f>SUMIF(Z896:Z899,"&lt;0")*Cadeirante/30*GO$4+SUMIF(AB896:AB899,"&lt;0")*Cadeirante/30*GO$4</f>
        <v>0</v>
      </c>
      <c r="GP896" s="104">
        <f>SUMIF(AD896:AD899,"&lt;0")*Cadeirante/30*GP$4+SUMIF(AF896:AF899,"&lt;0")*Cadeirante/30*GP$4</f>
        <v>0</v>
      </c>
      <c r="GQ896" s="104">
        <f>SUMIF(AH896:AH899,"&lt;0")*Cadeirante/30*GQ$4+SUMIF(AJ896:AJ899,"&lt;0")*Cadeirante/30*GQ$4</f>
        <v>0</v>
      </c>
      <c r="GR896" s="104">
        <f>SUMIF(AL896:AL899,"&lt;0")*Cadeirante/30*GR$4+SUMIF(AN896:AN899,"&lt;0")*Cadeirante/30*GR$4</f>
        <v>0</v>
      </c>
      <c r="GS896" s="104">
        <f>SUMIF(AP896:AP899,"&lt;0")*Cadeirante/30*GS$4+SUMIF(AR896:AR899,"&lt;0")*Cadeirante/30*GS$4</f>
        <v>0</v>
      </c>
      <c r="GT896" s="104">
        <f>SUMIF(AT896:AT899,"&lt;0")*Cadeirante/30*GT$4+SUMIF(AV896:AV899,"&lt;0")*Cadeirante/30*GT$4</f>
        <v>0</v>
      </c>
      <c r="GU896" s="104">
        <f>SUMIF(AX896:AX899,"&lt;0")*Cadeirante/30*GU$4+SUMIF(AZ896:AZ899,"&lt;0")*Cadeirante/30*GU$4</f>
        <v>0</v>
      </c>
      <c r="GV896" s="104">
        <f>SUMIF(BB896:BB899,"&lt;0")*Cadeirante/30*GV$4+SUMIF(BD896:BD899,"&lt;0")*Cadeirante/30*GV$4</f>
        <v>0</v>
      </c>
      <c r="GW896" s="104">
        <f>SUMIF(BF896:BF899,"&lt;0")*Cadeirante/30*GW$4+SUMIF(BH896:BH899,"&lt;0")*Cadeirante/30*GW$4</f>
        <v>0</v>
      </c>
      <c r="GX896" s="104">
        <f>SUMIF(BJ896:BJ899,"&lt;0")*Cadeirante/30*GX$4+SUMIF(BL896:BL899,"&lt;0")*Cadeirante/30*GX$4</f>
        <v>0</v>
      </c>
      <c r="GY896" s="104">
        <f>SUMIF(BN896:BN899,"&lt;0")*Cadeirante/30*GY$4+SUMIF(BP896:BP899,"&lt;0")*Cadeirante/30*GY$4</f>
        <v>0</v>
      </c>
      <c r="GZ896" s="104">
        <f>SUMIF(BR896:BR899,"&lt;0")*Cadeirante/30*GZ$4+SUMIF(BT896:BT899,"&lt;0")*Cadeirante/30*GZ$4</f>
        <v>0</v>
      </c>
      <c r="HA896" s="104">
        <f>SUMIF(BV896:BV899,"&lt;0")*Cadeirante/30*HA$4+SUMIF(BX896:BX899,"&lt;0")*Cadeirante/30*HA$4</f>
        <v>0</v>
      </c>
      <c r="HB896" s="104">
        <f>SUMIF(BZ896:BZ899,"&lt;0")*Cadeirante/30*HB$4+SUMIF(CB896:CB899,"&lt;0")*Cadeirante/30*HB$4</f>
        <v>0</v>
      </c>
      <c r="HC896" s="104">
        <f>SUMIF(CD896:CD899,"&lt;0")*Cadeirante/30*HC$4+SUMIF(CF896:CF899,"&lt;0")*Cadeirante/30*HC$4</f>
        <v>0</v>
      </c>
      <c r="HD896" s="104">
        <f>SUMIF(CH896:CH899,"&lt;0")*Cadeirante/30*HD$4+SUMIF(CJ896:CJ899,"&lt;0")*Cadeirante/30*HD$4</f>
        <v>0</v>
      </c>
      <c r="HE896" s="104">
        <f>SUMIF(CL896:CL899,"&lt;0")*Cadeirante/30*HE$4+SUMIF(CN896:CN899,"&lt;0")*Cadeirante/30*HE$4</f>
        <v>0</v>
      </c>
      <c r="HF896" s="104">
        <f>SUMIF(CP896:CP899,"&lt;0")*Cadeirante/30*HF$4+SUMIF(CR896:CR899,"&lt;0")*Cadeirante/30*HF$4</f>
        <v>0</v>
      </c>
      <c r="HG896" s="104">
        <f>SUMIF(CT896:CT899,"&lt;0")*Cadeirante/30*HG$4+SUMIF(CV896:CV899,"&lt;0")*Cadeirante/30*HG$4</f>
        <v>0</v>
      </c>
      <c r="HH896" s="104">
        <f>SUMIF(CX896:CX899,"&lt;0")*Cadeirante/30*HH$4+SUMIF(CZ896:CZ899,"&lt;0")*Cadeirante/30*HH$4</f>
        <v>0</v>
      </c>
      <c r="HI896" s="104">
        <f>SUMIF(DB896:DB899,"&lt;0")*Cadeirante/30*HI$4+SUMIF(DD896:DD899,"&lt;0")*Cadeirante/30*HI$4</f>
        <v>0</v>
      </c>
      <c r="HJ896" s="104">
        <f>SUMIF(DF896:DF899,"&lt;0")*Cadeirante/30*HJ$4+SUMIF(DH896:DH899,"&lt;0")*Cadeirante/30*HJ$4</f>
        <v>0</v>
      </c>
      <c r="HK896" s="104">
        <f>SUMIF(DJ896:DJ899,"&lt;0")*Cadeirante/30*HK$4+SUMIF(DL896:DL899,"&lt;0")*Cadeirante/30*HK$4</f>
        <v>0</v>
      </c>
      <c r="HL896" s="104">
        <f>SUMIF(DN896:DN899,"&lt;0")*Cadeirante/30*HL$4+SUMIF(DP896:DP899,"&lt;0")*Cadeirante/30*HL$4</f>
        <v>0</v>
      </c>
      <c r="HM896" s="104">
        <f>SUMIF(DR896:DR899,"&lt;0")*Cadeirante/30*HM$4+SUMIF(DT896:DT899,"&lt;0")*Cadeirante/30*HM$4</f>
        <v>0</v>
      </c>
      <c r="HN896" s="104">
        <f>SUMIF(DV896:DV899,"&lt;0")*Cadeirante/30*HN$4+SUMIF(DX896:DX899,"&lt;0")*Cadeirante/30*HN$4</f>
        <v>0</v>
      </c>
      <c r="HO896" s="104">
        <f>SUMIF(DZ896:DZ899,"&lt;0")*Cadeirante/30*HO$4+SUMIF(EB896:EB899,"&lt;0")*Cadeirante/30*HO$4</f>
        <v>0</v>
      </c>
      <c r="HP896" s="104">
        <f>SUMIF(ED896:ED899,"&lt;0")*Cadeirante/30*HP$4+SUMIF(EF896:EF899,"&lt;0")*Cadeirante/30*HP$4</f>
        <v>0</v>
      </c>
      <c r="HQ896" s="64"/>
      <c r="HR896" s="64"/>
      <c r="HS896" s="64"/>
      <c r="HT896" s="64"/>
      <c r="HU896" s="64"/>
      <c r="HV896" s="64"/>
      <c r="HW896" s="176">
        <v>17629.309999999998</v>
      </c>
      <c r="HX896" s="64"/>
      <c r="HY896" s="280">
        <f>IF(ISTEXT(EM896), VALUE(EM896), EM896)</f>
        <v>0</v>
      </c>
      <c r="HZ896" s="280">
        <f>IF(ISTEXT(EN896), VALUE(EN896), EN896)</f>
        <v>0</v>
      </c>
      <c r="IA896" s="280">
        <f>IF(ISTEXT(EO896), VALUE(EO896), EO896)</f>
        <v>0</v>
      </c>
      <c r="IB896" s="64" t="b">
        <f>HW896=FE896</f>
        <v>0</v>
      </c>
      <c r="IC896" s="64"/>
    </row>
    <row r="897" spans="1:237" s="106" customFormat="1" ht="22.5" customHeight="1" x14ac:dyDescent="0.25">
      <c r="A897" s="368" t="s">
        <v>4009</v>
      </c>
      <c r="B897" s="369" t="s">
        <v>4010</v>
      </c>
      <c r="C897" s="370" t="s">
        <v>3233</v>
      </c>
      <c r="D897" s="371" t="s">
        <v>4002</v>
      </c>
      <c r="E897" s="371" t="s">
        <v>4011</v>
      </c>
      <c r="F897" s="372" t="s">
        <v>3224</v>
      </c>
      <c r="G897" s="372" t="s">
        <v>3225</v>
      </c>
      <c r="H897" s="373" t="s">
        <v>1884</v>
      </c>
      <c r="I897" s="374" t="s">
        <v>4012</v>
      </c>
      <c r="J897" s="421" t="s">
        <v>3268</v>
      </c>
      <c r="K897" s="421" t="s">
        <v>3234</v>
      </c>
      <c r="L897" s="329">
        <f>CONTINUA!BV897</f>
        <v>0</v>
      </c>
      <c r="M897" s="329">
        <f>CONTINUA!BW897</f>
        <v>0</v>
      </c>
      <c r="N897" s="895"/>
      <c r="O897" s="896" t="s">
        <v>4094</v>
      </c>
      <c r="P897" s="897" t="s">
        <v>206</v>
      </c>
      <c r="Q897" s="400">
        <v>1</v>
      </c>
      <c r="R897" s="401">
        <v>3</v>
      </c>
      <c r="S897" s="400"/>
      <c r="T897" s="401"/>
      <c r="U897" s="400"/>
      <c r="V897" s="401"/>
      <c r="W897" s="400"/>
      <c r="X897" s="401"/>
      <c r="Y897" s="400"/>
      <c r="Z897" s="401"/>
      <c r="AA897" s="400"/>
      <c r="AB897" s="401"/>
      <c r="AC897" s="400"/>
      <c r="AD897" s="401"/>
      <c r="AE897" s="400"/>
      <c r="AF897" s="401"/>
      <c r="AG897" s="400"/>
      <c r="AH897" s="401"/>
      <c r="AI897" s="400"/>
      <c r="AJ897" s="401"/>
      <c r="AK897" s="400"/>
      <c r="AL897" s="401"/>
      <c r="AM897" s="400"/>
      <c r="AN897" s="401"/>
      <c r="AO897" s="400"/>
      <c r="AP897" s="401"/>
      <c r="AQ897" s="400"/>
      <c r="AR897" s="401"/>
      <c r="AS897" s="400"/>
      <c r="AT897" s="401"/>
      <c r="AU897" s="400"/>
      <c r="AV897" s="401"/>
      <c r="AW897" s="400"/>
      <c r="AX897" s="401"/>
      <c r="AY897" s="400"/>
      <c r="AZ897" s="401"/>
      <c r="BA897" s="400"/>
      <c r="BB897" s="401"/>
      <c r="BC897" s="400"/>
      <c r="BD897" s="401"/>
      <c r="BE897" s="400"/>
      <c r="BF897" s="401"/>
      <c r="BG897" s="400"/>
      <c r="BH897" s="401"/>
      <c r="BI897" s="400"/>
      <c r="BJ897" s="401"/>
      <c r="BK897" s="400"/>
      <c r="BL897" s="401"/>
      <c r="BM897" s="400"/>
      <c r="BN897" s="401"/>
      <c r="BO897" s="400"/>
      <c r="BP897" s="401"/>
      <c r="BQ897" s="400"/>
      <c r="BR897" s="401"/>
      <c r="BS897" s="400"/>
      <c r="BT897" s="401"/>
      <c r="BU897" s="400"/>
      <c r="BV897" s="401"/>
      <c r="BW897" s="400"/>
      <c r="BX897" s="401"/>
      <c r="BY897" s="400"/>
      <c r="BZ897" s="401"/>
      <c r="CA897" s="400"/>
      <c r="CB897" s="401"/>
      <c r="CC897" s="400"/>
      <c r="CD897" s="401"/>
      <c r="CE897" s="400"/>
      <c r="CF897" s="401"/>
      <c r="CG897" s="400"/>
      <c r="CH897" s="401"/>
      <c r="CI897" s="400"/>
      <c r="CJ897" s="401"/>
      <c r="CK897" s="400"/>
      <c r="CL897" s="401"/>
      <c r="CM897" s="400"/>
      <c r="CN897" s="401"/>
      <c r="CO897" s="400"/>
      <c r="CP897" s="401"/>
      <c r="CQ897" s="400"/>
      <c r="CR897" s="401"/>
      <c r="CS897" s="400"/>
      <c r="CT897" s="401"/>
      <c r="CU897" s="400"/>
      <c r="CV897" s="401"/>
      <c r="CW897" s="400"/>
      <c r="CX897" s="401"/>
      <c r="CY897" s="400"/>
      <c r="CZ897" s="401"/>
      <c r="DA897" s="400"/>
      <c r="DB897" s="401"/>
      <c r="DC897" s="400"/>
      <c r="DD897" s="401"/>
      <c r="DE897" s="400"/>
      <c r="DF897" s="401"/>
      <c r="DG897" s="400"/>
      <c r="DH897" s="401"/>
      <c r="DI897" s="400"/>
      <c r="DJ897" s="401"/>
      <c r="DK897" s="400"/>
      <c r="DL897" s="401"/>
      <c r="DM897" s="400"/>
      <c r="DN897" s="401"/>
      <c r="DO897" s="400"/>
      <c r="DP897" s="401"/>
      <c r="DQ897" s="400"/>
      <c r="DR897" s="401"/>
      <c r="DS897" s="400"/>
      <c r="DT897" s="401"/>
      <c r="DU897" s="400"/>
      <c r="DV897" s="401"/>
      <c r="DW897" s="400"/>
      <c r="DX897" s="401"/>
      <c r="DY897" s="400"/>
      <c r="DZ897" s="401"/>
      <c r="EA897" s="400"/>
      <c r="EB897" s="401"/>
      <c r="EC897" s="400"/>
      <c r="ED897" s="401"/>
      <c r="EE897" s="400"/>
      <c r="EF897" s="401"/>
      <c r="EG897" s="400"/>
      <c r="EH897" s="401"/>
      <c r="EI897" s="400"/>
      <c r="EJ897" s="447"/>
      <c r="EK897" s="511"/>
      <c r="EL897" s="514"/>
      <c r="EM897" s="448"/>
      <c r="EN897" s="344"/>
      <c r="EO897" s="345"/>
      <c r="EP897" s="171">
        <f t="shared" si="961"/>
        <v>1</v>
      </c>
      <c r="EQ897" s="171">
        <f t="shared" si="962"/>
        <v>0</v>
      </c>
      <c r="ER897" s="171">
        <f t="shared" si="963"/>
        <v>0</v>
      </c>
      <c r="ES897" s="171">
        <f t="shared" si="964"/>
        <v>3</v>
      </c>
      <c r="ET897" s="171">
        <f t="shared" si="965"/>
        <v>0</v>
      </c>
      <c r="EU897" s="171">
        <f t="shared" si="966"/>
        <v>0</v>
      </c>
      <c r="EV897" s="172">
        <f t="shared" si="967"/>
        <v>4</v>
      </c>
      <c r="EW897" s="173"/>
      <c r="EX897" s="248">
        <f t="shared" si="1019"/>
        <v>0</v>
      </c>
      <c r="EY897" s="174">
        <f>(L897*regular)+(M897*Cadeirantee)</f>
        <v>0</v>
      </c>
      <c r="EZ897" s="249">
        <f>SUMIF(FG897:GJ897,"&gt;0")</f>
        <v>0</v>
      </c>
      <c r="FA897" s="249">
        <f>SUMIF(FG897:GJ897,"&lt;0")+SUMIF(GN897:HP897,"&lt;0")</f>
        <v>0</v>
      </c>
      <c r="FB897" s="174">
        <v>0</v>
      </c>
      <c r="FC897" s="126">
        <f>N897*km*'VALORES TABELA'!$B$13</f>
        <v>0</v>
      </c>
      <c r="FD897" s="250">
        <f t="shared" ref="FD897:FD900" si="1020">GL897</f>
        <v>0</v>
      </c>
      <c r="FE897" s="105"/>
      <c r="FF897" s="119"/>
      <c r="FG897" s="119"/>
      <c r="FH897" s="119"/>
      <c r="FI897" s="119"/>
      <c r="FJ897" s="119"/>
      <c r="FK897" s="119"/>
      <c r="FL897" s="119"/>
      <c r="FM897" s="119"/>
      <c r="FN897" s="119"/>
      <c r="FO897" s="119"/>
      <c r="FP897" s="119"/>
      <c r="FQ897" s="119"/>
      <c r="FR897" s="119"/>
      <c r="FS897" s="119"/>
      <c r="FT897" s="119"/>
      <c r="FU897" s="119"/>
      <c r="FV897" s="119"/>
      <c r="FW897" s="119"/>
      <c r="FX897" s="119"/>
      <c r="FY897" s="119"/>
      <c r="FZ897" s="119"/>
      <c r="GA897" s="119"/>
      <c r="GB897" s="119"/>
      <c r="GC897" s="119"/>
      <c r="GD897" s="119"/>
      <c r="GE897" s="119"/>
      <c r="GF897" s="119"/>
      <c r="GG897" s="119"/>
      <c r="GH897" s="119"/>
      <c r="GI897" s="119"/>
      <c r="GJ897" s="119"/>
      <c r="GK897" s="251"/>
      <c r="GL897" s="103">
        <f t="shared" si="968"/>
        <v>0</v>
      </c>
      <c r="GM897" s="124"/>
      <c r="GN897" s="104"/>
      <c r="GO897" s="104"/>
      <c r="GP897" s="104"/>
      <c r="GQ897" s="104"/>
      <c r="GR897" s="104"/>
      <c r="GS897" s="104"/>
      <c r="GT897" s="104"/>
      <c r="GU897" s="104"/>
      <c r="GV897" s="104"/>
      <c r="GW897" s="104"/>
      <c r="GX897" s="104"/>
      <c r="GY897" s="104"/>
      <c r="GZ897" s="104"/>
      <c r="HA897" s="104"/>
      <c r="HB897" s="104"/>
      <c r="HC897" s="104"/>
      <c r="HD897" s="104"/>
      <c r="HE897" s="104"/>
      <c r="HF897" s="104"/>
      <c r="HG897" s="104"/>
      <c r="HH897" s="104"/>
      <c r="HI897" s="104"/>
      <c r="HJ897" s="104"/>
      <c r="HK897" s="104"/>
      <c r="HL897" s="104"/>
      <c r="HM897" s="104"/>
      <c r="HN897" s="104"/>
      <c r="HO897" s="104"/>
      <c r="HP897" s="104"/>
      <c r="HQ897" s="64"/>
      <c r="HR897" s="64"/>
      <c r="HS897" s="64"/>
      <c r="HT897" s="64"/>
      <c r="HU897" s="64"/>
      <c r="HV897" s="64"/>
      <c r="HW897" s="105"/>
      <c r="HX897" s="64"/>
      <c r="HY897" s="280">
        <f t="shared" ref="HY897:HY900" si="1021">IF(ISTEXT(EM897), VALUE(EM897), EM897)</f>
        <v>0</v>
      </c>
      <c r="HZ897" s="280">
        <f t="shared" ref="HZ897:HZ900" si="1022">IF(ISTEXT(EN897), VALUE(EN897), EN897)</f>
        <v>0</v>
      </c>
      <c r="IA897" s="280">
        <f t="shared" ref="IA897:IA900" si="1023">IF(ISTEXT(EO897), VALUE(EO897), EO897)</f>
        <v>0</v>
      </c>
      <c r="IB897" s="64"/>
      <c r="IC897" s="64"/>
    </row>
    <row r="898" spans="1:237" s="106" customFormat="1" ht="22.5" customHeight="1" x14ac:dyDescent="0.25">
      <c r="A898" s="368" t="s">
        <v>4009</v>
      </c>
      <c r="B898" s="369" t="s">
        <v>4010</v>
      </c>
      <c r="C898" s="375" t="s">
        <v>3233</v>
      </c>
      <c r="D898" s="371" t="s">
        <v>4002</v>
      </c>
      <c r="E898" s="371" t="s">
        <v>4011</v>
      </c>
      <c r="F898" s="376" t="s">
        <v>3224</v>
      </c>
      <c r="G898" s="376" t="s">
        <v>3225</v>
      </c>
      <c r="H898" s="373" t="s">
        <v>1884</v>
      </c>
      <c r="I898" s="374" t="s">
        <v>4012</v>
      </c>
      <c r="J898" s="421" t="s">
        <v>3268</v>
      </c>
      <c r="K898" s="422" t="s">
        <v>3235</v>
      </c>
      <c r="L898" s="329">
        <f>CONTINUA!BV898</f>
        <v>0</v>
      </c>
      <c r="M898" s="329">
        <f>CONTINUA!BW898</f>
        <v>0</v>
      </c>
      <c r="N898" s="895"/>
      <c r="O898" s="896" t="s">
        <v>4094</v>
      </c>
      <c r="P898" s="897" t="s">
        <v>206</v>
      </c>
      <c r="Q898" s="400"/>
      <c r="R898" s="401"/>
      <c r="S898" s="400"/>
      <c r="T898" s="401"/>
      <c r="U898" s="400"/>
      <c r="V898" s="401"/>
      <c r="W898" s="400"/>
      <c r="X898" s="401"/>
      <c r="Y898" s="400"/>
      <c r="Z898" s="401"/>
      <c r="AA898" s="400"/>
      <c r="AB898" s="401"/>
      <c r="AC898" s="400"/>
      <c r="AD898" s="401"/>
      <c r="AE898" s="400"/>
      <c r="AF898" s="401"/>
      <c r="AG898" s="400"/>
      <c r="AH898" s="401"/>
      <c r="AI898" s="400"/>
      <c r="AJ898" s="401"/>
      <c r="AK898" s="400"/>
      <c r="AL898" s="401"/>
      <c r="AM898" s="400"/>
      <c r="AN898" s="401"/>
      <c r="AO898" s="400"/>
      <c r="AP898" s="401"/>
      <c r="AQ898" s="400"/>
      <c r="AR898" s="401"/>
      <c r="AS898" s="400"/>
      <c r="AT898" s="401"/>
      <c r="AU898" s="400"/>
      <c r="AV898" s="401"/>
      <c r="AW898" s="400"/>
      <c r="AX898" s="401"/>
      <c r="AY898" s="400"/>
      <c r="AZ898" s="401"/>
      <c r="BA898" s="400"/>
      <c r="BB898" s="401"/>
      <c r="BC898" s="400"/>
      <c r="BD898" s="401"/>
      <c r="BE898" s="400"/>
      <c r="BF898" s="401"/>
      <c r="BG898" s="400"/>
      <c r="BH898" s="401"/>
      <c r="BI898" s="400"/>
      <c r="BJ898" s="401"/>
      <c r="BK898" s="400"/>
      <c r="BL898" s="401"/>
      <c r="BM898" s="400"/>
      <c r="BN898" s="401"/>
      <c r="BO898" s="400"/>
      <c r="BP898" s="401"/>
      <c r="BQ898" s="400"/>
      <c r="BR898" s="401"/>
      <c r="BS898" s="400"/>
      <c r="BT898" s="401"/>
      <c r="BU898" s="400"/>
      <c r="BV898" s="401"/>
      <c r="BW898" s="400"/>
      <c r="BX898" s="401"/>
      <c r="BY898" s="400"/>
      <c r="BZ898" s="401"/>
      <c r="CA898" s="400"/>
      <c r="CB898" s="401"/>
      <c r="CC898" s="400"/>
      <c r="CD898" s="401"/>
      <c r="CE898" s="400"/>
      <c r="CF898" s="401"/>
      <c r="CG898" s="400"/>
      <c r="CH898" s="401"/>
      <c r="CI898" s="400"/>
      <c r="CJ898" s="401"/>
      <c r="CK898" s="400"/>
      <c r="CL898" s="401"/>
      <c r="CM898" s="400"/>
      <c r="CN898" s="401"/>
      <c r="CO898" s="400"/>
      <c r="CP898" s="401"/>
      <c r="CQ898" s="400"/>
      <c r="CR898" s="401"/>
      <c r="CS898" s="400"/>
      <c r="CT898" s="401"/>
      <c r="CU898" s="400"/>
      <c r="CV898" s="401"/>
      <c r="CW898" s="400"/>
      <c r="CX898" s="401"/>
      <c r="CY898" s="400"/>
      <c r="CZ898" s="401"/>
      <c r="DA898" s="400"/>
      <c r="DB898" s="401"/>
      <c r="DC898" s="400"/>
      <c r="DD898" s="401"/>
      <c r="DE898" s="400"/>
      <c r="DF898" s="401"/>
      <c r="DG898" s="400"/>
      <c r="DH898" s="401"/>
      <c r="DI898" s="400"/>
      <c r="DJ898" s="401"/>
      <c r="DK898" s="400"/>
      <c r="DL898" s="401"/>
      <c r="DM898" s="400"/>
      <c r="DN898" s="401"/>
      <c r="DO898" s="400"/>
      <c r="DP898" s="401"/>
      <c r="DQ898" s="400"/>
      <c r="DR898" s="401"/>
      <c r="DS898" s="400"/>
      <c r="DT898" s="401"/>
      <c r="DU898" s="400"/>
      <c r="DV898" s="401"/>
      <c r="DW898" s="400"/>
      <c r="DX898" s="401"/>
      <c r="DY898" s="400"/>
      <c r="DZ898" s="401"/>
      <c r="EA898" s="400"/>
      <c r="EB898" s="401"/>
      <c r="EC898" s="400"/>
      <c r="ED898" s="401"/>
      <c r="EE898" s="400"/>
      <c r="EF898" s="401"/>
      <c r="EG898" s="400"/>
      <c r="EH898" s="401"/>
      <c r="EI898" s="400"/>
      <c r="EJ898" s="447"/>
      <c r="EK898" s="511"/>
      <c r="EL898" s="514"/>
      <c r="EM898" s="448"/>
      <c r="EN898" s="344"/>
      <c r="EO898" s="345"/>
      <c r="EP898" s="171">
        <f t="shared" si="961"/>
        <v>0</v>
      </c>
      <c r="EQ898" s="171">
        <f t="shared" si="962"/>
        <v>0</v>
      </c>
      <c r="ER898" s="171">
        <f t="shared" si="963"/>
        <v>0</v>
      </c>
      <c r="ES898" s="171">
        <f t="shared" si="964"/>
        <v>0</v>
      </c>
      <c r="ET898" s="171">
        <f t="shared" si="965"/>
        <v>0</v>
      </c>
      <c r="EU898" s="171">
        <f t="shared" si="966"/>
        <v>0</v>
      </c>
      <c r="EV898" s="172">
        <f t="shared" si="967"/>
        <v>0</v>
      </c>
      <c r="EW898" s="125"/>
      <c r="EX898" s="248">
        <f t="shared" si="1019"/>
        <v>0</v>
      </c>
      <c r="EY898" s="174">
        <f>(L898*regular)+(M898*Cadeirantee)</f>
        <v>0</v>
      </c>
      <c r="EZ898" s="249">
        <f>SUMIF(FG898:GJ898,"&gt;0")</f>
        <v>0</v>
      </c>
      <c r="FA898" s="249">
        <f>SUMIF(FG898:GJ898,"&lt;0")+SUMIF(GN898:HP898,"&lt;0")</f>
        <v>0</v>
      </c>
      <c r="FB898" s="174">
        <v>0</v>
      </c>
      <c r="FC898" s="126">
        <f>N898*km*'VALORES TABELA'!$B$13</f>
        <v>0</v>
      </c>
      <c r="FD898" s="250">
        <f t="shared" si="1020"/>
        <v>0</v>
      </c>
      <c r="FE898" s="105"/>
      <c r="FF898" s="108"/>
      <c r="FG898" s="108"/>
      <c r="FH898" s="108"/>
      <c r="FI898" s="108"/>
      <c r="FJ898" s="108"/>
      <c r="FK898" s="108"/>
      <c r="FL898" s="108"/>
      <c r="FM898" s="108"/>
      <c r="FN898" s="108"/>
      <c r="FO898" s="108"/>
      <c r="FP898" s="108"/>
      <c r="FQ898" s="108"/>
      <c r="FR898" s="108"/>
      <c r="FS898" s="108"/>
      <c r="FT898" s="108"/>
      <c r="FU898" s="108"/>
      <c r="FV898" s="108"/>
      <c r="FW898" s="108"/>
      <c r="FX898" s="108"/>
      <c r="FY898" s="108"/>
      <c r="FZ898" s="108"/>
      <c r="GA898" s="108"/>
      <c r="GB898" s="108"/>
      <c r="GC898" s="108"/>
      <c r="GD898" s="108"/>
      <c r="GE898" s="108"/>
      <c r="GF898" s="108"/>
      <c r="GG898" s="108"/>
      <c r="GH898" s="108"/>
      <c r="GI898" s="108"/>
      <c r="GJ898" s="108"/>
      <c r="GK898" s="251"/>
      <c r="GL898" s="103">
        <f t="shared" si="968"/>
        <v>0</v>
      </c>
      <c r="GM898" s="124"/>
      <c r="GN898" s="104"/>
      <c r="GO898" s="104"/>
      <c r="GP898" s="104"/>
      <c r="GQ898" s="104"/>
      <c r="GR898" s="104"/>
      <c r="GS898" s="104"/>
      <c r="GT898" s="104"/>
      <c r="GU898" s="104"/>
      <c r="GV898" s="104"/>
      <c r="GW898" s="104"/>
      <c r="GX898" s="104"/>
      <c r="GY898" s="104"/>
      <c r="GZ898" s="104"/>
      <c r="HA898" s="104"/>
      <c r="HB898" s="104"/>
      <c r="HC898" s="104"/>
      <c r="HD898" s="104"/>
      <c r="HE898" s="104"/>
      <c r="HF898" s="104"/>
      <c r="HG898" s="104"/>
      <c r="HH898" s="104"/>
      <c r="HI898" s="104"/>
      <c r="HJ898" s="104"/>
      <c r="HK898" s="104"/>
      <c r="HL898" s="104"/>
      <c r="HM898" s="104"/>
      <c r="HN898" s="104"/>
      <c r="HO898" s="104"/>
      <c r="HP898" s="104"/>
      <c r="HQ898" s="64"/>
      <c r="HR898" s="64"/>
      <c r="HS898" s="64"/>
      <c r="HT898" s="64"/>
      <c r="HU898" s="64"/>
      <c r="HV898" s="64"/>
      <c r="HW898" s="105"/>
      <c r="HX898" s="64"/>
      <c r="HY898" s="280">
        <f t="shared" si="1021"/>
        <v>0</v>
      </c>
      <c r="HZ898" s="280">
        <f t="shared" si="1022"/>
        <v>0</v>
      </c>
      <c r="IA898" s="280">
        <f t="shared" si="1023"/>
        <v>0</v>
      </c>
      <c r="IB898" s="64"/>
      <c r="IC898" s="64"/>
    </row>
    <row r="899" spans="1:237" s="106" customFormat="1" ht="22.5" customHeight="1" x14ac:dyDescent="0.25">
      <c r="A899" s="368" t="s">
        <v>4009</v>
      </c>
      <c r="B899" s="369" t="s">
        <v>4010</v>
      </c>
      <c r="C899" s="375" t="s">
        <v>3233</v>
      </c>
      <c r="D899" s="371" t="s">
        <v>4002</v>
      </c>
      <c r="E899" s="371" t="s">
        <v>4011</v>
      </c>
      <c r="F899" s="376" t="s">
        <v>3224</v>
      </c>
      <c r="G899" s="376" t="s">
        <v>3225</v>
      </c>
      <c r="H899" s="373" t="s">
        <v>1884</v>
      </c>
      <c r="I899" s="374" t="s">
        <v>4012</v>
      </c>
      <c r="J899" s="421" t="s">
        <v>3268</v>
      </c>
      <c r="K899" s="423" t="s">
        <v>3236</v>
      </c>
      <c r="L899" s="329">
        <f>CONTINUA!BV899</f>
        <v>0</v>
      </c>
      <c r="M899" s="329">
        <f>CONTINUA!BW899</f>
        <v>0</v>
      </c>
      <c r="N899" s="895"/>
      <c r="O899" s="896" t="s">
        <v>4094</v>
      </c>
      <c r="P899" s="897" t="s">
        <v>206</v>
      </c>
      <c r="Q899" s="400"/>
      <c r="R899" s="401">
        <v>1</v>
      </c>
      <c r="S899" s="400"/>
      <c r="T899" s="401"/>
      <c r="U899" s="400"/>
      <c r="V899" s="401"/>
      <c r="W899" s="400"/>
      <c r="X899" s="401"/>
      <c r="Y899" s="400"/>
      <c r="Z899" s="401"/>
      <c r="AA899" s="400"/>
      <c r="AB899" s="401"/>
      <c r="AC899" s="400"/>
      <c r="AD899" s="401"/>
      <c r="AE899" s="400"/>
      <c r="AF899" s="401"/>
      <c r="AG899" s="400"/>
      <c r="AH899" s="401"/>
      <c r="AI899" s="400"/>
      <c r="AJ899" s="401"/>
      <c r="AK899" s="400"/>
      <c r="AL899" s="401"/>
      <c r="AM899" s="400"/>
      <c r="AN899" s="401"/>
      <c r="AO899" s="400"/>
      <c r="AP899" s="401"/>
      <c r="AQ899" s="400"/>
      <c r="AR899" s="401"/>
      <c r="AS899" s="400"/>
      <c r="AT899" s="401"/>
      <c r="AU899" s="400"/>
      <c r="AV899" s="401"/>
      <c r="AW899" s="400"/>
      <c r="AX899" s="401"/>
      <c r="AY899" s="400"/>
      <c r="AZ899" s="401"/>
      <c r="BA899" s="400"/>
      <c r="BB899" s="401"/>
      <c r="BC899" s="400"/>
      <c r="BD899" s="401"/>
      <c r="BE899" s="400"/>
      <c r="BF899" s="401"/>
      <c r="BG899" s="400"/>
      <c r="BH899" s="401"/>
      <c r="BI899" s="400"/>
      <c r="BJ899" s="401"/>
      <c r="BK899" s="400"/>
      <c r="BL899" s="401"/>
      <c r="BM899" s="400"/>
      <c r="BN899" s="401"/>
      <c r="BO899" s="400"/>
      <c r="BP899" s="401"/>
      <c r="BQ899" s="400"/>
      <c r="BR899" s="401"/>
      <c r="BS899" s="400"/>
      <c r="BT899" s="401"/>
      <c r="BU899" s="400"/>
      <c r="BV899" s="401"/>
      <c r="BW899" s="400"/>
      <c r="BX899" s="401"/>
      <c r="BY899" s="400"/>
      <c r="BZ899" s="401"/>
      <c r="CA899" s="400"/>
      <c r="CB899" s="401"/>
      <c r="CC899" s="400"/>
      <c r="CD899" s="401"/>
      <c r="CE899" s="400"/>
      <c r="CF899" s="401"/>
      <c r="CG899" s="400"/>
      <c r="CH899" s="401"/>
      <c r="CI899" s="400"/>
      <c r="CJ899" s="401"/>
      <c r="CK899" s="400"/>
      <c r="CL899" s="401"/>
      <c r="CM899" s="400"/>
      <c r="CN899" s="401"/>
      <c r="CO899" s="400"/>
      <c r="CP899" s="401"/>
      <c r="CQ899" s="400"/>
      <c r="CR899" s="401"/>
      <c r="CS899" s="400"/>
      <c r="CT899" s="401"/>
      <c r="CU899" s="400"/>
      <c r="CV899" s="401"/>
      <c r="CW899" s="400"/>
      <c r="CX899" s="401"/>
      <c r="CY899" s="400"/>
      <c r="CZ899" s="401"/>
      <c r="DA899" s="400"/>
      <c r="DB899" s="401"/>
      <c r="DC899" s="400"/>
      <c r="DD899" s="401"/>
      <c r="DE899" s="400"/>
      <c r="DF899" s="401"/>
      <c r="DG899" s="400"/>
      <c r="DH899" s="401"/>
      <c r="DI899" s="400"/>
      <c r="DJ899" s="401"/>
      <c r="DK899" s="400"/>
      <c r="DL899" s="401"/>
      <c r="DM899" s="400"/>
      <c r="DN899" s="401"/>
      <c r="DO899" s="400"/>
      <c r="DP899" s="401"/>
      <c r="DQ899" s="400"/>
      <c r="DR899" s="401"/>
      <c r="DS899" s="400"/>
      <c r="DT899" s="401"/>
      <c r="DU899" s="400"/>
      <c r="DV899" s="401"/>
      <c r="DW899" s="400"/>
      <c r="DX899" s="401"/>
      <c r="DY899" s="400"/>
      <c r="DZ899" s="401"/>
      <c r="EA899" s="400"/>
      <c r="EB899" s="401"/>
      <c r="EC899" s="400"/>
      <c r="ED899" s="401"/>
      <c r="EE899" s="400"/>
      <c r="EF899" s="401"/>
      <c r="EG899" s="400"/>
      <c r="EH899" s="401"/>
      <c r="EI899" s="400"/>
      <c r="EJ899" s="447"/>
      <c r="EK899" s="511"/>
      <c r="EL899" s="514"/>
      <c r="EM899" s="448"/>
      <c r="EN899" s="344"/>
      <c r="EO899" s="345"/>
      <c r="EP899" s="171">
        <f t="shared" si="961"/>
        <v>0</v>
      </c>
      <c r="EQ899" s="171">
        <f t="shared" si="962"/>
        <v>0</v>
      </c>
      <c r="ER899" s="171">
        <f t="shared" si="963"/>
        <v>0</v>
      </c>
      <c r="ES899" s="171">
        <f t="shared" si="964"/>
        <v>1</v>
      </c>
      <c r="ET899" s="171">
        <f t="shared" si="965"/>
        <v>0</v>
      </c>
      <c r="EU899" s="171">
        <f t="shared" si="966"/>
        <v>0</v>
      </c>
      <c r="EV899" s="172">
        <f t="shared" si="967"/>
        <v>1</v>
      </c>
      <c r="EW899" s="127"/>
      <c r="EX899" s="248">
        <f t="shared" si="1019"/>
        <v>0</v>
      </c>
      <c r="EY899" s="174">
        <f>(L899*regular)+(M899*Cadeirantee)</f>
        <v>0</v>
      </c>
      <c r="EZ899" s="249">
        <f>SUMIF(FG899:GJ899,"&gt;0")</f>
        <v>0</v>
      </c>
      <c r="FA899" s="249">
        <f>SUMIF(FG899:GJ899,"&lt;0")+SUMIF(GN899:HP899,"&lt;0")</f>
        <v>0</v>
      </c>
      <c r="FB899" s="174">
        <v>0</v>
      </c>
      <c r="FC899" s="126">
        <f>N899*km*'VALORES TABELA'!$B$13</f>
        <v>0</v>
      </c>
      <c r="FD899" s="250">
        <f t="shared" si="1020"/>
        <v>0</v>
      </c>
      <c r="FE899" s="105"/>
      <c r="FF899" s="118"/>
      <c r="FG899" s="118"/>
      <c r="FH899" s="118"/>
      <c r="FI899" s="118"/>
      <c r="FJ899" s="118"/>
      <c r="FK899" s="118"/>
      <c r="FL899" s="118"/>
      <c r="FM899" s="118"/>
      <c r="FN899" s="118"/>
      <c r="FO899" s="118"/>
      <c r="FP899" s="118"/>
      <c r="FQ899" s="118"/>
      <c r="FR899" s="118"/>
      <c r="FS899" s="118"/>
      <c r="FT899" s="118"/>
      <c r="FU899" s="118"/>
      <c r="FV899" s="118"/>
      <c r="FW899" s="118"/>
      <c r="FX899" s="118"/>
      <c r="FY899" s="118"/>
      <c r="FZ899" s="118"/>
      <c r="GA899" s="118"/>
      <c r="GB899" s="118"/>
      <c r="GC899" s="118"/>
      <c r="GD899" s="118"/>
      <c r="GE899" s="118"/>
      <c r="GF899" s="118"/>
      <c r="GG899" s="118"/>
      <c r="GH899" s="118"/>
      <c r="GI899" s="118"/>
      <c r="GJ899" s="118"/>
      <c r="GK899" s="252"/>
      <c r="GL899" s="103">
        <f t="shared" si="968"/>
        <v>0</v>
      </c>
      <c r="GM899" s="124"/>
      <c r="GN899" s="104"/>
      <c r="GO899" s="104"/>
      <c r="GP899" s="104"/>
      <c r="GQ899" s="104"/>
      <c r="GR899" s="104"/>
      <c r="GS899" s="104"/>
      <c r="GT899" s="104"/>
      <c r="GU899" s="104"/>
      <c r="GV899" s="104"/>
      <c r="GW899" s="104"/>
      <c r="GX899" s="104"/>
      <c r="GY899" s="104"/>
      <c r="GZ899" s="104"/>
      <c r="HA899" s="104"/>
      <c r="HB899" s="104"/>
      <c r="HC899" s="104"/>
      <c r="HD899" s="104"/>
      <c r="HE899" s="104"/>
      <c r="HF899" s="104"/>
      <c r="HG899" s="104"/>
      <c r="HH899" s="104"/>
      <c r="HI899" s="104"/>
      <c r="HJ899" s="104"/>
      <c r="HK899" s="104"/>
      <c r="HL899" s="104"/>
      <c r="HM899" s="104"/>
      <c r="HN899" s="104"/>
      <c r="HO899" s="104"/>
      <c r="HP899" s="104"/>
      <c r="HQ899" s="64"/>
      <c r="HR899" s="65"/>
      <c r="HS899" s="65"/>
      <c r="HT899" s="65"/>
      <c r="HU899" s="65"/>
      <c r="HV899" s="65"/>
      <c r="HW899" s="105"/>
      <c r="HX899" s="65"/>
      <c r="HY899" s="280">
        <f t="shared" si="1021"/>
        <v>0</v>
      </c>
      <c r="HZ899" s="280">
        <f t="shared" si="1022"/>
        <v>0</v>
      </c>
      <c r="IA899" s="280">
        <f t="shared" si="1023"/>
        <v>0</v>
      </c>
      <c r="IB899" s="65"/>
      <c r="IC899" s="65"/>
    </row>
    <row r="900" spans="1:237" s="106" customFormat="1" ht="22.5" customHeight="1" thickBot="1" x14ac:dyDescent="0.3">
      <c r="A900" s="377" t="s">
        <v>4009</v>
      </c>
      <c r="B900" s="378" t="s">
        <v>4010</v>
      </c>
      <c r="C900" s="379" t="s">
        <v>3233</v>
      </c>
      <c r="D900" s="380" t="s">
        <v>4002</v>
      </c>
      <c r="E900" s="380" t="s">
        <v>4011</v>
      </c>
      <c r="F900" s="381" t="s">
        <v>3224</v>
      </c>
      <c r="G900" s="381" t="s">
        <v>3225</v>
      </c>
      <c r="H900" s="382" t="s">
        <v>1884</v>
      </c>
      <c r="I900" s="383" t="s">
        <v>4012</v>
      </c>
      <c r="J900" s="421" t="s">
        <v>3268</v>
      </c>
      <c r="K900" s="424" t="s">
        <v>60</v>
      </c>
      <c r="L900" s="329">
        <f>CONTINUA!BV900</f>
        <v>0</v>
      </c>
      <c r="M900" s="329">
        <f>CONTINUA!BW900</f>
        <v>0</v>
      </c>
      <c r="N900" s="895"/>
      <c r="O900" s="896" t="s">
        <v>4094</v>
      </c>
      <c r="P900" s="897" t="s">
        <v>206</v>
      </c>
      <c r="Q900" s="400"/>
      <c r="R900" s="401"/>
      <c r="S900" s="400"/>
      <c r="T900" s="401"/>
      <c r="U900" s="400"/>
      <c r="V900" s="401"/>
      <c r="W900" s="400"/>
      <c r="X900" s="401"/>
      <c r="Y900" s="400"/>
      <c r="Z900" s="401"/>
      <c r="AA900" s="400"/>
      <c r="AB900" s="401"/>
      <c r="AC900" s="400"/>
      <c r="AD900" s="401"/>
      <c r="AE900" s="400"/>
      <c r="AF900" s="401"/>
      <c r="AG900" s="400"/>
      <c r="AH900" s="401"/>
      <c r="AI900" s="400"/>
      <c r="AJ900" s="401"/>
      <c r="AK900" s="400"/>
      <c r="AL900" s="401"/>
      <c r="AM900" s="400"/>
      <c r="AN900" s="401"/>
      <c r="AO900" s="400"/>
      <c r="AP900" s="401"/>
      <c r="AQ900" s="400"/>
      <c r="AR900" s="401"/>
      <c r="AS900" s="400"/>
      <c r="AT900" s="401"/>
      <c r="AU900" s="400"/>
      <c r="AV900" s="401"/>
      <c r="AW900" s="400"/>
      <c r="AX900" s="401"/>
      <c r="AY900" s="400"/>
      <c r="AZ900" s="401"/>
      <c r="BA900" s="400"/>
      <c r="BB900" s="401"/>
      <c r="BC900" s="400"/>
      <c r="BD900" s="401"/>
      <c r="BE900" s="400"/>
      <c r="BF900" s="401"/>
      <c r="BG900" s="400"/>
      <c r="BH900" s="401"/>
      <c r="BI900" s="400"/>
      <c r="BJ900" s="401"/>
      <c r="BK900" s="400"/>
      <c r="BL900" s="401"/>
      <c r="BM900" s="400"/>
      <c r="BN900" s="401"/>
      <c r="BO900" s="400"/>
      <c r="BP900" s="401"/>
      <c r="BQ900" s="400"/>
      <c r="BR900" s="401"/>
      <c r="BS900" s="400"/>
      <c r="BT900" s="401"/>
      <c r="BU900" s="400"/>
      <c r="BV900" s="401"/>
      <c r="BW900" s="400"/>
      <c r="BX900" s="401"/>
      <c r="BY900" s="400"/>
      <c r="BZ900" s="401"/>
      <c r="CA900" s="400"/>
      <c r="CB900" s="401"/>
      <c r="CC900" s="400"/>
      <c r="CD900" s="401"/>
      <c r="CE900" s="400"/>
      <c r="CF900" s="401"/>
      <c r="CG900" s="400"/>
      <c r="CH900" s="401"/>
      <c r="CI900" s="400"/>
      <c r="CJ900" s="401"/>
      <c r="CK900" s="400"/>
      <c r="CL900" s="401"/>
      <c r="CM900" s="400"/>
      <c r="CN900" s="401"/>
      <c r="CO900" s="400"/>
      <c r="CP900" s="401"/>
      <c r="CQ900" s="400"/>
      <c r="CR900" s="401"/>
      <c r="CS900" s="400"/>
      <c r="CT900" s="401"/>
      <c r="CU900" s="400"/>
      <c r="CV900" s="401"/>
      <c r="CW900" s="400"/>
      <c r="CX900" s="401"/>
      <c r="CY900" s="400"/>
      <c r="CZ900" s="401"/>
      <c r="DA900" s="400"/>
      <c r="DB900" s="401"/>
      <c r="DC900" s="400"/>
      <c r="DD900" s="401"/>
      <c r="DE900" s="400"/>
      <c r="DF900" s="401"/>
      <c r="DG900" s="400"/>
      <c r="DH900" s="401"/>
      <c r="DI900" s="400"/>
      <c r="DJ900" s="401"/>
      <c r="DK900" s="400"/>
      <c r="DL900" s="401"/>
      <c r="DM900" s="400"/>
      <c r="DN900" s="401"/>
      <c r="DO900" s="400"/>
      <c r="DP900" s="401"/>
      <c r="DQ900" s="400"/>
      <c r="DR900" s="401"/>
      <c r="DS900" s="400"/>
      <c r="DT900" s="401"/>
      <c r="DU900" s="400"/>
      <c r="DV900" s="401"/>
      <c r="DW900" s="400"/>
      <c r="DX900" s="401"/>
      <c r="DY900" s="400"/>
      <c r="DZ900" s="401"/>
      <c r="EA900" s="400"/>
      <c r="EB900" s="401"/>
      <c r="EC900" s="400"/>
      <c r="ED900" s="401"/>
      <c r="EE900" s="400"/>
      <c r="EF900" s="401"/>
      <c r="EG900" s="400"/>
      <c r="EH900" s="401"/>
      <c r="EI900" s="400"/>
      <c r="EJ900" s="447"/>
      <c r="EK900" s="512"/>
      <c r="EL900" s="515"/>
      <c r="EM900" s="450"/>
      <c r="EN900" s="348"/>
      <c r="EO900" s="348"/>
      <c r="EP900" s="179">
        <f t="shared" si="961"/>
        <v>0</v>
      </c>
      <c r="EQ900" s="179">
        <f t="shared" si="962"/>
        <v>0</v>
      </c>
      <c r="ER900" s="179">
        <f t="shared" si="963"/>
        <v>0</v>
      </c>
      <c r="ES900" s="179">
        <f t="shared" si="964"/>
        <v>0</v>
      </c>
      <c r="ET900" s="179">
        <f t="shared" si="965"/>
        <v>0</v>
      </c>
      <c r="EU900" s="179">
        <f t="shared" si="966"/>
        <v>0</v>
      </c>
      <c r="EV900" s="172">
        <f t="shared" si="967"/>
        <v>0</v>
      </c>
      <c r="EW900" s="253"/>
      <c r="EX900" s="254">
        <v>0</v>
      </c>
      <c r="EY900" s="180">
        <v>0</v>
      </c>
      <c r="EZ900" s="255">
        <v>0</v>
      </c>
      <c r="FA900" s="255">
        <v>0</v>
      </c>
      <c r="FB900" s="180">
        <f>SUM(FF900:GI900)/2</f>
        <v>0</v>
      </c>
      <c r="FC900" s="256">
        <f>N900*km*'VALORES TABELA'!$B$13</f>
        <v>0</v>
      </c>
      <c r="FD900" s="250">
        <f t="shared" si="1020"/>
        <v>0</v>
      </c>
      <c r="FE900" s="257"/>
      <c r="FF900" s="181">
        <f>((Q900+S900)*Percapita)+((R900+T900)*Cadeirante)</f>
        <v>0</v>
      </c>
      <c r="FG900" s="181">
        <f>((U900+W900)*Percapita/30*FG$4)+((V900+X900)*Cadeirante/30*FG$4)</f>
        <v>0</v>
      </c>
      <c r="FH900" s="181">
        <f>((Y900+AA900)*Percapita/30*FH$4)+((Z900+AB900)*Cadeirante/30*FH$4)</f>
        <v>0</v>
      </c>
      <c r="FI900" s="181">
        <f>((AC900+AE900)*Percapita/30*FI$4)+((AD900+AF900)*Cadeirante/30*FI$4)</f>
        <v>0</v>
      </c>
      <c r="FJ900" s="181">
        <f>((AG900+AI900)*Percapita/30*FJ$4)+((AH900+AJ900)*Cadeirante/30*FJ$4)</f>
        <v>0</v>
      </c>
      <c r="FK900" s="181">
        <f>((AK900+AM900)*Percapita/30*FK$4)+((AL900+AN900)*Cadeirante/30*FK$4)</f>
        <v>0</v>
      </c>
      <c r="FL900" s="181">
        <f>((AO900+AQ900)*Percapita/30*FL$4)+((AP900+AR900)*Cadeirante/30*FL$4)</f>
        <v>0</v>
      </c>
      <c r="FM900" s="181">
        <f>((AS900+AU900)*Percapita/30*FM$4)+((AT900+AV900)*Cadeirante/30*FM$4)</f>
        <v>0</v>
      </c>
      <c r="FN900" s="181">
        <f>((AW900+AY900)*Percapita/30*FN$4)+((AX900+AZ900)*Cadeirante/30*FN$4)</f>
        <v>0</v>
      </c>
      <c r="FO900" s="181">
        <f>((BA900+BC900)*Percapita/30*FO$4)+((BB900+BD900)*Cadeirante/30*FO$4)</f>
        <v>0</v>
      </c>
      <c r="FP900" s="181">
        <f>((BE900+BG900)*Percapita/30*FP$4)+((BF900+BH900)*Cadeirante/30*FP$4)</f>
        <v>0</v>
      </c>
      <c r="FQ900" s="181">
        <f>((BI900+BK900)*Percapita/30*FQ$4)+((BJ900+BL900)*Cadeirante/30*FQ$4)</f>
        <v>0</v>
      </c>
      <c r="FR900" s="181">
        <f>((BM900+BO900)*Percapita/30*FR$4)+((BN900+BP900)*Cadeirante/30*FR$4)</f>
        <v>0</v>
      </c>
      <c r="FS900" s="181">
        <f>((BQ900+BS900)*Percapita/30*FS$4)+((BR900+BT900)*Cadeirante/30*FS$4)</f>
        <v>0</v>
      </c>
      <c r="FT900" s="181">
        <f>((BU900+BW900)*Percapita/30*FT$4)+((BV900+BX900)*Cadeirante/30*FT$4)</f>
        <v>0</v>
      </c>
      <c r="FU900" s="181">
        <f>((BY900+CA900)*Percapita/30*FU$4)+((BZ900+CB900)*Cadeirante/30*FU$4)</f>
        <v>0</v>
      </c>
      <c r="FV900" s="181">
        <f>((CC900+CE900)*Percapita/30*FV$4)+((CD900+CF900)*Cadeirante/30*FV$4)</f>
        <v>0</v>
      </c>
      <c r="FW900" s="181">
        <f>((CG900+CI900)*Percapita/30*FW$4)+((CI900+CK900)*Cadeirante/30*FW$4)</f>
        <v>0</v>
      </c>
      <c r="FX900" s="181">
        <f>((CK900+CM900)*Percapita/30*FX$4)+((CL900+CN900)*Cadeirante/30*FX$4)</f>
        <v>0</v>
      </c>
      <c r="FY900" s="181">
        <f>((CO900+CQ900)*Percapita/30*FY$4)+((CP900+CR900)*Cadeirante/30*FY$4)</f>
        <v>0</v>
      </c>
      <c r="FZ900" s="181">
        <f>((CS900+CU900)*Percapita/30*FZ$4)+((CT900+CV900)*Cadeirante/30*FZ$4)</f>
        <v>0</v>
      </c>
      <c r="GA900" s="181">
        <f>((CW900+CY900)*Percapita/30*GA$4)+((CX900+CZ900)*Cadeirante/30*GA$4)</f>
        <v>0</v>
      </c>
      <c r="GB900" s="181">
        <f>((DA900+DC900)*Percapita/30*GB$4)+((DB900+DD900)*Cadeirante/30*GB$4)</f>
        <v>0</v>
      </c>
      <c r="GC900" s="181">
        <f>((DE900+DG900)*Percapita/30*GC$4)+((DF900+DH900)*Cadeirante/30*GC$4)</f>
        <v>0</v>
      </c>
      <c r="GD900" s="181">
        <f>((DI900+DK900)*Percapita/30*GD$4)+((DJ900+DL900)*Cadeirante/30*GD$4)</f>
        <v>0</v>
      </c>
      <c r="GE900" s="181">
        <f>((DM900+DO900)*Percapita/30*GE$4)+((DN900+DP900)*Cadeirante/30*GE$4)</f>
        <v>0</v>
      </c>
      <c r="GF900" s="181">
        <f>((DQ900+DS900)*Percapita/30*GF$4)+((DR900+DT900)*Cadeirante/30*GF$4)</f>
        <v>0</v>
      </c>
      <c r="GG900" s="181">
        <f>((DU900+DW900)*Percapita/30*GG$4)+((DV900+DX900)*Cadeirante/30*GG$4)</f>
        <v>0</v>
      </c>
      <c r="GH900" s="181">
        <f>((DY900+EA900)*Percapita/30*GH$4)+((DZ900+EB900)*Cadeirante/30*GH$4)</f>
        <v>0</v>
      </c>
      <c r="GI900" s="181">
        <f>((EC900+EE900)*Percapita/30*GI$4)+((ED900+EF900)*Cadeirante/30*GI$4)</f>
        <v>0</v>
      </c>
      <c r="GJ900" s="181">
        <f>((EG900+EI900)*Percapita)+((EH900+EJ900)*Cadeirante)</f>
        <v>0</v>
      </c>
      <c r="GK900" s="258"/>
      <c r="GL900" s="103">
        <f t="shared" si="968"/>
        <v>0</v>
      </c>
      <c r="GM900" s="124"/>
      <c r="GN900" s="182"/>
      <c r="GO900" s="182"/>
      <c r="GP900" s="182"/>
      <c r="GQ900" s="182"/>
      <c r="GR900" s="182"/>
      <c r="GS900" s="182"/>
      <c r="GT900" s="182"/>
      <c r="GU900" s="182"/>
      <c r="GV900" s="182"/>
      <c r="GW900" s="182"/>
      <c r="GX900" s="182"/>
      <c r="GY900" s="182"/>
      <c r="GZ900" s="182"/>
      <c r="HA900" s="182"/>
      <c r="HB900" s="182"/>
      <c r="HC900" s="182"/>
      <c r="HD900" s="182"/>
      <c r="HE900" s="182"/>
      <c r="HF900" s="182"/>
      <c r="HG900" s="182"/>
      <c r="HH900" s="182"/>
      <c r="HI900" s="182"/>
      <c r="HJ900" s="182"/>
      <c r="HK900" s="182"/>
      <c r="HL900" s="182"/>
      <c r="HM900" s="182"/>
      <c r="HN900" s="182"/>
      <c r="HO900" s="182"/>
      <c r="HP900" s="259"/>
      <c r="HQ900" s="64"/>
      <c r="HW900" s="257"/>
      <c r="HY900" s="280">
        <f t="shared" si="1021"/>
        <v>0</v>
      </c>
      <c r="HZ900" s="280">
        <f t="shared" si="1022"/>
        <v>0</v>
      </c>
      <c r="IA900" s="280">
        <f t="shared" si="1023"/>
        <v>0</v>
      </c>
    </row>
    <row r="901" spans="1:237" s="106" customFormat="1" ht="22.5" customHeight="1" x14ac:dyDescent="0.25">
      <c r="A901" t="s">
        <v>4013</v>
      </c>
      <c r="B901" s="522" t="s">
        <v>4014</v>
      </c>
      <c r="C901" s="523">
        <v>1</v>
      </c>
      <c r="D901" s="524" t="s">
        <v>4015</v>
      </c>
      <c r="E901" s="524" t="s">
        <v>4016</v>
      </c>
      <c r="F901" s="525" t="s">
        <v>3224</v>
      </c>
      <c r="G901" s="525" t="s">
        <v>3225</v>
      </c>
      <c r="H901" s="350" t="s">
        <v>1664</v>
      </c>
      <c r="I901" s="351" t="s">
        <v>4017</v>
      </c>
      <c r="J901" s="409" t="s">
        <v>3231</v>
      </c>
      <c r="K901" s="410" t="s">
        <v>3232</v>
      </c>
      <c r="L901" s="329">
        <f>CONTINUA!BV901</f>
        <v>0</v>
      </c>
      <c r="M901" s="329">
        <f>CONTINUA!BW901</f>
        <v>0</v>
      </c>
      <c r="N901" s="895"/>
      <c r="O901" s="896" t="s">
        <v>4095</v>
      </c>
      <c r="P901" s="897" t="s">
        <v>206</v>
      </c>
      <c r="Q901" s="400">
        <v>23</v>
      </c>
      <c r="R901" s="401"/>
      <c r="S901" s="400"/>
      <c r="T901" s="401"/>
      <c r="U901" s="400"/>
      <c r="V901" s="401"/>
      <c r="W901" s="400"/>
      <c r="X901" s="401"/>
      <c r="Y901" s="400"/>
      <c r="Z901" s="401"/>
      <c r="AA901" s="400"/>
      <c r="AB901" s="401"/>
      <c r="AC901" s="400"/>
      <c r="AD901" s="401"/>
      <c r="AE901" s="400"/>
      <c r="AF901" s="401"/>
      <c r="AG901" s="400"/>
      <c r="AH901" s="401"/>
      <c r="AI901" s="400"/>
      <c r="AJ901" s="401"/>
      <c r="AK901" s="400"/>
      <c r="AL901" s="401"/>
      <c r="AM901" s="400"/>
      <c r="AN901" s="401"/>
      <c r="AO901" s="400"/>
      <c r="AP901" s="401"/>
      <c r="AQ901" s="400"/>
      <c r="AR901" s="401"/>
      <c r="AS901" s="400"/>
      <c r="AT901" s="401"/>
      <c r="AU901" s="400"/>
      <c r="AV901" s="401"/>
      <c r="AW901" s="400"/>
      <c r="AX901" s="401"/>
      <c r="AY901" s="400"/>
      <c r="AZ901" s="401"/>
      <c r="BA901" s="400"/>
      <c r="BB901" s="401"/>
      <c r="BC901" s="400"/>
      <c r="BD901" s="401"/>
      <c r="BE901" s="400"/>
      <c r="BF901" s="401"/>
      <c r="BG901" s="400"/>
      <c r="BH901" s="401"/>
      <c r="BI901" s="400"/>
      <c r="BJ901" s="401"/>
      <c r="BK901" s="400"/>
      <c r="BL901" s="401"/>
      <c r="BM901" s="400"/>
      <c r="BN901" s="401"/>
      <c r="BO901" s="400"/>
      <c r="BP901" s="401"/>
      <c r="BQ901" s="400"/>
      <c r="BR901" s="401"/>
      <c r="BS901" s="400"/>
      <c r="BT901" s="401"/>
      <c r="BU901" s="400"/>
      <c r="BV901" s="401"/>
      <c r="BW901" s="400"/>
      <c r="BX901" s="401"/>
      <c r="BY901" s="400"/>
      <c r="BZ901" s="401"/>
      <c r="CA901" s="400"/>
      <c r="CB901" s="401"/>
      <c r="CC901" s="400"/>
      <c r="CD901" s="401"/>
      <c r="CE901" s="400"/>
      <c r="CF901" s="401"/>
      <c r="CG901" s="400"/>
      <c r="CH901" s="401"/>
      <c r="CI901" s="400"/>
      <c r="CJ901" s="401"/>
      <c r="CK901" s="400"/>
      <c r="CL901" s="401"/>
      <c r="CM901" s="400"/>
      <c r="CN901" s="401"/>
      <c r="CO901" s="400"/>
      <c r="CP901" s="401"/>
      <c r="CQ901" s="400"/>
      <c r="CR901" s="401"/>
      <c r="CS901" s="400"/>
      <c r="CT901" s="401"/>
      <c r="CU901" s="400"/>
      <c r="CV901" s="401"/>
      <c r="CW901" s="400"/>
      <c r="CX901" s="401"/>
      <c r="CY901" s="400"/>
      <c r="CZ901" s="401"/>
      <c r="DA901" s="400"/>
      <c r="DB901" s="401"/>
      <c r="DC901" s="400"/>
      <c r="DD901" s="401"/>
      <c r="DE901" s="400"/>
      <c r="DF901" s="401"/>
      <c r="DG901" s="400"/>
      <c r="DH901" s="401"/>
      <c r="DI901" s="400"/>
      <c r="DJ901" s="401"/>
      <c r="DK901" s="400"/>
      <c r="DL901" s="401"/>
      <c r="DM901" s="400"/>
      <c r="DN901" s="401"/>
      <c r="DO901" s="400"/>
      <c r="DP901" s="401"/>
      <c r="DQ901" s="400"/>
      <c r="DR901" s="401"/>
      <c r="DS901" s="400"/>
      <c r="DT901" s="401"/>
      <c r="DU901" s="400"/>
      <c r="DV901" s="401"/>
      <c r="DW901" s="400"/>
      <c r="DX901" s="401"/>
      <c r="DY901" s="400"/>
      <c r="DZ901" s="401"/>
      <c r="EA901" s="400"/>
      <c r="EB901" s="401"/>
      <c r="EC901" s="400"/>
      <c r="ED901" s="401"/>
      <c r="EE901" s="400"/>
      <c r="EF901" s="401"/>
      <c r="EG901" s="400"/>
      <c r="EH901" s="401"/>
      <c r="EI901" s="400"/>
      <c r="EJ901" s="447"/>
      <c r="EK901" s="510"/>
      <c r="EL901" s="513"/>
      <c r="EM901" s="520"/>
      <c r="EN901" s="520"/>
      <c r="EO901" s="520"/>
      <c r="EP901" s="171">
        <f t="shared" si="961"/>
        <v>23</v>
      </c>
      <c r="EQ901" s="171">
        <f t="shared" si="962"/>
        <v>0</v>
      </c>
      <c r="ER901" s="171">
        <f t="shared" si="963"/>
        <v>0</v>
      </c>
      <c r="ES901" s="171">
        <f t="shared" si="964"/>
        <v>0</v>
      </c>
      <c r="ET901" s="171">
        <f t="shared" si="965"/>
        <v>0</v>
      </c>
      <c r="EU901" s="171">
        <f t="shared" si="966"/>
        <v>0</v>
      </c>
      <c r="EV901" s="172">
        <f t="shared" si="967"/>
        <v>23</v>
      </c>
      <c r="EW901" s="367">
        <f>IF(C901=4,IF(MAX(Q901:EJ903)&gt;0,(Especiall/30*(IF(($G901-$F901)=($G$5-$F$5),30,IF(DAY($G901)=31,($G901-$F901),($G901-$F901)+1)))),0),0)</f>
        <v>0</v>
      </c>
      <c r="EX901" s="248">
        <f t="shared" ref="EX901:EX904" si="1024">FF901</f>
        <v>16738.04</v>
      </c>
      <c r="EY901" s="174">
        <f>(L901*regular)+(M901*Cadeirantee)</f>
        <v>0</v>
      </c>
      <c r="EZ901" s="249">
        <f>SUMIF(FG901:GJ901,"&gt;0")</f>
        <v>0</v>
      </c>
      <c r="FA901" s="249">
        <f>SUMIF(FG901:GJ901,"&lt;0")+SUMIF(GN901:HP901,"&lt;0")</f>
        <v>0</v>
      </c>
      <c r="FB901" s="174">
        <v>0</v>
      </c>
      <c r="FC901" s="175">
        <f>N901*km*'VALORES TABELA'!$B$13</f>
        <v>0</v>
      </c>
      <c r="FD901" s="250">
        <f>GL901</f>
        <v>0</v>
      </c>
      <c r="FE901" s="176">
        <f>(EW901+EW902+EW903+EW904+EX901+EX902+EX903+EX904+EY901+EY902+EY903+EY904+EY905+EZ901+EZ902+EZ903+EZ904+FA901+FA902+FA903+FA904+FC901+FC902+FC903+FC904+HY901-HZ901-IA901+FD901+FD902+FD903+FD904+FB905)</f>
        <v>16786.240000000002</v>
      </c>
      <c r="FF901" s="177">
        <f>IF(C901=4,SUM(Q901+Q902+Q903+S901+S902+S903)*Percapita/30*FF$4+(R901+R902+R903+T901+T902+T903)*Cadeirante/30*FF$4,IF(C901=3,IF(Q904+S904=10,Fixo/30*FF$4+(Q901+Q902+Q903+S901+S902+S903)*Percapita/30*FF$4+(R904+T904)*Cadeirante/30*FF$4,IF(Q904+S904&lt;=9,(Q904+S904)*Crechee/30*FF$4)+(R904+T904)*Cadeirante/30*FF$4+(Q901+Q902+Q903+S901+S902+S903)*Percapita/30*FF$4)+IF(Q904+S904&gt;=11,Fixo/30*FF$4+(Q904+S904-10)*Crechee/30*FF$4,0),IF(C901=2,IF(R901+R902+R903+R904+T901+T902+T903+T904=1,Cadeirante/30*FF$4,IF(R901+R902+R903+R904+T901+T902+T903+T904=2,Fixo/30*FF$4,IF(R901+R902+R903+R904+T901+T902+T903+T904&gt;2,Fixo/30*FF$4+(R901+R902+R903+R904+T901+T902+T903+T904-2)*Cadeirante/30*FF$4)))+(Q901+Q902+Q903+S901+S902+S903)*Percapita/30*FF$4+(Q904+S904)*Crechee/30*FF$4,IF(C901=1,IF(Q901+Q902+Q903+R901+R902+R903+S901+S902+S903+T901+T902+T903&lt;=15,(Q901+Q902+Q903+S901+S902+S903)*Percapita/30*FF$4,IF(Q901+Q902+Q903+R901+R902+R903+S901+S902+S903+T901+T902+T903&gt;=16,Fixo/30*FF$4+(Q901+Q902+Q903+R901+R902+R903+S901+S902+S903+T901+T902-16)*Percapita/30*FF$4))))))</f>
        <v>16738.04</v>
      </c>
      <c r="FG901" s="177">
        <f>IF(C901=4,SUM(U901+U902+U903+W901+W902+W903)*Percapita/30*FG$4+(V901+V902+V903+X901+X902+X903)*Cadeirante/30*FG$4,IF(C901=3,IF(U904+W904=10,Fixo/30*FG$4+(U901+U902+U903+W901+W902+W903)*Percapita/30*FG$4+(V904+X904)*Cadeirante/30*FG$4,IF(U904+W904&lt;=9,(U904+W904)*Crechee/30*FG$4)+(V904+X904)*Cadeirante/30*FG$4+(U901+U902+U903+W901+W902+W903)*Percapita/30*FG$4)+IF(U904+W904&gt;=11,Fixo/30*FG$4+(U904+W904-10)*Crechee/30*FG$4,0),IF(C901=2,IF(V901+V902+V903+V904+X901+X902+X903+X904=1,Cadeirante/30*FG$4,IF(V901+V902+V903+V904+X901+X902+X903+X904=2,Fixo/30*FG$4,IF(V901+V902+V903+V904+X901+X902+X903+X904&gt;2,Fixo/30*FG$4+(V901+V902+V903+V904+X901+X902+X903+X904-2)*Cadeirante/30*FG$4)))+(U901+U902+U903+W901+W902+W903)*Percapita/30*FG$4+(U904+W904)*Crechee/30*FG$4,IF(C901=1,IF(U901+U902+U903+V901+V902+V903+W901+W902+W903+X901+X902+X903&lt;=15,(U901+U902+U903+W901+W902+W903)*Percapita/30*FG$4,IF(U901+U902+U903+V901+V902+V903+W901+W902+W903+X901+X902+X903&gt;=16,Fixo/30*FG$4+(U901+U902+U903+V901+V902+V903+W901+W902+W903+X901+X902-16)*Percapita/30*FG$4))))))</f>
        <v>0</v>
      </c>
      <c r="FH901" s="177">
        <f>IF(C901=4,SUM(Y901+Y902+Y903+AA901+AA902+AA903)*Percapita/30*FH$4+(Z901+Z902+Z903+AB901+AB902+AB903)*Cadeirante/30*FH$4,IF(C901=3,IF(Y904+AA904=10,Fixo/30*FH$4+(Y901+Y902+Y903+AA901+AA902+AA903)*Percapita/30*FH$4+(Z904+AB904)*Cadeirante/30*FH$4,IF(Y904+AA904&lt;=9,(Y904+AA904)*Crechee/30*FH$4)+(Z904+AB904)*Cadeirante/30*FH$4+(Y901+Y902+Y903+AA901+AA902+AA903)*Percapita/30*FH$4)+IF(Y904+AA904&gt;=11,Fixo/30*FH$4+(Y904+AA904-10)*Crechee/30*FH$4,0),IF(C901=2,IF(Z901+Z902+Z903+Z904+AB901+AB902+AB903+AB904=1,Cadeirante/30*FH$4,IF(Z901+Z902+Z903+Z904+AB901+AB902+AB903+AB904=2,Fixo/30*FH$4,IF(Z901+Z902+Z903+Z904+AB901+AB902+AB903+AB904&gt;2,Fixo/30*FH$4+(Z901+Z902+Z903+Z904+AB901+AB902+AB903+AB904-2)*Cadeirante/30*FH$4)))+(Y901+Y902+Y903+AA901+AA902+AA903)*Percapita/30*FH$4+(Y904+AA904)*Crechee/30*FH$4,IF(C901=1,IF(Y901+Y902+Y903+Z901+Z902+Z903+AA901+AA902+AA903+AB901+AB902+AB903&lt;=15,(Y901+Y902+Y903+AA901+AA902+AA903)*Percapita/30*FH$4,IF(Y901+Y902+Y903+Z901+Z902+Z903+AA901+AA902+AA903+AB901+AB902+AB903&gt;=16,Fixo/30*FH$4+(Y901+Y902+Y903+Z901+Z902+Z903+AA901+AA902+AA903+AB901+AB902-16)*Percapita/30*FH$4))))))</f>
        <v>0</v>
      </c>
      <c r="FI901" s="177">
        <f>IF(C901=4,SUM(AC901+AC902+AC903+AE901+AE902+AE903)*Percapita/30*FI$4+(AD901+AD902+AD903+AF901+AF902+AF903)*Cadeirante/30*FI$4,IF(C901=3,IF(AC904+AE904=10,Fixo/30*FI$4+(AC901+AC902+AC903+AE901+AE902+AE903)*Percapita/30*FI$4+(AD904+AF904)*Cadeirante/30*FI$4,IF(AC904+AE904&lt;=9,(AC904+AE904)*Crechee/30*FI$4)+(AD904+AF904)*Cadeirante/30*FI$4+(AC901+AC902+AC903+AE901+AE902+AE903)*Percapita/30*FI$4)+IF(AC904+AE904&gt;=11,Fixo/30*FI$4+(AC904+AE904-10)*Crechee/30*FI$4,0),IF(C901=2,IF(AD901+AD902+AD903+AD904+AF901+AF902+AF903+AF904=1,Cadeirante/30*FI$4,IF(AD901+AD902+AD903+AD904+AF901+AF902+AF903+AF904=2,Fixo/30*FI$4,IF(AD901+AD902+AD903+AD904+AF901+AF902+AF903+AF904&gt;2,Fixo/30*FI$4+(AD901+AD902+AD903+AD904+AF901+AF902+AF903+AF904-2)*Cadeirante/30*FI$4)))+(AC901+AC902+AC903+AE901+AE902+AE903)*Percapita/30*FI$4+(AC904+AE904)*Crechee/30*FI$4,IF(C901=1,IF(AC901+AC902+AC903+AD901+AD902+AD903+AE901+AE902+AE903+AF901+AF902+AF903&lt;=15,(AC901+AC902+AC903+AE901+AE902+AE903)*Percapita/30*FI$4,IF(AC901+AC902+AC903+AD901+AD902+AD903+AE901+AE902+AE903+AF901+AF902+AF903&gt;=16,Fixo/30*FI$4+(AC901+AC902+AC903+AD901+AD902+AD903+AE901+AE902+AE903+AF901+AF902-16)*Percapita/30*FI$4))))))</f>
        <v>0</v>
      </c>
      <c r="FJ901" s="177">
        <f>IF(C901=4,SUM(AG901+AG902+AG903+AI901+AI902+AI903)*Percapita/30*FJ$4+(AH901+AH902+AH903+AJ901+AJ902+AJ903)*Cadeirante/30*FJ$4,IF(C901=3,IF(AG904+AI904=10,Fixo/30*FJ$4+(AG901+AG902+AG903+AI901+AI902+AI903)*Percapita/30*FJ$4+(AH904+AJ904)*Cadeirante/30*FJ$4,IF(AG904+AI904&lt;=9,(AG904+AI904)*Crechee/30*FJ$4)+(AH904+AJ904)*Cadeirante/30*FJ$4+(AG901+AG902+AG903+AI901+AI902+AI903)*Percapita/30*FJ$4)+IF(AG904+AI904&gt;=11,Fixo/30*FJ$4+(AG904+AI904-10)*Crechee/30*FJ$4,0),IF(C901=2,IF(AH901+AH902+AH903+AH904+AJ901+AJ902+AJ903+AJ904=1,Cadeirante/30*FJ$4,IF(AH901+AH902+AH903+AH904+AJ901+AJ902+AJ903+AJ904=2,Fixo/30*FJ$4,IF(AH901+AH902+AH903+AH904+AJ901+AJ902+AJ903+AJ904&gt;2,Fixo/30*FJ$4+(AH901+AH902+AH903+AH904+AJ901+AJ902+AJ903+AJ904-2)*Cadeirante/30*FJ$4)))+(AG901+AG902+AG903+AI901+AI902+AI903)*Percapita/30*FJ$4+(AG904+AI904)*Crechee/30*FJ$4,IF(C901=1,IF(AG901+AG902+AG903+AH901+AH902+AH903+AI901+AI902+AI903+AJ901+AJ902+AJ903&lt;=15,(AG901+AG902+AG903+AI901+AI902+AI903)*Percapita/30*FJ$4,IF(AG901+AG902+AG903+AH901+AH902+AH903+AI901+AI902+AI903+AJ901+AJ902+AJ903&gt;=16,Fixo/30*FJ$4+(AG901+AG902+AG903+AH901+AH902+AH903+AI901+AI902+AI903+AJ901+AJ902-16)*Percapita/30*FJ$4))))))</f>
        <v>0</v>
      </c>
      <c r="FK901" s="177">
        <f>IF(C901=4,SUM(AK901+AK902+AK903+AM901+AM902+AM903)*Percapita/30*FK$4+(AL901+AL902+AL903+AN901+AN902+AN903)*Cadeirante/30*FK$4,IF(C901=3,IF(AK904+AM904=10,Fixo/30*FK$4+(AK901+AK902+AK903+AM901+AM902+AM903)*Percapita/30*FK$4+(AL904+AN904)*Cadeirante/30*FK$4,IF(AK904+AM904&lt;=9,(AK904+AM904)*Crechee/30*FK$4)+(AL904+AN904)*Cadeirante/30*FK$4+(AK901+AK902+AK903+AM901+AM902+AM903)*Percapita/30*FK$4)+IF(AK904+AM904&gt;=11,Fixo/30*FK$4+(AK904+AM904-10)*Crechee/30*FK$4,0),IF(C901=2,IF(AL901+AL902+AL903+AL904+AN901+AN902+AN903+AN904=1,Cadeirante/30*FK$4,IF(AL901+AL902+AL903+AL904+AN901+AN902+AN903+AN904=2,Fixo/30*FK$4,IF(AL901+AL902+AL903+AL904+AN901+AN902+AN903+AN904&gt;2,Fixo/30*FK$4+(AL901+AL902+AL903+AL904+AN901+AN902+AN903+AN904-2)*Cadeirante/30*FK$4)))+(AK901+AK902+AK903+AM901+AM902+AM903)*Percapita/30*FK$4+(AK904+AM904)*Crechee/30*FK$4,IF(C901=1,IF(AK901+AK902+AK903+AL901+AL902+AL903+AM901+AM902+AM903+AN901+AN902+AN903&lt;=15,(AK901+AK902+AK903+AM901+AM902+AM903)*Percapita/30*FK$4,IF(AK901+AK902+AK903+AL901+AL902+AL903+AM901+AM902+AM903+AN901+AN902+AN903&gt;=16,Fixo/30*FK$4+(AK901+AK902+AK903+AL901+AL902+AL903+AM901+AM902+AM903+AN901+AN902-16)*Percapita/30*FK$4))))))</f>
        <v>0</v>
      </c>
      <c r="FL901" s="177">
        <f>IF(C901=4,SUM(AO901+AO902+AO903+AQ901+AQ902+AQ903)*Percapita/30*FL$4+(AP901+AP902+AP903+AR901+AR902+AR903)*Cadeirante/30*FL$4,IF(C901=3,IF(AO904+AQ904=10,Fixo/30*FL$4+(AO901+AO902+AO903+AQ901+AQ902+AQ903)*Percapita/30*FL$4+(AP904+AR904)*Cadeirante/30*FL$4,IF(AO904+AQ904&lt;=9,(AO904+AQ904)*Crechee/30*FL$4)+(AP904+AR904)*Cadeirante/30*FL$4+(AO901+AO902+AO903+AQ901+AQ902+AQ903)*Percapita/30*FL$4)+IF(AO904+AQ904&gt;=11,Fixo/30*FL$4+(AO904+AQ904-10)*Crechee/30*FL$4,0),IF(C901=2,IF(AP901+AP902+AP903+AP904+AR901+AR902+AR903+AR904=1,Cadeirante/30*FL$4,IF(AP901+AP902+AP903+AP904+AR901+AR902+AR903+AR904=2,Fixo/30*FL$4,IF(AP901+AP902+AP903+AP904+AR901+AR902+AR903+AR904&gt;2,Fixo/30*FL$4+(AP901+AP902+AP903+AP904+AR901+AR902+AR903+AR904-2)*Cadeirante/30*FL$4)))+(AO901+AO902+AO903+AQ901+AQ902+AQ903)*Percapita/30*FL$4+(AO904+AQ904)*Crechee/30*FL$4,IF(C901=1,IF(AO901+AO902+AO903+AP901+AP902+AP903+AQ901+AQ902+AQ903+AR901+AR902+AR903&lt;=15,(AO901+AO902+AO903+AQ901+AQ902+AQ903)*Percapita/30*FL$4,IF(AO901+AO902+AO903+AP901+AP902+AP903+AQ901+AQ902+AQ903+AR901+AR902+AR903&gt;=16,Fixo/30*FL$4+(AO901+AO902+AO903+AP901+AP902+AP903+AQ901+AQ902+AQ903+AR901+AR902-16)*Percapita/30*FL$4))))))</f>
        <v>0</v>
      </c>
      <c r="FM901" s="177">
        <f>IF(C901=4,SUM(AS901+AS902+AS903+AU901+AU902+AU903)*Percapita/30*FM$4+(AT901+AT902+AT903+AV901+AV902+AV903)*Cadeirante/30*FM$4,IF(C901=3,IF(AS904+AU904=10,Fixo/30*FM$4+(AS901+AS902+AS903+AU901+AU902+AU903)*Percapita/30*FM$4+(AT904+AV904)*Cadeirante/30*FM$4,IF(AS904+AU904&lt;=9,(AS904+AU904)*Crechee/30*FM$4)+(AT904+AV904)*Cadeirante/30*FM$4+(AS901+AS902+AS903+AU901+AU902+AU903)*Percapita/30*FM$4)+IF(AS904+AU904&gt;=11,Fixo/30*FM$4+(AS904+AU904-10)*Crechee/30*FM$4,0),IF(C901=2,IF(AT901+AT902+AT903+AT904+AV901+AV902+AV903+AV904=1,Cadeirante/30*FM$4,IF(AT901+AT902+AT903+AT904+AV901+AV902+AV903+AV904=2,Fixo/30*FM$4,IF(AT901+AT902+AT903+AT904+AV901+AV902+AV903+AV904&gt;2,Fixo/30*FM$4+(AT901+AT902+AT903+AT904+AV901+AV902+AV903+AV904-2)*Cadeirante/30*FM$4)))+(AS901+AS902+AS903+AU901+AU902+AU903)*Percapita/30*FM$4+(AS904+AU904)*Crechee/30*FM$4,IF(C901=1,IF(AS901+AS902+AS903+AT901+AT902+AT903+AU901+AU902+AU903+AV901+AV902+AV903&lt;=15,(AS901+AS902+AS903+AU901+AU902+AU903)*Percapita/30*FM$4,IF(AS901+AS902+AS903+AT901+AT902+AT903+AU901+AU902+AU903+AV901+AV902+AV903&gt;=16,Fixo/30*FM$4+(AS901+AS902+AS903+AT901+AT902+AT903+AU901+AU902+AU903+AV901+AV902-16)*Percapita/30*FM$4))))))</f>
        <v>0</v>
      </c>
      <c r="FN901" s="177">
        <f>IF(C901=4,SUM(AW901+AW902+AW903+AY901+AY902+AY903)*Percapita/30*FN$4+(AX901+AX902+AX903+AZ901+AZ902+AZ903)*Cadeirante/30*FN$4,IF(C901=3,IF(AW904+AY904=10,Fixo/30*FN$4+(AW901+AW902+AW903+AY901+AY902+AY903)*Percapita/30*FN$4+(AX904+AZ904)*Cadeirante/30*FN$4,IF(AW904+AY904&lt;=9,(AW904+AY904)*Crechee/30*FN$4)+(AX904+AZ904)*Cadeirante/30*FN$4+(AW901+AW902+AW903+AY901+AY902+AY903)*Percapita/30*FN$4)+IF(AW904+AY904&gt;=11,Fixo/30*FN$4+(AW904+AY904-10)*Crechee/30*FN$4,0),IF(C901=2,IF(AX901+AX902+AX903+AX904+AZ901+AZ902+AZ903+AZ904=1,Cadeirante/30*FN$4,IF(AX901+AX902+AX903+AX904+AZ901+AZ902+AZ903+AZ904=2,Fixo/30*FN$4,IF(AX901+AX902+AX903+AX904+AZ901+AZ902+AZ903+AZ904&gt;2,Fixo/30*FN$4+(AX901+AX902+AX903+AX904+AZ901+AZ902+AZ903+AZ904-2)*Cadeirante/30*FN$4)))+(AW901+AW902+AW903+AY901+AY902+AY903)*Percapita/30*FN$4+(AW904+AY904)*Crechee/30*FN$4,IF(C901=1,IF(AW901+AW902+AW903+AX901+AX902+AX903+AY901+AY902+AY903+AZ901+AZ902+AZ903&lt;=15,(AW901+AW902+AW903+AY901+AY902+AY903)*Percapita/30*FN$4,IF(AW901+AW902+AW903+AX901+AX902+AX903+AY901+AY902+AY903+AZ901+AZ902+AZ903&gt;=16,Fixo/30*FN$4+(AW901+AW902+AW903+AX901+AX902+AX903+AY901+AY902+AY903+AZ901+AZ902-16)*Percapita/30*FN$4))))))</f>
        <v>0</v>
      </c>
      <c r="FO901" s="177">
        <f>IF(C901=4,SUM(BA901+BA902+BA903+BC901+BC902+BC903)*Percapita/30*FO$4+(BB901+BB902+BB903+BD901+BD902+BD903)*Cadeirante/30*FO$4,IF(C901=3,IF(BA904+BC904=10,Fixo/30*FO$4+(BA901+BA902+BA903+BC901+BC902+BC903)*Percapita/30*FO$4+(BB904+BD904)*Cadeirante/30*FO$4,IF(BA904+BC904&lt;=9,(BA904+BC904)*Crechee/30*FO$4)+(BB904+BD904)*Cadeirante/30*FO$4+(BA901+BA902+BA903+BC901+BC902+BC903)*Percapita/30*FO$4)+IF(BA904+BC904&gt;=11,Fixo/30*FO$4+(BA904+BC904-10)*Crechee/30*FO$4,0),IF(C901=2,IF(BB901+BB902+BB903+BB904+BD901+BD902+BD903+BD904=1,Cadeirante/30*FO$4,IF(BB901+BB902+BB903+BB904+BD901+BD902+BD903+BD904=2,Fixo/30*FO$4,IF(BB901+BB902+BB903+BB904+BD901+BD902+BD903+BD904&gt;2,Fixo/30*FO$4+(BB901+BB902+BB903+BB904+BD901+BD902+BD903+BD904-2)*Cadeirante/30*FO$4)))+(BA901+BA902+BA903+BC901+BC902+BC903)*Percapita/30*FO$4+(BA904+BC904)*Crechee/30*FO$4,IF(C901=1,IF(BA901+BA902+BA903+BB901+BB902+BB903+BC901+BC902+BC903+BD901+BD902+BD903&lt;=15,(BA901+BA902+BA903+BC901+BC902+BC903)*Percapita/30*FO$4,IF(BA901+BA902+BA903+BB901+BB902+BB903+BC901+BC902+BC903+BD901+BD902+BD903&gt;=16,Fixo/30*FO$4+(BA901+BA902+BA903+BB901+BB902+BB903+BC901+BC902+BC903+BD901+BD902-16)*Percapita/30*FO$4))))))</f>
        <v>0</v>
      </c>
      <c r="FP901" s="177">
        <f>IF(C901=4,SUM(BE901+BE902+BE903+BG901+BG902+BG903)*Percapita/30*FP$4+(BF901+BF902+BF903+BH901+BH902+BH903)*Cadeirante/30*FP$4,IF(C901=3,IF(BE904+BG904=10,Fixo/30*FP$4+(BE901+BE902+BE903+BG901+BG902+BG903)*Percapita/30*FP$4+(BF904+BH904)*Cadeirante/30*FP$4,IF(BE904+BG904&lt;=9,(BE904+BG904)*Crechee/30*FP$4)+(BF904+BH904)*Cadeirante/30*FP$4+(BE901+BE902+BE903+BG901+BG902+BG903)*Percapita/30*FP$4)+IF(BE904+BG904&gt;=11,Fixo/30*FP$4+(BE904+BG904-10)*Crechee/30*FP$4,0),IF(C901=2,IF(BF901+BF902+BF903+BF904+BH901+BH902+BH903+BH904=1,Cadeirante/30*FP$4,IF(BF901+BF902+BF903+BF904+BH901+BH902+BH903+BH904=2,Fixo/30*FP$4,IF(BF901+BF902+BF903+BF904+BH901+BH902+BH903+BH904&gt;2,Fixo/30*FP$4+(BF901+BF902+BF903+BF904+BH901+BH902+BH903+BH904-2)*Cadeirante/30*FP$4)))+(BE901+BE902+BE903+BG901+BG902+BG903)*Percapita/30*FP$4+(BE904+BG904)*Crechee/30*FP$4,IF(C901=1,IF(BE901+BE902+BE903+BF901+BF902+BF903+BG901+BG902+BG903+BH901+BH902+BH903&lt;=15,(BE901+BE902+BE903+BG901+BG902+BG903)*Percapita/30*FP$4,IF(BE901+BE902+BE903+BF901+BF902+BF903+BG901+BG902+BG903+BH901+BH902+BH903&gt;=16,Fixo/30*FP$4+(BE901+BE902+BE903+BF901+BF902+BF903+BG901+BG902+BG903+BH901+BH902-16)*Percapita/30*FP$4))))))</f>
        <v>0</v>
      </c>
      <c r="FQ901" s="177">
        <f>IF(C901=4,SUM(BI901+BI902+BI903+BK901+BK902+BK903)*Percapita/30*FQ$4+(BJ901+BJ902+BJ903+BL901+BL902+BL903)*Cadeirante/30*FQ$4,IF(C901=3,IF(BI904+BK904=10,Fixo/30*FQ$4+(BI901+BI902+BI903+BK901+BK902+BK903)*Percapita/30*FQ$4+(BJ904+BL904)*Cadeirante/30*FQ$4,IF(BI904+BK904&lt;=9,(BI904+BK904)*Crechee/30*FQ$4)+(BJ904+BL904)*Cadeirante/30*FQ$4+(BI901+BI902+BI903+BK901+BK902+BK903)*Percapita/30*FQ$4)+IF(BI904+BK904&gt;=11,Fixo/30*FQ$4+(BI904+BK904-10)*Crechee/30*FQ$4,0),IF(C901=2,IF(BJ901+BJ902+BJ903+BJ904+BL901+BL902+BL903+BL904=1,Cadeirante/30*FQ$4,IF(BJ901+BJ902+BJ903+BJ904+BL901+BL902+BL903+BL904=2,Fixo/30*FQ$4,IF(BJ901+BJ902+BJ903+BJ904+BL901+BL902+BL903+BL904&gt;2,Fixo/30*FQ$4+(BJ901+BJ902+BJ903+BJ904+BL901+BL902+BL903+BL904-2)*Cadeirante/30*FQ$4)))+(BI901+BI902+BI903+BK901+BK902+BK903)*Percapita/30*FQ$4+(BI904+BK904)*Crechee/30*FQ$4,IF(C901=1,IF(BI901+BI902+BI903+BJ901+BJ902+BJ903+BK901+BK902+BK903+BL901+BL902+BL903&lt;=15,(BI901+BI902+BI903+BK901+BK902+BK903)*Percapita/30*FQ$4,IF(BI901+BI902+BI903+BJ901+BJ902+BJ903+BK901+BK902+BK903+BL901+BL902+BL903&gt;=16,Fixo/30*FQ$4+(BI901+BI902+BI903+BJ901+BJ902+BJ903+BK901+BK902+BK903+BL901+BL902-16)*Percapita/30*FQ$4))))))</f>
        <v>0</v>
      </c>
      <c r="FR901" s="177">
        <f>IF(C901=4,SUM(BM901+BM902+BM903+BO901+BO902+BO903)*Percapita/30*FR$4+(BN901+BN902+BN903+BP901+BP902+BP903)*Cadeirante/30*FR$4,IF(C901=3,IF(BM904+BO904=10,Fixo/30*FR$4+(BM901+BM902+BM903+BO901+BO902+BO903)*Percapita/30*FR$4+(BN904+BP904)*Cadeirante/30*FR$4,IF(BM904+BO904&lt;=9,(BM904+BO904)*Crechee/30*FR$4)+(BN904+BP904)*Cadeirante/30*FR$4+(BM901+BM902+BM903+BO901+BO902+BO903)*Percapita/30*FR$4)+IF(BM904+BO904&gt;=11,Fixo/30*FR$4+(BM904+BO904-10)*Crechee/30*FR$4,0),IF(C901=2,IF(BN901+BN902+BN903+BN904+BP901+BP902+BP903+BP904=1,Cadeirante/30*FR$4,IF(BN901+BN902+BN903+BN904+BP901+BP902+BP903+BP904=2,Fixo/30*FR$4,IF(BN901+BN902+BN903+BN904+BP901+BP902+BP903+BP904&gt;2,Fixo/30*FR$4+(BN901+BN902+BN903+BN904+BP901+BP902+BP903+BP904-2)*Cadeirante/30*FR$4)))+(BM901+BM902+BM903+BO901+BO902+BO903)*Percapita/30*FR$4+(BM904+BO904)*Crechee/30*FR$4,IF(C901=1,IF(BM901+BM902+BM903+BN901+BN902+BN903+BO901+BO902+BO903+BP901+BP902+BP903&lt;=15,(BM901+BM902+BM903+BO901+BO902+BO903)*Percapita/30*FR$4,IF(BM901+BM902+BM903+BN901+BN902+BN903+BO901+BO902+BO903+BP901+BP902+BP903&gt;=16,Fixo/30*FR$4+(BM901+BM902+BM903+BN901+BN902+BN903+BO901+BO902+BO903+BP901+BP902-16)*Percapita/30*FR$4))))))</f>
        <v>0</v>
      </c>
      <c r="FS901" s="177">
        <f>IF(C901=4,SUM(BQ901+BQ902+BQ903+BS901+BS902+BS903)*Percapita/30*FS$4+(BR901+BR902+BR903+BT901+BT902+BT903)*Cadeirante/30*FS$4,IF(C901=3,IF(BQ904+BS904=10,Fixo/30*FS$4+(BQ901+BQ902+BQ903+BS901+BS902+BS903)*Percapita/30*FS$4+(BR904+BT904)*Cadeirante/30*FS$4,IF(BQ904+BS904&lt;=9,(BQ904+BS904)*Crechee/30*FS$4)+(BR904+BT904)*Cadeirante/30*FS$4+(BQ901+BQ902+BQ903+BS901+BS902+BS903)*Percapita/30*FS$4)+IF(BQ904+BS904&gt;=11,Fixo/30*FS$4+(BQ904+BS904-10)*Crechee/30*FS$4,0),IF(C901=2,IF(BR901+BR902+BR903+BR904+BT901+BT902+BT903+BT904=1,Cadeirante/30*FS$4,IF(BR901+BR902+BR903+BR904+BT901+BT902+BT903+BT904=2,Fixo/30*FS$4,IF(BR901+BR902+BR903+BR904+BT901+BT902+BT903+BT904&gt;2,Fixo/30*FS$4+(BR901+BR902+BR903+BR904+BT901+BT902+BT903+BT904-2)*Cadeirante/30*FS$4)))+(BQ901+BQ902+BQ903+BS901+BS902+BS903)*Percapita/30*FS$4+(BQ904+BS904)*Crechee/30*FS$4,IF(C901=1,IF(BQ901+BQ902+BQ903+BR901+BR902+BR903+BS901+BS902+BS903+BT901+BT902+BT903&lt;=15,(BQ901+BQ902+BQ903+BS901+BS902+BS903)*Percapita/30*FS$4,IF(BQ901+BQ902+BQ903+BR901+BR902+BR903+BS901+BS902+BS903+BT901+BT902+BT903&gt;=16,Fixo/30*FS$4+(BQ901+BQ902+BQ903+BR901+BR902+BR903+BS901+BS902+BS903+BT901+BT902-16)*Percapita/30*FS$4))))))</f>
        <v>0</v>
      </c>
      <c r="FT901" s="177">
        <f>IF(C901=4,SUM(BU901+BU902+BU903+BW901+BW902+BW903)*Percapita/30*FT$4+(BV901+BV902+BV903+BX901+BX902+BX903)*Cadeirante/30*FT$4,IF(C901=3,IF(BU904+BW904=10,Fixo/30*FT$4+(BU901+BU902+BU903+BW901+BW902+BW903)*Percapita/30*FT$4+(BV904+BX904)*Cadeirante/30*FT$4,IF(BU904+BW904&lt;=9,(BU904+BW904)*Crechee/30*FT$4)+(BV904+BX904)*Cadeirante/30*FT$4+(BU901+BU902+BU903+BW901+BW902+BW903)*Percapita/30*FT$4)+IF(BU904+BW904&gt;=11,Fixo/30*FT$4+(BU904+BW904-10)*Crechee/30*FT$4,0),IF(C901=2,IF(BV901+BV902+BV903+BV904+BX901+BX902+BX903+BX904=1,Cadeirante/30*FT$4,IF(BV901+BV902+BV903+BV904+BX901+BX902+BX903+BX904=2,Fixo/30*FT$4,IF(BV901+BV902+BV903+BV904+BX901+BX902+BX903+BX904&gt;2,Fixo/30*FT$4+(BV901+BV902+BV903+BV904+BX901+BX902+BX903+BX904-2)*Cadeirante/30*FT$4)))+(BU901+BU902+BU903+BW901+BW902+BW903)*Percapita/30*FT$4+(BU904+BW904)*Crechee/30*FT$4,IF(C901=1,IF(BU901+BU902+BU903+BV901+BV902+BV903+BW901+BW902+BW903+BX901+BX902+BX903&lt;=15,(BU901+BU902+BU903+BW901+BW902+BW903)*Percapita/30*FT$4,IF(BU901+BU902+BU903+BV901+BV902+BV903+BW901+BW902+BW903+BX901+BX902+BX903&gt;=16,Fixo/30*FT$4+(BU901+BU902+BU903+BV901+BV902+BV903+BW901+BW902+BW903+BX901+BX902-16)*Percapita/30*FT$4))))))</f>
        <v>0</v>
      </c>
      <c r="FU901" s="177">
        <f>IF(C901=4,SUM(BY901+BY902+BY903+CA901+CA902+CA903)*Percapita/30*FU$4+(BZ901+BZ902+BZ903+CB901+CB902+CB903)*Cadeirante/30*FU$4,IF(C901=3,IF(BY904+CA904=10,Fixo/30*FU$4+(BY901+BY902+BY903+CA901+CA902+CA903)*Percapita/30*FU$4+(BZ904+CB904)*Cadeirante/30*FU$4,IF(BY904+CA904&lt;=9,(BY904+CA904)*Crechee/30*FU$4)+(BZ904+CB904)*Cadeirante/30*FU$4+(BY901+BY902+BY903+CA901+CA902+CA903)*Percapita/30*FU$4)+IF(BY904+CA904&gt;=11,Fixo/30*FU$4+(BY904+CA904-10)*Crechee/30*FU$4,0),IF(C901=2,IF(BZ901+BZ902+BZ903+BZ904+CB901+CB902+CB903+CB904=1,Cadeirante/30*FU$4,IF(BZ901+BZ902+BZ903+BZ904+CB901+CB902+CB903+CB904=2,Fixo/30*FU$4,IF(BZ901+BZ902+BZ903+BZ904+CB901+CB902+CB903+CB904&gt;2,Fixo/30*FU$4+(BZ901+BZ902+BZ903+BZ904+CB901+CB902+CB903+CB904-2)*Cadeirante/30*FU$4)))+(BY901+BY902+BY903+CA901+CA902+CA903)*Percapita/30*FU$4+(BY904+CA904)*Crechee/30*FU$4,IF(C901=1,IF(BY901+BY902+BY903+BZ901+BZ902+BZ903+CA901+CA902+CA903+CB901+CB902+CB903&lt;=15,(BY901+BY902+BY903+CA901+CA902+CA903)*Percapita/30*FU$4,IF(BY901+BY902+BY903+BZ901+BZ902+BZ903+CA901+CA902+CA903+CB901+CB902+CB903&gt;=16,Fixo/30*FU$4+(BY901+BY902+BY903+BZ901+BZ902+BZ903+CA901+CA902+CA903+CB901+CB902-16)*Percapita/30*FU$4))))))</f>
        <v>0</v>
      </c>
      <c r="FV901" s="177">
        <f>IF(C901=4,SUM(CC901+CC902+CC903+CE901+CE902+CE903)*Percapita/30*FV$4+(CD901+CD902+CD903+CF901+CF902+CF903)*Cadeirante/30*FV$4,IF(C901=3,IF(CC904+CE904=10,Fixo/30*FV$4+(CC901+CC902+CC903+CE901+CE902+CE903)*Percapita/30*FV$4+(CD904+CF904)*Cadeirante/30*FV$4,IF(CC904+CE904&lt;=9,(CC904+CE904)*Crechee/30*FV$4)+(CD904+CF904)*Cadeirante/30*FV$4+(CC901+CC902+CC903+CE901+CE902+CE903)*Percapita/30*FV$4)+IF(CC904+CE904&gt;=11,Fixo/30*FV$4+(CC904+CE904-10)*Crechee/30*FV$4,0),IF(C901=2,IF(CD901+CD902+CD903+CD904+CF901+CF902+CF903+CF904=1,Cadeirante/30*FV$4,IF(CD901+CD902+CD903+CD904+CF901+CF902+CF903+CF904=2,Fixo/30*FV$4,IF(CD901+CD902+CD903+CD904+CF901+CF902+CF903+CF904&gt;2,Fixo/30*FV$4+(CD901+CD902+CD903+CD904+CF901+CF902+CF903+CF904-2)*Cadeirante/30*FV$4)))+(CC901+CC902+CC903+CE901+CE902+CE903)*Percapita/30*FV$4+(CC904+CE904)*Crechee/30*FV$4,IF(C901=1,IF(CC901+CC902+CC903+CD901+CD902+CD903+CE901+CE902+CE903+CF901+CF902+CF903&lt;=15,(CC901+CC902+CC903+CE901+CE902+CE903)*Percapita/30*FV$4,IF(CC901+CC902+CC903+CD901+CD902+CD903+CE901+CE902+CE903+CF901+CF902+CF903&gt;=16,Fixo/30*FV$4+(CC901+CC902+CC903+CD901+CD902+CD903+CE901+CE902+CE903+CF901+CF902-16)*Percapita/30*FV$4))))))</f>
        <v>0</v>
      </c>
      <c r="FW901" s="177">
        <f>IF(C901=4,SUM(CG901+CG902+CG903+CI901+CI902+CI903)*Percapita/30*FW$4+(CH901+CH902+CH903+CJ901+CJ902+CJ903)*Cadeirante/30*FW$4,IF(C901=3,IF(CG904+CI904=10,Fixo/30*FW$4+(CG901+CG902+CG903+CI901+CI902+CI903)*Percapita/30*FW$4+(CH904+CJ904)*Cadeirante/30*FW$4,IF(CG904+CI904&lt;=9,(CG904+CI904)*Crechee/30*FW$4)+(CH904+CJ904)*Cadeirante/30*FW$4+(CG901+CG902+CG903+CI901+CI902+CI903)*Percapita/30*FW$4)+IF(CG904+CI904&gt;=11,Fixo/30*FW$4+(CG904+CI904-10)*Crechee/30*FW$4,0),IF(C901=2,IF(CH901+CH902+CH903+CH904+CJ901+CJ902+CJ903+CJ904=1,Cadeirante/30*FW$4,IF(CH901+CH902+CH903+CH904+CJ901+CJ902+CJ903+CJ904=2,Fixo/30*FW$4,IF(CH901+CH902+CH903+CH904+CJ901+CJ902+CJ903+CJ904&gt;2,Fixo/30*FW$4+(CH901+CH902+CH903+CH904+CJ901+CJ902+CJ903+CJ904-2)*Cadeirante/30*FW$4)))+(CG901+CG902+CG903+CI901+CI902+CI903)*Percapita/30*FW$4+(CG904+CI904)*Crechee/30*FW$4,IF(C901=1,IF(CG901+CG902+CG903+CH901+CH902+CH903+CI901+CI902+CI903+CJ901+CJ902+CJ903&lt;=15,(CG901+CG902+CG903+CI901+CI902+CI903)*Percapita/30*FW$4,IF(CG901+CG902+CG903+CH901+CH902+CH903+CI901+CI902+CI903+CJ901+CJ902+CJ903&gt;=16,Fixo/30*FW$4+(CG901+CG902+CG903+CH901+CH902+CH903+CI901+CI902+CI903+CJ901+CJ902-16)*Percapita/30*FW$4))))))</f>
        <v>0</v>
      </c>
      <c r="FX901" s="177">
        <f>IF(C901=4,SUM(CK901+CK902+CK903+CM901+CM902+CM903)*Percapita/30*FX$4+(CL901+CL902+CL903+CN901+CN902+CN903)*Cadeirante/30*FX$4,IF(C901=3,IF(CK904+CM904=10,Fixo/30*FX$4+(CK901+CK902+CK903+CM901+CM902+CM903)*Percapita/30*FX$4+(CL904+CN904)*Cadeirante/30*FX$4,IF(CK904+CM904&lt;=9,(CK904+CM904)*Crechee/30*FX$4)+(CL904+CN904)*Cadeirante/30*FX$4+(CK901+CK902+CK903+CM901+CM902+CM903)*Percapita/30*FX$4)+IF(CK904+CM904&gt;=11,Fixo/30*FX$4+(CK904+CM904-10)*Crechee/30*FX$4,0),IF(C901=2,IF(CL901+CL902+CL903+CL904+CN901+CN902+CN903+CN904=1,Cadeirante/30*FX$4,IF(CL901+CL902+CL903+CL904+CN901+CN902+CN903+CN904=2,Fixo/30*FX$4,IF(CL901+CL902+CL903+CL904+CN901+CN902+CN903+CN904&gt;2,Fixo/30*FX$4+(CL901+CL902+CL903+CL904+CN901+CN902+CN903+CN904-2)*Cadeirante/30*FX$4)))+(CK901+CK902+CK903+CM901+CM902+CM903)*Percapita/30*FX$4+(CK904+CM904)*Crechee/30*FX$4,IF(C901=1,IF(CK901+CK902+CK903+CL901+CL902+CL903+CM901+CM902+CM903+CN901+CN902+CN903&lt;=15,(CK901+CK902+CK903+CM901+CM902+CM903)*Percapita/30*FX$4,IF(CK901+CK902+CK903+CL901+CL902+CL903+CM901+CM902+CM903+CN901+CN902+CN903&gt;=16,Fixo/30*FX$4+(CK901+CK902+CK903+CL901+CL902+CL903+CM901+CM902+CM903+CN901+CN902-16)*Percapita/30*FX$4))))))</f>
        <v>0</v>
      </c>
      <c r="FY901" s="177">
        <f>IF(C901=4,SUM(CO901+CO902+CO903+CQ901+CQ902+CQ903)*Percapita/30*FY$4+(CP901+CP902+CP903+CR901+CR902+CR903)*Cadeirante/30*FY$4,IF(C901=3,IF(CO904+CQ904=10,Fixo/30*FY$4+(CO901+CO902+CO903+CQ901+CQ902+CQ903)*Percapita/30*FY$4+(CP904+CR904)*Cadeirante/30*FY$4,IF(CO904+CQ904&lt;=9,(CO904+CQ904)*Crechee/30*FY$4)+(CP904+CR904)*Cadeirante/30*FY$4+(CO901+CO902+CO903+CQ901+CQ902+CQ903)*Percapita/30*FY$4)+IF(CO904+CQ904&gt;=11,Fixo/30*FY$4+(CO904+CQ904-10)*Crechee/30*FY$4,0),IF(C901=2,IF(CP901+CP902+CP903+CP904+CR901+CR902+CR903+CR904=1,Cadeirante/30*FY$4,IF(CP901+CP902+CP903+CP904+CR901+CR902+CR903+CR904=2,Fixo/30*FY$4,IF(CP901+CP902+CP903+CP904+CR901+CR902+CR903+CR904&gt;2,Fixo/30*FY$4+(CP901+CP902+CP903+CP904+CR901+CR902+CR903+CR904-2)*Cadeirante/30*FY$4)))+(CO901+CO902+CO903+CQ901+CQ902+CQ903)*Percapita/30*FY$4+(CO904+CQ904)*Crechee/30*FY$4,IF(C901=1,IF(CO901+CO902+CO903+CP901+CP902+CP903+CQ901+CQ902+CQ903+CR901+CR902+CR903&lt;=15,(CO901+CO902+CO903+CQ901+CQ902+CQ903)*Percapita/30*FY$4,IF(CO901+CO902+CO903+CP901+CP902+CP903+CQ901+CQ902+CQ903+CR901+CR902+CR903&gt;=16,Fixo/30*FY$4+(CO901+CO902+CO903+CP901+CP902+CP903+CQ901+CQ902+CQ903+CR901+CR902-16)*Percapita/30*FY$4))))))</f>
        <v>0</v>
      </c>
      <c r="FZ901" s="177">
        <f>IF(C901=4,SUM(CS901+CS902+CS903+CU901+CU902+CU903)*Percapita/30*FZ$4+(CT901+CT902+CT903+CV901+CV902+CV903)*Cadeirante/30*FZ$4,IF(C901=3,IF(CS904+CU904=10,Fixo/30*FZ$4+(CS901+CS902+CS903+CU901+CU902+CU903)*Percapita/30*FZ$4+(CT904+CV904)*Cadeirante/30*FZ$4,IF(CS904+CU904&lt;=9,(CS904+CU904)*Crechee/30*FZ$4)+(CT904+CV904)*Cadeirante/30*FZ$4+(CS901+CS902+CS903+CU901+CU902+CU903)*Percapita/30*FZ$4)+IF(CS904+CU904&gt;=11,Fixo/30*FZ$4+(CS904+CU904-10)*Crechee/30*FZ$4,0),IF(C901=2,IF(CT901+CT902+CT903+CT904+CV901+CV902+CV903+CV904=1,Cadeirante/30*FZ$4,IF(CT901+CT902+CT903+CT904+CV901+CV902+CV903+CV904=2,Fixo/30*FZ$4,IF(CT901+CT902+CT903+CT904+CV901+CV902+CV903+CV904&gt;2,Fixo/30*FZ$4+(CT901+CT902+CT903+CT904+CV901+CV902+CV903+CV904-2)*Cadeirante/30*FZ$4)))+(CS901+CS902+CS903+CU901+CU902+CU903)*Percapita/30*FZ$4+(CS904+CU904)*Crechee/30*FZ$4,IF(C901=1,IF(CS901+CS902+CS903+CT901+CT902+CT903+CU901+CU902+CU903+CV901+CV902+CV903&lt;=15,(CS901+CS902+CS903+CU901+CU902+CU903)*Percapita/30*FZ$4,IF(CS901+CS902+CS903+CT901+CT902+CT903+CU901+CU902+CU903+CV901+CV902+CV903&gt;=16,Fixo/30*FZ$4+(CS901+CS902+CS903+CT901+CT902+CT903+CU901+CU902+CU903+CV901+CV902-16)*Percapita/30*FZ$4))))))</f>
        <v>0</v>
      </c>
      <c r="GA901" s="177">
        <f>IF(C901=4,SUM(CW901+CW902+CW903+CY901+CY902+CY903)*Percapita/30*GA$4+(CX901+CX902+CX903+CZ901+CZ902+CZ903)*Cadeirante/30*GA$4,IF(C901=3,IF(CW904+CY904=10,Fixo/30*GA$4+(CW901+CW902+CW903+CY901+CY902+CY903)*Percapita/30*GA$4+(CX904+CZ904)*Cadeirante/30*GA$4,IF(CW904+CY904&lt;=9,(CW904+CY904)*Crechee/30*GA$4)+(CX904+CZ904)*Cadeirante/30*GA$4+(CW901+CW902+CW903+CY901+CY902+CY903)*Percapita/30*GA$4)+IF(CW904+CY904&gt;=11,Fixo/30*GA$4+(CW904+CY904-10)*Crechee/30*GA$4,0),IF(C901=2,IF(CX901+CX902+CX903+CX904+CZ901+CZ902+CZ903+CZ904=1,Cadeirante/30*GA$4,IF(CX901+CX902+CX903+CX904+CZ901+CZ902+CZ903+CZ904=2,Fixo/30*GA$4,IF(CX901+CX902+CX903+CX904+CZ901+CZ902+CZ903+CZ904&gt;2,Fixo/30*GA$4+(CX901+CX902+CX903+CX904+CZ901+CZ902+CZ903+CZ904-2)*Cadeirante/30*GA$4)))+(CW901+CW902+CW903+CY901+CY902+CY903)*Percapita/30*GA$4+(CW904+CY904)*Crechee/30*GA$4,IF(C901=1,IF(CW901+CW902+CW903+CX901+CX902+CX903+CY901+CY902+CY903+CZ901+CZ902+CZ903&lt;=15,(CW901+CW902+CW903+CY901+CY902+CY903)*Percapita/30*GA$4,IF(CW901+CW902+CW903+CX901+CX902+CX903+CY901+CY902+CY903+CZ901+CZ902+CZ903&gt;=16,Fixo/30*GA$4+(CW901+CW902+CW903+CX901+CX902+CX903+CY901+CY902+CY903+CZ901+CZ902-16)*Percapita/30*GA$4))))))</f>
        <v>0</v>
      </c>
      <c r="GB901" s="177">
        <f>IF(C901=4,SUM(DA901+DA902+DA903+DC901+DC902+DC903)*Percapita/30*GB$4+(DB901+DB902+DB903+DD901+DD902+DD903)*Cadeirante/30*GB$4,IF(C901=3,IF(DA904+DC904=10,Fixo/30*GB$4+(DA901+DA902+DA903+DC901+DC902+DC903)*Percapita/30*GB$4+(DB904+DD904)*Cadeirante/30*GB$4,IF(DA904+DC904&lt;=9,(DA904+DC904)*Crechee/30*GB$4)+(DB904+DD904)*Cadeirante/30*GB$4+(DA901+DA902+DA903+DC901+DC902+DC903)*Percapita/30*GB$4)+IF(DA904+DC904&gt;=11,Fixo/30*GB$4+(DA904+DC904-10)*Crechee/30*GB$4,0),IF(C901=2,IF(DB901+DB902+DB903+DB904+DD901+DD902+DD903+DD904=1,Cadeirante/30*GB$4,IF(DB901+DB902+DB903+DB904+DD901+DD902+DD903+DD904=2,Fixo/30*GB$4,IF(DB901+DB902+DB903+DB904+DD901+DD902+DD903+DD904&gt;2,Fixo/30*GB$4+(DB901+DB902+DB903+DB904+DD901+DD902+DD903+DD904-2)*Cadeirante/30*GB$4)))+(DA901+DA902+DA903+DC901+DC902+DC903)*Percapita/30*GB$4+(DA904+DC904)*Crechee/30*GB$4,IF(C901=1,IF(DA901+DA902+DA903+DB901+DB902+DB903+DC901+DC902+DC903+DD901+DD902+DD903&lt;=15,(DA901+DA902+DA903+DC901+DC902+DC903)*Percapita/30*GB$4,IF(DA901+DA902+DA903+DB901+DB902+DB903+DC901+DC902+DC903+DD901+DD902+DD903&gt;=16,Fixo/30*GB$4+(DA901+DA902+DA903+DB901+DB902+DB903+DC901+DC902+DC903+DD901+DD902-16)*Percapita/30*GB$4))))))</f>
        <v>0</v>
      </c>
      <c r="GC901" s="177">
        <f>IF(C901=4,SUM(DE901+DE902+DE903+DG901+DG902+DG903)*Percapita/30*GC$4+(DF901+DF902+DF903+DH901+DH902+DH903)*Cadeirante/30*GC$4,IF(C901=3,IF(DE904+DG904=10,Fixo/30*GC$4+(DE901+DE902+DE903+DG901+DG902+DG903)*Percapita/30*GC$4+(DF904+DH904)*Cadeirante/30*GC$4,IF(DE904+DG904&lt;=9,(DE904+DG904)*Crechee/30*GC$4)+(DF904+DH904)*Cadeirante/30*GC$4+(DE901+DE902+DE903+DG901+DG902+DG903)*Percapita/30*GC$4)+IF(DE904+DG904&gt;=11,Fixo/30*GC$4+(DE904+DG904-10)*Crechee/30*GC$4,0),IF(C901=2,IF(DF901+DF902+DF903+DF904+DH901+DH902+DH903+DH904=1,Cadeirante/30*GC$4,IF(DF901+DF902+DF903+DF904+DH901+DH902+DH903+DH904=2,Fixo/30*GC$4,IF(DF901+DF902+DF903+DF904+DH901+DH902+DH903+DH904&gt;2,Fixo/30*GC$4+(DF901+DF902+DF903+DF904+DH901+DH902+DH903+DH904-2)*Cadeirante/30*GC$4)))+(DE901+DE902+DE903+DG901+DG902+DG903)*Percapita/30*GC$4+(DE904+DG904)*Crechee/30*GC$4,IF(C901=1,IF(DE901+DE902+DE903+DF901+DF902+DF903+DG901+DG902+DG903+DH901+DH902+DH903&lt;=15,(DE901+DE902+DE903+DG901+DG902+DG903)*Percapita/30*GC$4,IF(DE901+DE902+DE903+DF901+DF902+DF903+DG901+DG902+DG903+DH901+DH902+DH903&gt;=16,Fixo/30*GC$4+(DE901+DE902+DE903+DF901+DF902+DF903+DG901+DG902+DG903+DH901+DH902-16)*Percapita/30*GC$4))))))</f>
        <v>0</v>
      </c>
      <c r="GD901" s="177">
        <f>IF(C901=4,SUM(DI901+DI902+DI903+DK901+DK902+DK903)*Percapita/30*GD$4+(DJ901+DJ902+DJ903+DL901+DL902+DL903)*Cadeirante/30*GD$4,IF(C901=3,IF(DI904+DK904=10,Fixo/30*GD$4+(DI901+DI902+DI903+DK901+DK902+DK903)*Percapita/30*GD$4+(DJ904+DL904)*Cadeirante/30*GD$4,IF(DI904+DK904&lt;=9,(DI904+DK904)*Crechee/30*GD$4)+(DJ904+DL904)*Cadeirante/30*GD$4+(DI901+DI902+DI903+DK901+DK902+DK903)*Percapita/30*GD$4)+IF(DI904+DK904&gt;=11,Fixo/30*GD$4+(DI904+DK904-10)*Crechee/30*GD$4,0),IF(C901=2,IF(DJ901+DJ902+DJ903+DJ904+DL901+DL902+DL903+DL904=1,Cadeirante/30*GD$4,IF(DJ901+DJ902+DJ903+DJ904+DL901+DL902+DL903+DL904=2,Fixo/30*GD$4,IF(DJ901+DJ902+DJ903+DJ904+DL901+DL902+DL903+DL904&gt;2,Fixo/30*GD$4+(DJ901+DJ902+DJ903+DJ904+DL901+DL902+DL903+DL904-2)*Cadeirante/30*GD$4)))+(DI901+DI902+DI903+DK901+DK902+DK903)*Percapita/30*GD$4+(DI904+DK904)*Crechee/30*GD$4,IF(C901=1,IF(DI901+DI902+DI903+DJ901+DJ902+DJ903+DK901+DK902+DK903+DL901+DL902+DL903&lt;=15,(DI901+DI902+DI903+DK901+DK902+DK903)*Percapita/30*GD$4,IF(DI901+DI902+DI903+DJ901+DJ902+DJ903+DK901+DK902+DK903+DL901+DL902+DL903&gt;=16,Fixo/30*GD$4+(DI901+DI902+DI903+DJ901+DJ902+DJ903+DK901+DK902+DK903+DL901+DL902-16)*Percapita/30*GD$4))))))</f>
        <v>0</v>
      </c>
      <c r="GE901" s="177">
        <f>IF(C901=4,SUM(DM901+DM902+DM903+DO901+DO902+DO903)*Percapita/30*GE$4+(DN901+DN902+DN903+DP901+DP902+DP903)*Cadeirante/30*GE$4,IF(C901=3,IF(DM904+DO904=10,Fixo/30*GE$4+(DM901+DM902+DM903+DO901+DO902+DO903)*Percapita/30*GE$4+(DN904+DP904)*Cadeirante/30*GE$4,IF(DM904+DO904&lt;=9,(DM904+DO904)*Crechee/30*GE$4)+(DN904+DP904)*Cadeirante/30*GE$4+(DM901+DM902+DM903+DO901+DO902+DO903)*Percapita/30*GE$4)+IF(DM904+DO904&gt;=11,Fixo/30*GE$4+(DM904+DO904-10)*Crechee/30*GE$4,0),IF(C901=2,IF(DN901+DN902+DN903+DN904+DP901+DP902+DP903+DP904=1,Cadeirante/30*GE$4,IF(DN901+DN902+DN903+DN904+DP901+DP902+DP903+DP904=2,Fixo/30*GE$4,IF(DN901+DN902+DN903+DN904+DP901+DP902+DP903+DP904&gt;2,Fixo/30*GE$4+(DN901+DN902+DN903+DN904+DP901+DP902+DP903+DP904-2)*Cadeirante/30*GE$4)))+(DM901+DM902+DM903+DO901+DO902+DO903)*Percapita/30*GE$4+(DM904+DO904)*Crechee/30*GE$4,IF(C901=1,IF(DM901+DM902+DM903+DN901+DN902+DN903+DO901+DO902+DO903+DP901+DP902+DP903&lt;=15,(DM901+DM902+DM903+DO901+DO902+DO903)*Percapita/30*GE$4,IF(DM901+DM902+DM903+DN901+DN902+DN903+DO901+DO902+DO903+DP901+DP902+DP903&gt;=16,Fixo/30*GE$4+(DM901+DM902+DM903+DN901+DN902+DN903+DO901+DO902+DO903+DP901+DP902-16)*Percapita/30*GE$4))))))</f>
        <v>0</v>
      </c>
      <c r="GF901" s="177">
        <f>IF(C901=4,SUM(DQ901+DQ902+DQ903+DS901+DS902+DS903)*Percapita/30*GF$4+(DR901+DR902+DR903+DT901+DT902+DT903)*Cadeirante/30*GF$4,IF(C901=3,IF(DQ904+DS904=10,Fixo/30*GF$4+(DQ901+DQ902+DQ903+DS901+DS902+DS903)*Percapita/30*GF$4+(DR904+DT904)*Cadeirante/30*GF$4,IF(DQ904+DS904&lt;=9,(DQ904+DS904)*Crechee/30*GF$4)+(DR904+DT904)*Cadeirante/30*GF$4+(DQ901+DQ902+DQ903+DS901+DS902+DS903)*Percapita/30*GF$4)+IF(DQ904+DS904&gt;=11,Fixo/30*GF$4+(DQ904+DS904-10)*Crechee/30*GF$4,0),IF(C901=2,IF(DR901+DR902+DR903+DR904+DT901+DT902+DT903+DT904=1,Cadeirante/30*GF$4,IF(DR901+DR902+DR903+DR904+DT901+DT902+DT903+DT904=2,Fixo/30*GF$4,IF(DR901+DR902+DR903+DR904+DT901+DT902+DT903+DT904&gt;2,Fixo/30*GF$4+(DR901+DR902+DR903+DR904+DT901+DT902+DT903+DT904-2)*Cadeirante/30*GF$4)))+(DQ901+DQ902+DQ903+DS901+DS902+DS903)*Percapita/30*GF$4+(DQ904+DS904)*Crechee/30*GF$4,IF(C901=1,IF(DQ901+DQ902+DQ903+DR901+DR902+DR903+DS901+DS902+DS903+DT901+DT902+DT903&lt;=15,(DQ901+DQ902+DQ903+DS901+DS902+DS903)*Percapita/30*GF$4,IF(DQ901+DQ902+DQ903+DR901+DR902+DR903+DS901+DS902+DS903+DT901+DT902+DT903&gt;=16,Fixo/30*GF$4+(DQ901+DQ902+DQ903+DR901+DR902+DR903+DS901+DS902+DS903+DT901+DT902-16)*Percapita/30*GF$4))))))</f>
        <v>0</v>
      </c>
      <c r="GG901" s="177">
        <f>IF(C901=4,SUM(DU901+DU902+DU903+DW901+DW902+DW903)*Percapita/30*GG$4+(DV901+DV902+DV903+DX901+DX902+DX903)*Cadeirante/30*GG$4,IF(C901=3,IF(DU904+DW904=10,Fixo/30*GG$4+(DU901+DU902+DU903+DW901+DW902+DW903)*Percapita/30*GG$4+(DV904+DX904)*Cadeirante/30*GG$4,IF(DU904+DW904&lt;=9,(DU904+DW904)*Crechee/30*GG$4)+(DV904+DX904)*Cadeirante/30*GG$4+(DU901+DU902+DU903+DW901+DW902+DW903)*Percapita/30*GG$4)+IF(DU904+DW904&gt;=11,Fixo/30*GG$4+(DU904+DW904-10)*Crechee/30*GG$4,0),IF(C901=2,IF(DV901+DV902+DV903+DV904+DX901+DX902+DX903+DX904=1,Cadeirante/30*GG$4,IF(DV901+DV902+DV903+DV904+DX901+DX902+DX903+DX904=2,Fixo/30*GG$4,IF(DV901+DV902+DV903+DV904+DX901+DX902+DX903+DX904&gt;2,Fixo/30*GG$4+(DV901+DV902+DV903+DV904+DX901+DX902+DX903+DX904-2)*Cadeirante/30*GG$4)))+(DU901+DU902+DU903+DW901+DW902+DW903)*Percapita/30*GG$4+(DU904+DW904)*Crechee/30*GG$4,IF(C901=1,IF(DU901+DU902+DU903+DV901+DV902+DV903+DW901+DW902+DW903+DX901+DX902+DX903&lt;=15,(DU901+DU902+DU903+DW901+DW902+DW903)*Percapita/30*GG$4,IF(DU901+DU902+DU903+DV901+DV902+DV903+DW901+DW902+DW903+DX901+DX902+DX903&gt;=16,Fixo/30*GG$4+(DU901+DU902+DU903+DV901+DV902+DV903+DW901+DW902+DW903+DX901+DX902-16)*Percapita/30*GG$4))))))</f>
        <v>0</v>
      </c>
      <c r="GH901" s="177">
        <f>IF(C901=4,SUM(DY901+DY902+DY903+EA901+EA902+EA903)*Percapita/30*GH$4+(DZ901+DZ902+DZ903+EB901+EB902+EB903)*Cadeirante/30*GH$4,IF(C901=3,IF(DY904+EA904=10,Fixo/30*GH$4+(DY901+DY902+DY903+EA901+EA902+EA903)*Percapita/30*GH$4+(DZ904+EB904)*Cadeirante/30*GH$4,IF(DY904+EA904&lt;=9,(DY904+EA904)*Crechee/30*GH$4)+(DZ904+EB904)*Cadeirante/30*GH$4+(DY901+DY902+DY903+EA901+EA902+EA903)*Percapita/30*GH$4)+IF(DY904+EA904&gt;=11,Fixo/30*GH$4+(DY904+EA904-10)*Crechee/30*GH$4,0),IF(C901=2,IF(DZ901+DZ902+DZ903+DZ904+EB901+EB902+EB903+EB904=1,Cadeirante/30*GH$4,IF(DZ901+DZ902+DZ903+DZ904+EB901+EB902+EB903+EB904=2,Fixo/30*GH$4,IF(DZ901+DZ902+DZ903+DZ904+EB901+EB902+EB903+EB904&gt;2,Fixo/30*GH$4+(DZ901+DZ902+DZ903+DZ904+EB901+EB902+EB903+EB904-2)*Cadeirante/30*GH$4)))+(DY901+DY902+DY903+EA901+EA902+EA903)*Percapita/30*GH$4+(DY904+EA904)*Crechee/30*GH$4,IF(C901=1,IF(DY901+DY902+DY903+DZ901+DZ902+DZ903+EA901+EA902+EA903+EB901+EB902+EB903&lt;=15,(DY901+DY902+DY903+EA901+EA902+EA903)*Percapita/30*GH$4,IF(DY901+DY902+DY903+DZ901+DZ902+DZ903+EA901+EA902+EA903+EB901+EB902+EB903&gt;=16,Fixo/30*GH$4+(DY901+DY902+DY903+DZ901+DZ902+DZ903+EA901+EA902+EA903+EB901+EB902-16)*Percapita/30*GH$4))))))</f>
        <v>0</v>
      </c>
      <c r="GI901" s="177">
        <f>IF(C901=4,SUM(EC901+EC902+EC903+EE901+EE902+EE903)*Percapita/30*GI$4+(ED901+ED902+ED903+EF901+EF902+EF903)*Cadeirante/30*GI$4,IF(C901=3,IF(EC904+EE904=10,Fixo/30*GI$4+(EC901+EC902+EC903+EE901+EE902+EE903)*Percapita/30*GI$4+(ED904+EF904)*Cadeirante/30*GI$4,IF(EC904+EE904&lt;=9,(EC904+EE904)*Crechee/30*GI$4)+(ED904+EF904)*Cadeirante/30*GI$4+(EC901+EC902+EC903+EE901+EE902+EE903)*Percapita/30*GI$4)+IF(EC904+EE904&gt;=11,Fixo/30*GI$4+(EC904+EE904-10)*Crechee/30*GI$4,0),IF(C901=2,IF(ED901+ED902+ED903+ED904+EF901+EF902+EF903+EF904=1,Cadeirante/30*GI$4,IF(ED901+ED902+ED903+ED904+EF901+EF902+EF903+EF904=2,Fixo/30*GI$4,IF(ED901+ED902+ED903+ED904+EF901+EF902+EF903+EF904&gt;2,Fixo/30*GI$4+(ED901+ED902+ED903+ED904+EF901+EF902+EF903+EF904-2)*Cadeirante/30*GI$4)))+(EC901+EC902+EC903+EE901+EE902+EE903)*Percapita/30*GI$4+(EC904+EE904)*Crechee/30*GI$4,IF(C901=1,IF(EC901+EC902+EC903+ED901+ED902+ED903+EE901+EE902+EE903+EF901+EF902+EF903&lt;=15,(EC901+EC902+EC903+EE901+EE902+EE903)*Percapita/30*GI$4,IF(EC901+EC902+EC903+ED901+ED902+ED903+EE901+EE902+EE903+EF901+EF902+EF903&gt;=16,Fixo/30*GI$4+(EC901+EC902+EC903+ED901+ED902+ED903+EE901+EE902+EE903+EF901+EF902-16)*Percapita/30*GI$4))))))</f>
        <v>0</v>
      </c>
      <c r="GJ901" s="177">
        <f>IF(C901=4,SUM(EG901+EG902+EG903+EI901+EI902+EI903)*Percapita/30*GJ$4+(EH901+EH902+EH903+EJ901+EJ902+EJ903)*Cadeirante/30*GJ$4,IF(C901=3,IF(EG904+EI904=10,Fixo/30*GJ$4+(EG901+EG902+EG903+EI901+EI902+EI903)*Percapita/30*GJ$4+(EH904+EJ904)*Cadeirante/30*GJ$4,IF(EG904+EI904&lt;=9,(EG904+EI904)*Crechee/30*GJ$4)+(EH904+EJ904)*Cadeirante/30*GJ$4+(EG901+EG902+EG903+EI901+EI902+EI903)*Percapita/30*GJ$4)+IF(EG904+EI904&gt;=11,Fixo/30*GJ$4+(EG904+EI904-10)*Crechee/30*GJ$4,0),IF(C901=2,IF(EH901+EH902+EH903+EH904+EJ901+EJ902+EJ903+EJ904=1,Cadeirante/30*GJ$4,IF(EH901+EH902+EH903+EH904+EJ901+EJ902+EJ903+EJ904=2,Fixo/30*GJ$4,IF(EH901+EH902+EH903+EH904+EJ901+EJ902+EJ903+EJ904&gt;2,Fixo/30*GJ$4+(EH901+EH902+EH903+EH904+EJ901+EJ902+EJ903+EJ904-2)*Cadeirante/30*GJ$4)))+(EG901+EG902+EG903+EI901+EI902+EI903)*Percapita/30*GJ$4+(EG904+EI904)*Crechee/30*GJ$4,IF(C901=1,IF(EG901+EG902+EG903+EH901+EH902+EH903+EI901+EI902+EI903+EJ901+EJ902+EJ903&lt;=15,(EG901+EG902+EG903+EI901+EI902+EI903)*Percapita/30*GJ$4,IF(EG901+EG902+EG903+EH901+EH902+EH903+EI901+EI902+EI903+EJ901+EJ902+EJ903&gt;=16,Fixo/30*GJ$4+(EG901+EG902+EG903+EH901+EH902+EH903+EI901+EI902+EI903+EJ901+EJ902-16)*Percapita/30*GJ$4))))))</f>
        <v>0</v>
      </c>
      <c r="GK901" s="178"/>
      <c r="GL901" s="103">
        <f t="shared" si="968"/>
        <v>0</v>
      </c>
      <c r="GM901" s="124"/>
      <c r="GN901" s="104">
        <f>SUMIF(V901:V904,"&lt;0")*Cadeirante/30*GN$4+SUMIF(X901:X904,"&lt;0")*Cadeirante/30*GN$4</f>
        <v>0</v>
      </c>
      <c r="GO901" s="104">
        <f>SUMIF(Z901:Z904,"&lt;0")*Cadeirante/30*GO$4+SUMIF(AB901:AB904,"&lt;0")*Cadeirante/30*GO$4</f>
        <v>0</v>
      </c>
      <c r="GP901" s="104">
        <f>SUMIF(AD901:AD904,"&lt;0")*Cadeirante/30*GP$4+SUMIF(AF901:AF904,"&lt;0")*Cadeirante/30*GP$4</f>
        <v>0</v>
      </c>
      <c r="GQ901" s="104">
        <f>SUMIF(AH901:AH904,"&lt;0")*Cadeirante/30*GQ$4+SUMIF(AJ901:AJ904,"&lt;0")*Cadeirante/30*GQ$4</f>
        <v>0</v>
      </c>
      <c r="GR901" s="104">
        <f>SUMIF(AL901:AL904,"&lt;0")*Cadeirante/30*GR$4+SUMIF(AN901:AN904,"&lt;0")*Cadeirante/30*GR$4</f>
        <v>0</v>
      </c>
      <c r="GS901" s="104">
        <f>SUMIF(AP901:AP904,"&lt;0")*Cadeirante/30*GS$4+SUMIF(AR901:AR904,"&lt;0")*Cadeirante/30*GS$4</f>
        <v>0</v>
      </c>
      <c r="GT901" s="104">
        <f>SUMIF(AT901:AT904,"&lt;0")*Cadeirante/30*GT$4+SUMIF(AV901:AV904,"&lt;0")*Cadeirante/30*GT$4</f>
        <v>0</v>
      </c>
      <c r="GU901" s="104">
        <f>SUMIF(AX901:AX904,"&lt;0")*Cadeirante/30*GU$4+SUMIF(AZ901:AZ904,"&lt;0")*Cadeirante/30*GU$4</f>
        <v>0</v>
      </c>
      <c r="GV901" s="104">
        <f>SUMIF(BB901:BB904,"&lt;0")*Cadeirante/30*GV$4+SUMIF(BD901:BD904,"&lt;0")*Cadeirante/30*GV$4</f>
        <v>0</v>
      </c>
      <c r="GW901" s="104">
        <f>SUMIF(BF901:BF904,"&lt;0")*Cadeirante/30*GW$4+SUMIF(BH901:BH904,"&lt;0")*Cadeirante/30*GW$4</f>
        <v>0</v>
      </c>
      <c r="GX901" s="104">
        <f>SUMIF(BJ901:BJ904,"&lt;0")*Cadeirante/30*GX$4+SUMIF(BL901:BL904,"&lt;0")*Cadeirante/30*GX$4</f>
        <v>0</v>
      </c>
      <c r="GY901" s="104">
        <f>SUMIF(BN901:BN904,"&lt;0")*Cadeirante/30*GY$4+SUMIF(BP901:BP904,"&lt;0")*Cadeirante/30*GY$4</f>
        <v>0</v>
      </c>
      <c r="GZ901" s="104">
        <f>SUMIF(BR901:BR904,"&lt;0")*Cadeirante/30*GZ$4+SUMIF(BT901:BT904,"&lt;0")*Cadeirante/30*GZ$4</f>
        <v>0</v>
      </c>
      <c r="HA901" s="104">
        <f>SUMIF(BV901:BV904,"&lt;0")*Cadeirante/30*HA$4+SUMIF(BX901:BX904,"&lt;0")*Cadeirante/30*HA$4</f>
        <v>0</v>
      </c>
      <c r="HB901" s="104">
        <f>SUMIF(BZ901:BZ904,"&lt;0")*Cadeirante/30*HB$4+SUMIF(CB901:CB904,"&lt;0")*Cadeirante/30*HB$4</f>
        <v>0</v>
      </c>
      <c r="HC901" s="104">
        <f>SUMIF(CD901:CD904,"&lt;0")*Cadeirante/30*HC$4+SUMIF(CF901:CF904,"&lt;0")*Cadeirante/30*HC$4</f>
        <v>0</v>
      </c>
      <c r="HD901" s="104">
        <f>SUMIF(CH901:CH904,"&lt;0")*Cadeirante/30*HD$4+SUMIF(CJ901:CJ904,"&lt;0")*Cadeirante/30*HD$4</f>
        <v>0</v>
      </c>
      <c r="HE901" s="104">
        <f>SUMIF(CL901:CL904,"&lt;0")*Cadeirante/30*HE$4+SUMIF(CN901:CN904,"&lt;0")*Cadeirante/30*HE$4</f>
        <v>0</v>
      </c>
      <c r="HF901" s="104">
        <f>SUMIF(CP901:CP904,"&lt;0")*Cadeirante/30*HF$4+SUMIF(CR901:CR904,"&lt;0")*Cadeirante/30*HF$4</f>
        <v>0</v>
      </c>
      <c r="HG901" s="104">
        <f>SUMIF(CT901:CT904,"&lt;0")*Cadeirante/30*HG$4+SUMIF(CV901:CV904,"&lt;0")*Cadeirante/30*HG$4</f>
        <v>0</v>
      </c>
      <c r="HH901" s="104">
        <f>SUMIF(CX901:CX904,"&lt;0")*Cadeirante/30*HH$4+SUMIF(CZ901:CZ904,"&lt;0")*Cadeirante/30*HH$4</f>
        <v>0</v>
      </c>
      <c r="HI901" s="104">
        <f>SUMIF(DB901:DB904,"&lt;0")*Cadeirante/30*HI$4+SUMIF(DD901:DD904,"&lt;0")*Cadeirante/30*HI$4</f>
        <v>0</v>
      </c>
      <c r="HJ901" s="104">
        <f>SUMIF(DF901:DF904,"&lt;0")*Cadeirante/30*HJ$4+SUMIF(DH901:DH904,"&lt;0")*Cadeirante/30*HJ$4</f>
        <v>0</v>
      </c>
      <c r="HK901" s="104">
        <f>SUMIF(DJ901:DJ904,"&lt;0")*Cadeirante/30*HK$4+SUMIF(DL901:DL904,"&lt;0")*Cadeirante/30*HK$4</f>
        <v>0</v>
      </c>
      <c r="HL901" s="104">
        <f>SUMIF(DN901:DN904,"&lt;0")*Cadeirante/30*HL$4+SUMIF(DP901:DP904,"&lt;0")*Cadeirante/30*HL$4</f>
        <v>0</v>
      </c>
      <c r="HM901" s="104">
        <f>SUMIF(DR901:DR904,"&lt;0")*Cadeirante/30*HM$4+SUMIF(DT901:DT904,"&lt;0")*Cadeirante/30*HM$4</f>
        <v>0</v>
      </c>
      <c r="HN901" s="104">
        <f>SUMIF(DV901:DV904,"&lt;0")*Cadeirante/30*HN$4+SUMIF(DX901:DX904,"&lt;0")*Cadeirante/30*HN$4</f>
        <v>0</v>
      </c>
      <c r="HO901" s="104">
        <f>SUMIF(DZ901:DZ904,"&lt;0")*Cadeirante/30*HO$4+SUMIF(EB901:EB904,"&lt;0")*Cadeirante/30*HO$4</f>
        <v>0</v>
      </c>
      <c r="HP901" s="104">
        <f>SUMIF(ED901:ED904,"&lt;0")*Cadeirante/30*HP$4+SUMIF(EF901:EF904,"&lt;0")*Cadeirante/30*HP$4</f>
        <v>0</v>
      </c>
      <c r="HQ901" s="64"/>
      <c r="HR901" s="64"/>
      <c r="HS901" s="64"/>
      <c r="HT901" s="64"/>
      <c r="HU901" s="64"/>
      <c r="HV901" s="64"/>
      <c r="HW901" s="176">
        <v>17629.309999999998</v>
      </c>
      <c r="HX901" s="64"/>
      <c r="HY901" s="280">
        <f>IF(ISTEXT(EM901), VALUE(EM901), EM901)</f>
        <v>0</v>
      </c>
      <c r="HZ901" s="280">
        <f>IF(ISTEXT(EN901), VALUE(EN901), EN901)</f>
        <v>0</v>
      </c>
      <c r="IA901" s="280">
        <f>IF(ISTEXT(EO901), VALUE(EO901), EO901)</f>
        <v>0</v>
      </c>
      <c r="IB901" s="64" t="b">
        <f>HW901=FE901</f>
        <v>0</v>
      </c>
      <c r="IC901" s="64"/>
    </row>
    <row r="902" spans="1:237" s="106" customFormat="1" ht="22.5" customHeight="1" x14ac:dyDescent="0.25">
      <c r="A902" s="368" t="s">
        <v>4013</v>
      </c>
      <c r="B902" s="369" t="s">
        <v>4014</v>
      </c>
      <c r="C902" s="370" t="s">
        <v>3233</v>
      </c>
      <c r="D902" s="371" t="s">
        <v>4015</v>
      </c>
      <c r="E902" s="371" t="s">
        <v>4016</v>
      </c>
      <c r="F902" s="372" t="s">
        <v>3224</v>
      </c>
      <c r="G902" s="372" t="s">
        <v>3225</v>
      </c>
      <c r="H902" s="373" t="s">
        <v>1664</v>
      </c>
      <c r="I902" s="374" t="s">
        <v>4017</v>
      </c>
      <c r="J902" s="421" t="s">
        <v>3231</v>
      </c>
      <c r="K902" s="421" t="s">
        <v>3234</v>
      </c>
      <c r="L902" s="329">
        <f>CONTINUA!BV902</f>
        <v>5</v>
      </c>
      <c r="M902" s="329">
        <f>CONTINUA!BW902</f>
        <v>0</v>
      </c>
      <c r="N902" s="895"/>
      <c r="O902" s="896" t="s">
        <v>4095</v>
      </c>
      <c r="P902" s="897" t="s">
        <v>206</v>
      </c>
      <c r="Q902" s="400">
        <v>17</v>
      </c>
      <c r="R902" s="401"/>
      <c r="S902" s="400"/>
      <c r="T902" s="401"/>
      <c r="U902" s="400"/>
      <c r="V902" s="401"/>
      <c r="W902" s="400"/>
      <c r="X902" s="401"/>
      <c r="Y902" s="400"/>
      <c r="Z902" s="401"/>
      <c r="AA902" s="400"/>
      <c r="AB902" s="401"/>
      <c r="AC902" s="400"/>
      <c r="AD902" s="401"/>
      <c r="AE902" s="400"/>
      <c r="AF902" s="401"/>
      <c r="AG902" s="400"/>
      <c r="AH902" s="401"/>
      <c r="AI902" s="400"/>
      <c r="AJ902" s="401"/>
      <c r="AK902" s="400"/>
      <c r="AL902" s="401"/>
      <c r="AM902" s="400"/>
      <c r="AN902" s="401"/>
      <c r="AO902" s="400"/>
      <c r="AP902" s="401"/>
      <c r="AQ902" s="400"/>
      <c r="AR902" s="401"/>
      <c r="AS902" s="400"/>
      <c r="AT902" s="401"/>
      <c r="AU902" s="400"/>
      <c r="AV902" s="401"/>
      <c r="AW902" s="400"/>
      <c r="AX902" s="401"/>
      <c r="AY902" s="400"/>
      <c r="AZ902" s="401"/>
      <c r="BA902" s="400"/>
      <c r="BB902" s="401"/>
      <c r="BC902" s="400"/>
      <c r="BD902" s="401"/>
      <c r="BE902" s="400"/>
      <c r="BF902" s="401"/>
      <c r="BG902" s="400"/>
      <c r="BH902" s="401"/>
      <c r="BI902" s="400"/>
      <c r="BJ902" s="401"/>
      <c r="BK902" s="400"/>
      <c r="BL902" s="401"/>
      <c r="BM902" s="400"/>
      <c r="BN902" s="401"/>
      <c r="BO902" s="400"/>
      <c r="BP902" s="401"/>
      <c r="BQ902" s="400"/>
      <c r="BR902" s="401"/>
      <c r="BS902" s="400"/>
      <c r="BT902" s="401"/>
      <c r="BU902" s="400"/>
      <c r="BV902" s="401"/>
      <c r="BW902" s="400"/>
      <c r="BX902" s="401"/>
      <c r="BY902" s="400"/>
      <c r="BZ902" s="401"/>
      <c r="CA902" s="400"/>
      <c r="CB902" s="401"/>
      <c r="CC902" s="400"/>
      <c r="CD902" s="401"/>
      <c r="CE902" s="400"/>
      <c r="CF902" s="401"/>
      <c r="CG902" s="400"/>
      <c r="CH902" s="401"/>
      <c r="CI902" s="400"/>
      <c r="CJ902" s="401"/>
      <c r="CK902" s="400"/>
      <c r="CL902" s="401"/>
      <c r="CM902" s="400"/>
      <c r="CN902" s="401"/>
      <c r="CO902" s="400"/>
      <c r="CP902" s="401"/>
      <c r="CQ902" s="400"/>
      <c r="CR902" s="401"/>
      <c r="CS902" s="400"/>
      <c r="CT902" s="401"/>
      <c r="CU902" s="400"/>
      <c r="CV902" s="401"/>
      <c r="CW902" s="400"/>
      <c r="CX902" s="401"/>
      <c r="CY902" s="400"/>
      <c r="CZ902" s="401"/>
      <c r="DA902" s="400"/>
      <c r="DB902" s="401"/>
      <c r="DC902" s="400"/>
      <c r="DD902" s="401"/>
      <c r="DE902" s="400"/>
      <c r="DF902" s="401"/>
      <c r="DG902" s="400"/>
      <c r="DH902" s="401"/>
      <c r="DI902" s="400"/>
      <c r="DJ902" s="401"/>
      <c r="DK902" s="400"/>
      <c r="DL902" s="401"/>
      <c r="DM902" s="400"/>
      <c r="DN902" s="401"/>
      <c r="DO902" s="400"/>
      <c r="DP902" s="401"/>
      <c r="DQ902" s="400"/>
      <c r="DR902" s="401"/>
      <c r="DS902" s="400"/>
      <c r="DT902" s="401"/>
      <c r="DU902" s="400"/>
      <c r="DV902" s="401"/>
      <c r="DW902" s="400"/>
      <c r="DX902" s="401"/>
      <c r="DY902" s="400"/>
      <c r="DZ902" s="401"/>
      <c r="EA902" s="400"/>
      <c r="EB902" s="401"/>
      <c r="EC902" s="400"/>
      <c r="ED902" s="401"/>
      <c r="EE902" s="400"/>
      <c r="EF902" s="401"/>
      <c r="EG902" s="400"/>
      <c r="EH902" s="401"/>
      <c r="EI902" s="400"/>
      <c r="EJ902" s="447"/>
      <c r="EK902" s="511"/>
      <c r="EL902" s="514"/>
      <c r="EM902" s="448"/>
      <c r="EN902" s="344"/>
      <c r="EO902" s="345"/>
      <c r="EP902" s="171">
        <f t="shared" si="961"/>
        <v>17</v>
      </c>
      <c r="EQ902" s="171">
        <f t="shared" si="962"/>
        <v>0</v>
      </c>
      <c r="ER902" s="171">
        <f t="shared" si="963"/>
        <v>0</v>
      </c>
      <c r="ES902" s="171">
        <f t="shared" si="964"/>
        <v>0</v>
      </c>
      <c r="ET902" s="171">
        <f t="shared" si="965"/>
        <v>0</v>
      </c>
      <c r="EU902" s="171">
        <f t="shared" si="966"/>
        <v>0</v>
      </c>
      <c r="EV902" s="172">
        <f t="shared" si="967"/>
        <v>17</v>
      </c>
      <c r="EW902" s="173"/>
      <c r="EX902" s="248">
        <f t="shared" si="1024"/>
        <v>0</v>
      </c>
      <c r="EY902" s="174">
        <f>(L902*regular)+(M902*Cadeirantee)</f>
        <v>48.2</v>
      </c>
      <c r="EZ902" s="249">
        <f>SUMIF(FG902:GJ902,"&gt;0")</f>
        <v>0</v>
      </c>
      <c r="FA902" s="249">
        <f>SUMIF(FG902:GJ902,"&lt;0")+SUMIF(GN902:HP902,"&lt;0")</f>
        <v>0</v>
      </c>
      <c r="FB902" s="174">
        <v>0</v>
      </c>
      <c r="FC902" s="126">
        <f>N902*km*'VALORES TABELA'!$B$13</f>
        <v>0</v>
      </c>
      <c r="FD902" s="250">
        <f t="shared" ref="FD902:FD905" si="1025">GL902</f>
        <v>0</v>
      </c>
      <c r="FE902" s="105"/>
      <c r="FF902" s="119"/>
      <c r="FG902" s="119"/>
      <c r="FH902" s="119"/>
      <c r="FI902" s="119"/>
      <c r="FJ902" s="119"/>
      <c r="FK902" s="119"/>
      <c r="FL902" s="119"/>
      <c r="FM902" s="119"/>
      <c r="FN902" s="119"/>
      <c r="FO902" s="119"/>
      <c r="FP902" s="119"/>
      <c r="FQ902" s="119"/>
      <c r="FR902" s="119"/>
      <c r="FS902" s="119"/>
      <c r="FT902" s="119"/>
      <c r="FU902" s="119"/>
      <c r="FV902" s="119"/>
      <c r="FW902" s="119"/>
      <c r="FX902" s="119"/>
      <c r="FY902" s="119"/>
      <c r="FZ902" s="119"/>
      <c r="GA902" s="119"/>
      <c r="GB902" s="119"/>
      <c r="GC902" s="119"/>
      <c r="GD902" s="119"/>
      <c r="GE902" s="119"/>
      <c r="GF902" s="119"/>
      <c r="GG902" s="119"/>
      <c r="GH902" s="119"/>
      <c r="GI902" s="119"/>
      <c r="GJ902" s="119"/>
      <c r="GK902" s="251"/>
      <c r="GL902" s="103">
        <f t="shared" si="968"/>
        <v>0</v>
      </c>
      <c r="GM902" s="124"/>
      <c r="GN902" s="104"/>
      <c r="GO902" s="104"/>
      <c r="GP902" s="104"/>
      <c r="GQ902" s="104"/>
      <c r="GR902" s="104"/>
      <c r="GS902" s="104"/>
      <c r="GT902" s="104"/>
      <c r="GU902" s="104"/>
      <c r="GV902" s="104"/>
      <c r="GW902" s="104"/>
      <c r="GX902" s="104"/>
      <c r="GY902" s="104"/>
      <c r="GZ902" s="104"/>
      <c r="HA902" s="104"/>
      <c r="HB902" s="104"/>
      <c r="HC902" s="104"/>
      <c r="HD902" s="104"/>
      <c r="HE902" s="104"/>
      <c r="HF902" s="104"/>
      <c r="HG902" s="104"/>
      <c r="HH902" s="104"/>
      <c r="HI902" s="104"/>
      <c r="HJ902" s="104"/>
      <c r="HK902" s="104"/>
      <c r="HL902" s="104"/>
      <c r="HM902" s="104"/>
      <c r="HN902" s="104"/>
      <c r="HO902" s="104"/>
      <c r="HP902" s="104"/>
      <c r="HQ902" s="64"/>
      <c r="HR902" s="64"/>
      <c r="HS902" s="64"/>
      <c r="HT902" s="64"/>
      <c r="HU902" s="64"/>
      <c r="HV902" s="64"/>
      <c r="HW902" s="105"/>
      <c r="HX902" s="64"/>
      <c r="HY902" s="280">
        <f t="shared" ref="HY902:HY905" si="1026">IF(ISTEXT(EM902), VALUE(EM902), EM902)</f>
        <v>0</v>
      </c>
      <c r="HZ902" s="280">
        <f t="shared" ref="HZ902:HZ905" si="1027">IF(ISTEXT(EN902), VALUE(EN902), EN902)</f>
        <v>0</v>
      </c>
      <c r="IA902" s="280">
        <f t="shared" ref="IA902:IA905" si="1028">IF(ISTEXT(EO902), VALUE(EO902), EO902)</f>
        <v>0</v>
      </c>
      <c r="IB902" s="64"/>
      <c r="IC902" s="64"/>
    </row>
    <row r="903" spans="1:237" s="106" customFormat="1" ht="22.5" customHeight="1" x14ac:dyDescent="0.25">
      <c r="A903" s="368" t="s">
        <v>4013</v>
      </c>
      <c r="B903" s="369" t="s">
        <v>4014</v>
      </c>
      <c r="C903" s="375" t="s">
        <v>3233</v>
      </c>
      <c r="D903" s="371" t="s">
        <v>4015</v>
      </c>
      <c r="E903" s="371" t="s">
        <v>4016</v>
      </c>
      <c r="F903" s="376" t="s">
        <v>3224</v>
      </c>
      <c r="G903" s="376" t="s">
        <v>3225</v>
      </c>
      <c r="H903" s="373" t="s">
        <v>1664</v>
      </c>
      <c r="I903" s="374" t="s">
        <v>4017</v>
      </c>
      <c r="J903" s="421" t="s">
        <v>3231</v>
      </c>
      <c r="K903" s="422" t="s">
        <v>3235</v>
      </c>
      <c r="L903" s="329">
        <f>CONTINUA!BV903</f>
        <v>0</v>
      </c>
      <c r="M903" s="329">
        <f>CONTINUA!BW903</f>
        <v>0</v>
      </c>
      <c r="N903" s="895"/>
      <c r="O903" s="896" t="s">
        <v>4095</v>
      </c>
      <c r="P903" s="897" t="s">
        <v>206</v>
      </c>
      <c r="Q903" s="400"/>
      <c r="R903" s="401"/>
      <c r="S903" s="400"/>
      <c r="T903" s="401"/>
      <c r="U903" s="400"/>
      <c r="V903" s="401"/>
      <c r="W903" s="400"/>
      <c r="X903" s="401"/>
      <c r="Y903" s="400"/>
      <c r="Z903" s="401"/>
      <c r="AA903" s="400"/>
      <c r="AB903" s="401"/>
      <c r="AC903" s="400"/>
      <c r="AD903" s="401"/>
      <c r="AE903" s="400"/>
      <c r="AF903" s="401"/>
      <c r="AG903" s="400"/>
      <c r="AH903" s="401"/>
      <c r="AI903" s="400"/>
      <c r="AJ903" s="401"/>
      <c r="AK903" s="400"/>
      <c r="AL903" s="401"/>
      <c r="AM903" s="400"/>
      <c r="AN903" s="401"/>
      <c r="AO903" s="400"/>
      <c r="AP903" s="401"/>
      <c r="AQ903" s="400"/>
      <c r="AR903" s="401"/>
      <c r="AS903" s="400"/>
      <c r="AT903" s="401"/>
      <c r="AU903" s="400"/>
      <c r="AV903" s="401"/>
      <c r="AW903" s="400"/>
      <c r="AX903" s="401"/>
      <c r="AY903" s="400"/>
      <c r="AZ903" s="401"/>
      <c r="BA903" s="400"/>
      <c r="BB903" s="401"/>
      <c r="BC903" s="400"/>
      <c r="BD903" s="401"/>
      <c r="BE903" s="400"/>
      <c r="BF903" s="401"/>
      <c r="BG903" s="400"/>
      <c r="BH903" s="401"/>
      <c r="BI903" s="400"/>
      <c r="BJ903" s="401"/>
      <c r="BK903" s="400"/>
      <c r="BL903" s="401"/>
      <c r="BM903" s="400"/>
      <c r="BN903" s="401"/>
      <c r="BO903" s="400"/>
      <c r="BP903" s="401"/>
      <c r="BQ903" s="400"/>
      <c r="BR903" s="401"/>
      <c r="BS903" s="400"/>
      <c r="BT903" s="401"/>
      <c r="BU903" s="400"/>
      <c r="BV903" s="401"/>
      <c r="BW903" s="400"/>
      <c r="BX903" s="401"/>
      <c r="BY903" s="400"/>
      <c r="BZ903" s="401"/>
      <c r="CA903" s="400"/>
      <c r="CB903" s="401"/>
      <c r="CC903" s="400"/>
      <c r="CD903" s="401"/>
      <c r="CE903" s="400"/>
      <c r="CF903" s="401"/>
      <c r="CG903" s="400"/>
      <c r="CH903" s="401"/>
      <c r="CI903" s="400"/>
      <c r="CJ903" s="401"/>
      <c r="CK903" s="400"/>
      <c r="CL903" s="401"/>
      <c r="CM903" s="400"/>
      <c r="CN903" s="401"/>
      <c r="CO903" s="400"/>
      <c r="CP903" s="401"/>
      <c r="CQ903" s="400"/>
      <c r="CR903" s="401"/>
      <c r="CS903" s="400"/>
      <c r="CT903" s="401"/>
      <c r="CU903" s="400"/>
      <c r="CV903" s="401"/>
      <c r="CW903" s="400"/>
      <c r="CX903" s="401"/>
      <c r="CY903" s="400"/>
      <c r="CZ903" s="401"/>
      <c r="DA903" s="400"/>
      <c r="DB903" s="401"/>
      <c r="DC903" s="400"/>
      <c r="DD903" s="401"/>
      <c r="DE903" s="400"/>
      <c r="DF903" s="401"/>
      <c r="DG903" s="400"/>
      <c r="DH903" s="401"/>
      <c r="DI903" s="400"/>
      <c r="DJ903" s="401"/>
      <c r="DK903" s="400"/>
      <c r="DL903" s="401"/>
      <c r="DM903" s="400"/>
      <c r="DN903" s="401"/>
      <c r="DO903" s="400"/>
      <c r="DP903" s="401"/>
      <c r="DQ903" s="400"/>
      <c r="DR903" s="401"/>
      <c r="DS903" s="400"/>
      <c r="DT903" s="401"/>
      <c r="DU903" s="400"/>
      <c r="DV903" s="401"/>
      <c r="DW903" s="400"/>
      <c r="DX903" s="401"/>
      <c r="DY903" s="400"/>
      <c r="DZ903" s="401"/>
      <c r="EA903" s="400"/>
      <c r="EB903" s="401"/>
      <c r="EC903" s="400"/>
      <c r="ED903" s="401"/>
      <c r="EE903" s="400"/>
      <c r="EF903" s="401"/>
      <c r="EG903" s="400"/>
      <c r="EH903" s="401"/>
      <c r="EI903" s="400"/>
      <c r="EJ903" s="447"/>
      <c r="EK903" s="511"/>
      <c r="EL903" s="514"/>
      <c r="EM903" s="448"/>
      <c r="EN903" s="344"/>
      <c r="EO903" s="345"/>
      <c r="EP903" s="171">
        <f t="shared" si="961"/>
        <v>0</v>
      </c>
      <c r="EQ903" s="171">
        <f t="shared" si="962"/>
        <v>0</v>
      </c>
      <c r="ER903" s="171">
        <f t="shared" si="963"/>
        <v>0</v>
      </c>
      <c r="ES903" s="171">
        <f t="shared" si="964"/>
        <v>0</v>
      </c>
      <c r="ET903" s="171">
        <f t="shared" si="965"/>
        <v>0</v>
      </c>
      <c r="EU903" s="171">
        <f t="shared" si="966"/>
        <v>0</v>
      </c>
      <c r="EV903" s="172">
        <f t="shared" si="967"/>
        <v>0</v>
      </c>
      <c r="EW903" s="125"/>
      <c r="EX903" s="248">
        <f t="shared" si="1024"/>
        <v>0</v>
      </c>
      <c r="EY903" s="174">
        <f>(L903*regular)+(M903*Cadeirantee)</f>
        <v>0</v>
      </c>
      <c r="EZ903" s="249">
        <f>SUMIF(FG903:GJ903,"&gt;0")</f>
        <v>0</v>
      </c>
      <c r="FA903" s="249">
        <f>SUMIF(FG903:GJ903,"&lt;0")+SUMIF(GN903:HP903,"&lt;0")</f>
        <v>0</v>
      </c>
      <c r="FB903" s="174">
        <v>0</v>
      </c>
      <c r="FC903" s="126">
        <f>N903*km*'VALORES TABELA'!$B$13</f>
        <v>0</v>
      </c>
      <c r="FD903" s="250">
        <f t="shared" si="1025"/>
        <v>0</v>
      </c>
      <c r="FE903" s="105"/>
      <c r="FF903" s="108"/>
      <c r="FG903" s="108"/>
      <c r="FH903" s="108"/>
      <c r="FI903" s="108"/>
      <c r="FJ903" s="108"/>
      <c r="FK903" s="108"/>
      <c r="FL903" s="108"/>
      <c r="FM903" s="108"/>
      <c r="FN903" s="108"/>
      <c r="FO903" s="108"/>
      <c r="FP903" s="108"/>
      <c r="FQ903" s="108"/>
      <c r="FR903" s="108"/>
      <c r="FS903" s="108"/>
      <c r="FT903" s="108"/>
      <c r="FU903" s="108"/>
      <c r="FV903" s="108"/>
      <c r="FW903" s="108"/>
      <c r="FX903" s="108"/>
      <c r="FY903" s="108"/>
      <c r="FZ903" s="108"/>
      <c r="GA903" s="108"/>
      <c r="GB903" s="108"/>
      <c r="GC903" s="108"/>
      <c r="GD903" s="108"/>
      <c r="GE903" s="108"/>
      <c r="GF903" s="108"/>
      <c r="GG903" s="108"/>
      <c r="GH903" s="108"/>
      <c r="GI903" s="108"/>
      <c r="GJ903" s="108"/>
      <c r="GK903" s="251"/>
      <c r="GL903" s="103">
        <f t="shared" si="968"/>
        <v>0</v>
      </c>
      <c r="GM903" s="124"/>
      <c r="GN903" s="104"/>
      <c r="GO903" s="104"/>
      <c r="GP903" s="104"/>
      <c r="GQ903" s="104"/>
      <c r="GR903" s="104"/>
      <c r="GS903" s="104"/>
      <c r="GT903" s="104"/>
      <c r="GU903" s="104"/>
      <c r="GV903" s="104"/>
      <c r="GW903" s="104"/>
      <c r="GX903" s="104"/>
      <c r="GY903" s="104"/>
      <c r="GZ903" s="104"/>
      <c r="HA903" s="104"/>
      <c r="HB903" s="104"/>
      <c r="HC903" s="104"/>
      <c r="HD903" s="104"/>
      <c r="HE903" s="104"/>
      <c r="HF903" s="104"/>
      <c r="HG903" s="104"/>
      <c r="HH903" s="104"/>
      <c r="HI903" s="104"/>
      <c r="HJ903" s="104"/>
      <c r="HK903" s="104"/>
      <c r="HL903" s="104"/>
      <c r="HM903" s="104"/>
      <c r="HN903" s="104"/>
      <c r="HO903" s="104"/>
      <c r="HP903" s="104"/>
      <c r="HQ903" s="64"/>
      <c r="HR903" s="64"/>
      <c r="HS903" s="64"/>
      <c r="HT903" s="64"/>
      <c r="HU903" s="64"/>
      <c r="HV903" s="64"/>
      <c r="HW903" s="105"/>
      <c r="HX903" s="64"/>
      <c r="HY903" s="280">
        <f t="shared" si="1026"/>
        <v>0</v>
      </c>
      <c r="HZ903" s="280">
        <f t="shared" si="1027"/>
        <v>0</v>
      </c>
      <c r="IA903" s="280">
        <f t="shared" si="1028"/>
        <v>0</v>
      </c>
      <c r="IB903" s="64"/>
      <c r="IC903" s="64"/>
    </row>
    <row r="904" spans="1:237" s="106" customFormat="1" ht="22.5" customHeight="1" x14ac:dyDescent="0.25">
      <c r="A904" s="368" t="s">
        <v>4013</v>
      </c>
      <c r="B904" s="369" t="s">
        <v>4014</v>
      </c>
      <c r="C904" s="375" t="s">
        <v>3233</v>
      </c>
      <c r="D904" s="371" t="s">
        <v>4015</v>
      </c>
      <c r="E904" s="371" t="s">
        <v>4016</v>
      </c>
      <c r="F904" s="376" t="s">
        <v>3224</v>
      </c>
      <c r="G904" s="376" t="s">
        <v>3225</v>
      </c>
      <c r="H904" s="373" t="s">
        <v>1664</v>
      </c>
      <c r="I904" s="374" t="s">
        <v>4017</v>
      </c>
      <c r="J904" s="421" t="s">
        <v>3231</v>
      </c>
      <c r="K904" s="423" t="s">
        <v>3236</v>
      </c>
      <c r="L904" s="329">
        <f>CONTINUA!BV904</f>
        <v>0</v>
      </c>
      <c r="M904" s="329">
        <f>CONTINUA!BW904</f>
        <v>0</v>
      </c>
      <c r="N904" s="895"/>
      <c r="O904" s="896" t="s">
        <v>4095</v>
      </c>
      <c r="P904" s="897" t="s">
        <v>206</v>
      </c>
      <c r="Q904" s="400"/>
      <c r="R904" s="401"/>
      <c r="S904" s="400"/>
      <c r="T904" s="401"/>
      <c r="U904" s="400"/>
      <c r="V904" s="401"/>
      <c r="W904" s="400"/>
      <c r="X904" s="401"/>
      <c r="Y904" s="400"/>
      <c r="Z904" s="401"/>
      <c r="AA904" s="400"/>
      <c r="AB904" s="401"/>
      <c r="AC904" s="400"/>
      <c r="AD904" s="401"/>
      <c r="AE904" s="400"/>
      <c r="AF904" s="401"/>
      <c r="AG904" s="400"/>
      <c r="AH904" s="401"/>
      <c r="AI904" s="400"/>
      <c r="AJ904" s="401"/>
      <c r="AK904" s="400"/>
      <c r="AL904" s="401"/>
      <c r="AM904" s="400"/>
      <c r="AN904" s="401"/>
      <c r="AO904" s="400"/>
      <c r="AP904" s="401"/>
      <c r="AQ904" s="400"/>
      <c r="AR904" s="401"/>
      <c r="AS904" s="400"/>
      <c r="AT904" s="401"/>
      <c r="AU904" s="400"/>
      <c r="AV904" s="401"/>
      <c r="AW904" s="400"/>
      <c r="AX904" s="401"/>
      <c r="AY904" s="400"/>
      <c r="AZ904" s="401"/>
      <c r="BA904" s="400"/>
      <c r="BB904" s="401"/>
      <c r="BC904" s="400"/>
      <c r="BD904" s="401"/>
      <c r="BE904" s="400"/>
      <c r="BF904" s="401"/>
      <c r="BG904" s="400"/>
      <c r="BH904" s="401"/>
      <c r="BI904" s="400"/>
      <c r="BJ904" s="401"/>
      <c r="BK904" s="400"/>
      <c r="BL904" s="401"/>
      <c r="BM904" s="400"/>
      <c r="BN904" s="401"/>
      <c r="BO904" s="400"/>
      <c r="BP904" s="401"/>
      <c r="BQ904" s="400"/>
      <c r="BR904" s="401"/>
      <c r="BS904" s="400"/>
      <c r="BT904" s="401"/>
      <c r="BU904" s="400"/>
      <c r="BV904" s="401"/>
      <c r="BW904" s="400"/>
      <c r="BX904" s="401"/>
      <c r="BY904" s="400"/>
      <c r="BZ904" s="401"/>
      <c r="CA904" s="400"/>
      <c r="CB904" s="401"/>
      <c r="CC904" s="400"/>
      <c r="CD904" s="401"/>
      <c r="CE904" s="400"/>
      <c r="CF904" s="401"/>
      <c r="CG904" s="400"/>
      <c r="CH904" s="401"/>
      <c r="CI904" s="400"/>
      <c r="CJ904" s="401"/>
      <c r="CK904" s="400"/>
      <c r="CL904" s="401"/>
      <c r="CM904" s="400"/>
      <c r="CN904" s="401"/>
      <c r="CO904" s="400"/>
      <c r="CP904" s="401"/>
      <c r="CQ904" s="400"/>
      <c r="CR904" s="401"/>
      <c r="CS904" s="400"/>
      <c r="CT904" s="401"/>
      <c r="CU904" s="400"/>
      <c r="CV904" s="401"/>
      <c r="CW904" s="400"/>
      <c r="CX904" s="401"/>
      <c r="CY904" s="400"/>
      <c r="CZ904" s="401"/>
      <c r="DA904" s="400"/>
      <c r="DB904" s="401"/>
      <c r="DC904" s="400"/>
      <c r="DD904" s="401"/>
      <c r="DE904" s="400"/>
      <c r="DF904" s="401"/>
      <c r="DG904" s="400"/>
      <c r="DH904" s="401"/>
      <c r="DI904" s="400"/>
      <c r="DJ904" s="401"/>
      <c r="DK904" s="400"/>
      <c r="DL904" s="401"/>
      <c r="DM904" s="400"/>
      <c r="DN904" s="401"/>
      <c r="DO904" s="400"/>
      <c r="DP904" s="401"/>
      <c r="DQ904" s="400"/>
      <c r="DR904" s="401"/>
      <c r="DS904" s="400"/>
      <c r="DT904" s="401"/>
      <c r="DU904" s="400"/>
      <c r="DV904" s="401"/>
      <c r="DW904" s="400"/>
      <c r="DX904" s="401"/>
      <c r="DY904" s="400"/>
      <c r="DZ904" s="401"/>
      <c r="EA904" s="400"/>
      <c r="EB904" s="401"/>
      <c r="EC904" s="400"/>
      <c r="ED904" s="401"/>
      <c r="EE904" s="400"/>
      <c r="EF904" s="401"/>
      <c r="EG904" s="400"/>
      <c r="EH904" s="401"/>
      <c r="EI904" s="400"/>
      <c r="EJ904" s="447"/>
      <c r="EK904" s="511"/>
      <c r="EL904" s="514"/>
      <c r="EM904" s="448"/>
      <c r="EN904" s="344"/>
      <c r="EO904" s="345"/>
      <c r="EP904" s="171">
        <f t="shared" si="961"/>
        <v>0</v>
      </c>
      <c r="EQ904" s="171">
        <f t="shared" si="962"/>
        <v>0</v>
      </c>
      <c r="ER904" s="171">
        <f t="shared" si="963"/>
        <v>0</v>
      </c>
      <c r="ES904" s="171">
        <f t="shared" si="964"/>
        <v>0</v>
      </c>
      <c r="ET904" s="171">
        <f t="shared" si="965"/>
        <v>0</v>
      </c>
      <c r="EU904" s="171">
        <f t="shared" si="966"/>
        <v>0</v>
      </c>
      <c r="EV904" s="172">
        <f t="shared" si="967"/>
        <v>0</v>
      </c>
      <c r="EW904" s="127"/>
      <c r="EX904" s="248">
        <f t="shared" si="1024"/>
        <v>0</v>
      </c>
      <c r="EY904" s="174">
        <f>(L904*regular)+(M904*Cadeirantee)</f>
        <v>0</v>
      </c>
      <c r="EZ904" s="249">
        <f>SUMIF(FG904:GJ904,"&gt;0")</f>
        <v>0</v>
      </c>
      <c r="FA904" s="249">
        <f>SUMIF(FG904:GJ904,"&lt;0")+SUMIF(GN904:HP904,"&lt;0")</f>
        <v>0</v>
      </c>
      <c r="FB904" s="174">
        <v>0</v>
      </c>
      <c r="FC904" s="126">
        <f>N904*km*'VALORES TABELA'!$B$13</f>
        <v>0</v>
      </c>
      <c r="FD904" s="250">
        <f t="shared" si="1025"/>
        <v>0</v>
      </c>
      <c r="FE904" s="105"/>
      <c r="FF904" s="118"/>
      <c r="FG904" s="118"/>
      <c r="FH904" s="118"/>
      <c r="FI904" s="118"/>
      <c r="FJ904" s="118"/>
      <c r="FK904" s="118"/>
      <c r="FL904" s="118"/>
      <c r="FM904" s="118"/>
      <c r="FN904" s="118"/>
      <c r="FO904" s="118"/>
      <c r="FP904" s="118"/>
      <c r="FQ904" s="118"/>
      <c r="FR904" s="118"/>
      <c r="FS904" s="118"/>
      <c r="FT904" s="118"/>
      <c r="FU904" s="118"/>
      <c r="FV904" s="118"/>
      <c r="FW904" s="118"/>
      <c r="FX904" s="118"/>
      <c r="FY904" s="118"/>
      <c r="FZ904" s="118"/>
      <c r="GA904" s="118"/>
      <c r="GB904" s="118"/>
      <c r="GC904" s="118"/>
      <c r="GD904" s="118"/>
      <c r="GE904" s="118"/>
      <c r="GF904" s="118"/>
      <c r="GG904" s="118"/>
      <c r="GH904" s="118"/>
      <c r="GI904" s="118"/>
      <c r="GJ904" s="118"/>
      <c r="GK904" s="252"/>
      <c r="GL904" s="103">
        <f t="shared" si="968"/>
        <v>0</v>
      </c>
      <c r="GM904" s="124"/>
      <c r="GN904" s="104"/>
      <c r="GO904" s="104"/>
      <c r="GP904" s="104"/>
      <c r="GQ904" s="104"/>
      <c r="GR904" s="104"/>
      <c r="GS904" s="104"/>
      <c r="GT904" s="104"/>
      <c r="GU904" s="104"/>
      <c r="GV904" s="104"/>
      <c r="GW904" s="104"/>
      <c r="GX904" s="104"/>
      <c r="GY904" s="104"/>
      <c r="GZ904" s="104"/>
      <c r="HA904" s="104"/>
      <c r="HB904" s="104"/>
      <c r="HC904" s="104"/>
      <c r="HD904" s="104"/>
      <c r="HE904" s="104"/>
      <c r="HF904" s="104"/>
      <c r="HG904" s="104"/>
      <c r="HH904" s="104"/>
      <c r="HI904" s="104"/>
      <c r="HJ904" s="104"/>
      <c r="HK904" s="104"/>
      <c r="HL904" s="104"/>
      <c r="HM904" s="104"/>
      <c r="HN904" s="104"/>
      <c r="HO904" s="104"/>
      <c r="HP904" s="104"/>
      <c r="HQ904" s="64"/>
      <c r="HR904" s="65"/>
      <c r="HS904" s="65"/>
      <c r="HT904" s="65"/>
      <c r="HU904" s="65"/>
      <c r="HV904" s="65"/>
      <c r="HW904" s="105"/>
      <c r="HX904" s="65"/>
      <c r="HY904" s="280">
        <f t="shared" si="1026"/>
        <v>0</v>
      </c>
      <c r="HZ904" s="280">
        <f t="shared" si="1027"/>
        <v>0</v>
      </c>
      <c r="IA904" s="280">
        <f t="shared" si="1028"/>
        <v>0</v>
      </c>
      <c r="IB904" s="65"/>
      <c r="IC904" s="65"/>
    </row>
    <row r="905" spans="1:237" s="106" customFormat="1" ht="22.5" customHeight="1" thickBot="1" x14ac:dyDescent="0.3">
      <c r="A905" s="377" t="s">
        <v>4013</v>
      </c>
      <c r="B905" s="378" t="s">
        <v>4014</v>
      </c>
      <c r="C905" s="379" t="s">
        <v>3233</v>
      </c>
      <c r="D905" s="380" t="s">
        <v>4015</v>
      </c>
      <c r="E905" s="380" t="s">
        <v>4016</v>
      </c>
      <c r="F905" s="381" t="s">
        <v>3224</v>
      </c>
      <c r="G905" s="381" t="s">
        <v>3225</v>
      </c>
      <c r="H905" s="382" t="s">
        <v>1664</v>
      </c>
      <c r="I905" s="383" t="s">
        <v>4017</v>
      </c>
      <c r="J905" s="421" t="s">
        <v>3231</v>
      </c>
      <c r="K905" s="424" t="s">
        <v>60</v>
      </c>
      <c r="L905" s="329">
        <f>CONTINUA!BV905</f>
        <v>0</v>
      </c>
      <c r="M905" s="329">
        <f>CONTINUA!BW905</f>
        <v>0</v>
      </c>
      <c r="N905" s="895"/>
      <c r="O905" s="896" t="s">
        <v>4095</v>
      </c>
      <c r="P905" s="897" t="s">
        <v>206</v>
      </c>
      <c r="Q905" s="400"/>
      <c r="R905" s="401"/>
      <c r="S905" s="400"/>
      <c r="T905" s="401"/>
      <c r="U905" s="400"/>
      <c r="V905" s="401"/>
      <c r="W905" s="400"/>
      <c r="X905" s="401"/>
      <c r="Y905" s="400"/>
      <c r="Z905" s="401"/>
      <c r="AA905" s="400"/>
      <c r="AB905" s="401"/>
      <c r="AC905" s="400"/>
      <c r="AD905" s="401"/>
      <c r="AE905" s="400"/>
      <c r="AF905" s="401"/>
      <c r="AG905" s="400"/>
      <c r="AH905" s="401"/>
      <c r="AI905" s="400"/>
      <c r="AJ905" s="401"/>
      <c r="AK905" s="400"/>
      <c r="AL905" s="401"/>
      <c r="AM905" s="400"/>
      <c r="AN905" s="401"/>
      <c r="AO905" s="400"/>
      <c r="AP905" s="401"/>
      <c r="AQ905" s="400"/>
      <c r="AR905" s="401"/>
      <c r="AS905" s="400"/>
      <c r="AT905" s="401"/>
      <c r="AU905" s="400"/>
      <c r="AV905" s="401"/>
      <c r="AW905" s="400"/>
      <c r="AX905" s="401"/>
      <c r="AY905" s="400"/>
      <c r="AZ905" s="401"/>
      <c r="BA905" s="400"/>
      <c r="BB905" s="401"/>
      <c r="BC905" s="400"/>
      <c r="BD905" s="401"/>
      <c r="BE905" s="400"/>
      <c r="BF905" s="401"/>
      <c r="BG905" s="400"/>
      <c r="BH905" s="401"/>
      <c r="BI905" s="400"/>
      <c r="BJ905" s="401"/>
      <c r="BK905" s="400"/>
      <c r="BL905" s="401"/>
      <c r="BM905" s="400"/>
      <c r="BN905" s="401"/>
      <c r="BO905" s="400"/>
      <c r="BP905" s="401"/>
      <c r="BQ905" s="400"/>
      <c r="BR905" s="401"/>
      <c r="BS905" s="400"/>
      <c r="BT905" s="401"/>
      <c r="BU905" s="400"/>
      <c r="BV905" s="401"/>
      <c r="BW905" s="400"/>
      <c r="BX905" s="401"/>
      <c r="BY905" s="400"/>
      <c r="BZ905" s="401"/>
      <c r="CA905" s="400"/>
      <c r="CB905" s="401"/>
      <c r="CC905" s="400"/>
      <c r="CD905" s="401"/>
      <c r="CE905" s="400"/>
      <c r="CF905" s="401"/>
      <c r="CG905" s="400"/>
      <c r="CH905" s="401"/>
      <c r="CI905" s="400"/>
      <c r="CJ905" s="401"/>
      <c r="CK905" s="400"/>
      <c r="CL905" s="401"/>
      <c r="CM905" s="400"/>
      <c r="CN905" s="401"/>
      <c r="CO905" s="400"/>
      <c r="CP905" s="401"/>
      <c r="CQ905" s="400"/>
      <c r="CR905" s="401"/>
      <c r="CS905" s="400"/>
      <c r="CT905" s="401"/>
      <c r="CU905" s="400"/>
      <c r="CV905" s="401"/>
      <c r="CW905" s="400"/>
      <c r="CX905" s="401"/>
      <c r="CY905" s="400"/>
      <c r="CZ905" s="401"/>
      <c r="DA905" s="400"/>
      <c r="DB905" s="401"/>
      <c r="DC905" s="400"/>
      <c r="DD905" s="401"/>
      <c r="DE905" s="400"/>
      <c r="DF905" s="401"/>
      <c r="DG905" s="400"/>
      <c r="DH905" s="401"/>
      <c r="DI905" s="400"/>
      <c r="DJ905" s="401"/>
      <c r="DK905" s="400"/>
      <c r="DL905" s="401"/>
      <c r="DM905" s="400"/>
      <c r="DN905" s="401"/>
      <c r="DO905" s="400"/>
      <c r="DP905" s="401"/>
      <c r="DQ905" s="400"/>
      <c r="DR905" s="401"/>
      <c r="DS905" s="400"/>
      <c r="DT905" s="401"/>
      <c r="DU905" s="400"/>
      <c r="DV905" s="401"/>
      <c r="DW905" s="400"/>
      <c r="DX905" s="401"/>
      <c r="DY905" s="400"/>
      <c r="DZ905" s="401"/>
      <c r="EA905" s="400"/>
      <c r="EB905" s="401"/>
      <c r="EC905" s="400"/>
      <c r="ED905" s="401"/>
      <c r="EE905" s="400"/>
      <c r="EF905" s="401"/>
      <c r="EG905" s="400"/>
      <c r="EH905" s="401"/>
      <c r="EI905" s="400"/>
      <c r="EJ905" s="447"/>
      <c r="EK905" s="512"/>
      <c r="EL905" s="515"/>
      <c r="EM905" s="450"/>
      <c r="EN905" s="348"/>
      <c r="EO905" s="348"/>
      <c r="EP905" s="179">
        <f t="shared" si="961"/>
        <v>0</v>
      </c>
      <c r="EQ905" s="179">
        <f t="shared" si="962"/>
        <v>0</v>
      </c>
      <c r="ER905" s="179">
        <f t="shared" si="963"/>
        <v>0</v>
      </c>
      <c r="ES905" s="179">
        <f t="shared" si="964"/>
        <v>0</v>
      </c>
      <c r="ET905" s="179">
        <f t="shared" si="965"/>
        <v>0</v>
      </c>
      <c r="EU905" s="179">
        <f t="shared" si="966"/>
        <v>0</v>
      </c>
      <c r="EV905" s="172">
        <f t="shared" si="967"/>
        <v>0</v>
      </c>
      <c r="EW905" s="253"/>
      <c r="EX905" s="254">
        <v>0</v>
      </c>
      <c r="EY905" s="180">
        <v>0</v>
      </c>
      <c r="EZ905" s="255">
        <v>0</v>
      </c>
      <c r="FA905" s="255">
        <v>0</v>
      </c>
      <c r="FB905" s="180">
        <f>SUM(FF905:GI905)/2</f>
        <v>0</v>
      </c>
      <c r="FC905" s="256">
        <f>N905*km*'VALORES TABELA'!$B$13</f>
        <v>0</v>
      </c>
      <c r="FD905" s="250">
        <f t="shared" si="1025"/>
        <v>0</v>
      </c>
      <c r="FE905" s="257"/>
      <c r="FF905" s="181">
        <f>((Q905+S905)*Percapita)+((R905+T905)*Cadeirante)</f>
        <v>0</v>
      </c>
      <c r="FG905" s="181">
        <f>((U905+W905)*Percapita/30*FG$4)+((V905+X905)*Cadeirante/30*FG$4)</f>
        <v>0</v>
      </c>
      <c r="FH905" s="181">
        <f>((Y905+AA905)*Percapita/30*FH$4)+((Z905+AB905)*Cadeirante/30*FH$4)</f>
        <v>0</v>
      </c>
      <c r="FI905" s="181">
        <f>((AC905+AE905)*Percapita/30*FI$4)+((AD905+AF905)*Cadeirante/30*FI$4)</f>
        <v>0</v>
      </c>
      <c r="FJ905" s="181">
        <f>((AG905+AI905)*Percapita/30*FJ$4)+((AH905+AJ905)*Cadeirante/30*FJ$4)</f>
        <v>0</v>
      </c>
      <c r="FK905" s="181">
        <f>((AK905+AM905)*Percapita/30*FK$4)+((AL905+AN905)*Cadeirante/30*FK$4)</f>
        <v>0</v>
      </c>
      <c r="FL905" s="181">
        <f>((AO905+AQ905)*Percapita/30*FL$4)+((AP905+AR905)*Cadeirante/30*FL$4)</f>
        <v>0</v>
      </c>
      <c r="FM905" s="181">
        <f>((AS905+AU905)*Percapita/30*FM$4)+((AT905+AV905)*Cadeirante/30*FM$4)</f>
        <v>0</v>
      </c>
      <c r="FN905" s="181">
        <f>((AW905+AY905)*Percapita/30*FN$4)+((AX905+AZ905)*Cadeirante/30*FN$4)</f>
        <v>0</v>
      </c>
      <c r="FO905" s="181">
        <f>((BA905+BC905)*Percapita/30*FO$4)+((BB905+BD905)*Cadeirante/30*FO$4)</f>
        <v>0</v>
      </c>
      <c r="FP905" s="181">
        <f>((BE905+BG905)*Percapita/30*FP$4)+((BF905+BH905)*Cadeirante/30*FP$4)</f>
        <v>0</v>
      </c>
      <c r="FQ905" s="181">
        <f>((BI905+BK905)*Percapita/30*FQ$4)+((BJ905+BL905)*Cadeirante/30*FQ$4)</f>
        <v>0</v>
      </c>
      <c r="FR905" s="181">
        <f>((BM905+BO905)*Percapita/30*FR$4)+((BN905+BP905)*Cadeirante/30*FR$4)</f>
        <v>0</v>
      </c>
      <c r="FS905" s="181">
        <f>((BQ905+BS905)*Percapita/30*FS$4)+((BR905+BT905)*Cadeirante/30*FS$4)</f>
        <v>0</v>
      </c>
      <c r="FT905" s="181">
        <f>((BU905+BW905)*Percapita/30*FT$4)+((BV905+BX905)*Cadeirante/30*FT$4)</f>
        <v>0</v>
      </c>
      <c r="FU905" s="181">
        <f>((BY905+CA905)*Percapita/30*FU$4)+((BZ905+CB905)*Cadeirante/30*FU$4)</f>
        <v>0</v>
      </c>
      <c r="FV905" s="181">
        <f>((CC905+CE905)*Percapita/30*FV$4)+((CD905+CF905)*Cadeirante/30*FV$4)</f>
        <v>0</v>
      </c>
      <c r="FW905" s="181">
        <f>((CG905+CI905)*Percapita/30*FW$4)+((CI905+CK905)*Cadeirante/30*FW$4)</f>
        <v>0</v>
      </c>
      <c r="FX905" s="181">
        <f>((CK905+CM905)*Percapita/30*FX$4)+((CL905+CN905)*Cadeirante/30*FX$4)</f>
        <v>0</v>
      </c>
      <c r="FY905" s="181">
        <f>((CO905+CQ905)*Percapita/30*FY$4)+((CP905+CR905)*Cadeirante/30*FY$4)</f>
        <v>0</v>
      </c>
      <c r="FZ905" s="181">
        <f>((CS905+CU905)*Percapita/30*FZ$4)+((CT905+CV905)*Cadeirante/30*FZ$4)</f>
        <v>0</v>
      </c>
      <c r="GA905" s="181">
        <f>((CW905+CY905)*Percapita/30*GA$4)+((CX905+CZ905)*Cadeirante/30*GA$4)</f>
        <v>0</v>
      </c>
      <c r="GB905" s="181">
        <f>((DA905+DC905)*Percapita/30*GB$4)+((DB905+DD905)*Cadeirante/30*GB$4)</f>
        <v>0</v>
      </c>
      <c r="GC905" s="181">
        <f>((DE905+DG905)*Percapita/30*GC$4)+((DF905+DH905)*Cadeirante/30*GC$4)</f>
        <v>0</v>
      </c>
      <c r="GD905" s="181">
        <f>((DI905+DK905)*Percapita/30*GD$4)+((DJ905+DL905)*Cadeirante/30*GD$4)</f>
        <v>0</v>
      </c>
      <c r="GE905" s="181">
        <f>((DM905+DO905)*Percapita/30*GE$4)+((DN905+DP905)*Cadeirante/30*GE$4)</f>
        <v>0</v>
      </c>
      <c r="GF905" s="181">
        <f>((DQ905+DS905)*Percapita/30*GF$4)+((DR905+DT905)*Cadeirante/30*GF$4)</f>
        <v>0</v>
      </c>
      <c r="GG905" s="181">
        <f>((DU905+DW905)*Percapita/30*GG$4)+((DV905+DX905)*Cadeirante/30*GG$4)</f>
        <v>0</v>
      </c>
      <c r="GH905" s="181">
        <f>((DY905+EA905)*Percapita/30*GH$4)+((DZ905+EB905)*Cadeirante/30*GH$4)</f>
        <v>0</v>
      </c>
      <c r="GI905" s="181">
        <f>((EC905+EE905)*Percapita/30*GI$4)+((ED905+EF905)*Cadeirante/30*GI$4)</f>
        <v>0</v>
      </c>
      <c r="GJ905" s="181">
        <f>((EG905+EI905)*Percapita)+((EH905+EJ905)*Cadeirante)</f>
        <v>0</v>
      </c>
      <c r="GK905" s="258"/>
      <c r="GL905" s="103">
        <f t="shared" si="968"/>
        <v>0</v>
      </c>
      <c r="GM905" s="124"/>
      <c r="GN905" s="182"/>
      <c r="GO905" s="182"/>
      <c r="GP905" s="182"/>
      <c r="GQ905" s="182"/>
      <c r="GR905" s="182"/>
      <c r="GS905" s="182"/>
      <c r="GT905" s="182"/>
      <c r="GU905" s="182"/>
      <c r="GV905" s="182"/>
      <c r="GW905" s="182"/>
      <c r="GX905" s="182"/>
      <c r="GY905" s="182"/>
      <c r="GZ905" s="182"/>
      <c r="HA905" s="182"/>
      <c r="HB905" s="182"/>
      <c r="HC905" s="182"/>
      <c r="HD905" s="182"/>
      <c r="HE905" s="182"/>
      <c r="HF905" s="182"/>
      <c r="HG905" s="182"/>
      <c r="HH905" s="182"/>
      <c r="HI905" s="182"/>
      <c r="HJ905" s="182"/>
      <c r="HK905" s="182"/>
      <c r="HL905" s="182"/>
      <c r="HM905" s="182"/>
      <c r="HN905" s="182"/>
      <c r="HO905" s="182"/>
      <c r="HP905" s="259"/>
      <c r="HQ905" s="64"/>
      <c r="HW905" s="257"/>
      <c r="HY905" s="280">
        <f t="shared" si="1026"/>
        <v>0</v>
      </c>
      <c r="HZ905" s="280">
        <f t="shared" si="1027"/>
        <v>0</v>
      </c>
      <c r="IA905" s="280">
        <f t="shared" si="1028"/>
        <v>0</v>
      </c>
    </row>
    <row r="906" spans="1:237" s="106" customFormat="1" ht="22.5" customHeight="1" x14ac:dyDescent="0.25">
      <c r="A906" t="s">
        <v>4018</v>
      </c>
      <c r="B906" s="522" t="s">
        <v>4019</v>
      </c>
      <c r="C906" s="523">
        <v>1</v>
      </c>
      <c r="D906" s="524" t="s">
        <v>4015</v>
      </c>
      <c r="E906" s="524" t="s">
        <v>4020</v>
      </c>
      <c r="F906" s="525" t="s">
        <v>3224</v>
      </c>
      <c r="G906" s="525" t="s">
        <v>3225</v>
      </c>
      <c r="H906" s="350" t="s">
        <v>1664</v>
      </c>
      <c r="I906" s="351" t="s">
        <v>4021</v>
      </c>
      <c r="J906" s="409" t="s">
        <v>3231</v>
      </c>
      <c r="K906" s="410" t="s">
        <v>3232</v>
      </c>
      <c r="L906" s="329">
        <f>CONTINUA!BV906</f>
        <v>0</v>
      </c>
      <c r="M906" s="329">
        <f>CONTINUA!BW906</f>
        <v>0</v>
      </c>
      <c r="N906" s="895"/>
      <c r="O906" s="896" t="s">
        <v>4095</v>
      </c>
      <c r="P906" s="897" t="s">
        <v>206</v>
      </c>
      <c r="Q906" s="400">
        <v>28</v>
      </c>
      <c r="R906" s="401"/>
      <c r="S906" s="400"/>
      <c r="T906" s="401"/>
      <c r="U906" s="400"/>
      <c r="V906" s="401"/>
      <c r="W906" s="400"/>
      <c r="X906" s="401"/>
      <c r="Y906" s="400"/>
      <c r="Z906" s="401"/>
      <c r="AA906" s="400"/>
      <c r="AB906" s="401"/>
      <c r="AC906" s="400"/>
      <c r="AD906" s="401"/>
      <c r="AE906" s="400"/>
      <c r="AF906" s="401"/>
      <c r="AG906" s="400"/>
      <c r="AH906" s="401"/>
      <c r="AI906" s="400"/>
      <c r="AJ906" s="401"/>
      <c r="AK906" s="400"/>
      <c r="AL906" s="401"/>
      <c r="AM906" s="400"/>
      <c r="AN906" s="401"/>
      <c r="AO906" s="400"/>
      <c r="AP906" s="401"/>
      <c r="AQ906" s="400"/>
      <c r="AR906" s="401"/>
      <c r="AS906" s="400"/>
      <c r="AT906" s="401"/>
      <c r="AU906" s="400"/>
      <c r="AV906" s="401"/>
      <c r="AW906" s="400"/>
      <c r="AX906" s="401"/>
      <c r="AY906" s="400"/>
      <c r="AZ906" s="401"/>
      <c r="BA906" s="400"/>
      <c r="BB906" s="401"/>
      <c r="BC906" s="400"/>
      <c r="BD906" s="401"/>
      <c r="BE906" s="400"/>
      <c r="BF906" s="401"/>
      <c r="BG906" s="400"/>
      <c r="BH906" s="401"/>
      <c r="BI906" s="400"/>
      <c r="BJ906" s="401"/>
      <c r="BK906" s="400"/>
      <c r="BL906" s="401"/>
      <c r="BM906" s="400"/>
      <c r="BN906" s="401"/>
      <c r="BO906" s="400"/>
      <c r="BP906" s="401"/>
      <c r="BQ906" s="400"/>
      <c r="BR906" s="401"/>
      <c r="BS906" s="400"/>
      <c r="BT906" s="401"/>
      <c r="BU906" s="400"/>
      <c r="BV906" s="401"/>
      <c r="BW906" s="400"/>
      <c r="BX906" s="401"/>
      <c r="BY906" s="400"/>
      <c r="BZ906" s="401"/>
      <c r="CA906" s="400"/>
      <c r="CB906" s="401"/>
      <c r="CC906" s="400"/>
      <c r="CD906" s="401"/>
      <c r="CE906" s="400"/>
      <c r="CF906" s="401"/>
      <c r="CG906" s="400"/>
      <c r="CH906" s="401"/>
      <c r="CI906" s="400"/>
      <c r="CJ906" s="401"/>
      <c r="CK906" s="400"/>
      <c r="CL906" s="401"/>
      <c r="CM906" s="400"/>
      <c r="CN906" s="401"/>
      <c r="CO906" s="400"/>
      <c r="CP906" s="401"/>
      <c r="CQ906" s="400"/>
      <c r="CR906" s="401"/>
      <c r="CS906" s="400"/>
      <c r="CT906" s="401"/>
      <c r="CU906" s="400"/>
      <c r="CV906" s="401"/>
      <c r="CW906" s="400"/>
      <c r="CX906" s="401"/>
      <c r="CY906" s="400"/>
      <c r="CZ906" s="401"/>
      <c r="DA906" s="400"/>
      <c r="DB906" s="401"/>
      <c r="DC906" s="400"/>
      <c r="DD906" s="401"/>
      <c r="DE906" s="400"/>
      <c r="DF906" s="401"/>
      <c r="DG906" s="400"/>
      <c r="DH906" s="401"/>
      <c r="DI906" s="400"/>
      <c r="DJ906" s="401"/>
      <c r="DK906" s="400"/>
      <c r="DL906" s="401"/>
      <c r="DM906" s="400"/>
      <c r="DN906" s="401"/>
      <c r="DO906" s="400"/>
      <c r="DP906" s="401"/>
      <c r="DQ906" s="400"/>
      <c r="DR906" s="401"/>
      <c r="DS906" s="400"/>
      <c r="DT906" s="401"/>
      <c r="DU906" s="400"/>
      <c r="DV906" s="401"/>
      <c r="DW906" s="400"/>
      <c r="DX906" s="401"/>
      <c r="DY906" s="400"/>
      <c r="DZ906" s="401"/>
      <c r="EA906" s="400"/>
      <c r="EB906" s="401"/>
      <c r="EC906" s="400"/>
      <c r="ED906" s="401"/>
      <c r="EE906" s="400"/>
      <c r="EF906" s="401"/>
      <c r="EG906" s="400"/>
      <c r="EH906" s="401"/>
      <c r="EI906" s="400"/>
      <c r="EJ906" s="447"/>
      <c r="EK906" s="510"/>
      <c r="EL906" s="513"/>
      <c r="EM906" s="520"/>
      <c r="EN906" s="520"/>
      <c r="EO906" s="520"/>
      <c r="EP906" s="171">
        <f t="shared" si="961"/>
        <v>28</v>
      </c>
      <c r="EQ906" s="171">
        <f t="shared" si="962"/>
        <v>0</v>
      </c>
      <c r="ER906" s="171">
        <f t="shared" si="963"/>
        <v>0</v>
      </c>
      <c r="ES906" s="171">
        <f t="shared" si="964"/>
        <v>0</v>
      </c>
      <c r="ET906" s="171">
        <f t="shared" si="965"/>
        <v>0</v>
      </c>
      <c r="EU906" s="171">
        <f t="shared" si="966"/>
        <v>0</v>
      </c>
      <c r="EV906" s="172">
        <f t="shared" si="967"/>
        <v>28</v>
      </c>
      <c r="EW906" s="367">
        <f>IF(C906=4,IF(MAX(Q906:EJ908)&gt;0,(Especiall/30*(IF(($G906-$F906)=($G$5-$F$5),30,IF(DAY($G906)=31,($G906-$F906),($G906-$F906)+1)))),0),0)</f>
        <v>0</v>
      </c>
      <c r="EX906" s="248">
        <f t="shared" ref="EX906:EX909" si="1029">FF906</f>
        <v>41007.53</v>
      </c>
      <c r="EY906" s="174">
        <f>(L906*regular)+(M906*Cadeirantee)</f>
        <v>0</v>
      </c>
      <c r="EZ906" s="249">
        <f>SUMIF(FG906:GJ906,"&gt;0")</f>
        <v>0</v>
      </c>
      <c r="FA906" s="249">
        <f>SUMIF(FG906:GJ906,"&lt;0")+SUMIF(GN906:HP906,"&lt;0")</f>
        <v>0</v>
      </c>
      <c r="FB906" s="174">
        <v>0</v>
      </c>
      <c r="FC906" s="175">
        <f>N906*km*'VALORES TABELA'!$B$13</f>
        <v>0</v>
      </c>
      <c r="FD906" s="250">
        <f>GL906</f>
        <v>0</v>
      </c>
      <c r="FE906" s="176">
        <f>(EW906+EW907+EW908+EW909+EX906+EX907+EX908+EX909+EY906+EY907+EY908+EY909+EY910+EZ906+EZ907+EZ908+EZ909+FA906+FA907+FA908+FA909+FC906+FC907+FC908+FC909+HY906-HZ906-IA906+FD906+FD907+FD908+FD909+FB910)</f>
        <v>41508.81</v>
      </c>
      <c r="FF906" s="177">
        <f>IF(C906=4,SUM(Q906+Q907+Q908+S906+S907+S908)*Percapita/30*FF$4+(R906+R907+R908+T906+T907+T908)*Cadeirante/30*FF$4,IF(C906=3,IF(Q909+S909=10,Fixo/30*FF$4+(Q906+Q907+Q908+S906+S907+S908)*Percapita/30*FF$4+(R909+T909)*Cadeirante/30*FF$4,IF(Q909+S909&lt;=9,(Q909+S909)*Crechee/30*FF$4)+(R909+T909)*Cadeirante/30*FF$4+(Q906+Q907+Q908+S906+S907+S908)*Percapita/30*FF$4)+IF(Q909+S909&gt;=11,Fixo/30*FF$4+(Q909+S909-10)*Crechee/30*FF$4,0),IF(C906=2,IF(R906+R907+R908+R909+T906+T907+T908+T909=1,Cadeirante/30*FF$4,IF(R906+R907+R908+R909+T906+T907+T908+T909=2,Fixo/30*FF$4,IF(R906+R907+R908+R909+T906+T907+T908+T909&gt;2,Fixo/30*FF$4+(R906+R907+R908+R909+T906+T907+T908+T909-2)*Cadeirante/30*FF$4)))+(Q906+Q907+Q908+S906+S907+S908)*Percapita/30*FF$4+(Q909+S909)*Crechee/30*FF$4,IF(C906=1,IF(Q906+Q907+Q908+R906+R907+R908+S906+S907+S908+T906+T907+T908&lt;=15,(Q906+Q907+Q908+S906+S907+S908)*Percapita/30*FF$4,IF(Q906+Q907+Q908+R906+R907+R908+S906+S907+S908+T906+T907+T908&gt;=16,Fixo/30*FF$4+(Q906+Q907+Q908+R906+R907+R908+S906+S907+S908+T906+T907-16)*Percapita/30*FF$4))))))</f>
        <v>41007.53</v>
      </c>
      <c r="FG906" s="177">
        <f>IF(C906=4,SUM(U906+U907+U908+W906+W907+W908)*Percapita/30*FG$4+(V906+V907+V908+X906+X907+X908)*Cadeirante/30*FG$4,IF(C906=3,IF(U909+W909=10,Fixo/30*FG$4+(U906+U907+U908+W906+W907+W908)*Percapita/30*FG$4+(V909+X909)*Cadeirante/30*FG$4,IF(U909+W909&lt;=9,(U909+W909)*Crechee/30*FG$4)+(V909+X909)*Cadeirante/30*FG$4+(U906+U907+U908+W906+W907+W908)*Percapita/30*FG$4)+IF(U909+W909&gt;=11,Fixo/30*FG$4+(U909+W909-10)*Crechee/30*FG$4,0),IF(C906=2,IF(V906+V907+V908+V909+X906+X907+X908+X909=1,Cadeirante/30*FG$4,IF(V906+V907+V908+V909+X906+X907+X908+X909=2,Fixo/30*FG$4,IF(V906+V907+V908+V909+X906+X907+X908+X909&gt;2,Fixo/30*FG$4+(V906+V907+V908+V909+X906+X907+X908+X909-2)*Cadeirante/30*FG$4)))+(U906+U907+U908+W906+W907+W908)*Percapita/30*FG$4+(U909+W909)*Crechee/30*FG$4,IF(C906=1,IF(U906+U907+U908+V906+V907+V908+W906+W907+W908+X906+X907+X908&lt;=15,(U906+U907+U908+W906+W907+W908)*Percapita/30*FG$4,IF(U906+U907+U908+V906+V907+V908+W906+W907+W908+X906+X907+X908&gt;=16,Fixo/30*FG$4+(U906+U907+U908+V906+V907+V908+W906+W907+W908+X906+X907-16)*Percapita/30*FG$4))))))</f>
        <v>0</v>
      </c>
      <c r="FH906" s="177">
        <f>IF(C906=4,SUM(Y906+Y907+Y908+AA906+AA907+AA908)*Percapita/30*FH$4+(Z906+Z907+Z908+AB906+AB907+AB908)*Cadeirante/30*FH$4,IF(C906=3,IF(Y909+AA909=10,Fixo/30*FH$4+(Y906+Y907+Y908+AA906+AA907+AA908)*Percapita/30*FH$4+(Z909+AB909)*Cadeirante/30*FH$4,IF(Y909+AA909&lt;=9,(Y909+AA909)*Crechee/30*FH$4)+(Z909+AB909)*Cadeirante/30*FH$4+(Y906+Y907+Y908+AA906+AA907+AA908)*Percapita/30*FH$4)+IF(Y909+AA909&gt;=11,Fixo/30*FH$4+(Y909+AA909-10)*Crechee/30*FH$4,0),IF(C906=2,IF(Z906+Z907+Z908+Z909+AB906+AB907+AB908+AB909=1,Cadeirante/30*FH$4,IF(Z906+Z907+Z908+Z909+AB906+AB907+AB908+AB909=2,Fixo/30*FH$4,IF(Z906+Z907+Z908+Z909+AB906+AB907+AB908+AB909&gt;2,Fixo/30*FH$4+(Z906+Z907+Z908+Z909+AB906+AB907+AB908+AB909-2)*Cadeirante/30*FH$4)))+(Y906+Y907+Y908+AA906+AA907+AA908)*Percapita/30*FH$4+(Y909+AA909)*Crechee/30*FH$4,IF(C906=1,IF(Y906+Y907+Y908+Z906+Z907+Z908+AA906+AA907+AA908+AB906+AB907+AB908&lt;=15,(Y906+Y907+Y908+AA906+AA907+AA908)*Percapita/30*FH$4,IF(Y906+Y907+Y908+Z906+Z907+Z908+AA906+AA907+AA908+AB906+AB907+AB908&gt;=16,Fixo/30*FH$4+(Y906+Y907+Y908+Z906+Z907+Z908+AA906+AA907+AA908+AB906+AB907-16)*Percapita/30*FH$4))))))</f>
        <v>0</v>
      </c>
      <c r="FI906" s="177">
        <f>IF(C906=4,SUM(AC906+AC907+AC908+AE906+AE907+AE908)*Percapita/30*FI$4+(AD906+AD907+AD908+AF906+AF907+AF908)*Cadeirante/30*FI$4,IF(C906=3,IF(AC909+AE909=10,Fixo/30*FI$4+(AC906+AC907+AC908+AE906+AE907+AE908)*Percapita/30*FI$4+(AD909+AF909)*Cadeirante/30*FI$4,IF(AC909+AE909&lt;=9,(AC909+AE909)*Crechee/30*FI$4)+(AD909+AF909)*Cadeirante/30*FI$4+(AC906+AC907+AC908+AE906+AE907+AE908)*Percapita/30*FI$4)+IF(AC909+AE909&gt;=11,Fixo/30*FI$4+(AC909+AE909-10)*Crechee/30*FI$4,0),IF(C906=2,IF(AD906+AD907+AD908+AD909+AF906+AF907+AF908+AF909=1,Cadeirante/30*FI$4,IF(AD906+AD907+AD908+AD909+AF906+AF907+AF908+AF909=2,Fixo/30*FI$4,IF(AD906+AD907+AD908+AD909+AF906+AF907+AF908+AF909&gt;2,Fixo/30*FI$4+(AD906+AD907+AD908+AD909+AF906+AF907+AF908+AF909-2)*Cadeirante/30*FI$4)))+(AC906+AC907+AC908+AE906+AE907+AE908)*Percapita/30*FI$4+(AC909+AE909)*Crechee/30*FI$4,IF(C906=1,IF(AC906+AC907+AC908+AD906+AD907+AD908+AE906+AE907+AE908+AF906+AF907+AF908&lt;=15,(AC906+AC907+AC908+AE906+AE907+AE908)*Percapita/30*FI$4,IF(AC906+AC907+AC908+AD906+AD907+AD908+AE906+AE907+AE908+AF906+AF907+AF908&gt;=16,Fixo/30*FI$4+(AC906+AC907+AC908+AD906+AD907+AD908+AE906+AE907+AE908+AF906+AF907-16)*Percapita/30*FI$4))))))</f>
        <v>0</v>
      </c>
      <c r="FJ906" s="177">
        <f>IF(C906=4,SUM(AG906+AG907+AG908+AI906+AI907+AI908)*Percapita/30*FJ$4+(AH906+AH907+AH908+AJ906+AJ907+AJ908)*Cadeirante/30*FJ$4,IF(C906=3,IF(AG909+AI909=10,Fixo/30*FJ$4+(AG906+AG907+AG908+AI906+AI907+AI908)*Percapita/30*FJ$4+(AH909+AJ909)*Cadeirante/30*FJ$4,IF(AG909+AI909&lt;=9,(AG909+AI909)*Crechee/30*FJ$4)+(AH909+AJ909)*Cadeirante/30*FJ$4+(AG906+AG907+AG908+AI906+AI907+AI908)*Percapita/30*FJ$4)+IF(AG909+AI909&gt;=11,Fixo/30*FJ$4+(AG909+AI909-10)*Crechee/30*FJ$4,0),IF(C906=2,IF(AH906+AH907+AH908+AH909+AJ906+AJ907+AJ908+AJ909=1,Cadeirante/30*FJ$4,IF(AH906+AH907+AH908+AH909+AJ906+AJ907+AJ908+AJ909=2,Fixo/30*FJ$4,IF(AH906+AH907+AH908+AH909+AJ906+AJ907+AJ908+AJ909&gt;2,Fixo/30*FJ$4+(AH906+AH907+AH908+AH909+AJ906+AJ907+AJ908+AJ909-2)*Cadeirante/30*FJ$4)))+(AG906+AG907+AG908+AI906+AI907+AI908)*Percapita/30*FJ$4+(AG909+AI909)*Crechee/30*FJ$4,IF(C906=1,IF(AG906+AG907+AG908+AH906+AH907+AH908+AI906+AI907+AI908+AJ906+AJ907+AJ908&lt;=15,(AG906+AG907+AG908+AI906+AI907+AI908)*Percapita/30*FJ$4,IF(AG906+AG907+AG908+AH906+AH907+AH908+AI906+AI907+AI908+AJ906+AJ907+AJ908&gt;=16,Fixo/30*FJ$4+(AG906+AG907+AG908+AH906+AH907+AH908+AI906+AI907+AI908+AJ906+AJ907-16)*Percapita/30*FJ$4))))))</f>
        <v>0</v>
      </c>
      <c r="FK906" s="177">
        <f>IF(C906=4,SUM(AK906+AK907+AK908+AM906+AM907+AM908)*Percapita/30*FK$4+(AL906+AL907+AL908+AN906+AN907+AN908)*Cadeirante/30*FK$4,IF(C906=3,IF(AK909+AM909=10,Fixo/30*FK$4+(AK906+AK907+AK908+AM906+AM907+AM908)*Percapita/30*FK$4+(AL909+AN909)*Cadeirante/30*FK$4,IF(AK909+AM909&lt;=9,(AK909+AM909)*Crechee/30*FK$4)+(AL909+AN909)*Cadeirante/30*FK$4+(AK906+AK907+AK908+AM906+AM907+AM908)*Percapita/30*FK$4)+IF(AK909+AM909&gt;=11,Fixo/30*FK$4+(AK909+AM909-10)*Crechee/30*FK$4,0),IF(C906=2,IF(AL906+AL907+AL908+AL909+AN906+AN907+AN908+AN909=1,Cadeirante/30*FK$4,IF(AL906+AL907+AL908+AL909+AN906+AN907+AN908+AN909=2,Fixo/30*FK$4,IF(AL906+AL907+AL908+AL909+AN906+AN907+AN908+AN909&gt;2,Fixo/30*FK$4+(AL906+AL907+AL908+AL909+AN906+AN907+AN908+AN909-2)*Cadeirante/30*FK$4)))+(AK906+AK907+AK908+AM906+AM907+AM908)*Percapita/30*FK$4+(AK909+AM909)*Crechee/30*FK$4,IF(C906=1,IF(AK906+AK907+AK908+AL906+AL907+AL908+AM906+AM907+AM908+AN906+AN907+AN908&lt;=15,(AK906+AK907+AK908+AM906+AM907+AM908)*Percapita/30*FK$4,IF(AK906+AK907+AK908+AL906+AL907+AL908+AM906+AM907+AM908+AN906+AN907+AN908&gt;=16,Fixo/30*FK$4+(AK906+AK907+AK908+AL906+AL907+AL908+AM906+AM907+AM908+AN906+AN907-16)*Percapita/30*FK$4))))))</f>
        <v>0</v>
      </c>
      <c r="FL906" s="177">
        <f>IF(C906=4,SUM(AO906+AO907+AO908+AQ906+AQ907+AQ908)*Percapita/30*FL$4+(AP906+AP907+AP908+AR906+AR907+AR908)*Cadeirante/30*FL$4,IF(C906=3,IF(AO909+AQ909=10,Fixo/30*FL$4+(AO906+AO907+AO908+AQ906+AQ907+AQ908)*Percapita/30*FL$4+(AP909+AR909)*Cadeirante/30*FL$4,IF(AO909+AQ909&lt;=9,(AO909+AQ909)*Crechee/30*FL$4)+(AP909+AR909)*Cadeirante/30*FL$4+(AO906+AO907+AO908+AQ906+AQ907+AQ908)*Percapita/30*FL$4)+IF(AO909+AQ909&gt;=11,Fixo/30*FL$4+(AO909+AQ909-10)*Crechee/30*FL$4,0),IF(C906=2,IF(AP906+AP907+AP908+AP909+AR906+AR907+AR908+AR909=1,Cadeirante/30*FL$4,IF(AP906+AP907+AP908+AP909+AR906+AR907+AR908+AR909=2,Fixo/30*FL$4,IF(AP906+AP907+AP908+AP909+AR906+AR907+AR908+AR909&gt;2,Fixo/30*FL$4+(AP906+AP907+AP908+AP909+AR906+AR907+AR908+AR909-2)*Cadeirante/30*FL$4)))+(AO906+AO907+AO908+AQ906+AQ907+AQ908)*Percapita/30*FL$4+(AO909+AQ909)*Crechee/30*FL$4,IF(C906=1,IF(AO906+AO907+AO908+AP906+AP907+AP908+AQ906+AQ907+AQ908+AR906+AR907+AR908&lt;=15,(AO906+AO907+AO908+AQ906+AQ907+AQ908)*Percapita/30*FL$4,IF(AO906+AO907+AO908+AP906+AP907+AP908+AQ906+AQ907+AQ908+AR906+AR907+AR908&gt;=16,Fixo/30*FL$4+(AO906+AO907+AO908+AP906+AP907+AP908+AQ906+AQ907+AQ908+AR906+AR907-16)*Percapita/30*FL$4))))))</f>
        <v>0</v>
      </c>
      <c r="FM906" s="177">
        <f>IF(C906=4,SUM(AS906+AS907+AS908+AU906+AU907+AU908)*Percapita/30*FM$4+(AT906+AT907+AT908+AV906+AV907+AV908)*Cadeirante/30*FM$4,IF(C906=3,IF(AS909+AU909=10,Fixo/30*FM$4+(AS906+AS907+AS908+AU906+AU907+AU908)*Percapita/30*FM$4+(AT909+AV909)*Cadeirante/30*FM$4,IF(AS909+AU909&lt;=9,(AS909+AU909)*Crechee/30*FM$4)+(AT909+AV909)*Cadeirante/30*FM$4+(AS906+AS907+AS908+AU906+AU907+AU908)*Percapita/30*FM$4)+IF(AS909+AU909&gt;=11,Fixo/30*FM$4+(AS909+AU909-10)*Crechee/30*FM$4,0),IF(C906=2,IF(AT906+AT907+AT908+AT909+AV906+AV907+AV908+AV909=1,Cadeirante/30*FM$4,IF(AT906+AT907+AT908+AT909+AV906+AV907+AV908+AV909=2,Fixo/30*FM$4,IF(AT906+AT907+AT908+AT909+AV906+AV907+AV908+AV909&gt;2,Fixo/30*FM$4+(AT906+AT907+AT908+AT909+AV906+AV907+AV908+AV909-2)*Cadeirante/30*FM$4)))+(AS906+AS907+AS908+AU906+AU907+AU908)*Percapita/30*FM$4+(AS909+AU909)*Crechee/30*FM$4,IF(C906=1,IF(AS906+AS907+AS908+AT906+AT907+AT908+AU906+AU907+AU908+AV906+AV907+AV908&lt;=15,(AS906+AS907+AS908+AU906+AU907+AU908)*Percapita/30*FM$4,IF(AS906+AS907+AS908+AT906+AT907+AT908+AU906+AU907+AU908+AV906+AV907+AV908&gt;=16,Fixo/30*FM$4+(AS906+AS907+AS908+AT906+AT907+AT908+AU906+AU907+AU908+AV906+AV907-16)*Percapita/30*FM$4))))))</f>
        <v>0</v>
      </c>
      <c r="FN906" s="177">
        <f>IF(C906=4,SUM(AW906+AW907+AW908+AY906+AY907+AY908)*Percapita/30*FN$4+(AX906+AX907+AX908+AZ906+AZ907+AZ908)*Cadeirante/30*FN$4,IF(C906=3,IF(AW909+AY909=10,Fixo/30*FN$4+(AW906+AW907+AW908+AY906+AY907+AY908)*Percapita/30*FN$4+(AX909+AZ909)*Cadeirante/30*FN$4,IF(AW909+AY909&lt;=9,(AW909+AY909)*Crechee/30*FN$4)+(AX909+AZ909)*Cadeirante/30*FN$4+(AW906+AW907+AW908+AY906+AY907+AY908)*Percapita/30*FN$4)+IF(AW909+AY909&gt;=11,Fixo/30*FN$4+(AW909+AY909-10)*Crechee/30*FN$4,0),IF(C906=2,IF(AX906+AX907+AX908+AX909+AZ906+AZ907+AZ908+AZ909=1,Cadeirante/30*FN$4,IF(AX906+AX907+AX908+AX909+AZ906+AZ907+AZ908+AZ909=2,Fixo/30*FN$4,IF(AX906+AX907+AX908+AX909+AZ906+AZ907+AZ908+AZ909&gt;2,Fixo/30*FN$4+(AX906+AX907+AX908+AX909+AZ906+AZ907+AZ908+AZ909-2)*Cadeirante/30*FN$4)))+(AW906+AW907+AW908+AY906+AY907+AY908)*Percapita/30*FN$4+(AW909+AY909)*Crechee/30*FN$4,IF(C906=1,IF(AW906+AW907+AW908+AX906+AX907+AX908+AY906+AY907+AY908+AZ906+AZ907+AZ908&lt;=15,(AW906+AW907+AW908+AY906+AY907+AY908)*Percapita/30*FN$4,IF(AW906+AW907+AW908+AX906+AX907+AX908+AY906+AY907+AY908+AZ906+AZ907+AZ908&gt;=16,Fixo/30*FN$4+(AW906+AW907+AW908+AX906+AX907+AX908+AY906+AY907+AY908+AZ906+AZ907-16)*Percapita/30*FN$4))))))</f>
        <v>0</v>
      </c>
      <c r="FO906" s="177">
        <f>IF(C906=4,SUM(BA906+BA907+BA908+BC906+BC907+BC908)*Percapita/30*FO$4+(BB906+BB907+BB908+BD906+BD907+BD908)*Cadeirante/30*FO$4,IF(C906=3,IF(BA909+BC909=10,Fixo/30*FO$4+(BA906+BA907+BA908+BC906+BC907+BC908)*Percapita/30*FO$4+(BB909+BD909)*Cadeirante/30*FO$4,IF(BA909+BC909&lt;=9,(BA909+BC909)*Crechee/30*FO$4)+(BB909+BD909)*Cadeirante/30*FO$4+(BA906+BA907+BA908+BC906+BC907+BC908)*Percapita/30*FO$4)+IF(BA909+BC909&gt;=11,Fixo/30*FO$4+(BA909+BC909-10)*Crechee/30*FO$4,0),IF(C906=2,IF(BB906+BB907+BB908+BB909+BD906+BD907+BD908+BD909=1,Cadeirante/30*FO$4,IF(BB906+BB907+BB908+BB909+BD906+BD907+BD908+BD909=2,Fixo/30*FO$4,IF(BB906+BB907+BB908+BB909+BD906+BD907+BD908+BD909&gt;2,Fixo/30*FO$4+(BB906+BB907+BB908+BB909+BD906+BD907+BD908+BD909-2)*Cadeirante/30*FO$4)))+(BA906+BA907+BA908+BC906+BC907+BC908)*Percapita/30*FO$4+(BA909+BC909)*Crechee/30*FO$4,IF(C906=1,IF(BA906+BA907+BA908+BB906+BB907+BB908+BC906+BC907+BC908+BD906+BD907+BD908&lt;=15,(BA906+BA907+BA908+BC906+BC907+BC908)*Percapita/30*FO$4,IF(BA906+BA907+BA908+BB906+BB907+BB908+BC906+BC907+BC908+BD906+BD907+BD908&gt;=16,Fixo/30*FO$4+(BA906+BA907+BA908+BB906+BB907+BB908+BC906+BC907+BC908+BD906+BD907-16)*Percapita/30*FO$4))))))</f>
        <v>0</v>
      </c>
      <c r="FP906" s="177">
        <f>IF(C906=4,SUM(BE906+BE907+BE908+BG906+BG907+BG908)*Percapita/30*FP$4+(BF906+BF907+BF908+BH906+BH907+BH908)*Cadeirante/30*FP$4,IF(C906=3,IF(BE909+BG909=10,Fixo/30*FP$4+(BE906+BE907+BE908+BG906+BG907+BG908)*Percapita/30*FP$4+(BF909+BH909)*Cadeirante/30*FP$4,IF(BE909+BG909&lt;=9,(BE909+BG909)*Crechee/30*FP$4)+(BF909+BH909)*Cadeirante/30*FP$4+(BE906+BE907+BE908+BG906+BG907+BG908)*Percapita/30*FP$4)+IF(BE909+BG909&gt;=11,Fixo/30*FP$4+(BE909+BG909-10)*Crechee/30*FP$4,0),IF(C906=2,IF(BF906+BF907+BF908+BF909+BH906+BH907+BH908+BH909=1,Cadeirante/30*FP$4,IF(BF906+BF907+BF908+BF909+BH906+BH907+BH908+BH909=2,Fixo/30*FP$4,IF(BF906+BF907+BF908+BF909+BH906+BH907+BH908+BH909&gt;2,Fixo/30*FP$4+(BF906+BF907+BF908+BF909+BH906+BH907+BH908+BH909-2)*Cadeirante/30*FP$4)))+(BE906+BE907+BE908+BG906+BG907+BG908)*Percapita/30*FP$4+(BE909+BG909)*Crechee/30*FP$4,IF(C906=1,IF(BE906+BE907+BE908+BF906+BF907+BF908+BG906+BG907+BG908+BH906+BH907+BH908&lt;=15,(BE906+BE907+BE908+BG906+BG907+BG908)*Percapita/30*FP$4,IF(BE906+BE907+BE908+BF906+BF907+BF908+BG906+BG907+BG908+BH906+BH907+BH908&gt;=16,Fixo/30*FP$4+(BE906+BE907+BE908+BF906+BF907+BF908+BG906+BG907+BG908+BH906+BH907-16)*Percapita/30*FP$4))))))</f>
        <v>0</v>
      </c>
      <c r="FQ906" s="177">
        <f>IF(C906=4,SUM(BI906+BI907+BI908+BK906+BK907+BK908)*Percapita/30*FQ$4+(BJ906+BJ907+BJ908+BL906+BL907+BL908)*Cadeirante/30*FQ$4,IF(C906=3,IF(BI909+BK909=10,Fixo/30*FQ$4+(BI906+BI907+BI908+BK906+BK907+BK908)*Percapita/30*FQ$4+(BJ909+BL909)*Cadeirante/30*FQ$4,IF(BI909+BK909&lt;=9,(BI909+BK909)*Crechee/30*FQ$4)+(BJ909+BL909)*Cadeirante/30*FQ$4+(BI906+BI907+BI908+BK906+BK907+BK908)*Percapita/30*FQ$4)+IF(BI909+BK909&gt;=11,Fixo/30*FQ$4+(BI909+BK909-10)*Crechee/30*FQ$4,0),IF(C906=2,IF(BJ906+BJ907+BJ908+BJ909+BL906+BL907+BL908+BL909=1,Cadeirante/30*FQ$4,IF(BJ906+BJ907+BJ908+BJ909+BL906+BL907+BL908+BL909=2,Fixo/30*FQ$4,IF(BJ906+BJ907+BJ908+BJ909+BL906+BL907+BL908+BL909&gt;2,Fixo/30*FQ$4+(BJ906+BJ907+BJ908+BJ909+BL906+BL907+BL908+BL909-2)*Cadeirante/30*FQ$4)))+(BI906+BI907+BI908+BK906+BK907+BK908)*Percapita/30*FQ$4+(BI909+BK909)*Crechee/30*FQ$4,IF(C906=1,IF(BI906+BI907+BI908+BJ906+BJ907+BJ908+BK906+BK907+BK908+BL906+BL907+BL908&lt;=15,(BI906+BI907+BI908+BK906+BK907+BK908)*Percapita/30*FQ$4,IF(BI906+BI907+BI908+BJ906+BJ907+BJ908+BK906+BK907+BK908+BL906+BL907+BL908&gt;=16,Fixo/30*FQ$4+(BI906+BI907+BI908+BJ906+BJ907+BJ908+BK906+BK907+BK908+BL906+BL907-16)*Percapita/30*FQ$4))))))</f>
        <v>0</v>
      </c>
      <c r="FR906" s="177">
        <f>IF(C906=4,SUM(BM906+BM907+BM908+BO906+BO907+BO908)*Percapita/30*FR$4+(BN906+BN907+BN908+BP906+BP907+BP908)*Cadeirante/30*FR$4,IF(C906=3,IF(BM909+BO909=10,Fixo/30*FR$4+(BM906+BM907+BM908+BO906+BO907+BO908)*Percapita/30*FR$4+(BN909+BP909)*Cadeirante/30*FR$4,IF(BM909+BO909&lt;=9,(BM909+BO909)*Crechee/30*FR$4)+(BN909+BP909)*Cadeirante/30*FR$4+(BM906+BM907+BM908+BO906+BO907+BO908)*Percapita/30*FR$4)+IF(BM909+BO909&gt;=11,Fixo/30*FR$4+(BM909+BO909-10)*Crechee/30*FR$4,0),IF(C906=2,IF(BN906+BN907+BN908+BN909+BP906+BP907+BP908+BP909=1,Cadeirante/30*FR$4,IF(BN906+BN907+BN908+BN909+BP906+BP907+BP908+BP909=2,Fixo/30*FR$4,IF(BN906+BN907+BN908+BN909+BP906+BP907+BP908+BP909&gt;2,Fixo/30*FR$4+(BN906+BN907+BN908+BN909+BP906+BP907+BP908+BP909-2)*Cadeirante/30*FR$4)))+(BM906+BM907+BM908+BO906+BO907+BO908)*Percapita/30*FR$4+(BM909+BO909)*Crechee/30*FR$4,IF(C906=1,IF(BM906+BM907+BM908+BN906+BN907+BN908+BO906+BO907+BO908+BP906+BP907+BP908&lt;=15,(BM906+BM907+BM908+BO906+BO907+BO908)*Percapita/30*FR$4,IF(BM906+BM907+BM908+BN906+BN907+BN908+BO906+BO907+BO908+BP906+BP907+BP908&gt;=16,Fixo/30*FR$4+(BM906+BM907+BM908+BN906+BN907+BN908+BO906+BO907+BO908+BP906+BP907-16)*Percapita/30*FR$4))))))</f>
        <v>0</v>
      </c>
      <c r="FS906" s="177">
        <f>IF(C906=4,SUM(BQ906+BQ907+BQ908+BS906+BS907+BS908)*Percapita/30*FS$4+(BR906+BR907+BR908+BT906+BT907+BT908)*Cadeirante/30*FS$4,IF(C906=3,IF(BQ909+BS909=10,Fixo/30*FS$4+(BQ906+BQ907+BQ908+BS906+BS907+BS908)*Percapita/30*FS$4+(BR909+BT909)*Cadeirante/30*FS$4,IF(BQ909+BS909&lt;=9,(BQ909+BS909)*Crechee/30*FS$4)+(BR909+BT909)*Cadeirante/30*FS$4+(BQ906+BQ907+BQ908+BS906+BS907+BS908)*Percapita/30*FS$4)+IF(BQ909+BS909&gt;=11,Fixo/30*FS$4+(BQ909+BS909-10)*Crechee/30*FS$4,0),IF(C906=2,IF(BR906+BR907+BR908+BR909+BT906+BT907+BT908+BT909=1,Cadeirante/30*FS$4,IF(BR906+BR907+BR908+BR909+BT906+BT907+BT908+BT909=2,Fixo/30*FS$4,IF(BR906+BR907+BR908+BR909+BT906+BT907+BT908+BT909&gt;2,Fixo/30*FS$4+(BR906+BR907+BR908+BR909+BT906+BT907+BT908+BT909-2)*Cadeirante/30*FS$4)))+(BQ906+BQ907+BQ908+BS906+BS907+BS908)*Percapita/30*FS$4+(BQ909+BS909)*Crechee/30*FS$4,IF(C906=1,IF(BQ906+BQ907+BQ908+BR906+BR907+BR908+BS906+BS907+BS908+BT906+BT907+BT908&lt;=15,(BQ906+BQ907+BQ908+BS906+BS907+BS908)*Percapita/30*FS$4,IF(BQ906+BQ907+BQ908+BR906+BR907+BR908+BS906+BS907+BS908+BT906+BT907+BT908&gt;=16,Fixo/30*FS$4+(BQ906+BQ907+BQ908+BR906+BR907+BR908+BS906+BS907+BS908+BT906+BT907-16)*Percapita/30*FS$4))))))</f>
        <v>0</v>
      </c>
      <c r="FT906" s="177">
        <f>IF(C906=4,SUM(BU906+BU907+BU908+BW906+BW907+BW908)*Percapita/30*FT$4+(BV906+BV907+BV908+BX906+BX907+BX908)*Cadeirante/30*FT$4,IF(C906=3,IF(BU909+BW909=10,Fixo/30*FT$4+(BU906+BU907+BU908+BW906+BW907+BW908)*Percapita/30*FT$4+(BV909+BX909)*Cadeirante/30*FT$4,IF(BU909+BW909&lt;=9,(BU909+BW909)*Crechee/30*FT$4)+(BV909+BX909)*Cadeirante/30*FT$4+(BU906+BU907+BU908+BW906+BW907+BW908)*Percapita/30*FT$4)+IF(BU909+BW909&gt;=11,Fixo/30*FT$4+(BU909+BW909-10)*Crechee/30*FT$4,0),IF(C906=2,IF(BV906+BV907+BV908+BV909+BX906+BX907+BX908+BX909=1,Cadeirante/30*FT$4,IF(BV906+BV907+BV908+BV909+BX906+BX907+BX908+BX909=2,Fixo/30*FT$4,IF(BV906+BV907+BV908+BV909+BX906+BX907+BX908+BX909&gt;2,Fixo/30*FT$4+(BV906+BV907+BV908+BV909+BX906+BX907+BX908+BX909-2)*Cadeirante/30*FT$4)))+(BU906+BU907+BU908+BW906+BW907+BW908)*Percapita/30*FT$4+(BU909+BW909)*Crechee/30*FT$4,IF(C906=1,IF(BU906+BU907+BU908+BV906+BV907+BV908+BW906+BW907+BW908+BX906+BX907+BX908&lt;=15,(BU906+BU907+BU908+BW906+BW907+BW908)*Percapita/30*FT$4,IF(BU906+BU907+BU908+BV906+BV907+BV908+BW906+BW907+BW908+BX906+BX907+BX908&gt;=16,Fixo/30*FT$4+(BU906+BU907+BU908+BV906+BV907+BV908+BW906+BW907+BW908+BX906+BX907-16)*Percapita/30*FT$4))))))</f>
        <v>0</v>
      </c>
      <c r="FU906" s="177">
        <f>IF(C906=4,SUM(BY906+BY907+BY908+CA906+CA907+CA908)*Percapita/30*FU$4+(BZ906+BZ907+BZ908+CB906+CB907+CB908)*Cadeirante/30*FU$4,IF(C906=3,IF(BY909+CA909=10,Fixo/30*FU$4+(BY906+BY907+BY908+CA906+CA907+CA908)*Percapita/30*FU$4+(BZ909+CB909)*Cadeirante/30*FU$4,IF(BY909+CA909&lt;=9,(BY909+CA909)*Crechee/30*FU$4)+(BZ909+CB909)*Cadeirante/30*FU$4+(BY906+BY907+BY908+CA906+CA907+CA908)*Percapita/30*FU$4)+IF(BY909+CA909&gt;=11,Fixo/30*FU$4+(BY909+CA909-10)*Crechee/30*FU$4,0),IF(C906=2,IF(BZ906+BZ907+BZ908+BZ909+CB906+CB907+CB908+CB909=1,Cadeirante/30*FU$4,IF(BZ906+BZ907+BZ908+BZ909+CB906+CB907+CB908+CB909=2,Fixo/30*FU$4,IF(BZ906+BZ907+BZ908+BZ909+CB906+CB907+CB908+CB909&gt;2,Fixo/30*FU$4+(BZ906+BZ907+BZ908+BZ909+CB906+CB907+CB908+CB909-2)*Cadeirante/30*FU$4)))+(BY906+BY907+BY908+CA906+CA907+CA908)*Percapita/30*FU$4+(BY909+CA909)*Crechee/30*FU$4,IF(C906=1,IF(BY906+BY907+BY908+BZ906+BZ907+BZ908+CA906+CA907+CA908+CB906+CB907+CB908&lt;=15,(BY906+BY907+BY908+CA906+CA907+CA908)*Percapita/30*FU$4,IF(BY906+BY907+BY908+BZ906+BZ907+BZ908+CA906+CA907+CA908+CB906+CB907+CB908&gt;=16,Fixo/30*FU$4+(BY906+BY907+BY908+BZ906+BZ907+BZ908+CA906+CA907+CA908+CB906+CB907-16)*Percapita/30*FU$4))))))</f>
        <v>0</v>
      </c>
      <c r="FV906" s="177">
        <f>IF(C906=4,SUM(CC906+CC907+CC908+CE906+CE907+CE908)*Percapita/30*FV$4+(CD906+CD907+CD908+CF906+CF907+CF908)*Cadeirante/30*FV$4,IF(C906=3,IF(CC909+CE909=10,Fixo/30*FV$4+(CC906+CC907+CC908+CE906+CE907+CE908)*Percapita/30*FV$4+(CD909+CF909)*Cadeirante/30*FV$4,IF(CC909+CE909&lt;=9,(CC909+CE909)*Crechee/30*FV$4)+(CD909+CF909)*Cadeirante/30*FV$4+(CC906+CC907+CC908+CE906+CE907+CE908)*Percapita/30*FV$4)+IF(CC909+CE909&gt;=11,Fixo/30*FV$4+(CC909+CE909-10)*Crechee/30*FV$4,0),IF(C906=2,IF(CD906+CD907+CD908+CD909+CF906+CF907+CF908+CF909=1,Cadeirante/30*FV$4,IF(CD906+CD907+CD908+CD909+CF906+CF907+CF908+CF909=2,Fixo/30*FV$4,IF(CD906+CD907+CD908+CD909+CF906+CF907+CF908+CF909&gt;2,Fixo/30*FV$4+(CD906+CD907+CD908+CD909+CF906+CF907+CF908+CF909-2)*Cadeirante/30*FV$4)))+(CC906+CC907+CC908+CE906+CE907+CE908)*Percapita/30*FV$4+(CC909+CE909)*Crechee/30*FV$4,IF(C906=1,IF(CC906+CC907+CC908+CD906+CD907+CD908+CE906+CE907+CE908+CF906+CF907+CF908&lt;=15,(CC906+CC907+CC908+CE906+CE907+CE908)*Percapita/30*FV$4,IF(CC906+CC907+CC908+CD906+CD907+CD908+CE906+CE907+CE908+CF906+CF907+CF908&gt;=16,Fixo/30*FV$4+(CC906+CC907+CC908+CD906+CD907+CD908+CE906+CE907+CE908+CF906+CF907-16)*Percapita/30*FV$4))))))</f>
        <v>0</v>
      </c>
      <c r="FW906" s="177">
        <f>IF(C906=4,SUM(CG906+CG907+CG908+CI906+CI907+CI908)*Percapita/30*FW$4+(CH906+CH907+CH908+CJ906+CJ907+CJ908)*Cadeirante/30*FW$4,IF(C906=3,IF(CG909+CI909=10,Fixo/30*FW$4+(CG906+CG907+CG908+CI906+CI907+CI908)*Percapita/30*FW$4+(CH909+CJ909)*Cadeirante/30*FW$4,IF(CG909+CI909&lt;=9,(CG909+CI909)*Crechee/30*FW$4)+(CH909+CJ909)*Cadeirante/30*FW$4+(CG906+CG907+CG908+CI906+CI907+CI908)*Percapita/30*FW$4)+IF(CG909+CI909&gt;=11,Fixo/30*FW$4+(CG909+CI909-10)*Crechee/30*FW$4,0),IF(C906=2,IF(CH906+CH907+CH908+CH909+CJ906+CJ907+CJ908+CJ909=1,Cadeirante/30*FW$4,IF(CH906+CH907+CH908+CH909+CJ906+CJ907+CJ908+CJ909=2,Fixo/30*FW$4,IF(CH906+CH907+CH908+CH909+CJ906+CJ907+CJ908+CJ909&gt;2,Fixo/30*FW$4+(CH906+CH907+CH908+CH909+CJ906+CJ907+CJ908+CJ909-2)*Cadeirante/30*FW$4)))+(CG906+CG907+CG908+CI906+CI907+CI908)*Percapita/30*FW$4+(CG909+CI909)*Crechee/30*FW$4,IF(C906=1,IF(CG906+CG907+CG908+CH906+CH907+CH908+CI906+CI907+CI908+CJ906+CJ907+CJ908&lt;=15,(CG906+CG907+CG908+CI906+CI907+CI908)*Percapita/30*FW$4,IF(CG906+CG907+CG908+CH906+CH907+CH908+CI906+CI907+CI908+CJ906+CJ907+CJ908&gt;=16,Fixo/30*FW$4+(CG906+CG907+CG908+CH906+CH907+CH908+CI906+CI907+CI908+CJ906+CJ907-16)*Percapita/30*FW$4))))))</f>
        <v>0</v>
      </c>
      <c r="FX906" s="177">
        <f>IF(C906=4,SUM(CK906+CK907+CK908+CM906+CM907+CM908)*Percapita/30*FX$4+(CL906+CL907+CL908+CN906+CN907+CN908)*Cadeirante/30*FX$4,IF(C906=3,IF(CK909+CM909=10,Fixo/30*FX$4+(CK906+CK907+CK908+CM906+CM907+CM908)*Percapita/30*FX$4+(CL909+CN909)*Cadeirante/30*FX$4,IF(CK909+CM909&lt;=9,(CK909+CM909)*Crechee/30*FX$4)+(CL909+CN909)*Cadeirante/30*FX$4+(CK906+CK907+CK908+CM906+CM907+CM908)*Percapita/30*FX$4)+IF(CK909+CM909&gt;=11,Fixo/30*FX$4+(CK909+CM909-10)*Crechee/30*FX$4,0),IF(C906=2,IF(CL906+CL907+CL908+CL909+CN906+CN907+CN908+CN909=1,Cadeirante/30*FX$4,IF(CL906+CL907+CL908+CL909+CN906+CN907+CN908+CN909=2,Fixo/30*FX$4,IF(CL906+CL907+CL908+CL909+CN906+CN907+CN908+CN909&gt;2,Fixo/30*FX$4+(CL906+CL907+CL908+CL909+CN906+CN907+CN908+CN909-2)*Cadeirante/30*FX$4)))+(CK906+CK907+CK908+CM906+CM907+CM908)*Percapita/30*FX$4+(CK909+CM909)*Crechee/30*FX$4,IF(C906=1,IF(CK906+CK907+CK908+CL906+CL907+CL908+CM906+CM907+CM908+CN906+CN907+CN908&lt;=15,(CK906+CK907+CK908+CM906+CM907+CM908)*Percapita/30*FX$4,IF(CK906+CK907+CK908+CL906+CL907+CL908+CM906+CM907+CM908+CN906+CN907+CN908&gt;=16,Fixo/30*FX$4+(CK906+CK907+CK908+CL906+CL907+CL908+CM906+CM907+CM908+CN906+CN907-16)*Percapita/30*FX$4))))))</f>
        <v>0</v>
      </c>
      <c r="FY906" s="177">
        <f>IF(C906=4,SUM(CO906+CO907+CO908+CQ906+CQ907+CQ908)*Percapita/30*FY$4+(CP906+CP907+CP908+CR906+CR907+CR908)*Cadeirante/30*FY$4,IF(C906=3,IF(CO909+CQ909=10,Fixo/30*FY$4+(CO906+CO907+CO908+CQ906+CQ907+CQ908)*Percapita/30*FY$4+(CP909+CR909)*Cadeirante/30*FY$4,IF(CO909+CQ909&lt;=9,(CO909+CQ909)*Crechee/30*FY$4)+(CP909+CR909)*Cadeirante/30*FY$4+(CO906+CO907+CO908+CQ906+CQ907+CQ908)*Percapita/30*FY$4)+IF(CO909+CQ909&gt;=11,Fixo/30*FY$4+(CO909+CQ909-10)*Crechee/30*FY$4,0),IF(C906=2,IF(CP906+CP907+CP908+CP909+CR906+CR907+CR908+CR909=1,Cadeirante/30*FY$4,IF(CP906+CP907+CP908+CP909+CR906+CR907+CR908+CR909=2,Fixo/30*FY$4,IF(CP906+CP907+CP908+CP909+CR906+CR907+CR908+CR909&gt;2,Fixo/30*FY$4+(CP906+CP907+CP908+CP909+CR906+CR907+CR908+CR909-2)*Cadeirante/30*FY$4)))+(CO906+CO907+CO908+CQ906+CQ907+CQ908)*Percapita/30*FY$4+(CO909+CQ909)*Crechee/30*FY$4,IF(C906=1,IF(CO906+CO907+CO908+CP906+CP907+CP908+CQ906+CQ907+CQ908+CR906+CR907+CR908&lt;=15,(CO906+CO907+CO908+CQ906+CQ907+CQ908)*Percapita/30*FY$4,IF(CO906+CO907+CO908+CP906+CP907+CP908+CQ906+CQ907+CQ908+CR906+CR907+CR908&gt;=16,Fixo/30*FY$4+(CO906+CO907+CO908+CP906+CP907+CP908+CQ906+CQ907+CQ908+CR906+CR907-16)*Percapita/30*FY$4))))))</f>
        <v>0</v>
      </c>
      <c r="FZ906" s="177">
        <f>IF(C906=4,SUM(CS906+CS907+CS908+CU906+CU907+CU908)*Percapita/30*FZ$4+(CT906+CT907+CT908+CV906+CV907+CV908)*Cadeirante/30*FZ$4,IF(C906=3,IF(CS909+CU909=10,Fixo/30*FZ$4+(CS906+CS907+CS908+CU906+CU907+CU908)*Percapita/30*FZ$4+(CT909+CV909)*Cadeirante/30*FZ$4,IF(CS909+CU909&lt;=9,(CS909+CU909)*Crechee/30*FZ$4)+(CT909+CV909)*Cadeirante/30*FZ$4+(CS906+CS907+CS908+CU906+CU907+CU908)*Percapita/30*FZ$4)+IF(CS909+CU909&gt;=11,Fixo/30*FZ$4+(CS909+CU909-10)*Crechee/30*FZ$4,0),IF(C906=2,IF(CT906+CT907+CT908+CT909+CV906+CV907+CV908+CV909=1,Cadeirante/30*FZ$4,IF(CT906+CT907+CT908+CT909+CV906+CV907+CV908+CV909=2,Fixo/30*FZ$4,IF(CT906+CT907+CT908+CT909+CV906+CV907+CV908+CV909&gt;2,Fixo/30*FZ$4+(CT906+CT907+CT908+CT909+CV906+CV907+CV908+CV909-2)*Cadeirante/30*FZ$4)))+(CS906+CS907+CS908+CU906+CU907+CU908)*Percapita/30*FZ$4+(CS909+CU909)*Crechee/30*FZ$4,IF(C906=1,IF(CS906+CS907+CS908+CT906+CT907+CT908+CU906+CU907+CU908+CV906+CV907+CV908&lt;=15,(CS906+CS907+CS908+CU906+CU907+CU908)*Percapita/30*FZ$4,IF(CS906+CS907+CS908+CT906+CT907+CT908+CU906+CU907+CU908+CV906+CV907+CV908&gt;=16,Fixo/30*FZ$4+(CS906+CS907+CS908+CT906+CT907+CT908+CU906+CU907+CU908+CV906+CV907-16)*Percapita/30*FZ$4))))))</f>
        <v>0</v>
      </c>
      <c r="GA906" s="177">
        <f>IF(C906=4,SUM(CW906+CW907+CW908+CY906+CY907+CY908)*Percapita/30*GA$4+(CX906+CX907+CX908+CZ906+CZ907+CZ908)*Cadeirante/30*GA$4,IF(C906=3,IF(CW909+CY909=10,Fixo/30*GA$4+(CW906+CW907+CW908+CY906+CY907+CY908)*Percapita/30*GA$4+(CX909+CZ909)*Cadeirante/30*GA$4,IF(CW909+CY909&lt;=9,(CW909+CY909)*Crechee/30*GA$4)+(CX909+CZ909)*Cadeirante/30*GA$4+(CW906+CW907+CW908+CY906+CY907+CY908)*Percapita/30*GA$4)+IF(CW909+CY909&gt;=11,Fixo/30*GA$4+(CW909+CY909-10)*Crechee/30*GA$4,0),IF(C906=2,IF(CX906+CX907+CX908+CX909+CZ906+CZ907+CZ908+CZ909=1,Cadeirante/30*GA$4,IF(CX906+CX907+CX908+CX909+CZ906+CZ907+CZ908+CZ909=2,Fixo/30*GA$4,IF(CX906+CX907+CX908+CX909+CZ906+CZ907+CZ908+CZ909&gt;2,Fixo/30*GA$4+(CX906+CX907+CX908+CX909+CZ906+CZ907+CZ908+CZ909-2)*Cadeirante/30*GA$4)))+(CW906+CW907+CW908+CY906+CY907+CY908)*Percapita/30*GA$4+(CW909+CY909)*Crechee/30*GA$4,IF(C906=1,IF(CW906+CW907+CW908+CX906+CX907+CX908+CY906+CY907+CY908+CZ906+CZ907+CZ908&lt;=15,(CW906+CW907+CW908+CY906+CY907+CY908)*Percapita/30*GA$4,IF(CW906+CW907+CW908+CX906+CX907+CX908+CY906+CY907+CY908+CZ906+CZ907+CZ908&gt;=16,Fixo/30*GA$4+(CW906+CW907+CW908+CX906+CX907+CX908+CY906+CY907+CY908+CZ906+CZ907-16)*Percapita/30*GA$4))))))</f>
        <v>0</v>
      </c>
      <c r="GB906" s="177">
        <f>IF(C906=4,SUM(DA906+DA907+DA908+DC906+DC907+DC908)*Percapita/30*GB$4+(DB906+DB907+DB908+DD906+DD907+DD908)*Cadeirante/30*GB$4,IF(C906=3,IF(DA909+DC909=10,Fixo/30*GB$4+(DA906+DA907+DA908+DC906+DC907+DC908)*Percapita/30*GB$4+(DB909+DD909)*Cadeirante/30*GB$4,IF(DA909+DC909&lt;=9,(DA909+DC909)*Crechee/30*GB$4)+(DB909+DD909)*Cadeirante/30*GB$4+(DA906+DA907+DA908+DC906+DC907+DC908)*Percapita/30*GB$4)+IF(DA909+DC909&gt;=11,Fixo/30*GB$4+(DA909+DC909-10)*Crechee/30*GB$4,0),IF(C906=2,IF(DB906+DB907+DB908+DB909+DD906+DD907+DD908+DD909=1,Cadeirante/30*GB$4,IF(DB906+DB907+DB908+DB909+DD906+DD907+DD908+DD909=2,Fixo/30*GB$4,IF(DB906+DB907+DB908+DB909+DD906+DD907+DD908+DD909&gt;2,Fixo/30*GB$4+(DB906+DB907+DB908+DB909+DD906+DD907+DD908+DD909-2)*Cadeirante/30*GB$4)))+(DA906+DA907+DA908+DC906+DC907+DC908)*Percapita/30*GB$4+(DA909+DC909)*Crechee/30*GB$4,IF(C906=1,IF(DA906+DA907+DA908+DB906+DB907+DB908+DC906+DC907+DC908+DD906+DD907+DD908&lt;=15,(DA906+DA907+DA908+DC906+DC907+DC908)*Percapita/30*GB$4,IF(DA906+DA907+DA908+DB906+DB907+DB908+DC906+DC907+DC908+DD906+DD907+DD908&gt;=16,Fixo/30*GB$4+(DA906+DA907+DA908+DB906+DB907+DB908+DC906+DC907+DC908+DD906+DD907-16)*Percapita/30*GB$4))))))</f>
        <v>0</v>
      </c>
      <c r="GC906" s="177">
        <f>IF(C906=4,SUM(DE906+DE907+DE908+DG906+DG907+DG908)*Percapita/30*GC$4+(DF906+DF907+DF908+DH906+DH907+DH908)*Cadeirante/30*GC$4,IF(C906=3,IF(DE909+DG909=10,Fixo/30*GC$4+(DE906+DE907+DE908+DG906+DG907+DG908)*Percapita/30*GC$4+(DF909+DH909)*Cadeirante/30*GC$4,IF(DE909+DG909&lt;=9,(DE909+DG909)*Crechee/30*GC$4)+(DF909+DH909)*Cadeirante/30*GC$4+(DE906+DE907+DE908+DG906+DG907+DG908)*Percapita/30*GC$4)+IF(DE909+DG909&gt;=11,Fixo/30*GC$4+(DE909+DG909-10)*Crechee/30*GC$4,0),IF(C906=2,IF(DF906+DF907+DF908+DF909+DH906+DH907+DH908+DH909=1,Cadeirante/30*GC$4,IF(DF906+DF907+DF908+DF909+DH906+DH907+DH908+DH909=2,Fixo/30*GC$4,IF(DF906+DF907+DF908+DF909+DH906+DH907+DH908+DH909&gt;2,Fixo/30*GC$4+(DF906+DF907+DF908+DF909+DH906+DH907+DH908+DH909-2)*Cadeirante/30*GC$4)))+(DE906+DE907+DE908+DG906+DG907+DG908)*Percapita/30*GC$4+(DE909+DG909)*Crechee/30*GC$4,IF(C906=1,IF(DE906+DE907+DE908+DF906+DF907+DF908+DG906+DG907+DG908+DH906+DH907+DH908&lt;=15,(DE906+DE907+DE908+DG906+DG907+DG908)*Percapita/30*GC$4,IF(DE906+DE907+DE908+DF906+DF907+DF908+DG906+DG907+DG908+DH906+DH907+DH908&gt;=16,Fixo/30*GC$4+(DE906+DE907+DE908+DF906+DF907+DF908+DG906+DG907+DG908+DH906+DH907-16)*Percapita/30*GC$4))))))</f>
        <v>0</v>
      </c>
      <c r="GD906" s="177">
        <f>IF(C906=4,SUM(DI906+DI907+DI908+DK906+DK907+DK908)*Percapita/30*GD$4+(DJ906+DJ907+DJ908+DL906+DL907+DL908)*Cadeirante/30*GD$4,IF(C906=3,IF(DI909+DK909=10,Fixo/30*GD$4+(DI906+DI907+DI908+DK906+DK907+DK908)*Percapita/30*GD$4+(DJ909+DL909)*Cadeirante/30*GD$4,IF(DI909+DK909&lt;=9,(DI909+DK909)*Crechee/30*GD$4)+(DJ909+DL909)*Cadeirante/30*GD$4+(DI906+DI907+DI908+DK906+DK907+DK908)*Percapita/30*GD$4)+IF(DI909+DK909&gt;=11,Fixo/30*GD$4+(DI909+DK909-10)*Crechee/30*GD$4,0),IF(C906=2,IF(DJ906+DJ907+DJ908+DJ909+DL906+DL907+DL908+DL909=1,Cadeirante/30*GD$4,IF(DJ906+DJ907+DJ908+DJ909+DL906+DL907+DL908+DL909=2,Fixo/30*GD$4,IF(DJ906+DJ907+DJ908+DJ909+DL906+DL907+DL908+DL909&gt;2,Fixo/30*GD$4+(DJ906+DJ907+DJ908+DJ909+DL906+DL907+DL908+DL909-2)*Cadeirante/30*GD$4)))+(DI906+DI907+DI908+DK906+DK907+DK908)*Percapita/30*GD$4+(DI909+DK909)*Crechee/30*GD$4,IF(C906=1,IF(DI906+DI907+DI908+DJ906+DJ907+DJ908+DK906+DK907+DK908+DL906+DL907+DL908&lt;=15,(DI906+DI907+DI908+DK906+DK907+DK908)*Percapita/30*GD$4,IF(DI906+DI907+DI908+DJ906+DJ907+DJ908+DK906+DK907+DK908+DL906+DL907+DL908&gt;=16,Fixo/30*GD$4+(DI906+DI907+DI908+DJ906+DJ907+DJ908+DK906+DK907+DK908+DL906+DL907-16)*Percapita/30*GD$4))))))</f>
        <v>0</v>
      </c>
      <c r="GE906" s="177">
        <f>IF(C906=4,SUM(DM906+DM907+DM908+DO906+DO907+DO908)*Percapita/30*GE$4+(DN906+DN907+DN908+DP906+DP907+DP908)*Cadeirante/30*GE$4,IF(C906=3,IF(DM909+DO909=10,Fixo/30*GE$4+(DM906+DM907+DM908+DO906+DO907+DO908)*Percapita/30*GE$4+(DN909+DP909)*Cadeirante/30*GE$4,IF(DM909+DO909&lt;=9,(DM909+DO909)*Crechee/30*GE$4)+(DN909+DP909)*Cadeirante/30*GE$4+(DM906+DM907+DM908+DO906+DO907+DO908)*Percapita/30*GE$4)+IF(DM909+DO909&gt;=11,Fixo/30*GE$4+(DM909+DO909-10)*Crechee/30*GE$4,0),IF(C906=2,IF(DN906+DN907+DN908+DN909+DP906+DP907+DP908+DP909=1,Cadeirante/30*GE$4,IF(DN906+DN907+DN908+DN909+DP906+DP907+DP908+DP909=2,Fixo/30*GE$4,IF(DN906+DN907+DN908+DN909+DP906+DP907+DP908+DP909&gt;2,Fixo/30*GE$4+(DN906+DN907+DN908+DN909+DP906+DP907+DP908+DP909-2)*Cadeirante/30*GE$4)))+(DM906+DM907+DM908+DO906+DO907+DO908)*Percapita/30*GE$4+(DM909+DO909)*Crechee/30*GE$4,IF(C906=1,IF(DM906+DM907+DM908+DN906+DN907+DN908+DO906+DO907+DO908+DP906+DP907+DP908&lt;=15,(DM906+DM907+DM908+DO906+DO907+DO908)*Percapita/30*GE$4,IF(DM906+DM907+DM908+DN906+DN907+DN908+DO906+DO907+DO908+DP906+DP907+DP908&gt;=16,Fixo/30*GE$4+(DM906+DM907+DM908+DN906+DN907+DN908+DO906+DO907+DO908+DP906+DP907-16)*Percapita/30*GE$4))))))</f>
        <v>0</v>
      </c>
      <c r="GF906" s="177">
        <f>IF(C906=4,SUM(DQ906+DQ907+DQ908+DS906+DS907+DS908)*Percapita/30*GF$4+(DR906+DR907+DR908+DT906+DT907+DT908)*Cadeirante/30*GF$4,IF(C906=3,IF(DQ909+DS909=10,Fixo/30*GF$4+(DQ906+DQ907+DQ908+DS906+DS907+DS908)*Percapita/30*GF$4+(DR909+DT909)*Cadeirante/30*GF$4,IF(DQ909+DS909&lt;=9,(DQ909+DS909)*Crechee/30*GF$4)+(DR909+DT909)*Cadeirante/30*GF$4+(DQ906+DQ907+DQ908+DS906+DS907+DS908)*Percapita/30*GF$4)+IF(DQ909+DS909&gt;=11,Fixo/30*GF$4+(DQ909+DS909-10)*Crechee/30*GF$4,0),IF(C906=2,IF(DR906+DR907+DR908+DR909+DT906+DT907+DT908+DT909=1,Cadeirante/30*GF$4,IF(DR906+DR907+DR908+DR909+DT906+DT907+DT908+DT909=2,Fixo/30*GF$4,IF(DR906+DR907+DR908+DR909+DT906+DT907+DT908+DT909&gt;2,Fixo/30*GF$4+(DR906+DR907+DR908+DR909+DT906+DT907+DT908+DT909-2)*Cadeirante/30*GF$4)))+(DQ906+DQ907+DQ908+DS906+DS907+DS908)*Percapita/30*GF$4+(DQ909+DS909)*Crechee/30*GF$4,IF(C906=1,IF(DQ906+DQ907+DQ908+DR906+DR907+DR908+DS906+DS907+DS908+DT906+DT907+DT908&lt;=15,(DQ906+DQ907+DQ908+DS906+DS907+DS908)*Percapita/30*GF$4,IF(DQ906+DQ907+DQ908+DR906+DR907+DR908+DS906+DS907+DS908+DT906+DT907+DT908&gt;=16,Fixo/30*GF$4+(DQ906+DQ907+DQ908+DR906+DR907+DR908+DS906+DS907+DS908+DT906+DT907-16)*Percapita/30*GF$4))))))</f>
        <v>0</v>
      </c>
      <c r="GG906" s="177">
        <f>IF(C906=4,SUM(DU906+DU907+DU908+DW906+DW907+DW908)*Percapita/30*GG$4+(DV906+DV907+DV908+DX906+DX907+DX908)*Cadeirante/30*GG$4,IF(C906=3,IF(DU909+DW909=10,Fixo/30*GG$4+(DU906+DU907+DU908+DW906+DW907+DW908)*Percapita/30*GG$4+(DV909+DX909)*Cadeirante/30*GG$4,IF(DU909+DW909&lt;=9,(DU909+DW909)*Crechee/30*GG$4)+(DV909+DX909)*Cadeirante/30*GG$4+(DU906+DU907+DU908+DW906+DW907+DW908)*Percapita/30*GG$4)+IF(DU909+DW909&gt;=11,Fixo/30*GG$4+(DU909+DW909-10)*Crechee/30*GG$4,0),IF(C906=2,IF(DV906+DV907+DV908+DV909+DX906+DX907+DX908+DX909=1,Cadeirante/30*GG$4,IF(DV906+DV907+DV908+DV909+DX906+DX907+DX908+DX909=2,Fixo/30*GG$4,IF(DV906+DV907+DV908+DV909+DX906+DX907+DX908+DX909&gt;2,Fixo/30*GG$4+(DV906+DV907+DV908+DV909+DX906+DX907+DX908+DX909-2)*Cadeirante/30*GG$4)))+(DU906+DU907+DU908+DW906+DW907+DW908)*Percapita/30*GG$4+(DU909+DW909)*Crechee/30*GG$4,IF(C906=1,IF(DU906+DU907+DU908+DV906+DV907+DV908+DW906+DW907+DW908+DX906+DX907+DX908&lt;=15,(DU906+DU907+DU908+DW906+DW907+DW908)*Percapita/30*GG$4,IF(DU906+DU907+DU908+DV906+DV907+DV908+DW906+DW907+DW908+DX906+DX907+DX908&gt;=16,Fixo/30*GG$4+(DU906+DU907+DU908+DV906+DV907+DV908+DW906+DW907+DW908+DX906+DX907-16)*Percapita/30*GG$4))))))</f>
        <v>0</v>
      </c>
      <c r="GH906" s="177">
        <f>IF(C906=4,SUM(DY906+DY907+DY908+EA906+EA907+EA908)*Percapita/30*GH$4+(DZ906+DZ907+DZ908+EB906+EB907+EB908)*Cadeirante/30*GH$4,IF(C906=3,IF(DY909+EA909=10,Fixo/30*GH$4+(DY906+DY907+DY908+EA906+EA907+EA908)*Percapita/30*GH$4+(DZ909+EB909)*Cadeirante/30*GH$4,IF(DY909+EA909&lt;=9,(DY909+EA909)*Crechee/30*GH$4)+(DZ909+EB909)*Cadeirante/30*GH$4+(DY906+DY907+DY908+EA906+EA907+EA908)*Percapita/30*GH$4)+IF(DY909+EA909&gt;=11,Fixo/30*GH$4+(DY909+EA909-10)*Crechee/30*GH$4,0),IF(C906=2,IF(DZ906+DZ907+DZ908+DZ909+EB906+EB907+EB908+EB909=1,Cadeirante/30*GH$4,IF(DZ906+DZ907+DZ908+DZ909+EB906+EB907+EB908+EB909=2,Fixo/30*GH$4,IF(DZ906+DZ907+DZ908+DZ909+EB906+EB907+EB908+EB909&gt;2,Fixo/30*GH$4+(DZ906+DZ907+DZ908+DZ909+EB906+EB907+EB908+EB909-2)*Cadeirante/30*GH$4)))+(DY906+DY907+DY908+EA906+EA907+EA908)*Percapita/30*GH$4+(DY909+EA909)*Crechee/30*GH$4,IF(C906=1,IF(DY906+DY907+DY908+DZ906+DZ907+DZ908+EA906+EA907+EA908+EB906+EB907+EB908&lt;=15,(DY906+DY907+DY908+EA906+EA907+EA908)*Percapita/30*GH$4,IF(DY906+DY907+DY908+DZ906+DZ907+DZ908+EA906+EA907+EA908+EB906+EB907+EB908&gt;=16,Fixo/30*GH$4+(DY906+DY907+DY908+DZ906+DZ907+DZ908+EA906+EA907+EA908+EB906+EB907-16)*Percapita/30*GH$4))))))</f>
        <v>0</v>
      </c>
      <c r="GI906" s="177">
        <f>IF(C906=4,SUM(EC906+EC907+EC908+EE906+EE907+EE908)*Percapita/30*GI$4+(ED906+ED907+ED908+EF906+EF907+EF908)*Cadeirante/30*GI$4,IF(C906=3,IF(EC909+EE909=10,Fixo/30*GI$4+(EC906+EC907+EC908+EE906+EE907+EE908)*Percapita/30*GI$4+(ED909+EF909)*Cadeirante/30*GI$4,IF(EC909+EE909&lt;=9,(EC909+EE909)*Crechee/30*GI$4)+(ED909+EF909)*Cadeirante/30*GI$4+(EC906+EC907+EC908+EE906+EE907+EE908)*Percapita/30*GI$4)+IF(EC909+EE909&gt;=11,Fixo/30*GI$4+(EC909+EE909-10)*Crechee/30*GI$4,0),IF(C906=2,IF(ED906+ED907+ED908+ED909+EF906+EF907+EF908+EF909=1,Cadeirante/30*GI$4,IF(ED906+ED907+ED908+ED909+EF906+EF907+EF908+EF909=2,Fixo/30*GI$4,IF(ED906+ED907+ED908+ED909+EF906+EF907+EF908+EF909&gt;2,Fixo/30*GI$4+(ED906+ED907+ED908+ED909+EF906+EF907+EF908+EF909-2)*Cadeirante/30*GI$4)))+(EC906+EC907+EC908+EE906+EE907+EE908)*Percapita/30*GI$4+(EC909+EE909)*Crechee/30*GI$4,IF(C906=1,IF(EC906+EC907+EC908+ED906+ED907+ED908+EE906+EE907+EE908+EF906+EF907+EF908&lt;=15,(EC906+EC907+EC908+EE906+EE907+EE908)*Percapita/30*GI$4,IF(EC906+EC907+EC908+ED906+ED907+ED908+EE906+EE907+EE908+EF906+EF907+EF908&gt;=16,Fixo/30*GI$4+(EC906+EC907+EC908+ED906+ED907+ED908+EE906+EE907+EE908+EF906+EF907-16)*Percapita/30*GI$4))))))</f>
        <v>0</v>
      </c>
      <c r="GJ906" s="177">
        <f>IF(C906=4,SUM(EG906+EG907+EG908+EI906+EI907+EI908)*Percapita/30*GJ$4+(EH906+EH907+EH908+EJ906+EJ907+EJ908)*Cadeirante/30*GJ$4,IF(C906=3,IF(EG909+EI909=10,Fixo/30*GJ$4+(EG906+EG907+EG908+EI906+EI907+EI908)*Percapita/30*GJ$4+(EH909+EJ909)*Cadeirante/30*GJ$4,IF(EG909+EI909&lt;=9,(EG909+EI909)*Crechee/30*GJ$4)+(EH909+EJ909)*Cadeirante/30*GJ$4+(EG906+EG907+EG908+EI906+EI907+EI908)*Percapita/30*GJ$4)+IF(EG909+EI909&gt;=11,Fixo/30*GJ$4+(EG909+EI909-10)*Crechee/30*GJ$4,0),IF(C906=2,IF(EH906+EH907+EH908+EH909+EJ906+EJ907+EJ908+EJ909=1,Cadeirante/30*GJ$4,IF(EH906+EH907+EH908+EH909+EJ906+EJ907+EJ908+EJ909=2,Fixo/30*GJ$4,IF(EH906+EH907+EH908+EH909+EJ906+EJ907+EJ908+EJ909&gt;2,Fixo/30*GJ$4+(EH906+EH907+EH908+EH909+EJ906+EJ907+EJ908+EJ909-2)*Cadeirante/30*GJ$4)))+(EG906+EG907+EG908+EI906+EI907+EI908)*Percapita/30*GJ$4+(EG909+EI909)*Crechee/30*GJ$4,IF(C906=1,IF(EG906+EG907+EG908+EH906+EH907+EH908+EI906+EI907+EI908+EJ906+EJ907+EJ908&lt;=15,(EG906+EG907+EG908+EI906+EI907+EI908)*Percapita/30*GJ$4,IF(EG906+EG907+EG908+EH906+EH907+EH908+EI906+EI907+EI908+EJ906+EJ907+EJ908&gt;=16,Fixo/30*GJ$4+(EG906+EG907+EG908+EH906+EH907+EH908+EI906+EI907+EI908+EJ906+EJ907-16)*Percapita/30*GJ$4))))))</f>
        <v>0</v>
      </c>
      <c r="GK906" s="178"/>
      <c r="GL906" s="103">
        <f t="shared" si="968"/>
        <v>0</v>
      </c>
      <c r="GM906" s="124"/>
      <c r="GN906" s="104">
        <f>SUMIF(V906:V909,"&lt;0")*Cadeirante/30*GN$4+SUMIF(X906:X909,"&lt;0")*Cadeirante/30*GN$4</f>
        <v>0</v>
      </c>
      <c r="GO906" s="104">
        <f>SUMIF(Z906:Z909,"&lt;0")*Cadeirante/30*GO$4+SUMIF(AB906:AB909,"&lt;0")*Cadeirante/30*GO$4</f>
        <v>0</v>
      </c>
      <c r="GP906" s="104">
        <f>SUMIF(AD906:AD909,"&lt;0")*Cadeirante/30*GP$4+SUMIF(AF906:AF909,"&lt;0")*Cadeirante/30*GP$4</f>
        <v>0</v>
      </c>
      <c r="GQ906" s="104">
        <f>SUMIF(AH906:AH909,"&lt;0")*Cadeirante/30*GQ$4+SUMIF(AJ906:AJ909,"&lt;0")*Cadeirante/30*GQ$4</f>
        <v>0</v>
      </c>
      <c r="GR906" s="104">
        <f>SUMIF(AL906:AL909,"&lt;0")*Cadeirante/30*GR$4+SUMIF(AN906:AN909,"&lt;0")*Cadeirante/30*GR$4</f>
        <v>0</v>
      </c>
      <c r="GS906" s="104">
        <f>SUMIF(AP906:AP909,"&lt;0")*Cadeirante/30*GS$4+SUMIF(AR906:AR909,"&lt;0")*Cadeirante/30*GS$4</f>
        <v>0</v>
      </c>
      <c r="GT906" s="104">
        <f>SUMIF(AT906:AT909,"&lt;0")*Cadeirante/30*GT$4+SUMIF(AV906:AV909,"&lt;0")*Cadeirante/30*GT$4</f>
        <v>0</v>
      </c>
      <c r="GU906" s="104">
        <f>SUMIF(AX906:AX909,"&lt;0")*Cadeirante/30*GU$4+SUMIF(AZ906:AZ909,"&lt;0")*Cadeirante/30*GU$4</f>
        <v>0</v>
      </c>
      <c r="GV906" s="104">
        <f>SUMIF(BB906:BB909,"&lt;0")*Cadeirante/30*GV$4+SUMIF(BD906:BD909,"&lt;0")*Cadeirante/30*GV$4</f>
        <v>0</v>
      </c>
      <c r="GW906" s="104">
        <f>SUMIF(BF906:BF909,"&lt;0")*Cadeirante/30*GW$4+SUMIF(BH906:BH909,"&lt;0")*Cadeirante/30*GW$4</f>
        <v>0</v>
      </c>
      <c r="GX906" s="104">
        <f>SUMIF(BJ906:BJ909,"&lt;0")*Cadeirante/30*GX$4+SUMIF(BL906:BL909,"&lt;0")*Cadeirante/30*GX$4</f>
        <v>0</v>
      </c>
      <c r="GY906" s="104">
        <f>SUMIF(BN906:BN909,"&lt;0")*Cadeirante/30*GY$4+SUMIF(BP906:BP909,"&lt;0")*Cadeirante/30*GY$4</f>
        <v>0</v>
      </c>
      <c r="GZ906" s="104">
        <f>SUMIF(BR906:BR909,"&lt;0")*Cadeirante/30*GZ$4+SUMIF(BT906:BT909,"&lt;0")*Cadeirante/30*GZ$4</f>
        <v>0</v>
      </c>
      <c r="HA906" s="104">
        <f>SUMIF(BV906:BV909,"&lt;0")*Cadeirante/30*HA$4+SUMIF(BX906:BX909,"&lt;0")*Cadeirante/30*HA$4</f>
        <v>0</v>
      </c>
      <c r="HB906" s="104">
        <f>SUMIF(BZ906:BZ909,"&lt;0")*Cadeirante/30*HB$4+SUMIF(CB906:CB909,"&lt;0")*Cadeirante/30*HB$4</f>
        <v>0</v>
      </c>
      <c r="HC906" s="104">
        <f>SUMIF(CD906:CD909,"&lt;0")*Cadeirante/30*HC$4+SUMIF(CF906:CF909,"&lt;0")*Cadeirante/30*HC$4</f>
        <v>0</v>
      </c>
      <c r="HD906" s="104">
        <f>SUMIF(CH906:CH909,"&lt;0")*Cadeirante/30*HD$4+SUMIF(CJ906:CJ909,"&lt;0")*Cadeirante/30*HD$4</f>
        <v>0</v>
      </c>
      <c r="HE906" s="104">
        <f>SUMIF(CL906:CL909,"&lt;0")*Cadeirante/30*HE$4+SUMIF(CN906:CN909,"&lt;0")*Cadeirante/30*HE$4</f>
        <v>0</v>
      </c>
      <c r="HF906" s="104">
        <f>SUMIF(CP906:CP909,"&lt;0")*Cadeirante/30*HF$4+SUMIF(CR906:CR909,"&lt;0")*Cadeirante/30*HF$4</f>
        <v>0</v>
      </c>
      <c r="HG906" s="104">
        <f>SUMIF(CT906:CT909,"&lt;0")*Cadeirante/30*HG$4+SUMIF(CV906:CV909,"&lt;0")*Cadeirante/30*HG$4</f>
        <v>0</v>
      </c>
      <c r="HH906" s="104">
        <f>SUMIF(CX906:CX909,"&lt;0")*Cadeirante/30*HH$4+SUMIF(CZ906:CZ909,"&lt;0")*Cadeirante/30*HH$4</f>
        <v>0</v>
      </c>
      <c r="HI906" s="104">
        <f>SUMIF(DB906:DB909,"&lt;0")*Cadeirante/30*HI$4+SUMIF(DD906:DD909,"&lt;0")*Cadeirante/30*HI$4</f>
        <v>0</v>
      </c>
      <c r="HJ906" s="104">
        <f>SUMIF(DF906:DF909,"&lt;0")*Cadeirante/30*HJ$4+SUMIF(DH906:DH909,"&lt;0")*Cadeirante/30*HJ$4</f>
        <v>0</v>
      </c>
      <c r="HK906" s="104">
        <f>SUMIF(DJ906:DJ909,"&lt;0")*Cadeirante/30*HK$4+SUMIF(DL906:DL909,"&lt;0")*Cadeirante/30*HK$4</f>
        <v>0</v>
      </c>
      <c r="HL906" s="104">
        <f>SUMIF(DN906:DN909,"&lt;0")*Cadeirante/30*HL$4+SUMIF(DP906:DP909,"&lt;0")*Cadeirante/30*HL$4</f>
        <v>0</v>
      </c>
      <c r="HM906" s="104">
        <f>SUMIF(DR906:DR909,"&lt;0")*Cadeirante/30*HM$4+SUMIF(DT906:DT909,"&lt;0")*Cadeirante/30*HM$4</f>
        <v>0</v>
      </c>
      <c r="HN906" s="104">
        <f>SUMIF(DV906:DV909,"&lt;0")*Cadeirante/30*HN$4+SUMIF(DX906:DX909,"&lt;0")*Cadeirante/30*HN$4</f>
        <v>0</v>
      </c>
      <c r="HO906" s="104">
        <f>SUMIF(DZ906:DZ909,"&lt;0")*Cadeirante/30*HO$4+SUMIF(EB906:EB909,"&lt;0")*Cadeirante/30*HO$4</f>
        <v>0</v>
      </c>
      <c r="HP906" s="104">
        <f>SUMIF(ED906:ED909,"&lt;0")*Cadeirante/30*HP$4+SUMIF(EF906:EF909,"&lt;0")*Cadeirante/30*HP$4</f>
        <v>0</v>
      </c>
      <c r="HQ906" s="64"/>
      <c r="HR906" s="64"/>
      <c r="HS906" s="64"/>
      <c r="HT906" s="64"/>
      <c r="HU906" s="64"/>
      <c r="HV906" s="64"/>
      <c r="HW906" s="176">
        <v>17629.309999999998</v>
      </c>
      <c r="HX906" s="64"/>
      <c r="HY906" s="280">
        <f>IF(ISTEXT(EM906), VALUE(EM906), EM906)</f>
        <v>0</v>
      </c>
      <c r="HZ906" s="280">
        <f>IF(ISTEXT(EN906), VALUE(EN906), EN906)</f>
        <v>0</v>
      </c>
      <c r="IA906" s="280">
        <f>IF(ISTEXT(EO906), VALUE(EO906), EO906)</f>
        <v>0</v>
      </c>
      <c r="IB906" s="64" t="b">
        <f>HW906=FE906</f>
        <v>0</v>
      </c>
      <c r="IC906" s="64"/>
    </row>
    <row r="907" spans="1:237" s="106" customFormat="1" ht="22.5" customHeight="1" x14ac:dyDescent="0.25">
      <c r="A907" s="368" t="s">
        <v>4018</v>
      </c>
      <c r="B907" s="369" t="s">
        <v>4019</v>
      </c>
      <c r="C907" s="370" t="s">
        <v>3233</v>
      </c>
      <c r="D907" s="371" t="s">
        <v>4015</v>
      </c>
      <c r="E907" s="371" t="s">
        <v>4020</v>
      </c>
      <c r="F907" s="372" t="s">
        <v>3224</v>
      </c>
      <c r="G907" s="372" t="s">
        <v>3225</v>
      </c>
      <c r="H907" s="373" t="s">
        <v>1664</v>
      </c>
      <c r="I907" s="374" t="s">
        <v>4021</v>
      </c>
      <c r="J907" s="421" t="s">
        <v>3231</v>
      </c>
      <c r="K907" s="421" t="s">
        <v>3234</v>
      </c>
      <c r="L907" s="329">
        <f>CONTINUA!BV907</f>
        <v>52</v>
      </c>
      <c r="M907" s="329">
        <f>CONTINUA!BW907</f>
        <v>0</v>
      </c>
      <c r="N907" s="895"/>
      <c r="O907" s="896" t="s">
        <v>4095</v>
      </c>
      <c r="P907" s="897" t="s">
        <v>206</v>
      </c>
      <c r="Q907" s="400">
        <v>73</v>
      </c>
      <c r="R907" s="401"/>
      <c r="S907" s="400">
        <v>2</v>
      </c>
      <c r="T907" s="401"/>
      <c r="U907" s="400"/>
      <c r="V907" s="401"/>
      <c r="W907" s="400"/>
      <c r="X907" s="401"/>
      <c r="Y907" s="400"/>
      <c r="Z907" s="401"/>
      <c r="AA907" s="400"/>
      <c r="AB907" s="401"/>
      <c r="AC907" s="400"/>
      <c r="AD907" s="401"/>
      <c r="AE907" s="400"/>
      <c r="AF907" s="401"/>
      <c r="AG907" s="400"/>
      <c r="AH907" s="401"/>
      <c r="AI907" s="400"/>
      <c r="AJ907" s="401"/>
      <c r="AK907" s="400"/>
      <c r="AL907" s="401"/>
      <c r="AM907" s="400"/>
      <c r="AN907" s="401"/>
      <c r="AO907" s="400"/>
      <c r="AP907" s="401"/>
      <c r="AQ907" s="400"/>
      <c r="AR907" s="401"/>
      <c r="AS907" s="400"/>
      <c r="AT907" s="401"/>
      <c r="AU907" s="400"/>
      <c r="AV907" s="401"/>
      <c r="AW907" s="400"/>
      <c r="AX907" s="401"/>
      <c r="AY907" s="400"/>
      <c r="AZ907" s="401"/>
      <c r="BA907" s="400"/>
      <c r="BB907" s="401"/>
      <c r="BC907" s="400"/>
      <c r="BD907" s="401"/>
      <c r="BE907" s="400"/>
      <c r="BF907" s="401"/>
      <c r="BG907" s="400"/>
      <c r="BH907" s="401"/>
      <c r="BI907" s="400"/>
      <c r="BJ907" s="401"/>
      <c r="BK907" s="400"/>
      <c r="BL907" s="401"/>
      <c r="BM907" s="400"/>
      <c r="BN907" s="401"/>
      <c r="BO907" s="400"/>
      <c r="BP907" s="401"/>
      <c r="BQ907" s="400"/>
      <c r="BR907" s="401"/>
      <c r="BS907" s="400"/>
      <c r="BT907" s="401"/>
      <c r="BU907" s="400"/>
      <c r="BV907" s="401"/>
      <c r="BW907" s="400"/>
      <c r="BX907" s="401"/>
      <c r="BY907" s="400"/>
      <c r="BZ907" s="401"/>
      <c r="CA907" s="400"/>
      <c r="CB907" s="401"/>
      <c r="CC907" s="400"/>
      <c r="CD907" s="401"/>
      <c r="CE907" s="400"/>
      <c r="CF907" s="401"/>
      <c r="CG907" s="400"/>
      <c r="CH907" s="401"/>
      <c r="CI907" s="400"/>
      <c r="CJ907" s="401"/>
      <c r="CK907" s="400"/>
      <c r="CL907" s="401"/>
      <c r="CM907" s="400"/>
      <c r="CN907" s="401"/>
      <c r="CO907" s="400"/>
      <c r="CP907" s="401"/>
      <c r="CQ907" s="400"/>
      <c r="CR907" s="401"/>
      <c r="CS907" s="400"/>
      <c r="CT907" s="401"/>
      <c r="CU907" s="400"/>
      <c r="CV907" s="401"/>
      <c r="CW907" s="400"/>
      <c r="CX907" s="401"/>
      <c r="CY907" s="400"/>
      <c r="CZ907" s="401"/>
      <c r="DA907" s="400"/>
      <c r="DB907" s="401"/>
      <c r="DC907" s="400"/>
      <c r="DD907" s="401"/>
      <c r="DE907" s="400"/>
      <c r="DF907" s="401"/>
      <c r="DG907" s="400"/>
      <c r="DH907" s="401"/>
      <c r="DI907" s="400"/>
      <c r="DJ907" s="401"/>
      <c r="DK907" s="400"/>
      <c r="DL907" s="401"/>
      <c r="DM907" s="400"/>
      <c r="DN907" s="401"/>
      <c r="DO907" s="400"/>
      <c r="DP907" s="401"/>
      <c r="DQ907" s="400"/>
      <c r="DR907" s="401"/>
      <c r="DS907" s="400"/>
      <c r="DT907" s="401"/>
      <c r="DU907" s="400"/>
      <c r="DV907" s="401"/>
      <c r="DW907" s="400"/>
      <c r="DX907" s="401"/>
      <c r="DY907" s="400"/>
      <c r="DZ907" s="401"/>
      <c r="EA907" s="400"/>
      <c r="EB907" s="401"/>
      <c r="EC907" s="400"/>
      <c r="ED907" s="401"/>
      <c r="EE907" s="400"/>
      <c r="EF907" s="401"/>
      <c r="EG907" s="400"/>
      <c r="EH907" s="401"/>
      <c r="EI907" s="400"/>
      <c r="EJ907" s="447"/>
      <c r="EK907" s="511"/>
      <c r="EL907" s="514"/>
      <c r="EM907" s="448"/>
      <c r="EN907" s="344"/>
      <c r="EO907" s="345"/>
      <c r="EP907" s="171">
        <f t="shared" ref="EP907:EP910" si="1030">Q907</f>
        <v>73</v>
      </c>
      <c r="EQ907" s="171">
        <f t="shared" ref="EQ907:EQ910" si="1031">U907+Y907+AC907+AG907+AK907+AO907+AS907+AW907+BA907+BE907+BI907+BM907+BQ907+BU907+BY907+CC907+CG907+CK907+CO907+CS907+CW907+DA907+DE907+DI907+DM907+DQ907+DU907+DY907+EC907+EG907</f>
        <v>0</v>
      </c>
      <c r="ER907" s="171">
        <f t="shared" ref="ER907:ER910" si="1032">S907+W907+AA907+AE907+AI907+AM907+AQ907+AU907+AY907+BC907+BG907+BK907+BO907+BS907+BW907+CA907+CE907+CI907+CM907+CQ907+CU907+CY907+DC907+DG907+DK907+DO907+DS907+DW907+EA907+EE907+EI907</f>
        <v>2</v>
      </c>
      <c r="ES907" s="171">
        <f t="shared" ref="ES907:ES910" si="1033">R907</f>
        <v>0</v>
      </c>
      <c r="ET907" s="171">
        <f t="shared" ref="ET907:ET910" si="1034">V907+Z907+AD907+AH907+AL907+AP907+AT907+AX907+BB907+BF907+BJ907+BN907+BR907+BV907+BZ907+CD907+CH907+CL907+CP907+CT907+CX907+DB907+DF907+DJ907+DN907+DR907+DV907+DZ907+ED907+EH907</f>
        <v>0</v>
      </c>
      <c r="EU907" s="171">
        <f t="shared" ref="EU907:EU910" si="1035">T907+X907+AB907+AF907+AJ907+AN907+AR907+AV907+AZ907+BD907+BH907+BL907+BP907+BT907+BX907+CB907+CF907+CJ907+CN907+CR907+CV907+CZ907+DD907+DH907+DL907+DP907+DT907+DX907+EB907+EF907+EJ907</f>
        <v>0</v>
      </c>
      <c r="EV907" s="172">
        <f t="shared" ref="EV907:EV910" si="1036">EP907+EQ907+ES907+ET907+ER907+EU907</f>
        <v>75</v>
      </c>
      <c r="EW907" s="173"/>
      <c r="EX907" s="248">
        <f t="shared" si="1029"/>
        <v>0</v>
      </c>
      <c r="EY907" s="174">
        <f>(L907*regular)+(M907*Cadeirantee)</f>
        <v>501.28000000000003</v>
      </c>
      <c r="EZ907" s="249">
        <f>SUMIF(FG907:GJ907,"&gt;0")</f>
        <v>0</v>
      </c>
      <c r="FA907" s="249">
        <f>SUMIF(FG907:GJ907,"&lt;0")+SUMIF(GN907:HP907,"&lt;0")</f>
        <v>0</v>
      </c>
      <c r="FB907" s="174">
        <v>0</v>
      </c>
      <c r="FC907" s="126">
        <f>N907*km*'VALORES TABELA'!$B$13</f>
        <v>0</v>
      </c>
      <c r="FD907" s="250">
        <f t="shared" ref="FD907:FD910" si="1037">GL907</f>
        <v>0</v>
      </c>
      <c r="FE907" s="105"/>
      <c r="FF907" s="119"/>
      <c r="FG907" s="119"/>
      <c r="FH907" s="119"/>
      <c r="FI907" s="119"/>
      <c r="FJ907" s="119"/>
      <c r="FK907" s="119"/>
      <c r="FL907" s="119"/>
      <c r="FM907" s="119"/>
      <c r="FN907" s="119"/>
      <c r="FO907" s="119"/>
      <c r="FP907" s="119"/>
      <c r="FQ907" s="119"/>
      <c r="FR907" s="119"/>
      <c r="FS907" s="119"/>
      <c r="FT907" s="119"/>
      <c r="FU907" s="119"/>
      <c r="FV907" s="119"/>
      <c r="FW907" s="119"/>
      <c r="FX907" s="119"/>
      <c r="FY907" s="119"/>
      <c r="FZ907" s="119"/>
      <c r="GA907" s="119"/>
      <c r="GB907" s="119"/>
      <c r="GC907" s="119"/>
      <c r="GD907" s="119"/>
      <c r="GE907" s="119"/>
      <c r="GF907" s="119"/>
      <c r="GG907" s="119"/>
      <c r="GH907" s="119"/>
      <c r="GI907" s="119"/>
      <c r="GJ907" s="119"/>
      <c r="GK907" s="251"/>
      <c r="GL907" s="103">
        <f t="shared" ref="GL907:GL910" si="1038">IF(J907="ADAPTADO",T907*Cadeirante/30*GM907+S907*Percapita/30*GM907,IF(J907="NORMAL",(S907+T907)*Percapita/30*GM907,IF(J907="CRECHE",0)))*-1</f>
        <v>0</v>
      </c>
      <c r="GM907" s="124"/>
      <c r="GN907" s="104"/>
      <c r="GO907" s="104"/>
      <c r="GP907" s="104"/>
      <c r="GQ907" s="104"/>
      <c r="GR907" s="104"/>
      <c r="GS907" s="104"/>
      <c r="GT907" s="104"/>
      <c r="GU907" s="104"/>
      <c r="GV907" s="104"/>
      <c r="GW907" s="104"/>
      <c r="GX907" s="104"/>
      <c r="GY907" s="104"/>
      <c r="GZ907" s="104"/>
      <c r="HA907" s="104"/>
      <c r="HB907" s="104"/>
      <c r="HC907" s="104"/>
      <c r="HD907" s="104"/>
      <c r="HE907" s="104"/>
      <c r="HF907" s="104"/>
      <c r="HG907" s="104"/>
      <c r="HH907" s="104"/>
      <c r="HI907" s="104"/>
      <c r="HJ907" s="104"/>
      <c r="HK907" s="104"/>
      <c r="HL907" s="104"/>
      <c r="HM907" s="104"/>
      <c r="HN907" s="104"/>
      <c r="HO907" s="104"/>
      <c r="HP907" s="104"/>
      <c r="HQ907" s="64"/>
      <c r="HR907" s="64"/>
      <c r="HS907" s="64"/>
      <c r="HT907" s="64"/>
      <c r="HU907" s="64"/>
      <c r="HV907" s="64"/>
      <c r="HW907" s="105"/>
      <c r="HX907" s="64"/>
      <c r="HY907" s="280">
        <f t="shared" ref="HY907:HY910" si="1039">IF(ISTEXT(EM907), VALUE(EM907), EM907)</f>
        <v>0</v>
      </c>
      <c r="HZ907" s="280">
        <f t="shared" ref="HZ907:HZ910" si="1040">IF(ISTEXT(EN907), VALUE(EN907), EN907)</f>
        <v>0</v>
      </c>
      <c r="IA907" s="280">
        <f t="shared" ref="IA907:IA910" si="1041">IF(ISTEXT(EO907), VALUE(EO907), EO907)</f>
        <v>0</v>
      </c>
      <c r="IB907" s="64"/>
      <c r="IC907" s="64"/>
    </row>
    <row r="908" spans="1:237" s="106" customFormat="1" ht="22.5" customHeight="1" x14ac:dyDescent="0.25">
      <c r="A908" s="368" t="s">
        <v>4018</v>
      </c>
      <c r="B908" s="369" t="s">
        <v>4019</v>
      </c>
      <c r="C908" s="375" t="s">
        <v>3233</v>
      </c>
      <c r="D908" s="371" t="s">
        <v>4015</v>
      </c>
      <c r="E908" s="371" t="s">
        <v>4020</v>
      </c>
      <c r="F908" s="376" t="s">
        <v>3224</v>
      </c>
      <c r="G908" s="376" t="s">
        <v>3225</v>
      </c>
      <c r="H908" s="373" t="s">
        <v>1664</v>
      </c>
      <c r="I908" s="374" t="s">
        <v>4021</v>
      </c>
      <c r="J908" s="421" t="s">
        <v>3231</v>
      </c>
      <c r="K908" s="422" t="s">
        <v>3235</v>
      </c>
      <c r="L908" s="329">
        <f>CONTINUA!BV908</f>
        <v>0</v>
      </c>
      <c r="M908" s="329">
        <f>CONTINUA!BW908</f>
        <v>0</v>
      </c>
      <c r="N908" s="895"/>
      <c r="O908" s="896" t="s">
        <v>4095</v>
      </c>
      <c r="P908" s="897" t="s">
        <v>206</v>
      </c>
      <c r="Q908" s="400"/>
      <c r="R908" s="401"/>
      <c r="S908" s="400"/>
      <c r="T908" s="401"/>
      <c r="U908" s="400"/>
      <c r="V908" s="401"/>
      <c r="W908" s="400"/>
      <c r="X908" s="401"/>
      <c r="Y908" s="400"/>
      <c r="Z908" s="401"/>
      <c r="AA908" s="400"/>
      <c r="AB908" s="401"/>
      <c r="AC908" s="400"/>
      <c r="AD908" s="401"/>
      <c r="AE908" s="400"/>
      <c r="AF908" s="401"/>
      <c r="AG908" s="400"/>
      <c r="AH908" s="401"/>
      <c r="AI908" s="400"/>
      <c r="AJ908" s="401"/>
      <c r="AK908" s="400"/>
      <c r="AL908" s="401"/>
      <c r="AM908" s="400"/>
      <c r="AN908" s="401"/>
      <c r="AO908" s="400"/>
      <c r="AP908" s="401"/>
      <c r="AQ908" s="400"/>
      <c r="AR908" s="401"/>
      <c r="AS908" s="400"/>
      <c r="AT908" s="401"/>
      <c r="AU908" s="400"/>
      <c r="AV908" s="401"/>
      <c r="AW908" s="400"/>
      <c r="AX908" s="401"/>
      <c r="AY908" s="400"/>
      <c r="AZ908" s="401"/>
      <c r="BA908" s="400"/>
      <c r="BB908" s="401"/>
      <c r="BC908" s="400"/>
      <c r="BD908" s="401"/>
      <c r="BE908" s="400"/>
      <c r="BF908" s="401"/>
      <c r="BG908" s="400"/>
      <c r="BH908" s="401"/>
      <c r="BI908" s="400"/>
      <c r="BJ908" s="401"/>
      <c r="BK908" s="400"/>
      <c r="BL908" s="401"/>
      <c r="BM908" s="400"/>
      <c r="BN908" s="401"/>
      <c r="BO908" s="400"/>
      <c r="BP908" s="401"/>
      <c r="BQ908" s="400"/>
      <c r="BR908" s="401"/>
      <c r="BS908" s="400"/>
      <c r="BT908" s="401"/>
      <c r="BU908" s="400"/>
      <c r="BV908" s="401"/>
      <c r="BW908" s="400"/>
      <c r="BX908" s="401"/>
      <c r="BY908" s="400"/>
      <c r="BZ908" s="401"/>
      <c r="CA908" s="400"/>
      <c r="CB908" s="401"/>
      <c r="CC908" s="400"/>
      <c r="CD908" s="401"/>
      <c r="CE908" s="400"/>
      <c r="CF908" s="401"/>
      <c r="CG908" s="400"/>
      <c r="CH908" s="401"/>
      <c r="CI908" s="400"/>
      <c r="CJ908" s="401"/>
      <c r="CK908" s="400"/>
      <c r="CL908" s="401"/>
      <c r="CM908" s="400"/>
      <c r="CN908" s="401"/>
      <c r="CO908" s="400"/>
      <c r="CP908" s="401"/>
      <c r="CQ908" s="400"/>
      <c r="CR908" s="401"/>
      <c r="CS908" s="400"/>
      <c r="CT908" s="401"/>
      <c r="CU908" s="400"/>
      <c r="CV908" s="401"/>
      <c r="CW908" s="400"/>
      <c r="CX908" s="401"/>
      <c r="CY908" s="400"/>
      <c r="CZ908" s="401"/>
      <c r="DA908" s="400"/>
      <c r="DB908" s="401"/>
      <c r="DC908" s="400"/>
      <c r="DD908" s="401"/>
      <c r="DE908" s="400"/>
      <c r="DF908" s="401"/>
      <c r="DG908" s="400"/>
      <c r="DH908" s="401"/>
      <c r="DI908" s="400"/>
      <c r="DJ908" s="401"/>
      <c r="DK908" s="400"/>
      <c r="DL908" s="401"/>
      <c r="DM908" s="400"/>
      <c r="DN908" s="401"/>
      <c r="DO908" s="400"/>
      <c r="DP908" s="401"/>
      <c r="DQ908" s="400"/>
      <c r="DR908" s="401"/>
      <c r="DS908" s="400"/>
      <c r="DT908" s="401"/>
      <c r="DU908" s="400"/>
      <c r="DV908" s="401"/>
      <c r="DW908" s="400"/>
      <c r="DX908" s="401"/>
      <c r="DY908" s="400"/>
      <c r="DZ908" s="401"/>
      <c r="EA908" s="400"/>
      <c r="EB908" s="401"/>
      <c r="EC908" s="400"/>
      <c r="ED908" s="401"/>
      <c r="EE908" s="400"/>
      <c r="EF908" s="401"/>
      <c r="EG908" s="400"/>
      <c r="EH908" s="401"/>
      <c r="EI908" s="400"/>
      <c r="EJ908" s="447"/>
      <c r="EK908" s="511"/>
      <c r="EL908" s="514"/>
      <c r="EM908" s="448"/>
      <c r="EN908" s="344"/>
      <c r="EO908" s="345"/>
      <c r="EP908" s="171">
        <f t="shared" si="1030"/>
        <v>0</v>
      </c>
      <c r="EQ908" s="171">
        <f t="shared" si="1031"/>
        <v>0</v>
      </c>
      <c r="ER908" s="171">
        <f t="shared" si="1032"/>
        <v>0</v>
      </c>
      <c r="ES908" s="171">
        <f t="shared" si="1033"/>
        <v>0</v>
      </c>
      <c r="ET908" s="171">
        <f t="shared" si="1034"/>
        <v>0</v>
      </c>
      <c r="EU908" s="171">
        <f t="shared" si="1035"/>
        <v>0</v>
      </c>
      <c r="EV908" s="172">
        <f t="shared" si="1036"/>
        <v>0</v>
      </c>
      <c r="EW908" s="125"/>
      <c r="EX908" s="248">
        <f t="shared" si="1029"/>
        <v>0</v>
      </c>
      <c r="EY908" s="174">
        <f>(L908*regular)+(M908*Cadeirantee)</f>
        <v>0</v>
      </c>
      <c r="EZ908" s="249">
        <f>SUMIF(FG908:GJ908,"&gt;0")</f>
        <v>0</v>
      </c>
      <c r="FA908" s="249">
        <f>SUMIF(FG908:GJ908,"&lt;0")+SUMIF(GN908:HP908,"&lt;0")</f>
        <v>0</v>
      </c>
      <c r="FB908" s="174">
        <v>0</v>
      </c>
      <c r="FC908" s="126">
        <f>N908*km*'VALORES TABELA'!$B$13</f>
        <v>0</v>
      </c>
      <c r="FD908" s="250">
        <f t="shared" si="1037"/>
        <v>0</v>
      </c>
      <c r="FE908" s="105"/>
      <c r="FF908" s="108"/>
      <c r="FG908" s="108"/>
      <c r="FH908" s="108"/>
      <c r="FI908" s="108"/>
      <c r="FJ908" s="108"/>
      <c r="FK908" s="108"/>
      <c r="FL908" s="108"/>
      <c r="FM908" s="108"/>
      <c r="FN908" s="108"/>
      <c r="FO908" s="108"/>
      <c r="FP908" s="108"/>
      <c r="FQ908" s="108"/>
      <c r="FR908" s="108"/>
      <c r="FS908" s="108"/>
      <c r="FT908" s="108"/>
      <c r="FU908" s="108"/>
      <c r="FV908" s="108"/>
      <c r="FW908" s="108"/>
      <c r="FX908" s="108"/>
      <c r="FY908" s="108"/>
      <c r="FZ908" s="108"/>
      <c r="GA908" s="108"/>
      <c r="GB908" s="108"/>
      <c r="GC908" s="108"/>
      <c r="GD908" s="108"/>
      <c r="GE908" s="108"/>
      <c r="GF908" s="108"/>
      <c r="GG908" s="108"/>
      <c r="GH908" s="108"/>
      <c r="GI908" s="108"/>
      <c r="GJ908" s="108"/>
      <c r="GK908" s="251"/>
      <c r="GL908" s="103">
        <f t="shared" si="1038"/>
        <v>0</v>
      </c>
      <c r="GM908" s="124"/>
      <c r="GN908" s="104"/>
      <c r="GO908" s="104"/>
      <c r="GP908" s="104"/>
      <c r="GQ908" s="104"/>
      <c r="GR908" s="104"/>
      <c r="GS908" s="104"/>
      <c r="GT908" s="104"/>
      <c r="GU908" s="104"/>
      <c r="GV908" s="104"/>
      <c r="GW908" s="104"/>
      <c r="GX908" s="104"/>
      <c r="GY908" s="104"/>
      <c r="GZ908" s="104"/>
      <c r="HA908" s="104"/>
      <c r="HB908" s="104"/>
      <c r="HC908" s="104"/>
      <c r="HD908" s="104"/>
      <c r="HE908" s="104"/>
      <c r="HF908" s="104"/>
      <c r="HG908" s="104"/>
      <c r="HH908" s="104"/>
      <c r="HI908" s="104"/>
      <c r="HJ908" s="104"/>
      <c r="HK908" s="104"/>
      <c r="HL908" s="104"/>
      <c r="HM908" s="104"/>
      <c r="HN908" s="104"/>
      <c r="HO908" s="104"/>
      <c r="HP908" s="104"/>
      <c r="HQ908" s="64"/>
      <c r="HR908" s="64"/>
      <c r="HS908" s="64"/>
      <c r="HT908" s="64"/>
      <c r="HU908" s="64"/>
      <c r="HV908" s="64"/>
      <c r="HW908" s="105"/>
      <c r="HX908" s="64"/>
      <c r="HY908" s="280">
        <f t="shared" si="1039"/>
        <v>0</v>
      </c>
      <c r="HZ908" s="280">
        <f t="shared" si="1040"/>
        <v>0</v>
      </c>
      <c r="IA908" s="280">
        <f t="shared" si="1041"/>
        <v>0</v>
      </c>
      <c r="IB908" s="64"/>
      <c r="IC908" s="64"/>
    </row>
    <row r="909" spans="1:237" s="106" customFormat="1" ht="22.5" customHeight="1" x14ac:dyDescent="0.25">
      <c r="A909" s="368" t="s">
        <v>4018</v>
      </c>
      <c r="B909" s="369" t="s">
        <v>4019</v>
      </c>
      <c r="C909" s="375" t="s">
        <v>3233</v>
      </c>
      <c r="D909" s="371" t="s">
        <v>4015</v>
      </c>
      <c r="E909" s="371" t="s">
        <v>4020</v>
      </c>
      <c r="F909" s="376" t="s">
        <v>3224</v>
      </c>
      <c r="G909" s="376" t="s">
        <v>3225</v>
      </c>
      <c r="H909" s="373" t="s">
        <v>1664</v>
      </c>
      <c r="I909" s="374" t="s">
        <v>4021</v>
      </c>
      <c r="J909" s="421" t="s">
        <v>3231</v>
      </c>
      <c r="K909" s="423" t="s">
        <v>3236</v>
      </c>
      <c r="L909" s="329">
        <f>CONTINUA!BV909</f>
        <v>0</v>
      </c>
      <c r="M909" s="329">
        <f>CONTINUA!BW909</f>
        <v>0</v>
      </c>
      <c r="N909" s="895"/>
      <c r="O909" s="896" t="s">
        <v>4095</v>
      </c>
      <c r="P909" s="897" t="s">
        <v>206</v>
      </c>
      <c r="Q909" s="400"/>
      <c r="R909" s="401"/>
      <c r="S909" s="400"/>
      <c r="T909" s="401"/>
      <c r="U909" s="400"/>
      <c r="V909" s="401"/>
      <c r="W909" s="400"/>
      <c r="X909" s="401"/>
      <c r="Y909" s="400"/>
      <c r="Z909" s="401"/>
      <c r="AA909" s="400"/>
      <c r="AB909" s="401"/>
      <c r="AC909" s="400"/>
      <c r="AD909" s="401"/>
      <c r="AE909" s="400"/>
      <c r="AF909" s="401"/>
      <c r="AG909" s="400"/>
      <c r="AH909" s="401"/>
      <c r="AI909" s="400"/>
      <c r="AJ909" s="401"/>
      <c r="AK909" s="400"/>
      <c r="AL909" s="401"/>
      <c r="AM909" s="400"/>
      <c r="AN909" s="401"/>
      <c r="AO909" s="400"/>
      <c r="AP909" s="401"/>
      <c r="AQ909" s="400"/>
      <c r="AR909" s="401"/>
      <c r="AS909" s="400"/>
      <c r="AT909" s="401"/>
      <c r="AU909" s="400"/>
      <c r="AV909" s="401"/>
      <c r="AW909" s="400"/>
      <c r="AX909" s="401"/>
      <c r="AY909" s="400"/>
      <c r="AZ909" s="401"/>
      <c r="BA909" s="400"/>
      <c r="BB909" s="401"/>
      <c r="BC909" s="400"/>
      <c r="BD909" s="401"/>
      <c r="BE909" s="400"/>
      <c r="BF909" s="401"/>
      <c r="BG909" s="400"/>
      <c r="BH909" s="401"/>
      <c r="BI909" s="400"/>
      <c r="BJ909" s="401"/>
      <c r="BK909" s="400"/>
      <c r="BL909" s="401"/>
      <c r="BM909" s="400"/>
      <c r="BN909" s="401"/>
      <c r="BO909" s="400"/>
      <c r="BP909" s="401"/>
      <c r="BQ909" s="400"/>
      <c r="BR909" s="401"/>
      <c r="BS909" s="400"/>
      <c r="BT909" s="401"/>
      <c r="BU909" s="400"/>
      <c r="BV909" s="401"/>
      <c r="BW909" s="400"/>
      <c r="BX909" s="401"/>
      <c r="BY909" s="400"/>
      <c r="BZ909" s="401"/>
      <c r="CA909" s="400"/>
      <c r="CB909" s="401"/>
      <c r="CC909" s="400"/>
      <c r="CD909" s="401"/>
      <c r="CE909" s="400"/>
      <c r="CF909" s="401"/>
      <c r="CG909" s="400"/>
      <c r="CH909" s="401"/>
      <c r="CI909" s="400"/>
      <c r="CJ909" s="401"/>
      <c r="CK909" s="400"/>
      <c r="CL909" s="401"/>
      <c r="CM909" s="400"/>
      <c r="CN909" s="401"/>
      <c r="CO909" s="400"/>
      <c r="CP909" s="401"/>
      <c r="CQ909" s="400"/>
      <c r="CR909" s="401"/>
      <c r="CS909" s="400"/>
      <c r="CT909" s="401"/>
      <c r="CU909" s="400"/>
      <c r="CV909" s="401"/>
      <c r="CW909" s="400"/>
      <c r="CX909" s="401"/>
      <c r="CY909" s="400"/>
      <c r="CZ909" s="401"/>
      <c r="DA909" s="400"/>
      <c r="DB909" s="401"/>
      <c r="DC909" s="400"/>
      <c r="DD909" s="401"/>
      <c r="DE909" s="400"/>
      <c r="DF909" s="401"/>
      <c r="DG909" s="400"/>
      <c r="DH909" s="401"/>
      <c r="DI909" s="400"/>
      <c r="DJ909" s="401"/>
      <c r="DK909" s="400"/>
      <c r="DL909" s="401"/>
      <c r="DM909" s="400"/>
      <c r="DN909" s="401"/>
      <c r="DO909" s="400"/>
      <c r="DP909" s="401"/>
      <c r="DQ909" s="400"/>
      <c r="DR909" s="401"/>
      <c r="DS909" s="400"/>
      <c r="DT909" s="401"/>
      <c r="DU909" s="400"/>
      <c r="DV909" s="401"/>
      <c r="DW909" s="400"/>
      <c r="DX909" s="401"/>
      <c r="DY909" s="400"/>
      <c r="DZ909" s="401"/>
      <c r="EA909" s="400"/>
      <c r="EB909" s="401"/>
      <c r="EC909" s="400"/>
      <c r="ED909" s="401"/>
      <c r="EE909" s="400"/>
      <c r="EF909" s="401"/>
      <c r="EG909" s="400"/>
      <c r="EH909" s="401"/>
      <c r="EI909" s="400"/>
      <c r="EJ909" s="447"/>
      <c r="EK909" s="511"/>
      <c r="EL909" s="514"/>
      <c r="EM909" s="448"/>
      <c r="EN909" s="344"/>
      <c r="EO909" s="345"/>
      <c r="EP909" s="171">
        <f t="shared" si="1030"/>
        <v>0</v>
      </c>
      <c r="EQ909" s="171">
        <f t="shared" si="1031"/>
        <v>0</v>
      </c>
      <c r="ER909" s="171">
        <f t="shared" si="1032"/>
        <v>0</v>
      </c>
      <c r="ES909" s="171">
        <f t="shared" si="1033"/>
        <v>0</v>
      </c>
      <c r="ET909" s="171">
        <f t="shared" si="1034"/>
        <v>0</v>
      </c>
      <c r="EU909" s="171">
        <f t="shared" si="1035"/>
        <v>0</v>
      </c>
      <c r="EV909" s="172">
        <f t="shared" si="1036"/>
        <v>0</v>
      </c>
      <c r="EW909" s="127"/>
      <c r="EX909" s="248">
        <f t="shared" si="1029"/>
        <v>0</v>
      </c>
      <c r="EY909" s="174">
        <f>(L909*regular)+(M909*Cadeirantee)</f>
        <v>0</v>
      </c>
      <c r="EZ909" s="249">
        <f>SUMIF(FG909:GJ909,"&gt;0")</f>
        <v>0</v>
      </c>
      <c r="FA909" s="249">
        <f>SUMIF(FG909:GJ909,"&lt;0")+SUMIF(GN909:HP909,"&lt;0")</f>
        <v>0</v>
      </c>
      <c r="FB909" s="174">
        <v>0</v>
      </c>
      <c r="FC909" s="126">
        <f>N909*km*'VALORES TABELA'!$B$13</f>
        <v>0</v>
      </c>
      <c r="FD909" s="250">
        <f t="shared" si="1037"/>
        <v>0</v>
      </c>
      <c r="FE909" s="105"/>
      <c r="FF909" s="118"/>
      <c r="FG909" s="118"/>
      <c r="FH909" s="118"/>
      <c r="FI909" s="118"/>
      <c r="FJ909" s="118"/>
      <c r="FK909" s="118"/>
      <c r="FL909" s="118"/>
      <c r="FM909" s="118"/>
      <c r="FN909" s="118"/>
      <c r="FO909" s="118"/>
      <c r="FP909" s="118"/>
      <c r="FQ909" s="118"/>
      <c r="FR909" s="118"/>
      <c r="FS909" s="118"/>
      <c r="FT909" s="118"/>
      <c r="FU909" s="118"/>
      <c r="FV909" s="118"/>
      <c r="FW909" s="118"/>
      <c r="FX909" s="118"/>
      <c r="FY909" s="118"/>
      <c r="FZ909" s="118"/>
      <c r="GA909" s="118"/>
      <c r="GB909" s="118"/>
      <c r="GC909" s="118"/>
      <c r="GD909" s="118"/>
      <c r="GE909" s="118"/>
      <c r="GF909" s="118"/>
      <c r="GG909" s="118"/>
      <c r="GH909" s="118"/>
      <c r="GI909" s="118"/>
      <c r="GJ909" s="118"/>
      <c r="GK909" s="252"/>
      <c r="GL909" s="103">
        <f t="shared" si="1038"/>
        <v>0</v>
      </c>
      <c r="GM909" s="124"/>
      <c r="GN909" s="104"/>
      <c r="GO909" s="104"/>
      <c r="GP909" s="104"/>
      <c r="GQ909" s="104"/>
      <c r="GR909" s="104"/>
      <c r="GS909" s="104"/>
      <c r="GT909" s="104"/>
      <c r="GU909" s="104"/>
      <c r="GV909" s="104"/>
      <c r="GW909" s="104"/>
      <c r="GX909" s="104"/>
      <c r="GY909" s="104"/>
      <c r="GZ909" s="104"/>
      <c r="HA909" s="104"/>
      <c r="HB909" s="104"/>
      <c r="HC909" s="104"/>
      <c r="HD909" s="104"/>
      <c r="HE909" s="104"/>
      <c r="HF909" s="104"/>
      <c r="HG909" s="104"/>
      <c r="HH909" s="104"/>
      <c r="HI909" s="104"/>
      <c r="HJ909" s="104"/>
      <c r="HK909" s="104"/>
      <c r="HL909" s="104"/>
      <c r="HM909" s="104"/>
      <c r="HN909" s="104"/>
      <c r="HO909" s="104"/>
      <c r="HP909" s="104"/>
      <c r="HQ909" s="64"/>
      <c r="HR909" s="65"/>
      <c r="HS909" s="65"/>
      <c r="HT909" s="65"/>
      <c r="HU909" s="65"/>
      <c r="HV909" s="65"/>
      <c r="HW909" s="105"/>
      <c r="HX909" s="65"/>
      <c r="HY909" s="280">
        <f t="shared" si="1039"/>
        <v>0</v>
      </c>
      <c r="HZ909" s="280">
        <f t="shared" si="1040"/>
        <v>0</v>
      </c>
      <c r="IA909" s="280">
        <f t="shared" si="1041"/>
        <v>0</v>
      </c>
      <c r="IB909" s="65"/>
      <c r="IC909" s="65"/>
    </row>
    <row r="910" spans="1:237" s="106" customFormat="1" ht="22.5" customHeight="1" thickBot="1" x14ac:dyDescent="0.3">
      <c r="A910" s="377" t="s">
        <v>4018</v>
      </c>
      <c r="B910" s="378" t="s">
        <v>4019</v>
      </c>
      <c r="C910" s="379" t="s">
        <v>3233</v>
      </c>
      <c r="D910" s="380" t="s">
        <v>4015</v>
      </c>
      <c r="E910" s="380" t="s">
        <v>4020</v>
      </c>
      <c r="F910" s="381" t="s">
        <v>3224</v>
      </c>
      <c r="G910" s="381" t="s">
        <v>3225</v>
      </c>
      <c r="H910" s="382" t="s">
        <v>1664</v>
      </c>
      <c r="I910" s="383" t="s">
        <v>4021</v>
      </c>
      <c r="J910" s="421" t="s">
        <v>3231</v>
      </c>
      <c r="K910" s="424" t="s">
        <v>60</v>
      </c>
      <c r="L910" s="329">
        <f>CONTINUA!BV910</f>
        <v>0</v>
      </c>
      <c r="M910" s="329">
        <f>CONTINUA!BW910</f>
        <v>0</v>
      </c>
      <c r="N910" s="895"/>
      <c r="O910" s="896" t="s">
        <v>4095</v>
      </c>
      <c r="P910" s="897" t="s">
        <v>206</v>
      </c>
      <c r="Q910" s="400"/>
      <c r="R910" s="401"/>
      <c r="S910" s="400"/>
      <c r="T910" s="401"/>
      <c r="U910" s="400"/>
      <c r="V910" s="401"/>
      <c r="W910" s="400"/>
      <c r="X910" s="401"/>
      <c r="Y910" s="400"/>
      <c r="Z910" s="401"/>
      <c r="AA910" s="400"/>
      <c r="AB910" s="401"/>
      <c r="AC910" s="400"/>
      <c r="AD910" s="401"/>
      <c r="AE910" s="400"/>
      <c r="AF910" s="401"/>
      <c r="AG910" s="400"/>
      <c r="AH910" s="401"/>
      <c r="AI910" s="400"/>
      <c r="AJ910" s="401"/>
      <c r="AK910" s="400"/>
      <c r="AL910" s="401"/>
      <c r="AM910" s="400"/>
      <c r="AN910" s="401"/>
      <c r="AO910" s="400"/>
      <c r="AP910" s="401"/>
      <c r="AQ910" s="400"/>
      <c r="AR910" s="401"/>
      <c r="AS910" s="400"/>
      <c r="AT910" s="401"/>
      <c r="AU910" s="400"/>
      <c r="AV910" s="401"/>
      <c r="AW910" s="400"/>
      <c r="AX910" s="401"/>
      <c r="AY910" s="400"/>
      <c r="AZ910" s="401"/>
      <c r="BA910" s="400"/>
      <c r="BB910" s="401"/>
      <c r="BC910" s="400"/>
      <c r="BD910" s="401"/>
      <c r="BE910" s="400"/>
      <c r="BF910" s="401"/>
      <c r="BG910" s="400"/>
      <c r="BH910" s="401"/>
      <c r="BI910" s="400"/>
      <c r="BJ910" s="401"/>
      <c r="BK910" s="400"/>
      <c r="BL910" s="401"/>
      <c r="BM910" s="400"/>
      <c r="BN910" s="401"/>
      <c r="BO910" s="400"/>
      <c r="BP910" s="401"/>
      <c r="BQ910" s="400"/>
      <c r="BR910" s="401"/>
      <c r="BS910" s="400"/>
      <c r="BT910" s="401"/>
      <c r="BU910" s="400"/>
      <c r="BV910" s="401"/>
      <c r="BW910" s="400"/>
      <c r="BX910" s="401"/>
      <c r="BY910" s="400"/>
      <c r="BZ910" s="401"/>
      <c r="CA910" s="400"/>
      <c r="CB910" s="401"/>
      <c r="CC910" s="400"/>
      <c r="CD910" s="401"/>
      <c r="CE910" s="400"/>
      <c r="CF910" s="401"/>
      <c r="CG910" s="400"/>
      <c r="CH910" s="401"/>
      <c r="CI910" s="400"/>
      <c r="CJ910" s="401"/>
      <c r="CK910" s="400"/>
      <c r="CL910" s="401"/>
      <c r="CM910" s="400"/>
      <c r="CN910" s="401"/>
      <c r="CO910" s="400"/>
      <c r="CP910" s="401"/>
      <c r="CQ910" s="400"/>
      <c r="CR910" s="401"/>
      <c r="CS910" s="400"/>
      <c r="CT910" s="401"/>
      <c r="CU910" s="400"/>
      <c r="CV910" s="401"/>
      <c r="CW910" s="400"/>
      <c r="CX910" s="401"/>
      <c r="CY910" s="400"/>
      <c r="CZ910" s="401"/>
      <c r="DA910" s="400"/>
      <c r="DB910" s="401"/>
      <c r="DC910" s="400"/>
      <c r="DD910" s="401"/>
      <c r="DE910" s="400"/>
      <c r="DF910" s="401"/>
      <c r="DG910" s="400"/>
      <c r="DH910" s="401"/>
      <c r="DI910" s="400"/>
      <c r="DJ910" s="401"/>
      <c r="DK910" s="400"/>
      <c r="DL910" s="401"/>
      <c r="DM910" s="400"/>
      <c r="DN910" s="401"/>
      <c r="DO910" s="400"/>
      <c r="DP910" s="401"/>
      <c r="DQ910" s="400"/>
      <c r="DR910" s="401"/>
      <c r="DS910" s="400"/>
      <c r="DT910" s="401"/>
      <c r="DU910" s="400"/>
      <c r="DV910" s="401"/>
      <c r="DW910" s="400"/>
      <c r="DX910" s="401"/>
      <c r="DY910" s="400"/>
      <c r="DZ910" s="401"/>
      <c r="EA910" s="400"/>
      <c r="EB910" s="401"/>
      <c r="EC910" s="400"/>
      <c r="ED910" s="401"/>
      <c r="EE910" s="400"/>
      <c r="EF910" s="401"/>
      <c r="EG910" s="400"/>
      <c r="EH910" s="401"/>
      <c r="EI910" s="400"/>
      <c r="EJ910" s="447"/>
      <c r="EK910" s="512"/>
      <c r="EL910" s="515"/>
      <c r="EM910" s="450"/>
      <c r="EN910" s="348"/>
      <c r="EO910" s="348"/>
      <c r="EP910" s="179">
        <f t="shared" si="1030"/>
        <v>0</v>
      </c>
      <c r="EQ910" s="179">
        <f t="shared" si="1031"/>
        <v>0</v>
      </c>
      <c r="ER910" s="179">
        <f t="shared" si="1032"/>
        <v>0</v>
      </c>
      <c r="ES910" s="179">
        <f t="shared" si="1033"/>
        <v>0</v>
      </c>
      <c r="ET910" s="179">
        <f t="shared" si="1034"/>
        <v>0</v>
      </c>
      <c r="EU910" s="179">
        <f t="shared" si="1035"/>
        <v>0</v>
      </c>
      <c r="EV910" s="172">
        <f t="shared" si="1036"/>
        <v>0</v>
      </c>
      <c r="EW910" s="253"/>
      <c r="EX910" s="254">
        <v>0</v>
      </c>
      <c r="EY910" s="180">
        <v>0</v>
      </c>
      <c r="EZ910" s="255">
        <v>0</v>
      </c>
      <c r="FA910" s="255">
        <v>0</v>
      </c>
      <c r="FB910" s="180">
        <f>SUM(FF910:GI910)/2</f>
        <v>0</v>
      </c>
      <c r="FC910" s="256">
        <f>N910*km*'VALORES TABELA'!$B$13</f>
        <v>0</v>
      </c>
      <c r="FD910" s="250">
        <f t="shared" si="1037"/>
        <v>0</v>
      </c>
      <c r="FE910" s="257"/>
      <c r="FF910" s="181">
        <f>((Q910+S910)*Percapita)+((R910+T910)*Cadeirante)</f>
        <v>0</v>
      </c>
      <c r="FG910" s="181">
        <f>((U910+W910)*Percapita/30*FG$4)+((V910+X910)*Cadeirante/30*FG$4)</f>
        <v>0</v>
      </c>
      <c r="FH910" s="181">
        <f>((Y910+AA910)*Percapita/30*FH$4)+((Z910+AB910)*Cadeirante/30*FH$4)</f>
        <v>0</v>
      </c>
      <c r="FI910" s="181">
        <f>((AC910+AE910)*Percapita/30*FI$4)+((AD910+AF910)*Cadeirante/30*FI$4)</f>
        <v>0</v>
      </c>
      <c r="FJ910" s="181">
        <f>((AG910+AI910)*Percapita/30*FJ$4)+((AH910+AJ910)*Cadeirante/30*FJ$4)</f>
        <v>0</v>
      </c>
      <c r="FK910" s="181">
        <f>((AK910+AM910)*Percapita/30*FK$4)+((AL910+AN910)*Cadeirante/30*FK$4)</f>
        <v>0</v>
      </c>
      <c r="FL910" s="181">
        <f>((AO910+AQ910)*Percapita/30*FL$4)+((AP910+AR910)*Cadeirante/30*FL$4)</f>
        <v>0</v>
      </c>
      <c r="FM910" s="181">
        <f>((AS910+AU910)*Percapita/30*FM$4)+((AT910+AV910)*Cadeirante/30*FM$4)</f>
        <v>0</v>
      </c>
      <c r="FN910" s="181">
        <f>((AW910+AY910)*Percapita/30*FN$4)+((AX910+AZ910)*Cadeirante/30*FN$4)</f>
        <v>0</v>
      </c>
      <c r="FO910" s="181">
        <f>((BA910+BC910)*Percapita/30*FO$4)+((BB910+BD910)*Cadeirante/30*FO$4)</f>
        <v>0</v>
      </c>
      <c r="FP910" s="181">
        <f>((BE910+BG910)*Percapita/30*FP$4)+((BF910+BH910)*Cadeirante/30*FP$4)</f>
        <v>0</v>
      </c>
      <c r="FQ910" s="181">
        <f>((BI910+BK910)*Percapita/30*FQ$4)+((BJ910+BL910)*Cadeirante/30*FQ$4)</f>
        <v>0</v>
      </c>
      <c r="FR910" s="181">
        <f>((BM910+BO910)*Percapita/30*FR$4)+((BN910+BP910)*Cadeirante/30*FR$4)</f>
        <v>0</v>
      </c>
      <c r="FS910" s="181">
        <f>((BQ910+BS910)*Percapita/30*FS$4)+((BR910+BT910)*Cadeirante/30*FS$4)</f>
        <v>0</v>
      </c>
      <c r="FT910" s="181">
        <f>((BU910+BW910)*Percapita/30*FT$4)+((BV910+BX910)*Cadeirante/30*FT$4)</f>
        <v>0</v>
      </c>
      <c r="FU910" s="181">
        <f>((BY910+CA910)*Percapita/30*FU$4)+((BZ910+CB910)*Cadeirante/30*FU$4)</f>
        <v>0</v>
      </c>
      <c r="FV910" s="181">
        <f>((CC910+CE910)*Percapita/30*FV$4)+((CD910+CF910)*Cadeirante/30*FV$4)</f>
        <v>0</v>
      </c>
      <c r="FW910" s="181">
        <f>((CG910+CI910)*Percapita/30*FW$4)+((CI910+CK910)*Cadeirante/30*FW$4)</f>
        <v>0</v>
      </c>
      <c r="FX910" s="181">
        <f>((CK910+CM910)*Percapita/30*FX$4)+((CL910+CN910)*Cadeirante/30*FX$4)</f>
        <v>0</v>
      </c>
      <c r="FY910" s="181">
        <f>((CO910+CQ910)*Percapita/30*FY$4)+((CP910+CR910)*Cadeirante/30*FY$4)</f>
        <v>0</v>
      </c>
      <c r="FZ910" s="181">
        <f>((CS910+CU910)*Percapita/30*FZ$4)+((CT910+CV910)*Cadeirante/30*FZ$4)</f>
        <v>0</v>
      </c>
      <c r="GA910" s="181">
        <f>((CW910+CY910)*Percapita/30*GA$4)+((CX910+CZ910)*Cadeirante/30*GA$4)</f>
        <v>0</v>
      </c>
      <c r="GB910" s="181">
        <f>((DA910+DC910)*Percapita/30*GB$4)+((DB910+DD910)*Cadeirante/30*GB$4)</f>
        <v>0</v>
      </c>
      <c r="GC910" s="181">
        <f>((DE910+DG910)*Percapita/30*GC$4)+((DF910+DH910)*Cadeirante/30*GC$4)</f>
        <v>0</v>
      </c>
      <c r="GD910" s="181">
        <f>((DI910+DK910)*Percapita/30*GD$4)+((DJ910+DL910)*Cadeirante/30*GD$4)</f>
        <v>0</v>
      </c>
      <c r="GE910" s="181">
        <f>((DM910+DO910)*Percapita/30*GE$4)+((DN910+DP910)*Cadeirante/30*GE$4)</f>
        <v>0</v>
      </c>
      <c r="GF910" s="181">
        <f>((DQ910+DS910)*Percapita/30*GF$4)+((DR910+DT910)*Cadeirante/30*GF$4)</f>
        <v>0</v>
      </c>
      <c r="GG910" s="181">
        <f>((DU910+DW910)*Percapita/30*GG$4)+((DV910+DX910)*Cadeirante/30*GG$4)</f>
        <v>0</v>
      </c>
      <c r="GH910" s="181">
        <f>((DY910+EA910)*Percapita/30*GH$4)+((DZ910+EB910)*Cadeirante/30*GH$4)</f>
        <v>0</v>
      </c>
      <c r="GI910" s="181">
        <f>((EC910+EE910)*Percapita/30*GI$4)+((ED910+EF910)*Cadeirante/30*GI$4)</f>
        <v>0</v>
      </c>
      <c r="GJ910" s="181">
        <f>((EG910+EI910)*Percapita)+((EH910+EJ910)*Cadeirante)</f>
        <v>0</v>
      </c>
      <c r="GK910" s="258"/>
      <c r="GL910" s="103">
        <f t="shared" si="1038"/>
        <v>0</v>
      </c>
      <c r="GM910" s="124"/>
      <c r="GN910" s="182"/>
      <c r="GO910" s="182"/>
      <c r="GP910" s="182"/>
      <c r="GQ910" s="182"/>
      <c r="GR910" s="182"/>
      <c r="GS910" s="182"/>
      <c r="GT910" s="182"/>
      <c r="GU910" s="182"/>
      <c r="GV910" s="182"/>
      <c r="GW910" s="182"/>
      <c r="GX910" s="182"/>
      <c r="GY910" s="182"/>
      <c r="GZ910" s="182"/>
      <c r="HA910" s="182"/>
      <c r="HB910" s="182"/>
      <c r="HC910" s="182"/>
      <c r="HD910" s="182"/>
      <c r="HE910" s="182"/>
      <c r="HF910" s="182"/>
      <c r="HG910" s="182"/>
      <c r="HH910" s="182"/>
      <c r="HI910" s="182"/>
      <c r="HJ910" s="182"/>
      <c r="HK910" s="182"/>
      <c r="HL910" s="182"/>
      <c r="HM910" s="182"/>
      <c r="HN910" s="182"/>
      <c r="HO910" s="182"/>
      <c r="HP910" s="259"/>
      <c r="HQ910" s="64"/>
      <c r="HW910" s="257"/>
      <c r="HY910" s="280">
        <f t="shared" si="1039"/>
        <v>0</v>
      </c>
      <c r="HZ910" s="280">
        <f t="shared" si="1040"/>
        <v>0</v>
      </c>
      <c r="IA910" s="280">
        <f t="shared" si="1041"/>
        <v>0</v>
      </c>
    </row>
    <row r="911" spans="1:237" ht="11.25" x14ac:dyDescent="0.2">
      <c r="G911" s="7"/>
      <c r="H911" s="7"/>
      <c r="I911" s="7"/>
      <c r="J911" s="7"/>
      <c r="K911" s="7"/>
      <c r="L911" s="7">
        <f t="shared" ref="L911:P912" si="1042">K911+1</f>
        <v>1</v>
      </c>
      <c r="M911" s="7">
        <f t="shared" si="1042"/>
        <v>2</v>
      </c>
      <c r="N911" s="7">
        <f t="shared" si="1042"/>
        <v>3</v>
      </c>
      <c r="O911" s="7">
        <f t="shared" si="1042"/>
        <v>4</v>
      </c>
      <c r="P911" s="7">
        <f t="shared" si="1042"/>
        <v>5</v>
      </c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>
        <f t="shared" ref="EM911:EQ912" si="1043">EL911+1</f>
        <v>1</v>
      </c>
      <c r="EN911" s="7">
        <f t="shared" si="1043"/>
        <v>2</v>
      </c>
      <c r="EO911" s="7">
        <f t="shared" si="1043"/>
        <v>3</v>
      </c>
      <c r="EP911" s="7">
        <f t="shared" si="1043"/>
        <v>4</v>
      </c>
      <c r="EQ911" s="7">
        <f t="shared" si="1043"/>
        <v>5</v>
      </c>
      <c r="ER911" s="7">
        <f t="shared" ref="ER911:GO912" si="1044">EQ911+1</f>
        <v>6</v>
      </c>
      <c r="ES911" s="7">
        <f t="shared" si="1044"/>
        <v>7</v>
      </c>
      <c r="ET911" s="7">
        <f t="shared" si="1044"/>
        <v>8</v>
      </c>
      <c r="EU911" s="7">
        <f t="shared" si="1044"/>
        <v>9</v>
      </c>
      <c r="EV911" s="7">
        <f t="shared" si="1044"/>
        <v>10</v>
      </c>
      <c r="EW911" s="7">
        <f t="shared" si="1044"/>
        <v>11</v>
      </c>
      <c r="EX911" s="7">
        <f t="shared" si="1044"/>
        <v>12</v>
      </c>
      <c r="EY911" s="7">
        <f t="shared" si="1044"/>
        <v>13</v>
      </c>
      <c r="EZ911" s="7">
        <f t="shared" si="1044"/>
        <v>14</v>
      </c>
      <c r="FA911" s="7">
        <f t="shared" si="1044"/>
        <v>15</v>
      </c>
      <c r="FB911" s="7">
        <f t="shared" si="1044"/>
        <v>16</v>
      </c>
      <c r="FC911" s="7">
        <f t="shared" si="1044"/>
        <v>17</v>
      </c>
      <c r="FD911" s="7">
        <f t="shared" si="1044"/>
        <v>18</v>
      </c>
      <c r="FE911" s="7">
        <f t="shared" si="1044"/>
        <v>19</v>
      </c>
      <c r="FF911" s="7">
        <f t="shared" si="1044"/>
        <v>20</v>
      </c>
      <c r="FG911" s="7">
        <f t="shared" si="1044"/>
        <v>21</v>
      </c>
      <c r="FH911" s="7">
        <f t="shared" si="1044"/>
        <v>22</v>
      </c>
      <c r="FI911" s="7">
        <f t="shared" si="1044"/>
        <v>23</v>
      </c>
      <c r="FJ911" s="7">
        <f t="shared" si="1044"/>
        <v>24</v>
      </c>
      <c r="FK911" s="7">
        <f t="shared" si="1044"/>
        <v>25</v>
      </c>
      <c r="FL911" s="7">
        <f t="shared" si="1044"/>
        <v>26</v>
      </c>
      <c r="FM911" s="7">
        <f t="shared" si="1044"/>
        <v>27</v>
      </c>
      <c r="FN911" s="7">
        <f t="shared" si="1044"/>
        <v>28</v>
      </c>
      <c r="FO911" s="7">
        <f t="shared" si="1044"/>
        <v>29</v>
      </c>
      <c r="FP911" s="7">
        <f t="shared" si="1044"/>
        <v>30</v>
      </c>
      <c r="FQ911" s="7">
        <f t="shared" si="1044"/>
        <v>31</v>
      </c>
      <c r="FR911" s="7">
        <f t="shared" si="1044"/>
        <v>32</v>
      </c>
      <c r="FS911" s="7">
        <f t="shared" si="1044"/>
        <v>33</v>
      </c>
      <c r="FT911" s="7">
        <f t="shared" si="1044"/>
        <v>34</v>
      </c>
      <c r="FU911" s="7">
        <f t="shared" si="1044"/>
        <v>35</v>
      </c>
      <c r="FV911" s="7">
        <f t="shared" si="1044"/>
        <v>36</v>
      </c>
      <c r="FW911" s="7">
        <f t="shared" si="1044"/>
        <v>37</v>
      </c>
      <c r="FX911" s="7">
        <f t="shared" si="1044"/>
        <v>38</v>
      </c>
      <c r="FY911" s="7">
        <f t="shared" si="1044"/>
        <v>39</v>
      </c>
      <c r="FZ911" s="7">
        <f t="shared" si="1044"/>
        <v>40</v>
      </c>
      <c r="GA911" s="7">
        <f t="shared" si="1044"/>
        <v>41</v>
      </c>
      <c r="GB911" s="7">
        <f t="shared" si="1044"/>
        <v>42</v>
      </c>
      <c r="GC911" s="7">
        <f t="shared" si="1044"/>
        <v>43</v>
      </c>
      <c r="GD911" s="7">
        <f t="shared" si="1044"/>
        <v>44</v>
      </c>
      <c r="GE911" s="7">
        <f t="shared" si="1044"/>
        <v>45</v>
      </c>
      <c r="GF911" s="7">
        <f t="shared" si="1044"/>
        <v>46</v>
      </c>
      <c r="GG911" s="7">
        <f t="shared" si="1044"/>
        <v>47</v>
      </c>
      <c r="GH911" s="7">
        <f t="shared" si="1044"/>
        <v>48</v>
      </c>
      <c r="GI911" s="7">
        <f t="shared" si="1044"/>
        <v>49</v>
      </c>
      <c r="GJ911" s="7">
        <f t="shared" si="1044"/>
        <v>50</v>
      </c>
      <c r="GK911" s="7">
        <f t="shared" si="1044"/>
        <v>51</v>
      </c>
      <c r="GL911" s="7">
        <f t="shared" si="1044"/>
        <v>52</v>
      </c>
      <c r="GM911" s="7">
        <f t="shared" si="1044"/>
        <v>53</v>
      </c>
      <c r="GN911" s="7">
        <f t="shared" si="1044"/>
        <v>54</v>
      </c>
      <c r="GO911" s="7">
        <f t="shared" si="1044"/>
        <v>55</v>
      </c>
      <c r="GP911" s="7">
        <f t="shared" ref="GP911:IA911" si="1045">GO911+1</f>
        <v>56</v>
      </c>
      <c r="GQ911" s="7">
        <f t="shared" si="1045"/>
        <v>57</v>
      </c>
      <c r="GR911" s="7">
        <f t="shared" si="1045"/>
        <v>58</v>
      </c>
      <c r="GS911" s="7">
        <f t="shared" si="1045"/>
        <v>59</v>
      </c>
      <c r="GT911" s="7">
        <f t="shared" si="1045"/>
        <v>60</v>
      </c>
      <c r="GU911" s="7">
        <f t="shared" si="1045"/>
        <v>61</v>
      </c>
      <c r="GV911" s="7">
        <f t="shared" si="1045"/>
        <v>62</v>
      </c>
      <c r="GW911" s="7">
        <f t="shared" si="1045"/>
        <v>63</v>
      </c>
      <c r="GX911" s="7">
        <f t="shared" si="1045"/>
        <v>64</v>
      </c>
      <c r="GY911" s="7">
        <f t="shared" si="1045"/>
        <v>65</v>
      </c>
      <c r="GZ911" s="7">
        <f t="shared" si="1045"/>
        <v>66</v>
      </c>
      <c r="HA911" s="7">
        <f t="shared" si="1045"/>
        <v>67</v>
      </c>
      <c r="HB911" s="7">
        <f t="shared" si="1045"/>
        <v>68</v>
      </c>
      <c r="HC911" s="7">
        <f t="shared" si="1045"/>
        <v>69</v>
      </c>
      <c r="HD911" s="7">
        <f t="shared" si="1045"/>
        <v>70</v>
      </c>
      <c r="HE911" s="7">
        <f t="shared" si="1045"/>
        <v>71</v>
      </c>
      <c r="HF911" s="7">
        <f t="shared" si="1045"/>
        <v>72</v>
      </c>
      <c r="HG911" s="7">
        <f t="shared" si="1045"/>
        <v>73</v>
      </c>
      <c r="HH911" s="7">
        <f t="shared" si="1045"/>
        <v>74</v>
      </c>
      <c r="HI911" s="7">
        <f t="shared" si="1045"/>
        <v>75</v>
      </c>
      <c r="HJ911" s="7">
        <f t="shared" si="1045"/>
        <v>76</v>
      </c>
      <c r="HK911" s="7">
        <f t="shared" si="1045"/>
        <v>77</v>
      </c>
      <c r="HL911" s="7">
        <f t="shared" si="1045"/>
        <v>78</v>
      </c>
      <c r="HM911" s="7">
        <f t="shared" si="1045"/>
        <v>79</v>
      </c>
      <c r="HN911" s="7">
        <f t="shared" si="1045"/>
        <v>80</v>
      </c>
      <c r="HO911" s="7">
        <f t="shared" si="1045"/>
        <v>81</v>
      </c>
      <c r="HP911" s="7">
        <f t="shared" si="1045"/>
        <v>82</v>
      </c>
      <c r="HQ911" s="7">
        <f t="shared" si="1045"/>
        <v>83</v>
      </c>
      <c r="HR911" s="7">
        <f t="shared" si="1045"/>
        <v>84</v>
      </c>
      <c r="HS911" s="7">
        <f t="shared" si="1045"/>
        <v>85</v>
      </c>
      <c r="HT911" s="7">
        <f t="shared" si="1045"/>
        <v>86</v>
      </c>
      <c r="HU911" s="7">
        <f t="shared" si="1045"/>
        <v>87</v>
      </c>
      <c r="HV911" s="7">
        <f t="shared" si="1045"/>
        <v>88</v>
      </c>
      <c r="HW911" s="7">
        <f t="shared" si="1045"/>
        <v>89</v>
      </c>
      <c r="HX911" s="7">
        <f t="shared" si="1045"/>
        <v>90</v>
      </c>
      <c r="HY911" s="7">
        <f t="shared" si="1045"/>
        <v>91</v>
      </c>
      <c r="HZ911" s="7">
        <f t="shared" si="1045"/>
        <v>92</v>
      </c>
      <c r="IA911" s="7">
        <f t="shared" si="1045"/>
        <v>93</v>
      </c>
    </row>
    <row r="912" spans="1:237" ht="11.25" x14ac:dyDescent="0.2">
      <c r="G912" s="7"/>
      <c r="H912" s="7"/>
      <c r="I912" s="7"/>
      <c r="J912" s="7"/>
      <c r="K912" s="7"/>
      <c r="L912" s="7">
        <f t="shared" si="1042"/>
        <v>1</v>
      </c>
      <c r="M912" s="7">
        <f t="shared" si="1042"/>
        <v>2</v>
      </c>
      <c r="N912" s="7">
        <f t="shared" si="1042"/>
        <v>3</v>
      </c>
      <c r="O912" s="7">
        <f t="shared" si="1042"/>
        <v>4</v>
      </c>
      <c r="P912" s="7">
        <f t="shared" si="1042"/>
        <v>5</v>
      </c>
      <c r="Q912" s="7">
        <f t="shared" ref="Q912" si="1046">P912+1</f>
        <v>6</v>
      </c>
      <c r="R912" s="7">
        <f t="shared" ref="R912" si="1047">Q912+1</f>
        <v>7</v>
      </c>
      <c r="S912" s="7">
        <f t="shared" ref="S912" si="1048">R912+1</f>
        <v>8</v>
      </c>
      <c r="T912" s="7">
        <f t="shared" ref="T912" si="1049">S912+1</f>
        <v>9</v>
      </c>
      <c r="U912" s="7">
        <f t="shared" ref="U912" si="1050">T912+1</f>
        <v>10</v>
      </c>
      <c r="V912" s="7">
        <f t="shared" ref="V912" si="1051">U912+1</f>
        <v>11</v>
      </c>
      <c r="W912" s="7">
        <f t="shared" ref="W912" si="1052">V912+1</f>
        <v>12</v>
      </c>
      <c r="X912" s="7">
        <f t="shared" ref="X912" si="1053">W912+1</f>
        <v>13</v>
      </c>
      <c r="Y912" s="7">
        <f t="shared" ref="Y912" si="1054">X912+1</f>
        <v>14</v>
      </c>
      <c r="Z912" s="7">
        <f t="shared" ref="Z912" si="1055">Y912+1</f>
        <v>15</v>
      </c>
      <c r="AA912" s="7">
        <f t="shared" ref="AA912" si="1056">Z912+1</f>
        <v>16</v>
      </c>
      <c r="AB912" s="7">
        <f t="shared" ref="AB912" si="1057">AA912+1</f>
        <v>17</v>
      </c>
      <c r="AC912" s="7">
        <f t="shared" ref="AC912" si="1058">AB912+1</f>
        <v>18</v>
      </c>
      <c r="AD912" s="7">
        <f t="shared" ref="AD912" si="1059">AC912+1</f>
        <v>19</v>
      </c>
      <c r="AE912" s="7">
        <f t="shared" ref="AE912" si="1060">AD912+1</f>
        <v>20</v>
      </c>
      <c r="AF912" s="7">
        <f t="shared" ref="AF912" si="1061">AE912+1</f>
        <v>21</v>
      </c>
      <c r="AG912" s="7">
        <f t="shared" ref="AG912" si="1062">AF912+1</f>
        <v>22</v>
      </c>
      <c r="AH912" s="7">
        <f t="shared" ref="AH912" si="1063">AG912+1</f>
        <v>23</v>
      </c>
      <c r="AI912" s="7">
        <f t="shared" ref="AI912" si="1064">AH912+1</f>
        <v>24</v>
      </c>
      <c r="AJ912" s="7">
        <f t="shared" ref="AJ912" si="1065">AI912+1</f>
        <v>25</v>
      </c>
      <c r="AK912" s="7">
        <f t="shared" ref="AK912" si="1066">AJ912+1</f>
        <v>26</v>
      </c>
      <c r="AL912" s="7">
        <f t="shared" ref="AL912" si="1067">AK912+1</f>
        <v>27</v>
      </c>
      <c r="AM912" s="7">
        <f t="shared" ref="AM912" si="1068">AL912+1</f>
        <v>28</v>
      </c>
      <c r="AN912" s="7">
        <f t="shared" ref="AN912" si="1069">AM912+1</f>
        <v>29</v>
      </c>
      <c r="AO912" s="7">
        <f t="shared" ref="AO912" si="1070">AN912+1</f>
        <v>30</v>
      </c>
      <c r="AP912" s="7">
        <f t="shared" ref="AP912" si="1071">AO912+1</f>
        <v>31</v>
      </c>
      <c r="AQ912" s="7">
        <f t="shared" ref="AQ912" si="1072">AP912+1</f>
        <v>32</v>
      </c>
      <c r="AR912" s="7">
        <f t="shared" ref="AR912" si="1073">AQ912+1</f>
        <v>33</v>
      </c>
      <c r="AS912" s="7">
        <f t="shared" ref="AS912" si="1074">AR912+1</f>
        <v>34</v>
      </c>
      <c r="AT912" s="7">
        <f t="shared" ref="AT912" si="1075">AS912+1</f>
        <v>35</v>
      </c>
      <c r="AU912" s="7">
        <f t="shared" ref="AU912" si="1076">AT912+1</f>
        <v>36</v>
      </c>
      <c r="AV912" s="7">
        <f t="shared" ref="AV912" si="1077">AU912+1</f>
        <v>37</v>
      </c>
      <c r="AW912" s="7">
        <f t="shared" ref="AW912" si="1078">AV912+1</f>
        <v>38</v>
      </c>
      <c r="AX912" s="7">
        <f t="shared" ref="AX912" si="1079">AW912+1</f>
        <v>39</v>
      </c>
      <c r="AY912" s="7">
        <f t="shared" ref="AY912" si="1080">AX912+1</f>
        <v>40</v>
      </c>
      <c r="AZ912" s="7">
        <f t="shared" ref="AZ912" si="1081">AY912+1</f>
        <v>41</v>
      </c>
      <c r="BA912" s="7">
        <f t="shared" ref="BA912" si="1082">AZ912+1</f>
        <v>42</v>
      </c>
      <c r="BB912" s="7">
        <f t="shared" ref="BB912" si="1083">BA912+1</f>
        <v>43</v>
      </c>
      <c r="BC912" s="7">
        <f t="shared" ref="BC912" si="1084">BB912+1</f>
        <v>44</v>
      </c>
      <c r="BD912" s="7">
        <f t="shared" ref="BD912" si="1085">BC912+1</f>
        <v>45</v>
      </c>
      <c r="BE912" s="7">
        <f t="shared" ref="BE912" si="1086">BD912+1</f>
        <v>46</v>
      </c>
      <c r="BF912" s="7">
        <f t="shared" ref="BF912" si="1087">BE912+1</f>
        <v>47</v>
      </c>
      <c r="BG912" s="7">
        <f t="shared" ref="BG912" si="1088">BF912+1</f>
        <v>48</v>
      </c>
      <c r="BH912" s="7">
        <f t="shared" ref="BH912" si="1089">BG912+1</f>
        <v>49</v>
      </c>
      <c r="BI912" s="7">
        <f t="shared" ref="BI912" si="1090">BH912+1</f>
        <v>50</v>
      </c>
      <c r="BJ912" s="7">
        <f t="shared" ref="BJ912" si="1091">BI912+1</f>
        <v>51</v>
      </c>
      <c r="BK912" s="7">
        <f t="shared" ref="BK912" si="1092">BJ912+1</f>
        <v>52</v>
      </c>
      <c r="BL912" s="7">
        <f t="shared" ref="BL912" si="1093">BK912+1</f>
        <v>53</v>
      </c>
      <c r="BM912" s="7">
        <f t="shared" ref="BM912" si="1094">BL912+1</f>
        <v>54</v>
      </c>
      <c r="BN912" s="7">
        <f t="shared" ref="BN912" si="1095">BM912+1</f>
        <v>55</v>
      </c>
      <c r="BO912" s="7">
        <f t="shared" ref="BO912" si="1096">BN912+1</f>
        <v>56</v>
      </c>
      <c r="BP912" s="7">
        <f t="shared" ref="BP912" si="1097">BO912+1</f>
        <v>57</v>
      </c>
      <c r="BQ912" s="7">
        <f t="shared" ref="BQ912" si="1098">BP912+1</f>
        <v>58</v>
      </c>
      <c r="BR912" s="7">
        <f t="shared" ref="BR912" si="1099">BQ912+1</f>
        <v>59</v>
      </c>
      <c r="BS912" s="7">
        <f t="shared" ref="BS912" si="1100">BR912+1</f>
        <v>60</v>
      </c>
      <c r="BT912" s="7">
        <f t="shared" ref="BT912" si="1101">BS912+1</f>
        <v>61</v>
      </c>
      <c r="BU912" s="7">
        <f t="shared" ref="BU912" si="1102">BT912+1</f>
        <v>62</v>
      </c>
      <c r="BV912" s="7">
        <f t="shared" ref="BV912" si="1103">BU912+1</f>
        <v>63</v>
      </c>
      <c r="BW912" s="7">
        <f t="shared" ref="BW912" si="1104">BV912+1</f>
        <v>64</v>
      </c>
      <c r="BX912" s="7">
        <f t="shared" ref="BX912" si="1105">BW912+1</f>
        <v>65</v>
      </c>
      <c r="BY912" s="7">
        <f t="shared" ref="BY912" si="1106">BX912+1</f>
        <v>66</v>
      </c>
      <c r="BZ912" s="7">
        <f t="shared" ref="BZ912" si="1107">BY912+1</f>
        <v>67</v>
      </c>
      <c r="CA912" s="7">
        <f t="shared" ref="CA912" si="1108">BZ912+1</f>
        <v>68</v>
      </c>
      <c r="CB912" s="7">
        <f t="shared" ref="CB912" si="1109">CA912+1</f>
        <v>69</v>
      </c>
      <c r="CC912" s="7">
        <f t="shared" ref="CC912" si="1110">CB912+1</f>
        <v>70</v>
      </c>
      <c r="CD912" s="7">
        <f t="shared" ref="CD912" si="1111">CC912+1</f>
        <v>71</v>
      </c>
      <c r="CE912" s="7">
        <f t="shared" ref="CE912" si="1112">CD912+1</f>
        <v>72</v>
      </c>
      <c r="CF912" s="7">
        <f t="shared" ref="CF912" si="1113">CE912+1</f>
        <v>73</v>
      </c>
      <c r="CG912" s="7">
        <f t="shared" ref="CG912" si="1114">CF912+1</f>
        <v>74</v>
      </c>
      <c r="CH912" s="7">
        <f t="shared" ref="CH912" si="1115">CG912+1</f>
        <v>75</v>
      </c>
      <c r="CI912" s="7">
        <f t="shared" ref="CI912" si="1116">CH912+1</f>
        <v>76</v>
      </c>
      <c r="CJ912" s="7">
        <f t="shared" ref="CJ912" si="1117">CI912+1</f>
        <v>77</v>
      </c>
      <c r="CK912" s="7">
        <f t="shared" ref="CK912" si="1118">CJ912+1</f>
        <v>78</v>
      </c>
      <c r="CL912" s="7">
        <f t="shared" ref="CL912" si="1119">CK912+1</f>
        <v>79</v>
      </c>
      <c r="CM912" s="7">
        <f t="shared" ref="CM912" si="1120">CL912+1</f>
        <v>80</v>
      </c>
      <c r="CN912" s="7">
        <f t="shared" ref="CN912" si="1121">CM912+1</f>
        <v>81</v>
      </c>
      <c r="CO912" s="7">
        <f t="shared" ref="CO912" si="1122">CN912+1</f>
        <v>82</v>
      </c>
      <c r="CP912" s="7">
        <f t="shared" ref="CP912" si="1123">CO912+1</f>
        <v>83</v>
      </c>
      <c r="CQ912" s="7">
        <f t="shared" ref="CQ912" si="1124">CP912+1</f>
        <v>84</v>
      </c>
      <c r="CR912" s="7">
        <f t="shared" ref="CR912" si="1125">CQ912+1</f>
        <v>85</v>
      </c>
      <c r="CS912" s="7">
        <f t="shared" ref="CS912" si="1126">CR912+1</f>
        <v>86</v>
      </c>
      <c r="CT912" s="7">
        <f t="shared" ref="CT912" si="1127">CS912+1</f>
        <v>87</v>
      </c>
      <c r="CU912" s="7">
        <f t="shared" ref="CU912" si="1128">CT912+1</f>
        <v>88</v>
      </c>
      <c r="CV912" s="7">
        <f t="shared" ref="CV912" si="1129">CU912+1</f>
        <v>89</v>
      </c>
      <c r="CW912" s="7">
        <f t="shared" ref="CW912" si="1130">CV912+1</f>
        <v>90</v>
      </c>
      <c r="CX912" s="7">
        <f t="shared" ref="CX912" si="1131">CW912+1</f>
        <v>91</v>
      </c>
      <c r="CY912" s="7">
        <f t="shared" ref="CY912" si="1132">CX912+1</f>
        <v>92</v>
      </c>
      <c r="CZ912" s="7">
        <f t="shared" ref="CZ912" si="1133">CY912+1</f>
        <v>93</v>
      </c>
      <c r="DA912" s="7">
        <f t="shared" ref="DA912" si="1134">CZ912+1</f>
        <v>94</v>
      </c>
      <c r="DB912" s="7">
        <f t="shared" ref="DB912" si="1135">DA912+1</f>
        <v>95</v>
      </c>
      <c r="DC912" s="7">
        <f t="shared" ref="DC912" si="1136">DB912+1</f>
        <v>96</v>
      </c>
      <c r="DD912" s="7">
        <f t="shared" ref="DD912" si="1137">DC912+1</f>
        <v>97</v>
      </c>
      <c r="DE912" s="7">
        <f t="shared" ref="DE912" si="1138">DD912+1</f>
        <v>98</v>
      </c>
      <c r="DF912" s="7">
        <f t="shared" ref="DF912" si="1139">DE912+1</f>
        <v>99</v>
      </c>
      <c r="DG912" s="7">
        <f t="shared" ref="DG912" si="1140">DF912+1</f>
        <v>100</v>
      </c>
      <c r="DH912" s="7">
        <f t="shared" ref="DH912" si="1141">DG912+1</f>
        <v>101</v>
      </c>
      <c r="DI912" s="7">
        <f t="shared" ref="DI912" si="1142">DH912+1</f>
        <v>102</v>
      </c>
      <c r="DJ912" s="7">
        <f t="shared" ref="DJ912" si="1143">DI912+1</f>
        <v>103</v>
      </c>
      <c r="DK912" s="7">
        <f t="shared" ref="DK912" si="1144">DJ912+1</f>
        <v>104</v>
      </c>
      <c r="DL912" s="7">
        <f t="shared" ref="DL912" si="1145">DK912+1</f>
        <v>105</v>
      </c>
      <c r="DM912" s="7">
        <f t="shared" ref="DM912" si="1146">DL912+1</f>
        <v>106</v>
      </c>
      <c r="DN912" s="7">
        <f t="shared" ref="DN912" si="1147">DM912+1</f>
        <v>107</v>
      </c>
      <c r="DO912" s="7">
        <f t="shared" ref="DO912" si="1148">DN912+1</f>
        <v>108</v>
      </c>
      <c r="DP912" s="7">
        <f t="shared" ref="DP912" si="1149">DO912+1</f>
        <v>109</v>
      </c>
      <c r="DQ912" s="7">
        <f t="shared" ref="DQ912" si="1150">DP912+1</f>
        <v>110</v>
      </c>
      <c r="DR912" s="7">
        <f t="shared" ref="DR912" si="1151">DQ912+1</f>
        <v>111</v>
      </c>
      <c r="DS912" s="7">
        <f t="shared" ref="DS912" si="1152">DR912+1</f>
        <v>112</v>
      </c>
      <c r="DT912" s="7">
        <f t="shared" ref="DT912" si="1153">DS912+1</f>
        <v>113</v>
      </c>
      <c r="DU912" s="7">
        <f t="shared" ref="DU912" si="1154">DT912+1</f>
        <v>114</v>
      </c>
      <c r="DV912" s="7">
        <f t="shared" ref="DV912" si="1155">DU912+1</f>
        <v>115</v>
      </c>
      <c r="DW912" s="7">
        <f t="shared" ref="DW912" si="1156">DV912+1</f>
        <v>116</v>
      </c>
      <c r="DX912" s="7">
        <f t="shared" ref="DX912" si="1157">DW912+1</f>
        <v>117</v>
      </c>
      <c r="DY912" s="7">
        <f t="shared" ref="DY912" si="1158">DX912+1</f>
        <v>118</v>
      </c>
      <c r="DZ912" s="7">
        <f t="shared" ref="DZ912" si="1159">DY912+1</f>
        <v>119</v>
      </c>
      <c r="EA912" s="7">
        <f t="shared" ref="EA912" si="1160">DZ912+1</f>
        <v>120</v>
      </c>
      <c r="EB912" s="7">
        <f t="shared" ref="EB912" si="1161">EA912+1</f>
        <v>121</v>
      </c>
      <c r="EC912" s="7">
        <f t="shared" ref="EC912" si="1162">EB912+1</f>
        <v>122</v>
      </c>
      <c r="ED912" s="7">
        <f t="shared" ref="ED912" si="1163">EC912+1</f>
        <v>123</v>
      </c>
      <c r="EE912" s="7">
        <f t="shared" ref="EE912" si="1164">ED912+1</f>
        <v>124</v>
      </c>
      <c r="EF912" s="7">
        <f t="shared" ref="EF912" si="1165">EE912+1</f>
        <v>125</v>
      </c>
      <c r="EG912" s="7">
        <f t="shared" ref="EG912" si="1166">EF912+1</f>
        <v>126</v>
      </c>
      <c r="EH912" s="7">
        <f t="shared" ref="EH912" si="1167">EG912+1</f>
        <v>127</v>
      </c>
      <c r="EI912" s="7">
        <f t="shared" ref="EI912" si="1168">EH912+1</f>
        <v>128</v>
      </c>
      <c r="EJ912" s="7">
        <f t="shared" ref="EJ912" si="1169">EI912+1</f>
        <v>129</v>
      </c>
      <c r="EK912" s="7">
        <f t="shared" ref="EK912" si="1170">EJ912+1</f>
        <v>130</v>
      </c>
      <c r="EL912" s="7">
        <f t="shared" ref="EL912" si="1171">EK912+1</f>
        <v>131</v>
      </c>
      <c r="EM912" s="7">
        <f t="shared" si="1043"/>
        <v>132</v>
      </c>
      <c r="EN912" s="7">
        <f t="shared" si="1043"/>
        <v>133</v>
      </c>
      <c r="EO912" s="7">
        <f t="shared" si="1043"/>
        <v>134</v>
      </c>
      <c r="EP912" s="7">
        <f t="shared" si="1043"/>
        <v>135</v>
      </c>
      <c r="EQ912" s="7">
        <f t="shared" si="1043"/>
        <v>136</v>
      </c>
      <c r="ER912" s="7">
        <f t="shared" si="1044"/>
        <v>137</v>
      </c>
      <c r="ES912" s="7">
        <f t="shared" si="1044"/>
        <v>138</v>
      </c>
      <c r="ET912" s="7">
        <f t="shared" si="1044"/>
        <v>139</v>
      </c>
      <c r="EU912" s="7">
        <f t="shared" si="1044"/>
        <v>140</v>
      </c>
      <c r="EV912" s="7">
        <f t="shared" si="1044"/>
        <v>141</v>
      </c>
      <c r="EW912" s="7">
        <f t="shared" si="1044"/>
        <v>142</v>
      </c>
      <c r="EX912" s="7">
        <f t="shared" si="1044"/>
        <v>143</v>
      </c>
      <c r="EY912" s="7">
        <f t="shared" si="1044"/>
        <v>144</v>
      </c>
      <c r="EZ912" s="7">
        <f t="shared" si="1044"/>
        <v>145</v>
      </c>
      <c r="FA912" s="7">
        <f t="shared" si="1044"/>
        <v>146</v>
      </c>
      <c r="FB912" s="7">
        <f t="shared" si="1044"/>
        <v>147</v>
      </c>
      <c r="FC912" s="7">
        <f t="shared" si="1044"/>
        <v>148</v>
      </c>
      <c r="FD912" s="7">
        <f t="shared" si="1044"/>
        <v>149</v>
      </c>
      <c r="FE912" s="7">
        <f t="shared" si="1044"/>
        <v>150</v>
      </c>
      <c r="FF912" s="7">
        <f t="shared" si="1044"/>
        <v>151</v>
      </c>
      <c r="FG912" s="7">
        <f t="shared" si="1044"/>
        <v>152</v>
      </c>
      <c r="FH912" s="7">
        <f t="shared" si="1044"/>
        <v>153</v>
      </c>
      <c r="FI912" s="7">
        <f t="shared" si="1044"/>
        <v>154</v>
      </c>
      <c r="FJ912" s="7">
        <f t="shared" si="1044"/>
        <v>155</v>
      </c>
      <c r="FK912" s="7">
        <f t="shared" si="1044"/>
        <v>156</v>
      </c>
      <c r="FL912" s="7">
        <f t="shared" si="1044"/>
        <v>157</v>
      </c>
      <c r="FM912" s="7">
        <f t="shared" si="1044"/>
        <v>158</v>
      </c>
      <c r="FN912" s="7">
        <f t="shared" si="1044"/>
        <v>159</v>
      </c>
      <c r="FO912" s="7">
        <f t="shared" si="1044"/>
        <v>160</v>
      </c>
      <c r="FP912" s="7">
        <f t="shared" si="1044"/>
        <v>161</v>
      </c>
      <c r="FQ912" s="7">
        <f t="shared" si="1044"/>
        <v>162</v>
      </c>
      <c r="FR912" s="7">
        <f t="shared" si="1044"/>
        <v>163</v>
      </c>
      <c r="FS912" s="7">
        <f t="shared" si="1044"/>
        <v>164</v>
      </c>
      <c r="FT912" s="7">
        <f t="shared" si="1044"/>
        <v>165</v>
      </c>
      <c r="FU912" s="7">
        <f t="shared" si="1044"/>
        <v>166</v>
      </c>
      <c r="FV912" s="7">
        <f t="shared" si="1044"/>
        <v>167</v>
      </c>
      <c r="FW912" s="7">
        <f t="shared" si="1044"/>
        <v>168</v>
      </c>
      <c r="FX912" s="7">
        <f t="shared" si="1044"/>
        <v>169</v>
      </c>
      <c r="FY912" s="7">
        <f t="shared" si="1044"/>
        <v>170</v>
      </c>
    </row>
    <row r="913" spans="14:16" x14ac:dyDescent="0.25">
      <c r="N913"/>
      <c r="P913" s="84"/>
    </row>
    <row r="914" spans="14:16" x14ac:dyDescent="0.25">
      <c r="P914" s="84"/>
    </row>
    <row r="915" spans="14:16" x14ac:dyDescent="0.25">
      <c r="P915" s="84"/>
    </row>
    <row r="916" spans="14:16" x14ac:dyDescent="0.25">
      <c r="P916" s="84"/>
    </row>
    <row r="917" spans="14:16" x14ac:dyDescent="0.25">
      <c r="P917" s="84"/>
    </row>
    <row r="918" spans="14:16" x14ac:dyDescent="0.25">
      <c r="P918" s="84"/>
    </row>
    <row r="919" spans="14:16" x14ac:dyDescent="0.25">
      <c r="P919" s="84"/>
    </row>
    <row r="920" spans="14:16" x14ac:dyDescent="0.25">
      <c r="P920" s="84"/>
    </row>
    <row r="921" spans="14:16" x14ac:dyDescent="0.25">
      <c r="P921" s="84"/>
    </row>
    <row r="922" spans="14:16" x14ac:dyDescent="0.25">
      <c r="P922" s="84"/>
    </row>
    <row r="923" spans="14:16" x14ac:dyDescent="0.25">
      <c r="P923" s="84"/>
    </row>
    <row r="924" spans="14:16" x14ac:dyDescent="0.25">
      <c r="P924" s="84"/>
    </row>
    <row r="925" spans="14:16" x14ac:dyDescent="0.25">
      <c r="P925" s="84"/>
    </row>
    <row r="926" spans="14:16" x14ac:dyDescent="0.25">
      <c r="P926" s="84"/>
    </row>
    <row r="927" spans="14:16" x14ac:dyDescent="0.25">
      <c r="P927" s="84"/>
    </row>
    <row r="928" spans="14:16" x14ac:dyDescent="0.25">
      <c r="P928" s="84"/>
    </row>
    <row r="929" spans="16:16" x14ac:dyDescent="0.25">
      <c r="P929" s="84"/>
    </row>
    <row r="930" spans="16:16" x14ac:dyDescent="0.25">
      <c r="P930" s="84"/>
    </row>
    <row r="931" spans="16:16" x14ac:dyDescent="0.25">
      <c r="P931" s="84"/>
    </row>
    <row r="932" spans="16:16" x14ac:dyDescent="0.25">
      <c r="P932" s="84"/>
    </row>
    <row r="933" spans="16:16" x14ac:dyDescent="0.25">
      <c r="P933" s="84"/>
    </row>
    <row r="934" spans="16:16" x14ac:dyDescent="0.25">
      <c r="P934" s="84"/>
    </row>
    <row r="935" spans="16:16" x14ac:dyDescent="0.25">
      <c r="P935" s="84"/>
    </row>
    <row r="936" spans="16:16" x14ac:dyDescent="0.25">
      <c r="P936" s="84"/>
    </row>
    <row r="937" spans="16:16" x14ac:dyDescent="0.25">
      <c r="P937" s="84"/>
    </row>
    <row r="938" spans="16:16" x14ac:dyDescent="0.25">
      <c r="P938" s="84"/>
    </row>
    <row r="939" spans="16:16" x14ac:dyDescent="0.25">
      <c r="P939" s="84"/>
    </row>
    <row r="940" spans="16:16" x14ac:dyDescent="0.25">
      <c r="P940" s="84"/>
    </row>
    <row r="941" spans="16:16" x14ac:dyDescent="0.25">
      <c r="P941" s="84"/>
    </row>
    <row r="942" spans="16:16" x14ac:dyDescent="0.25">
      <c r="P942" s="84"/>
    </row>
    <row r="943" spans="16:16" x14ac:dyDescent="0.25">
      <c r="P943" s="84"/>
    </row>
    <row r="944" spans="16:16" x14ac:dyDescent="0.25">
      <c r="P944" s="84"/>
    </row>
    <row r="945" spans="16:16" x14ac:dyDescent="0.25">
      <c r="P945" s="84"/>
    </row>
    <row r="946" spans="16:16" x14ac:dyDescent="0.25">
      <c r="P946" s="84"/>
    </row>
    <row r="947" spans="16:16" x14ac:dyDescent="0.25">
      <c r="P947" s="84"/>
    </row>
    <row r="948" spans="16:16" x14ac:dyDescent="0.25">
      <c r="P948" s="84"/>
    </row>
    <row r="949" spans="16:16" x14ac:dyDescent="0.25">
      <c r="P949" s="84"/>
    </row>
    <row r="950" spans="16:16" x14ac:dyDescent="0.25">
      <c r="P950" s="84"/>
    </row>
    <row r="951" spans="16:16" x14ac:dyDescent="0.25">
      <c r="P951" s="84"/>
    </row>
    <row r="952" spans="16:16" x14ac:dyDescent="0.25">
      <c r="P952" s="84"/>
    </row>
    <row r="953" spans="16:16" x14ac:dyDescent="0.25">
      <c r="P953" s="84"/>
    </row>
    <row r="954" spans="16:16" x14ac:dyDescent="0.25">
      <c r="P954" s="84"/>
    </row>
    <row r="955" spans="16:16" x14ac:dyDescent="0.25">
      <c r="P955" s="84"/>
    </row>
    <row r="956" spans="16:16" x14ac:dyDescent="0.25">
      <c r="P956" s="84"/>
    </row>
    <row r="957" spans="16:16" x14ac:dyDescent="0.25">
      <c r="P957" s="84"/>
    </row>
    <row r="958" spans="16:16" x14ac:dyDescent="0.25">
      <c r="P958" s="84"/>
    </row>
    <row r="959" spans="16:16" x14ac:dyDescent="0.25">
      <c r="P959" s="84"/>
    </row>
    <row r="960" spans="16:16" x14ac:dyDescent="0.25">
      <c r="P960" s="84"/>
    </row>
    <row r="961" spans="16:16" x14ac:dyDescent="0.25">
      <c r="P961" s="84"/>
    </row>
    <row r="962" spans="16:16" x14ac:dyDescent="0.25">
      <c r="P962" s="84"/>
    </row>
    <row r="963" spans="16:16" x14ac:dyDescent="0.25">
      <c r="P963" s="84"/>
    </row>
    <row r="964" spans="16:16" x14ac:dyDescent="0.25">
      <c r="P964" s="84"/>
    </row>
    <row r="965" spans="16:16" x14ac:dyDescent="0.25">
      <c r="P965" s="84"/>
    </row>
    <row r="966" spans="16:16" x14ac:dyDescent="0.25">
      <c r="P966" s="84"/>
    </row>
    <row r="967" spans="16:16" x14ac:dyDescent="0.25">
      <c r="P967" s="84"/>
    </row>
    <row r="968" spans="16:16" x14ac:dyDescent="0.25">
      <c r="P968" s="84"/>
    </row>
    <row r="969" spans="16:16" x14ac:dyDescent="0.25">
      <c r="P969" s="84"/>
    </row>
    <row r="970" spans="16:16" x14ac:dyDescent="0.25">
      <c r="P970" s="84"/>
    </row>
    <row r="971" spans="16:16" x14ac:dyDescent="0.25">
      <c r="P971" s="84"/>
    </row>
    <row r="972" spans="16:16" x14ac:dyDescent="0.25">
      <c r="P972" s="84"/>
    </row>
    <row r="973" spans="16:16" x14ac:dyDescent="0.25">
      <c r="P973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910">
    <cfRule type="cellIs" dxfId="1896" priority="8117" operator="greaterThan">
      <formula>0</formula>
    </cfRule>
  </conditionalFormatting>
  <conditionalFormatting sqref="J6:J910">
    <cfRule type="cellIs" dxfId="1895" priority="1" operator="equal">
      <formula>"CRECHE"</formula>
    </cfRule>
    <cfRule type="cellIs" dxfId="189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910 T6:T910 V6:V910 X6:X910 Z6:Z910 AB6:AB910 AD6:AD910 AF6:AF910 AH6:AH910 AJ6:AJ910 AL6:AL910 AN6:AN910 AP6:AP910 AR6:AR910 AT6:AT910 AV6:AV910 AX6:AX910 AZ6:AZ910 BB6:BB910 BD6:BD910 BF6:BF910 BH6:BH910 BJ6:BJ910 BL6:BL910 BN6:BN910 BP6:BP910 BR6:BR910 BT6:BT910 BV6:BV910 BX6:BX910 BZ6:BZ910 CB6:CB910 CD6:CD910 CF6:CF910 CH6:CH910 CJ6:CJ910 CL6:CL910 CN6:CN910 CP6:CP910 CR6:CR910 CT6:CT910 CV6:CV910 CX6:CX910 CZ6:CZ910 DB6:DB910 DD6:DD910 DF6:DF910 DH6:DH910 DJ6:DJ910 DL6:DL910 DN6:DN910 DP6:DP910 DR6:DR910 DT6:DT910 DV6:DV910 DX6:DX910 DZ6:DZ910 EB6:EB910 ED6:ED910 EF6:EF910 EH6:EH910 EJ6:EJ91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356</v>
      </c>
      <c r="B1" s="516" t="s">
        <v>357</v>
      </c>
    </row>
    <row r="2" spans="1:2" ht="15" hidden="1" x14ac:dyDescent="0.25">
      <c r="A2" s="517" t="s">
        <v>231</v>
      </c>
      <c r="B2" s="517" t="s">
        <v>358</v>
      </c>
    </row>
    <row r="3" spans="1:2" ht="15" hidden="1" x14ac:dyDescent="0.25">
      <c r="A3" s="517" t="s">
        <v>190</v>
      </c>
      <c r="B3" s="517" t="s">
        <v>359</v>
      </c>
    </row>
    <row r="4" spans="1:2" ht="15" hidden="1" x14ac:dyDescent="0.25">
      <c r="A4" s="517" t="s">
        <v>190</v>
      </c>
      <c r="B4" s="517" t="s">
        <v>359</v>
      </c>
    </row>
    <row r="5" spans="1:2" ht="15" hidden="1" x14ac:dyDescent="0.25">
      <c r="A5" s="517" t="s">
        <v>190</v>
      </c>
      <c r="B5" s="517" t="s">
        <v>359</v>
      </c>
    </row>
    <row r="6" spans="1:2" ht="15" hidden="1" x14ac:dyDescent="0.25">
      <c r="A6" s="517" t="s">
        <v>190</v>
      </c>
      <c r="B6" s="517" t="s">
        <v>359</v>
      </c>
    </row>
    <row r="7" spans="1:2" ht="15" hidden="1" x14ac:dyDescent="0.25">
      <c r="A7" s="517" t="s">
        <v>190</v>
      </c>
      <c r="B7" s="517" t="s">
        <v>359</v>
      </c>
    </row>
    <row r="8" spans="1:2" ht="15" hidden="1" x14ac:dyDescent="0.25">
      <c r="A8" s="517" t="s">
        <v>190</v>
      </c>
      <c r="B8" s="517" t="s">
        <v>359</v>
      </c>
    </row>
    <row r="9" spans="1:2" ht="15" hidden="1" x14ac:dyDescent="0.25">
      <c r="A9" s="517" t="s">
        <v>191</v>
      </c>
      <c r="B9" s="517" t="s">
        <v>360</v>
      </c>
    </row>
    <row r="10" spans="1:2" ht="15" hidden="1" x14ac:dyDescent="0.25">
      <c r="A10" s="517" t="s">
        <v>191</v>
      </c>
      <c r="B10" s="517" t="s">
        <v>360</v>
      </c>
    </row>
    <row r="11" spans="1:2" ht="15" hidden="1" x14ac:dyDescent="0.25">
      <c r="A11" s="517" t="s">
        <v>191</v>
      </c>
      <c r="B11" s="517" t="s">
        <v>360</v>
      </c>
    </row>
    <row r="12" spans="1:2" ht="15" hidden="1" x14ac:dyDescent="0.25">
      <c r="A12" s="517" t="s">
        <v>192</v>
      </c>
      <c r="B12" s="517" t="s">
        <v>361</v>
      </c>
    </row>
    <row r="13" spans="1:2" ht="15" hidden="1" x14ac:dyDescent="0.25">
      <c r="A13" s="517" t="s">
        <v>192</v>
      </c>
      <c r="B13" s="517" t="s">
        <v>361</v>
      </c>
    </row>
    <row r="14" spans="1:2" ht="15" hidden="1" x14ac:dyDescent="0.25">
      <c r="A14" s="517" t="s">
        <v>192</v>
      </c>
      <c r="B14" s="517" t="s">
        <v>361</v>
      </c>
    </row>
    <row r="15" spans="1:2" ht="15" hidden="1" x14ac:dyDescent="0.25">
      <c r="A15" s="517" t="s">
        <v>192</v>
      </c>
      <c r="B15" s="517" t="s">
        <v>361</v>
      </c>
    </row>
    <row r="16" spans="1:2" ht="15" hidden="1" x14ac:dyDescent="0.25">
      <c r="A16" s="517" t="s">
        <v>192</v>
      </c>
      <c r="B16" s="517" t="s">
        <v>361</v>
      </c>
    </row>
    <row r="17" spans="1:2" ht="15" hidden="1" x14ac:dyDescent="0.25">
      <c r="A17" s="517" t="s">
        <v>193</v>
      </c>
      <c r="B17" s="517" t="s">
        <v>362</v>
      </c>
    </row>
    <row r="18" spans="1:2" ht="15" hidden="1" x14ac:dyDescent="0.25">
      <c r="A18" s="517" t="s">
        <v>193</v>
      </c>
      <c r="B18" s="517" t="s">
        <v>362</v>
      </c>
    </row>
    <row r="19" spans="1:2" ht="15" hidden="1" x14ac:dyDescent="0.25">
      <c r="A19" s="517" t="s">
        <v>193</v>
      </c>
      <c r="B19" s="517" t="s">
        <v>362</v>
      </c>
    </row>
    <row r="20" spans="1:2" ht="15" hidden="1" x14ac:dyDescent="0.25">
      <c r="A20" s="517" t="s">
        <v>193</v>
      </c>
      <c r="B20" s="517" t="s">
        <v>362</v>
      </c>
    </row>
    <row r="21" spans="1:2" ht="15" hidden="1" x14ac:dyDescent="0.25">
      <c r="A21" s="517" t="s">
        <v>193</v>
      </c>
      <c r="B21" s="517" t="s">
        <v>362</v>
      </c>
    </row>
    <row r="22" spans="1:2" ht="15" hidden="1" x14ac:dyDescent="0.25">
      <c r="A22" s="517" t="s">
        <v>193</v>
      </c>
      <c r="B22" s="517" t="s">
        <v>362</v>
      </c>
    </row>
    <row r="23" spans="1:2" ht="15" hidden="1" x14ac:dyDescent="0.25">
      <c r="A23" s="517" t="s">
        <v>193</v>
      </c>
      <c r="B23" s="517" t="s">
        <v>362</v>
      </c>
    </row>
    <row r="24" spans="1:2" ht="15" hidden="1" x14ac:dyDescent="0.25">
      <c r="A24" s="517" t="s">
        <v>193</v>
      </c>
      <c r="B24" s="517" t="s">
        <v>362</v>
      </c>
    </row>
    <row r="25" spans="1:2" ht="15" hidden="1" x14ac:dyDescent="0.25">
      <c r="A25" s="517" t="s">
        <v>193</v>
      </c>
      <c r="B25" s="517" t="s">
        <v>362</v>
      </c>
    </row>
    <row r="26" spans="1:2" ht="15" hidden="1" x14ac:dyDescent="0.25">
      <c r="A26" s="517" t="s">
        <v>193</v>
      </c>
      <c r="B26" s="517" t="s">
        <v>362</v>
      </c>
    </row>
    <row r="27" spans="1:2" ht="15" hidden="1" x14ac:dyDescent="0.25">
      <c r="A27" s="517" t="s">
        <v>193</v>
      </c>
      <c r="B27" s="517" t="s">
        <v>362</v>
      </c>
    </row>
    <row r="28" spans="1:2" ht="15" hidden="1" x14ac:dyDescent="0.25">
      <c r="A28" s="517" t="s">
        <v>193</v>
      </c>
      <c r="B28" s="517" t="s">
        <v>362</v>
      </c>
    </row>
    <row r="29" spans="1:2" ht="15" hidden="1" x14ac:dyDescent="0.25">
      <c r="A29" s="517" t="s">
        <v>193</v>
      </c>
      <c r="B29" s="517" t="s">
        <v>362</v>
      </c>
    </row>
    <row r="30" spans="1:2" ht="15" hidden="1" x14ac:dyDescent="0.25">
      <c r="A30" s="517" t="s">
        <v>233</v>
      </c>
      <c r="B30" s="517" t="s">
        <v>363</v>
      </c>
    </row>
    <row r="31" spans="1:2" ht="15" hidden="1" x14ac:dyDescent="0.25">
      <c r="A31" s="517" t="s">
        <v>194</v>
      </c>
      <c r="B31" s="517" t="s">
        <v>364</v>
      </c>
    </row>
    <row r="32" spans="1:2" ht="15" hidden="1" x14ac:dyDescent="0.25">
      <c r="A32" s="517" t="s">
        <v>194</v>
      </c>
      <c r="B32" s="517" t="s">
        <v>364</v>
      </c>
    </row>
    <row r="33" spans="1:2" ht="15" hidden="1" x14ac:dyDescent="0.25">
      <c r="A33" s="517" t="s">
        <v>194</v>
      </c>
      <c r="B33" s="517" t="s">
        <v>364</v>
      </c>
    </row>
    <row r="34" spans="1:2" ht="15" hidden="1" x14ac:dyDescent="0.25">
      <c r="A34" s="517" t="s">
        <v>194</v>
      </c>
      <c r="B34" s="517" t="s">
        <v>364</v>
      </c>
    </row>
    <row r="35" spans="1:2" ht="15" hidden="1" x14ac:dyDescent="0.25">
      <c r="A35" s="517" t="s">
        <v>194</v>
      </c>
      <c r="B35" s="517" t="s">
        <v>364</v>
      </c>
    </row>
    <row r="36" spans="1:2" ht="15" hidden="1" x14ac:dyDescent="0.25">
      <c r="A36" s="517" t="s">
        <v>194</v>
      </c>
      <c r="B36" s="517" t="s">
        <v>364</v>
      </c>
    </row>
    <row r="37" spans="1:2" ht="15" hidden="1" x14ac:dyDescent="0.25">
      <c r="A37" s="517" t="s">
        <v>194</v>
      </c>
      <c r="B37" s="517" t="s">
        <v>364</v>
      </c>
    </row>
    <row r="38" spans="1:2" ht="15" hidden="1" x14ac:dyDescent="0.25">
      <c r="A38" s="517" t="s">
        <v>194</v>
      </c>
      <c r="B38" s="517" t="s">
        <v>364</v>
      </c>
    </row>
    <row r="39" spans="1:2" ht="15" hidden="1" x14ac:dyDescent="0.25">
      <c r="A39" s="517" t="s">
        <v>194</v>
      </c>
      <c r="B39" s="517" t="s">
        <v>364</v>
      </c>
    </row>
    <row r="40" spans="1:2" ht="15" hidden="1" x14ac:dyDescent="0.25">
      <c r="A40" s="517" t="s">
        <v>194</v>
      </c>
      <c r="B40" s="517" t="s">
        <v>364</v>
      </c>
    </row>
    <row r="41" spans="1:2" ht="15" hidden="1" x14ac:dyDescent="0.25">
      <c r="A41" s="517" t="s">
        <v>194</v>
      </c>
      <c r="B41" s="517" t="s">
        <v>364</v>
      </c>
    </row>
    <row r="42" spans="1:2" ht="15" hidden="1" x14ac:dyDescent="0.25">
      <c r="A42" s="517" t="s">
        <v>194</v>
      </c>
      <c r="B42" s="517" t="s">
        <v>364</v>
      </c>
    </row>
    <row r="43" spans="1:2" ht="15" hidden="1" x14ac:dyDescent="0.25">
      <c r="A43" s="517" t="s">
        <v>234</v>
      </c>
      <c r="B43" s="517" t="s">
        <v>365</v>
      </c>
    </row>
    <row r="44" spans="1:2" ht="15" hidden="1" x14ac:dyDescent="0.25">
      <c r="A44" s="517" t="s">
        <v>195</v>
      </c>
      <c r="B44" s="517" t="s">
        <v>366</v>
      </c>
    </row>
    <row r="45" spans="1:2" ht="15" hidden="1" x14ac:dyDescent="0.25">
      <c r="A45" s="517" t="s">
        <v>196</v>
      </c>
      <c r="B45" s="517" t="s">
        <v>367</v>
      </c>
    </row>
    <row r="46" spans="1:2" ht="15" hidden="1" x14ac:dyDescent="0.25">
      <c r="A46" s="517" t="s">
        <v>196</v>
      </c>
      <c r="B46" s="517" t="s">
        <v>367</v>
      </c>
    </row>
    <row r="47" spans="1:2" ht="15" hidden="1" x14ac:dyDescent="0.25">
      <c r="A47" s="517" t="s">
        <v>196</v>
      </c>
      <c r="B47" s="517" t="s">
        <v>367</v>
      </c>
    </row>
    <row r="48" spans="1:2" ht="15" hidden="1" x14ac:dyDescent="0.25">
      <c r="A48" s="517" t="s">
        <v>196</v>
      </c>
      <c r="B48" s="517" t="s">
        <v>367</v>
      </c>
    </row>
    <row r="49" spans="1:2" ht="15" hidden="1" x14ac:dyDescent="0.25">
      <c r="A49" s="517" t="s">
        <v>196</v>
      </c>
      <c r="B49" s="517" t="s">
        <v>367</v>
      </c>
    </row>
    <row r="50" spans="1:2" ht="15" hidden="1" x14ac:dyDescent="0.25">
      <c r="A50" s="517" t="s">
        <v>196</v>
      </c>
      <c r="B50" s="517" t="s">
        <v>367</v>
      </c>
    </row>
    <row r="51" spans="1:2" ht="15" hidden="1" x14ac:dyDescent="0.25">
      <c r="A51" s="517" t="s">
        <v>196</v>
      </c>
      <c r="B51" s="517" t="s">
        <v>367</v>
      </c>
    </row>
    <row r="52" spans="1:2" ht="15" hidden="1" x14ac:dyDescent="0.25">
      <c r="A52" s="517" t="s">
        <v>196</v>
      </c>
      <c r="B52" s="517" t="s">
        <v>367</v>
      </c>
    </row>
    <row r="53" spans="1:2" ht="15" hidden="1" x14ac:dyDescent="0.25">
      <c r="A53" s="517" t="s">
        <v>196</v>
      </c>
      <c r="B53" s="517" t="s">
        <v>367</v>
      </c>
    </row>
    <row r="54" spans="1:2" ht="15" hidden="1" x14ac:dyDescent="0.25">
      <c r="A54" s="517" t="s">
        <v>196</v>
      </c>
      <c r="B54" s="517" t="s">
        <v>367</v>
      </c>
    </row>
    <row r="55" spans="1:2" ht="15" hidden="1" x14ac:dyDescent="0.25">
      <c r="A55" s="517" t="s">
        <v>196</v>
      </c>
      <c r="B55" s="517" t="s">
        <v>367</v>
      </c>
    </row>
    <row r="56" spans="1:2" ht="15" hidden="1" x14ac:dyDescent="0.25">
      <c r="A56" s="517" t="s">
        <v>196</v>
      </c>
      <c r="B56" s="517" t="s">
        <v>367</v>
      </c>
    </row>
    <row r="57" spans="1:2" ht="15" hidden="1" x14ac:dyDescent="0.25">
      <c r="A57" s="517" t="s">
        <v>197</v>
      </c>
      <c r="B57" s="517" t="s">
        <v>368</v>
      </c>
    </row>
    <row r="58" spans="1:2" ht="15" hidden="1" x14ac:dyDescent="0.25">
      <c r="A58" s="517" t="s">
        <v>197</v>
      </c>
      <c r="B58" s="517" t="s">
        <v>368</v>
      </c>
    </row>
    <row r="59" spans="1:2" ht="15" hidden="1" x14ac:dyDescent="0.25">
      <c r="A59" s="517" t="s">
        <v>197</v>
      </c>
      <c r="B59" s="517" t="s">
        <v>368</v>
      </c>
    </row>
    <row r="60" spans="1:2" ht="15" hidden="1" x14ac:dyDescent="0.25">
      <c r="A60" s="517" t="s">
        <v>197</v>
      </c>
      <c r="B60" s="517" t="s">
        <v>368</v>
      </c>
    </row>
    <row r="61" spans="1:2" ht="15" hidden="1" x14ac:dyDescent="0.25">
      <c r="A61" s="517" t="s">
        <v>197</v>
      </c>
      <c r="B61" s="517" t="s">
        <v>368</v>
      </c>
    </row>
    <row r="62" spans="1:2" ht="15" hidden="1" x14ac:dyDescent="0.25">
      <c r="A62" s="517" t="s">
        <v>197</v>
      </c>
      <c r="B62" s="517" t="s">
        <v>368</v>
      </c>
    </row>
    <row r="63" spans="1:2" ht="15" hidden="1" x14ac:dyDescent="0.25">
      <c r="A63" s="517" t="s">
        <v>197</v>
      </c>
      <c r="B63" s="517" t="s">
        <v>368</v>
      </c>
    </row>
    <row r="64" spans="1:2" ht="15" hidden="1" x14ac:dyDescent="0.25">
      <c r="A64" s="517" t="s">
        <v>197</v>
      </c>
      <c r="B64" s="517" t="s">
        <v>368</v>
      </c>
    </row>
    <row r="65" spans="1:2" ht="15" hidden="1" x14ac:dyDescent="0.25">
      <c r="A65" s="517" t="s">
        <v>197</v>
      </c>
      <c r="B65" s="517" t="s">
        <v>368</v>
      </c>
    </row>
    <row r="66" spans="1:2" ht="15" hidden="1" x14ac:dyDescent="0.25">
      <c r="A66" s="517" t="s">
        <v>197</v>
      </c>
      <c r="B66" s="517" t="s">
        <v>368</v>
      </c>
    </row>
    <row r="67" spans="1:2" ht="15" hidden="1" x14ac:dyDescent="0.25">
      <c r="A67" s="517" t="s">
        <v>197</v>
      </c>
      <c r="B67" s="517" t="s">
        <v>368</v>
      </c>
    </row>
    <row r="68" spans="1:2" ht="15" hidden="1" x14ac:dyDescent="0.25">
      <c r="A68" s="517" t="s">
        <v>197</v>
      </c>
      <c r="B68" s="517" t="s">
        <v>368</v>
      </c>
    </row>
    <row r="69" spans="1:2" ht="15" hidden="1" x14ac:dyDescent="0.25">
      <c r="A69" s="517" t="s">
        <v>197</v>
      </c>
      <c r="B69" s="517" t="s">
        <v>368</v>
      </c>
    </row>
    <row r="70" spans="1:2" ht="15" hidden="1" x14ac:dyDescent="0.25">
      <c r="A70" s="517" t="s">
        <v>235</v>
      </c>
      <c r="B70" s="517" t="s">
        <v>369</v>
      </c>
    </row>
    <row r="71" spans="1:2" ht="15" hidden="1" x14ac:dyDescent="0.25">
      <c r="A71" s="517" t="s">
        <v>198</v>
      </c>
      <c r="B71" s="517" t="s">
        <v>370</v>
      </c>
    </row>
    <row r="72" spans="1:2" ht="15" hidden="1" x14ac:dyDescent="0.25">
      <c r="A72" s="517" t="s">
        <v>198</v>
      </c>
      <c r="B72" s="517" t="s">
        <v>370</v>
      </c>
    </row>
    <row r="73" spans="1:2" ht="15" hidden="1" x14ac:dyDescent="0.25">
      <c r="A73" s="517" t="s">
        <v>198</v>
      </c>
      <c r="B73" s="517" t="s">
        <v>370</v>
      </c>
    </row>
    <row r="74" spans="1:2" ht="15" hidden="1" x14ac:dyDescent="0.25">
      <c r="A74" s="517" t="s">
        <v>199</v>
      </c>
      <c r="B74" s="517" t="s">
        <v>371</v>
      </c>
    </row>
    <row r="75" spans="1:2" ht="15" hidden="1" x14ac:dyDescent="0.25">
      <c r="A75" s="517" t="s">
        <v>199</v>
      </c>
      <c r="B75" s="517" t="s">
        <v>371</v>
      </c>
    </row>
    <row r="76" spans="1:2" ht="15" hidden="1" x14ac:dyDescent="0.25">
      <c r="A76" s="517" t="s">
        <v>199</v>
      </c>
      <c r="B76" s="517" t="s">
        <v>371</v>
      </c>
    </row>
    <row r="77" spans="1:2" ht="15" hidden="1" x14ac:dyDescent="0.25">
      <c r="A77" s="517" t="s">
        <v>199</v>
      </c>
      <c r="B77" s="517" t="s">
        <v>371</v>
      </c>
    </row>
    <row r="78" spans="1:2" ht="15" hidden="1" x14ac:dyDescent="0.25">
      <c r="A78" s="517" t="s">
        <v>200</v>
      </c>
      <c r="B78" s="517" t="s">
        <v>372</v>
      </c>
    </row>
    <row r="79" spans="1:2" ht="15" hidden="1" x14ac:dyDescent="0.25">
      <c r="A79" s="517" t="s">
        <v>335</v>
      </c>
      <c r="B79" s="517" t="s">
        <v>335</v>
      </c>
    </row>
    <row r="80" spans="1:2" ht="15" hidden="1" x14ac:dyDescent="0.25">
      <c r="A80" s="517" t="s">
        <v>373</v>
      </c>
      <c r="B80" s="517" t="s">
        <v>373</v>
      </c>
    </row>
    <row r="81" spans="1:2" ht="15" hidden="1" x14ac:dyDescent="0.25">
      <c r="A81" s="517" t="s">
        <v>373</v>
      </c>
      <c r="B81" s="517" t="s">
        <v>373</v>
      </c>
    </row>
    <row r="82" spans="1:2" ht="15" hidden="1" x14ac:dyDescent="0.25">
      <c r="A82" s="517" t="s">
        <v>374</v>
      </c>
      <c r="B82" s="517" t="s">
        <v>374</v>
      </c>
    </row>
    <row r="83" spans="1:2" ht="15" hidden="1" x14ac:dyDescent="0.25">
      <c r="A83" s="517" t="s">
        <v>375</v>
      </c>
      <c r="B83" s="517" t="s">
        <v>375</v>
      </c>
    </row>
    <row r="84" spans="1:2" ht="15" hidden="1" x14ac:dyDescent="0.25">
      <c r="A84" s="517" t="s">
        <v>337</v>
      </c>
      <c r="B84" s="517" t="s">
        <v>337</v>
      </c>
    </row>
    <row r="85" spans="1:2" ht="15" hidden="1" x14ac:dyDescent="0.25">
      <c r="A85" s="517" t="s">
        <v>376</v>
      </c>
      <c r="B85" s="517" t="s">
        <v>376</v>
      </c>
    </row>
    <row r="86" spans="1:2" ht="15" hidden="1" x14ac:dyDescent="0.25">
      <c r="A86" s="517" t="s">
        <v>377</v>
      </c>
      <c r="B86" s="517" t="s">
        <v>377</v>
      </c>
    </row>
    <row r="87" spans="1:2" ht="15" hidden="1" x14ac:dyDescent="0.25">
      <c r="A87" s="517" t="s">
        <v>377</v>
      </c>
      <c r="B87" s="517" t="s">
        <v>377</v>
      </c>
    </row>
    <row r="88" spans="1:2" ht="15" hidden="1" x14ac:dyDescent="0.25">
      <c r="A88" s="517" t="s">
        <v>378</v>
      </c>
      <c r="B88" s="517" t="s">
        <v>378</v>
      </c>
    </row>
    <row r="89" spans="1:2" ht="15" hidden="1" x14ac:dyDescent="0.25">
      <c r="A89" s="517" t="s">
        <v>338</v>
      </c>
      <c r="B89" s="517" t="s">
        <v>338</v>
      </c>
    </row>
    <row r="90" spans="1:2" ht="15" hidden="1" x14ac:dyDescent="0.25">
      <c r="A90" s="517" t="s">
        <v>379</v>
      </c>
      <c r="B90" s="517" t="s">
        <v>379</v>
      </c>
    </row>
    <row r="91" spans="1:2" ht="15" hidden="1" x14ac:dyDescent="0.25">
      <c r="A91" s="517" t="s">
        <v>380</v>
      </c>
      <c r="B91" s="517" t="s">
        <v>380</v>
      </c>
    </row>
    <row r="92" spans="1:2" ht="15" hidden="1" x14ac:dyDescent="0.25">
      <c r="A92" s="517" t="s">
        <v>381</v>
      </c>
      <c r="B92" s="517" t="s">
        <v>381</v>
      </c>
    </row>
    <row r="93" spans="1:2" ht="15" hidden="1" x14ac:dyDescent="0.25">
      <c r="A93" s="517" t="s">
        <v>342</v>
      </c>
      <c r="B93" s="517" t="s">
        <v>342</v>
      </c>
    </row>
    <row r="94" spans="1:2" ht="15" hidden="1" x14ac:dyDescent="0.25">
      <c r="A94" s="517" t="s">
        <v>382</v>
      </c>
      <c r="B94" s="517" t="s">
        <v>382</v>
      </c>
    </row>
    <row r="95" spans="1:2" ht="15" hidden="1" x14ac:dyDescent="0.25">
      <c r="A95" s="517" t="s">
        <v>383</v>
      </c>
      <c r="B95" s="517" t="s">
        <v>383</v>
      </c>
    </row>
    <row r="96" spans="1:2" ht="15" hidden="1" x14ac:dyDescent="0.25">
      <c r="A96" s="517" t="s">
        <v>384</v>
      </c>
      <c r="B96" s="517" t="s">
        <v>384</v>
      </c>
    </row>
    <row r="97" spans="1:2" ht="15" hidden="1" x14ac:dyDescent="0.25">
      <c r="A97" s="517" t="s">
        <v>384</v>
      </c>
      <c r="B97" s="517" t="s">
        <v>384</v>
      </c>
    </row>
    <row r="98" spans="1:2" ht="15" hidden="1" x14ac:dyDescent="0.25">
      <c r="A98" s="517" t="s">
        <v>385</v>
      </c>
      <c r="B98" s="517" t="s">
        <v>385</v>
      </c>
    </row>
    <row r="99" spans="1:2" ht="15" hidden="1" x14ac:dyDescent="0.25">
      <c r="A99" s="517" t="s">
        <v>340</v>
      </c>
      <c r="B99" s="517" t="s">
        <v>340</v>
      </c>
    </row>
    <row r="100" spans="1:2" ht="15" hidden="1" x14ac:dyDescent="0.25">
      <c r="A100" s="517" t="s">
        <v>340</v>
      </c>
      <c r="B100" s="517" t="s">
        <v>340</v>
      </c>
    </row>
    <row r="101" spans="1:2" ht="15" hidden="1" x14ac:dyDescent="0.25">
      <c r="A101" s="517" t="s">
        <v>339</v>
      </c>
      <c r="B101" s="517" t="s">
        <v>339</v>
      </c>
    </row>
    <row r="102" spans="1:2" ht="15" hidden="1" x14ac:dyDescent="0.25">
      <c r="A102" s="517" t="s">
        <v>386</v>
      </c>
      <c r="B102" s="517" t="s">
        <v>386</v>
      </c>
    </row>
    <row r="103" spans="1:2" ht="15" hidden="1" x14ac:dyDescent="0.25">
      <c r="A103" s="517" t="s">
        <v>386</v>
      </c>
      <c r="B103" s="517" t="s">
        <v>386</v>
      </c>
    </row>
    <row r="104" spans="1:2" ht="15" hidden="1" x14ac:dyDescent="0.25">
      <c r="A104" s="517" t="s">
        <v>386</v>
      </c>
      <c r="B104" s="517" t="s">
        <v>386</v>
      </c>
    </row>
    <row r="105" spans="1:2" ht="15" hidden="1" x14ac:dyDescent="0.25">
      <c r="A105" s="517" t="s">
        <v>387</v>
      </c>
      <c r="B105" s="517" t="s">
        <v>387</v>
      </c>
    </row>
    <row r="106" spans="1:2" ht="15" hidden="1" x14ac:dyDescent="0.25">
      <c r="A106" s="517" t="s">
        <v>387</v>
      </c>
      <c r="B106" s="517" t="s">
        <v>387</v>
      </c>
    </row>
    <row r="107" spans="1:2" ht="15" hidden="1" x14ac:dyDescent="0.25">
      <c r="A107" s="517" t="s">
        <v>388</v>
      </c>
      <c r="B107" s="517" t="s">
        <v>388</v>
      </c>
    </row>
    <row r="108" spans="1:2" ht="15" hidden="1" x14ac:dyDescent="0.25">
      <c r="A108" s="517" t="s">
        <v>389</v>
      </c>
      <c r="B108" s="517" t="s">
        <v>389</v>
      </c>
    </row>
    <row r="109" spans="1:2" ht="15" hidden="1" x14ac:dyDescent="0.25">
      <c r="A109" s="517" t="s">
        <v>390</v>
      </c>
      <c r="B109" s="517" t="s">
        <v>390</v>
      </c>
    </row>
    <row r="110" spans="1:2" ht="15" hidden="1" x14ac:dyDescent="0.25">
      <c r="A110" s="517" t="s">
        <v>391</v>
      </c>
      <c r="B110" s="517" t="s">
        <v>391</v>
      </c>
    </row>
    <row r="111" spans="1:2" ht="15" hidden="1" x14ac:dyDescent="0.25">
      <c r="A111" s="517" t="s">
        <v>392</v>
      </c>
      <c r="B111" s="517" t="s">
        <v>392</v>
      </c>
    </row>
    <row r="112" spans="1:2" ht="15" hidden="1" x14ac:dyDescent="0.25">
      <c r="A112" s="517" t="s">
        <v>392</v>
      </c>
      <c r="B112" s="517" t="s">
        <v>392</v>
      </c>
    </row>
    <row r="113" spans="1:2" ht="15" hidden="1" x14ac:dyDescent="0.25">
      <c r="A113" s="517" t="s">
        <v>341</v>
      </c>
      <c r="B113" s="517" t="s">
        <v>341</v>
      </c>
    </row>
    <row r="114" spans="1:2" ht="15" hidden="1" x14ac:dyDescent="0.25">
      <c r="A114" s="517" t="s">
        <v>393</v>
      </c>
      <c r="B114" s="517" t="s">
        <v>393</v>
      </c>
    </row>
    <row r="115" spans="1:2" ht="15" hidden="1" x14ac:dyDescent="0.25">
      <c r="A115" s="517" t="s">
        <v>394</v>
      </c>
      <c r="B115" s="517" t="s">
        <v>394</v>
      </c>
    </row>
    <row r="116" spans="1:2" ht="15" hidden="1" x14ac:dyDescent="0.25">
      <c r="A116" s="517" t="s">
        <v>395</v>
      </c>
      <c r="B116" s="517" t="s">
        <v>395</v>
      </c>
    </row>
    <row r="117" spans="1:2" ht="15" hidden="1" x14ac:dyDescent="0.25">
      <c r="A117" s="517" t="s">
        <v>396</v>
      </c>
      <c r="B117" s="517" t="s">
        <v>396</v>
      </c>
    </row>
    <row r="118" spans="1:2" ht="15" hidden="1" x14ac:dyDescent="0.25">
      <c r="A118" s="517" t="s">
        <v>396</v>
      </c>
      <c r="B118" s="517" t="s">
        <v>396</v>
      </c>
    </row>
    <row r="119" spans="1:2" ht="15" hidden="1" x14ac:dyDescent="0.25">
      <c r="A119" s="517" t="s">
        <v>397</v>
      </c>
      <c r="B119" s="517" t="s">
        <v>397</v>
      </c>
    </row>
    <row r="120" spans="1:2" ht="15" hidden="1" x14ac:dyDescent="0.25">
      <c r="A120" s="517" t="s">
        <v>398</v>
      </c>
      <c r="B120" s="517" t="s">
        <v>398</v>
      </c>
    </row>
    <row r="121" spans="1:2" ht="15" hidden="1" x14ac:dyDescent="0.25">
      <c r="A121" s="517" t="s">
        <v>216</v>
      </c>
      <c r="B121" s="517" t="s">
        <v>399</v>
      </c>
    </row>
    <row r="122" spans="1:2" ht="15" hidden="1" x14ac:dyDescent="0.25">
      <c r="A122" s="517" t="s">
        <v>216</v>
      </c>
      <c r="B122" s="517" t="s">
        <v>399</v>
      </c>
    </row>
    <row r="123" spans="1:2" ht="15" hidden="1" x14ac:dyDescent="0.25">
      <c r="A123" s="517" t="s">
        <v>219</v>
      </c>
      <c r="B123" s="517" t="s">
        <v>400</v>
      </c>
    </row>
    <row r="124" spans="1:2" ht="15" hidden="1" x14ac:dyDescent="0.25">
      <c r="A124" s="517" t="s">
        <v>221</v>
      </c>
      <c r="B124" s="517" t="s">
        <v>401</v>
      </c>
    </row>
    <row r="125" spans="1:2" ht="15" hidden="1" x14ac:dyDescent="0.25">
      <c r="A125" s="517" t="s">
        <v>221</v>
      </c>
      <c r="B125" s="517" t="s">
        <v>401</v>
      </c>
    </row>
    <row r="126" spans="1:2" ht="15" hidden="1" x14ac:dyDescent="0.25">
      <c r="A126" s="517" t="s">
        <v>221</v>
      </c>
      <c r="B126" s="517" t="s">
        <v>401</v>
      </c>
    </row>
    <row r="127" spans="1:2" ht="15" hidden="1" x14ac:dyDescent="0.25">
      <c r="A127" s="517" t="s">
        <v>221</v>
      </c>
      <c r="B127" s="517" t="s">
        <v>401</v>
      </c>
    </row>
    <row r="128" spans="1:2" ht="15" hidden="1" x14ac:dyDescent="0.25">
      <c r="A128" s="517" t="s">
        <v>225</v>
      </c>
      <c r="B128" s="517" t="s">
        <v>402</v>
      </c>
    </row>
    <row r="129" spans="1:2" ht="15" hidden="1" x14ac:dyDescent="0.25">
      <c r="A129" s="517" t="s">
        <v>227</v>
      </c>
      <c r="B129" s="517" t="s">
        <v>403</v>
      </c>
    </row>
    <row r="130" spans="1:2" ht="15" hidden="1" x14ac:dyDescent="0.25">
      <c r="A130" s="517" t="s">
        <v>229</v>
      </c>
      <c r="B130" s="517" t="s">
        <v>404</v>
      </c>
    </row>
    <row r="131" spans="1:2" ht="15" hidden="1" x14ac:dyDescent="0.25">
      <c r="A131" s="517" t="s">
        <v>236</v>
      </c>
      <c r="B131" s="517" t="s">
        <v>405</v>
      </c>
    </row>
    <row r="132" spans="1:2" ht="15" hidden="1" x14ac:dyDescent="0.25">
      <c r="A132" s="517" t="s">
        <v>236</v>
      </c>
      <c r="B132" s="517" t="s">
        <v>405</v>
      </c>
    </row>
    <row r="133" spans="1:2" ht="15" hidden="1" x14ac:dyDescent="0.25">
      <c r="A133" s="517" t="s">
        <v>237</v>
      </c>
      <c r="B133" s="517" t="s">
        <v>406</v>
      </c>
    </row>
    <row r="134" spans="1:2" ht="15" hidden="1" x14ac:dyDescent="0.25">
      <c r="A134" s="517" t="s">
        <v>201</v>
      </c>
      <c r="B134" s="517" t="s">
        <v>407</v>
      </c>
    </row>
    <row r="135" spans="1:2" ht="15" hidden="1" x14ac:dyDescent="0.25">
      <c r="A135" s="517" t="s">
        <v>201</v>
      </c>
      <c r="B135" s="517" t="s">
        <v>407</v>
      </c>
    </row>
    <row r="136" spans="1:2" ht="15" hidden="1" x14ac:dyDescent="0.25">
      <c r="A136" s="517" t="s">
        <v>201</v>
      </c>
      <c r="B136" s="517" t="s">
        <v>407</v>
      </c>
    </row>
    <row r="137" spans="1:2" ht="15" hidden="1" x14ac:dyDescent="0.25">
      <c r="A137" s="517" t="s">
        <v>238</v>
      </c>
      <c r="B137" s="517" t="s">
        <v>408</v>
      </c>
    </row>
    <row r="138" spans="1:2" ht="15" hidden="1" x14ac:dyDescent="0.25">
      <c r="A138" s="517" t="s">
        <v>239</v>
      </c>
      <c r="B138" s="517" t="s">
        <v>409</v>
      </c>
    </row>
    <row r="139" spans="1:2" ht="15" hidden="1" x14ac:dyDescent="0.25">
      <c r="A139" s="517" t="s">
        <v>239</v>
      </c>
      <c r="B139" s="517" t="s">
        <v>409</v>
      </c>
    </row>
    <row r="140" spans="1:2" ht="15" hidden="1" x14ac:dyDescent="0.25">
      <c r="A140" s="517" t="s">
        <v>240</v>
      </c>
      <c r="B140" s="517" t="s">
        <v>410</v>
      </c>
    </row>
    <row r="141" spans="1:2" ht="15" hidden="1" x14ac:dyDescent="0.25">
      <c r="A141" s="517" t="s">
        <v>240</v>
      </c>
      <c r="B141" s="517" t="s">
        <v>410</v>
      </c>
    </row>
    <row r="142" spans="1:2" ht="15" hidden="1" x14ac:dyDescent="0.25">
      <c r="A142" s="517" t="s">
        <v>241</v>
      </c>
      <c r="B142" s="517" t="s">
        <v>411</v>
      </c>
    </row>
    <row r="143" spans="1:2" ht="15" hidden="1" x14ac:dyDescent="0.25">
      <c r="A143" s="517" t="s">
        <v>242</v>
      </c>
      <c r="B143" s="517" t="s">
        <v>412</v>
      </c>
    </row>
    <row r="144" spans="1:2" ht="15" hidden="1" x14ac:dyDescent="0.25">
      <c r="A144" s="517" t="s">
        <v>242</v>
      </c>
      <c r="B144" s="517" t="s">
        <v>412</v>
      </c>
    </row>
    <row r="145" spans="1:2" ht="15" hidden="1" x14ac:dyDescent="0.25">
      <c r="A145" s="517" t="s">
        <v>242</v>
      </c>
      <c r="B145" s="517" t="s">
        <v>412</v>
      </c>
    </row>
    <row r="146" spans="1:2" ht="15" hidden="1" x14ac:dyDescent="0.25">
      <c r="A146" s="517" t="s">
        <v>243</v>
      </c>
      <c r="B146" s="517" t="s">
        <v>413</v>
      </c>
    </row>
    <row r="147" spans="1:2" ht="15" hidden="1" x14ac:dyDescent="0.25">
      <c r="A147" s="517" t="s">
        <v>244</v>
      </c>
      <c r="B147" s="517" t="s">
        <v>338</v>
      </c>
    </row>
    <row r="148" spans="1:2" ht="15" hidden="1" x14ac:dyDescent="0.25">
      <c r="A148" s="517" t="s">
        <v>245</v>
      </c>
      <c r="B148" s="517" t="s">
        <v>414</v>
      </c>
    </row>
    <row r="149" spans="1:2" ht="15" hidden="1" x14ac:dyDescent="0.25">
      <c r="A149" s="517" t="s">
        <v>246</v>
      </c>
      <c r="B149" s="517" t="s">
        <v>415</v>
      </c>
    </row>
    <row r="150" spans="1:2" ht="15" hidden="1" x14ac:dyDescent="0.25">
      <c r="A150" s="517" t="s">
        <v>247</v>
      </c>
      <c r="B150" s="517" t="s">
        <v>416</v>
      </c>
    </row>
    <row r="151" spans="1:2" ht="15" hidden="1" x14ac:dyDescent="0.25">
      <c r="A151" s="517" t="s">
        <v>247</v>
      </c>
      <c r="B151" s="517" t="s">
        <v>416</v>
      </c>
    </row>
    <row r="152" spans="1:2" ht="15" hidden="1" x14ac:dyDescent="0.25">
      <c r="A152" s="517" t="s">
        <v>202</v>
      </c>
      <c r="B152" s="517" t="s">
        <v>417</v>
      </c>
    </row>
    <row r="153" spans="1:2" ht="15" hidden="1" x14ac:dyDescent="0.25">
      <c r="A153" s="517" t="s">
        <v>248</v>
      </c>
      <c r="B153" s="517" t="s">
        <v>418</v>
      </c>
    </row>
    <row r="154" spans="1:2" ht="15" hidden="1" x14ac:dyDescent="0.25">
      <c r="A154" s="517" t="s">
        <v>248</v>
      </c>
      <c r="B154" s="517" t="s">
        <v>418</v>
      </c>
    </row>
    <row r="155" spans="1:2" ht="15" hidden="1" x14ac:dyDescent="0.25">
      <c r="A155" s="517" t="s">
        <v>249</v>
      </c>
      <c r="B155" s="517" t="s">
        <v>419</v>
      </c>
    </row>
    <row r="156" spans="1:2" ht="15" hidden="1" x14ac:dyDescent="0.25">
      <c r="A156" s="517" t="s">
        <v>249</v>
      </c>
      <c r="B156" s="517" t="s">
        <v>419</v>
      </c>
    </row>
    <row r="157" spans="1:2" ht="15" hidden="1" x14ac:dyDescent="0.25">
      <c r="A157" s="517" t="s">
        <v>420</v>
      </c>
      <c r="B157" s="517" t="s">
        <v>421</v>
      </c>
    </row>
    <row r="158" spans="1:2" ht="15" hidden="1" x14ac:dyDescent="0.25">
      <c r="A158" s="517" t="s">
        <v>250</v>
      </c>
      <c r="B158" s="517" t="s">
        <v>422</v>
      </c>
    </row>
    <row r="159" spans="1:2" ht="15" hidden="1" x14ac:dyDescent="0.25">
      <c r="A159" s="517" t="s">
        <v>250</v>
      </c>
      <c r="B159" s="517" t="s">
        <v>422</v>
      </c>
    </row>
    <row r="160" spans="1:2" ht="15" hidden="1" x14ac:dyDescent="0.25">
      <c r="A160" s="517" t="s">
        <v>251</v>
      </c>
      <c r="B160" s="517" t="s">
        <v>423</v>
      </c>
    </row>
    <row r="161" spans="1:2" ht="15" hidden="1" x14ac:dyDescent="0.25">
      <c r="A161" s="517" t="s">
        <v>251</v>
      </c>
      <c r="B161" s="517" t="s">
        <v>423</v>
      </c>
    </row>
    <row r="162" spans="1:2" ht="15" hidden="1" x14ac:dyDescent="0.25">
      <c r="A162" s="517" t="s">
        <v>252</v>
      </c>
      <c r="B162" s="517" t="s">
        <v>424</v>
      </c>
    </row>
    <row r="163" spans="1:2" ht="15" hidden="1" x14ac:dyDescent="0.25">
      <c r="A163" s="517" t="s">
        <v>252</v>
      </c>
      <c r="B163" s="517" t="s">
        <v>424</v>
      </c>
    </row>
    <row r="164" spans="1:2" ht="15" hidden="1" x14ac:dyDescent="0.25">
      <c r="A164" s="517" t="s">
        <v>252</v>
      </c>
      <c r="B164" s="517" t="s">
        <v>424</v>
      </c>
    </row>
    <row r="165" spans="1:2" ht="15" hidden="1" x14ac:dyDescent="0.25">
      <c r="A165" s="517" t="s">
        <v>252</v>
      </c>
      <c r="B165" s="517" t="s">
        <v>424</v>
      </c>
    </row>
    <row r="166" spans="1:2" ht="15" hidden="1" x14ac:dyDescent="0.25">
      <c r="A166" s="517" t="s">
        <v>253</v>
      </c>
      <c r="B166" s="517" t="s">
        <v>425</v>
      </c>
    </row>
    <row r="167" spans="1:2" ht="15" hidden="1" x14ac:dyDescent="0.25">
      <c r="A167" s="517" t="s">
        <v>203</v>
      </c>
      <c r="B167" s="517" t="s">
        <v>426</v>
      </c>
    </row>
    <row r="168" spans="1:2" ht="15" hidden="1" x14ac:dyDescent="0.25">
      <c r="A168" s="517" t="s">
        <v>254</v>
      </c>
      <c r="B168" s="517" t="s">
        <v>427</v>
      </c>
    </row>
    <row r="169" spans="1:2" ht="15" hidden="1" x14ac:dyDescent="0.25">
      <c r="A169" s="517" t="s">
        <v>254</v>
      </c>
      <c r="B169" s="517" t="s">
        <v>427</v>
      </c>
    </row>
    <row r="170" spans="1:2" ht="15" hidden="1" x14ac:dyDescent="0.25">
      <c r="A170" s="517" t="s">
        <v>254</v>
      </c>
      <c r="B170" s="517" t="s">
        <v>427</v>
      </c>
    </row>
    <row r="171" spans="1:2" ht="15" hidden="1" x14ac:dyDescent="0.25">
      <c r="A171" s="517" t="s">
        <v>254</v>
      </c>
      <c r="B171" s="517" t="s">
        <v>427</v>
      </c>
    </row>
    <row r="172" spans="1:2" ht="15" hidden="1" x14ac:dyDescent="0.25">
      <c r="A172" s="517" t="s">
        <v>255</v>
      </c>
      <c r="B172" s="517" t="s">
        <v>428</v>
      </c>
    </row>
    <row r="173" spans="1:2" ht="15" hidden="1" x14ac:dyDescent="0.25">
      <c r="A173" s="517" t="s">
        <v>256</v>
      </c>
      <c r="B173" s="517" t="s">
        <v>429</v>
      </c>
    </row>
    <row r="174" spans="1:2" ht="15" hidden="1" x14ac:dyDescent="0.25">
      <c r="A174" s="517" t="s">
        <v>257</v>
      </c>
      <c r="B174" s="517" t="s">
        <v>430</v>
      </c>
    </row>
    <row r="175" spans="1:2" ht="15" hidden="1" x14ac:dyDescent="0.25">
      <c r="A175" s="517" t="s">
        <v>431</v>
      </c>
      <c r="B175" s="517" t="s">
        <v>432</v>
      </c>
    </row>
    <row r="176" spans="1:2" ht="15" hidden="1" x14ac:dyDescent="0.25">
      <c r="A176" s="517" t="s">
        <v>258</v>
      </c>
      <c r="B176" s="517" t="s">
        <v>433</v>
      </c>
    </row>
    <row r="177" spans="1:2" ht="15" hidden="1" x14ac:dyDescent="0.25">
      <c r="A177" s="517" t="s">
        <v>259</v>
      </c>
      <c r="B177" s="517" t="s">
        <v>434</v>
      </c>
    </row>
    <row r="178" spans="1:2" ht="15" hidden="1" x14ac:dyDescent="0.25">
      <c r="A178" s="517" t="s">
        <v>259</v>
      </c>
      <c r="B178" s="517" t="s">
        <v>434</v>
      </c>
    </row>
    <row r="179" spans="1:2" ht="15" hidden="1" x14ac:dyDescent="0.25">
      <c r="A179" s="517" t="s">
        <v>260</v>
      </c>
      <c r="B179" s="517" t="s">
        <v>435</v>
      </c>
    </row>
    <row r="180" spans="1:2" ht="15" hidden="1" x14ac:dyDescent="0.25">
      <c r="A180" s="517" t="s">
        <v>261</v>
      </c>
      <c r="B180" s="517" t="s">
        <v>436</v>
      </c>
    </row>
    <row r="181" spans="1:2" ht="15" hidden="1" x14ac:dyDescent="0.25">
      <c r="A181" s="517" t="s">
        <v>204</v>
      </c>
      <c r="B181" s="517" t="s">
        <v>437</v>
      </c>
    </row>
    <row r="182" spans="1:2" ht="15" hidden="1" x14ac:dyDescent="0.25">
      <c r="A182" s="517" t="s">
        <v>262</v>
      </c>
      <c r="B182" s="517" t="s">
        <v>438</v>
      </c>
    </row>
    <row r="183" spans="1:2" ht="15" hidden="1" x14ac:dyDescent="0.25">
      <c r="A183" s="517" t="s">
        <v>263</v>
      </c>
      <c r="B183" s="517" t="s">
        <v>439</v>
      </c>
    </row>
    <row r="184" spans="1:2" ht="15" hidden="1" x14ac:dyDescent="0.25">
      <c r="A184" s="517" t="s">
        <v>264</v>
      </c>
      <c r="B184" s="517" t="s">
        <v>440</v>
      </c>
    </row>
    <row r="185" spans="1:2" ht="15" hidden="1" x14ac:dyDescent="0.25">
      <c r="A185" s="517" t="s">
        <v>205</v>
      </c>
      <c r="B185" s="517" t="s">
        <v>441</v>
      </c>
    </row>
    <row r="186" spans="1:2" ht="15" hidden="1" x14ac:dyDescent="0.25">
      <c r="A186" s="517" t="s">
        <v>265</v>
      </c>
      <c r="B186" s="517" t="s">
        <v>442</v>
      </c>
    </row>
    <row r="187" spans="1:2" ht="15" hidden="1" x14ac:dyDescent="0.25">
      <c r="A187" s="517" t="s">
        <v>265</v>
      </c>
      <c r="B187" s="517" t="s">
        <v>442</v>
      </c>
    </row>
    <row r="188" spans="1:2" ht="15" hidden="1" x14ac:dyDescent="0.25">
      <c r="A188" s="517" t="s">
        <v>265</v>
      </c>
      <c r="B188" s="517" t="s">
        <v>442</v>
      </c>
    </row>
    <row r="189" spans="1:2" ht="15" hidden="1" x14ac:dyDescent="0.25">
      <c r="A189" s="517" t="s">
        <v>265</v>
      </c>
      <c r="B189" s="517" t="s">
        <v>442</v>
      </c>
    </row>
    <row r="190" spans="1:2" ht="15" hidden="1" x14ac:dyDescent="0.25">
      <c r="A190" s="517" t="s">
        <v>265</v>
      </c>
      <c r="B190" s="517" t="s">
        <v>442</v>
      </c>
    </row>
    <row r="191" spans="1:2" ht="15" hidden="1" x14ac:dyDescent="0.25">
      <c r="A191" s="517" t="s">
        <v>265</v>
      </c>
      <c r="B191" s="517" t="s">
        <v>442</v>
      </c>
    </row>
    <row r="192" spans="1:2" ht="15" hidden="1" x14ac:dyDescent="0.25">
      <c r="A192" s="517" t="s">
        <v>265</v>
      </c>
      <c r="B192" s="517" t="s">
        <v>442</v>
      </c>
    </row>
    <row r="193" spans="1:2" ht="15" hidden="1" x14ac:dyDescent="0.25">
      <c r="A193" s="517" t="s">
        <v>265</v>
      </c>
      <c r="B193" s="517" t="s">
        <v>442</v>
      </c>
    </row>
    <row r="194" spans="1:2" ht="15" hidden="1" x14ac:dyDescent="0.25">
      <c r="A194" s="517" t="s">
        <v>265</v>
      </c>
      <c r="B194" s="517" t="s">
        <v>442</v>
      </c>
    </row>
    <row r="195" spans="1:2" ht="15" hidden="1" x14ac:dyDescent="0.25">
      <c r="A195" s="517" t="s">
        <v>265</v>
      </c>
      <c r="B195" s="517" t="s">
        <v>442</v>
      </c>
    </row>
    <row r="196" spans="1:2" ht="15" hidden="1" x14ac:dyDescent="0.25">
      <c r="A196" s="517" t="s">
        <v>265</v>
      </c>
      <c r="B196" s="517" t="s">
        <v>442</v>
      </c>
    </row>
    <row r="197" spans="1:2" ht="15" hidden="1" x14ac:dyDescent="0.25">
      <c r="A197" s="517" t="s">
        <v>265</v>
      </c>
      <c r="B197" s="517" t="s">
        <v>442</v>
      </c>
    </row>
    <row r="198" spans="1:2" ht="15" hidden="1" x14ac:dyDescent="0.25">
      <c r="A198" s="517" t="s">
        <v>190</v>
      </c>
      <c r="B198" s="517" t="s">
        <v>359</v>
      </c>
    </row>
    <row r="199" spans="1:2" ht="15" hidden="1" x14ac:dyDescent="0.25">
      <c r="A199" s="517" t="s">
        <v>190</v>
      </c>
      <c r="B199" s="517" t="s">
        <v>359</v>
      </c>
    </row>
    <row r="200" spans="1:2" ht="15" hidden="1" x14ac:dyDescent="0.25">
      <c r="A200" s="517" t="s">
        <v>190</v>
      </c>
      <c r="B200" s="517" t="s">
        <v>359</v>
      </c>
    </row>
    <row r="201" spans="1:2" ht="15" hidden="1" x14ac:dyDescent="0.25">
      <c r="A201" s="517" t="s">
        <v>190</v>
      </c>
      <c r="B201" s="517" t="s">
        <v>359</v>
      </c>
    </row>
    <row r="202" spans="1:2" ht="15" hidden="1" x14ac:dyDescent="0.25">
      <c r="A202" s="517" t="s">
        <v>190</v>
      </c>
      <c r="B202" s="517" t="s">
        <v>359</v>
      </c>
    </row>
    <row r="203" spans="1:2" ht="15" hidden="1" x14ac:dyDescent="0.25">
      <c r="A203" s="517" t="s">
        <v>190</v>
      </c>
      <c r="B203" s="517" t="s">
        <v>359</v>
      </c>
    </row>
    <row r="204" spans="1:2" ht="15" hidden="1" x14ac:dyDescent="0.25">
      <c r="A204" s="517" t="s">
        <v>190</v>
      </c>
      <c r="B204" s="517" t="s">
        <v>359</v>
      </c>
    </row>
    <row r="205" spans="1:2" ht="15" hidden="1" x14ac:dyDescent="0.25">
      <c r="A205" s="517" t="s">
        <v>190</v>
      </c>
      <c r="B205" s="517" t="s">
        <v>359</v>
      </c>
    </row>
    <row r="206" spans="1:2" ht="15" hidden="1" x14ac:dyDescent="0.25">
      <c r="A206" s="517" t="s">
        <v>190</v>
      </c>
      <c r="B206" s="517" t="s">
        <v>359</v>
      </c>
    </row>
    <row r="207" spans="1:2" ht="15" hidden="1" x14ac:dyDescent="0.25">
      <c r="A207" s="517" t="s">
        <v>190</v>
      </c>
      <c r="B207" s="517" t="s">
        <v>359</v>
      </c>
    </row>
    <row r="208" spans="1:2" ht="15" hidden="1" x14ac:dyDescent="0.25">
      <c r="A208" s="517" t="s">
        <v>190</v>
      </c>
      <c r="B208" s="517" t="s">
        <v>359</v>
      </c>
    </row>
    <row r="209" spans="1:2" ht="15" hidden="1" x14ac:dyDescent="0.25">
      <c r="A209" s="517" t="s">
        <v>190</v>
      </c>
      <c r="B209" s="517" t="s">
        <v>359</v>
      </c>
    </row>
    <row r="210" spans="1:2" ht="15" hidden="1" x14ac:dyDescent="0.25">
      <c r="A210" s="517" t="s">
        <v>190</v>
      </c>
      <c r="B210" s="517" t="s">
        <v>359</v>
      </c>
    </row>
    <row r="211" spans="1:2" ht="15" hidden="1" x14ac:dyDescent="0.25">
      <c r="A211" s="517" t="s">
        <v>190</v>
      </c>
      <c r="B211" s="517" t="s">
        <v>359</v>
      </c>
    </row>
    <row r="212" spans="1:2" ht="15" hidden="1" x14ac:dyDescent="0.25">
      <c r="A212" s="517" t="s">
        <v>190</v>
      </c>
      <c r="B212" s="517" t="s">
        <v>359</v>
      </c>
    </row>
    <row r="213" spans="1:2" ht="15" hidden="1" x14ac:dyDescent="0.25">
      <c r="A213" s="517" t="s">
        <v>190</v>
      </c>
      <c r="B213" s="517" t="s">
        <v>359</v>
      </c>
    </row>
    <row r="214" spans="1:2" ht="15" hidden="1" x14ac:dyDescent="0.25">
      <c r="A214" s="517" t="s">
        <v>190</v>
      </c>
      <c r="B214" s="517" t="s">
        <v>359</v>
      </c>
    </row>
    <row r="215" spans="1:2" ht="15" hidden="1" x14ac:dyDescent="0.25">
      <c r="A215" s="517" t="s">
        <v>190</v>
      </c>
      <c r="B215" s="517" t="s">
        <v>359</v>
      </c>
    </row>
    <row r="216" spans="1:2" ht="15" hidden="1" x14ac:dyDescent="0.25">
      <c r="A216" s="517" t="s">
        <v>190</v>
      </c>
      <c r="B216" s="517" t="s">
        <v>359</v>
      </c>
    </row>
    <row r="217" spans="1:2" ht="15" hidden="1" x14ac:dyDescent="0.25">
      <c r="A217" s="517" t="s">
        <v>190</v>
      </c>
      <c r="B217" s="517" t="s">
        <v>359</v>
      </c>
    </row>
    <row r="218" spans="1:2" ht="15" hidden="1" x14ac:dyDescent="0.25">
      <c r="A218" s="517" t="s">
        <v>190</v>
      </c>
      <c r="B218" s="517" t="s">
        <v>359</v>
      </c>
    </row>
    <row r="219" spans="1:2" ht="15" hidden="1" x14ac:dyDescent="0.25">
      <c r="A219" s="517" t="s">
        <v>190</v>
      </c>
      <c r="B219" s="517" t="s">
        <v>359</v>
      </c>
    </row>
    <row r="220" spans="1:2" ht="15" hidden="1" x14ac:dyDescent="0.25">
      <c r="A220" s="517" t="s">
        <v>190</v>
      </c>
      <c r="B220" s="517" t="s">
        <v>359</v>
      </c>
    </row>
    <row r="221" spans="1:2" ht="15" hidden="1" x14ac:dyDescent="0.25">
      <c r="A221" s="517" t="s">
        <v>190</v>
      </c>
      <c r="B221" s="517" t="s">
        <v>359</v>
      </c>
    </row>
    <row r="222" spans="1:2" ht="15" hidden="1" x14ac:dyDescent="0.25">
      <c r="A222" s="517" t="s">
        <v>190</v>
      </c>
      <c r="B222" s="517" t="s">
        <v>359</v>
      </c>
    </row>
    <row r="223" spans="1:2" ht="15" hidden="1" x14ac:dyDescent="0.25">
      <c r="A223" s="517" t="s">
        <v>190</v>
      </c>
      <c r="B223" s="517" t="s">
        <v>359</v>
      </c>
    </row>
    <row r="224" spans="1:2" ht="15" hidden="1" x14ac:dyDescent="0.25">
      <c r="A224" s="517" t="s">
        <v>190</v>
      </c>
      <c r="B224" s="517" t="s">
        <v>359</v>
      </c>
    </row>
    <row r="225" spans="1:2" ht="15" hidden="1" x14ac:dyDescent="0.25">
      <c r="A225" s="517" t="s">
        <v>190</v>
      </c>
      <c r="B225" s="517" t="s">
        <v>359</v>
      </c>
    </row>
    <row r="226" spans="1:2" ht="15" hidden="1" x14ac:dyDescent="0.25">
      <c r="A226" s="517" t="s">
        <v>190</v>
      </c>
      <c r="B226" s="517" t="s">
        <v>359</v>
      </c>
    </row>
    <row r="227" spans="1:2" ht="15" hidden="1" x14ac:dyDescent="0.25">
      <c r="A227" s="517" t="s">
        <v>190</v>
      </c>
      <c r="B227" s="517" t="s">
        <v>359</v>
      </c>
    </row>
    <row r="228" spans="1:2" ht="15" hidden="1" x14ac:dyDescent="0.25">
      <c r="A228" s="517" t="s">
        <v>190</v>
      </c>
      <c r="B228" s="517" t="s">
        <v>359</v>
      </c>
    </row>
    <row r="229" spans="1:2" ht="15" hidden="1" x14ac:dyDescent="0.25">
      <c r="A229" s="517" t="s">
        <v>190</v>
      </c>
      <c r="B229" s="517" t="s">
        <v>359</v>
      </c>
    </row>
    <row r="230" spans="1:2" ht="15" hidden="1" x14ac:dyDescent="0.25">
      <c r="A230" s="517" t="s">
        <v>190</v>
      </c>
      <c r="B230" s="517" t="s">
        <v>359</v>
      </c>
    </row>
    <row r="231" spans="1:2" ht="15" hidden="1" x14ac:dyDescent="0.25">
      <c r="A231" s="517" t="s">
        <v>190</v>
      </c>
      <c r="B231" s="517" t="s">
        <v>359</v>
      </c>
    </row>
    <row r="232" spans="1:2" ht="15" hidden="1" x14ac:dyDescent="0.25">
      <c r="A232" s="517" t="s">
        <v>191</v>
      </c>
      <c r="B232" s="517" t="s">
        <v>360</v>
      </c>
    </row>
    <row r="233" spans="1:2" ht="15" hidden="1" x14ac:dyDescent="0.25">
      <c r="A233" s="517" t="s">
        <v>192</v>
      </c>
      <c r="B233" s="517" t="s">
        <v>361</v>
      </c>
    </row>
    <row r="234" spans="1:2" ht="15" hidden="1" x14ac:dyDescent="0.25">
      <c r="A234" s="517" t="s">
        <v>192</v>
      </c>
      <c r="B234" s="517" t="s">
        <v>361</v>
      </c>
    </row>
    <row r="235" spans="1:2" ht="15" hidden="1" x14ac:dyDescent="0.25">
      <c r="A235" s="517" t="s">
        <v>192</v>
      </c>
      <c r="B235" s="517" t="s">
        <v>361</v>
      </c>
    </row>
    <row r="236" spans="1:2" ht="15" hidden="1" x14ac:dyDescent="0.25">
      <c r="A236" s="517" t="s">
        <v>192</v>
      </c>
      <c r="B236" s="517" t="s">
        <v>361</v>
      </c>
    </row>
    <row r="237" spans="1:2" ht="15" hidden="1" x14ac:dyDescent="0.25">
      <c r="A237" s="517" t="s">
        <v>192</v>
      </c>
      <c r="B237" s="517" t="s">
        <v>361</v>
      </c>
    </row>
    <row r="238" spans="1:2" ht="15" hidden="1" x14ac:dyDescent="0.25">
      <c r="A238" s="517" t="s">
        <v>192</v>
      </c>
      <c r="B238" s="517" t="s">
        <v>361</v>
      </c>
    </row>
    <row r="239" spans="1:2" ht="15" hidden="1" x14ac:dyDescent="0.25">
      <c r="A239" s="517" t="s">
        <v>192</v>
      </c>
      <c r="B239" s="517" t="s">
        <v>361</v>
      </c>
    </row>
    <row r="240" spans="1:2" ht="15" hidden="1" x14ac:dyDescent="0.25">
      <c r="A240" s="517" t="s">
        <v>192</v>
      </c>
      <c r="B240" s="517" t="s">
        <v>361</v>
      </c>
    </row>
    <row r="241" spans="1:2" ht="15" hidden="1" x14ac:dyDescent="0.25">
      <c r="A241" s="517" t="s">
        <v>444</v>
      </c>
      <c r="B241" s="517" t="s">
        <v>445</v>
      </c>
    </row>
    <row r="242" spans="1:2" ht="15" hidden="1" x14ac:dyDescent="0.25">
      <c r="A242" s="518" t="s">
        <v>444</v>
      </c>
      <c r="B242" s="517" t="s">
        <v>445</v>
      </c>
    </row>
    <row r="243" spans="1:2" ht="15" hidden="1" x14ac:dyDescent="0.25">
      <c r="A243" s="517" t="s">
        <v>446</v>
      </c>
      <c r="B243" s="517" t="s">
        <v>447</v>
      </c>
    </row>
    <row r="244" spans="1:2" ht="15" hidden="1" x14ac:dyDescent="0.25">
      <c r="A244" s="517" t="s">
        <v>446</v>
      </c>
      <c r="B244" s="517" t="s">
        <v>447</v>
      </c>
    </row>
    <row r="245" spans="1:2" ht="15" hidden="1" x14ac:dyDescent="0.25">
      <c r="A245" s="517" t="s">
        <v>446</v>
      </c>
      <c r="B245" s="517" t="s">
        <v>447</v>
      </c>
    </row>
    <row r="246" spans="1:2" ht="15" hidden="1" x14ac:dyDescent="0.25">
      <c r="A246" s="517" t="s">
        <v>448</v>
      </c>
      <c r="B246" s="517" t="s">
        <v>449</v>
      </c>
    </row>
    <row r="247" spans="1:2" ht="15" hidden="1" x14ac:dyDescent="0.25">
      <c r="A247" s="517" t="s">
        <v>448</v>
      </c>
      <c r="B247" s="517" t="s">
        <v>449</v>
      </c>
    </row>
    <row r="248" spans="1:2" ht="15" hidden="1" x14ac:dyDescent="0.25">
      <c r="A248" s="517" t="s">
        <v>193</v>
      </c>
      <c r="B248" s="517" t="s">
        <v>362</v>
      </c>
    </row>
    <row r="249" spans="1:2" ht="15" hidden="1" x14ac:dyDescent="0.25">
      <c r="A249" s="517" t="s">
        <v>193</v>
      </c>
      <c r="B249" s="517" t="s">
        <v>362</v>
      </c>
    </row>
    <row r="250" spans="1:2" ht="15" hidden="1" x14ac:dyDescent="0.25">
      <c r="A250" s="517" t="s">
        <v>193</v>
      </c>
      <c r="B250" s="517" t="s">
        <v>362</v>
      </c>
    </row>
    <row r="251" spans="1:2" ht="15" hidden="1" x14ac:dyDescent="0.25">
      <c r="A251" s="517" t="s">
        <v>193</v>
      </c>
      <c r="B251" s="517" t="s">
        <v>362</v>
      </c>
    </row>
    <row r="252" spans="1:2" ht="15" hidden="1" x14ac:dyDescent="0.25">
      <c r="A252" s="517" t="s">
        <v>193</v>
      </c>
      <c r="B252" s="517" t="s">
        <v>362</v>
      </c>
    </row>
    <row r="253" spans="1:2" ht="15" hidden="1" x14ac:dyDescent="0.25">
      <c r="A253" s="517" t="s">
        <v>193</v>
      </c>
      <c r="B253" s="517" t="s">
        <v>362</v>
      </c>
    </row>
    <row r="254" spans="1:2" ht="15" hidden="1" x14ac:dyDescent="0.25">
      <c r="A254" s="517" t="s">
        <v>193</v>
      </c>
      <c r="B254" s="517" t="s">
        <v>362</v>
      </c>
    </row>
    <row r="255" spans="1:2" ht="15" hidden="1" x14ac:dyDescent="0.25">
      <c r="A255" s="517" t="s">
        <v>193</v>
      </c>
      <c r="B255" s="517" t="s">
        <v>362</v>
      </c>
    </row>
    <row r="256" spans="1:2" ht="15" hidden="1" x14ac:dyDescent="0.25">
      <c r="A256" s="517" t="s">
        <v>193</v>
      </c>
      <c r="B256" s="517" t="s">
        <v>362</v>
      </c>
    </row>
    <row r="257" spans="1:2" ht="15" hidden="1" x14ac:dyDescent="0.25">
      <c r="A257" s="517" t="s">
        <v>193</v>
      </c>
      <c r="B257" s="517" t="s">
        <v>362</v>
      </c>
    </row>
    <row r="258" spans="1:2" ht="15" hidden="1" x14ac:dyDescent="0.25">
      <c r="A258" s="517" t="s">
        <v>193</v>
      </c>
      <c r="B258" s="517" t="s">
        <v>362</v>
      </c>
    </row>
    <row r="259" spans="1:2" ht="15" hidden="1" x14ac:dyDescent="0.25">
      <c r="A259" s="517" t="s">
        <v>193</v>
      </c>
      <c r="B259" s="517" t="s">
        <v>362</v>
      </c>
    </row>
    <row r="260" spans="1:2" ht="15" hidden="1" x14ac:dyDescent="0.25">
      <c r="A260" s="517" t="s">
        <v>193</v>
      </c>
      <c r="B260" s="517" t="s">
        <v>362</v>
      </c>
    </row>
    <row r="261" spans="1:2" ht="15" hidden="1" x14ac:dyDescent="0.25">
      <c r="A261" s="517" t="s">
        <v>193</v>
      </c>
      <c r="B261" s="517" t="s">
        <v>362</v>
      </c>
    </row>
    <row r="262" spans="1:2" ht="15" hidden="1" x14ac:dyDescent="0.25">
      <c r="A262" s="517" t="s">
        <v>193</v>
      </c>
      <c r="B262" s="517" t="s">
        <v>362</v>
      </c>
    </row>
    <row r="263" spans="1:2" ht="15" hidden="1" x14ac:dyDescent="0.25">
      <c r="A263" s="517" t="s">
        <v>193</v>
      </c>
      <c r="B263" s="517" t="s">
        <v>362</v>
      </c>
    </row>
    <row r="264" spans="1:2" ht="15" hidden="1" x14ac:dyDescent="0.25">
      <c r="A264" s="517" t="s">
        <v>193</v>
      </c>
      <c r="B264" s="517" t="s">
        <v>362</v>
      </c>
    </row>
    <row r="265" spans="1:2" ht="15" hidden="1" x14ac:dyDescent="0.25">
      <c r="A265" s="517" t="s">
        <v>193</v>
      </c>
      <c r="B265" s="517" t="s">
        <v>362</v>
      </c>
    </row>
    <row r="266" spans="1:2" ht="15" hidden="1" x14ac:dyDescent="0.25">
      <c r="A266" s="517" t="s">
        <v>193</v>
      </c>
      <c r="B266" s="517" t="s">
        <v>362</v>
      </c>
    </row>
    <row r="267" spans="1:2" ht="15" hidden="1" x14ac:dyDescent="0.25">
      <c r="A267" s="517" t="s">
        <v>193</v>
      </c>
      <c r="B267" s="517" t="s">
        <v>362</v>
      </c>
    </row>
    <row r="268" spans="1:2" ht="15" hidden="1" x14ac:dyDescent="0.25">
      <c r="A268" s="517" t="s">
        <v>193</v>
      </c>
      <c r="B268" s="517" t="s">
        <v>362</v>
      </c>
    </row>
    <row r="269" spans="1:2" ht="15" hidden="1" x14ac:dyDescent="0.25">
      <c r="A269" s="517" t="s">
        <v>193</v>
      </c>
      <c r="B269" s="517" t="s">
        <v>362</v>
      </c>
    </row>
    <row r="270" spans="1:2" ht="15" hidden="1" x14ac:dyDescent="0.25">
      <c r="A270" s="517" t="s">
        <v>193</v>
      </c>
      <c r="B270" s="517" t="s">
        <v>362</v>
      </c>
    </row>
    <row r="271" spans="1:2" ht="15" hidden="1" x14ac:dyDescent="0.25">
      <c r="A271" s="517" t="s">
        <v>193</v>
      </c>
      <c r="B271" s="517" t="s">
        <v>362</v>
      </c>
    </row>
    <row r="272" spans="1:2" ht="15" hidden="1" x14ac:dyDescent="0.25">
      <c r="A272" s="517" t="s">
        <v>193</v>
      </c>
      <c r="B272" s="517" t="s">
        <v>362</v>
      </c>
    </row>
    <row r="273" spans="1:2" ht="15" hidden="1" x14ac:dyDescent="0.25">
      <c r="A273" s="517" t="s">
        <v>193</v>
      </c>
      <c r="B273" s="517" t="s">
        <v>362</v>
      </c>
    </row>
    <row r="274" spans="1:2" ht="15" hidden="1" x14ac:dyDescent="0.25">
      <c r="A274" s="517" t="s">
        <v>193</v>
      </c>
      <c r="B274" s="517" t="s">
        <v>362</v>
      </c>
    </row>
    <row r="275" spans="1:2" ht="15" hidden="1" x14ac:dyDescent="0.25">
      <c r="A275" s="517" t="s">
        <v>193</v>
      </c>
      <c r="B275" s="517" t="s">
        <v>362</v>
      </c>
    </row>
    <row r="276" spans="1:2" ht="15" hidden="1" x14ac:dyDescent="0.25">
      <c r="A276" s="517" t="s">
        <v>193</v>
      </c>
      <c r="B276" s="517" t="s">
        <v>362</v>
      </c>
    </row>
    <row r="277" spans="1:2" ht="15" hidden="1" x14ac:dyDescent="0.25">
      <c r="A277" s="517" t="s">
        <v>193</v>
      </c>
      <c r="B277" s="517" t="s">
        <v>362</v>
      </c>
    </row>
    <row r="278" spans="1:2" ht="15" hidden="1" x14ac:dyDescent="0.25">
      <c r="A278" s="517" t="s">
        <v>193</v>
      </c>
      <c r="B278" s="517" t="s">
        <v>362</v>
      </c>
    </row>
    <row r="279" spans="1:2" ht="15" hidden="1" x14ac:dyDescent="0.25">
      <c r="A279" s="517" t="s">
        <v>193</v>
      </c>
      <c r="B279" s="517" t="s">
        <v>362</v>
      </c>
    </row>
    <row r="280" spans="1:2" ht="15" hidden="1" x14ac:dyDescent="0.25">
      <c r="A280" s="517" t="s">
        <v>193</v>
      </c>
      <c r="B280" s="517" t="s">
        <v>362</v>
      </c>
    </row>
    <row r="281" spans="1:2" ht="15" hidden="1" x14ac:dyDescent="0.25">
      <c r="A281" s="517" t="s">
        <v>193</v>
      </c>
      <c r="B281" s="517" t="s">
        <v>362</v>
      </c>
    </row>
    <row r="282" spans="1:2" ht="15" hidden="1" x14ac:dyDescent="0.25">
      <c r="A282" s="517" t="s">
        <v>193</v>
      </c>
      <c r="B282" s="517" t="s">
        <v>362</v>
      </c>
    </row>
    <row r="283" spans="1:2" ht="15" hidden="1" x14ac:dyDescent="0.25">
      <c r="A283" s="517" t="s">
        <v>193</v>
      </c>
      <c r="B283" s="517" t="s">
        <v>362</v>
      </c>
    </row>
    <row r="284" spans="1:2" ht="15" hidden="1" x14ac:dyDescent="0.25">
      <c r="A284" s="517" t="s">
        <v>193</v>
      </c>
      <c r="B284" s="517" t="s">
        <v>362</v>
      </c>
    </row>
    <row r="285" spans="1:2" ht="15" hidden="1" x14ac:dyDescent="0.25">
      <c r="A285" s="517" t="s">
        <v>193</v>
      </c>
      <c r="B285" s="517" t="s">
        <v>362</v>
      </c>
    </row>
    <row r="286" spans="1:2" ht="15" hidden="1" x14ac:dyDescent="0.25">
      <c r="A286" s="517" t="s">
        <v>193</v>
      </c>
      <c r="B286" s="517" t="s">
        <v>362</v>
      </c>
    </row>
    <row r="287" spans="1:2" ht="15" hidden="1" x14ac:dyDescent="0.25">
      <c r="A287" s="517" t="s">
        <v>193</v>
      </c>
      <c r="B287" s="517" t="s">
        <v>362</v>
      </c>
    </row>
    <row r="288" spans="1:2" ht="15" hidden="1" x14ac:dyDescent="0.25">
      <c r="A288" s="517" t="s">
        <v>193</v>
      </c>
      <c r="B288" s="517" t="s">
        <v>362</v>
      </c>
    </row>
    <row r="289" spans="1:2" ht="15" hidden="1" x14ac:dyDescent="0.25">
      <c r="A289" s="517" t="s">
        <v>193</v>
      </c>
      <c r="B289" s="517" t="s">
        <v>362</v>
      </c>
    </row>
    <row r="290" spans="1:2" ht="15" hidden="1" x14ac:dyDescent="0.25">
      <c r="A290" s="517" t="s">
        <v>193</v>
      </c>
      <c r="B290" s="517" t="s">
        <v>362</v>
      </c>
    </row>
    <row r="291" spans="1:2" ht="15" hidden="1" x14ac:dyDescent="0.25">
      <c r="A291" s="517" t="s">
        <v>193</v>
      </c>
      <c r="B291" s="517" t="s">
        <v>362</v>
      </c>
    </row>
    <row r="292" spans="1:2" ht="15" hidden="1" x14ac:dyDescent="0.25">
      <c r="A292" s="517" t="s">
        <v>193</v>
      </c>
      <c r="B292" s="517" t="s">
        <v>362</v>
      </c>
    </row>
    <row r="293" spans="1:2" ht="15" hidden="1" x14ac:dyDescent="0.25">
      <c r="A293" s="517" t="s">
        <v>193</v>
      </c>
      <c r="B293" s="517" t="s">
        <v>362</v>
      </c>
    </row>
    <row r="294" spans="1:2" ht="15" hidden="1" x14ac:dyDescent="0.25">
      <c r="A294" s="517" t="s">
        <v>193</v>
      </c>
      <c r="B294" s="517" t="s">
        <v>362</v>
      </c>
    </row>
    <row r="295" spans="1:2" ht="15" hidden="1" x14ac:dyDescent="0.25">
      <c r="A295" s="517" t="s">
        <v>193</v>
      </c>
      <c r="B295" s="517" t="s">
        <v>362</v>
      </c>
    </row>
    <row r="296" spans="1:2" ht="15" hidden="1" x14ac:dyDescent="0.25">
      <c r="A296" s="517" t="s">
        <v>193</v>
      </c>
      <c r="B296" s="517" t="s">
        <v>362</v>
      </c>
    </row>
    <row r="297" spans="1:2" ht="15" hidden="1" x14ac:dyDescent="0.25">
      <c r="A297" s="517" t="s">
        <v>193</v>
      </c>
      <c r="B297" s="517" t="s">
        <v>362</v>
      </c>
    </row>
    <row r="298" spans="1:2" ht="15" hidden="1" x14ac:dyDescent="0.25">
      <c r="A298" s="517" t="s">
        <v>193</v>
      </c>
      <c r="B298" s="517" t="s">
        <v>362</v>
      </c>
    </row>
    <row r="299" spans="1:2" ht="15" hidden="1" x14ac:dyDescent="0.25">
      <c r="A299" s="517" t="s">
        <v>193</v>
      </c>
      <c r="B299" s="517" t="s">
        <v>362</v>
      </c>
    </row>
    <row r="300" spans="1:2" ht="15" hidden="1" x14ac:dyDescent="0.25">
      <c r="A300" s="517" t="s">
        <v>193</v>
      </c>
      <c r="B300" s="517" t="s">
        <v>362</v>
      </c>
    </row>
    <row r="301" spans="1:2" ht="15" hidden="1" x14ac:dyDescent="0.25">
      <c r="A301" s="517" t="s">
        <v>193</v>
      </c>
      <c r="B301" s="517" t="s">
        <v>362</v>
      </c>
    </row>
    <row r="302" spans="1:2" ht="15" hidden="1" x14ac:dyDescent="0.25">
      <c r="A302" s="517" t="s">
        <v>193</v>
      </c>
      <c r="B302" s="517" t="s">
        <v>362</v>
      </c>
    </row>
    <row r="303" spans="1:2" ht="15" hidden="1" x14ac:dyDescent="0.25">
      <c r="A303" s="517" t="s">
        <v>193</v>
      </c>
      <c r="B303" s="517" t="s">
        <v>362</v>
      </c>
    </row>
    <row r="304" spans="1:2" ht="15" hidden="1" x14ac:dyDescent="0.25">
      <c r="A304" s="517" t="s">
        <v>193</v>
      </c>
      <c r="B304" s="517" t="s">
        <v>362</v>
      </c>
    </row>
    <row r="305" spans="1:2" ht="15" hidden="1" x14ac:dyDescent="0.25">
      <c r="A305" s="517" t="s">
        <v>193</v>
      </c>
      <c r="B305" s="517" t="s">
        <v>362</v>
      </c>
    </row>
    <row r="306" spans="1:2" ht="15" hidden="1" x14ac:dyDescent="0.25">
      <c r="A306" s="517" t="s">
        <v>193</v>
      </c>
      <c r="B306" s="517" t="s">
        <v>362</v>
      </c>
    </row>
    <row r="307" spans="1:2" ht="15" hidden="1" x14ac:dyDescent="0.25">
      <c r="A307" s="517" t="s">
        <v>193</v>
      </c>
      <c r="B307" s="517" t="s">
        <v>362</v>
      </c>
    </row>
    <row r="308" spans="1:2" ht="15" hidden="1" x14ac:dyDescent="0.25">
      <c r="A308" s="517" t="s">
        <v>193</v>
      </c>
      <c r="B308" s="517" t="s">
        <v>362</v>
      </c>
    </row>
    <row r="309" spans="1:2" ht="15" hidden="1" x14ac:dyDescent="0.25">
      <c r="A309" s="517" t="s">
        <v>194</v>
      </c>
      <c r="B309" s="517" t="s">
        <v>364</v>
      </c>
    </row>
    <row r="310" spans="1:2" ht="15" hidden="1" x14ac:dyDescent="0.25">
      <c r="A310" s="517" t="s">
        <v>194</v>
      </c>
      <c r="B310" s="517" t="s">
        <v>364</v>
      </c>
    </row>
    <row r="311" spans="1:2" ht="15" hidden="1" x14ac:dyDescent="0.25">
      <c r="A311" s="517" t="s">
        <v>194</v>
      </c>
      <c r="B311" s="517" t="s">
        <v>364</v>
      </c>
    </row>
    <row r="312" spans="1:2" ht="15" hidden="1" x14ac:dyDescent="0.25">
      <c r="A312" s="517" t="s">
        <v>194</v>
      </c>
      <c r="B312" s="517" t="s">
        <v>364</v>
      </c>
    </row>
    <row r="313" spans="1:2" ht="15" hidden="1" x14ac:dyDescent="0.25">
      <c r="A313" s="517" t="s">
        <v>194</v>
      </c>
      <c r="B313" s="517" t="s">
        <v>364</v>
      </c>
    </row>
    <row r="314" spans="1:2" ht="15" hidden="1" x14ac:dyDescent="0.25">
      <c r="A314" s="517" t="s">
        <v>194</v>
      </c>
      <c r="B314" s="517" t="s">
        <v>364</v>
      </c>
    </row>
    <row r="315" spans="1:2" ht="15" hidden="1" x14ac:dyDescent="0.25">
      <c r="A315" s="517" t="s">
        <v>194</v>
      </c>
      <c r="B315" s="517" t="s">
        <v>364</v>
      </c>
    </row>
    <row r="316" spans="1:2" ht="15" hidden="1" x14ac:dyDescent="0.25">
      <c r="A316" s="517" t="s">
        <v>194</v>
      </c>
      <c r="B316" s="517" t="s">
        <v>364</v>
      </c>
    </row>
    <row r="317" spans="1:2" ht="15" hidden="1" x14ac:dyDescent="0.25">
      <c r="A317" s="517" t="s">
        <v>194</v>
      </c>
      <c r="B317" s="517" t="s">
        <v>364</v>
      </c>
    </row>
    <row r="318" spans="1:2" ht="15" hidden="1" x14ac:dyDescent="0.25">
      <c r="A318" s="517" t="s">
        <v>194</v>
      </c>
      <c r="B318" s="517" t="s">
        <v>364</v>
      </c>
    </row>
    <row r="319" spans="1:2" ht="15" hidden="1" x14ac:dyDescent="0.25">
      <c r="A319" s="517" t="s">
        <v>194</v>
      </c>
      <c r="B319" s="517" t="s">
        <v>364</v>
      </c>
    </row>
    <row r="320" spans="1:2" ht="15" hidden="1" x14ac:dyDescent="0.25">
      <c r="A320" s="517" t="s">
        <v>194</v>
      </c>
      <c r="B320" s="517" t="s">
        <v>364</v>
      </c>
    </row>
    <row r="321" spans="1:2" ht="15" hidden="1" x14ac:dyDescent="0.25">
      <c r="A321" s="517" t="s">
        <v>195</v>
      </c>
      <c r="B321" s="517" t="s">
        <v>366</v>
      </c>
    </row>
    <row r="322" spans="1:2" ht="15" hidden="1" x14ac:dyDescent="0.25">
      <c r="A322" s="517" t="s">
        <v>195</v>
      </c>
      <c r="B322" s="517" t="s">
        <v>366</v>
      </c>
    </row>
    <row r="323" spans="1:2" ht="15" hidden="1" x14ac:dyDescent="0.25">
      <c r="A323" s="517" t="s">
        <v>195</v>
      </c>
      <c r="B323" s="517" t="s">
        <v>366</v>
      </c>
    </row>
    <row r="324" spans="1:2" ht="15" hidden="1" x14ac:dyDescent="0.25">
      <c r="A324" s="517" t="s">
        <v>195</v>
      </c>
      <c r="B324" s="517" t="s">
        <v>366</v>
      </c>
    </row>
    <row r="325" spans="1:2" ht="15" hidden="1" x14ac:dyDescent="0.25">
      <c r="A325" s="517" t="s">
        <v>195</v>
      </c>
      <c r="B325" s="517" t="s">
        <v>366</v>
      </c>
    </row>
    <row r="326" spans="1:2" ht="15" hidden="1" x14ac:dyDescent="0.25">
      <c r="A326" s="517" t="s">
        <v>196</v>
      </c>
      <c r="B326" s="517" t="s">
        <v>367</v>
      </c>
    </row>
    <row r="327" spans="1:2" ht="15" hidden="1" x14ac:dyDescent="0.25">
      <c r="A327" s="517" t="s">
        <v>197</v>
      </c>
      <c r="B327" s="517" t="s">
        <v>368</v>
      </c>
    </row>
    <row r="328" spans="1:2" ht="15" hidden="1" x14ac:dyDescent="0.25">
      <c r="A328" s="517" t="s">
        <v>197</v>
      </c>
      <c r="B328" s="517" t="s">
        <v>368</v>
      </c>
    </row>
    <row r="329" spans="1:2" ht="15" hidden="1" x14ac:dyDescent="0.25">
      <c r="A329" s="517" t="s">
        <v>450</v>
      </c>
      <c r="B329" s="517" t="s">
        <v>451</v>
      </c>
    </row>
    <row r="330" spans="1:2" ht="15" hidden="1" x14ac:dyDescent="0.25">
      <c r="A330" s="518" t="s">
        <v>450</v>
      </c>
      <c r="B330" s="517" t="s">
        <v>451</v>
      </c>
    </row>
    <row r="331" spans="1:2" ht="15" hidden="1" x14ac:dyDescent="0.25">
      <c r="A331" s="517" t="s">
        <v>450</v>
      </c>
      <c r="B331" s="517" t="s">
        <v>451</v>
      </c>
    </row>
    <row r="332" spans="1:2" ht="15" hidden="1" x14ac:dyDescent="0.25">
      <c r="A332" s="517" t="s">
        <v>198</v>
      </c>
      <c r="B332" s="517" t="s">
        <v>370</v>
      </c>
    </row>
    <row r="333" spans="1:2" ht="15" hidden="1" x14ac:dyDescent="0.25">
      <c r="A333" s="517" t="s">
        <v>198</v>
      </c>
      <c r="B333" s="517" t="s">
        <v>370</v>
      </c>
    </row>
    <row r="334" spans="1:2" ht="15" hidden="1" x14ac:dyDescent="0.25">
      <c r="A334" s="517" t="s">
        <v>198</v>
      </c>
      <c r="B334" s="517" t="s">
        <v>370</v>
      </c>
    </row>
    <row r="335" spans="1:2" ht="15" hidden="1" x14ac:dyDescent="0.25">
      <c r="A335" s="517" t="s">
        <v>199</v>
      </c>
      <c r="B335" s="517" t="s">
        <v>371</v>
      </c>
    </row>
    <row r="336" spans="1:2" ht="15" hidden="1" x14ac:dyDescent="0.25">
      <c r="A336" s="517" t="s">
        <v>199</v>
      </c>
      <c r="B336" s="517" t="s">
        <v>371</v>
      </c>
    </row>
    <row r="337" spans="1:2" ht="15" hidden="1" x14ac:dyDescent="0.25">
      <c r="A337" s="517" t="s">
        <v>200</v>
      </c>
      <c r="B337" s="517" t="s">
        <v>372</v>
      </c>
    </row>
    <row r="338" spans="1:2" ht="15" hidden="1" x14ac:dyDescent="0.25">
      <c r="A338" s="517" t="s">
        <v>200</v>
      </c>
      <c r="B338" s="517" t="s">
        <v>372</v>
      </c>
    </row>
    <row r="339" spans="1:2" ht="15" hidden="1" x14ac:dyDescent="0.25">
      <c r="A339" s="517" t="s">
        <v>200</v>
      </c>
      <c r="B339" s="517" t="s">
        <v>372</v>
      </c>
    </row>
    <row r="340" spans="1:2" ht="15" hidden="1" x14ac:dyDescent="0.25">
      <c r="A340" s="517" t="s">
        <v>452</v>
      </c>
      <c r="B340" s="517" t="s">
        <v>452</v>
      </c>
    </row>
    <row r="341" spans="1:2" ht="15" hidden="1" x14ac:dyDescent="0.25">
      <c r="A341" s="517" t="s">
        <v>453</v>
      </c>
      <c r="B341" s="517" t="s">
        <v>453</v>
      </c>
    </row>
    <row r="342" spans="1:2" ht="15" hidden="1" x14ac:dyDescent="0.25">
      <c r="A342" s="517" t="s">
        <v>454</v>
      </c>
      <c r="B342" s="517" t="s">
        <v>454</v>
      </c>
    </row>
    <row r="343" spans="1:2" ht="15" hidden="1" x14ac:dyDescent="0.25">
      <c r="A343" s="517" t="s">
        <v>455</v>
      </c>
      <c r="B343" s="517" t="s">
        <v>455</v>
      </c>
    </row>
    <row r="344" spans="1:2" ht="15" hidden="1" x14ac:dyDescent="0.25">
      <c r="A344" s="517" t="s">
        <v>456</v>
      </c>
      <c r="B344" s="517" t="s">
        <v>456</v>
      </c>
    </row>
    <row r="345" spans="1:2" ht="15" hidden="1" x14ac:dyDescent="0.25">
      <c r="A345" s="517" t="s">
        <v>457</v>
      </c>
      <c r="B345" s="517" t="s">
        <v>457</v>
      </c>
    </row>
    <row r="346" spans="1:2" ht="15" hidden="1" x14ac:dyDescent="0.25">
      <c r="A346" s="517" t="s">
        <v>458</v>
      </c>
      <c r="B346" s="517" t="s">
        <v>458</v>
      </c>
    </row>
    <row r="347" spans="1:2" ht="15" hidden="1" x14ac:dyDescent="0.25">
      <c r="A347" s="517" t="s">
        <v>459</v>
      </c>
      <c r="B347" s="517" t="s">
        <v>459</v>
      </c>
    </row>
    <row r="348" spans="1:2" ht="15" hidden="1" x14ac:dyDescent="0.25">
      <c r="A348" s="517" t="s">
        <v>460</v>
      </c>
      <c r="B348" s="517" t="s">
        <v>460</v>
      </c>
    </row>
    <row r="349" spans="1:2" ht="15" hidden="1" x14ac:dyDescent="0.25">
      <c r="A349" s="517" t="s">
        <v>461</v>
      </c>
      <c r="B349" s="517" t="s">
        <v>461</v>
      </c>
    </row>
    <row r="350" spans="1:2" ht="15" hidden="1" x14ac:dyDescent="0.25">
      <c r="A350" s="517" t="s">
        <v>462</v>
      </c>
      <c r="B350" s="517" t="s">
        <v>462</v>
      </c>
    </row>
    <row r="351" spans="1:2" ht="15" hidden="1" x14ac:dyDescent="0.25">
      <c r="A351" s="517" t="s">
        <v>463</v>
      </c>
      <c r="B351" s="517" t="s">
        <v>463</v>
      </c>
    </row>
    <row r="352" spans="1:2" ht="15" hidden="1" x14ac:dyDescent="0.25">
      <c r="A352" s="517" t="s">
        <v>464</v>
      </c>
      <c r="B352" s="517" t="s">
        <v>464</v>
      </c>
    </row>
    <row r="353" spans="1:2" ht="15" hidden="1" x14ac:dyDescent="0.25">
      <c r="A353" s="517" t="s">
        <v>465</v>
      </c>
      <c r="B353" s="517" t="s">
        <v>465</v>
      </c>
    </row>
    <row r="354" spans="1:2" ht="15" hidden="1" x14ac:dyDescent="0.25">
      <c r="A354" s="517" t="s">
        <v>466</v>
      </c>
      <c r="B354" s="517" t="s">
        <v>466</v>
      </c>
    </row>
    <row r="355" spans="1:2" ht="15" hidden="1" x14ac:dyDescent="0.25">
      <c r="A355" s="517" t="s">
        <v>467</v>
      </c>
      <c r="B355" s="517" t="s">
        <v>467</v>
      </c>
    </row>
    <row r="356" spans="1:2" ht="15" hidden="1" x14ac:dyDescent="0.25">
      <c r="A356" s="517" t="s">
        <v>468</v>
      </c>
      <c r="B356" s="517" t="s">
        <v>468</v>
      </c>
    </row>
    <row r="357" spans="1:2" ht="15" hidden="1" x14ac:dyDescent="0.25">
      <c r="A357" s="517" t="s">
        <v>468</v>
      </c>
      <c r="B357" s="517" t="s">
        <v>468</v>
      </c>
    </row>
    <row r="358" spans="1:2" ht="15" hidden="1" x14ac:dyDescent="0.25">
      <c r="A358" s="517" t="s">
        <v>469</v>
      </c>
      <c r="B358" s="517" t="s">
        <v>469</v>
      </c>
    </row>
    <row r="359" spans="1:2" ht="15" hidden="1" x14ac:dyDescent="0.25">
      <c r="A359" s="517" t="s">
        <v>470</v>
      </c>
      <c r="B359" s="517" t="s">
        <v>470</v>
      </c>
    </row>
    <row r="360" spans="1:2" ht="15" hidden="1" x14ac:dyDescent="0.25">
      <c r="A360" s="517" t="s">
        <v>471</v>
      </c>
      <c r="B360" s="517" t="s">
        <v>471</v>
      </c>
    </row>
    <row r="361" spans="1:2" ht="15" hidden="1" x14ac:dyDescent="0.25">
      <c r="A361" s="517" t="s">
        <v>472</v>
      </c>
      <c r="B361" s="517" t="s">
        <v>472</v>
      </c>
    </row>
    <row r="362" spans="1:2" ht="15" hidden="1" x14ac:dyDescent="0.25">
      <c r="A362" s="517" t="s">
        <v>472</v>
      </c>
      <c r="B362" s="517" t="s">
        <v>472</v>
      </c>
    </row>
    <row r="363" spans="1:2" ht="15" hidden="1" x14ac:dyDescent="0.25">
      <c r="A363" s="517" t="s">
        <v>473</v>
      </c>
      <c r="B363" s="517" t="s">
        <v>473</v>
      </c>
    </row>
    <row r="364" spans="1:2" ht="15" hidden="1" x14ac:dyDescent="0.25">
      <c r="A364" s="517" t="s">
        <v>474</v>
      </c>
      <c r="B364" s="517" t="s">
        <v>474</v>
      </c>
    </row>
    <row r="365" spans="1:2" ht="15" hidden="1" x14ac:dyDescent="0.25">
      <c r="A365" s="517" t="s">
        <v>475</v>
      </c>
      <c r="B365" s="517" t="s">
        <v>475</v>
      </c>
    </row>
    <row r="366" spans="1:2" ht="15" hidden="1" x14ac:dyDescent="0.25">
      <c r="A366" s="517" t="s">
        <v>475</v>
      </c>
      <c r="B366" s="517" t="s">
        <v>475</v>
      </c>
    </row>
    <row r="367" spans="1:2" ht="15" hidden="1" x14ac:dyDescent="0.25">
      <c r="A367" s="517" t="s">
        <v>335</v>
      </c>
      <c r="B367" s="517" t="s">
        <v>335</v>
      </c>
    </row>
    <row r="368" spans="1:2" ht="15" hidden="1" x14ac:dyDescent="0.25">
      <c r="A368" s="517" t="s">
        <v>476</v>
      </c>
      <c r="B368" s="517" t="s">
        <v>476</v>
      </c>
    </row>
    <row r="369" spans="1:2" ht="15" hidden="1" x14ac:dyDescent="0.25">
      <c r="A369" s="517" t="s">
        <v>477</v>
      </c>
      <c r="B369" s="517" t="s">
        <v>477</v>
      </c>
    </row>
    <row r="370" spans="1:2" ht="15" hidden="1" x14ac:dyDescent="0.25">
      <c r="A370" s="517" t="s">
        <v>478</v>
      </c>
      <c r="B370" s="517" t="s">
        <v>478</v>
      </c>
    </row>
    <row r="371" spans="1:2" ht="15" hidden="1" x14ac:dyDescent="0.25">
      <c r="A371" s="517" t="s">
        <v>479</v>
      </c>
      <c r="B371" s="517" t="s">
        <v>479</v>
      </c>
    </row>
    <row r="372" spans="1:2" ht="15" hidden="1" x14ac:dyDescent="0.25">
      <c r="A372" s="517" t="s">
        <v>480</v>
      </c>
      <c r="B372" s="517" t="s">
        <v>480</v>
      </c>
    </row>
    <row r="373" spans="1:2" ht="15" hidden="1" x14ac:dyDescent="0.25">
      <c r="A373" s="517" t="s">
        <v>481</v>
      </c>
      <c r="B373" s="517" t="s">
        <v>481</v>
      </c>
    </row>
    <row r="374" spans="1:2" ht="15" hidden="1" x14ac:dyDescent="0.25">
      <c r="A374" s="517" t="s">
        <v>482</v>
      </c>
      <c r="B374" s="517" t="s">
        <v>482</v>
      </c>
    </row>
    <row r="375" spans="1:2" ht="15" hidden="1" x14ac:dyDescent="0.25">
      <c r="A375" s="517" t="s">
        <v>483</v>
      </c>
      <c r="B375" s="517" t="s">
        <v>483</v>
      </c>
    </row>
    <row r="376" spans="1:2" ht="15" hidden="1" x14ac:dyDescent="0.25">
      <c r="A376" s="517" t="s">
        <v>484</v>
      </c>
      <c r="B376" s="517" t="s">
        <v>484</v>
      </c>
    </row>
    <row r="377" spans="1:2" ht="15" hidden="1" x14ac:dyDescent="0.25">
      <c r="A377" s="517" t="s">
        <v>485</v>
      </c>
      <c r="B377" s="517" t="s">
        <v>485</v>
      </c>
    </row>
    <row r="378" spans="1:2" ht="15" hidden="1" x14ac:dyDescent="0.25">
      <c r="A378" s="517" t="s">
        <v>486</v>
      </c>
      <c r="B378" s="517" t="s">
        <v>486</v>
      </c>
    </row>
    <row r="379" spans="1:2" ht="15" hidden="1" x14ac:dyDescent="0.25">
      <c r="A379" s="517" t="s">
        <v>487</v>
      </c>
      <c r="B379" s="517" t="s">
        <v>487</v>
      </c>
    </row>
    <row r="380" spans="1:2" ht="15" hidden="1" x14ac:dyDescent="0.25">
      <c r="A380" s="517" t="s">
        <v>488</v>
      </c>
      <c r="B380" s="517" t="s">
        <v>488</v>
      </c>
    </row>
    <row r="381" spans="1:2" ht="15" hidden="1" x14ac:dyDescent="0.25">
      <c r="A381" s="517" t="s">
        <v>489</v>
      </c>
      <c r="B381" s="517" t="s">
        <v>489</v>
      </c>
    </row>
    <row r="382" spans="1:2" ht="15" hidden="1" x14ac:dyDescent="0.25">
      <c r="A382" s="517" t="s">
        <v>490</v>
      </c>
      <c r="B382" s="517" t="s">
        <v>490</v>
      </c>
    </row>
    <row r="383" spans="1:2" ht="15" hidden="1" x14ac:dyDescent="0.25">
      <c r="A383" s="517" t="s">
        <v>491</v>
      </c>
      <c r="B383" s="517" t="s">
        <v>491</v>
      </c>
    </row>
    <row r="384" spans="1:2" ht="15" hidden="1" x14ac:dyDescent="0.25">
      <c r="A384" s="517" t="s">
        <v>492</v>
      </c>
      <c r="B384" s="517" t="s">
        <v>492</v>
      </c>
    </row>
    <row r="385" spans="1:2" ht="15" hidden="1" x14ac:dyDescent="0.25">
      <c r="A385" s="517" t="s">
        <v>492</v>
      </c>
      <c r="B385" s="517" t="s">
        <v>492</v>
      </c>
    </row>
    <row r="386" spans="1:2" ht="15" hidden="1" x14ac:dyDescent="0.25">
      <c r="A386" s="517" t="s">
        <v>493</v>
      </c>
      <c r="B386" s="517" t="s">
        <v>493</v>
      </c>
    </row>
    <row r="387" spans="1:2" ht="15" hidden="1" x14ac:dyDescent="0.25">
      <c r="A387" s="517" t="s">
        <v>494</v>
      </c>
      <c r="B387" s="517" t="s">
        <v>494</v>
      </c>
    </row>
    <row r="388" spans="1:2" ht="15" hidden="1" x14ac:dyDescent="0.25">
      <c r="A388" s="517" t="s">
        <v>495</v>
      </c>
      <c r="B388" s="517" t="s">
        <v>495</v>
      </c>
    </row>
    <row r="389" spans="1:2" ht="15" hidden="1" x14ac:dyDescent="0.25">
      <c r="A389" s="517" t="s">
        <v>495</v>
      </c>
      <c r="B389" s="517" t="s">
        <v>495</v>
      </c>
    </row>
    <row r="390" spans="1:2" ht="15" hidden="1" x14ac:dyDescent="0.25">
      <c r="A390" s="517" t="s">
        <v>496</v>
      </c>
      <c r="B390" s="517" t="s">
        <v>496</v>
      </c>
    </row>
    <row r="391" spans="1:2" ht="15" hidden="1" x14ac:dyDescent="0.25">
      <c r="A391" s="517" t="s">
        <v>497</v>
      </c>
      <c r="B391" s="517" t="s">
        <v>497</v>
      </c>
    </row>
    <row r="392" spans="1:2" ht="15" hidden="1" x14ac:dyDescent="0.25">
      <c r="A392" s="517" t="s">
        <v>497</v>
      </c>
      <c r="B392" s="517" t="s">
        <v>497</v>
      </c>
    </row>
    <row r="393" spans="1:2" ht="15" hidden="1" x14ac:dyDescent="0.25">
      <c r="A393" s="517" t="s">
        <v>498</v>
      </c>
      <c r="B393" s="517" t="s">
        <v>498</v>
      </c>
    </row>
    <row r="394" spans="1:2" ht="15" hidden="1" x14ac:dyDescent="0.25">
      <c r="A394" s="517" t="s">
        <v>499</v>
      </c>
      <c r="B394" s="517" t="s">
        <v>499</v>
      </c>
    </row>
    <row r="395" spans="1:2" ht="15" hidden="1" x14ac:dyDescent="0.25">
      <c r="A395" s="517" t="s">
        <v>500</v>
      </c>
      <c r="B395" s="517" t="s">
        <v>500</v>
      </c>
    </row>
    <row r="396" spans="1:2" ht="15" hidden="1" x14ac:dyDescent="0.25">
      <c r="A396" s="517" t="s">
        <v>501</v>
      </c>
      <c r="B396" s="517" t="s">
        <v>501</v>
      </c>
    </row>
    <row r="397" spans="1:2" ht="15" hidden="1" x14ac:dyDescent="0.25">
      <c r="A397" s="517" t="s">
        <v>501</v>
      </c>
      <c r="B397" s="517" t="s">
        <v>501</v>
      </c>
    </row>
    <row r="398" spans="1:2" ht="15" hidden="1" x14ac:dyDescent="0.25">
      <c r="A398" s="517" t="s">
        <v>502</v>
      </c>
      <c r="B398" s="517" t="s">
        <v>502</v>
      </c>
    </row>
    <row r="399" spans="1:2" ht="15" hidden="1" x14ac:dyDescent="0.25">
      <c r="A399" s="517" t="s">
        <v>503</v>
      </c>
      <c r="B399" s="517" t="s">
        <v>503</v>
      </c>
    </row>
    <row r="400" spans="1:2" ht="15" hidden="1" x14ac:dyDescent="0.25">
      <c r="A400" s="517" t="s">
        <v>504</v>
      </c>
      <c r="B400" s="517" t="s">
        <v>504</v>
      </c>
    </row>
    <row r="401" spans="1:2" ht="15" hidden="1" x14ac:dyDescent="0.25">
      <c r="A401" s="517" t="s">
        <v>505</v>
      </c>
      <c r="B401" s="517" t="s">
        <v>505</v>
      </c>
    </row>
    <row r="402" spans="1:2" ht="15" hidden="1" x14ac:dyDescent="0.25">
      <c r="A402" s="517" t="s">
        <v>506</v>
      </c>
      <c r="B402" s="517" t="s">
        <v>506</v>
      </c>
    </row>
    <row r="403" spans="1:2" ht="15" hidden="1" x14ac:dyDescent="0.25">
      <c r="A403" s="517" t="s">
        <v>337</v>
      </c>
      <c r="B403" s="517" t="s">
        <v>337</v>
      </c>
    </row>
    <row r="404" spans="1:2" ht="15" hidden="1" x14ac:dyDescent="0.25">
      <c r="A404" s="517" t="s">
        <v>507</v>
      </c>
      <c r="B404" s="517" t="s">
        <v>507</v>
      </c>
    </row>
    <row r="405" spans="1:2" ht="15" hidden="1" x14ac:dyDescent="0.25">
      <c r="A405" s="517" t="s">
        <v>508</v>
      </c>
      <c r="B405" s="517" t="s">
        <v>508</v>
      </c>
    </row>
    <row r="406" spans="1:2" ht="15" hidden="1" x14ac:dyDescent="0.25">
      <c r="A406" s="517" t="s">
        <v>509</v>
      </c>
      <c r="B406" s="517" t="s">
        <v>509</v>
      </c>
    </row>
    <row r="407" spans="1:2" ht="15" hidden="1" x14ac:dyDescent="0.25">
      <c r="A407" s="517" t="s">
        <v>510</v>
      </c>
      <c r="B407" s="517" t="s">
        <v>510</v>
      </c>
    </row>
    <row r="408" spans="1:2" ht="15" hidden="1" x14ac:dyDescent="0.25">
      <c r="A408" s="517" t="s">
        <v>510</v>
      </c>
      <c r="B408" s="517" t="s">
        <v>510</v>
      </c>
    </row>
    <row r="409" spans="1:2" ht="15" hidden="1" x14ac:dyDescent="0.25">
      <c r="A409" s="517" t="s">
        <v>511</v>
      </c>
      <c r="B409" s="517" t="s">
        <v>511</v>
      </c>
    </row>
    <row r="410" spans="1:2" ht="15" hidden="1" x14ac:dyDescent="0.25">
      <c r="A410" s="517" t="s">
        <v>512</v>
      </c>
      <c r="B410" s="517" t="s">
        <v>512</v>
      </c>
    </row>
    <row r="411" spans="1:2" ht="15" hidden="1" x14ac:dyDescent="0.25">
      <c r="A411" s="517" t="s">
        <v>513</v>
      </c>
      <c r="B411" s="517" t="s">
        <v>513</v>
      </c>
    </row>
    <row r="412" spans="1:2" ht="15" hidden="1" x14ac:dyDescent="0.25">
      <c r="A412" s="517" t="s">
        <v>514</v>
      </c>
      <c r="B412" s="517" t="s">
        <v>514</v>
      </c>
    </row>
    <row r="413" spans="1:2" ht="15" hidden="1" x14ac:dyDescent="0.25">
      <c r="A413" s="517" t="s">
        <v>515</v>
      </c>
      <c r="B413" s="517" t="s">
        <v>515</v>
      </c>
    </row>
    <row r="414" spans="1:2" ht="15" hidden="1" x14ac:dyDescent="0.25">
      <c r="A414" s="517" t="s">
        <v>516</v>
      </c>
      <c r="B414" s="517" t="s">
        <v>516</v>
      </c>
    </row>
    <row r="415" spans="1:2" ht="15" hidden="1" x14ac:dyDescent="0.25">
      <c r="A415" s="517" t="s">
        <v>516</v>
      </c>
      <c r="B415" s="517" t="s">
        <v>516</v>
      </c>
    </row>
    <row r="416" spans="1:2" ht="15" hidden="1" x14ac:dyDescent="0.25">
      <c r="A416" s="517" t="s">
        <v>517</v>
      </c>
      <c r="B416" s="517" t="s">
        <v>517</v>
      </c>
    </row>
    <row r="417" spans="1:2" ht="15" hidden="1" x14ac:dyDescent="0.25">
      <c r="A417" s="517" t="s">
        <v>517</v>
      </c>
      <c r="B417" s="517" t="s">
        <v>517</v>
      </c>
    </row>
    <row r="418" spans="1:2" ht="15" hidden="1" x14ac:dyDescent="0.25">
      <c r="A418" s="517" t="s">
        <v>518</v>
      </c>
      <c r="B418" s="517" t="s">
        <v>518</v>
      </c>
    </row>
    <row r="419" spans="1:2" ht="15" hidden="1" x14ac:dyDescent="0.25">
      <c r="A419" s="517" t="s">
        <v>518</v>
      </c>
      <c r="B419" s="517" t="s">
        <v>518</v>
      </c>
    </row>
    <row r="420" spans="1:2" ht="15" hidden="1" x14ac:dyDescent="0.25">
      <c r="A420" s="517" t="s">
        <v>519</v>
      </c>
      <c r="B420" s="517" t="s">
        <v>519</v>
      </c>
    </row>
    <row r="421" spans="1:2" ht="15" hidden="1" x14ac:dyDescent="0.25">
      <c r="A421" s="517" t="s">
        <v>520</v>
      </c>
      <c r="B421" s="517" t="s">
        <v>520</v>
      </c>
    </row>
    <row r="422" spans="1:2" ht="15" hidden="1" x14ac:dyDescent="0.25">
      <c r="A422" s="517" t="s">
        <v>521</v>
      </c>
      <c r="B422" s="517" t="s">
        <v>521</v>
      </c>
    </row>
    <row r="423" spans="1:2" ht="15" hidden="1" x14ac:dyDescent="0.25">
      <c r="A423" s="517" t="s">
        <v>522</v>
      </c>
      <c r="B423" s="517" t="s">
        <v>522</v>
      </c>
    </row>
    <row r="424" spans="1:2" ht="15" hidden="1" x14ac:dyDescent="0.25">
      <c r="A424" s="517" t="s">
        <v>522</v>
      </c>
      <c r="B424" s="517" t="s">
        <v>522</v>
      </c>
    </row>
    <row r="425" spans="1:2" ht="15" hidden="1" x14ac:dyDescent="0.25">
      <c r="A425" s="517" t="s">
        <v>523</v>
      </c>
      <c r="B425" s="517" t="s">
        <v>523</v>
      </c>
    </row>
    <row r="426" spans="1:2" ht="15" hidden="1" x14ac:dyDescent="0.25">
      <c r="A426" s="517" t="s">
        <v>524</v>
      </c>
      <c r="B426" s="517" t="s">
        <v>524</v>
      </c>
    </row>
    <row r="427" spans="1:2" ht="15" hidden="1" x14ac:dyDescent="0.25">
      <c r="A427" s="517" t="s">
        <v>525</v>
      </c>
      <c r="B427" s="517" t="s">
        <v>525</v>
      </c>
    </row>
    <row r="428" spans="1:2" ht="15" hidden="1" x14ac:dyDescent="0.25">
      <c r="A428" s="517" t="s">
        <v>526</v>
      </c>
      <c r="B428" s="517" t="s">
        <v>526</v>
      </c>
    </row>
    <row r="429" spans="1:2" ht="15" hidden="1" x14ac:dyDescent="0.25">
      <c r="A429" s="517" t="s">
        <v>527</v>
      </c>
      <c r="B429" s="517" t="s">
        <v>527</v>
      </c>
    </row>
    <row r="430" spans="1:2" ht="15" hidden="1" x14ac:dyDescent="0.25">
      <c r="A430" s="517" t="s">
        <v>528</v>
      </c>
      <c r="B430" s="517" t="s">
        <v>528</v>
      </c>
    </row>
    <row r="431" spans="1:2" ht="15" hidden="1" x14ac:dyDescent="0.25">
      <c r="A431" s="517" t="s">
        <v>528</v>
      </c>
      <c r="B431" s="517" t="s">
        <v>528</v>
      </c>
    </row>
    <row r="432" spans="1:2" ht="15" hidden="1" x14ac:dyDescent="0.25">
      <c r="A432" s="517" t="s">
        <v>529</v>
      </c>
      <c r="B432" s="517" t="s">
        <v>529</v>
      </c>
    </row>
    <row r="433" spans="1:2" ht="15" hidden="1" x14ac:dyDescent="0.25">
      <c r="A433" s="517" t="s">
        <v>380</v>
      </c>
      <c r="B433" s="517" t="s">
        <v>380</v>
      </c>
    </row>
    <row r="434" spans="1:2" ht="15" hidden="1" x14ac:dyDescent="0.25">
      <c r="A434" s="517" t="s">
        <v>530</v>
      </c>
      <c r="B434" s="517" t="s">
        <v>530</v>
      </c>
    </row>
    <row r="435" spans="1:2" ht="15" hidden="1" x14ac:dyDescent="0.25">
      <c r="A435" s="517" t="s">
        <v>531</v>
      </c>
      <c r="B435" s="517" t="s">
        <v>531</v>
      </c>
    </row>
    <row r="436" spans="1:2" ht="15" hidden="1" x14ac:dyDescent="0.25">
      <c r="A436" s="517" t="s">
        <v>532</v>
      </c>
      <c r="B436" s="517" t="s">
        <v>532</v>
      </c>
    </row>
    <row r="437" spans="1:2" ht="15" hidden="1" x14ac:dyDescent="0.25">
      <c r="A437" s="517" t="s">
        <v>533</v>
      </c>
      <c r="B437" s="517" t="s">
        <v>533</v>
      </c>
    </row>
    <row r="438" spans="1:2" ht="15" hidden="1" x14ac:dyDescent="0.25">
      <c r="A438" s="517" t="s">
        <v>533</v>
      </c>
      <c r="B438" s="517" t="s">
        <v>533</v>
      </c>
    </row>
    <row r="439" spans="1:2" ht="15" hidden="1" x14ac:dyDescent="0.25">
      <c r="A439" s="517" t="s">
        <v>534</v>
      </c>
      <c r="B439" s="517" t="s">
        <v>534</v>
      </c>
    </row>
    <row r="440" spans="1:2" ht="15" hidden="1" x14ac:dyDescent="0.25">
      <c r="A440" s="517" t="s">
        <v>535</v>
      </c>
      <c r="B440" s="517" t="s">
        <v>535</v>
      </c>
    </row>
    <row r="441" spans="1:2" ht="15" hidden="1" x14ac:dyDescent="0.25">
      <c r="A441" s="517" t="s">
        <v>536</v>
      </c>
      <c r="B441" s="517" t="s">
        <v>536</v>
      </c>
    </row>
    <row r="442" spans="1:2" ht="15" hidden="1" x14ac:dyDescent="0.25">
      <c r="A442" s="517" t="s">
        <v>537</v>
      </c>
      <c r="B442" s="517" t="s">
        <v>537</v>
      </c>
    </row>
    <row r="443" spans="1:2" ht="15" hidden="1" x14ac:dyDescent="0.25">
      <c r="A443" s="517" t="s">
        <v>538</v>
      </c>
      <c r="B443" s="517" t="s">
        <v>538</v>
      </c>
    </row>
    <row r="444" spans="1:2" ht="15" hidden="1" x14ac:dyDescent="0.25">
      <c r="A444" s="517" t="s">
        <v>539</v>
      </c>
      <c r="B444" s="517" t="s">
        <v>539</v>
      </c>
    </row>
    <row r="445" spans="1:2" ht="15" hidden="1" x14ac:dyDescent="0.25">
      <c r="A445" s="517" t="s">
        <v>540</v>
      </c>
      <c r="B445" s="517" t="s">
        <v>540</v>
      </c>
    </row>
    <row r="446" spans="1:2" ht="15" hidden="1" x14ac:dyDescent="0.25">
      <c r="A446" s="517" t="s">
        <v>540</v>
      </c>
      <c r="B446" s="517" t="s">
        <v>540</v>
      </c>
    </row>
    <row r="447" spans="1:2" ht="15" hidden="1" x14ac:dyDescent="0.25">
      <c r="A447" s="517" t="s">
        <v>541</v>
      </c>
      <c r="B447" s="517" t="s">
        <v>541</v>
      </c>
    </row>
    <row r="448" spans="1:2" ht="15" hidden="1" x14ac:dyDescent="0.25">
      <c r="A448" s="517" t="s">
        <v>542</v>
      </c>
      <c r="B448" s="517" t="s">
        <v>542</v>
      </c>
    </row>
    <row r="449" spans="1:2" ht="15" hidden="1" x14ac:dyDescent="0.25">
      <c r="A449" s="517" t="s">
        <v>543</v>
      </c>
      <c r="B449" s="517" t="s">
        <v>543</v>
      </c>
    </row>
    <row r="450" spans="1:2" ht="15" hidden="1" x14ac:dyDescent="0.25">
      <c r="A450" s="517" t="s">
        <v>544</v>
      </c>
      <c r="B450" s="517" t="s">
        <v>544</v>
      </c>
    </row>
    <row r="451" spans="1:2" ht="15" hidden="1" x14ac:dyDescent="0.25">
      <c r="A451" s="517" t="s">
        <v>544</v>
      </c>
      <c r="B451" s="517" t="s">
        <v>544</v>
      </c>
    </row>
    <row r="452" spans="1:2" ht="15" hidden="1" x14ac:dyDescent="0.25">
      <c r="A452" s="517" t="s">
        <v>545</v>
      </c>
      <c r="B452" s="517" t="s">
        <v>545</v>
      </c>
    </row>
    <row r="453" spans="1:2" ht="15" hidden="1" x14ac:dyDescent="0.25">
      <c r="A453" s="517" t="s">
        <v>546</v>
      </c>
      <c r="B453" s="517" t="s">
        <v>546</v>
      </c>
    </row>
    <row r="454" spans="1:2" ht="15" hidden="1" x14ac:dyDescent="0.25">
      <c r="A454" s="517" t="s">
        <v>547</v>
      </c>
      <c r="B454" s="517" t="s">
        <v>547</v>
      </c>
    </row>
    <row r="455" spans="1:2" ht="15" hidden="1" x14ac:dyDescent="0.25">
      <c r="A455" s="517" t="s">
        <v>547</v>
      </c>
      <c r="B455" s="517" t="s">
        <v>547</v>
      </c>
    </row>
    <row r="456" spans="1:2" ht="15" hidden="1" x14ac:dyDescent="0.25">
      <c r="A456" s="517" t="s">
        <v>548</v>
      </c>
      <c r="B456" s="517" t="s">
        <v>548</v>
      </c>
    </row>
    <row r="457" spans="1:2" ht="15" hidden="1" x14ac:dyDescent="0.25">
      <c r="A457" s="517" t="s">
        <v>548</v>
      </c>
      <c r="B457" s="517" t="s">
        <v>548</v>
      </c>
    </row>
    <row r="458" spans="1:2" ht="15" hidden="1" x14ac:dyDescent="0.25">
      <c r="A458" s="517" t="s">
        <v>549</v>
      </c>
      <c r="B458" s="517" t="s">
        <v>549</v>
      </c>
    </row>
    <row r="459" spans="1:2" ht="15" hidden="1" x14ac:dyDescent="0.25">
      <c r="A459" s="517" t="s">
        <v>550</v>
      </c>
      <c r="B459" s="517" t="s">
        <v>550</v>
      </c>
    </row>
    <row r="460" spans="1:2" ht="15" hidden="1" x14ac:dyDescent="0.25">
      <c r="A460" s="517" t="s">
        <v>551</v>
      </c>
      <c r="B460" s="517" t="s">
        <v>551</v>
      </c>
    </row>
    <row r="461" spans="1:2" ht="15" hidden="1" x14ac:dyDescent="0.25">
      <c r="A461" s="517" t="s">
        <v>552</v>
      </c>
      <c r="B461" s="517" t="s">
        <v>552</v>
      </c>
    </row>
    <row r="462" spans="1:2" ht="15" hidden="1" x14ac:dyDescent="0.25">
      <c r="A462" s="517" t="s">
        <v>553</v>
      </c>
      <c r="B462" s="517" t="s">
        <v>553</v>
      </c>
    </row>
    <row r="463" spans="1:2" ht="15" hidden="1" x14ac:dyDescent="0.25">
      <c r="A463" s="517" t="s">
        <v>553</v>
      </c>
      <c r="B463" s="517" t="s">
        <v>553</v>
      </c>
    </row>
    <row r="464" spans="1:2" ht="15" hidden="1" x14ac:dyDescent="0.25">
      <c r="A464" s="517" t="s">
        <v>554</v>
      </c>
      <c r="B464" s="517" t="s">
        <v>554</v>
      </c>
    </row>
    <row r="465" spans="1:2" ht="15" hidden="1" x14ac:dyDescent="0.25">
      <c r="A465" s="517" t="s">
        <v>555</v>
      </c>
      <c r="B465" s="517" t="s">
        <v>555</v>
      </c>
    </row>
    <row r="466" spans="1:2" ht="15" hidden="1" x14ac:dyDescent="0.25">
      <c r="A466" s="517" t="s">
        <v>555</v>
      </c>
      <c r="B466" s="517" t="s">
        <v>555</v>
      </c>
    </row>
    <row r="467" spans="1:2" ht="15" hidden="1" x14ac:dyDescent="0.25">
      <c r="A467" s="517" t="s">
        <v>556</v>
      </c>
      <c r="B467" s="517" t="s">
        <v>556</v>
      </c>
    </row>
    <row r="468" spans="1:2" ht="15" hidden="1" x14ac:dyDescent="0.25">
      <c r="A468" s="517" t="s">
        <v>556</v>
      </c>
      <c r="B468" s="517" t="s">
        <v>556</v>
      </c>
    </row>
    <row r="469" spans="1:2" ht="15" hidden="1" x14ac:dyDescent="0.25">
      <c r="A469" s="517" t="s">
        <v>557</v>
      </c>
      <c r="B469" s="517" t="s">
        <v>557</v>
      </c>
    </row>
    <row r="470" spans="1:2" ht="15" hidden="1" x14ac:dyDescent="0.25">
      <c r="A470" s="517" t="s">
        <v>558</v>
      </c>
      <c r="B470" s="517" t="s">
        <v>558</v>
      </c>
    </row>
    <row r="471" spans="1:2" ht="15" hidden="1" x14ac:dyDescent="0.25">
      <c r="A471" s="517" t="s">
        <v>559</v>
      </c>
      <c r="B471" s="517" t="s">
        <v>559</v>
      </c>
    </row>
    <row r="472" spans="1:2" ht="15" hidden="1" x14ac:dyDescent="0.25">
      <c r="A472" s="517" t="s">
        <v>560</v>
      </c>
      <c r="B472" s="517" t="s">
        <v>560</v>
      </c>
    </row>
    <row r="473" spans="1:2" ht="15" hidden="1" x14ac:dyDescent="0.25">
      <c r="A473" s="517" t="s">
        <v>561</v>
      </c>
      <c r="B473" s="517" t="s">
        <v>561</v>
      </c>
    </row>
    <row r="474" spans="1:2" ht="15" hidden="1" x14ac:dyDescent="0.25">
      <c r="A474" s="517" t="s">
        <v>562</v>
      </c>
      <c r="B474" s="517" t="s">
        <v>562</v>
      </c>
    </row>
    <row r="475" spans="1:2" ht="15" hidden="1" x14ac:dyDescent="0.25">
      <c r="A475" s="517" t="s">
        <v>563</v>
      </c>
      <c r="B475" s="517" t="s">
        <v>563</v>
      </c>
    </row>
    <row r="476" spans="1:2" ht="15" hidden="1" x14ac:dyDescent="0.25">
      <c r="A476" s="517" t="s">
        <v>564</v>
      </c>
      <c r="B476" s="517" t="s">
        <v>564</v>
      </c>
    </row>
    <row r="477" spans="1:2" ht="15" hidden="1" x14ac:dyDescent="0.25">
      <c r="A477" s="517" t="s">
        <v>565</v>
      </c>
      <c r="B477" s="517" t="s">
        <v>565</v>
      </c>
    </row>
    <row r="478" spans="1:2" ht="15" hidden="1" x14ac:dyDescent="0.25">
      <c r="A478" s="517" t="s">
        <v>565</v>
      </c>
      <c r="B478" s="517" t="s">
        <v>565</v>
      </c>
    </row>
    <row r="479" spans="1:2" ht="15" hidden="1" x14ac:dyDescent="0.25">
      <c r="A479" s="517" t="s">
        <v>566</v>
      </c>
      <c r="B479" s="517" t="s">
        <v>566</v>
      </c>
    </row>
    <row r="480" spans="1:2" ht="15" hidden="1" x14ac:dyDescent="0.25">
      <c r="A480" s="517" t="s">
        <v>567</v>
      </c>
      <c r="B480" s="517" t="s">
        <v>567</v>
      </c>
    </row>
    <row r="481" spans="1:2" ht="15" hidden="1" x14ac:dyDescent="0.25">
      <c r="A481" s="517" t="s">
        <v>568</v>
      </c>
      <c r="B481" s="517" t="s">
        <v>568</v>
      </c>
    </row>
    <row r="482" spans="1:2" ht="15" hidden="1" x14ac:dyDescent="0.25">
      <c r="A482" s="517" t="s">
        <v>568</v>
      </c>
      <c r="B482" s="517" t="s">
        <v>568</v>
      </c>
    </row>
    <row r="483" spans="1:2" ht="15" hidden="1" x14ac:dyDescent="0.25">
      <c r="A483" s="517" t="s">
        <v>569</v>
      </c>
      <c r="B483" s="517" t="s">
        <v>569</v>
      </c>
    </row>
    <row r="484" spans="1:2" ht="15" hidden="1" x14ac:dyDescent="0.25">
      <c r="A484" s="517" t="s">
        <v>569</v>
      </c>
      <c r="B484" s="517" t="s">
        <v>569</v>
      </c>
    </row>
    <row r="485" spans="1:2" ht="15" hidden="1" x14ac:dyDescent="0.25">
      <c r="A485" s="517" t="s">
        <v>336</v>
      </c>
      <c r="B485" s="517" t="s">
        <v>336</v>
      </c>
    </row>
    <row r="486" spans="1:2" ht="15" hidden="1" x14ac:dyDescent="0.25">
      <c r="A486" s="517" t="s">
        <v>570</v>
      </c>
      <c r="B486" s="517" t="s">
        <v>570</v>
      </c>
    </row>
    <row r="487" spans="1:2" ht="15" hidden="1" x14ac:dyDescent="0.25">
      <c r="A487" s="517" t="s">
        <v>571</v>
      </c>
      <c r="B487" s="517" t="s">
        <v>571</v>
      </c>
    </row>
    <row r="488" spans="1:2" ht="15" hidden="1" x14ac:dyDescent="0.25">
      <c r="A488" s="517" t="s">
        <v>572</v>
      </c>
      <c r="B488" s="517" t="s">
        <v>572</v>
      </c>
    </row>
    <row r="489" spans="1:2" ht="15" hidden="1" x14ac:dyDescent="0.25">
      <c r="A489" s="517" t="s">
        <v>572</v>
      </c>
      <c r="B489" s="517" t="s">
        <v>572</v>
      </c>
    </row>
    <row r="490" spans="1:2" ht="15" hidden="1" x14ac:dyDescent="0.25">
      <c r="A490" s="517" t="s">
        <v>573</v>
      </c>
      <c r="B490" s="517" t="s">
        <v>573</v>
      </c>
    </row>
    <row r="491" spans="1:2" ht="15" hidden="1" x14ac:dyDescent="0.25">
      <c r="A491" s="517" t="s">
        <v>573</v>
      </c>
      <c r="B491" s="517" t="s">
        <v>573</v>
      </c>
    </row>
    <row r="492" spans="1:2" ht="15" hidden="1" x14ac:dyDescent="0.25">
      <c r="A492" s="517" t="s">
        <v>574</v>
      </c>
      <c r="B492" s="517" t="s">
        <v>574</v>
      </c>
    </row>
    <row r="493" spans="1:2" ht="15" hidden="1" x14ac:dyDescent="0.25">
      <c r="A493" s="517" t="s">
        <v>575</v>
      </c>
      <c r="B493" s="517" t="s">
        <v>575</v>
      </c>
    </row>
    <row r="494" spans="1:2" ht="15" hidden="1" x14ac:dyDescent="0.25">
      <c r="A494" s="517" t="s">
        <v>576</v>
      </c>
      <c r="B494" s="517" t="s">
        <v>576</v>
      </c>
    </row>
    <row r="495" spans="1:2" ht="15" hidden="1" x14ac:dyDescent="0.25">
      <c r="A495" s="517" t="s">
        <v>577</v>
      </c>
      <c r="B495" s="517" t="s">
        <v>577</v>
      </c>
    </row>
    <row r="496" spans="1:2" ht="15" hidden="1" x14ac:dyDescent="0.25">
      <c r="A496" s="517" t="s">
        <v>578</v>
      </c>
      <c r="B496" s="517" t="s">
        <v>578</v>
      </c>
    </row>
    <row r="497" spans="1:2" ht="15" hidden="1" x14ac:dyDescent="0.25">
      <c r="A497" s="517" t="s">
        <v>579</v>
      </c>
      <c r="B497" s="517" t="s">
        <v>579</v>
      </c>
    </row>
    <row r="498" spans="1:2" ht="15" hidden="1" x14ac:dyDescent="0.25">
      <c r="A498" s="517" t="s">
        <v>580</v>
      </c>
      <c r="B498" s="517" t="s">
        <v>580</v>
      </c>
    </row>
    <row r="499" spans="1:2" ht="15" hidden="1" x14ac:dyDescent="0.25">
      <c r="A499" s="517" t="s">
        <v>581</v>
      </c>
      <c r="B499" s="517" t="s">
        <v>581</v>
      </c>
    </row>
    <row r="500" spans="1:2" ht="15" hidden="1" x14ac:dyDescent="0.25">
      <c r="A500" s="517" t="s">
        <v>582</v>
      </c>
      <c r="B500" s="517" t="s">
        <v>582</v>
      </c>
    </row>
    <row r="501" spans="1:2" ht="15" hidden="1" x14ac:dyDescent="0.25">
      <c r="A501" s="517" t="s">
        <v>583</v>
      </c>
      <c r="B501" s="517" t="s">
        <v>583</v>
      </c>
    </row>
    <row r="502" spans="1:2" ht="15" hidden="1" x14ac:dyDescent="0.25">
      <c r="A502" s="517" t="s">
        <v>584</v>
      </c>
      <c r="B502" s="517" t="s">
        <v>584</v>
      </c>
    </row>
    <row r="503" spans="1:2" ht="15" hidden="1" x14ac:dyDescent="0.25">
      <c r="A503" s="517" t="s">
        <v>584</v>
      </c>
      <c r="B503" s="517" t="s">
        <v>584</v>
      </c>
    </row>
    <row r="504" spans="1:2" ht="15" hidden="1" x14ac:dyDescent="0.25">
      <c r="A504" s="517" t="s">
        <v>585</v>
      </c>
      <c r="B504" s="517" t="s">
        <v>585</v>
      </c>
    </row>
    <row r="505" spans="1:2" ht="15" hidden="1" x14ac:dyDescent="0.25">
      <c r="A505" s="517" t="s">
        <v>585</v>
      </c>
      <c r="B505" s="517" t="s">
        <v>585</v>
      </c>
    </row>
    <row r="506" spans="1:2" ht="15" hidden="1" x14ac:dyDescent="0.25">
      <c r="A506" s="517" t="s">
        <v>586</v>
      </c>
      <c r="B506" s="517" t="s">
        <v>586</v>
      </c>
    </row>
    <row r="507" spans="1:2" ht="15" hidden="1" x14ac:dyDescent="0.25">
      <c r="A507" s="517" t="s">
        <v>587</v>
      </c>
      <c r="B507" s="517" t="s">
        <v>587</v>
      </c>
    </row>
    <row r="508" spans="1:2" ht="15" hidden="1" x14ac:dyDescent="0.25">
      <c r="A508" s="517" t="s">
        <v>587</v>
      </c>
      <c r="B508" s="517" t="s">
        <v>587</v>
      </c>
    </row>
    <row r="509" spans="1:2" ht="15" hidden="1" x14ac:dyDescent="0.25">
      <c r="A509" s="517" t="s">
        <v>588</v>
      </c>
      <c r="B509" s="517" t="s">
        <v>588</v>
      </c>
    </row>
    <row r="510" spans="1:2" ht="15" hidden="1" x14ac:dyDescent="0.25">
      <c r="A510" s="517" t="s">
        <v>589</v>
      </c>
      <c r="B510" s="517" t="s">
        <v>589</v>
      </c>
    </row>
    <row r="511" spans="1:2" ht="15" hidden="1" x14ac:dyDescent="0.25">
      <c r="A511" s="517" t="s">
        <v>590</v>
      </c>
      <c r="B511" s="517" t="s">
        <v>590</v>
      </c>
    </row>
    <row r="512" spans="1:2" ht="15" hidden="1" x14ac:dyDescent="0.25">
      <c r="A512" s="517" t="s">
        <v>591</v>
      </c>
      <c r="B512" s="517" t="s">
        <v>591</v>
      </c>
    </row>
    <row r="513" spans="1:2" ht="15" hidden="1" x14ac:dyDescent="0.25">
      <c r="A513" s="517" t="s">
        <v>592</v>
      </c>
      <c r="B513" s="517" t="s">
        <v>592</v>
      </c>
    </row>
    <row r="514" spans="1:2" ht="15" hidden="1" x14ac:dyDescent="0.25">
      <c r="A514" s="517" t="s">
        <v>593</v>
      </c>
      <c r="B514" s="517" t="s">
        <v>593</v>
      </c>
    </row>
    <row r="515" spans="1:2" ht="15" hidden="1" x14ac:dyDescent="0.25">
      <c r="A515" s="517" t="s">
        <v>593</v>
      </c>
      <c r="B515" s="517" t="s">
        <v>593</v>
      </c>
    </row>
    <row r="516" spans="1:2" ht="15" hidden="1" x14ac:dyDescent="0.25">
      <c r="A516" s="517" t="s">
        <v>594</v>
      </c>
      <c r="B516" s="517" t="s">
        <v>594</v>
      </c>
    </row>
    <row r="517" spans="1:2" ht="15" hidden="1" x14ac:dyDescent="0.25">
      <c r="A517" s="517" t="s">
        <v>595</v>
      </c>
      <c r="B517" s="517" t="s">
        <v>595</v>
      </c>
    </row>
    <row r="518" spans="1:2" ht="15" hidden="1" x14ac:dyDescent="0.25">
      <c r="A518" s="517" t="s">
        <v>596</v>
      </c>
      <c r="B518" s="517" t="s">
        <v>596</v>
      </c>
    </row>
    <row r="519" spans="1:2" ht="15" hidden="1" x14ac:dyDescent="0.25">
      <c r="A519" s="517" t="s">
        <v>597</v>
      </c>
      <c r="B519" s="517" t="s">
        <v>597</v>
      </c>
    </row>
    <row r="520" spans="1:2" ht="15" hidden="1" x14ac:dyDescent="0.25">
      <c r="A520" s="517" t="s">
        <v>598</v>
      </c>
      <c r="B520" s="517" t="s">
        <v>598</v>
      </c>
    </row>
    <row r="521" spans="1:2" ht="15" hidden="1" x14ac:dyDescent="0.25">
      <c r="A521" s="517" t="s">
        <v>599</v>
      </c>
      <c r="B521" s="517" t="s">
        <v>599</v>
      </c>
    </row>
    <row r="522" spans="1:2" ht="15" hidden="1" x14ac:dyDescent="0.25">
      <c r="A522" s="517" t="s">
        <v>600</v>
      </c>
      <c r="B522" s="517" t="s">
        <v>600</v>
      </c>
    </row>
    <row r="523" spans="1:2" ht="15" hidden="1" x14ac:dyDescent="0.25">
      <c r="A523" s="517" t="s">
        <v>601</v>
      </c>
      <c r="B523" s="517" t="s">
        <v>601</v>
      </c>
    </row>
    <row r="524" spans="1:2" ht="15" hidden="1" x14ac:dyDescent="0.25">
      <c r="A524" s="517" t="s">
        <v>602</v>
      </c>
      <c r="B524" s="517" t="s">
        <v>602</v>
      </c>
    </row>
    <row r="525" spans="1:2" ht="15" hidden="1" x14ac:dyDescent="0.25">
      <c r="A525" s="517" t="s">
        <v>603</v>
      </c>
      <c r="B525" s="517" t="s">
        <v>603</v>
      </c>
    </row>
    <row r="526" spans="1:2" ht="15" hidden="1" x14ac:dyDescent="0.25">
      <c r="A526" s="517" t="s">
        <v>603</v>
      </c>
      <c r="B526" s="517" t="s">
        <v>603</v>
      </c>
    </row>
    <row r="527" spans="1:2" ht="15" hidden="1" x14ac:dyDescent="0.25">
      <c r="A527" s="517" t="s">
        <v>604</v>
      </c>
      <c r="B527" s="517" t="s">
        <v>604</v>
      </c>
    </row>
    <row r="528" spans="1:2" ht="15" hidden="1" x14ac:dyDescent="0.25">
      <c r="A528" s="517" t="s">
        <v>605</v>
      </c>
      <c r="B528" s="517" t="s">
        <v>605</v>
      </c>
    </row>
    <row r="529" spans="1:2" ht="15" hidden="1" x14ac:dyDescent="0.25">
      <c r="A529" s="517" t="s">
        <v>606</v>
      </c>
      <c r="B529" s="517" t="s">
        <v>606</v>
      </c>
    </row>
    <row r="530" spans="1:2" ht="15" hidden="1" x14ac:dyDescent="0.25">
      <c r="A530" s="517" t="s">
        <v>607</v>
      </c>
      <c r="B530" s="517" t="s">
        <v>607</v>
      </c>
    </row>
    <row r="531" spans="1:2" ht="15" hidden="1" x14ac:dyDescent="0.25">
      <c r="A531" s="517" t="s">
        <v>608</v>
      </c>
      <c r="B531" s="517" t="s">
        <v>608</v>
      </c>
    </row>
    <row r="532" spans="1:2" ht="15" hidden="1" x14ac:dyDescent="0.25">
      <c r="A532" s="517" t="s">
        <v>609</v>
      </c>
      <c r="B532" s="517" t="s">
        <v>609</v>
      </c>
    </row>
    <row r="533" spans="1:2" ht="15" hidden="1" x14ac:dyDescent="0.25">
      <c r="A533" s="517" t="s">
        <v>609</v>
      </c>
      <c r="B533" s="517" t="s">
        <v>609</v>
      </c>
    </row>
    <row r="534" spans="1:2" ht="15" hidden="1" x14ac:dyDescent="0.25">
      <c r="A534" s="517" t="s">
        <v>610</v>
      </c>
      <c r="B534" s="517" t="s">
        <v>610</v>
      </c>
    </row>
    <row r="535" spans="1:2" ht="15" hidden="1" x14ac:dyDescent="0.25">
      <c r="A535" s="517" t="s">
        <v>611</v>
      </c>
      <c r="B535" s="517" t="s">
        <v>611</v>
      </c>
    </row>
    <row r="536" spans="1:2" ht="15" hidden="1" x14ac:dyDescent="0.25">
      <c r="A536" s="517" t="s">
        <v>393</v>
      </c>
      <c r="B536" s="517" t="s">
        <v>393</v>
      </c>
    </row>
    <row r="537" spans="1:2" ht="15" hidden="1" x14ac:dyDescent="0.25">
      <c r="A537" s="517" t="s">
        <v>612</v>
      </c>
      <c r="B537" s="517" t="s">
        <v>612</v>
      </c>
    </row>
    <row r="538" spans="1:2" ht="15" hidden="1" x14ac:dyDescent="0.25">
      <c r="A538" s="517" t="s">
        <v>613</v>
      </c>
      <c r="B538" s="517" t="s">
        <v>613</v>
      </c>
    </row>
    <row r="539" spans="1:2" ht="15" hidden="1" x14ac:dyDescent="0.25">
      <c r="A539" s="517" t="s">
        <v>614</v>
      </c>
      <c r="B539" s="517" t="s">
        <v>614</v>
      </c>
    </row>
    <row r="540" spans="1:2" ht="15" hidden="1" x14ac:dyDescent="0.25">
      <c r="A540" s="517" t="s">
        <v>615</v>
      </c>
      <c r="B540" s="517" t="s">
        <v>615</v>
      </c>
    </row>
    <row r="541" spans="1:2" ht="15" hidden="1" x14ac:dyDescent="0.25">
      <c r="A541" s="517" t="s">
        <v>616</v>
      </c>
      <c r="B541" s="517" t="s">
        <v>616</v>
      </c>
    </row>
    <row r="542" spans="1:2" ht="15" hidden="1" x14ac:dyDescent="0.25">
      <c r="A542" s="517" t="s">
        <v>617</v>
      </c>
      <c r="B542" s="517" t="s">
        <v>617</v>
      </c>
    </row>
    <row r="543" spans="1:2" ht="15" hidden="1" x14ac:dyDescent="0.25">
      <c r="A543" s="517" t="s">
        <v>618</v>
      </c>
      <c r="B543" s="517" t="s">
        <v>618</v>
      </c>
    </row>
    <row r="544" spans="1:2" ht="15" hidden="1" x14ac:dyDescent="0.25">
      <c r="A544" s="517" t="s">
        <v>619</v>
      </c>
      <c r="B544" s="517" t="s">
        <v>619</v>
      </c>
    </row>
    <row r="545" spans="1:2" ht="15" hidden="1" x14ac:dyDescent="0.25">
      <c r="A545" s="517" t="s">
        <v>620</v>
      </c>
      <c r="B545" s="517" t="s">
        <v>620</v>
      </c>
    </row>
    <row r="546" spans="1:2" ht="15" hidden="1" x14ac:dyDescent="0.25">
      <c r="A546" s="517" t="s">
        <v>621</v>
      </c>
      <c r="B546" s="517" t="s">
        <v>621</v>
      </c>
    </row>
    <row r="547" spans="1:2" ht="15" hidden="1" x14ac:dyDescent="0.25">
      <c r="A547" s="517" t="s">
        <v>621</v>
      </c>
      <c r="B547" s="517" t="s">
        <v>621</v>
      </c>
    </row>
    <row r="548" spans="1:2" ht="15" hidden="1" x14ac:dyDescent="0.25">
      <c r="A548" s="517" t="s">
        <v>622</v>
      </c>
      <c r="B548" s="517" t="s">
        <v>622</v>
      </c>
    </row>
    <row r="549" spans="1:2" ht="15" hidden="1" x14ac:dyDescent="0.25">
      <c r="A549" s="517" t="s">
        <v>623</v>
      </c>
      <c r="B549" s="517" t="s">
        <v>623</v>
      </c>
    </row>
    <row r="550" spans="1:2" ht="15" hidden="1" x14ac:dyDescent="0.25">
      <c r="A550" s="517" t="s">
        <v>624</v>
      </c>
      <c r="B550" s="517" t="s">
        <v>624</v>
      </c>
    </row>
    <row r="551" spans="1:2" ht="15" hidden="1" x14ac:dyDescent="0.25">
      <c r="A551" s="517" t="s">
        <v>625</v>
      </c>
      <c r="B551" s="517" t="s">
        <v>625</v>
      </c>
    </row>
    <row r="552" spans="1:2" ht="15" hidden="1" x14ac:dyDescent="0.25">
      <c r="A552" s="517" t="s">
        <v>626</v>
      </c>
      <c r="B552" s="517" t="s">
        <v>626</v>
      </c>
    </row>
    <row r="553" spans="1:2" ht="15" hidden="1" x14ac:dyDescent="0.25">
      <c r="A553" s="517" t="s">
        <v>627</v>
      </c>
      <c r="B553" s="517" t="s">
        <v>627</v>
      </c>
    </row>
    <row r="554" spans="1:2" ht="15" hidden="1" x14ac:dyDescent="0.25">
      <c r="A554" s="517" t="s">
        <v>628</v>
      </c>
      <c r="B554" s="517" t="s">
        <v>628</v>
      </c>
    </row>
    <row r="555" spans="1:2" ht="15" hidden="1" x14ac:dyDescent="0.25">
      <c r="A555" s="517" t="s">
        <v>629</v>
      </c>
      <c r="B555" s="517" t="s">
        <v>629</v>
      </c>
    </row>
    <row r="556" spans="1:2" ht="15" hidden="1" x14ac:dyDescent="0.25">
      <c r="A556" s="517" t="s">
        <v>630</v>
      </c>
      <c r="B556" s="517" t="s">
        <v>630</v>
      </c>
    </row>
    <row r="557" spans="1:2" ht="15" hidden="1" x14ac:dyDescent="0.25">
      <c r="A557" s="517" t="s">
        <v>631</v>
      </c>
      <c r="B557" s="517" t="s">
        <v>631</v>
      </c>
    </row>
    <row r="558" spans="1:2" ht="15" hidden="1" x14ac:dyDescent="0.25">
      <c r="A558" s="517" t="s">
        <v>632</v>
      </c>
      <c r="B558" s="517" t="s">
        <v>632</v>
      </c>
    </row>
    <row r="559" spans="1:2" ht="15" hidden="1" x14ac:dyDescent="0.25">
      <c r="A559" s="517" t="s">
        <v>394</v>
      </c>
      <c r="B559" s="517" t="s">
        <v>394</v>
      </c>
    </row>
    <row r="560" spans="1:2" ht="15" hidden="1" x14ac:dyDescent="0.25">
      <c r="A560" s="517" t="s">
        <v>633</v>
      </c>
      <c r="B560" s="517" t="s">
        <v>633</v>
      </c>
    </row>
    <row r="561" spans="1:2" ht="15" hidden="1" x14ac:dyDescent="0.25">
      <c r="A561" s="517" t="s">
        <v>634</v>
      </c>
      <c r="B561" s="517" t="s">
        <v>634</v>
      </c>
    </row>
    <row r="562" spans="1:2" ht="15" hidden="1" x14ac:dyDescent="0.25">
      <c r="A562" s="517" t="s">
        <v>635</v>
      </c>
      <c r="B562" s="517" t="s">
        <v>635</v>
      </c>
    </row>
    <row r="563" spans="1:2" ht="15" hidden="1" x14ac:dyDescent="0.25">
      <c r="A563" s="517" t="s">
        <v>635</v>
      </c>
      <c r="B563" s="517" t="s">
        <v>635</v>
      </c>
    </row>
    <row r="564" spans="1:2" ht="15" hidden="1" x14ac:dyDescent="0.25">
      <c r="A564" s="517" t="s">
        <v>636</v>
      </c>
      <c r="B564" s="517" t="s">
        <v>636</v>
      </c>
    </row>
    <row r="565" spans="1:2" ht="15" hidden="1" x14ac:dyDescent="0.25">
      <c r="A565" s="517" t="s">
        <v>637</v>
      </c>
      <c r="B565" s="517" t="s">
        <v>637</v>
      </c>
    </row>
    <row r="566" spans="1:2" ht="15" hidden="1" x14ac:dyDescent="0.25">
      <c r="A566" s="517" t="s">
        <v>638</v>
      </c>
      <c r="B566" s="517" t="s">
        <v>639</v>
      </c>
    </row>
    <row r="567" spans="1:2" ht="15" hidden="1" x14ac:dyDescent="0.25">
      <c r="A567" s="517" t="s">
        <v>640</v>
      </c>
      <c r="B567" s="517" t="s">
        <v>641</v>
      </c>
    </row>
    <row r="568" spans="1:2" ht="15" hidden="1" x14ac:dyDescent="0.25">
      <c r="A568" s="517" t="s">
        <v>642</v>
      </c>
      <c r="B568" s="517" t="s">
        <v>643</v>
      </c>
    </row>
    <row r="569" spans="1:2" ht="15" hidden="1" x14ac:dyDescent="0.25">
      <c r="A569" s="517" t="s">
        <v>644</v>
      </c>
      <c r="B569" s="517" t="s">
        <v>645</v>
      </c>
    </row>
    <row r="570" spans="1:2" ht="15" hidden="1" x14ac:dyDescent="0.25">
      <c r="A570" s="517" t="s">
        <v>216</v>
      </c>
      <c r="B570" s="517" t="s">
        <v>399</v>
      </c>
    </row>
    <row r="571" spans="1:2" ht="15" hidden="1" x14ac:dyDescent="0.25">
      <c r="A571" s="517" t="s">
        <v>646</v>
      </c>
      <c r="B571" s="517" t="s">
        <v>647</v>
      </c>
    </row>
    <row r="572" spans="1:2" ht="15" hidden="1" x14ac:dyDescent="0.25">
      <c r="A572" s="517" t="s">
        <v>648</v>
      </c>
      <c r="B572" s="517" t="s">
        <v>649</v>
      </c>
    </row>
    <row r="573" spans="1:2" ht="15" hidden="1" x14ac:dyDescent="0.25">
      <c r="A573" s="517" t="s">
        <v>650</v>
      </c>
      <c r="B573" s="517" t="s">
        <v>651</v>
      </c>
    </row>
    <row r="574" spans="1:2" ht="15" hidden="1" x14ac:dyDescent="0.25">
      <c r="A574" s="517" t="s">
        <v>652</v>
      </c>
      <c r="B574" s="517" t="s">
        <v>653</v>
      </c>
    </row>
    <row r="575" spans="1:2" ht="15" hidden="1" x14ac:dyDescent="0.25">
      <c r="A575" s="517" t="s">
        <v>654</v>
      </c>
      <c r="B575" s="517" t="s">
        <v>655</v>
      </c>
    </row>
    <row r="576" spans="1:2" ht="15" hidden="1" x14ac:dyDescent="0.25">
      <c r="A576" s="517" t="s">
        <v>656</v>
      </c>
      <c r="B576" s="517" t="s">
        <v>657</v>
      </c>
    </row>
    <row r="577" spans="1:2" ht="15" hidden="1" x14ac:dyDescent="0.25">
      <c r="A577" s="517" t="s">
        <v>658</v>
      </c>
      <c r="B577" s="517" t="s">
        <v>659</v>
      </c>
    </row>
    <row r="578" spans="1:2" ht="15" hidden="1" x14ac:dyDescent="0.25">
      <c r="A578" s="517" t="s">
        <v>660</v>
      </c>
      <c r="B578" s="517" t="s">
        <v>661</v>
      </c>
    </row>
    <row r="579" spans="1:2" ht="15" hidden="1" x14ac:dyDescent="0.25">
      <c r="A579" s="517" t="s">
        <v>660</v>
      </c>
      <c r="B579" s="517" t="s">
        <v>661</v>
      </c>
    </row>
    <row r="580" spans="1:2" ht="15" hidden="1" x14ac:dyDescent="0.25">
      <c r="A580" s="517" t="s">
        <v>662</v>
      </c>
      <c r="B580" s="517" t="s">
        <v>663</v>
      </c>
    </row>
    <row r="581" spans="1:2" ht="15" hidden="1" x14ac:dyDescent="0.25">
      <c r="A581" s="517" t="s">
        <v>664</v>
      </c>
      <c r="B581" s="517" t="s">
        <v>665</v>
      </c>
    </row>
    <row r="582" spans="1:2" ht="15" hidden="1" x14ac:dyDescent="0.25">
      <c r="A582" s="517" t="s">
        <v>666</v>
      </c>
      <c r="B582" s="517" t="s">
        <v>667</v>
      </c>
    </row>
    <row r="583" spans="1:2" ht="15" hidden="1" x14ac:dyDescent="0.25">
      <c r="A583" s="517" t="s">
        <v>668</v>
      </c>
      <c r="B583" s="517" t="s">
        <v>669</v>
      </c>
    </row>
    <row r="584" spans="1:2" ht="15" hidden="1" x14ac:dyDescent="0.25">
      <c r="A584" s="517" t="s">
        <v>670</v>
      </c>
      <c r="B584" s="517" t="s">
        <v>671</v>
      </c>
    </row>
    <row r="585" spans="1:2" ht="15" hidden="1" x14ac:dyDescent="0.25">
      <c r="A585" s="517" t="s">
        <v>670</v>
      </c>
      <c r="B585" s="517" t="s">
        <v>671</v>
      </c>
    </row>
    <row r="586" spans="1:2" ht="15" hidden="1" x14ac:dyDescent="0.25">
      <c r="A586" s="517" t="s">
        <v>672</v>
      </c>
      <c r="B586" s="517" t="s">
        <v>673</v>
      </c>
    </row>
    <row r="587" spans="1:2" ht="15" hidden="1" x14ac:dyDescent="0.25">
      <c r="A587" s="517" t="s">
        <v>674</v>
      </c>
      <c r="B587" s="517" t="s">
        <v>675</v>
      </c>
    </row>
    <row r="588" spans="1:2" ht="15" hidden="1" x14ac:dyDescent="0.25">
      <c r="A588" s="517" t="s">
        <v>676</v>
      </c>
      <c r="B588" s="517" t="s">
        <v>677</v>
      </c>
    </row>
    <row r="589" spans="1:2" ht="15" hidden="1" x14ac:dyDescent="0.25">
      <c r="A589" s="517" t="s">
        <v>676</v>
      </c>
      <c r="B589" s="517" t="s">
        <v>677</v>
      </c>
    </row>
    <row r="590" spans="1:2" ht="15" hidden="1" x14ac:dyDescent="0.25">
      <c r="A590" s="517" t="s">
        <v>678</v>
      </c>
      <c r="B590" s="517" t="s">
        <v>679</v>
      </c>
    </row>
    <row r="591" spans="1:2" ht="15" hidden="1" x14ac:dyDescent="0.25">
      <c r="A591" s="517" t="s">
        <v>678</v>
      </c>
      <c r="B591" s="517" t="s">
        <v>679</v>
      </c>
    </row>
    <row r="592" spans="1:2" ht="15" hidden="1" x14ac:dyDescent="0.25">
      <c r="A592" s="517" t="s">
        <v>680</v>
      </c>
      <c r="B592" s="517" t="s">
        <v>681</v>
      </c>
    </row>
    <row r="593" spans="1:2" ht="15" hidden="1" x14ac:dyDescent="0.25">
      <c r="A593" s="517" t="s">
        <v>682</v>
      </c>
      <c r="B593" s="517" t="s">
        <v>683</v>
      </c>
    </row>
    <row r="594" spans="1:2" ht="15" hidden="1" x14ac:dyDescent="0.25">
      <c r="A594" s="517" t="s">
        <v>684</v>
      </c>
      <c r="B594" s="517" t="s">
        <v>685</v>
      </c>
    </row>
    <row r="595" spans="1:2" ht="15" hidden="1" x14ac:dyDescent="0.25">
      <c r="A595" s="517" t="s">
        <v>684</v>
      </c>
      <c r="B595" s="517" t="s">
        <v>685</v>
      </c>
    </row>
    <row r="596" spans="1:2" ht="15" hidden="1" x14ac:dyDescent="0.25">
      <c r="A596" s="517" t="s">
        <v>686</v>
      </c>
      <c r="B596" s="517" t="s">
        <v>687</v>
      </c>
    </row>
    <row r="597" spans="1:2" ht="15" hidden="1" x14ac:dyDescent="0.25">
      <c r="A597" s="517" t="s">
        <v>688</v>
      </c>
      <c r="B597" s="517" t="s">
        <v>689</v>
      </c>
    </row>
    <row r="598" spans="1:2" ht="15" hidden="1" x14ac:dyDescent="0.25">
      <c r="A598" s="517" t="s">
        <v>690</v>
      </c>
      <c r="B598" s="517" t="s">
        <v>691</v>
      </c>
    </row>
    <row r="599" spans="1:2" ht="15" hidden="1" x14ac:dyDescent="0.25">
      <c r="A599" s="517" t="s">
        <v>690</v>
      </c>
      <c r="B599" s="517" t="s">
        <v>691</v>
      </c>
    </row>
    <row r="600" spans="1:2" ht="15" hidden="1" x14ac:dyDescent="0.25">
      <c r="A600" s="517" t="s">
        <v>692</v>
      </c>
      <c r="B600" s="517" t="s">
        <v>693</v>
      </c>
    </row>
    <row r="601" spans="1:2" ht="15" hidden="1" x14ac:dyDescent="0.25">
      <c r="A601" s="517" t="s">
        <v>692</v>
      </c>
      <c r="B601" s="517" t="s">
        <v>693</v>
      </c>
    </row>
    <row r="602" spans="1:2" ht="15" hidden="1" x14ac:dyDescent="0.25">
      <c r="A602" s="517" t="s">
        <v>694</v>
      </c>
      <c r="B602" s="517" t="s">
        <v>695</v>
      </c>
    </row>
    <row r="603" spans="1:2" ht="15" hidden="1" x14ac:dyDescent="0.25">
      <c r="A603" s="517" t="s">
        <v>696</v>
      </c>
      <c r="B603" s="517" t="s">
        <v>697</v>
      </c>
    </row>
    <row r="604" spans="1:2" ht="15" hidden="1" x14ac:dyDescent="0.25">
      <c r="A604" s="517" t="s">
        <v>698</v>
      </c>
      <c r="B604" s="517" t="s">
        <v>699</v>
      </c>
    </row>
    <row r="605" spans="1:2" ht="15" hidden="1" x14ac:dyDescent="0.25">
      <c r="A605" s="517" t="s">
        <v>700</v>
      </c>
      <c r="B605" s="517" t="s">
        <v>701</v>
      </c>
    </row>
    <row r="606" spans="1:2" ht="15" hidden="1" x14ac:dyDescent="0.25">
      <c r="A606" s="517" t="s">
        <v>201</v>
      </c>
      <c r="B606" s="517" t="s">
        <v>407</v>
      </c>
    </row>
    <row r="607" spans="1:2" ht="15" hidden="1" x14ac:dyDescent="0.25">
      <c r="A607" s="517" t="s">
        <v>702</v>
      </c>
      <c r="B607" s="517" t="s">
        <v>703</v>
      </c>
    </row>
    <row r="608" spans="1:2" ht="15" hidden="1" x14ac:dyDescent="0.25">
      <c r="A608" s="517" t="s">
        <v>704</v>
      </c>
      <c r="B608" s="517" t="s">
        <v>705</v>
      </c>
    </row>
    <row r="609" spans="1:2" ht="15" hidden="1" x14ac:dyDescent="0.25">
      <c r="A609" s="517" t="s">
        <v>706</v>
      </c>
      <c r="B609" s="517" t="s">
        <v>707</v>
      </c>
    </row>
    <row r="610" spans="1:2" ht="15" hidden="1" x14ac:dyDescent="0.25">
      <c r="A610" s="517" t="s">
        <v>708</v>
      </c>
      <c r="B610" s="517" t="s">
        <v>709</v>
      </c>
    </row>
    <row r="611" spans="1:2" ht="15" hidden="1" x14ac:dyDescent="0.25">
      <c r="A611" s="517" t="s">
        <v>710</v>
      </c>
      <c r="B611" s="517" t="s">
        <v>711</v>
      </c>
    </row>
    <row r="612" spans="1:2" ht="15" hidden="1" x14ac:dyDescent="0.25">
      <c r="A612" s="517" t="s">
        <v>712</v>
      </c>
      <c r="B612" s="517" t="s">
        <v>713</v>
      </c>
    </row>
    <row r="613" spans="1:2" ht="15" hidden="1" x14ac:dyDescent="0.25">
      <c r="A613" s="517" t="s">
        <v>712</v>
      </c>
      <c r="B613" s="517" t="s">
        <v>713</v>
      </c>
    </row>
    <row r="614" spans="1:2" ht="15" hidden="1" x14ac:dyDescent="0.25">
      <c r="A614" s="517" t="s">
        <v>714</v>
      </c>
      <c r="B614" s="517" t="s">
        <v>715</v>
      </c>
    </row>
    <row r="615" spans="1:2" ht="15" hidden="1" x14ac:dyDescent="0.25">
      <c r="A615" s="517" t="s">
        <v>714</v>
      </c>
      <c r="B615" s="517" t="s">
        <v>715</v>
      </c>
    </row>
    <row r="616" spans="1:2" ht="15" hidden="1" x14ac:dyDescent="0.25">
      <c r="A616" s="517" t="s">
        <v>716</v>
      </c>
      <c r="B616" s="517" t="s">
        <v>717</v>
      </c>
    </row>
    <row r="617" spans="1:2" ht="15" hidden="1" x14ac:dyDescent="0.25">
      <c r="A617" s="517" t="s">
        <v>716</v>
      </c>
      <c r="B617" s="517" t="s">
        <v>717</v>
      </c>
    </row>
    <row r="618" spans="1:2" ht="15" hidden="1" x14ac:dyDescent="0.25">
      <c r="A618" s="517" t="s">
        <v>716</v>
      </c>
      <c r="B618" s="517" t="s">
        <v>717</v>
      </c>
    </row>
    <row r="619" spans="1:2" ht="15" hidden="1" x14ac:dyDescent="0.25">
      <c r="A619" s="517" t="s">
        <v>716</v>
      </c>
      <c r="B619" s="517" t="s">
        <v>717</v>
      </c>
    </row>
    <row r="620" spans="1:2" ht="15" hidden="1" x14ac:dyDescent="0.25">
      <c r="A620" s="517" t="s">
        <v>716</v>
      </c>
      <c r="B620" s="517" t="s">
        <v>717</v>
      </c>
    </row>
    <row r="621" spans="1:2" ht="15" hidden="1" x14ac:dyDescent="0.25">
      <c r="A621" s="517" t="s">
        <v>716</v>
      </c>
      <c r="B621" s="517" t="s">
        <v>717</v>
      </c>
    </row>
    <row r="622" spans="1:2" ht="15" hidden="1" x14ac:dyDescent="0.25">
      <c r="A622" s="517" t="s">
        <v>716</v>
      </c>
      <c r="B622" s="517" t="s">
        <v>717</v>
      </c>
    </row>
    <row r="623" spans="1:2" ht="15" hidden="1" x14ac:dyDescent="0.25">
      <c r="A623" s="517" t="s">
        <v>716</v>
      </c>
      <c r="B623" s="517" t="s">
        <v>717</v>
      </c>
    </row>
    <row r="624" spans="1:2" ht="15" hidden="1" x14ac:dyDescent="0.25">
      <c r="A624" s="517" t="s">
        <v>718</v>
      </c>
      <c r="B624" s="517" t="s">
        <v>719</v>
      </c>
    </row>
    <row r="625" spans="1:2" ht="15" hidden="1" x14ac:dyDescent="0.25">
      <c r="A625" s="517" t="s">
        <v>718</v>
      </c>
      <c r="B625" s="517" t="s">
        <v>719</v>
      </c>
    </row>
    <row r="626" spans="1:2" ht="15" hidden="1" x14ac:dyDescent="0.25">
      <c r="A626" s="517" t="s">
        <v>243</v>
      </c>
      <c r="B626" s="517" t="s">
        <v>413</v>
      </c>
    </row>
    <row r="627" spans="1:2" ht="15" hidden="1" x14ac:dyDescent="0.25">
      <c r="A627" s="517" t="s">
        <v>243</v>
      </c>
      <c r="B627" s="517" t="s">
        <v>413</v>
      </c>
    </row>
    <row r="628" spans="1:2" ht="15" hidden="1" x14ac:dyDescent="0.25">
      <c r="A628" s="517" t="s">
        <v>720</v>
      </c>
      <c r="B628" s="517" t="s">
        <v>721</v>
      </c>
    </row>
    <row r="629" spans="1:2" ht="15" hidden="1" x14ac:dyDescent="0.25">
      <c r="A629" s="517" t="s">
        <v>722</v>
      </c>
      <c r="B629" s="517" t="s">
        <v>723</v>
      </c>
    </row>
    <row r="630" spans="1:2" ht="15" hidden="1" x14ac:dyDescent="0.25">
      <c r="A630" s="517" t="s">
        <v>724</v>
      </c>
      <c r="B630" s="517" t="s">
        <v>725</v>
      </c>
    </row>
    <row r="631" spans="1:2" ht="15" hidden="1" x14ac:dyDescent="0.25">
      <c r="A631" s="517" t="s">
        <v>726</v>
      </c>
      <c r="B631" s="517" t="s">
        <v>727</v>
      </c>
    </row>
    <row r="632" spans="1:2" ht="15" hidden="1" x14ac:dyDescent="0.25">
      <c r="A632" s="517" t="s">
        <v>726</v>
      </c>
      <c r="B632" s="517" t="s">
        <v>727</v>
      </c>
    </row>
    <row r="633" spans="1:2" ht="15" hidden="1" x14ac:dyDescent="0.25">
      <c r="A633" s="517" t="s">
        <v>726</v>
      </c>
      <c r="B633" s="517" t="s">
        <v>727</v>
      </c>
    </row>
    <row r="634" spans="1:2" ht="15" hidden="1" x14ac:dyDescent="0.25">
      <c r="A634" s="517" t="s">
        <v>728</v>
      </c>
      <c r="B634" s="517" t="s">
        <v>729</v>
      </c>
    </row>
    <row r="635" spans="1:2" ht="15" hidden="1" x14ac:dyDescent="0.25">
      <c r="A635" s="517" t="s">
        <v>728</v>
      </c>
      <c r="B635" s="517" t="s">
        <v>729</v>
      </c>
    </row>
    <row r="636" spans="1:2" ht="15" hidden="1" x14ac:dyDescent="0.25">
      <c r="A636" s="517" t="s">
        <v>730</v>
      </c>
      <c r="B636" s="517" t="s">
        <v>731</v>
      </c>
    </row>
    <row r="637" spans="1:2" ht="15" hidden="1" x14ac:dyDescent="0.25">
      <c r="A637" s="517" t="s">
        <v>730</v>
      </c>
      <c r="B637" s="517" t="s">
        <v>731</v>
      </c>
    </row>
    <row r="638" spans="1:2" ht="15" hidden="1" x14ac:dyDescent="0.25">
      <c r="A638" s="517" t="s">
        <v>732</v>
      </c>
      <c r="B638" s="517" t="s">
        <v>733</v>
      </c>
    </row>
    <row r="639" spans="1:2" ht="15" hidden="1" x14ac:dyDescent="0.25">
      <c r="A639" s="517" t="s">
        <v>732</v>
      </c>
      <c r="B639" s="517" t="s">
        <v>733</v>
      </c>
    </row>
    <row r="640" spans="1:2" ht="15" hidden="1" x14ac:dyDescent="0.25">
      <c r="A640" s="517" t="s">
        <v>734</v>
      </c>
      <c r="B640" s="517" t="s">
        <v>735</v>
      </c>
    </row>
    <row r="641" spans="1:2" ht="15" hidden="1" x14ac:dyDescent="0.25">
      <c r="A641" s="517" t="s">
        <v>734</v>
      </c>
      <c r="B641" s="517" t="s">
        <v>735</v>
      </c>
    </row>
    <row r="642" spans="1:2" ht="15" hidden="1" x14ac:dyDescent="0.25">
      <c r="A642" s="517" t="s">
        <v>736</v>
      </c>
      <c r="B642" s="517" t="s">
        <v>737</v>
      </c>
    </row>
    <row r="643" spans="1:2" ht="15" hidden="1" x14ac:dyDescent="0.25">
      <c r="A643" s="519" t="s">
        <v>738</v>
      </c>
      <c r="B643" s="519" t="s">
        <v>739</v>
      </c>
    </row>
    <row r="644" spans="1:2" ht="15" hidden="1" x14ac:dyDescent="0.25">
      <c r="A644" s="517" t="s">
        <v>740</v>
      </c>
      <c r="B644" s="517" t="s">
        <v>741</v>
      </c>
    </row>
    <row r="645" spans="1:2" ht="15" hidden="1" x14ac:dyDescent="0.25">
      <c r="A645" s="517" t="s">
        <v>742</v>
      </c>
      <c r="B645" s="517" t="s">
        <v>743</v>
      </c>
    </row>
    <row r="646" spans="1:2" ht="15" hidden="1" x14ac:dyDescent="0.25">
      <c r="A646" s="517" t="s">
        <v>742</v>
      </c>
      <c r="B646" s="517" t="s">
        <v>743</v>
      </c>
    </row>
    <row r="647" spans="1:2" ht="15" hidden="1" x14ac:dyDescent="0.25">
      <c r="A647" s="517" t="s">
        <v>744</v>
      </c>
      <c r="B647" s="517" t="s">
        <v>745</v>
      </c>
    </row>
    <row r="648" spans="1:2" ht="15" hidden="1" x14ac:dyDescent="0.25">
      <c r="A648" s="517" t="s">
        <v>744</v>
      </c>
      <c r="B648" s="517" t="s">
        <v>745</v>
      </c>
    </row>
    <row r="649" spans="1:2" ht="15" hidden="1" x14ac:dyDescent="0.25">
      <c r="A649" s="517" t="s">
        <v>746</v>
      </c>
      <c r="B649" s="517" t="s">
        <v>747</v>
      </c>
    </row>
    <row r="650" spans="1:2" ht="15" hidden="1" x14ac:dyDescent="0.25">
      <c r="A650" s="517" t="s">
        <v>202</v>
      </c>
      <c r="B650" s="517" t="s">
        <v>417</v>
      </c>
    </row>
    <row r="651" spans="1:2" ht="15" hidden="1" x14ac:dyDescent="0.25">
      <c r="A651" s="518" t="s">
        <v>748</v>
      </c>
      <c r="B651" s="517" t="s">
        <v>749</v>
      </c>
    </row>
    <row r="652" spans="1:2" ht="15" hidden="1" x14ac:dyDescent="0.25">
      <c r="A652" s="517" t="s">
        <v>750</v>
      </c>
      <c r="B652" s="517" t="s">
        <v>751</v>
      </c>
    </row>
    <row r="653" spans="1:2" ht="15" hidden="1" x14ac:dyDescent="0.25">
      <c r="A653" s="517" t="s">
        <v>752</v>
      </c>
      <c r="B653" s="517" t="s">
        <v>753</v>
      </c>
    </row>
    <row r="654" spans="1:2" ht="15" hidden="1" x14ac:dyDescent="0.25">
      <c r="A654" s="517" t="s">
        <v>752</v>
      </c>
      <c r="B654" s="517" t="s">
        <v>753</v>
      </c>
    </row>
    <row r="655" spans="1:2" ht="15" hidden="1" x14ac:dyDescent="0.25">
      <c r="A655" s="517" t="s">
        <v>754</v>
      </c>
      <c r="B655" s="517" t="s">
        <v>755</v>
      </c>
    </row>
    <row r="656" spans="1:2" ht="15" hidden="1" x14ac:dyDescent="0.25">
      <c r="A656" s="517" t="s">
        <v>756</v>
      </c>
      <c r="B656" s="517" t="s">
        <v>757</v>
      </c>
    </row>
    <row r="657" spans="1:2" ht="15" hidden="1" x14ac:dyDescent="0.25">
      <c r="A657" s="517" t="s">
        <v>758</v>
      </c>
      <c r="B657" s="517" t="s">
        <v>759</v>
      </c>
    </row>
    <row r="658" spans="1:2" ht="15" hidden="1" x14ac:dyDescent="0.25">
      <c r="A658" s="517" t="s">
        <v>758</v>
      </c>
      <c r="B658" s="517" t="s">
        <v>759</v>
      </c>
    </row>
    <row r="659" spans="1:2" ht="15" hidden="1" x14ac:dyDescent="0.25">
      <c r="A659" s="517" t="s">
        <v>758</v>
      </c>
      <c r="B659" s="517" t="s">
        <v>759</v>
      </c>
    </row>
    <row r="660" spans="1:2" ht="15" hidden="1" x14ac:dyDescent="0.25">
      <c r="A660" s="517" t="s">
        <v>760</v>
      </c>
      <c r="B660" s="517" t="s">
        <v>761</v>
      </c>
    </row>
    <row r="661" spans="1:2" ht="15" hidden="1" x14ac:dyDescent="0.25">
      <c r="A661" s="517" t="s">
        <v>762</v>
      </c>
      <c r="B661" s="517" t="s">
        <v>763</v>
      </c>
    </row>
    <row r="662" spans="1:2" ht="15" hidden="1" x14ac:dyDescent="0.25">
      <c r="A662" s="517" t="s">
        <v>762</v>
      </c>
      <c r="B662" s="517" t="s">
        <v>763</v>
      </c>
    </row>
    <row r="663" spans="1:2" ht="15" hidden="1" x14ac:dyDescent="0.25">
      <c r="A663" s="517" t="s">
        <v>762</v>
      </c>
      <c r="B663" s="517" t="s">
        <v>763</v>
      </c>
    </row>
    <row r="664" spans="1:2" ht="15" hidden="1" x14ac:dyDescent="0.25">
      <c r="A664" s="517" t="s">
        <v>764</v>
      </c>
      <c r="B664" s="517" t="s">
        <v>765</v>
      </c>
    </row>
    <row r="665" spans="1:2" ht="15" hidden="1" x14ac:dyDescent="0.25">
      <c r="A665" s="517" t="s">
        <v>764</v>
      </c>
      <c r="B665" s="517" t="s">
        <v>765</v>
      </c>
    </row>
    <row r="666" spans="1:2" ht="15" hidden="1" x14ac:dyDescent="0.25">
      <c r="A666" s="517" t="s">
        <v>766</v>
      </c>
      <c r="B666" s="517" t="s">
        <v>767</v>
      </c>
    </row>
    <row r="667" spans="1:2" ht="15" hidden="1" x14ac:dyDescent="0.25">
      <c r="A667" s="517" t="s">
        <v>766</v>
      </c>
      <c r="B667" s="517" t="s">
        <v>767</v>
      </c>
    </row>
    <row r="668" spans="1:2" ht="15" hidden="1" x14ac:dyDescent="0.25">
      <c r="A668" s="517" t="s">
        <v>766</v>
      </c>
      <c r="B668" s="517" t="s">
        <v>767</v>
      </c>
    </row>
    <row r="669" spans="1:2" ht="15" hidden="1" x14ac:dyDescent="0.25">
      <c r="A669" s="518" t="s">
        <v>768</v>
      </c>
      <c r="B669" s="517" t="s">
        <v>769</v>
      </c>
    </row>
    <row r="670" spans="1:2" ht="15" hidden="1" x14ac:dyDescent="0.25">
      <c r="A670" s="517" t="s">
        <v>770</v>
      </c>
      <c r="B670" s="517" t="s">
        <v>771</v>
      </c>
    </row>
    <row r="671" spans="1:2" ht="15" hidden="1" x14ac:dyDescent="0.25">
      <c r="A671" s="517" t="s">
        <v>770</v>
      </c>
      <c r="B671" s="517" t="s">
        <v>771</v>
      </c>
    </row>
    <row r="672" spans="1:2" ht="15" hidden="1" x14ac:dyDescent="0.25">
      <c r="A672" s="517" t="s">
        <v>203</v>
      </c>
      <c r="B672" s="517" t="s">
        <v>426</v>
      </c>
    </row>
    <row r="673" spans="1:2" ht="15" hidden="1" x14ac:dyDescent="0.25">
      <c r="A673" s="517" t="s">
        <v>772</v>
      </c>
      <c r="B673" s="517" t="s">
        <v>773</v>
      </c>
    </row>
    <row r="674" spans="1:2" ht="15" hidden="1" x14ac:dyDescent="0.25">
      <c r="A674" s="517" t="s">
        <v>772</v>
      </c>
      <c r="B674" s="517" t="s">
        <v>773</v>
      </c>
    </row>
    <row r="675" spans="1:2" ht="15" hidden="1" x14ac:dyDescent="0.25">
      <c r="A675" s="517" t="s">
        <v>772</v>
      </c>
      <c r="B675" s="517" t="s">
        <v>773</v>
      </c>
    </row>
    <row r="676" spans="1:2" ht="15" hidden="1" x14ac:dyDescent="0.25">
      <c r="A676" s="517" t="s">
        <v>774</v>
      </c>
      <c r="B676" s="517" t="s">
        <v>775</v>
      </c>
    </row>
    <row r="677" spans="1:2" ht="15" hidden="1" x14ac:dyDescent="0.25">
      <c r="A677" s="517" t="s">
        <v>776</v>
      </c>
      <c r="B677" s="517" t="s">
        <v>777</v>
      </c>
    </row>
    <row r="678" spans="1:2" ht="15" hidden="1" x14ac:dyDescent="0.25">
      <c r="A678" s="517" t="s">
        <v>778</v>
      </c>
      <c r="B678" s="517" t="s">
        <v>779</v>
      </c>
    </row>
    <row r="679" spans="1:2" ht="15" hidden="1" x14ac:dyDescent="0.25">
      <c r="A679" s="517" t="s">
        <v>778</v>
      </c>
      <c r="B679" s="517" t="s">
        <v>779</v>
      </c>
    </row>
    <row r="680" spans="1:2" ht="15" hidden="1" x14ac:dyDescent="0.25">
      <c r="A680" s="517" t="s">
        <v>778</v>
      </c>
      <c r="B680" s="517" t="s">
        <v>779</v>
      </c>
    </row>
    <row r="681" spans="1:2" ht="15" hidden="1" x14ac:dyDescent="0.25">
      <c r="A681" s="517" t="s">
        <v>780</v>
      </c>
      <c r="B681" s="517" t="s">
        <v>781</v>
      </c>
    </row>
    <row r="682" spans="1:2" ht="15" hidden="1" x14ac:dyDescent="0.25">
      <c r="A682" s="517" t="s">
        <v>782</v>
      </c>
      <c r="B682" s="517" t="s">
        <v>783</v>
      </c>
    </row>
    <row r="683" spans="1:2" ht="15" hidden="1" x14ac:dyDescent="0.25">
      <c r="A683" s="517" t="s">
        <v>784</v>
      </c>
      <c r="B683" s="517" t="s">
        <v>785</v>
      </c>
    </row>
    <row r="684" spans="1:2" ht="15" hidden="1" x14ac:dyDescent="0.25">
      <c r="A684" s="517" t="s">
        <v>786</v>
      </c>
      <c r="B684" s="517" t="s">
        <v>787</v>
      </c>
    </row>
    <row r="685" spans="1:2" ht="15" hidden="1" x14ac:dyDescent="0.25">
      <c r="A685" s="517" t="s">
        <v>788</v>
      </c>
      <c r="B685" s="517" t="s">
        <v>789</v>
      </c>
    </row>
    <row r="686" spans="1:2" ht="15" hidden="1" x14ac:dyDescent="0.25">
      <c r="A686" s="517" t="s">
        <v>790</v>
      </c>
      <c r="B686" s="517" t="s">
        <v>791</v>
      </c>
    </row>
    <row r="687" spans="1:2" ht="15" hidden="1" x14ac:dyDescent="0.25">
      <c r="A687" s="517" t="s">
        <v>792</v>
      </c>
      <c r="B687" s="517" t="s">
        <v>793</v>
      </c>
    </row>
    <row r="688" spans="1:2" ht="15" hidden="1" x14ac:dyDescent="0.25">
      <c r="A688" s="517" t="s">
        <v>794</v>
      </c>
      <c r="B688" s="517" t="s">
        <v>795</v>
      </c>
    </row>
    <row r="689" spans="1:2" ht="15" hidden="1" x14ac:dyDescent="0.25">
      <c r="A689" s="517" t="s">
        <v>796</v>
      </c>
      <c r="B689" s="517" t="s">
        <v>797</v>
      </c>
    </row>
    <row r="690" spans="1:2" ht="15" hidden="1" x14ac:dyDescent="0.25">
      <c r="A690" s="517" t="s">
        <v>798</v>
      </c>
      <c r="B690" s="517" t="s">
        <v>799</v>
      </c>
    </row>
    <row r="691" spans="1:2" ht="15" hidden="1" x14ac:dyDescent="0.25">
      <c r="A691" s="517" t="s">
        <v>800</v>
      </c>
      <c r="B691" s="517" t="s">
        <v>801</v>
      </c>
    </row>
    <row r="692" spans="1:2" ht="15" hidden="1" x14ac:dyDescent="0.25">
      <c r="A692" s="517" t="s">
        <v>800</v>
      </c>
      <c r="B692" s="517" t="s">
        <v>801</v>
      </c>
    </row>
    <row r="693" spans="1:2" ht="15" hidden="1" x14ac:dyDescent="0.25">
      <c r="A693" s="517" t="s">
        <v>802</v>
      </c>
      <c r="B693" s="517" t="s">
        <v>803</v>
      </c>
    </row>
    <row r="694" spans="1:2" ht="15" hidden="1" x14ac:dyDescent="0.25">
      <c r="A694" s="517" t="s">
        <v>804</v>
      </c>
      <c r="B694" s="517" t="s">
        <v>805</v>
      </c>
    </row>
    <row r="695" spans="1:2" ht="15" hidden="1" x14ac:dyDescent="0.25">
      <c r="A695" s="517" t="s">
        <v>804</v>
      </c>
      <c r="B695" s="517" t="s">
        <v>805</v>
      </c>
    </row>
    <row r="696" spans="1:2" ht="15" hidden="1" x14ac:dyDescent="0.25">
      <c r="A696" s="517" t="s">
        <v>804</v>
      </c>
      <c r="B696" s="517" t="s">
        <v>805</v>
      </c>
    </row>
    <row r="697" spans="1:2" ht="15" hidden="1" x14ac:dyDescent="0.25">
      <c r="A697" s="517" t="s">
        <v>806</v>
      </c>
      <c r="B697" s="517" t="s">
        <v>807</v>
      </c>
    </row>
    <row r="698" spans="1:2" ht="15" hidden="1" x14ac:dyDescent="0.25">
      <c r="A698" s="517" t="s">
        <v>808</v>
      </c>
      <c r="B698" s="517" t="s">
        <v>809</v>
      </c>
    </row>
    <row r="699" spans="1:2" ht="15" hidden="1" x14ac:dyDescent="0.25">
      <c r="A699" s="518" t="s">
        <v>810</v>
      </c>
      <c r="B699" s="517" t="s">
        <v>811</v>
      </c>
    </row>
    <row r="700" spans="1:2" ht="15" hidden="1" x14ac:dyDescent="0.25">
      <c r="A700" s="518" t="s">
        <v>812</v>
      </c>
      <c r="B700" s="517" t="s">
        <v>813</v>
      </c>
    </row>
    <row r="701" spans="1:2" ht="15" hidden="1" x14ac:dyDescent="0.25">
      <c r="A701" s="517" t="s">
        <v>814</v>
      </c>
      <c r="B701" s="517" t="s">
        <v>815</v>
      </c>
    </row>
    <row r="702" spans="1:2" ht="15" hidden="1" x14ac:dyDescent="0.25">
      <c r="A702" s="518" t="s">
        <v>816</v>
      </c>
      <c r="B702" s="518" t="s">
        <v>817</v>
      </c>
    </row>
    <row r="703" spans="1:2" ht="15" hidden="1" x14ac:dyDescent="0.25">
      <c r="A703" s="517" t="s">
        <v>818</v>
      </c>
      <c r="B703" s="517" t="s">
        <v>819</v>
      </c>
    </row>
    <row r="704" spans="1:2" ht="15" hidden="1" x14ac:dyDescent="0.25">
      <c r="A704" s="517" t="s">
        <v>820</v>
      </c>
      <c r="B704" s="517" t="s">
        <v>821</v>
      </c>
    </row>
    <row r="705" spans="1:2" ht="15" hidden="1" x14ac:dyDescent="0.25">
      <c r="A705" s="517" t="s">
        <v>822</v>
      </c>
      <c r="B705" s="517" t="s">
        <v>823</v>
      </c>
    </row>
    <row r="706" spans="1:2" ht="15" hidden="1" x14ac:dyDescent="0.25">
      <c r="A706" s="517" t="s">
        <v>822</v>
      </c>
      <c r="B706" s="517" t="s">
        <v>823</v>
      </c>
    </row>
    <row r="707" spans="1:2" ht="15" hidden="1" x14ac:dyDescent="0.25">
      <c r="A707" s="517" t="s">
        <v>822</v>
      </c>
      <c r="B707" s="517" t="s">
        <v>823</v>
      </c>
    </row>
    <row r="708" spans="1:2" ht="15" hidden="1" x14ac:dyDescent="0.25">
      <c r="A708" s="518" t="s">
        <v>822</v>
      </c>
      <c r="B708" s="517" t="s">
        <v>823</v>
      </c>
    </row>
    <row r="709" spans="1:2" ht="15" hidden="1" x14ac:dyDescent="0.25">
      <c r="A709" s="517" t="s">
        <v>822</v>
      </c>
      <c r="B709" s="517" t="s">
        <v>823</v>
      </c>
    </row>
    <row r="710" spans="1:2" ht="15" hidden="1" x14ac:dyDescent="0.25">
      <c r="A710" s="517" t="s">
        <v>824</v>
      </c>
      <c r="B710" s="517" t="s">
        <v>825</v>
      </c>
    </row>
    <row r="711" spans="1:2" ht="15" hidden="1" x14ac:dyDescent="0.25">
      <c r="A711" s="517" t="s">
        <v>824</v>
      </c>
      <c r="B711" s="517" t="s">
        <v>825</v>
      </c>
    </row>
    <row r="712" spans="1:2" ht="15" hidden="1" x14ac:dyDescent="0.25">
      <c r="A712" s="517" t="s">
        <v>824</v>
      </c>
      <c r="B712" s="517" t="s">
        <v>825</v>
      </c>
    </row>
    <row r="713" spans="1:2" ht="15" hidden="1" x14ac:dyDescent="0.25">
      <c r="A713" s="517" t="s">
        <v>824</v>
      </c>
      <c r="B713" s="517" t="s">
        <v>825</v>
      </c>
    </row>
    <row r="714" spans="1:2" ht="15" hidden="1" x14ac:dyDescent="0.25">
      <c r="A714" s="517" t="s">
        <v>824</v>
      </c>
      <c r="B714" s="517" t="s">
        <v>825</v>
      </c>
    </row>
    <row r="715" spans="1:2" ht="15" hidden="1" x14ac:dyDescent="0.25">
      <c r="A715" s="517" t="s">
        <v>824</v>
      </c>
      <c r="B715" s="517" t="s">
        <v>825</v>
      </c>
    </row>
    <row r="716" spans="1:2" ht="15" hidden="1" x14ac:dyDescent="0.25">
      <c r="A716" s="517" t="s">
        <v>824</v>
      </c>
      <c r="B716" s="517" t="s">
        <v>825</v>
      </c>
    </row>
    <row r="717" spans="1:2" ht="15" hidden="1" x14ac:dyDescent="0.25">
      <c r="A717" s="517" t="s">
        <v>824</v>
      </c>
      <c r="B717" s="517" t="s">
        <v>825</v>
      </c>
    </row>
    <row r="718" spans="1:2" ht="15" hidden="1" x14ac:dyDescent="0.25">
      <c r="A718" s="517" t="s">
        <v>824</v>
      </c>
      <c r="B718" s="517" t="s">
        <v>825</v>
      </c>
    </row>
    <row r="719" spans="1:2" ht="15" hidden="1" x14ac:dyDescent="0.25">
      <c r="A719" s="517" t="s">
        <v>826</v>
      </c>
      <c r="B719" s="517" t="s">
        <v>827</v>
      </c>
    </row>
    <row r="720" spans="1:2" ht="15" hidden="1" x14ac:dyDescent="0.25">
      <c r="A720" s="517" t="s">
        <v>828</v>
      </c>
      <c r="B720" s="517" t="s">
        <v>829</v>
      </c>
    </row>
    <row r="721" spans="1:2" ht="15" hidden="1" x14ac:dyDescent="0.25">
      <c r="A721" s="517" t="s">
        <v>830</v>
      </c>
      <c r="B721" s="517" t="s">
        <v>831</v>
      </c>
    </row>
    <row r="722" spans="1:2" ht="15" hidden="1" x14ac:dyDescent="0.25">
      <c r="A722" s="517" t="s">
        <v>832</v>
      </c>
      <c r="B722" s="517" t="s">
        <v>833</v>
      </c>
    </row>
    <row r="723" spans="1:2" ht="15" hidden="1" x14ac:dyDescent="0.25">
      <c r="A723" s="517" t="s">
        <v>832</v>
      </c>
      <c r="B723" s="517" t="s">
        <v>833</v>
      </c>
    </row>
    <row r="724" spans="1:2" ht="15" hidden="1" x14ac:dyDescent="0.25">
      <c r="A724" s="517" t="s">
        <v>834</v>
      </c>
      <c r="B724" s="517" t="s">
        <v>835</v>
      </c>
    </row>
    <row r="725" spans="1:2" ht="15" hidden="1" x14ac:dyDescent="0.25">
      <c r="A725" s="517" t="s">
        <v>836</v>
      </c>
      <c r="B725" s="517" t="s">
        <v>837</v>
      </c>
    </row>
    <row r="726" spans="1:2" ht="15" hidden="1" x14ac:dyDescent="0.25">
      <c r="A726" s="517" t="s">
        <v>838</v>
      </c>
      <c r="B726" s="517" t="s">
        <v>839</v>
      </c>
    </row>
    <row r="727" spans="1:2" ht="15" hidden="1" x14ac:dyDescent="0.25">
      <c r="A727" s="517" t="s">
        <v>838</v>
      </c>
      <c r="B727" s="517" t="s">
        <v>839</v>
      </c>
    </row>
    <row r="728" spans="1:2" ht="15" hidden="1" x14ac:dyDescent="0.25">
      <c r="A728" s="517" t="s">
        <v>840</v>
      </c>
      <c r="B728" s="517" t="s">
        <v>841</v>
      </c>
    </row>
    <row r="729" spans="1:2" ht="15" hidden="1" x14ac:dyDescent="0.25">
      <c r="A729" s="517" t="s">
        <v>840</v>
      </c>
      <c r="B729" s="517" t="s">
        <v>841</v>
      </c>
    </row>
    <row r="730" spans="1:2" ht="15" hidden="1" x14ac:dyDescent="0.25">
      <c r="A730" s="517" t="s">
        <v>840</v>
      </c>
      <c r="B730" s="517" t="s">
        <v>841</v>
      </c>
    </row>
    <row r="731" spans="1:2" ht="15" hidden="1" x14ac:dyDescent="0.25">
      <c r="A731" s="517" t="s">
        <v>840</v>
      </c>
      <c r="B731" s="517" t="s">
        <v>841</v>
      </c>
    </row>
    <row r="732" spans="1:2" ht="15" hidden="1" x14ac:dyDescent="0.25">
      <c r="A732" s="517" t="s">
        <v>840</v>
      </c>
      <c r="B732" s="517" t="s">
        <v>841</v>
      </c>
    </row>
    <row r="733" spans="1:2" ht="15" hidden="1" x14ac:dyDescent="0.25">
      <c r="A733" s="517" t="s">
        <v>840</v>
      </c>
      <c r="B733" s="517" t="s">
        <v>841</v>
      </c>
    </row>
    <row r="734" spans="1:2" ht="15" hidden="1" x14ac:dyDescent="0.25">
      <c r="A734" s="517" t="s">
        <v>840</v>
      </c>
      <c r="B734" s="517" t="s">
        <v>841</v>
      </c>
    </row>
    <row r="735" spans="1:2" ht="15" hidden="1" x14ac:dyDescent="0.25">
      <c r="A735" s="517" t="s">
        <v>842</v>
      </c>
      <c r="B735" s="517" t="s">
        <v>843</v>
      </c>
    </row>
    <row r="736" spans="1:2" ht="15" hidden="1" x14ac:dyDescent="0.25">
      <c r="A736" s="517" t="s">
        <v>844</v>
      </c>
      <c r="B736" s="517" t="s">
        <v>845</v>
      </c>
    </row>
    <row r="737" spans="1:2" ht="15" hidden="1" x14ac:dyDescent="0.25">
      <c r="A737" s="517" t="s">
        <v>846</v>
      </c>
      <c r="B737" s="517" t="s">
        <v>847</v>
      </c>
    </row>
    <row r="738" spans="1:2" ht="15" hidden="1" x14ac:dyDescent="0.25">
      <c r="A738" s="517" t="s">
        <v>848</v>
      </c>
      <c r="B738" s="517" t="s">
        <v>849</v>
      </c>
    </row>
    <row r="739" spans="1:2" ht="15" hidden="1" x14ac:dyDescent="0.25">
      <c r="A739" s="517" t="s">
        <v>850</v>
      </c>
      <c r="B739" s="517" t="s">
        <v>851</v>
      </c>
    </row>
    <row r="740" spans="1:2" ht="15" hidden="1" x14ac:dyDescent="0.25">
      <c r="A740" s="517" t="s">
        <v>852</v>
      </c>
      <c r="B740" s="517" t="s">
        <v>853</v>
      </c>
    </row>
    <row r="741" spans="1:2" ht="15" hidden="1" x14ac:dyDescent="0.25">
      <c r="A741" s="517" t="s">
        <v>854</v>
      </c>
      <c r="B741" s="517" t="s">
        <v>855</v>
      </c>
    </row>
    <row r="742" spans="1:2" ht="15" hidden="1" x14ac:dyDescent="0.25">
      <c r="A742" s="517" t="s">
        <v>204</v>
      </c>
      <c r="B742" s="517" t="s">
        <v>437</v>
      </c>
    </row>
    <row r="743" spans="1:2" ht="15" hidden="1" x14ac:dyDescent="0.25">
      <c r="A743" s="517" t="s">
        <v>856</v>
      </c>
      <c r="B743" s="517" t="s">
        <v>857</v>
      </c>
    </row>
    <row r="744" spans="1:2" ht="15" hidden="1" x14ac:dyDescent="0.25">
      <c r="A744" s="517" t="s">
        <v>858</v>
      </c>
      <c r="B744" s="517" t="s">
        <v>859</v>
      </c>
    </row>
    <row r="745" spans="1:2" ht="15" hidden="1" x14ac:dyDescent="0.25">
      <c r="A745" s="517" t="s">
        <v>860</v>
      </c>
      <c r="B745" s="517" t="s">
        <v>861</v>
      </c>
    </row>
    <row r="746" spans="1:2" ht="15" hidden="1" x14ac:dyDescent="0.25">
      <c r="A746" s="517" t="s">
        <v>862</v>
      </c>
      <c r="B746" s="517" t="s">
        <v>863</v>
      </c>
    </row>
    <row r="747" spans="1:2" ht="15" hidden="1" x14ac:dyDescent="0.25">
      <c r="A747" s="517" t="s">
        <v>862</v>
      </c>
      <c r="B747" s="517" t="s">
        <v>863</v>
      </c>
    </row>
    <row r="748" spans="1:2" ht="15" hidden="1" x14ac:dyDescent="0.25">
      <c r="A748" s="517" t="s">
        <v>862</v>
      </c>
      <c r="B748" s="517" t="s">
        <v>863</v>
      </c>
    </row>
    <row r="749" spans="1:2" ht="15" hidden="1" x14ac:dyDescent="0.25">
      <c r="A749" s="517" t="s">
        <v>864</v>
      </c>
      <c r="B749" s="517" t="s">
        <v>865</v>
      </c>
    </row>
    <row r="750" spans="1:2" ht="15" hidden="1" x14ac:dyDescent="0.25">
      <c r="A750" s="517" t="s">
        <v>864</v>
      </c>
      <c r="B750" s="517" t="s">
        <v>865</v>
      </c>
    </row>
    <row r="751" spans="1:2" ht="15" hidden="1" x14ac:dyDescent="0.25">
      <c r="A751" s="517" t="s">
        <v>864</v>
      </c>
      <c r="B751" s="517" t="s">
        <v>865</v>
      </c>
    </row>
    <row r="752" spans="1:2" ht="15" hidden="1" x14ac:dyDescent="0.25">
      <c r="A752" s="517" t="s">
        <v>866</v>
      </c>
      <c r="B752" s="517" t="s">
        <v>867</v>
      </c>
    </row>
    <row r="753" spans="1:2" ht="15" hidden="1" x14ac:dyDescent="0.25">
      <c r="A753" s="517" t="s">
        <v>866</v>
      </c>
      <c r="B753" s="517" t="s">
        <v>867</v>
      </c>
    </row>
    <row r="754" spans="1:2" ht="15" hidden="1" x14ac:dyDescent="0.25">
      <c r="A754" s="517" t="s">
        <v>868</v>
      </c>
      <c r="B754" s="517" t="s">
        <v>869</v>
      </c>
    </row>
    <row r="755" spans="1:2" ht="15" hidden="1" x14ac:dyDescent="0.25">
      <c r="A755" s="517" t="s">
        <v>868</v>
      </c>
      <c r="B755" s="517" t="s">
        <v>869</v>
      </c>
    </row>
    <row r="756" spans="1:2" ht="15" hidden="1" x14ac:dyDescent="0.25">
      <c r="A756" s="517" t="s">
        <v>870</v>
      </c>
      <c r="B756" s="517" t="s">
        <v>871</v>
      </c>
    </row>
    <row r="757" spans="1:2" ht="15" hidden="1" x14ac:dyDescent="0.25">
      <c r="A757" s="517" t="s">
        <v>870</v>
      </c>
      <c r="B757" s="517" t="s">
        <v>871</v>
      </c>
    </row>
    <row r="758" spans="1:2" ht="15" hidden="1" x14ac:dyDescent="0.25">
      <c r="A758" s="517" t="s">
        <v>872</v>
      </c>
      <c r="B758" s="517" t="s">
        <v>873</v>
      </c>
    </row>
    <row r="759" spans="1:2" ht="15" hidden="1" x14ac:dyDescent="0.25">
      <c r="A759" s="517" t="s">
        <v>874</v>
      </c>
      <c r="B759" s="517" t="s">
        <v>875</v>
      </c>
    </row>
    <row r="760" spans="1:2" ht="15" hidden="1" x14ac:dyDescent="0.25">
      <c r="A760" s="517" t="s">
        <v>874</v>
      </c>
      <c r="B760" s="517" t="s">
        <v>875</v>
      </c>
    </row>
    <row r="761" spans="1:2" ht="15" hidden="1" x14ac:dyDescent="0.25">
      <c r="A761" s="517" t="s">
        <v>874</v>
      </c>
      <c r="B761" s="517" t="s">
        <v>875</v>
      </c>
    </row>
    <row r="762" spans="1:2" ht="15" hidden="1" x14ac:dyDescent="0.25">
      <c r="A762" s="517" t="s">
        <v>205</v>
      </c>
      <c r="B762" s="517" t="s">
        <v>441</v>
      </c>
    </row>
    <row r="763" spans="1:2" ht="15" hidden="1" x14ac:dyDescent="0.25">
      <c r="A763" s="517" t="s">
        <v>205</v>
      </c>
      <c r="B763" s="517" t="s">
        <v>441</v>
      </c>
    </row>
    <row r="764" spans="1:2" ht="15" hidden="1" x14ac:dyDescent="0.25">
      <c r="A764" s="518" t="s">
        <v>876</v>
      </c>
      <c r="B764" s="517" t="s">
        <v>877</v>
      </c>
    </row>
    <row r="765" spans="1:2" ht="15" hidden="1" x14ac:dyDescent="0.25">
      <c r="A765" s="517" t="s">
        <v>878</v>
      </c>
      <c r="B765" s="517" t="s">
        <v>879</v>
      </c>
    </row>
    <row r="766" spans="1:2" ht="15" hidden="1" x14ac:dyDescent="0.25">
      <c r="A766" s="517" t="s">
        <v>880</v>
      </c>
      <c r="B766" s="517" t="s">
        <v>815</v>
      </c>
    </row>
    <row r="767" spans="1:2" ht="15" hidden="1" x14ac:dyDescent="0.25">
      <c r="A767" s="517" t="s">
        <v>880</v>
      </c>
      <c r="B767" s="517" t="s">
        <v>815</v>
      </c>
    </row>
    <row r="768" spans="1:2" ht="15" hidden="1" x14ac:dyDescent="0.25">
      <c r="A768" s="517" t="s">
        <v>881</v>
      </c>
      <c r="B768" s="517" t="s">
        <v>882</v>
      </c>
    </row>
    <row r="769" spans="1:2" ht="15" hidden="1" x14ac:dyDescent="0.25">
      <c r="A769" s="517" t="s">
        <v>883</v>
      </c>
      <c r="B769" s="517" t="s">
        <v>884</v>
      </c>
    </row>
    <row r="770" spans="1:2" ht="15" hidden="1" x14ac:dyDescent="0.25">
      <c r="A770" s="517" t="s">
        <v>885</v>
      </c>
      <c r="B770" s="517" t="s">
        <v>886</v>
      </c>
    </row>
    <row r="771" spans="1:2" ht="15" hidden="1" x14ac:dyDescent="0.25">
      <c r="A771" s="517" t="s">
        <v>887</v>
      </c>
      <c r="B771" s="517" t="s">
        <v>888</v>
      </c>
    </row>
    <row r="772" spans="1:2" ht="15" hidden="1" x14ac:dyDescent="0.25">
      <c r="A772" s="517" t="s">
        <v>889</v>
      </c>
      <c r="B772" s="517" t="s">
        <v>890</v>
      </c>
    </row>
    <row r="773" spans="1:2" ht="15" hidden="1" x14ac:dyDescent="0.25">
      <c r="A773" s="517" t="s">
        <v>891</v>
      </c>
      <c r="B773" s="517" t="s">
        <v>892</v>
      </c>
    </row>
    <row r="774" spans="1:2" ht="15" hidden="1" x14ac:dyDescent="0.25">
      <c r="A774" s="517" t="s">
        <v>893</v>
      </c>
      <c r="B774" s="517" t="s">
        <v>894</v>
      </c>
    </row>
    <row r="775" spans="1:2" ht="15" hidden="1" x14ac:dyDescent="0.25">
      <c r="A775" s="517" t="s">
        <v>895</v>
      </c>
      <c r="B775" s="517" t="s">
        <v>896</v>
      </c>
    </row>
    <row r="776" spans="1:2" ht="15" hidden="1" x14ac:dyDescent="0.25">
      <c r="A776" s="517" t="s">
        <v>897</v>
      </c>
      <c r="B776" s="517" t="s">
        <v>898</v>
      </c>
    </row>
    <row r="777" spans="1:2" ht="15" hidden="1" x14ac:dyDescent="0.25">
      <c r="A777" s="517" t="s">
        <v>897</v>
      </c>
      <c r="B777" s="517" t="s">
        <v>898</v>
      </c>
    </row>
    <row r="778" spans="1:2" ht="15" hidden="1" x14ac:dyDescent="0.25">
      <c r="A778" s="517" t="s">
        <v>897</v>
      </c>
      <c r="B778" s="517" t="s">
        <v>898</v>
      </c>
    </row>
    <row r="779" spans="1:2" ht="15" hidden="1" x14ac:dyDescent="0.25">
      <c r="A779" s="517" t="s">
        <v>897</v>
      </c>
      <c r="B779" s="517" t="s">
        <v>898</v>
      </c>
    </row>
    <row r="780" spans="1:2" ht="15" hidden="1" x14ac:dyDescent="0.25">
      <c r="A780" s="517" t="s">
        <v>899</v>
      </c>
      <c r="B780" s="517" t="s">
        <v>900</v>
      </c>
    </row>
    <row r="781" spans="1:2" ht="15" hidden="1" x14ac:dyDescent="0.25">
      <c r="A781" s="517" t="s">
        <v>899</v>
      </c>
      <c r="B781" s="517" t="s">
        <v>900</v>
      </c>
    </row>
    <row r="782" spans="1:2" ht="15" hidden="1" x14ac:dyDescent="0.25">
      <c r="A782" s="517" t="s">
        <v>899</v>
      </c>
      <c r="B782" s="517" t="s">
        <v>900</v>
      </c>
    </row>
    <row r="783" spans="1:2" ht="15" hidden="1" x14ac:dyDescent="0.25">
      <c r="A783" s="517" t="s">
        <v>901</v>
      </c>
      <c r="B783" s="517" t="s">
        <v>902</v>
      </c>
    </row>
    <row r="784" spans="1:2" ht="15" hidden="1" x14ac:dyDescent="0.25">
      <c r="A784" s="517" t="s">
        <v>190</v>
      </c>
      <c r="B784" s="517" t="s">
        <v>359</v>
      </c>
    </row>
    <row r="785" spans="1:2" ht="15" hidden="1" x14ac:dyDescent="0.25">
      <c r="A785" s="517" t="s">
        <v>190</v>
      </c>
      <c r="B785" s="517" t="s">
        <v>359</v>
      </c>
    </row>
    <row r="786" spans="1:2" ht="15" hidden="1" x14ac:dyDescent="0.25">
      <c r="A786" s="517" t="s">
        <v>190</v>
      </c>
      <c r="B786" s="517" t="s">
        <v>359</v>
      </c>
    </row>
    <row r="787" spans="1:2" ht="15" hidden="1" x14ac:dyDescent="0.25">
      <c r="A787" s="517" t="s">
        <v>190</v>
      </c>
      <c r="B787" s="517" t="s">
        <v>359</v>
      </c>
    </row>
    <row r="788" spans="1:2" ht="15" hidden="1" x14ac:dyDescent="0.25">
      <c r="A788" s="517" t="s">
        <v>190</v>
      </c>
      <c r="B788" s="517" t="s">
        <v>359</v>
      </c>
    </row>
    <row r="789" spans="1:2" ht="15" hidden="1" x14ac:dyDescent="0.25">
      <c r="A789" s="517" t="s">
        <v>190</v>
      </c>
      <c r="B789" s="517" t="s">
        <v>359</v>
      </c>
    </row>
    <row r="790" spans="1:2" ht="15" hidden="1" x14ac:dyDescent="0.25">
      <c r="A790" s="517" t="s">
        <v>190</v>
      </c>
      <c r="B790" s="517" t="s">
        <v>359</v>
      </c>
    </row>
    <row r="791" spans="1:2" ht="15" hidden="1" x14ac:dyDescent="0.25">
      <c r="A791" s="517" t="s">
        <v>190</v>
      </c>
      <c r="B791" s="517" t="s">
        <v>359</v>
      </c>
    </row>
    <row r="792" spans="1:2" ht="15" hidden="1" x14ac:dyDescent="0.25">
      <c r="A792" s="517" t="s">
        <v>190</v>
      </c>
      <c r="B792" s="517" t="s">
        <v>359</v>
      </c>
    </row>
    <row r="793" spans="1:2" ht="15" hidden="1" x14ac:dyDescent="0.25">
      <c r="A793" s="517" t="s">
        <v>190</v>
      </c>
      <c r="B793" s="517" t="s">
        <v>359</v>
      </c>
    </row>
    <row r="794" spans="1:2" ht="15" hidden="1" x14ac:dyDescent="0.25">
      <c r="A794" s="517" t="s">
        <v>190</v>
      </c>
      <c r="B794" s="517" t="s">
        <v>359</v>
      </c>
    </row>
    <row r="795" spans="1:2" ht="15" hidden="1" x14ac:dyDescent="0.25">
      <c r="A795" s="517" t="s">
        <v>192</v>
      </c>
      <c r="B795" s="517" t="s">
        <v>361</v>
      </c>
    </row>
    <row r="796" spans="1:2" ht="15" hidden="1" x14ac:dyDescent="0.25">
      <c r="A796" s="517" t="s">
        <v>192</v>
      </c>
      <c r="B796" s="517" t="s">
        <v>361</v>
      </c>
    </row>
    <row r="797" spans="1:2" ht="15" hidden="1" x14ac:dyDescent="0.25">
      <c r="A797" s="517" t="s">
        <v>192</v>
      </c>
      <c r="B797" s="517" t="s">
        <v>361</v>
      </c>
    </row>
    <row r="798" spans="1:2" ht="15" hidden="1" x14ac:dyDescent="0.25">
      <c r="A798" s="517" t="s">
        <v>192</v>
      </c>
      <c r="B798" s="517" t="s">
        <v>361</v>
      </c>
    </row>
    <row r="799" spans="1:2" ht="15" hidden="1" x14ac:dyDescent="0.25">
      <c r="A799" s="517" t="s">
        <v>192</v>
      </c>
      <c r="B799" s="517" t="s">
        <v>361</v>
      </c>
    </row>
    <row r="800" spans="1:2" ht="15" hidden="1" x14ac:dyDescent="0.25">
      <c r="A800" s="517" t="s">
        <v>192</v>
      </c>
      <c r="B800" s="517" t="s">
        <v>361</v>
      </c>
    </row>
    <row r="801" spans="1:2" ht="15" hidden="1" x14ac:dyDescent="0.25">
      <c r="A801" s="517" t="s">
        <v>192</v>
      </c>
      <c r="B801" s="517" t="s">
        <v>361</v>
      </c>
    </row>
    <row r="802" spans="1:2" ht="15" hidden="1" x14ac:dyDescent="0.25">
      <c r="A802" s="517" t="s">
        <v>192</v>
      </c>
      <c r="B802" s="517" t="s">
        <v>361</v>
      </c>
    </row>
    <row r="803" spans="1:2" ht="15" hidden="1" x14ac:dyDescent="0.25">
      <c r="A803" s="517" t="s">
        <v>192</v>
      </c>
      <c r="B803" s="517" t="s">
        <v>361</v>
      </c>
    </row>
    <row r="804" spans="1:2" ht="15" hidden="1" x14ac:dyDescent="0.25">
      <c r="A804" s="517" t="s">
        <v>192</v>
      </c>
      <c r="B804" s="517" t="s">
        <v>361</v>
      </c>
    </row>
    <row r="805" spans="1:2" ht="15" hidden="1" x14ac:dyDescent="0.25">
      <c r="A805" s="517" t="s">
        <v>192</v>
      </c>
      <c r="B805" s="517" t="s">
        <v>361</v>
      </c>
    </row>
    <row r="806" spans="1:2" ht="15" hidden="1" x14ac:dyDescent="0.25">
      <c r="A806" s="517" t="s">
        <v>192</v>
      </c>
      <c r="B806" s="517" t="s">
        <v>361</v>
      </c>
    </row>
    <row r="807" spans="1:2" ht="15" hidden="1" x14ac:dyDescent="0.25">
      <c r="A807" s="517" t="s">
        <v>192</v>
      </c>
      <c r="B807" s="517" t="s">
        <v>361</v>
      </c>
    </row>
    <row r="808" spans="1:2" ht="15" hidden="1" x14ac:dyDescent="0.25">
      <c r="A808" s="517" t="s">
        <v>192</v>
      </c>
      <c r="B808" s="517" t="s">
        <v>361</v>
      </c>
    </row>
    <row r="809" spans="1:2" ht="15" hidden="1" x14ac:dyDescent="0.25">
      <c r="A809" s="517" t="s">
        <v>192</v>
      </c>
      <c r="B809" s="517" t="s">
        <v>361</v>
      </c>
    </row>
    <row r="810" spans="1:2" ht="15" hidden="1" x14ac:dyDescent="0.25">
      <c r="A810" s="517" t="s">
        <v>192</v>
      </c>
      <c r="B810" s="517" t="s">
        <v>361</v>
      </c>
    </row>
    <row r="811" spans="1:2" ht="15" hidden="1" x14ac:dyDescent="0.25">
      <c r="A811" s="517" t="s">
        <v>192</v>
      </c>
      <c r="B811" s="517" t="s">
        <v>361</v>
      </c>
    </row>
    <row r="812" spans="1:2" ht="15" hidden="1" x14ac:dyDescent="0.25">
      <c r="A812" s="517" t="s">
        <v>192</v>
      </c>
      <c r="B812" s="517" t="s">
        <v>361</v>
      </c>
    </row>
    <row r="813" spans="1:2" ht="15" hidden="1" x14ac:dyDescent="0.25">
      <c r="A813" s="517" t="s">
        <v>192</v>
      </c>
      <c r="B813" s="517" t="s">
        <v>361</v>
      </c>
    </row>
    <row r="814" spans="1:2" ht="15" hidden="1" x14ac:dyDescent="0.25">
      <c r="A814" s="517" t="s">
        <v>192</v>
      </c>
      <c r="B814" s="517" t="s">
        <v>361</v>
      </c>
    </row>
    <row r="815" spans="1:2" ht="15" hidden="1" x14ac:dyDescent="0.25">
      <c r="A815" s="517" t="s">
        <v>192</v>
      </c>
      <c r="B815" s="517" t="s">
        <v>361</v>
      </c>
    </row>
    <row r="816" spans="1:2" ht="15" hidden="1" x14ac:dyDescent="0.25">
      <c r="A816" s="517" t="s">
        <v>192</v>
      </c>
      <c r="B816" s="517" t="s">
        <v>361</v>
      </c>
    </row>
    <row r="817" spans="1:2" ht="15" hidden="1" x14ac:dyDescent="0.25">
      <c r="A817" s="517" t="s">
        <v>192</v>
      </c>
      <c r="B817" s="517" t="s">
        <v>361</v>
      </c>
    </row>
    <row r="818" spans="1:2" ht="15" hidden="1" x14ac:dyDescent="0.25">
      <c r="A818" s="517" t="s">
        <v>192</v>
      </c>
      <c r="B818" s="517" t="s">
        <v>361</v>
      </c>
    </row>
    <row r="819" spans="1:2" ht="15" hidden="1" x14ac:dyDescent="0.25">
      <c r="A819" s="517" t="s">
        <v>192</v>
      </c>
      <c r="B819" s="517" t="s">
        <v>361</v>
      </c>
    </row>
    <row r="820" spans="1:2" ht="15" hidden="1" x14ac:dyDescent="0.25">
      <c r="A820" s="517" t="s">
        <v>192</v>
      </c>
      <c r="B820" s="517" t="s">
        <v>361</v>
      </c>
    </row>
    <row r="821" spans="1:2" ht="15" hidden="1" x14ac:dyDescent="0.25">
      <c r="A821" s="517" t="s">
        <v>192</v>
      </c>
      <c r="B821" s="517" t="s">
        <v>361</v>
      </c>
    </row>
    <row r="822" spans="1:2" ht="15" hidden="1" x14ac:dyDescent="0.25">
      <c r="A822" s="517" t="s">
        <v>192</v>
      </c>
      <c r="B822" s="517" t="s">
        <v>361</v>
      </c>
    </row>
    <row r="823" spans="1:2" ht="15" hidden="1" x14ac:dyDescent="0.25">
      <c r="A823" s="517" t="s">
        <v>192</v>
      </c>
      <c r="B823" s="517" t="s">
        <v>361</v>
      </c>
    </row>
    <row r="824" spans="1:2" ht="15" hidden="1" x14ac:dyDescent="0.25">
      <c r="A824" s="517" t="s">
        <v>192</v>
      </c>
      <c r="B824" s="517" t="s">
        <v>361</v>
      </c>
    </row>
    <row r="825" spans="1:2" ht="15" hidden="1" x14ac:dyDescent="0.25">
      <c r="A825" s="517" t="s">
        <v>192</v>
      </c>
      <c r="B825" s="517" t="s">
        <v>361</v>
      </c>
    </row>
    <row r="826" spans="1:2" ht="15" hidden="1" x14ac:dyDescent="0.25">
      <c r="A826" s="517" t="s">
        <v>192</v>
      </c>
      <c r="B826" s="517" t="s">
        <v>361</v>
      </c>
    </row>
    <row r="827" spans="1:2" ht="15" hidden="1" x14ac:dyDescent="0.25">
      <c r="A827" s="517" t="s">
        <v>192</v>
      </c>
      <c r="B827" s="517" t="s">
        <v>361</v>
      </c>
    </row>
    <row r="828" spans="1:2" ht="15" hidden="1" x14ac:dyDescent="0.25">
      <c r="A828" s="517" t="s">
        <v>192</v>
      </c>
      <c r="B828" s="517" t="s">
        <v>361</v>
      </c>
    </row>
    <row r="829" spans="1:2" ht="15" hidden="1" x14ac:dyDescent="0.25">
      <c r="A829" s="517" t="s">
        <v>192</v>
      </c>
      <c r="B829" s="517" t="s">
        <v>361</v>
      </c>
    </row>
    <row r="830" spans="1:2" ht="15" hidden="1" x14ac:dyDescent="0.25">
      <c r="A830" s="517" t="s">
        <v>192</v>
      </c>
      <c r="B830" s="517" t="s">
        <v>361</v>
      </c>
    </row>
    <row r="831" spans="1:2" ht="15" hidden="1" x14ac:dyDescent="0.25">
      <c r="A831" s="517" t="s">
        <v>193</v>
      </c>
      <c r="B831" s="517" t="s">
        <v>362</v>
      </c>
    </row>
    <row r="832" spans="1:2" ht="15" hidden="1" x14ac:dyDescent="0.25">
      <c r="A832" s="517" t="s">
        <v>193</v>
      </c>
      <c r="B832" s="517" t="s">
        <v>362</v>
      </c>
    </row>
    <row r="833" spans="1:2" ht="15" hidden="1" x14ac:dyDescent="0.25">
      <c r="A833" s="517" t="s">
        <v>193</v>
      </c>
      <c r="B833" s="517" t="s">
        <v>362</v>
      </c>
    </row>
    <row r="834" spans="1:2" ht="15" hidden="1" x14ac:dyDescent="0.25">
      <c r="A834" s="517" t="s">
        <v>193</v>
      </c>
      <c r="B834" s="517" t="s">
        <v>362</v>
      </c>
    </row>
    <row r="835" spans="1:2" ht="15" hidden="1" x14ac:dyDescent="0.25">
      <c r="A835" s="517" t="s">
        <v>193</v>
      </c>
      <c r="B835" s="517" t="s">
        <v>362</v>
      </c>
    </row>
    <row r="836" spans="1:2" ht="15" hidden="1" x14ac:dyDescent="0.25">
      <c r="A836" s="517" t="s">
        <v>193</v>
      </c>
      <c r="B836" s="517" t="s">
        <v>362</v>
      </c>
    </row>
    <row r="837" spans="1:2" ht="15" hidden="1" x14ac:dyDescent="0.25">
      <c r="A837" s="517" t="s">
        <v>193</v>
      </c>
      <c r="B837" s="517" t="s">
        <v>362</v>
      </c>
    </row>
    <row r="838" spans="1:2" ht="15" hidden="1" x14ac:dyDescent="0.25">
      <c r="A838" s="517" t="s">
        <v>193</v>
      </c>
      <c r="B838" s="517" t="s">
        <v>362</v>
      </c>
    </row>
    <row r="839" spans="1:2" ht="15" hidden="1" x14ac:dyDescent="0.25">
      <c r="A839" s="517" t="s">
        <v>193</v>
      </c>
      <c r="B839" s="517" t="s">
        <v>362</v>
      </c>
    </row>
    <row r="840" spans="1:2" ht="15" hidden="1" x14ac:dyDescent="0.25">
      <c r="A840" s="517" t="s">
        <v>193</v>
      </c>
      <c r="B840" s="517" t="s">
        <v>362</v>
      </c>
    </row>
    <row r="841" spans="1:2" ht="15" hidden="1" x14ac:dyDescent="0.25">
      <c r="A841" s="517" t="s">
        <v>193</v>
      </c>
      <c r="B841" s="517" t="s">
        <v>362</v>
      </c>
    </row>
    <row r="842" spans="1:2" ht="15" hidden="1" x14ac:dyDescent="0.25">
      <c r="A842" s="517" t="s">
        <v>193</v>
      </c>
      <c r="B842" s="517" t="s">
        <v>362</v>
      </c>
    </row>
    <row r="843" spans="1:2" ht="15" hidden="1" x14ac:dyDescent="0.25">
      <c r="A843" s="517" t="s">
        <v>193</v>
      </c>
      <c r="B843" s="517" t="s">
        <v>362</v>
      </c>
    </row>
    <row r="844" spans="1:2" ht="15" hidden="1" x14ac:dyDescent="0.25">
      <c r="A844" s="517" t="s">
        <v>193</v>
      </c>
      <c r="B844" s="517" t="s">
        <v>362</v>
      </c>
    </row>
    <row r="845" spans="1:2" ht="15" hidden="1" x14ac:dyDescent="0.25">
      <c r="A845" s="517" t="s">
        <v>195</v>
      </c>
      <c r="B845" s="517" t="s">
        <v>366</v>
      </c>
    </row>
    <row r="846" spans="1:2" ht="15" hidden="1" x14ac:dyDescent="0.25">
      <c r="A846" s="517" t="s">
        <v>195</v>
      </c>
      <c r="B846" s="517" t="s">
        <v>366</v>
      </c>
    </row>
    <row r="847" spans="1:2" ht="15" hidden="1" x14ac:dyDescent="0.25">
      <c r="A847" s="517" t="s">
        <v>195</v>
      </c>
      <c r="B847" s="517" t="s">
        <v>366</v>
      </c>
    </row>
    <row r="848" spans="1:2" ht="15" hidden="1" x14ac:dyDescent="0.25">
      <c r="A848" s="517" t="s">
        <v>195</v>
      </c>
      <c r="B848" s="517" t="s">
        <v>366</v>
      </c>
    </row>
    <row r="849" spans="1:2" ht="15" hidden="1" x14ac:dyDescent="0.25">
      <c r="A849" s="517" t="s">
        <v>195</v>
      </c>
      <c r="B849" s="517" t="s">
        <v>366</v>
      </c>
    </row>
    <row r="850" spans="1:2" ht="15" hidden="1" x14ac:dyDescent="0.25">
      <c r="A850" s="517" t="s">
        <v>195</v>
      </c>
      <c r="B850" s="517" t="s">
        <v>366</v>
      </c>
    </row>
    <row r="851" spans="1:2" ht="15" hidden="1" x14ac:dyDescent="0.25">
      <c r="A851" s="517" t="s">
        <v>195</v>
      </c>
      <c r="B851" s="517" t="s">
        <v>366</v>
      </c>
    </row>
    <row r="852" spans="1:2" ht="15" hidden="1" x14ac:dyDescent="0.25">
      <c r="A852" s="517" t="s">
        <v>196</v>
      </c>
      <c r="B852" s="517" t="s">
        <v>367</v>
      </c>
    </row>
    <row r="853" spans="1:2" ht="15" hidden="1" x14ac:dyDescent="0.25">
      <c r="A853" s="517" t="s">
        <v>197</v>
      </c>
      <c r="B853" s="517" t="s">
        <v>368</v>
      </c>
    </row>
    <row r="854" spans="1:2" ht="15" hidden="1" x14ac:dyDescent="0.25">
      <c r="A854" s="517" t="s">
        <v>197</v>
      </c>
      <c r="B854" s="517" t="s">
        <v>368</v>
      </c>
    </row>
    <row r="855" spans="1:2" ht="15" hidden="1" x14ac:dyDescent="0.25">
      <c r="A855" s="517" t="s">
        <v>197</v>
      </c>
      <c r="B855" s="517" t="s">
        <v>368</v>
      </c>
    </row>
    <row r="856" spans="1:2" ht="15" hidden="1" x14ac:dyDescent="0.25">
      <c r="A856" s="517" t="s">
        <v>197</v>
      </c>
      <c r="B856" s="517" t="s">
        <v>368</v>
      </c>
    </row>
    <row r="857" spans="1:2" ht="15" hidden="1" x14ac:dyDescent="0.25">
      <c r="A857" s="517" t="s">
        <v>197</v>
      </c>
      <c r="B857" s="517" t="s">
        <v>368</v>
      </c>
    </row>
    <row r="858" spans="1:2" ht="15" hidden="1" x14ac:dyDescent="0.25">
      <c r="A858" s="517" t="s">
        <v>903</v>
      </c>
      <c r="B858" s="517" t="s">
        <v>904</v>
      </c>
    </row>
    <row r="859" spans="1:2" ht="15" hidden="1" x14ac:dyDescent="0.25">
      <c r="A859" s="517" t="s">
        <v>450</v>
      </c>
      <c r="B859" s="517" t="s">
        <v>451</v>
      </c>
    </row>
    <row r="860" spans="1:2" ht="15" hidden="1" x14ac:dyDescent="0.25">
      <c r="A860" s="517" t="s">
        <v>450</v>
      </c>
      <c r="B860" s="517" t="s">
        <v>451</v>
      </c>
    </row>
    <row r="861" spans="1:2" ht="15" hidden="1" x14ac:dyDescent="0.25">
      <c r="A861" s="517" t="s">
        <v>450</v>
      </c>
      <c r="B861" s="517" t="s">
        <v>451</v>
      </c>
    </row>
    <row r="862" spans="1:2" ht="15" hidden="1" x14ac:dyDescent="0.25">
      <c r="A862" s="517" t="s">
        <v>450</v>
      </c>
      <c r="B862" s="517" t="s">
        <v>451</v>
      </c>
    </row>
    <row r="863" spans="1:2" ht="15" hidden="1" x14ac:dyDescent="0.25">
      <c r="A863" s="517" t="s">
        <v>450</v>
      </c>
      <c r="B863" s="517" t="s">
        <v>451</v>
      </c>
    </row>
    <row r="864" spans="1:2" ht="15" hidden="1" x14ac:dyDescent="0.25">
      <c r="A864" s="517" t="s">
        <v>450</v>
      </c>
      <c r="B864" s="517" t="s">
        <v>451</v>
      </c>
    </row>
    <row r="865" spans="1:2" ht="15" hidden="1" x14ac:dyDescent="0.25">
      <c r="A865" s="517" t="s">
        <v>450</v>
      </c>
      <c r="B865" s="517" t="s">
        <v>451</v>
      </c>
    </row>
    <row r="866" spans="1:2" ht="15" hidden="1" x14ac:dyDescent="0.25">
      <c r="A866" s="517" t="s">
        <v>450</v>
      </c>
      <c r="B866" s="517" t="s">
        <v>451</v>
      </c>
    </row>
    <row r="867" spans="1:2" ht="15" hidden="1" x14ac:dyDescent="0.25">
      <c r="A867" s="517" t="s">
        <v>450</v>
      </c>
      <c r="B867" s="517" t="s">
        <v>451</v>
      </c>
    </row>
    <row r="868" spans="1:2" ht="15" hidden="1" x14ac:dyDescent="0.25">
      <c r="A868" s="517" t="s">
        <v>450</v>
      </c>
      <c r="B868" s="517" t="s">
        <v>451</v>
      </c>
    </row>
    <row r="869" spans="1:2" ht="15" hidden="1" x14ac:dyDescent="0.25">
      <c r="A869" s="517" t="s">
        <v>450</v>
      </c>
      <c r="B869" s="517" t="s">
        <v>451</v>
      </c>
    </row>
    <row r="870" spans="1:2" ht="15" hidden="1" x14ac:dyDescent="0.25">
      <c r="A870" s="517" t="s">
        <v>450</v>
      </c>
      <c r="B870" s="517" t="s">
        <v>451</v>
      </c>
    </row>
    <row r="871" spans="1:2" ht="15" hidden="1" x14ac:dyDescent="0.25">
      <c r="A871" s="517" t="s">
        <v>450</v>
      </c>
      <c r="B871" s="517" t="s">
        <v>451</v>
      </c>
    </row>
    <row r="872" spans="1:2" ht="15" hidden="1" x14ac:dyDescent="0.25">
      <c r="A872" s="517" t="s">
        <v>905</v>
      </c>
      <c r="B872" s="517" t="s">
        <v>906</v>
      </c>
    </row>
    <row r="873" spans="1:2" ht="15" hidden="1" x14ac:dyDescent="0.25">
      <c r="A873" s="517" t="s">
        <v>905</v>
      </c>
      <c r="B873" s="517" t="s">
        <v>906</v>
      </c>
    </row>
    <row r="874" spans="1:2" ht="15" hidden="1" x14ac:dyDescent="0.25">
      <c r="A874" s="517" t="s">
        <v>905</v>
      </c>
      <c r="B874" s="517" t="s">
        <v>906</v>
      </c>
    </row>
    <row r="875" spans="1:2" ht="15" hidden="1" x14ac:dyDescent="0.25">
      <c r="A875" s="517" t="s">
        <v>905</v>
      </c>
      <c r="B875" s="517" t="s">
        <v>906</v>
      </c>
    </row>
    <row r="876" spans="1:2" ht="15" hidden="1" x14ac:dyDescent="0.25">
      <c r="A876" s="517" t="s">
        <v>905</v>
      </c>
      <c r="B876" s="517" t="s">
        <v>906</v>
      </c>
    </row>
    <row r="877" spans="1:2" ht="15" hidden="1" x14ac:dyDescent="0.25">
      <c r="A877" s="517" t="s">
        <v>905</v>
      </c>
      <c r="B877" s="517" t="s">
        <v>906</v>
      </c>
    </row>
    <row r="878" spans="1:2" ht="15" hidden="1" x14ac:dyDescent="0.25">
      <c r="A878" s="517" t="s">
        <v>905</v>
      </c>
      <c r="B878" s="517" t="s">
        <v>906</v>
      </c>
    </row>
    <row r="879" spans="1:2" ht="15" hidden="1" x14ac:dyDescent="0.25">
      <c r="A879" s="517" t="s">
        <v>905</v>
      </c>
      <c r="B879" s="517" t="s">
        <v>906</v>
      </c>
    </row>
    <row r="880" spans="1:2" ht="15" hidden="1" x14ac:dyDescent="0.25">
      <c r="A880" s="517" t="s">
        <v>905</v>
      </c>
      <c r="B880" s="517" t="s">
        <v>906</v>
      </c>
    </row>
    <row r="881" spans="1:2" ht="15" hidden="1" x14ac:dyDescent="0.25">
      <c r="A881" s="517" t="s">
        <v>905</v>
      </c>
      <c r="B881" s="517" t="s">
        <v>906</v>
      </c>
    </row>
    <row r="882" spans="1:2" ht="15" hidden="1" x14ac:dyDescent="0.25">
      <c r="A882" s="517" t="s">
        <v>198</v>
      </c>
      <c r="B882" s="517" t="s">
        <v>370</v>
      </c>
    </row>
    <row r="883" spans="1:2" ht="15" hidden="1" x14ac:dyDescent="0.25">
      <c r="A883" s="517" t="s">
        <v>198</v>
      </c>
      <c r="B883" s="517" t="s">
        <v>370</v>
      </c>
    </row>
    <row r="884" spans="1:2" ht="15" hidden="1" x14ac:dyDescent="0.25">
      <c r="A884" s="517" t="s">
        <v>198</v>
      </c>
      <c r="B884" s="517" t="s">
        <v>370</v>
      </c>
    </row>
    <row r="885" spans="1:2" ht="15" hidden="1" x14ac:dyDescent="0.25">
      <c r="A885" s="517" t="s">
        <v>198</v>
      </c>
      <c r="B885" s="517" t="s">
        <v>370</v>
      </c>
    </row>
    <row r="886" spans="1:2" ht="15" hidden="1" x14ac:dyDescent="0.25">
      <c r="A886" s="517" t="s">
        <v>199</v>
      </c>
      <c r="B886" s="517" t="s">
        <v>371</v>
      </c>
    </row>
    <row r="887" spans="1:2" ht="15" hidden="1" x14ac:dyDescent="0.25">
      <c r="A887" s="517" t="s">
        <v>200</v>
      </c>
      <c r="B887" s="517" t="s">
        <v>372</v>
      </c>
    </row>
    <row r="888" spans="1:2" ht="15" hidden="1" x14ac:dyDescent="0.25">
      <c r="A888" s="517" t="s">
        <v>907</v>
      </c>
      <c r="B888" s="517" t="s">
        <v>907</v>
      </c>
    </row>
    <row r="889" spans="1:2" ht="15" hidden="1" x14ac:dyDescent="0.25">
      <c r="A889" s="517" t="s">
        <v>908</v>
      </c>
      <c r="B889" s="517" t="s">
        <v>908</v>
      </c>
    </row>
    <row r="890" spans="1:2" ht="15" hidden="1" x14ac:dyDescent="0.25">
      <c r="A890" s="517" t="s">
        <v>908</v>
      </c>
      <c r="B890" s="517" t="s">
        <v>908</v>
      </c>
    </row>
    <row r="891" spans="1:2" ht="15" hidden="1" x14ac:dyDescent="0.25">
      <c r="A891" s="517" t="s">
        <v>909</v>
      </c>
      <c r="B891" s="517" t="s">
        <v>909</v>
      </c>
    </row>
    <row r="892" spans="1:2" ht="15" hidden="1" x14ac:dyDescent="0.25">
      <c r="A892" s="517" t="s">
        <v>909</v>
      </c>
      <c r="B892" s="517" t="s">
        <v>909</v>
      </c>
    </row>
    <row r="893" spans="1:2" ht="15" hidden="1" x14ac:dyDescent="0.25">
      <c r="A893" s="517" t="s">
        <v>910</v>
      </c>
      <c r="B893" s="517" t="s">
        <v>910</v>
      </c>
    </row>
    <row r="894" spans="1:2" ht="15" hidden="1" x14ac:dyDescent="0.25">
      <c r="A894" s="517" t="s">
        <v>911</v>
      </c>
      <c r="B894" s="517" t="s">
        <v>911</v>
      </c>
    </row>
    <row r="895" spans="1:2" ht="15" hidden="1" x14ac:dyDescent="0.25">
      <c r="A895" s="517" t="s">
        <v>912</v>
      </c>
      <c r="B895" s="517" t="s">
        <v>912</v>
      </c>
    </row>
    <row r="896" spans="1:2" ht="15" hidden="1" x14ac:dyDescent="0.25">
      <c r="A896" s="517" t="s">
        <v>913</v>
      </c>
      <c r="B896" s="517" t="s">
        <v>913</v>
      </c>
    </row>
    <row r="897" spans="1:2" ht="15" hidden="1" x14ac:dyDescent="0.25">
      <c r="A897" s="517" t="s">
        <v>914</v>
      </c>
      <c r="B897" s="517" t="s">
        <v>914</v>
      </c>
    </row>
    <row r="898" spans="1:2" ht="15" hidden="1" x14ac:dyDescent="0.25">
      <c r="A898" s="517" t="s">
        <v>915</v>
      </c>
      <c r="B898" s="517" t="s">
        <v>915</v>
      </c>
    </row>
    <row r="899" spans="1:2" ht="15" hidden="1" x14ac:dyDescent="0.25">
      <c r="A899" s="517" t="s">
        <v>915</v>
      </c>
      <c r="B899" s="517" t="s">
        <v>915</v>
      </c>
    </row>
    <row r="900" spans="1:2" ht="15" hidden="1" x14ac:dyDescent="0.25">
      <c r="A900" s="517" t="s">
        <v>916</v>
      </c>
      <c r="B900" s="517" t="s">
        <v>916</v>
      </c>
    </row>
    <row r="901" spans="1:2" ht="15" hidden="1" x14ac:dyDescent="0.25">
      <c r="A901" s="517" t="s">
        <v>917</v>
      </c>
      <c r="B901" s="517" t="s">
        <v>917</v>
      </c>
    </row>
    <row r="902" spans="1:2" ht="15" hidden="1" x14ac:dyDescent="0.25">
      <c r="A902" s="517" t="s">
        <v>918</v>
      </c>
      <c r="B902" s="517" t="s">
        <v>918</v>
      </c>
    </row>
    <row r="903" spans="1:2" ht="15" hidden="1" x14ac:dyDescent="0.25">
      <c r="A903" s="517" t="s">
        <v>919</v>
      </c>
      <c r="B903" s="517" t="s">
        <v>919</v>
      </c>
    </row>
    <row r="904" spans="1:2" ht="15" hidden="1" x14ac:dyDescent="0.25">
      <c r="A904" s="517" t="s">
        <v>920</v>
      </c>
      <c r="B904" s="517" t="s">
        <v>920</v>
      </c>
    </row>
    <row r="905" spans="1:2" ht="15" hidden="1" x14ac:dyDescent="0.25">
      <c r="A905" s="517" t="s">
        <v>921</v>
      </c>
      <c r="B905" s="517" t="s">
        <v>921</v>
      </c>
    </row>
    <row r="906" spans="1:2" ht="15" hidden="1" x14ac:dyDescent="0.25">
      <c r="A906" s="517" t="s">
        <v>922</v>
      </c>
      <c r="B906" s="517" t="s">
        <v>922</v>
      </c>
    </row>
    <row r="907" spans="1:2" ht="15" hidden="1" x14ac:dyDescent="0.25">
      <c r="A907" s="517" t="s">
        <v>923</v>
      </c>
      <c r="B907" s="517" t="s">
        <v>923</v>
      </c>
    </row>
    <row r="908" spans="1:2" ht="15" hidden="1" x14ac:dyDescent="0.25">
      <c r="A908" s="517" t="s">
        <v>924</v>
      </c>
      <c r="B908" s="517" t="s">
        <v>924</v>
      </c>
    </row>
    <row r="909" spans="1:2" ht="15" hidden="1" x14ac:dyDescent="0.25">
      <c r="A909" s="517" t="s">
        <v>925</v>
      </c>
      <c r="B909" s="517" t="s">
        <v>925</v>
      </c>
    </row>
    <row r="910" spans="1:2" ht="15" hidden="1" x14ac:dyDescent="0.25">
      <c r="A910" s="517" t="s">
        <v>926</v>
      </c>
      <c r="B910" s="517" t="s">
        <v>926</v>
      </c>
    </row>
    <row r="911" spans="1:2" ht="15" hidden="1" x14ac:dyDescent="0.25">
      <c r="A911" s="517" t="s">
        <v>927</v>
      </c>
      <c r="B911" s="517" t="s">
        <v>927</v>
      </c>
    </row>
    <row r="912" spans="1:2" ht="15" hidden="1" x14ac:dyDescent="0.25">
      <c r="A912" s="517" t="s">
        <v>928</v>
      </c>
      <c r="B912" s="517" t="s">
        <v>928</v>
      </c>
    </row>
    <row r="913" spans="1:2" ht="15" hidden="1" x14ac:dyDescent="0.25">
      <c r="A913" s="517" t="s">
        <v>929</v>
      </c>
      <c r="B913" s="517" t="s">
        <v>929</v>
      </c>
    </row>
    <row r="914" spans="1:2" ht="15" hidden="1" x14ac:dyDescent="0.25">
      <c r="A914" s="517" t="s">
        <v>930</v>
      </c>
      <c r="B914" s="517" t="s">
        <v>930</v>
      </c>
    </row>
    <row r="915" spans="1:2" ht="15" hidden="1" x14ac:dyDescent="0.25">
      <c r="A915" s="517" t="s">
        <v>931</v>
      </c>
      <c r="B915" s="517" t="s">
        <v>931</v>
      </c>
    </row>
    <row r="916" spans="1:2" ht="15" hidden="1" x14ac:dyDescent="0.25">
      <c r="A916" s="517" t="s">
        <v>932</v>
      </c>
      <c r="B916" s="517" t="s">
        <v>932</v>
      </c>
    </row>
    <row r="917" spans="1:2" ht="15" hidden="1" x14ac:dyDescent="0.25">
      <c r="A917" s="517" t="s">
        <v>933</v>
      </c>
      <c r="B917" s="517" t="s">
        <v>933</v>
      </c>
    </row>
    <row r="918" spans="1:2" ht="15" hidden="1" x14ac:dyDescent="0.25">
      <c r="A918" s="517" t="s">
        <v>934</v>
      </c>
      <c r="B918" s="517" t="s">
        <v>934</v>
      </c>
    </row>
    <row r="919" spans="1:2" ht="15" hidden="1" x14ac:dyDescent="0.25">
      <c r="A919" s="517" t="s">
        <v>935</v>
      </c>
      <c r="B919" s="517" t="s">
        <v>935</v>
      </c>
    </row>
    <row r="920" spans="1:2" ht="15" hidden="1" x14ac:dyDescent="0.25">
      <c r="A920" s="517" t="s">
        <v>936</v>
      </c>
      <c r="B920" s="517" t="s">
        <v>936</v>
      </c>
    </row>
    <row r="921" spans="1:2" ht="15" hidden="1" x14ac:dyDescent="0.25">
      <c r="A921" s="517" t="s">
        <v>936</v>
      </c>
      <c r="B921" s="517" t="s">
        <v>936</v>
      </c>
    </row>
    <row r="922" spans="1:2" ht="15" hidden="1" x14ac:dyDescent="0.25">
      <c r="A922" s="517" t="s">
        <v>937</v>
      </c>
      <c r="B922" s="517" t="s">
        <v>937</v>
      </c>
    </row>
    <row r="923" spans="1:2" ht="15" hidden="1" x14ac:dyDescent="0.25">
      <c r="A923" s="517" t="s">
        <v>938</v>
      </c>
      <c r="B923" s="517" t="s">
        <v>938</v>
      </c>
    </row>
    <row r="924" spans="1:2" ht="15" hidden="1" x14ac:dyDescent="0.25">
      <c r="A924" s="517" t="s">
        <v>939</v>
      </c>
      <c r="B924" s="517" t="s">
        <v>939</v>
      </c>
    </row>
    <row r="925" spans="1:2" ht="15" hidden="1" x14ac:dyDescent="0.25">
      <c r="A925" s="517" t="s">
        <v>940</v>
      </c>
      <c r="B925" s="517" t="s">
        <v>940</v>
      </c>
    </row>
    <row r="926" spans="1:2" ht="15" hidden="1" x14ac:dyDescent="0.25">
      <c r="A926" s="517" t="s">
        <v>941</v>
      </c>
      <c r="B926" s="517" t="s">
        <v>941</v>
      </c>
    </row>
    <row r="927" spans="1:2" ht="15" hidden="1" x14ac:dyDescent="0.25">
      <c r="A927" s="517" t="s">
        <v>942</v>
      </c>
      <c r="B927" s="517" t="s">
        <v>942</v>
      </c>
    </row>
    <row r="928" spans="1:2" ht="15" hidden="1" x14ac:dyDescent="0.25">
      <c r="A928" s="517" t="s">
        <v>943</v>
      </c>
      <c r="B928" s="517" t="s">
        <v>943</v>
      </c>
    </row>
    <row r="929" spans="1:2" ht="15" hidden="1" x14ac:dyDescent="0.25">
      <c r="A929" s="517" t="s">
        <v>944</v>
      </c>
      <c r="B929" s="517" t="s">
        <v>944</v>
      </c>
    </row>
    <row r="930" spans="1:2" ht="15" hidden="1" x14ac:dyDescent="0.25">
      <c r="A930" s="517" t="s">
        <v>945</v>
      </c>
      <c r="B930" s="517" t="s">
        <v>945</v>
      </c>
    </row>
    <row r="931" spans="1:2" ht="15" hidden="1" x14ac:dyDescent="0.25">
      <c r="A931" s="517" t="s">
        <v>946</v>
      </c>
      <c r="B931" s="517" t="s">
        <v>946</v>
      </c>
    </row>
    <row r="932" spans="1:2" ht="15" hidden="1" x14ac:dyDescent="0.25">
      <c r="A932" s="517" t="s">
        <v>946</v>
      </c>
      <c r="B932" s="517" t="s">
        <v>946</v>
      </c>
    </row>
    <row r="933" spans="1:2" ht="15" hidden="1" x14ac:dyDescent="0.25">
      <c r="A933" s="517" t="s">
        <v>947</v>
      </c>
      <c r="B933" s="517" t="s">
        <v>947</v>
      </c>
    </row>
    <row r="934" spans="1:2" ht="15" hidden="1" x14ac:dyDescent="0.25">
      <c r="A934" s="517" t="s">
        <v>948</v>
      </c>
      <c r="B934" s="517" t="s">
        <v>948</v>
      </c>
    </row>
    <row r="935" spans="1:2" ht="15" hidden="1" x14ac:dyDescent="0.25">
      <c r="A935" s="517" t="s">
        <v>949</v>
      </c>
      <c r="B935" s="517" t="s">
        <v>949</v>
      </c>
    </row>
    <row r="936" spans="1:2" ht="15" hidden="1" x14ac:dyDescent="0.25">
      <c r="A936" s="517" t="s">
        <v>950</v>
      </c>
      <c r="B936" s="517" t="s">
        <v>950</v>
      </c>
    </row>
    <row r="937" spans="1:2" ht="15" hidden="1" x14ac:dyDescent="0.25">
      <c r="A937" s="517" t="s">
        <v>951</v>
      </c>
      <c r="B937" s="517" t="s">
        <v>951</v>
      </c>
    </row>
    <row r="938" spans="1:2" ht="15" hidden="1" x14ac:dyDescent="0.25">
      <c r="A938" s="517" t="s">
        <v>952</v>
      </c>
      <c r="B938" s="517" t="s">
        <v>952</v>
      </c>
    </row>
    <row r="939" spans="1:2" ht="15" hidden="1" x14ac:dyDescent="0.25">
      <c r="A939" s="517" t="s">
        <v>953</v>
      </c>
      <c r="B939" s="517" t="s">
        <v>953</v>
      </c>
    </row>
    <row r="940" spans="1:2" ht="15" hidden="1" x14ac:dyDescent="0.25">
      <c r="A940" s="517" t="s">
        <v>954</v>
      </c>
      <c r="B940" s="517" t="s">
        <v>954</v>
      </c>
    </row>
    <row r="941" spans="1:2" ht="15" hidden="1" x14ac:dyDescent="0.25">
      <c r="A941" s="517" t="s">
        <v>955</v>
      </c>
      <c r="B941" s="517" t="s">
        <v>955</v>
      </c>
    </row>
    <row r="942" spans="1:2" ht="15" hidden="1" x14ac:dyDescent="0.25">
      <c r="A942" s="517" t="s">
        <v>956</v>
      </c>
      <c r="B942" s="517" t="s">
        <v>956</v>
      </c>
    </row>
    <row r="943" spans="1:2" ht="15" hidden="1" x14ac:dyDescent="0.25">
      <c r="A943" s="517" t="s">
        <v>956</v>
      </c>
      <c r="B943" s="517" t="s">
        <v>956</v>
      </c>
    </row>
    <row r="944" spans="1:2" ht="15" hidden="1" x14ac:dyDescent="0.25">
      <c r="A944" s="517" t="s">
        <v>957</v>
      </c>
      <c r="B944" s="517" t="s">
        <v>957</v>
      </c>
    </row>
    <row r="945" spans="1:2" ht="15" hidden="1" x14ac:dyDescent="0.25">
      <c r="A945" s="517" t="s">
        <v>958</v>
      </c>
      <c r="B945" s="517" t="s">
        <v>958</v>
      </c>
    </row>
    <row r="946" spans="1:2" ht="15" hidden="1" x14ac:dyDescent="0.25">
      <c r="A946" s="517" t="s">
        <v>959</v>
      </c>
      <c r="B946" s="517" t="s">
        <v>959</v>
      </c>
    </row>
    <row r="947" spans="1:2" ht="15" hidden="1" x14ac:dyDescent="0.25">
      <c r="A947" s="517" t="s">
        <v>959</v>
      </c>
      <c r="B947" s="517" t="s">
        <v>959</v>
      </c>
    </row>
    <row r="948" spans="1:2" ht="15" hidden="1" x14ac:dyDescent="0.25">
      <c r="A948" s="517" t="s">
        <v>960</v>
      </c>
      <c r="B948" s="517" t="s">
        <v>960</v>
      </c>
    </row>
    <row r="949" spans="1:2" ht="15" hidden="1" x14ac:dyDescent="0.25">
      <c r="A949" s="517" t="s">
        <v>961</v>
      </c>
      <c r="B949" s="517" t="s">
        <v>961</v>
      </c>
    </row>
    <row r="950" spans="1:2" ht="15" hidden="1" x14ac:dyDescent="0.25">
      <c r="A950" s="517" t="s">
        <v>962</v>
      </c>
      <c r="B950" s="517" t="s">
        <v>962</v>
      </c>
    </row>
    <row r="951" spans="1:2" ht="15" hidden="1" x14ac:dyDescent="0.25">
      <c r="A951" s="517" t="s">
        <v>963</v>
      </c>
      <c r="B951" s="517" t="s">
        <v>963</v>
      </c>
    </row>
    <row r="952" spans="1:2" ht="15" hidden="1" x14ac:dyDescent="0.25">
      <c r="A952" s="517" t="s">
        <v>964</v>
      </c>
      <c r="B952" s="517" t="s">
        <v>964</v>
      </c>
    </row>
    <row r="953" spans="1:2" ht="15" hidden="1" x14ac:dyDescent="0.25">
      <c r="A953" s="517" t="s">
        <v>965</v>
      </c>
      <c r="B953" s="517" t="s">
        <v>965</v>
      </c>
    </row>
    <row r="954" spans="1:2" ht="15" hidden="1" x14ac:dyDescent="0.25">
      <c r="A954" s="517" t="s">
        <v>966</v>
      </c>
      <c r="B954" s="517" t="s">
        <v>966</v>
      </c>
    </row>
    <row r="955" spans="1:2" ht="15" hidden="1" x14ac:dyDescent="0.25">
      <c r="A955" s="517" t="s">
        <v>967</v>
      </c>
      <c r="B955" s="517" t="s">
        <v>967</v>
      </c>
    </row>
    <row r="956" spans="1:2" ht="15" hidden="1" x14ac:dyDescent="0.25">
      <c r="A956" s="517" t="s">
        <v>968</v>
      </c>
      <c r="B956" s="517" t="s">
        <v>968</v>
      </c>
    </row>
    <row r="957" spans="1:2" ht="15" hidden="1" x14ac:dyDescent="0.25">
      <c r="A957" s="517" t="s">
        <v>969</v>
      </c>
      <c r="B957" s="517" t="s">
        <v>969</v>
      </c>
    </row>
    <row r="958" spans="1:2" ht="15" hidden="1" x14ac:dyDescent="0.25">
      <c r="A958" s="517" t="s">
        <v>970</v>
      </c>
      <c r="B958" s="517" t="s">
        <v>970</v>
      </c>
    </row>
    <row r="959" spans="1:2" ht="15" hidden="1" x14ac:dyDescent="0.25">
      <c r="A959" s="517" t="s">
        <v>971</v>
      </c>
      <c r="B959" s="517" t="s">
        <v>971</v>
      </c>
    </row>
    <row r="960" spans="1:2" ht="15" hidden="1" x14ac:dyDescent="0.25">
      <c r="A960" s="517" t="s">
        <v>972</v>
      </c>
      <c r="B960" s="517" t="s">
        <v>972</v>
      </c>
    </row>
    <row r="961" spans="1:2" ht="15" hidden="1" x14ac:dyDescent="0.25">
      <c r="A961" s="517" t="s">
        <v>973</v>
      </c>
      <c r="B961" s="517" t="s">
        <v>973</v>
      </c>
    </row>
    <row r="962" spans="1:2" ht="15" hidden="1" x14ac:dyDescent="0.25">
      <c r="A962" s="517" t="s">
        <v>974</v>
      </c>
      <c r="B962" s="517" t="s">
        <v>974</v>
      </c>
    </row>
    <row r="963" spans="1:2" ht="15" hidden="1" x14ac:dyDescent="0.25">
      <c r="A963" s="517" t="s">
        <v>975</v>
      </c>
      <c r="B963" s="517" t="s">
        <v>975</v>
      </c>
    </row>
    <row r="964" spans="1:2" ht="15" hidden="1" x14ac:dyDescent="0.25">
      <c r="A964" s="517" t="s">
        <v>976</v>
      </c>
      <c r="B964" s="517" t="s">
        <v>976</v>
      </c>
    </row>
    <row r="965" spans="1:2" ht="15" hidden="1" x14ac:dyDescent="0.25">
      <c r="A965" s="517" t="s">
        <v>977</v>
      </c>
      <c r="B965" s="517" t="s">
        <v>977</v>
      </c>
    </row>
    <row r="966" spans="1:2" ht="15" hidden="1" x14ac:dyDescent="0.25">
      <c r="A966" s="517" t="s">
        <v>978</v>
      </c>
      <c r="B966" s="517" t="s">
        <v>978</v>
      </c>
    </row>
    <row r="967" spans="1:2" ht="15" hidden="1" x14ac:dyDescent="0.25">
      <c r="A967" s="517" t="s">
        <v>979</v>
      </c>
      <c r="B967" s="517" t="s">
        <v>979</v>
      </c>
    </row>
    <row r="968" spans="1:2" ht="15" hidden="1" x14ac:dyDescent="0.25">
      <c r="A968" s="517" t="s">
        <v>980</v>
      </c>
      <c r="B968" s="517" t="s">
        <v>980</v>
      </c>
    </row>
    <row r="969" spans="1:2" ht="15" hidden="1" x14ac:dyDescent="0.25">
      <c r="A969" s="517" t="s">
        <v>980</v>
      </c>
      <c r="B969" s="517" t="s">
        <v>980</v>
      </c>
    </row>
    <row r="970" spans="1:2" ht="15" hidden="1" x14ac:dyDescent="0.25">
      <c r="A970" s="517" t="s">
        <v>981</v>
      </c>
      <c r="B970" s="517" t="s">
        <v>981</v>
      </c>
    </row>
    <row r="971" spans="1:2" ht="15" hidden="1" x14ac:dyDescent="0.25">
      <c r="A971" s="517" t="s">
        <v>981</v>
      </c>
      <c r="B971" s="517" t="s">
        <v>981</v>
      </c>
    </row>
    <row r="972" spans="1:2" ht="15" hidden="1" x14ac:dyDescent="0.25">
      <c r="A972" s="517" t="s">
        <v>982</v>
      </c>
      <c r="B972" s="517" t="s">
        <v>982</v>
      </c>
    </row>
    <row r="973" spans="1:2" ht="15" hidden="1" x14ac:dyDescent="0.25">
      <c r="A973" s="517" t="s">
        <v>983</v>
      </c>
      <c r="B973" s="517" t="s">
        <v>983</v>
      </c>
    </row>
    <row r="974" spans="1:2" ht="15" hidden="1" x14ac:dyDescent="0.25">
      <c r="A974" s="517" t="s">
        <v>984</v>
      </c>
      <c r="B974" s="517" t="s">
        <v>984</v>
      </c>
    </row>
    <row r="975" spans="1:2" ht="15" hidden="1" x14ac:dyDescent="0.25">
      <c r="A975" s="517" t="s">
        <v>985</v>
      </c>
      <c r="B975" s="517" t="s">
        <v>985</v>
      </c>
    </row>
    <row r="976" spans="1:2" ht="15" hidden="1" x14ac:dyDescent="0.25">
      <c r="A976" s="517" t="s">
        <v>986</v>
      </c>
      <c r="B976" s="517" t="s">
        <v>986</v>
      </c>
    </row>
    <row r="977" spans="1:2" ht="15" hidden="1" x14ac:dyDescent="0.25">
      <c r="A977" s="517" t="s">
        <v>986</v>
      </c>
      <c r="B977" s="517" t="s">
        <v>986</v>
      </c>
    </row>
    <row r="978" spans="1:2" ht="15" hidden="1" x14ac:dyDescent="0.25">
      <c r="A978" s="517" t="s">
        <v>987</v>
      </c>
      <c r="B978" s="517" t="s">
        <v>987</v>
      </c>
    </row>
    <row r="979" spans="1:2" ht="15" hidden="1" x14ac:dyDescent="0.25">
      <c r="A979" s="517" t="s">
        <v>988</v>
      </c>
      <c r="B979" s="517" t="s">
        <v>988</v>
      </c>
    </row>
    <row r="980" spans="1:2" ht="15" hidden="1" x14ac:dyDescent="0.25">
      <c r="A980" s="517" t="s">
        <v>989</v>
      </c>
      <c r="B980" s="517" t="s">
        <v>989</v>
      </c>
    </row>
    <row r="981" spans="1:2" ht="15" hidden="1" x14ac:dyDescent="0.25">
      <c r="A981" s="517" t="s">
        <v>990</v>
      </c>
      <c r="B981" s="517" t="s">
        <v>990</v>
      </c>
    </row>
    <row r="982" spans="1:2" ht="15" hidden="1" x14ac:dyDescent="0.25">
      <c r="A982" s="517" t="s">
        <v>991</v>
      </c>
      <c r="B982" s="517" t="s">
        <v>991</v>
      </c>
    </row>
    <row r="983" spans="1:2" ht="15" hidden="1" x14ac:dyDescent="0.25">
      <c r="A983" s="517" t="s">
        <v>992</v>
      </c>
      <c r="B983" s="517" t="s">
        <v>992</v>
      </c>
    </row>
    <row r="984" spans="1:2" ht="15" hidden="1" x14ac:dyDescent="0.25">
      <c r="A984" s="517" t="s">
        <v>993</v>
      </c>
      <c r="B984" s="517" t="s">
        <v>993</v>
      </c>
    </row>
    <row r="985" spans="1:2" ht="15" hidden="1" x14ac:dyDescent="0.25">
      <c r="A985" s="517" t="s">
        <v>994</v>
      </c>
      <c r="B985" s="517" t="s">
        <v>994</v>
      </c>
    </row>
    <row r="986" spans="1:2" ht="15" hidden="1" x14ac:dyDescent="0.25">
      <c r="A986" s="517" t="s">
        <v>995</v>
      </c>
      <c r="B986" s="517" t="s">
        <v>995</v>
      </c>
    </row>
    <row r="987" spans="1:2" ht="15" hidden="1" x14ac:dyDescent="0.25">
      <c r="A987" s="517" t="s">
        <v>995</v>
      </c>
      <c r="B987" s="517" t="s">
        <v>995</v>
      </c>
    </row>
    <row r="988" spans="1:2" ht="15" hidden="1" x14ac:dyDescent="0.25">
      <c r="A988" s="517" t="s">
        <v>996</v>
      </c>
      <c r="B988" s="517" t="s">
        <v>996</v>
      </c>
    </row>
    <row r="989" spans="1:2" ht="15" hidden="1" x14ac:dyDescent="0.25">
      <c r="A989" s="517" t="s">
        <v>997</v>
      </c>
      <c r="B989" s="517" t="s">
        <v>997</v>
      </c>
    </row>
    <row r="990" spans="1:2" ht="15" hidden="1" x14ac:dyDescent="0.25">
      <c r="A990" s="517" t="s">
        <v>997</v>
      </c>
      <c r="B990" s="517" t="s">
        <v>997</v>
      </c>
    </row>
    <row r="991" spans="1:2" ht="15" hidden="1" x14ac:dyDescent="0.25">
      <c r="A991" s="517" t="s">
        <v>998</v>
      </c>
      <c r="B991" s="517" t="s">
        <v>998</v>
      </c>
    </row>
    <row r="992" spans="1:2" ht="15" hidden="1" x14ac:dyDescent="0.25">
      <c r="A992" s="517" t="s">
        <v>999</v>
      </c>
      <c r="B992" s="517" t="s">
        <v>999</v>
      </c>
    </row>
    <row r="993" spans="1:2" ht="15" hidden="1" x14ac:dyDescent="0.25">
      <c r="A993" s="517" t="s">
        <v>1000</v>
      </c>
      <c r="B993" s="517" t="s">
        <v>1000</v>
      </c>
    </row>
    <row r="994" spans="1:2" ht="15" hidden="1" x14ac:dyDescent="0.25">
      <c r="A994" s="517" t="s">
        <v>1000</v>
      </c>
      <c r="B994" s="517" t="s">
        <v>1000</v>
      </c>
    </row>
    <row r="995" spans="1:2" ht="15" hidden="1" x14ac:dyDescent="0.25">
      <c r="A995" s="517" t="s">
        <v>1001</v>
      </c>
      <c r="B995" s="517" t="s">
        <v>1001</v>
      </c>
    </row>
    <row r="996" spans="1:2" ht="15" hidden="1" x14ac:dyDescent="0.25">
      <c r="A996" s="517" t="s">
        <v>1002</v>
      </c>
      <c r="B996" s="517" t="s">
        <v>1002</v>
      </c>
    </row>
    <row r="997" spans="1:2" ht="15" hidden="1" x14ac:dyDescent="0.25">
      <c r="A997" s="517" t="s">
        <v>1003</v>
      </c>
      <c r="B997" s="517" t="s">
        <v>1003</v>
      </c>
    </row>
    <row r="998" spans="1:2" ht="15" hidden="1" x14ac:dyDescent="0.25">
      <c r="A998" s="517" t="s">
        <v>1004</v>
      </c>
      <c r="B998" s="517" t="s">
        <v>1004</v>
      </c>
    </row>
    <row r="999" spans="1:2" ht="15" hidden="1" x14ac:dyDescent="0.25">
      <c r="A999" s="517" t="s">
        <v>1005</v>
      </c>
      <c r="B999" s="517" t="s">
        <v>1005</v>
      </c>
    </row>
    <row r="1000" spans="1:2" ht="15" hidden="1" x14ac:dyDescent="0.25">
      <c r="A1000" s="517" t="s">
        <v>1006</v>
      </c>
      <c r="B1000" s="517" t="s">
        <v>1006</v>
      </c>
    </row>
    <row r="1001" spans="1:2" ht="15" hidden="1" x14ac:dyDescent="0.25">
      <c r="A1001" s="517" t="s">
        <v>1006</v>
      </c>
      <c r="B1001" s="517" t="s">
        <v>1006</v>
      </c>
    </row>
    <row r="1002" spans="1:2" ht="15" hidden="1" x14ac:dyDescent="0.25">
      <c r="A1002" s="517" t="s">
        <v>1007</v>
      </c>
      <c r="B1002" s="517" t="s">
        <v>1007</v>
      </c>
    </row>
    <row r="1003" spans="1:2" ht="15" hidden="1" x14ac:dyDescent="0.25">
      <c r="A1003" s="517" t="s">
        <v>1008</v>
      </c>
      <c r="B1003" s="517" t="s">
        <v>1008</v>
      </c>
    </row>
    <row r="1004" spans="1:2" ht="15" hidden="1" x14ac:dyDescent="0.25">
      <c r="A1004" s="517" t="s">
        <v>1008</v>
      </c>
      <c r="B1004" s="517" t="s">
        <v>1008</v>
      </c>
    </row>
    <row r="1005" spans="1:2" ht="15" hidden="1" x14ac:dyDescent="0.25">
      <c r="A1005" s="517" t="s">
        <v>1009</v>
      </c>
      <c r="B1005" s="517" t="s">
        <v>1009</v>
      </c>
    </row>
    <row r="1006" spans="1:2" ht="15" hidden="1" x14ac:dyDescent="0.25">
      <c r="A1006" s="517" t="s">
        <v>1010</v>
      </c>
      <c r="B1006" s="517" t="s">
        <v>1010</v>
      </c>
    </row>
    <row r="1007" spans="1:2" ht="15" hidden="1" x14ac:dyDescent="0.25">
      <c r="A1007" s="517" t="s">
        <v>1011</v>
      </c>
      <c r="B1007" s="517" t="s">
        <v>1011</v>
      </c>
    </row>
    <row r="1008" spans="1:2" ht="15" hidden="1" x14ac:dyDescent="0.25">
      <c r="A1008" s="517" t="s">
        <v>1012</v>
      </c>
      <c r="B1008" s="517" t="s">
        <v>1012</v>
      </c>
    </row>
    <row r="1009" spans="1:2" ht="15" hidden="1" x14ac:dyDescent="0.25">
      <c r="A1009" s="517" t="s">
        <v>1013</v>
      </c>
      <c r="B1009" s="517" t="s">
        <v>1013</v>
      </c>
    </row>
    <row r="1010" spans="1:2" ht="15" hidden="1" x14ac:dyDescent="0.25">
      <c r="A1010" s="517" t="s">
        <v>1014</v>
      </c>
      <c r="B1010" s="517" t="s">
        <v>1014</v>
      </c>
    </row>
    <row r="1011" spans="1:2" ht="15" hidden="1" x14ac:dyDescent="0.25">
      <c r="A1011" s="517" t="s">
        <v>1015</v>
      </c>
      <c r="B1011" s="517" t="s">
        <v>1015</v>
      </c>
    </row>
    <row r="1012" spans="1:2" ht="15" hidden="1" x14ac:dyDescent="0.25">
      <c r="A1012" s="517" t="s">
        <v>1016</v>
      </c>
      <c r="B1012" s="517" t="s">
        <v>1016</v>
      </c>
    </row>
    <row r="1013" spans="1:2" ht="15" hidden="1" x14ac:dyDescent="0.25">
      <c r="A1013" s="517" t="s">
        <v>1016</v>
      </c>
      <c r="B1013" s="517" t="s">
        <v>1016</v>
      </c>
    </row>
    <row r="1014" spans="1:2" ht="15" hidden="1" x14ac:dyDescent="0.25">
      <c r="A1014" s="517" t="s">
        <v>1017</v>
      </c>
      <c r="B1014" s="517" t="s">
        <v>1017</v>
      </c>
    </row>
    <row r="1015" spans="1:2" ht="15" hidden="1" x14ac:dyDescent="0.25">
      <c r="A1015" s="517" t="s">
        <v>1018</v>
      </c>
      <c r="B1015" s="517" t="s">
        <v>1018</v>
      </c>
    </row>
    <row r="1016" spans="1:2" ht="15" hidden="1" x14ac:dyDescent="0.25">
      <c r="A1016" s="517" t="s">
        <v>1019</v>
      </c>
      <c r="B1016" s="517" t="s">
        <v>1019</v>
      </c>
    </row>
    <row r="1017" spans="1:2" ht="15" hidden="1" x14ac:dyDescent="0.25">
      <c r="A1017" s="517" t="s">
        <v>1020</v>
      </c>
      <c r="B1017" s="517" t="s">
        <v>1020</v>
      </c>
    </row>
    <row r="1018" spans="1:2" ht="15" hidden="1" x14ac:dyDescent="0.25">
      <c r="A1018" s="517" t="s">
        <v>1021</v>
      </c>
      <c r="B1018" s="517" t="s">
        <v>1021</v>
      </c>
    </row>
    <row r="1019" spans="1:2" ht="15" hidden="1" x14ac:dyDescent="0.25">
      <c r="A1019" s="517" t="s">
        <v>1022</v>
      </c>
      <c r="B1019" s="517" t="s">
        <v>1022</v>
      </c>
    </row>
    <row r="1020" spans="1:2" ht="15" hidden="1" x14ac:dyDescent="0.25">
      <c r="A1020" s="517" t="s">
        <v>1023</v>
      </c>
      <c r="B1020" s="517" t="s">
        <v>1023</v>
      </c>
    </row>
    <row r="1021" spans="1:2" ht="15" hidden="1" x14ac:dyDescent="0.25">
      <c r="A1021" s="517" t="s">
        <v>1024</v>
      </c>
      <c r="B1021" s="517" t="s">
        <v>1024</v>
      </c>
    </row>
    <row r="1022" spans="1:2" ht="15" hidden="1" x14ac:dyDescent="0.25">
      <c r="A1022" s="517" t="s">
        <v>1025</v>
      </c>
      <c r="B1022" s="517" t="s">
        <v>1025</v>
      </c>
    </row>
    <row r="1023" spans="1:2" ht="15" hidden="1" x14ac:dyDescent="0.25">
      <c r="A1023" s="517" t="s">
        <v>1026</v>
      </c>
      <c r="B1023" s="517" t="s">
        <v>1026</v>
      </c>
    </row>
    <row r="1024" spans="1:2" ht="15" hidden="1" x14ac:dyDescent="0.25">
      <c r="A1024" s="517" t="s">
        <v>1027</v>
      </c>
      <c r="B1024" s="517" t="s">
        <v>1027</v>
      </c>
    </row>
    <row r="1025" spans="1:2" ht="15" hidden="1" x14ac:dyDescent="0.25">
      <c r="A1025" s="517" t="s">
        <v>1028</v>
      </c>
      <c r="B1025" s="517" t="s">
        <v>1028</v>
      </c>
    </row>
    <row r="1026" spans="1:2" ht="15" hidden="1" x14ac:dyDescent="0.25">
      <c r="A1026" s="517" t="s">
        <v>1029</v>
      </c>
      <c r="B1026" s="517" t="s">
        <v>1029</v>
      </c>
    </row>
    <row r="1027" spans="1:2" ht="15" hidden="1" x14ac:dyDescent="0.25">
      <c r="A1027" s="517" t="s">
        <v>1030</v>
      </c>
      <c r="B1027" s="517" t="s">
        <v>1030</v>
      </c>
    </row>
    <row r="1028" spans="1:2" ht="15" hidden="1" x14ac:dyDescent="0.25">
      <c r="A1028" s="517" t="s">
        <v>1031</v>
      </c>
      <c r="B1028" s="517" t="s">
        <v>1031</v>
      </c>
    </row>
    <row r="1029" spans="1:2" ht="15" hidden="1" x14ac:dyDescent="0.25">
      <c r="A1029" s="517" t="s">
        <v>1032</v>
      </c>
      <c r="B1029" s="517" t="s">
        <v>1032</v>
      </c>
    </row>
    <row r="1030" spans="1:2" ht="15" hidden="1" x14ac:dyDescent="0.25">
      <c r="A1030" s="517" t="s">
        <v>1033</v>
      </c>
      <c r="B1030" s="517" t="s">
        <v>1033</v>
      </c>
    </row>
    <row r="1031" spans="1:2" ht="15" hidden="1" x14ac:dyDescent="0.25">
      <c r="A1031" s="517" t="s">
        <v>1034</v>
      </c>
      <c r="B1031" s="517" t="s">
        <v>1034</v>
      </c>
    </row>
    <row r="1032" spans="1:2" ht="15" hidden="1" x14ac:dyDescent="0.25">
      <c r="A1032" s="517" t="s">
        <v>1035</v>
      </c>
      <c r="B1032" s="517" t="s">
        <v>1035</v>
      </c>
    </row>
    <row r="1033" spans="1:2" ht="15" hidden="1" x14ac:dyDescent="0.25">
      <c r="A1033" s="517" t="s">
        <v>1036</v>
      </c>
      <c r="B1033" s="517" t="s">
        <v>1036</v>
      </c>
    </row>
    <row r="1034" spans="1:2" ht="15" hidden="1" x14ac:dyDescent="0.25">
      <c r="A1034" s="517" t="s">
        <v>1036</v>
      </c>
      <c r="B1034" s="517" t="s">
        <v>1036</v>
      </c>
    </row>
    <row r="1035" spans="1:2" ht="15" hidden="1" x14ac:dyDescent="0.25">
      <c r="A1035" s="517" t="s">
        <v>1037</v>
      </c>
      <c r="B1035" s="517" t="s">
        <v>1037</v>
      </c>
    </row>
    <row r="1036" spans="1:2" ht="15" hidden="1" x14ac:dyDescent="0.25">
      <c r="A1036" s="517" t="s">
        <v>1038</v>
      </c>
      <c r="B1036" s="517" t="s">
        <v>1038</v>
      </c>
    </row>
    <row r="1037" spans="1:2" ht="15" hidden="1" x14ac:dyDescent="0.25">
      <c r="A1037" s="517" t="s">
        <v>1039</v>
      </c>
      <c r="B1037" s="517" t="s">
        <v>1039</v>
      </c>
    </row>
    <row r="1038" spans="1:2" ht="15" hidden="1" x14ac:dyDescent="0.25">
      <c r="A1038" s="517" t="s">
        <v>1039</v>
      </c>
      <c r="B1038" s="517" t="s">
        <v>1039</v>
      </c>
    </row>
    <row r="1039" spans="1:2" ht="15" hidden="1" x14ac:dyDescent="0.25">
      <c r="A1039" s="517" t="s">
        <v>1040</v>
      </c>
      <c r="B1039" s="517" t="s">
        <v>1040</v>
      </c>
    </row>
    <row r="1040" spans="1:2" ht="15" hidden="1" x14ac:dyDescent="0.25">
      <c r="A1040" s="517" t="s">
        <v>1041</v>
      </c>
      <c r="B1040" s="517" t="s">
        <v>1041</v>
      </c>
    </row>
    <row r="1041" spans="1:2" ht="15" hidden="1" x14ac:dyDescent="0.25">
      <c r="A1041" s="517" t="s">
        <v>1042</v>
      </c>
      <c r="B1041" s="517" t="s">
        <v>1042</v>
      </c>
    </row>
    <row r="1042" spans="1:2" ht="15" hidden="1" x14ac:dyDescent="0.25">
      <c r="A1042" s="517" t="s">
        <v>1043</v>
      </c>
      <c r="B1042" s="517" t="s">
        <v>1043</v>
      </c>
    </row>
    <row r="1043" spans="1:2" ht="15" hidden="1" x14ac:dyDescent="0.25">
      <c r="A1043" s="517" t="s">
        <v>1044</v>
      </c>
      <c r="B1043" s="517" t="s">
        <v>1044</v>
      </c>
    </row>
    <row r="1044" spans="1:2" ht="15" hidden="1" x14ac:dyDescent="0.25">
      <c r="A1044" s="517" t="s">
        <v>1045</v>
      </c>
      <c r="B1044" s="517" t="s">
        <v>1045</v>
      </c>
    </row>
    <row r="1045" spans="1:2" ht="15" hidden="1" x14ac:dyDescent="0.25">
      <c r="A1045" s="517" t="s">
        <v>1045</v>
      </c>
      <c r="B1045" s="517" t="s">
        <v>1045</v>
      </c>
    </row>
    <row r="1046" spans="1:2" ht="15" hidden="1" x14ac:dyDescent="0.25">
      <c r="A1046" s="517" t="s">
        <v>1046</v>
      </c>
      <c r="B1046" s="517" t="s">
        <v>1046</v>
      </c>
    </row>
    <row r="1047" spans="1:2" ht="15" hidden="1" x14ac:dyDescent="0.25">
      <c r="A1047" s="517" t="s">
        <v>1047</v>
      </c>
      <c r="B1047" s="517" t="s">
        <v>1047</v>
      </c>
    </row>
    <row r="1048" spans="1:2" ht="15" hidden="1" x14ac:dyDescent="0.25">
      <c r="A1048" s="517" t="s">
        <v>1048</v>
      </c>
      <c r="B1048" s="517" t="s">
        <v>1048</v>
      </c>
    </row>
    <row r="1049" spans="1:2" ht="15" hidden="1" x14ac:dyDescent="0.25">
      <c r="A1049" s="517" t="s">
        <v>1049</v>
      </c>
      <c r="B1049" s="517" t="s">
        <v>1049</v>
      </c>
    </row>
    <row r="1050" spans="1:2" ht="15" hidden="1" x14ac:dyDescent="0.25">
      <c r="A1050" s="517" t="s">
        <v>1050</v>
      </c>
      <c r="B1050" s="517" t="s">
        <v>1050</v>
      </c>
    </row>
    <row r="1051" spans="1:2" ht="15" hidden="1" x14ac:dyDescent="0.25">
      <c r="A1051" s="517" t="s">
        <v>1050</v>
      </c>
      <c r="B1051" s="517" t="s">
        <v>1050</v>
      </c>
    </row>
    <row r="1052" spans="1:2" ht="15" hidden="1" x14ac:dyDescent="0.25">
      <c r="A1052" s="517" t="s">
        <v>1051</v>
      </c>
      <c r="B1052" s="517" t="s">
        <v>1051</v>
      </c>
    </row>
    <row r="1053" spans="1:2" ht="15" hidden="1" x14ac:dyDescent="0.25">
      <c r="A1053" s="517" t="s">
        <v>1051</v>
      </c>
      <c r="B1053" s="517" t="s">
        <v>1051</v>
      </c>
    </row>
    <row r="1054" spans="1:2" ht="15" hidden="1" x14ac:dyDescent="0.25">
      <c r="A1054" s="517" t="s">
        <v>1052</v>
      </c>
      <c r="B1054" s="517" t="s">
        <v>1052</v>
      </c>
    </row>
    <row r="1055" spans="1:2" ht="15" hidden="1" x14ac:dyDescent="0.25">
      <c r="A1055" s="517" t="s">
        <v>1053</v>
      </c>
      <c r="B1055" s="517" t="s">
        <v>1053</v>
      </c>
    </row>
    <row r="1056" spans="1:2" ht="15" hidden="1" x14ac:dyDescent="0.25">
      <c r="A1056" s="517" t="s">
        <v>1054</v>
      </c>
      <c r="B1056" s="517" t="s">
        <v>1054</v>
      </c>
    </row>
    <row r="1057" spans="1:2" ht="15" hidden="1" x14ac:dyDescent="0.25">
      <c r="A1057" s="517" t="s">
        <v>1054</v>
      </c>
      <c r="B1057" s="517" t="s">
        <v>1054</v>
      </c>
    </row>
    <row r="1058" spans="1:2" ht="15" hidden="1" x14ac:dyDescent="0.25">
      <c r="A1058" s="517" t="s">
        <v>1055</v>
      </c>
      <c r="B1058" s="517" t="s">
        <v>1055</v>
      </c>
    </row>
    <row r="1059" spans="1:2" ht="15" hidden="1" x14ac:dyDescent="0.25">
      <c r="A1059" s="517" t="s">
        <v>1056</v>
      </c>
      <c r="B1059" s="517" t="s">
        <v>1056</v>
      </c>
    </row>
    <row r="1060" spans="1:2" ht="15" hidden="1" x14ac:dyDescent="0.25">
      <c r="A1060" s="517" t="s">
        <v>1057</v>
      </c>
      <c r="B1060" s="517" t="s">
        <v>1057</v>
      </c>
    </row>
    <row r="1061" spans="1:2" ht="15" hidden="1" x14ac:dyDescent="0.25">
      <c r="A1061" s="517" t="s">
        <v>1058</v>
      </c>
      <c r="B1061" s="517" t="s">
        <v>1058</v>
      </c>
    </row>
    <row r="1062" spans="1:2" ht="15" hidden="1" x14ac:dyDescent="0.25">
      <c r="A1062" s="517" t="s">
        <v>1059</v>
      </c>
      <c r="B1062" s="517" t="s">
        <v>1059</v>
      </c>
    </row>
    <row r="1063" spans="1:2" ht="15" hidden="1" x14ac:dyDescent="0.25">
      <c r="A1063" s="517" t="s">
        <v>1060</v>
      </c>
      <c r="B1063" s="517" t="s">
        <v>1060</v>
      </c>
    </row>
    <row r="1064" spans="1:2" ht="15" hidden="1" x14ac:dyDescent="0.25">
      <c r="A1064" s="517" t="s">
        <v>1061</v>
      </c>
      <c r="B1064" s="517" t="s">
        <v>1061</v>
      </c>
    </row>
    <row r="1065" spans="1:2" ht="15" hidden="1" x14ac:dyDescent="0.25">
      <c r="A1065" s="517" t="s">
        <v>1062</v>
      </c>
      <c r="B1065" s="517" t="s">
        <v>1062</v>
      </c>
    </row>
    <row r="1066" spans="1:2" ht="15" hidden="1" x14ac:dyDescent="0.25">
      <c r="A1066" s="517" t="s">
        <v>1062</v>
      </c>
      <c r="B1066" s="517" t="s">
        <v>1062</v>
      </c>
    </row>
    <row r="1067" spans="1:2" ht="15" hidden="1" x14ac:dyDescent="0.25">
      <c r="A1067" s="517" t="s">
        <v>1063</v>
      </c>
      <c r="B1067" s="517" t="s">
        <v>1063</v>
      </c>
    </row>
    <row r="1068" spans="1:2" ht="15" hidden="1" x14ac:dyDescent="0.25">
      <c r="A1068" s="517" t="s">
        <v>1064</v>
      </c>
      <c r="B1068" s="517" t="s">
        <v>1064</v>
      </c>
    </row>
    <row r="1069" spans="1:2" ht="15" hidden="1" x14ac:dyDescent="0.25">
      <c r="A1069" s="517" t="s">
        <v>1065</v>
      </c>
      <c r="B1069" s="517" t="s">
        <v>1065</v>
      </c>
    </row>
    <row r="1070" spans="1:2" ht="15" hidden="1" x14ac:dyDescent="0.25">
      <c r="A1070" s="517" t="s">
        <v>1066</v>
      </c>
      <c r="B1070" s="517" t="s">
        <v>1066</v>
      </c>
    </row>
    <row r="1071" spans="1:2" ht="15" hidden="1" x14ac:dyDescent="0.25">
      <c r="A1071" s="517" t="s">
        <v>1066</v>
      </c>
      <c r="B1071" s="517" t="s">
        <v>1066</v>
      </c>
    </row>
    <row r="1072" spans="1:2" ht="15" hidden="1" x14ac:dyDescent="0.25">
      <c r="A1072" s="517" t="s">
        <v>1067</v>
      </c>
      <c r="B1072" s="517" t="s">
        <v>1067</v>
      </c>
    </row>
    <row r="1073" spans="1:2" ht="15" hidden="1" x14ac:dyDescent="0.25">
      <c r="A1073" s="517" t="s">
        <v>1067</v>
      </c>
      <c r="B1073" s="517" t="s">
        <v>1067</v>
      </c>
    </row>
    <row r="1074" spans="1:2" ht="15" hidden="1" x14ac:dyDescent="0.25">
      <c r="A1074" s="517" t="s">
        <v>1068</v>
      </c>
      <c r="B1074" s="517" t="s">
        <v>1068</v>
      </c>
    </row>
    <row r="1075" spans="1:2" ht="15" hidden="1" x14ac:dyDescent="0.25">
      <c r="A1075" s="517" t="s">
        <v>1069</v>
      </c>
      <c r="B1075" s="517" t="s">
        <v>1069</v>
      </c>
    </row>
    <row r="1076" spans="1:2" ht="15" hidden="1" x14ac:dyDescent="0.25">
      <c r="A1076" s="517" t="s">
        <v>1070</v>
      </c>
      <c r="B1076" s="517" t="s">
        <v>1070</v>
      </c>
    </row>
    <row r="1077" spans="1:2" ht="15" hidden="1" x14ac:dyDescent="0.25">
      <c r="A1077" s="517" t="s">
        <v>1071</v>
      </c>
      <c r="B1077" s="517" t="s">
        <v>1071</v>
      </c>
    </row>
    <row r="1078" spans="1:2" ht="15" hidden="1" x14ac:dyDescent="0.25">
      <c r="A1078" s="517" t="s">
        <v>1072</v>
      </c>
      <c r="B1078" s="517" t="s">
        <v>1072</v>
      </c>
    </row>
    <row r="1079" spans="1:2" ht="15" hidden="1" x14ac:dyDescent="0.25">
      <c r="A1079" s="517" t="s">
        <v>1073</v>
      </c>
      <c r="B1079" s="517" t="s">
        <v>1073</v>
      </c>
    </row>
    <row r="1080" spans="1:2" ht="15" hidden="1" x14ac:dyDescent="0.25">
      <c r="A1080" s="517" t="s">
        <v>1074</v>
      </c>
      <c r="B1080" s="517" t="s">
        <v>1074</v>
      </c>
    </row>
    <row r="1081" spans="1:2" ht="15" hidden="1" x14ac:dyDescent="0.25">
      <c r="A1081" s="517" t="s">
        <v>1075</v>
      </c>
      <c r="B1081" s="517" t="s">
        <v>1075</v>
      </c>
    </row>
    <row r="1082" spans="1:2" ht="15" hidden="1" x14ac:dyDescent="0.25">
      <c r="A1082" s="517" t="s">
        <v>1076</v>
      </c>
      <c r="B1082" s="517" t="s">
        <v>1076</v>
      </c>
    </row>
    <row r="1083" spans="1:2" ht="15" hidden="1" x14ac:dyDescent="0.25">
      <c r="A1083" s="517" t="s">
        <v>1077</v>
      </c>
      <c r="B1083" s="517" t="s">
        <v>1077</v>
      </c>
    </row>
    <row r="1084" spans="1:2" ht="15" hidden="1" x14ac:dyDescent="0.25">
      <c r="A1084" s="517" t="s">
        <v>1078</v>
      </c>
      <c r="B1084" s="517" t="s">
        <v>1078</v>
      </c>
    </row>
    <row r="1085" spans="1:2" ht="15" hidden="1" x14ac:dyDescent="0.25">
      <c r="A1085" s="517" t="s">
        <v>1079</v>
      </c>
      <c r="B1085" s="517" t="s">
        <v>1079</v>
      </c>
    </row>
    <row r="1086" spans="1:2" ht="15" hidden="1" x14ac:dyDescent="0.25">
      <c r="A1086" s="517" t="s">
        <v>1080</v>
      </c>
      <c r="B1086" s="517" t="s">
        <v>1080</v>
      </c>
    </row>
    <row r="1087" spans="1:2" ht="15" hidden="1" x14ac:dyDescent="0.25">
      <c r="A1087" s="517" t="s">
        <v>1081</v>
      </c>
      <c r="B1087" s="517" t="s">
        <v>1081</v>
      </c>
    </row>
    <row r="1088" spans="1:2" ht="15" hidden="1" x14ac:dyDescent="0.25">
      <c r="A1088" s="517" t="s">
        <v>1082</v>
      </c>
      <c r="B1088" s="517" t="s">
        <v>1082</v>
      </c>
    </row>
    <row r="1089" spans="1:2" ht="15" hidden="1" x14ac:dyDescent="0.25">
      <c r="A1089" s="517" t="s">
        <v>1083</v>
      </c>
      <c r="B1089" s="517" t="s">
        <v>1083</v>
      </c>
    </row>
    <row r="1090" spans="1:2" ht="15" hidden="1" x14ac:dyDescent="0.25">
      <c r="A1090" s="517" t="s">
        <v>1084</v>
      </c>
      <c r="B1090" s="517" t="s">
        <v>1084</v>
      </c>
    </row>
    <row r="1091" spans="1:2" ht="15" hidden="1" x14ac:dyDescent="0.25">
      <c r="A1091" s="517" t="s">
        <v>1085</v>
      </c>
      <c r="B1091" s="517" t="s">
        <v>1085</v>
      </c>
    </row>
    <row r="1092" spans="1:2" ht="15" hidden="1" x14ac:dyDescent="0.25">
      <c r="A1092" s="517" t="s">
        <v>1086</v>
      </c>
      <c r="B1092" s="517" t="s">
        <v>1086</v>
      </c>
    </row>
    <row r="1093" spans="1:2" ht="15" hidden="1" x14ac:dyDescent="0.25">
      <c r="A1093" s="517" t="s">
        <v>1087</v>
      </c>
      <c r="B1093" s="517" t="s">
        <v>1087</v>
      </c>
    </row>
    <row r="1094" spans="1:2" ht="15" hidden="1" x14ac:dyDescent="0.25">
      <c r="A1094" s="517" t="s">
        <v>1088</v>
      </c>
      <c r="B1094" s="517" t="s">
        <v>1088</v>
      </c>
    </row>
    <row r="1095" spans="1:2" ht="15" hidden="1" x14ac:dyDescent="0.25">
      <c r="A1095" s="517" t="s">
        <v>1089</v>
      </c>
      <c r="B1095" s="517" t="s">
        <v>1089</v>
      </c>
    </row>
    <row r="1096" spans="1:2" ht="15" hidden="1" x14ac:dyDescent="0.25">
      <c r="A1096" s="517" t="s">
        <v>1090</v>
      </c>
      <c r="B1096" s="517" t="s">
        <v>1090</v>
      </c>
    </row>
    <row r="1097" spans="1:2" ht="15" hidden="1" x14ac:dyDescent="0.25">
      <c r="A1097" s="517" t="s">
        <v>1091</v>
      </c>
      <c r="B1097" s="517" t="s">
        <v>1091</v>
      </c>
    </row>
    <row r="1098" spans="1:2" ht="15" hidden="1" x14ac:dyDescent="0.25">
      <c r="A1098" s="517" t="s">
        <v>1091</v>
      </c>
      <c r="B1098" s="517" t="s">
        <v>1091</v>
      </c>
    </row>
    <row r="1099" spans="1:2" ht="15" hidden="1" x14ac:dyDescent="0.25">
      <c r="A1099" s="517" t="s">
        <v>1092</v>
      </c>
      <c r="B1099" s="517" t="s">
        <v>1092</v>
      </c>
    </row>
    <row r="1100" spans="1:2" ht="15" hidden="1" x14ac:dyDescent="0.25">
      <c r="A1100" s="517" t="s">
        <v>1093</v>
      </c>
      <c r="B1100" s="517" t="s">
        <v>1093</v>
      </c>
    </row>
    <row r="1101" spans="1:2" ht="15" hidden="1" x14ac:dyDescent="0.25">
      <c r="A1101" s="517" t="s">
        <v>1094</v>
      </c>
      <c r="B1101" s="517" t="s">
        <v>1094</v>
      </c>
    </row>
    <row r="1102" spans="1:2" ht="15" hidden="1" x14ac:dyDescent="0.25">
      <c r="A1102" s="517" t="s">
        <v>1095</v>
      </c>
      <c r="B1102" s="517" t="s">
        <v>1095</v>
      </c>
    </row>
    <row r="1103" spans="1:2" ht="15" hidden="1" x14ac:dyDescent="0.25">
      <c r="A1103" s="517" t="s">
        <v>1095</v>
      </c>
      <c r="B1103" s="517" t="s">
        <v>1095</v>
      </c>
    </row>
    <row r="1104" spans="1:2" ht="15" hidden="1" x14ac:dyDescent="0.25">
      <c r="A1104" s="517" t="s">
        <v>1096</v>
      </c>
      <c r="B1104" s="517" t="s">
        <v>1096</v>
      </c>
    </row>
    <row r="1105" spans="1:2" ht="15" hidden="1" x14ac:dyDescent="0.25">
      <c r="A1105" s="517" t="s">
        <v>1097</v>
      </c>
      <c r="B1105" s="517" t="s">
        <v>1097</v>
      </c>
    </row>
    <row r="1106" spans="1:2" ht="15" hidden="1" x14ac:dyDescent="0.25">
      <c r="A1106" s="517" t="s">
        <v>1098</v>
      </c>
      <c r="B1106" s="517" t="s">
        <v>1098</v>
      </c>
    </row>
    <row r="1107" spans="1:2" ht="15" hidden="1" x14ac:dyDescent="0.25">
      <c r="A1107" s="517" t="s">
        <v>1098</v>
      </c>
      <c r="B1107" s="517" t="s">
        <v>1098</v>
      </c>
    </row>
    <row r="1108" spans="1:2" ht="15" hidden="1" x14ac:dyDescent="0.25">
      <c r="A1108" s="517" t="s">
        <v>1099</v>
      </c>
      <c r="B1108" s="517" t="s">
        <v>1099</v>
      </c>
    </row>
    <row r="1109" spans="1:2" ht="15" hidden="1" x14ac:dyDescent="0.25">
      <c r="A1109" s="517" t="s">
        <v>1099</v>
      </c>
      <c r="B1109" s="517" t="s">
        <v>1099</v>
      </c>
    </row>
    <row r="1110" spans="1:2" ht="15" hidden="1" x14ac:dyDescent="0.25">
      <c r="A1110" s="517" t="s">
        <v>1100</v>
      </c>
      <c r="B1110" s="517" t="s">
        <v>1100</v>
      </c>
    </row>
    <row r="1111" spans="1:2" ht="15" hidden="1" x14ac:dyDescent="0.25">
      <c r="A1111" s="517" t="s">
        <v>1100</v>
      </c>
      <c r="B1111" s="517" t="s">
        <v>1100</v>
      </c>
    </row>
    <row r="1112" spans="1:2" ht="15" hidden="1" x14ac:dyDescent="0.25">
      <c r="A1112" s="517" t="s">
        <v>1101</v>
      </c>
      <c r="B1112" s="517" t="s">
        <v>1101</v>
      </c>
    </row>
    <row r="1113" spans="1:2" ht="15" hidden="1" x14ac:dyDescent="0.25">
      <c r="A1113" s="517" t="s">
        <v>1102</v>
      </c>
      <c r="B1113" s="517" t="s">
        <v>1102</v>
      </c>
    </row>
    <row r="1114" spans="1:2" ht="15" hidden="1" x14ac:dyDescent="0.25">
      <c r="A1114" s="517" t="s">
        <v>1103</v>
      </c>
      <c r="B1114" s="517" t="s">
        <v>1103</v>
      </c>
    </row>
    <row r="1115" spans="1:2" ht="15" hidden="1" x14ac:dyDescent="0.25">
      <c r="A1115" s="517" t="s">
        <v>1104</v>
      </c>
      <c r="B1115" s="517" t="s">
        <v>1104</v>
      </c>
    </row>
    <row r="1116" spans="1:2" ht="15" hidden="1" x14ac:dyDescent="0.25">
      <c r="A1116" s="517" t="s">
        <v>1104</v>
      </c>
      <c r="B1116" s="517" t="s">
        <v>1104</v>
      </c>
    </row>
    <row r="1117" spans="1:2" ht="15" hidden="1" x14ac:dyDescent="0.25">
      <c r="A1117" s="517" t="s">
        <v>1105</v>
      </c>
      <c r="B1117" s="517" t="s">
        <v>1105</v>
      </c>
    </row>
    <row r="1118" spans="1:2" ht="15" hidden="1" x14ac:dyDescent="0.25">
      <c r="A1118" s="517" t="s">
        <v>1106</v>
      </c>
      <c r="B1118" s="517" t="s">
        <v>1106</v>
      </c>
    </row>
    <row r="1119" spans="1:2" ht="15" hidden="1" x14ac:dyDescent="0.25">
      <c r="A1119" s="517" t="s">
        <v>1107</v>
      </c>
      <c r="B1119" s="517" t="s">
        <v>1107</v>
      </c>
    </row>
    <row r="1120" spans="1:2" ht="15" hidden="1" x14ac:dyDescent="0.25">
      <c r="A1120" s="517" t="s">
        <v>1108</v>
      </c>
      <c r="B1120" s="517" t="s">
        <v>1108</v>
      </c>
    </row>
    <row r="1121" spans="1:2" ht="15" hidden="1" x14ac:dyDescent="0.25">
      <c r="A1121" s="517" t="s">
        <v>1109</v>
      </c>
      <c r="B1121" s="517" t="s">
        <v>1109</v>
      </c>
    </row>
    <row r="1122" spans="1:2" ht="15" hidden="1" x14ac:dyDescent="0.25">
      <c r="A1122" s="517" t="s">
        <v>1110</v>
      </c>
      <c r="B1122" s="517" t="s">
        <v>1110</v>
      </c>
    </row>
    <row r="1123" spans="1:2" ht="15" hidden="1" x14ac:dyDescent="0.25">
      <c r="A1123" s="517" t="s">
        <v>1111</v>
      </c>
      <c r="B1123" s="517" t="s">
        <v>1111</v>
      </c>
    </row>
    <row r="1124" spans="1:2" ht="15" hidden="1" x14ac:dyDescent="0.25">
      <c r="A1124" s="517" t="s">
        <v>1112</v>
      </c>
      <c r="B1124" s="517" t="s">
        <v>1112</v>
      </c>
    </row>
    <row r="1125" spans="1:2" ht="15" hidden="1" x14ac:dyDescent="0.25">
      <c r="A1125" s="517" t="s">
        <v>1113</v>
      </c>
      <c r="B1125" s="517" t="s">
        <v>1114</v>
      </c>
    </row>
    <row r="1126" spans="1:2" ht="15" hidden="1" x14ac:dyDescent="0.25">
      <c r="A1126" s="517" t="s">
        <v>1113</v>
      </c>
      <c r="B1126" s="517" t="s">
        <v>1114</v>
      </c>
    </row>
    <row r="1127" spans="1:2" ht="15" hidden="1" x14ac:dyDescent="0.25">
      <c r="A1127" s="517" t="s">
        <v>1115</v>
      </c>
      <c r="B1127" s="517" t="s">
        <v>1116</v>
      </c>
    </row>
    <row r="1128" spans="1:2" ht="15" hidden="1" x14ac:dyDescent="0.25">
      <c r="A1128" s="517" t="s">
        <v>1117</v>
      </c>
      <c r="B1128" s="517" t="s">
        <v>1118</v>
      </c>
    </row>
    <row r="1129" spans="1:2" ht="15" hidden="1" x14ac:dyDescent="0.25">
      <c r="A1129" s="517" t="s">
        <v>1119</v>
      </c>
      <c r="B1129" s="517" t="s">
        <v>1120</v>
      </c>
    </row>
    <row r="1130" spans="1:2" ht="15" hidden="1" x14ac:dyDescent="0.25">
      <c r="A1130" s="518" t="s">
        <v>1119</v>
      </c>
      <c r="B1130" s="517" t="s">
        <v>1120</v>
      </c>
    </row>
    <row r="1131" spans="1:2" ht="15" hidden="1" x14ac:dyDescent="0.25">
      <c r="A1131" s="517" t="s">
        <v>1121</v>
      </c>
      <c r="B1131" s="517" t="s">
        <v>1122</v>
      </c>
    </row>
    <row r="1132" spans="1:2" ht="15" hidden="1" x14ac:dyDescent="0.25">
      <c r="A1132" s="517" t="s">
        <v>1123</v>
      </c>
      <c r="B1132" s="517" t="s">
        <v>1124</v>
      </c>
    </row>
    <row r="1133" spans="1:2" ht="15" hidden="1" x14ac:dyDescent="0.25">
      <c r="A1133" s="517" t="s">
        <v>1123</v>
      </c>
      <c r="B1133" s="517" t="s">
        <v>1124</v>
      </c>
    </row>
    <row r="1134" spans="1:2" ht="15" hidden="1" x14ac:dyDescent="0.25">
      <c r="A1134" s="517" t="s">
        <v>668</v>
      </c>
      <c r="B1134" s="517" t="s">
        <v>669</v>
      </c>
    </row>
    <row r="1135" spans="1:2" ht="15" hidden="1" x14ac:dyDescent="0.25">
      <c r="A1135" s="517" t="s">
        <v>1125</v>
      </c>
      <c r="B1135" s="517" t="s">
        <v>1126</v>
      </c>
    </row>
    <row r="1136" spans="1:2" ht="15" hidden="1" x14ac:dyDescent="0.25">
      <c r="A1136" s="517" t="s">
        <v>1127</v>
      </c>
      <c r="B1136" s="517" t="s">
        <v>1128</v>
      </c>
    </row>
    <row r="1137" spans="1:2" ht="15" hidden="1" x14ac:dyDescent="0.25">
      <c r="A1137" s="517" t="s">
        <v>1129</v>
      </c>
      <c r="B1137" s="517" t="s">
        <v>1130</v>
      </c>
    </row>
    <row r="1138" spans="1:2" ht="15" hidden="1" x14ac:dyDescent="0.25">
      <c r="A1138" s="517" t="s">
        <v>672</v>
      </c>
      <c r="B1138" s="517" t="s">
        <v>673</v>
      </c>
    </row>
    <row r="1139" spans="1:2" ht="15" hidden="1" x14ac:dyDescent="0.25">
      <c r="A1139" s="517" t="s">
        <v>672</v>
      </c>
      <c r="B1139" s="517" t="s">
        <v>673</v>
      </c>
    </row>
    <row r="1140" spans="1:2" ht="15" hidden="1" x14ac:dyDescent="0.25">
      <c r="A1140" s="517" t="s">
        <v>672</v>
      </c>
      <c r="B1140" s="517" t="s">
        <v>673</v>
      </c>
    </row>
    <row r="1141" spans="1:2" ht="15" hidden="1" x14ac:dyDescent="0.25">
      <c r="A1141" s="517" t="s">
        <v>1131</v>
      </c>
      <c r="B1141" s="517" t="s">
        <v>1132</v>
      </c>
    </row>
    <row r="1142" spans="1:2" ht="15" hidden="1" x14ac:dyDescent="0.25">
      <c r="A1142" s="517" t="s">
        <v>1131</v>
      </c>
      <c r="B1142" s="517" t="s">
        <v>1132</v>
      </c>
    </row>
    <row r="1143" spans="1:2" ht="15" hidden="1" x14ac:dyDescent="0.25">
      <c r="A1143" s="517" t="s">
        <v>1133</v>
      </c>
      <c r="B1143" s="517" t="s">
        <v>1134</v>
      </c>
    </row>
    <row r="1144" spans="1:2" ht="15" hidden="1" x14ac:dyDescent="0.25">
      <c r="A1144" s="517" t="s">
        <v>1133</v>
      </c>
      <c r="B1144" s="517" t="s">
        <v>1134</v>
      </c>
    </row>
    <row r="1145" spans="1:2" ht="15" hidden="1" x14ac:dyDescent="0.25">
      <c r="A1145" s="517" t="s">
        <v>1135</v>
      </c>
      <c r="B1145" s="517" t="s">
        <v>1136</v>
      </c>
    </row>
    <row r="1146" spans="1:2" ht="15" hidden="1" x14ac:dyDescent="0.25">
      <c r="A1146" s="517" t="s">
        <v>1137</v>
      </c>
      <c r="B1146" s="517" t="s">
        <v>1138</v>
      </c>
    </row>
    <row r="1147" spans="1:2" ht="15" hidden="1" x14ac:dyDescent="0.25">
      <c r="A1147" s="517" t="s">
        <v>1137</v>
      </c>
      <c r="B1147" s="517" t="s">
        <v>1138</v>
      </c>
    </row>
    <row r="1148" spans="1:2" ht="15" hidden="1" x14ac:dyDescent="0.25">
      <c r="A1148" s="517" t="s">
        <v>1139</v>
      </c>
      <c r="B1148" s="517" t="s">
        <v>1140</v>
      </c>
    </row>
    <row r="1149" spans="1:2" ht="15" hidden="1" x14ac:dyDescent="0.25">
      <c r="A1149" s="517" t="s">
        <v>1139</v>
      </c>
      <c r="B1149" s="517" t="s">
        <v>1140</v>
      </c>
    </row>
    <row r="1150" spans="1:2" ht="15" hidden="1" x14ac:dyDescent="0.25">
      <c r="A1150" s="517" t="s">
        <v>1141</v>
      </c>
      <c r="B1150" s="517" t="s">
        <v>1142</v>
      </c>
    </row>
    <row r="1151" spans="1:2" ht="15" hidden="1" x14ac:dyDescent="0.25">
      <c r="A1151" s="517" t="s">
        <v>1143</v>
      </c>
      <c r="B1151" s="517" t="s">
        <v>1144</v>
      </c>
    </row>
    <row r="1152" spans="1:2" ht="15" hidden="1" x14ac:dyDescent="0.25">
      <c r="A1152" s="517" t="s">
        <v>1145</v>
      </c>
      <c r="B1152" s="517" t="s">
        <v>1146</v>
      </c>
    </row>
    <row r="1153" spans="1:2" ht="15" hidden="1" x14ac:dyDescent="0.25">
      <c r="A1153" s="517" t="s">
        <v>1147</v>
      </c>
      <c r="B1153" s="517" t="s">
        <v>1148</v>
      </c>
    </row>
    <row r="1154" spans="1:2" ht="15" hidden="1" x14ac:dyDescent="0.25">
      <c r="A1154" s="517" t="s">
        <v>718</v>
      </c>
      <c r="B1154" s="517" t="s">
        <v>719</v>
      </c>
    </row>
    <row r="1155" spans="1:2" ht="15" hidden="1" x14ac:dyDescent="0.25">
      <c r="A1155" s="517" t="s">
        <v>718</v>
      </c>
      <c r="B1155" s="517" t="s">
        <v>719</v>
      </c>
    </row>
    <row r="1156" spans="1:2" ht="15" hidden="1" x14ac:dyDescent="0.25">
      <c r="A1156" s="517" t="s">
        <v>718</v>
      </c>
      <c r="B1156" s="517" t="s">
        <v>719</v>
      </c>
    </row>
    <row r="1157" spans="1:2" ht="15" hidden="1" x14ac:dyDescent="0.25">
      <c r="A1157" s="517" t="s">
        <v>718</v>
      </c>
      <c r="B1157" s="517" t="s">
        <v>719</v>
      </c>
    </row>
    <row r="1158" spans="1:2" ht="15" hidden="1" x14ac:dyDescent="0.25">
      <c r="A1158" s="517" t="s">
        <v>718</v>
      </c>
      <c r="B1158" s="517" t="s">
        <v>719</v>
      </c>
    </row>
    <row r="1159" spans="1:2" ht="15" hidden="1" x14ac:dyDescent="0.25">
      <c r="A1159" s="517" t="s">
        <v>1149</v>
      </c>
      <c r="B1159" s="517" t="s">
        <v>1150</v>
      </c>
    </row>
    <row r="1160" spans="1:2" ht="15" hidden="1" x14ac:dyDescent="0.25">
      <c r="A1160" s="517" t="s">
        <v>1151</v>
      </c>
      <c r="B1160" s="517" t="s">
        <v>1152</v>
      </c>
    </row>
    <row r="1161" spans="1:2" ht="15" hidden="1" x14ac:dyDescent="0.25">
      <c r="A1161" s="517" t="s">
        <v>1153</v>
      </c>
      <c r="B1161" s="517" t="s">
        <v>1154</v>
      </c>
    </row>
    <row r="1162" spans="1:2" ht="15" hidden="1" x14ac:dyDescent="0.25">
      <c r="A1162" s="517" t="s">
        <v>1155</v>
      </c>
      <c r="B1162" s="517" t="s">
        <v>1156</v>
      </c>
    </row>
    <row r="1163" spans="1:2" ht="15" hidden="1" x14ac:dyDescent="0.25">
      <c r="A1163" s="517" t="s">
        <v>1157</v>
      </c>
      <c r="B1163" s="517" t="s">
        <v>1158</v>
      </c>
    </row>
    <row r="1164" spans="1:2" ht="15" hidden="1" x14ac:dyDescent="0.25">
      <c r="A1164" s="517" t="s">
        <v>1159</v>
      </c>
      <c r="B1164" s="517" t="s">
        <v>1160</v>
      </c>
    </row>
    <row r="1165" spans="1:2" ht="15" hidden="1" x14ac:dyDescent="0.25">
      <c r="A1165" s="517" t="s">
        <v>1161</v>
      </c>
      <c r="B1165" s="517" t="s">
        <v>1162</v>
      </c>
    </row>
    <row r="1166" spans="1:2" ht="15" hidden="1" x14ac:dyDescent="0.25">
      <c r="A1166" s="517" t="s">
        <v>1163</v>
      </c>
      <c r="B1166" s="517" t="s">
        <v>1164</v>
      </c>
    </row>
    <row r="1167" spans="1:2" ht="15" hidden="1" x14ac:dyDescent="0.25">
      <c r="A1167" s="517" t="s">
        <v>1165</v>
      </c>
      <c r="B1167" s="517" t="s">
        <v>1166</v>
      </c>
    </row>
    <row r="1168" spans="1:2" ht="15" hidden="1" x14ac:dyDescent="0.25">
      <c r="A1168" s="517" t="s">
        <v>734</v>
      </c>
      <c r="B1168" s="517" t="s">
        <v>735</v>
      </c>
    </row>
    <row r="1169" spans="1:2" ht="15" hidden="1" x14ac:dyDescent="0.25">
      <c r="A1169" s="517" t="s">
        <v>734</v>
      </c>
      <c r="B1169" s="517" t="s">
        <v>735</v>
      </c>
    </row>
    <row r="1170" spans="1:2" ht="15" hidden="1" x14ac:dyDescent="0.25">
      <c r="A1170" s="517" t="s">
        <v>734</v>
      </c>
      <c r="B1170" s="517" t="s">
        <v>735</v>
      </c>
    </row>
    <row r="1171" spans="1:2" ht="15" hidden="1" x14ac:dyDescent="0.25">
      <c r="A1171" s="517" t="s">
        <v>1167</v>
      </c>
      <c r="B1171" s="517" t="s">
        <v>1168</v>
      </c>
    </row>
    <row r="1172" spans="1:2" ht="15" hidden="1" x14ac:dyDescent="0.25">
      <c r="A1172" s="517" t="s">
        <v>1169</v>
      </c>
      <c r="B1172" s="517" t="s">
        <v>1170</v>
      </c>
    </row>
    <row r="1173" spans="1:2" ht="15" hidden="1" x14ac:dyDescent="0.25">
      <c r="A1173" s="517" t="s">
        <v>1171</v>
      </c>
      <c r="B1173" s="517" t="s">
        <v>1172</v>
      </c>
    </row>
    <row r="1174" spans="1:2" ht="15" hidden="1" x14ac:dyDescent="0.25">
      <c r="A1174" s="517" t="s">
        <v>1173</v>
      </c>
      <c r="B1174" s="517" t="s">
        <v>1174</v>
      </c>
    </row>
    <row r="1175" spans="1:2" ht="15" hidden="1" x14ac:dyDescent="0.25">
      <c r="A1175" s="517" t="s">
        <v>1173</v>
      </c>
      <c r="B1175" s="517" t="s">
        <v>1174</v>
      </c>
    </row>
    <row r="1176" spans="1:2" ht="15" hidden="1" x14ac:dyDescent="0.25">
      <c r="A1176" s="517" t="s">
        <v>1175</v>
      </c>
      <c r="B1176" s="517" t="s">
        <v>1176</v>
      </c>
    </row>
    <row r="1177" spans="1:2" ht="15" hidden="1" x14ac:dyDescent="0.25">
      <c r="A1177" s="517" t="s">
        <v>1177</v>
      </c>
      <c r="B1177" s="517" t="s">
        <v>1178</v>
      </c>
    </row>
    <row r="1178" spans="1:2" ht="15" hidden="1" x14ac:dyDescent="0.25">
      <c r="A1178" s="517" t="s">
        <v>1177</v>
      </c>
      <c r="B1178" s="517" t="s">
        <v>1178</v>
      </c>
    </row>
    <row r="1179" spans="1:2" ht="15" hidden="1" x14ac:dyDescent="0.25">
      <c r="A1179" s="517" t="s">
        <v>1179</v>
      </c>
      <c r="B1179" s="517" t="s">
        <v>1178</v>
      </c>
    </row>
    <row r="1180" spans="1:2" ht="15" hidden="1" x14ac:dyDescent="0.25">
      <c r="A1180" s="517" t="s">
        <v>1179</v>
      </c>
      <c r="B1180" s="517" t="s">
        <v>1178</v>
      </c>
    </row>
    <row r="1181" spans="1:2" ht="15" hidden="1" x14ac:dyDescent="0.25">
      <c r="A1181" s="517" t="s">
        <v>1180</v>
      </c>
      <c r="B1181" s="517" t="s">
        <v>1181</v>
      </c>
    </row>
    <row r="1182" spans="1:2" ht="15" hidden="1" x14ac:dyDescent="0.25">
      <c r="A1182" s="517" t="s">
        <v>1182</v>
      </c>
      <c r="B1182" s="517" t="s">
        <v>1183</v>
      </c>
    </row>
    <row r="1183" spans="1:2" ht="15" hidden="1" x14ac:dyDescent="0.25">
      <c r="A1183" s="517" t="s">
        <v>1182</v>
      </c>
      <c r="B1183" s="517" t="s">
        <v>1183</v>
      </c>
    </row>
    <row r="1184" spans="1:2" ht="15" hidden="1" x14ac:dyDescent="0.25">
      <c r="A1184" s="517" t="s">
        <v>1184</v>
      </c>
      <c r="B1184" s="517" t="s">
        <v>1185</v>
      </c>
    </row>
    <row r="1185" spans="1:2" ht="15" hidden="1" x14ac:dyDescent="0.25">
      <c r="A1185" s="517" t="s">
        <v>1186</v>
      </c>
      <c r="B1185" s="517" t="s">
        <v>1187</v>
      </c>
    </row>
    <row r="1186" spans="1:2" ht="15" hidden="1" x14ac:dyDescent="0.25">
      <c r="A1186" s="517" t="s">
        <v>758</v>
      </c>
      <c r="B1186" s="517" t="s">
        <v>759</v>
      </c>
    </row>
    <row r="1187" spans="1:2" ht="15" hidden="1" x14ac:dyDescent="0.25">
      <c r="A1187" s="517" t="s">
        <v>1188</v>
      </c>
      <c r="B1187" s="517" t="s">
        <v>1189</v>
      </c>
    </row>
    <row r="1188" spans="1:2" ht="15" hidden="1" x14ac:dyDescent="0.25">
      <c r="A1188" s="517" t="s">
        <v>1190</v>
      </c>
      <c r="B1188" s="517" t="s">
        <v>1191</v>
      </c>
    </row>
    <row r="1189" spans="1:2" ht="15" hidden="1" x14ac:dyDescent="0.25">
      <c r="A1189" s="517" t="s">
        <v>1192</v>
      </c>
      <c r="B1189" s="517" t="s">
        <v>1193</v>
      </c>
    </row>
    <row r="1190" spans="1:2" ht="15" hidden="1" x14ac:dyDescent="0.25">
      <c r="A1190" s="517" t="s">
        <v>1194</v>
      </c>
      <c r="B1190" s="517" t="s">
        <v>1195</v>
      </c>
    </row>
    <row r="1191" spans="1:2" ht="15" hidden="1" x14ac:dyDescent="0.25">
      <c r="A1191" s="517" t="s">
        <v>762</v>
      </c>
      <c r="B1191" s="517" t="s">
        <v>763</v>
      </c>
    </row>
    <row r="1192" spans="1:2" ht="15" hidden="1" x14ac:dyDescent="0.25">
      <c r="A1192" s="517" t="s">
        <v>1196</v>
      </c>
      <c r="B1192" s="517" t="s">
        <v>1197</v>
      </c>
    </row>
    <row r="1193" spans="1:2" ht="15" hidden="1" x14ac:dyDescent="0.25">
      <c r="A1193" s="517" t="s">
        <v>1196</v>
      </c>
      <c r="B1193" s="517" t="s">
        <v>1197</v>
      </c>
    </row>
    <row r="1194" spans="1:2" ht="15" hidden="1" x14ac:dyDescent="0.25">
      <c r="A1194" s="517" t="s">
        <v>1196</v>
      </c>
      <c r="B1194" s="517" t="s">
        <v>1197</v>
      </c>
    </row>
    <row r="1195" spans="1:2" ht="15" hidden="1" x14ac:dyDescent="0.25">
      <c r="A1195" s="517" t="s">
        <v>1196</v>
      </c>
      <c r="B1195" s="517" t="s">
        <v>1197</v>
      </c>
    </row>
    <row r="1196" spans="1:2" ht="15" hidden="1" x14ac:dyDescent="0.25">
      <c r="A1196" s="517" t="s">
        <v>1198</v>
      </c>
      <c r="B1196" s="517" t="s">
        <v>1199</v>
      </c>
    </row>
    <row r="1197" spans="1:2" ht="15" hidden="1" x14ac:dyDescent="0.25">
      <c r="A1197" s="517" t="s">
        <v>1198</v>
      </c>
      <c r="B1197" s="517" t="s">
        <v>1199</v>
      </c>
    </row>
    <row r="1198" spans="1:2" ht="15" hidden="1" x14ac:dyDescent="0.25">
      <c r="A1198" s="517" t="s">
        <v>1200</v>
      </c>
      <c r="B1198" s="517" t="s">
        <v>1201</v>
      </c>
    </row>
    <row r="1199" spans="1:2" ht="15" hidden="1" x14ac:dyDescent="0.25">
      <c r="A1199" s="517" t="s">
        <v>1202</v>
      </c>
      <c r="B1199" s="517" t="s">
        <v>1203</v>
      </c>
    </row>
    <row r="1200" spans="1:2" ht="15" hidden="1" x14ac:dyDescent="0.25">
      <c r="A1200" s="517" t="s">
        <v>776</v>
      </c>
      <c r="B1200" s="517" t="s">
        <v>777</v>
      </c>
    </row>
    <row r="1201" spans="1:2" ht="15" hidden="1" x14ac:dyDescent="0.25">
      <c r="A1201" s="517" t="s">
        <v>776</v>
      </c>
      <c r="B1201" s="517" t="s">
        <v>777</v>
      </c>
    </row>
    <row r="1202" spans="1:2" ht="15" hidden="1" x14ac:dyDescent="0.25">
      <c r="A1202" s="517" t="s">
        <v>776</v>
      </c>
      <c r="B1202" s="517" t="s">
        <v>777</v>
      </c>
    </row>
    <row r="1203" spans="1:2" ht="15" hidden="1" x14ac:dyDescent="0.25">
      <c r="A1203" s="517" t="s">
        <v>1204</v>
      </c>
      <c r="B1203" s="517" t="s">
        <v>1205</v>
      </c>
    </row>
    <row r="1204" spans="1:2" ht="15" hidden="1" x14ac:dyDescent="0.25">
      <c r="A1204" s="517" t="s">
        <v>1204</v>
      </c>
      <c r="B1204" s="517" t="s">
        <v>1205</v>
      </c>
    </row>
    <row r="1205" spans="1:2" ht="15" hidden="1" x14ac:dyDescent="0.25">
      <c r="A1205" s="518" t="s">
        <v>1206</v>
      </c>
      <c r="B1205" s="517" t="s">
        <v>1207</v>
      </c>
    </row>
    <row r="1206" spans="1:2" ht="15" hidden="1" x14ac:dyDescent="0.25">
      <c r="A1206" s="517" t="s">
        <v>1208</v>
      </c>
      <c r="B1206" s="517" t="s">
        <v>1209</v>
      </c>
    </row>
    <row r="1207" spans="1:2" ht="15" hidden="1" x14ac:dyDescent="0.25">
      <c r="A1207" s="517" t="s">
        <v>1210</v>
      </c>
      <c r="B1207" s="517" t="s">
        <v>1211</v>
      </c>
    </row>
    <row r="1208" spans="1:2" ht="15" hidden="1" x14ac:dyDescent="0.25">
      <c r="A1208" s="517" t="s">
        <v>1212</v>
      </c>
      <c r="B1208" s="517" t="s">
        <v>1213</v>
      </c>
    </row>
    <row r="1209" spans="1:2" ht="15" hidden="1" x14ac:dyDescent="0.25">
      <c r="A1209" s="517" t="s">
        <v>1214</v>
      </c>
      <c r="B1209" s="517" t="s">
        <v>1215</v>
      </c>
    </row>
    <row r="1210" spans="1:2" ht="15" hidden="1" x14ac:dyDescent="0.25">
      <c r="A1210" s="517" t="s">
        <v>1214</v>
      </c>
      <c r="B1210" s="517" t="s">
        <v>1215</v>
      </c>
    </row>
    <row r="1211" spans="1:2" ht="15" hidden="1" x14ac:dyDescent="0.25">
      <c r="A1211" s="517" t="s">
        <v>1216</v>
      </c>
      <c r="B1211" s="517" t="s">
        <v>1217</v>
      </c>
    </row>
    <row r="1212" spans="1:2" ht="15" hidden="1" x14ac:dyDescent="0.25">
      <c r="A1212" s="517" t="s">
        <v>1218</v>
      </c>
      <c r="B1212" s="517" t="s">
        <v>1219</v>
      </c>
    </row>
    <row r="1213" spans="1:2" ht="15" hidden="1" x14ac:dyDescent="0.25">
      <c r="A1213" s="517" t="s">
        <v>1220</v>
      </c>
      <c r="B1213" s="517" t="s">
        <v>1221</v>
      </c>
    </row>
    <row r="1214" spans="1:2" ht="15" hidden="1" x14ac:dyDescent="0.25">
      <c r="A1214" s="517" t="s">
        <v>1222</v>
      </c>
      <c r="B1214" s="517" t="s">
        <v>1223</v>
      </c>
    </row>
    <row r="1215" spans="1:2" ht="15" hidden="1" x14ac:dyDescent="0.25">
      <c r="A1215" s="517" t="s">
        <v>1224</v>
      </c>
      <c r="B1215" s="517" t="s">
        <v>1225</v>
      </c>
    </row>
    <row r="1216" spans="1:2" ht="15" hidden="1" x14ac:dyDescent="0.25">
      <c r="A1216" s="517" t="s">
        <v>1224</v>
      </c>
      <c r="B1216" s="517" t="s">
        <v>1225</v>
      </c>
    </row>
    <row r="1217" spans="1:2" ht="15" hidden="1" x14ac:dyDescent="0.25">
      <c r="A1217" s="517" t="s">
        <v>1226</v>
      </c>
      <c r="B1217" s="517" t="s">
        <v>1227</v>
      </c>
    </row>
    <row r="1218" spans="1:2" ht="15" hidden="1" x14ac:dyDescent="0.25">
      <c r="A1218" s="519" t="s">
        <v>1226</v>
      </c>
      <c r="B1218" s="519" t="s">
        <v>1228</v>
      </c>
    </row>
    <row r="1219" spans="1:2" ht="15" hidden="1" x14ac:dyDescent="0.25">
      <c r="A1219" s="517" t="s">
        <v>1229</v>
      </c>
      <c r="B1219" s="517" t="s">
        <v>1230</v>
      </c>
    </row>
    <row r="1220" spans="1:2" ht="15" hidden="1" x14ac:dyDescent="0.25">
      <c r="A1220" s="517" t="s">
        <v>1229</v>
      </c>
      <c r="B1220" s="517" t="s">
        <v>1230</v>
      </c>
    </row>
    <row r="1221" spans="1:2" ht="15" hidden="1" x14ac:dyDescent="0.25">
      <c r="A1221" s="517" t="s">
        <v>1231</v>
      </c>
      <c r="B1221" s="517" t="s">
        <v>1232</v>
      </c>
    </row>
    <row r="1222" spans="1:2" ht="15" hidden="1" x14ac:dyDescent="0.25">
      <c r="A1222" s="517" t="s">
        <v>1233</v>
      </c>
      <c r="B1222" s="517" t="s">
        <v>1234</v>
      </c>
    </row>
    <row r="1223" spans="1:2" ht="15" hidden="1" x14ac:dyDescent="0.25">
      <c r="A1223" s="517" t="s">
        <v>1235</v>
      </c>
      <c r="B1223" s="517" t="s">
        <v>1236</v>
      </c>
    </row>
    <row r="1224" spans="1:2" ht="15" hidden="1" x14ac:dyDescent="0.25">
      <c r="A1224" s="517" t="s">
        <v>1237</v>
      </c>
      <c r="B1224" s="517" t="s">
        <v>1238</v>
      </c>
    </row>
    <row r="1225" spans="1:2" ht="15" hidden="1" x14ac:dyDescent="0.25">
      <c r="A1225" s="517" t="s">
        <v>1239</v>
      </c>
      <c r="B1225" s="517" t="s">
        <v>1240</v>
      </c>
    </row>
    <row r="1226" spans="1:2" ht="15" hidden="1" x14ac:dyDescent="0.25">
      <c r="A1226" s="517" t="s">
        <v>1241</v>
      </c>
      <c r="B1226" s="517" t="s">
        <v>1242</v>
      </c>
    </row>
    <row r="1227" spans="1:2" ht="15" hidden="1" x14ac:dyDescent="0.25">
      <c r="A1227" s="517" t="s">
        <v>1243</v>
      </c>
      <c r="B1227" s="517" t="s">
        <v>1244</v>
      </c>
    </row>
    <row r="1228" spans="1:2" ht="15" hidden="1" x14ac:dyDescent="0.25">
      <c r="A1228" s="517" t="s">
        <v>1243</v>
      </c>
      <c r="B1228" s="517" t="s">
        <v>1244</v>
      </c>
    </row>
    <row r="1229" spans="1:2" ht="15" hidden="1" x14ac:dyDescent="0.25">
      <c r="A1229" s="517" t="s">
        <v>1245</v>
      </c>
      <c r="B1229" s="517" t="s">
        <v>1246</v>
      </c>
    </row>
    <row r="1230" spans="1:2" ht="15" hidden="1" x14ac:dyDescent="0.25">
      <c r="A1230" s="517" t="s">
        <v>1245</v>
      </c>
      <c r="B1230" s="517" t="s">
        <v>1246</v>
      </c>
    </row>
    <row r="1231" spans="1:2" ht="15" hidden="1" x14ac:dyDescent="0.25">
      <c r="A1231" s="517" t="s">
        <v>838</v>
      </c>
      <c r="B1231" s="517" t="s">
        <v>839</v>
      </c>
    </row>
    <row r="1232" spans="1:2" ht="15" hidden="1" x14ac:dyDescent="0.25">
      <c r="A1232" s="517" t="s">
        <v>838</v>
      </c>
      <c r="B1232" s="517" t="s">
        <v>839</v>
      </c>
    </row>
    <row r="1233" spans="1:2" ht="15" hidden="1" x14ac:dyDescent="0.25">
      <c r="A1233" s="517" t="s">
        <v>1247</v>
      </c>
      <c r="B1233" s="517" t="s">
        <v>1248</v>
      </c>
    </row>
    <row r="1234" spans="1:2" ht="15" hidden="1" x14ac:dyDescent="0.25">
      <c r="A1234" s="517" t="s">
        <v>1249</v>
      </c>
      <c r="B1234" s="517" t="s">
        <v>1250</v>
      </c>
    </row>
    <row r="1235" spans="1:2" ht="15" hidden="1" x14ac:dyDescent="0.25">
      <c r="A1235" s="517" t="s">
        <v>1249</v>
      </c>
      <c r="B1235" s="517" t="s">
        <v>1250</v>
      </c>
    </row>
    <row r="1236" spans="1:2" ht="15" hidden="1" x14ac:dyDescent="0.25">
      <c r="A1236" s="517" t="s">
        <v>1249</v>
      </c>
      <c r="B1236" s="517" t="s">
        <v>1250</v>
      </c>
    </row>
    <row r="1237" spans="1:2" ht="15" hidden="1" x14ac:dyDescent="0.25">
      <c r="A1237" s="517" t="s">
        <v>1251</v>
      </c>
      <c r="B1237" s="517" t="s">
        <v>1252</v>
      </c>
    </row>
    <row r="1238" spans="1:2" ht="15" hidden="1" x14ac:dyDescent="0.25">
      <c r="A1238" s="517" t="s">
        <v>1251</v>
      </c>
      <c r="B1238" s="517" t="s">
        <v>1252</v>
      </c>
    </row>
    <row r="1239" spans="1:2" ht="15" hidden="1" x14ac:dyDescent="0.25">
      <c r="A1239" s="517" t="s">
        <v>844</v>
      </c>
      <c r="B1239" s="517" t="s">
        <v>845</v>
      </c>
    </row>
    <row r="1240" spans="1:2" ht="15" hidden="1" x14ac:dyDescent="0.25">
      <c r="A1240" s="517" t="s">
        <v>1253</v>
      </c>
      <c r="B1240" s="517" t="s">
        <v>1254</v>
      </c>
    </row>
    <row r="1241" spans="1:2" ht="15" hidden="1" x14ac:dyDescent="0.25">
      <c r="A1241" s="517" t="s">
        <v>1255</v>
      </c>
      <c r="B1241" s="517" t="s">
        <v>1256</v>
      </c>
    </row>
    <row r="1242" spans="1:2" ht="15" hidden="1" x14ac:dyDescent="0.25">
      <c r="A1242" s="517" t="s">
        <v>1257</v>
      </c>
      <c r="B1242" s="517" t="s">
        <v>1258</v>
      </c>
    </row>
    <row r="1243" spans="1:2" ht="15" hidden="1" x14ac:dyDescent="0.25">
      <c r="A1243" s="517" t="s">
        <v>1259</v>
      </c>
      <c r="B1243" s="517" t="s">
        <v>1260</v>
      </c>
    </row>
    <row r="1244" spans="1:2" ht="15" hidden="1" x14ac:dyDescent="0.25">
      <c r="A1244" s="517" t="s">
        <v>1261</v>
      </c>
      <c r="B1244" s="517" t="s">
        <v>1262</v>
      </c>
    </row>
    <row r="1245" spans="1:2" ht="15" hidden="1" x14ac:dyDescent="0.25">
      <c r="A1245" s="517" t="s">
        <v>1263</v>
      </c>
      <c r="B1245" s="517" t="s">
        <v>867</v>
      </c>
    </row>
    <row r="1246" spans="1:2" ht="15" hidden="1" x14ac:dyDescent="0.25">
      <c r="A1246" s="517" t="s">
        <v>1264</v>
      </c>
      <c r="B1246" s="517" t="s">
        <v>1265</v>
      </c>
    </row>
    <row r="1247" spans="1:2" ht="15" hidden="1" x14ac:dyDescent="0.25">
      <c r="A1247" s="517" t="s">
        <v>1266</v>
      </c>
      <c r="B1247" s="517" t="s">
        <v>1267</v>
      </c>
    </row>
    <row r="1248" spans="1:2" ht="15" hidden="1" x14ac:dyDescent="0.25">
      <c r="A1248" s="517" t="s">
        <v>1268</v>
      </c>
      <c r="B1248" s="517" t="s">
        <v>1269</v>
      </c>
    </row>
    <row r="1249" spans="1:2" ht="15" hidden="1" x14ac:dyDescent="0.25">
      <c r="A1249" s="518" t="s">
        <v>1268</v>
      </c>
      <c r="B1249" s="517" t="s">
        <v>1269</v>
      </c>
    </row>
    <row r="1250" spans="1:2" ht="15" hidden="1" x14ac:dyDescent="0.25">
      <c r="A1250" s="517" t="s">
        <v>1270</v>
      </c>
      <c r="B1250" s="517" t="s">
        <v>1271</v>
      </c>
    </row>
    <row r="1251" spans="1:2" ht="15" hidden="1" x14ac:dyDescent="0.25">
      <c r="A1251" s="517" t="s">
        <v>1270</v>
      </c>
      <c r="B1251" s="517" t="s">
        <v>1271</v>
      </c>
    </row>
    <row r="1252" spans="1:2" ht="15" hidden="1" x14ac:dyDescent="0.25">
      <c r="A1252" s="517" t="s">
        <v>1270</v>
      </c>
      <c r="B1252" s="517" t="s">
        <v>1271</v>
      </c>
    </row>
    <row r="1253" spans="1:2" ht="15" hidden="1" x14ac:dyDescent="0.25">
      <c r="A1253" s="517" t="s">
        <v>1272</v>
      </c>
      <c r="B1253" s="517" t="s">
        <v>1273</v>
      </c>
    </row>
    <row r="1254" spans="1:2" ht="15" hidden="1" x14ac:dyDescent="0.25">
      <c r="A1254" s="517" t="s">
        <v>1274</v>
      </c>
      <c r="B1254" s="517" t="s">
        <v>1275</v>
      </c>
    </row>
    <row r="1255" spans="1:2" ht="15" hidden="1" x14ac:dyDescent="0.25">
      <c r="A1255" s="517" t="s">
        <v>1276</v>
      </c>
      <c r="B1255" s="517" t="s">
        <v>1277</v>
      </c>
    </row>
    <row r="1256" spans="1:2" ht="15" hidden="1" x14ac:dyDescent="0.25">
      <c r="A1256" s="517" t="s">
        <v>1278</v>
      </c>
      <c r="B1256" s="517" t="s">
        <v>1279</v>
      </c>
    </row>
    <row r="1257" spans="1:2" ht="15" hidden="1" x14ac:dyDescent="0.25">
      <c r="A1257" s="517" t="s">
        <v>1280</v>
      </c>
      <c r="B1257" s="517" t="s">
        <v>1281</v>
      </c>
    </row>
    <row r="1258" spans="1:2" ht="15" hidden="1" x14ac:dyDescent="0.25">
      <c r="A1258" s="517" t="s">
        <v>1282</v>
      </c>
      <c r="B1258" s="517" t="s">
        <v>1283</v>
      </c>
    </row>
    <row r="1259" spans="1:2" ht="15" hidden="1" x14ac:dyDescent="0.25">
      <c r="A1259" s="517" t="s">
        <v>1284</v>
      </c>
      <c r="B1259" s="517" t="s">
        <v>1285</v>
      </c>
    </row>
    <row r="1260" spans="1:2" ht="15" hidden="1" x14ac:dyDescent="0.25">
      <c r="A1260" s="517" t="s">
        <v>1286</v>
      </c>
      <c r="B1260" s="517" t="s">
        <v>1287</v>
      </c>
    </row>
    <row r="1261" spans="1:2" ht="15" hidden="1" x14ac:dyDescent="0.25">
      <c r="A1261" s="518" t="s">
        <v>1286</v>
      </c>
      <c r="B1261" s="517" t="s">
        <v>1287</v>
      </c>
    </row>
    <row r="1262" spans="1:2" ht="15" hidden="1" x14ac:dyDescent="0.25">
      <c r="A1262" s="517" t="s">
        <v>1286</v>
      </c>
      <c r="B1262" s="517" t="s">
        <v>1287</v>
      </c>
    </row>
    <row r="1263" spans="1:2" ht="15" hidden="1" x14ac:dyDescent="0.25">
      <c r="A1263" s="517" t="s">
        <v>1288</v>
      </c>
      <c r="B1263" s="517" t="s">
        <v>1289</v>
      </c>
    </row>
    <row r="1264" spans="1:2" ht="15" hidden="1" x14ac:dyDescent="0.25">
      <c r="A1264" s="517" t="s">
        <v>1290</v>
      </c>
      <c r="B1264" s="517" t="s">
        <v>1291</v>
      </c>
    </row>
    <row r="1265" spans="1:2" ht="15" hidden="1" x14ac:dyDescent="0.25">
      <c r="A1265" s="517" t="s">
        <v>1290</v>
      </c>
      <c r="B1265" s="517" t="s">
        <v>1291</v>
      </c>
    </row>
    <row r="1266" spans="1:2" ht="15" hidden="1" x14ac:dyDescent="0.25">
      <c r="A1266" s="517" t="s">
        <v>1292</v>
      </c>
      <c r="B1266" s="517" t="s">
        <v>1293</v>
      </c>
    </row>
    <row r="1267" spans="1:2" ht="15" hidden="1" x14ac:dyDescent="0.25">
      <c r="A1267" s="517" t="s">
        <v>1294</v>
      </c>
      <c r="B1267" s="517" t="s">
        <v>1295</v>
      </c>
    </row>
    <row r="1268" spans="1:2" ht="15" hidden="1" x14ac:dyDescent="0.25">
      <c r="A1268" s="517" t="s">
        <v>1296</v>
      </c>
      <c r="B1268" s="517" t="s">
        <v>1297</v>
      </c>
    </row>
    <row r="1269" spans="1:2" ht="15" hidden="1" x14ac:dyDescent="0.25">
      <c r="A1269" s="517" t="s">
        <v>1298</v>
      </c>
      <c r="B1269" s="517" t="s">
        <v>1299</v>
      </c>
    </row>
    <row r="1270" spans="1:2" ht="15" hidden="1" x14ac:dyDescent="0.25">
      <c r="A1270" s="517" t="s">
        <v>1300</v>
      </c>
      <c r="B1270" s="517" t="s">
        <v>1301</v>
      </c>
    </row>
    <row r="1271" spans="1:2" ht="15" hidden="1" x14ac:dyDescent="0.25">
      <c r="A1271" s="518" t="s">
        <v>1302</v>
      </c>
      <c r="B1271" s="517" t="s">
        <v>1303</v>
      </c>
    </row>
    <row r="1272" spans="1:2" ht="15" hidden="1" x14ac:dyDescent="0.25">
      <c r="A1272" s="517" t="s">
        <v>1304</v>
      </c>
      <c r="B1272" s="517" t="s">
        <v>1305</v>
      </c>
    </row>
    <row r="1273" spans="1:2" ht="15" hidden="1" x14ac:dyDescent="0.25">
      <c r="A1273" s="517" t="s">
        <v>1306</v>
      </c>
      <c r="B1273" s="517" t="s">
        <v>1307</v>
      </c>
    </row>
    <row r="1274" spans="1:2" ht="15" hidden="1" x14ac:dyDescent="0.25">
      <c r="A1274" s="517" t="s">
        <v>1308</v>
      </c>
      <c r="B1274" s="517" t="s">
        <v>1309</v>
      </c>
    </row>
    <row r="1275" spans="1:2" ht="15" hidden="1" x14ac:dyDescent="0.25">
      <c r="A1275" s="517" t="s">
        <v>231</v>
      </c>
      <c r="B1275" s="517" t="s">
        <v>358</v>
      </c>
    </row>
    <row r="1276" spans="1:2" ht="15" hidden="1" x14ac:dyDescent="0.25">
      <c r="A1276" s="517" t="s">
        <v>231</v>
      </c>
      <c r="B1276" s="517" t="s">
        <v>358</v>
      </c>
    </row>
    <row r="1277" spans="1:2" ht="15" hidden="1" x14ac:dyDescent="0.25">
      <c r="A1277" s="517" t="s">
        <v>231</v>
      </c>
      <c r="B1277" s="517" t="s">
        <v>358</v>
      </c>
    </row>
    <row r="1278" spans="1:2" ht="15" hidden="1" x14ac:dyDescent="0.25">
      <c r="A1278" s="517" t="s">
        <v>231</v>
      </c>
      <c r="B1278" s="517" t="s">
        <v>358</v>
      </c>
    </row>
    <row r="1279" spans="1:2" ht="15" hidden="1" x14ac:dyDescent="0.25">
      <c r="A1279" s="517" t="s">
        <v>231</v>
      </c>
      <c r="B1279" s="517" t="s">
        <v>358</v>
      </c>
    </row>
    <row r="1280" spans="1:2" ht="15" hidden="1" x14ac:dyDescent="0.25">
      <c r="A1280" s="517" t="s">
        <v>231</v>
      </c>
      <c r="B1280" s="517" t="s">
        <v>358</v>
      </c>
    </row>
    <row r="1281" spans="1:2" ht="15" hidden="1" x14ac:dyDescent="0.25">
      <c r="A1281" s="517" t="s">
        <v>231</v>
      </c>
      <c r="B1281" s="517" t="s">
        <v>358</v>
      </c>
    </row>
    <row r="1282" spans="1:2" ht="15" hidden="1" x14ac:dyDescent="0.25">
      <c r="A1282" s="517" t="s">
        <v>231</v>
      </c>
      <c r="B1282" s="517" t="s">
        <v>358</v>
      </c>
    </row>
    <row r="1283" spans="1:2" ht="15" hidden="1" x14ac:dyDescent="0.25">
      <c r="A1283" s="517" t="s">
        <v>191</v>
      </c>
      <c r="B1283" s="517" t="s">
        <v>360</v>
      </c>
    </row>
    <row r="1284" spans="1:2" ht="15" hidden="1" x14ac:dyDescent="0.25">
      <c r="A1284" s="517" t="s">
        <v>191</v>
      </c>
      <c r="B1284" s="517" t="s">
        <v>360</v>
      </c>
    </row>
    <row r="1285" spans="1:2" ht="15" hidden="1" x14ac:dyDescent="0.25">
      <c r="A1285" s="517" t="s">
        <v>191</v>
      </c>
      <c r="B1285" s="517" t="s">
        <v>360</v>
      </c>
    </row>
    <row r="1286" spans="1:2" ht="15" hidden="1" x14ac:dyDescent="0.25">
      <c r="A1286" s="517" t="s">
        <v>191</v>
      </c>
      <c r="B1286" s="517" t="s">
        <v>360</v>
      </c>
    </row>
    <row r="1287" spans="1:2" ht="15" hidden="1" x14ac:dyDescent="0.25">
      <c r="A1287" s="517" t="s">
        <v>191</v>
      </c>
      <c r="B1287" s="517" t="s">
        <v>360</v>
      </c>
    </row>
    <row r="1288" spans="1:2" ht="15" hidden="1" x14ac:dyDescent="0.25">
      <c r="A1288" s="517" t="s">
        <v>191</v>
      </c>
      <c r="B1288" s="517" t="s">
        <v>360</v>
      </c>
    </row>
    <row r="1289" spans="1:2" ht="15" hidden="1" x14ac:dyDescent="0.25">
      <c r="A1289" s="517" t="s">
        <v>191</v>
      </c>
      <c r="B1289" s="517" t="s">
        <v>360</v>
      </c>
    </row>
    <row r="1290" spans="1:2" ht="15" hidden="1" x14ac:dyDescent="0.25">
      <c r="A1290" s="517" t="s">
        <v>191</v>
      </c>
      <c r="B1290" s="517" t="s">
        <v>360</v>
      </c>
    </row>
    <row r="1291" spans="1:2" ht="15" hidden="1" x14ac:dyDescent="0.25">
      <c r="A1291" s="517" t="s">
        <v>191</v>
      </c>
      <c r="B1291" s="517" t="s">
        <v>360</v>
      </c>
    </row>
    <row r="1292" spans="1:2" ht="15" hidden="1" x14ac:dyDescent="0.25">
      <c r="A1292" s="517" t="s">
        <v>191</v>
      </c>
      <c r="B1292" s="517" t="s">
        <v>360</v>
      </c>
    </row>
    <row r="1293" spans="1:2" ht="15" hidden="1" x14ac:dyDescent="0.25">
      <c r="A1293" s="517" t="s">
        <v>191</v>
      </c>
      <c r="B1293" s="517" t="s">
        <v>360</v>
      </c>
    </row>
    <row r="1294" spans="1:2" ht="15" hidden="1" x14ac:dyDescent="0.25">
      <c r="A1294" s="517" t="s">
        <v>191</v>
      </c>
      <c r="B1294" s="517" t="s">
        <v>360</v>
      </c>
    </row>
    <row r="1295" spans="1:2" ht="15" hidden="1" x14ac:dyDescent="0.25">
      <c r="A1295" s="517" t="s">
        <v>191</v>
      </c>
      <c r="B1295" s="517" t="s">
        <v>360</v>
      </c>
    </row>
    <row r="1296" spans="1:2" ht="15" hidden="1" x14ac:dyDescent="0.25">
      <c r="A1296" s="517" t="s">
        <v>444</v>
      </c>
      <c r="B1296" s="517" t="s">
        <v>445</v>
      </c>
    </row>
    <row r="1297" spans="1:2" ht="15" hidden="1" x14ac:dyDescent="0.25">
      <c r="A1297" s="517" t="s">
        <v>444</v>
      </c>
      <c r="B1297" s="517" t="s">
        <v>445</v>
      </c>
    </row>
    <row r="1298" spans="1:2" ht="15" hidden="1" x14ac:dyDescent="0.25">
      <c r="A1298" s="517" t="s">
        <v>444</v>
      </c>
      <c r="B1298" s="517" t="s">
        <v>445</v>
      </c>
    </row>
    <row r="1299" spans="1:2" ht="15" hidden="1" x14ac:dyDescent="0.25">
      <c r="A1299" s="517" t="s">
        <v>444</v>
      </c>
      <c r="B1299" s="517" t="s">
        <v>445</v>
      </c>
    </row>
    <row r="1300" spans="1:2" ht="15" hidden="1" x14ac:dyDescent="0.25">
      <c r="A1300" s="517" t="s">
        <v>444</v>
      </c>
      <c r="B1300" s="517" t="s">
        <v>445</v>
      </c>
    </row>
    <row r="1301" spans="1:2" ht="15" hidden="1" x14ac:dyDescent="0.25">
      <c r="A1301" s="517" t="s">
        <v>444</v>
      </c>
      <c r="B1301" s="517" t="s">
        <v>445</v>
      </c>
    </row>
    <row r="1302" spans="1:2" ht="15" hidden="1" x14ac:dyDescent="0.25">
      <c r="A1302" s="517" t="s">
        <v>1310</v>
      </c>
      <c r="B1302" s="517" t="s">
        <v>1311</v>
      </c>
    </row>
    <row r="1303" spans="1:2" ht="15" hidden="1" x14ac:dyDescent="0.25">
      <c r="A1303" s="517" t="s">
        <v>233</v>
      </c>
      <c r="B1303" s="517" t="s">
        <v>363</v>
      </c>
    </row>
    <row r="1304" spans="1:2" ht="15" hidden="1" x14ac:dyDescent="0.25">
      <c r="A1304" s="517" t="s">
        <v>233</v>
      </c>
      <c r="B1304" s="517" t="s">
        <v>363</v>
      </c>
    </row>
    <row r="1305" spans="1:2" ht="15" hidden="1" x14ac:dyDescent="0.25">
      <c r="A1305" s="517" t="s">
        <v>194</v>
      </c>
      <c r="B1305" s="517" t="s">
        <v>364</v>
      </c>
    </row>
    <row r="1306" spans="1:2" ht="15" hidden="1" x14ac:dyDescent="0.25">
      <c r="A1306" s="517" t="s">
        <v>194</v>
      </c>
      <c r="B1306" s="517" t="s">
        <v>364</v>
      </c>
    </row>
    <row r="1307" spans="1:2" ht="15" hidden="1" x14ac:dyDescent="0.25">
      <c r="A1307" s="517" t="s">
        <v>194</v>
      </c>
      <c r="B1307" s="517" t="s">
        <v>364</v>
      </c>
    </row>
    <row r="1308" spans="1:2" ht="15" hidden="1" x14ac:dyDescent="0.25">
      <c r="A1308" s="517" t="s">
        <v>234</v>
      </c>
      <c r="B1308" s="517" t="s">
        <v>365</v>
      </c>
    </row>
    <row r="1309" spans="1:2" ht="15" hidden="1" x14ac:dyDescent="0.25">
      <c r="A1309" s="517" t="s">
        <v>234</v>
      </c>
      <c r="B1309" s="517" t="s">
        <v>365</v>
      </c>
    </row>
    <row r="1310" spans="1:2" ht="15" hidden="1" x14ac:dyDescent="0.25">
      <c r="A1310" s="517" t="s">
        <v>234</v>
      </c>
      <c r="B1310" s="517" t="s">
        <v>365</v>
      </c>
    </row>
    <row r="1311" spans="1:2" ht="15" hidden="1" x14ac:dyDescent="0.25">
      <c r="A1311" s="517" t="s">
        <v>234</v>
      </c>
      <c r="B1311" s="517" t="s">
        <v>365</v>
      </c>
    </row>
    <row r="1312" spans="1:2" ht="15" hidden="1" x14ac:dyDescent="0.25">
      <c r="A1312" s="517" t="s">
        <v>234</v>
      </c>
      <c r="B1312" s="517" t="s">
        <v>365</v>
      </c>
    </row>
    <row r="1313" spans="1:2" ht="15" hidden="1" x14ac:dyDescent="0.25">
      <c r="A1313" s="517" t="s">
        <v>195</v>
      </c>
      <c r="B1313" s="517" t="s">
        <v>366</v>
      </c>
    </row>
    <row r="1314" spans="1:2" ht="15" hidden="1" x14ac:dyDescent="0.25">
      <c r="A1314" s="517" t="s">
        <v>196</v>
      </c>
      <c r="B1314" s="517" t="s">
        <v>367</v>
      </c>
    </row>
    <row r="1315" spans="1:2" ht="15" hidden="1" x14ac:dyDescent="0.25">
      <c r="A1315" s="517" t="s">
        <v>197</v>
      </c>
      <c r="B1315" s="517" t="s">
        <v>368</v>
      </c>
    </row>
    <row r="1316" spans="1:2" ht="15" hidden="1" x14ac:dyDescent="0.25">
      <c r="A1316" s="517" t="s">
        <v>197</v>
      </c>
      <c r="B1316" s="517" t="s">
        <v>368</v>
      </c>
    </row>
    <row r="1317" spans="1:2" ht="15" hidden="1" x14ac:dyDescent="0.25">
      <c r="A1317" s="517" t="s">
        <v>197</v>
      </c>
      <c r="B1317" s="517" t="s">
        <v>368</v>
      </c>
    </row>
    <row r="1318" spans="1:2" ht="15" hidden="1" x14ac:dyDescent="0.25">
      <c r="A1318" s="517" t="s">
        <v>197</v>
      </c>
      <c r="B1318" s="517" t="s">
        <v>368</v>
      </c>
    </row>
    <row r="1319" spans="1:2" ht="15" hidden="1" x14ac:dyDescent="0.25">
      <c r="A1319" s="517" t="s">
        <v>1312</v>
      </c>
      <c r="B1319" s="517" t="s">
        <v>1313</v>
      </c>
    </row>
    <row r="1320" spans="1:2" ht="15" hidden="1" x14ac:dyDescent="0.25">
      <c r="A1320" s="517" t="s">
        <v>1314</v>
      </c>
      <c r="B1320" s="517" t="s">
        <v>1315</v>
      </c>
    </row>
    <row r="1321" spans="1:2" ht="15" hidden="1" x14ac:dyDescent="0.25">
      <c r="A1321" s="517" t="s">
        <v>1316</v>
      </c>
      <c r="B1321" s="517" t="s">
        <v>1317</v>
      </c>
    </row>
    <row r="1322" spans="1:2" ht="15" hidden="1" x14ac:dyDescent="0.25">
      <c r="A1322" s="517" t="s">
        <v>1316</v>
      </c>
      <c r="B1322" s="517" t="s">
        <v>1317</v>
      </c>
    </row>
    <row r="1323" spans="1:2" ht="15" hidden="1" x14ac:dyDescent="0.25">
      <c r="A1323" s="517" t="s">
        <v>1316</v>
      </c>
      <c r="B1323" s="517" t="s">
        <v>1317</v>
      </c>
    </row>
    <row r="1324" spans="1:2" ht="15" hidden="1" x14ac:dyDescent="0.25">
      <c r="A1324" s="517" t="s">
        <v>1316</v>
      </c>
      <c r="B1324" s="517" t="s">
        <v>1317</v>
      </c>
    </row>
    <row r="1325" spans="1:2" ht="15" hidden="1" x14ac:dyDescent="0.25">
      <c r="A1325" s="517" t="s">
        <v>199</v>
      </c>
      <c r="B1325" s="517" t="s">
        <v>371</v>
      </c>
    </row>
    <row r="1326" spans="1:2" ht="15" hidden="1" x14ac:dyDescent="0.25">
      <c r="A1326" s="517" t="s">
        <v>1318</v>
      </c>
      <c r="B1326" s="517" t="s">
        <v>1319</v>
      </c>
    </row>
    <row r="1327" spans="1:2" ht="15" hidden="1" x14ac:dyDescent="0.25">
      <c r="A1327" s="517" t="s">
        <v>1318</v>
      </c>
      <c r="B1327" s="517" t="s">
        <v>1319</v>
      </c>
    </row>
    <row r="1328" spans="1:2" ht="15" hidden="1" x14ac:dyDescent="0.25">
      <c r="A1328" s="517" t="s">
        <v>1320</v>
      </c>
      <c r="B1328" s="517" t="s">
        <v>1320</v>
      </c>
    </row>
    <row r="1329" spans="1:2" ht="15" hidden="1" x14ac:dyDescent="0.25">
      <c r="A1329" s="517" t="s">
        <v>1321</v>
      </c>
      <c r="B1329" s="517" t="s">
        <v>1321</v>
      </c>
    </row>
    <row r="1330" spans="1:2" ht="15" hidden="1" x14ac:dyDescent="0.25">
      <c r="A1330" s="517" t="s">
        <v>1322</v>
      </c>
      <c r="B1330" s="517" t="s">
        <v>1322</v>
      </c>
    </row>
    <row r="1331" spans="1:2" ht="15" hidden="1" x14ac:dyDescent="0.25">
      <c r="A1331" s="517" t="s">
        <v>1323</v>
      </c>
      <c r="B1331" s="517" t="s">
        <v>1323</v>
      </c>
    </row>
    <row r="1332" spans="1:2" ht="15" hidden="1" x14ac:dyDescent="0.25">
      <c r="A1332" s="517" t="s">
        <v>1324</v>
      </c>
      <c r="B1332" s="517" t="s">
        <v>1324</v>
      </c>
    </row>
    <row r="1333" spans="1:2" ht="15" hidden="1" x14ac:dyDescent="0.25">
      <c r="A1333" s="517" t="s">
        <v>1325</v>
      </c>
      <c r="B1333" s="517" t="s">
        <v>1325</v>
      </c>
    </row>
    <row r="1334" spans="1:2" ht="15" hidden="1" x14ac:dyDescent="0.25">
      <c r="A1334" s="517" t="s">
        <v>1326</v>
      </c>
      <c r="B1334" s="517" t="s">
        <v>1326</v>
      </c>
    </row>
    <row r="1335" spans="1:2" ht="15" hidden="1" x14ac:dyDescent="0.25">
      <c r="A1335" s="517" t="s">
        <v>1327</v>
      </c>
      <c r="B1335" s="517" t="s">
        <v>1327</v>
      </c>
    </row>
    <row r="1336" spans="1:2" ht="15" hidden="1" x14ac:dyDescent="0.25">
      <c r="A1336" s="517" t="s">
        <v>1328</v>
      </c>
      <c r="B1336" s="517" t="s">
        <v>1328</v>
      </c>
    </row>
    <row r="1337" spans="1:2" ht="15" hidden="1" x14ac:dyDescent="0.25">
      <c r="A1337" s="517" t="s">
        <v>1329</v>
      </c>
      <c r="B1337" s="517" t="s">
        <v>1329</v>
      </c>
    </row>
    <row r="1338" spans="1:2" ht="15" hidden="1" x14ac:dyDescent="0.25">
      <c r="A1338" s="517" t="s">
        <v>1330</v>
      </c>
      <c r="B1338" s="517" t="s">
        <v>1330</v>
      </c>
    </row>
    <row r="1339" spans="1:2" ht="15" hidden="1" x14ac:dyDescent="0.25">
      <c r="A1339" s="517" t="s">
        <v>1331</v>
      </c>
      <c r="B1339" s="517" t="s">
        <v>1331</v>
      </c>
    </row>
    <row r="1340" spans="1:2" ht="15" hidden="1" x14ac:dyDescent="0.25">
      <c r="A1340" s="517" t="s">
        <v>1332</v>
      </c>
      <c r="B1340" s="517" t="s">
        <v>1332</v>
      </c>
    </row>
    <row r="1341" spans="1:2" ht="15" hidden="1" x14ac:dyDescent="0.25">
      <c r="A1341" s="517" t="s">
        <v>1333</v>
      </c>
      <c r="B1341" s="517" t="s">
        <v>1333</v>
      </c>
    </row>
    <row r="1342" spans="1:2" ht="15" hidden="1" x14ac:dyDescent="0.25">
      <c r="A1342" s="517" t="s">
        <v>1334</v>
      </c>
      <c r="B1342" s="517" t="s">
        <v>1334</v>
      </c>
    </row>
    <row r="1343" spans="1:2" ht="15" hidden="1" x14ac:dyDescent="0.25">
      <c r="A1343" s="517" t="s">
        <v>1335</v>
      </c>
      <c r="B1343" s="517" t="s">
        <v>1335</v>
      </c>
    </row>
    <row r="1344" spans="1:2" ht="15" hidden="1" x14ac:dyDescent="0.25">
      <c r="A1344" s="517" t="s">
        <v>1336</v>
      </c>
      <c r="B1344" s="517" t="s">
        <v>1336</v>
      </c>
    </row>
    <row r="1345" spans="1:2" ht="15" hidden="1" x14ac:dyDescent="0.25">
      <c r="A1345" s="517" t="s">
        <v>1337</v>
      </c>
      <c r="B1345" s="517" t="s">
        <v>1337</v>
      </c>
    </row>
    <row r="1346" spans="1:2" ht="15" hidden="1" x14ac:dyDescent="0.25">
      <c r="A1346" s="517" t="s">
        <v>1338</v>
      </c>
      <c r="B1346" s="517" t="s">
        <v>1338</v>
      </c>
    </row>
    <row r="1347" spans="1:2" ht="15" hidden="1" x14ac:dyDescent="0.25">
      <c r="A1347" s="517" t="s">
        <v>1339</v>
      </c>
      <c r="B1347" s="517" t="s">
        <v>1339</v>
      </c>
    </row>
    <row r="1348" spans="1:2" ht="15" hidden="1" x14ac:dyDescent="0.25">
      <c r="A1348" s="517" t="s">
        <v>1340</v>
      </c>
      <c r="B1348" s="517" t="s">
        <v>1340</v>
      </c>
    </row>
    <row r="1349" spans="1:2" ht="15" hidden="1" x14ac:dyDescent="0.25">
      <c r="A1349" s="517" t="s">
        <v>1341</v>
      </c>
      <c r="B1349" s="517" t="s">
        <v>1341</v>
      </c>
    </row>
    <row r="1350" spans="1:2" ht="15" hidden="1" x14ac:dyDescent="0.25">
      <c r="A1350" s="517" t="s">
        <v>1342</v>
      </c>
      <c r="B1350" s="517" t="s">
        <v>1342</v>
      </c>
    </row>
    <row r="1351" spans="1:2" ht="15" hidden="1" x14ac:dyDescent="0.25">
      <c r="A1351" s="517" t="s">
        <v>1342</v>
      </c>
      <c r="B1351" s="517" t="s">
        <v>1342</v>
      </c>
    </row>
    <row r="1352" spans="1:2" ht="15" hidden="1" x14ac:dyDescent="0.25">
      <c r="A1352" s="517" t="s">
        <v>1343</v>
      </c>
      <c r="B1352" s="517" t="s">
        <v>1343</v>
      </c>
    </row>
    <row r="1353" spans="1:2" ht="15" hidden="1" x14ac:dyDescent="0.25">
      <c r="A1353" s="517" t="s">
        <v>1344</v>
      </c>
      <c r="B1353" s="517" t="s">
        <v>1344</v>
      </c>
    </row>
    <row r="1354" spans="1:2" ht="15" hidden="1" x14ac:dyDescent="0.25">
      <c r="A1354" s="517" t="s">
        <v>1345</v>
      </c>
      <c r="B1354" s="517" t="s">
        <v>1345</v>
      </c>
    </row>
    <row r="1355" spans="1:2" ht="15" hidden="1" x14ac:dyDescent="0.25">
      <c r="A1355" s="517" t="s">
        <v>1346</v>
      </c>
      <c r="B1355" s="517" t="s">
        <v>1346</v>
      </c>
    </row>
    <row r="1356" spans="1:2" ht="15" hidden="1" x14ac:dyDescent="0.25">
      <c r="A1356" s="517" t="s">
        <v>1347</v>
      </c>
      <c r="B1356" s="517" t="s">
        <v>1347</v>
      </c>
    </row>
    <row r="1357" spans="1:2" ht="15" hidden="1" x14ac:dyDescent="0.25">
      <c r="A1357" s="517" t="s">
        <v>1348</v>
      </c>
      <c r="B1357" s="517" t="s">
        <v>1348</v>
      </c>
    </row>
    <row r="1358" spans="1:2" ht="15" hidden="1" x14ac:dyDescent="0.25">
      <c r="A1358" s="517" t="s">
        <v>1349</v>
      </c>
      <c r="B1358" s="517" t="s">
        <v>1349</v>
      </c>
    </row>
    <row r="1359" spans="1:2" ht="15" hidden="1" x14ac:dyDescent="0.25">
      <c r="A1359" s="517" t="s">
        <v>1350</v>
      </c>
      <c r="B1359" s="517" t="s">
        <v>1350</v>
      </c>
    </row>
    <row r="1360" spans="1:2" ht="15" hidden="1" x14ac:dyDescent="0.25">
      <c r="A1360" s="517" t="s">
        <v>1351</v>
      </c>
      <c r="B1360" s="517" t="s">
        <v>1351</v>
      </c>
    </row>
    <row r="1361" spans="1:2" ht="15" hidden="1" x14ac:dyDescent="0.25">
      <c r="A1361" s="517" t="s">
        <v>1351</v>
      </c>
      <c r="B1361" s="517" t="s">
        <v>1351</v>
      </c>
    </row>
    <row r="1362" spans="1:2" ht="15" hidden="1" x14ac:dyDescent="0.25">
      <c r="A1362" s="517" t="s">
        <v>1352</v>
      </c>
      <c r="B1362" s="517" t="s">
        <v>1352</v>
      </c>
    </row>
    <row r="1363" spans="1:2" ht="15" hidden="1" x14ac:dyDescent="0.25">
      <c r="A1363" s="517" t="s">
        <v>1353</v>
      </c>
      <c r="B1363" s="517" t="s">
        <v>1353</v>
      </c>
    </row>
    <row r="1364" spans="1:2" ht="15" hidden="1" x14ac:dyDescent="0.25">
      <c r="A1364" s="517" t="s">
        <v>1354</v>
      </c>
      <c r="B1364" s="517" t="s">
        <v>1354</v>
      </c>
    </row>
    <row r="1365" spans="1:2" ht="15" hidden="1" x14ac:dyDescent="0.25">
      <c r="A1365" s="517" t="s">
        <v>1355</v>
      </c>
      <c r="B1365" s="517" t="s">
        <v>1355</v>
      </c>
    </row>
    <row r="1366" spans="1:2" ht="15" hidden="1" x14ac:dyDescent="0.25">
      <c r="A1366" s="517" t="s">
        <v>1356</v>
      </c>
      <c r="B1366" s="517" t="s">
        <v>1356</v>
      </c>
    </row>
    <row r="1367" spans="1:2" ht="15" hidden="1" x14ac:dyDescent="0.25">
      <c r="A1367" s="517" t="s">
        <v>1357</v>
      </c>
      <c r="B1367" s="517" t="s">
        <v>1357</v>
      </c>
    </row>
    <row r="1368" spans="1:2" ht="15" hidden="1" x14ac:dyDescent="0.25">
      <c r="A1368" s="517" t="s">
        <v>1358</v>
      </c>
      <c r="B1368" s="517" t="s">
        <v>1358</v>
      </c>
    </row>
    <row r="1369" spans="1:2" ht="15" hidden="1" x14ac:dyDescent="0.25">
      <c r="A1369" s="517" t="s">
        <v>1359</v>
      </c>
      <c r="B1369" s="517" t="s">
        <v>1359</v>
      </c>
    </row>
    <row r="1370" spans="1:2" ht="15" hidden="1" x14ac:dyDescent="0.25">
      <c r="A1370" s="517" t="s">
        <v>1360</v>
      </c>
      <c r="B1370" s="517" t="s">
        <v>1360</v>
      </c>
    </row>
    <row r="1371" spans="1:2" ht="15" hidden="1" x14ac:dyDescent="0.25">
      <c r="A1371" s="517" t="s">
        <v>1361</v>
      </c>
      <c r="B1371" s="517" t="s">
        <v>1361</v>
      </c>
    </row>
    <row r="1372" spans="1:2" ht="15" hidden="1" x14ac:dyDescent="0.25">
      <c r="A1372" s="517" t="s">
        <v>1362</v>
      </c>
      <c r="B1372" s="517" t="s">
        <v>1362</v>
      </c>
    </row>
    <row r="1373" spans="1:2" ht="15" hidden="1" x14ac:dyDescent="0.25">
      <c r="A1373" s="517" t="s">
        <v>1363</v>
      </c>
      <c r="B1373" s="517" t="s">
        <v>1363</v>
      </c>
    </row>
    <row r="1374" spans="1:2" ht="15" hidden="1" x14ac:dyDescent="0.25">
      <c r="A1374" s="517" t="s">
        <v>1364</v>
      </c>
      <c r="B1374" s="517" t="s">
        <v>1364</v>
      </c>
    </row>
    <row r="1375" spans="1:2" ht="15" hidden="1" x14ac:dyDescent="0.25">
      <c r="A1375" s="517" t="s">
        <v>1365</v>
      </c>
      <c r="B1375" s="517" t="s">
        <v>1365</v>
      </c>
    </row>
    <row r="1376" spans="1:2" ht="15" hidden="1" x14ac:dyDescent="0.25">
      <c r="A1376" s="517" t="s">
        <v>1366</v>
      </c>
      <c r="B1376" s="517" t="s">
        <v>1366</v>
      </c>
    </row>
    <row r="1377" spans="1:2" ht="15" hidden="1" x14ac:dyDescent="0.25">
      <c r="A1377" s="517" t="s">
        <v>1367</v>
      </c>
      <c r="B1377" s="517" t="s">
        <v>1367</v>
      </c>
    </row>
    <row r="1378" spans="1:2" ht="15" hidden="1" x14ac:dyDescent="0.25">
      <c r="A1378" s="517" t="s">
        <v>1368</v>
      </c>
      <c r="B1378" s="517" t="s">
        <v>1368</v>
      </c>
    </row>
    <row r="1379" spans="1:2" ht="15" hidden="1" x14ac:dyDescent="0.25">
      <c r="A1379" s="517" t="s">
        <v>1369</v>
      </c>
      <c r="B1379" s="517" t="s">
        <v>1369</v>
      </c>
    </row>
    <row r="1380" spans="1:2" ht="15" hidden="1" x14ac:dyDescent="0.25">
      <c r="A1380" s="517" t="s">
        <v>1369</v>
      </c>
      <c r="B1380" s="517" t="s">
        <v>1369</v>
      </c>
    </row>
    <row r="1381" spans="1:2" ht="15" hidden="1" x14ac:dyDescent="0.25">
      <c r="A1381" s="517" t="s">
        <v>1370</v>
      </c>
      <c r="B1381" s="517" t="s">
        <v>1370</v>
      </c>
    </row>
    <row r="1382" spans="1:2" ht="15" hidden="1" x14ac:dyDescent="0.25">
      <c r="A1382" s="517" t="s">
        <v>1371</v>
      </c>
      <c r="B1382" s="517" t="s">
        <v>1371</v>
      </c>
    </row>
    <row r="1383" spans="1:2" ht="15" hidden="1" x14ac:dyDescent="0.25">
      <c r="A1383" s="517" t="s">
        <v>1372</v>
      </c>
      <c r="B1383" s="517" t="s">
        <v>1372</v>
      </c>
    </row>
    <row r="1384" spans="1:2" ht="15" hidden="1" x14ac:dyDescent="0.25">
      <c r="A1384" s="517" t="s">
        <v>1373</v>
      </c>
      <c r="B1384" s="517" t="s">
        <v>1373</v>
      </c>
    </row>
    <row r="1385" spans="1:2" ht="15" hidden="1" x14ac:dyDescent="0.25">
      <c r="A1385" s="517" t="s">
        <v>1373</v>
      </c>
      <c r="B1385" s="517" t="s">
        <v>1373</v>
      </c>
    </row>
    <row r="1386" spans="1:2" ht="15" hidden="1" x14ac:dyDescent="0.25">
      <c r="A1386" s="517" t="s">
        <v>1374</v>
      </c>
      <c r="B1386" s="517" t="s">
        <v>1374</v>
      </c>
    </row>
    <row r="1387" spans="1:2" ht="15" hidden="1" x14ac:dyDescent="0.25">
      <c r="A1387" s="517" t="s">
        <v>1375</v>
      </c>
      <c r="B1387" s="517" t="s">
        <v>1375</v>
      </c>
    </row>
    <row r="1388" spans="1:2" ht="15" hidden="1" x14ac:dyDescent="0.25">
      <c r="A1388" s="517" t="s">
        <v>1375</v>
      </c>
      <c r="B1388" s="517" t="s">
        <v>1375</v>
      </c>
    </row>
    <row r="1389" spans="1:2" ht="15" hidden="1" x14ac:dyDescent="0.25">
      <c r="A1389" s="517" t="s">
        <v>1376</v>
      </c>
      <c r="B1389" s="517" t="s">
        <v>1376</v>
      </c>
    </row>
    <row r="1390" spans="1:2" ht="15" hidden="1" x14ac:dyDescent="0.25">
      <c r="A1390" s="517" t="s">
        <v>1377</v>
      </c>
      <c r="B1390" s="517" t="s">
        <v>1377</v>
      </c>
    </row>
    <row r="1391" spans="1:2" ht="15" hidden="1" x14ac:dyDescent="0.25">
      <c r="A1391" s="517" t="s">
        <v>1378</v>
      </c>
      <c r="B1391" s="517" t="s">
        <v>1378</v>
      </c>
    </row>
    <row r="1392" spans="1:2" ht="15" hidden="1" x14ac:dyDescent="0.25">
      <c r="A1392" s="517" t="s">
        <v>1378</v>
      </c>
      <c r="B1392" s="517" t="s">
        <v>1378</v>
      </c>
    </row>
    <row r="1393" spans="1:2" ht="15" hidden="1" x14ac:dyDescent="0.25">
      <c r="A1393" s="517" t="s">
        <v>1379</v>
      </c>
      <c r="B1393" s="517" t="s">
        <v>1379</v>
      </c>
    </row>
    <row r="1394" spans="1:2" ht="15" hidden="1" x14ac:dyDescent="0.25">
      <c r="A1394" s="517" t="s">
        <v>1380</v>
      </c>
      <c r="B1394" s="517" t="s">
        <v>1380</v>
      </c>
    </row>
    <row r="1395" spans="1:2" ht="15" hidden="1" x14ac:dyDescent="0.25">
      <c r="A1395" s="517" t="s">
        <v>1381</v>
      </c>
      <c r="B1395" s="517" t="s">
        <v>1381</v>
      </c>
    </row>
    <row r="1396" spans="1:2" ht="15" hidden="1" x14ac:dyDescent="0.25">
      <c r="A1396" s="517" t="s">
        <v>1382</v>
      </c>
      <c r="B1396" s="517" t="s">
        <v>1382</v>
      </c>
    </row>
    <row r="1397" spans="1:2" ht="15" hidden="1" x14ac:dyDescent="0.25">
      <c r="A1397" s="517" t="s">
        <v>1383</v>
      </c>
      <c r="B1397" s="517" t="s">
        <v>1383</v>
      </c>
    </row>
    <row r="1398" spans="1:2" ht="15" hidden="1" x14ac:dyDescent="0.25">
      <c r="A1398" s="517" t="s">
        <v>1384</v>
      </c>
      <c r="B1398" s="517" t="s">
        <v>1384</v>
      </c>
    </row>
    <row r="1399" spans="1:2" ht="15" hidden="1" x14ac:dyDescent="0.25">
      <c r="A1399" s="517" t="s">
        <v>1385</v>
      </c>
      <c r="B1399" s="517" t="s">
        <v>1385</v>
      </c>
    </row>
    <row r="1400" spans="1:2" ht="15" hidden="1" x14ac:dyDescent="0.25">
      <c r="A1400" s="517" t="s">
        <v>1386</v>
      </c>
      <c r="B1400" s="517" t="s">
        <v>1386</v>
      </c>
    </row>
    <row r="1401" spans="1:2" ht="15" hidden="1" x14ac:dyDescent="0.25">
      <c r="A1401" s="517" t="s">
        <v>1387</v>
      </c>
      <c r="B1401" s="517" t="s">
        <v>1387</v>
      </c>
    </row>
    <row r="1402" spans="1:2" ht="15" hidden="1" x14ac:dyDescent="0.25">
      <c r="A1402" s="517" t="s">
        <v>1388</v>
      </c>
      <c r="B1402" s="517" t="s">
        <v>1388</v>
      </c>
    </row>
    <row r="1403" spans="1:2" ht="15" hidden="1" x14ac:dyDescent="0.25">
      <c r="A1403" s="517" t="s">
        <v>1389</v>
      </c>
      <c r="B1403" s="517" t="s">
        <v>1389</v>
      </c>
    </row>
    <row r="1404" spans="1:2" ht="15" hidden="1" x14ac:dyDescent="0.25">
      <c r="A1404" s="517" t="s">
        <v>1390</v>
      </c>
      <c r="B1404" s="517" t="s">
        <v>1390</v>
      </c>
    </row>
    <row r="1405" spans="1:2" ht="15" hidden="1" x14ac:dyDescent="0.25">
      <c r="A1405" s="517" t="s">
        <v>1391</v>
      </c>
      <c r="B1405" s="517" t="s">
        <v>1391</v>
      </c>
    </row>
    <row r="1406" spans="1:2" ht="15" hidden="1" x14ac:dyDescent="0.25">
      <c r="A1406" s="517" t="s">
        <v>1392</v>
      </c>
      <c r="B1406" s="517" t="s">
        <v>1392</v>
      </c>
    </row>
    <row r="1407" spans="1:2" ht="15" hidden="1" x14ac:dyDescent="0.25">
      <c r="A1407" s="517" t="s">
        <v>1393</v>
      </c>
      <c r="B1407" s="517" t="s">
        <v>1393</v>
      </c>
    </row>
    <row r="1408" spans="1:2" ht="15" hidden="1" x14ac:dyDescent="0.25">
      <c r="A1408" s="517" t="s">
        <v>1394</v>
      </c>
      <c r="B1408" s="517" t="s">
        <v>1394</v>
      </c>
    </row>
    <row r="1409" spans="1:2" ht="15" hidden="1" x14ac:dyDescent="0.25">
      <c r="A1409" s="517" t="s">
        <v>1394</v>
      </c>
      <c r="B1409" s="517" t="s">
        <v>1394</v>
      </c>
    </row>
    <row r="1410" spans="1:2" ht="15" hidden="1" x14ac:dyDescent="0.25">
      <c r="A1410" s="517" t="s">
        <v>1395</v>
      </c>
      <c r="B1410" s="517" t="s">
        <v>1395</v>
      </c>
    </row>
    <row r="1411" spans="1:2" ht="15" hidden="1" x14ac:dyDescent="0.25">
      <c r="A1411" s="517" t="s">
        <v>1396</v>
      </c>
      <c r="B1411" s="517" t="s">
        <v>1396</v>
      </c>
    </row>
    <row r="1412" spans="1:2" ht="15" hidden="1" x14ac:dyDescent="0.25">
      <c r="A1412" s="517" t="s">
        <v>1397</v>
      </c>
      <c r="B1412" s="517" t="s">
        <v>1397</v>
      </c>
    </row>
    <row r="1413" spans="1:2" ht="15" hidden="1" x14ac:dyDescent="0.25">
      <c r="A1413" s="517" t="s">
        <v>1398</v>
      </c>
      <c r="B1413" s="517" t="s">
        <v>1398</v>
      </c>
    </row>
    <row r="1414" spans="1:2" ht="15" hidden="1" x14ac:dyDescent="0.25">
      <c r="A1414" s="517" t="s">
        <v>1399</v>
      </c>
      <c r="B1414" s="517" t="s">
        <v>1399</v>
      </c>
    </row>
    <row r="1415" spans="1:2" ht="15" hidden="1" x14ac:dyDescent="0.25">
      <c r="A1415" s="517" t="s">
        <v>1400</v>
      </c>
      <c r="B1415" s="517" t="s">
        <v>1400</v>
      </c>
    </row>
    <row r="1416" spans="1:2" ht="15" hidden="1" x14ac:dyDescent="0.25">
      <c r="A1416" s="517" t="s">
        <v>1401</v>
      </c>
      <c r="B1416" s="517" t="s">
        <v>1402</v>
      </c>
    </row>
    <row r="1417" spans="1:2" ht="15" hidden="1" x14ac:dyDescent="0.25">
      <c r="A1417" s="517" t="s">
        <v>1403</v>
      </c>
      <c r="B1417" s="517" t="s">
        <v>1404</v>
      </c>
    </row>
    <row r="1418" spans="1:2" ht="15" hidden="1" x14ac:dyDescent="0.25">
      <c r="A1418" s="517" t="s">
        <v>1405</v>
      </c>
      <c r="B1418" s="517" t="s">
        <v>1389</v>
      </c>
    </row>
    <row r="1419" spans="1:2" ht="15" hidden="1" x14ac:dyDescent="0.25">
      <c r="A1419" s="517" t="s">
        <v>1406</v>
      </c>
      <c r="B1419" s="517" t="s">
        <v>1407</v>
      </c>
    </row>
    <row r="1420" spans="1:2" ht="15" hidden="1" x14ac:dyDescent="0.25">
      <c r="A1420" s="517" t="s">
        <v>1408</v>
      </c>
      <c r="B1420" s="517" t="s">
        <v>1409</v>
      </c>
    </row>
    <row r="1421" spans="1:2" ht="15" hidden="1" x14ac:dyDescent="0.25">
      <c r="A1421" s="517" t="s">
        <v>1410</v>
      </c>
      <c r="B1421" s="517" t="s">
        <v>1411</v>
      </c>
    </row>
    <row r="1422" spans="1:2" ht="15" hidden="1" x14ac:dyDescent="0.25">
      <c r="A1422" s="517" t="s">
        <v>1410</v>
      </c>
      <c r="B1422" s="517" t="s">
        <v>1411</v>
      </c>
    </row>
    <row r="1423" spans="1:2" ht="15" hidden="1" x14ac:dyDescent="0.25">
      <c r="A1423" s="517" t="s">
        <v>1410</v>
      </c>
      <c r="B1423" s="517" t="s">
        <v>1411</v>
      </c>
    </row>
    <row r="1424" spans="1:2" ht="15" hidden="1" x14ac:dyDescent="0.25">
      <c r="A1424" s="517" t="s">
        <v>1412</v>
      </c>
      <c r="B1424" s="517" t="s">
        <v>1413</v>
      </c>
    </row>
    <row r="1425" spans="1:2" ht="15" hidden="1" x14ac:dyDescent="0.25">
      <c r="A1425" s="517" t="s">
        <v>1414</v>
      </c>
      <c r="B1425" s="517" t="s">
        <v>1415</v>
      </c>
    </row>
    <row r="1426" spans="1:2" ht="15" hidden="1" x14ac:dyDescent="0.25">
      <c r="A1426" s="517" t="s">
        <v>1416</v>
      </c>
      <c r="B1426" s="517" t="s">
        <v>1417</v>
      </c>
    </row>
    <row r="1427" spans="1:2" ht="15" hidden="1" x14ac:dyDescent="0.25">
      <c r="A1427" s="517" t="s">
        <v>221</v>
      </c>
      <c r="B1427" s="517" t="s">
        <v>401</v>
      </c>
    </row>
    <row r="1428" spans="1:2" ht="15" hidden="1" x14ac:dyDescent="0.25">
      <c r="A1428" s="517" t="s">
        <v>1418</v>
      </c>
      <c r="B1428" s="517" t="s">
        <v>1419</v>
      </c>
    </row>
    <row r="1429" spans="1:2" ht="15" hidden="1" x14ac:dyDescent="0.25">
      <c r="A1429" s="517" t="s">
        <v>1420</v>
      </c>
      <c r="B1429" s="517" t="s">
        <v>1421</v>
      </c>
    </row>
    <row r="1430" spans="1:2" ht="15" hidden="1" x14ac:dyDescent="0.25">
      <c r="A1430" s="517" t="s">
        <v>1422</v>
      </c>
      <c r="B1430" s="517" t="s">
        <v>1423</v>
      </c>
    </row>
    <row r="1431" spans="1:2" ht="15" hidden="1" x14ac:dyDescent="0.25">
      <c r="A1431" s="519" t="s">
        <v>1424</v>
      </c>
      <c r="B1431" s="519" t="s">
        <v>1425</v>
      </c>
    </row>
    <row r="1432" spans="1:2" ht="15" hidden="1" x14ac:dyDescent="0.25">
      <c r="A1432" s="517" t="s">
        <v>1426</v>
      </c>
      <c r="B1432" s="517" t="s">
        <v>1427</v>
      </c>
    </row>
    <row r="1433" spans="1:2" ht="15" hidden="1" x14ac:dyDescent="0.25">
      <c r="A1433" s="517" t="s">
        <v>1426</v>
      </c>
      <c r="B1433" s="517" t="s">
        <v>1427</v>
      </c>
    </row>
    <row r="1434" spans="1:2" ht="15" hidden="1" x14ac:dyDescent="0.25">
      <c r="A1434" s="517" t="s">
        <v>1426</v>
      </c>
      <c r="B1434" s="517" t="s">
        <v>1427</v>
      </c>
    </row>
    <row r="1435" spans="1:2" ht="15" hidden="1" x14ac:dyDescent="0.25">
      <c r="A1435" s="517" t="s">
        <v>1428</v>
      </c>
      <c r="B1435" s="517" t="s">
        <v>1429</v>
      </c>
    </row>
    <row r="1436" spans="1:2" ht="15" hidden="1" x14ac:dyDescent="0.25">
      <c r="A1436" s="517" t="s">
        <v>1430</v>
      </c>
      <c r="B1436" s="517" t="s">
        <v>1431</v>
      </c>
    </row>
    <row r="1437" spans="1:2" ht="15" hidden="1" x14ac:dyDescent="0.25">
      <c r="A1437" s="517" t="s">
        <v>1430</v>
      </c>
      <c r="B1437" s="517" t="s">
        <v>1431</v>
      </c>
    </row>
    <row r="1438" spans="1:2" ht="15" hidden="1" x14ac:dyDescent="0.25">
      <c r="A1438" s="519" t="s">
        <v>1432</v>
      </c>
      <c r="B1438" s="517" t="s">
        <v>1433</v>
      </c>
    </row>
    <row r="1439" spans="1:2" ht="15" hidden="1" x14ac:dyDescent="0.25">
      <c r="A1439" s="517" t="s">
        <v>1434</v>
      </c>
      <c r="B1439" s="517" t="s">
        <v>1435</v>
      </c>
    </row>
    <row r="1440" spans="1:2" ht="15" hidden="1" x14ac:dyDescent="0.25">
      <c r="A1440" s="517" t="s">
        <v>1436</v>
      </c>
      <c r="B1440" s="517" t="s">
        <v>1437</v>
      </c>
    </row>
    <row r="1441" spans="1:2" ht="15" hidden="1" x14ac:dyDescent="0.25">
      <c r="A1441" s="517" t="s">
        <v>1438</v>
      </c>
      <c r="B1441" s="517" t="s">
        <v>1439</v>
      </c>
    </row>
    <row r="1442" spans="1:2" ht="15" hidden="1" x14ac:dyDescent="0.25">
      <c r="A1442" s="517" t="s">
        <v>1440</v>
      </c>
      <c r="B1442" s="517" t="s">
        <v>1441</v>
      </c>
    </row>
    <row r="1443" spans="1:2" ht="15" hidden="1" x14ac:dyDescent="0.25">
      <c r="A1443" s="517" t="s">
        <v>1440</v>
      </c>
      <c r="B1443" s="517" t="s">
        <v>1441</v>
      </c>
    </row>
    <row r="1444" spans="1:2" ht="15" hidden="1" x14ac:dyDescent="0.25">
      <c r="A1444" s="517" t="s">
        <v>1442</v>
      </c>
      <c r="B1444" s="517" t="s">
        <v>1443</v>
      </c>
    </row>
    <row r="1445" spans="1:2" ht="15" hidden="1" x14ac:dyDescent="0.25">
      <c r="A1445" s="517" t="s">
        <v>1442</v>
      </c>
      <c r="B1445" s="517" t="s">
        <v>1443</v>
      </c>
    </row>
    <row r="1446" spans="1:2" ht="15" hidden="1" x14ac:dyDescent="0.25">
      <c r="A1446" s="517" t="s">
        <v>1444</v>
      </c>
      <c r="B1446" s="517" t="s">
        <v>1445</v>
      </c>
    </row>
    <row r="1447" spans="1:2" ht="15" hidden="1" x14ac:dyDescent="0.25">
      <c r="A1447" s="517" t="s">
        <v>1444</v>
      </c>
      <c r="B1447" s="517" t="s">
        <v>1445</v>
      </c>
    </row>
    <row r="1448" spans="1:2" ht="15" hidden="1" x14ac:dyDescent="0.25">
      <c r="A1448" s="517" t="s">
        <v>1446</v>
      </c>
      <c r="B1448" s="517" t="s">
        <v>1447</v>
      </c>
    </row>
    <row r="1449" spans="1:2" ht="15" hidden="1" x14ac:dyDescent="0.25">
      <c r="A1449" s="517" t="s">
        <v>1448</v>
      </c>
      <c r="B1449" s="517" t="s">
        <v>1449</v>
      </c>
    </row>
    <row r="1450" spans="1:2" ht="15" hidden="1" x14ac:dyDescent="0.25">
      <c r="A1450" s="517" t="s">
        <v>1450</v>
      </c>
      <c r="B1450" s="517" t="s">
        <v>1451</v>
      </c>
    </row>
    <row r="1451" spans="1:2" ht="15" hidden="1" x14ac:dyDescent="0.25">
      <c r="A1451" s="517" t="s">
        <v>1450</v>
      </c>
      <c r="B1451" s="517" t="s">
        <v>1451</v>
      </c>
    </row>
    <row r="1452" spans="1:2" ht="15" hidden="1" x14ac:dyDescent="0.25">
      <c r="A1452" s="517" t="s">
        <v>1452</v>
      </c>
      <c r="B1452" s="517" t="s">
        <v>1453</v>
      </c>
    </row>
    <row r="1453" spans="1:2" ht="15" hidden="1" x14ac:dyDescent="0.25">
      <c r="A1453" s="517" t="s">
        <v>1454</v>
      </c>
      <c r="B1453" s="517" t="s">
        <v>1455</v>
      </c>
    </row>
    <row r="1454" spans="1:2" ht="15" hidden="1" x14ac:dyDescent="0.25">
      <c r="A1454" s="517" t="s">
        <v>1456</v>
      </c>
      <c r="B1454" s="517" t="s">
        <v>1457</v>
      </c>
    </row>
    <row r="1455" spans="1:2" ht="15" hidden="1" x14ac:dyDescent="0.25">
      <c r="A1455" s="517" t="s">
        <v>1458</v>
      </c>
      <c r="B1455" s="517" t="s">
        <v>1459</v>
      </c>
    </row>
    <row r="1456" spans="1:2" ht="15" hidden="1" x14ac:dyDescent="0.25">
      <c r="A1456" s="517" t="s">
        <v>1460</v>
      </c>
      <c r="B1456" s="517" t="s">
        <v>1461</v>
      </c>
    </row>
    <row r="1457" spans="1:2" ht="15" hidden="1" x14ac:dyDescent="0.25">
      <c r="A1457" s="517" t="s">
        <v>1460</v>
      </c>
      <c r="B1457" s="517" t="s">
        <v>1461</v>
      </c>
    </row>
    <row r="1458" spans="1:2" ht="15" hidden="1" x14ac:dyDescent="0.25">
      <c r="A1458" s="517" t="s">
        <v>1462</v>
      </c>
      <c r="B1458" s="517" t="s">
        <v>1463</v>
      </c>
    </row>
    <row r="1459" spans="1:2" ht="15" hidden="1" x14ac:dyDescent="0.25">
      <c r="A1459" s="517" t="s">
        <v>1464</v>
      </c>
      <c r="B1459" s="517" t="s">
        <v>1465</v>
      </c>
    </row>
    <row r="1460" spans="1:2" ht="15" hidden="1" x14ac:dyDescent="0.25">
      <c r="A1460" s="519" t="s">
        <v>1466</v>
      </c>
      <c r="B1460" s="517" t="s">
        <v>1467</v>
      </c>
    </row>
    <row r="1461" spans="1:2" ht="15" hidden="1" x14ac:dyDescent="0.25">
      <c r="A1461" s="517" t="s">
        <v>1468</v>
      </c>
      <c r="B1461" s="517" t="s">
        <v>1469</v>
      </c>
    </row>
    <row r="1462" spans="1:2" ht="15" hidden="1" x14ac:dyDescent="0.25">
      <c r="A1462" s="517" t="s">
        <v>1470</v>
      </c>
      <c r="B1462" s="517" t="s">
        <v>1372</v>
      </c>
    </row>
    <row r="1463" spans="1:2" ht="15" hidden="1" x14ac:dyDescent="0.25">
      <c r="A1463" s="517" t="s">
        <v>431</v>
      </c>
      <c r="B1463" s="517" t="s">
        <v>432</v>
      </c>
    </row>
    <row r="1464" spans="1:2" ht="15" hidden="1" x14ac:dyDescent="0.25">
      <c r="A1464" s="517" t="s">
        <v>431</v>
      </c>
      <c r="B1464" s="517" t="s">
        <v>432</v>
      </c>
    </row>
    <row r="1465" spans="1:2" ht="15" hidden="1" x14ac:dyDescent="0.25">
      <c r="A1465" s="517" t="s">
        <v>1471</v>
      </c>
      <c r="B1465" s="517" t="s">
        <v>1472</v>
      </c>
    </row>
    <row r="1466" spans="1:2" ht="15" hidden="1" x14ac:dyDescent="0.25">
      <c r="A1466" s="517" t="s">
        <v>1473</v>
      </c>
      <c r="B1466" s="517" t="s">
        <v>1474</v>
      </c>
    </row>
    <row r="1467" spans="1:2" ht="15" hidden="1" x14ac:dyDescent="0.25">
      <c r="A1467" s="517" t="s">
        <v>1475</v>
      </c>
      <c r="B1467" s="517" t="s">
        <v>1476</v>
      </c>
    </row>
    <row r="1468" spans="1:2" ht="15" hidden="1" x14ac:dyDescent="0.25">
      <c r="A1468" s="517" t="s">
        <v>1475</v>
      </c>
      <c r="B1468" s="517" t="s">
        <v>1476</v>
      </c>
    </row>
    <row r="1469" spans="1:2" ht="15" hidden="1" x14ac:dyDescent="0.25">
      <c r="A1469" s="517" t="s">
        <v>1477</v>
      </c>
      <c r="B1469" s="517" t="s">
        <v>1478</v>
      </c>
    </row>
    <row r="1470" spans="1:2" ht="15" hidden="1" x14ac:dyDescent="0.25">
      <c r="A1470" s="517" t="s">
        <v>1479</v>
      </c>
      <c r="B1470" s="517" t="s">
        <v>837</v>
      </c>
    </row>
    <row r="1471" spans="1:2" ht="15" hidden="1" x14ac:dyDescent="0.25">
      <c r="A1471" s="517" t="s">
        <v>1480</v>
      </c>
      <c r="B1471" s="517" t="s">
        <v>1481</v>
      </c>
    </row>
    <row r="1472" spans="1:2" ht="15" hidden="1" x14ac:dyDescent="0.25">
      <c r="A1472" s="517" t="s">
        <v>1482</v>
      </c>
      <c r="B1472" s="517" t="s">
        <v>1483</v>
      </c>
    </row>
    <row r="1473" spans="1:2" ht="15" hidden="1" x14ac:dyDescent="0.25">
      <c r="A1473" s="517" t="s">
        <v>1484</v>
      </c>
      <c r="B1473" s="517" t="s">
        <v>1485</v>
      </c>
    </row>
    <row r="1474" spans="1:2" ht="15" hidden="1" x14ac:dyDescent="0.25">
      <c r="A1474" s="517" t="s">
        <v>1486</v>
      </c>
      <c r="B1474" s="517" t="s">
        <v>1487</v>
      </c>
    </row>
    <row r="1475" spans="1:2" ht="15" hidden="1" x14ac:dyDescent="0.25">
      <c r="A1475" s="517" t="s">
        <v>1488</v>
      </c>
      <c r="B1475" s="517" t="s">
        <v>1489</v>
      </c>
    </row>
    <row r="1476" spans="1:2" ht="15" hidden="1" x14ac:dyDescent="0.25">
      <c r="A1476" s="517" t="s">
        <v>1490</v>
      </c>
      <c r="B1476" s="517" t="s">
        <v>1491</v>
      </c>
    </row>
    <row r="1477" spans="1:2" ht="15" hidden="1" x14ac:dyDescent="0.25">
      <c r="A1477" s="517" t="s">
        <v>1490</v>
      </c>
      <c r="B1477" s="517" t="s">
        <v>1491</v>
      </c>
    </row>
    <row r="1478" spans="1:2" ht="15" hidden="1" x14ac:dyDescent="0.25">
      <c r="A1478" s="517" t="s">
        <v>1492</v>
      </c>
      <c r="B1478" s="517" t="s">
        <v>1493</v>
      </c>
    </row>
    <row r="1479" spans="1:2" ht="15" hidden="1" x14ac:dyDescent="0.25">
      <c r="A1479" s="517" t="s">
        <v>1494</v>
      </c>
      <c r="B1479" s="517" t="s">
        <v>1495</v>
      </c>
    </row>
    <row r="1480" spans="1:2" ht="15" hidden="1" x14ac:dyDescent="0.25">
      <c r="A1480" s="517" t="s">
        <v>1496</v>
      </c>
      <c r="B1480" s="517" t="s">
        <v>1497</v>
      </c>
    </row>
    <row r="1481" spans="1:2" ht="15" hidden="1" x14ac:dyDescent="0.25">
      <c r="A1481" s="517" t="s">
        <v>1498</v>
      </c>
      <c r="B1481" s="517" t="s">
        <v>1499</v>
      </c>
    </row>
    <row r="1482" spans="1:2" ht="15" hidden="1" x14ac:dyDescent="0.25">
      <c r="A1482" s="517" t="s">
        <v>1498</v>
      </c>
      <c r="B1482" s="517" t="s">
        <v>1499</v>
      </c>
    </row>
    <row r="1483" spans="1:2" ht="15" hidden="1" x14ac:dyDescent="0.25">
      <c r="A1483" s="517" t="s">
        <v>1498</v>
      </c>
      <c r="B1483" s="517" t="s">
        <v>1499</v>
      </c>
    </row>
    <row r="1484" spans="1:2" ht="15" hidden="1" x14ac:dyDescent="0.25">
      <c r="A1484" s="517" t="s">
        <v>1500</v>
      </c>
      <c r="B1484" s="517" t="s">
        <v>1501</v>
      </c>
    </row>
    <row r="1485" spans="1:2" ht="15" hidden="1" x14ac:dyDescent="0.25">
      <c r="A1485" s="517" t="s">
        <v>1500</v>
      </c>
      <c r="B1485" s="517" t="s">
        <v>1501</v>
      </c>
    </row>
    <row r="1486" spans="1:2" ht="15" hidden="1" x14ac:dyDescent="0.25">
      <c r="A1486" s="517" t="s">
        <v>1500</v>
      </c>
      <c r="B1486" s="517" t="s">
        <v>1501</v>
      </c>
    </row>
    <row r="1487" spans="1:2" ht="15" hidden="1" x14ac:dyDescent="0.25">
      <c r="A1487" s="517" t="s">
        <v>1502</v>
      </c>
      <c r="B1487" s="517" t="s">
        <v>1503</v>
      </c>
    </row>
    <row r="1488" spans="1:2" ht="15" hidden="1" x14ac:dyDescent="0.25">
      <c r="A1488" s="517" t="s">
        <v>231</v>
      </c>
      <c r="B1488" s="517" t="s">
        <v>358</v>
      </c>
    </row>
    <row r="1489" spans="1:2" ht="15" hidden="1" x14ac:dyDescent="0.25">
      <c r="A1489" s="517" t="s">
        <v>231</v>
      </c>
      <c r="B1489" s="517" t="s">
        <v>358</v>
      </c>
    </row>
    <row r="1490" spans="1:2" ht="15" hidden="1" x14ac:dyDescent="0.25">
      <c r="A1490" s="517" t="s">
        <v>231</v>
      </c>
      <c r="B1490" s="517" t="s">
        <v>358</v>
      </c>
    </row>
    <row r="1491" spans="1:2" ht="15" hidden="1" x14ac:dyDescent="0.25">
      <c r="A1491" s="517" t="s">
        <v>231</v>
      </c>
      <c r="B1491" s="517" t="s">
        <v>358</v>
      </c>
    </row>
    <row r="1492" spans="1:2" ht="15" hidden="1" x14ac:dyDescent="0.25">
      <c r="A1492" s="517" t="s">
        <v>231</v>
      </c>
      <c r="B1492" s="517" t="s">
        <v>358</v>
      </c>
    </row>
    <row r="1493" spans="1:2" ht="15" hidden="1" x14ac:dyDescent="0.25">
      <c r="A1493" s="517" t="s">
        <v>231</v>
      </c>
      <c r="B1493" s="517" t="s">
        <v>358</v>
      </c>
    </row>
    <row r="1494" spans="1:2" ht="15" hidden="1" x14ac:dyDescent="0.25">
      <c r="A1494" s="517" t="s">
        <v>444</v>
      </c>
      <c r="B1494" s="517" t="s">
        <v>445</v>
      </c>
    </row>
    <row r="1495" spans="1:2" ht="15" hidden="1" x14ac:dyDescent="0.25">
      <c r="A1495" s="517" t="s">
        <v>444</v>
      </c>
      <c r="B1495" s="517" t="s">
        <v>445</v>
      </c>
    </row>
    <row r="1496" spans="1:2" ht="15" hidden="1" x14ac:dyDescent="0.25">
      <c r="A1496" s="517" t="s">
        <v>444</v>
      </c>
      <c r="B1496" s="517" t="s">
        <v>445</v>
      </c>
    </row>
    <row r="1497" spans="1:2" ht="15" hidden="1" x14ac:dyDescent="0.25">
      <c r="A1497" s="517" t="s">
        <v>444</v>
      </c>
      <c r="B1497" s="517" t="s">
        <v>445</v>
      </c>
    </row>
    <row r="1498" spans="1:2" ht="15" hidden="1" x14ac:dyDescent="0.25">
      <c r="A1498" s="517" t="s">
        <v>444</v>
      </c>
      <c r="B1498" s="517" t="s">
        <v>445</v>
      </c>
    </row>
    <row r="1499" spans="1:2" ht="15" hidden="1" x14ac:dyDescent="0.25">
      <c r="A1499" s="517" t="s">
        <v>1504</v>
      </c>
      <c r="B1499" s="517" t="s">
        <v>1505</v>
      </c>
    </row>
    <row r="1500" spans="1:2" ht="15" hidden="1" x14ac:dyDescent="0.25">
      <c r="A1500" s="517" t="s">
        <v>1504</v>
      </c>
      <c r="B1500" s="517" t="s">
        <v>1505</v>
      </c>
    </row>
    <row r="1501" spans="1:2" ht="15" hidden="1" x14ac:dyDescent="0.25">
      <c r="A1501" s="517" t="s">
        <v>194</v>
      </c>
      <c r="B1501" s="517" t="s">
        <v>364</v>
      </c>
    </row>
    <row r="1502" spans="1:2" ht="15" hidden="1" x14ac:dyDescent="0.25">
      <c r="A1502" s="517" t="s">
        <v>194</v>
      </c>
      <c r="B1502" s="517" t="s">
        <v>364</v>
      </c>
    </row>
    <row r="1503" spans="1:2" ht="15" hidden="1" x14ac:dyDescent="0.25">
      <c r="A1503" s="517" t="s">
        <v>194</v>
      </c>
      <c r="B1503" s="517" t="s">
        <v>364</v>
      </c>
    </row>
    <row r="1504" spans="1:2" ht="15" hidden="1" x14ac:dyDescent="0.25">
      <c r="A1504" s="517" t="s">
        <v>194</v>
      </c>
      <c r="B1504" s="517" t="s">
        <v>364</v>
      </c>
    </row>
    <row r="1505" spans="1:2" ht="15" hidden="1" x14ac:dyDescent="0.25">
      <c r="A1505" s="517" t="s">
        <v>194</v>
      </c>
      <c r="B1505" s="517" t="s">
        <v>364</v>
      </c>
    </row>
    <row r="1506" spans="1:2" ht="15" hidden="1" x14ac:dyDescent="0.25">
      <c r="A1506" s="517" t="s">
        <v>194</v>
      </c>
      <c r="B1506" s="517" t="s">
        <v>364</v>
      </c>
    </row>
    <row r="1507" spans="1:2" ht="15" hidden="1" x14ac:dyDescent="0.25">
      <c r="A1507" s="517" t="s">
        <v>234</v>
      </c>
      <c r="B1507" s="517" t="s">
        <v>365</v>
      </c>
    </row>
    <row r="1508" spans="1:2" ht="15" hidden="1" x14ac:dyDescent="0.25">
      <c r="A1508" s="517" t="s">
        <v>234</v>
      </c>
      <c r="B1508" s="517" t="s">
        <v>365</v>
      </c>
    </row>
    <row r="1509" spans="1:2" ht="15" hidden="1" x14ac:dyDescent="0.25">
      <c r="A1509" s="517" t="s">
        <v>234</v>
      </c>
      <c r="B1509" s="517" t="s">
        <v>365</v>
      </c>
    </row>
    <row r="1510" spans="1:2" ht="15" hidden="1" x14ac:dyDescent="0.25">
      <c r="A1510" s="517" t="s">
        <v>234</v>
      </c>
      <c r="B1510" s="517" t="s">
        <v>365</v>
      </c>
    </row>
    <row r="1511" spans="1:2" ht="15" hidden="1" x14ac:dyDescent="0.25">
      <c r="A1511" s="517" t="s">
        <v>234</v>
      </c>
      <c r="B1511" s="517" t="s">
        <v>365</v>
      </c>
    </row>
    <row r="1512" spans="1:2" ht="15" hidden="1" x14ac:dyDescent="0.25">
      <c r="A1512" s="517" t="s">
        <v>234</v>
      </c>
      <c r="B1512" s="517" t="s">
        <v>365</v>
      </c>
    </row>
    <row r="1513" spans="1:2" ht="15" hidden="1" x14ac:dyDescent="0.25">
      <c r="A1513" s="517" t="s">
        <v>234</v>
      </c>
      <c r="B1513" s="517" t="s">
        <v>365</v>
      </c>
    </row>
    <row r="1514" spans="1:2" ht="15" hidden="1" x14ac:dyDescent="0.25">
      <c r="A1514" s="517" t="s">
        <v>234</v>
      </c>
      <c r="B1514" s="517" t="s">
        <v>365</v>
      </c>
    </row>
    <row r="1515" spans="1:2" ht="15" hidden="1" x14ac:dyDescent="0.25">
      <c r="A1515" s="517" t="s">
        <v>234</v>
      </c>
      <c r="B1515" s="517" t="s">
        <v>365</v>
      </c>
    </row>
    <row r="1516" spans="1:2" ht="15" hidden="1" x14ac:dyDescent="0.25">
      <c r="A1516" s="517" t="s">
        <v>234</v>
      </c>
      <c r="B1516" s="517" t="s">
        <v>365</v>
      </c>
    </row>
    <row r="1517" spans="1:2" ht="15" hidden="1" x14ac:dyDescent="0.25">
      <c r="A1517" s="517" t="s">
        <v>234</v>
      </c>
      <c r="B1517" s="517" t="s">
        <v>365</v>
      </c>
    </row>
    <row r="1518" spans="1:2" ht="15" hidden="1" x14ac:dyDescent="0.25">
      <c r="A1518" s="517" t="s">
        <v>234</v>
      </c>
      <c r="B1518" s="517" t="s">
        <v>365</v>
      </c>
    </row>
    <row r="1519" spans="1:2" ht="15" hidden="1" x14ac:dyDescent="0.25">
      <c r="A1519" s="517" t="s">
        <v>197</v>
      </c>
      <c r="B1519" s="517" t="s">
        <v>368</v>
      </c>
    </row>
    <row r="1520" spans="1:2" ht="15" hidden="1" x14ac:dyDescent="0.25">
      <c r="A1520" s="517" t="s">
        <v>197</v>
      </c>
      <c r="B1520" s="517" t="s">
        <v>368</v>
      </c>
    </row>
    <row r="1521" spans="1:2" ht="15" hidden="1" x14ac:dyDescent="0.25">
      <c r="A1521" s="517" t="s">
        <v>199</v>
      </c>
      <c r="B1521" s="517" t="s">
        <v>371</v>
      </c>
    </row>
    <row r="1522" spans="1:2" ht="15" hidden="1" x14ac:dyDescent="0.25">
      <c r="A1522" s="517" t="s">
        <v>199</v>
      </c>
      <c r="B1522" s="517" t="s">
        <v>371</v>
      </c>
    </row>
    <row r="1523" spans="1:2" ht="15" hidden="1" x14ac:dyDescent="0.25">
      <c r="A1523" s="517" t="s">
        <v>199</v>
      </c>
      <c r="B1523" s="517" t="s">
        <v>371</v>
      </c>
    </row>
    <row r="1524" spans="1:2" ht="15" hidden="1" x14ac:dyDescent="0.25">
      <c r="A1524" s="517" t="s">
        <v>199</v>
      </c>
      <c r="B1524" s="517" t="s">
        <v>371</v>
      </c>
    </row>
    <row r="1525" spans="1:2" ht="15" hidden="1" x14ac:dyDescent="0.25">
      <c r="A1525" s="517" t="s">
        <v>199</v>
      </c>
      <c r="B1525" s="517" t="s">
        <v>371</v>
      </c>
    </row>
    <row r="1526" spans="1:2" ht="15" hidden="1" x14ac:dyDescent="0.25">
      <c r="A1526" s="517" t="s">
        <v>199</v>
      </c>
      <c r="B1526" s="517" t="s">
        <v>371</v>
      </c>
    </row>
    <row r="1527" spans="1:2" ht="15" hidden="1" x14ac:dyDescent="0.25">
      <c r="A1527" s="517" t="s">
        <v>199</v>
      </c>
      <c r="B1527" s="517" t="s">
        <v>371</v>
      </c>
    </row>
    <row r="1528" spans="1:2" ht="15" hidden="1" x14ac:dyDescent="0.25">
      <c r="A1528" s="517" t="s">
        <v>199</v>
      </c>
      <c r="B1528" s="517" t="s">
        <v>371</v>
      </c>
    </row>
    <row r="1529" spans="1:2" ht="15" hidden="1" x14ac:dyDescent="0.25">
      <c r="A1529" s="517" t="s">
        <v>1506</v>
      </c>
      <c r="B1529" s="517" t="s">
        <v>1507</v>
      </c>
    </row>
    <row r="1530" spans="1:2" ht="15" hidden="1" x14ac:dyDescent="0.25">
      <c r="A1530" s="517" t="s">
        <v>1508</v>
      </c>
      <c r="B1530" s="517" t="s">
        <v>1509</v>
      </c>
    </row>
    <row r="1531" spans="1:2" ht="15" hidden="1" x14ac:dyDescent="0.25">
      <c r="A1531" s="517" t="s">
        <v>1508</v>
      </c>
      <c r="B1531" s="517" t="s">
        <v>1509</v>
      </c>
    </row>
    <row r="1532" spans="1:2" ht="15" hidden="1" x14ac:dyDescent="0.25">
      <c r="A1532" s="517" t="s">
        <v>1508</v>
      </c>
      <c r="B1532" s="517" t="s">
        <v>1509</v>
      </c>
    </row>
    <row r="1533" spans="1:2" ht="15" hidden="1" x14ac:dyDescent="0.25">
      <c r="A1533" s="517" t="s">
        <v>1318</v>
      </c>
      <c r="B1533" s="517" t="s">
        <v>1319</v>
      </c>
    </row>
    <row r="1534" spans="1:2" ht="15" hidden="1" x14ac:dyDescent="0.25">
      <c r="A1534" s="517" t="s">
        <v>1318</v>
      </c>
      <c r="B1534" s="517" t="s">
        <v>1319</v>
      </c>
    </row>
    <row r="1535" spans="1:2" ht="15" hidden="1" x14ac:dyDescent="0.25">
      <c r="A1535" s="517" t="s">
        <v>1318</v>
      </c>
      <c r="B1535" s="517" t="s">
        <v>1319</v>
      </c>
    </row>
    <row r="1536" spans="1:2" ht="15" hidden="1" x14ac:dyDescent="0.25">
      <c r="A1536" s="517" t="s">
        <v>1318</v>
      </c>
      <c r="B1536" s="517" t="s">
        <v>1319</v>
      </c>
    </row>
    <row r="1537" spans="1:2" ht="15" hidden="1" x14ac:dyDescent="0.25">
      <c r="A1537" s="517" t="s">
        <v>1318</v>
      </c>
      <c r="B1537" s="517" t="s">
        <v>1319</v>
      </c>
    </row>
    <row r="1538" spans="1:2" ht="15" hidden="1" x14ac:dyDescent="0.25">
      <c r="A1538" s="517" t="s">
        <v>1318</v>
      </c>
      <c r="B1538" s="517" t="s">
        <v>1319</v>
      </c>
    </row>
    <row r="1539" spans="1:2" ht="15" hidden="1" x14ac:dyDescent="0.25">
      <c r="A1539" s="517" t="s">
        <v>1318</v>
      </c>
      <c r="B1539" s="517" t="s">
        <v>1319</v>
      </c>
    </row>
    <row r="1540" spans="1:2" ht="15" hidden="1" x14ac:dyDescent="0.25">
      <c r="A1540" s="517" t="s">
        <v>1318</v>
      </c>
      <c r="B1540" s="517" t="s">
        <v>1319</v>
      </c>
    </row>
    <row r="1541" spans="1:2" ht="15" hidden="1" x14ac:dyDescent="0.25">
      <c r="A1541" s="517" t="s">
        <v>1318</v>
      </c>
      <c r="B1541" s="517" t="s">
        <v>1319</v>
      </c>
    </row>
    <row r="1542" spans="1:2" ht="15" hidden="1" x14ac:dyDescent="0.25">
      <c r="A1542" s="517" t="s">
        <v>1510</v>
      </c>
      <c r="B1542" s="517" t="s">
        <v>1510</v>
      </c>
    </row>
    <row r="1543" spans="1:2" ht="15" hidden="1" x14ac:dyDescent="0.25">
      <c r="A1543" s="517" t="s">
        <v>1510</v>
      </c>
      <c r="B1543" s="517" t="s">
        <v>1510</v>
      </c>
    </row>
    <row r="1544" spans="1:2" ht="15" hidden="1" x14ac:dyDescent="0.25">
      <c r="A1544" s="517" t="s">
        <v>1511</v>
      </c>
      <c r="B1544" s="517" t="s">
        <v>1511</v>
      </c>
    </row>
    <row r="1545" spans="1:2" ht="15" hidden="1" x14ac:dyDescent="0.25">
      <c r="A1545" s="517" t="s">
        <v>1512</v>
      </c>
      <c r="B1545" s="517" t="s">
        <v>1512</v>
      </c>
    </row>
    <row r="1546" spans="1:2" ht="15" hidden="1" x14ac:dyDescent="0.25">
      <c r="A1546" s="517" t="s">
        <v>1513</v>
      </c>
      <c r="B1546" s="517" t="s">
        <v>1513</v>
      </c>
    </row>
    <row r="1547" spans="1:2" ht="15" hidden="1" x14ac:dyDescent="0.25">
      <c r="A1547" s="517" t="s">
        <v>1514</v>
      </c>
      <c r="B1547" s="517" t="s">
        <v>1514</v>
      </c>
    </row>
    <row r="1548" spans="1:2" ht="15" hidden="1" x14ac:dyDescent="0.25">
      <c r="A1548" s="517" t="s">
        <v>1515</v>
      </c>
      <c r="B1548" s="517" t="s">
        <v>1515</v>
      </c>
    </row>
    <row r="1549" spans="1:2" ht="15" hidden="1" x14ac:dyDescent="0.25">
      <c r="A1549" s="517" t="s">
        <v>1516</v>
      </c>
      <c r="B1549" s="517" t="s">
        <v>1516</v>
      </c>
    </row>
    <row r="1550" spans="1:2" ht="15" hidden="1" x14ac:dyDescent="0.25">
      <c r="A1550" s="517" t="s">
        <v>1517</v>
      </c>
      <c r="B1550" s="517" t="s">
        <v>1517</v>
      </c>
    </row>
    <row r="1551" spans="1:2" ht="15" hidden="1" x14ac:dyDescent="0.25">
      <c r="A1551" s="517" t="s">
        <v>1517</v>
      </c>
      <c r="B1551" s="517" t="s">
        <v>1517</v>
      </c>
    </row>
    <row r="1552" spans="1:2" ht="15" hidden="1" x14ac:dyDescent="0.25">
      <c r="A1552" s="517" t="s">
        <v>1518</v>
      </c>
      <c r="B1552" s="517" t="s">
        <v>1518</v>
      </c>
    </row>
    <row r="1553" spans="1:2" ht="15" hidden="1" x14ac:dyDescent="0.25">
      <c r="A1553" s="517" t="s">
        <v>1518</v>
      </c>
      <c r="B1553" s="517" t="s">
        <v>1518</v>
      </c>
    </row>
    <row r="1554" spans="1:2" ht="15" hidden="1" x14ac:dyDescent="0.25">
      <c r="A1554" s="517" t="s">
        <v>1519</v>
      </c>
      <c r="B1554" s="517" t="s">
        <v>1519</v>
      </c>
    </row>
    <row r="1555" spans="1:2" ht="15" hidden="1" x14ac:dyDescent="0.25">
      <c r="A1555" s="517" t="s">
        <v>1519</v>
      </c>
      <c r="B1555" s="517" t="s">
        <v>1519</v>
      </c>
    </row>
    <row r="1556" spans="1:2" ht="15" hidden="1" x14ac:dyDescent="0.25">
      <c r="A1556" s="517" t="s">
        <v>1520</v>
      </c>
      <c r="B1556" s="517" t="s">
        <v>1520</v>
      </c>
    </row>
    <row r="1557" spans="1:2" ht="15" hidden="1" x14ac:dyDescent="0.25">
      <c r="A1557" s="517" t="s">
        <v>1521</v>
      </c>
      <c r="B1557" s="517" t="s">
        <v>1521</v>
      </c>
    </row>
    <row r="1558" spans="1:2" ht="15" hidden="1" x14ac:dyDescent="0.25">
      <c r="A1558" s="517" t="s">
        <v>1522</v>
      </c>
      <c r="B1558" s="517" t="s">
        <v>1522</v>
      </c>
    </row>
    <row r="1559" spans="1:2" ht="15" hidden="1" x14ac:dyDescent="0.25">
      <c r="A1559" s="517" t="s">
        <v>1523</v>
      </c>
      <c r="B1559" s="517" t="s">
        <v>1523</v>
      </c>
    </row>
    <row r="1560" spans="1:2" ht="15" hidden="1" x14ac:dyDescent="0.25">
      <c r="A1560" s="517" t="s">
        <v>1523</v>
      </c>
      <c r="B1560" s="517" t="s">
        <v>1523</v>
      </c>
    </row>
    <row r="1561" spans="1:2" ht="15" hidden="1" x14ac:dyDescent="0.25">
      <c r="A1561" s="517" t="s">
        <v>1524</v>
      </c>
      <c r="B1561" s="517" t="s">
        <v>1524</v>
      </c>
    </row>
    <row r="1562" spans="1:2" ht="15" hidden="1" x14ac:dyDescent="0.25">
      <c r="A1562" s="517" t="s">
        <v>1525</v>
      </c>
      <c r="B1562" s="517" t="s">
        <v>1525</v>
      </c>
    </row>
    <row r="1563" spans="1:2" ht="15" hidden="1" x14ac:dyDescent="0.25">
      <c r="A1563" s="517" t="s">
        <v>1526</v>
      </c>
      <c r="B1563" s="517" t="s">
        <v>1526</v>
      </c>
    </row>
    <row r="1564" spans="1:2" ht="15" hidden="1" x14ac:dyDescent="0.25">
      <c r="A1564" s="517" t="s">
        <v>1526</v>
      </c>
      <c r="B1564" s="517" t="s">
        <v>1526</v>
      </c>
    </row>
    <row r="1565" spans="1:2" ht="15" hidden="1" x14ac:dyDescent="0.25">
      <c r="A1565" s="517" t="s">
        <v>1527</v>
      </c>
      <c r="B1565" s="517" t="s">
        <v>1527</v>
      </c>
    </row>
    <row r="1566" spans="1:2" ht="15" hidden="1" x14ac:dyDescent="0.25">
      <c r="A1566" s="517" t="s">
        <v>1528</v>
      </c>
      <c r="B1566" s="517" t="s">
        <v>1528</v>
      </c>
    </row>
    <row r="1567" spans="1:2" ht="15" hidden="1" x14ac:dyDescent="0.25">
      <c r="A1567" s="517" t="s">
        <v>1529</v>
      </c>
      <c r="B1567" s="517" t="s">
        <v>1529</v>
      </c>
    </row>
    <row r="1568" spans="1:2" ht="15" hidden="1" x14ac:dyDescent="0.25">
      <c r="A1568" s="517" t="s">
        <v>1529</v>
      </c>
      <c r="B1568" s="517" t="s">
        <v>1529</v>
      </c>
    </row>
    <row r="1569" spans="1:2" ht="15" hidden="1" x14ac:dyDescent="0.25">
      <c r="A1569" s="517" t="s">
        <v>1530</v>
      </c>
      <c r="B1569" s="517" t="s">
        <v>1530</v>
      </c>
    </row>
    <row r="1570" spans="1:2" ht="15" hidden="1" x14ac:dyDescent="0.25">
      <c r="A1570" s="517" t="s">
        <v>1530</v>
      </c>
      <c r="B1570" s="517" t="s">
        <v>1530</v>
      </c>
    </row>
    <row r="1571" spans="1:2" ht="15" hidden="1" x14ac:dyDescent="0.25">
      <c r="A1571" s="517" t="s">
        <v>1531</v>
      </c>
      <c r="B1571" s="517" t="s">
        <v>1531</v>
      </c>
    </row>
    <row r="1572" spans="1:2" ht="15" hidden="1" x14ac:dyDescent="0.25">
      <c r="A1572" s="517" t="s">
        <v>1532</v>
      </c>
      <c r="B1572" s="517" t="s">
        <v>1532</v>
      </c>
    </row>
    <row r="1573" spans="1:2" ht="15" hidden="1" x14ac:dyDescent="0.25">
      <c r="A1573" s="517" t="s">
        <v>1533</v>
      </c>
      <c r="B1573" s="517" t="s">
        <v>1533</v>
      </c>
    </row>
    <row r="1574" spans="1:2" ht="15" hidden="1" x14ac:dyDescent="0.25">
      <c r="A1574" s="517" t="s">
        <v>1534</v>
      </c>
      <c r="B1574" s="517" t="s">
        <v>1534</v>
      </c>
    </row>
    <row r="1575" spans="1:2" ht="15" hidden="1" x14ac:dyDescent="0.25">
      <c r="A1575" s="517" t="s">
        <v>1535</v>
      </c>
      <c r="B1575" s="517" t="s">
        <v>1535</v>
      </c>
    </row>
    <row r="1576" spans="1:2" ht="15" hidden="1" x14ac:dyDescent="0.25">
      <c r="A1576" s="517" t="s">
        <v>1536</v>
      </c>
      <c r="B1576" s="517" t="s">
        <v>1536</v>
      </c>
    </row>
    <row r="1577" spans="1:2" ht="15" hidden="1" x14ac:dyDescent="0.25">
      <c r="A1577" s="517" t="s">
        <v>1537</v>
      </c>
      <c r="B1577" s="517" t="s">
        <v>1537</v>
      </c>
    </row>
    <row r="1578" spans="1:2" ht="15" hidden="1" x14ac:dyDescent="0.25">
      <c r="A1578" s="517" t="s">
        <v>1537</v>
      </c>
      <c r="B1578" s="517" t="s">
        <v>1537</v>
      </c>
    </row>
    <row r="1579" spans="1:2" ht="15" hidden="1" x14ac:dyDescent="0.25">
      <c r="A1579" s="517" t="s">
        <v>1538</v>
      </c>
      <c r="B1579" s="517" t="s">
        <v>1538</v>
      </c>
    </row>
    <row r="1580" spans="1:2" ht="15" hidden="1" x14ac:dyDescent="0.25">
      <c r="A1580" s="517" t="s">
        <v>1539</v>
      </c>
      <c r="B1580" s="517" t="s">
        <v>1539</v>
      </c>
    </row>
    <row r="1581" spans="1:2" ht="15" hidden="1" x14ac:dyDescent="0.25">
      <c r="A1581" s="517" t="s">
        <v>1540</v>
      </c>
      <c r="B1581" s="517" t="s">
        <v>1540</v>
      </c>
    </row>
    <row r="1582" spans="1:2" ht="15" hidden="1" x14ac:dyDescent="0.25">
      <c r="A1582" s="517" t="s">
        <v>1540</v>
      </c>
      <c r="B1582" s="517" t="s">
        <v>1540</v>
      </c>
    </row>
    <row r="1583" spans="1:2" ht="15" hidden="1" x14ac:dyDescent="0.25">
      <c r="A1583" s="517" t="s">
        <v>1541</v>
      </c>
      <c r="B1583" s="517" t="s">
        <v>1541</v>
      </c>
    </row>
    <row r="1584" spans="1:2" ht="15" hidden="1" x14ac:dyDescent="0.25">
      <c r="A1584" s="517" t="s">
        <v>1542</v>
      </c>
      <c r="B1584" s="517" t="s">
        <v>1542</v>
      </c>
    </row>
    <row r="1585" spans="1:2" ht="15" hidden="1" x14ac:dyDescent="0.25">
      <c r="A1585" s="517" t="s">
        <v>1542</v>
      </c>
      <c r="B1585" s="517" t="s">
        <v>1542</v>
      </c>
    </row>
    <row r="1586" spans="1:2" ht="15" hidden="1" x14ac:dyDescent="0.25">
      <c r="A1586" s="517" t="s">
        <v>1543</v>
      </c>
      <c r="B1586" s="517" t="s">
        <v>1543</v>
      </c>
    </row>
    <row r="1587" spans="1:2" ht="15" hidden="1" x14ac:dyDescent="0.25">
      <c r="A1587" s="517" t="s">
        <v>1544</v>
      </c>
      <c r="B1587" s="517" t="s">
        <v>1544</v>
      </c>
    </row>
    <row r="1588" spans="1:2" ht="15" hidden="1" x14ac:dyDescent="0.25">
      <c r="A1588" s="517" t="s">
        <v>1544</v>
      </c>
      <c r="B1588" s="517" t="s">
        <v>1544</v>
      </c>
    </row>
    <row r="1589" spans="1:2" ht="15" hidden="1" x14ac:dyDescent="0.25">
      <c r="A1589" s="517" t="s">
        <v>1545</v>
      </c>
      <c r="B1589" s="517" t="s">
        <v>1545</v>
      </c>
    </row>
    <row r="1590" spans="1:2" ht="15" hidden="1" x14ac:dyDescent="0.25">
      <c r="A1590" s="517" t="s">
        <v>1546</v>
      </c>
      <c r="B1590" s="517" t="s">
        <v>1546</v>
      </c>
    </row>
    <row r="1591" spans="1:2" ht="15" hidden="1" x14ac:dyDescent="0.25">
      <c r="A1591" s="517" t="s">
        <v>1547</v>
      </c>
      <c r="B1591" s="517" t="s">
        <v>1547</v>
      </c>
    </row>
    <row r="1592" spans="1:2" ht="15" hidden="1" x14ac:dyDescent="0.25">
      <c r="A1592" s="517" t="s">
        <v>1548</v>
      </c>
      <c r="B1592" s="517" t="s">
        <v>1548</v>
      </c>
    </row>
    <row r="1593" spans="1:2" ht="15" hidden="1" x14ac:dyDescent="0.25">
      <c r="A1593" s="517" t="s">
        <v>1548</v>
      </c>
      <c r="B1593" s="517" t="s">
        <v>1548</v>
      </c>
    </row>
    <row r="1594" spans="1:2" ht="15" hidden="1" x14ac:dyDescent="0.25">
      <c r="A1594" s="517" t="s">
        <v>1549</v>
      </c>
      <c r="B1594" s="517" t="s">
        <v>1549</v>
      </c>
    </row>
    <row r="1595" spans="1:2" ht="15" hidden="1" x14ac:dyDescent="0.25">
      <c r="A1595" s="517" t="s">
        <v>1549</v>
      </c>
      <c r="B1595" s="517" t="s">
        <v>1549</v>
      </c>
    </row>
    <row r="1596" spans="1:2" ht="15" hidden="1" x14ac:dyDescent="0.25">
      <c r="A1596" s="517" t="s">
        <v>1550</v>
      </c>
      <c r="B1596" s="517" t="s">
        <v>1550</v>
      </c>
    </row>
    <row r="1597" spans="1:2" ht="15" hidden="1" x14ac:dyDescent="0.25">
      <c r="A1597" s="517" t="s">
        <v>1551</v>
      </c>
      <c r="B1597" s="517" t="s">
        <v>1551</v>
      </c>
    </row>
    <row r="1598" spans="1:2" ht="15" hidden="1" x14ac:dyDescent="0.25">
      <c r="A1598" s="517" t="s">
        <v>1552</v>
      </c>
      <c r="B1598" s="517" t="s">
        <v>1552</v>
      </c>
    </row>
    <row r="1599" spans="1:2" ht="15" hidden="1" x14ac:dyDescent="0.25">
      <c r="A1599" s="517" t="s">
        <v>1553</v>
      </c>
      <c r="B1599" s="517" t="s">
        <v>1553</v>
      </c>
    </row>
    <row r="1600" spans="1:2" ht="15" hidden="1" x14ac:dyDescent="0.25">
      <c r="A1600" s="517" t="s">
        <v>1554</v>
      </c>
      <c r="B1600" s="517" t="s">
        <v>1554</v>
      </c>
    </row>
    <row r="1601" spans="1:2" ht="15" hidden="1" x14ac:dyDescent="0.25">
      <c r="A1601" s="517" t="s">
        <v>1555</v>
      </c>
      <c r="B1601" s="517" t="s">
        <v>1555</v>
      </c>
    </row>
    <row r="1602" spans="1:2" ht="15" hidden="1" x14ac:dyDescent="0.25">
      <c r="A1602" s="517" t="s">
        <v>1555</v>
      </c>
      <c r="B1602" s="517" t="s">
        <v>1555</v>
      </c>
    </row>
    <row r="1603" spans="1:2" ht="15" hidden="1" x14ac:dyDescent="0.25">
      <c r="A1603" s="517" t="s">
        <v>1556</v>
      </c>
      <c r="B1603" s="517" t="s">
        <v>1556</v>
      </c>
    </row>
    <row r="1604" spans="1:2" ht="15" hidden="1" x14ac:dyDescent="0.25">
      <c r="A1604" s="517" t="s">
        <v>1556</v>
      </c>
      <c r="B1604" s="517" t="s">
        <v>1556</v>
      </c>
    </row>
    <row r="1605" spans="1:2" ht="15" hidden="1" x14ac:dyDescent="0.25">
      <c r="A1605" s="517" t="s">
        <v>1557</v>
      </c>
      <c r="B1605" s="517" t="s">
        <v>1557</v>
      </c>
    </row>
    <row r="1606" spans="1:2" ht="15" hidden="1" x14ac:dyDescent="0.25">
      <c r="A1606" s="517" t="s">
        <v>1557</v>
      </c>
      <c r="B1606" s="517" t="s">
        <v>1557</v>
      </c>
    </row>
    <row r="1607" spans="1:2" ht="15" hidden="1" x14ac:dyDescent="0.25">
      <c r="A1607" s="517" t="s">
        <v>1558</v>
      </c>
      <c r="B1607" s="517" t="s">
        <v>1558</v>
      </c>
    </row>
    <row r="1608" spans="1:2" ht="15" hidden="1" x14ac:dyDescent="0.25">
      <c r="A1608" s="517" t="s">
        <v>1559</v>
      </c>
      <c r="B1608" s="517" t="s">
        <v>1559</v>
      </c>
    </row>
    <row r="1609" spans="1:2" ht="15" hidden="1" x14ac:dyDescent="0.25">
      <c r="A1609" s="517" t="s">
        <v>1560</v>
      </c>
      <c r="B1609" s="517" t="s">
        <v>1560</v>
      </c>
    </row>
    <row r="1610" spans="1:2" ht="15" hidden="1" x14ac:dyDescent="0.25">
      <c r="A1610" s="517" t="s">
        <v>1561</v>
      </c>
      <c r="B1610" s="517" t="s">
        <v>1561</v>
      </c>
    </row>
    <row r="1611" spans="1:2" ht="15" hidden="1" x14ac:dyDescent="0.25">
      <c r="A1611" s="517" t="s">
        <v>1562</v>
      </c>
      <c r="B1611" s="517" t="s">
        <v>1562</v>
      </c>
    </row>
    <row r="1612" spans="1:2" ht="15" hidden="1" x14ac:dyDescent="0.25">
      <c r="A1612" s="517" t="s">
        <v>1563</v>
      </c>
      <c r="B1612" s="517" t="s">
        <v>1563</v>
      </c>
    </row>
    <row r="1613" spans="1:2" ht="15" hidden="1" x14ac:dyDescent="0.25">
      <c r="A1613" s="517" t="s">
        <v>1564</v>
      </c>
      <c r="B1613" s="517" t="s">
        <v>1564</v>
      </c>
    </row>
    <row r="1614" spans="1:2" ht="15" hidden="1" x14ac:dyDescent="0.25">
      <c r="A1614" s="517" t="s">
        <v>1565</v>
      </c>
      <c r="B1614" s="517" t="s">
        <v>1565</v>
      </c>
    </row>
    <row r="1615" spans="1:2" ht="15" hidden="1" x14ac:dyDescent="0.25">
      <c r="A1615" s="517" t="s">
        <v>1566</v>
      </c>
      <c r="B1615" s="517" t="s">
        <v>1566</v>
      </c>
    </row>
    <row r="1616" spans="1:2" ht="15" hidden="1" x14ac:dyDescent="0.25">
      <c r="A1616" s="517" t="s">
        <v>1567</v>
      </c>
      <c r="B1616" s="517" t="s">
        <v>1567</v>
      </c>
    </row>
    <row r="1617" spans="1:2" ht="15" hidden="1" x14ac:dyDescent="0.25">
      <c r="A1617" s="517" t="s">
        <v>1567</v>
      </c>
      <c r="B1617" s="517" t="s">
        <v>1567</v>
      </c>
    </row>
    <row r="1618" spans="1:2" ht="15" hidden="1" x14ac:dyDescent="0.25">
      <c r="A1618" s="517" t="s">
        <v>1568</v>
      </c>
      <c r="B1618" s="517" t="s">
        <v>1568</v>
      </c>
    </row>
    <row r="1619" spans="1:2" ht="15" hidden="1" x14ac:dyDescent="0.25">
      <c r="A1619" s="517" t="s">
        <v>1569</v>
      </c>
      <c r="B1619" s="517" t="s">
        <v>1569</v>
      </c>
    </row>
    <row r="1620" spans="1:2" ht="15" hidden="1" x14ac:dyDescent="0.25">
      <c r="A1620" s="517" t="s">
        <v>1570</v>
      </c>
      <c r="B1620" s="517" t="s">
        <v>1570</v>
      </c>
    </row>
    <row r="1621" spans="1:2" ht="15" hidden="1" x14ac:dyDescent="0.25">
      <c r="A1621" s="517" t="s">
        <v>1571</v>
      </c>
      <c r="B1621" s="517" t="s">
        <v>1571</v>
      </c>
    </row>
    <row r="1622" spans="1:2" ht="15" hidden="1" x14ac:dyDescent="0.25">
      <c r="A1622" s="517" t="s">
        <v>1572</v>
      </c>
      <c r="B1622" s="517" t="s">
        <v>1572</v>
      </c>
    </row>
    <row r="1623" spans="1:2" ht="15" hidden="1" x14ac:dyDescent="0.25">
      <c r="A1623" s="517" t="s">
        <v>1572</v>
      </c>
      <c r="B1623" s="517" t="s">
        <v>1572</v>
      </c>
    </row>
    <row r="1624" spans="1:2" ht="15" hidden="1" x14ac:dyDescent="0.25">
      <c r="A1624" s="517" t="s">
        <v>1573</v>
      </c>
      <c r="B1624" s="517" t="s">
        <v>1573</v>
      </c>
    </row>
    <row r="1625" spans="1:2" ht="15" hidden="1" x14ac:dyDescent="0.25">
      <c r="A1625" s="517" t="s">
        <v>1573</v>
      </c>
      <c r="B1625" s="517" t="s">
        <v>1573</v>
      </c>
    </row>
    <row r="1626" spans="1:2" ht="15" hidden="1" x14ac:dyDescent="0.25">
      <c r="A1626" s="517" t="s">
        <v>1574</v>
      </c>
      <c r="B1626" s="517" t="s">
        <v>1574</v>
      </c>
    </row>
    <row r="1627" spans="1:2" ht="15" hidden="1" x14ac:dyDescent="0.25">
      <c r="A1627" s="517" t="s">
        <v>1575</v>
      </c>
      <c r="B1627" s="517" t="s">
        <v>1575</v>
      </c>
    </row>
    <row r="1628" spans="1:2" ht="15" hidden="1" x14ac:dyDescent="0.25">
      <c r="A1628" s="517" t="s">
        <v>1576</v>
      </c>
      <c r="B1628" s="517" t="s">
        <v>1576</v>
      </c>
    </row>
    <row r="1629" spans="1:2" ht="15" hidden="1" x14ac:dyDescent="0.25">
      <c r="A1629" s="517" t="s">
        <v>1576</v>
      </c>
      <c r="B1629" s="517" t="s">
        <v>1576</v>
      </c>
    </row>
    <row r="1630" spans="1:2" ht="15" hidden="1" x14ac:dyDescent="0.25">
      <c r="A1630" s="517" t="s">
        <v>1577</v>
      </c>
      <c r="B1630" s="517" t="s">
        <v>1577</v>
      </c>
    </row>
    <row r="1631" spans="1:2" ht="15" hidden="1" x14ac:dyDescent="0.25">
      <c r="A1631" s="517" t="s">
        <v>1578</v>
      </c>
      <c r="B1631" s="517" t="s">
        <v>1579</v>
      </c>
    </row>
    <row r="1632" spans="1:2" ht="15" hidden="1" x14ac:dyDescent="0.25">
      <c r="A1632" s="517" t="s">
        <v>1580</v>
      </c>
      <c r="B1632" s="517" t="s">
        <v>1581</v>
      </c>
    </row>
    <row r="1633" spans="1:2" ht="15" hidden="1" x14ac:dyDescent="0.25">
      <c r="A1633" s="517" t="s">
        <v>1582</v>
      </c>
      <c r="B1633" s="517" t="s">
        <v>1583</v>
      </c>
    </row>
    <row r="1634" spans="1:2" ht="15" hidden="1" x14ac:dyDescent="0.25">
      <c r="A1634" s="517" t="s">
        <v>1582</v>
      </c>
      <c r="B1634" s="517" t="s">
        <v>1583</v>
      </c>
    </row>
    <row r="1635" spans="1:2" ht="15" hidden="1" x14ac:dyDescent="0.25">
      <c r="A1635" s="517" t="s">
        <v>1584</v>
      </c>
      <c r="B1635" s="517" t="s">
        <v>1585</v>
      </c>
    </row>
    <row r="1636" spans="1:2" ht="15" hidden="1" x14ac:dyDescent="0.25">
      <c r="A1636" s="517" t="s">
        <v>1586</v>
      </c>
      <c r="B1636" s="517" t="s">
        <v>1587</v>
      </c>
    </row>
    <row r="1637" spans="1:2" ht="15" hidden="1" x14ac:dyDescent="0.25">
      <c r="A1637" s="517" t="s">
        <v>1586</v>
      </c>
      <c r="B1637" s="517" t="s">
        <v>1587</v>
      </c>
    </row>
    <row r="1638" spans="1:2" ht="15" hidden="1" x14ac:dyDescent="0.25">
      <c r="A1638" s="517" t="s">
        <v>1586</v>
      </c>
      <c r="B1638" s="517" t="s">
        <v>1587</v>
      </c>
    </row>
    <row r="1639" spans="1:2" ht="15" hidden="1" x14ac:dyDescent="0.25">
      <c r="A1639" s="517" t="s">
        <v>1588</v>
      </c>
      <c r="B1639" s="517" t="s">
        <v>1528</v>
      </c>
    </row>
    <row r="1640" spans="1:2" ht="15" hidden="1" x14ac:dyDescent="0.25">
      <c r="A1640" s="517" t="s">
        <v>1589</v>
      </c>
      <c r="B1640" s="517" t="s">
        <v>1590</v>
      </c>
    </row>
    <row r="1641" spans="1:2" ht="15" hidden="1" x14ac:dyDescent="0.25">
      <c r="A1641" s="517" t="s">
        <v>1591</v>
      </c>
      <c r="B1641" s="517" t="s">
        <v>68</v>
      </c>
    </row>
    <row r="1642" spans="1:2" ht="15" hidden="1" x14ac:dyDescent="0.25">
      <c r="A1642" s="517" t="s">
        <v>1591</v>
      </c>
      <c r="B1642" s="517" t="s">
        <v>68</v>
      </c>
    </row>
    <row r="1643" spans="1:2" ht="15" hidden="1" x14ac:dyDescent="0.25">
      <c r="A1643" s="517" t="s">
        <v>1592</v>
      </c>
      <c r="B1643" s="517" t="s">
        <v>1593</v>
      </c>
    </row>
    <row r="1644" spans="1:2" ht="15" hidden="1" x14ac:dyDescent="0.25">
      <c r="A1644" s="517" t="s">
        <v>1594</v>
      </c>
      <c r="B1644" s="517" t="s">
        <v>1595</v>
      </c>
    </row>
    <row r="1645" spans="1:2" ht="15" hidden="1" x14ac:dyDescent="0.25">
      <c r="A1645" s="517" t="s">
        <v>1596</v>
      </c>
      <c r="B1645" s="517" t="s">
        <v>1597</v>
      </c>
    </row>
    <row r="1646" spans="1:2" ht="15" hidden="1" x14ac:dyDescent="0.25">
      <c r="A1646" s="517" t="s">
        <v>1598</v>
      </c>
      <c r="B1646" s="517" t="s">
        <v>1599</v>
      </c>
    </row>
    <row r="1647" spans="1:2" ht="15" hidden="1" x14ac:dyDescent="0.25">
      <c r="A1647" s="517" t="s">
        <v>1600</v>
      </c>
      <c r="B1647" s="517" t="s">
        <v>1601</v>
      </c>
    </row>
    <row r="1648" spans="1:2" ht="15" hidden="1" x14ac:dyDescent="0.25">
      <c r="A1648" s="517" t="s">
        <v>1602</v>
      </c>
      <c r="B1648" s="517" t="s">
        <v>1603</v>
      </c>
    </row>
    <row r="1649" spans="1:2" ht="15" hidden="1" x14ac:dyDescent="0.25">
      <c r="A1649" s="517" t="s">
        <v>1604</v>
      </c>
      <c r="B1649" s="517" t="s">
        <v>1605</v>
      </c>
    </row>
    <row r="1650" spans="1:2" ht="15" hidden="1" x14ac:dyDescent="0.25">
      <c r="A1650" s="517" t="s">
        <v>1604</v>
      </c>
      <c r="B1650" s="517" t="s">
        <v>1605</v>
      </c>
    </row>
    <row r="1651" spans="1:2" ht="15" hidden="1" x14ac:dyDescent="0.25">
      <c r="A1651" s="517" t="s">
        <v>1606</v>
      </c>
      <c r="B1651" s="517" t="s">
        <v>1607</v>
      </c>
    </row>
    <row r="1652" spans="1:2" ht="15" hidden="1" x14ac:dyDescent="0.25">
      <c r="A1652" s="517" t="s">
        <v>1608</v>
      </c>
      <c r="B1652" s="517" t="s">
        <v>1609</v>
      </c>
    </row>
    <row r="1653" spans="1:2" ht="15" hidden="1" x14ac:dyDescent="0.25">
      <c r="A1653" s="517" t="s">
        <v>1610</v>
      </c>
      <c r="B1653" s="517" t="s">
        <v>1611</v>
      </c>
    </row>
    <row r="1654" spans="1:2" ht="15" hidden="1" x14ac:dyDescent="0.25">
      <c r="A1654" s="517" t="s">
        <v>1610</v>
      </c>
      <c r="B1654" s="517" t="s">
        <v>1611</v>
      </c>
    </row>
    <row r="1655" spans="1:2" ht="15" hidden="1" x14ac:dyDescent="0.25">
      <c r="A1655" s="517" t="s">
        <v>1612</v>
      </c>
      <c r="B1655" s="517" t="s">
        <v>1613</v>
      </c>
    </row>
    <row r="1656" spans="1:2" ht="15" hidden="1" x14ac:dyDescent="0.25">
      <c r="A1656" s="517" t="s">
        <v>1614</v>
      </c>
      <c r="B1656" s="517" t="s">
        <v>1615</v>
      </c>
    </row>
    <row r="1657" spans="1:2" ht="15" hidden="1" x14ac:dyDescent="0.25">
      <c r="A1657" s="517" t="s">
        <v>1614</v>
      </c>
      <c r="B1657" s="517" t="s">
        <v>1615</v>
      </c>
    </row>
    <row r="1658" spans="1:2" ht="15" hidden="1" x14ac:dyDescent="0.25">
      <c r="A1658" s="517" t="s">
        <v>1616</v>
      </c>
      <c r="B1658" s="517" t="s">
        <v>1617</v>
      </c>
    </row>
    <row r="1659" spans="1:2" ht="15" hidden="1" x14ac:dyDescent="0.25">
      <c r="A1659" s="517" t="s">
        <v>1618</v>
      </c>
      <c r="B1659" s="517" t="s">
        <v>1619</v>
      </c>
    </row>
    <row r="1660" spans="1:2" ht="15" hidden="1" x14ac:dyDescent="0.25">
      <c r="A1660" s="517" t="s">
        <v>1620</v>
      </c>
      <c r="B1660" s="517" t="s">
        <v>1621</v>
      </c>
    </row>
    <row r="1661" spans="1:2" ht="15" hidden="1" x14ac:dyDescent="0.25">
      <c r="A1661" s="517" t="s">
        <v>1622</v>
      </c>
      <c r="B1661" s="517" t="s">
        <v>1623</v>
      </c>
    </row>
    <row r="1662" spans="1:2" ht="15" hidden="1" x14ac:dyDescent="0.25">
      <c r="A1662" s="517" t="s">
        <v>1624</v>
      </c>
      <c r="B1662" s="517" t="s">
        <v>1625</v>
      </c>
    </row>
    <row r="1663" spans="1:2" ht="15" hidden="1" x14ac:dyDescent="0.25">
      <c r="A1663" s="517" t="s">
        <v>1626</v>
      </c>
      <c r="B1663" s="517" t="s">
        <v>1627</v>
      </c>
    </row>
    <row r="1664" spans="1:2" ht="15" hidden="1" x14ac:dyDescent="0.25">
      <c r="A1664" s="517" t="s">
        <v>1628</v>
      </c>
      <c r="B1664" s="517" t="s">
        <v>1629</v>
      </c>
    </row>
    <row r="1665" spans="1:2" ht="15" hidden="1" x14ac:dyDescent="0.25">
      <c r="A1665" s="517" t="s">
        <v>1628</v>
      </c>
      <c r="B1665" s="517" t="s">
        <v>1629</v>
      </c>
    </row>
    <row r="1666" spans="1:2" ht="15" hidden="1" x14ac:dyDescent="0.25">
      <c r="A1666" s="517" t="s">
        <v>1630</v>
      </c>
      <c r="B1666" s="517" t="s">
        <v>1631</v>
      </c>
    </row>
    <row r="1667" spans="1:2" ht="15" hidden="1" x14ac:dyDescent="0.25">
      <c r="A1667" s="517" t="s">
        <v>1632</v>
      </c>
      <c r="B1667" s="517" t="s">
        <v>1633</v>
      </c>
    </row>
    <row r="1668" spans="1:2" ht="15" hidden="1" x14ac:dyDescent="0.25">
      <c r="A1668" s="517" t="s">
        <v>1634</v>
      </c>
      <c r="B1668" s="517" t="s">
        <v>1635</v>
      </c>
    </row>
    <row r="1669" spans="1:2" ht="15" hidden="1" x14ac:dyDescent="0.25">
      <c r="A1669" s="517" t="s">
        <v>1636</v>
      </c>
      <c r="B1669" s="517" t="s">
        <v>1637</v>
      </c>
    </row>
    <row r="1670" spans="1:2" ht="15" hidden="1" x14ac:dyDescent="0.25">
      <c r="A1670" s="517" t="s">
        <v>1636</v>
      </c>
      <c r="B1670" s="517" t="s">
        <v>1637</v>
      </c>
    </row>
    <row r="1671" spans="1:2" ht="15" hidden="1" x14ac:dyDescent="0.25">
      <c r="A1671" s="517" t="s">
        <v>1638</v>
      </c>
      <c r="B1671" s="517" t="s">
        <v>1639</v>
      </c>
    </row>
    <row r="1672" spans="1:2" ht="15" hidden="1" x14ac:dyDescent="0.25">
      <c r="A1672" s="517" t="s">
        <v>1640</v>
      </c>
      <c r="B1672" s="517" t="s">
        <v>1641</v>
      </c>
    </row>
    <row r="1673" spans="1:2" ht="15" hidden="1" x14ac:dyDescent="0.25">
      <c r="A1673" s="517" t="s">
        <v>1642</v>
      </c>
      <c r="B1673" s="517" t="s">
        <v>1643</v>
      </c>
    </row>
    <row r="1674" spans="1:2" ht="15" hidden="1" x14ac:dyDescent="0.25">
      <c r="A1674" s="517" t="s">
        <v>1642</v>
      </c>
      <c r="B1674" s="517" t="s">
        <v>1643</v>
      </c>
    </row>
    <row r="1675" spans="1:2" ht="15" hidden="1" x14ac:dyDescent="0.25">
      <c r="A1675" s="517" t="s">
        <v>1644</v>
      </c>
      <c r="B1675" s="517" t="s">
        <v>1645</v>
      </c>
    </row>
    <row r="1676" spans="1:2" ht="15" hidden="1" x14ac:dyDescent="0.25">
      <c r="A1676" s="517" t="s">
        <v>1644</v>
      </c>
      <c r="B1676" s="517" t="s">
        <v>1645</v>
      </c>
    </row>
    <row r="1677" spans="1:2" ht="15" hidden="1" x14ac:dyDescent="0.25">
      <c r="A1677" s="517" t="s">
        <v>1646</v>
      </c>
      <c r="B1677" s="517" t="s">
        <v>1647</v>
      </c>
    </row>
    <row r="1678" spans="1:2" ht="15" hidden="1" x14ac:dyDescent="0.25">
      <c r="A1678" s="517" t="s">
        <v>1648</v>
      </c>
      <c r="B1678" s="517" t="s">
        <v>1649</v>
      </c>
    </row>
    <row r="1679" spans="1:2" ht="15" hidden="1" x14ac:dyDescent="0.25">
      <c r="A1679" s="517" t="s">
        <v>1650</v>
      </c>
      <c r="B1679" s="517" t="s">
        <v>1651</v>
      </c>
    </row>
    <row r="1680" spans="1:2" ht="15" hidden="1" x14ac:dyDescent="0.25">
      <c r="A1680" s="517" t="s">
        <v>1650</v>
      </c>
      <c r="B1680" s="517" t="s">
        <v>1651</v>
      </c>
    </row>
    <row r="1681" spans="1:2" ht="15" hidden="1" x14ac:dyDescent="0.25">
      <c r="A1681" s="517" t="s">
        <v>1650</v>
      </c>
      <c r="B1681" s="517" t="s">
        <v>1651</v>
      </c>
    </row>
    <row r="1682" spans="1:2" ht="15" hidden="1" x14ac:dyDescent="0.25">
      <c r="A1682" s="517" t="s">
        <v>1652</v>
      </c>
      <c r="B1682" s="517" t="s">
        <v>1653</v>
      </c>
    </row>
    <row r="1683" spans="1:2" ht="15" hidden="1" x14ac:dyDescent="0.25">
      <c r="A1683" s="517" t="s">
        <v>1654</v>
      </c>
      <c r="B1683" s="517" t="s">
        <v>1655</v>
      </c>
    </row>
    <row r="1684" spans="1:2" ht="15" hidden="1" x14ac:dyDescent="0.25">
      <c r="A1684" s="517" t="s">
        <v>1656</v>
      </c>
      <c r="B1684" s="517" t="s">
        <v>1657</v>
      </c>
    </row>
    <row r="1685" spans="1:2" ht="15" hidden="1" x14ac:dyDescent="0.25">
      <c r="A1685" s="517" t="s">
        <v>1658</v>
      </c>
      <c r="B1685" s="517" t="s">
        <v>1659</v>
      </c>
    </row>
    <row r="1686" spans="1:2" ht="15" hidden="1" x14ac:dyDescent="0.25">
      <c r="A1686" s="517" t="s">
        <v>1660</v>
      </c>
      <c r="B1686" s="517" t="s">
        <v>1661</v>
      </c>
    </row>
    <row r="1687" spans="1:2" ht="15" hidden="1" x14ac:dyDescent="0.25">
      <c r="A1687" s="517" t="s">
        <v>1662</v>
      </c>
      <c r="B1687" s="517" t="s">
        <v>1663</v>
      </c>
    </row>
    <row r="1688" spans="1:2" ht="15" hidden="1" x14ac:dyDescent="0.25">
      <c r="A1688" s="517" t="s">
        <v>1662</v>
      </c>
      <c r="B1688" s="517" t="s">
        <v>1663</v>
      </c>
    </row>
    <row r="1689" spans="1:2" ht="15" hidden="1" x14ac:dyDescent="0.25">
      <c r="A1689" s="517" t="s">
        <v>1664</v>
      </c>
      <c r="B1689" s="517" t="s">
        <v>1665</v>
      </c>
    </row>
    <row r="1690" spans="1:2" ht="15" hidden="1" x14ac:dyDescent="0.25">
      <c r="A1690" s="517" t="s">
        <v>231</v>
      </c>
      <c r="B1690" s="517" t="s">
        <v>358</v>
      </c>
    </row>
    <row r="1691" spans="1:2" ht="15" hidden="1" x14ac:dyDescent="0.25">
      <c r="A1691" s="517" t="s">
        <v>231</v>
      </c>
      <c r="B1691" s="517" t="s">
        <v>358</v>
      </c>
    </row>
    <row r="1692" spans="1:2" ht="15" hidden="1" x14ac:dyDescent="0.25">
      <c r="A1692" s="517" t="s">
        <v>231</v>
      </c>
      <c r="B1692" s="517" t="s">
        <v>358</v>
      </c>
    </row>
    <row r="1693" spans="1:2" ht="15" hidden="1" x14ac:dyDescent="0.25">
      <c r="A1693" s="517" t="s">
        <v>231</v>
      </c>
      <c r="B1693" s="517" t="s">
        <v>358</v>
      </c>
    </row>
    <row r="1694" spans="1:2" ht="15" hidden="1" x14ac:dyDescent="0.25">
      <c r="A1694" s="517" t="s">
        <v>190</v>
      </c>
      <c r="B1694" s="517" t="s">
        <v>359</v>
      </c>
    </row>
    <row r="1695" spans="1:2" ht="15" hidden="1" x14ac:dyDescent="0.25">
      <c r="A1695" s="517" t="s">
        <v>190</v>
      </c>
      <c r="B1695" s="517" t="s">
        <v>359</v>
      </c>
    </row>
    <row r="1696" spans="1:2" ht="15" hidden="1" x14ac:dyDescent="0.25">
      <c r="A1696" s="517" t="s">
        <v>190</v>
      </c>
      <c r="B1696" s="517" t="s">
        <v>359</v>
      </c>
    </row>
    <row r="1697" spans="1:2" ht="15" hidden="1" x14ac:dyDescent="0.25">
      <c r="A1697" s="517" t="s">
        <v>190</v>
      </c>
      <c r="B1697" s="517" t="s">
        <v>359</v>
      </c>
    </row>
    <row r="1698" spans="1:2" ht="15" hidden="1" x14ac:dyDescent="0.25">
      <c r="A1698" s="517" t="s">
        <v>190</v>
      </c>
      <c r="B1698" s="517" t="s">
        <v>359</v>
      </c>
    </row>
    <row r="1699" spans="1:2" ht="15" hidden="1" x14ac:dyDescent="0.25">
      <c r="A1699" s="517" t="s">
        <v>190</v>
      </c>
      <c r="B1699" s="517" t="s">
        <v>359</v>
      </c>
    </row>
    <row r="1700" spans="1:2" ht="15" hidden="1" x14ac:dyDescent="0.25">
      <c r="A1700" s="517" t="s">
        <v>191</v>
      </c>
      <c r="B1700" s="517" t="s">
        <v>360</v>
      </c>
    </row>
    <row r="1701" spans="1:2" ht="15" hidden="1" x14ac:dyDescent="0.25">
      <c r="A1701" s="517" t="s">
        <v>1666</v>
      </c>
      <c r="B1701" s="517" t="s">
        <v>1667</v>
      </c>
    </row>
    <row r="1702" spans="1:2" ht="15" hidden="1" x14ac:dyDescent="0.25">
      <c r="A1702" s="517" t="s">
        <v>1666</v>
      </c>
      <c r="B1702" s="517" t="s">
        <v>1667</v>
      </c>
    </row>
    <row r="1703" spans="1:2" ht="15" hidden="1" x14ac:dyDescent="0.25">
      <c r="A1703" s="517" t="s">
        <v>1666</v>
      </c>
      <c r="B1703" s="517" t="s">
        <v>1667</v>
      </c>
    </row>
    <row r="1704" spans="1:2" ht="15" hidden="1" x14ac:dyDescent="0.25">
      <c r="A1704" s="517" t="s">
        <v>1666</v>
      </c>
      <c r="B1704" s="517" t="s">
        <v>1667</v>
      </c>
    </row>
    <row r="1705" spans="1:2" ht="15" hidden="1" x14ac:dyDescent="0.25">
      <c r="A1705" s="517" t="s">
        <v>192</v>
      </c>
      <c r="B1705" s="517" t="s">
        <v>361</v>
      </c>
    </row>
    <row r="1706" spans="1:2" ht="15" hidden="1" x14ac:dyDescent="0.25">
      <c r="A1706" s="517" t="s">
        <v>192</v>
      </c>
      <c r="B1706" s="517" t="s">
        <v>361</v>
      </c>
    </row>
    <row r="1707" spans="1:2" ht="15" hidden="1" x14ac:dyDescent="0.25">
      <c r="A1707" s="517" t="s">
        <v>192</v>
      </c>
      <c r="B1707" s="517" t="s">
        <v>361</v>
      </c>
    </row>
    <row r="1708" spans="1:2" ht="15" hidden="1" x14ac:dyDescent="0.25">
      <c r="A1708" s="517" t="s">
        <v>192</v>
      </c>
      <c r="B1708" s="517" t="s">
        <v>361</v>
      </c>
    </row>
    <row r="1709" spans="1:2" ht="15" hidden="1" x14ac:dyDescent="0.25">
      <c r="A1709" s="517" t="s">
        <v>192</v>
      </c>
      <c r="B1709" s="517" t="s">
        <v>361</v>
      </c>
    </row>
    <row r="1710" spans="1:2" ht="15" hidden="1" x14ac:dyDescent="0.25">
      <c r="A1710" s="517" t="s">
        <v>192</v>
      </c>
      <c r="B1710" s="517" t="s">
        <v>361</v>
      </c>
    </row>
    <row r="1711" spans="1:2" ht="15" hidden="1" x14ac:dyDescent="0.25">
      <c r="A1711" s="517" t="s">
        <v>444</v>
      </c>
      <c r="B1711" s="517" t="s">
        <v>445</v>
      </c>
    </row>
    <row r="1712" spans="1:2" ht="15" hidden="1" x14ac:dyDescent="0.25">
      <c r="A1712" s="517" t="s">
        <v>444</v>
      </c>
      <c r="B1712" s="517" t="s">
        <v>445</v>
      </c>
    </row>
    <row r="1713" spans="1:2" ht="15" hidden="1" x14ac:dyDescent="0.25">
      <c r="A1713" s="517" t="s">
        <v>444</v>
      </c>
      <c r="B1713" s="517" t="s">
        <v>445</v>
      </c>
    </row>
    <row r="1714" spans="1:2" ht="15" hidden="1" x14ac:dyDescent="0.25">
      <c r="A1714" s="517" t="s">
        <v>444</v>
      </c>
      <c r="B1714" s="517" t="s">
        <v>445</v>
      </c>
    </row>
    <row r="1715" spans="1:2" ht="15" hidden="1" x14ac:dyDescent="0.25">
      <c r="A1715" s="517" t="s">
        <v>1668</v>
      </c>
      <c r="B1715" s="517" t="s">
        <v>1669</v>
      </c>
    </row>
    <row r="1716" spans="1:2" ht="15" hidden="1" x14ac:dyDescent="0.25">
      <c r="A1716" s="517" t="s">
        <v>1504</v>
      </c>
      <c r="B1716" s="517" t="s">
        <v>1505</v>
      </c>
    </row>
    <row r="1717" spans="1:2" ht="15" hidden="1" x14ac:dyDescent="0.25">
      <c r="A1717" s="517" t="s">
        <v>1504</v>
      </c>
      <c r="B1717" s="517" t="s">
        <v>1505</v>
      </c>
    </row>
    <row r="1718" spans="1:2" ht="15" hidden="1" x14ac:dyDescent="0.25">
      <c r="A1718" s="518" t="s">
        <v>1504</v>
      </c>
      <c r="B1718" s="517" t="s">
        <v>1505</v>
      </c>
    </row>
    <row r="1719" spans="1:2" ht="15" hidden="1" x14ac:dyDescent="0.25">
      <c r="A1719" s="517" t="s">
        <v>1504</v>
      </c>
      <c r="B1719" s="517" t="s">
        <v>1505</v>
      </c>
    </row>
    <row r="1720" spans="1:2" ht="15" hidden="1" x14ac:dyDescent="0.25">
      <c r="A1720" s="517" t="s">
        <v>1504</v>
      </c>
      <c r="B1720" s="517" t="s">
        <v>1505</v>
      </c>
    </row>
    <row r="1721" spans="1:2" ht="15" hidden="1" x14ac:dyDescent="0.25">
      <c r="A1721" s="517" t="s">
        <v>193</v>
      </c>
      <c r="B1721" s="517" t="s">
        <v>362</v>
      </c>
    </row>
    <row r="1722" spans="1:2" ht="15" hidden="1" x14ac:dyDescent="0.25">
      <c r="A1722" s="517" t="s">
        <v>193</v>
      </c>
      <c r="B1722" s="517" t="s">
        <v>362</v>
      </c>
    </row>
    <row r="1723" spans="1:2" ht="15" hidden="1" x14ac:dyDescent="0.25">
      <c r="A1723" s="517" t="s">
        <v>193</v>
      </c>
      <c r="B1723" s="517" t="s">
        <v>362</v>
      </c>
    </row>
    <row r="1724" spans="1:2" ht="15" hidden="1" x14ac:dyDescent="0.25">
      <c r="A1724" s="517" t="s">
        <v>193</v>
      </c>
      <c r="B1724" s="517" t="s">
        <v>362</v>
      </c>
    </row>
    <row r="1725" spans="1:2" ht="15" hidden="1" x14ac:dyDescent="0.25">
      <c r="A1725" s="517" t="s">
        <v>193</v>
      </c>
      <c r="B1725" s="517" t="s">
        <v>362</v>
      </c>
    </row>
    <row r="1726" spans="1:2" ht="15" hidden="1" x14ac:dyDescent="0.25">
      <c r="A1726" s="517" t="s">
        <v>193</v>
      </c>
      <c r="B1726" s="517" t="s">
        <v>362</v>
      </c>
    </row>
    <row r="1727" spans="1:2" ht="15" hidden="1" x14ac:dyDescent="0.25">
      <c r="A1727" s="517" t="s">
        <v>193</v>
      </c>
      <c r="B1727" s="517" t="s">
        <v>362</v>
      </c>
    </row>
    <row r="1728" spans="1:2" ht="15" hidden="1" x14ac:dyDescent="0.25">
      <c r="A1728" s="517" t="s">
        <v>193</v>
      </c>
      <c r="B1728" s="517" t="s">
        <v>362</v>
      </c>
    </row>
    <row r="1729" spans="1:2" ht="15" hidden="1" x14ac:dyDescent="0.25">
      <c r="A1729" s="517" t="s">
        <v>193</v>
      </c>
      <c r="B1729" s="517" t="s">
        <v>362</v>
      </c>
    </row>
    <row r="1730" spans="1:2" ht="15" hidden="1" x14ac:dyDescent="0.25">
      <c r="A1730" s="517" t="s">
        <v>193</v>
      </c>
      <c r="B1730" s="517" t="s">
        <v>362</v>
      </c>
    </row>
    <row r="1731" spans="1:2" ht="15" hidden="1" x14ac:dyDescent="0.25">
      <c r="A1731" s="517" t="s">
        <v>193</v>
      </c>
      <c r="B1731" s="517" t="s">
        <v>362</v>
      </c>
    </row>
    <row r="1732" spans="1:2" ht="15" hidden="1" x14ac:dyDescent="0.25">
      <c r="A1732" s="517" t="s">
        <v>194</v>
      </c>
      <c r="B1732" s="517" t="s">
        <v>364</v>
      </c>
    </row>
    <row r="1733" spans="1:2" ht="15" hidden="1" x14ac:dyDescent="0.25">
      <c r="A1733" s="517" t="s">
        <v>194</v>
      </c>
      <c r="B1733" s="517" t="s">
        <v>364</v>
      </c>
    </row>
    <row r="1734" spans="1:2" ht="15" hidden="1" x14ac:dyDescent="0.25">
      <c r="A1734" s="517" t="s">
        <v>194</v>
      </c>
      <c r="B1734" s="517" t="s">
        <v>364</v>
      </c>
    </row>
    <row r="1735" spans="1:2" ht="15" hidden="1" x14ac:dyDescent="0.25">
      <c r="A1735" s="517" t="s">
        <v>194</v>
      </c>
      <c r="B1735" s="517" t="s">
        <v>364</v>
      </c>
    </row>
    <row r="1736" spans="1:2" ht="15" hidden="1" x14ac:dyDescent="0.25">
      <c r="A1736" s="517" t="s">
        <v>194</v>
      </c>
      <c r="B1736" s="517" t="s">
        <v>364</v>
      </c>
    </row>
    <row r="1737" spans="1:2" ht="15" hidden="1" x14ac:dyDescent="0.25">
      <c r="A1737" s="517" t="s">
        <v>194</v>
      </c>
      <c r="B1737" s="517" t="s">
        <v>364</v>
      </c>
    </row>
    <row r="1738" spans="1:2" ht="15" hidden="1" x14ac:dyDescent="0.25">
      <c r="A1738" s="517" t="s">
        <v>194</v>
      </c>
      <c r="B1738" s="517" t="s">
        <v>364</v>
      </c>
    </row>
    <row r="1739" spans="1:2" ht="15" hidden="1" x14ac:dyDescent="0.25">
      <c r="A1739" s="517" t="s">
        <v>194</v>
      </c>
      <c r="B1739" s="517" t="s">
        <v>364</v>
      </c>
    </row>
    <row r="1740" spans="1:2" ht="15" hidden="1" x14ac:dyDescent="0.25">
      <c r="A1740" s="517" t="s">
        <v>194</v>
      </c>
      <c r="B1740" s="517" t="s">
        <v>364</v>
      </c>
    </row>
    <row r="1741" spans="1:2" ht="15" hidden="1" x14ac:dyDescent="0.25">
      <c r="A1741" s="517" t="s">
        <v>194</v>
      </c>
      <c r="B1741" s="517" t="s">
        <v>364</v>
      </c>
    </row>
    <row r="1742" spans="1:2" ht="15" hidden="1" x14ac:dyDescent="0.25">
      <c r="A1742" s="517" t="s">
        <v>194</v>
      </c>
      <c r="B1742" s="517" t="s">
        <v>364</v>
      </c>
    </row>
    <row r="1743" spans="1:2" ht="15" hidden="1" x14ac:dyDescent="0.25">
      <c r="A1743" s="517" t="s">
        <v>194</v>
      </c>
      <c r="B1743" s="517" t="s">
        <v>364</v>
      </c>
    </row>
    <row r="1744" spans="1:2" ht="15" hidden="1" x14ac:dyDescent="0.25">
      <c r="A1744" s="517" t="s">
        <v>194</v>
      </c>
      <c r="B1744" s="517" t="s">
        <v>364</v>
      </c>
    </row>
    <row r="1745" spans="1:2" ht="15" hidden="1" x14ac:dyDescent="0.25">
      <c r="A1745" s="517" t="s">
        <v>194</v>
      </c>
      <c r="B1745" s="517" t="s">
        <v>364</v>
      </c>
    </row>
    <row r="1746" spans="1:2" ht="15" hidden="1" x14ac:dyDescent="0.25">
      <c r="A1746" s="517" t="s">
        <v>194</v>
      </c>
      <c r="B1746" s="517" t="s">
        <v>364</v>
      </c>
    </row>
    <row r="1747" spans="1:2" ht="15" hidden="1" x14ac:dyDescent="0.25">
      <c r="A1747" s="517" t="s">
        <v>194</v>
      </c>
      <c r="B1747" s="517" t="s">
        <v>364</v>
      </c>
    </row>
    <row r="1748" spans="1:2" ht="15" hidden="1" x14ac:dyDescent="0.25">
      <c r="A1748" s="517" t="s">
        <v>194</v>
      </c>
      <c r="B1748" s="517" t="s">
        <v>364</v>
      </c>
    </row>
    <row r="1749" spans="1:2" ht="15" hidden="1" x14ac:dyDescent="0.25">
      <c r="A1749" s="517" t="s">
        <v>194</v>
      </c>
      <c r="B1749" s="517" t="s">
        <v>364</v>
      </c>
    </row>
    <row r="1750" spans="1:2" ht="15" hidden="1" x14ac:dyDescent="0.25">
      <c r="A1750" s="517" t="s">
        <v>194</v>
      </c>
      <c r="B1750" s="517" t="s">
        <v>364</v>
      </c>
    </row>
    <row r="1751" spans="1:2" ht="15" hidden="1" x14ac:dyDescent="0.25">
      <c r="A1751" s="517" t="s">
        <v>194</v>
      </c>
      <c r="B1751" s="517" t="s">
        <v>364</v>
      </c>
    </row>
    <row r="1752" spans="1:2" ht="15" hidden="1" x14ac:dyDescent="0.25">
      <c r="A1752" s="517" t="s">
        <v>194</v>
      </c>
      <c r="B1752" s="517" t="s">
        <v>364</v>
      </c>
    </row>
    <row r="1753" spans="1:2" ht="15" hidden="1" x14ac:dyDescent="0.25">
      <c r="A1753" s="517" t="s">
        <v>234</v>
      </c>
      <c r="B1753" s="517" t="s">
        <v>365</v>
      </c>
    </row>
    <row r="1754" spans="1:2" ht="15" hidden="1" x14ac:dyDescent="0.25">
      <c r="A1754" s="517" t="s">
        <v>234</v>
      </c>
      <c r="B1754" s="517" t="s">
        <v>365</v>
      </c>
    </row>
    <row r="1755" spans="1:2" ht="15" hidden="1" x14ac:dyDescent="0.25">
      <c r="A1755" s="517" t="s">
        <v>195</v>
      </c>
      <c r="B1755" s="517" t="s">
        <v>366</v>
      </c>
    </row>
    <row r="1756" spans="1:2" ht="15" hidden="1" x14ac:dyDescent="0.25">
      <c r="A1756" s="517" t="s">
        <v>196</v>
      </c>
      <c r="B1756" s="517" t="s">
        <v>367</v>
      </c>
    </row>
    <row r="1757" spans="1:2" ht="15" hidden="1" x14ac:dyDescent="0.25">
      <c r="A1757" s="517" t="s">
        <v>196</v>
      </c>
      <c r="B1757" s="517" t="s">
        <v>367</v>
      </c>
    </row>
    <row r="1758" spans="1:2" ht="15" hidden="1" x14ac:dyDescent="0.25">
      <c r="A1758" s="517" t="s">
        <v>196</v>
      </c>
      <c r="B1758" s="517" t="s">
        <v>367</v>
      </c>
    </row>
    <row r="1759" spans="1:2" ht="15" hidden="1" x14ac:dyDescent="0.25">
      <c r="A1759" s="517" t="s">
        <v>196</v>
      </c>
      <c r="B1759" s="517" t="s">
        <v>367</v>
      </c>
    </row>
    <row r="1760" spans="1:2" ht="15" hidden="1" x14ac:dyDescent="0.25">
      <c r="A1760" s="517" t="s">
        <v>197</v>
      </c>
      <c r="B1760" s="517" t="s">
        <v>368</v>
      </c>
    </row>
    <row r="1761" spans="1:2" ht="15" hidden="1" x14ac:dyDescent="0.25">
      <c r="A1761" s="517" t="s">
        <v>197</v>
      </c>
      <c r="B1761" s="517" t="s">
        <v>368</v>
      </c>
    </row>
    <row r="1762" spans="1:2" ht="15" hidden="1" x14ac:dyDescent="0.25">
      <c r="A1762" s="517" t="s">
        <v>197</v>
      </c>
      <c r="B1762" s="517" t="s">
        <v>368</v>
      </c>
    </row>
    <row r="1763" spans="1:2" ht="15" hidden="1" x14ac:dyDescent="0.25">
      <c r="A1763" s="517" t="s">
        <v>197</v>
      </c>
      <c r="B1763" s="517" t="s">
        <v>368</v>
      </c>
    </row>
    <row r="1764" spans="1:2" ht="15" hidden="1" x14ac:dyDescent="0.25">
      <c r="A1764" s="517" t="s">
        <v>450</v>
      </c>
      <c r="B1764" s="517" t="s">
        <v>451</v>
      </c>
    </row>
    <row r="1765" spans="1:2" ht="15" hidden="1" x14ac:dyDescent="0.25">
      <c r="A1765" s="517" t="s">
        <v>1670</v>
      </c>
      <c r="B1765" s="517" t="s">
        <v>1671</v>
      </c>
    </row>
    <row r="1766" spans="1:2" ht="15" hidden="1" x14ac:dyDescent="0.25">
      <c r="A1766" s="517" t="s">
        <v>199</v>
      </c>
      <c r="B1766" s="517" t="s">
        <v>371</v>
      </c>
    </row>
    <row r="1767" spans="1:2" ht="15" hidden="1" x14ac:dyDescent="0.25">
      <c r="A1767" s="517" t="s">
        <v>199</v>
      </c>
      <c r="B1767" s="517" t="s">
        <v>371</v>
      </c>
    </row>
    <row r="1768" spans="1:2" ht="15" hidden="1" x14ac:dyDescent="0.25">
      <c r="A1768" s="517" t="s">
        <v>199</v>
      </c>
      <c r="B1768" s="517" t="s">
        <v>371</v>
      </c>
    </row>
    <row r="1769" spans="1:2" ht="15" hidden="1" x14ac:dyDescent="0.25">
      <c r="A1769" s="517" t="s">
        <v>1318</v>
      </c>
      <c r="B1769" s="517" t="s">
        <v>1319</v>
      </c>
    </row>
    <row r="1770" spans="1:2" ht="15" hidden="1" x14ac:dyDescent="0.25">
      <c r="A1770" s="517" t="s">
        <v>1318</v>
      </c>
      <c r="B1770" s="517" t="s">
        <v>1319</v>
      </c>
    </row>
    <row r="1771" spans="1:2" ht="15" hidden="1" x14ac:dyDescent="0.25">
      <c r="A1771" s="517" t="s">
        <v>1318</v>
      </c>
      <c r="B1771" s="517" t="s">
        <v>1319</v>
      </c>
    </row>
    <row r="1772" spans="1:2" ht="15" hidden="1" x14ac:dyDescent="0.25">
      <c r="A1772" s="517" t="s">
        <v>1318</v>
      </c>
      <c r="B1772" s="517" t="s">
        <v>1319</v>
      </c>
    </row>
    <row r="1773" spans="1:2" ht="15" hidden="1" x14ac:dyDescent="0.25">
      <c r="A1773" s="517" t="s">
        <v>1318</v>
      </c>
      <c r="B1773" s="517" t="s">
        <v>1319</v>
      </c>
    </row>
    <row r="1774" spans="1:2" ht="15" hidden="1" x14ac:dyDescent="0.25">
      <c r="A1774" s="517" t="s">
        <v>1318</v>
      </c>
      <c r="B1774" s="517" t="s">
        <v>1319</v>
      </c>
    </row>
    <row r="1775" spans="1:2" ht="15" hidden="1" x14ac:dyDescent="0.25">
      <c r="A1775" s="517" t="s">
        <v>1318</v>
      </c>
      <c r="B1775" s="517" t="s">
        <v>1319</v>
      </c>
    </row>
    <row r="1776" spans="1:2" ht="15" hidden="1" x14ac:dyDescent="0.25">
      <c r="A1776" s="517" t="s">
        <v>1318</v>
      </c>
      <c r="B1776" s="517" t="s">
        <v>1319</v>
      </c>
    </row>
    <row r="1777" spans="1:2" ht="15" hidden="1" x14ac:dyDescent="0.25">
      <c r="A1777" s="517" t="s">
        <v>1318</v>
      </c>
      <c r="B1777" s="517" t="s">
        <v>1319</v>
      </c>
    </row>
    <row r="1778" spans="1:2" ht="15" hidden="1" x14ac:dyDescent="0.25">
      <c r="A1778" s="517" t="s">
        <v>1318</v>
      </c>
      <c r="B1778" s="517" t="s">
        <v>1319</v>
      </c>
    </row>
    <row r="1779" spans="1:2" ht="15" hidden="1" x14ac:dyDescent="0.25">
      <c r="A1779" s="517" t="s">
        <v>1318</v>
      </c>
      <c r="B1779" s="517" t="s">
        <v>1319</v>
      </c>
    </row>
    <row r="1780" spans="1:2" ht="15" hidden="1" x14ac:dyDescent="0.25">
      <c r="A1780" s="517" t="s">
        <v>1318</v>
      </c>
      <c r="B1780" s="517" t="s">
        <v>1319</v>
      </c>
    </row>
    <row r="1781" spans="1:2" ht="15" hidden="1" x14ac:dyDescent="0.25">
      <c r="A1781" s="517" t="s">
        <v>1318</v>
      </c>
      <c r="B1781" s="517" t="s">
        <v>1319</v>
      </c>
    </row>
    <row r="1782" spans="1:2" ht="15" hidden="1" x14ac:dyDescent="0.25">
      <c r="A1782" s="517" t="s">
        <v>1672</v>
      </c>
      <c r="B1782" s="517" t="s">
        <v>1672</v>
      </c>
    </row>
    <row r="1783" spans="1:2" ht="15" hidden="1" x14ac:dyDescent="0.25">
      <c r="A1783" s="517" t="s">
        <v>1673</v>
      </c>
      <c r="B1783" s="517" t="s">
        <v>1673</v>
      </c>
    </row>
    <row r="1784" spans="1:2" ht="15" hidden="1" x14ac:dyDescent="0.25">
      <c r="A1784" s="517" t="s">
        <v>1674</v>
      </c>
      <c r="B1784" s="517" t="s">
        <v>1674</v>
      </c>
    </row>
    <row r="1785" spans="1:2" ht="15" hidden="1" x14ac:dyDescent="0.25">
      <c r="A1785" s="517" t="s">
        <v>1675</v>
      </c>
      <c r="B1785" s="517" t="s">
        <v>1675</v>
      </c>
    </row>
    <row r="1786" spans="1:2" ht="15" hidden="1" x14ac:dyDescent="0.25">
      <c r="A1786" s="517" t="s">
        <v>1676</v>
      </c>
      <c r="B1786" s="517" t="s">
        <v>1676</v>
      </c>
    </row>
    <row r="1787" spans="1:2" ht="15" hidden="1" x14ac:dyDescent="0.25">
      <c r="A1787" s="517" t="s">
        <v>1677</v>
      </c>
      <c r="B1787" s="517" t="s">
        <v>1677</v>
      </c>
    </row>
    <row r="1788" spans="1:2" ht="15" hidden="1" x14ac:dyDescent="0.25">
      <c r="A1788" s="517" t="s">
        <v>1678</v>
      </c>
      <c r="B1788" s="517" t="s">
        <v>1678</v>
      </c>
    </row>
    <row r="1789" spans="1:2" ht="15" hidden="1" x14ac:dyDescent="0.25">
      <c r="A1789" s="517" t="s">
        <v>1679</v>
      </c>
      <c r="B1789" s="517" t="s">
        <v>1679</v>
      </c>
    </row>
    <row r="1790" spans="1:2" ht="15" hidden="1" x14ac:dyDescent="0.25">
      <c r="A1790" s="517" t="s">
        <v>1680</v>
      </c>
      <c r="B1790" s="517" t="s">
        <v>1680</v>
      </c>
    </row>
    <row r="1791" spans="1:2" ht="15" hidden="1" x14ac:dyDescent="0.25">
      <c r="A1791" s="517" t="s">
        <v>1681</v>
      </c>
      <c r="B1791" s="517" t="s">
        <v>1681</v>
      </c>
    </row>
    <row r="1792" spans="1:2" ht="15" hidden="1" x14ac:dyDescent="0.25">
      <c r="A1792" s="517" t="s">
        <v>1682</v>
      </c>
      <c r="B1792" s="517" t="s">
        <v>1682</v>
      </c>
    </row>
    <row r="1793" spans="1:2" ht="15" hidden="1" x14ac:dyDescent="0.25">
      <c r="A1793" s="517" t="s">
        <v>1683</v>
      </c>
      <c r="B1793" s="517" t="s">
        <v>1683</v>
      </c>
    </row>
    <row r="1794" spans="1:2" ht="15" hidden="1" x14ac:dyDescent="0.25">
      <c r="A1794" s="517" t="s">
        <v>1684</v>
      </c>
      <c r="B1794" s="517" t="s">
        <v>1684</v>
      </c>
    </row>
    <row r="1795" spans="1:2" ht="15" hidden="1" x14ac:dyDescent="0.25">
      <c r="A1795" s="517" t="s">
        <v>1685</v>
      </c>
      <c r="B1795" s="517" t="s">
        <v>1685</v>
      </c>
    </row>
    <row r="1796" spans="1:2" ht="15" hidden="1" x14ac:dyDescent="0.25">
      <c r="A1796" s="517" t="s">
        <v>1686</v>
      </c>
      <c r="B1796" s="517" t="s">
        <v>1686</v>
      </c>
    </row>
    <row r="1797" spans="1:2" ht="15" hidden="1" x14ac:dyDescent="0.25">
      <c r="A1797" s="517" t="s">
        <v>1687</v>
      </c>
      <c r="B1797" s="517" t="s">
        <v>1687</v>
      </c>
    </row>
    <row r="1798" spans="1:2" ht="15" hidden="1" x14ac:dyDescent="0.25">
      <c r="A1798" s="517" t="s">
        <v>1688</v>
      </c>
      <c r="B1798" s="517" t="s">
        <v>1688</v>
      </c>
    </row>
    <row r="1799" spans="1:2" ht="15" hidden="1" x14ac:dyDescent="0.25">
      <c r="A1799" s="517" t="s">
        <v>1689</v>
      </c>
      <c r="B1799" s="517" t="s">
        <v>1689</v>
      </c>
    </row>
    <row r="1800" spans="1:2" ht="15" hidden="1" x14ac:dyDescent="0.25">
      <c r="A1800" s="517" t="s">
        <v>1690</v>
      </c>
      <c r="B1800" s="517" t="s">
        <v>1690</v>
      </c>
    </row>
    <row r="1801" spans="1:2" ht="15" hidden="1" x14ac:dyDescent="0.25">
      <c r="A1801" s="517" t="s">
        <v>1691</v>
      </c>
      <c r="B1801" s="517" t="s">
        <v>1691</v>
      </c>
    </row>
    <row r="1802" spans="1:2" ht="15" hidden="1" x14ac:dyDescent="0.25">
      <c r="A1802" s="517" t="s">
        <v>1692</v>
      </c>
      <c r="B1802" s="517" t="s">
        <v>1692</v>
      </c>
    </row>
    <row r="1803" spans="1:2" ht="15" hidden="1" x14ac:dyDescent="0.25">
      <c r="A1803" s="517" t="s">
        <v>1692</v>
      </c>
      <c r="B1803" s="517" t="s">
        <v>1692</v>
      </c>
    </row>
    <row r="1804" spans="1:2" ht="15" hidden="1" x14ac:dyDescent="0.25">
      <c r="A1804" s="517" t="s">
        <v>1693</v>
      </c>
      <c r="B1804" s="517" t="s">
        <v>1693</v>
      </c>
    </row>
    <row r="1805" spans="1:2" ht="15" hidden="1" x14ac:dyDescent="0.25">
      <c r="A1805" s="517" t="s">
        <v>1694</v>
      </c>
      <c r="B1805" s="517" t="s">
        <v>1694</v>
      </c>
    </row>
    <row r="1806" spans="1:2" ht="15" hidden="1" x14ac:dyDescent="0.25">
      <c r="A1806" s="517" t="s">
        <v>1695</v>
      </c>
      <c r="B1806" s="517" t="s">
        <v>1695</v>
      </c>
    </row>
    <row r="1807" spans="1:2" ht="15" hidden="1" x14ac:dyDescent="0.25">
      <c r="A1807" s="517" t="s">
        <v>1696</v>
      </c>
      <c r="B1807" s="517" t="s">
        <v>1696</v>
      </c>
    </row>
    <row r="1808" spans="1:2" ht="15" hidden="1" x14ac:dyDescent="0.25">
      <c r="A1808" s="517" t="s">
        <v>1697</v>
      </c>
      <c r="B1808" s="517" t="s">
        <v>1697</v>
      </c>
    </row>
    <row r="1809" spans="1:2" ht="15" hidden="1" x14ac:dyDescent="0.25">
      <c r="A1809" s="517" t="s">
        <v>1698</v>
      </c>
      <c r="B1809" s="517" t="s">
        <v>1698</v>
      </c>
    </row>
    <row r="1810" spans="1:2" ht="15" hidden="1" x14ac:dyDescent="0.25">
      <c r="A1810" s="517" t="s">
        <v>1699</v>
      </c>
      <c r="B1810" s="517" t="s">
        <v>1699</v>
      </c>
    </row>
    <row r="1811" spans="1:2" ht="15" hidden="1" x14ac:dyDescent="0.25">
      <c r="A1811" s="517" t="s">
        <v>1700</v>
      </c>
      <c r="B1811" s="517" t="s">
        <v>1700</v>
      </c>
    </row>
    <row r="1812" spans="1:2" ht="15" hidden="1" x14ac:dyDescent="0.25">
      <c r="A1812" s="517" t="s">
        <v>1701</v>
      </c>
      <c r="B1812" s="517" t="s">
        <v>1701</v>
      </c>
    </row>
    <row r="1813" spans="1:2" ht="15" hidden="1" x14ac:dyDescent="0.25">
      <c r="A1813" s="517" t="s">
        <v>1702</v>
      </c>
      <c r="B1813" s="517" t="s">
        <v>1702</v>
      </c>
    </row>
    <row r="1814" spans="1:2" ht="15" hidden="1" x14ac:dyDescent="0.25">
      <c r="A1814" s="517" t="s">
        <v>1703</v>
      </c>
      <c r="B1814" s="517" t="s">
        <v>1684</v>
      </c>
    </row>
    <row r="1815" spans="1:2" ht="15" hidden="1" x14ac:dyDescent="0.25">
      <c r="A1815" s="517" t="s">
        <v>1580</v>
      </c>
      <c r="B1815" s="517" t="s">
        <v>1581</v>
      </c>
    </row>
    <row r="1816" spans="1:2" ht="15" hidden="1" x14ac:dyDescent="0.25">
      <c r="A1816" s="517" t="s">
        <v>1704</v>
      </c>
      <c r="B1816" s="517" t="s">
        <v>1705</v>
      </c>
    </row>
    <row r="1817" spans="1:2" ht="15" hidden="1" x14ac:dyDescent="0.25">
      <c r="A1817" s="517" t="s">
        <v>221</v>
      </c>
      <c r="B1817" s="517" t="s">
        <v>401</v>
      </c>
    </row>
    <row r="1818" spans="1:2" ht="15" hidden="1" x14ac:dyDescent="0.25">
      <c r="A1818" s="517" t="s">
        <v>1123</v>
      </c>
      <c r="B1818" s="517" t="s">
        <v>1124</v>
      </c>
    </row>
    <row r="1819" spans="1:2" ht="15" hidden="1" x14ac:dyDescent="0.25">
      <c r="A1819" s="517" t="s">
        <v>1123</v>
      </c>
      <c r="B1819" s="517" t="s">
        <v>1124</v>
      </c>
    </row>
    <row r="1820" spans="1:2" ht="15" hidden="1" x14ac:dyDescent="0.25">
      <c r="A1820" s="517" t="s">
        <v>1123</v>
      </c>
      <c r="B1820" s="517" t="s">
        <v>1124</v>
      </c>
    </row>
    <row r="1821" spans="1:2" ht="15" hidden="1" x14ac:dyDescent="0.25">
      <c r="A1821" s="517" t="s">
        <v>1706</v>
      </c>
      <c r="B1821" s="517" t="s">
        <v>1707</v>
      </c>
    </row>
    <row r="1822" spans="1:2" ht="15" hidden="1" x14ac:dyDescent="0.25">
      <c r="A1822" s="517" t="s">
        <v>668</v>
      </c>
      <c r="B1822" s="517" t="s">
        <v>669</v>
      </c>
    </row>
    <row r="1823" spans="1:2" ht="15" hidden="1" x14ac:dyDescent="0.25">
      <c r="A1823" s="517" t="s">
        <v>1708</v>
      </c>
      <c r="B1823" s="517" t="s">
        <v>1709</v>
      </c>
    </row>
    <row r="1824" spans="1:2" ht="15" hidden="1" x14ac:dyDescent="0.25">
      <c r="A1824" s="517" t="s">
        <v>1708</v>
      </c>
      <c r="B1824" s="517" t="s">
        <v>1709</v>
      </c>
    </row>
    <row r="1825" spans="1:2" ht="15" hidden="1" x14ac:dyDescent="0.25">
      <c r="A1825" s="517" t="s">
        <v>1708</v>
      </c>
      <c r="B1825" s="517" t="s">
        <v>1709</v>
      </c>
    </row>
    <row r="1826" spans="1:2" ht="15" hidden="1" x14ac:dyDescent="0.25">
      <c r="A1826" s="517" t="s">
        <v>1708</v>
      </c>
      <c r="B1826" s="517" t="s">
        <v>1709</v>
      </c>
    </row>
    <row r="1827" spans="1:2" ht="15" hidden="1" x14ac:dyDescent="0.25">
      <c r="A1827" s="517" t="s">
        <v>1710</v>
      </c>
      <c r="B1827" s="517" t="s">
        <v>1711</v>
      </c>
    </row>
    <row r="1828" spans="1:2" ht="15" hidden="1" x14ac:dyDescent="0.25">
      <c r="A1828" s="517" t="s">
        <v>1712</v>
      </c>
      <c r="B1828" s="517" t="s">
        <v>1713</v>
      </c>
    </row>
    <row r="1829" spans="1:2" ht="15" hidden="1" x14ac:dyDescent="0.25">
      <c r="A1829" s="517" t="s">
        <v>240</v>
      </c>
      <c r="B1829" s="517" t="s">
        <v>410</v>
      </c>
    </row>
    <row r="1830" spans="1:2" ht="15" hidden="1" x14ac:dyDescent="0.25">
      <c r="A1830" s="517" t="s">
        <v>240</v>
      </c>
      <c r="B1830" s="517" t="s">
        <v>410</v>
      </c>
    </row>
    <row r="1831" spans="1:2" ht="15" hidden="1" x14ac:dyDescent="0.25">
      <c r="A1831" s="517" t="s">
        <v>1714</v>
      </c>
      <c r="B1831" s="517" t="s">
        <v>1715</v>
      </c>
    </row>
    <row r="1832" spans="1:2" ht="15" hidden="1" x14ac:dyDescent="0.25">
      <c r="A1832" s="517" t="s">
        <v>1714</v>
      </c>
      <c r="B1832" s="517" t="s">
        <v>1715</v>
      </c>
    </row>
    <row r="1833" spans="1:2" ht="15" hidden="1" x14ac:dyDescent="0.25">
      <c r="A1833" s="517" t="s">
        <v>1716</v>
      </c>
      <c r="B1833" s="517" t="s">
        <v>1717</v>
      </c>
    </row>
    <row r="1834" spans="1:2" ht="15" hidden="1" x14ac:dyDescent="0.25">
      <c r="A1834" s="517" t="s">
        <v>1165</v>
      </c>
      <c r="B1834" s="517" t="s">
        <v>1166</v>
      </c>
    </row>
    <row r="1835" spans="1:2" ht="15" hidden="1" x14ac:dyDescent="0.25">
      <c r="A1835" s="517" t="s">
        <v>1718</v>
      </c>
      <c r="B1835" s="517" t="s">
        <v>1719</v>
      </c>
    </row>
    <row r="1836" spans="1:2" ht="15" hidden="1" x14ac:dyDescent="0.25">
      <c r="A1836" s="517" t="s">
        <v>1720</v>
      </c>
      <c r="B1836" s="517" t="s">
        <v>1721</v>
      </c>
    </row>
    <row r="1837" spans="1:2" ht="15" hidden="1" x14ac:dyDescent="0.25">
      <c r="A1837" s="517" t="s">
        <v>1720</v>
      </c>
      <c r="B1837" s="517" t="s">
        <v>1721</v>
      </c>
    </row>
    <row r="1838" spans="1:2" ht="15" hidden="1" x14ac:dyDescent="0.25">
      <c r="A1838" s="517" t="s">
        <v>1722</v>
      </c>
      <c r="B1838" s="517" t="s">
        <v>1723</v>
      </c>
    </row>
    <row r="1839" spans="1:2" ht="15" hidden="1" x14ac:dyDescent="0.25">
      <c r="A1839" s="517" t="s">
        <v>1722</v>
      </c>
      <c r="B1839" s="517" t="s">
        <v>1723</v>
      </c>
    </row>
    <row r="1840" spans="1:2" ht="15" hidden="1" x14ac:dyDescent="0.25">
      <c r="A1840" s="517" t="s">
        <v>1722</v>
      </c>
      <c r="B1840" s="517" t="s">
        <v>1723</v>
      </c>
    </row>
    <row r="1841" spans="1:2" ht="15" hidden="1" x14ac:dyDescent="0.25">
      <c r="A1841" s="517" t="s">
        <v>1724</v>
      </c>
      <c r="B1841" s="517" t="s">
        <v>1725</v>
      </c>
    </row>
    <row r="1842" spans="1:2" ht="15" hidden="1" x14ac:dyDescent="0.25">
      <c r="A1842" s="517" t="s">
        <v>1726</v>
      </c>
      <c r="B1842" s="517" t="s">
        <v>1727</v>
      </c>
    </row>
    <row r="1843" spans="1:2" ht="15" hidden="1" x14ac:dyDescent="0.25">
      <c r="A1843" s="517" t="s">
        <v>1728</v>
      </c>
      <c r="B1843" s="517" t="s">
        <v>1729</v>
      </c>
    </row>
    <row r="1844" spans="1:2" ht="15" hidden="1" x14ac:dyDescent="0.25">
      <c r="A1844" s="517" t="s">
        <v>1730</v>
      </c>
      <c r="B1844" s="517" t="s">
        <v>1731</v>
      </c>
    </row>
    <row r="1845" spans="1:2" ht="15" hidden="1" x14ac:dyDescent="0.25">
      <c r="A1845" s="517" t="s">
        <v>1194</v>
      </c>
      <c r="B1845" s="517" t="s">
        <v>1195</v>
      </c>
    </row>
    <row r="1846" spans="1:2" ht="15" hidden="1" x14ac:dyDescent="0.25">
      <c r="A1846" s="517" t="s">
        <v>1732</v>
      </c>
      <c r="B1846" s="517" t="s">
        <v>1733</v>
      </c>
    </row>
    <row r="1847" spans="1:2" ht="15" hidden="1" x14ac:dyDescent="0.25">
      <c r="A1847" s="517" t="s">
        <v>1732</v>
      </c>
      <c r="B1847" s="517" t="s">
        <v>1733</v>
      </c>
    </row>
    <row r="1848" spans="1:2" ht="15" hidden="1" x14ac:dyDescent="0.25">
      <c r="A1848" s="517" t="s">
        <v>1734</v>
      </c>
      <c r="B1848" s="517" t="s">
        <v>1735</v>
      </c>
    </row>
    <row r="1849" spans="1:2" ht="15" hidden="1" x14ac:dyDescent="0.25">
      <c r="A1849" s="517" t="s">
        <v>1736</v>
      </c>
      <c r="B1849" s="517" t="s">
        <v>1737</v>
      </c>
    </row>
    <row r="1850" spans="1:2" ht="15" hidden="1" x14ac:dyDescent="0.25">
      <c r="A1850" s="517" t="s">
        <v>1738</v>
      </c>
      <c r="B1850" s="517" t="s">
        <v>1739</v>
      </c>
    </row>
    <row r="1851" spans="1:2" ht="15" hidden="1" x14ac:dyDescent="0.25">
      <c r="A1851" s="517" t="s">
        <v>1740</v>
      </c>
      <c r="B1851" s="517" t="s">
        <v>1741</v>
      </c>
    </row>
    <row r="1852" spans="1:2" ht="15" hidden="1" x14ac:dyDescent="0.25">
      <c r="A1852" s="517" t="s">
        <v>1740</v>
      </c>
      <c r="B1852" s="517" t="s">
        <v>1741</v>
      </c>
    </row>
    <row r="1853" spans="1:2" ht="15" hidden="1" x14ac:dyDescent="0.25">
      <c r="A1853" s="517" t="s">
        <v>1740</v>
      </c>
      <c r="B1853" s="517" t="s">
        <v>1741</v>
      </c>
    </row>
    <row r="1854" spans="1:2" ht="15" hidden="1" x14ac:dyDescent="0.25">
      <c r="A1854" s="517" t="s">
        <v>776</v>
      </c>
      <c r="B1854" s="517" t="s">
        <v>777</v>
      </c>
    </row>
    <row r="1855" spans="1:2" ht="15" hidden="1" x14ac:dyDescent="0.25">
      <c r="A1855" s="517" t="s">
        <v>776</v>
      </c>
      <c r="B1855" s="517" t="s">
        <v>777</v>
      </c>
    </row>
    <row r="1856" spans="1:2" ht="15" hidden="1" x14ac:dyDescent="0.25">
      <c r="A1856" s="517" t="s">
        <v>1742</v>
      </c>
      <c r="B1856" s="517" t="s">
        <v>1743</v>
      </c>
    </row>
    <row r="1857" spans="1:2" ht="15" hidden="1" x14ac:dyDescent="0.25">
      <c r="A1857" s="517" t="s">
        <v>1742</v>
      </c>
      <c r="B1857" s="517" t="s">
        <v>1743</v>
      </c>
    </row>
    <row r="1858" spans="1:2" ht="15" hidden="1" x14ac:dyDescent="0.25">
      <c r="A1858" s="517" t="s">
        <v>1744</v>
      </c>
      <c r="B1858" s="517" t="s">
        <v>1745</v>
      </c>
    </row>
    <row r="1859" spans="1:2" ht="15" hidden="1" x14ac:dyDescent="0.25">
      <c r="A1859" s="517" t="s">
        <v>830</v>
      </c>
      <c r="B1859" s="517" t="s">
        <v>831</v>
      </c>
    </row>
    <row r="1860" spans="1:2" ht="15" hidden="1" x14ac:dyDescent="0.25">
      <c r="A1860" s="517" t="s">
        <v>1746</v>
      </c>
      <c r="B1860" s="517" t="s">
        <v>1747</v>
      </c>
    </row>
    <row r="1861" spans="1:2" ht="15" hidden="1" x14ac:dyDescent="0.25">
      <c r="A1861" s="517" t="s">
        <v>1746</v>
      </c>
      <c r="B1861" s="517" t="s">
        <v>1747</v>
      </c>
    </row>
    <row r="1862" spans="1:2" ht="15" hidden="1" x14ac:dyDescent="0.25">
      <c r="A1862" s="517" t="s">
        <v>1746</v>
      </c>
      <c r="B1862" s="517" t="s">
        <v>1747</v>
      </c>
    </row>
    <row r="1863" spans="1:2" ht="15" hidden="1" x14ac:dyDescent="0.25">
      <c r="A1863" s="517" t="s">
        <v>1748</v>
      </c>
      <c r="B1863" s="517" t="s">
        <v>1749</v>
      </c>
    </row>
    <row r="1864" spans="1:2" ht="15" hidden="1" x14ac:dyDescent="0.25">
      <c r="A1864" s="517" t="s">
        <v>1748</v>
      </c>
      <c r="B1864" s="517" t="s">
        <v>1749</v>
      </c>
    </row>
    <row r="1865" spans="1:2" ht="15" hidden="1" x14ac:dyDescent="0.25">
      <c r="A1865" s="517" t="s">
        <v>1750</v>
      </c>
      <c r="B1865" s="517" t="s">
        <v>1751</v>
      </c>
    </row>
    <row r="1866" spans="1:2" ht="15" hidden="1" x14ac:dyDescent="0.25">
      <c r="A1866" s="519" t="s">
        <v>1752</v>
      </c>
      <c r="B1866" s="519" t="s">
        <v>1753</v>
      </c>
    </row>
    <row r="1867" spans="1:2" ht="15" hidden="1" x14ac:dyDescent="0.25">
      <c r="A1867" s="517" t="s">
        <v>231</v>
      </c>
      <c r="B1867" s="517" t="s">
        <v>358</v>
      </c>
    </row>
    <row r="1868" spans="1:2" ht="15" hidden="1" x14ac:dyDescent="0.25">
      <c r="A1868" s="517" t="s">
        <v>231</v>
      </c>
      <c r="B1868" s="517" t="s">
        <v>358</v>
      </c>
    </row>
    <row r="1869" spans="1:2" ht="15" hidden="1" x14ac:dyDescent="0.25">
      <c r="A1869" s="517" t="s">
        <v>231</v>
      </c>
      <c r="B1869" s="517" t="s">
        <v>358</v>
      </c>
    </row>
    <row r="1870" spans="1:2" ht="15" hidden="1" x14ac:dyDescent="0.25">
      <c r="A1870" s="517" t="s">
        <v>231</v>
      </c>
      <c r="B1870" s="517" t="s">
        <v>358</v>
      </c>
    </row>
    <row r="1871" spans="1:2" ht="15" hidden="1" x14ac:dyDescent="0.25">
      <c r="A1871" s="517" t="s">
        <v>231</v>
      </c>
      <c r="B1871" s="517" t="s">
        <v>358</v>
      </c>
    </row>
    <row r="1872" spans="1:2" ht="15" hidden="1" x14ac:dyDescent="0.25">
      <c r="A1872" s="517" t="s">
        <v>231</v>
      </c>
      <c r="B1872" s="517" t="s">
        <v>358</v>
      </c>
    </row>
    <row r="1873" spans="1:2" ht="15" hidden="1" x14ac:dyDescent="0.25">
      <c r="A1873" s="517" t="s">
        <v>231</v>
      </c>
      <c r="B1873" s="517" t="s">
        <v>358</v>
      </c>
    </row>
    <row r="1874" spans="1:2" ht="15" hidden="1" x14ac:dyDescent="0.25">
      <c r="A1874" s="517" t="s">
        <v>192</v>
      </c>
      <c r="B1874" s="517" t="s">
        <v>361</v>
      </c>
    </row>
    <row r="1875" spans="1:2" ht="15" hidden="1" x14ac:dyDescent="0.25">
      <c r="A1875" s="517" t="s">
        <v>444</v>
      </c>
      <c r="B1875" s="517" t="s">
        <v>445</v>
      </c>
    </row>
    <row r="1876" spans="1:2" ht="15" hidden="1" x14ac:dyDescent="0.25">
      <c r="A1876" s="517" t="s">
        <v>1504</v>
      </c>
      <c r="B1876" s="517" t="s">
        <v>1505</v>
      </c>
    </row>
    <row r="1877" spans="1:2" ht="15" hidden="1" x14ac:dyDescent="0.25">
      <c r="A1877" s="517" t="s">
        <v>1504</v>
      </c>
      <c r="B1877" s="517" t="s">
        <v>1505</v>
      </c>
    </row>
    <row r="1878" spans="1:2" ht="15" hidden="1" x14ac:dyDescent="0.25">
      <c r="A1878" s="517" t="s">
        <v>193</v>
      </c>
      <c r="B1878" s="517" t="s">
        <v>362</v>
      </c>
    </row>
    <row r="1879" spans="1:2" ht="15" hidden="1" x14ac:dyDescent="0.25">
      <c r="A1879" s="517" t="s">
        <v>194</v>
      </c>
      <c r="B1879" s="517" t="s">
        <v>364</v>
      </c>
    </row>
    <row r="1880" spans="1:2" ht="15" hidden="1" x14ac:dyDescent="0.25">
      <c r="A1880" s="517" t="s">
        <v>194</v>
      </c>
      <c r="B1880" s="517" t="s">
        <v>364</v>
      </c>
    </row>
    <row r="1881" spans="1:2" ht="15" hidden="1" x14ac:dyDescent="0.25">
      <c r="A1881" s="517" t="s">
        <v>194</v>
      </c>
      <c r="B1881" s="517" t="s">
        <v>364</v>
      </c>
    </row>
    <row r="1882" spans="1:2" ht="15" hidden="1" x14ac:dyDescent="0.25">
      <c r="A1882" s="517" t="s">
        <v>194</v>
      </c>
      <c r="B1882" s="517" t="s">
        <v>364</v>
      </c>
    </row>
    <row r="1883" spans="1:2" ht="15" hidden="1" x14ac:dyDescent="0.25">
      <c r="A1883" s="517" t="s">
        <v>194</v>
      </c>
      <c r="B1883" s="517" t="s">
        <v>364</v>
      </c>
    </row>
    <row r="1884" spans="1:2" ht="15" hidden="1" x14ac:dyDescent="0.25">
      <c r="A1884" s="517" t="s">
        <v>194</v>
      </c>
      <c r="B1884" s="517" t="s">
        <v>364</v>
      </c>
    </row>
    <row r="1885" spans="1:2" ht="15" hidden="1" x14ac:dyDescent="0.25">
      <c r="A1885" s="517" t="s">
        <v>194</v>
      </c>
      <c r="B1885" s="517" t="s">
        <v>364</v>
      </c>
    </row>
    <row r="1886" spans="1:2" ht="15" hidden="1" x14ac:dyDescent="0.25">
      <c r="A1886" s="517" t="s">
        <v>194</v>
      </c>
      <c r="B1886" s="517" t="s">
        <v>364</v>
      </c>
    </row>
    <row r="1887" spans="1:2" ht="15" hidden="1" x14ac:dyDescent="0.25">
      <c r="A1887" s="517" t="s">
        <v>194</v>
      </c>
      <c r="B1887" s="517" t="s">
        <v>364</v>
      </c>
    </row>
    <row r="1888" spans="1:2" ht="15" hidden="1" x14ac:dyDescent="0.25">
      <c r="A1888" s="517" t="s">
        <v>194</v>
      </c>
      <c r="B1888" s="517" t="s">
        <v>364</v>
      </c>
    </row>
    <row r="1889" spans="1:2" ht="15" hidden="1" x14ac:dyDescent="0.25">
      <c r="A1889" s="517" t="s">
        <v>194</v>
      </c>
      <c r="B1889" s="517" t="s">
        <v>364</v>
      </c>
    </row>
    <row r="1890" spans="1:2" ht="15" hidden="1" x14ac:dyDescent="0.25">
      <c r="A1890" s="517" t="s">
        <v>194</v>
      </c>
      <c r="B1890" s="517" t="s">
        <v>364</v>
      </c>
    </row>
    <row r="1891" spans="1:2" ht="15" hidden="1" x14ac:dyDescent="0.25">
      <c r="A1891" s="517" t="s">
        <v>194</v>
      </c>
      <c r="B1891" s="517" t="s">
        <v>364</v>
      </c>
    </row>
    <row r="1892" spans="1:2" ht="15" hidden="1" x14ac:dyDescent="0.25">
      <c r="A1892" s="517" t="s">
        <v>194</v>
      </c>
      <c r="B1892" s="517" t="s">
        <v>364</v>
      </c>
    </row>
    <row r="1893" spans="1:2" ht="15" hidden="1" x14ac:dyDescent="0.25">
      <c r="A1893" s="517" t="s">
        <v>234</v>
      </c>
      <c r="B1893" s="517" t="s">
        <v>365</v>
      </c>
    </row>
    <row r="1894" spans="1:2" ht="15" hidden="1" x14ac:dyDescent="0.25">
      <c r="A1894" s="517" t="s">
        <v>234</v>
      </c>
      <c r="B1894" s="517" t="s">
        <v>365</v>
      </c>
    </row>
    <row r="1895" spans="1:2" ht="15" hidden="1" x14ac:dyDescent="0.25">
      <c r="A1895" s="517" t="s">
        <v>234</v>
      </c>
      <c r="B1895" s="517" t="s">
        <v>365</v>
      </c>
    </row>
    <row r="1896" spans="1:2" ht="15" hidden="1" x14ac:dyDescent="0.25">
      <c r="A1896" s="517" t="s">
        <v>234</v>
      </c>
      <c r="B1896" s="517" t="s">
        <v>365</v>
      </c>
    </row>
    <row r="1897" spans="1:2" ht="15" hidden="1" x14ac:dyDescent="0.25">
      <c r="A1897" s="517" t="s">
        <v>234</v>
      </c>
      <c r="B1897" s="517" t="s">
        <v>365</v>
      </c>
    </row>
    <row r="1898" spans="1:2" ht="15" hidden="1" x14ac:dyDescent="0.25">
      <c r="A1898" s="517" t="s">
        <v>234</v>
      </c>
      <c r="B1898" s="517" t="s">
        <v>365</v>
      </c>
    </row>
    <row r="1899" spans="1:2" ht="15" hidden="1" x14ac:dyDescent="0.25">
      <c r="A1899" s="517" t="s">
        <v>234</v>
      </c>
      <c r="B1899" s="517" t="s">
        <v>365</v>
      </c>
    </row>
    <row r="1900" spans="1:2" ht="15" hidden="1" x14ac:dyDescent="0.25">
      <c r="A1900" s="517" t="s">
        <v>234</v>
      </c>
      <c r="B1900" s="517" t="s">
        <v>365</v>
      </c>
    </row>
    <row r="1901" spans="1:2" ht="15" hidden="1" x14ac:dyDescent="0.25">
      <c r="A1901" s="517" t="s">
        <v>234</v>
      </c>
      <c r="B1901" s="517" t="s">
        <v>365</v>
      </c>
    </row>
    <row r="1902" spans="1:2" ht="15" hidden="1" x14ac:dyDescent="0.25">
      <c r="A1902" s="517" t="s">
        <v>234</v>
      </c>
      <c r="B1902" s="517" t="s">
        <v>365</v>
      </c>
    </row>
    <row r="1903" spans="1:2" ht="15" hidden="1" x14ac:dyDescent="0.25">
      <c r="A1903" s="517" t="s">
        <v>234</v>
      </c>
      <c r="B1903" s="517" t="s">
        <v>365</v>
      </c>
    </row>
    <row r="1904" spans="1:2" ht="15" hidden="1" x14ac:dyDescent="0.25">
      <c r="A1904" s="517" t="s">
        <v>234</v>
      </c>
      <c r="B1904" s="517" t="s">
        <v>365</v>
      </c>
    </row>
    <row r="1905" spans="1:2" ht="15" hidden="1" x14ac:dyDescent="0.25">
      <c r="A1905" s="517" t="s">
        <v>234</v>
      </c>
      <c r="B1905" s="517" t="s">
        <v>365</v>
      </c>
    </row>
    <row r="1906" spans="1:2" ht="15" hidden="1" x14ac:dyDescent="0.25">
      <c r="A1906" s="517" t="s">
        <v>234</v>
      </c>
      <c r="B1906" s="517" t="s">
        <v>365</v>
      </c>
    </row>
    <row r="1907" spans="1:2" ht="15" hidden="1" x14ac:dyDescent="0.25">
      <c r="A1907" s="517" t="s">
        <v>234</v>
      </c>
      <c r="B1907" s="517" t="s">
        <v>365</v>
      </c>
    </row>
    <row r="1908" spans="1:2" ht="15" hidden="1" x14ac:dyDescent="0.25">
      <c r="A1908" s="517" t="s">
        <v>234</v>
      </c>
      <c r="B1908" s="517" t="s">
        <v>365</v>
      </c>
    </row>
    <row r="1909" spans="1:2" ht="15" hidden="1" x14ac:dyDescent="0.25">
      <c r="A1909" s="517" t="s">
        <v>234</v>
      </c>
      <c r="B1909" s="517" t="s">
        <v>365</v>
      </c>
    </row>
    <row r="1910" spans="1:2" ht="15" hidden="1" x14ac:dyDescent="0.25">
      <c r="A1910" s="517" t="s">
        <v>196</v>
      </c>
      <c r="B1910" s="517" t="s">
        <v>367</v>
      </c>
    </row>
    <row r="1911" spans="1:2" ht="15" hidden="1" x14ac:dyDescent="0.25">
      <c r="A1911" s="517" t="s">
        <v>197</v>
      </c>
      <c r="B1911" s="517" t="s">
        <v>368</v>
      </c>
    </row>
    <row r="1912" spans="1:2" ht="15" hidden="1" x14ac:dyDescent="0.25">
      <c r="A1912" s="517" t="s">
        <v>197</v>
      </c>
      <c r="B1912" s="517" t="s">
        <v>368</v>
      </c>
    </row>
    <row r="1913" spans="1:2" ht="15" hidden="1" x14ac:dyDescent="0.25">
      <c r="A1913" s="517" t="s">
        <v>197</v>
      </c>
      <c r="B1913" s="517" t="s">
        <v>368</v>
      </c>
    </row>
    <row r="1914" spans="1:2" ht="15" hidden="1" x14ac:dyDescent="0.25">
      <c r="A1914" s="517" t="s">
        <v>197</v>
      </c>
      <c r="B1914" s="517" t="s">
        <v>368</v>
      </c>
    </row>
    <row r="1915" spans="1:2" ht="15" hidden="1" x14ac:dyDescent="0.25">
      <c r="A1915" s="517" t="s">
        <v>197</v>
      </c>
      <c r="B1915" s="517" t="s">
        <v>368</v>
      </c>
    </row>
    <row r="1916" spans="1:2" ht="15" hidden="1" x14ac:dyDescent="0.25">
      <c r="A1916" s="517" t="s">
        <v>197</v>
      </c>
      <c r="B1916" s="517" t="s">
        <v>368</v>
      </c>
    </row>
    <row r="1917" spans="1:2" ht="15" hidden="1" x14ac:dyDescent="0.25">
      <c r="A1917" s="517" t="s">
        <v>197</v>
      </c>
      <c r="B1917" s="517" t="s">
        <v>368</v>
      </c>
    </row>
    <row r="1918" spans="1:2" ht="15" hidden="1" x14ac:dyDescent="0.25">
      <c r="A1918" s="517" t="s">
        <v>197</v>
      </c>
      <c r="B1918" s="517" t="s">
        <v>368</v>
      </c>
    </row>
    <row r="1919" spans="1:2" ht="15" hidden="1" x14ac:dyDescent="0.25">
      <c r="A1919" s="517" t="s">
        <v>197</v>
      </c>
      <c r="B1919" s="517" t="s">
        <v>368</v>
      </c>
    </row>
    <row r="1920" spans="1:2" ht="15" hidden="1" x14ac:dyDescent="0.25">
      <c r="A1920" s="517" t="s">
        <v>197</v>
      </c>
      <c r="B1920" s="517" t="s">
        <v>368</v>
      </c>
    </row>
    <row r="1921" spans="1:2" ht="15" hidden="1" x14ac:dyDescent="0.25">
      <c r="A1921" s="517" t="s">
        <v>199</v>
      </c>
      <c r="B1921" s="517" t="s">
        <v>371</v>
      </c>
    </row>
    <row r="1922" spans="1:2" ht="15" hidden="1" x14ac:dyDescent="0.25">
      <c r="A1922" s="517" t="s">
        <v>199</v>
      </c>
      <c r="B1922" s="517" t="s">
        <v>371</v>
      </c>
    </row>
    <row r="1923" spans="1:2" ht="15" hidden="1" x14ac:dyDescent="0.25">
      <c r="A1923" s="517" t="s">
        <v>199</v>
      </c>
      <c r="B1923" s="517" t="s">
        <v>371</v>
      </c>
    </row>
    <row r="1924" spans="1:2" ht="15" hidden="1" x14ac:dyDescent="0.25">
      <c r="A1924" s="517" t="s">
        <v>200</v>
      </c>
      <c r="B1924" s="517" t="s">
        <v>372</v>
      </c>
    </row>
    <row r="1925" spans="1:2" ht="15" hidden="1" x14ac:dyDescent="0.25">
      <c r="A1925" s="517" t="s">
        <v>1318</v>
      </c>
      <c r="B1925" s="517" t="s">
        <v>1319</v>
      </c>
    </row>
    <row r="1926" spans="1:2" ht="15" hidden="1" x14ac:dyDescent="0.25">
      <c r="A1926" s="517" t="s">
        <v>1318</v>
      </c>
      <c r="B1926" s="517" t="s">
        <v>1319</v>
      </c>
    </row>
    <row r="1927" spans="1:2" ht="15" hidden="1" x14ac:dyDescent="0.25">
      <c r="A1927" s="517" t="s">
        <v>1318</v>
      </c>
      <c r="B1927" s="517" t="s">
        <v>1319</v>
      </c>
    </row>
    <row r="1928" spans="1:2" ht="15" hidden="1" x14ac:dyDescent="0.25">
      <c r="A1928" s="517" t="s">
        <v>1318</v>
      </c>
      <c r="B1928" s="517" t="s">
        <v>1319</v>
      </c>
    </row>
    <row r="1929" spans="1:2" ht="15" hidden="1" x14ac:dyDescent="0.25">
      <c r="A1929" s="517" t="s">
        <v>1318</v>
      </c>
      <c r="B1929" s="517" t="s">
        <v>1319</v>
      </c>
    </row>
    <row r="1930" spans="1:2" ht="15" hidden="1" x14ac:dyDescent="0.25">
      <c r="A1930" s="517" t="s">
        <v>1318</v>
      </c>
      <c r="B1930" s="517" t="s">
        <v>1319</v>
      </c>
    </row>
    <row r="1931" spans="1:2" ht="15" hidden="1" x14ac:dyDescent="0.25">
      <c r="A1931" s="517" t="s">
        <v>1754</v>
      </c>
      <c r="B1931" s="517" t="s">
        <v>1754</v>
      </c>
    </row>
    <row r="1932" spans="1:2" ht="15" hidden="1" x14ac:dyDescent="0.25">
      <c r="A1932" s="517" t="s">
        <v>1754</v>
      </c>
      <c r="B1932" s="517" t="s">
        <v>1754</v>
      </c>
    </row>
    <row r="1933" spans="1:2" ht="15" hidden="1" x14ac:dyDescent="0.25">
      <c r="A1933" s="517" t="s">
        <v>1755</v>
      </c>
      <c r="B1933" s="517" t="s">
        <v>1755</v>
      </c>
    </row>
    <row r="1934" spans="1:2" ht="15" hidden="1" x14ac:dyDescent="0.25">
      <c r="A1934" s="517" t="s">
        <v>1756</v>
      </c>
      <c r="B1934" s="517" t="s">
        <v>1756</v>
      </c>
    </row>
    <row r="1935" spans="1:2" ht="15" hidden="1" x14ac:dyDescent="0.25">
      <c r="A1935" s="517" t="s">
        <v>1757</v>
      </c>
      <c r="B1935" s="517" t="s">
        <v>1757</v>
      </c>
    </row>
    <row r="1936" spans="1:2" ht="15" hidden="1" x14ac:dyDescent="0.25">
      <c r="A1936" s="517" t="s">
        <v>1758</v>
      </c>
      <c r="B1936" s="517" t="s">
        <v>1758</v>
      </c>
    </row>
    <row r="1937" spans="1:2" ht="15" hidden="1" x14ac:dyDescent="0.25">
      <c r="A1937" s="517" t="s">
        <v>1758</v>
      </c>
      <c r="B1937" s="517" t="s">
        <v>1758</v>
      </c>
    </row>
    <row r="1938" spans="1:2" ht="15" hidden="1" x14ac:dyDescent="0.25">
      <c r="A1938" s="517" t="s">
        <v>1759</v>
      </c>
      <c r="B1938" s="517" t="s">
        <v>1759</v>
      </c>
    </row>
    <row r="1939" spans="1:2" ht="15" hidden="1" x14ac:dyDescent="0.25">
      <c r="A1939" s="517" t="s">
        <v>1760</v>
      </c>
      <c r="B1939" s="517" t="s">
        <v>1760</v>
      </c>
    </row>
    <row r="1940" spans="1:2" ht="15" hidden="1" x14ac:dyDescent="0.25">
      <c r="A1940" s="517" t="s">
        <v>1761</v>
      </c>
      <c r="B1940" s="517" t="s">
        <v>1761</v>
      </c>
    </row>
    <row r="1941" spans="1:2" ht="15" hidden="1" x14ac:dyDescent="0.25">
      <c r="A1941" s="517" t="s">
        <v>1762</v>
      </c>
      <c r="B1941" s="517" t="s">
        <v>1762</v>
      </c>
    </row>
    <row r="1942" spans="1:2" ht="15" hidden="1" x14ac:dyDescent="0.25">
      <c r="A1942" s="517" t="s">
        <v>1762</v>
      </c>
      <c r="B1942" s="517" t="s">
        <v>1762</v>
      </c>
    </row>
    <row r="1943" spans="1:2" ht="15" hidden="1" x14ac:dyDescent="0.25">
      <c r="A1943" s="517" t="s">
        <v>1763</v>
      </c>
      <c r="B1943" s="517" t="s">
        <v>1763</v>
      </c>
    </row>
    <row r="1944" spans="1:2" ht="15" hidden="1" x14ac:dyDescent="0.25">
      <c r="A1944" s="517" t="s">
        <v>1763</v>
      </c>
      <c r="B1944" s="517" t="s">
        <v>1763</v>
      </c>
    </row>
    <row r="1945" spans="1:2" ht="15" hidden="1" x14ac:dyDescent="0.25">
      <c r="A1945" s="517" t="s">
        <v>1764</v>
      </c>
      <c r="B1945" s="517" t="s">
        <v>1764</v>
      </c>
    </row>
    <row r="1946" spans="1:2" ht="15" hidden="1" x14ac:dyDescent="0.25">
      <c r="A1946" s="517" t="s">
        <v>1765</v>
      </c>
      <c r="B1946" s="517" t="s">
        <v>1765</v>
      </c>
    </row>
    <row r="1947" spans="1:2" ht="15" hidden="1" x14ac:dyDescent="0.25">
      <c r="A1947" s="517" t="s">
        <v>1766</v>
      </c>
      <c r="B1947" s="517" t="s">
        <v>1766</v>
      </c>
    </row>
    <row r="1948" spans="1:2" ht="15" hidden="1" x14ac:dyDescent="0.25">
      <c r="A1948" s="517" t="s">
        <v>1767</v>
      </c>
      <c r="B1948" s="517" t="s">
        <v>1767</v>
      </c>
    </row>
    <row r="1949" spans="1:2" ht="15" hidden="1" x14ac:dyDescent="0.25">
      <c r="A1949" s="517" t="s">
        <v>1768</v>
      </c>
      <c r="B1949" s="517" t="s">
        <v>1768</v>
      </c>
    </row>
    <row r="1950" spans="1:2" ht="15" hidden="1" x14ac:dyDescent="0.25">
      <c r="A1950" s="517" t="s">
        <v>1769</v>
      </c>
      <c r="B1950" s="517" t="s">
        <v>1769</v>
      </c>
    </row>
    <row r="1951" spans="1:2" ht="15" hidden="1" x14ac:dyDescent="0.25">
      <c r="A1951" s="517" t="s">
        <v>1769</v>
      </c>
      <c r="B1951" s="517" t="s">
        <v>1769</v>
      </c>
    </row>
    <row r="1952" spans="1:2" ht="15" hidden="1" x14ac:dyDescent="0.25">
      <c r="A1952" s="517" t="s">
        <v>1770</v>
      </c>
      <c r="B1952" s="517" t="s">
        <v>1770</v>
      </c>
    </row>
    <row r="1953" spans="1:2" ht="15" hidden="1" x14ac:dyDescent="0.25">
      <c r="A1953" s="517" t="s">
        <v>1771</v>
      </c>
      <c r="B1953" s="517" t="s">
        <v>1771</v>
      </c>
    </row>
    <row r="1954" spans="1:2" ht="15" hidden="1" x14ac:dyDescent="0.25">
      <c r="A1954" s="517" t="s">
        <v>1772</v>
      </c>
      <c r="B1954" s="517" t="s">
        <v>1772</v>
      </c>
    </row>
    <row r="1955" spans="1:2" ht="15" hidden="1" x14ac:dyDescent="0.25">
      <c r="A1955" s="517" t="s">
        <v>1773</v>
      </c>
      <c r="B1955" s="517" t="s">
        <v>1773</v>
      </c>
    </row>
    <row r="1956" spans="1:2" ht="15" hidden="1" x14ac:dyDescent="0.25">
      <c r="A1956" s="517" t="s">
        <v>1773</v>
      </c>
      <c r="B1956" s="517" t="s">
        <v>1773</v>
      </c>
    </row>
    <row r="1957" spans="1:2" ht="15" hidden="1" x14ac:dyDescent="0.25">
      <c r="A1957" s="517" t="s">
        <v>1774</v>
      </c>
      <c r="B1957" s="517" t="s">
        <v>1774</v>
      </c>
    </row>
    <row r="1958" spans="1:2" ht="15" hidden="1" x14ac:dyDescent="0.25">
      <c r="A1958" s="517" t="s">
        <v>1775</v>
      </c>
      <c r="B1958" s="517" t="s">
        <v>1775</v>
      </c>
    </row>
    <row r="1959" spans="1:2" ht="15" x14ac:dyDescent="0.25">
      <c r="A1959" s="517" t="s">
        <v>1776</v>
      </c>
      <c r="B1959" s="517" t="s">
        <v>1776</v>
      </c>
    </row>
    <row r="1960" spans="1:2" ht="15" hidden="1" x14ac:dyDescent="0.25">
      <c r="A1960" s="517" t="s">
        <v>1777</v>
      </c>
      <c r="B1960" s="517" t="s">
        <v>1777</v>
      </c>
    </row>
    <row r="1961" spans="1:2" ht="15" hidden="1" x14ac:dyDescent="0.25">
      <c r="A1961" s="517" t="s">
        <v>1778</v>
      </c>
      <c r="B1961" s="517" t="s">
        <v>1778</v>
      </c>
    </row>
    <row r="1962" spans="1:2" ht="15" hidden="1" x14ac:dyDescent="0.25">
      <c r="A1962" s="517" t="s">
        <v>1778</v>
      </c>
      <c r="B1962" s="517" t="s">
        <v>1778</v>
      </c>
    </row>
    <row r="1963" spans="1:2" ht="15" hidden="1" x14ac:dyDescent="0.25">
      <c r="A1963" s="517" t="s">
        <v>1779</v>
      </c>
      <c r="B1963" s="517" t="s">
        <v>1779</v>
      </c>
    </row>
    <row r="1964" spans="1:2" ht="15" hidden="1" x14ac:dyDescent="0.25">
      <c r="A1964" s="517" t="s">
        <v>1780</v>
      </c>
      <c r="B1964" s="517" t="s">
        <v>1780</v>
      </c>
    </row>
    <row r="1965" spans="1:2" ht="15" hidden="1" x14ac:dyDescent="0.25">
      <c r="A1965" s="517" t="s">
        <v>1781</v>
      </c>
      <c r="B1965" s="517" t="s">
        <v>1781</v>
      </c>
    </row>
    <row r="1966" spans="1:2" ht="15" hidden="1" x14ac:dyDescent="0.25">
      <c r="A1966" s="517" t="s">
        <v>1781</v>
      </c>
      <c r="B1966" s="517" t="s">
        <v>1781</v>
      </c>
    </row>
    <row r="1967" spans="1:2" ht="15" hidden="1" x14ac:dyDescent="0.25">
      <c r="A1967" s="517" t="s">
        <v>1782</v>
      </c>
      <c r="B1967" s="517" t="s">
        <v>1782</v>
      </c>
    </row>
    <row r="1968" spans="1:2" ht="15" hidden="1" x14ac:dyDescent="0.25">
      <c r="A1968" s="517" t="s">
        <v>1783</v>
      </c>
      <c r="B1968" s="517" t="s">
        <v>1783</v>
      </c>
    </row>
    <row r="1969" spans="1:2" ht="15" hidden="1" x14ac:dyDescent="0.25">
      <c r="A1969" s="517" t="s">
        <v>1784</v>
      </c>
      <c r="B1969" s="517" t="s">
        <v>1784</v>
      </c>
    </row>
    <row r="1970" spans="1:2" ht="15" hidden="1" x14ac:dyDescent="0.25">
      <c r="A1970" s="517" t="s">
        <v>1785</v>
      </c>
      <c r="B1970" s="517" t="s">
        <v>1785</v>
      </c>
    </row>
    <row r="1971" spans="1:2" ht="15" hidden="1" x14ac:dyDescent="0.25">
      <c r="A1971" s="517" t="s">
        <v>1786</v>
      </c>
      <c r="B1971" s="517" t="s">
        <v>1786</v>
      </c>
    </row>
    <row r="1972" spans="1:2" ht="15" hidden="1" x14ac:dyDescent="0.25">
      <c r="A1972" s="517" t="s">
        <v>1786</v>
      </c>
      <c r="B1972" s="517" t="s">
        <v>1786</v>
      </c>
    </row>
    <row r="1973" spans="1:2" ht="15" hidden="1" x14ac:dyDescent="0.25">
      <c r="A1973" s="517" t="s">
        <v>1787</v>
      </c>
      <c r="B1973" s="517" t="s">
        <v>1787</v>
      </c>
    </row>
    <row r="1974" spans="1:2" ht="15" hidden="1" x14ac:dyDescent="0.25">
      <c r="A1974" s="517" t="s">
        <v>1788</v>
      </c>
      <c r="B1974" s="517" t="s">
        <v>1788</v>
      </c>
    </row>
    <row r="1975" spans="1:2" ht="15" hidden="1" x14ac:dyDescent="0.25">
      <c r="A1975" s="517" t="s">
        <v>1789</v>
      </c>
      <c r="B1975" s="517" t="s">
        <v>1789</v>
      </c>
    </row>
    <row r="1976" spans="1:2" ht="15" hidden="1" x14ac:dyDescent="0.25">
      <c r="A1976" s="517" t="s">
        <v>1790</v>
      </c>
      <c r="B1976" s="517" t="s">
        <v>1790</v>
      </c>
    </row>
    <row r="1977" spans="1:2" ht="15" hidden="1" x14ac:dyDescent="0.25">
      <c r="A1977" s="517" t="s">
        <v>1791</v>
      </c>
      <c r="B1977" s="517" t="s">
        <v>1791</v>
      </c>
    </row>
    <row r="1978" spans="1:2" ht="15" hidden="1" x14ac:dyDescent="0.25">
      <c r="A1978" s="517" t="s">
        <v>1792</v>
      </c>
      <c r="B1978" s="517" t="s">
        <v>1792</v>
      </c>
    </row>
    <row r="1979" spans="1:2" ht="15" hidden="1" x14ac:dyDescent="0.25">
      <c r="A1979" s="517" t="s">
        <v>1792</v>
      </c>
      <c r="B1979" s="517" t="s">
        <v>1792</v>
      </c>
    </row>
    <row r="1980" spans="1:2" ht="15" hidden="1" x14ac:dyDescent="0.25">
      <c r="A1980" s="517" t="s">
        <v>1793</v>
      </c>
      <c r="B1980" s="517" t="s">
        <v>1793</v>
      </c>
    </row>
    <row r="1981" spans="1:2" ht="15" hidden="1" x14ac:dyDescent="0.25">
      <c r="A1981" s="517" t="s">
        <v>1794</v>
      </c>
      <c r="B1981" s="517" t="s">
        <v>1794</v>
      </c>
    </row>
    <row r="1982" spans="1:2" ht="15" hidden="1" x14ac:dyDescent="0.25">
      <c r="A1982" s="517" t="s">
        <v>1795</v>
      </c>
      <c r="B1982" s="517" t="s">
        <v>1795</v>
      </c>
    </row>
    <row r="1983" spans="1:2" ht="15" hidden="1" x14ac:dyDescent="0.25">
      <c r="A1983" s="517" t="s">
        <v>1795</v>
      </c>
      <c r="B1983" s="517" t="s">
        <v>1795</v>
      </c>
    </row>
    <row r="1984" spans="1:2" ht="15" hidden="1" x14ac:dyDescent="0.25">
      <c r="A1984" s="517" t="s">
        <v>1796</v>
      </c>
      <c r="B1984" s="517" t="s">
        <v>1796</v>
      </c>
    </row>
    <row r="1985" spans="1:2" ht="15" hidden="1" x14ac:dyDescent="0.25">
      <c r="A1985" s="517" t="s">
        <v>1797</v>
      </c>
      <c r="B1985" s="517" t="s">
        <v>1797</v>
      </c>
    </row>
    <row r="1986" spans="1:2" ht="15" hidden="1" x14ac:dyDescent="0.25">
      <c r="A1986" s="517" t="s">
        <v>1798</v>
      </c>
      <c r="B1986" s="517" t="s">
        <v>1798</v>
      </c>
    </row>
    <row r="1987" spans="1:2" ht="15" hidden="1" x14ac:dyDescent="0.25">
      <c r="A1987" s="517" t="s">
        <v>1798</v>
      </c>
      <c r="B1987" s="517" t="s">
        <v>1798</v>
      </c>
    </row>
    <row r="1988" spans="1:2" ht="15" hidden="1" x14ac:dyDescent="0.25">
      <c r="A1988" s="517" t="s">
        <v>1799</v>
      </c>
      <c r="B1988" s="517" t="s">
        <v>1799</v>
      </c>
    </row>
    <row r="1989" spans="1:2" ht="15" hidden="1" x14ac:dyDescent="0.25">
      <c r="A1989" s="517" t="s">
        <v>1800</v>
      </c>
      <c r="B1989" s="517" t="s">
        <v>1800</v>
      </c>
    </row>
    <row r="1990" spans="1:2" ht="15" hidden="1" x14ac:dyDescent="0.25">
      <c r="A1990" s="517" t="s">
        <v>1801</v>
      </c>
      <c r="B1990" s="517" t="s">
        <v>1801</v>
      </c>
    </row>
    <row r="1991" spans="1:2" ht="15" hidden="1" x14ac:dyDescent="0.25">
      <c r="A1991" s="517" t="s">
        <v>1801</v>
      </c>
      <c r="B1991" s="517" t="s">
        <v>1801</v>
      </c>
    </row>
    <row r="1992" spans="1:2" ht="15" hidden="1" x14ac:dyDescent="0.25">
      <c r="A1992" s="517" t="s">
        <v>1802</v>
      </c>
      <c r="B1992" s="517" t="s">
        <v>1802</v>
      </c>
    </row>
    <row r="1993" spans="1:2" ht="15" hidden="1" x14ac:dyDescent="0.25">
      <c r="A1993" s="517" t="s">
        <v>1802</v>
      </c>
      <c r="B1993" s="517" t="s">
        <v>1802</v>
      </c>
    </row>
    <row r="1994" spans="1:2" ht="15" hidden="1" x14ac:dyDescent="0.25">
      <c r="A1994" s="517" t="s">
        <v>1803</v>
      </c>
      <c r="B1994" s="517" t="s">
        <v>1803</v>
      </c>
    </row>
    <row r="1995" spans="1:2" ht="15" hidden="1" x14ac:dyDescent="0.25">
      <c r="A1995" s="517" t="s">
        <v>1804</v>
      </c>
      <c r="B1995" s="517" t="s">
        <v>1804</v>
      </c>
    </row>
    <row r="1996" spans="1:2" ht="15" hidden="1" x14ac:dyDescent="0.25">
      <c r="A1996" s="517" t="s">
        <v>1805</v>
      </c>
      <c r="B1996" s="517" t="s">
        <v>1805</v>
      </c>
    </row>
    <row r="1997" spans="1:2" ht="15" hidden="1" x14ac:dyDescent="0.25">
      <c r="A1997" s="517" t="s">
        <v>1806</v>
      </c>
      <c r="B1997" s="517" t="s">
        <v>1806</v>
      </c>
    </row>
    <row r="1998" spans="1:2" ht="15" hidden="1" x14ac:dyDescent="0.25">
      <c r="A1998" s="517" t="s">
        <v>1807</v>
      </c>
      <c r="B1998" s="517" t="s">
        <v>1807</v>
      </c>
    </row>
    <row r="1999" spans="1:2" ht="15" hidden="1" x14ac:dyDescent="0.25">
      <c r="A1999" s="517" t="s">
        <v>1808</v>
      </c>
      <c r="B1999" s="517" t="s">
        <v>1808</v>
      </c>
    </row>
    <row r="2000" spans="1:2" ht="15" hidden="1" x14ac:dyDescent="0.25">
      <c r="A2000" s="517" t="s">
        <v>1808</v>
      </c>
      <c r="B2000" s="517" t="s">
        <v>1808</v>
      </c>
    </row>
    <row r="2001" spans="1:2" ht="15" hidden="1" x14ac:dyDescent="0.25">
      <c r="A2001" s="517" t="s">
        <v>1809</v>
      </c>
      <c r="B2001" s="517" t="s">
        <v>1810</v>
      </c>
    </row>
    <row r="2002" spans="1:2" ht="15" hidden="1" x14ac:dyDescent="0.25">
      <c r="A2002" s="517" t="s">
        <v>1809</v>
      </c>
      <c r="B2002" s="517" t="s">
        <v>1810</v>
      </c>
    </row>
    <row r="2003" spans="1:2" ht="15" hidden="1" x14ac:dyDescent="0.25">
      <c r="A2003" s="517" t="s">
        <v>1811</v>
      </c>
      <c r="B2003" s="517" t="s">
        <v>1812</v>
      </c>
    </row>
    <row r="2004" spans="1:2" ht="15" hidden="1" x14ac:dyDescent="0.25">
      <c r="A2004" s="517" t="s">
        <v>1813</v>
      </c>
      <c r="B2004" s="517" t="s">
        <v>1814</v>
      </c>
    </row>
    <row r="2005" spans="1:2" ht="15" hidden="1" x14ac:dyDescent="0.25">
      <c r="A2005" s="517" t="s">
        <v>1815</v>
      </c>
      <c r="B2005" s="517" t="s">
        <v>1816</v>
      </c>
    </row>
    <row r="2006" spans="1:2" ht="15" hidden="1" x14ac:dyDescent="0.25">
      <c r="A2006" s="517" t="s">
        <v>1817</v>
      </c>
      <c r="B2006" s="517" t="s">
        <v>1818</v>
      </c>
    </row>
    <row r="2007" spans="1:2" ht="15" hidden="1" x14ac:dyDescent="0.25">
      <c r="A2007" s="517" t="s">
        <v>1819</v>
      </c>
      <c r="B2007" s="517" t="s">
        <v>1820</v>
      </c>
    </row>
    <row r="2008" spans="1:2" ht="15" hidden="1" x14ac:dyDescent="0.25">
      <c r="A2008" s="517" t="s">
        <v>1821</v>
      </c>
      <c r="B2008" s="517" t="s">
        <v>1822</v>
      </c>
    </row>
    <row r="2009" spans="1:2" ht="15" hidden="1" x14ac:dyDescent="0.25">
      <c r="A2009" s="517" t="s">
        <v>1823</v>
      </c>
      <c r="B2009" s="517" t="s">
        <v>1824</v>
      </c>
    </row>
    <row r="2010" spans="1:2" ht="15" hidden="1" x14ac:dyDescent="0.25">
      <c r="A2010" s="517" t="s">
        <v>1825</v>
      </c>
      <c r="B2010" s="517" t="s">
        <v>1826</v>
      </c>
    </row>
    <row r="2011" spans="1:2" ht="15" hidden="1" x14ac:dyDescent="0.25">
      <c r="A2011" s="517" t="s">
        <v>1827</v>
      </c>
      <c r="B2011" s="517" t="s">
        <v>1828</v>
      </c>
    </row>
    <row r="2012" spans="1:2" ht="15" hidden="1" x14ac:dyDescent="0.25">
      <c r="A2012" s="517" t="s">
        <v>1829</v>
      </c>
      <c r="B2012" s="517" t="s">
        <v>1830</v>
      </c>
    </row>
    <row r="2013" spans="1:2" ht="15" hidden="1" x14ac:dyDescent="0.25">
      <c r="A2013" s="517" t="s">
        <v>1831</v>
      </c>
      <c r="B2013" s="517" t="s">
        <v>1832</v>
      </c>
    </row>
    <row r="2014" spans="1:2" ht="15" hidden="1" x14ac:dyDescent="0.25">
      <c r="A2014" s="517" t="s">
        <v>1833</v>
      </c>
      <c r="B2014" s="517" t="s">
        <v>1834</v>
      </c>
    </row>
    <row r="2015" spans="1:2" ht="15" hidden="1" x14ac:dyDescent="0.25">
      <c r="A2015" s="517" t="s">
        <v>1835</v>
      </c>
      <c r="B2015" s="517" t="s">
        <v>1836</v>
      </c>
    </row>
    <row r="2016" spans="1:2" ht="15" hidden="1" x14ac:dyDescent="0.25">
      <c r="A2016" s="517" t="s">
        <v>1837</v>
      </c>
      <c r="B2016" s="517" t="s">
        <v>1838</v>
      </c>
    </row>
    <row r="2017" spans="1:2" ht="15" hidden="1" x14ac:dyDescent="0.25">
      <c r="A2017" s="517" t="s">
        <v>1614</v>
      </c>
      <c r="B2017" s="517" t="s">
        <v>1615</v>
      </c>
    </row>
    <row r="2018" spans="1:2" ht="15" hidden="1" x14ac:dyDescent="0.25">
      <c r="A2018" s="517" t="s">
        <v>431</v>
      </c>
      <c r="B2018" s="517" t="s">
        <v>432</v>
      </c>
    </row>
    <row r="2019" spans="1:2" ht="15" hidden="1" x14ac:dyDescent="0.25">
      <c r="A2019" s="517" t="s">
        <v>431</v>
      </c>
      <c r="B2019" s="517" t="s">
        <v>432</v>
      </c>
    </row>
    <row r="2020" spans="1:2" ht="15" hidden="1" x14ac:dyDescent="0.25">
      <c r="A2020" s="517" t="s">
        <v>431</v>
      </c>
      <c r="B2020" s="517" t="s">
        <v>432</v>
      </c>
    </row>
    <row r="2021" spans="1:2" ht="15" hidden="1" x14ac:dyDescent="0.25">
      <c r="A2021" s="517" t="s">
        <v>1839</v>
      </c>
      <c r="B2021" s="517" t="s">
        <v>1840</v>
      </c>
    </row>
    <row r="2022" spans="1:2" ht="15" hidden="1" x14ac:dyDescent="0.25">
      <c r="A2022" s="517" t="s">
        <v>1841</v>
      </c>
      <c r="B2022" s="517" t="s">
        <v>1842</v>
      </c>
    </row>
    <row r="2023" spans="1:2" ht="15" hidden="1" x14ac:dyDescent="0.25">
      <c r="A2023" s="517" t="s">
        <v>1843</v>
      </c>
      <c r="B2023" s="517" t="s">
        <v>1844</v>
      </c>
    </row>
    <row r="2024" spans="1:2" ht="15" hidden="1" x14ac:dyDescent="0.25">
      <c r="A2024" s="517" t="s">
        <v>1843</v>
      </c>
      <c r="B2024" s="517" t="s">
        <v>1844</v>
      </c>
    </row>
    <row r="2025" spans="1:2" ht="15" hidden="1" x14ac:dyDescent="0.25">
      <c r="A2025" s="517" t="s">
        <v>1843</v>
      </c>
      <c r="B2025" s="517" t="s">
        <v>1844</v>
      </c>
    </row>
    <row r="2026" spans="1:2" ht="15" hidden="1" x14ac:dyDescent="0.25">
      <c r="A2026" s="517" t="s">
        <v>1843</v>
      </c>
      <c r="B2026" s="517" t="s">
        <v>1844</v>
      </c>
    </row>
    <row r="2027" spans="1:2" ht="15" hidden="1" x14ac:dyDescent="0.25">
      <c r="A2027" s="517" t="s">
        <v>1843</v>
      </c>
      <c r="B2027" s="517" t="s">
        <v>1844</v>
      </c>
    </row>
    <row r="2028" spans="1:2" ht="15" hidden="1" x14ac:dyDescent="0.25">
      <c r="A2028" s="517" t="s">
        <v>1843</v>
      </c>
      <c r="B2028" s="517" t="s">
        <v>1844</v>
      </c>
    </row>
    <row r="2029" spans="1:2" ht="15" hidden="1" x14ac:dyDescent="0.25">
      <c r="A2029" s="517" t="s">
        <v>1845</v>
      </c>
      <c r="B2029" s="517" t="s">
        <v>1846</v>
      </c>
    </row>
    <row r="2030" spans="1:2" ht="15" hidden="1" x14ac:dyDescent="0.25">
      <c r="A2030" s="517" t="s">
        <v>1847</v>
      </c>
      <c r="B2030" s="517" t="s">
        <v>1848</v>
      </c>
    </row>
    <row r="2031" spans="1:2" ht="15" hidden="1" x14ac:dyDescent="0.25">
      <c r="A2031" s="517" t="s">
        <v>1640</v>
      </c>
      <c r="B2031" s="517" t="s">
        <v>1641</v>
      </c>
    </row>
    <row r="2032" spans="1:2" ht="15" hidden="1" x14ac:dyDescent="0.25">
      <c r="A2032" s="517" t="s">
        <v>1849</v>
      </c>
      <c r="B2032" s="517" t="s">
        <v>1850</v>
      </c>
    </row>
    <row r="2033" spans="1:2" ht="15" hidden="1" x14ac:dyDescent="0.25">
      <c r="A2033" s="517" t="s">
        <v>1849</v>
      </c>
      <c r="B2033" s="517" t="s">
        <v>1850</v>
      </c>
    </row>
    <row r="2034" spans="1:2" ht="15" hidden="1" x14ac:dyDescent="0.25">
      <c r="A2034" s="517" t="s">
        <v>1851</v>
      </c>
      <c r="B2034" s="517" t="s">
        <v>1852</v>
      </c>
    </row>
    <row r="2035" spans="1:2" ht="15" hidden="1" x14ac:dyDescent="0.25">
      <c r="A2035" s="517" t="s">
        <v>1853</v>
      </c>
      <c r="B2035" s="517" t="s">
        <v>1854</v>
      </c>
    </row>
    <row r="2036" spans="1:2" ht="15" hidden="1" x14ac:dyDescent="0.25">
      <c r="A2036" s="517" t="s">
        <v>1855</v>
      </c>
      <c r="B2036" s="517" t="s">
        <v>1803</v>
      </c>
    </row>
    <row r="2037" spans="1:2" ht="15" hidden="1" x14ac:dyDescent="0.25">
      <c r="A2037" s="517" t="s">
        <v>1856</v>
      </c>
      <c r="B2037" s="517" t="s">
        <v>1857</v>
      </c>
    </row>
    <row r="2038" spans="1:2" ht="15" hidden="1" x14ac:dyDescent="0.25">
      <c r="A2038" s="517" t="s">
        <v>1858</v>
      </c>
      <c r="B2038" s="517" t="s">
        <v>1859</v>
      </c>
    </row>
    <row r="2039" spans="1:2" ht="15" hidden="1" x14ac:dyDescent="0.25">
      <c r="A2039" s="517" t="s">
        <v>1860</v>
      </c>
      <c r="B2039" s="517" t="s">
        <v>1861</v>
      </c>
    </row>
    <row r="2040" spans="1:2" ht="15" hidden="1" x14ac:dyDescent="0.25">
      <c r="A2040" s="517" t="s">
        <v>1860</v>
      </c>
      <c r="B2040" s="517" t="s">
        <v>1861</v>
      </c>
    </row>
    <row r="2041" spans="1:2" ht="15" hidden="1" x14ac:dyDescent="0.25">
      <c r="A2041" s="517" t="s">
        <v>1862</v>
      </c>
      <c r="B2041" s="517" t="s">
        <v>1863</v>
      </c>
    </row>
    <row r="2042" spans="1:2" ht="15" hidden="1" x14ac:dyDescent="0.25">
      <c r="A2042" s="517" t="s">
        <v>1864</v>
      </c>
      <c r="B2042" s="517" t="s">
        <v>1865</v>
      </c>
    </row>
    <row r="2043" spans="1:2" ht="15" hidden="1" x14ac:dyDescent="0.25">
      <c r="A2043" s="517" t="s">
        <v>1866</v>
      </c>
      <c r="B2043" s="517" t="s">
        <v>1867</v>
      </c>
    </row>
    <row r="2044" spans="1:2" ht="15" hidden="1" x14ac:dyDescent="0.25">
      <c r="A2044" s="517" t="s">
        <v>1866</v>
      </c>
      <c r="B2044" s="517" t="s">
        <v>1867</v>
      </c>
    </row>
    <row r="2045" spans="1:2" ht="15" hidden="1" x14ac:dyDescent="0.25">
      <c r="A2045" s="517" t="s">
        <v>1866</v>
      </c>
      <c r="B2045" s="517" t="s">
        <v>1867</v>
      </c>
    </row>
    <row r="2046" spans="1:2" ht="15" hidden="1" x14ac:dyDescent="0.25">
      <c r="A2046" s="517" t="s">
        <v>1868</v>
      </c>
      <c r="B2046" s="517" t="s">
        <v>1869</v>
      </c>
    </row>
    <row r="2047" spans="1:2" ht="15" hidden="1" x14ac:dyDescent="0.25">
      <c r="A2047" s="517" t="s">
        <v>1868</v>
      </c>
      <c r="B2047" s="517" t="s">
        <v>1869</v>
      </c>
    </row>
    <row r="2048" spans="1:2" ht="15" hidden="1" x14ac:dyDescent="0.25">
      <c r="A2048" s="517" t="s">
        <v>1870</v>
      </c>
      <c r="B2048" s="517" t="s">
        <v>1871</v>
      </c>
    </row>
    <row r="2049" spans="1:2" ht="15" hidden="1" x14ac:dyDescent="0.25">
      <c r="A2049" s="517" t="s">
        <v>1872</v>
      </c>
      <c r="B2049" s="517" t="s">
        <v>1873</v>
      </c>
    </row>
    <row r="2050" spans="1:2" ht="15" hidden="1" x14ac:dyDescent="0.25">
      <c r="A2050" s="517" t="s">
        <v>1662</v>
      </c>
      <c r="B2050" s="517" t="s">
        <v>1663</v>
      </c>
    </row>
    <row r="2051" spans="1:2" ht="15" hidden="1" x14ac:dyDescent="0.25">
      <c r="A2051" s="517" t="s">
        <v>1662</v>
      </c>
      <c r="B2051" s="517" t="s">
        <v>1663</v>
      </c>
    </row>
    <row r="2052" spans="1:2" ht="15" hidden="1" x14ac:dyDescent="0.25">
      <c r="A2052" s="519" t="s">
        <v>1874</v>
      </c>
      <c r="B2052" s="519" t="s">
        <v>1875</v>
      </c>
    </row>
    <row r="2053" spans="1:2" ht="15" hidden="1" x14ac:dyDescent="0.25">
      <c r="A2053" s="517" t="s">
        <v>1876</v>
      </c>
      <c r="B2053" s="517" t="s">
        <v>1877</v>
      </c>
    </row>
    <row r="2054" spans="1:2" ht="15" hidden="1" x14ac:dyDescent="0.25">
      <c r="A2054" s="517" t="s">
        <v>1878</v>
      </c>
      <c r="B2054" s="517" t="s">
        <v>1879</v>
      </c>
    </row>
    <row r="2055" spans="1:2" ht="15" hidden="1" x14ac:dyDescent="0.25">
      <c r="A2055" s="517" t="s">
        <v>1880</v>
      </c>
      <c r="B2055" s="517" t="s">
        <v>1881</v>
      </c>
    </row>
    <row r="2056" spans="1:2" ht="15" hidden="1" x14ac:dyDescent="0.25">
      <c r="A2056" s="517" t="s">
        <v>1882</v>
      </c>
      <c r="B2056" s="517" t="s">
        <v>1883</v>
      </c>
    </row>
    <row r="2057" spans="1:2" ht="15" hidden="1" x14ac:dyDescent="0.25">
      <c r="A2057" s="517" t="s">
        <v>1884</v>
      </c>
      <c r="B2057" s="517" t="s">
        <v>1885</v>
      </c>
    </row>
    <row r="2058" spans="1:2" ht="15" hidden="1" x14ac:dyDescent="0.25">
      <c r="A2058" s="517" t="s">
        <v>1664</v>
      </c>
      <c r="B2058" s="517" t="s">
        <v>1665</v>
      </c>
    </row>
    <row r="2059" spans="1:2" ht="15" hidden="1" x14ac:dyDescent="0.25">
      <c r="A2059" s="517" t="s">
        <v>1664</v>
      </c>
      <c r="B2059" s="517" t="s">
        <v>1665</v>
      </c>
    </row>
    <row r="2060" spans="1:2" ht="15" hidden="1" x14ac:dyDescent="0.25">
      <c r="A2060" s="517" t="s">
        <v>231</v>
      </c>
      <c r="B2060" s="517" t="s">
        <v>358</v>
      </c>
    </row>
    <row r="2061" spans="1:2" ht="15" hidden="1" x14ac:dyDescent="0.25">
      <c r="A2061" s="517" t="s">
        <v>231</v>
      </c>
      <c r="B2061" s="517" t="s">
        <v>358</v>
      </c>
    </row>
    <row r="2062" spans="1:2" ht="15" hidden="1" x14ac:dyDescent="0.25">
      <c r="A2062" s="517" t="s">
        <v>231</v>
      </c>
      <c r="B2062" s="517" t="s">
        <v>358</v>
      </c>
    </row>
    <row r="2063" spans="1:2" ht="15" hidden="1" x14ac:dyDescent="0.25">
      <c r="A2063" s="517" t="s">
        <v>231</v>
      </c>
      <c r="B2063" s="517" t="s">
        <v>358</v>
      </c>
    </row>
    <row r="2064" spans="1:2" ht="15" hidden="1" x14ac:dyDescent="0.25">
      <c r="A2064" s="517" t="s">
        <v>231</v>
      </c>
      <c r="B2064" s="517" t="s">
        <v>358</v>
      </c>
    </row>
    <row r="2065" spans="1:2" ht="15" hidden="1" x14ac:dyDescent="0.25">
      <c r="A2065" s="517" t="s">
        <v>231</v>
      </c>
      <c r="B2065" s="517" t="s">
        <v>358</v>
      </c>
    </row>
    <row r="2066" spans="1:2" ht="15" hidden="1" x14ac:dyDescent="0.25">
      <c r="A2066" s="517" t="s">
        <v>231</v>
      </c>
      <c r="B2066" s="517" t="s">
        <v>358</v>
      </c>
    </row>
    <row r="2067" spans="1:2" ht="15" hidden="1" x14ac:dyDescent="0.25">
      <c r="A2067" s="517" t="s">
        <v>231</v>
      </c>
      <c r="B2067" s="517" t="s">
        <v>358</v>
      </c>
    </row>
    <row r="2068" spans="1:2" ht="15" hidden="1" x14ac:dyDescent="0.25">
      <c r="A2068" s="517" t="s">
        <v>231</v>
      </c>
      <c r="B2068" s="517" t="s">
        <v>358</v>
      </c>
    </row>
    <row r="2069" spans="1:2" ht="15" hidden="1" x14ac:dyDescent="0.25">
      <c r="A2069" s="517" t="s">
        <v>231</v>
      </c>
      <c r="B2069" s="517" t="s">
        <v>358</v>
      </c>
    </row>
    <row r="2070" spans="1:2" ht="15" hidden="1" x14ac:dyDescent="0.25">
      <c r="A2070" s="517" t="s">
        <v>231</v>
      </c>
      <c r="B2070" s="517" t="s">
        <v>358</v>
      </c>
    </row>
    <row r="2071" spans="1:2" ht="15" hidden="1" x14ac:dyDescent="0.25">
      <c r="A2071" s="517" t="s">
        <v>231</v>
      </c>
      <c r="B2071" s="517" t="s">
        <v>358</v>
      </c>
    </row>
    <row r="2072" spans="1:2" ht="15" hidden="1" x14ac:dyDescent="0.25">
      <c r="A2072" s="517" t="s">
        <v>231</v>
      </c>
      <c r="B2072" s="517" t="s">
        <v>358</v>
      </c>
    </row>
    <row r="2073" spans="1:2" ht="15" hidden="1" x14ac:dyDescent="0.25">
      <c r="A2073" s="517" t="s">
        <v>231</v>
      </c>
      <c r="B2073" s="517" t="s">
        <v>358</v>
      </c>
    </row>
    <row r="2074" spans="1:2" ht="15" hidden="1" x14ac:dyDescent="0.25">
      <c r="A2074" s="517" t="s">
        <v>231</v>
      </c>
      <c r="B2074" s="517" t="s">
        <v>358</v>
      </c>
    </row>
    <row r="2075" spans="1:2" ht="15" hidden="1" x14ac:dyDescent="0.25">
      <c r="A2075" s="517" t="s">
        <v>190</v>
      </c>
      <c r="B2075" s="517" t="s">
        <v>359</v>
      </c>
    </row>
    <row r="2076" spans="1:2" ht="15" hidden="1" x14ac:dyDescent="0.25">
      <c r="A2076" s="517" t="s">
        <v>191</v>
      </c>
      <c r="B2076" s="517" t="s">
        <v>360</v>
      </c>
    </row>
    <row r="2077" spans="1:2" ht="15" hidden="1" x14ac:dyDescent="0.25">
      <c r="A2077" s="517" t="s">
        <v>191</v>
      </c>
      <c r="B2077" s="517" t="s">
        <v>360</v>
      </c>
    </row>
    <row r="2078" spans="1:2" ht="15" hidden="1" x14ac:dyDescent="0.25">
      <c r="A2078" s="517" t="s">
        <v>191</v>
      </c>
      <c r="B2078" s="517" t="s">
        <v>360</v>
      </c>
    </row>
    <row r="2079" spans="1:2" ht="15" hidden="1" x14ac:dyDescent="0.25">
      <c r="A2079" s="517" t="s">
        <v>191</v>
      </c>
      <c r="B2079" s="517" t="s">
        <v>360</v>
      </c>
    </row>
    <row r="2080" spans="1:2" ht="15" hidden="1" x14ac:dyDescent="0.25">
      <c r="A2080" s="517" t="s">
        <v>191</v>
      </c>
      <c r="B2080" s="517" t="s">
        <v>360</v>
      </c>
    </row>
    <row r="2081" spans="1:2" ht="15" hidden="1" x14ac:dyDescent="0.25">
      <c r="A2081" s="517" t="s">
        <v>191</v>
      </c>
      <c r="B2081" s="517" t="s">
        <v>360</v>
      </c>
    </row>
    <row r="2082" spans="1:2" ht="15" hidden="1" x14ac:dyDescent="0.25">
      <c r="A2082" s="517" t="s">
        <v>444</v>
      </c>
      <c r="B2082" s="517" t="s">
        <v>445</v>
      </c>
    </row>
    <row r="2083" spans="1:2" ht="15" hidden="1" x14ac:dyDescent="0.25">
      <c r="A2083" s="517" t="s">
        <v>1668</v>
      </c>
      <c r="B2083" s="517" t="s">
        <v>1669</v>
      </c>
    </row>
    <row r="2084" spans="1:2" ht="15" hidden="1" x14ac:dyDescent="0.25">
      <c r="A2084" s="517" t="s">
        <v>1668</v>
      </c>
      <c r="B2084" s="517" t="s">
        <v>1669</v>
      </c>
    </row>
    <row r="2085" spans="1:2" ht="15" hidden="1" x14ac:dyDescent="0.25">
      <c r="A2085" s="517" t="s">
        <v>1668</v>
      </c>
      <c r="B2085" s="517" t="s">
        <v>1669</v>
      </c>
    </row>
    <row r="2086" spans="1:2" ht="15" hidden="1" x14ac:dyDescent="0.25">
      <c r="A2086" s="517" t="s">
        <v>1668</v>
      </c>
      <c r="B2086" s="517" t="s">
        <v>1669</v>
      </c>
    </row>
    <row r="2087" spans="1:2" ht="15" hidden="1" x14ac:dyDescent="0.25">
      <c r="A2087" s="517" t="s">
        <v>1668</v>
      </c>
      <c r="B2087" s="517" t="s">
        <v>1669</v>
      </c>
    </row>
    <row r="2088" spans="1:2" ht="15" hidden="1" x14ac:dyDescent="0.25">
      <c r="A2088" s="517" t="s">
        <v>1668</v>
      </c>
      <c r="B2088" s="517" t="s">
        <v>1669</v>
      </c>
    </row>
    <row r="2089" spans="1:2" ht="15" hidden="1" x14ac:dyDescent="0.25">
      <c r="A2089" s="517" t="s">
        <v>1668</v>
      </c>
      <c r="B2089" s="517" t="s">
        <v>1669</v>
      </c>
    </row>
    <row r="2090" spans="1:2" ht="15" hidden="1" x14ac:dyDescent="0.25">
      <c r="A2090" s="517" t="s">
        <v>1668</v>
      </c>
      <c r="B2090" s="517" t="s">
        <v>1669</v>
      </c>
    </row>
    <row r="2091" spans="1:2" ht="15" hidden="1" x14ac:dyDescent="0.25">
      <c r="A2091" s="517" t="s">
        <v>1668</v>
      </c>
      <c r="B2091" s="517" t="s">
        <v>1669</v>
      </c>
    </row>
    <row r="2092" spans="1:2" ht="15" hidden="1" x14ac:dyDescent="0.25">
      <c r="A2092" s="517" t="s">
        <v>1668</v>
      </c>
      <c r="B2092" s="517" t="s">
        <v>1669</v>
      </c>
    </row>
    <row r="2093" spans="1:2" ht="15" hidden="1" x14ac:dyDescent="0.25">
      <c r="A2093" s="517" t="s">
        <v>1504</v>
      </c>
      <c r="B2093" s="517" t="s">
        <v>1505</v>
      </c>
    </row>
    <row r="2094" spans="1:2" ht="15" hidden="1" x14ac:dyDescent="0.25">
      <c r="A2094" s="517" t="s">
        <v>1504</v>
      </c>
      <c r="B2094" s="517" t="s">
        <v>1505</v>
      </c>
    </row>
    <row r="2095" spans="1:2" ht="15" hidden="1" x14ac:dyDescent="0.25">
      <c r="A2095" s="517" t="s">
        <v>1504</v>
      </c>
      <c r="B2095" s="517" t="s">
        <v>1505</v>
      </c>
    </row>
    <row r="2096" spans="1:2" ht="15" hidden="1" x14ac:dyDescent="0.25">
      <c r="A2096" s="517" t="s">
        <v>1310</v>
      </c>
      <c r="B2096" s="517" t="s">
        <v>1311</v>
      </c>
    </row>
    <row r="2097" spans="1:2" ht="15" hidden="1" x14ac:dyDescent="0.25">
      <c r="A2097" s="517" t="s">
        <v>194</v>
      </c>
      <c r="B2097" s="517" t="s">
        <v>364</v>
      </c>
    </row>
    <row r="2098" spans="1:2" ht="15" hidden="1" x14ac:dyDescent="0.25">
      <c r="A2098" s="517" t="s">
        <v>194</v>
      </c>
      <c r="B2098" s="517" t="s">
        <v>364</v>
      </c>
    </row>
    <row r="2099" spans="1:2" ht="15" hidden="1" x14ac:dyDescent="0.25">
      <c r="A2099" s="517" t="s">
        <v>194</v>
      </c>
      <c r="B2099" s="517" t="s">
        <v>364</v>
      </c>
    </row>
    <row r="2100" spans="1:2" ht="15" hidden="1" x14ac:dyDescent="0.25">
      <c r="A2100" s="517" t="s">
        <v>194</v>
      </c>
      <c r="B2100" s="517" t="s">
        <v>364</v>
      </c>
    </row>
    <row r="2101" spans="1:2" ht="15" hidden="1" x14ac:dyDescent="0.25">
      <c r="A2101" s="517" t="s">
        <v>194</v>
      </c>
      <c r="B2101" s="517" t="s">
        <v>364</v>
      </c>
    </row>
    <row r="2102" spans="1:2" ht="15" hidden="1" x14ac:dyDescent="0.25">
      <c r="A2102" s="517" t="s">
        <v>194</v>
      </c>
      <c r="B2102" s="517" t="s">
        <v>364</v>
      </c>
    </row>
    <row r="2103" spans="1:2" ht="15" hidden="1" x14ac:dyDescent="0.25">
      <c r="A2103" s="517" t="s">
        <v>194</v>
      </c>
      <c r="B2103" s="517" t="s">
        <v>364</v>
      </c>
    </row>
    <row r="2104" spans="1:2" ht="15" hidden="1" x14ac:dyDescent="0.25">
      <c r="A2104" s="517" t="s">
        <v>194</v>
      </c>
      <c r="B2104" s="517" t="s">
        <v>364</v>
      </c>
    </row>
    <row r="2105" spans="1:2" ht="15" hidden="1" x14ac:dyDescent="0.25">
      <c r="A2105" s="517" t="s">
        <v>194</v>
      </c>
      <c r="B2105" s="517" t="s">
        <v>364</v>
      </c>
    </row>
    <row r="2106" spans="1:2" ht="15" hidden="1" x14ac:dyDescent="0.25">
      <c r="A2106" s="517" t="s">
        <v>194</v>
      </c>
      <c r="B2106" s="517" t="s">
        <v>364</v>
      </c>
    </row>
    <row r="2107" spans="1:2" ht="15" hidden="1" x14ac:dyDescent="0.25">
      <c r="A2107" s="517" t="s">
        <v>194</v>
      </c>
      <c r="B2107" s="517" t="s">
        <v>364</v>
      </c>
    </row>
    <row r="2108" spans="1:2" ht="15" hidden="1" x14ac:dyDescent="0.25">
      <c r="A2108" s="517" t="s">
        <v>194</v>
      </c>
      <c r="B2108" s="517" t="s">
        <v>364</v>
      </c>
    </row>
    <row r="2109" spans="1:2" ht="15" hidden="1" x14ac:dyDescent="0.25">
      <c r="A2109" s="517" t="s">
        <v>194</v>
      </c>
      <c r="B2109" s="517" t="s">
        <v>364</v>
      </c>
    </row>
    <row r="2110" spans="1:2" ht="15" hidden="1" x14ac:dyDescent="0.25">
      <c r="A2110" s="517" t="s">
        <v>194</v>
      </c>
      <c r="B2110" s="517" t="s">
        <v>364</v>
      </c>
    </row>
    <row r="2111" spans="1:2" ht="15" hidden="1" x14ac:dyDescent="0.25">
      <c r="A2111" s="517" t="s">
        <v>194</v>
      </c>
      <c r="B2111" s="517" t="s">
        <v>364</v>
      </c>
    </row>
    <row r="2112" spans="1:2" ht="15" hidden="1" x14ac:dyDescent="0.25">
      <c r="A2112" s="517" t="s">
        <v>234</v>
      </c>
      <c r="B2112" s="517" t="s">
        <v>365</v>
      </c>
    </row>
    <row r="2113" spans="1:2" ht="15" hidden="1" x14ac:dyDescent="0.25">
      <c r="A2113" s="517" t="s">
        <v>234</v>
      </c>
      <c r="B2113" s="517" t="s">
        <v>365</v>
      </c>
    </row>
    <row r="2114" spans="1:2" ht="15" hidden="1" x14ac:dyDescent="0.25">
      <c r="A2114" s="517" t="s">
        <v>234</v>
      </c>
      <c r="B2114" s="517" t="s">
        <v>365</v>
      </c>
    </row>
    <row r="2115" spans="1:2" ht="15" hidden="1" x14ac:dyDescent="0.25">
      <c r="A2115" s="517" t="s">
        <v>234</v>
      </c>
      <c r="B2115" s="517" t="s">
        <v>365</v>
      </c>
    </row>
    <row r="2116" spans="1:2" ht="15" hidden="1" x14ac:dyDescent="0.25">
      <c r="A2116" s="517" t="s">
        <v>234</v>
      </c>
      <c r="B2116" s="517" t="s">
        <v>365</v>
      </c>
    </row>
    <row r="2117" spans="1:2" ht="15" hidden="1" x14ac:dyDescent="0.25">
      <c r="A2117" s="517" t="s">
        <v>234</v>
      </c>
      <c r="B2117" s="517" t="s">
        <v>365</v>
      </c>
    </row>
    <row r="2118" spans="1:2" ht="15" hidden="1" x14ac:dyDescent="0.25">
      <c r="A2118" s="517" t="s">
        <v>234</v>
      </c>
      <c r="B2118" s="517" t="s">
        <v>365</v>
      </c>
    </row>
    <row r="2119" spans="1:2" ht="15" hidden="1" x14ac:dyDescent="0.25">
      <c r="A2119" s="517" t="s">
        <v>234</v>
      </c>
      <c r="B2119" s="517" t="s">
        <v>365</v>
      </c>
    </row>
    <row r="2120" spans="1:2" ht="15" hidden="1" x14ac:dyDescent="0.25">
      <c r="A2120" s="517" t="s">
        <v>234</v>
      </c>
      <c r="B2120" s="517" t="s">
        <v>365</v>
      </c>
    </row>
    <row r="2121" spans="1:2" ht="15" hidden="1" x14ac:dyDescent="0.25">
      <c r="A2121" s="517" t="s">
        <v>195</v>
      </c>
      <c r="B2121" s="517" t="s">
        <v>366</v>
      </c>
    </row>
    <row r="2122" spans="1:2" ht="15" hidden="1" x14ac:dyDescent="0.25">
      <c r="A2122" s="517" t="s">
        <v>195</v>
      </c>
      <c r="B2122" s="517" t="s">
        <v>366</v>
      </c>
    </row>
    <row r="2123" spans="1:2" ht="15" hidden="1" x14ac:dyDescent="0.25">
      <c r="A2123" s="517" t="s">
        <v>195</v>
      </c>
      <c r="B2123" s="517" t="s">
        <v>366</v>
      </c>
    </row>
    <row r="2124" spans="1:2" ht="15" hidden="1" x14ac:dyDescent="0.25">
      <c r="A2124" s="517" t="s">
        <v>195</v>
      </c>
      <c r="B2124" s="517" t="s">
        <v>366</v>
      </c>
    </row>
    <row r="2125" spans="1:2" ht="15" hidden="1" x14ac:dyDescent="0.25">
      <c r="A2125" s="517" t="s">
        <v>196</v>
      </c>
      <c r="B2125" s="517" t="s">
        <v>367</v>
      </c>
    </row>
    <row r="2126" spans="1:2" ht="15" hidden="1" x14ac:dyDescent="0.25">
      <c r="A2126" s="517" t="s">
        <v>197</v>
      </c>
      <c r="B2126" s="517" t="s">
        <v>368</v>
      </c>
    </row>
    <row r="2127" spans="1:2" ht="15" hidden="1" x14ac:dyDescent="0.25">
      <c r="A2127" s="517" t="s">
        <v>197</v>
      </c>
      <c r="B2127" s="517" t="s">
        <v>368</v>
      </c>
    </row>
    <row r="2128" spans="1:2" ht="15" hidden="1" x14ac:dyDescent="0.25">
      <c r="A2128" s="517" t="s">
        <v>197</v>
      </c>
      <c r="B2128" s="517" t="s">
        <v>368</v>
      </c>
    </row>
    <row r="2129" spans="1:2" ht="15" hidden="1" x14ac:dyDescent="0.25">
      <c r="A2129" s="517" t="s">
        <v>197</v>
      </c>
      <c r="B2129" s="517" t="s">
        <v>368</v>
      </c>
    </row>
    <row r="2130" spans="1:2" ht="15" hidden="1" x14ac:dyDescent="0.25">
      <c r="A2130" s="517" t="s">
        <v>197</v>
      </c>
      <c r="B2130" s="517" t="s">
        <v>368</v>
      </c>
    </row>
    <row r="2131" spans="1:2" ht="15" hidden="1" x14ac:dyDescent="0.25">
      <c r="A2131" s="517" t="s">
        <v>197</v>
      </c>
      <c r="B2131" s="517" t="s">
        <v>368</v>
      </c>
    </row>
    <row r="2132" spans="1:2" ht="15" hidden="1" x14ac:dyDescent="0.25">
      <c r="A2132" s="517" t="s">
        <v>197</v>
      </c>
      <c r="B2132" s="517" t="s">
        <v>368</v>
      </c>
    </row>
    <row r="2133" spans="1:2" ht="15" hidden="1" x14ac:dyDescent="0.25">
      <c r="A2133" s="517" t="s">
        <v>197</v>
      </c>
      <c r="B2133" s="517" t="s">
        <v>368</v>
      </c>
    </row>
    <row r="2134" spans="1:2" ht="15" hidden="1" x14ac:dyDescent="0.25">
      <c r="A2134" s="517" t="s">
        <v>197</v>
      </c>
      <c r="B2134" s="517" t="s">
        <v>368</v>
      </c>
    </row>
    <row r="2135" spans="1:2" ht="15" hidden="1" x14ac:dyDescent="0.25">
      <c r="A2135" s="517" t="s">
        <v>197</v>
      </c>
      <c r="B2135" s="517" t="s">
        <v>368</v>
      </c>
    </row>
    <row r="2136" spans="1:2" ht="15" hidden="1" x14ac:dyDescent="0.25">
      <c r="A2136" s="517" t="s">
        <v>197</v>
      </c>
      <c r="B2136" s="517" t="s">
        <v>368</v>
      </c>
    </row>
    <row r="2137" spans="1:2" ht="15" hidden="1" x14ac:dyDescent="0.25">
      <c r="A2137" s="517" t="s">
        <v>197</v>
      </c>
      <c r="B2137" s="517" t="s">
        <v>368</v>
      </c>
    </row>
    <row r="2138" spans="1:2" ht="15" hidden="1" x14ac:dyDescent="0.25">
      <c r="A2138" s="517" t="s">
        <v>197</v>
      </c>
      <c r="B2138" s="517" t="s">
        <v>368</v>
      </c>
    </row>
    <row r="2139" spans="1:2" ht="15" hidden="1" x14ac:dyDescent="0.25">
      <c r="A2139" s="517" t="s">
        <v>197</v>
      </c>
      <c r="B2139" s="517" t="s">
        <v>368</v>
      </c>
    </row>
    <row r="2140" spans="1:2" ht="15" hidden="1" x14ac:dyDescent="0.25">
      <c r="A2140" s="517" t="s">
        <v>197</v>
      </c>
      <c r="B2140" s="517" t="s">
        <v>368</v>
      </c>
    </row>
    <row r="2141" spans="1:2" ht="15" hidden="1" x14ac:dyDescent="0.25">
      <c r="A2141" s="517" t="s">
        <v>197</v>
      </c>
      <c r="B2141" s="517" t="s">
        <v>368</v>
      </c>
    </row>
    <row r="2142" spans="1:2" ht="15" hidden="1" x14ac:dyDescent="0.25">
      <c r="A2142" s="517" t="s">
        <v>197</v>
      </c>
      <c r="B2142" s="517" t="s">
        <v>368</v>
      </c>
    </row>
    <row r="2143" spans="1:2" ht="15" hidden="1" x14ac:dyDescent="0.25">
      <c r="A2143" s="517" t="s">
        <v>197</v>
      </c>
      <c r="B2143" s="517" t="s">
        <v>368</v>
      </c>
    </row>
    <row r="2144" spans="1:2" ht="15" hidden="1" x14ac:dyDescent="0.25">
      <c r="A2144" s="517" t="s">
        <v>197</v>
      </c>
      <c r="B2144" s="517" t="s">
        <v>368</v>
      </c>
    </row>
    <row r="2145" spans="1:2" ht="15" hidden="1" x14ac:dyDescent="0.25">
      <c r="A2145" s="517" t="s">
        <v>197</v>
      </c>
      <c r="B2145" s="517" t="s">
        <v>368</v>
      </c>
    </row>
    <row r="2146" spans="1:2" ht="15" hidden="1" x14ac:dyDescent="0.25">
      <c r="A2146" s="517" t="s">
        <v>197</v>
      </c>
      <c r="B2146" s="517" t="s">
        <v>368</v>
      </c>
    </row>
    <row r="2147" spans="1:2" ht="15" hidden="1" x14ac:dyDescent="0.25">
      <c r="A2147" s="517" t="s">
        <v>197</v>
      </c>
      <c r="B2147" s="517" t="s">
        <v>368</v>
      </c>
    </row>
    <row r="2148" spans="1:2" ht="15" hidden="1" x14ac:dyDescent="0.25">
      <c r="A2148" s="517" t="s">
        <v>197</v>
      </c>
      <c r="B2148" s="517" t="s">
        <v>368</v>
      </c>
    </row>
    <row r="2149" spans="1:2" ht="15" hidden="1" x14ac:dyDescent="0.25">
      <c r="A2149" s="517" t="s">
        <v>197</v>
      </c>
      <c r="B2149" s="517" t="s">
        <v>368</v>
      </c>
    </row>
    <row r="2150" spans="1:2" ht="15" hidden="1" x14ac:dyDescent="0.25">
      <c r="A2150" s="517" t="s">
        <v>197</v>
      </c>
      <c r="B2150" s="517" t="s">
        <v>368</v>
      </c>
    </row>
    <row r="2151" spans="1:2" ht="15" hidden="1" x14ac:dyDescent="0.25">
      <c r="A2151" s="517" t="s">
        <v>197</v>
      </c>
      <c r="B2151" s="517" t="s">
        <v>368</v>
      </c>
    </row>
    <row r="2152" spans="1:2" ht="15" hidden="1" x14ac:dyDescent="0.25">
      <c r="A2152" s="517" t="s">
        <v>197</v>
      </c>
      <c r="B2152" s="517" t="s">
        <v>368</v>
      </c>
    </row>
    <row r="2153" spans="1:2" ht="15" hidden="1" x14ac:dyDescent="0.25">
      <c r="A2153" s="517" t="s">
        <v>197</v>
      </c>
      <c r="B2153" s="517" t="s">
        <v>368</v>
      </c>
    </row>
    <row r="2154" spans="1:2" ht="15" hidden="1" x14ac:dyDescent="0.25">
      <c r="A2154" s="517" t="s">
        <v>197</v>
      </c>
      <c r="B2154" s="517" t="s">
        <v>368</v>
      </c>
    </row>
    <row r="2155" spans="1:2" ht="15" hidden="1" x14ac:dyDescent="0.25">
      <c r="A2155" s="517" t="s">
        <v>197</v>
      </c>
      <c r="B2155" s="517" t="s">
        <v>368</v>
      </c>
    </row>
    <row r="2156" spans="1:2" ht="15" hidden="1" x14ac:dyDescent="0.25">
      <c r="A2156" s="517" t="s">
        <v>197</v>
      </c>
      <c r="B2156" s="517" t="s">
        <v>368</v>
      </c>
    </row>
    <row r="2157" spans="1:2" ht="15" hidden="1" x14ac:dyDescent="0.25">
      <c r="A2157" s="517" t="s">
        <v>197</v>
      </c>
      <c r="B2157" s="517" t="s">
        <v>368</v>
      </c>
    </row>
    <row r="2158" spans="1:2" ht="15" hidden="1" x14ac:dyDescent="0.25">
      <c r="A2158" s="517" t="s">
        <v>197</v>
      </c>
      <c r="B2158" s="517" t="s">
        <v>368</v>
      </c>
    </row>
    <row r="2159" spans="1:2" ht="15" hidden="1" x14ac:dyDescent="0.25">
      <c r="A2159" s="517" t="s">
        <v>197</v>
      </c>
      <c r="B2159" s="517" t="s">
        <v>368</v>
      </c>
    </row>
    <row r="2160" spans="1:2" ht="15" hidden="1" x14ac:dyDescent="0.25">
      <c r="A2160" s="517" t="s">
        <v>197</v>
      </c>
      <c r="B2160" s="517" t="s">
        <v>368</v>
      </c>
    </row>
    <row r="2161" spans="1:2" ht="15" hidden="1" x14ac:dyDescent="0.25">
      <c r="A2161" s="517" t="s">
        <v>197</v>
      </c>
      <c r="B2161" s="517" t="s">
        <v>368</v>
      </c>
    </row>
    <row r="2162" spans="1:2" ht="15" hidden="1" x14ac:dyDescent="0.25">
      <c r="A2162" s="517" t="s">
        <v>197</v>
      </c>
      <c r="B2162" s="517" t="s">
        <v>368</v>
      </c>
    </row>
    <row r="2163" spans="1:2" ht="15" hidden="1" x14ac:dyDescent="0.25">
      <c r="A2163" s="517" t="s">
        <v>197</v>
      </c>
      <c r="B2163" s="517" t="s">
        <v>368</v>
      </c>
    </row>
    <row r="2164" spans="1:2" ht="15" hidden="1" x14ac:dyDescent="0.25">
      <c r="A2164" s="517" t="s">
        <v>1314</v>
      </c>
      <c r="B2164" s="517" t="s">
        <v>1315</v>
      </c>
    </row>
    <row r="2165" spans="1:2" ht="15" hidden="1" x14ac:dyDescent="0.25">
      <c r="A2165" s="517" t="s">
        <v>1316</v>
      </c>
      <c r="B2165" s="517" t="s">
        <v>1317</v>
      </c>
    </row>
    <row r="2166" spans="1:2" ht="15" hidden="1" x14ac:dyDescent="0.25">
      <c r="A2166" s="517" t="s">
        <v>199</v>
      </c>
      <c r="B2166" s="517" t="s">
        <v>371</v>
      </c>
    </row>
    <row r="2167" spans="1:2" ht="15" hidden="1" x14ac:dyDescent="0.25">
      <c r="A2167" s="517" t="s">
        <v>199</v>
      </c>
      <c r="B2167" s="517" t="s">
        <v>371</v>
      </c>
    </row>
    <row r="2168" spans="1:2" ht="15" hidden="1" x14ac:dyDescent="0.25">
      <c r="A2168" s="517" t="s">
        <v>199</v>
      </c>
      <c r="B2168" s="517" t="s">
        <v>371</v>
      </c>
    </row>
    <row r="2169" spans="1:2" ht="15" hidden="1" x14ac:dyDescent="0.25">
      <c r="A2169" s="517" t="s">
        <v>199</v>
      </c>
      <c r="B2169" s="517" t="s">
        <v>371</v>
      </c>
    </row>
    <row r="2170" spans="1:2" ht="15" hidden="1" x14ac:dyDescent="0.25">
      <c r="A2170" s="517" t="s">
        <v>1508</v>
      </c>
      <c r="B2170" s="517" t="s">
        <v>1509</v>
      </c>
    </row>
    <row r="2171" spans="1:2" ht="15" hidden="1" x14ac:dyDescent="0.25">
      <c r="A2171" s="517" t="s">
        <v>1508</v>
      </c>
      <c r="B2171" s="517" t="s">
        <v>1509</v>
      </c>
    </row>
    <row r="2172" spans="1:2" ht="15" hidden="1" x14ac:dyDescent="0.25">
      <c r="A2172" s="517" t="s">
        <v>1508</v>
      </c>
      <c r="B2172" s="517" t="s">
        <v>1509</v>
      </c>
    </row>
    <row r="2173" spans="1:2" ht="15" hidden="1" x14ac:dyDescent="0.25">
      <c r="A2173" s="517" t="s">
        <v>200</v>
      </c>
      <c r="B2173" s="517" t="s">
        <v>372</v>
      </c>
    </row>
    <row r="2174" spans="1:2" ht="15" hidden="1" x14ac:dyDescent="0.25">
      <c r="A2174" s="517" t="s">
        <v>200</v>
      </c>
      <c r="B2174" s="517" t="s">
        <v>372</v>
      </c>
    </row>
    <row r="2175" spans="1:2" ht="15" hidden="1" x14ac:dyDescent="0.25">
      <c r="A2175" s="517" t="s">
        <v>200</v>
      </c>
      <c r="B2175" s="517" t="s">
        <v>372</v>
      </c>
    </row>
    <row r="2176" spans="1:2" ht="15" hidden="1" x14ac:dyDescent="0.25">
      <c r="A2176" s="517" t="s">
        <v>200</v>
      </c>
      <c r="B2176" s="517" t="s">
        <v>372</v>
      </c>
    </row>
    <row r="2177" spans="1:2" ht="15" hidden="1" x14ac:dyDescent="0.25">
      <c r="A2177" s="517" t="s">
        <v>200</v>
      </c>
      <c r="B2177" s="517" t="s">
        <v>372</v>
      </c>
    </row>
    <row r="2178" spans="1:2" ht="15" hidden="1" x14ac:dyDescent="0.25">
      <c r="A2178" s="517" t="s">
        <v>200</v>
      </c>
      <c r="B2178" s="517" t="s">
        <v>372</v>
      </c>
    </row>
    <row r="2179" spans="1:2" ht="15" hidden="1" x14ac:dyDescent="0.25">
      <c r="A2179" s="517" t="s">
        <v>200</v>
      </c>
      <c r="B2179" s="517" t="s">
        <v>372</v>
      </c>
    </row>
    <row r="2180" spans="1:2" ht="15" hidden="1" x14ac:dyDescent="0.25">
      <c r="A2180" s="517" t="s">
        <v>200</v>
      </c>
      <c r="B2180" s="517" t="s">
        <v>372</v>
      </c>
    </row>
    <row r="2181" spans="1:2" ht="15" hidden="1" x14ac:dyDescent="0.25">
      <c r="A2181" s="517" t="s">
        <v>1318</v>
      </c>
      <c r="B2181" s="517" t="s">
        <v>1319</v>
      </c>
    </row>
    <row r="2182" spans="1:2" ht="15" hidden="1" x14ac:dyDescent="0.25">
      <c r="A2182" s="517" t="s">
        <v>1318</v>
      </c>
      <c r="B2182" s="517" t="s">
        <v>1319</v>
      </c>
    </row>
    <row r="2183" spans="1:2" ht="15" hidden="1" x14ac:dyDescent="0.25">
      <c r="A2183" s="517" t="s">
        <v>1318</v>
      </c>
      <c r="B2183" s="517" t="s">
        <v>1319</v>
      </c>
    </row>
    <row r="2184" spans="1:2" ht="15" hidden="1" x14ac:dyDescent="0.25">
      <c r="A2184" s="517" t="s">
        <v>1318</v>
      </c>
      <c r="B2184" s="517" t="s">
        <v>1319</v>
      </c>
    </row>
    <row r="2185" spans="1:2" ht="15" hidden="1" x14ac:dyDescent="0.25">
      <c r="A2185" s="517" t="s">
        <v>1886</v>
      </c>
      <c r="B2185" s="517" t="s">
        <v>1886</v>
      </c>
    </row>
    <row r="2186" spans="1:2" ht="15" hidden="1" x14ac:dyDescent="0.25">
      <c r="A2186" s="517" t="s">
        <v>1887</v>
      </c>
      <c r="B2186" s="517" t="s">
        <v>1887</v>
      </c>
    </row>
    <row r="2187" spans="1:2" ht="15" hidden="1" x14ac:dyDescent="0.25">
      <c r="A2187" s="517" t="s">
        <v>1888</v>
      </c>
      <c r="B2187" s="517" t="s">
        <v>1888</v>
      </c>
    </row>
    <row r="2188" spans="1:2" ht="15" hidden="1" x14ac:dyDescent="0.25">
      <c r="A2188" s="517" t="s">
        <v>1889</v>
      </c>
      <c r="B2188" s="517" t="s">
        <v>1889</v>
      </c>
    </row>
    <row r="2189" spans="1:2" ht="15" hidden="1" x14ac:dyDescent="0.25">
      <c r="A2189" s="517" t="s">
        <v>1890</v>
      </c>
      <c r="B2189" s="517" t="s">
        <v>1890</v>
      </c>
    </row>
    <row r="2190" spans="1:2" ht="15" hidden="1" x14ac:dyDescent="0.25">
      <c r="A2190" s="517" t="s">
        <v>1891</v>
      </c>
      <c r="B2190" s="517" t="s">
        <v>1891</v>
      </c>
    </row>
    <row r="2191" spans="1:2" ht="15" hidden="1" x14ac:dyDescent="0.25">
      <c r="A2191" s="517" t="s">
        <v>1892</v>
      </c>
      <c r="B2191" s="517" t="s">
        <v>1892</v>
      </c>
    </row>
    <row r="2192" spans="1:2" ht="15" hidden="1" x14ac:dyDescent="0.25">
      <c r="A2192" s="517" t="s">
        <v>1892</v>
      </c>
      <c r="B2192" s="517" t="s">
        <v>1892</v>
      </c>
    </row>
    <row r="2193" spans="1:2" ht="15" hidden="1" x14ac:dyDescent="0.25">
      <c r="A2193" s="517" t="s">
        <v>1893</v>
      </c>
      <c r="B2193" s="517" t="s">
        <v>1893</v>
      </c>
    </row>
    <row r="2194" spans="1:2" ht="15" hidden="1" x14ac:dyDescent="0.25">
      <c r="A2194" s="517" t="s">
        <v>1894</v>
      </c>
      <c r="B2194" s="517" t="s">
        <v>1894</v>
      </c>
    </row>
    <row r="2195" spans="1:2" ht="15" hidden="1" x14ac:dyDescent="0.25">
      <c r="A2195" s="517" t="s">
        <v>1895</v>
      </c>
      <c r="B2195" s="517" t="s">
        <v>1895</v>
      </c>
    </row>
    <row r="2196" spans="1:2" ht="15" hidden="1" x14ac:dyDescent="0.25">
      <c r="A2196" s="517" t="s">
        <v>1895</v>
      </c>
      <c r="B2196" s="517" t="s">
        <v>1895</v>
      </c>
    </row>
    <row r="2197" spans="1:2" ht="15" hidden="1" x14ac:dyDescent="0.25">
      <c r="A2197" s="517" t="s">
        <v>1896</v>
      </c>
      <c r="B2197" s="517" t="s">
        <v>1896</v>
      </c>
    </row>
    <row r="2198" spans="1:2" ht="15" hidden="1" x14ac:dyDescent="0.25">
      <c r="A2198" s="517" t="s">
        <v>1897</v>
      </c>
      <c r="B2198" s="517" t="s">
        <v>1897</v>
      </c>
    </row>
    <row r="2199" spans="1:2" ht="15" hidden="1" x14ac:dyDescent="0.25">
      <c r="A2199" s="517" t="s">
        <v>1898</v>
      </c>
      <c r="B2199" s="517" t="s">
        <v>1898</v>
      </c>
    </row>
    <row r="2200" spans="1:2" ht="15" hidden="1" x14ac:dyDescent="0.25">
      <c r="A2200" s="517" t="s">
        <v>1899</v>
      </c>
      <c r="B2200" s="517" t="s">
        <v>1899</v>
      </c>
    </row>
    <row r="2201" spans="1:2" ht="15" hidden="1" x14ac:dyDescent="0.25">
      <c r="A2201" s="517" t="s">
        <v>1900</v>
      </c>
      <c r="B2201" s="517" t="s">
        <v>1900</v>
      </c>
    </row>
    <row r="2202" spans="1:2" ht="15" hidden="1" x14ac:dyDescent="0.25">
      <c r="A2202" s="517" t="s">
        <v>1901</v>
      </c>
      <c r="B2202" s="517" t="s">
        <v>1901</v>
      </c>
    </row>
    <row r="2203" spans="1:2" ht="15" hidden="1" x14ac:dyDescent="0.25">
      <c r="A2203" s="517" t="s">
        <v>1901</v>
      </c>
      <c r="B2203" s="517" t="s">
        <v>1901</v>
      </c>
    </row>
    <row r="2204" spans="1:2" ht="15" hidden="1" x14ac:dyDescent="0.25">
      <c r="A2204" s="517" t="s">
        <v>1902</v>
      </c>
      <c r="B2204" s="517" t="s">
        <v>1902</v>
      </c>
    </row>
    <row r="2205" spans="1:2" ht="15" hidden="1" x14ac:dyDescent="0.25">
      <c r="A2205" s="517" t="s">
        <v>1903</v>
      </c>
      <c r="B2205" s="517" t="s">
        <v>1903</v>
      </c>
    </row>
    <row r="2206" spans="1:2" ht="15" hidden="1" x14ac:dyDescent="0.25">
      <c r="A2206" s="517" t="s">
        <v>1904</v>
      </c>
      <c r="B2206" s="517" t="s">
        <v>1904</v>
      </c>
    </row>
    <row r="2207" spans="1:2" ht="15" hidden="1" x14ac:dyDescent="0.25">
      <c r="A2207" s="517" t="s">
        <v>1905</v>
      </c>
      <c r="B2207" s="517" t="s">
        <v>1905</v>
      </c>
    </row>
    <row r="2208" spans="1:2" ht="15" hidden="1" x14ac:dyDescent="0.25">
      <c r="A2208" s="517" t="s">
        <v>1906</v>
      </c>
      <c r="B2208" s="517" t="s">
        <v>1906</v>
      </c>
    </row>
    <row r="2209" spans="1:2" ht="15" hidden="1" x14ac:dyDescent="0.25">
      <c r="A2209" s="517" t="s">
        <v>1906</v>
      </c>
      <c r="B2209" s="517" t="s">
        <v>1906</v>
      </c>
    </row>
    <row r="2210" spans="1:2" ht="15" hidden="1" x14ac:dyDescent="0.25">
      <c r="A2210" s="517" t="s">
        <v>1907</v>
      </c>
      <c r="B2210" s="517" t="s">
        <v>1907</v>
      </c>
    </row>
    <row r="2211" spans="1:2" ht="15" hidden="1" x14ac:dyDescent="0.25">
      <c r="A2211" s="517" t="s">
        <v>1908</v>
      </c>
      <c r="B2211" s="517" t="s">
        <v>1908</v>
      </c>
    </row>
    <row r="2212" spans="1:2" ht="15" hidden="1" x14ac:dyDescent="0.25">
      <c r="A2212" s="517" t="s">
        <v>1909</v>
      </c>
      <c r="B2212" s="517" t="s">
        <v>1909</v>
      </c>
    </row>
    <row r="2213" spans="1:2" ht="15" hidden="1" x14ac:dyDescent="0.25">
      <c r="A2213" s="517" t="s">
        <v>1909</v>
      </c>
      <c r="B2213" s="517" t="s">
        <v>1909</v>
      </c>
    </row>
    <row r="2214" spans="1:2" ht="15" hidden="1" x14ac:dyDescent="0.25">
      <c r="A2214" s="517" t="s">
        <v>1910</v>
      </c>
      <c r="B2214" s="517" t="s">
        <v>1910</v>
      </c>
    </row>
    <row r="2215" spans="1:2" ht="15" hidden="1" x14ac:dyDescent="0.25">
      <c r="A2215" s="517" t="s">
        <v>1911</v>
      </c>
      <c r="B2215" s="517" t="s">
        <v>1911</v>
      </c>
    </row>
    <row r="2216" spans="1:2" ht="15" hidden="1" x14ac:dyDescent="0.25">
      <c r="A2216" s="517" t="s">
        <v>1912</v>
      </c>
      <c r="B2216" s="517" t="s">
        <v>1912</v>
      </c>
    </row>
    <row r="2217" spans="1:2" ht="15" hidden="1" x14ac:dyDescent="0.25">
      <c r="A2217" s="517" t="s">
        <v>1913</v>
      </c>
      <c r="B2217" s="517" t="s">
        <v>1913</v>
      </c>
    </row>
    <row r="2218" spans="1:2" ht="15" hidden="1" x14ac:dyDescent="0.25">
      <c r="A2218" s="517" t="s">
        <v>1914</v>
      </c>
      <c r="B2218" s="517" t="s">
        <v>1914</v>
      </c>
    </row>
    <row r="2219" spans="1:2" ht="15" hidden="1" x14ac:dyDescent="0.25">
      <c r="A2219" s="517" t="s">
        <v>1915</v>
      </c>
      <c r="B2219" s="517" t="s">
        <v>1915</v>
      </c>
    </row>
    <row r="2220" spans="1:2" ht="15" hidden="1" x14ac:dyDescent="0.25">
      <c r="A2220" s="517" t="s">
        <v>1916</v>
      </c>
      <c r="B2220" s="517" t="s">
        <v>1916</v>
      </c>
    </row>
    <row r="2221" spans="1:2" ht="15" hidden="1" x14ac:dyDescent="0.25">
      <c r="A2221" s="517" t="s">
        <v>1917</v>
      </c>
      <c r="B2221" s="517" t="s">
        <v>1917</v>
      </c>
    </row>
    <row r="2222" spans="1:2" ht="15" hidden="1" x14ac:dyDescent="0.25">
      <c r="A2222" s="517" t="s">
        <v>1918</v>
      </c>
      <c r="B2222" s="517" t="s">
        <v>1918</v>
      </c>
    </row>
    <row r="2223" spans="1:2" ht="15" hidden="1" x14ac:dyDescent="0.25">
      <c r="A2223" s="517" t="s">
        <v>1919</v>
      </c>
      <c r="B2223" s="517" t="s">
        <v>1919</v>
      </c>
    </row>
    <row r="2224" spans="1:2" ht="15" hidden="1" x14ac:dyDescent="0.25">
      <c r="A2224" s="517" t="s">
        <v>1920</v>
      </c>
      <c r="B2224" s="517" t="s">
        <v>1920</v>
      </c>
    </row>
    <row r="2225" spans="1:2" ht="15" hidden="1" x14ac:dyDescent="0.25">
      <c r="A2225" s="517" t="s">
        <v>1921</v>
      </c>
      <c r="B2225" s="517" t="s">
        <v>1921</v>
      </c>
    </row>
    <row r="2226" spans="1:2" ht="15" hidden="1" x14ac:dyDescent="0.25">
      <c r="A2226" s="517" t="s">
        <v>1922</v>
      </c>
      <c r="B2226" s="517" t="s">
        <v>1922</v>
      </c>
    </row>
    <row r="2227" spans="1:2" ht="15" hidden="1" x14ac:dyDescent="0.25">
      <c r="A2227" s="517" t="s">
        <v>1923</v>
      </c>
      <c r="B2227" s="517" t="s">
        <v>1923</v>
      </c>
    </row>
    <row r="2228" spans="1:2" ht="15" hidden="1" x14ac:dyDescent="0.25">
      <c r="A2228" s="517" t="s">
        <v>1924</v>
      </c>
      <c r="B2228" s="517" t="s">
        <v>1924</v>
      </c>
    </row>
    <row r="2229" spans="1:2" ht="15" hidden="1" x14ac:dyDescent="0.25">
      <c r="A2229" s="517" t="s">
        <v>1924</v>
      </c>
      <c r="B2229" s="517" t="s">
        <v>1924</v>
      </c>
    </row>
    <row r="2230" spans="1:2" ht="15" hidden="1" x14ac:dyDescent="0.25">
      <c r="A2230" s="517" t="s">
        <v>1925</v>
      </c>
      <c r="B2230" s="517" t="s">
        <v>1925</v>
      </c>
    </row>
    <row r="2231" spans="1:2" ht="15" hidden="1" x14ac:dyDescent="0.25">
      <c r="A2231" s="517" t="s">
        <v>1926</v>
      </c>
      <c r="B2231" s="517" t="s">
        <v>1926</v>
      </c>
    </row>
    <row r="2232" spans="1:2" ht="15" hidden="1" x14ac:dyDescent="0.25">
      <c r="A2232" s="517" t="s">
        <v>1927</v>
      </c>
      <c r="B2232" s="517" t="s">
        <v>1927</v>
      </c>
    </row>
    <row r="2233" spans="1:2" ht="15" hidden="1" x14ac:dyDescent="0.25">
      <c r="A2233" s="517" t="s">
        <v>1928</v>
      </c>
      <c r="B2233" s="517" t="s">
        <v>1928</v>
      </c>
    </row>
    <row r="2234" spans="1:2" ht="15" hidden="1" x14ac:dyDescent="0.25">
      <c r="A2234" s="517" t="s">
        <v>1928</v>
      </c>
      <c r="B2234" s="517" t="s">
        <v>1928</v>
      </c>
    </row>
    <row r="2235" spans="1:2" ht="15" hidden="1" x14ac:dyDescent="0.25">
      <c r="A2235" s="517" t="s">
        <v>1929</v>
      </c>
      <c r="B2235" s="517" t="s">
        <v>1929</v>
      </c>
    </row>
    <row r="2236" spans="1:2" ht="15" hidden="1" x14ac:dyDescent="0.25">
      <c r="A2236" s="517" t="s">
        <v>1930</v>
      </c>
      <c r="B2236" s="517" t="s">
        <v>1930</v>
      </c>
    </row>
    <row r="2237" spans="1:2" ht="15" hidden="1" x14ac:dyDescent="0.25">
      <c r="A2237" s="517" t="s">
        <v>1931</v>
      </c>
      <c r="B2237" s="517" t="s">
        <v>1931</v>
      </c>
    </row>
    <row r="2238" spans="1:2" ht="15" hidden="1" x14ac:dyDescent="0.25">
      <c r="A2238" s="517" t="s">
        <v>1932</v>
      </c>
      <c r="B2238" s="517" t="s">
        <v>1932</v>
      </c>
    </row>
    <row r="2239" spans="1:2" ht="15" hidden="1" x14ac:dyDescent="0.25">
      <c r="A2239" s="517" t="s">
        <v>1933</v>
      </c>
      <c r="B2239" s="517" t="s">
        <v>1933</v>
      </c>
    </row>
    <row r="2240" spans="1:2" ht="15" hidden="1" x14ac:dyDescent="0.25">
      <c r="A2240" s="517" t="s">
        <v>1934</v>
      </c>
      <c r="B2240" s="517" t="s">
        <v>1934</v>
      </c>
    </row>
    <row r="2241" spans="1:2" ht="15" hidden="1" x14ac:dyDescent="0.25">
      <c r="A2241" s="517" t="s">
        <v>1935</v>
      </c>
      <c r="B2241" s="517" t="s">
        <v>1935</v>
      </c>
    </row>
    <row r="2242" spans="1:2" ht="15" hidden="1" x14ac:dyDescent="0.25">
      <c r="A2242" s="517" t="s">
        <v>1935</v>
      </c>
      <c r="B2242" s="517" t="s">
        <v>1935</v>
      </c>
    </row>
    <row r="2243" spans="1:2" ht="15" hidden="1" x14ac:dyDescent="0.25">
      <c r="A2243" s="517" t="s">
        <v>1936</v>
      </c>
      <c r="B2243" s="517" t="s">
        <v>1936</v>
      </c>
    </row>
    <row r="2244" spans="1:2" ht="15" hidden="1" x14ac:dyDescent="0.25">
      <c r="A2244" s="517" t="s">
        <v>1937</v>
      </c>
      <c r="B2244" s="517" t="s">
        <v>1937</v>
      </c>
    </row>
    <row r="2245" spans="1:2" ht="15" hidden="1" x14ac:dyDescent="0.25">
      <c r="A2245" s="517" t="s">
        <v>1938</v>
      </c>
      <c r="B2245" s="517" t="s">
        <v>1938</v>
      </c>
    </row>
    <row r="2246" spans="1:2" ht="15" hidden="1" x14ac:dyDescent="0.25">
      <c r="A2246" s="517" t="s">
        <v>1939</v>
      </c>
      <c r="B2246" s="517" t="s">
        <v>1939</v>
      </c>
    </row>
    <row r="2247" spans="1:2" ht="15" hidden="1" x14ac:dyDescent="0.25">
      <c r="A2247" s="517" t="s">
        <v>1940</v>
      </c>
      <c r="B2247" s="517" t="s">
        <v>1940</v>
      </c>
    </row>
    <row r="2248" spans="1:2" ht="15" hidden="1" x14ac:dyDescent="0.25">
      <c r="A2248" s="517" t="s">
        <v>1940</v>
      </c>
      <c r="B2248" s="517" t="s">
        <v>1940</v>
      </c>
    </row>
    <row r="2249" spans="1:2" ht="15" hidden="1" x14ac:dyDescent="0.25">
      <c r="A2249" s="517" t="s">
        <v>1941</v>
      </c>
      <c r="B2249" s="517" t="s">
        <v>1941</v>
      </c>
    </row>
    <row r="2250" spans="1:2" ht="15" hidden="1" x14ac:dyDescent="0.25">
      <c r="A2250" s="517" t="s">
        <v>1942</v>
      </c>
      <c r="B2250" s="517" t="s">
        <v>1942</v>
      </c>
    </row>
    <row r="2251" spans="1:2" ht="15" hidden="1" x14ac:dyDescent="0.25">
      <c r="A2251" s="517" t="s">
        <v>1943</v>
      </c>
      <c r="B2251" s="517" t="s">
        <v>1943</v>
      </c>
    </row>
    <row r="2252" spans="1:2" ht="15" hidden="1" x14ac:dyDescent="0.25">
      <c r="A2252" s="517" t="s">
        <v>1944</v>
      </c>
      <c r="B2252" s="517" t="s">
        <v>1944</v>
      </c>
    </row>
    <row r="2253" spans="1:2" ht="15" hidden="1" x14ac:dyDescent="0.25">
      <c r="A2253" s="517" t="s">
        <v>1945</v>
      </c>
      <c r="B2253" s="517" t="s">
        <v>1945</v>
      </c>
    </row>
    <row r="2254" spans="1:2" ht="15" hidden="1" x14ac:dyDescent="0.25">
      <c r="A2254" s="517" t="s">
        <v>1946</v>
      </c>
      <c r="B2254" s="517" t="s">
        <v>1946</v>
      </c>
    </row>
    <row r="2255" spans="1:2" ht="15" hidden="1" x14ac:dyDescent="0.25">
      <c r="A2255" s="517" t="s">
        <v>1947</v>
      </c>
      <c r="B2255" s="517" t="s">
        <v>1947</v>
      </c>
    </row>
    <row r="2256" spans="1:2" ht="15" hidden="1" x14ac:dyDescent="0.25">
      <c r="A2256" s="517" t="s">
        <v>1948</v>
      </c>
      <c r="B2256" s="517" t="s">
        <v>1948</v>
      </c>
    </row>
    <row r="2257" spans="1:2" ht="15" hidden="1" x14ac:dyDescent="0.25">
      <c r="A2257" s="517" t="s">
        <v>1949</v>
      </c>
      <c r="B2257" s="517" t="s">
        <v>1949</v>
      </c>
    </row>
    <row r="2258" spans="1:2" ht="15" hidden="1" x14ac:dyDescent="0.25">
      <c r="A2258" s="517" t="s">
        <v>1950</v>
      </c>
      <c r="B2258" s="517" t="s">
        <v>1950</v>
      </c>
    </row>
    <row r="2259" spans="1:2" ht="15" hidden="1" x14ac:dyDescent="0.25">
      <c r="A2259" s="517" t="s">
        <v>1951</v>
      </c>
      <c r="B2259" s="517" t="s">
        <v>1951</v>
      </c>
    </row>
    <row r="2260" spans="1:2" ht="15" hidden="1" x14ac:dyDescent="0.25">
      <c r="A2260" s="517" t="s">
        <v>1952</v>
      </c>
      <c r="B2260" s="517" t="s">
        <v>1952</v>
      </c>
    </row>
    <row r="2261" spans="1:2" ht="15" hidden="1" x14ac:dyDescent="0.25">
      <c r="A2261" s="517" t="s">
        <v>1953</v>
      </c>
      <c r="B2261" s="517" t="s">
        <v>1953</v>
      </c>
    </row>
    <row r="2262" spans="1:2" ht="15" hidden="1" x14ac:dyDescent="0.25">
      <c r="A2262" s="517" t="s">
        <v>1953</v>
      </c>
      <c r="B2262" s="517" t="s">
        <v>1953</v>
      </c>
    </row>
    <row r="2263" spans="1:2" ht="15" hidden="1" x14ac:dyDescent="0.25">
      <c r="A2263" s="517" t="s">
        <v>1954</v>
      </c>
      <c r="B2263" s="517" t="s">
        <v>1954</v>
      </c>
    </row>
    <row r="2264" spans="1:2" ht="15" hidden="1" x14ac:dyDescent="0.25">
      <c r="A2264" s="517" t="s">
        <v>1955</v>
      </c>
      <c r="B2264" s="517" t="s">
        <v>1955</v>
      </c>
    </row>
    <row r="2265" spans="1:2" ht="15" hidden="1" x14ac:dyDescent="0.25">
      <c r="A2265" s="517" t="s">
        <v>1956</v>
      </c>
      <c r="B2265" s="517" t="s">
        <v>1956</v>
      </c>
    </row>
    <row r="2266" spans="1:2" ht="15" hidden="1" x14ac:dyDescent="0.25">
      <c r="A2266" s="517" t="s">
        <v>1956</v>
      </c>
      <c r="B2266" s="517" t="s">
        <v>1956</v>
      </c>
    </row>
    <row r="2267" spans="1:2" ht="15" hidden="1" x14ac:dyDescent="0.25">
      <c r="A2267" s="517" t="s">
        <v>1957</v>
      </c>
      <c r="B2267" s="517" t="s">
        <v>1957</v>
      </c>
    </row>
    <row r="2268" spans="1:2" ht="15" hidden="1" x14ac:dyDescent="0.25">
      <c r="A2268" s="517" t="s">
        <v>1958</v>
      </c>
      <c r="B2268" s="517" t="s">
        <v>1958</v>
      </c>
    </row>
    <row r="2269" spans="1:2" ht="15" hidden="1" x14ac:dyDescent="0.25">
      <c r="A2269" s="517" t="s">
        <v>1959</v>
      </c>
      <c r="B2269" s="517" t="s">
        <v>1959</v>
      </c>
    </row>
    <row r="2270" spans="1:2" ht="15" hidden="1" x14ac:dyDescent="0.25">
      <c r="A2270" s="517" t="s">
        <v>1960</v>
      </c>
      <c r="B2270" s="517" t="s">
        <v>1960</v>
      </c>
    </row>
    <row r="2271" spans="1:2" ht="15" hidden="1" x14ac:dyDescent="0.25">
      <c r="A2271" s="517" t="s">
        <v>1961</v>
      </c>
      <c r="B2271" s="517" t="s">
        <v>1961</v>
      </c>
    </row>
    <row r="2272" spans="1:2" ht="15" hidden="1" x14ac:dyDescent="0.25">
      <c r="A2272" s="517" t="s">
        <v>1962</v>
      </c>
      <c r="B2272" s="517" t="s">
        <v>1962</v>
      </c>
    </row>
    <row r="2273" spans="1:2" ht="15" hidden="1" x14ac:dyDescent="0.25">
      <c r="A2273" s="517" t="s">
        <v>1963</v>
      </c>
      <c r="B2273" s="517" t="s">
        <v>1963</v>
      </c>
    </row>
    <row r="2274" spans="1:2" ht="15" hidden="1" x14ac:dyDescent="0.25">
      <c r="A2274" s="517" t="s">
        <v>1964</v>
      </c>
      <c r="B2274" s="517" t="s">
        <v>1964</v>
      </c>
    </row>
    <row r="2275" spans="1:2" ht="15" hidden="1" x14ac:dyDescent="0.25">
      <c r="A2275" s="517" t="s">
        <v>1965</v>
      </c>
      <c r="B2275" s="517" t="s">
        <v>1965</v>
      </c>
    </row>
    <row r="2276" spans="1:2" ht="15" hidden="1" x14ac:dyDescent="0.25">
      <c r="A2276" s="517" t="s">
        <v>1966</v>
      </c>
      <c r="B2276" s="517" t="s">
        <v>1966</v>
      </c>
    </row>
    <row r="2277" spans="1:2" ht="15" hidden="1" x14ac:dyDescent="0.25">
      <c r="A2277" s="517" t="s">
        <v>1966</v>
      </c>
      <c r="B2277" s="517" t="s">
        <v>1966</v>
      </c>
    </row>
    <row r="2278" spans="1:2" ht="15" hidden="1" x14ac:dyDescent="0.25">
      <c r="A2278" s="517" t="s">
        <v>1967</v>
      </c>
      <c r="B2278" s="517" t="s">
        <v>1967</v>
      </c>
    </row>
    <row r="2279" spans="1:2" ht="15" hidden="1" x14ac:dyDescent="0.25">
      <c r="A2279" s="517" t="s">
        <v>1968</v>
      </c>
      <c r="B2279" s="517" t="s">
        <v>1968</v>
      </c>
    </row>
    <row r="2280" spans="1:2" ht="15" hidden="1" x14ac:dyDescent="0.25">
      <c r="A2280" s="517" t="s">
        <v>1969</v>
      </c>
      <c r="B2280" s="517" t="s">
        <v>1969</v>
      </c>
    </row>
    <row r="2281" spans="1:2" ht="15" hidden="1" x14ac:dyDescent="0.25">
      <c r="A2281" s="517" t="s">
        <v>1970</v>
      </c>
      <c r="B2281" s="517" t="s">
        <v>1970</v>
      </c>
    </row>
    <row r="2282" spans="1:2" ht="15" hidden="1" x14ac:dyDescent="0.25">
      <c r="A2282" s="517" t="s">
        <v>1971</v>
      </c>
      <c r="B2282" s="517" t="s">
        <v>1971</v>
      </c>
    </row>
    <row r="2283" spans="1:2" ht="15" hidden="1" x14ac:dyDescent="0.25">
      <c r="A2283" s="517" t="s">
        <v>1972</v>
      </c>
      <c r="B2283" s="517" t="s">
        <v>1972</v>
      </c>
    </row>
    <row r="2284" spans="1:2" ht="15" hidden="1" x14ac:dyDescent="0.25">
      <c r="A2284" s="517" t="s">
        <v>1973</v>
      </c>
      <c r="B2284" s="517" t="s">
        <v>1973</v>
      </c>
    </row>
    <row r="2285" spans="1:2" ht="15" hidden="1" x14ac:dyDescent="0.25">
      <c r="A2285" s="517" t="s">
        <v>1974</v>
      </c>
      <c r="B2285" s="517" t="s">
        <v>1974</v>
      </c>
    </row>
    <row r="2286" spans="1:2" ht="15" hidden="1" x14ac:dyDescent="0.25">
      <c r="A2286" s="517" t="s">
        <v>1975</v>
      </c>
      <c r="B2286" s="517" t="s">
        <v>1975</v>
      </c>
    </row>
    <row r="2287" spans="1:2" ht="15" hidden="1" x14ac:dyDescent="0.25">
      <c r="A2287" s="517" t="s">
        <v>1976</v>
      </c>
      <c r="B2287" s="517" t="s">
        <v>1976</v>
      </c>
    </row>
    <row r="2288" spans="1:2" ht="15" hidden="1" x14ac:dyDescent="0.25">
      <c r="A2288" s="517" t="s">
        <v>1977</v>
      </c>
      <c r="B2288" s="517" t="s">
        <v>1977</v>
      </c>
    </row>
    <row r="2289" spans="1:2" ht="15" hidden="1" x14ac:dyDescent="0.25">
      <c r="A2289" s="517" t="s">
        <v>1978</v>
      </c>
      <c r="B2289" s="517" t="s">
        <v>1978</v>
      </c>
    </row>
    <row r="2290" spans="1:2" ht="15" hidden="1" x14ac:dyDescent="0.25">
      <c r="A2290" s="517" t="s">
        <v>1979</v>
      </c>
      <c r="B2290" s="517" t="s">
        <v>1979</v>
      </c>
    </row>
    <row r="2291" spans="1:2" ht="15" hidden="1" x14ac:dyDescent="0.25">
      <c r="A2291" s="517" t="s">
        <v>1980</v>
      </c>
      <c r="B2291" s="517" t="s">
        <v>1980</v>
      </c>
    </row>
    <row r="2292" spans="1:2" ht="15" hidden="1" x14ac:dyDescent="0.25">
      <c r="A2292" s="517" t="s">
        <v>1980</v>
      </c>
      <c r="B2292" s="517" t="s">
        <v>1980</v>
      </c>
    </row>
    <row r="2293" spans="1:2" ht="15" hidden="1" x14ac:dyDescent="0.25">
      <c r="A2293" s="517" t="s">
        <v>1981</v>
      </c>
      <c r="B2293" s="517" t="s">
        <v>1981</v>
      </c>
    </row>
    <row r="2294" spans="1:2" ht="15" hidden="1" x14ac:dyDescent="0.25">
      <c r="A2294" s="517" t="s">
        <v>1982</v>
      </c>
      <c r="B2294" s="517" t="s">
        <v>1982</v>
      </c>
    </row>
    <row r="2295" spans="1:2" ht="15" hidden="1" x14ac:dyDescent="0.25">
      <c r="A2295" s="517" t="s">
        <v>1983</v>
      </c>
      <c r="B2295" s="517" t="s">
        <v>1983</v>
      </c>
    </row>
    <row r="2296" spans="1:2" ht="15" hidden="1" x14ac:dyDescent="0.25">
      <c r="A2296" s="517" t="s">
        <v>1984</v>
      </c>
      <c r="B2296" s="517" t="s">
        <v>1984</v>
      </c>
    </row>
    <row r="2297" spans="1:2" ht="15" hidden="1" x14ac:dyDescent="0.25">
      <c r="A2297" s="517" t="s">
        <v>1985</v>
      </c>
      <c r="B2297" s="517" t="s">
        <v>1985</v>
      </c>
    </row>
    <row r="2298" spans="1:2" ht="15" hidden="1" x14ac:dyDescent="0.25">
      <c r="A2298" s="517" t="s">
        <v>1986</v>
      </c>
      <c r="B2298" s="517" t="s">
        <v>1986</v>
      </c>
    </row>
    <row r="2299" spans="1:2" ht="15" hidden="1" x14ac:dyDescent="0.25">
      <c r="A2299" s="517" t="s">
        <v>1987</v>
      </c>
      <c r="B2299" s="517" t="s">
        <v>1987</v>
      </c>
    </row>
    <row r="2300" spans="1:2" ht="15" hidden="1" x14ac:dyDescent="0.25">
      <c r="A2300" s="517" t="s">
        <v>1987</v>
      </c>
      <c r="B2300" s="517" t="s">
        <v>1987</v>
      </c>
    </row>
    <row r="2301" spans="1:2" ht="15" hidden="1" x14ac:dyDescent="0.25">
      <c r="A2301" s="517" t="s">
        <v>1988</v>
      </c>
      <c r="B2301" s="517" t="s">
        <v>1988</v>
      </c>
    </row>
    <row r="2302" spans="1:2" ht="15" hidden="1" x14ac:dyDescent="0.25">
      <c r="A2302" s="517" t="s">
        <v>1989</v>
      </c>
      <c r="B2302" s="517" t="s">
        <v>1990</v>
      </c>
    </row>
    <row r="2303" spans="1:2" ht="15" hidden="1" x14ac:dyDescent="0.25">
      <c r="A2303" s="517" t="s">
        <v>1991</v>
      </c>
      <c r="B2303" s="517" t="s">
        <v>1992</v>
      </c>
    </row>
    <row r="2304" spans="1:2" ht="15" hidden="1" x14ac:dyDescent="0.25">
      <c r="A2304" s="517" t="s">
        <v>1991</v>
      </c>
      <c r="B2304" s="517" t="s">
        <v>1992</v>
      </c>
    </row>
    <row r="2305" spans="1:2" ht="15" hidden="1" x14ac:dyDescent="0.25">
      <c r="A2305" s="517" t="s">
        <v>1815</v>
      </c>
      <c r="B2305" s="517" t="s">
        <v>1816</v>
      </c>
    </row>
    <row r="2306" spans="1:2" ht="15" hidden="1" x14ac:dyDescent="0.25">
      <c r="A2306" s="517" t="s">
        <v>1993</v>
      </c>
      <c r="B2306" s="517" t="s">
        <v>1994</v>
      </c>
    </row>
    <row r="2307" spans="1:2" ht="15" hidden="1" x14ac:dyDescent="0.25">
      <c r="A2307" s="517" t="s">
        <v>1993</v>
      </c>
      <c r="B2307" s="517" t="s">
        <v>1994</v>
      </c>
    </row>
    <row r="2308" spans="1:2" ht="15" hidden="1" x14ac:dyDescent="0.25">
      <c r="A2308" s="517" t="s">
        <v>1416</v>
      </c>
      <c r="B2308" s="517" t="s">
        <v>1417</v>
      </c>
    </row>
    <row r="2309" spans="1:2" ht="15" hidden="1" x14ac:dyDescent="0.25">
      <c r="A2309" s="517" t="s">
        <v>1995</v>
      </c>
      <c r="B2309" s="517" t="s">
        <v>1996</v>
      </c>
    </row>
    <row r="2310" spans="1:2" ht="15" hidden="1" x14ac:dyDescent="0.25">
      <c r="A2310" s="517" t="s">
        <v>1997</v>
      </c>
      <c r="B2310" s="517" t="s">
        <v>1998</v>
      </c>
    </row>
    <row r="2311" spans="1:2" ht="15" hidden="1" x14ac:dyDescent="0.25">
      <c r="A2311" s="518" t="s">
        <v>1997</v>
      </c>
      <c r="B2311" s="517" t="s">
        <v>1998</v>
      </c>
    </row>
    <row r="2312" spans="1:2" ht="15" hidden="1" x14ac:dyDescent="0.25">
      <c r="A2312" s="517" t="s">
        <v>1999</v>
      </c>
      <c r="B2312" s="517" t="s">
        <v>2000</v>
      </c>
    </row>
    <row r="2313" spans="1:2" ht="15" hidden="1" x14ac:dyDescent="0.25">
      <c r="A2313" s="517" t="s">
        <v>2001</v>
      </c>
      <c r="B2313" s="517" t="s">
        <v>2002</v>
      </c>
    </row>
    <row r="2314" spans="1:2" ht="15" hidden="1" x14ac:dyDescent="0.25">
      <c r="A2314" s="517" t="s">
        <v>2003</v>
      </c>
      <c r="B2314" s="517" t="s">
        <v>2004</v>
      </c>
    </row>
    <row r="2315" spans="1:2" ht="15" hidden="1" x14ac:dyDescent="0.25">
      <c r="A2315" s="517" t="s">
        <v>2005</v>
      </c>
      <c r="B2315" s="517" t="s">
        <v>2006</v>
      </c>
    </row>
    <row r="2316" spans="1:2" ht="15" hidden="1" x14ac:dyDescent="0.25">
      <c r="A2316" s="517" t="s">
        <v>2007</v>
      </c>
      <c r="B2316" s="517" t="s">
        <v>2008</v>
      </c>
    </row>
    <row r="2317" spans="1:2" ht="15" hidden="1" x14ac:dyDescent="0.25">
      <c r="A2317" s="517" t="s">
        <v>2009</v>
      </c>
      <c r="B2317" s="517" t="s">
        <v>2010</v>
      </c>
    </row>
    <row r="2318" spans="1:2" ht="15" hidden="1" x14ac:dyDescent="0.25">
      <c r="A2318" s="517" t="s">
        <v>2011</v>
      </c>
      <c r="B2318" s="517" t="s">
        <v>443</v>
      </c>
    </row>
    <row r="2319" spans="1:2" ht="15" hidden="1" x14ac:dyDescent="0.25">
      <c r="A2319" s="517" t="s">
        <v>2011</v>
      </c>
      <c r="B2319" s="517" t="s">
        <v>443</v>
      </c>
    </row>
    <row r="2320" spans="1:2" ht="15" hidden="1" x14ac:dyDescent="0.25">
      <c r="A2320" s="517" t="s">
        <v>2012</v>
      </c>
      <c r="B2320" s="517" t="s">
        <v>2013</v>
      </c>
    </row>
    <row r="2321" spans="1:2" ht="15" hidden="1" x14ac:dyDescent="0.25">
      <c r="A2321" s="517" t="s">
        <v>2012</v>
      </c>
      <c r="B2321" s="517" t="s">
        <v>2013</v>
      </c>
    </row>
    <row r="2322" spans="1:2" ht="15" hidden="1" x14ac:dyDescent="0.25">
      <c r="A2322" s="517" t="s">
        <v>2014</v>
      </c>
      <c r="B2322" s="517" t="s">
        <v>2015</v>
      </c>
    </row>
    <row r="2323" spans="1:2" ht="15" hidden="1" x14ac:dyDescent="0.25">
      <c r="A2323" s="517" t="s">
        <v>2016</v>
      </c>
      <c r="B2323" s="517" t="s">
        <v>2017</v>
      </c>
    </row>
    <row r="2324" spans="1:2" ht="15" hidden="1" x14ac:dyDescent="0.25">
      <c r="A2324" s="517" t="s">
        <v>2018</v>
      </c>
      <c r="B2324" s="517" t="s">
        <v>2019</v>
      </c>
    </row>
    <row r="2325" spans="1:2" ht="15" hidden="1" x14ac:dyDescent="0.25">
      <c r="A2325" s="517" t="s">
        <v>2020</v>
      </c>
      <c r="B2325" s="517" t="s">
        <v>2021</v>
      </c>
    </row>
    <row r="2326" spans="1:2" ht="15" hidden="1" x14ac:dyDescent="0.25">
      <c r="A2326" s="517" t="s">
        <v>2022</v>
      </c>
      <c r="B2326" s="517" t="s">
        <v>2023</v>
      </c>
    </row>
    <row r="2327" spans="1:2" ht="15" hidden="1" x14ac:dyDescent="0.25">
      <c r="A2327" s="517" t="s">
        <v>1440</v>
      </c>
      <c r="B2327" s="517" t="s">
        <v>1441</v>
      </c>
    </row>
    <row r="2328" spans="1:2" ht="15" hidden="1" x14ac:dyDescent="0.25">
      <c r="A2328" s="517" t="s">
        <v>1440</v>
      </c>
      <c r="B2328" s="517" t="s">
        <v>1441</v>
      </c>
    </row>
    <row r="2329" spans="1:2" ht="15" hidden="1" x14ac:dyDescent="0.25">
      <c r="A2329" s="517" t="s">
        <v>2024</v>
      </c>
      <c r="B2329" s="517" t="s">
        <v>2025</v>
      </c>
    </row>
    <row r="2330" spans="1:2" ht="15" hidden="1" x14ac:dyDescent="0.25">
      <c r="A2330" s="517" t="s">
        <v>2026</v>
      </c>
      <c r="B2330" s="517" t="s">
        <v>2027</v>
      </c>
    </row>
    <row r="2331" spans="1:2" ht="15" hidden="1" x14ac:dyDescent="0.25">
      <c r="A2331" s="517" t="s">
        <v>2026</v>
      </c>
      <c r="B2331" s="517" t="s">
        <v>2027</v>
      </c>
    </row>
    <row r="2332" spans="1:2" ht="15" hidden="1" x14ac:dyDescent="0.25">
      <c r="A2332" s="517" t="s">
        <v>2028</v>
      </c>
      <c r="B2332" s="517" t="s">
        <v>2029</v>
      </c>
    </row>
    <row r="2333" spans="1:2" ht="15" hidden="1" x14ac:dyDescent="0.25">
      <c r="A2333" s="517" t="s">
        <v>2030</v>
      </c>
      <c r="B2333" s="517" t="s">
        <v>2031</v>
      </c>
    </row>
    <row r="2334" spans="1:2" ht="15" hidden="1" x14ac:dyDescent="0.25">
      <c r="A2334" s="517" t="s">
        <v>2030</v>
      </c>
      <c r="B2334" s="517" t="s">
        <v>2031</v>
      </c>
    </row>
    <row r="2335" spans="1:2" ht="15" hidden="1" x14ac:dyDescent="0.25">
      <c r="A2335" s="517" t="s">
        <v>2030</v>
      </c>
      <c r="B2335" s="517" t="s">
        <v>2031</v>
      </c>
    </row>
    <row r="2336" spans="1:2" ht="15" hidden="1" x14ac:dyDescent="0.25">
      <c r="A2336" s="517" t="s">
        <v>2030</v>
      </c>
      <c r="B2336" s="517" t="s">
        <v>2031</v>
      </c>
    </row>
    <row r="2337" spans="1:2" ht="15" hidden="1" x14ac:dyDescent="0.25">
      <c r="A2337" s="517" t="s">
        <v>2032</v>
      </c>
      <c r="B2337" s="517" t="s">
        <v>2033</v>
      </c>
    </row>
    <row r="2338" spans="1:2" ht="15" hidden="1" x14ac:dyDescent="0.25">
      <c r="A2338" s="517" t="s">
        <v>2034</v>
      </c>
      <c r="B2338" s="517" t="s">
        <v>2035</v>
      </c>
    </row>
    <row r="2339" spans="1:2" ht="15" hidden="1" x14ac:dyDescent="0.25">
      <c r="A2339" s="517" t="s">
        <v>2034</v>
      </c>
      <c r="B2339" s="517" t="s">
        <v>2035</v>
      </c>
    </row>
    <row r="2340" spans="1:2" ht="15" hidden="1" x14ac:dyDescent="0.25">
      <c r="A2340" s="517" t="s">
        <v>2034</v>
      </c>
      <c r="B2340" s="517" t="s">
        <v>2035</v>
      </c>
    </row>
    <row r="2341" spans="1:2" ht="15" hidden="1" x14ac:dyDescent="0.25">
      <c r="A2341" s="517" t="s">
        <v>2036</v>
      </c>
      <c r="B2341" s="517" t="s">
        <v>2037</v>
      </c>
    </row>
    <row r="2342" spans="1:2" ht="15" hidden="1" x14ac:dyDescent="0.25">
      <c r="A2342" s="517" t="s">
        <v>2036</v>
      </c>
      <c r="B2342" s="517" t="s">
        <v>2037</v>
      </c>
    </row>
    <row r="2343" spans="1:2" ht="15" hidden="1" x14ac:dyDescent="0.25">
      <c r="A2343" s="517" t="s">
        <v>2038</v>
      </c>
      <c r="B2343" s="517" t="s">
        <v>2039</v>
      </c>
    </row>
    <row r="2344" spans="1:2" ht="15" hidden="1" x14ac:dyDescent="0.25">
      <c r="A2344" s="517" t="s">
        <v>2038</v>
      </c>
      <c r="B2344" s="517" t="s">
        <v>2039</v>
      </c>
    </row>
    <row r="2345" spans="1:2" ht="15" hidden="1" x14ac:dyDescent="0.25">
      <c r="A2345" s="517" t="s">
        <v>2040</v>
      </c>
      <c r="B2345" s="517" t="s">
        <v>2041</v>
      </c>
    </row>
    <row r="2346" spans="1:2" ht="15" hidden="1" x14ac:dyDescent="0.25">
      <c r="A2346" s="517" t="s">
        <v>2040</v>
      </c>
      <c r="B2346" s="517" t="s">
        <v>2041</v>
      </c>
    </row>
    <row r="2347" spans="1:2" ht="15" hidden="1" x14ac:dyDescent="0.25">
      <c r="A2347" s="517" t="s">
        <v>2042</v>
      </c>
      <c r="B2347" s="517" t="s">
        <v>2043</v>
      </c>
    </row>
    <row r="2348" spans="1:2" ht="15" hidden="1" x14ac:dyDescent="0.25">
      <c r="A2348" s="517" t="s">
        <v>1458</v>
      </c>
      <c r="B2348" s="517" t="s">
        <v>1459</v>
      </c>
    </row>
    <row r="2349" spans="1:2" ht="15" hidden="1" x14ac:dyDescent="0.25">
      <c r="A2349" s="517" t="s">
        <v>1458</v>
      </c>
      <c r="B2349" s="517" t="s">
        <v>1459</v>
      </c>
    </row>
    <row r="2350" spans="1:2" ht="15" hidden="1" x14ac:dyDescent="0.25">
      <c r="A2350" s="517" t="s">
        <v>2044</v>
      </c>
      <c r="B2350" s="517" t="s">
        <v>2045</v>
      </c>
    </row>
    <row r="2351" spans="1:2" ht="15" hidden="1" x14ac:dyDescent="0.25">
      <c r="A2351" s="517" t="s">
        <v>2044</v>
      </c>
      <c r="B2351" s="517" t="s">
        <v>2045</v>
      </c>
    </row>
    <row r="2352" spans="1:2" ht="15" hidden="1" x14ac:dyDescent="0.25">
      <c r="A2352" s="517" t="s">
        <v>2046</v>
      </c>
      <c r="B2352" s="517" t="s">
        <v>2047</v>
      </c>
    </row>
    <row r="2353" spans="1:2" ht="15" hidden="1" x14ac:dyDescent="0.25">
      <c r="A2353" s="517" t="s">
        <v>2048</v>
      </c>
      <c r="B2353" s="517" t="s">
        <v>2049</v>
      </c>
    </row>
    <row r="2354" spans="1:2" ht="15" hidden="1" x14ac:dyDescent="0.25">
      <c r="A2354" s="517" t="s">
        <v>2048</v>
      </c>
      <c r="B2354" s="517" t="s">
        <v>2049</v>
      </c>
    </row>
    <row r="2355" spans="1:2" ht="15" hidden="1" x14ac:dyDescent="0.25">
      <c r="A2355" s="517" t="s">
        <v>2050</v>
      </c>
      <c r="B2355" s="517" t="s">
        <v>2051</v>
      </c>
    </row>
    <row r="2356" spans="1:2" ht="15" hidden="1" x14ac:dyDescent="0.25">
      <c r="A2356" s="517" t="s">
        <v>2052</v>
      </c>
      <c r="B2356" s="517" t="s">
        <v>2053</v>
      </c>
    </row>
    <row r="2357" spans="1:2" ht="15" hidden="1" x14ac:dyDescent="0.25">
      <c r="A2357" s="517" t="s">
        <v>2054</v>
      </c>
      <c r="B2357" s="517" t="s">
        <v>2055</v>
      </c>
    </row>
    <row r="2358" spans="1:2" ht="15" hidden="1" x14ac:dyDescent="0.25">
      <c r="A2358" s="517" t="s">
        <v>2054</v>
      </c>
      <c r="B2358" s="517" t="s">
        <v>2055</v>
      </c>
    </row>
    <row r="2359" spans="1:2" ht="15" hidden="1" x14ac:dyDescent="0.25">
      <c r="A2359" s="517" t="s">
        <v>258</v>
      </c>
      <c r="B2359" s="517" t="s">
        <v>433</v>
      </c>
    </row>
    <row r="2360" spans="1:2" ht="15" hidden="1" x14ac:dyDescent="0.25">
      <c r="A2360" s="517" t="s">
        <v>258</v>
      </c>
      <c r="B2360" s="517" t="s">
        <v>433</v>
      </c>
    </row>
    <row r="2361" spans="1:2" ht="15" hidden="1" x14ac:dyDescent="0.25">
      <c r="A2361" s="517" t="s">
        <v>2056</v>
      </c>
      <c r="B2361" s="517" t="s">
        <v>2023</v>
      </c>
    </row>
    <row r="2362" spans="1:2" ht="15" hidden="1" x14ac:dyDescent="0.25">
      <c r="A2362" s="517" t="s">
        <v>2057</v>
      </c>
      <c r="B2362" s="517" t="s">
        <v>2058</v>
      </c>
    </row>
    <row r="2363" spans="1:2" ht="15" hidden="1" x14ac:dyDescent="0.25">
      <c r="A2363" s="517" t="s">
        <v>2057</v>
      </c>
      <c r="B2363" s="517" t="s">
        <v>2058</v>
      </c>
    </row>
    <row r="2364" spans="1:2" ht="15" hidden="1" x14ac:dyDescent="0.25">
      <c r="A2364" s="517" t="s">
        <v>1746</v>
      </c>
      <c r="B2364" s="517" t="s">
        <v>1747</v>
      </c>
    </row>
    <row r="2365" spans="1:2" ht="15" hidden="1" x14ac:dyDescent="0.25">
      <c r="A2365" s="517" t="s">
        <v>1746</v>
      </c>
      <c r="B2365" s="517" t="s">
        <v>1747</v>
      </c>
    </row>
    <row r="2366" spans="1:2" ht="15" hidden="1" x14ac:dyDescent="0.25">
      <c r="A2366" s="517" t="s">
        <v>1746</v>
      </c>
      <c r="B2366" s="517" t="s">
        <v>1747</v>
      </c>
    </row>
    <row r="2367" spans="1:2" ht="15" hidden="1" x14ac:dyDescent="0.25">
      <c r="A2367" s="517" t="s">
        <v>2059</v>
      </c>
      <c r="B2367" s="517" t="s">
        <v>2060</v>
      </c>
    </row>
    <row r="2368" spans="1:2" ht="15" hidden="1" x14ac:dyDescent="0.25">
      <c r="A2368" s="517" t="s">
        <v>2061</v>
      </c>
      <c r="B2368" s="517" t="s">
        <v>2062</v>
      </c>
    </row>
    <row r="2369" spans="1:2" ht="15" hidden="1" x14ac:dyDescent="0.25">
      <c r="A2369" s="517" t="s">
        <v>2063</v>
      </c>
      <c r="B2369" s="517" t="s">
        <v>2064</v>
      </c>
    </row>
    <row r="2370" spans="1:2" ht="15" hidden="1" x14ac:dyDescent="0.25">
      <c r="A2370" s="517" t="s">
        <v>2065</v>
      </c>
      <c r="B2370" s="517" t="s">
        <v>2066</v>
      </c>
    </row>
    <row r="2371" spans="1:2" ht="15" hidden="1" x14ac:dyDescent="0.25">
      <c r="A2371" s="517" t="s">
        <v>1977</v>
      </c>
      <c r="B2371" s="517" t="s">
        <v>2067</v>
      </c>
    </row>
    <row r="2372" spans="1:2" ht="15" hidden="1" x14ac:dyDescent="0.25">
      <c r="A2372" s="517" t="s">
        <v>2068</v>
      </c>
      <c r="B2372" s="517" t="s">
        <v>2069</v>
      </c>
    </row>
    <row r="2373" spans="1:2" ht="15" hidden="1" x14ac:dyDescent="0.25">
      <c r="A2373" s="517" t="s">
        <v>2068</v>
      </c>
      <c r="B2373" s="517" t="s">
        <v>2069</v>
      </c>
    </row>
    <row r="2374" spans="1:2" ht="15" hidden="1" x14ac:dyDescent="0.25">
      <c r="A2374" s="517" t="s">
        <v>2070</v>
      </c>
      <c r="B2374" s="517" t="s">
        <v>2071</v>
      </c>
    </row>
    <row r="2375" spans="1:2" ht="15" hidden="1" x14ac:dyDescent="0.25">
      <c r="A2375" s="517" t="s">
        <v>2070</v>
      </c>
      <c r="B2375" s="517" t="s">
        <v>2071</v>
      </c>
    </row>
    <row r="2376" spans="1:2" ht="15" hidden="1" x14ac:dyDescent="0.25">
      <c r="A2376" s="517" t="s">
        <v>2072</v>
      </c>
      <c r="B2376" s="517" t="s">
        <v>2073</v>
      </c>
    </row>
    <row r="2377" spans="1:2" ht="15" hidden="1" x14ac:dyDescent="0.25">
      <c r="A2377" s="517" t="s">
        <v>2072</v>
      </c>
      <c r="B2377" s="517" t="s">
        <v>2073</v>
      </c>
    </row>
    <row r="2378" spans="1:2" ht="15" hidden="1" x14ac:dyDescent="0.25">
      <c r="A2378" s="517" t="s">
        <v>2074</v>
      </c>
      <c r="B2378" s="517" t="s">
        <v>2075</v>
      </c>
    </row>
    <row r="2379" spans="1:2" ht="15" hidden="1" x14ac:dyDescent="0.25">
      <c r="A2379" s="517" t="s">
        <v>2074</v>
      </c>
      <c r="B2379" s="517" t="s">
        <v>2075</v>
      </c>
    </row>
    <row r="2380" spans="1:2" ht="15" hidden="1" x14ac:dyDescent="0.25">
      <c r="A2380" s="517" t="s">
        <v>1862</v>
      </c>
      <c r="B2380" s="517" t="s">
        <v>1863</v>
      </c>
    </row>
    <row r="2381" spans="1:2" ht="15" hidden="1" x14ac:dyDescent="0.25">
      <c r="A2381" s="517" t="s">
        <v>1862</v>
      </c>
      <c r="B2381" s="517" t="s">
        <v>1863</v>
      </c>
    </row>
    <row r="2382" spans="1:2" ht="15" hidden="1" x14ac:dyDescent="0.25">
      <c r="A2382" s="517" t="s">
        <v>2076</v>
      </c>
      <c r="B2382" s="517" t="s">
        <v>2077</v>
      </c>
    </row>
    <row r="2383" spans="1:2" ht="15" hidden="1" x14ac:dyDescent="0.25">
      <c r="A2383" s="517" t="s">
        <v>2076</v>
      </c>
      <c r="B2383" s="517" t="s">
        <v>2077</v>
      </c>
    </row>
    <row r="2384" spans="1:2" ht="15" hidden="1" x14ac:dyDescent="0.25">
      <c r="A2384" s="517" t="s">
        <v>2078</v>
      </c>
      <c r="B2384" s="517" t="s">
        <v>2079</v>
      </c>
    </row>
    <row r="2385" spans="1:2" ht="15" hidden="1" x14ac:dyDescent="0.25">
      <c r="A2385" s="517" t="s">
        <v>2078</v>
      </c>
      <c r="B2385" s="517" t="s">
        <v>2079</v>
      </c>
    </row>
    <row r="2386" spans="1:2" ht="15" hidden="1" x14ac:dyDescent="0.25">
      <c r="A2386" s="517" t="s">
        <v>2080</v>
      </c>
      <c r="B2386" s="517" t="s">
        <v>2081</v>
      </c>
    </row>
    <row r="2387" spans="1:2" ht="15" hidden="1" x14ac:dyDescent="0.25">
      <c r="A2387" s="519" t="s">
        <v>2082</v>
      </c>
      <c r="B2387" s="517" t="s">
        <v>2083</v>
      </c>
    </row>
    <row r="2388" spans="1:2" ht="15" hidden="1" x14ac:dyDescent="0.25">
      <c r="A2388" s="517" t="s">
        <v>231</v>
      </c>
      <c r="B2388" s="517" t="s">
        <v>358</v>
      </c>
    </row>
    <row r="2389" spans="1:2" ht="15" hidden="1" x14ac:dyDescent="0.25">
      <c r="A2389" s="517" t="s">
        <v>231</v>
      </c>
      <c r="B2389" s="517" t="s">
        <v>358</v>
      </c>
    </row>
    <row r="2390" spans="1:2" ht="15" hidden="1" x14ac:dyDescent="0.25">
      <c r="A2390" s="517" t="s">
        <v>231</v>
      </c>
      <c r="B2390" s="517" t="s">
        <v>358</v>
      </c>
    </row>
    <row r="2391" spans="1:2" ht="15" hidden="1" x14ac:dyDescent="0.25">
      <c r="A2391" s="517" t="s">
        <v>2084</v>
      </c>
      <c r="B2391" s="517" t="s">
        <v>2085</v>
      </c>
    </row>
    <row r="2392" spans="1:2" ht="15" hidden="1" x14ac:dyDescent="0.25">
      <c r="A2392" s="517" t="s">
        <v>2084</v>
      </c>
      <c r="B2392" s="517" t="s">
        <v>2085</v>
      </c>
    </row>
    <row r="2393" spans="1:2" ht="15" hidden="1" x14ac:dyDescent="0.25">
      <c r="A2393" s="517" t="s">
        <v>2084</v>
      </c>
      <c r="B2393" s="517" t="s">
        <v>2085</v>
      </c>
    </row>
    <row r="2394" spans="1:2" ht="15" hidden="1" x14ac:dyDescent="0.25">
      <c r="A2394" s="517" t="s">
        <v>2084</v>
      </c>
      <c r="B2394" s="517" t="s">
        <v>2085</v>
      </c>
    </row>
    <row r="2395" spans="1:2" ht="15" hidden="1" x14ac:dyDescent="0.25">
      <c r="A2395" s="517" t="s">
        <v>2084</v>
      </c>
      <c r="B2395" s="517" t="s">
        <v>2085</v>
      </c>
    </row>
    <row r="2396" spans="1:2" ht="15" hidden="1" x14ac:dyDescent="0.25">
      <c r="A2396" s="517" t="s">
        <v>2084</v>
      </c>
      <c r="B2396" s="517" t="s">
        <v>2085</v>
      </c>
    </row>
    <row r="2397" spans="1:2" ht="15" hidden="1" x14ac:dyDescent="0.25">
      <c r="A2397" s="517" t="s">
        <v>194</v>
      </c>
      <c r="B2397" s="517" t="s">
        <v>364</v>
      </c>
    </row>
    <row r="2398" spans="1:2" ht="15" hidden="1" x14ac:dyDescent="0.25">
      <c r="A2398" s="517" t="s">
        <v>194</v>
      </c>
      <c r="B2398" s="517" t="s">
        <v>364</v>
      </c>
    </row>
    <row r="2399" spans="1:2" ht="15" hidden="1" x14ac:dyDescent="0.25">
      <c r="A2399" s="517" t="s">
        <v>194</v>
      </c>
      <c r="B2399" s="517" t="s">
        <v>364</v>
      </c>
    </row>
    <row r="2400" spans="1:2" ht="15" hidden="1" x14ac:dyDescent="0.25">
      <c r="A2400" s="517" t="s">
        <v>194</v>
      </c>
      <c r="B2400" s="517" t="s">
        <v>364</v>
      </c>
    </row>
    <row r="2401" spans="1:2" ht="15" hidden="1" x14ac:dyDescent="0.25">
      <c r="A2401" s="517" t="s">
        <v>194</v>
      </c>
      <c r="B2401" s="517" t="s">
        <v>364</v>
      </c>
    </row>
    <row r="2402" spans="1:2" ht="15" hidden="1" x14ac:dyDescent="0.25">
      <c r="A2402" s="517" t="s">
        <v>194</v>
      </c>
      <c r="B2402" s="517" t="s">
        <v>364</v>
      </c>
    </row>
    <row r="2403" spans="1:2" ht="15" hidden="1" x14ac:dyDescent="0.25">
      <c r="A2403" s="517" t="s">
        <v>194</v>
      </c>
      <c r="B2403" s="517" t="s">
        <v>364</v>
      </c>
    </row>
    <row r="2404" spans="1:2" ht="15" hidden="1" x14ac:dyDescent="0.25">
      <c r="A2404" s="517" t="s">
        <v>194</v>
      </c>
      <c r="B2404" s="517" t="s">
        <v>364</v>
      </c>
    </row>
    <row r="2405" spans="1:2" ht="15" hidden="1" x14ac:dyDescent="0.25">
      <c r="A2405" s="517" t="s">
        <v>194</v>
      </c>
      <c r="B2405" s="517" t="s">
        <v>364</v>
      </c>
    </row>
    <row r="2406" spans="1:2" ht="15" hidden="1" x14ac:dyDescent="0.25">
      <c r="A2406" s="517" t="s">
        <v>234</v>
      </c>
      <c r="B2406" s="517" t="s">
        <v>365</v>
      </c>
    </row>
    <row r="2407" spans="1:2" ht="15" hidden="1" x14ac:dyDescent="0.25">
      <c r="A2407" s="517" t="s">
        <v>234</v>
      </c>
      <c r="B2407" s="517" t="s">
        <v>365</v>
      </c>
    </row>
    <row r="2408" spans="1:2" ht="15" hidden="1" x14ac:dyDescent="0.25">
      <c r="A2408" s="517" t="s">
        <v>234</v>
      </c>
      <c r="B2408" s="517" t="s">
        <v>365</v>
      </c>
    </row>
    <row r="2409" spans="1:2" ht="15" hidden="1" x14ac:dyDescent="0.25">
      <c r="A2409" s="517" t="s">
        <v>234</v>
      </c>
      <c r="B2409" s="517" t="s">
        <v>365</v>
      </c>
    </row>
    <row r="2410" spans="1:2" ht="15" hidden="1" x14ac:dyDescent="0.25">
      <c r="A2410" s="517" t="s">
        <v>234</v>
      </c>
      <c r="B2410" s="517" t="s">
        <v>365</v>
      </c>
    </row>
    <row r="2411" spans="1:2" ht="15" hidden="1" x14ac:dyDescent="0.25">
      <c r="A2411" s="517" t="s">
        <v>234</v>
      </c>
      <c r="B2411" s="517" t="s">
        <v>365</v>
      </c>
    </row>
    <row r="2412" spans="1:2" ht="15" hidden="1" x14ac:dyDescent="0.25">
      <c r="A2412" s="517" t="s">
        <v>234</v>
      </c>
      <c r="B2412" s="517" t="s">
        <v>365</v>
      </c>
    </row>
    <row r="2413" spans="1:2" ht="15" hidden="1" x14ac:dyDescent="0.25">
      <c r="A2413" s="517" t="s">
        <v>234</v>
      </c>
      <c r="B2413" s="517" t="s">
        <v>365</v>
      </c>
    </row>
    <row r="2414" spans="1:2" ht="15" hidden="1" x14ac:dyDescent="0.25">
      <c r="A2414" s="517" t="s">
        <v>234</v>
      </c>
      <c r="B2414" s="517" t="s">
        <v>365</v>
      </c>
    </row>
    <row r="2415" spans="1:2" ht="15" hidden="1" x14ac:dyDescent="0.25">
      <c r="A2415" s="517" t="s">
        <v>234</v>
      </c>
      <c r="B2415" s="517" t="s">
        <v>365</v>
      </c>
    </row>
    <row r="2416" spans="1:2" ht="15" hidden="1" x14ac:dyDescent="0.25">
      <c r="A2416" s="517" t="s">
        <v>195</v>
      </c>
      <c r="B2416" s="517" t="s">
        <v>366</v>
      </c>
    </row>
    <row r="2417" spans="1:2" ht="15" hidden="1" x14ac:dyDescent="0.25">
      <c r="A2417" s="517" t="s">
        <v>197</v>
      </c>
      <c r="B2417" s="517" t="s">
        <v>368</v>
      </c>
    </row>
    <row r="2418" spans="1:2" ht="15" hidden="1" x14ac:dyDescent="0.25">
      <c r="A2418" s="517" t="s">
        <v>197</v>
      </c>
      <c r="B2418" s="517" t="s">
        <v>368</v>
      </c>
    </row>
    <row r="2419" spans="1:2" ht="15" hidden="1" x14ac:dyDescent="0.25">
      <c r="A2419" s="517" t="s">
        <v>197</v>
      </c>
      <c r="B2419" s="517" t="s">
        <v>368</v>
      </c>
    </row>
    <row r="2420" spans="1:2" ht="15" hidden="1" x14ac:dyDescent="0.25">
      <c r="A2420" s="517" t="s">
        <v>197</v>
      </c>
      <c r="B2420" s="517" t="s">
        <v>368</v>
      </c>
    </row>
    <row r="2421" spans="1:2" ht="15" hidden="1" x14ac:dyDescent="0.25">
      <c r="A2421" s="517" t="s">
        <v>199</v>
      </c>
      <c r="B2421" s="517" t="s">
        <v>371</v>
      </c>
    </row>
    <row r="2422" spans="1:2" ht="15" hidden="1" x14ac:dyDescent="0.25">
      <c r="A2422" s="517" t="s">
        <v>199</v>
      </c>
      <c r="B2422" s="517" t="s">
        <v>371</v>
      </c>
    </row>
    <row r="2423" spans="1:2" ht="15" hidden="1" x14ac:dyDescent="0.25">
      <c r="A2423" s="517" t="s">
        <v>199</v>
      </c>
      <c r="B2423" s="517" t="s">
        <v>371</v>
      </c>
    </row>
    <row r="2424" spans="1:2" ht="15" hidden="1" x14ac:dyDescent="0.25">
      <c r="A2424" s="517" t="s">
        <v>199</v>
      </c>
      <c r="B2424" s="517" t="s">
        <v>371</v>
      </c>
    </row>
    <row r="2425" spans="1:2" ht="15" hidden="1" x14ac:dyDescent="0.25">
      <c r="A2425" s="517" t="s">
        <v>199</v>
      </c>
      <c r="B2425" s="517" t="s">
        <v>371</v>
      </c>
    </row>
    <row r="2426" spans="1:2" ht="15" hidden="1" x14ac:dyDescent="0.25">
      <c r="A2426" s="517" t="s">
        <v>199</v>
      </c>
      <c r="B2426" s="517" t="s">
        <v>371</v>
      </c>
    </row>
    <row r="2427" spans="1:2" ht="15" hidden="1" x14ac:dyDescent="0.25">
      <c r="A2427" s="517" t="s">
        <v>1318</v>
      </c>
      <c r="B2427" s="517" t="s">
        <v>1319</v>
      </c>
    </row>
    <row r="2428" spans="1:2" ht="15" hidden="1" x14ac:dyDescent="0.25">
      <c r="A2428" s="517" t="s">
        <v>1318</v>
      </c>
      <c r="B2428" s="517" t="s">
        <v>1319</v>
      </c>
    </row>
    <row r="2429" spans="1:2" ht="15" hidden="1" x14ac:dyDescent="0.25">
      <c r="A2429" s="517" t="s">
        <v>1318</v>
      </c>
      <c r="B2429" s="517" t="s">
        <v>1319</v>
      </c>
    </row>
    <row r="2430" spans="1:2" ht="15" hidden="1" x14ac:dyDescent="0.25">
      <c r="A2430" s="517" t="s">
        <v>1318</v>
      </c>
      <c r="B2430" s="517" t="s">
        <v>1319</v>
      </c>
    </row>
    <row r="2431" spans="1:2" ht="15" hidden="1" x14ac:dyDescent="0.25">
      <c r="A2431" s="517" t="s">
        <v>1318</v>
      </c>
      <c r="B2431" s="517" t="s">
        <v>1319</v>
      </c>
    </row>
    <row r="2432" spans="1:2" ht="15" hidden="1" x14ac:dyDescent="0.25">
      <c r="A2432" s="517" t="s">
        <v>1318</v>
      </c>
      <c r="B2432" s="517" t="s">
        <v>1319</v>
      </c>
    </row>
    <row r="2433" spans="1:2" ht="15" hidden="1" x14ac:dyDescent="0.25">
      <c r="A2433" s="517" t="s">
        <v>1318</v>
      </c>
      <c r="B2433" s="517" t="s">
        <v>1319</v>
      </c>
    </row>
    <row r="2434" spans="1:2" ht="15" hidden="1" x14ac:dyDescent="0.25">
      <c r="A2434" s="517" t="s">
        <v>1318</v>
      </c>
      <c r="B2434" s="517" t="s">
        <v>1319</v>
      </c>
    </row>
    <row r="2435" spans="1:2" ht="15" hidden="1" x14ac:dyDescent="0.25">
      <c r="A2435" s="517" t="s">
        <v>1318</v>
      </c>
      <c r="B2435" s="517" t="s">
        <v>1319</v>
      </c>
    </row>
    <row r="2436" spans="1:2" ht="15" hidden="1" x14ac:dyDescent="0.25">
      <c r="A2436" s="517" t="s">
        <v>2086</v>
      </c>
      <c r="B2436" s="517" t="s">
        <v>2086</v>
      </c>
    </row>
    <row r="2437" spans="1:2" ht="15" hidden="1" x14ac:dyDescent="0.25">
      <c r="A2437" s="517" t="s">
        <v>2087</v>
      </c>
      <c r="B2437" s="517" t="s">
        <v>2087</v>
      </c>
    </row>
    <row r="2438" spans="1:2" ht="15" hidden="1" x14ac:dyDescent="0.25">
      <c r="A2438" s="517" t="s">
        <v>2088</v>
      </c>
      <c r="B2438" s="517" t="s">
        <v>2088</v>
      </c>
    </row>
    <row r="2439" spans="1:2" ht="15" hidden="1" x14ac:dyDescent="0.25">
      <c r="A2439" s="517" t="s">
        <v>2089</v>
      </c>
      <c r="B2439" s="517" t="s">
        <v>2089</v>
      </c>
    </row>
    <row r="2440" spans="1:2" ht="15" hidden="1" x14ac:dyDescent="0.25">
      <c r="A2440" s="517" t="s">
        <v>2090</v>
      </c>
      <c r="B2440" s="517" t="s">
        <v>2090</v>
      </c>
    </row>
    <row r="2441" spans="1:2" ht="15" hidden="1" x14ac:dyDescent="0.25">
      <c r="A2441" s="517" t="s">
        <v>2091</v>
      </c>
      <c r="B2441" s="517" t="s">
        <v>2091</v>
      </c>
    </row>
    <row r="2442" spans="1:2" ht="15" hidden="1" x14ac:dyDescent="0.25">
      <c r="A2442" s="517" t="s">
        <v>2092</v>
      </c>
      <c r="B2442" s="517" t="s">
        <v>2092</v>
      </c>
    </row>
    <row r="2443" spans="1:2" ht="15" hidden="1" x14ac:dyDescent="0.25">
      <c r="A2443" s="517" t="s">
        <v>2093</v>
      </c>
      <c r="B2443" s="517" t="s">
        <v>2093</v>
      </c>
    </row>
    <row r="2444" spans="1:2" ht="15" hidden="1" x14ac:dyDescent="0.25">
      <c r="A2444" s="517" t="s">
        <v>2094</v>
      </c>
      <c r="B2444" s="517" t="s">
        <v>2094</v>
      </c>
    </row>
    <row r="2445" spans="1:2" ht="15" hidden="1" x14ac:dyDescent="0.25">
      <c r="A2445" s="517" t="s">
        <v>2095</v>
      </c>
      <c r="B2445" s="517" t="s">
        <v>2095</v>
      </c>
    </row>
    <row r="2446" spans="1:2" ht="15" hidden="1" x14ac:dyDescent="0.25">
      <c r="A2446" s="517" t="s">
        <v>2096</v>
      </c>
      <c r="B2446" s="517" t="s">
        <v>2096</v>
      </c>
    </row>
    <row r="2447" spans="1:2" ht="15" hidden="1" x14ac:dyDescent="0.25">
      <c r="A2447" s="517" t="s">
        <v>2097</v>
      </c>
      <c r="B2447" s="517" t="s">
        <v>2097</v>
      </c>
    </row>
    <row r="2448" spans="1:2" ht="15" hidden="1" x14ac:dyDescent="0.25">
      <c r="A2448" s="517" t="s">
        <v>2098</v>
      </c>
      <c r="B2448" s="517" t="s">
        <v>2098</v>
      </c>
    </row>
    <row r="2449" spans="1:2" ht="15" hidden="1" x14ac:dyDescent="0.25">
      <c r="A2449" s="517" t="s">
        <v>2099</v>
      </c>
      <c r="B2449" s="517" t="s">
        <v>2099</v>
      </c>
    </row>
    <row r="2450" spans="1:2" ht="15" hidden="1" x14ac:dyDescent="0.25">
      <c r="A2450" s="517" t="s">
        <v>2100</v>
      </c>
      <c r="B2450" s="517" t="s">
        <v>2100</v>
      </c>
    </row>
    <row r="2451" spans="1:2" ht="15" hidden="1" x14ac:dyDescent="0.25">
      <c r="A2451" s="517" t="s">
        <v>2101</v>
      </c>
      <c r="B2451" s="517" t="s">
        <v>2101</v>
      </c>
    </row>
    <row r="2452" spans="1:2" ht="15" hidden="1" x14ac:dyDescent="0.25">
      <c r="A2452" s="517" t="s">
        <v>2102</v>
      </c>
      <c r="B2452" s="517" t="s">
        <v>2102</v>
      </c>
    </row>
    <row r="2453" spans="1:2" ht="15" hidden="1" x14ac:dyDescent="0.25">
      <c r="A2453" s="517" t="s">
        <v>2103</v>
      </c>
      <c r="B2453" s="517" t="s">
        <v>2103</v>
      </c>
    </row>
    <row r="2454" spans="1:2" ht="15" hidden="1" x14ac:dyDescent="0.25">
      <c r="A2454" s="517" t="s">
        <v>2104</v>
      </c>
      <c r="B2454" s="517" t="s">
        <v>2104</v>
      </c>
    </row>
    <row r="2455" spans="1:2" ht="15" hidden="1" x14ac:dyDescent="0.25">
      <c r="A2455" s="517" t="s">
        <v>2105</v>
      </c>
      <c r="B2455" s="517" t="s">
        <v>2105</v>
      </c>
    </row>
    <row r="2456" spans="1:2" ht="15" hidden="1" x14ac:dyDescent="0.25">
      <c r="A2456" s="517" t="s">
        <v>2106</v>
      </c>
      <c r="B2456" s="517" t="s">
        <v>2106</v>
      </c>
    </row>
    <row r="2457" spans="1:2" ht="15" hidden="1" x14ac:dyDescent="0.25">
      <c r="A2457" s="517" t="s">
        <v>2107</v>
      </c>
      <c r="B2457" s="517" t="s">
        <v>2107</v>
      </c>
    </row>
    <row r="2458" spans="1:2" ht="15" hidden="1" x14ac:dyDescent="0.25">
      <c r="A2458" s="517" t="s">
        <v>2108</v>
      </c>
      <c r="B2458" s="517" t="s">
        <v>2108</v>
      </c>
    </row>
    <row r="2459" spans="1:2" ht="15" hidden="1" x14ac:dyDescent="0.25">
      <c r="A2459" s="517" t="s">
        <v>2109</v>
      </c>
      <c r="B2459" s="517" t="s">
        <v>2109</v>
      </c>
    </row>
    <row r="2460" spans="1:2" ht="15" hidden="1" x14ac:dyDescent="0.25">
      <c r="A2460" s="517" t="s">
        <v>2109</v>
      </c>
      <c r="B2460" s="517" t="s">
        <v>2109</v>
      </c>
    </row>
    <row r="2461" spans="1:2" ht="15" hidden="1" x14ac:dyDescent="0.25">
      <c r="A2461" s="517" t="s">
        <v>2110</v>
      </c>
      <c r="B2461" s="517" t="s">
        <v>2110</v>
      </c>
    </row>
    <row r="2462" spans="1:2" ht="15" hidden="1" x14ac:dyDescent="0.25">
      <c r="A2462" s="517" t="s">
        <v>2111</v>
      </c>
      <c r="B2462" s="517" t="s">
        <v>2111</v>
      </c>
    </row>
    <row r="2463" spans="1:2" ht="15" hidden="1" x14ac:dyDescent="0.25">
      <c r="A2463" s="517" t="s">
        <v>2112</v>
      </c>
      <c r="B2463" s="517" t="s">
        <v>2112</v>
      </c>
    </row>
    <row r="2464" spans="1:2" ht="15" hidden="1" x14ac:dyDescent="0.25">
      <c r="A2464" s="517" t="s">
        <v>2113</v>
      </c>
      <c r="B2464" s="517" t="s">
        <v>2113</v>
      </c>
    </row>
    <row r="2465" spans="1:2" ht="15" hidden="1" x14ac:dyDescent="0.25">
      <c r="A2465" s="517" t="s">
        <v>2114</v>
      </c>
      <c r="B2465" s="517" t="s">
        <v>2114</v>
      </c>
    </row>
    <row r="2466" spans="1:2" ht="15" hidden="1" x14ac:dyDescent="0.25">
      <c r="A2466" s="517" t="s">
        <v>2115</v>
      </c>
      <c r="B2466" s="517" t="s">
        <v>2115</v>
      </c>
    </row>
    <row r="2467" spans="1:2" ht="15" hidden="1" x14ac:dyDescent="0.25">
      <c r="A2467" s="517" t="s">
        <v>2116</v>
      </c>
      <c r="B2467" s="517" t="s">
        <v>2116</v>
      </c>
    </row>
    <row r="2468" spans="1:2" ht="15" hidden="1" x14ac:dyDescent="0.25">
      <c r="A2468" s="517" t="s">
        <v>2117</v>
      </c>
      <c r="B2468" s="517" t="s">
        <v>2117</v>
      </c>
    </row>
    <row r="2469" spans="1:2" ht="15" hidden="1" x14ac:dyDescent="0.25">
      <c r="A2469" s="517" t="s">
        <v>2118</v>
      </c>
      <c r="B2469" s="517" t="s">
        <v>2118</v>
      </c>
    </row>
    <row r="2470" spans="1:2" ht="15" hidden="1" x14ac:dyDescent="0.25">
      <c r="A2470" s="517" t="s">
        <v>2119</v>
      </c>
      <c r="B2470" s="517" t="s">
        <v>2119</v>
      </c>
    </row>
    <row r="2471" spans="1:2" ht="15" hidden="1" x14ac:dyDescent="0.25">
      <c r="A2471" s="517" t="s">
        <v>2120</v>
      </c>
      <c r="B2471" s="517" t="s">
        <v>2120</v>
      </c>
    </row>
    <row r="2472" spans="1:2" ht="15" hidden="1" x14ac:dyDescent="0.25">
      <c r="A2472" s="517" t="s">
        <v>2121</v>
      </c>
      <c r="B2472" s="517" t="s">
        <v>2121</v>
      </c>
    </row>
    <row r="2473" spans="1:2" ht="15" hidden="1" x14ac:dyDescent="0.25">
      <c r="A2473" s="517" t="s">
        <v>2122</v>
      </c>
      <c r="B2473" s="517" t="s">
        <v>2122</v>
      </c>
    </row>
    <row r="2474" spans="1:2" ht="15" hidden="1" x14ac:dyDescent="0.25">
      <c r="A2474" s="517" t="s">
        <v>2123</v>
      </c>
      <c r="B2474" s="517" t="s">
        <v>2123</v>
      </c>
    </row>
    <row r="2475" spans="1:2" ht="15" hidden="1" x14ac:dyDescent="0.25">
      <c r="A2475" s="517" t="s">
        <v>2124</v>
      </c>
      <c r="B2475" s="517" t="s">
        <v>2124</v>
      </c>
    </row>
    <row r="2476" spans="1:2" ht="15" hidden="1" x14ac:dyDescent="0.25">
      <c r="A2476" s="517" t="s">
        <v>2125</v>
      </c>
      <c r="B2476" s="517" t="s">
        <v>2125</v>
      </c>
    </row>
    <row r="2477" spans="1:2" ht="15" hidden="1" x14ac:dyDescent="0.25">
      <c r="A2477" s="517" t="s">
        <v>2126</v>
      </c>
      <c r="B2477" s="517" t="s">
        <v>2126</v>
      </c>
    </row>
    <row r="2478" spans="1:2" ht="15" hidden="1" x14ac:dyDescent="0.25">
      <c r="A2478" s="517" t="s">
        <v>2127</v>
      </c>
      <c r="B2478" s="517" t="s">
        <v>2127</v>
      </c>
    </row>
    <row r="2479" spans="1:2" ht="15" hidden="1" x14ac:dyDescent="0.25">
      <c r="A2479" s="517" t="s">
        <v>2128</v>
      </c>
      <c r="B2479" s="517" t="s">
        <v>2128</v>
      </c>
    </row>
    <row r="2480" spans="1:2" ht="15" hidden="1" x14ac:dyDescent="0.25">
      <c r="A2480" s="517" t="s">
        <v>2129</v>
      </c>
      <c r="B2480" s="517" t="s">
        <v>2129</v>
      </c>
    </row>
    <row r="2481" spans="1:2" ht="15" hidden="1" x14ac:dyDescent="0.25">
      <c r="A2481" s="517" t="s">
        <v>2130</v>
      </c>
      <c r="B2481" s="517" t="s">
        <v>2130</v>
      </c>
    </row>
    <row r="2482" spans="1:2" ht="15" hidden="1" x14ac:dyDescent="0.25">
      <c r="A2482" s="517" t="s">
        <v>2131</v>
      </c>
      <c r="B2482" s="517" t="s">
        <v>2131</v>
      </c>
    </row>
    <row r="2483" spans="1:2" ht="15" hidden="1" x14ac:dyDescent="0.25">
      <c r="A2483" s="517" t="s">
        <v>2132</v>
      </c>
      <c r="B2483" s="517" t="s">
        <v>2132</v>
      </c>
    </row>
    <row r="2484" spans="1:2" ht="15" hidden="1" x14ac:dyDescent="0.25">
      <c r="A2484" s="517" t="s">
        <v>2133</v>
      </c>
      <c r="B2484" s="517" t="s">
        <v>2133</v>
      </c>
    </row>
    <row r="2485" spans="1:2" ht="15" hidden="1" x14ac:dyDescent="0.25">
      <c r="A2485" s="517" t="s">
        <v>2134</v>
      </c>
      <c r="B2485" s="517" t="s">
        <v>2134</v>
      </c>
    </row>
    <row r="2486" spans="1:2" ht="15" hidden="1" x14ac:dyDescent="0.25">
      <c r="A2486" s="517" t="s">
        <v>2135</v>
      </c>
      <c r="B2486" s="517" t="s">
        <v>2135</v>
      </c>
    </row>
    <row r="2487" spans="1:2" ht="15" hidden="1" x14ac:dyDescent="0.25">
      <c r="A2487" s="517" t="s">
        <v>2136</v>
      </c>
      <c r="B2487" s="517" t="s">
        <v>2136</v>
      </c>
    </row>
    <row r="2488" spans="1:2" ht="15" hidden="1" x14ac:dyDescent="0.25">
      <c r="A2488" s="517" t="s">
        <v>2137</v>
      </c>
      <c r="B2488" s="517" t="s">
        <v>2137</v>
      </c>
    </row>
    <row r="2489" spans="1:2" ht="15" hidden="1" x14ac:dyDescent="0.25">
      <c r="A2489" s="517" t="s">
        <v>2138</v>
      </c>
      <c r="B2489" s="517" t="s">
        <v>2138</v>
      </c>
    </row>
    <row r="2490" spans="1:2" ht="15" hidden="1" x14ac:dyDescent="0.25">
      <c r="A2490" s="517" t="s">
        <v>2139</v>
      </c>
      <c r="B2490" s="517" t="s">
        <v>2139</v>
      </c>
    </row>
    <row r="2491" spans="1:2" ht="15" hidden="1" x14ac:dyDescent="0.25">
      <c r="A2491" s="517" t="s">
        <v>2140</v>
      </c>
      <c r="B2491" s="517" t="s">
        <v>2140</v>
      </c>
    </row>
    <row r="2492" spans="1:2" ht="15" hidden="1" x14ac:dyDescent="0.25">
      <c r="A2492" s="517" t="s">
        <v>2141</v>
      </c>
      <c r="B2492" s="517" t="s">
        <v>2141</v>
      </c>
    </row>
    <row r="2493" spans="1:2" ht="15" hidden="1" x14ac:dyDescent="0.25">
      <c r="A2493" s="517" t="s">
        <v>2142</v>
      </c>
      <c r="B2493" s="517" t="s">
        <v>2142</v>
      </c>
    </row>
    <row r="2494" spans="1:2" ht="15" hidden="1" x14ac:dyDescent="0.25">
      <c r="A2494" s="517" t="s">
        <v>2143</v>
      </c>
      <c r="B2494" s="517" t="s">
        <v>2143</v>
      </c>
    </row>
    <row r="2495" spans="1:2" ht="15" hidden="1" x14ac:dyDescent="0.25">
      <c r="A2495" s="517" t="s">
        <v>2144</v>
      </c>
      <c r="B2495" s="517" t="s">
        <v>2144</v>
      </c>
    </row>
    <row r="2496" spans="1:2" ht="15" hidden="1" x14ac:dyDescent="0.25">
      <c r="A2496" s="517" t="s">
        <v>2145</v>
      </c>
      <c r="B2496" s="517" t="s">
        <v>2145</v>
      </c>
    </row>
    <row r="2497" spans="1:2" ht="15" hidden="1" x14ac:dyDescent="0.25">
      <c r="A2497" s="517" t="s">
        <v>2146</v>
      </c>
      <c r="B2497" s="517" t="s">
        <v>2146</v>
      </c>
    </row>
    <row r="2498" spans="1:2" ht="15" hidden="1" x14ac:dyDescent="0.25">
      <c r="A2498" s="517" t="s">
        <v>2147</v>
      </c>
      <c r="B2498" s="517" t="s">
        <v>2147</v>
      </c>
    </row>
    <row r="2499" spans="1:2" ht="15" hidden="1" x14ac:dyDescent="0.25">
      <c r="A2499" s="517" t="s">
        <v>2148</v>
      </c>
      <c r="B2499" s="517" t="s">
        <v>2148</v>
      </c>
    </row>
    <row r="2500" spans="1:2" ht="15" hidden="1" x14ac:dyDescent="0.25">
      <c r="A2500" s="517" t="s">
        <v>2149</v>
      </c>
      <c r="B2500" s="517" t="s">
        <v>2149</v>
      </c>
    </row>
    <row r="2501" spans="1:2" ht="15" hidden="1" x14ac:dyDescent="0.25">
      <c r="A2501" s="517" t="s">
        <v>2150</v>
      </c>
      <c r="B2501" s="517" t="s">
        <v>2150</v>
      </c>
    </row>
    <row r="2502" spans="1:2" ht="15" hidden="1" x14ac:dyDescent="0.25">
      <c r="A2502" s="517" t="s">
        <v>2151</v>
      </c>
      <c r="B2502" s="517" t="s">
        <v>2151</v>
      </c>
    </row>
    <row r="2503" spans="1:2" ht="15" hidden="1" x14ac:dyDescent="0.25">
      <c r="A2503" s="517" t="s">
        <v>2152</v>
      </c>
      <c r="B2503" s="517" t="s">
        <v>2152</v>
      </c>
    </row>
    <row r="2504" spans="1:2" ht="15" hidden="1" x14ac:dyDescent="0.25">
      <c r="A2504" s="517" t="s">
        <v>2153</v>
      </c>
      <c r="B2504" s="517" t="s">
        <v>2153</v>
      </c>
    </row>
    <row r="2505" spans="1:2" ht="15" hidden="1" x14ac:dyDescent="0.25">
      <c r="A2505" s="517" t="s">
        <v>2154</v>
      </c>
      <c r="B2505" s="517" t="s">
        <v>2154</v>
      </c>
    </row>
    <row r="2506" spans="1:2" ht="15" hidden="1" x14ac:dyDescent="0.25">
      <c r="A2506" s="517" t="s">
        <v>2155</v>
      </c>
      <c r="B2506" s="517" t="s">
        <v>2155</v>
      </c>
    </row>
    <row r="2507" spans="1:2" ht="15" hidden="1" x14ac:dyDescent="0.25">
      <c r="A2507" s="517" t="s">
        <v>2156</v>
      </c>
      <c r="B2507" s="517" t="s">
        <v>2156</v>
      </c>
    </row>
    <row r="2508" spans="1:2" ht="15" hidden="1" x14ac:dyDescent="0.25">
      <c r="A2508" s="517" t="s">
        <v>2157</v>
      </c>
      <c r="B2508" s="517" t="s">
        <v>2157</v>
      </c>
    </row>
    <row r="2509" spans="1:2" ht="15" hidden="1" x14ac:dyDescent="0.25">
      <c r="A2509" s="517" t="s">
        <v>2158</v>
      </c>
      <c r="B2509" s="517" t="s">
        <v>2158</v>
      </c>
    </row>
    <row r="2510" spans="1:2" ht="15" hidden="1" x14ac:dyDescent="0.25">
      <c r="A2510" s="517" t="s">
        <v>2159</v>
      </c>
      <c r="B2510" s="517" t="s">
        <v>2159</v>
      </c>
    </row>
    <row r="2511" spans="1:2" ht="15" hidden="1" x14ac:dyDescent="0.25">
      <c r="A2511" s="517" t="s">
        <v>2160</v>
      </c>
      <c r="B2511" s="517" t="s">
        <v>2160</v>
      </c>
    </row>
    <row r="2512" spans="1:2" ht="15" hidden="1" x14ac:dyDescent="0.25">
      <c r="A2512" s="517" t="s">
        <v>2161</v>
      </c>
      <c r="B2512" s="517" t="s">
        <v>2161</v>
      </c>
    </row>
    <row r="2513" spans="1:2" ht="15" hidden="1" x14ac:dyDescent="0.25">
      <c r="A2513" s="517" t="s">
        <v>2162</v>
      </c>
      <c r="B2513" s="517" t="s">
        <v>2162</v>
      </c>
    </row>
    <row r="2514" spans="1:2" ht="15" hidden="1" x14ac:dyDescent="0.25">
      <c r="A2514" s="517" t="s">
        <v>2163</v>
      </c>
      <c r="B2514" s="517" t="s">
        <v>2163</v>
      </c>
    </row>
    <row r="2515" spans="1:2" ht="15" hidden="1" x14ac:dyDescent="0.25">
      <c r="A2515" s="517" t="s">
        <v>2164</v>
      </c>
      <c r="B2515" s="517" t="s">
        <v>2164</v>
      </c>
    </row>
    <row r="2516" spans="1:2" ht="15" hidden="1" x14ac:dyDescent="0.25">
      <c r="A2516" s="517" t="s">
        <v>2165</v>
      </c>
      <c r="B2516" s="517" t="s">
        <v>2165</v>
      </c>
    </row>
    <row r="2517" spans="1:2" ht="15" hidden="1" x14ac:dyDescent="0.25">
      <c r="A2517" s="517" t="s">
        <v>2166</v>
      </c>
      <c r="B2517" s="517" t="s">
        <v>2166</v>
      </c>
    </row>
    <row r="2518" spans="1:2" ht="15" hidden="1" x14ac:dyDescent="0.25">
      <c r="A2518" s="517" t="s">
        <v>2167</v>
      </c>
      <c r="B2518" s="517" t="s">
        <v>2167</v>
      </c>
    </row>
    <row r="2519" spans="1:2" ht="15" hidden="1" x14ac:dyDescent="0.25">
      <c r="A2519" s="517" t="s">
        <v>2168</v>
      </c>
      <c r="B2519" s="517" t="s">
        <v>2168</v>
      </c>
    </row>
    <row r="2520" spans="1:2" ht="15" hidden="1" x14ac:dyDescent="0.25">
      <c r="A2520" s="517" t="s">
        <v>2169</v>
      </c>
      <c r="B2520" s="517" t="s">
        <v>2169</v>
      </c>
    </row>
    <row r="2521" spans="1:2" ht="15" hidden="1" x14ac:dyDescent="0.25">
      <c r="A2521" s="517" t="s">
        <v>2170</v>
      </c>
      <c r="B2521" s="517" t="s">
        <v>2170</v>
      </c>
    </row>
    <row r="2522" spans="1:2" ht="15" hidden="1" x14ac:dyDescent="0.25">
      <c r="A2522" s="517" t="s">
        <v>2171</v>
      </c>
      <c r="B2522" s="517" t="s">
        <v>2171</v>
      </c>
    </row>
    <row r="2523" spans="1:2" ht="15" hidden="1" x14ac:dyDescent="0.25">
      <c r="A2523" s="517" t="s">
        <v>2172</v>
      </c>
      <c r="B2523" s="517" t="s">
        <v>2172</v>
      </c>
    </row>
    <row r="2524" spans="1:2" ht="15" hidden="1" x14ac:dyDescent="0.25">
      <c r="A2524" s="517" t="s">
        <v>2173</v>
      </c>
      <c r="B2524" s="517" t="s">
        <v>2173</v>
      </c>
    </row>
    <row r="2525" spans="1:2" ht="15" hidden="1" x14ac:dyDescent="0.25">
      <c r="A2525" s="517" t="s">
        <v>2174</v>
      </c>
      <c r="B2525" s="517" t="s">
        <v>2174</v>
      </c>
    </row>
    <row r="2526" spans="1:2" ht="15" hidden="1" x14ac:dyDescent="0.25">
      <c r="A2526" s="517" t="s">
        <v>2175</v>
      </c>
      <c r="B2526" s="517" t="s">
        <v>2175</v>
      </c>
    </row>
    <row r="2527" spans="1:2" ht="15" hidden="1" x14ac:dyDescent="0.25">
      <c r="A2527" s="517" t="s">
        <v>2176</v>
      </c>
      <c r="B2527" s="517" t="s">
        <v>2176</v>
      </c>
    </row>
    <row r="2528" spans="1:2" ht="15" hidden="1" x14ac:dyDescent="0.25">
      <c r="A2528" s="517" t="s">
        <v>2177</v>
      </c>
      <c r="B2528" s="517" t="s">
        <v>2177</v>
      </c>
    </row>
    <row r="2529" spans="1:2" ht="15" hidden="1" x14ac:dyDescent="0.25">
      <c r="A2529" s="517" t="s">
        <v>2178</v>
      </c>
      <c r="B2529" s="517" t="s">
        <v>2178</v>
      </c>
    </row>
    <row r="2530" spans="1:2" ht="15" hidden="1" x14ac:dyDescent="0.25">
      <c r="A2530" s="517" t="s">
        <v>2179</v>
      </c>
      <c r="B2530" s="517" t="s">
        <v>2179</v>
      </c>
    </row>
    <row r="2531" spans="1:2" ht="15" hidden="1" x14ac:dyDescent="0.25">
      <c r="A2531" s="517" t="s">
        <v>2180</v>
      </c>
      <c r="B2531" s="517" t="s">
        <v>2181</v>
      </c>
    </row>
    <row r="2532" spans="1:2" ht="15" hidden="1" x14ac:dyDescent="0.25">
      <c r="A2532" s="517" t="s">
        <v>2182</v>
      </c>
      <c r="B2532" s="517" t="s">
        <v>2183</v>
      </c>
    </row>
    <row r="2533" spans="1:2" ht="15" hidden="1" x14ac:dyDescent="0.25">
      <c r="A2533" s="517" t="s">
        <v>2184</v>
      </c>
      <c r="B2533" s="517" t="s">
        <v>2185</v>
      </c>
    </row>
    <row r="2534" spans="1:2" ht="15" hidden="1" x14ac:dyDescent="0.25">
      <c r="A2534" s="517" t="s">
        <v>2186</v>
      </c>
      <c r="B2534" s="517" t="s">
        <v>2187</v>
      </c>
    </row>
    <row r="2535" spans="1:2" ht="15" hidden="1" x14ac:dyDescent="0.25">
      <c r="A2535" s="517" t="s">
        <v>2188</v>
      </c>
      <c r="B2535" s="517" t="s">
        <v>2108</v>
      </c>
    </row>
    <row r="2536" spans="1:2" ht="15" hidden="1" x14ac:dyDescent="0.25">
      <c r="A2536" s="517" t="s">
        <v>2189</v>
      </c>
      <c r="B2536" s="517" t="s">
        <v>2190</v>
      </c>
    </row>
    <row r="2537" spans="1:2" ht="15" hidden="1" x14ac:dyDescent="0.25">
      <c r="A2537" s="517" t="s">
        <v>2191</v>
      </c>
      <c r="B2537" s="517" t="s">
        <v>2192</v>
      </c>
    </row>
    <row r="2538" spans="1:2" ht="15" hidden="1" x14ac:dyDescent="0.25">
      <c r="A2538" s="517" t="s">
        <v>1582</v>
      </c>
      <c r="B2538" s="517" t="s">
        <v>1583</v>
      </c>
    </row>
    <row r="2539" spans="1:2" ht="15" hidden="1" x14ac:dyDescent="0.25">
      <c r="A2539" s="517" t="s">
        <v>2193</v>
      </c>
      <c r="B2539" s="517" t="s">
        <v>2194</v>
      </c>
    </row>
    <row r="2540" spans="1:2" ht="15" hidden="1" x14ac:dyDescent="0.25">
      <c r="A2540" s="517" t="s">
        <v>2195</v>
      </c>
      <c r="B2540" s="517" t="s">
        <v>2196</v>
      </c>
    </row>
    <row r="2541" spans="1:2" ht="15" hidden="1" x14ac:dyDescent="0.25">
      <c r="A2541" s="517" t="s">
        <v>1586</v>
      </c>
      <c r="B2541" s="517" t="s">
        <v>1587</v>
      </c>
    </row>
    <row r="2542" spans="1:2" ht="15" hidden="1" x14ac:dyDescent="0.25">
      <c r="A2542" s="517" t="s">
        <v>2197</v>
      </c>
      <c r="B2542" s="517" t="s">
        <v>2198</v>
      </c>
    </row>
    <row r="2543" spans="1:2" ht="15" hidden="1" x14ac:dyDescent="0.25">
      <c r="A2543" s="517" t="s">
        <v>1589</v>
      </c>
      <c r="B2543" s="517" t="s">
        <v>1590</v>
      </c>
    </row>
    <row r="2544" spans="1:2" ht="15" hidden="1" x14ac:dyDescent="0.25">
      <c r="A2544" s="517" t="s">
        <v>2199</v>
      </c>
      <c r="B2544" s="517" t="s">
        <v>2200</v>
      </c>
    </row>
    <row r="2545" spans="1:2" ht="15" hidden="1" x14ac:dyDescent="0.25">
      <c r="A2545" s="517" t="s">
        <v>2201</v>
      </c>
      <c r="B2545" s="517" t="s">
        <v>2202</v>
      </c>
    </row>
    <row r="2546" spans="1:2" ht="15" hidden="1" x14ac:dyDescent="0.25">
      <c r="A2546" s="517" t="s">
        <v>2203</v>
      </c>
      <c r="B2546" s="517" t="s">
        <v>2204</v>
      </c>
    </row>
    <row r="2547" spans="1:2" ht="15" hidden="1" x14ac:dyDescent="0.25">
      <c r="A2547" s="517" t="s">
        <v>2205</v>
      </c>
      <c r="B2547" s="517" t="s">
        <v>2206</v>
      </c>
    </row>
    <row r="2548" spans="1:2" ht="15" hidden="1" x14ac:dyDescent="0.25">
      <c r="A2548" s="517" t="s">
        <v>1718</v>
      </c>
      <c r="B2548" s="517" t="s">
        <v>1719</v>
      </c>
    </row>
    <row r="2549" spans="1:2" ht="15" hidden="1" x14ac:dyDescent="0.25">
      <c r="A2549" s="517" t="s">
        <v>2207</v>
      </c>
      <c r="B2549" s="517" t="s">
        <v>2208</v>
      </c>
    </row>
    <row r="2550" spans="1:2" ht="15" hidden="1" x14ac:dyDescent="0.25">
      <c r="A2550" s="517" t="s">
        <v>2207</v>
      </c>
      <c r="B2550" s="517" t="s">
        <v>2208</v>
      </c>
    </row>
    <row r="2551" spans="1:2" ht="15" hidden="1" x14ac:dyDescent="0.25">
      <c r="A2551" s="517" t="s">
        <v>2209</v>
      </c>
      <c r="B2551" s="517" t="s">
        <v>2210</v>
      </c>
    </row>
    <row r="2552" spans="1:2" ht="15" hidden="1" x14ac:dyDescent="0.25">
      <c r="A2552" s="517" t="s">
        <v>2211</v>
      </c>
      <c r="B2552" s="517" t="s">
        <v>2212</v>
      </c>
    </row>
    <row r="2553" spans="1:2" ht="15" hidden="1" x14ac:dyDescent="0.25">
      <c r="A2553" s="517" t="s">
        <v>2213</v>
      </c>
      <c r="B2553" s="517" t="s">
        <v>2214</v>
      </c>
    </row>
    <row r="2554" spans="1:2" ht="15" hidden="1" x14ac:dyDescent="0.25">
      <c r="A2554" s="517" t="s">
        <v>2215</v>
      </c>
      <c r="B2554" s="517" t="s">
        <v>2216</v>
      </c>
    </row>
    <row r="2555" spans="1:2" ht="15" hidden="1" x14ac:dyDescent="0.25">
      <c r="A2555" s="517" t="s">
        <v>2217</v>
      </c>
      <c r="B2555" s="517" t="s">
        <v>2218</v>
      </c>
    </row>
    <row r="2556" spans="1:2" ht="15" hidden="1" x14ac:dyDescent="0.25">
      <c r="A2556" s="517" t="s">
        <v>2217</v>
      </c>
      <c r="B2556" s="517" t="s">
        <v>2218</v>
      </c>
    </row>
    <row r="2557" spans="1:2" ht="15" hidden="1" x14ac:dyDescent="0.25">
      <c r="A2557" s="517" t="s">
        <v>2219</v>
      </c>
      <c r="B2557" s="517" t="s">
        <v>2220</v>
      </c>
    </row>
    <row r="2558" spans="1:2" ht="15" hidden="1" x14ac:dyDescent="0.25">
      <c r="A2558" s="517" t="s">
        <v>2221</v>
      </c>
      <c r="B2558" s="517" t="s">
        <v>2222</v>
      </c>
    </row>
    <row r="2559" spans="1:2" ht="15" hidden="1" x14ac:dyDescent="0.25">
      <c r="A2559" s="517" t="s">
        <v>2223</v>
      </c>
      <c r="B2559" s="517" t="s">
        <v>2224</v>
      </c>
    </row>
    <row r="2560" spans="1:2" ht="15" hidden="1" x14ac:dyDescent="0.25">
      <c r="A2560" s="517" t="s">
        <v>2225</v>
      </c>
      <c r="B2560" s="517" t="s">
        <v>2226</v>
      </c>
    </row>
    <row r="2561" spans="1:2" ht="15" hidden="1" x14ac:dyDescent="0.25">
      <c r="A2561" s="517" t="s">
        <v>2227</v>
      </c>
      <c r="B2561" s="517" t="s">
        <v>2228</v>
      </c>
    </row>
    <row r="2562" spans="1:2" ht="15" hidden="1" x14ac:dyDescent="0.25">
      <c r="A2562" s="517" t="s">
        <v>2229</v>
      </c>
      <c r="B2562" s="517" t="s">
        <v>2230</v>
      </c>
    </row>
    <row r="2563" spans="1:2" ht="15" hidden="1" x14ac:dyDescent="0.25">
      <c r="A2563" s="517" t="s">
        <v>2229</v>
      </c>
      <c r="B2563" s="517" t="s">
        <v>2230</v>
      </c>
    </row>
    <row r="2564" spans="1:2" ht="15" hidden="1" x14ac:dyDescent="0.25">
      <c r="A2564" s="517" t="s">
        <v>2231</v>
      </c>
      <c r="B2564" s="517" t="s">
        <v>2232</v>
      </c>
    </row>
    <row r="2565" spans="1:2" ht="15" hidden="1" x14ac:dyDescent="0.25">
      <c r="A2565" s="517" t="s">
        <v>2233</v>
      </c>
      <c r="B2565" s="517" t="s">
        <v>2234</v>
      </c>
    </row>
    <row r="2566" spans="1:2" ht="15" hidden="1" x14ac:dyDescent="0.25">
      <c r="A2566" s="517" t="s">
        <v>2235</v>
      </c>
      <c r="B2566" s="517" t="s">
        <v>2236</v>
      </c>
    </row>
    <row r="2567" spans="1:2" ht="15" hidden="1" x14ac:dyDescent="0.25">
      <c r="A2567" s="517" t="s">
        <v>2237</v>
      </c>
      <c r="B2567" s="517" t="s">
        <v>2238</v>
      </c>
    </row>
    <row r="2568" spans="1:2" ht="15" hidden="1" x14ac:dyDescent="0.25">
      <c r="A2568" s="517" t="s">
        <v>2237</v>
      </c>
      <c r="B2568" s="517" t="s">
        <v>2238</v>
      </c>
    </row>
    <row r="2569" spans="1:2" ht="15" hidden="1" x14ac:dyDescent="0.25">
      <c r="A2569" s="517" t="s">
        <v>2239</v>
      </c>
      <c r="B2569" s="517" t="s">
        <v>2240</v>
      </c>
    </row>
    <row r="2570" spans="1:2" ht="15" hidden="1" x14ac:dyDescent="0.25">
      <c r="A2570" s="517" t="s">
        <v>1652</v>
      </c>
      <c r="B2570" s="517" t="s">
        <v>1653</v>
      </c>
    </row>
    <row r="2571" spans="1:2" ht="15" hidden="1" x14ac:dyDescent="0.25">
      <c r="A2571" s="517" t="s">
        <v>2241</v>
      </c>
      <c r="B2571" s="517" t="s">
        <v>1275</v>
      </c>
    </row>
    <row r="2572" spans="1:2" ht="15" hidden="1" x14ac:dyDescent="0.25">
      <c r="A2572" s="517" t="s">
        <v>2242</v>
      </c>
      <c r="B2572" s="517" t="s">
        <v>2243</v>
      </c>
    </row>
    <row r="2573" spans="1:2" ht="15" hidden="1" x14ac:dyDescent="0.25">
      <c r="A2573" s="517" t="s">
        <v>2244</v>
      </c>
      <c r="B2573" s="517" t="s">
        <v>2245</v>
      </c>
    </row>
    <row r="2574" spans="1:2" ht="15" hidden="1" x14ac:dyDescent="0.25">
      <c r="A2574" s="517" t="s">
        <v>2246</v>
      </c>
      <c r="B2574" s="517" t="s">
        <v>2247</v>
      </c>
    </row>
    <row r="2575" spans="1:2" ht="15" hidden="1" x14ac:dyDescent="0.25">
      <c r="A2575" s="517" t="s">
        <v>1750</v>
      </c>
      <c r="B2575" s="517" t="s">
        <v>1751</v>
      </c>
    </row>
    <row r="2576" spans="1:2" ht="15" hidden="1" x14ac:dyDescent="0.25">
      <c r="A2576" s="517" t="s">
        <v>2248</v>
      </c>
      <c r="B2576" s="517" t="s">
        <v>2249</v>
      </c>
    </row>
    <row r="2577" spans="1:2" ht="15" hidden="1" x14ac:dyDescent="0.25">
      <c r="A2577" s="517" t="s">
        <v>2250</v>
      </c>
      <c r="B2577" s="517" t="s">
        <v>2251</v>
      </c>
    </row>
    <row r="2578" spans="1:2" ht="15" hidden="1" x14ac:dyDescent="0.25">
      <c r="A2578" s="517" t="s">
        <v>231</v>
      </c>
      <c r="B2578" s="517" t="s">
        <v>358</v>
      </c>
    </row>
    <row r="2579" spans="1:2" ht="15" hidden="1" x14ac:dyDescent="0.25">
      <c r="A2579" s="517" t="s">
        <v>231</v>
      </c>
      <c r="B2579" s="517" t="s">
        <v>358</v>
      </c>
    </row>
    <row r="2580" spans="1:2" ht="15" hidden="1" x14ac:dyDescent="0.25">
      <c r="A2580" s="517" t="s">
        <v>231</v>
      </c>
      <c r="B2580" s="517" t="s">
        <v>358</v>
      </c>
    </row>
    <row r="2581" spans="1:2" ht="15" hidden="1" x14ac:dyDescent="0.25">
      <c r="A2581" s="517" t="s">
        <v>231</v>
      </c>
      <c r="B2581" s="517" t="s">
        <v>358</v>
      </c>
    </row>
    <row r="2582" spans="1:2" ht="15" hidden="1" x14ac:dyDescent="0.25">
      <c r="A2582" s="517" t="s">
        <v>231</v>
      </c>
      <c r="B2582" s="517" t="s">
        <v>358</v>
      </c>
    </row>
    <row r="2583" spans="1:2" ht="15" hidden="1" x14ac:dyDescent="0.25">
      <c r="A2583" s="517" t="s">
        <v>231</v>
      </c>
      <c r="B2583" s="517" t="s">
        <v>358</v>
      </c>
    </row>
    <row r="2584" spans="1:2" ht="15" hidden="1" x14ac:dyDescent="0.25">
      <c r="A2584" s="517" t="s">
        <v>231</v>
      </c>
      <c r="B2584" s="517" t="s">
        <v>358</v>
      </c>
    </row>
    <row r="2585" spans="1:2" ht="15" hidden="1" x14ac:dyDescent="0.25">
      <c r="A2585" s="517" t="s">
        <v>191</v>
      </c>
      <c r="B2585" s="517" t="s">
        <v>360</v>
      </c>
    </row>
    <row r="2586" spans="1:2" ht="15" hidden="1" x14ac:dyDescent="0.25">
      <c r="A2586" s="517" t="s">
        <v>191</v>
      </c>
      <c r="B2586" s="517" t="s">
        <v>360</v>
      </c>
    </row>
    <row r="2587" spans="1:2" ht="15" hidden="1" x14ac:dyDescent="0.25">
      <c r="A2587" s="517" t="s">
        <v>191</v>
      </c>
      <c r="B2587" s="517" t="s">
        <v>360</v>
      </c>
    </row>
    <row r="2588" spans="1:2" ht="15" hidden="1" x14ac:dyDescent="0.25">
      <c r="A2588" s="517" t="s">
        <v>444</v>
      </c>
      <c r="B2588" s="517" t="s">
        <v>445</v>
      </c>
    </row>
    <row r="2589" spans="1:2" ht="15" hidden="1" x14ac:dyDescent="0.25">
      <c r="A2589" s="517" t="s">
        <v>1668</v>
      </c>
      <c r="B2589" s="517" t="s">
        <v>1669</v>
      </c>
    </row>
    <row r="2590" spans="1:2" ht="15" hidden="1" x14ac:dyDescent="0.25">
      <c r="A2590" s="517" t="s">
        <v>1504</v>
      </c>
      <c r="B2590" s="517" t="s">
        <v>1505</v>
      </c>
    </row>
    <row r="2591" spans="1:2" ht="15" hidden="1" x14ac:dyDescent="0.25">
      <c r="A2591" s="517" t="s">
        <v>1504</v>
      </c>
      <c r="B2591" s="517" t="s">
        <v>1505</v>
      </c>
    </row>
    <row r="2592" spans="1:2" ht="15" hidden="1" x14ac:dyDescent="0.25">
      <c r="A2592" s="518" t="s">
        <v>1504</v>
      </c>
      <c r="B2592" s="518" t="s">
        <v>1505</v>
      </c>
    </row>
    <row r="2593" spans="1:2" ht="15" hidden="1" x14ac:dyDescent="0.25">
      <c r="A2593" s="517" t="s">
        <v>1504</v>
      </c>
      <c r="B2593" s="517" t="s">
        <v>1505</v>
      </c>
    </row>
    <row r="2594" spans="1:2" ht="15" hidden="1" x14ac:dyDescent="0.25">
      <c r="A2594" s="517" t="s">
        <v>1504</v>
      </c>
      <c r="B2594" s="517" t="s">
        <v>1505</v>
      </c>
    </row>
    <row r="2595" spans="1:2" ht="15" hidden="1" x14ac:dyDescent="0.25">
      <c r="A2595" s="517" t="s">
        <v>194</v>
      </c>
      <c r="B2595" s="517" t="s">
        <v>364</v>
      </c>
    </row>
    <row r="2596" spans="1:2" ht="15" hidden="1" x14ac:dyDescent="0.25">
      <c r="A2596" s="517" t="s">
        <v>194</v>
      </c>
      <c r="B2596" s="517" t="s">
        <v>364</v>
      </c>
    </row>
    <row r="2597" spans="1:2" ht="15" hidden="1" x14ac:dyDescent="0.25">
      <c r="A2597" s="517" t="s">
        <v>194</v>
      </c>
      <c r="B2597" s="517" t="s">
        <v>364</v>
      </c>
    </row>
    <row r="2598" spans="1:2" ht="15" hidden="1" x14ac:dyDescent="0.25">
      <c r="A2598" s="517" t="s">
        <v>194</v>
      </c>
      <c r="B2598" s="517" t="s">
        <v>364</v>
      </c>
    </row>
    <row r="2599" spans="1:2" ht="15" hidden="1" x14ac:dyDescent="0.25">
      <c r="A2599" s="517" t="s">
        <v>194</v>
      </c>
      <c r="B2599" s="517" t="s">
        <v>364</v>
      </c>
    </row>
    <row r="2600" spans="1:2" ht="15" hidden="1" x14ac:dyDescent="0.25">
      <c r="A2600" s="517" t="s">
        <v>194</v>
      </c>
      <c r="B2600" s="517" t="s">
        <v>364</v>
      </c>
    </row>
    <row r="2601" spans="1:2" ht="15" hidden="1" x14ac:dyDescent="0.25">
      <c r="A2601" s="517" t="s">
        <v>194</v>
      </c>
      <c r="B2601" s="517" t="s">
        <v>364</v>
      </c>
    </row>
    <row r="2602" spans="1:2" ht="15" hidden="1" x14ac:dyDescent="0.25">
      <c r="A2602" s="517" t="s">
        <v>194</v>
      </c>
      <c r="B2602" s="517" t="s">
        <v>364</v>
      </c>
    </row>
    <row r="2603" spans="1:2" ht="15" hidden="1" x14ac:dyDescent="0.25">
      <c r="A2603" s="517" t="s">
        <v>194</v>
      </c>
      <c r="B2603" s="517" t="s">
        <v>364</v>
      </c>
    </row>
    <row r="2604" spans="1:2" ht="15" hidden="1" x14ac:dyDescent="0.25">
      <c r="A2604" s="517" t="s">
        <v>194</v>
      </c>
      <c r="B2604" s="517" t="s">
        <v>364</v>
      </c>
    </row>
    <row r="2605" spans="1:2" ht="15" hidden="1" x14ac:dyDescent="0.25">
      <c r="A2605" s="517" t="s">
        <v>194</v>
      </c>
      <c r="B2605" s="517" t="s">
        <v>364</v>
      </c>
    </row>
    <row r="2606" spans="1:2" ht="15" hidden="1" x14ac:dyDescent="0.25">
      <c r="A2606" s="517" t="s">
        <v>194</v>
      </c>
      <c r="B2606" s="517" t="s">
        <v>364</v>
      </c>
    </row>
    <row r="2607" spans="1:2" ht="15" hidden="1" x14ac:dyDescent="0.25">
      <c r="A2607" s="517" t="s">
        <v>234</v>
      </c>
      <c r="B2607" s="517" t="s">
        <v>365</v>
      </c>
    </row>
    <row r="2608" spans="1:2" ht="15" hidden="1" x14ac:dyDescent="0.25">
      <c r="A2608" s="517" t="s">
        <v>234</v>
      </c>
      <c r="B2608" s="517" t="s">
        <v>365</v>
      </c>
    </row>
    <row r="2609" spans="1:2" ht="15" hidden="1" x14ac:dyDescent="0.25">
      <c r="A2609" s="517" t="s">
        <v>234</v>
      </c>
      <c r="B2609" s="517" t="s">
        <v>365</v>
      </c>
    </row>
    <row r="2610" spans="1:2" ht="15" hidden="1" x14ac:dyDescent="0.25">
      <c r="A2610" s="517" t="s">
        <v>234</v>
      </c>
      <c r="B2610" s="517" t="s">
        <v>365</v>
      </c>
    </row>
    <row r="2611" spans="1:2" ht="15" hidden="1" x14ac:dyDescent="0.25">
      <c r="A2611" s="517" t="s">
        <v>195</v>
      </c>
      <c r="B2611" s="517" t="s">
        <v>366</v>
      </c>
    </row>
    <row r="2612" spans="1:2" ht="15" hidden="1" x14ac:dyDescent="0.25">
      <c r="A2612" s="517" t="s">
        <v>196</v>
      </c>
      <c r="B2612" s="517" t="s">
        <v>367</v>
      </c>
    </row>
    <row r="2613" spans="1:2" ht="15" hidden="1" x14ac:dyDescent="0.25">
      <c r="A2613" s="517" t="s">
        <v>196</v>
      </c>
      <c r="B2613" s="517" t="s">
        <v>367</v>
      </c>
    </row>
    <row r="2614" spans="1:2" ht="15" hidden="1" x14ac:dyDescent="0.25">
      <c r="A2614" s="517" t="s">
        <v>196</v>
      </c>
      <c r="B2614" s="517" t="s">
        <v>367</v>
      </c>
    </row>
    <row r="2615" spans="1:2" ht="15" hidden="1" x14ac:dyDescent="0.25">
      <c r="A2615" s="517" t="s">
        <v>196</v>
      </c>
      <c r="B2615" s="517" t="s">
        <v>367</v>
      </c>
    </row>
    <row r="2616" spans="1:2" ht="15" hidden="1" x14ac:dyDescent="0.25">
      <c r="A2616" s="517" t="s">
        <v>197</v>
      </c>
      <c r="B2616" s="517" t="s">
        <v>368</v>
      </c>
    </row>
    <row r="2617" spans="1:2" ht="15" hidden="1" x14ac:dyDescent="0.25">
      <c r="A2617" s="517" t="s">
        <v>197</v>
      </c>
      <c r="B2617" s="517" t="s">
        <v>368</v>
      </c>
    </row>
    <row r="2618" spans="1:2" ht="15" hidden="1" x14ac:dyDescent="0.25">
      <c r="A2618" s="517" t="s">
        <v>197</v>
      </c>
      <c r="B2618" s="517" t="s">
        <v>368</v>
      </c>
    </row>
    <row r="2619" spans="1:2" ht="15" hidden="1" x14ac:dyDescent="0.25">
      <c r="A2619" s="517" t="s">
        <v>197</v>
      </c>
      <c r="B2619" s="517" t="s">
        <v>368</v>
      </c>
    </row>
    <row r="2620" spans="1:2" ht="15" hidden="1" x14ac:dyDescent="0.25">
      <c r="A2620" s="517" t="s">
        <v>197</v>
      </c>
      <c r="B2620" s="517" t="s">
        <v>368</v>
      </c>
    </row>
    <row r="2621" spans="1:2" ht="15" hidden="1" x14ac:dyDescent="0.25">
      <c r="A2621" s="517" t="s">
        <v>197</v>
      </c>
      <c r="B2621" s="517" t="s">
        <v>368</v>
      </c>
    </row>
    <row r="2622" spans="1:2" ht="15" hidden="1" x14ac:dyDescent="0.25">
      <c r="A2622" s="517" t="s">
        <v>197</v>
      </c>
      <c r="B2622" s="517" t="s">
        <v>368</v>
      </c>
    </row>
    <row r="2623" spans="1:2" ht="15" hidden="1" x14ac:dyDescent="0.25">
      <c r="A2623" s="517" t="s">
        <v>197</v>
      </c>
      <c r="B2623" s="517" t="s">
        <v>368</v>
      </c>
    </row>
    <row r="2624" spans="1:2" ht="15" hidden="1" x14ac:dyDescent="0.25">
      <c r="A2624" s="517" t="s">
        <v>197</v>
      </c>
      <c r="B2624" s="517" t="s">
        <v>368</v>
      </c>
    </row>
    <row r="2625" spans="1:2" ht="15" hidden="1" x14ac:dyDescent="0.25">
      <c r="A2625" s="517" t="s">
        <v>197</v>
      </c>
      <c r="B2625" s="517" t="s">
        <v>368</v>
      </c>
    </row>
    <row r="2626" spans="1:2" ht="15" hidden="1" x14ac:dyDescent="0.25">
      <c r="A2626" s="517" t="s">
        <v>197</v>
      </c>
      <c r="B2626" s="517" t="s">
        <v>368</v>
      </c>
    </row>
    <row r="2627" spans="1:2" ht="15" hidden="1" x14ac:dyDescent="0.25">
      <c r="A2627" s="517" t="s">
        <v>197</v>
      </c>
      <c r="B2627" s="517" t="s">
        <v>368</v>
      </c>
    </row>
    <row r="2628" spans="1:2" ht="15" hidden="1" x14ac:dyDescent="0.25">
      <c r="A2628" s="517" t="s">
        <v>197</v>
      </c>
      <c r="B2628" s="517" t="s">
        <v>368</v>
      </c>
    </row>
    <row r="2629" spans="1:2" ht="15" hidden="1" x14ac:dyDescent="0.25">
      <c r="A2629" s="517" t="s">
        <v>197</v>
      </c>
      <c r="B2629" s="517" t="s">
        <v>368</v>
      </c>
    </row>
    <row r="2630" spans="1:2" ht="15" hidden="1" x14ac:dyDescent="0.25">
      <c r="A2630" s="517" t="s">
        <v>197</v>
      </c>
      <c r="B2630" s="517" t="s">
        <v>368</v>
      </c>
    </row>
    <row r="2631" spans="1:2" ht="15" hidden="1" x14ac:dyDescent="0.25">
      <c r="A2631" s="517" t="s">
        <v>197</v>
      </c>
      <c r="B2631" s="517" t="s">
        <v>368</v>
      </c>
    </row>
    <row r="2632" spans="1:2" ht="15" hidden="1" x14ac:dyDescent="0.25">
      <c r="A2632" s="517" t="s">
        <v>197</v>
      </c>
      <c r="B2632" s="517" t="s">
        <v>368</v>
      </c>
    </row>
    <row r="2633" spans="1:2" ht="15" hidden="1" x14ac:dyDescent="0.25">
      <c r="A2633" s="517" t="s">
        <v>197</v>
      </c>
      <c r="B2633" s="517" t="s">
        <v>368</v>
      </c>
    </row>
    <row r="2634" spans="1:2" ht="15" hidden="1" x14ac:dyDescent="0.25">
      <c r="A2634" s="517" t="s">
        <v>197</v>
      </c>
      <c r="B2634" s="517" t="s">
        <v>368</v>
      </c>
    </row>
    <row r="2635" spans="1:2" ht="15" hidden="1" x14ac:dyDescent="0.25">
      <c r="A2635" s="517" t="s">
        <v>197</v>
      </c>
      <c r="B2635" s="517" t="s">
        <v>368</v>
      </c>
    </row>
    <row r="2636" spans="1:2" ht="15" hidden="1" x14ac:dyDescent="0.25">
      <c r="A2636" s="517" t="s">
        <v>197</v>
      </c>
      <c r="B2636" s="517" t="s">
        <v>368</v>
      </c>
    </row>
    <row r="2637" spans="1:2" ht="15" hidden="1" x14ac:dyDescent="0.25">
      <c r="A2637" s="517" t="s">
        <v>197</v>
      </c>
      <c r="B2637" s="517" t="s">
        <v>368</v>
      </c>
    </row>
    <row r="2638" spans="1:2" ht="15" hidden="1" x14ac:dyDescent="0.25">
      <c r="A2638" s="517" t="s">
        <v>197</v>
      </c>
      <c r="B2638" s="517" t="s">
        <v>368</v>
      </c>
    </row>
    <row r="2639" spans="1:2" ht="15" hidden="1" x14ac:dyDescent="0.25">
      <c r="A2639" s="517" t="s">
        <v>197</v>
      </c>
      <c r="B2639" s="517" t="s">
        <v>368</v>
      </c>
    </row>
    <row r="2640" spans="1:2" ht="15" hidden="1" x14ac:dyDescent="0.25">
      <c r="A2640" s="517" t="s">
        <v>197</v>
      </c>
      <c r="B2640" s="517" t="s">
        <v>368</v>
      </c>
    </row>
    <row r="2641" spans="1:2" ht="15" hidden="1" x14ac:dyDescent="0.25">
      <c r="A2641" s="517" t="s">
        <v>197</v>
      </c>
      <c r="B2641" s="517" t="s">
        <v>368</v>
      </c>
    </row>
    <row r="2642" spans="1:2" ht="15" hidden="1" x14ac:dyDescent="0.25">
      <c r="A2642" s="517" t="s">
        <v>199</v>
      </c>
      <c r="B2642" s="517" t="s">
        <v>371</v>
      </c>
    </row>
    <row r="2643" spans="1:2" ht="15" hidden="1" x14ac:dyDescent="0.25">
      <c r="A2643" s="517" t="s">
        <v>199</v>
      </c>
      <c r="B2643" s="517" t="s">
        <v>371</v>
      </c>
    </row>
    <row r="2644" spans="1:2" ht="15" hidden="1" x14ac:dyDescent="0.25">
      <c r="A2644" s="517" t="s">
        <v>199</v>
      </c>
      <c r="B2644" s="517" t="s">
        <v>371</v>
      </c>
    </row>
    <row r="2645" spans="1:2" ht="15" hidden="1" x14ac:dyDescent="0.25">
      <c r="A2645" s="517" t="s">
        <v>199</v>
      </c>
      <c r="B2645" s="517" t="s">
        <v>371</v>
      </c>
    </row>
    <row r="2646" spans="1:2" ht="15" hidden="1" x14ac:dyDescent="0.25">
      <c r="A2646" s="517" t="s">
        <v>199</v>
      </c>
      <c r="B2646" s="517" t="s">
        <v>371</v>
      </c>
    </row>
    <row r="2647" spans="1:2" ht="15" hidden="1" x14ac:dyDescent="0.25">
      <c r="A2647" s="517" t="s">
        <v>1508</v>
      </c>
      <c r="B2647" s="517" t="s">
        <v>1509</v>
      </c>
    </row>
    <row r="2648" spans="1:2" ht="15" hidden="1" x14ac:dyDescent="0.25">
      <c r="A2648" s="517" t="s">
        <v>200</v>
      </c>
      <c r="B2648" s="517" t="s">
        <v>372</v>
      </c>
    </row>
    <row r="2649" spans="1:2" ht="15" hidden="1" x14ac:dyDescent="0.25">
      <c r="A2649" s="517" t="s">
        <v>200</v>
      </c>
      <c r="B2649" s="517" t="s">
        <v>372</v>
      </c>
    </row>
    <row r="2650" spans="1:2" ht="15" hidden="1" x14ac:dyDescent="0.25">
      <c r="A2650" s="517" t="s">
        <v>200</v>
      </c>
      <c r="B2650" s="517" t="s">
        <v>372</v>
      </c>
    </row>
    <row r="2651" spans="1:2" ht="15" hidden="1" x14ac:dyDescent="0.25">
      <c r="A2651" s="517" t="s">
        <v>200</v>
      </c>
      <c r="B2651" s="517" t="s">
        <v>372</v>
      </c>
    </row>
    <row r="2652" spans="1:2" ht="15" hidden="1" x14ac:dyDescent="0.25">
      <c r="A2652" s="517" t="s">
        <v>1318</v>
      </c>
      <c r="B2652" s="517" t="s">
        <v>1319</v>
      </c>
    </row>
    <row r="2653" spans="1:2" ht="15" hidden="1" x14ac:dyDescent="0.25">
      <c r="A2653" s="517" t="s">
        <v>1318</v>
      </c>
      <c r="B2653" s="517" t="s">
        <v>1319</v>
      </c>
    </row>
    <row r="2654" spans="1:2" ht="15" hidden="1" x14ac:dyDescent="0.25">
      <c r="A2654" s="517" t="s">
        <v>1318</v>
      </c>
      <c r="B2654" s="517" t="s">
        <v>1319</v>
      </c>
    </row>
    <row r="2655" spans="1:2" ht="15" hidden="1" x14ac:dyDescent="0.25">
      <c r="A2655" s="517" t="s">
        <v>1318</v>
      </c>
      <c r="B2655" s="517" t="s">
        <v>1319</v>
      </c>
    </row>
    <row r="2656" spans="1:2" ht="15" hidden="1" x14ac:dyDescent="0.25">
      <c r="A2656" s="517" t="s">
        <v>1318</v>
      </c>
      <c r="B2656" s="517" t="s">
        <v>1319</v>
      </c>
    </row>
    <row r="2657" spans="1:2" ht="15" hidden="1" x14ac:dyDescent="0.25">
      <c r="A2657" s="517" t="s">
        <v>1318</v>
      </c>
      <c r="B2657" s="517" t="s">
        <v>1319</v>
      </c>
    </row>
    <row r="2658" spans="1:2" ht="15" hidden="1" x14ac:dyDescent="0.25">
      <c r="A2658" s="517" t="s">
        <v>1318</v>
      </c>
      <c r="B2658" s="517" t="s">
        <v>1319</v>
      </c>
    </row>
    <row r="2659" spans="1:2" ht="15" hidden="1" x14ac:dyDescent="0.25">
      <c r="A2659" s="517" t="s">
        <v>1318</v>
      </c>
      <c r="B2659" s="517" t="s">
        <v>1319</v>
      </c>
    </row>
    <row r="2660" spans="1:2" ht="15" hidden="1" x14ac:dyDescent="0.25">
      <c r="A2660" s="517" t="s">
        <v>2252</v>
      </c>
      <c r="B2660" s="517" t="s">
        <v>2252</v>
      </c>
    </row>
    <row r="2661" spans="1:2" ht="15" hidden="1" x14ac:dyDescent="0.25">
      <c r="A2661" s="517" t="s">
        <v>2253</v>
      </c>
      <c r="B2661" s="517" t="s">
        <v>2253</v>
      </c>
    </row>
    <row r="2662" spans="1:2" ht="15" hidden="1" x14ac:dyDescent="0.25">
      <c r="A2662" s="517" t="s">
        <v>2254</v>
      </c>
      <c r="B2662" s="517" t="s">
        <v>2254</v>
      </c>
    </row>
    <row r="2663" spans="1:2" ht="15" hidden="1" x14ac:dyDescent="0.25">
      <c r="A2663" s="517" t="s">
        <v>2255</v>
      </c>
      <c r="B2663" s="517" t="s">
        <v>2255</v>
      </c>
    </row>
    <row r="2664" spans="1:2" ht="15" hidden="1" x14ac:dyDescent="0.25">
      <c r="A2664" s="517" t="s">
        <v>2256</v>
      </c>
      <c r="B2664" s="517" t="s">
        <v>2256</v>
      </c>
    </row>
    <row r="2665" spans="1:2" ht="15" hidden="1" x14ac:dyDescent="0.25">
      <c r="A2665" s="517" t="s">
        <v>2257</v>
      </c>
      <c r="B2665" s="517" t="s">
        <v>2257</v>
      </c>
    </row>
    <row r="2666" spans="1:2" ht="15" hidden="1" x14ac:dyDescent="0.25">
      <c r="A2666" s="517" t="s">
        <v>2258</v>
      </c>
      <c r="B2666" s="517" t="s">
        <v>2258</v>
      </c>
    </row>
    <row r="2667" spans="1:2" ht="15" hidden="1" x14ac:dyDescent="0.25">
      <c r="A2667" s="517" t="s">
        <v>2259</v>
      </c>
      <c r="B2667" s="517" t="s">
        <v>2259</v>
      </c>
    </row>
    <row r="2668" spans="1:2" ht="15" hidden="1" x14ac:dyDescent="0.25">
      <c r="A2668" s="517" t="s">
        <v>2259</v>
      </c>
      <c r="B2668" s="517" t="s">
        <v>2259</v>
      </c>
    </row>
    <row r="2669" spans="1:2" ht="15" hidden="1" x14ac:dyDescent="0.25">
      <c r="A2669" s="517" t="s">
        <v>2260</v>
      </c>
      <c r="B2669" s="517" t="s">
        <v>2260</v>
      </c>
    </row>
    <row r="2670" spans="1:2" ht="15" hidden="1" x14ac:dyDescent="0.25">
      <c r="A2670" s="517" t="s">
        <v>2261</v>
      </c>
      <c r="B2670" s="517" t="s">
        <v>2261</v>
      </c>
    </row>
    <row r="2671" spans="1:2" ht="15" hidden="1" x14ac:dyDescent="0.25">
      <c r="A2671" s="517" t="s">
        <v>2262</v>
      </c>
      <c r="B2671" s="517" t="s">
        <v>2262</v>
      </c>
    </row>
    <row r="2672" spans="1:2" ht="15" hidden="1" x14ac:dyDescent="0.25">
      <c r="A2672" s="517" t="s">
        <v>2263</v>
      </c>
      <c r="B2672" s="517" t="s">
        <v>2263</v>
      </c>
    </row>
    <row r="2673" spans="1:2" ht="15" hidden="1" x14ac:dyDescent="0.25">
      <c r="A2673" s="517" t="s">
        <v>2264</v>
      </c>
      <c r="B2673" s="517" t="s">
        <v>2264</v>
      </c>
    </row>
    <row r="2674" spans="1:2" ht="15" hidden="1" x14ac:dyDescent="0.25">
      <c r="A2674" s="517" t="s">
        <v>2265</v>
      </c>
      <c r="B2674" s="517" t="s">
        <v>2265</v>
      </c>
    </row>
    <row r="2675" spans="1:2" ht="15" hidden="1" x14ac:dyDescent="0.25">
      <c r="A2675" s="517" t="s">
        <v>2266</v>
      </c>
      <c r="B2675" s="517" t="s">
        <v>2266</v>
      </c>
    </row>
    <row r="2676" spans="1:2" ht="15" hidden="1" x14ac:dyDescent="0.25">
      <c r="A2676" s="517" t="s">
        <v>2267</v>
      </c>
      <c r="B2676" s="517" t="s">
        <v>2267</v>
      </c>
    </row>
    <row r="2677" spans="1:2" ht="15" hidden="1" x14ac:dyDescent="0.25">
      <c r="A2677" s="517" t="s">
        <v>2268</v>
      </c>
      <c r="B2677" s="517" t="s">
        <v>2268</v>
      </c>
    </row>
    <row r="2678" spans="1:2" ht="15" hidden="1" x14ac:dyDescent="0.25">
      <c r="A2678" s="517" t="s">
        <v>2269</v>
      </c>
      <c r="B2678" s="517" t="s">
        <v>2269</v>
      </c>
    </row>
    <row r="2679" spans="1:2" ht="15" hidden="1" x14ac:dyDescent="0.25">
      <c r="A2679" s="517" t="s">
        <v>2270</v>
      </c>
      <c r="B2679" s="517" t="s">
        <v>2270</v>
      </c>
    </row>
    <row r="2680" spans="1:2" ht="15" hidden="1" x14ac:dyDescent="0.25">
      <c r="A2680" s="517" t="s">
        <v>2271</v>
      </c>
      <c r="B2680" s="517" t="s">
        <v>2271</v>
      </c>
    </row>
    <row r="2681" spans="1:2" ht="15" hidden="1" x14ac:dyDescent="0.25">
      <c r="A2681" s="517" t="s">
        <v>2272</v>
      </c>
      <c r="B2681" s="517" t="s">
        <v>2272</v>
      </c>
    </row>
    <row r="2682" spans="1:2" ht="15" hidden="1" x14ac:dyDescent="0.25">
      <c r="A2682" s="517" t="s">
        <v>2273</v>
      </c>
      <c r="B2682" s="517" t="s">
        <v>2273</v>
      </c>
    </row>
    <row r="2683" spans="1:2" ht="15" hidden="1" x14ac:dyDescent="0.25">
      <c r="A2683" s="517" t="s">
        <v>2274</v>
      </c>
      <c r="B2683" s="517" t="s">
        <v>2274</v>
      </c>
    </row>
    <row r="2684" spans="1:2" ht="15" hidden="1" x14ac:dyDescent="0.25">
      <c r="A2684" s="517" t="s">
        <v>2275</v>
      </c>
      <c r="B2684" s="517" t="s">
        <v>2275</v>
      </c>
    </row>
    <row r="2685" spans="1:2" ht="15" hidden="1" x14ac:dyDescent="0.25">
      <c r="A2685" s="517" t="s">
        <v>2276</v>
      </c>
      <c r="B2685" s="517" t="s">
        <v>2276</v>
      </c>
    </row>
    <row r="2686" spans="1:2" ht="15" hidden="1" x14ac:dyDescent="0.25">
      <c r="A2686" s="517" t="s">
        <v>2277</v>
      </c>
      <c r="B2686" s="517" t="s">
        <v>2277</v>
      </c>
    </row>
    <row r="2687" spans="1:2" ht="15" hidden="1" x14ac:dyDescent="0.25">
      <c r="A2687" s="517" t="s">
        <v>2278</v>
      </c>
      <c r="B2687" s="517" t="s">
        <v>2278</v>
      </c>
    </row>
    <row r="2688" spans="1:2" ht="15" hidden="1" x14ac:dyDescent="0.25">
      <c r="A2688" s="517" t="s">
        <v>2279</v>
      </c>
      <c r="B2688" s="517" t="s">
        <v>2279</v>
      </c>
    </row>
    <row r="2689" spans="1:2" ht="15" hidden="1" x14ac:dyDescent="0.25">
      <c r="A2689" s="517" t="s">
        <v>2280</v>
      </c>
      <c r="B2689" s="517" t="s">
        <v>2280</v>
      </c>
    </row>
    <row r="2690" spans="1:2" ht="15" hidden="1" x14ac:dyDescent="0.25">
      <c r="A2690" s="517" t="s">
        <v>2281</v>
      </c>
      <c r="B2690" s="517" t="s">
        <v>2281</v>
      </c>
    </row>
    <row r="2691" spans="1:2" ht="15" hidden="1" x14ac:dyDescent="0.25">
      <c r="A2691" s="517" t="s">
        <v>2282</v>
      </c>
      <c r="B2691" s="517" t="s">
        <v>2282</v>
      </c>
    </row>
    <row r="2692" spans="1:2" ht="15" hidden="1" x14ac:dyDescent="0.25">
      <c r="A2692" s="517" t="s">
        <v>2282</v>
      </c>
      <c r="B2692" s="517" t="s">
        <v>2282</v>
      </c>
    </row>
    <row r="2693" spans="1:2" ht="15" hidden="1" x14ac:dyDescent="0.25">
      <c r="A2693" s="517" t="s">
        <v>2283</v>
      </c>
      <c r="B2693" s="517" t="s">
        <v>2283</v>
      </c>
    </row>
    <row r="2694" spans="1:2" ht="15" hidden="1" x14ac:dyDescent="0.25">
      <c r="A2694" s="517" t="s">
        <v>2284</v>
      </c>
      <c r="B2694" s="517" t="s">
        <v>2284</v>
      </c>
    </row>
    <row r="2695" spans="1:2" ht="15" hidden="1" x14ac:dyDescent="0.25">
      <c r="A2695" s="517" t="s">
        <v>2285</v>
      </c>
      <c r="B2695" s="517" t="s">
        <v>2285</v>
      </c>
    </row>
    <row r="2696" spans="1:2" ht="15" hidden="1" x14ac:dyDescent="0.25">
      <c r="A2696" s="517" t="s">
        <v>2286</v>
      </c>
      <c r="B2696" s="517" t="s">
        <v>2286</v>
      </c>
    </row>
    <row r="2697" spans="1:2" ht="15" hidden="1" x14ac:dyDescent="0.25">
      <c r="A2697" s="517" t="s">
        <v>2287</v>
      </c>
      <c r="B2697" s="517" t="s">
        <v>2287</v>
      </c>
    </row>
    <row r="2698" spans="1:2" ht="15" hidden="1" x14ac:dyDescent="0.25">
      <c r="A2698" s="517" t="s">
        <v>2288</v>
      </c>
      <c r="B2698" s="517" t="s">
        <v>2288</v>
      </c>
    </row>
    <row r="2699" spans="1:2" ht="15" hidden="1" x14ac:dyDescent="0.25">
      <c r="A2699" s="517" t="s">
        <v>2289</v>
      </c>
      <c r="B2699" s="517" t="s">
        <v>2289</v>
      </c>
    </row>
    <row r="2700" spans="1:2" ht="15" hidden="1" x14ac:dyDescent="0.25">
      <c r="A2700" s="517" t="s">
        <v>2290</v>
      </c>
      <c r="B2700" s="517" t="s">
        <v>2290</v>
      </c>
    </row>
    <row r="2701" spans="1:2" ht="15" hidden="1" x14ac:dyDescent="0.25">
      <c r="A2701" s="517" t="s">
        <v>2290</v>
      </c>
      <c r="B2701" s="517" t="s">
        <v>2290</v>
      </c>
    </row>
    <row r="2702" spans="1:2" ht="15" hidden="1" x14ac:dyDescent="0.25">
      <c r="A2702" s="517" t="s">
        <v>2291</v>
      </c>
      <c r="B2702" s="517" t="s">
        <v>2291</v>
      </c>
    </row>
    <row r="2703" spans="1:2" ht="15" hidden="1" x14ac:dyDescent="0.25">
      <c r="A2703" s="517" t="s">
        <v>2291</v>
      </c>
      <c r="B2703" s="517" t="s">
        <v>2291</v>
      </c>
    </row>
    <row r="2704" spans="1:2" ht="15" hidden="1" x14ac:dyDescent="0.25">
      <c r="A2704" s="517" t="s">
        <v>2292</v>
      </c>
      <c r="B2704" s="517" t="s">
        <v>2292</v>
      </c>
    </row>
    <row r="2705" spans="1:2" ht="15" hidden="1" x14ac:dyDescent="0.25">
      <c r="A2705" s="517" t="s">
        <v>2292</v>
      </c>
      <c r="B2705" s="517" t="s">
        <v>2292</v>
      </c>
    </row>
    <row r="2706" spans="1:2" ht="15" hidden="1" x14ac:dyDescent="0.25">
      <c r="A2706" s="517" t="s">
        <v>2293</v>
      </c>
      <c r="B2706" s="517" t="s">
        <v>2293</v>
      </c>
    </row>
    <row r="2707" spans="1:2" ht="15" hidden="1" x14ac:dyDescent="0.25">
      <c r="A2707" s="517" t="s">
        <v>2294</v>
      </c>
      <c r="B2707" s="517" t="s">
        <v>2294</v>
      </c>
    </row>
    <row r="2708" spans="1:2" ht="15" hidden="1" x14ac:dyDescent="0.25">
      <c r="A2708" s="517" t="s">
        <v>2295</v>
      </c>
      <c r="B2708" s="517" t="s">
        <v>2295</v>
      </c>
    </row>
    <row r="2709" spans="1:2" ht="15" hidden="1" x14ac:dyDescent="0.25">
      <c r="A2709" s="517" t="s">
        <v>2296</v>
      </c>
      <c r="B2709" s="517" t="s">
        <v>2296</v>
      </c>
    </row>
    <row r="2710" spans="1:2" ht="15" hidden="1" x14ac:dyDescent="0.25">
      <c r="A2710" s="517" t="s">
        <v>2297</v>
      </c>
      <c r="B2710" s="517" t="s">
        <v>2297</v>
      </c>
    </row>
    <row r="2711" spans="1:2" ht="15" hidden="1" x14ac:dyDescent="0.25">
      <c r="A2711" s="517" t="s">
        <v>2298</v>
      </c>
      <c r="B2711" s="517" t="s">
        <v>2298</v>
      </c>
    </row>
    <row r="2712" spans="1:2" ht="15" hidden="1" x14ac:dyDescent="0.25">
      <c r="A2712" s="517" t="s">
        <v>2299</v>
      </c>
      <c r="B2712" s="517" t="s">
        <v>2299</v>
      </c>
    </row>
    <row r="2713" spans="1:2" ht="15" hidden="1" x14ac:dyDescent="0.25">
      <c r="A2713" s="517" t="s">
        <v>2300</v>
      </c>
      <c r="B2713" s="517" t="s">
        <v>2300</v>
      </c>
    </row>
    <row r="2714" spans="1:2" ht="15" hidden="1" x14ac:dyDescent="0.25">
      <c r="A2714" s="517" t="s">
        <v>2301</v>
      </c>
      <c r="B2714" s="517" t="s">
        <v>2301</v>
      </c>
    </row>
    <row r="2715" spans="1:2" ht="15" hidden="1" x14ac:dyDescent="0.25">
      <c r="A2715" s="517" t="s">
        <v>2302</v>
      </c>
      <c r="B2715" s="517" t="s">
        <v>2302</v>
      </c>
    </row>
    <row r="2716" spans="1:2" ht="15" hidden="1" x14ac:dyDescent="0.25">
      <c r="A2716" s="517" t="s">
        <v>2303</v>
      </c>
      <c r="B2716" s="517" t="s">
        <v>2303</v>
      </c>
    </row>
    <row r="2717" spans="1:2" ht="15" hidden="1" x14ac:dyDescent="0.25">
      <c r="A2717" s="517" t="s">
        <v>2304</v>
      </c>
      <c r="B2717" s="517" t="s">
        <v>2304</v>
      </c>
    </row>
    <row r="2718" spans="1:2" ht="15" hidden="1" x14ac:dyDescent="0.25">
      <c r="A2718" s="517" t="s">
        <v>2305</v>
      </c>
      <c r="B2718" s="517" t="s">
        <v>2305</v>
      </c>
    </row>
    <row r="2719" spans="1:2" ht="15" hidden="1" x14ac:dyDescent="0.25">
      <c r="A2719" s="517" t="s">
        <v>2305</v>
      </c>
      <c r="B2719" s="517" t="s">
        <v>2305</v>
      </c>
    </row>
    <row r="2720" spans="1:2" ht="15" hidden="1" x14ac:dyDescent="0.25">
      <c r="A2720" s="517" t="s">
        <v>2306</v>
      </c>
      <c r="B2720" s="517" t="s">
        <v>2306</v>
      </c>
    </row>
    <row r="2721" spans="1:2" ht="15" hidden="1" x14ac:dyDescent="0.25">
      <c r="A2721" s="517" t="s">
        <v>2307</v>
      </c>
      <c r="B2721" s="517" t="s">
        <v>2307</v>
      </c>
    </row>
    <row r="2722" spans="1:2" ht="15" hidden="1" x14ac:dyDescent="0.25">
      <c r="A2722" s="517" t="s">
        <v>2308</v>
      </c>
      <c r="B2722" s="517" t="s">
        <v>2308</v>
      </c>
    </row>
    <row r="2723" spans="1:2" ht="15" hidden="1" x14ac:dyDescent="0.25">
      <c r="A2723" s="517" t="s">
        <v>2309</v>
      </c>
      <c r="B2723" s="517" t="s">
        <v>2309</v>
      </c>
    </row>
    <row r="2724" spans="1:2" ht="15" hidden="1" x14ac:dyDescent="0.25">
      <c r="A2724" s="517" t="s">
        <v>2310</v>
      </c>
      <c r="B2724" s="517" t="s">
        <v>2310</v>
      </c>
    </row>
    <row r="2725" spans="1:2" ht="15" hidden="1" x14ac:dyDescent="0.25">
      <c r="A2725" s="517" t="s">
        <v>2311</v>
      </c>
      <c r="B2725" s="517" t="s">
        <v>2311</v>
      </c>
    </row>
    <row r="2726" spans="1:2" ht="15" hidden="1" x14ac:dyDescent="0.25">
      <c r="A2726" s="517" t="s">
        <v>2312</v>
      </c>
      <c r="B2726" s="517" t="s">
        <v>2312</v>
      </c>
    </row>
    <row r="2727" spans="1:2" ht="15" hidden="1" x14ac:dyDescent="0.25">
      <c r="A2727" s="517" t="s">
        <v>2313</v>
      </c>
      <c r="B2727" s="517" t="s">
        <v>2313</v>
      </c>
    </row>
    <row r="2728" spans="1:2" ht="15" hidden="1" x14ac:dyDescent="0.25">
      <c r="A2728" s="517" t="s">
        <v>2314</v>
      </c>
      <c r="B2728" s="517" t="s">
        <v>2314</v>
      </c>
    </row>
    <row r="2729" spans="1:2" ht="15" hidden="1" x14ac:dyDescent="0.25">
      <c r="A2729" s="517" t="s">
        <v>2315</v>
      </c>
      <c r="B2729" s="517" t="s">
        <v>2315</v>
      </c>
    </row>
    <row r="2730" spans="1:2" ht="15" hidden="1" x14ac:dyDescent="0.25">
      <c r="A2730" s="517" t="s">
        <v>2316</v>
      </c>
      <c r="B2730" s="517" t="s">
        <v>2297</v>
      </c>
    </row>
    <row r="2731" spans="1:2" ht="15" hidden="1" x14ac:dyDescent="0.25">
      <c r="A2731" s="517" t="s">
        <v>2317</v>
      </c>
      <c r="B2731" s="517" t="s">
        <v>2318</v>
      </c>
    </row>
    <row r="2732" spans="1:2" ht="15" hidden="1" x14ac:dyDescent="0.25">
      <c r="A2732" s="517" t="s">
        <v>2319</v>
      </c>
      <c r="B2732" s="517" t="s">
        <v>2320</v>
      </c>
    </row>
    <row r="2733" spans="1:2" ht="15" hidden="1" x14ac:dyDescent="0.25">
      <c r="A2733" s="517" t="s">
        <v>1817</v>
      </c>
      <c r="B2733" s="517" t="s">
        <v>1818</v>
      </c>
    </row>
    <row r="2734" spans="1:2" ht="15" hidden="1" x14ac:dyDescent="0.25">
      <c r="A2734" s="517" t="s">
        <v>2321</v>
      </c>
      <c r="B2734" s="517" t="s">
        <v>2322</v>
      </c>
    </row>
    <row r="2735" spans="1:2" ht="15" hidden="1" x14ac:dyDescent="0.25">
      <c r="A2735" s="517" t="s">
        <v>2323</v>
      </c>
      <c r="B2735" s="517" t="s">
        <v>2324</v>
      </c>
    </row>
    <row r="2736" spans="1:2" ht="15" hidden="1" x14ac:dyDescent="0.25">
      <c r="A2736" s="517" t="s">
        <v>2323</v>
      </c>
      <c r="B2736" s="517" t="s">
        <v>2324</v>
      </c>
    </row>
    <row r="2737" spans="1:2" ht="15" hidden="1" x14ac:dyDescent="0.25">
      <c r="A2737" s="517" t="s">
        <v>2325</v>
      </c>
      <c r="B2737" s="517" t="s">
        <v>2326</v>
      </c>
    </row>
    <row r="2738" spans="1:2" ht="15" hidden="1" x14ac:dyDescent="0.25">
      <c r="A2738" s="517" t="s">
        <v>1821</v>
      </c>
      <c r="B2738" s="517" t="s">
        <v>2327</v>
      </c>
    </row>
    <row r="2739" spans="1:2" ht="15" hidden="1" x14ac:dyDescent="0.25">
      <c r="A2739" s="517" t="s">
        <v>2328</v>
      </c>
      <c r="B2739" s="517" t="s">
        <v>2329</v>
      </c>
    </row>
    <row r="2740" spans="1:2" ht="15" hidden="1" x14ac:dyDescent="0.25">
      <c r="A2740" s="517" t="s">
        <v>2195</v>
      </c>
      <c r="B2740" s="517" t="s">
        <v>2196</v>
      </c>
    </row>
    <row r="2741" spans="1:2" ht="15" hidden="1" x14ac:dyDescent="0.25">
      <c r="A2741" s="517" t="s">
        <v>2330</v>
      </c>
      <c r="B2741" s="517" t="s">
        <v>2331</v>
      </c>
    </row>
    <row r="2742" spans="1:2" ht="15" hidden="1" x14ac:dyDescent="0.25">
      <c r="A2742" s="517" t="s">
        <v>1591</v>
      </c>
      <c r="B2742" s="517" t="s">
        <v>68</v>
      </c>
    </row>
    <row r="2743" spans="1:2" ht="15" hidden="1" x14ac:dyDescent="0.25">
      <c r="A2743" s="517" t="s">
        <v>2332</v>
      </c>
      <c r="B2743" s="517" t="s">
        <v>2333</v>
      </c>
    </row>
    <row r="2744" spans="1:2" ht="15" hidden="1" x14ac:dyDescent="0.25">
      <c r="A2744" s="517" t="s">
        <v>2334</v>
      </c>
      <c r="B2744" s="517" t="s">
        <v>2335</v>
      </c>
    </row>
    <row r="2745" spans="1:2" ht="15" hidden="1" x14ac:dyDescent="0.25">
      <c r="A2745" s="517" t="s">
        <v>2336</v>
      </c>
      <c r="B2745" s="517" t="s">
        <v>2337</v>
      </c>
    </row>
    <row r="2746" spans="1:2" ht="15" hidden="1" x14ac:dyDescent="0.25">
      <c r="A2746" s="517" t="s">
        <v>2338</v>
      </c>
      <c r="B2746" s="517" t="s">
        <v>2339</v>
      </c>
    </row>
    <row r="2747" spans="1:2" ht="15" hidden="1" x14ac:dyDescent="0.25">
      <c r="A2747" s="517" t="s">
        <v>2340</v>
      </c>
      <c r="B2747" s="517" t="s">
        <v>2341</v>
      </c>
    </row>
    <row r="2748" spans="1:2" ht="15" hidden="1" x14ac:dyDescent="0.25">
      <c r="A2748" s="517" t="s">
        <v>2342</v>
      </c>
      <c r="B2748" s="517" t="s">
        <v>2343</v>
      </c>
    </row>
    <row r="2749" spans="1:2" ht="15" hidden="1" x14ac:dyDescent="0.25">
      <c r="A2749" s="517" t="s">
        <v>2344</v>
      </c>
      <c r="B2749" s="517" t="s">
        <v>2345</v>
      </c>
    </row>
    <row r="2750" spans="1:2" ht="15" hidden="1" x14ac:dyDescent="0.25">
      <c r="A2750" s="517" t="s">
        <v>2346</v>
      </c>
      <c r="B2750" s="517" t="s">
        <v>2347</v>
      </c>
    </row>
    <row r="2751" spans="1:2" ht="15" hidden="1" x14ac:dyDescent="0.25">
      <c r="A2751" s="517" t="s">
        <v>2346</v>
      </c>
      <c r="B2751" s="517" t="s">
        <v>2347</v>
      </c>
    </row>
    <row r="2752" spans="1:2" ht="15" hidden="1" x14ac:dyDescent="0.25">
      <c r="A2752" s="517" t="s">
        <v>250</v>
      </c>
      <c r="B2752" s="517" t="s">
        <v>422</v>
      </c>
    </row>
    <row r="2753" spans="1:2" ht="15" hidden="1" x14ac:dyDescent="0.25">
      <c r="A2753" s="517" t="s">
        <v>2348</v>
      </c>
      <c r="B2753" s="517" t="s">
        <v>2349</v>
      </c>
    </row>
    <row r="2754" spans="1:2" ht="15" hidden="1" x14ac:dyDescent="0.25">
      <c r="A2754" s="518" t="s">
        <v>2350</v>
      </c>
      <c r="B2754" s="518" t="s">
        <v>2351</v>
      </c>
    </row>
    <row r="2755" spans="1:2" ht="15" hidden="1" x14ac:dyDescent="0.25">
      <c r="A2755" s="517" t="s">
        <v>2042</v>
      </c>
      <c r="B2755" s="517" t="s">
        <v>2352</v>
      </c>
    </row>
    <row r="2756" spans="1:2" ht="15" hidden="1" x14ac:dyDescent="0.25">
      <c r="A2756" s="517" t="s">
        <v>2353</v>
      </c>
      <c r="B2756" s="517" t="s">
        <v>2354</v>
      </c>
    </row>
    <row r="2757" spans="1:2" ht="15" hidden="1" x14ac:dyDescent="0.25">
      <c r="A2757" s="517" t="s">
        <v>2355</v>
      </c>
      <c r="B2757" s="517" t="s">
        <v>2356</v>
      </c>
    </row>
    <row r="2758" spans="1:2" ht="15" hidden="1" x14ac:dyDescent="0.25">
      <c r="A2758" s="517" t="s">
        <v>2357</v>
      </c>
      <c r="B2758" s="517" t="s">
        <v>2358</v>
      </c>
    </row>
    <row r="2759" spans="1:2" ht="15" hidden="1" x14ac:dyDescent="0.25">
      <c r="A2759" s="517" t="s">
        <v>2359</v>
      </c>
      <c r="B2759" s="517" t="s">
        <v>2360</v>
      </c>
    </row>
    <row r="2760" spans="1:2" ht="15" hidden="1" x14ac:dyDescent="0.25">
      <c r="A2760" s="517" t="s">
        <v>2359</v>
      </c>
      <c r="B2760" s="517" t="s">
        <v>2360</v>
      </c>
    </row>
    <row r="2761" spans="1:2" ht="15" hidden="1" x14ac:dyDescent="0.25">
      <c r="A2761" s="517" t="s">
        <v>2361</v>
      </c>
      <c r="B2761" s="517" t="s">
        <v>2362</v>
      </c>
    </row>
    <row r="2762" spans="1:2" ht="15" hidden="1" x14ac:dyDescent="0.25">
      <c r="A2762" s="517" t="s">
        <v>2361</v>
      </c>
      <c r="B2762" s="517" t="s">
        <v>2362</v>
      </c>
    </row>
    <row r="2763" spans="1:2" ht="15" hidden="1" x14ac:dyDescent="0.25">
      <c r="A2763" s="517" t="s">
        <v>2363</v>
      </c>
      <c r="B2763" s="517" t="s">
        <v>2364</v>
      </c>
    </row>
    <row r="2764" spans="1:2" ht="15" hidden="1" x14ac:dyDescent="0.25">
      <c r="A2764" s="517" t="s">
        <v>431</v>
      </c>
      <c r="B2764" s="517" t="s">
        <v>432</v>
      </c>
    </row>
    <row r="2765" spans="1:2" ht="15" hidden="1" x14ac:dyDescent="0.25">
      <c r="A2765" s="517" t="s">
        <v>431</v>
      </c>
      <c r="B2765" s="517" t="s">
        <v>432</v>
      </c>
    </row>
    <row r="2766" spans="1:2" ht="15" hidden="1" x14ac:dyDescent="0.25">
      <c r="A2766" s="517" t="s">
        <v>431</v>
      </c>
      <c r="B2766" s="517" t="s">
        <v>432</v>
      </c>
    </row>
    <row r="2767" spans="1:2" ht="15" hidden="1" x14ac:dyDescent="0.25">
      <c r="A2767" s="517" t="s">
        <v>431</v>
      </c>
      <c r="B2767" s="517" t="s">
        <v>432</v>
      </c>
    </row>
    <row r="2768" spans="1:2" ht="15" hidden="1" x14ac:dyDescent="0.25">
      <c r="A2768" s="517" t="s">
        <v>431</v>
      </c>
      <c r="B2768" s="517" t="s">
        <v>432</v>
      </c>
    </row>
    <row r="2769" spans="1:2" ht="15" hidden="1" x14ac:dyDescent="0.25">
      <c r="A2769" s="517" t="s">
        <v>2365</v>
      </c>
      <c r="B2769" s="517" t="s">
        <v>2366</v>
      </c>
    </row>
    <row r="2770" spans="1:2" ht="15" hidden="1" x14ac:dyDescent="0.25">
      <c r="A2770" s="517" t="s">
        <v>2367</v>
      </c>
      <c r="B2770" s="517" t="s">
        <v>2368</v>
      </c>
    </row>
    <row r="2771" spans="1:2" ht="15" hidden="1" x14ac:dyDescent="0.25">
      <c r="A2771" s="517" t="s">
        <v>2367</v>
      </c>
      <c r="B2771" s="517" t="s">
        <v>2368</v>
      </c>
    </row>
    <row r="2772" spans="1:2" ht="15" hidden="1" x14ac:dyDescent="0.25">
      <c r="A2772" s="517" t="s">
        <v>2369</v>
      </c>
      <c r="B2772" s="517" t="s">
        <v>2370</v>
      </c>
    </row>
    <row r="2773" spans="1:2" ht="15" hidden="1" x14ac:dyDescent="0.25">
      <c r="A2773" s="517" t="s">
        <v>2369</v>
      </c>
      <c r="B2773" s="517" t="s">
        <v>2370</v>
      </c>
    </row>
    <row r="2774" spans="1:2" ht="15" hidden="1" x14ac:dyDescent="0.25">
      <c r="A2774" s="517" t="s">
        <v>2371</v>
      </c>
      <c r="B2774" s="517" t="s">
        <v>2372</v>
      </c>
    </row>
    <row r="2775" spans="1:2" ht="15" hidden="1" x14ac:dyDescent="0.25">
      <c r="A2775" s="517" t="s">
        <v>1843</v>
      </c>
      <c r="B2775" s="517" t="s">
        <v>1844</v>
      </c>
    </row>
    <row r="2776" spans="1:2" ht="15" hidden="1" x14ac:dyDescent="0.25">
      <c r="A2776" s="517" t="s">
        <v>1746</v>
      </c>
      <c r="B2776" s="517" t="s">
        <v>1747</v>
      </c>
    </row>
    <row r="2777" spans="1:2" ht="15" hidden="1" x14ac:dyDescent="0.25">
      <c r="A2777" s="517" t="s">
        <v>1746</v>
      </c>
      <c r="B2777" s="517" t="s">
        <v>1747</v>
      </c>
    </row>
    <row r="2778" spans="1:2" ht="15" hidden="1" x14ac:dyDescent="0.25">
      <c r="A2778" s="517" t="s">
        <v>2059</v>
      </c>
      <c r="B2778" s="517" t="s">
        <v>2060</v>
      </c>
    </row>
    <row r="2779" spans="1:2" ht="15" hidden="1" x14ac:dyDescent="0.25">
      <c r="A2779" s="517" t="s">
        <v>1847</v>
      </c>
      <c r="B2779" s="517" t="s">
        <v>1848</v>
      </c>
    </row>
    <row r="2780" spans="1:2" ht="15" hidden="1" x14ac:dyDescent="0.25">
      <c r="A2780" s="517" t="s">
        <v>2373</v>
      </c>
      <c r="B2780" s="517" t="s">
        <v>2374</v>
      </c>
    </row>
    <row r="2781" spans="1:2" ht="15" hidden="1" x14ac:dyDescent="0.25">
      <c r="A2781" s="517" t="s">
        <v>2375</v>
      </c>
      <c r="B2781" s="517" t="s">
        <v>2376</v>
      </c>
    </row>
    <row r="2782" spans="1:2" ht="15" hidden="1" x14ac:dyDescent="0.25">
      <c r="A2782" s="517" t="s">
        <v>2375</v>
      </c>
      <c r="B2782" s="517" t="s">
        <v>2376</v>
      </c>
    </row>
    <row r="2783" spans="1:2" ht="15" hidden="1" x14ac:dyDescent="0.25">
      <c r="A2783" s="517" t="s">
        <v>2377</v>
      </c>
      <c r="B2783" s="517" t="s">
        <v>2378</v>
      </c>
    </row>
    <row r="2784" spans="1:2" ht="15" hidden="1" x14ac:dyDescent="0.25">
      <c r="A2784" s="517" t="s">
        <v>2379</v>
      </c>
      <c r="B2784" s="517" t="s">
        <v>2380</v>
      </c>
    </row>
    <row r="2785" spans="1:2" ht="15" hidden="1" x14ac:dyDescent="0.25">
      <c r="A2785" s="517" t="s">
        <v>2381</v>
      </c>
      <c r="B2785" s="517" t="s">
        <v>2382</v>
      </c>
    </row>
    <row r="2786" spans="1:2" ht="15" hidden="1" x14ac:dyDescent="0.25">
      <c r="A2786" s="517" t="s">
        <v>2383</v>
      </c>
      <c r="B2786" s="517" t="s">
        <v>2384</v>
      </c>
    </row>
    <row r="2787" spans="1:2" ht="15" hidden="1" x14ac:dyDescent="0.25">
      <c r="A2787" s="519" t="s">
        <v>2385</v>
      </c>
      <c r="B2787" s="519" t="s">
        <v>2386</v>
      </c>
    </row>
    <row r="2788" spans="1:2" ht="15" hidden="1" x14ac:dyDescent="0.25">
      <c r="A2788" s="517" t="s">
        <v>2387</v>
      </c>
      <c r="B2788" s="517" t="s">
        <v>2388</v>
      </c>
    </row>
    <row r="2789" spans="1:2" ht="15" hidden="1" x14ac:dyDescent="0.25">
      <c r="A2789" s="517" t="s">
        <v>2389</v>
      </c>
      <c r="B2789" s="517" t="s">
        <v>2390</v>
      </c>
    </row>
    <row r="2790" spans="1:2" ht="15" hidden="1" x14ac:dyDescent="0.25">
      <c r="A2790" s="517" t="s">
        <v>2391</v>
      </c>
      <c r="B2790" s="517" t="s">
        <v>2392</v>
      </c>
    </row>
    <row r="2791" spans="1:2" ht="15" hidden="1" x14ac:dyDescent="0.25">
      <c r="A2791" s="517" t="s">
        <v>2393</v>
      </c>
      <c r="B2791" s="517" t="s">
        <v>2394</v>
      </c>
    </row>
    <row r="2792" spans="1:2" ht="15" hidden="1" x14ac:dyDescent="0.25">
      <c r="A2792" s="517" t="s">
        <v>2393</v>
      </c>
      <c r="B2792" s="517" t="s">
        <v>2394</v>
      </c>
    </row>
    <row r="2793" spans="1:2" ht="15" hidden="1" x14ac:dyDescent="0.25">
      <c r="A2793" s="517" t="s">
        <v>1862</v>
      </c>
      <c r="B2793" s="517" t="s">
        <v>1863</v>
      </c>
    </row>
    <row r="2794" spans="1:2" ht="15" hidden="1" x14ac:dyDescent="0.25">
      <c r="A2794" s="519" t="s">
        <v>2395</v>
      </c>
      <c r="B2794" s="519" t="s">
        <v>2396</v>
      </c>
    </row>
    <row r="2795" spans="1:2" ht="15" hidden="1" x14ac:dyDescent="0.25">
      <c r="A2795" s="517" t="s">
        <v>2397</v>
      </c>
      <c r="B2795" s="517" t="s">
        <v>2398</v>
      </c>
    </row>
    <row r="2796" spans="1:2" ht="15" hidden="1" x14ac:dyDescent="0.25">
      <c r="A2796" s="517" t="s">
        <v>2397</v>
      </c>
      <c r="B2796" s="517" t="s">
        <v>2398</v>
      </c>
    </row>
    <row r="2797" spans="1:2" ht="15" hidden="1" x14ac:dyDescent="0.25">
      <c r="A2797" s="517" t="s">
        <v>1656</v>
      </c>
      <c r="B2797" s="517" t="s">
        <v>1657</v>
      </c>
    </row>
    <row r="2798" spans="1:2" ht="15" hidden="1" x14ac:dyDescent="0.25">
      <c r="A2798" s="517" t="s">
        <v>2244</v>
      </c>
      <c r="B2798" s="517" t="s">
        <v>2399</v>
      </c>
    </row>
    <row r="2799" spans="1:2" ht="15" hidden="1" x14ac:dyDescent="0.25">
      <c r="A2799" s="517" t="s">
        <v>2400</v>
      </c>
      <c r="B2799" s="517" t="s">
        <v>2401</v>
      </c>
    </row>
    <row r="2800" spans="1:2" ht="15" hidden="1" x14ac:dyDescent="0.25">
      <c r="A2800" s="517" t="s">
        <v>2400</v>
      </c>
      <c r="B2800" s="517" t="s">
        <v>2401</v>
      </c>
    </row>
    <row r="2801" spans="1:2" ht="15" hidden="1" x14ac:dyDescent="0.25">
      <c r="A2801" s="517" t="s">
        <v>2402</v>
      </c>
      <c r="B2801" s="517" t="s">
        <v>2403</v>
      </c>
    </row>
    <row r="2802" spans="1:2" ht="15" hidden="1" x14ac:dyDescent="0.25">
      <c r="A2802" s="517" t="s">
        <v>2404</v>
      </c>
      <c r="B2802" s="517" t="s">
        <v>2405</v>
      </c>
    </row>
    <row r="2803" spans="1:2" ht="15" hidden="1" x14ac:dyDescent="0.25">
      <c r="A2803" s="517" t="s">
        <v>2404</v>
      </c>
      <c r="B2803" s="517" t="s">
        <v>2405</v>
      </c>
    </row>
    <row r="2804" spans="1:2" ht="15" hidden="1" x14ac:dyDescent="0.25">
      <c r="A2804" s="517" t="s">
        <v>231</v>
      </c>
      <c r="B2804" s="517" t="s">
        <v>358</v>
      </c>
    </row>
    <row r="2805" spans="1:2" ht="15" hidden="1" x14ac:dyDescent="0.25">
      <c r="A2805" s="517" t="s">
        <v>190</v>
      </c>
      <c r="B2805" s="517" t="s">
        <v>359</v>
      </c>
    </row>
    <row r="2806" spans="1:2" ht="15" hidden="1" x14ac:dyDescent="0.25">
      <c r="A2806" s="517" t="s">
        <v>191</v>
      </c>
      <c r="B2806" s="517" t="s">
        <v>360</v>
      </c>
    </row>
    <row r="2807" spans="1:2" ht="15" hidden="1" x14ac:dyDescent="0.25">
      <c r="A2807" s="517" t="s">
        <v>191</v>
      </c>
      <c r="B2807" s="517" t="s">
        <v>360</v>
      </c>
    </row>
    <row r="2808" spans="1:2" ht="15" hidden="1" x14ac:dyDescent="0.25">
      <c r="A2808" s="517" t="s">
        <v>191</v>
      </c>
      <c r="B2808" s="517" t="s">
        <v>360</v>
      </c>
    </row>
    <row r="2809" spans="1:2" ht="15" hidden="1" x14ac:dyDescent="0.25">
      <c r="A2809" s="517" t="s">
        <v>191</v>
      </c>
      <c r="B2809" s="517" t="s">
        <v>360</v>
      </c>
    </row>
    <row r="2810" spans="1:2" ht="15" hidden="1" x14ac:dyDescent="0.25">
      <c r="A2810" s="517" t="s">
        <v>191</v>
      </c>
      <c r="B2810" s="517" t="s">
        <v>360</v>
      </c>
    </row>
    <row r="2811" spans="1:2" ht="15" hidden="1" x14ac:dyDescent="0.25">
      <c r="A2811" s="517" t="s">
        <v>191</v>
      </c>
      <c r="B2811" s="517" t="s">
        <v>360</v>
      </c>
    </row>
    <row r="2812" spans="1:2" ht="15" hidden="1" x14ac:dyDescent="0.25">
      <c r="A2812" s="517" t="s">
        <v>191</v>
      </c>
      <c r="B2812" s="517" t="s">
        <v>360</v>
      </c>
    </row>
    <row r="2813" spans="1:2" ht="15" hidden="1" x14ac:dyDescent="0.25">
      <c r="A2813" s="517" t="s">
        <v>191</v>
      </c>
      <c r="B2813" s="517" t="s">
        <v>360</v>
      </c>
    </row>
    <row r="2814" spans="1:2" ht="15" hidden="1" x14ac:dyDescent="0.25">
      <c r="A2814" s="517" t="s">
        <v>191</v>
      </c>
      <c r="B2814" s="517" t="s">
        <v>360</v>
      </c>
    </row>
    <row r="2815" spans="1:2" ht="15" hidden="1" x14ac:dyDescent="0.25">
      <c r="A2815" s="517" t="s">
        <v>191</v>
      </c>
      <c r="B2815" s="517" t="s">
        <v>360</v>
      </c>
    </row>
    <row r="2816" spans="1:2" ht="15" hidden="1" x14ac:dyDescent="0.25">
      <c r="A2816" s="517" t="s">
        <v>191</v>
      </c>
      <c r="B2816" s="517" t="s">
        <v>360</v>
      </c>
    </row>
    <row r="2817" spans="1:2" ht="15" hidden="1" x14ac:dyDescent="0.25">
      <c r="A2817" s="517" t="s">
        <v>191</v>
      </c>
      <c r="B2817" s="517" t="s">
        <v>360</v>
      </c>
    </row>
    <row r="2818" spans="1:2" ht="15" hidden="1" x14ac:dyDescent="0.25">
      <c r="A2818" s="517" t="s">
        <v>191</v>
      </c>
      <c r="B2818" s="517" t="s">
        <v>360</v>
      </c>
    </row>
    <row r="2819" spans="1:2" ht="15" hidden="1" x14ac:dyDescent="0.25">
      <c r="A2819" s="517" t="s">
        <v>191</v>
      </c>
      <c r="B2819" s="517" t="s">
        <v>360</v>
      </c>
    </row>
    <row r="2820" spans="1:2" ht="15" hidden="1" x14ac:dyDescent="0.25">
      <c r="A2820" s="517" t="s">
        <v>191</v>
      </c>
      <c r="B2820" s="517" t="s">
        <v>360</v>
      </c>
    </row>
    <row r="2821" spans="1:2" ht="15" hidden="1" x14ac:dyDescent="0.25">
      <c r="A2821" s="517" t="s">
        <v>191</v>
      </c>
      <c r="B2821" s="517" t="s">
        <v>360</v>
      </c>
    </row>
    <row r="2822" spans="1:2" ht="15" hidden="1" x14ac:dyDescent="0.25">
      <c r="A2822" s="517" t="s">
        <v>191</v>
      </c>
      <c r="B2822" s="517" t="s">
        <v>360</v>
      </c>
    </row>
    <row r="2823" spans="1:2" ht="15" hidden="1" x14ac:dyDescent="0.25">
      <c r="A2823" s="517" t="s">
        <v>191</v>
      </c>
      <c r="B2823" s="517" t="s">
        <v>360</v>
      </c>
    </row>
    <row r="2824" spans="1:2" ht="15" hidden="1" x14ac:dyDescent="0.25">
      <c r="A2824" s="517" t="s">
        <v>191</v>
      </c>
      <c r="B2824" s="517" t="s">
        <v>360</v>
      </c>
    </row>
    <row r="2825" spans="1:2" ht="15" hidden="1" x14ac:dyDescent="0.25">
      <c r="A2825" s="517" t="s">
        <v>191</v>
      </c>
      <c r="B2825" s="517" t="s">
        <v>360</v>
      </c>
    </row>
    <row r="2826" spans="1:2" ht="15" hidden="1" x14ac:dyDescent="0.25">
      <c r="A2826" s="517" t="s">
        <v>191</v>
      </c>
      <c r="B2826" s="517" t="s">
        <v>360</v>
      </c>
    </row>
    <row r="2827" spans="1:2" ht="15" hidden="1" x14ac:dyDescent="0.25">
      <c r="A2827" s="517" t="s">
        <v>191</v>
      </c>
      <c r="B2827" s="517" t="s">
        <v>360</v>
      </c>
    </row>
    <row r="2828" spans="1:2" ht="15" hidden="1" x14ac:dyDescent="0.25">
      <c r="A2828" s="517" t="s">
        <v>191</v>
      </c>
      <c r="B2828" s="517" t="s">
        <v>360</v>
      </c>
    </row>
    <row r="2829" spans="1:2" ht="15" hidden="1" x14ac:dyDescent="0.25">
      <c r="A2829" s="517" t="s">
        <v>191</v>
      </c>
      <c r="B2829" s="517" t="s">
        <v>360</v>
      </c>
    </row>
    <row r="2830" spans="1:2" ht="15" hidden="1" x14ac:dyDescent="0.25">
      <c r="A2830" s="517" t="s">
        <v>191</v>
      </c>
      <c r="B2830" s="517" t="s">
        <v>360</v>
      </c>
    </row>
    <row r="2831" spans="1:2" ht="15" hidden="1" x14ac:dyDescent="0.25">
      <c r="A2831" s="517" t="s">
        <v>191</v>
      </c>
      <c r="B2831" s="517" t="s">
        <v>360</v>
      </c>
    </row>
    <row r="2832" spans="1:2" ht="15" hidden="1" x14ac:dyDescent="0.25">
      <c r="A2832" s="517" t="s">
        <v>191</v>
      </c>
      <c r="B2832" s="517" t="s">
        <v>360</v>
      </c>
    </row>
    <row r="2833" spans="1:2" ht="15" hidden="1" x14ac:dyDescent="0.25">
      <c r="A2833" s="517" t="s">
        <v>191</v>
      </c>
      <c r="B2833" s="517" t="s">
        <v>360</v>
      </c>
    </row>
    <row r="2834" spans="1:2" ht="15" hidden="1" x14ac:dyDescent="0.25">
      <c r="A2834" s="517" t="s">
        <v>191</v>
      </c>
      <c r="B2834" s="517" t="s">
        <v>360</v>
      </c>
    </row>
    <row r="2835" spans="1:2" ht="15" hidden="1" x14ac:dyDescent="0.25">
      <c r="A2835" s="517" t="s">
        <v>191</v>
      </c>
      <c r="B2835" s="517" t="s">
        <v>360</v>
      </c>
    </row>
    <row r="2836" spans="1:2" ht="15" hidden="1" x14ac:dyDescent="0.25">
      <c r="A2836" s="517" t="s">
        <v>191</v>
      </c>
      <c r="B2836" s="517" t="s">
        <v>360</v>
      </c>
    </row>
    <row r="2837" spans="1:2" ht="15" hidden="1" x14ac:dyDescent="0.25">
      <c r="A2837" s="517" t="s">
        <v>191</v>
      </c>
      <c r="B2837" s="517" t="s">
        <v>360</v>
      </c>
    </row>
    <row r="2838" spans="1:2" ht="15" hidden="1" x14ac:dyDescent="0.25">
      <c r="A2838" s="517" t="s">
        <v>191</v>
      </c>
      <c r="B2838" s="517" t="s">
        <v>360</v>
      </c>
    </row>
    <row r="2839" spans="1:2" ht="15" hidden="1" x14ac:dyDescent="0.25">
      <c r="A2839" s="517" t="s">
        <v>191</v>
      </c>
      <c r="B2839" s="517" t="s">
        <v>360</v>
      </c>
    </row>
    <row r="2840" spans="1:2" ht="15" hidden="1" x14ac:dyDescent="0.25">
      <c r="A2840" s="517" t="s">
        <v>191</v>
      </c>
      <c r="B2840" s="517" t="s">
        <v>360</v>
      </c>
    </row>
    <row r="2841" spans="1:2" ht="15" hidden="1" x14ac:dyDescent="0.25">
      <c r="A2841" s="517" t="s">
        <v>191</v>
      </c>
      <c r="B2841" s="517" t="s">
        <v>360</v>
      </c>
    </row>
    <row r="2842" spans="1:2" ht="15" hidden="1" x14ac:dyDescent="0.25">
      <c r="A2842" s="517" t="s">
        <v>191</v>
      </c>
      <c r="B2842" s="517" t="s">
        <v>360</v>
      </c>
    </row>
    <row r="2843" spans="1:2" ht="15" hidden="1" x14ac:dyDescent="0.25">
      <c r="A2843" s="517" t="s">
        <v>191</v>
      </c>
      <c r="B2843" s="517" t="s">
        <v>360</v>
      </c>
    </row>
    <row r="2844" spans="1:2" ht="15" hidden="1" x14ac:dyDescent="0.25">
      <c r="A2844" s="517" t="s">
        <v>191</v>
      </c>
      <c r="B2844" s="517" t="s">
        <v>360</v>
      </c>
    </row>
    <row r="2845" spans="1:2" ht="15" hidden="1" x14ac:dyDescent="0.25">
      <c r="A2845" s="517" t="s">
        <v>191</v>
      </c>
      <c r="B2845" s="517" t="s">
        <v>360</v>
      </c>
    </row>
    <row r="2846" spans="1:2" ht="15" hidden="1" x14ac:dyDescent="0.25">
      <c r="A2846" s="517" t="s">
        <v>191</v>
      </c>
      <c r="B2846" s="517" t="s">
        <v>360</v>
      </c>
    </row>
    <row r="2847" spans="1:2" ht="15" hidden="1" x14ac:dyDescent="0.25">
      <c r="A2847" s="517" t="s">
        <v>191</v>
      </c>
      <c r="B2847" s="517" t="s">
        <v>360</v>
      </c>
    </row>
    <row r="2848" spans="1:2" ht="15" hidden="1" x14ac:dyDescent="0.25">
      <c r="A2848" s="517" t="s">
        <v>191</v>
      </c>
      <c r="B2848" s="517" t="s">
        <v>360</v>
      </c>
    </row>
    <row r="2849" spans="1:2" ht="15" hidden="1" x14ac:dyDescent="0.25">
      <c r="A2849" s="517" t="s">
        <v>191</v>
      </c>
      <c r="B2849" s="517" t="s">
        <v>360</v>
      </c>
    </row>
    <row r="2850" spans="1:2" ht="15" hidden="1" x14ac:dyDescent="0.25">
      <c r="A2850" s="517" t="s">
        <v>191</v>
      </c>
      <c r="B2850" s="517" t="s">
        <v>360</v>
      </c>
    </row>
    <row r="2851" spans="1:2" ht="15" hidden="1" x14ac:dyDescent="0.25">
      <c r="A2851" s="517" t="s">
        <v>191</v>
      </c>
      <c r="B2851" s="517" t="s">
        <v>360</v>
      </c>
    </row>
    <row r="2852" spans="1:2" ht="15" hidden="1" x14ac:dyDescent="0.25">
      <c r="A2852" s="517" t="s">
        <v>191</v>
      </c>
      <c r="B2852" s="517" t="s">
        <v>360</v>
      </c>
    </row>
    <row r="2853" spans="1:2" ht="15" hidden="1" x14ac:dyDescent="0.25">
      <c r="A2853" s="517" t="s">
        <v>191</v>
      </c>
      <c r="B2853" s="517" t="s">
        <v>360</v>
      </c>
    </row>
    <row r="2854" spans="1:2" ht="15" hidden="1" x14ac:dyDescent="0.25">
      <c r="A2854" s="517" t="s">
        <v>191</v>
      </c>
      <c r="B2854" s="517" t="s">
        <v>360</v>
      </c>
    </row>
    <row r="2855" spans="1:2" ht="15" hidden="1" x14ac:dyDescent="0.25">
      <c r="A2855" s="517" t="s">
        <v>1666</v>
      </c>
      <c r="B2855" s="517" t="s">
        <v>1667</v>
      </c>
    </row>
    <row r="2856" spans="1:2" ht="15" hidden="1" x14ac:dyDescent="0.25">
      <c r="A2856" s="517" t="s">
        <v>192</v>
      </c>
      <c r="B2856" s="517" t="s">
        <v>361</v>
      </c>
    </row>
    <row r="2857" spans="1:2" ht="15" hidden="1" x14ac:dyDescent="0.25">
      <c r="A2857" s="517" t="s">
        <v>192</v>
      </c>
      <c r="B2857" s="517" t="s">
        <v>361</v>
      </c>
    </row>
    <row r="2858" spans="1:2" ht="15" hidden="1" x14ac:dyDescent="0.25">
      <c r="A2858" s="517" t="s">
        <v>192</v>
      </c>
      <c r="B2858" s="517" t="s">
        <v>361</v>
      </c>
    </row>
    <row r="2859" spans="1:2" ht="15" hidden="1" x14ac:dyDescent="0.25">
      <c r="A2859" s="517" t="s">
        <v>192</v>
      </c>
      <c r="B2859" s="517" t="s">
        <v>361</v>
      </c>
    </row>
    <row r="2860" spans="1:2" ht="15" hidden="1" x14ac:dyDescent="0.25">
      <c r="A2860" s="517" t="s">
        <v>192</v>
      </c>
      <c r="B2860" s="517" t="s">
        <v>361</v>
      </c>
    </row>
    <row r="2861" spans="1:2" ht="15" hidden="1" x14ac:dyDescent="0.25">
      <c r="A2861" s="517" t="s">
        <v>192</v>
      </c>
      <c r="B2861" s="517" t="s">
        <v>361</v>
      </c>
    </row>
    <row r="2862" spans="1:2" ht="15" hidden="1" x14ac:dyDescent="0.25">
      <c r="A2862" s="517" t="s">
        <v>192</v>
      </c>
      <c r="B2862" s="517" t="s">
        <v>361</v>
      </c>
    </row>
    <row r="2863" spans="1:2" ht="15" hidden="1" x14ac:dyDescent="0.25">
      <c r="A2863" s="517" t="s">
        <v>192</v>
      </c>
      <c r="B2863" s="517" t="s">
        <v>361</v>
      </c>
    </row>
    <row r="2864" spans="1:2" ht="15" hidden="1" x14ac:dyDescent="0.25">
      <c r="A2864" s="517" t="s">
        <v>192</v>
      </c>
      <c r="B2864" s="517" t="s">
        <v>361</v>
      </c>
    </row>
    <row r="2865" spans="1:2" ht="15" hidden="1" x14ac:dyDescent="0.25">
      <c r="A2865" s="517" t="s">
        <v>192</v>
      </c>
      <c r="B2865" s="517" t="s">
        <v>361</v>
      </c>
    </row>
    <row r="2866" spans="1:2" ht="15" hidden="1" x14ac:dyDescent="0.25">
      <c r="A2866" s="517" t="s">
        <v>192</v>
      </c>
      <c r="B2866" s="517" t="s">
        <v>361</v>
      </c>
    </row>
    <row r="2867" spans="1:2" ht="15" hidden="1" x14ac:dyDescent="0.25">
      <c r="A2867" s="517" t="s">
        <v>192</v>
      </c>
      <c r="B2867" s="517" t="s">
        <v>361</v>
      </c>
    </row>
    <row r="2868" spans="1:2" ht="15" hidden="1" x14ac:dyDescent="0.25">
      <c r="A2868" s="517" t="s">
        <v>444</v>
      </c>
      <c r="B2868" s="517" t="s">
        <v>445</v>
      </c>
    </row>
    <row r="2869" spans="1:2" ht="15" hidden="1" x14ac:dyDescent="0.25">
      <c r="A2869" s="517" t="s">
        <v>1668</v>
      </c>
      <c r="B2869" s="517" t="s">
        <v>1669</v>
      </c>
    </row>
    <row r="2870" spans="1:2" ht="15" hidden="1" x14ac:dyDescent="0.25">
      <c r="A2870" s="517" t="s">
        <v>233</v>
      </c>
      <c r="B2870" s="517" t="s">
        <v>363</v>
      </c>
    </row>
    <row r="2871" spans="1:2" ht="15" hidden="1" x14ac:dyDescent="0.25">
      <c r="A2871" s="517" t="s">
        <v>194</v>
      </c>
      <c r="B2871" s="517" t="s">
        <v>364</v>
      </c>
    </row>
    <row r="2872" spans="1:2" ht="15" hidden="1" x14ac:dyDescent="0.25">
      <c r="A2872" s="517" t="s">
        <v>194</v>
      </c>
      <c r="B2872" s="517" t="s">
        <v>364</v>
      </c>
    </row>
    <row r="2873" spans="1:2" ht="15" hidden="1" x14ac:dyDescent="0.25">
      <c r="A2873" s="517" t="s">
        <v>194</v>
      </c>
      <c r="B2873" s="517" t="s">
        <v>364</v>
      </c>
    </row>
    <row r="2874" spans="1:2" ht="15" hidden="1" x14ac:dyDescent="0.25">
      <c r="A2874" s="517" t="s">
        <v>194</v>
      </c>
      <c r="B2874" s="517" t="s">
        <v>364</v>
      </c>
    </row>
    <row r="2875" spans="1:2" ht="15" hidden="1" x14ac:dyDescent="0.25">
      <c r="A2875" s="517" t="s">
        <v>194</v>
      </c>
      <c r="B2875" s="517" t="s">
        <v>364</v>
      </c>
    </row>
    <row r="2876" spans="1:2" ht="15" hidden="1" x14ac:dyDescent="0.25">
      <c r="A2876" s="517" t="s">
        <v>194</v>
      </c>
      <c r="B2876" s="517" t="s">
        <v>364</v>
      </c>
    </row>
    <row r="2877" spans="1:2" ht="15" hidden="1" x14ac:dyDescent="0.25">
      <c r="A2877" s="517" t="s">
        <v>194</v>
      </c>
      <c r="B2877" s="517" t="s">
        <v>364</v>
      </c>
    </row>
    <row r="2878" spans="1:2" ht="15" hidden="1" x14ac:dyDescent="0.25">
      <c r="A2878" s="517" t="s">
        <v>194</v>
      </c>
      <c r="B2878" s="517" t="s">
        <v>364</v>
      </c>
    </row>
    <row r="2879" spans="1:2" ht="15" hidden="1" x14ac:dyDescent="0.25">
      <c r="A2879" s="517" t="s">
        <v>194</v>
      </c>
      <c r="B2879" s="517" t="s">
        <v>364</v>
      </c>
    </row>
    <row r="2880" spans="1:2" ht="15" hidden="1" x14ac:dyDescent="0.25">
      <c r="A2880" s="517" t="s">
        <v>194</v>
      </c>
      <c r="B2880" s="517" t="s">
        <v>364</v>
      </c>
    </row>
    <row r="2881" spans="1:2" ht="15" hidden="1" x14ac:dyDescent="0.25">
      <c r="A2881" s="517" t="s">
        <v>194</v>
      </c>
      <c r="B2881" s="517" t="s">
        <v>364</v>
      </c>
    </row>
    <row r="2882" spans="1:2" ht="15" hidden="1" x14ac:dyDescent="0.25">
      <c r="A2882" s="517" t="s">
        <v>194</v>
      </c>
      <c r="B2882" s="517" t="s">
        <v>364</v>
      </c>
    </row>
    <row r="2883" spans="1:2" ht="15" hidden="1" x14ac:dyDescent="0.25">
      <c r="A2883" s="517" t="s">
        <v>194</v>
      </c>
      <c r="B2883" s="517" t="s">
        <v>364</v>
      </c>
    </row>
    <row r="2884" spans="1:2" ht="15" hidden="1" x14ac:dyDescent="0.25">
      <c r="A2884" s="517" t="s">
        <v>234</v>
      </c>
      <c r="B2884" s="517" t="s">
        <v>365</v>
      </c>
    </row>
    <row r="2885" spans="1:2" ht="15" hidden="1" x14ac:dyDescent="0.25">
      <c r="A2885" s="517" t="s">
        <v>234</v>
      </c>
      <c r="B2885" s="517" t="s">
        <v>365</v>
      </c>
    </row>
    <row r="2886" spans="1:2" ht="15" hidden="1" x14ac:dyDescent="0.25">
      <c r="A2886" s="517" t="s">
        <v>234</v>
      </c>
      <c r="B2886" s="517" t="s">
        <v>365</v>
      </c>
    </row>
    <row r="2887" spans="1:2" ht="15" hidden="1" x14ac:dyDescent="0.25">
      <c r="A2887" s="517" t="s">
        <v>234</v>
      </c>
      <c r="B2887" s="517" t="s">
        <v>365</v>
      </c>
    </row>
    <row r="2888" spans="1:2" ht="15" hidden="1" x14ac:dyDescent="0.25">
      <c r="A2888" s="517" t="s">
        <v>234</v>
      </c>
      <c r="B2888" s="517" t="s">
        <v>365</v>
      </c>
    </row>
    <row r="2889" spans="1:2" ht="15" hidden="1" x14ac:dyDescent="0.25">
      <c r="A2889" s="517" t="s">
        <v>234</v>
      </c>
      <c r="B2889" s="517" t="s">
        <v>365</v>
      </c>
    </row>
    <row r="2890" spans="1:2" ht="15" hidden="1" x14ac:dyDescent="0.25">
      <c r="A2890" s="517" t="s">
        <v>234</v>
      </c>
      <c r="B2890" s="517" t="s">
        <v>365</v>
      </c>
    </row>
    <row r="2891" spans="1:2" ht="15" hidden="1" x14ac:dyDescent="0.25">
      <c r="A2891" s="517" t="s">
        <v>234</v>
      </c>
      <c r="B2891" s="517" t="s">
        <v>365</v>
      </c>
    </row>
    <row r="2892" spans="1:2" ht="15" hidden="1" x14ac:dyDescent="0.25">
      <c r="A2892" s="517" t="s">
        <v>234</v>
      </c>
      <c r="B2892" s="517" t="s">
        <v>365</v>
      </c>
    </row>
    <row r="2893" spans="1:2" ht="15" hidden="1" x14ac:dyDescent="0.25">
      <c r="A2893" s="517" t="s">
        <v>196</v>
      </c>
      <c r="B2893" s="517" t="s">
        <v>367</v>
      </c>
    </row>
    <row r="2894" spans="1:2" ht="15" hidden="1" x14ac:dyDescent="0.25">
      <c r="A2894" s="517" t="s">
        <v>197</v>
      </c>
      <c r="B2894" s="517" t="s">
        <v>368</v>
      </c>
    </row>
    <row r="2895" spans="1:2" ht="15" hidden="1" x14ac:dyDescent="0.25">
      <c r="A2895" s="517" t="s">
        <v>197</v>
      </c>
      <c r="B2895" s="517" t="s">
        <v>368</v>
      </c>
    </row>
    <row r="2896" spans="1:2" ht="15" hidden="1" x14ac:dyDescent="0.25">
      <c r="A2896" s="517" t="s">
        <v>197</v>
      </c>
      <c r="B2896" s="517" t="s">
        <v>368</v>
      </c>
    </row>
    <row r="2897" spans="1:2" ht="15" hidden="1" x14ac:dyDescent="0.25">
      <c r="A2897" s="517" t="s">
        <v>197</v>
      </c>
      <c r="B2897" s="517" t="s">
        <v>368</v>
      </c>
    </row>
    <row r="2898" spans="1:2" ht="15" hidden="1" x14ac:dyDescent="0.25">
      <c r="A2898" s="517" t="s">
        <v>197</v>
      </c>
      <c r="B2898" s="517" t="s">
        <v>368</v>
      </c>
    </row>
    <row r="2899" spans="1:2" ht="15" hidden="1" x14ac:dyDescent="0.25">
      <c r="A2899" s="517" t="s">
        <v>197</v>
      </c>
      <c r="B2899" s="517" t="s">
        <v>368</v>
      </c>
    </row>
    <row r="2900" spans="1:2" ht="15" hidden="1" x14ac:dyDescent="0.25">
      <c r="A2900" s="517" t="s">
        <v>450</v>
      </c>
      <c r="B2900" s="517" t="s">
        <v>451</v>
      </c>
    </row>
    <row r="2901" spans="1:2" ht="15" hidden="1" x14ac:dyDescent="0.25">
      <c r="A2901" s="517" t="s">
        <v>1312</v>
      </c>
      <c r="B2901" s="517" t="s">
        <v>1313</v>
      </c>
    </row>
    <row r="2902" spans="1:2" ht="15" hidden="1" x14ac:dyDescent="0.25">
      <c r="A2902" s="517" t="s">
        <v>1312</v>
      </c>
      <c r="B2902" s="517" t="s">
        <v>1313</v>
      </c>
    </row>
    <row r="2903" spans="1:2" ht="15" hidden="1" x14ac:dyDescent="0.25">
      <c r="A2903" s="517" t="s">
        <v>1312</v>
      </c>
      <c r="B2903" s="517" t="s">
        <v>1313</v>
      </c>
    </row>
    <row r="2904" spans="1:2" ht="15" hidden="1" x14ac:dyDescent="0.25">
      <c r="A2904" s="517" t="s">
        <v>1312</v>
      </c>
      <c r="B2904" s="517" t="s">
        <v>1313</v>
      </c>
    </row>
    <row r="2905" spans="1:2" ht="15" hidden="1" x14ac:dyDescent="0.25">
      <c r="A2905" s="517" t="s">
        <v>1312</v>
      </c>
      <c r="B2905" s="517" t="s">
        <v>1313</v>
      </c>
    </row>
    <row r="2906" spans="1:2" ht="15" hidden="1" x14ac:dyDescent="0.25">
      <c r="A2906" s="517" t="s">
        <v>1314</v>
      </c>
      <c r="B2906" s="517" t="s">
        <v>1315</v>
      </c>
    </row>
    <row r="2907" spans="1:2" ht="15" hidden="1" x14ac:dyDescent="0.25">
      <c r="A2907" s="517" t="s">
        <v>1314</v>
      </c>
      <c r="B2907" s="517" t="s">
        <v>1315</v>
      </c>
    </row>
    <row r="2908" spans="1:2" ht="15" hidden="1" x14ac:dyDescent="0.25">
      <c r="A2908" s="517" t="s">
        <v>1314</v>
      </c>
      <c r="B2908" s="517" t="s">
        <v>1315</v>
      </c>
    </row>
    <row r="2909" spans="1:2" ht="15" hidden="1" x14ac:dyDescent="0.25">
      <c r="A2909" s="517" t="s">
        <v>1314</v>
      </c>
      <c r="B2909" s="517" t="s">
        <v>1315</v>
      </c>
    </row>
    <row r="2910" spans="1:2" ht="15" hidden="1" x14ac:dyDescent="0.25">
      <c r="A2910" s="517" t="s">
        <v>1316</v>
      </c>
      <c r="B2910" s="517" t="s">
        <v>1317</v>
      </c>
    </row>
    <row r="2911" spans="1:2" ht="15" hidden="1" x14ac:dyDescent="0.25">
      <c r="A2911" s="517" t="s">
        <v>1316</v>
      </c>
      <c r="B2911" s="517" t="s">
        <v>1317</v>
      </c>
    </row>
    <row r="2912" spans="1:2" ht="15" hidden="1" x14ac:dyDescent="0.25">
      <c r="A2912" s="517" t="s">
        <v>1316</v>
      </c>
      <c r="B2912" s="517" t="s">
        <v>1317</v>
      </c>
    </row>
    <row r="2913" spans="1:2" ht="15" hidden="1" x14ac:dyDescent="0.25">
      <c r="A2913" s="517" t="s">
        <v>1316</v>
      </c>
      <c r="B2913" s="517" t="s">
        <v>1317</v>
      </c>
    </row>
    <row r="2914" spans="1:2" ht="15" hidden="1" x14ac:dyDescent="0.25">
      <c r="A2914" s="517" t="s">
        <v>1316</v>
      </c>
      <c r="B2914" s="517" t="s">
        <v>1317</v>
      </c>
    </row>
    <row r="2915" spans="1:2" ht="15" hidden="1" x14ac:dyDescent="0.25">
      <c r="A2915" s="517" t="s">
        <v>1316</v>
      </c>
      <c r="B2915" s="517" t="s">
        <v>1317</v>
      </c>
    </row>
    <row r="2916" spans="1:2" ht="15" hidden="1" x14ac:dyDescent="0.25">
      <c r="A2916" s="517" t="s">
        <v>1316</v>
      </c>
      <c r="B2916" s="517" t="s">
        <v>1317</v>
      </c>
    </row>
    <row r="2917" spans="1:2" ht="15" hidden="1" x14ac:dyDescent="0.25">
      <c r="A2917" s="517" t="s">
        <v>1316</v>
      </c>
      <c r="B2917" s="517" t="s">
        <v>1317</v>
      </c>
    </row>
    <row r="2918" spans="1:2" ht="15" hidden="1" x14ac:dyDescent="0.25">
      <c r="A2918" s="517" t="s">
        <v>1316</v>
      </c>
      <c r="B2918" s="517" t="s">
        <v>1317</v>
      </c>
    </row>
    <row r="2919" spans="1:2" ht="15" hidden="1" x14ac:dyDescent="0.25">
      <c r="A2919" s="517" t="s">
        <v>1316</v>
      </c>
      <c r="B2919" s="517" t="s">
        <v>1317</v>
      </c>
    </row>
    <row r="2920" spans="1:2" ht="15" hidden="1" x14ac:dyDescent="0.25">
      <c r="A2920" s="517" t="s">
        <v>1316</v>
      </c>
      <c r="B2920" s="517" t="s">
        <v>1317</v>
      </c>
    </row>
    <row r="2921" spans="1:2" ht="15" hidden="1" x14ac:dyDescent="0.25">
      <c r="A2921" s="517" t="s">
        <v>1316</v>
      </c>
      <c r="B2921" s="517" t="s">
        <v>1317</v>
      </c>
    </row>
    <row r="2922" spans="1:2" ht="15" hidden="1" x14ac:dyDescent="0.25">
      <c r="A2922" s="517" t="s">
        <v>1316</v>
      </c>
      <c r="B2922" s="517" t="s">
        <v>1317</v>
      </c>
    </row>
    <row r="2923" spans="1:2" ht="15" hidden="1" x14ac:dyDescent="0.25">
      <c r="A2923" s="517" t="s">
        <v>1316</v>
      </c>
      <c r="B2923" s="517" t="s">
        <v>1317</v>
      </c>
    </row>
    <row r="2924" spans="1:2" ht="15" hidden="1" x14ac:dyDescent="0.25">
      <c r="A2924" s="517" t="s">
        <v>1316</v>
      </c>
      <c r="B2924" s="517" t="s">
        <v>1317</v>
      </c>
    </row>
    <row r="2925" spans="1:2" ht="15" hidden="1" x14ac:dyDescent="0.25">
      <c r="A2925" s="517" t="s">
        <v>1316</v>
      </c>
      <c r="B2925" s="517" t="s">
        <v>1317</v>
      </c>
    </row>
    <row r="2926" spans="1:2" ht="15" hidden="1" x14ac:dyDescent="0.25">
      <c r="A2926" s="517" t="s">
        <v>1316</v>
      </c>
      <c r="B2926" s="517" t="s">
        <v>1317</v>
      </c>
    </row>
    <row r="2927" spans="1:2" ht="15" hidden="1" x14ac:dyDescent="0.25">
      <c r="A2927" s="517" t="s">
        <v>1316</v>
      </c>
      <c r="B2927" s="517" t="s">
        <v>1317</v>
      </c>
    </row>
    <row r="2928" spans="1:2" ht="15" hidden="1" x14ac:dyDescent="0.25">
      <c r="A2928" s="517" t="s">
        <v>1316</v>
      </c>
      <c r="B2928" s="517" t="s">
        <v>1317</v>
      </c>
    </row>
    <row r="2929" spans="1:2" ht="15" hidden="1" x14ac:dyDescent="0.25">
      <c r="A2929" s="517" t="s">
        <v>1316</v>
      </c>
      <c r="B2929" s="517" t="s">
        <v>1317</v>
      </c>
    </row>
    <row r="2930" spans="1:2" ht="15" hidden="1" x14ac:dyDescent="0.25">
      <c r="A2930" s="517" t="s">
        <v>1316</v>
      </c>
      <c r="B2930" s="517" t="s">
        <v>1317</v>
      </c>
    </row>
    <row r="2931" spans="1:2" ht="15" hidden="1" x14ac:dyDescent="0.25">
      <c r="A2931" s="517" t="s">
        <v>1316</v>
      </c>
      <c r="B2931" s="517" t="s">
        <v>1317</v>
      </c>
    </row>
    <row r="2932" spans="1:2" ht="15" hidden="1" x14ac:dyDescent="0.25">
      <c r="A2932" s="517" t="s">
        <v>1316</v>
      </c>
      <c r="B2932" s="517" t="s">
        <v>1317</v>
      </c>
    </row>
    <row r="2933" spans="1:2" ht="15" hidden="1" x14ac:dyDescent="0.25">
      <c r="A2933" s="517" t="s">
        <v>1316</v>
      </c>
      <c r="B2933" s="517" t="s">
        <v>1317</v>
      </c>
    </row>
    <row r="2934" spans="1:2" ht="15" hidden="1" x14ac:dyDescent="0.25">
      <c r="A2934" s="517" t="s">
        <v>1316</v>
      </c>
      <c r="B2934" s="517" t="s">
        <v>1317</v>
      </c>
    </row>
    <row r="2935" spans="1:2" ht="15" hidden="1" x14ac:dyDescent="0.25">
      <c r="A2935" s="517" t="s">
        <v>1316</v>
      </c>
      <c r="B2935" s="517" t="s">
        <v>1317</v>
      </c>
    </row>
    <row r="2936" spans="1:2" ht="15" hidden="1" x14ac:dyDescent="0.25">
      <c r="A2936" s="517" t="s">
        <v>1316</v>
      </c>
      <c r="B2936" s="517" t="s">
        <v>1317</v>
      </c>
    </row>
    <row r="2937" spans="1:2" ht="15" hidden="1" x14ac:dyDescent="0.25">
      <c r="A2937" s="517" t="s">
        <v>1316</v>
      </c>
      <c r="B2937" s="517" t="s">
        <v>1317</v>
      </c>
    </row>
    <row r="2938" spans="1:2" ht="15" hidden="1" x14ac:dyDescent="0.25">
      <c r="A2938" s="517" t="s">
        <v>1316</v>
      </c>
      <c r="B2938" s="517" t="s">
        <v>1317</v>
      </c>
    </row>
    <row r="2939" spans="1:2" ht="15" hidden="1" x14ac:dyDescent="0.25">
      <c r="A2939" s="517" t="s">
        <v>1316</v>
      </c>
      <c r="B2939" s="517" t="s">
        <v>1317</v>
      </c>
    </row>
    <row r="2940" spans="1:2" ht="15" hidden="1" x14ac:dyDescent="0.25">
      <c r="A2940" s="517" t="s">
        <v>1316</v>
      </c>
      <c r="B2940" s="517" t="s">
        <v>1317</v>
      </c>
    </row>
    <row r="2941" spans="1:2" ht="15" hidden="1" x14ac:dyDescent="0.25">
      <c r="A2941" s="517" t="s">
        <v>1316</v>
      </c>
      <c r="B2941" s="517" t="s">
        <v>1317</v>
      </c>
    </row>
    <row r="2942" spans="1:2" ht="15" hidden="1" x14ac:dyDescent="0.25">
      <c r="A2942" s="517" t="s">
        <v>1316</v>
      </c>
      <c r="B2942" s="517" t="s">
        <v>1317</v>
      </c>
    </row>
    <row r="2943" spans="1:2" ht="15" hidden="1" x14ac:dyDescent="0.25">
      <c r="A2943" s="517" t="s">
        <v>1316</v>
      </c>
      <c r="B2943" s="517" t="s">
        <v>1317</v>
      </c>
    </row>
    <row r="2944" spans="1:2" ht="15" hidden="1" x14ac:dyDescent="0.25">
      <c r="A2944" s="517" t="s">
        <v>1316</v>
      </c>
      <c r="B2944" s="517" t="s">
        <v>1317</v>
      </c>
    </row>
    <row r="2945" spans="1:2" ht="15" hidden="1" x14ac:dyDescent="0.25">
      <c r="A2945" s="517" t="s">
        <v>1316</v>
      </c>
      <c r="B2945" s="517" t="s">
        <v>1317</v>
      </c>
    </row>
    <row r="2946" spans="1:2" ht="15" hidden="1" x14ac:dyDescent="0.25">
      <c r="A2946" s="517" t="s">
        <v>1316</v>
      </c>
      <c r="B2946" s="517" t="s">
        <v>1317</v>
      </c>
    </row>
    <row r="2947" spans="1:2" ht="15" hidden="1" x14ac:dyDescent="0.25">
      <c r="A2947" s="517" t="s">
        <v>1316</v>
      </c>
      <c r="B2947" s="517" t="s">
        <v>1317</v>
      </c>
    </row>
    <row r="2948" spans="1:2" ht="15" hidden="1" x14ac:dyDescent="0.25">
      <c r="A2948" s="517" t="s">
        <v>1316</v>
      </c>
      <c r="B2948" s="517" t="s">
        <v>1317</v>
      </c>
    </row>
    <row r="2949" spans="1:2" ht="15" hidden="1" x14ac:dyDescent="0.25">
      <c r="A2949" s="517" t="s">
        <v>199</v>
      </c>
      <c r="B2949" s="517" t="s">
        <v>371</v>
      </c>
    </row>
    <row r="2950" spans="1:2" ht="15" hidden="1" x14ac:dyDescent="0.25">
      <c r="A2950" s="517" t="s">
        <v>199</v>
      </c>
      <c r="B2950" s="517" t="s">
        <v>371</v>
      </c>
    </row>
    <row r="2951" spans="1:2" ht="15" hidden="1" x14ac:dyDescent="0.25">
      <c r="A2951" s="517" t="s">
        <v>200</v>
      </c>
      <c r="B2951" s="517" t="s">
        <v>372</v>
      </c>
    </row>
    <row r="2952" spans="1:2" ht="15" hidden="1" x14ac:dyDescent="0.25">
      <c r="A2952" s="517" t="s">
        <v>200</v>
      </c>
      <c r="B2952" s="517" t="s">
        <v>372</v>
      </c>
    </row>
    <row r="2953" spans="1:2" ht="15" hidden="1" x14ac:dyDescent="0.25">
      <c r="A2953" s="517" t="s">
        <v>200</v>
      </c>
      <c r="B2953" s="517" t="s">
        <v>372</v>
      </c>
    </row>
    <row r="2954" spans="1:2" ht="15" hidden="1" x14ac:dyDescent="0.25">
      <c r="A2954" s="517" t="s">
        <v>200</v>
      </c>
      <c r="B2954" s="517" t="s">
        <v>372</v>
      </c>
    </row>
    <row r="2955" spans="1:2" ht="15" hidden="1" x14ac:dyDescent="0.25">
      <c r="A2955" s="517" t="s">
        <v>200</v>
      </c>
      <c r="B2955" s="517" t="s">
        <v>372</v>
      </c>
    </row>
    <row r="2956" spans="1:2" ht="15" hidden="1" x14ac:dyDescent="0.25">
      <c r="A2956" s="517" t="s">
        <v>1318</v>
      </c>
      <c r="B2956" s="517" t="s">
        <v>1319</v>
      </c>
    </row>
    <row r="2957" spans="1:2" ht="15" hidden="1" x14ac:dyDescent="0.25">
      <c r="A2957" s="517" t="s">
        <v>1318</v>
      </c>
      <c r="B2957" s="517" t="s">
        <v>1319</v>
      </c>
    </row>
    <row r="2958" spans="1:2" ht="15" hidden="1" x14ac:dyDescent="0.25">
      <c r="A2958" s="517" t="s">
        <v>1318</v>
      </c>
      <c r="B2958" s="517" t="s">
        <v>1319</v>
      </c>
    </row>
    <row r="2959" spans="1:2" ht="15" hidden="1" x14ac:dyDescent="0.25">
      <c r="A2959" s="517" t="s">
        <v>2406</v>
      </c>
      <c r="B2959" s="517" t="s">
        <v>2406</v>
      </c>
    </row>
    <row r="2960" spans="1:2" ht="15" hidden="1" x14ac:dyDescent="0.25">
      <c r="A2960" s="517" t="s">
        <v>2407</v>
      </c>
      <c r="B2960" s="517" t="s">
        <v>2407</v>
      </c>
    </row>
    <row r="2961" spans="1:2" ht="15" hidden="1" x14ac:dyDescent="0.25">
      <c r="A2961" s="517" t="s">
        <v>2408</v>
      </c>
      <c r="B2961" s="517" t="s">
        <v>2408</v>
      </c>
    </row>
    <row r="2962" spans="1:2" ht="15" hidden="1" x14ac:dyDescent="0.25">
      <c r="A2962" s="517" t="s">
        <v>2409</v>
      </c>
      <c r="B2962" s="517" t="s">
        <v>2409</v>
      </c>
    </row>
    <row r="2963" spans="1:2" ht="15" hidden="1" x14ac:dyDescent="0.25">
      <c r="A2963" s="517" t="s">
        <v>2410</v>
      </c>
      <c r="B2963" s="517" t="s">
        <v>2410</v>
      </c>
    </row>
    <row r="2964" spans="1:2" ht="15" hidden="1" x14ac:dyDescent="0.25">
      <c r="A2964" s="517" t="s">
        <v>2411</v>
      </c>
      <c r="B2964" s="517" t="s">
        <v>2411</v>
      </c>
    </row>
    <row r="2965" spans="1:2" ht="15" hidden="1" x14ac:dyDescent="0.25">
      <c r="A2965" s="517" t="s">
        <v>2411</v>
      </c>
      <c r="B2965" s="517" t="s">
        <v>2411</v>
      </c>
    </row>
    <row r="2966" spans="1:2" ht="15" hidden="1" x14ac:dyDescent="0.25">
      <c r="A2966" s="517" t="s">
        <v>2412</v>
      </c>
      <c r="B2966" s="517" t="s">
        <v>2412</v>
      </c>
    </row>
    <row r="2967" spans="1:2" ht="15" hidden="1" x14ac:dyDescent="0.25">
      <c r="A2967" s="517" t="s">
        <v>2413</v>
      </c>
      <c r="B2967" s="517" t="s">
        <v>2413</v>
      </c>
    </row>
    <row r="2968" spans="1:2" ht="15" hidden="1" x14ac:dyDescent="0.25">
      <c r="A2968" s="517" t="s">
        <v>2413</v>
      </c>
      <c r="B2968" s="517" t="s">
        <v>2413</v>
      </c>
    </row>
    <row r="2969" spans="1:2" ht="15" hidden="1" x14ac:dyDescent="0.25">
      <c r="A2969" s="517" t="s">
        <v>2414</v>
      </c>
      <c r="B2969" s="517" t="s">
        <v>2414</v>
      </c>
    </row>
    <row r="2970" spans="1:2" ht="15" hidden="1" x14ac:dyDescent="0.25">
      <c r="A2970" s="517" t="s">
        <v>2415</v>
      </c>
      <c r="B2970" s="517" t="s">
        <v>2415</v>
      </c>
    </row>
    <row r="2971" spans="1:2" ht="15" hidden="1" x14ac:dyDescent="0.25">
      <c r="A2971" s="517" t="s">
        <v>2416</v>
      </c>
      <c r="B2971" s="517" t="s">
        <v>2416</v>
      </c>
    </row>
    <row r="2972" spans="1:2" ht="15" hidden="1" x14ac:dyDescent="0.25">
      <c r="A2972" s="517" t="s">
        <v>2416</v>
      </c>
      <c r="B2972" s="517" t="s">
        <v>2416</v>
      </c>
    </row>
    <row r="2973" spans="1:2" ht="15" hidden="1" x14ac:dyDescent="0.25">
      <c r="A2973" s="517" t="s">
        <v>2417</v>
      </c>
      <c r="B2973" s="517" t="s">
        <v>2417</v>
      </c>
    </row>
    <row r="2974" spans="1:2" ht="15" hidden="1" x14ac:dyDescent="0.25">
      <c r="A2974" s="517" t="s">
        <v>2418</v>
      </c>
      <c r="B2974" s="517" t="s">
        <v>2418</v>
      </c>
    </row>
    <row r="2975" spans="1:2" ht="15" hidden="1" x14ac:dyDescent="0.25">
      <c r="A2975" s="517" t="s">
        <v>2418</v>
      </c>
      <c r="B2975" s="517" t="s">
        <v>2418</v>
      </c>
    </row>
    <row r="2976" spans="1:2" ht="15" hidden="1" x14ac:dyDescent="0.25">
      <c r="A2976" s="517" t="s">
        <v>2419</v>
      </c>
      <c r="B2976" s="517" t="s">
        <v>2419</v>
      </c>
    </row>
    <row r="2977" spans="1:2" ht="15" hidden="1" x14ac:dyDescent="0.25">
      <c r="A2977" s="517" t="s">
        <v>2420</v>
      </c>
      <c r="B2977" s="517" t="s">
        <v>2420</v>
      </c>
    </row>
    <row r="2978" spans="1:2" ht="15" hidden="1" x14ac:dyDescent="0.25">
      <c r="A2978" s="517" t="s">
        <v>2421</v>
      </c>
      <c r="B2978" s="517" t="s">
        <v>2421</v>
      </c>
    </row>
    <row r="2979" spans="1:2" ht="15" hidden="1" x14ac:dyDescent="0.25">
      <c r="A2979" s="517" t="s">
        <v>2422</v>
      </c>
      <c r="B2979" s="517" t="s">
        <v>2422</v>
      </c>
    </row>
    <row r="2980" spans="1:2" ht="15" hidden="1" x14ac:dyDescent="0.25">
      <c r="A2980" s="517" t="s">
        <v>2423</v>
      </c>
      <c r="B2980" s="517" t="s">
        <v>2423</v>
      </c>
    </row>
    <row r="2981" spans="1:2" ht="15" hidden="1" x14ac:dyDescent="0.25">
      <c r="A2981" s="517" t="s">
        <v>2423</v>
      </c>
      <c r="B2981" s="517" t="s">
        <v>2423</v>
      </c>
    </row>
    <row r="2982" spans="1:2" ht="15" hidden="1" x14ac:dyDescent="0.25">
      <c r="A2982" s="517" t="s">
        <v>2424</v>
      </c>
      <c r="B2982" s="517" t="s">
        <v>2424</v>
      </c>
    </row>
    <row r="2983" spans="1:2" ht="15" hidden="1" x14ac:dyDescent="0.25">
      <c r="A2983" s="517" t="s">
        <v>2425</v>
      </c>
      <c r="B2983" s="517" t="s">
        <v>2425</v>
      </c>
    </row>
    <row r="2984" spans="1:2" ht="15" hidden="1" x14ac:dyDescent="0.25">
      <c r="A2984" s="517" t="s">
        <v>2426</v>
      </c>
      <c r="B2984" s="517" t="s">
        <v>2426</v>
      </c>
    </row>
    <row r="2985" spans="1:2" ht="15" hidden="1" x14ac:dyDescent="0.25">
      <c r="A2985" s="517" t="s">
        <v>2427</v>
      </c>
      <c r="B2985" s="517" t="s">
        <v>2427</v>
      </c>
    </row>
    <row r="2986" spans="1:2" ht="15" hidden="1" x14ac:dyDescent="0.25">
      <c r="A2986" s="517" t="s">
        <v>2428</v>
      </c>
      <c r="B2986" s="517" t="s">
        <v>2428</v>
      </c>
    </row>
    <row r="2987" spans="1:2" ht="15" hidden="1" x14ac:dyDescent="0.25">
      <c r="A2987" s="517" t="s">
        <v>2429</v>
      </c>
      <c r="B2987" s="517" t="s">
        <v>2429</v>
      </c>
    </row>
    <row r="2988" spans="1:2" ht="15" hidden="1" x14ac:dyDescent="0.25">
      <c r="A2988" s="517" t="s">
        <v>2429</v>
      </c>
      <c r="B2988" s="517" t="s">
        <v>2429</v>
      </c>
    </row>
    <row r="2989" spans="1:2" ht="15" hidden="1" x14ac:dyDescent="0.25">
      <c r="A2989" s="517" t="s">
        <v>2430</v>
      </c>
      <c r="B2989" s="517" t="s">
        <v>2430</v>
      </c>
    </row>
    <row r="2990" spans="1:2" ht="15" hidden="1" x14ac:dyDescent="0.25">
      <c r="A2990" s="517" t="s">
        <v>2431</v>
      </c>
      <c r="B2990" s="517" t="s">
        <v>2431</v>
      </c>
    </row>
    <row r="2991" spans="1:2" ht="15" hidden="1" x14ac:dyDescent="0.25">
      <c r="A2991" s="517" t="s">
        <v>2432</v>
      </c>
      <c r="B2991" s="517" t="s">
        <v>2432</v>
      </c>
    </row>
    <row r="2992" spans="1:2" ht="15" hidden="1" x14ac:dyDescent="0.25">
      <c r="A2992" s="517" t="s">
        <v>2433</v>
      </c>
      <c r="B2992" s="517" t="s">
        <v>2433</v>
      </c>
    </row>
    <row r="2993" spans="1:2" ht="15" hidden="1" x14ac:dyDescent="0.25">
      <c r="A2993" s="517" t="s">
        <v>2434</v>
      </c>
      <c r="B2993" s="517" t="s">
        <v>2434</v>
      </c>
    </row>
    <row r="2994" spans="1:2" ht="15" hidden="1" x14ac:dyDescent="0.25">
      <c r="A2994" s="517" t="s">
        <v>2435</v>
      </c>
      <c r="B2994" s="517" t="s">
        <v>2435</v>
      </c>
    </row>
    <row r="2995" spans="1:2" ht="15" hidden="1" x14ac:dyDescent="0.25">
      <c r="A2995" s="517" t="s">
        <v>2436</v>
      </c>
      <c r="B2995" s="517" t="s">
        <v>2436</v>
      </c>
    </row>
    <row r="2996" spans="1:2" ht="15" hidden="1" x14ac:dyDescent="0.25">
      <c r="A2996" s="517" t="s">
        <v>2437</v>
      </c>
      <c r="B2996" s="517" t="s">
        <v>2437</v>
      </c>
    </row>
    <row r="2997" spans="1:2" ht="15" hidden="1" x14ac:dyDescent="0.25">
      <c r="A2997" s="517" t="s">
        <v>2438</v>
      </c>
      <c r="B2997" s="517" t="s">
        <v>2438</v>
      </c>
    </row>
    <row r="2998" spans="1:2" ht="15" hidden="1" x14ac:dyDescent="0.25">
      <c r="A2998" s="517" t="s">
        <v>2439</v>
      </c>
      <c r="B2998" s="517" t="s">
        <v>2439</v>
      </c>
    </row>
    <row r="2999" spans="1:2" ht="15" hidden="1" x14ac:dyDescent="0.25">
      <c r="A2999" s="517" t="s">
        <v>2440</v>
      </c>
      <c r="B2999" s="517" t="s">
        <v>2440</v>
      </c>
    </row>
    <row r="3000" spans="1:2" ht="15" hidden="1" x14ac:dyDescent="0.25">
      <c r="A3000" s="517" t="s">
        <v>2440</v>
      </c>
      <c r="B3000" s="517" t="s">
        <v>2440</v>
      </c>
    </row>
    <row r="3001" spans="1:2" ht="15" hidden="1" x14ac:dyDescent="0.25">
      <c r="A3001" s="517" t="s">
        <v>2441</v>
      </c>
      <c r="B3001" s="517" t="s">
        <v>2441</v>
      </c>
    </row>
    <row r="3002" spans="1:2" ht="15" hidden="1" x14ac:dyDescent="0.25">
      <c r="A3002" s="517" t="s">
        <v>2442</v>
      </c>
      <c r="B3002" s="517" t="s">
        <v>2442</v>
      </c>
    </row>
    <row r="3003" spans="1:2" ht="15" hidden="1" x14ac:dyDescent="0.25">
      <c r="A3003" s="517" t="s">
        <v>2443</v>
      </c>
      <c r="B3003" s="517" t="s">
        <v>2443</v>
      </c>
    </row>
    <row r="3004" spans="1:2" ht="15" hidden="1" x14ac:dyDescent="0.25">
      <c r="A3004" s="517" t="s">
        <v>2444</v>
      </c>
      <c r="B3004" s="517" t="s">
        <v>2444</v>
      </c>
    </row>
    <row r="3005" spans="1:2" ht="15" hidden="1" x14ac:dyDescent="0.25">
      <c r="A3005" s="517" t="s">
        <v>2445</v>
      </c>
      <c r="B3005" s="517" t="s">
        <v>2445</v>
      </c>
    </row>
    <row r="3006" spans="1:2" ht="15" hidden="1" x14ac:dyDescent="0.25">
      <c r="A3006" s="517" t="s">
        <v>2445</v>
      </c>
      <c r="B3006" s="517" t="s">
        <v>2445</v>
      </c>
    </row>
    <row r="3007" spans="1:2" ht="15" hidden="1" x14ac:dyDescent="0.25">
      <c r="A3007" s="517" t="s">
        <v>2446</v>
      </c>
      <c r="B3007" s="517" t="s">
        <v>2446</v>
      </c>
    </row>
    <row r="3008" spans="1:2" ht="15" hidden="1" x14ac:dyDescent="0.25">
      <c r="A3008" s="517" t="s">
        <v>2447</v>
      </c>
      <c r="B3008" s="517" t="s">
        <v>2447</v>
      </c>
    </row>
    <row r="3009" spans="1:2" ht="15" hidden="1" x14ac:dyDescent="0.25">
      <c r="A3009" s="517" t="s">
        <v>2448</v>
      </c>
      <c r="B3009" s="517" t="s">
        <v>2448</v>
      </c>
    </row>
    <row r="3010" spans="1:2" ht="15" hidden="1" x14ac:dyDescent="0.25">
      <c r="A3010" s="517" t="s">
        <v>2448</v>
      </c>
      <c r="B3010" s="517" t="s">
        <v>2448</v>
      </c>
    </row>
    <row r="3011" spans="1:2" ht="15" hidden="1" x14ac:dyDescent="0.25">
      <c r="A3011" s="517" t="s">
        <v>2449</v>
      </c>
      <c r="B3011" s="517" t="s">
        <v>2449</v>
      </c>
    </row>
    <row r="3012" spans="1:2" ht="15" hidden="1" x14ac:dyDescent="0.25">
      <c r="A3012" s="517" t="s">
        <v>2449</v>
      </c>
      <c r="B3012" s="517" t="s">
        <v>2449</v>
      </c>
    </row>
    <row r="3013" spans="1:2" ht="15" hidden="1" x14ac:dyDescent="0.25">
      <c r="A3013" s="517" t="s">
        <v>2450</v>
      </c>
      <c r="B3013" s="517" t="s">
        <v>2450</v>
      </c>
    </row>
    <row r="3014" spans="1:2" ht="15" hidden="1" x14ac:dyDescent="0.25">
      <c r="A3014" s="517" t="s">
        <v>2451</v>
      </c>
      <c r="B3014" s="517" t="s">
        <v>2451</v>
      </c>
    </row>
    <row r="3015" spans="1:2" ht="15" hidden="1" x14ac:dyDescent="0.25">
      <c r="A3015" s="517" t="s">
        <v>2452</v>
      </c>
      <c r="B3015" s="517" t="s">
        <v>2452</v>
      </c>
    </row>
    <row r="3016" spans="1:2" ht="15" hidden="1" x14ac:dyDescent="0.25">
      <c r="A3016" s="517" t="s">
        <v>2452</v>
      </c>
      <c r="B3016" s="517" t="s">
        <v>2452</v>
      </c>
    </row>
    <row r="3017" spans="1:2" ht="15" hidden="1" x14ac:dyDescent="0.25">
      <c r="A3017" s="517" t="s">
        <v>2453</v>
      </c>
      <c r="B3017" s="517" t="s">
        <v>2453</v>
      </c>
    </row>
    <row r="3018" spans="1:2" ht="15" hidden="1" x14ac:dyDescent="0.25">
      <c r="A3018" s="517" t="s">
        <v>2453</v>
      </c>
      <c r="B3018" s="517" t="s">
        <v>2453</v>
      </c>
    </row>
    <row r="3019" spans="1:2" ht="15" hidden="1" x14ac:dyDescent="0.25">
      <c r="A3019" s="517" t="s">
        <v>2454</v>
      </c>
      <c r="B3019" s="517" t="s">
        <v>2454</v>
      </c>
    </row>
    <row r="3020" spans="1:2" ht="15" hidden="1" x14ac:dyDescent="0.25">
      <c r="A3020" s="517" t="s">
        <v>2455</v>
      </c>
      <c r="B3020" s="517" t="s">
        <v>2455</v>
      </c>
    </row>
    <row r="3021" spans="1:2" ht="15" hidden="1" x14ac:dyDescent="0.25">
      <c r="A3021" s="517" t="s">
        <v>2456</v>
      </c>
      <c r="B3021" s="517" t="s">
        <v>2456</v>
      </c>
    </row>
    <row r="3022" spans="1:2" ht="15" hidden="1" x14ac:dyDescent="0.25">
      <c r="A3022" s="517" t="s">
        <v>2457</v>
      </c>
      <c r="B3022" s="517" t="s">
        <v>2457</v>
      </c>
    </row>
    <row r="3023" spans="1:2" ht="15" hidden="1" x14ac:dyDescent="0.25">
      <c r="A3023" s="517" t="s">
        <v>2457</v>
      </c>
      <c r="B3023" s="517" t="s">
        <v>2457</v>
      </c>
    </row>
    <row r="3024" spans="1:2" ht="15" hidden="1" x14ac:dyDescent="0.25">
      <c r="A3024" s="517" t="s">
        <v>2458</v>
      </c>
      <c r="B3024" s="517" t="s">
        <v>2458</v>
      </c>
    </row>
    <row r="3025" spans="1:2" ht="15" hidden="1" x14ac:dyDescent="0.25">
      <c r="A3025" s="517" t="s">
        <v>2458</v>
      </c>
      <c r="B3025" s="517" t="s">
        <v>2458</v>
      </c>
    </row>
    <row r="3026" spans="1:2" ht="15" hidden="1" x14ac:dyDescent="0.25">
      <c r="A3026" s="517" t="s">
        <v>2459</v>
      </c>
      <c r="B3026" s="517" t="s">
        <v>2459</v>
      </c>
    </row>
    <row r="3027" spans="1:2" ht="15" hidden="1" x14ac:dyDescent="0.25">
      <c r="A3027" s="517" t="s">
        <v>2460</v>
      </c>
      <c r="B3027" s="517" t="s">
        <v>2460</v>
      </c>
    </row>
    <row r="3028" spans="1:2" ht="15" hidden="1" x14ac:dyDescent="0.25">
      <c r="A3028" s="517" t="s">
        <v>2460</v>
      </c>
      <c r="B3028" s="517" t="s">
        <v>2460</v>
      </c>
    </row>
    <row r="3029" spans="1:2" ht="15" hidden="1" x14ac:dyDescent="0.25">
      <c r="A3029" s="517" t="s">
        <v>2461</v>
      </c>
      <c r="B3029" s="517" t="s">
        <v>2461</v>
      </c>
    </row>
    <row r="3030" spans="1:2" ht="15" hidden="1" x14ac:dyDescent="0.25">
      <c r="A3030" s="517" t="s">
        <v>2461</v>
      </c>
      <c r="B3030" s="517" t="s">
        <v>2461</v>
      </c>
    </row>
    <row r="3031" spans="1:2" ht="15" hidden="1" x14ac:dyDescent="0.25">
      <c r="A3031" s="517" t="s">
        <v>2462</v>
      </c>
      <c r="B3031" s="517" t="s">
        <v>2462</v>
      </c>
    </row>
    <row r="3032" spans="1:2" ht="15" hidden="1" x14ac:dyDescent="0.25">
      <c r="A3032" s="517" t="s">
        <v>2463</v>
      </c>
      <c r="B3032" s="517" t="s">
        <v>2463</v>
      </c>
    </row>
    <row r="3033" spans="1:2" ht="15" hidden="1" x14ac:dyDescent="0.25">
      <c r="A3033" s="517" t="s">
        <v>2464</v>
      </c>
      <c r="B3033" s="517" t="s">
        <v>2464</v>
      </c>
    </row>
    <row r="3034" spans="1:2" ht="15" hidden="1" x14ac:dyDescent="0.25">
      <c r="A3034" s="517" t="s">
        <v>2465</v>
      </c>
      <c r="B3034" s="517" t="s">
        <v>2465</v>
      </c>
    </row>
    <row r="3035" spans="1:2" ht="15" hidden="1" x14ac:dyDescent="0.25">
      <c r="A3035" s="517" t="s">
        <v>2466</v>
      </c>
      <c r="B3035" s="517" t="s">
        <v>2466</v>
      </c>
    </row>
    <row r="3036" spans="1:2" ht="15" hidden="1" x14ac:dyDescent="0.25">
      <c r="A3036" s="517" t="s">
        <v>2467</v>
      </c>
      <c r="B3036" s="517" t="s">
        <v>2467</v>
      </c>
    </row>
    <row r="3037" spans="1:2" ht="15" hidden="1" x14ac:dyDescent="0.25">
      <c r="A3037" s="517" t="s">
        <v>2468</v>
      </c>
      <c r="B3037" s="517" t="s">
        <v>2468</v>
      </c>
    </row>
    <row r="3038" spans="1:2" ht="15" hidden="1" x14ac:dyDescent="0.25">
      <c r="A3038" s="517" t="s">
        <v>2469</v>
      </c>
      <c r="B3038" s="517" t="s">
        <v>2469</v>
      </c>
    </row>
    <row r="3039" spans="1:2" ht="15" hidden="1" x14ac:dyDescent="0.25">
      <c r="A3039" s="517" t="s">
        <v>2470</v>
      </c>
      <c r="B3039" s="517" t="s">
        <v>2470</v>
      </c>
    </row>
    <row r="3040" spans="1:2" ht="15" hidden="1" x14ac:dyDescent="0.25">
      <c r="A3040" s="517" t="s">
        <v>2471</v>
      </c>
      <c r="B3040" s="517" t="s">
        <v>2471</v>
      </c>
    </row>
    <row r="3041" spans="1:2" ht="15" hidden="1" x14ac:dyDescent="0.25">
      <c r="A3041" s="517" t="s">
        <v>2472</v>
      </c>
      <c r="B3041" s="517" t="s">
        <v>2472</v>
      </c>
    </row>
    <row r="3042" spans="1:2" ht="15" hidden="1" x14ac:dyDescent="0.25">
      <c r="A3042" s="517" t="s">
        <v>2473</v>
      </c>
      <c r="B3042" s="517" t="s">
        <v>2473</v>
      </c>
    </row>
    <row r="3043" spans="1:2" ht="15" hidden="1" x14ac:dyDescent="0.25">
      <c r="A3043" s="517" t="s">
        <v>2473</v>
      </c>
      <c r="B3043" s="517" t="s">
        <v>2473</v>
      </c>
    </row>
    <row r="3044" spans="1:2" ht="15" hidden="1" x14ac:dyDescent="0.25">
      <c r="A3044" s="517" t="s">
        <v>2474</v>
      </c>
      <c r="B3044" s="517" t="s">
        <v>2474</v>
      </c>
    </row>
    <row r="3045" spans="1:2" ht="15" hidden="1" x14ac:dyDescent="0.25">
      <c r="A3045" s="517" t="s">
        <v>2475</v>
      </c>
      <c r="B3045" s="517" t="s">
        <v>2475</v>
      </c>
    </row>
    <row r="3046" spans="1:2" ht="15" hidden="1" x14ac:dyDescent="0.25">
      <c r="A3046" s="517" t="s">
        <v>2476</v>
      </c>
      <c r="B3046" s="517" t="s">
        <v>2476</v>
      </c>
    </row>
    <row r="3047" spans="1:2" ht="15" hidden="1" x14ac:dyDescent="0.25">
      <c r="A3047" s="517" t="s">
        <v>2476</v>
      </c>
      <c r="B3047" s="517" t="s">
        <v>2476</v>
      </c>
    </row>
    <row r="3048" spans="1:2" ht="15" hidden="1" x14ac:dyDescent="0.25">
      <c r="A3048" s="517" t="s">
        <v>2477</v>
      </c>
      <c r="B3048" s="517" t="s">
        <v>2477</v>
      </c>
    </row>
    <row r="3049" spans="1:2" ht="15" hidden="1" x14ac:dyDescent="0.25">
      <c r="A3049" s="517" t="s">
        <v>2478</v>
      </c>
      <c r="B3049" s="517" t="s">
        <v>2478</v>
      </c>
    </row>
    <row r="3050" spans="1:2" ht="15" hidden="1" x14ac:dyDescent="0.25">
      <c r="A3050" s="517" t="s">
        <v>2479</v>
      </c>
      <c r="B3050" s="517" t="s">
        <v>2479</v>
      </c>
    </row>
    <row r="3051" spans="1:2" ht="15" hidden="1" x14ac:dyDescent="0.25">
      <c r="A3051" s="517" t="s">
        <v>2480</v>
      </c>
      <c r="B3051" s="517" t="s">
        <v>2480</v>
      </c>
    </row>
    <row r="3052" spans="1:2" ht="15" hidden="1" x14ac:dyDescent="0.25">
      <c r="A3052" s="517" t="s">
        <v>2481</v>
      </c>
      <c r="B3052" s="517" t="s">
        <v>2481</v>
      </c>
    </row>
    <row r="3053" spans="1:2" ht="15" hidden="1" x14ac:dyDescent="0.25">
      <c r="A3053" s="517" t="s">
        <v>2482</v>
      </c>
      <c r="B3053" s="517" t="s">
        <v>2482</v>
      </c>
    </row>
    <row r="3054" spans="1:2" ht="15" hidden="1" x14ac:dyDescent="0.25">
      <c r="A3054" s="517" t="s">
        <v>2483</v>
      </c>
      <c r="B3054" s="517" t="s">
        <v>2483</v>
      </c>
    </row>
    <row r="3055" spans="1:2" ht="15" hidden="1" x14ac:dyDescent="0.25">
      <c r="A3055" s="517" t="s">
        <v>2483</v>
      </c>
      <c r="B3055" s="517" t="s">
        <v>2483</v>
      </c>
    </row>
    <row r="3056" spans="1:2" ht="15" hidden="1" x14ac:dyDescent="0.25">
      <c r="A3056" s="517" t="s">
        <v>2484</v>
      </c>
      <c r="B3056" s="517" t="s">
        <v>2484</v>
      </c>
    </row>
    <row r="3057" spans="1:2" ht="15" hidden="1" x14ac:dyDescent="0.25">
      <c r="A3057" s="517" t="s">
        <v>2485</v>
      </c>
      <c r="B3057" s="517" t="s">
        <v>2485</v>
      </c>
    </row>
    <row r="3058" spans="1:2" ht="15" hidden="1" x14ac:dyDescent="0.25">
      <c r="A3058" s="517" t="s">
        <v>2486</v>
      </c>
      <c r="B3058" s="517" t="s">
        <v>2486</v>
      </c>
    </row>
    <row r="3059" spans="1:2" ht="15" hidden="1" x14ac:dyDescent="0.25">
      <c r="A3059" s="517" t="s">
        <v>2487</v>
      </c>
      <c r="B3059" s="517" t="s">
        <v>2487</v>
      </c>
    </row>
    <row r="3060" spans="1:2" ht="15" hidden="1" x14ac:dyDescent="0.25">
      <c r="A3060" s="517" t="s">
        <v>2487</v>
      </c>
      <c r="B3060" s="517" t="s">
        <v>2487</v>
      </c>
    </row>
    <row r="3061" spans="1:2" ht="15" hidden="1" x14ac:dyDescent="0.25">
      <c r="A3061" s="517" t="s">
        <v>2488</v>
      </c>
      <c r="B3061" s="517" t="s">
        <v>2488</v>
      </c>
    </row>
    <row r="3062" spans="1:2" ht="15" hidden="1" x14ac:dyDescent="0.25">
      <c r="A3062" s="517" t="s">
        <v>2489</v>
      </c>
      <c r="B3062" s="517" t="s">
        <v>2489</v>
      </c>
    </row>
    <row r="3063" spans="1:2" ht="15" hidden="1" x14ac:dyDescent="0.25">
      <c r="A3063" s="517" t="s">
        <v>2490</v>
      </c>
      <c r="B3063" s="517" t="s">
        <v>2490</v>
      </c>
    </row>
    <row r="3064" spans="1:2" ht="15" hidden="1" x14ac:dyDescent="0.25">
      <c r="A3064" s="517" t="s">
        <v>2491</v>
      </c>
      <c r="B3064" s="517" t="s">
        <v>2491</v>
      </c>
    </row>
    <row r="3065" spans="1:2" ht="15" hidden="1" x14ac:dyDescent="0.25">
      <c r="A3065" s="517" t="s">
        <v>2492</v>
      </c>
      <c r="B3065" s="517" t="s">
        <v>2492</v>
      </c>
    </row>
    <row r="3066" spans="1:2" ht="15" hidden="1" x14ac:dyDescent="0.25">
      <c r="A3066" s="517" t="s">
        <v>2493</v>
      </c>
      <c r="B3066" s="517" t="s">
        <v>2493</v>
      </c>
    </row>
    <row r="3067" spans="1:2" ht="15" hidden="1" x14ac:dyDescent="0.25">
      <c r="A3067" s="517" t="s">
        <v>2494</v>
      </c>
      <c r="B3067" s="517" t="s">
        <v>2494</v>
      </c>
    </row>
    <row r="3068" spans="1:2" ht="15" hidden="1" x14ac:dyDescent="0.25">
      <c r="A3068" s="517" t="s">
        <v>2495</v>
      </c>
      <c r="B3068" s="517" t="s">
        <v>2495</v>
      </c>
    </row>
    <row r="3069" spans="1:2" ht="15" hidden="1" x14ac:dyDescent="0.25">
      <c r="A3069" s="517" t="s">
        <v>2496</v>
      </c>
      <c r="B3069" s="517" t="s">
        <v>2496</v>
      </c>
    </row>
    <row r="3070" spans="1:2" ht="15" hidden="1" x14ac:dyDescent="0.25">
      <c r="A3070" s="517" t="s">
        <v>2497</v>
      </c>
      <c r="B3070" s="517" t="s">
        <v>2497</v>
      </c>
    </row>
    <row r="3071" spans="1:2" ht="15" hidden="1" x14ac:dyDescent="0.25">
      <c r="A3071" s="517" t="s">
        <v>2497</v>
      </c>
      <c r="B3071" s="517" t="s">
        <v>2497</v>
      </c>
    </row>
    <row r="3072" spans="1:2" ht="15" hidden="1" x14ac:dyDescent="0.25">
      <c r="A3072" s="517" t="s">
        <v>2498</v>
      </c>
      <c r="B3072" s="517" t="s">
        <v>2498</v>
      </c>
    </row>
    <row r="3073" spans="1:2" ht="15" hidden="1" x14ac:dyDescent="0.25">
      <c r="A3073" s="517" t="s">
        <v>2499</v>
      </c>
      <c r="B3073" s="517" t="s">
        <v>2499</v>
      </c>
    </row>
    <row r="3074" spans="1:2" ht="15" hidden="1" x14ac:dyDescent="0.25">
      <c r="A3074" s="517" t="s">
        <v>2500</v>
      </c>
      <c r="B3074" s="517" t="s">
        <v>2500</v>
      </c>
    </row>
    <row r="3075" spans="1:2" ht="15" hidden="1" x14ac:dyDescent="0.25">
      <c r="A3075" s="517" t="s">
        <v>2501</v>
      </c>
      <c r="B3075" s="517" t="s">
        <v>2501</v>
      </c>
    </row>
    <row r="3076" spans="1:2" ht="15" hidden="1" x14ac:dyDescent="0.25">
      <c r="A3076" s="517" t="s">
        <v>2501</v>
      </c>
      <c r="B3076" s="517" t="s">
        <v>2501</v>
      </c>
    </row>
    <row r="3077" spans="1:2" ht="15" hidden="1" x14ac:dyDescent="0.25">
      <c r="A3077" s="517" t="s">
        <v>2502</v>
      </c>
      <c r="B3077" s="517" t="s">
        <v>2502</v>
      </c>
    </row>
    <row r="3078" spans="1:2" ht="15" hidden="1" x14ac:dyDescent="0.25">
      <c r="A3078" s="517" t="s">
        <v>2503</v>
      </c>
      <c r="B3078" s="517" t="s">
        <v>2503</v>
      </c>
    </row>
    <row r="3079" spans="1:2" ht="15" hidden="1" x14ac:dyDescent="0.25">
      <c r="A3079" s="517" t="s">
        <v>2503</v>
      </c>
      <c r="B3079" s="517" t="s">
        <v>2503</v>
      </c>
    </row>
    <row r="3080" spans="1:2" ht="15" hidden="1" x14ac:dyDescent="0.25">
      <c r="A3080" s="517" t="s">
        <v>2504</v>
      </c>
      <c r="B3080" s="517" t="s">
        <v>2504</v>
      </c>
    </row>
    <row r="3081" spans="1:2" ht="15" hidden="1" x14ac:dyDescent="0.25">
      <c r="A3081" s="517" t="s">
        <v>2505</v>
      </c>
      <c r="B3081" s="517" t="s">
        <v>2505</v>
      </c>
    </row>
    <row r="3082" spans="1:2" ht="15" hidden="1" x14ac:dyDescent="0.25">
      <c r="A3082" s="517" t="s">
        <v>2505</v>
      </c>
      <c r="B3082" s="517" t="s">
        <v>2505</v>
      </c>
    </row>
    <row r="3083" spans="1:2" ht="15" hidden="1" x14ac:dyDescent="0.25">
      <c r="A3083" s="517" t="s">
        <v>2506</v>
      </c>
      <c r="B3083" s="517" t="s">
        <v>2506</v>
      </c>
    </row>
    <row r="3084" spans="1:2" ht="15" hidden="1" x14ac:dyDescent="0.25">
      <c r="A3084" s="517" t="s">
        <v>2507</v>
      </c>
      <c r="B3084" s="517" t="s">
        <v>2507</v>
      </c>
    </row>
    <row r="3085" spans="1:2" ht="15" hidden="1" x14ac:dyDescent="0.25">
      <c r="A3085" s="517" t="s">
        <v>2507</v>
      </c>
      <c r="B3085" s="517" t="s">
        <v>2507</v>
      </c>
    </row>
    <row r="3086" spans="1:2" ht="15" hidden="1" x14ac:dyDescent="0.25">
      <c r="A3086" s="517" t="s">
        <v>2508</v>
      </c>
      <c r="B3086" s="517" t="s">
        <v>2508</v>
      </c>
    </row>
    <row r="3087" spans="1:2" ht="15" hidden="1" x14ac:dyDescent="0.25">
      <c r="A3087" s="517" t="s">
        <v>2509</v>
      </c>
      <c r="B3087" s="517" t="s">
        <v>2509</v>
      </c>
    </row>
    <row r="3088" spans="1:2" ht="15" hidden="1" x14ac:dyDescent="0.25">
      <c r="A3088" s="517" t="s">
        <v>2510</v>
      </c>
      <c r="B3088" s="517" t="s">
        <v>2510</v>
      </c>
    </row>
    <row r="3089" spans="1:2" ht="15" hidden="1" x14ac:dyDescent="0.25">
      <c r="A3089" s="517" t="s">
        <v>2510</v>
      </c>
      <c r="B3089" s="517" t="s">
        <v>2510</v>
      </c>
    </row>
    <row r="3090" spans="1:2" ht="15" hidden="1" x14ac:dyDescent="0.25">
      <c r="A3090" s="517" t="s">
        <v>2511</v>
      </c>
      <c r="B3090" s="517" t="s">
        <v>2511</v>
      </c>
    </row>
    <row r="3091" spans="1:2" ht="15" hidden="1" x14ac:dyDescent="0.25">
      <c r="A3091" s="517" t="s">
        <v>2511</v>
      </c>
      <c r="B3091" s="517" t="s">
        <v>2511</v>
      </c>
    </row>
    <row r="3092" spans="1:2" ht="15" hidden="1" x14ac:dyDescent="0.25">
      <c r="A3092" s="517" t="s">
        <v>2512</v>
      </c>
      <c r="B3092" s="517" t="s">
        <v>2512</v>
      </c>
    </row>
    <row r="3093" spans="1:2" ht="15" hidden="1" x14ac:dyDescent="0.25">
      <c r="A3093" s="517" t="s">
        <v>2512</v>
      </c>
      <c r="B3093" s="517" t="s">
        <v>2512</v>
      </c>
    </row>
    <row r="3094" spans="1:2" ht="15" hidden="1" x14ac:dyDescent="0.25">
      <c r="A3094" s="517" t="s">
        <v>2513</v>
      </c>
      <c r="B3094" s="517" t="s">
        <v>2513</v>
      </c>
    </row>
    <row r="3095" spans="1:2" ht="15" hidden="1" x14ac:dyDescent="0.25">
      <c r="A3095" s="517" t="s">
        <v>2513</v>
      </c>
      <c r="B3095" s="517" t="s">
        <v>2513</v>
      </c>
    </row>
    <row r="3096" spans="1:2" ht="15" hidden="1" x14ac:dyDescent="0.25">
      <c r="A3096" s="517" t="s">
        <v>2514</v>
      </c>
      <c r="B3096" s="517" t="s">
        <v>2514</v>
      </c>
    </row>
    <row r="3097" spans="1:2" ht="15" hidden="1" x14ac:dyDescent="0.25">
      <c r="A3097" s="517" t="s">
        <v>2515</v>
      </c>
      <c r="B3097" s="517" t="s">
        <v>2515</v>
      </c>
    </row>
    <row r="3098" spans="1:2" ht="15" hidden="1" x14ac:dyDescent="0.25">
      <c r="A3098" s="517" t="s">
        <v>2516</v>
      </c>
      <c r="B3098" s="517" t="s">
        <v>2516</v>
      </c>
    </row>
    <row r="3099" spans="1:2" ht="15" hidden="1" x14ac:dyDescent="0.25">
      <c r="A3099" s="517" t="s">
        <v>2517</v>
      </c>
      <c r="B3099" s="517" t="s">
        <v>2517</v>
      </c>
    </row>
    <row r="3100" spans="1:2" ht="15" hidden="1" x14ac:dyDescent="0.25">
      <c r="A3100" s="517" t="s">
        <v>2518</v>
      </c>
      <c r="B3100" s="517" t="s">
        <v>2518</v>
      </c>
    </row>
    <row r="3101" spans="1:2" ht="15" hidden="1" x14ac:dyDescent="0.25">
      <c r="A3101" s="517" t="s">
        <v>2519</v>
      </c>
      <c r="B3101" s="517" t="s">
        <v>2519</v>
      </c>
    </row>
    <row r="3102" spans="1:2" ht="15" hidden="1" x14ac:dyDescent="0.25">
      <c r="A3102" s="517" t="s">
        <v>2520</v>
      </c>
      <c r="B3102" s="517" t="s">
        <v>2520</v>
      </c>
    </row>
    <row r="3103" spans="1:2" ht="15" hidden="1" x14ac:dyDescent="0.25">
      <c r="A3103" s="517" t="s">
        <v>2520</v>
      </c>
      <c r="B3103" s="517" t="s">
        <v>2520</v>
      </c>
    </row>
    <row r="3104" spans="1:2" ht="15" hidden="1" x14ac:dyDescent="0.25">
      <c r="A3104" s="517" t="s">
        <v>2521</v>
      </c>
      <c r="B3104" s="517" t="s">
        <v>2521</v>
      </c>
    </row>
    <row r="3105" spans="1:2" ht="15" hidden="1" x14ac:dyDescent="0.25">
      <c r="A3105" s="517" t="s">
        <v>2522</v>
      </c>
      <c r="B3105" s="517" t="s">
        <v>2522</v>
      </c>
    </row>
    <row r="3106" spans="1:2" ht="15" hidden="1" x14ac:dyDescent="0.25">
      <c r="A3106" s="517" t="s">
        <v>2522</v>
      </c>
      <c r="B3106" s="517" t="s">
        <v>2522</v>
      </c>
    </row>
    <row r="3107" spans="1:2" ht="15" hidden="1" x14ac:dyDescent="0.25">
      <c r="A3107" s="517" t="s">
        <v>2523</v>
      </c>
      <c r="B3107" s="517" t="s">
        <v>2523</v>
      </c>
    </row>
    <row r="3108" spans="1:2" ht="15" hidden="1" x14ac:dyDescent="0.25">
      <c r="A3108" s="517" t="s">
        <v>2524</v>
      </c>
      <c r="B3108" s="517" t="s">
        <v>2524</v>
      </c>
    </row>
    <row r="3109" spans="1:2" ht="15" hidden="1" x14ac:dyDescent="0.25">
      <c r="A3109" s="517" t="s">
        <v>2525</v>
      </c>
      <c r="B3109" s="517" t="s">
        <v>2525</v>
      </c>
    </row>
    <row r="3110" spans="1:2" ht="15" hidden="1" x14ac:dyDescent="0.25">
      <c r="A3110" s="517" t="s">
        <v>2526</v>
      </c>
      <c r="B3110" s="517" t="s">
        <v>2526</v>
      </c>
    </row>
    <row r="3111" spans="1:2" ht="15" hidden="1" x14ac:dyDescent="0.25">
      <c r="A3111" s="517" t="s">
        <v>2527</v>
      </c>
      <c r="B3111" s="517" t="s">
        <v>2527</v>
      </c>
    </row>
    <row r="3112" spans="1:2" ht="15" hidden="1" x14ac:dyDescent="0.25">
      <c r="A3112" s="517" t="s">
        <v>2527</v>
      </c>
      <c r="B3112" s="517" t="s">
        <v>2527</v>
      </c>
    </row>
    <row r="3113" spans="1:2" ht="15" hidden="1" x14ac:dyDescent="0.25">
      <c r="A3113" s="517" t="s">
        <v>2528</v>
      </c>
      <c r="B3113" s="517" t="s">
        <v>2528</v>
      </c>
    </row>
    <row r="3114" spans="1:2" ht="15" hidden="1" x14ac:dyDescent="0.25">
      <c r="A3114" s="517" t="s">
        <v>2529</v>
      </c>
      <c r="B3114" s="517" t="s">
        <v>2529</v>
      </c>
    </row>
    <row r="3115" spans="1:2" ht="15" hidden="1" x14ac:dyDescent="0.25">
      <c r="A3115" s="517" t="s">
        <v>2530</v>
      </c>
      <c r="B3115" s="517" t="s">
        <v>2530</v>
      </c>
    </row>
    <row r="3116" spans="1:2" ht="15" hidden="1" x14ac:dyDescent="0.25">
      <c r="A3116" s="517" t="s">
        <v>2531</v>
      </c>
      <c r="B3116" s="517" t="s">
        <v>2531</v>
      </c>
    </row>
    <row r="3117" spans="1:2" ht="15" hidden="1" x14ac:dyDescent="0.25">
      <c r="A3117" s="517" t="s">
        <v>2531</v>
      </c>
      <c r="B3117" s="517" t="s">
        <v>2531</v>
      </c>
    </row>
    <row r="3118" spans="1:2" ht="15" hidden="1" x14ac:dyDescent="0.25">
      <c r="A3118" s="517" t="s">
        <v>2532</v>
      </c>
      <c r="B3118" s="517" t="s">
        <v>2532</v>
      </c>
    </row>
    <row r="3119" spans="1:2" ht="15" hidden="1" x14ac:dyDescent="0.25">
      <c r="A3119" s="517" t="s">
        <v>2533</v>
      </c>
      <c r="B3119" s="517" t="s">
        <v>2533</v>
      </c>
    </row>
    <row r="3120" spans="1:2" ht="15" hidden="1" x14ac:dyDescent="0.25">
      <c r="A3120" s="517" t="s">
        <v>2534</v>
      </c>
      <c r="B3120" s="517" t="s">
        <v>2534</v>
      </c>
    </row>
    <row r="3121" spans="1:2" ht="15" hidden="1" x14ac:dyDescent="0.25">
      <c r="A3121" s="517" t="s">
        <v>2535</v>
      </c>
      <c r="B3121" s="517" t="s">
        <v>2535</v>
      </c>
    </row>
    <row r="3122" spans="1:2" ht="15" hidden="1" x14ac:dyDescent="0.25">
      <c r="A3122" s="517" t="s">
        <v>2535</v>
      </c>
      <c r="B3122" s="517" t="s">
        <v>2535</v>
      </c>
    </row>
    <row r="3123" spans="1:2" ht="15" hidden="1" x14ac:dyDescent="0.25">
      <c r="A3123" s="517" t="s">
        <v>2536</v>
      </c>
      <c r="B3123" s="517" t="s">
        <v>2536</v>
      </c>
    </row>
    <row r="3124" spans="1:2" ht="15" hidden="1" x14ac:dyDescent="0.25">
      <c r="A3124" s="517" t="s">
        <v>2537</v>
      </c>
      <c r="B3124" s="517" t="s">
        <v>2537</v>
      </c>
    </row>
    <row r="3125" spans="1:2" ht="15" hidden="1" x14ac:dyDescent="0.25">
      <c r="A3125" s="517" t="s">
        <v>2538</v>
      </c>
      <c r="B3125" s="517" t="s">
        <v>2538</v>
      </c>
    </row>
    <row r="3126" spans="1:2" ht="15" hidden="1" x14ac:dyDescent="0.25">
      <c r="A3126" s="517" t="s">
        <v>2539</v>
      </c>
      <c r="B3126" s="517" t="s">
        <v>2539</v>
      </c>
    </row>
    <row r="3127" spans="1:2" ht="15" hidden="1" x14ac:dyDescent="0.25">
      <c r="A3127" s="517" t="s">
        <v>2540</v>
      </c>
      <c r="B3127" s="517" t="s">
        <v>2540</v>
      </c>
    </row>
    <row r="3128" spans="1:2" ht="15" hidden="1" x14ac:dyDescent="0.25">
      <c r="A3128" s="517" t="s">
        <v>2541</v>
      </c>
      <c r="B3128" s="517" t="s">
        <v>2541</v>
      </c>
    </row>
    <row r="3129" spans="1:2" ht="15" hidden="1" x14ac:dyDescent="0.25">
      <c r="A3129" s="517" t="s">
        <v>2542</v>
      </c>
      <c r="B3129" s="517" t="s">
        <v>2542</v>
      </c>
    </row>
    <row r="3130" spans="1:2" ht="15" hidden="1" x14ac:dyDescent="0.25">
      <c r="A3130" s="517" t="s">
        <v>2543</v>
      </c>
      <c r="B3130" s="517" t="s">
        <v>2543</v>
      </c>
    </row>
    <row r="3131" spans="1:2" ht="15" hidden="1" x14ac:dyDescent="0.25">
      <c r="A3131" s="517" t="s">
        <v>2544</v>
      </c>
      <c r="B3131" s="517" t="s">
        <v>2544</v>
      </c>
    </row>
    <row r="3132" spans="1:2" ht="15" hidden="1" x14ac:dyDescent="0.25">
      <c r="A3132" s="517" t="s">
        <v>2545</v>
      </c>
      <c r="B3132" s="517" t="s">
        <v>2545</v>
      </c>
    </row>
    <row r="3133" spans="1:2" ht="15" hidden="1" x14ac:dyDescent="0.25">
      <c r="A3133" s="517" t="s">
        <v>2545</v>
      </c>
      <c r="B3133" s="517" t="s">
        <v>2545</v>
      </c>
    </row>
    <row r="3134" spans="1:2" ht="15" hidden="1" x14ac:dyDescent="0.25">
      <c r="A3134" s="517" t="s">
        <v>2546</v>
      </c>
      <c r="B3134" s="517" t="s">
        <v>2546</v>
      </c>
    </row>
    <row r="3135" spans="1:2" ht="15" hidden="1" x14ac:dyDescent="0.25">
      <c r="A3135" s="517" t="s">
        <v>2546</v>
      </c>
      <c r="B3135" s="517" t="s">
        <v>2546</v>
      </c>
    </row>
    <row r="3136" spans="1:2" ht="15" hidden="1" x14ac:dyDescent="0.25">
      <c r="A3136" s="517" t="s">
        <v>2547</v>
      </c>
      <c r="B3136" s="517" t="s">
        <v>2547</v>
      </c>
    </row>
    <row r="3137" spans="1:2" ht="15" hidden="1" x14ac:dyDescent="0.25">
      <c r="A3137" s="517" t="s">
        <v>2547</v>
      </c>
      <c r="B3137" s="517" t="s">
        <v>2547</v>
      </c>
    </row>
    <row r="3138" spans="1:2" ht="15" hidden="1" x14ac:dyDescent="0.25">
      <c r="A3138" s="517" t="s">
        <v>2548</v>
      </c>
      <c r="B3138" s="517" t="s">
        <v>2548</v>
      </c>
    </row>
    <row r="3139" spans="1:2" ht="15" hidden="1" x14ac:dyDescent="0.25">
      <c r="A3139" s="517" t="s">
        <v>2549</v>
      </c>
      <c r="B3139" s="517" t="s">
        <v>2549</v>
      </c>
    </row>
    <row r="3140" spans="1:2" ht="15" hidden="1" x14ac:dyDescent="0.25">
      <c r="A3140" s="517" t="s">
        <v>2549</v>
      </c>
      <c r="B3140" s="517" t="s">
        <v>2549</v>
      </c>
    </row>
    <row r="3141" spans="1:2" ht="15" hidden="1" x14ac:dyDescent="0.25">
      <c r="A3141" s="517" t="s">
        <v>2550</v>
      </c>
      <c r="B3141" s="517" t="s">
        <v>2550</v>
      </c>
    </row>
    <row r="3142" spans="1:2" ht="15" hidden="1" x14ac:dyDescent="0.25">
      <c r="A3142" s="517" t="s">
        <v>2551</v>
      </c>
      <c r="B3142" s="517" t="s">
        <v>2551</v>
      </c>
    </row>
    <row r="3143" spans="1:2" ht="15" hidden="1" x14ac:dyDescent="0.25">
      <c r="A3143" s="517" t="s">
        <v>2552</v>
      </c>
      <c r="B3143" s="517" t="s">
        <v>2552</v>
      </c>
    </row>
    <row r="3144" spans="1:2" ht="15" hidden="1" x14ac:dyDescent="0.25">
      <c r="A3144" s="517" t="s">
        <v>2552</v>
      </c>
      <c r="B3144" s="517" t="s">
        <v>2552</v>
      </c>
    </row>
    <row r="3145" spans="1:2" ht="15" hidden="1" x14ac:dyDescent="0.25">
      <c r="A3145" s="517" t="s">
        <v>2553</v>
      </c>
      <c r="B3145" s="517" t="s">
        <v>2553</v>
      </c>
    </row>
    <row r="3146" spans="1:2" ht="15" hidden="1" x14ac:dyDescent="0.25">
      <c r="A3146" s="517" t="s">
        <v>2553</v>
      </c>
      <c r="B3146" s="517" t="s">
        <v>2553</v>
      </c>
    </row>
    <row r="3147" spans="1:2" ht="15" hidden="1" x14ac:dyDescent="0.25">
      <c r="A3147" s="517" t="s">
        <v>2554</v>
      </c>
      <c r="B3147" s="517" t="s">
        <v>2554</v>
      </c>
    </row>
    <row r="3148" spans="1:2" ht="15" hidden="1" x14ac:dyDescent="0.25">
      <c r="A3148" s="517" t="s">
        <v>2555</v>
      </c>
      <c r="B3148" s="517" t="s">
        <v>2555</v>
      </c>
    </row>
    <row r="3149" spans="1:2" ht="15" hidden="1" x14ac:dyDescent="0.25">
      <c r="A3149" s="517" t="s">
        <v>2555</v>
      </c>
      <c r="B3149" s="517" t="s">
        <v>2555</v>
      </c>
    </row>
    <row r="3150" spans="1:2" ht="15" hidden="1" x14ac:dyDescent="0.25">
      <c r="A3150" s="517" t="s">
        <v>2556</v>
      </c>
      <c r="B3150" s="517" t="s">
        <v>2556</v>
      </c>
    </row>
    <row r="3151" spans="1:2" ht="15" hidden="1" x14ac:dyDescent="0.25">
      <c r="A3151" s="517" t="s">
        <v>2557</v>
      </c>
      <c r="B3151" s="517" t="s">
        <v>2557</v>
      </c>
    </row>
    <row r="3152" spans="1:2" ht="15" hidden="1" x14ac:dyDescent="0.25">
      <c r="A3152" s="517" t="s">
        <v>2557</v>
      </c>
      <c r="B3152" s="517" t="s">
        <v>2557</v>
      </c>
    </row>
    <row r="3153" spans="1:2" ht="15" hidden="1" x14ac:dyDescent="0.25">
      <c r="A3153" s="517" t="s">
        <v>2558</v>
      </c>
      <c r="B3153" s="517" t="s">
        <v>2558</v>
      </c>
    </row>
    <row r="3154" spans="1:2" ht="15" hidden="1" x14ac:dyDescent="0.25">
      <c r="A3154" s="517" t="s">
        <v>2559</v>
      </c>
      <c r="B3154" s="517" t="s">
        <v>2559</v>
      </c>
    </row>
    <row r="3155" spans="1:2" ht="15" hidden="1" x14ac:dyDescent="0.25">
      <c r="A3155" s="517" t="s">
        <v>2560</v>
      </c>
      <c r="B3155" s="517" t="s">
        <v>2560</v>
      </c>
    </row>
    <row r="3156" spans="1:2" ht="15" hidden="1" x14ac:dyDescent="0.25">
      <c r="A3156" s="517" t="s">
        <v>2561</v>
      </c>
      <c r="B3156" s="517" t="s">
        <v>2561</v>
      </c>
    </row>
    <row r="3157" spans="1:2" ht="15" hidden="1" x14ac:dyDescent="0.25">
      <c r="A3157" s="517" t="s">
        <v>2562</v>
      </c>
      <c r="B3157" s="517" t="s">
        <v>2562</v>
      </c>
    </row>
    <row r="3158" spans="1:2" ht="15" hidden="1" x14ac:dyDescent="0.25">
      <c r="A3158" s="517" t="s">
        <v>2563</v>
      </c>
      <c r="B3158" s="517" t="s">
        <v>2563</v>
      </c>
    </row>
    <row r="3159" spans="1:2" ht="15" hidden="1" x14ac:dyDescent="0.25">
      <c r="A3159" s="517" t="s">
        <v>2563</v>
      </c>
      <c r="B3159" s="517" t="s">
        <v>2563</v>
      </c>
    </row>
    <row r="3160" spans="1:2" ht="15" hidden="1" x14ac:dyDescent="0.25">
      <c r="A3160" s="517" t="s">
        <v>2564</v>
      </c>
      <c r="B3160" s="517" t="s">
        <v>2564</v>
      </c>
    </row>
    <row r="3161" spans="1:2" ht="15" hidden="1" x14ac:dyDescent="0.25">
      <c r="A3161" s="517" t="s">
        <v>2564</v>
      </c>
      <c r="B3161" s="517" t="s">
        <v>2564</v>
      </c>
    </row>
    <row r="3162" spans="1:2" ht="15" hidden="1" x14ac:dyDescent="0.25">
      <c r="A3162" s="517" t="s">
        <v>2565</v>
      </c>
      <c r="B3162" s="517" t="s">
        <v>2565</v>
      </c>
    </row>
    <row r="3163" spans="1:2" ht="15" hidden="1" x14ac:dyDescent="0.25">
      <c r="A3163" s="517" t="s">
        <v>2566</v>
      </c>
      <c r="B3163" s="517" t="s">
        <v>2566</v>
      </c>
    </row>
    <row r="3164" spans="1:2" ht="15" hidden="1" x14ac:dyDescent="0.25">
      <c r="A3164" s="517" t="s">
        <v>2567</v>
      </c>
      <c r="B3164" s="517" t="s">
        <v>2567</v>
      </c>
    </row>
    <row r="3165" spans="1:2" ht="15" hidden="1" x14ac:dyDescent="0.25">
      <c r="A3165" s="517" t="s">
        <v>2568</v>
      </c>
      <c r="B3165" s="517" t="s">
        <v>2568</v>
      </c>
    </row>
    <row r="3166" spans="1:2" ht="15" hidden="1" x14ac:dyDescent="0.25">
      <c r="A3166" s="517" t="s">
        <v>2569</v>
      </c>
      <c r="B3166" s="517" t="s">
        <v>2569</v>
      </c>
    </row>
    <row r="3167" spans="1:2" ht="15" hidden="1" x14ac:dyDescent="0.25">
      <c r="A3167" s="517" t="s">
        <v>2570</v>
      </c>
      <c r="B3167" s="517" t="s">
        <v>2570</v>
      </c>
    </row>
    <row r="3168" spans="1:2" ht="15" hidden="1" x14ac:dyDescent="0.25">
      <c r="A3168" s="517" t="s">
        <v>2571</v>
      </c>
      <c r="B3168" s="517" t="s">
        <v>2571</v>
      </c>
    </row>
    <row r="3169" spans="1:2" ht="15" hidden="1" x14ac:dyDescent="0.25">
      <c r="A3169" s="517" t="s">
        <v>2572</v>
      </c>
      <c r="B3169" s="517" t="s">
        <v>2572</v>
      </c>
    </row>
    <row r="3170" spans="1:2" ht="15" hidden="1" x14ac:dyDescent="0.25">
      <c r="A3170" s="517" t="s">
        <v>2573</v>
      </c>
      <c r="B3170" s="517" t="s">
        <v>2573</v>
      </c>
    </row>
    <row r="3171" spans="1:2" ht="15" hidden="1" x14ac:dyDescent="0.25">
      <c r="A3171" s="517" t="s">
        <v>2573</v>
      </c>
      <c r="B3171" s="517" t="s">
        <v>2573</v>
      </c>
    </row>
    <row r="3172" spans="1:2" ht="15" hidden="1" x14ac:dyDescent="0.25">
      <c r="A3172" s="517" t="s">
        <v>2574</v>
      </c>
      <c r="B3172" s="517" t="s">
        <v>2574</v>
      </c>
    </row>
    <row r="3173" spans="1:2" ht="15" hidden="1" x14ac:dyDescent="0.25">
      <c r="A3173" s="517" t="s">
        <v>2574</v>
      </c>
      <c r="B3173" s="517" t="s">
        <v>2574</v>
      </c>
    </row>
    <row r="3174" spans="1:2" ht="15" hidden="1" x14ac:dyDescent="0.25">
      <c r="A3174" s="517" t="s">
        <v>2575</v>
      </c>
      <c r="B3174" s="517" t="s">
        <v>2575</v>
      </c>
    </row>
    <row r="3175" spans="1:2" ht="15" hidden="1" x14ac:dyDescent="0.25">
      <c r="A3175" s="517" t="s">
        <v>2576</v>
      </c>
      <c r="B3175" s="517" t="s">
        <v>2576</v>
      </c>
    </row>
    <row r="3176" spans="1:2" ht="15" hidden="1" x14ac:dyDescent="0.25">
      <c r="A3176" s="517" t="s">
        <v>2577</v>
      </c>
      <c r="B3176" s="517" t="s">
        <v>2577</v>
      </c>
    </row>
    <row r="3177" spans="1:2" ht="15" hidden="1" x14ac:dyDescent="0.25">
      <c r="A3177" s="517" t="s">
        <v>2577</v>
      </c>
      <c r="B3177" s="517" t="s">
        <v>2577</v>
      </c>
    </row>
    <row r="3178" spans="1:2" ht="15" hidden="1" x14ac:dyDescent="0.25">
      <c r="A3178" s="517" t="s">
        <v>2578</v>
      </c>
      <c r="B3178" s="517" t="s">
        <v>2578</v>
      </c>
    </row>
    <row r="3179" spans="1:2" ht="15" hidden="1" x14ac:dyDescent="0.25">
      <c r="A3179" s="517" t="s">
        <v>2579</v>
      </c>
      <c r="B3179" s="517" t="s">
        <v>2579</v>
      </c>
    </row>
    <row r="3180" spans="1:2" ht="15" hidden="1" x14ac:dyDescent="0.25">
      <c r="A3180" s="517" t="s">
        <v>2580</v>
      </c>
      <c r="B3180" s="517" t="s">
        <v>2580</v>
      </c>
    </row>
    <row r="3181" spans="1:2" ht="15" hidden="1" x14ac:dyDescent="0.25">
      <c r="A3181" s="517" t="s">
        <v>2581</v>
      </c>
      <c r="B3181" s="517" t="s">
        <v>2581</v>
      </c>
    </row>
    <row r="3182" spans="1:2" ht="15" hidden="1" x14ac:dyDescent="0.25">
      <c r="A3182" s="517" t="s">
        <v>2582</v>
      </c>
      <c r="B3182" s="517" t="s">
        <v>2582</v>
      </c>
    </row>
    <row r="3183" spans="1:2" ht="15" hidden="1" x14ac:dyDescent="0.25">
      <c r="A3183" s="517" t="s">
        <v>2583</v>
      </c>
      <c r="B3183" s="517" t="s">
        <v>2583</v>
      </c>
    </row>
    <row r="3184" spans="1:2" ht="15" hidden="1" x14ac:dyDescent="0.25">
      <c r="A3184" s="517" t="s">
        <v>2584</v>
      </c>
      <c r="B3184" s="517" t="s">
        <v>2584</v>
      </c>
    </row>
    <row r="3185" spans="1:2" ht="15" hidden="1" x14ac:dyDescent="0.25">
      <c r="A3185" s="517" t="s">
        <v>2584</v>
      </c>
      <c r="B3185" s="517" t="s">
        <v>2584</v>
      </c>
    </row>
    <row r="3186" spans="1:2" ht="15" hidden="1" x14ac:dyDescent="0.25">
      <c r="A3186" s="517" t="s">
        <v>2585</v>
      </c>
      <c r="B3186" s="517" t="s">
        <v>2585</v>
      </c>
    </row>
    <row r="3187" spans="1:2" ht="15" hidden="1" x14ac:dyDescent="0.25">
      <c r="A3187" s="517" t="s">
        <v>2585</v>
      </c>
      <c r="B3187" s="517" t="s">
        <v>2585</v>
      </c>
    </row>
    <row r="3188" spans="1:2" ht="15" hidden="1" x14ac:dyDescent="0.25">
      <c r="A3188" s="517" t="s">
        <v>2586</v>
      </c>
      <c r="B3188" s="517" t="s">
        <v>2586</v>
      </c>
    </row>
    <row r="3189" spans="1:2" ht="15" hidden="1" x14ac:dyDescent="0.25">
      <c r="A3189" s="517" t="s">
        <v>2587</v>
      </c>
      <c r="B3189" s="517" t="s">
        <v>2587</v>
      </c>
    </row>
    <row r="3190" spans="1:2" ht="15" hidden="1" x14ac:dyDescent="0.25">
      <c r="A3190" s="517" t="s">
        <v>2588</v>
      </c>
      <c r="B3190" s="517" t="s">
        <v>2588</v>
      </c>
    </row>
    <row r="3191" spans="1:2" ht="15" hidden="1" x14ac:dyDescent="0.25">
      <c r="A3191" s="517" t="s">
        <v>2589</v>
      </c>
      <c r="B3191" s="517" t="s">
        <v>2589</v>
      </c>
    </row>
    <row r="3192" spans="1:2" ht="15" hidden="1" x14ac:dyDescent="0.25">
      <c r="A3192" s="517" t="s">
        <v>2589</v>
      </c>
      <c r="B3192" s="517" t="s">
        <v>2589</v>
      </c>
    </row>
    <row r="3193" spans="1:2" ht="15" hidden="1" x14ac:dyDescent="0.25">
      <c r="A3193" s="517" t="s">
        <v>2590</v>
      </c>
      <c r="B3193" s="517" t="s">
        <v>2590</v>
      </c>
    </row>
    <row r="3194" spans="1:2" ht="15" hidden="1" x14ac:dyDescent="0.25">
      <c r="A3194" s="517" t="s">
        <v>2591</v>
      </c>
      <c r="B3194" s="517" t="s">
        <v>2591</v>
      </c>
    </row>
    <row r="3195" spans="1:2" ht="15" hidden="1" x14ac:dyDescent="0.25">
      <c r="A3195" s="517" t="s">
        <v>2592</v>
      </c>
      <c r="B3195" s="517" t="s">
        <v>2592</v>
      </c>
    </row>
    <row r="3196" spans="1:2" ht="15" hidden="1" x14ac:dyDescent="0.25">
      <c r="A3196" s="517" t="s">
        <v>2593</v>
      </c>
      <c r="B3196" s="517" t="s">
        <v>2593</v>
      </c>
    </row>
    <row r="3197" spans="1:2" ht="15" hidden="1" x14ac:dyDescent="0.25">
      <c r="A3197" s="517" t="s">
        <v>2594</v>
      </c>
      <c r="B3197" s="517" t="s">
        <v>2594</v>
      </c>
    </row>
    <row r="3198" spans="1:2" ht="15" hidden="1" x14ac:dyDescent="0.25">
      <c r="A3198" s="517" t="s">
        <v>2595</v>
      </c>
      <c r="B3198" s="517" t="s">
        <v>2595</v>
      </c>
    </row>
    <row r="3199" spans="1:2" ht="15" hidden="1" x14ac:dyDescent="0.25">
      <c r="A3199" s="517" t="s">
        <v>2596</v>
      </c>
      <c r="B3199" s="517" t="s">
        <v>2596</v>
      </c>
    </row>
    <row r="3200" spans="1:2" ht="15" hidden="1" x14ac:dyDescent="0.25">
      <c r="A3200" s="517" t="s">
        <v>2597</v>
      </c>
      <c r="B3200" s="517" t="s">
        <v>2597</v>
      </c>
    </row>
    <row r="3201" spans="1:2" ht="15" hidden="1" x14ac:dyDescent="0.25">
      <c r="A3201" s="517" t="s">
        <v>2598</v>
      </c>
      <c r="B3201" s="517" t="s">
        <v>2598</v>
      </c>
    </row>
    <row r="3202" spans="1:2" ht="15" hidden="1" x14ac:dyDescent="0.25">
      <c r="A3202" s="517" t="s">
        <v>2599</v>
      </c>
      <c r="B3202" s="517" t="s">
        <v>2599</v>
      </c>
    </row>
    <row r="3203" spans="1:2" ht="15" hidden="1" x14ac:dyDescent="0.25">
      <c r="A3203" s="517" t="s">
        <v>2600</v>
      </c>
      <c r="B3203" s="517" t="s">
        <v>2600</v>
      </c>
    </row>
    <row r="3204" spans="1:2" ht="15" hidden="1" x14ac:dyDescent="0.25">
      <c r="A3204" s="517" t="s">
        <v>2600</v>
      </c>
      <c r="B3204" s="517" t="s">
        <v>2600</v>
      </c>
    </row>
    <row r="3205" spans="1:2" ht="15" hidden="1" x14ac:dyDescent="0.25">
      <c r="A3205" s="517" t="s">
        <v>2601</v>
      </c>
      <c r="B3205" s="517" t="s">
        <v>2601</v>
      </c>
    </row>
    <row r="3206" spans="1:2" ht="15" hidden="1" x14ac:dyDescent="0.25">
      <c r="A3206" s="517" t="s">
        <v>2602</v>
      </c>
      <c r="B3206" s="517" t="s">
        <v>2602</v>
      </c>
    </row>
    <row r="3207" spans="1:2" ht="15" hidden="1" x14ac:dyDescent="0.25">
      <c r="A3207" s="517" t="s">
        <v>2603</v>
      </c>
      <c r="B3207" s="517" t="s">
        <v>2603</v>
      </c>
    </row>
    <row r="3208" spans="1:2" ht="15" hidden="1" x14ac:dyDescent="0.25">
      <c r="A3208" s="517" t="s">
        <v>2604</v>
      </c>
      <c r="B3208" s="517" t="s">
        <v>2604</v>
      </c>
    </row>
    <row r="3209" spans="1:2" ht="15" hidden="1" x14ac:dyDescent="0.25">
      <c r="A3209" s="517" t="s">
        <v>2605</v>
      </c>
      <c r="B3209" s="517" t="s">
        <v>2605</v>
      </c>
    </row>
    <row r="3210" spans="1:2" ht="15" hidden="1" x14ac:dyDescent="0.25">
      <c r="A3210" s="517" t="s">
        <v>2606</v>
      </c>
      <c r="B3210" s="517" t="s">
        <v>2606</v>
      </c>
    </row>
    <row r="3211" spans="1:2" ht="15" hidden="1" x14ac:dyDescent="0.25">
      <c r="A3211" s="517" t="s">
        <v>2606</v>
      </c>
      <c r="B3211" s="517" t="s">
        <v>2606</v>
      </c>
    </row>
    <row r="3212" spans="1:2" ht="15" hidden="1" x14ac:dyDescent="0.25">
      <c r="A3212" s="517" t="s">
        <v>2607</v>
      </c>
      <c r="B3212" s="517" t="s">
        <v>2607</v>
      </c>
    </row>
    <row r="3213" spans="1:2" ht="15" hidden="1" x14ac:dyDescent="0.25">
      <c r="A3213" s="517" t="s">
        <v>2608</v>
      </c>
      <c r="B3213" s="517" t="s">
        <v>2608</v>
      </c>
    </row>
    <row r="3214" spans="1:2" ht="15" hidden="1" x14ac:dyDescent="0.25">
      <c r="A3214" s="517" t="s">
        <v>2609</v>
      </c>
      <c r="B3214" s="517" t="s">
        <v>2609</v>
      </c>
    </row>
    <row r="3215" spans="1:2" ht="15" hidden="1" x14ac:dyDescent="0.25">
      <c r="A3215" s="517" t="s">
        <v>2610</v>
      </c>
      <c r="B3215" s="517" t="s">
        <v>2610</v>
      </c>
    </row>
    <row r="3216" spans="1:2" ht="15" hidden="1" x14ac:dyDescent="0.25">
      <c r="A3216" s="517" t="s">
        <v>2611</v>
      </c>
      <c r="B3216" s="517" t="s">
        <v>2611</v>
      </c>
    </row>
    <row r="3217" spans="1:2" ht="15" hidden="1" x14ac:dyDescent="0.25">
      <c r="A3217" s="517" t="s">
        <v>2612</v>
      </c>
      <c r="B3217" s="517" t="s">
        <v>2612</v>
      </c>
    </row>
    <row r="3218" spans="1:2" ht="15" hidden="1" x14ac:dyDescent="0.25">
      <c r="A3218" s="517" t="s">
        <v>2613</v>
      </c>
      <c r="B3218" s="517" t="s">
        <v>2613</v>
      </c>
    </row>
    <row r="3219" spans="1:2" ht="15" hidden="1" x14ac:dyDescent="0.25">
      <c r="A3219" s="517" t="s">
        <v>2614</v>
      </c>
      <c r="B3219" s="517" t="s">
        <v>2614</v>
      </c>
    </row>
    <row r="3220" spans="1:2" ht="15" hidden="1" x14ac:dyDescent="0.25">
      <c r="A3220" s="517" t="s">
        <v>2615</v>
      </c>
      <c r="B3220" s="517" t="s">
        <v>2615</v>
      </c>
    </row>
    <row r="3221" spans="1:2" ht="15" hidden="1" x14ac:dyDescent="0.25">
      <c r="A3221" s="517" t="s">
        <v>2615</v>
      </c>
      <c r="B3221" s="517" t="s">
        <v>2615</v>
      </c>
    </row>
    <row r="3222" spans="1:2" ht="15" hidden="1" x14ac:dyDescent="0.25">
      <c r="A3222" s="517" t="s">
        <v>2616</v>
      </c>
      <c r="B3222" s="517" t="s">
        <v>2616</v>
      </c>
    </row>
    <row r="3223" spans="1:2" ht="15" hidden="1" x14ac:dyDescent="0.25">
      <c r="A3223" s="517" t="s">
        <v>2617</v>
      </c>
      <c r="B3223" s="517" t="s">
        <v>2617</v>
      </c>
    </row>
    <row r="3224" spans="1:2" ht="15" hidden="1" x14ac:dyDescent="0.25">
      <c r="A3224" s="517" t="s">
        <v>2618</v>
      </c>
      <c r="B3224" s="517" t="s">
        <v>2618</v>
      </c>
    </row>
    <row r="3225" spans="1:2" ht="15" hidden="1" x14ac:dyDescent="0.25">
      <c r="A3225" s="517" t="s">
        <v>2619</v>
      </c>
      <c r="B3225" s="517" t="s">
        <v>2619</v>
      </c>
    </row>
    <row r="3226" spans="1:2" ht="15" hidden="1" x14ac:dyDescent="0.25">
      <c r="A3226" s="517" t="s">
        <v>2620</v>
      </c>
      <c r="B3226" s="517" t="s">
        <v>2620</v>
      </c>
    </row>
    <row r="3227" spans="1:2" ht="15" hidden="1" x14ac:dyDescent="0.25">
      <c r="A3227" s="517" t="s">
        <v>2621</v>
      </c>
      <c r="B3227" s="517" t="s">
        <v>2484</v>
      </c>
    </row>
    <row r="3228" spans="1:2" ht="15" hidden="1" x14ac:dyDescent="0.25">
      <c r="A3228" s="517" t="s">
        <v>2622</v>
      </c>
      <c r="B3228" s="517" t="s">
        <v>2623</v>
      </c>
    </row>
    <row r="3229" spans="1:2" ht="15" hidden="1" x14ac:dyDescent="0.25">
      <c r="A3229" s="517" t="s">
        <v>2624</v>
      </c>
      <c r="B3229" s="517" t="s">
        <v>2625</v>
      </c>
    </row>
    <row r="3230" spans="1:2" ht="15" hidden="1" x14ac:dyDescent="0.25">
      <c r="A3230" s="517" t="s">
        <v>2626</v>
      </c>
      <c r="B3230" s="517" t="s">
        <v>2627</v>
      </c>
    </row>
    <row r="3231" spans="1:2" ht="15" hidden="1" x14ac:dyDescent="0.25">
      <c r="A3231" s="517" t="s">
        <v>2628</v>
      </c>
      <c r="B3231" s="517" t="s">
        <v>2629</v>
      </c>
    </row>
    <row r="3232" spans="1:2" ht="15" hidden="1" x14ac:dyDescent="0.25">
      <c r="A3232" s="517" t="s">
        <v>2630</v>
      </c>
      <c r="B3232" s="517" t="s">
        <v>2631</v>
      </c>
    </row>
    <row r="3233" spans="1:2" ht="15" hidden="1" x14ac:dyDescent="0.25">
      <c r="A3233" s="517" t="s">
        <v>2632</v>
      </c>
      <c r="B3233" s="517" t="s">
        <v>2633</v>
      </c>
    </row>
    <row r="3234" spans="1:2" ht="15" hidden="1" x14ac:dyDescent="0.25">
      <c r="A3234" s="517" t="s">
        <v>1815</v>
      </c>
      <c r="B3234" s="517" t="s">
        <v>1816</v>
      </c>
    </row>
    <row r="3235" spans="1:2" ht="15" hidden="1" x14ac:dyDescent="0.25">
      <c r="A3235" s="517" t="s">
        <v>2634</v>
      </c>
      <c r="B3235" s="517" t="s">
        <v>2635</v>
      </c>
    </row>
    <row r="3236" spans="1:2" ht="15" hidden="1" x14ac:dyDescent="0.25">
      <c r="A3236" s="517" t="s">
        <v>221</v>
      </c>
      <c r="B3236" s="517" t="s">
        <v>401</v>
      </c>
    </row>
    <row r="3237" spans="1:2" ht="15" hidden="1" x14ac:dyDescent="0.25">
      <c r="A3237" s="517" t="s">
        <v>221</v>
      </c>
      <c r="B3237" s="517" t="s">
        <v>401</v>
      </c>
    </row>
    <row r="3238" spans="1:2" ht="15" hidden="1" x14ac:dyDescent="0.25">
      <c r="A3238" s="517" t="s">
        <v>221</v>
      </c>
      <c r="B3238" s="517" t="s">
        <v>401</v>
      </c>
    </row>
    <row r="3239" spans="1:2" ht="15" hidden="1" x14ac:dyDescent="0.25">
      <c r="A3239" s="517" t="s">
        <v>221</v>
      </c>
      <c r="B3239" s="517" t="s">
        <v>401</v>
      </c>
    </row>
    <row r="3240" spans="1:2" ht="15" hidden="1" x14ac:dyDescent="0.25">
      <c r="A3240" s="517" t="s">
        <v>2636</v>
      </c>
      <c r="B3240" s="517" t="s">
        <v>2637</v>
      </c>
    </row>
    <row r="3241" spans="1:2" ht="15" hidden="1" x14ac:dyDescent="0.25">
      <c r="A3241" s="517" t="s">
        <v>2638</v>
      </c>
      <c r="B3241" s="517" t="s">
        <v>2639</v>
      </c>
    </row>
    <row r="3242" spans="1:2" ht="15" hidden="1" x14ac:dyDescent="0.25">
      <c r="A3242" s="517" t="s">
        <v>2638</v>
      </c>
      <c r="B3242" s="517" t="s">
        <v>2639</v>
      </c>
    </row>
    <row r="3243" spans="1:2" ht="15" hidden="1" x14ac:dyDescent="0.25">
      <c r="A3243" s="517" t="s">
        <v>2640</v>
      </c>
      <c r="B3243" s="517" t="s">
        <v>2641</v>
      </c>
    </row>
    <row r="3244" spans="1:2" ht="15" hidden="1" x14ac:dyDescent="0.25">
      <c r="A3244" s="517" t="s">
        <v>2640</v>
      </c>
      <c r="B3244" s="517" t="s">
        <v>2641</v>
      </c>
    </row>
    <row r="3245" spans="1:2" ht="15" hidden="1" x14ac:dyDescent="0.25">
      <c r="A3245" s="517" t="s">
        <v>2642</v>
      </c>
      <c r="B3245" s="517" t="s">
        <v>2643</v>
      </c>
    </row>
    <row r="3246" spans="1:2" ht="15" hidden="1" x14ac:dyDescent="0.25">
      <c r="A3246" s="517" t="s">
        <v>2644</v>
      </c>
      <c r="B3246" s="517" t="s">
        <v>2645</v>
      </c>
    </row>
    <row r="3247" spans="1:2" ht="15" hidden="1" x14ac:dyDescent="0.25">
      <c r="A3247" s="517" t="s">
        <v>2644</v>
      </c>
      <c r="B3247" s="517" t="s">
        <v>2645</v>
      </c>
    </row>
    <row r="3248" spans="1:2" ht="15" hidden="1" x14ac:dyDescent="0.25">
      <c r="A3248" s="518" t="s">
        <v>2646</v>
      </c>
      <c r="B3248" s="518" t="s">
        <v>2647</v>
      </c>
    </row>
    <row r="3249" spans="1:2" ht="15" hidden="1" x14ac:dyDescent="0.25">
      <c r="A3249" s="517" t="s">
        <v>2648</v>
      </c>
      <c r="B3249" s="517" t="s">
        <v>2649</v>
      </c>
    </row>
    <row r="3250" spans="1:2" ht="15" hidden="1" x14ac:dyDescent="0.25">
      <c r="A3250" s="517" t="s">
        <v>2650</v>
      </c>
      <c r="B3250" s="517" t="s">
        <v>2651</v>
      </c>
    </row>
    <row r="3251" spans="1:2" ht="15" hidden="1" x14ac:dyDescent="0.25">
      <c r="A3251" s="517" t="s">
        <v>2650</v>
      </c>
      <c r="B3251" s="517" t="s">
        <v>2651</v>
      </c>
    </row>
    <row r="3252" spans="1:2" ht="15" hidden="1" x14ac:dyDescent="0.25">
      <c r="A3252" s="517" t="s">
        <v>238</v>
      </c>
      <c r="B3252" s="517" t="s">
        <v>408</v>
      </c>
    </row>
    <row r="3253" spans="1:2" ht="15" hidden="1" x14ac:dyDescent="0.25">
      <c r="A3253" s="517" t="s">
        <v>2652</v>
      </c>
      <c r="B3253" s="517" t="s">
        <v>2653</v>
      </c>
    </row>
    <row r="3254" spans="1:2" ht="15" hidden="1" x14ac:dyDescent="0.25">
      <c r="A3254" s="517" t="s">
        <v>2654</v>
      </c>
      <c r="B3254" s="517" t="s">
        <v>2655</v>
      </c>
    </row>
    <row r="3255" spans="1:2" ht="15" hidden="1" x14ac:dyDescent="0.25">
      <c r="A3255" s="517" t="s">
        <v>2654</v>
      </c>
      <c r="B3255" s="517" t="s">
        <v>2655</v>
      </c>
    </row>
    <row r="3256" spans="1:2" ht="15" hidden="1" x14ac:dyDescent="0.25">
      <c r="A3256" s="517" t="s">
        <v>2656</v>
      </c>
      <c r="B3256" s="517" t="s">
        <v>2657</v>
      </c>
    </row>
    <row r="3257" spans="1:2" ht="15" hidden="1" x14ac:dyDescent="0.25">
      <c r="A3257" s="517" t="s">
        <v>2656</v>
      </c>
      <c r="B3257" s="517" t="s">
        <v>2657</v>
      </c>
    </row>
    <row r="3258" spans="1:2" ht="15" hidden="1" x14ac:dyDescent="0.25">
      <c r="A3258" s="517" t="s">
        <v>2656</v>
      </c>
      <c r="B3258" s="517" t="s">
        <v>2657</v>
      </c>
    </row>
    <row r="3259" spans="1:2" ht="15" hidden="1" x14ac:dyDescent="0.25">
      <c r="A3259" s="517" t="s">
        <v>2658</v>
      </c>
      <c r="B3259" s="517" t="s">
        <v>2659</v>
      </c>
    </row>
    <row r="3260" spans="1:2" ht="15" hidden="1" x14ac:dyDescent="0.25">
      <c r="A3260" s="517" t="s">
        <v>2660</v>
      </c>
      <c r="B3260" s="517" t="s">
        <v>2661</v>
      </c>
    </row>
    <row r="3261" spans="1:2" ht="15" hidden="1" x14ac:dyDescent="0.25">
      <c r="A3261" s="517" t="s">
        <v>2662</v>
      </c>
      <c r="B3261" s="517" t="s">
        <v>2663</v>
      </c>
    </row>
    <row r="3262" spans="1:2" ht="15" hidden="1" x14ac:dyDescent="0.25">
      <c r="A3262" s="517" t="s">
        <v>2664</v>
      </c>
      <c r="B3262" s="517" t="s">
        <v>2665</v>
      </c>
    </row>
    <row r="3263" spans="1:2" ht="15" hidden="1" x14ac:dyDescent="0.25">
      <c r="A3263" s="517" t="s">
        <v>2666</v>
      </c>
      <c r="B3263" s="517" t="s">
        <v>2667</v>
      </c>
    </row>
    <row r="3264" spans="1:2" ht="15" hidden="1" x14ac:dyDescent="0.25">
      <c r="A3264" s="517" t="s">
        <v>2668</v>
      </c>
      <c r="B3264" s="517" t="s">
        <v>2669</v>
      </c>
    </row>
    <row r="3265" spans="1:2" ht="15" hidden="1" x14ac:dyDescent="0.25">
      <c r="A3265" s="517" t="s">
        <v>2670</v>
      </c>
      <c r="B3265" s="517" t="s">
        <v>2671</v>
      </c>
    </row>
    <row r="3266" spans="1:2" ht="15" hidden="1" x14ac:dyDescent="0.25">
      <c r="A3266" s="517" t="s">
        <v>2670</v>
      </c>
      <c r="B3266" s="517" t="s">
        <v>2671</v>
      </c>
    </row>
    <row r="3267" spans="1:2" ht="15" hidden="1" x14ac:dyDescent="0.25">
      <c r="A3267" s="517" t="s">
        <v>2672</v>
      </c>
      <c r="B3267" s="517" t="s">
        <v>2673</v>
      </c>
    </row>
    <row r="3268" spans="1:2" ht="15" hidden="1" x14ac:dyDescent="0.25">
      <c r="A3268" s="517" t="s">
        <v>2674</v>
      </c>
      <c r="B3268" s="517" t="s">
        <v>2471</v>
      </c>
    </row>
    <row r="3269" spans="1:2" ht="15" hidden="1" x14ac:dyDescent="0.25">
      <c r="A3269" s="517" t="s">
        <v>2675</v>
      </c>
      <c r="B3269" s="517" t="s">
        <v>2676</v>
      </c>
    </row>
    <row r="3270" spans="1:2" ht="15" hidden="1" x14ac:dyDescent="0.25">
      <c r="A3270" s="517" t="s">
        <v>1163</v>
      </c>
      <c r="B3270" s="517" t="s">
        <v>1164</v>
      </c>
    </row>
    <row r="3271" spans="1:2" ht="15" hidden="1" x14ac:dyDescent="0.25">
      <c r="A3271" s="517" t="s">
        <v>1163</v>
      </c>
      <c r="B3271" s="517" t="s">
        <v>1164</v>
      </c>
    </row>
    <row r="3272" spans="1:2" ht="15" hidden="1" x14ac:dyDescent="0.25">
      <c r="A3272" s="517" t="s">
        <v>247</v>
      </c>
      <c r="B3272" s="517" t="s">
        <v>416</v>
      </c>
    </row>
    <row r="3273" spans="1:2" ht="15" hidden="1" x14ac:dyDescent="0.25">
      <c r="A3273" s="517" t="s">
        <v>2677</v>
      </c>
      <c r="B3273" s="517" t="s">
        <v>2678</v>
      </c>
    </row>
    <row r="3274" spans="1:2" ht="15" hidden="1" x14ac:dyDescent="0.25">
      <c r="A3274" s="517" t="s">
        <v>2679</v>
      </c>
      <c r="B3274" s="517" t="s">
        <v>2680</v>
      </c>
    </row>
    <row r="3275" spans="1:2" ht="15" hidden="1" x14ac:dyDescent="0.25">
      <c r="A3275" s="517" t="s">
        <v>2679</v>
      </c>
      <c r="B3275" s="517" t="s">
        <v>2680</v>
      </c>
    </row>
    <row r="3276" spans="1:2" ht="15" hidden="1" x14ac:dyDescent="0.25">
      <c r="A3276" s="519" t="s">
        <v>2681</v>
      </c>
      <c r="B3276" s="519" t="s">
        <v>2682</v>
      </c>
    </row>
    <row r="3277" spans="1:2" ht="15" hidden="1" x14ac:dyDescent="0.25">
      <c r="A3277" s="517" t="s">
        <v>2683</v>
      </c>
      <c r="B3277" s="517" t="s">
        <v>2684</v>
      </c>
    </row>
    <row r="3278" spans="1:2" ht="15" hidden="1" x14ac:dyDescent="0.25">
      <c r="A3278" s="517" t="s">
        <v>2685</v>
      </c>
      <c r="B3278" s="517" t="s">
        <v>2488</v>
      </c>
    </row>
    <row r="3279" spans="1:2" ht="15" hidden="1" x14ac:dyDescent="0.25">
      <c r="A3279" s="517" t="s">
        <v>2686</v>
      </c>
      <c r="B3279" s="517" t="s">
        <v>2687</v>
      </c>
    </row>
    <row r="3280" spans="1:2" ht="15" hidden="1" x14ac:dyDescent="0.25">
      <c r="A3280" s="517" t="s">
        <v>2686</v>
      </c>
      <c r="B3280" s="517" t="s">
        <v>2687</v>
      </c>
    </row>
    <row r="3281" spans="1:2" ht="15" hidden="1" x14ac:dyDescent="0.25">
      <c r="A3281" s="517" t="s">
        <v>2686</v>
      </c>
      <c r="B3281" s="517" t="s">
        <v>2687</v>
      </c>
    </row>
    <row r="3282" spans="1:2" ht="15" hidden="1" x14ac:dyDescent="0.25">
      <c r="A3282" s="517" t="s">
        <v>2688</v>
      </c>
      <c r="B3282" s="517" t="s">
        <v>2689</v>
      </c>
    </row>
    <row r="3283" spans="1:2" ht="15" hidden="1" x14ac:dyDescent="0.25">
      <c r="A3283" s="517" t="s">
        <v>2690</v>
      </c>
      <c r="B3283" s="517" t="s">
        <v>2691</v>
      </c>
    </row>
    <row r="3284" spans="1:2" ht="15" hidden="1" x14ac:dyDescent="0.25">
      <c r="A3284" s="517" t="s">
        <v>2690</v>
      </c>
      <c r="B3284" s="517" t="s">
        <v>2691</v>
      </c>
    </row>
    <row r="3285" spans="1:2" ht="15" hidden="1" x14ac:dyDescent="0.25">
      <c r="A3285" s="517" t="s">
        <v>2692</v>
      </c>
      <c r="B3285" s="517" t="s">
        <v>2693</v>
      </c>
    </row>
    <row r="3286" spans="1:2" ht="15" hidden="1" x14ac:dyDescent="0.25">
      <c r="A3286" s="517" t="s">
        <v>2692</v>
      </c>
      <c r="B3286" s="517" t="s">
        <v>2693</v>
      </c>
    </row>
    <row r="3287" spans="1:2" ht="15" hidden="1" x14ac:dyDescent="0.25">
      <c r="A3287" s="517" t="s">
        <v>2694</v>
      </c>
      <c r="B3287" s="517" t="s">
        <v>2695</v>
      </c>
    </row>
    <row r="3288" spans="1:2" ht="15" hidden="1" x14ac:dyDescent="0.25">
      <c r="A3288" s="517" t="s">
        <v>2694</v>
      </c>
      <c r="B3288" s="517" t="s">
        <v>2695</v>
      </c>
    </row>
    <row r="3289" spans="1:2" ht="15" hidden="1" x14ac:dyDescent="0.25">
      <c r="A3289" s="517" t="s">
        <v>2694</v>
      </c>
      <c r="B3289" s="517" t="s">
        <v>2695</v>
      </c>
    </row>
    <row r="3290" spans="1:2" ht="15" hidden="1" x14ac:dyDescent="0.25">
      <c r="A3290" s="517" t="s">
        <v>2696</v>
      </c>
      <c r="B3290" s="517" t="s">
        <v>2697</v>
      </c>
    </row>
    <row r="3291" spans="1:2" ht="15" hidden="1" x14ac:dyDescent="0.25">
      <c r="A3291" s="517" t="s">
        <v>2698</v>
      </c>
      <c r="B3291" s="517" t="s">
        <v>2699</v>
      </c>
    </row>
    <row r="3292" spans="1:2" ht="15" hidden="1" x14ac:dyDescent="0.25">
      <c r="A3292" s="517" t="s">
        <v>2698</v>
      </c>
      <c r="B3292" s="517" t="s">
        <v>2699</v>
      </c>
    </row>
    <row r="3293" spans="1:2" ht="15" hidden="1" x14ac:dyDescent="0.25">
      <c r="A3293" s="517" t="s">
        <v>2698</v>
      </c>
      <c r="B3293" s="517" t="s">
        <v>2699</v>
      </c>
    </row>
    <row r="3294" spans="1:2" ht="15" hidden="1" x14ac:dyDescent="0.25">
      <c r="A3294" s="517" t="s">
        <v>2698</v>
      </c>
      <c r="B3294" s="517" t="s">
        <v>2699</v>
      </c>
    </row>
    <row r="3295" spans="1:2" ht="15" hidden="1" x14ac:dyDescent="0.25">
      <c r="A3295" s="517" t="s">
        <v>2700</v>
      </c>
      <c r="B3295" s="517" t="s">
        <v>2701</v>
      </c>
    </row>
    <row r="3296" spans="1:2" ht="15" hidden="1" x14ac:dyDescent="0.25">
      <c r="A3296" s="517" t="s">
        <v>2700</v>
      </c>
      <c r="B3296" s="517" t="s">
        <v>2701</v>
      </c>
    </row>
    <row r="3297" spans="1:2" ht="15" hidden="1" x14ac:dyDescent="0.25">
      <c r="A3297" s="517" t="s">
        <v>2702</v>
      </c>
      <c r="B3297" s="517" t="s">
        <v>2703</v>
      </c>
    </row>
    <row r="3298" spans="1:2" ht="15" hidden="1" x14ac:dyDescent="0.25">
      <c r="A3298" s="517" t="s">
        <v>2702</v>
      </c>
      <c r="B3298" s="517" t="s">
        <v>2703</v>
      </c>
    </row>
    <row r="3299" spans="1:2" ht="15" hidden="1" x14ac:dyDescent="0.25">
      <c r="A3299" s="517" t="s">
        <v>250</v>
      </c>
      <c r="B3299" s="517" t="s">
        <v>422</v>
      </c>
    </row>
    <row r="3300" spans="1:2" ht="15" hidden="1" x14ac:dyDescent="0.25">
      <c r="A3300" s="517" t="s">
        <v>250</v>
      </c>
      <c r="B3300" s="517" t="s">
        <v>422</v>
      </c>
    </row>
    <row r="3301" spans="1:2" ht="15" hidden="1" x14ac:dyDescent="0.25">
      <c r="A3301" s="517" t="s">
        <v>250</v>
      </c>
      <c r="B3301" s="517" t="s">
        <v>422</v>
      </c>
    </row>
    <row r="3302" spans="1:2" ht="15" hidden="1" x14ac:dyDescent="0.25">
      <c r="A3302" s="517" t="s">
        <v>250</v>
      </c>
      <c r="B3302" s="517" t="s">
        <v>422</v>
      </c>
    </row>
    <row r="3303" spans="1:2" ht="15" hidden="1" x14ac:dyDescent="0.25">
      <c r="A3303" s="517" t="s">
        <v>250</v>
      </c>
      <c r="B3303" s="517" t="s">
        <v>422</v>
      </c>
    </row>
    <row r="3304" spans="1:2" ht="15" hidden="1" x14ac:dyDescent="0.25">
      <c r="A3304" s="517" t="s">
        <v>2704</v>
      </c>
      <c r="B3304" s="517" t="s">
        <v>2705</v>
      </c>
    </row>
    <row r="3305" spans="1:2" ht="15" hidden="1" x14ac:dyDescent="0.25">
      <c r="A3305" s="517" t="s">
        <v>2704</v>
      </c>
      <c r="B3305" s="517" t="s">
        <v>2705</v>
      </c>
    </row>
    <row r="3306" spans="1:2" ht="15" hidden="1" x14ac:dyDescent="0.25">
      <c r="A3306" s="517" t="s">
        <v>251</v>
      </c>
      <c r="B3306" s="517" t="s">
        <v>423</v>
      </c>
    </row>
    <row r="3307" spans="1:2" ht="15" hidden="1" x14ac:dyDescent="0.25">
      <c r="A3307" s="517" t="s">
        <v>251</v>
      </c>
      <c r="B3307" s="517" t="s">
        <v>423</v>
      </c>
    </row>
    <row r="3308" spans="1:2" ht="15" hidden="1" x14ac:dyDescent="0.25">
      <c r="A3308" s="517" t="s">
        <v>251</v>
      </c>
      <c r="B3308" s="517" t="s">
        <v>423</v>
      </c>
    </row>
    <row r="3309" spans="1:2" ht="15" hidden="1" x14ac:dyDescent="0.25">
      <c r="A3309" s="517" t="s">
        <v>2706</v>
      </c>
      <c r="B3309" s="517" t="s">
        <v>2707</v>
      </c>
    </row>
    <row r="3310" spans="1:2" ht="15" hidden="1" x14ac:dyDescent="0.25">
      <c r="A3310" s="517" t="s">
        <v>2708</v>
      </c>
      <c r="B3310" s="517" t="s">
        <v>2709</v>
      </c>
    </row>
    <row r="3311" spans="1:2" ht="15" hidden="1" x14ac:dyDescent="0.25">
      <c r="A3311" s="517" t="s">
        <v>776</v>
      </c>
      <c r="B3311" s="517" t="s">
        <v>777</v>
      </c>
    </row>
    <row r="3312" spans="1:2" ht="15" hidden="1" x14ac:dyDescent="0.25">
      <c r="A3312" s="517" t="s">
        <v>2710</v>
      </c>
      <c r="B3312" s="517" t="s">
        <v>2711</v>
      </c>
    </row>
    <row r="3313" spans="1:2" ht="15" hidden="1" x14ac:dyDescent="0.25">
      <c r="A3313" s="517" t="s">
        <v>2712</v>
      </c>
      <c r="B3313" s="517" t="s">
        <v>2713</v>
      </c>
    </row>
    <row r="3314" spans="1:2" ht="15" hidden="1" x14ac:dyDescent="0.25">
      <c r="A3314" s="517" t="s">
        <v>2714</v>
      </c>
      <c r="B3314" s="517" t="s">
        <v>2715</v>
      </c>
    </row>
    <row r="3315" spans="1:2" ht="15" hidden="1" x14ac:dyDescent="0.25">
      <c r="A3315" s="517" t="s">
        <v>2716</v>
      </c>
      <c r="B3315" s="517" t="s">
        <v>2717</v>
      </c>
    </row>
    <row r="3316" spans="1:2" ht="15" hidden="1" x14ac:dyDescent="0.25">
      <c r="A3316" s="517" t="s">
        <v>2718</v>
      </c>
      <c r="B3316" s="517" t="s">
        <v>2719</v>
      </c>
    </row>
    <row r="3317" spans="1:2" ht="15" hidden="1" x14ac:dyDescent="0.25">
      <c r="A3317" s="517" t="s">
        <v>2718</v>
      </c>
      <c r="B3317" s="517" t="s">
        <v>2719</v>
      </c>
    </row>
    <row r="3318" spans="1:2" ht="15" hidden="1" x14ac:dyDescent="0.25">
      <c r="A3318" s="517" t="s">
        <v>2720</v>
      </c>
      <c r="B3318" s="517" t="s">
        <v>2721</v>
      </c>
    </row>
    <row r="3319" spans="1:2" ht="15" hidden="1" x14ac:dyDescent="0.25">
      <c r="A3319" s="517" t="s">
        <v>2722</v>
      </c>
      <c r="B3319" s="517" t="s">
        <v>2723</v>
      </c>
    </row>
    <row r="3320" spans="1:2" ht="15" hidden="1" x14ac:dyDescent="0.25">
      <c r="A3320" s="517" t="s">
        <v>2722</v>
      </c>
      <c r="B3320" s="517" t="s">
        <v>2723</v>
      </c>
    </row>
    <row r="3321" spans="1:2" ht="15" hidden="1" x14ac:dyDescent="0.25">
      <c r="A3321" s="517" t="s">
        <v>2724</v>
      </c>
      <c r="B3321" s="517" t="s">
        <v>2725</v>
      </c>
    </row>
    <row r="3322" spans="1:2" ht="15" hidden="1" x14ac:dyDescent="0.25">
      <c r="A3322" s="517" t="s">
        <v>2726</v>
      </c>
      <c r="B3322" s="517" t="s">
        <v>2727</v>
      </c>
    </row>
    <row r="3323" spans="1:2" ht="15" hidden="1" x14ac:dyDescent="0.25">
      <c r="A3323" s="517" t="s">
        <v>2728</v>
      </c>
      <c r="B3323" s="517" t="s">
        <v>2729</v>
      </c>
    </row>
    <row r="3324" spans="1:2" ht="15" hidden="1" x14ac:dyDescent="0.25">
      <c r="A3324" s="517" t="s">
        <v>2730</v>
      </c>
      <c r="B3324" s="517" t="s">
        <v>2731</v>
      </c>
    </row>
    <row r="3325" spans="1:2" ht="15" hidden="1" x14ac:dyDescent="0.25">
      <c r="A3325" s="517" t="s">
        <v>1471</v>
      </c>
      <c r="B3325" s="517" t="s">
        <v>1472</v>
      </c>
    </row>
    <row r="3326" spans="1:2" ht="15" hidden="1" x14ac:dyDescent="0.25">
      <c r="A3326" s="517" t="s">
        <v>1471</v>
      </c>
      <c r="B3326" s="517" t="s">
        <v>1472</v>
      </c>
    </row>
    <row r="3327" spans="1:2" ht="15" hidden="1" x14ac:dyDescent="0.25">
      <c r="A3327" s="517" t="s">
        <v>2732</v>
      </c>
      <c r="B3327" s="517" t="s">
        <v>2733</v>
      </c>
    </row>
    <row r="3328" spans="1:2" ht="15" hidden="1" x14ac:dyDescent="0.25">
      <c r="A3328" s="517" t="s">
        <v>2732</v>
      </c>
      <c r="B3328" s="517" t="s">
        <v>2733</v>
      </c>
    </row>
    <row r="3329" spans="1:2" ht="15" hidden="1" x14ac:dyDescent="0.25">
      <c r="A3329" s="517" t="s">
        <v>2732</v>
      </c>
      <c r="B3329" s="517" t="s">
        <v>2733</v>
      </c>
    </row>
    <row r="3330" spans="1:2" ht="15" hidden="1" x14ac:dyDescent="0.25">
      <c r="A3330" s="518" t="s">
        <v>2734</v>
      </c>
      <c r="B3330" s="518" t="s">
        <v>2735</v>
      </c>
    </row>
    <row r="3331" spans="1:2" ht="15" hidden="1" x14ac:dyDescent="0.25">
      <c r="A3331" s="517" t="s">
        <v>2052</v>
      </c>
      <c r="B3331" s="517" t="s">
        <v>2053</v>
      </c>
    </row>
    <row r="3332" spans="1:2" ht="15" hidden="1" x14ac:dyDescent="0.25">
      <c r="A3332" s="517" t="s">
        <v>1744</v>
      </c>
      <c r="B3332" s="517" t="s">
        <v>1745</v>
      </c>
    </row>
    <row r="3333" spans="1:2" ht="15" hidden="1" x14ac:dyDescent="0.25">
      <c r="A3333" s="517" t="s">
        <v>2736</v>
      </c>
      <c r="B3333" s="517" t="s">
        <v>2737</v>
      </c>
    </row>
    <row r="3334" spans="1:2" ht="15" hidden="1" x14ac:dyDescent="0.25">
      <c r="A3334" s="517" t="s">
        <v>2736</v>
      </c>
      <c r="B3334" s="517" t="s">
        <v>2737</v>
      </c>
    </row>
    <row r="3335" spans="1:2" ht="15" hidden="1" x14ac:dyDescent="0.25">
      <c r="A3335" s="517" t="s">
        <v>2736</v>
      </c>
      <c r="B3335" s="517" t="s">
        <v>2737</v>
      </c>
    </row>
    <row r="3336" spans="1:2" ht="15" hidden="1" x14ac:dyDescent="0.25">
      <c r="A3336" s="517" t="s">
        <v>2736</v>
      </c>
      <c r="B3336" s="517" t="s">
        <v>2737</v>
      </c>
    </row>
    <row r="3337" spans="1:2" ht="15" hidden="1" x14ac:dyDescent="0.25">
      <c r="A3337" s="517" t="s">
        <v>258</v>
      </c>
      <c r="B3337" s="517" t="s">
        <v>433</v>
      </c>
    </row>
    <row r="3338" spans="1:2" ht="15" hidden="1" x14ac:dyDescent="0.25">
      <c r="A3338" s="517" t="s">
        <v>2738</v>
      </c>
      <c r="B3338" s="517" t="s">
        <v>2563</v>
      </c>
    </row>
    <row r="3339" spans="1:2" ht="15" hidden="1" x14ac:dyDescent="0.25">
      <c r="A3339" s="517" t="s">
        <v>2739</v>
      </c>
      <c r="B3339" s="517" t="s">
        <v>2566</v>
      </c>
    </row>
    <row r="3340" spans="1:2" ht="15" hidden="1" x14ac:dyDescent="0.25">
      <c r="A3340" s="517" t="s">
        <v>2740</v>
      </c>
      <c r="B3340" s="517" t="s">
        <v>2741</v>
      </c>
    </row>
    <row r="3341" spans="1:2" ht="15" hidden="1" x14ac:dyDescent="0.25">
      <c r="A3341" s="517" t="s">
        <v>2742</v>
      </c>
      <c r="B3341" s="517" t="s">
        <v>2743</v>
      </c>
    </row>
    <row r="3342" spans="1:2" ht="15" hidden="1" x14ac:dyDescent="0.25">
      <c r="A3342" s="517" t="s">
        <v>2744</v>
      </c>
      <c r="B3342" s="517" t="s">
        <v>2745</v>
      </c>
    </row>
    <row r="3343" spans="1:2" ht="15" hidden="1" x14ac:dyDescent="0.25">
      <c r="A3343" s="517" t="s">
        <v>2746</v>
      </c>
      <c r="B3343" s="517" t="s">
        <v>2747</v>
      </c>
    </row>
    <row r="3344" spans="1:2" ht="15" hidden="1" x14ac:dyDescent="0.25">
      <c r="A3344" s="517" t="s">
        <v>2748</v>
      </c>
      <c r="B3344" s="517" t="s">
        <v>2749</v>
      </c>
    </row>
    <row r="3345" spans="1:2" ht="15" hidden="1" x14ac:dyDescent="0.25">
      <c r="A3345" s="517" t="s">
        <v>2748</v>
      </c>
      <c r="B3345" s="517" t="s">
        <v>2749</v>
      </c>
    </row>
    <row r="3346" spans="1:2" ht="15" hidden="1" x14ac:dyDescent="0.25">
      <c r="A3346" s="517" t="s">
        <v>2750</v>
      </c>
      <c r="B3346" s="517" t="s">
        <v>2751</v>
      </c>
    </row>
    <row r="3347" spans="1:2" ht="15" hidden="1" x14ac:dyDescent="0.25">
      <c r="A3347" s="517" t="s">
        <v>2750</v>
      </c>
      <c r="B3347" s="517" t="s">
        <v>2751</v>
      </c>
    </row>
    <row r="3348" spans="1:2" ht="15" hidden="1" x14ac:dyDescent="0.25">
      <c r="A3348" s="517" t="s">
        <v>2752</v>
      </c>
      <c r="B3348" s="517" t="s">
        <v>2753</v>
      </c>
    </row>
    <row r="3349" spans="1:2" ht="15" hidden="1" x14ac:dyDescent="0.25">
      <c r="A3349" s="517" t="s">
        <v>2754</v>
      </c>
      <c r="B3349" s="517" t="s">
        <v>2755</v>
      </c>
    </row>
    <row r="3350" spans="1:2" ht="15" hidden="1" x14ac:dyDescent="0.25">
      <c r="A3350" s="517" t="s">
        <v>2756</v>
      </c>
      <c r="B3350" s="517" t="s">
        <v>2757</v>
      </c>
    </row>
    <row r="3351" spans="1:2" ht="15" hidden="1" x14ac:dyDescent="0.25">
      <c r="A3351" s="517" t="s">
        <v>2758</v>
      </c>
      <c r="B3351" s="517" t="s">
        <v>2575</v>
      </c>
    </row>
    <row r="3352" spans="1:2" ht="15" hidden="1" x14ac:dyDescent="0.25">
      <c r="A3352" s="517" t="s">
        <v>2759</v>
      </c>
      <c r="B3352" s="517" t="s">
        <v>2579</v>
      </c>
    </row>
    <row r="3353" spans="1:2" ht="15" hidden="1" x14ac:dyDescent="0.25">
      <c r="A3353" s="517" t="s">
        <v>2760</v>
      </c>
      <c r="B3353" s="517" t="s">
        <v>2761</v>
      </c>
    </row>
    <row r="3354" spans="1:2" ht="15" hidden="1" x14ac:dyDescent="0.25">
      <c r="A3354" s="517" t="s">
        <v>2762</v>
      </c>
      <c r="B3354" s="517" t="s">
        <v>2763</v>
      </c>
    </row>
    <row r="3355" spans="1:2" ht="15" hidden="1" x14ac:dyDescent="0.25">
      <c r="A3355" s="517" t="s">
        <v>2764</v>
      </c>
      <c r="B3355" s="517" t="s">
        <v>2765</v>
      </c>
    </row>
    <row r="3356" spans="1:2" ht="15" hidden="1" x14ac:dyDescent="0.25">
      <c r="A3356" s="517" t="s">
        <v>2766</v>
      </c>
      <c r="B3356" s="517" t="s">
        <v>2767</v>
      </c>
    </row>
    <row r="3357" spans="1:2" ht="15" hidden="1" x14ac:dyDescent="0.25">
      <c r="A3357" s="517" t="s">
        <v>2768</v>
      </c>
      <c r="B3357" s="517" t="s">
        <v>2769</v>
      </c>
    </row>
    <row r="3358" spans="1:2" ht="15" hidden="1" x14ac:dyDescent="0.25">
      <c r="A3358" s="517" t="s">
        <v>2770</v>
      </c>
      <c r="B3358" s="517" t="s">
        <v>2771</v>
      </c>
    </row>
    <row r="3359" spans="1:2" ht="15" hidden="1" x14ac:dyDescent="0.25">
      <c r="A3359" s="517" t="s">
        <v>2772</v>
      </c>
      <c r="B3359" s="517" t="s">
        <v>2773</v>
      </c>
    </row>
    <row r="3360" spans="1:2" ht="15" hidden="1" x14ac:dyDescent="0.25">
      <c r="A3360" s="517" t="s">
        <v>2774</v>
      </c>
      <c r="B3360" s="517" t="s">
        <v>2775</v>
      </c>
    </row>
    <row r="3361" spans="1:2" ht="15" hidden="1" x14ac:dyDescent="0.25">
      <c r="A3361" s="517" t="s">
        <v>1486</v>
      </c>
      <c r="B3361" s="517" t="s">
        <v>1487</v>
      </c>
    </row>
    <row r="3362" spans="1:2" ht="15" hidden="1" x14ac:dyDescent="0.25">
      <c r="A3362" s="517" t="s">
        <v>1486</v>
      </c>
      <c r="B3362" s="517" t="s">
        <v>1487</v>
      </c>
    </row>
    <row r="3363" spans="1:2" ht="15" hidden="1" x14ac:dyDescent="0.25">
      <c r="A3363" s="517" t="s">
        <v>2776</v>
      </c>
      <c r="B3363" s="517" t="s">
        <v>2777</v>
      </c>
    </row>
    <row r="3364" spans="1:2" ht="15" hidden="1" x14ac:dyDescent="0.25">
      <c r="A3364" s="519" t="s">
        <v>2778</v>
      </c>
      <c r="B3364" s="519" t="s">
        <v>2779</v>
      </c>
    </row>
    <row r="3365" spans="1:2" ht="15" hidden="1" x14ac:dyDescent="0.25">
      <c r="A3365" s="517" t="s">
        <v>2780</v>
      </c>
      <c r="B3365" s="517" t="s">
        <v>2781</v>
      </c>
    </row>
    <row r="3366" spans="1:2" ht="15" hidden="1" x14ac:dyDescent="0.25">
      <c r="A3366" s="517" t="s">
        <v>2780</v>
      </c>
      <c r="B3366" s="517" t="s">
        <v>2781</v>
      </c>
    </row>
    <row r="3367" spans="1:2" ht="15" hidden="1" x14ac:dyDescent="0.25">
      <c r="A3367" s="517" t="s">
        <v>2782</v>
      </c>
      <c r="B3367" s="517" t="s">
        <v>2783</v>
      </c>
    </row>
    <row r="3368" spans="1:2" ht="15" hidden="1" x14ac:dyDescent="0.25">
      <c r="A3368" s="517" t="s">
        <v>2782</v>
      </c>
      <c r="B3368" s="517" t="s">
        <v>2783</v>
      </c>
    </row>
    <row r="3369" spans="1:2" ht="15" hidden="1" x14ac:dyDescent="0.25">
      <c r="A3369" s="517" t="s">
        <v>2784</v>
      </c>
      <c r="B3369" s="517" t="s">
        <v>2785</v>
      </c>
    </row>
    <row r="3370" spans="1:2" ht="15" hidden="1" x14ac:dyDescent="0.25">
      <c r="A3370" s="517" t="s">
        <v>2786</v>
      </c>
      <c r="B3370" s="517" t="s">
        <v>2787</v>
      </c>
    </row>
    <row r="3371" spans="1:2" ht="15" hidden="1" x14ac:dyDescent="0.25">
      <c r="A3371" s="517" t="s">
        <v>2788</v>
      </c>
      <c r="B3371" s="517" t="s">
        <v>2789</v>
      </c>
    </row>
    <row r="3372" spans="1:2" ht="15" hidden="1" x14ac:dyDescent="0.25">
      <c r="A3372" s="517" t="s">
        <v>2790</v>
      </c>
      <c r="B3372" s="517" t="s">
        <v>2791</v>
      </c>
    </row>
    <row r="3373" spans="1:2" ht="15" hidden="1" x14ac:dyDescent="0.25">
      <c r="A3373" s="517" t="s">
        <v>2792</v>
      </c>
      <c r="B3373" s="517" t="s">
        <v>2793</v>
      </c>
    </row>
    <row r="3374" spans="1:2" ht="15" hidden="1" x14ac:dyDescent="0.25">
      <c r="A3374" s="517" t="s">
        <v>2794</v>
      </c>
      <c r="B3374" s="517" t="s">
        <v>2795</v>
      </c>
    </row>
    <row r="3375" spans="1:2" ht="15" hidden="1" x14ac:dyDescent="0.25">
      <c r="A3375" s="517" t="s">
        <v>2796</v>
      </c>
      <c r="B3375" s="517" t="s">
        <v>2797</v>
      </c>
    </row>
    <row r="3376" spans="1:2" ht="15" hidden="1" x14ac:dyDescent="0.25">
      <c r="A3376" s="517" t="s">
        <v>2798</v>
      </c>
      <c r="B3376" s="517" t="s">
        <v>2799</v>
      </c>
    </row>
    <row r="3377" spans="1:2" ht="15" hidden="1" x14ac:dyDescent="0.25">
      <c r="A3377" s="517" t="s">
        <v>2800</v>
      </c>
      <c r="B3377" s="517" t="s">
        <v>2801</v>
      </c>
    </row>
    <row r="3378" spans="1:2" ht="15" hidden="1" x14ac:dyDescent="0.25">
      <c r="A3378" s="517" t="s">
        <v>2802</v>
      </c>
      <c r="B3378" s="517" t="s">
        <v>2803</v>
      </c>
    </row>
    <row r="3379" spans="1:2" ht="15" hidden="1" x14ac:dyDescent="0.25">
      <c r="A3379" s="517" t="s">
        <v>2804</v>
      </c>
      <c r="B3379" s="517" t="s">
        <v>2805</v>
      </c>
    </row>
    <row r="3380" spans="1:2" ht="15" hidden="1" x14ac:dyDescent="0.25">
      <c r="A3380" s="517" t="s">
        <v>2806</v>
      </c>
      <c r="B3380" s="517" t="s">
        <v>2807</v>
      </c>
    </row>
    <row r="3381" spans="1:2" ht="15" hidden="1" x14ac:dyDescent="0.25">
      <c r="A3381" s="517" t="s">
        <v>2808</v>
      </c>
      <c r="B3381" s="517" t="s">
        <v>2809</v>
      </c>
    </row>
    <row r="3382" spans="1:2" ht="15" hidden="1" x14ac:dyDescent="0.25">
      <c r="A3382" s="517" t="s">
        <v>2810</v>
      </c>
      <c r="B3382" s="517" t="s">
        <v>2811</v>
      </c>
    </row>
    <row r="3383" spans="1:2" ht="15" hidden="1" x14ac:dyDescent="0.25">
      <c r="A3383" s="517" t="s">
        <v>2402</v>
      </c>
      <c r="B3383" s="517" t="s">
        <v>2403</v>
      </c>
    </row>
    <row r="3384" spans="1:2" ht="15" hidden="1" x14ac:dyDescent="0.25">
      <c r="A3384" s="517" t="s">
        <v>2402</v>
      </c>
      <c r="B3384" s="517" t="s">
        <v>2403</v>
      </c>
    </row>
    <row r="3385" spans="1:2" ht="15" hidden="1" x14ac:dyDescent="0.25">
      <c r="A3385" s="517" t="s">
        <v>2812</v>
      </c>
      <c r="B3385" s="517" t="s">
        <v>2813</v>
      </c>
    </row>
    <row r="3386" spans="1:2" ht="15" hidden="1" x14ac:dyDescent="0.25">
      <c r="A3386" s="517" t="s">
        <v>1498</v>
      </c>
      <c r="B3386" s="517" t="s">
        <v>1499</v>
      </c>
    </row>
    <row r="3387" spans="1:2" ht="15" hidden="1" x14ac:dyDescent="0.25">
      <c r="A3387" s="517" t="s">
        <v>1884</v>
      </c>
      <c r="B3387" s="517" t="s">
        <v>1885</v>
      </c>
    </row>
    <row r="3388" spans="1:2" ht="15" hidden="1" x14ac:dyDescent="0.25">
      <c r="A3388" s="517" t="s">
        <v>1884</v>
      </c>
      <c r="B3388" s="517" t="s">
        <v>1885</v>
      </c>
    </row>
    <row r="3389" spans="1:2" ht="15" hidden="1" x14ac:dyDescent="0.25">
      <c r="A3389" s="517" t="s">
        <v>2814</v>
      </c>
      <c r="B3389" s="517" t="s">
        <v>2815</v>
      </c>
    </row>
    <row r="3390" spans="1:2" ht="15" hidden="1" x14ac:dyDescent="0.25">
      <c r="A3390" s="517" t="s">
        <v>2816</v>
      </c>
      <c r="B3390" s="517" t="s">
        <v>2817</v>
      </c>
    </row>
    <row r="3391" spans="1:2" ht="15" hidden="1" x14ac:dyDescent="0.25">
      <c r="A3391" s="517" t="s">
        <v>231</v>
      </c>
      <c r="B3391" s="517" t="s">
        <v>358</v>
      </c>
    </row>
    <row r="3392" spans="1:2" ht="15" hidden="1" x14ac:dyDescent="0.25">
      <c r="A3392" s="517" t="s">
        <v>231</v>
      </c>
      <c r="B3392" s="517" t="s">
        <v>358</v>
      </c>
    </row>
    <row r="3393" spans="1:2" ht="15" hidden="1" x14ac:dyDescent="0.25">
      <c r="A3393" s="517" t="s">
        <v>231</v>
      </c>
      <c r="B3393" s="517" t="s">
        <v>358</v>
      </c>
    </row>
    <row r="3394" spans="1:2" ht="15" hidden="1" x14ac:dyDescent="0.25">
      <c r="A3394" s="517" t="s">
        <v>231</v>
      </c>
      <c r="B3394" s="517" t="s">
        <v>358</v>
      </c>
    </row>
    <row r="3395" spans="1:2" ht="15" hidden="1" x14ac:dyDescent="0.25">
      <c r="A3395" s="517" t="s">
        <v>190</v>
      </c>
      <c r="B3395" s="517" t="s">
        <v>359</v>
      </c>
    </row>
    <row r="3396" spans="1:2" ht="15" hidden="1" x14ac:dyDescent="0.25">
      <c r="A3396" s="517" t="s">
        <v>190</v>
      </c>
      <c r="B3396" s="517" t="s">
        <v>359</v>
      </c>
    </row>
    <row r="3397" spans="1:2" ht="15" hidden="1" x14ac:dyDescent="0.25">
      <c r="A3397" s="517" t="s">
        <v>190</v>
      </c>
      <c r="B3397" s="517" t="s">
        <v>359</v>
      </c>
    </row>
    <row r="3398" spans="1:2" ht="15" hidden="1" x14ac:dyDescent="0.25">
      <c r="A3398" s="517" t="s">
        <v>190</v>
      </c>
      <c r="B3398" s="517" t="s">
        <v>359</v>
      </c>
    </row>
    <row r="3399" spans="1:2" ht="15" hidden="1" x14ac:dyDescent="0.25">
      <c r="A3399" s="517" t="s">
        <v>190</v>
      </c>
      <c r="B3399" s="517" t="s">
        <v>359</v>
      </c>
    </row>
    <row r="3400" spans="1:2" ht="15" hidden="1" x14ac:dyDescent="0.25">
      <c r="A3400" s="517" t="s">
        <v>190</v>
      </c>
      <c r="B3400" s="517" t="s">
        <v>359</v>
      </c>
    </row>
    <row r="3401" spans="1:2" ht="15" hidden="1" x14ac:dyDescent="0.25">
      <c r="A3401" s="517" t="s">
        <v>1666</v>
      </c>
      <c r="B3401" s="517" t="s">
        <v>1667</v>
      </c>
    </row>
    <row r="3402" spans="1:2" ht="15" hidden="1" x14ac:dyDescent="0.25">
      <c r="A3402" s="517" t="s">
        <v>192</v>
      </c>
      <c r="B3402" s="517" t="s">
        <v>361</v>
      </c>
    </row>
    <row r="3403" spans="1:2" ht="15" hidden="1" x14ac:dyDescent="0.25">
      <c r="A3403" s="517" t="s">
        <v>192</v>
      </c>
      <c r="B3403" s="517" t="s">
        <v>361</v>
      </c>
    </row>
    <row r="3404" spans="1:2" ht="15" hidden="1" x14ac:dyDescent="0.25">
      <c r="A3404" s="517" t="s">
        <v>192</v>
      </c>
      <c r="B3404" s="517" t="s">
        <v>361</v>
      </c>
    </row>
    <row r="3405" spans="1:2" ht="15" hidden="1" x14ac:dyDescent="0.25">
      <c r="A3405" s="517" t="s">
        <v>444</v>
      </c>
      <c r="B3405" s="517" t="s">
        <v>445</v>
      </c>
    </row>
    <row r="3406" spans="1:2" ht="15" hidden="1" x14ac:dyDescent="0.25">
      <c r="A3406" s="517" t="s">
        <v>444</v>
      </c>
      <c r="B3406" s="517" t="s">
        <v>445</v>
      </c>
    </row>
    <row r="3407" spans="1:2" ht="15" hidden="1" x14ac:dyDescent="0.25">
      <c r="A3407" s="517" t="s">
        <v>444</v>
      </c>
      <c r="B3407" s="517" t="s">
        <v>445</v>
      </c>
    </row>
    <row r="3408" spans="1:2" ht="15" hidden="1" x14ac:dyDescent="0.25">
      <c r="A3408" s="517" t="s">
        <v>193</v>
      </c>
      <c r="B3408" s="517" t="s">
        <v>362</v>
      </c>
    </row>
    <row r="3409" spans="1:2" ht="15" hidden="1" x14ac:dyDescent="0.25">
      <c r="A3409" s="517" t="s">
        <v>193</v>
      </c>
      <c r="B3409" s="517" t="s">
        <v>362</v>
      </c>
    </row>
    <row r="3410" spans="1:2" ht="15" hidden="1" x14ac:dyDescent="0.25">
      <c r="A3410" s="517" t="s">
        <v>193</v>
      </c>
      <c r="B3410" s="517" t="s">
        <v>362</v>
      </c>
    </row>
    <row r="3411" spans="1:2" ht="15" hidden="1" x14ac:dyDescent="0.25">
      <c r="A3411" s="517" t="s">
        <v>193</v>
      </c>
      <c r="B3411" s="517" t="s">
        <v>362</v>
      </c>
    </row>
    <row r="3412" spans="1:2" ht="15" hidden="1" x14ac:dyDescent="0.25">
      <c r="A3412" s="517" t="s">
        <v>193</v>
      </c>
      <c r="B3412" s="517" t="s">
        <v>362</v>
      </c>
    </row>
    <row r="3413" spans="1:2" ht="15" hidden="1" x14ac:dyDescent="0.25">
      <c r="A3413" s="517" t="s">
        <v>193</v>
      </c>
      <c r="B3413" s="517" t="s">
        <v>362</v>
      </c>
    </row>
    <row r="3414" spans="1:2" ht="15" hidden="1" x14ac:dyDescent="0.25">
      <c r="A3414" s="517" t="s">
        <v>193</v>
      </c>
      <c r="B3414" s="517" t="s">
        <v>362</v>
      </c>
    </row>
    <row r="3415" spans="1:2" ht="15" hidden="1" x14ac:dyDescent="0.25">
      <c r="A3415" s="517" t="s">
        <v>193</v>
      </c>
      <c r="B3415" s="517" t="s">
        <v>362</v>
      </c>
    </row>
    <row r="3416" spans="1:2" ht="15" hidden="1" x14ac:dyDescent="0.25">
      <c r="A3416" s="517" t="s">
        <v>193</v>
      </c>
      <c r="B3416" s="517" t="s">
        <v>362</v>
      </c>
    </row>
    <row r="3417" spans="1:2" ht="15" hidden="1" x14ac:dyDescent="0.25">
      <c r="A3417" s="517" t="s">
        <v>193</v>
      </c>
      <c r="B3417" s="517" t="s">
        <v>362</v>
      </c>
    </row>
    <row r="3418" spans="1:2" ht="15" hidden="1" x14ac:dyDescent="0.25">
      <c r="A3418" s="517" t="s">
        <v>193</v>
      </c>
      <c r="B3418" s="517" t="s">
        <v>362</v>
      </c>
    </row>
    <row r="3419" spans="1:2" ht="15" hidden="1" x14ac:dyDescent="0.25">
      <c r="A3419" s="517" t="s">
        <v>193</v>
      </c>
      <c r="B3419" s="517" t="s">
        <v>362</v>
      </c>
    </row>
    <row r="3420" spans="1:2" ht="15" hidden="1" x14ac:dyDescent="0.25">
      <c r="A3420" s="517" t="s">
        <v>193</v>
      </c>
      <c r="B3420" s="517" t="s">
        <v>362</v>
      </c>
    </row>
    <row r="3421" spans="1:2" ht="15" hidden="1" x14ac:dyDescent="0.25">
      <c r="A3421" s="517" t="s">
        <v>193</v>
      </c>
      <c r="B3421" s="517" t="s">
        <v>362</v>
      </c>
    </row>
    <row r="3422" spans="1:2" ht="15" hidden="1" x14ac:dyDescent="0.25">
      <c r="A3422" s="517" t="s">
        <v>193</v>
      </c>
      <c r="B3422" s="517" t="s">
        <v>362</v>
      </c>
    </row>
    <row r="3423" spans="1:2" ht="15" hidden="1" x14ac:dyDescent="0.25">
      <c r="A3423" s="517" t="s">
        <v>193</v>
      </c>
      <c r="B3423" s="517" t="s">
        <v>362</v>
      </c>
    </row>
    <row r="3424" spans="1:2" ht="15" hidden="1" x14ac:dyDescent="0.25">
      <c r="A3424" s="517" t="s">
        <v>193</v>
      </c>
      <c r="B3424" s="517" t="s">
        <v>362</v>
      </c>
    </row>
    <row r="3425" spans="1:2" ht="15" hidden="1" x14ac:dyDescent="0.25">
      <c r="A3425" s="517" t="s">
        <v>193</v>
      </c>
      <c r="B3425" s="517" t="s">
        <v>362</v>
      </c>
    </row>
    <row r="3426" spans="1:2" ht="15" hidden="1" x14ac:dyDescent="0.25">
      <c r="A3426" s="517" t="s">
        <v>193</v>
      </c>
      <c r="B3426" s="517" t="s">
        <v>362</v>
      </c>
    </row>
    <row r="3427" spans="1:2" ht="15" hidden="1" x14ac:dyDescent="0.25">
      <c r="A3427" s="517" t="s">
        <v>194</v>
      </c>
      <c r="B3427" s="517" t="s">
        <v>364</v>
      </c>
    </row>
    <row r="3428" spans="1:2" ht="15" hidden="1" x14ac:dyDescent="0.25">
      <c r="A3428" s="517" t="s">
        <v>194</v>
      </c>
      <c r="B3428" s="517" t="s">
        <v>364</v>
      </c>
    </row>
    <row r="3429" spans="1:2" ht="15" hidden="1" x14ac:dyDescent="0.25">
      <c r="A3429" s="517" t="s">
        <v>194</v>
      </c>
      <c r="B3429" s="517" t="s">
        <v>364</v>
      </c>
    </row>
    <row r="3430" spans="1:2" ht="15" hidden="1" x14ac:dyDescent="0.25">
      <c r="A3430" s="517" t="s">
        <v>194</v>
      </c>
      <c r="B3430" s="517" t="s">
        <v>364</v>
      </c>
    </row>
    <row r="3431" spans="1:2" ht="15" hidden="1" x14ac:dyDescent="0.25">
      <c r="A3431" s="517" t="s">
        <v>194</v>
      </c>
      <c r="B3431" s="517" t="s">
        <v>364</v>
      </c>
    </row>
    <row r="3432" spans="1:2" ht="15" hidden="1" x14ac:dyDescent="0.25">
      <c r="A3432" s="517" t="s">
        <v>194</v>
      </c>
      <c r="B3432" s="517" t="s">
        <v>364</v>
      </c>
    </row>
    <row r="3433" spans="1:2" ht="15" hidden="1" x14ac:dyDescent="0.25">
      <c r="A3433" s="517" t="s">
        <v>194</v>
      </c>
      <c r="B3433" s="517" t="s">
        <v>364</v>
      </c>
    </row>
    <row r="3434" spans="1:2" ht="15" hidden="1" x14ac:dyDescent="0.25">
      <c r="A3434" s="517" t="s">
        <v>194</v>
      </c>
      <c r="B3434" s="517" t="s">
        <v>364</v>
      </c>
    </row>
    <row r="3435" spans="1:2" ht="15" hidden="1" x14ac:dyDescent="0.25">
      <c r="A3435" s="517" t="s">
        <v>194</v>
      </c>
      <c r="B3435" s="517" t="s">
        <v>364</v>
      </c>
    </row>
    <row r="3436" spans="1:2" ht="15" hidden="1" x14ac:dyDescent="0.25">
      <c r="A3436" s="517" t="s">
        <v>194</v>
      </c>
      <c r="B3436" s="517" t="s">
        <v>364</v>
      </c>
    </row>
    <row r="3437" spans="1:2" ht="15" hidden="1" x14ac:dyDescent="0.25">
      <c r="A3437" s="517" t="s">
        <v>194</v>
      </c>
      <c r="B3437" s="517" t="s">
        <v>364</v>
      </c>
    </row>
    <row r="3438" spans="1:2" ht="15" hidden="1" x14ac:dyDescent="0.25">
      <c r="A3438" s="517" t="s">
        <v>194</v>
      </c>
      <c r="B3438" s="517" t="s">
        <v>364</v>
      </c>
    </row>
    <row r="3439" spans="1:2" ht="15" hidden="1" x14ac:dyDescent="0.25">
      <c r="A3439" s="517" t="s">
        <v>194</v>
      </c>
      <c r="B3439" s="517" t="s">
        <v>364</v>
      </c>
    </row>
    <row r="3440" spans="1:2" ht="15" hidden="1" x14ac:dyDescent="0.25">
      <c r="A3440" s="517" t="s">
        <v>194</v>
      </c>
      <c r="B3440" s="517" t="s">
        <v>364</v>
      </c>
    </row>
    <row r="3441" spans="1:2" ht="15" hidden="1" x14ac:dyDescent="0.25">
      <c r="A3441" s="517" t="s">
        <v>194</v>
      </c>
      <c r="B3441" s="517" t="s">
        <v>364</v>
      </c>
    </row>
    <row r="3442" spans="1:2" ht="15" hidden="1" x14ac:dyDescent="0.25">
      <c r="A3442" s="517" t="s">
        <v>194</v>
      </c>
      <c r="B3442" s="517" t="s">
        <v>364</v>
      </c>
    </row>
    <row r="3443" spans="1:2" ht="15" hidden="1" x14ac:dyDescent="0.25">
      <c r="A3443" s="517" t="s">
        <v>194</v>
      </c>
      <c r="B3443" s="517" t="s">
        <v>364</v>
      </c>
    </row>
    <row r="3444" spans="1:2" ht="15" hidden="1" x14ac:dyDescent="0.25">
      <c r="A3444" s="517" t="s">
        <v>194</v>
      </c>
      <c r="B3444" s="517" t="s">
        <v>364</v>
      </c>
    </row>
    <row r="3445" spans="1:2" ht="15" hidden="1" x14ac:dyDescent="0.25">
      <c r="A3445" s="517" t="s">
        <v>194</v>
      </c>
      <c r="B3445" s="517" t="s">
        <v>364</v>
      </c>
    </row>
    <row r="3446" spans="1:2" ht="15" hidden="1" x14ac:dyDescent="0.25">
      <c r="A3446" s="517" t="s">
        <v>194</v>
      </c>
      <c r="B3446" s="517" t="s">
        <v>364</v>
      </c>
    </row>
    <row r="3447" spans="1:2" ht="15" hidden="1" x14ac:dyDescent="0.25">
      <c r="A3447" s="517" t="s">
        <v>194</v>
      </c>
      <c r="B3447" s="517" t="s">
        <v>364</v>
      </c>
    </row>
    <row r="3448" spans="1:2" ht="15" hidden="1" x14ac:dyDescent="0.25">
      <c r="A3448" s="517" t="s">
        <v>194</v>
      </c>
      <c r="B3448" s="517" t="s">
        <v>364</v>
      </c>
    </row>
    <row r="3449" spans="1:2" ht="15" hidden="1" x14ac:dyDescent="0.25">
      <c r="A3449" s="517" t="s">
        <v>194</v>
      </c>
      <c r="B3449" s="517" t="s">
        <v>364</v>
      </c>
    </row>
    <row r="3450" spans="1:2" ht="15" hidden="1" x14ac:dyDescent="0.25">
      <c r="A3450" s="517" t="s">
        <v>194</v>
      </c>
      <c r="B3450" s="517" t="s">
        <v>364</v>
      </c>
    </row>
    <row r="3451" spans="1:2" ht="15" hidden="1" x14ac:dyDescent="0.25">
      <c r="A3451" s="517" t="s">
        <v>195</v>
      </c>
      <c r="B3451" s="517" t="s">
        <v>366</v>
      </c>
    </row>
    <row r="3452" spans="1:2" ht="15" hidden="1" x14ac:dyDescent="0.25">
      <c r="A3452" s="517" t="s">
        <v>195</v>
      </c>
      <c r="B3452" s="517" t="s">
        <v>366</v>
      </c>
    </row>
    <row r="3453" spans="1:2" ht="15" hidden="1" x14ac:dyDescent="0.25">
      <c r="A3453" s="517" t="s">
        <v>195</v>
      </c>
      <c r="B3453" s="517" t="s">
        <v>366</v>
      </c>
    </row>
    <row r="3454" spans="1:2" ht="15" hidden="1" x14ac:dyDescent="0.25">
      <c r="A3454" s="517" t="s">
        <v>195</v>
      </c>
      <c r="B3454" s="517" t="s">
        <v>366</v>
      </c>
    </row>
    <row r="3455" spans="1:2" ht="15" hidden="1" x14ac:dyDescent="0.25">
      <c r="A3455" s="517" t="s">
        <v>195</v>
      </c>
      <c r="B3455" s="517" t="s">
        <v>366</v>
      </c>
    </row>
    <row r="3456" spans="1:2" ht="15" hidden="1" x14ac:dyDescent="0.25">
      <c r="A3456" s="517" t="s">
        <v>195</v>
      </c>
      <c r="B3456" s="517" t="s">
        <v>366</v>
      </c>
    </row>
    <row r="3457" spans="1:2" ht="15" hidden="1" x14ac:dyDescent="0.25">
      <c r="A3457" s="517" t="s">
        <v>195</v>
      </c>
      <c r="B3457" s="517" t="s">
        <v>366</v>
      </c>
    </row>
    <row r="3458" spans="1:2" ht="15" hidden="1" x14ac:dyDescent="0.25">
      <c r="A3458" s="517" t="s">
        <v>195</v>
      </c>
      <c r="B3458" s="517" t="s">
        <v>366</v>
      </c>
    </row>
    <row r="3459" spans="1:2" ht="15" hidden="1" x14ac:dyDescent="0.25">
      <c r="A3459" s="517" t="s">
        <v>195</v>
      </c>
      <c r="B3459" s="517" t="s">
        <v>366</v>
      </c>
    </row>
    <row r="3460" spans="1:2" ht="15" hidden="1" x14ac:dyDescent="0.25">
      <c r="A3460" s="517" t="s">
        <v>195</v>
      </c>
      <c r="B3460" s="517" t="s">
        <v>366</v>
      </c>
    </row>
    <row r="3461" spans="1:2" ht="15" hidden="1" x14ac:dyDescent="0.25">
      <c r="A3461" s="517" t="s">
        <v>450</v>
      </c>
      <c r="B3461" s="517" t="s">
        <v>451</v>
      </c>
    </row>
    <row r="3462" spans="1:2" ht="15" hidden="1" x14ac:dyDescent="0.25">
      <c r="A3462" s="517" t="s">
        <v>450</v>
      </c>
      <c r="B3462" s="517" t="s">
        <v>451</v>
      </c>
    </row>
    <row r="3463" spans="1:2" ht="15" hidden="1" x14ac:dyDescent="0.25">
      <c r="A3463" s="517" t="s">
        <v>450</v>
      </c>
      <c r="B3463" s="517" t="s">
        <v>451</v>
      </c>
    </row>
    <row r="3464" spans="1:2" ht="15" hidden="1" x14ac:dyDescent="0.25">
      <c r="A3464" s="517" t="s">
        <v>905</v>
      </c>
      <c r="B3464" s="517" t="s">
        <v>906</v>
      </c>
    </row>
    <row r="3465" spans="1:2" ht="15" hidden="1" x14ac:dyDescent="0.25">
      <c r="A3465" s="517" t="s">
        <v>2818</v>
      </c>
      <c r="B3465" s="517" t="s">
        <v>2818</v>
      </c>
    </row>
    <row r="3466" spans="1:2" ht="15" hidden="1" x14ac:dyDescent="0.25">
      <c r="A3466" s="517" t="s">
        <v>2819</v>
      </c>
      <c r="B3466" s="517" t="s">
        <v>2819</v>
      </c>
    </row>
    <row r="3467" spans="1:2" ht="15" hidden="1" x14ac:dyDescent="0.25">
      <c r="A3467" s="517" t="s">
        <v>2820</v>
      </c>
      <c r="B3467" s="517" t="s">
        <v>2820</v>
      </c>
    </row>
    <row r="3468" spans="1:2" ht="15" hidden="1" x14ac:dyDescent="0.25">
      <c r="A3468" s="517" t="s">
        <v>2821</v>
      </c>
      <c r="B3468" s="517" t="s">
        <v>2821</v>
      </c>
    </row>
    <row r="3469" spans="1:2" ht="15" hidden="1" x14ac:dyDescent="0.25">
      <c r="A3469" s="517" t="s">
        <v>2822</v>
      </c>
      <c r="B3469" s="517" t="s">
        <v>2822</v>
      </c>
    </row>
    <row r="3470" spans="1:2" ht="15" hidden="1" x14ac:dyDescent="0.25">
      <c r="A3470" s="517" t="s">
        <v>2823</v>
      </c>
      <c r="B3470" s="517" t="s">
        <v>2823</v>
      </c>
    </row>
    <row r="3471" spans="1:2" ht="15" hidden="1" x14ac:dyDescent="0.25">
      <c r="A3471" s="517" t="s">
        <v>2824</v>
      </c>
      <c r="B3471" s="517" t="s">
        <v>2824</v>
      </c>
    </row>
    <row r="3472" spans="1:2" ht="15" hidden="1" x14ac:dyDescent="0.25">
      <c r="A3472" s="517" t="s">
        <v>2825</v>
      </c>
      <c r="B3472" s="517" t="s">
        <v>2825</v>
      </c>
    </row>
    <row r="3473" spans="1:2" ht="15" hidden="1" x14ac:dyDescent="0.25">
      <c r="A3473" s="517" t="s">
        <v>2826</v>
      </c>
      <c r="B3473" s="517" t="s">
        <v>2826</v>
      </c>
    </row>
    <row r="3474" spans="1:2" ht="15" hidden="1" x14ac:dyDescent="0.25">
      <c r="A3474" s="517" t="s">
        <v>2827</v>
      </c>
      <c r="B3474" s="517" t="s">
        <v>2827</v>
      </c>
    </row>
    <row r="3475" spans="1:2" ht="15" hidden="1" x14ac:dyDescent="0.25">
      <c r="A3475" s="517" t="s">
        <v>2828</v>
      </c>
      <c r="B3475" s="517" t="s">
        <v>2828</v>
      </c>
    </row>
    <row r="3476" spans="1:2" ht="15" hidden="1" x14ac:dyDescent="0.25">
      <c r="A3476" s="517" t="s">
        <v>2829</v>
      </c>
      <c r="B3476" s="517" t="s">
        <v>2829</v>
      </c>
    </row>
    <row r="3477" spans="1:2" ht="15" hidden="1" x14ac:dyDescent="0.25">
      <c r="A3477" s="517" t="s">
        <v>2830</v>
      </c>
      <c r="B3477" s="517" t="s">
        <v>2830</v>
      </c>
    </row>
    <row r="3478" spans="1:2" ht="15" hidden="1" x14ac:dyDescent="0.25">
      <c r="A3478" s="517" t="s">
        <v>2831</v>
      </c>
      <c r="B3478" s="517" t="s">
        <v>2831</v>
      </c>
    </row>
    <row r="3479" spans="1:2" ht="15" hidden="1" x14ac:dyDescent="0.25">
      <c r="A3479" s="517" t="s">
        <v>2832</v>
      </c>
      <c r="B3479" s="517" t="s">
        <v>2832</v>
      </c>
    </row>
    <row r="3480" spans="1:2" ht="15" hidden="1" x14ac:dyDescent="0.25">
      <c r="A3480" s="517" t="s">
        <v>2833</v>
      </c>
      <c r="B3480" s="517" t="s">
        <v>2833</v>
      </c>
    </row>
    <row r="3481" spans="1:2" ht="15" hidden="1" x14ac:dyDescent="0.25">
      <c r="A3481" s="517" t="s">
        <v>2834</v>
      </c>
      <c r="B3481" s="517" t="s">
        <v>2834</v>
      </c>
    </row>
    <row r="3482" spans="1:2" ht="15" hidden="1" x14ac:dyDescent="0.25">
      <c r="A3482" s="517" t="s">
        <v>2835</v>
      </c>
      <c r="B3482" s="517" t="s">
        <v>2835</v>
      </c>
    </row>
    <row r="3483" spans="1:2" ht="15" hidden="1" x14ac:dyDescent="0.25">
      <c r="A3483" s="517" t="s">
        <v>2836</v>
      </c>
      <c r="B3483" s="517" t="s">
        <v>2836</v>
      </c>
    </row>
    <row r="3484" spans="1:2" ht="15" hidden="1" x14ac:dyDescent="0.25">
      <c r="A3484" s="517" t="s">
        <v>2837</v>
      </c>
      <c r="B3484" s="517" t="s">
        <v>2837</v>
      </c>
    </row>
    <row r="3485" spans="1:2" ht="15" hidden="1" x14ac:dyDescent="0.25">
      <c r="A3485" s="517" t="s">
        <v>2838</v>
      </c>
      <c r="B3485" s="517" t="s">
        <v>2838</v>
      </c>
    </row>
    <row r="3486" spans="1:2" ht="15" hidden="1" x14ac:dyDescent="0.25">
      <c r="A3486" s="517" t="s">
        <v>2839</v>
      </c>
      <c r="B3486" s="517" t="s">
        <v>2839</v>
      </c>
    </row>
    <row r="3487" spans="1:2" ht="15" hidden="1" x14ac:dyDescent="0.25">
      <c r="A3487" s="517" t="s">
        <v>2840</v>
      </c>
      <c r="B3487" s="517" t="s">
        <v>2840</v>
      </c>
    </row>
    <row r="3488" spans="1:2" ht="15" hidden="1" x14ac:dyDescent="0.25">
      <c r="A3488" s="517" t="s">
        <v>2841</v>
      </c>
      <c r="B3488" s="517" t="s">
        <v>2841</v>
      </c>
    </row>
    <row r="3489" spans="1:2" ht="15" hidden="1" x14ac:dyDescent="0.25">
      <c r="A3489" s="517" t="s">
        <v>2842</v>
      </c>
      <c r="B3489" s="517" t="s">
        <v>2842</v>
      </c>
    </row>
    <row r="3490" spans="1:2" ht="15" hidden="1" x14ac:dyDescent="0.25">
      <c r="A3490" s="517" t="s">
        <v>2843</v>
      </c>
      <c r="B3490" s="517" t="s">
        <v>2843</v>
      </c>
    </row>
    <row r="3491" spans="1:2" ht="15" hidden="1" x14ac:dyDescent="0.25">
      <c r="A3491" s="517" t="s">
        <v>2844</v>
      </c>
      <c r="B3491" s="517" t="s">
        <v>2844</v>
      </c>
    </row>
    <row r="3492" spans="1:2" ht="15" hidden="1" x14ac:dyDescent="0.25">
      <c r="A3492" s="517" t="s">
        <v>2845</v>
      </c>
      <c r="B3492" s="517" t="s">
        <v>2845</v>
      </c>
    </row>
    <row r="3493" spans="1:2" ht="15" hidden="1" x14ac:dyDescent="0.25">
      <c r="A3493" s="517" t="s">
        <v>2846</v>
      </c>
      <c r="B3493" s="517" t="s">
        <v>2846</v>
      </c>
    </row>
    <row r="3494" spans="1:2" ht="15" hidden="1" x14ac:dyDescent="0.25">
      <c r="A3494" s="517" t="s">
        <v>2847</v>
      </c>
      <c r="B3494" s="517" t="s">
        <v>2847</v>
      </c>
    </row>
    <row r="3495" spans="1:2" ht="15" hidden="1" x14ac:dyDescent="0.25">
      <c r="A3495" s="517" t="s">
        <v>2848</v>
      </c>
      <c r="B3495" s="517" t="s">
        <v>2848</v>
      </c>
    </row>
    <row r="3496" spans="1:2" ht="15" hidden="1" x14ac:dyDescent="0.25">
      <c r="A3496" s="517" t="s">
        <v>2848</v>
      </c>
      <c r="B3496" s="517" t="s">
        <v>2848</v>
      </c>
    </row>
    <row r="3497" spans="1:2" ht="15" hidden="1" x14ac:dyDescent="0.25">
      <c r="A3497" s="517" t="s">
        <v>2849</v>
      </c>
      <c r="B3497" s="517" t="s">
        <v>2849</v>
      </c>
    </row>
    <row r="3498" spans="1:2" ht="15" hidden="1" x14ac:dyDescent="0.25">
      <c r="A3498" s="517" t="s">
        <v>2850</v>
      </c>
      <c r="B3498" s="517" t="s">
        <v>2850</v>
      </c>
    </row>
    <row r="3499" spans="1:2" ht="15" hidden="1" x14ac:dyDescent="0.25">
      <c r="A3499" s="517" t="s">
        <v>2851</v>
      </c>
      <c r="B3499" s="517" t="s">
        <v>2851</v>
      </c>
    </row>
    <row r="3500" spans="1:2" ht="15" hidden="1" x14ac:dyDescent="0.25">
      <c r="A3500" s="517" t="s">
        <v>2852</v>
      </c>
      <c r="B3500" s="517" t="s">
        <v>2852</v>
      </c>
    </row>
    <row r="3501" spans="1:2" ht="15" hidden="1" x14ac:dyDescent="0.25">
      <c r="A3501" s="517" t="s">
        <v>2853</v>
      </c>
      <c r="B3501" s="517" t="s">
        <v>2853</v>
      </c>
    </row>
    <row r="3502" spans="1:2" ht="15" hidden="1" x14ac:dyDescent="0.25">
      <c r="A3502" s="517" t="s">
        <v>2854</v>
      </c>
      <c r="B3502" s="517" t="s">
        <v>2854</v>
      </c>
    </row>
    <row r="3503" spans="1:2" ht="15" hidden="1" x14ac:dyDescent="0.25">
      <c r="A3503" s="517" t="s">
        <v>2855</v>
      </c>
      <c r="B3503" s="517" t="s">
        <v>2855</v>
      </c>
    </row>
    <row r="3504" spans="1:2" ht="15" hidden="1" x14ac:dyDescent="0.25">
      <c r="A3504" s="517" t="s">
        <v>2856</v>
      </c>
      <c r="B3504" s="517" t="s">
        <v>2856</v>
      </c>
    </row>
    <row r="3505" spans="1:2" ht="15" hidden="1" x14ac:dyDescent="0.25">
      <c r="A3505" s="517" t="s">
        <v>2857</v>
      </c>
      <c r="B3505" s="517" t="s">
        <v>2857</v>
      </c>
    </row>
    <row r="3506" spans="1:2" ht="15" hidden="1" x14ac:dyDescent="0.25">
      <c r="A3506" s="517" t="s">
        <v>2858</v>
      </c>
      <c r="B3506" s="517" t="s">
        <v>2858</v>
      </c>
    </row>
    <row r="3507" spans="1:2" ht="15" hidden="1" x14ac:dyDescent="0.25">
      <c r="A3507" s="517" t="s">
        <v>2859</v>
      </c>
      <c r="B3507" s="517" t="s">
        <v>2859</v>
      </c>
    </row>
    <row r="3508" spans="1:2" ht="15" hidden="1" x14ac:dyDescent="0.25">
      <c r="A3508" s="517" t="s">
        <v>2860</v>
      </c>
      <c r="B3508" s="517" t="s">
        <v>2860</v>
      </c>
    </row>
    <row r="3509" spans="1:2" ht="15" hidden="1" x14ac:dyDescent="0.25">
      <c r="A3509" s="517" t="s">
        <v>2861</v>
      </c>
      <c r="B3509" s="517" t="s">
        <v>2861</v>
      </c>
    </row>
    <row r="3510" spans="1:2" ht="15" hidden="1" x14ac:dyDescent="0.25">
      <c r="A3510" s="517" t="s">
        <v>2862</v>
      </c>
      <c r="B3510" s="517" t="s">
        <v>2862</v>
      </c>
    </row>
    <row r="3511" spans="1:2" ht="15" hidden="1" x14ac:dyDescent="0.25">
      <c r="A3511" s="517" t="s">
        <v>2863</v>
      </c>
      <c r="B3511" s="517" t="s">
        <v>2863</v>
      </c>
    </row>
    <row r="3512" spans="1:2" ht="15" hidden="1" x14ac:dyDescent="0.25">
      <c r="A3512" s="517" t="s">
        <v>2864</v>
      </c>
      <c r="B3512" s="517" t="s">
        <v>2864</v>
      </c>
    </row>
    <row r="3513" spans="1:2" ht="15" hidden="1" x14ac:dyDescent="0.25">
      <c r="A3513" s="517" t="s">
        <v>2865</v>
      </c>
      <c r="B3513" s="517" t="s">
        <v>2865</v>
      </c>
    </row>
    <row r="3514" spans="1:2" ht="15" hidden="1" x14ac:dyDescent="0.25">
      <c r="A3514" s="517" t="s">
        <v>2866</v>
      </c>
      <c r="B3514" s="517" t="s">
        <v>2866</v>
      </c>
    </row>
    <row r="3515" spans="1:2" ht="15" hidden="1" x14ac:dyDescent="0.25">
      <c r="A3515" s="517" t="s">
        <v>2867</v>
      </c>
      <c r="B3515" s="517" t="s">
        <v>2867</v>
      </c>
    </row>
    <row r="3516" spans="1:2" ht="15" hidden="1" x14ac:dyDescent="0.25">
      <c r="A3516" s="517" t="s">
        <v>2867</v>
      </c>
      <c r="B3516" s="517" t="s">
        <v>2867</v>
      </c>
    </row>
    <row r="3517" spans="1:2" ht="15" hidden="1" x14ac:dyDescent="0.25">
      <c r="A3517" s="517" t="s">
        <v>2868</v>
      </c>
      <c r="B3517" s="517" t="s">
        <v>2868</v>
      </c>
    </row>
    <row r="3518" spans="1:2" ht="15" hidden="1" x14ac:dyDescent="0.25">
      <c r="A3518" s="517" t="s">
        <v>2869</v>
      </c>
      <c r="B3518" s="517" t="s">
        <v>2869</v>
      </c>
    </row>
    <row r="3519" spans="1:2" ht="15" hidden="1" x14ac:dyDescent="0.25">
      <c r="A3519" s="517" t="s">
        <v>2870</v>
      </c>
      <c r="B3519" s="517" t="s">
        <v>2870</v>
      </c>
    </row>
    <row r="3520" spans="1:2" ht="15" hidden="1" x14ac:dyDescent="0.25">
      <c r="A3520" s="517" t="s">
        <v>2871</v>
      </c>
      <c r="B3520" s="517" t="s">
        <v>2871</v>
      </c>
    </row>
    <row r="3521" spans="1:2" ht="15" hidden="1" x14ac:dyDescent="0.25">
      <c r="A3521" s="517" t="s">
        <v>2872</v>
      </c>
      <c r="B3521" s="517" t="s">
        <v>2872</v>
      </c>
    </row>
    <row r="3522" spans="1:2" ht="15" hidden="1" x14ac:dyDescent="0.25">
      <c r="A3522" s="517" t="s">
        <v>2873</v>
      </c>
      <c r="B3522" s="517" t="s">
        <v>2873</v>
      </c>
    </row>
    <row r="3523" spans="1:2" ht="15" hidden="1" x14ac:dyDescent="0.25">
      <c r="A3523" s="517" t="s">
        <v>2874</v>
      </c>
      <c r="B3523" s="517" t="s">
        <v>2874</v>
      </c>
    </row>
    <row r="3524" spans="1:2" ht="15" hidden="1" x14ac:dyDescent="0.25">
      <c r="A3524" s="517" t="s">
        <v>2875</v>
      </c>
      <c r="B3524" s="517" t="s">
        <v>2875</v>
      </c>
    </row>
    <row r="3525" spans="1:2" ht="15" hidden="1" x14ac:dyDescent="0.25">
      <c r="A3525" s="517" t="s">
        <v>2876</v>
      </c>
      <c r="B3525" s="517" t="s">
        <v>2876</v>
      </c>
    </row>
    <row r="3526" spans="1:2" ht="15" hidden="1" x14ac:dyDescent="0.25">
      <c r="A3526" s="517" t="s">
        <v>2877</v>
      </c>
      <c r="B3526" s="517" t="s">
        <v>2877</v>
      </c>
    </row>
    <row r="3527" spans="1:2" ht="15" hidden="1" x14ac:dyDescent="0.25">
      <c r="A3527" s="517" t="s">
        <v>2878</v>
      </c>
      <c r="B3527" s="517" t="s">
        <v>2878</v>
      </c>
    </row>
    <row r="3528" spans="1:2" ht="15" hidden="1" x14ac:dyDescent="0.25">
      <c r="A3528" s="517" t="s">
        <v>2879</v>
      </c>
      <c r="B3528" s="517" t="s">
        <v>2879</v>
      </c>
    </row>
    <row r="3529" spans="1:2" ht="15" hidden="1" x14ac:dyDescent="0.25">
      <c r="A3529" s="517" t="s">
        <v>2880</v>
      </c>
      <c r="B3529" s="517" t="s">
        <v>2880</v>
      </c>
    </row>
    <row r="3530" spans="1:2" ht="15" hidden="1" x14ac:dyDescent="0.25">
      <c r="A3530" s="517" t="s">
        <v>2881</v>
      </c>
      <c r="B3530" s="517" t="s">
        <v>2881</v>
      </c>
    </row>
    <row r="3531" spans="1:2" ht="15" hidden="1" x14ac:dyDescent="0.25">
      <c r="A3531" s="517" t="s">
        <v>2882</v>
      </c>
      <c r="B3531" s="517" t="s">
        <v>2882</v>
      </c>
    </row>
    <row r="3532" spans="1:2" ht="15" hidden="1" x14ac:dyDescent="0.25">
      <c r="A3532" s="517" t="s">
        <v>2883</v>
      </c>
      <c r="B3532" s="517" t="s">
        <v>2883</v>
      </c>
    </row>
    <row r="3533" spans="1:2" ht="15" hidden="1" x14ac:dyDescent="0.25">
      <c r="A3533" s="517" t="s">
        <v>2884</v>
      </c>
      <c r="B3533" s="517" t="s">
        <v>2884</v>
      </c>
    </row>
    <row r="3534" spans="1:2" ht="15" hidden="1" x14ac:dyDescent="0.25">
      <c r="A3534" s="517" t="s">
        <v>2885</v>
      </c>
      <c r="B3534" s="517" t="s">
        <v>2885</v>
      </c>
    </row>
    <row r="3535" spans="1:2" ht="15" hidden="1" x14ac:dyDescent="0.25">
      <c r="A3535" s="517" t="s">
        <v>2886</v>
      </c>
      <c r="B3535" s="517" t="s">
        <v>2886</v>
      </c>
    </row>
    <row r="3536" spans="1:2" ht="15" hidden="1" x14ac:dyDescent="0.25">
      <c r="A3536" s="517" t="s">
        <v>2887</v>
      </c>
      <c r="B3536" s="517" t="s">
        <v>2887</v>
      </c>
    </row>
    <row r="3537" spans="1:2" ht="15" hidden="1" x14ac:dyDescent="0.25">
      <c r="A3537" s="517" t="s">
        <v>2888</v>
      </c>
      <c r="B3537" s="517" t="s">
        <v>2888</v>
      </c>
    </row>
    <row r="3538" spans="1:2" ht="15" hidden="1" x14ac:dyDescent="0.25">
      <c r="A3538" s="517" t="s">
        <v>2889</v>
      </c>
      <c r="B3538" s="517" t="s">
        <v>2889</v>
      </c>
    </row>
    <row r="3539" spans="1:2" ht="15" hidden="1" x14ac:dyDescent="0.25">
      <c r="A3539" s="517" t="s">
        <v>2890</v>
      </c>
      <c r="B3539" s="517" t="s">
        <v>2890</v>
      </c>
    </row>
    <row r="3540" spans="1:2" ht="15" hidden="1" x14ac:dyDescent="0.25">
      <c r="A3540" s="517" t="s">
        <v>2891</v>
      </c>
      <c r="B3540" s="517" t="s">
        <v>2891</v>
      </c>
    </row>
    <row r="3541" spans="1:2" ht="15" hidden="1" x14ac:dyDescent="0.25">
      <c r="A3541" s="517" t="s">
        <v>2892</v>
      </c>
      <c r="B3541" s="517" t="s">
        <v>2892</v>
      </c>
    </row>
    <row r="3542" spans="1:2" ht="15" hidden="1" x14ac:dyDescent="0.25">
      <c r="A3542" s="517" t="s">
        <v>2893</v>
      </c>
      <c r="B3542" s="517" t="s">
        <v>2893</v>
      </c>
    </row>
    <row r="3543" spans="1:2" ht="15" hidden="1" x14ac:dyDescent="0.25">
      <c r="A3543" s="517" t="s">
        <v>2894</v>
      </c>
      <c r="B3543" s="517" t="s">
        <v>2894</v>
      </c>
    </row>
    <row r="3544" spans="1:2" ht="15" hidden="1" x14ac:dyDescent="0.25">
      <c r="A3544" s="517" t="s">
        <v>2895</v>
      </c>
      <c r="B3544" s="517" t="s">
        <v>2895</v>
      </c>
    </row>
    <row r="3545" spans="1:2" ht="15" hidden="1" x14ac:dyDescent="0.25">
      <c r="A3545" s="517" t="s">
        <v>2896</v>
      </c>
      <c r="B3545" s="517" t="s">
        <v>2896</v>
      </c>
    </row>
    <row r="3546" spans="1:2" ht="15" hidden="1" x14ac:dyDescent="0.25">
      <c r="A3546" s="517" t="s">
        <v>2897</v>
      </c>
      <c r="B3546" s="517" t="s">
        <v>2897</v>
      </c>
    </row>
    <row r="3547" spans="1:2" ht="15" hidden="1" x14ac:dyDescent="0.25">
      <c r="A3547" s="517" t="s">
        <v>2898</v>
      </c>
      <c r="B3547" s="517" t="s">
        <v>2898</v>
      </c>
    </row>
    <row r="3548" spans="1:2" ht="15" hidden="1" x14ac:dyDescent="0.25">
      <c r="A3548" s="517" t="s">
        <v>2899</v>
      </c>
      <c r="B3548" s="517" t="s">
        <v>2899</v>
      </c>
    </row>
    <row r="3549" spans="1:2" ht="15" hidden="1" x14ac:dyDescent="0.25">
      <c r="A3549" s="517" t="s">
        <v>2900</v>
      </c>
      <c r="B3549" s="517" t="s">
        <v>2901</v>
      </c>
    </row>
    <row r="3550" spans="1:2" ht="15" hidden="1" x14ac:dyDescent="0.25">
      <c r="A3550" s="517" t="s">
        <v>2902</v>
      </c>
      <c r="B3550" s="517" t="s">
        <v>2903</v>
      </c>
    </row>
    <row r="3551" spans="1:2" ht="15" hidden="1" x14ac:dyDescent="0.25">
      <c r="A3551" s="517" t="s">
        <v>2902</v>
      </c>
      <c r="B3551" s="517" t="s">
        <v>2903</v>
      </c>
    </row>
    <row r="3552" spans="1:2" ht="15" hidden="1" x14ac:dyDescent="0.25">
      <c r="A3552" s="517" t="s">
        <v>2904</v>
      </c>
      <c r="B3552" s="517" t="s">
        <v>2905</v>
      </c>
    </row>
    <row r="3553" spans="1:2" ht="15" hidden="1" x14ac:dyDescent="0.25">
      <c r="A3553" s="517" t="s">
        <v>2904</v>
      </c>
      <c r="B3553" s="517" t="s">
        <v>2905</v>
      </c>
    </row>
    <row r="3554" spans="1:2" ht="15" hidden="1" x14ac:dyDescent="0.25">
      <c r="A3554" s="517" t="s">
        <v>2906</v>
      </c>
      <c r="B3554" s="517" t="s">
        <v>2907</v>
      </c>
    </row>
    <row r="3555" spans="1:2" ht="15" hidden="1" x14ac:dyDescent="0.25">
      <c r="A3555" s="517" t="s">
        <v>2906</v>
      </c>
      <c r="B3555" s="517" t="s">
        <v>2907</v>
      </c>
    </row>
    <row r="3556" spans="1:2" ht="15" hidden="1" x14ac:dyDescent="0.25">
      <c r="A3556" s="517" t="s">
        <v>2908</v>
      </c>
      <c r="B3556" s="517" t="s">
        <v>2909</v>
      </c>
    </row>
    <row r="3557" spans="1:2" ht="15" hidden="1" x14ac:dyDescent="0.25">
      <c r="A3557" s="517" t="s">
        <v>2910</v>
      </c>
      <c r="B3557" s="517" t="s">
        <v>2911</v>
      </c>
    </row>
    <row r="3558" spans="1:2" ht="15" hidden="1" x14ac:dyDescent="0.25">
      <c r="A3558" s="517" t="s">
        <v>2912</v>
      </c>
      <c r="B3558" s="517" t="s">
        <v>2913</v>
      </c>
    </row>
    <row r="3559" spans="1:2" ht="15" hidden="1" x14ac:dyDescent="0.25">
      <c r="A3559" s="517" t="s">
        <v>672</v>
      </c>
      <c r="B3559" s="517" t="s">
        <v>673</v>
      </c>
    </row>
    <row r="3560" spans="1:2" ht="15" hidden="1" x14ac:dyDescent="0.25">
      <c r="A3560" s="517" t="s">
        <v>2914</v>
      </c>
      <c r="B3560" s="517" t="s">
        <v>2915</v>
      </c>
    </row>
    <row r="3561" spans="1:2" ht="15" hidden="1" x14ac:dyDescent="0.25">
      <c r="A3561" s="517" t="s">
        <v>2914</v>
      </c>
      <c r="B3561" s="517" t="s">
        <v>2915</v>
      </c>
    </row>
    <row r="3562" spans="1:2" ht="15" hidden="1" x14ac:dyDescent="0.25">
      <c r="A3562" s="517" t="s">
        <v>2916</v>
      </c>
      <c r="B3562" s="517" t="s">
        <v>2917</v>
      </c>
    </row>
    <row r="3563" spans="1:2" ht="15" hidden="1" x14ac:dyDescent="0.25">
      <c r="A3563" s="517" t="s">
        <v>2916</v>
      </c>
      <c r="B3563" s="517" t="s">
        <v>2917</v>
      </c>
    </row>
    <row r="3564" spans="1:2" ht="15" hidden="1" x14ac:dyDescent="0.25">
      <c r="A3564" s="517" t="s">
        <v>2916</v>
      </c>
      <c r="B3564" s="517" t="s">
        <v>2917</v>
      </c>
    </row>
    <row r="3565" spans="1:2" ht="15" hidden="1" x14ac:dyDescent="0.25">
      <c r="A3565" s="517" t="s">
        <v>229</v>
      </c>
      <c r="B3565" s="517" t="s">
        <v>404</v>
      </c>
    </row>
    <row r="3566" spans="1:2" ht="15" hidden="1" x14ac:dyDescent="0.25">
      <c r="A3566" s="517" t="s">
        <v>1708</v>
      </c>
      <c r="B3566" s="517" t="s">
        <v>1709</v>
      </c>
    </row>
    <row r="3567" spans="1:2" ht="15" hidden="1" x14ac:dyDescent="0.25">
      <c r="A3567" s="517" t="s">
        <v>2918</v>
      </c>
      <c r="B3567" s="517" t="s">
        <v>2919</v>
      </c>
    </row>
    <row r="3568" spans="1:2" ht="15" hidden="1" x14ac:dyDescent="0.25">
      <c r="A3568" s="517" t="s">
        <v>2920</v>
      </c>
      <c r="B3568" s="517" t="s">
        <v>2921</v>
      </c>
    </row>
    <row r="3569" spans="1:2" ht="15" hidden="1" x14ac:dyDescent="0.25">
      <c r="A3569" s="517" t="s">
        <v>2922</v>
      </c>
      <c r="B3569" s="517" t="s">
        <v>2923</v>
      </c>
    </row>
    <row r="3570" spans="1:2" ht="15" hidden="1" x14ac:dyDescent="0.25">
      <c r="A3570" s="517" t="s">
        <v>2924</v>
      </c>
      <c r="B3570" s="517" t="s">
        <v>2925</v>
      </c>
    </row>
    <row r="3571" spans="1:2" ht="15" hidden="1" x14ac:dyDescent="0.25">
      <c r="A3571" s="517" t="s">
        <v>2926</v>
      </c>
      <c r="B3571" s="517" t="s">
        <v>2927</v>
      </c>
    </row>
    <row r="3572" spans="1:2" ht="15" hidden="1" x14ac:dyDescent="0.25">
      <c r="A3572" s="517" t="s">
        <v>2926</v>
      </c>
      <c r="B3572" s="517" t="s">
        <v>2927</v>
      </c>
    </row>
    <row r="3573" spans="1:2" ht="15" hidden="1" x14ac:dyDescent="0.25">
      <c r="A3573" s="517" t="s">
        <v>2926</v>
      </c>
      <c r="B3573" s="517" t="s">
        <v>2927</v>
      </c>
    </row>
    <row r="3574" spans="1:2" ht="15" hidden="1" x14ac:dyDescent="0.25">
      <c r="A3574" s="517" t="s">
        <v>2928</v>
      </c>
      <c r="B3574" s="517" t="s">
        <v>2929</v>
      </c>
    </row>
    <row r="3575" spans="1:2" ht="15" hidden="1" x14ac:dyDescent="0.25">
      <c r="A3575" s="517" t="s">
        <v>2930</v>
      </c>
      <c r="B3575" s="517" t="s">
        <v>2931</v>
      </c>
    </row>
    <row r="3576" spans="1:2" ht="15" hidden="1" x14ac:dyDescent="0.25">
      <c r="A3576" s="517" t="s">
        <v>2930</v>
      </c>
      <c r="B3576" s="517" t="s">
        <v>2931</v>
      </c>
    </row>
    <row r="3577" spans="1:2" ht="15" hidden="1" x14ac:dyDescent="0.25">
      <c r="A3577" s="517" t="s">
        <v>2930</v>
      </c>
      <c r="B3577" s="517" t="s">
        <v>2931</v>
      </c>
    </row>
    <row r="3578" spans="1:2" ht="15" hidden="1" x14ac:dyDescent="0.25">
      <c r="A3578" s="517" t="s">
        <v>2932</v>
      </c>
      <c r="B3578" s="517" t="s">
        <v>2933</v>
      </c>
    </row>
    <row r="3579" spans="1:2" ht="15" hidden="1" x14ac:dyDescent="0.25">
      <c r="A3579" s="517" t="s">
        <v>2932</v>
      </c>
      <c r="B3579" s="517" t="s">
        <v>2933</v>
      </c>
    </row>
    <row r="3580" spans="1:2" ht="15" hidden="1" x14ac:dyDescent="0.25">
      <c r="A3580" s="517" t="s">
        <v>2932</v>
      </c>
      <c r="B3580" s="517" t="s">
        <v>2933</v>
      </c>
    </row>
    <row r="3581" spans="1:2" ht="15" hidden="1" x14ac:dyDescent="0.25">
      <c r="A3581" s="517" t="s">
        <v>2934</v>
      </c>
      <c r="B3581" s="517" t="s">
        <v>2935</v>
      </c>
    </row>
    <row r="3582" spans="1:2" ht="15" hidden="1" x14ac:dyDescent="0.25">
      <c r="A3582" s="517" t="s">
        <v>246</v>
      </c>
      <c r="B3582" s="517" t="s">
        <v>415</v>
      </c>
    </row>
    <row r="3583" spans="1:2" ht="15" hidden="1" x14ac:dyDescent="0.25">
      <c r="A3583" s="517" t="s">
        <v>2936</v>
      </c>
      <c r="B3583" s="517" t="s">
        <v>2937</v>
      </c>
    </row>
    <row r="3584" spans="1:2" ht="15" hidden="1" x14ac:dyDescent="0.25">
      <c r="A3584" s="517" t="s">
        <v>2936</v>
      </c>
      <c r="B3584" s="517" t="s">
        <v>2937</v>
      </c>
    </row>
    <row r="3585" spans="1:2" ht="15" hidden="1" x14ac:dyDescent="0.25">
      <c r="A3585" s="517" t="s">
        <v>2938</v>
      </c>
      <c r="B3585" s="517" t="s">
        <v>2939</v>
      </c>
    </row>
    <row r="3586" spans="1:2" ht="15" hidden="1" x14ac:dyDescent="0.25">
      <c r="A3586" s="517" t="s">
        <v>2940</v>
      </c>
      <c r="B3586" s="517" t="s">
        <v>2941</v>
      </c>
    </row>
    <row r="3587" spans="1:2" ht="15" hidden="1" x14ac:dyDescent="0.25">
      <c r="A3587" s="517" t="s">
        <v>2940</v>
      </c>
      <c r="B3587" s="517" t="s">
        <v>2941</v>
      </c>
    </row>
    <row r="3588" spans="1:2" ht="15" hidden="1" x14ac:dyDescent="0.25">
      <c r="A3588" s="517" t="s">
        <v>2940</v>
      </c>
      <c r="B3588" s="517" t="s">
        <v>2941</v>
      </c>
    </row>
    <row r="3589" spans="1:2" ht="15" hidden="1" x14ac:dyDescent="0.25">
      <c r="A3589" s="517" t="s">
        <v>2942</v>
      </c>
      <c r="B3589" s="517" t="s">
        <v>2943</v>
      </c>
    </row>
    <row r="3590" spans="1:2" ht="15" hidden="1" x14ac:dyDescent="0.25">
      <c r="A3590" s="517" t="s">
        <v>2944</v>
      </c>
      <c r="B3590" s="517" t="s">
        <v>2945</v>
      </c>
    </row>
    <row r="3591" spans="1:2" ht="15" hidden="1" x14ac:dyDescent="0.25">
      <c r="A3591" s="517" t="s">
        <v>2944</v>
      </c>
      <c r="B3591" s="517" t="s">
        <v>2945</v>
      </c>
    </row>
    <row r="3592" spans="1:2" ht="15" hidden="1" x14ac:dyDescent="0.25">
      <c r="A3592" s="517" t="s">
        <v>2944</v>
      </c>
      <c r="B3592" s="517" t="s">
        <v>2945</v>
      </c>
    </row>
    <row r="3593" spans="1:2" ht="15" hidden="1" x14ac:dyDescent="0.25">
      <c r="A3593" s="517" t="s">
        <v>2946</v>
      </c>
      <c r="B3593" s="517" t="s">
        <v>2947</v>
      </c>
    </row>
    <row r="3594" spans="1:2" ht="15" hidden="1" x14ac:dyDescent="0.25">
      <c r="A3594" s="517" t="s">
        <v>2948</v>
      </c>
      <c r="B3594" s="517" t="s">
        <v>2949</v>
      </c>
    </row>
    <row r="3595" spans="1:2" ht="15" hidden="1" x14ac:dyDescent="0.25">
      <c r="A3595" s="517" t="s">
        <v>1730</v>
      </c>
      <c r="B3595" s="517" t="s">
        <v>2950</v>
      </c>
    </row>
    <row r="3596" spans="1:2" ht="15" hidden="1" x14ac:dyDescent="0.25">
      <c r="A3596" s="517" t="s">
        <v>2951</v>
      </c>
      <c r="B3596" s="517" t="s">
        <v>2952</v>
      </c>
    </row>
    <row r="3597" spans="1:2" ht="15" hidden="1" x14ac:dyDescent="0.25">
      <c r="A3597" s="517" t="s">
        <v>2953</v>
      </c>
      <c r="B3597" s="517" t="s">
        <v>2954</v>
      </c>
    </row>
    <row r="3598" spans="1:2" ht="15" hidden="1" x14ac:dyDescent="0.25">
      <c r="A3598" s="517" t="s">
        <v>1734</v>
      </c>
      <c r="B3598" s="517" t="s">
        <v>1735</v>
      </c>
    </row>
    <row r="3599" spans="1:2" ht="15" hidden="1" x14ac:dyDescent="0.25">
      <c r="A3599" s="517" t="s">
        <v>2955</v>
      </c>
      <c r="B3599" s="517" t="s">
        <v>2956</v>
      </c>
    </row>
    <row r="3600" spans="1:2" ht="15" hidden="1" x14ac:dyDescent="0.25">
      <c r="A3600" s="517" t="s">
        <v>2957</v>
      </c>
      <c r="B3600" s="517" t="s">
        <v>2958</v>
      </c>
    </row>
    <row r="3601" spans="1:2" ht="15" hidden="1" x14ac:dyDescent="0.25">
      <c r="A3601" s="517" t="s">
        <v>2959</v>
      </c>
      <c r="B3601" s="517" t="s">
        <v>2960</v>
      </c>
    </row>
    <row r="3602" spans="1:2" ht="15" hidden="1" x14ac:dyDescent="0.25">
      <c r="A3602" s="517" t="s">
        <v>1744</v>
      </c>
      <c r="B3602" s="517" t="s">
        <v>1745</v>
      </c>
    </row>
    <row r="3603" spans="1:2" ht="15" hidden="1" x14ac:dyDescent="0.25">
      <c r="A3603" s="517" t="s">
        <v>2961</v>
      </c>
      <c r="B3603" s="517" t="s">
        <v>2962</v>
      </c>
    </row>
    <row r="3604" spans="1:2" ht="15" hidden="1" x14ac:dyDescent="0.25">
      <c r="A3604" s="517" t="s">
        <v>2961</v>
      </c>
      <c r="B3604" s="517" t="s">
        <v>2962</v>
      </c>
    </row>
    <row r="3605" spans="1:2" ht="15" hidden="1" x14ac:dyDescent="0.25">
      <c r="A3605" s="517" t="s">
        <v>2963</v>
      </c>
      <c r="B3605" s="517" t="s">
        <v>2964</v>
      </c>
    </row>
    <row r="3606" spans="1:2" ht="15" hidden="1" x14ac:dyDescent="0.25">
      <c r="A3606" s="517" t="s">
        <v>2965</v>
      </c>
      <c r="B3606" s="517" t="s">
        <v>2966</v>
      </c>
    </row>
    <row r="3607" spans="1:2" ht="15" hidden="1" x14ac:dyDescent="0.25">
      <c r="A3607" s="517" t="s">
        <v>2965</v>
      </c>
      <c r="B3607" s="517" t="s">
        <v>2966</v>
      </c>
    </row>
    <row r="3608" spans="1:2" ht="15" hidden="1" x14ac:dyDescent="0.25">
      <c r="A3608" s="517" t="s">
        <v>2965</v>
      </c>
      <c r="B3608" s="517" t="s">
        <v>2966</v>
      </c>
    </row>
    <row r="3609" spans="1:2" ht="15" hidden="1" x14ac:dyDescent="0.25">
      <c r="A3609" s="517" t="s">
        <v>2965</v>
      </c>
      <c r="B3609" s="517" t="s">
        <v>2966</v>
      </c>
    </row>
    <row r="3610" spans="1:2" ht="15" hidden="1" x14ac:dyDescent="0.25">
      <c r="A3610" s="517" t="s">
        <v>2965</v>
      </c>
      <c r="B3610" s="517" t="s">
        <v>2966</v>
      </c>
    </row>
    <row r="3611" spans="1:2" ht="15" hidden="1" x14ac:dyDescent="0.25">
      <c r="A3611" s="517" t="s">
        <v>2965</v>
      </c>
      <c r="B3611" s="517" t="s">
        <v>2966</v>
      </c>
    </row>
    <row r="3612" spans="1:2" ht="15" hidden="1" x14ac:dyDescent="0.25">
      <c r="A3612" s="517" t="s">
        <v>2965</v>
      </c>
      <c r="B3612" s="517" t="s">
        <v>2966</v>
      </c>
    </row>
    <row r="3613" spans="1:2" ht="15" hidden="1" x14ac:dyDescent="0.25">
      <c r="A3613" s="517" t="s">
        <v>2967</v>
      </c>
      <c r="B3613" s="517" t="s">
        <v>2968</v>
      </c>
    </row>
    <row r="3614" spans="1:2" ht="15" hidden="1" x14ac:dyDescent="0.25">
      <c r="A3614" s="517" t="s">
        <v>2969</v>
      </c>
      <c r="B3614" s="517" t="s">
        <v>2970</v>
      </c>
    </row>
    <row r="3615" spans="1:2" ht="15" hidden="1" x14ac:dyDescent="0.25">
      <c r="A3615" s="517" t="s">
        <v>2971</v>
      </c>
      <c r="B3615" s="517" t="s">
        <v>2972</v>
      </c>
    </row>
    <row r="3616" spans="1:2" ht="15" hidden="1" x14ac:dyDescent="0.25">
      <c r="A3616" s="517" t="s">
        <v>2971</v>
      </c>
      <c r="B3616" s="517" t="s">
        <v>2972</v>
      </c>
    </row>
    <row r="3617" spans="1:2" ht="15" hidden="1" x14ac:dyDescent="0.25">
      <c r="A3617" s="517" t="s">
        <v>2973</v>
      </c>
      <c r="B3617" s="517" t="s">
        <v>2974</v>
      </c>
    </row>
    <row r="3618" spans="1:2" ht="15" hidden="1" x14ac:dyDescent="0.25">
      <c r="A3618" s="517" t="s">
        <v>2973</v>
      </c>
      <c r="B3618" s="517" t="s">
        <v>2974</v>
      </c>
    </row>
    <row r="3619" spans="1:2" ht="15" hidden="1" x14ac:dyDescent="0.25">
      <c r="A3619" s="517" t="s">
        <v>204</v>
      </c>
      <c r="B3619" s="517" t="s">
        <v>437</v>
      </c>
    </row>
    <row r="3620" spans="1:2" ht="15" hidden="1" x14ac:dyDescent="0.25">
      <c r="A3620" s="517" t="s">
        <v>2975</v>
      </c>
      <c r="B3620" s="517" t="s">
        <v>2976</v>
      </c>
    </row>
    <row r="3621" spans="1:2" ht="15" hidden="1" x14ac:dyDescent="0.25">
      <c r="A3621" s="517" t="s">
        <v>2977</v>
      </c>
      <c r="B3621" s="517" t="s">
        <v>2978</v>
      </c>
    </row>
    <row r="3622" spans="1:2" ht="15" hidden="1" x14ac:dyDescent="0.25">
      <c r="A3622" s="517" t="s">
        <v>2979</v>
      </c>
      <c r="B3622" s="517" t="s">
        <v>2980</v>
      </c>
    </row>
    <row r="3623" spans="1:2" ht="15" hidden="1" x14ac:dyDescent="0.25">
      <c r="A3623" s="517" t="s">
        <v>2981</v>
      </c>
      <c r="B3623" s="517" t="s">
        <v>2982</v>
      </c>
    </row>
    <row r="3624" spans="1:2" ht="15" hidden="1" x14ac:dyDescent="0.25">
      <c r="A3624" s="517" t="s">
        <v>2983</v>
      </c>
      <c r="B3624" s="517" t="s">
        <v>2984</v>
      </c>
    </row>
    <row r="3625" spans="1:2" ht="15" hidden="1" x14ac:dyDescent="0.25">
      <c r="A3625" s="517" t="s">
        <v>2983</v>
      </c>
      <c r="B3625" s="517" t="s">
        <v>2984</v>
      </c>
    </row>
    <row r="3626" spans="1:2" ht="15" hidden="1" x14ac:dyDescent="0.25">
      <c r="A3626" s="517" t="s">
        <v>2985</v>
      </c>
      <c r="B3626" s="517" t="s">
        <v>2986</v>
      </c>
    </row>
    <row r="3627" spans="1:2" ht="15" hidden="1" x14ac:dyDescent="0.25">
      <c r="A3627" s="517" t="s">
        <v>2987</v>
      </c>
      <c r="B3627" s="517" t="s">
        <v>2988</v>
      </c>
    </row>
    <row r="3628" spans="1:2" ht="15" hidden="1" x14ac:dyDescent="0.25">
      <c r="A3628" s="517" t="s">
        <v>2989</v>
      </c>
      <c r="B3628" s="517" t="s">
        <v>2990</v>
      </c>
    </row>
    <row r="3629" spans="1:2" ht="15" hidden="1" x14ac:dyDescent="0.25">
      <c r="A3629" s="517" t="s">
        <v>1268</v>
      </c>
      <c r="B3629" s="517" t="s">
        <v>1269</v>
      </c>
    </row>
    <row r="3630" spans="1:2" ht="15" hidden="1" x14ac:dyDescent="0.25">
      <c r="A3630" s="517" t="s">
        <v>2991</v>
      </c>
      <c r="B3630" s="517" t="s">
        <v>2992</v>
      </c>
    </row>
    <row r="3631" spans="1:2" ht="15" hidden="1" x14ac:dyDescent="0.25">
      <c r="A3631" s="517" t="s">
        <v>2993</v>
      </c>
      <c r="B3631" s="517" t="s">
        <v>2994</v>
      </c>
    </row>
    <row r="3632" spans="1:2" ht="15" hidden="1" x14ac:dyDescent="0.25">
      <c r="A3632" s="517" t="s">
        <v>2993</v>
      </c>
      <c r="B3632" s="517" t="s">
        <v>2994</v>
      </c>
    </row>
    <row r="3633" spans="1:2" ht="15" hidden="1" x14ac:dyDescent="0.25">
      <c r="A3633" s="517" t="s">
        <v>2993</v>
      </c>
      <c r="B3633" s="517" t="s">
        <v>2994</v>
      </c>
    </row>
    <row r="3634" spans="1:2" ht="15" hidden="1" x14ac:dyDescent="0.25">
      <c r="A3634" s="517" t="s">
        <v>2995</v>
      </c>
      <c r="B3634" s="517" t="s">
        <v>2996</v>
      </c>
    </row>
    <row r="3635" spans="1:2" ht="15" hidden="1" x14ac:dyDescent="0.25">
      <c r="A3635" s="517" t="s">
        <v>2997</v>
      </c>
      <c r="B3635" s="517" t="s">
        <v>2998</v>
      </c>
    </row>
    <row r="3636" spans="1:2" ht="15" hidden="1" x14ac:dyDescent="0.25">
      <c r="A3636" s="517" t="s">
        <v>2997</v>
      </c>
      <c r="B3636" s="517" t="s">
        <v>2998</v>
      </c>
    </row>
    <row r="3637" spans="1:2" ht="15" hidden="1" x14ac:dyDescent="0.25">
      <c r="A3637" s="517" t="s">
        <v>2999</v>
      </c>
      <c r="B3637" s="517" t="s">
        <v>3000</v>
      </c>
    </row>
    <row r="3638" spans="1:2" ht="15" hidden="1" x14ac:dyDescent="0.25">
      <c r="A3638" s="517" t="s">
        <v>2999</v>
      </c>
      <c r="B3638" s="517" t="s">
        <v>3000</v>
      </c>
    </row>
    <row r="3639" spans="1:2" ht="15" hidden="1" x14ac:dyDescent="0.25">
      <c r="A3639" s="517" t="s">
        <v>3001</v>
      </c>
      <c r="B3639" s="517" t="s">
        <v>3002</v>
      </c>
    </row>
    <row r="3640" spans="1:2" ht="15" hidden="1" x14ac:dyDescent="0.25">
      <c r="A3640" s="517" t="s">
        <v>3003</v>
      </c>
      <c r="B3640" s="517" t="s">
        <v>3004</v>
      </c>
    </row>
    <row r="3641" spans="1:2" ht="15" hidden="1" x14ac:dyDescent="0.25">
      <c r="A3641" s="517" t="s">
        <v>3005</v>
      </c>
      <c r="B3641" s="517" t="s">
        <v>3006</v>
      </c>
    </row>
    <row r="3642" spans="1:2" ht="15" hidden="1" x14ac:dyDescent="0.25">
      <c r="A3642" s="517" t="s">
        <v>3007</v>
      </c>
      <c r="B3642" s="517" t="s">
        <v>3008</v>
      </c>
    </row>
    <row r="3643" spans="1:2" ht="15" hidden="1" x14ac:dyDescent="0.25">
      <c r="A3643" s="517" t="s">
        <v>3007</v>
      </c>
      <c r="B3643" s="517" t="s">
        <v>3008</v>
      </c>
    </row>
    <row r="3644" spans="1:2" ht="15" hidden="1" x14ac:dyDescent="0.25">
      <c r="A3644" s="517" t="s">
        <v>3009</v>
      </c>
      <c r="B3644" s="517" t="s">
        <v>3010</v>
      </c>
    </row>
    <row r="3645" spans="1:2" ht="15" hidden="1" x14ac:dyDescent="0.25">
      <c r="A3645" s="517" t="s">
        <v>3011</v>
      </c>
      <c r="B3645" s="517" t="s">
        <v>3012</v>
      </c>
    </row>
    <row r="3646" spans="1:2" ht="15" hidden="1" x14ac:dyDescent="0.25">
      <c r="A3646" s="517" t="s">
        <v>231</v>
      </c>
      <c r="B3646" s="517" t="s">
        <v>358</v>
      </c>
    </row>
    <row r="3647" spans="1:2" ht="15" hidden="1" x14ac:dyDescent="0.25">
      <c r="A3647" s="517" t="s">
        <v>231</v>
      </c>
      <c r="B3647" s="517" t="s">
        <v>358</v>
      </c>
    </row>
    <row r="3648" spans="1:2" ht="15" hidden="1" x14ac:dyDescent="0.25">
      <c r="A3648" s="517" t="s">
        <v>231</v>
      </c>
      <c r="B3648" s="517" t="s">
        <v>358</v>
      </c>
    </row>
    <row r="3649" spans="1:2" ht="15" hidden="1" x14ac:dyDescent="0.25">
      <c r="A3649" s="517" t="s">
        <v>231</v>
      </c>
      <c r="B3649" s="517" t="s">
        <v>358</v>
      </c>
    </row>
    <row r="3650" spans="1:2" ht="15" hidden="1" x14ac:dyDescent="0.25">
      <c r="A3650" s="517" t="s">
        <v>231</v>
      </c>
      <c r="B3650" s="517" t="s">
        <v>358</v>
      </c>
    </row>
    <row r="3651" spans="1:2" ht="15" hidden="1" x14ac:dyDescent="0.25">
      <c r="A3651" s="517" t="s">
        <v>231</v>
      </c>
      <c r="B3651" s="517" t="s">
        <v>358</v>
      </c>
    </row>
    <row r="3652" spans="1:2" ht="15" hidden="1" x14ac:dyDescent="0.25">
      <c r="A3652" s="517" t="s">
        <v>2084</v>
      </c>
      <c r="B3652" s="517" t="s">
        <v>2085</v>
      </c>
    </row>
    <row r="3653" spans="1:2" ht="15" hidden="1" x14ac:dyDescent="0.25">
      <c r="A3653" s="517" t="s">
        <v>444</v>
      </c>
      <c r="B3653" s="517" t="s">
        <v>445</v>
      </c>
    </row>
    <row r="3654" spans="1:2" ht="15" hidden="1" x14ac:dyDescent="0.25">
      <c r="A3654" s="517" t="s">
        <v>444</v>
      </c>
      <c r="B3654" s="517" t="s">
        <v>445</v>
      </c>
    </row>
    <row r="3655" spans="1:2" ht="15" hidden="1" x14ac:dyDescent="0.25">
      <c r="A3655" s="517" t="s">
        <v>444</v>
      </c>
      <c r="B3655" s="517" t="s">
        <v>445</v>
      </c>
    </row>
    <row r="3656" spans="1:2" ht="15" hidden="1" x14ac:dyDescent="0.25">
      <c r="A3656" s="517" t="s">
        <v>194</v>
      </c>
      <c r="B3656" s="517" t="s">
        <v>364</v>
      </c>
    </row>
    <row r="3657" spans="1:2" ht="15" hidden="1" x14ac:dyDescent="0.25">
      <c r="A3657" s="517" t="s">
        <v>194</v>
      </c>
      <c r="B3657" s="517" t="s">
        <v>364</v>
      </c>
    </row>
    <row r="3658" spans="1:2" ht="15" hidden="1" x14ac:dyDescent="0.25">
      <c r="A3658" s="517" t="s">
        <v>194</v>
      </c>
      <c r="B3658" s="517" t="s">
        <v>364</v>
      </c>
    </row>
    <row r="3659" spans="1:2" ht="15" hidden="1" x14ac:dyDescent="0.25">
      <c r="A3659" s="517" t="s">
        <v>194</v>
      </c>
      <c r="B3659" s="517" t="s">
        <v>364</v>
      </c>
    </row>
    <row r="3660" spans="1:2" ht="15" hidden="1" x14ac:dyDescent="0.25">
      <c r="A3660" s="517" t="s">
        <v>194</v>
      </c>
      <c r="B3660" s="517" t="s">
        <v>364</v>
      </c>
    </row>
    <row r="3661" spans="1:2" ht="15" hidden="1" x14ac:dyDescent="0.25">
      <c r="A3661" s="517" t="s">
        <v>194</v>
      </c>
      <c r="B3661" s="517" t="s">
        <v>364</v>
      </c>
    </row>
    <row r="3662" spans="1:2" ht="15" hidden="1" x14ac:dyDescent="0.25">
      <c r="A3662" s="517" t="s">
        <v>194</v>
      </c>
      <c r="B3662" s="517" t="s">
        <v>364</v>
      </c>
    </row>
    <row r="3663" spans="1:2" ht="15" hidden="1" x14ac:dyDescent="0.25">
      <c r="A3663" s="517" t="s">
        <v>194</v>
      </c>
      <c r="B3663" s="517" t="s">
        <v>364</v>
      </c>
    </row>
    <row r="3664" spans="1:2" ht="15" hidden="1" x14ac:dyDescent="0.25">
      <c r="A3664" s="517" t="s">
        <v>194</v>
      </c>
      <c r="B3664" s="517" t="s">
        <v>364</v>
      </c>
    </row>
    <row r="3665" spans="1:2" ht="15" hidden="1" x14ac:dyDescent="0.25">
      <c r="A3665" s="517" t="s">
        <v>194</v>
      </c>
      <c r="B3665" s="517" t="s">
        <v>364</v>
      </c>
    </row>
    <row r="3666" spans="1:2" ht="15" hidden="1" x14ac:dyDescent="0.25">
      <c r="A3666" s="517" t="s">
        <v>194</v>
      </c>
      <c r="B3666" s="517" t="s">
        <v>364</v>
      </c>
    </row>
    <row r="3667" spans="1:2" ht="15" hidden="1" x14ac:dyDescent="0.25">
      <c r="A3667" s="517" t="s">
        <v>194</v>
      </c>
      <c r="B3667" s="517" t="s">
        <v>364</v>
      </c>
    </row>
    <row r="3668" spans="1:2" ht="15" hidden="1" x14ac:dyDescent="0.25">
      <c r="A3668" s="517" t="s">
        <v>194</v>
      </c>
      <c r="B3668" s="517" t="s">
        <v>364</v>
      </c>
    </row>
    <row r="3669" spans="1:2" ht="15" hidden="1" x14ac:dyDescent="0.25">
      <c r="A3669" s="517" t="s">
        <v>194</v>
      </c>
      <c r="B3669" s="517" t="s">
        <v>364</v>
      </c>
    </row>
    <row r="3670" spans="1:2" ht="15" hidden="1" x14ac:dyDescent="0.25">
      <c r="A3670" s="517" t="s">
        <v>194</v>
      </c>
      <c r="B3670" s="517" t="s">
        <v>364</v>
      </c>
    </row>
    <row r="3671" spans="1:2" ht="15" hidden="1" x14ac:dyDescent="0.25">
      <c r="A3671" s="517" t="s">
        <v>194</v>
      </c>
      <c r="B3671" s="517" t="s">
        <v>364</v>
      </c>
    </row>
    <row r="3672" spans="1:2" ht="15" hidden="1" x14ac:dyDescent="0.25">
      <c r="A3672" s="517" t="s">
        <v>194</v>
      </c>
      <c r="B3672" s="517" t="s">
        <v>364</v>
      </c>
    </row>
    <row r="3673" spans="1:2" ht="15" hidden="1" x14ac:dyDescent="0.25">
      <c r="A3673" s="517" t="s">
        <v>194</v>
      </c>
      <c r="B3673" s="517" t="s">
        <v>364</v>
      </c>
    </row>
    <row r="3674" spans="1:2" ht="15" hidden="1" x14ac:dyDescent="0.25">
      <c r="A3674" s="517" t="s">
        <v>194</v>
      </c>
      <c r="B3674" s="517" t="s">
        <v>364</v>
      </c>
    </row>
    <row r="3675" spans="1:2" ht="15" hidden="1" x14ac:dyDescent="0.25">
      <c r="A3675" s="517" t="s">
        <v>194</v>
      </c>
      <c r="B3675" s="517" t="s">
        <v>364</v>
      </c>
    </row>
    <row r="3676" spans="1:2" ht="15" hidden="1" x14ac:dyDescent="0.25">
      <c r="A3676" s="517" t="s">
        <v>194</v>
      </c>
      <c r="B3676" s="517" t="s">
        <v>364</v>
      </c>
    </row>
    <row r="3677" spans="1:2" ht="15" hidden="1" x14ac:dyDescent="0.25">
      <c r="A3677" s="517" t="s">
        <v>194</v>
      </c>
      <c r="B3677" s="517" t="s">
        <v>364</v>
      </c>
    </row>
    <row r="3678" spans="1:2" ht="15" hidden="1" x14ac:dyDescent="0.25">
      <c r="A3678" s="517" t="s">
        <v>194</v>
      </c>
      <c r="B3678" s="517" t="s">
        <v>364</v>
      </c>
    </row>
    <row r="3679" spans="1:2" ht="15" hidden="1" x14ac:dyDescent="0.25">
      <c r="A3679" s="517" t="s">
        <v>194</v>
      </c>
      <c r="B3679" s="517" t="s">
        <v>364</v>
      </c>
    </row>
    <row r="3680" spans="1:2" ht="15" hidden="1" x14ac:dyDescent="0.25">
      <c r="A3680" s="517" t="s">
        <v>194</v>
      </c>
      <c r="B3680" s="517" t="s">
        <v>364</v>
      </c>
    </row>
    <row r="3681" spans="1:2" ht="15" hidden="1" x14ac:dyDescent="0.25">
      <c r="A3681" s="517" t="s">
        <v>194</v>
      </c>
      <c r="B3681" s="517" t="s">
        <v>364</v>
      </c>
    </row>
    <row r="3682" spans="1:2" ht="15" hidden="1" x14ac:dyDescent="0.25">
      <c r="A3682" s="517" t="s">
        <v>194</v>
      </c>
      <c r="B3682" s="517" t="s">
        <v>364</v>
      </c>
    </row>
    <row r="3683" spans="1:2" ht="15" hidden="1" x14ac:dyDescent="0.25">
      <c r="A3683" s="517" t="s">
        <v>194</v>
      </c>
      <c r="B3683" s="517" t="s">
        <v>364</v>
      </c>
    </row>
    <row r="3684" spans="1:2" ht="15" hidden="1" x14ac:dyDescent="0.25">
      <c r="A3684" s="517" t="s">
        <v>194</v>
      </c>
      <c r="B3684" s="517" t="s">
        <v>364</v>
      </c>
    </row>
    <row r="3685" spans="1:2" ht="15" hidden="1" x14ac:dyDescent="0.25">
      <c r="A3685" s="517" t="s">
        <v>194</v>
      </c>
      <c r="B3685" s="517" t="s">
        <v>364</v>
      </c>
    </row>
    <row r="3686" spans="1:2" ht="15" hidden="1" x14ac:dyDescent="0.25">
      <c r="A3686" s="517" t="s">
        <v>194</v>
      </c>
      <c r="B3686" s="517" t="s">
        <v>364</v>
      </c>
    </row>
    <row r="3687" spans="1:2" ht="15" hidden="1" x14ac:dyDescent="0.25">
      <c r="A3687" s="517" t="s">
        <v>194</v>
      </c>
      <c r="B3687" s="517" t="s">
        <v>364</v>
      </c>
    </row>
    <row r="3688" spans="1:2" ht="15" hidden="1" x14ac:dyDescent="0.25">
      <c r="A3688" s="517" t="s">
        <v>234</v>
      </c>
      <c r="B3688" s="517" t="s">
        <v>365</v>
      </c>
    </row>
    <row r="3689" spans="1:2" ht="15" hidden="1" x14ac:dyDescent="0.25">
      <c r="A3689" s="517" t="s">
        <v>234</v>
      </c>
      <c r="B3689" s="517" t="s">
        <v>365</v>
      </c>
    </row>
    <row r="3690" spans="1:2" ht="15" hidden="1" x14ac:dyDescent="0.25">
      <c r="A3690" s="517" t="s">
        <v>234</v>
      </c>
      <c r="B3690" s="517" t="s">
        <v>365</v>
      </c>
    </row>
    <row r="3691" spans="1:2" ht="15" hidden="1" x14ac:dyDescent="0.25">
      <c r="A3691" s="517" t="s">
        <v>234</v>
      </c>
      <c r="B3691" s="517" t="s">
        <v>365</v>
      </c>
    </row>
    <row r="3692" spans="1:2" ht="15" hidden="1" x14ac:dyDescent="0.25">
      <c r="A3692" s="517" t="s">
        <v>234</v>
      </c>
      <c r="B3692" s="517" t="s">
        <v>365</v>
      </c>
    </row>
    <row r="3693" spans="1:2" ht="15" hidden="1" x14ac:dyDescent="0.25">
      <c r="A3693" s="517" t="s">
        <v>234</v>
      </c>
      <c r="B3693" s="517" t="s">
        <v>365</v>
      </c>
    </row>
    <row r="3694" spans="1:2" ht="15" hidden="1" x14ac:dyDescent="0.25">
      <c r="A3694" s="517" t="s">
        <v>234</v>
      </c>
      <c r="B3694" s="517" t="s">
        <v>365</v>
      </c>
    </row>
    <row r="3695" spans="1:2" ht="15" hidden="1" x14ac:dyDescent="0.25">
      <c r="A3695" s="517" t="s">
        <v>234</v>
      </c>
      <c r="B3695" s="517" t="s">
        <v>365</v>
      </c>
    </row>
    <row r="3696" spans="1:2" ht="15" hidden="1" x14ac:dyDescent="0.25">
      <c r="A3696" s="517" t="s">
        <v>234</v>
      </c>
      <c r="B3696" s="517" t="s">
        <v>365</v>
      </c>
    </row>
    <row r="3697" spans="1:2" ht="15" hidden="1" x14ac:dyDescent="0.25">
      <c r="A3697" s="517" t="s">
        <v>234</v>
      </c>
      <c r="B3697" s="517" t="s">
        <v>365</v>
      </c>
    </row>
    <row r="3698" spans="1:2" ht="15" hidden="1" x14ac:dyDescent="0.25">
      <c r="A3698" s="517" t="s">
        <v>234</v>
      </c>
      <c r="B3698" s="517" t="s">
        <v>365</v>
      </c>
    </row>
    <row r="3699" spans="1:2" ht="15" hidden="1" x14ac:dyDescent="0.25">
      <c r="A3699" s="517" t="s">
        <v>234</v>
      </c>
      <c r="B3699" s="517" t="s">
        <v>365</v>
      </c>
    </row>
    <row r="3700" spans="1:2" ht="15" hidden="1" x14ac:dyDescent="0.25">
      <c r="A3700" s="517" t="s">
        <v>234</v>
      </c>
      <c r="B3700" s="517" t="s">
        <v>365</v>
      </c>
    </row>
    <row r="3701" spans="1:2" ht="15" hidden="1" x14ac:dyDescent="0.25">
      <c r="A3701" s="517" t="s">
        <v>234</v>
      </c>
      <c r="B3701" s="517" t="s">
        <v>365</v>
      </c>
    </row>
    <row r="3702" spans="1:2" ht="15" hidden="1" x14ac:dyDescent="0.25">
      <c r="A3702" s="517" t="s">
        <v>234</v>
      </c>
      <c r="B3702" s="517" t="s">
        <v>365</v>
      </c>
    </row>
    <row r="3703" spans="1:2" ht="15" hidden="1" x14ac:dyDescent="0.25">
      <c r="A3703" s="517" t="s">
        <v>234</v>
      </c>
      <c r="B3703" s="517" t="s">
        <v>365</v>
      </c>
    </row>
    <row r="3704" spans="1:2" ht="15" hidden="1" x14ac:dyDescent="0.25">
      <c r="A3704" s="517" t="s">
        <v>234</v>
      </c>
      <c r="B3704" s="517" t="s">
        <v>365</v>
      </c>
    </row>
    <row r="3705" spans="1:2" ht="15" hidden="1" x14ac:dyDescent="0.25">
      <c r="A3705" s="517" t="s">
        <v>234</v>
      </c>
      <c r="B3705" s="517" t="s">
        <v>365</v>
      </c>
    </row>
    <row r="3706" spans="1:2" ht="15" hidden="1" x14ac:dyDescent="0.25">
      <c r="A3706" s="517" t="s">
        <v>234</v>
      </c>
      <c r="B3706" s="517" t="s">
        <v>365</v>
      </c>
    </row>
    <row r="3707" spans="1:2" ht="15" hidden="1" x14ac:dyDescent="0.25">
      <c r="A3707" s="517" t="s">
        <v>234</v>
      </c>
      <c r="B3707" s="517" t="s">
        <v>365</v>
      </c>
    </row>
    <row r="3708" spans="1:2" ht="15" hidden="1" x14ac:dyDescent="0.25">
      <c r="A3708" s="517" t="s">
        <v>234</v>
      </c>
      <c r="B3708" s="517" t="s">
        <v>365</v>
      </c>
    </row>
    <row r="3709" spans="1:2" ht="15" hidden="1" x14ac:dyDescent="0.25">
      <c r="A3709" s="517" t="s">
        <v>234</v>
      </c>
      <c r="B3709" s="517" t="s">
        <v>365</v>
      </c>
    </row>
    <row r="3710" spans="1:2" ht="15" hidden="1" x14ac:dyDescent="0.25">
      <c r="A3710" s="517" t="s">
        <v>234</v>
      </c>
      <c r="B3710" s="517" t="s">
        <v>365</v>
      </c>
    </row>
    <row r="3711" spans="1:2" ht="15" hidden="1" x14ac:dyDescent="0.25">
      <c r="A3711" s="517" t="s">
        <v>195</v>
      </c>
      <c r="B3711" s="517" t="s">
        <v>366</v>
      </c>
    </row>
    <row r="3712" spans="1:2" ht="15" hidden="1" x14ac:dyDescent="0.25">
      <c r="A3712" s="518" t="s">
        <v>195</v>
      </c>
      <c r="B3712" s="517" t="s">
        <v>366</v>
      </c>
    </row>
    <row r="3713" spans="1:2" ht="15" hidden="1" x14ac:dyDescent="0.25">
      <c r="A3713" s="517" t="s">
        <v>196</v>
      </c>
      <c r="B3713" s="517" t="s">
        <v>367</v>
      </c>
    </row>
    <row r="3714" spans="1:2" ht="15" hidden="1" x14ac:dyDescent="0.25">
      <c r="A3714" s="517" t="s">
        <v>196</v>
      </c>
      <c r="B3714" s="517" t="s">
        <v>367</v>
      </c>
    </row>
    <row r="3715" spans="1:2" ht="15" hidden="1" x14ac:dyDescent="0.25">
      <c r="A3715" s="517" t="s">
        <v>196</v>
      </c>
      <c r="B3715" s="517" t="s">
        <v>367</v>
      </c>
    </row>
    <row r="3716" spans="1:2" ht="15" hidden="1" x14ac:dyDescent="0.25">
      <c r="A3716" s="517" t="s">
        <v>196</v>
      </c>
      <c r="B3716" s="517" t="s">
        <v>367</v>
      </c>
    </row>
    <row r="3717" spans="1:2" ht="15" hidden="1" x14ac:dyDescent="0.25">
      <c r="A3717" s="517" t="s">
        <v>196</v>
      </c>
      <c r="B3717" s="517" t="s">
        <v>367</v>
      </c>
    </row>
    <row r="3718" spans="1:2" ht="15" hidden="1" x14ac:dyDescent="0.25">
      <c r="A3718" s="517" t="s">
        <v>197</v>
      </c>
      <c r="B3718" s="517" t="s">
        <v>368</v>
      </c>
    </row>
    <row r="3719" spans="1:2" ht="15" hidden="1" x14ac:dyDescent="0.25">
      <c r="A3719" s="517" t="s">
        <v>197</v>
      </c>
      <c r="B3719" s="517" t="s">
        <v>368</v>
      </c>
    </row>
    <row r="3720" spans="1:2" ht="15" hidden="1" x14ac:dyDescent="0.25">
      <c r="A3720" s="517" t="s">
        <v>197</v>
      </c>
      <c r="B3720" s="517" t="s">
        <v>368</v>
      </c>
    </row>
    <row r="3721" spans="1:2" ht="15" hidden="1" x14ac:dyDescent="0.25">
      <c r="A3721" s="517" t="s">
        <v>197</v>
      </c>
      <c r="B3721" s="517" t="s">
        <v>368</v>
      </c>
    </row>
    <row r="3722" spans="1:2" ht="15" hidden="1" x14ac:dyDescent="0.25">
      <c r="A3722" s="517" t="s">
        <v>197</v>
      </c>
      <c r="B3722" s="517" t="s">
        <v>368</v>
      </c>
    </row>
    <row r="3723" spans="1:2" ht="15" hidden="1" x14ac:dyDescent="0.25">
      <c r="A3723" s="517" t="s">
        <v>197</v>
      </c>
      <c r="B3723" s="517" t="s">
        <v>368</v>
      </c>
    </row>
    <row r="3724" spans="1:2" ht="15" hidden="1" x14ac:dyDescent="0.25">
      <c r="A3724" s="517" t="s">
        <v>197</v>
      </c>
      <c r="B3724" s="517" t="s">
        <v>368</v>
      </c>
    </row>
    <row r="3725" spans="1:2" ht="15" hidden="1" x14ac:dyDescent="0.25">
      <c r="A3725" s="517" t="s">
        <v>199</v>
      </c>
      <c r="B3725" s="517" t="s">
        <v>371</v>
      </c>
    </row>
    <row r="3726" spans="1:2" ht="15" hidden="1" x14ac:dyDescent="0.25">
      <c r="A3726" s="517" t="s">
        <v>199</v>
      </c>
      <c r="B3726" s="517" t="s">
        <v>371</v>
      </c>
    </row>
    <row r="3727" spans="1:2" ht="15" hidden="1" x14ac:dyDescent="0.25">
      <c r="A3727" s="517" t="s">
        <v>199</v>
      </c>
      <c r="B3727" s="517" t="s">
        <v>371</v>
      </c>
    </row>
    <row r="3728" spans="1:2" ht="15" hidden="1" x14ac:dyDescent="0.25">
      <c r="A3728" s="517" t="s">
        <v>199</v>
      </c>
      <c r="B3728" s="517" t="s">
        <v>371</v>
      </c>
    </row>
    <row r="3729" spans="1:2" ht="15" hidden="1" x14ac:dyDescent="0.25">
      <c r="A3729" s="517" t="s">
        <v>199</v>
      </c>
      <c r="B3729" s="517" t="s">
        <v>371</v>
      </c>
    </row>
    <row r="3730" spans="1:2" ht="15" hidden="1" x14ac:dyDescent="0.25">
      <c r="A3730" s="517" t="s">
        <v>1508</v>
      </c>
      <c r="B3730" s="517" t="s">
        <v>1509</v>
      </c>
    </row>
    <row r="3731" spans="1:2" ht="15" hidden="1" x14ac:dyDescent="0.25">
      <c r="A3731" s="517" t="s">
        <v>200</v>
      </c>
      <c r="B3731" s="517" t="s">
        <v>372</v>
      </c>
    </row>
    <row r="3732" spans="1:2" ht="15" hidden="1" x14ac:dyDescent="0.25">
      <c r="A3732" s="517" t="s">
        <v>1318</v>
      </c>
      <c r="B3732" s="517" t="s">
        <v>1319</v>
      </c>
    </row>
    <row r="3733" spans="1:2" ht="15" hidden="1" x14ac:dyDescent="0.25">
      <c r="A3733" s="517" t="s">
        <v>1318</v>
      </c>
      <c r="B3733" s="517" t="s">
        <v>1319</v>
      </c>
    </row>
    <row r="3734" spans="1:2" ht="15" hidden="1" x14ac:dyDescent="0.25">
      <c r="A3734" s="517" t="s">
        <v>1318</v>
      </c>
      <c r="B3734" s="517" t="s">
        <v>1319</v>
      </c>
    </row>
    <row r="3735" spans="1:2" ht="15" hidden="1" x14ac:dyDescent="0.25">
      <c r="A3735" s="517" t="s">
        <v>1318</v>
      </c>
      <c r="B3735" s="517" t="s">
        <v>1319</v>
      </c>
    </row>
    <row r="3736" spans="1:2" ht="15" hidden="1" x14ac:dyDescent="0.25">
      <c r="A3736" s="517" t="s">
        <v>1318</v>
      </c>
      <c r="B3736" s="517" t="s">
        <v>1319</v>
      </c>
    </row>
    <row r="3737" spans="1:2" ht="15" hidden="1" x14ac:dyDescent="0.25">
      <c r="A3737" s="517" t="s">
        <v>1318</v>
      </c>
      <c r="B3737" s="517" t="s">
        <v>1319</v>
      </c>
    </row>
    <row r="3738" spans="1:2" ht="15" hidden="1" x14ac:dyDescent="0.25">
      <c r="A3738" s="517" t="s">
        <v>1318</v>
      </c>
      <c r="B3738" s="517" t="s">
        <v>1319</v>
      </c>
    </row>
    <row r="3739" spans="1:2" ht="15" hidden="1" x14ac:dyDescent="0.25">
      <c r="A3739" s="517" t="s">
        <v>1318</v>
      </c>
      <c r="B3739" s="517" t="s">
        <v>1319</v>
      </c>
    </row>
    <row r="3740" spans="1:2" ht="15" hidden="1" x14ac:dyDescent="0.25">
      <c r="A3740" s="517" t="s">
        <v>1318</v>
      </c>
      <c r="B3740" s="517" t="s">
        <v>1319</v>
      </c>
    </row>
    <row r="3741" spans="1:2" ht="15" hidden="1" x14ac:dyDescent="0.25">
      <c r="A3741" s="517" t="s">
        <v>3013</v>
      </c>
      <c r="B3741" s="517" t="s">
        <v>3013</v>
      </c>
    </row>
    <row r="3742" spans="1:2" ht="15" hidden="1" x14ac:dyDescent="0.25">
      <c r="A3742" s="517" t="s">
        <v>3014</v>
      </c>
      <c r="B3742" s="517" t="s">
        <v>3014</v>
      </c>
    </row>
    <row r="3743" spans="1:2" ht="15" hidden="1" x14ac:dyDescent="0.25">
      <c r="A3743" s="517" t="s">
        <v>3015</v>
      </c>
      <c r="B3743" s="517" t="s">
        <v>3015</v>
      </c>
    </row>
    <row r="3744" spans="1:2" ht="15" hidden="1" x14ac:dyDescent="0.25">
      <c r="A3744" s="517" t="s">
        <v>3016</v>
      </c>
      <c r="B3744" s="517" t="s">
        <v>3016</v>
      </c>
    </row>
    <row r="3745" spans="1:2" ht="15" hidden="1" x14ac:dyDescent="0.25">
      <c r="A3745" s="517" t="s">
        <v>3017</v>
      </c>
      <c r="B3745" s="517" t="s">
        <v>3017</v>
      </c>
    </row>
    <row r="3746" spans="1:2" ht="15" hidden="1" x14ac:dyDescent="0.25">
      <c r="A3746" s="517" t="s">
        <v>3018</v>
      </c>
      <c r="B3746" s="517" t="s">
        <v>3018</v>
      </c>
    </row>
    <row r="3747" spans="1:2" ht="15" hidden="1" x14ac:dyDescent="0.25">
      <c r="A3747" s="517" t="s">
        <v>3019</v>
      </c>
      <c r="B3747" s="517" t="s">
        <v>3019</v>
      </c>
    </row>
    <row r="3748" spans="1:2" ht="15" hidden="1" x14ac:dyDescent="0.25">
      <c r="A3748" s="517" t="s">
        <v>3020</v>
      </c>
      <c r="B3748" s="517" t="s">
        <v>3020</v>
      </c>
    </row>
    <row r="3749" spans="1:2" ht="15" hidden="1" x14ac:dyDescent="0.25">
      <c r="A3749" s="517" t="s">
        <v>3021</v>
      </c>
      <c r="B3749" s="517" t="s">
        <v>3021</v>
      </c>
    </row>
    <row r="3750" spans="1:2" ht="15" hidden="1" x14ac:dyDescent="0.25">
      <c r="A3750" s="517" t="s">
        <v>3022</v>
      </c>
      <c r="B3750" s="517" t="s">
        <v>3022</v>
      </c>
    </row>
    <row r="3751" spans="1:2" ht="15" hidden="1" x14ac:dyDescent="0.25">
      <c r="A3751" s="517" t="s">
        <v>3023</v>
      </c>
      <c r="B3751" s="517" t="s">
        <v>3023</v>
      </c>
    </row>
    <row r="3752" spans="1:2" ht="15" hidden="1" x14ac:dyDescent="0.25">
      <c r="A3752" s="517" t="s">
        <v>3024</v>
      </c>
      <c r="B3752" s="517" t="s">
        <v>3024</v>
      </c>
    </row>
    <row r="3753" spans="1:2" ht="15" hidden="1" x14ac:dyDescent="0.25">
      <c r="A3753" s="517" t="s">
        <v>3025</v>
      </c>
      <c r="B3753" s="517" t="s">
        <v>3025</v>
      </c>
    </row>
    <row r="3754" spans="1:2" ht="15" hidden="1" x14ac:dyDescent="0.25">
      <c r="A3754" s="517" t="s">
        <v>3026</v>
      </c>
      <c r="B3754" s="517" t="s">
        <v>3026</v>
      </c>
    </row>
    <row r="3755" spans="1:2" ht="15" hidden="1" x14ac:dyDescent="0.25">
      <c r="A3755" s="517" t="s">
        <v>3026</v>
      </c>
      <c r="B3755" s="517" t="s">
        <v>3026</v>
      </c>
    </row>
    <row r="3756" spans="1:2" ht="15" hidden="1" x14ac:dyDescent="0.25">
      <c r="A3756" s="517" t="s">
        <v>3027</v>
      </c>
      <c r="B3756" s="517" t="s">
        <v>3027</v>
      </c>
    </row>
    <row r="3757" spans="1:2" ht="15" hidden="1" x14ac:dyDescent="0.25">
      <c r="A3757" s="517" t="s">
        <v>3028</v>
      </c>
      <c r="B3757" s="517" t="s">
        <v>3028</v>
      </c>
    </row>
    <row r="3758" spans="1:2" ht="15" hidden="1" x14ac:dyDescent="0.25">
      <c r="A3758" s="517" t="s">
        <v>3028</v>
      </c>
      <c r="B3758" s="517" t="s">
        <v>3028</v>
      </c>
    </row>
    <row r="3759" spans="1:2" ht="15" hidden="1" x14ac:dyDescent="0.25">
      <c r="A3759" s="517" t="s">
        <v>3029</v>
      </c>
      <c r="B3759" s="517" t="s">
        <v>3029</v>
      </c>
    </row>
    <row r="3760" spans="1:2" ht="15" hidden="1" x14ac:dyDescent="0.25">
      <c r="A3760" s="517" t="s">
        <v>3030</v>
      </c>
      <c r="B3760" s="517" t="s">
        <v>3030</v>
      </c>
    </row>
    <row r="3761" spans="1:2" ht="15" hidden="1" x14ac:dyDescent="0.25">
      <c r="A3761" s="517" t="s">
        <v>3031</v>
      </c>
      <c r="B3761" s="517" t="s">
        <v>3031</v>
      </c>
    </row>
    <row r="3762" spans="1:2" ht="15" hidden="1" x14ac:dyDescent="0.25">
      <c r="A3762" s="517" t="s">
        <v>3032</v>
      </c>
      <c r="B3762" s="517" t="s">
        <v>3032</v>
      </c>
    </row>
    <row r="3763" spans="1:2" ht="15" hidden="1" x14ac:dyDescent="0.25">
      <c r="A3763" s="517" t="s">
        <v>3033</v>
      </c>
      <c r="B3763" s="517" t="s">
        <v>3033</v>
      </c>
    </row>
    <row r="3764" spans="1:2" ht="15" hidden="1" x14ac:dyDescent="0.25">
      <c r="A3764" s="517" t="s">
        <v>2931</v>
      </c>
      <c r="B3764" s="517" t="s">
        <v>2931</v>
      </c>
    </row>
    <row r="3765" spans="1:2" ht="15" hidden="1" x14ac:dyDescent="0.25">
      <c r="A3765" s="517" t="s">
        <v>3034</v>
      </c>
      <c r="B3765" s="517" t="s">
        <v>3034</v>
      </c>
    </row>
    <row r="3766" spans="1:2" ht="15" hidden="1" x14ac:dyDescent="0.25">
      <c r="A3766" s="517" t="s">
        <v>3035</v>
      </c>
      <c r="B3766" s="517" t="s">
        <v>3035</v>
      </c>
    </row>
    <row r="3767" spans="1:2" ht="15" hidden="1" x14ac:dyDescent="0.25">
      <c r="A3767" s="517" t="s">
        <v>3035</v>
      </c>
      <c r="B3767" s="517" t="s">
        <v>3035</v>
      </c>
    </row>
    <row r="3768" spans="1:2" ht="15" hidden="1" x14ac:dyDescent="0.25">
      <c r="A3768" s="517" t="s">
        <v>3036</v>
      </c>
      <c r="B3768" s="517" t="s">
        <v>3036</v>
      </c>
    </row>
    <row r="3769" spans="1:2" ht="15" hidden="1" x14ac:dyDescent="0.25">
      <c r="A3769" s="517" t="s">
        <v>3037</v>
      </c>
      <c r="B3769" s="517" t="s">
        <v>3037</v>
      </c>
    </row>
    <row r="3770" spans="1:2" ht="15" hidden="1" x14ac:dyDescent="0.25">
      <c r="A3770" s="517" t="s">
        <v>3037</v>
      </c>
      <c r="B3770" s="517" t="s">
        <v>3037</v>
      </c>
    </row>
    <row r="3771" spans="1:2" ht="15" hidden="1" x14ac:dyDescent="0.25">
      <c r="A3771" s="517" t="s">
        <v>3038</v>
      </c>
      <c r="B3771" s="517" t="s">
        <v>3038</v>
      </c>
    </row>
    <row r="3772" spans="1:2" ht="15" hidden="1" x14ac:dyDescent="0.25">
      <c r="A3772" s="517" t="s">
        <v>3038</v>
      </c>
      <c r="B3772" s="517" t="s">
        <v>3038</v>
      </c>
    </row>
    <row r="3773" spans="1:2" ht="15" hidden="1" x14ac:dyDescent="0.25">
      <c r="A3773" s="517" t="s">
        <v>3039</v>
      </c>
      <c r="B3773" s="517" t="s">
        <v>3039</v>
      </c>
    </row>
    <row r="3774" spans="1:2" ht="15" hidden="1" x14ac:dyDescent="0.25">
      <c r="A3774" s="517" t="s">
        <v>3040</v>
      </c>
      <c r="B3774" s="517" t="s">
        <v>3040</v>
      </c>
    </row>
    <row r="3775" spans="1:2" ht="15" hidden="1" x14ac:dyDescent="0.25">
      <c r="A3775" s="517" t="s">
        <v>3041</v>
      </c>
      <c r="B3775" s="517" t="s">
        <v>3041</v>
      </c>
    </row>
    <row r="3776" spans="1:2" ht="15" hidden="1" x14ac:dyDescent="0.25">
      <c r="A3776" s="517" t="s">
        <v>3042</v>
      </c>
      <c r="B3776" s="517" t="s">
        <v>3042</v>
      </c>
    </row>
    <row r="3777" spans="1:2" ht="15" hidden="1" x14ac:dyDescent="0.25">
      <c r="A3777" s="517" t="s">
        <v>3043</v>
      </c>
      <c r="B3777" s="517" t="s">
        <v>3043</v>
      </c>
    </row>
    <row r="3778" spans="1:2" ht="15" hidden="1" x14ac:dyDescent="0.25">
      <c r="A3778" s="517" t="s">
        <v>3043</v>
      </c>
      <c r="B3778" s="517" t="s">
        <v>3043</v>
      </c>
    </row>
    <row r="3779" spans="1:2" ht="15" hidden="1" x14ac:dyDescent="0.25">
      <c r="A3779" s="517" t="s">
        <v>3044</v>
      </c>
      <c r="B3779" s="517" t="s">
        <v>3044</v>
      </c>
    </row>
    <row r="3780" spans="1:2" ht="15" hidden="1" x14ac:dyDescent="0.25">
      <c r="A3780" s="517" t="s">
        <v>3045</v>
      </c>
      <c r="B3780" s="517" t="s">
        <v>3045</v>
      </c>
    </row>
    <row r="3781" spans="1:2" ht="15" hidden="1" x14ac:dyDescent="0.25">
      <c r="A3781" s="517" t="s">
        <v>3046</v>
      </c>
      <c r="B3781" s="517" t="s">
        <v>3046</v>
      </c>
    </row>
    <row r="3782" spans="1:2" ht="15" hidden="1" x14ac:dyDescent="0.25">
      <c r="A3782" s="517" t="s">
        <v>3047</v>
      </c>
      <c r="B3782" s="517" t="s">
        <v>3047</v>
      </c>
    </row>
    <row r="3783" spans="1:2" ht="15" hidden="1" x14ac:dyDescent="0.25">
      <c r="A3783" s="517" t="s">
        <v>3048</v>
      </c>
      <c r="B3783" s="517" t="s">
        <v>3048</v>
      </c>
    </row>
    <row r="3784" spans="1:2" ht="15" hidden="1" x14ac:dyDescent="0.25">
      <c r="A3784" s="517" t="s">
        <v>3049</v>
      </c>
      <c r="B3784" s="517" t="s">
        <v>3049</v>
      </c>
    </row>
    <row r="3785" spans="1:2" ht="15" hidden="1" x14ac:dyDescent="0.25">
      <c r="A3785" s="517" t="s">
        <v>3050</v>
      </c>
      <c r="B3785" s="517" t="s">
        <v>3050</v>
      </c>
    </row>
    <row r="3786" spans="1:2" ht="15" hidden="1" x14ac:dyDescent="0.25">
      <c r="A3786" s="517" t="s">
        <v>3051</v>
      </c>
      <c r="B3786" s="517" t="s">
        <v>3051</v>
      </c>
    </row>
    <row r="3787" spans="1:2" ht="15" hidden="1" x14ac:dyDescent="0.25">
      <c r="A3787" s="517" t="s">
        <v>3052</v>
      </c>
      <c r="B3787" s="517" t="s">
        <v>3052</v>
      </c>
    </row>
    <row r="3788" spans="1:2" ht="15" hidden="1" x14ac:dyDescent="0.25">
      <c r="A3788" s="517" t="s">
        <v>3053</v>
      </c>
      <c r="B3788" s="517" t="s">
        <v>3053</v>
      </c>
    </row>
    <row r="3789" spans="1:2" ht="15" hidden="1" x14ac:dyDescent="0.25">
      <c r="A3789" s="517" t="s">
        <v>3054</v>
      </c>
      <c r="B3789" s="517" t="s">
        <v>3054</v>
      </c>
    </row>
    <row r="3790" spans="1:2" ht="15" hidden="1" x14ac:dyDescent="0.25">
      <c r="A3790" s="517" t="s">
        <v>3055</v>
      </c>
      <c r="B3790" s="517" t="s">
        <v>3055</v>
      </c>
    </row>
    <row r="3791" spans="1:2" ht="15" hidden="1" x14ac:dyDescent="0.25">
      <c r="A3791" s="517" t="s">
        <v>3056</v>
      </c>
      <c r="B3791" s="517" t="s">
        <v>3056</v>
      </c>
    </row>
    <row r="3792" spans="1:2" ht="15" hidden="1" x14ac:dyDescent="0.25">
      <c r="A3792" s="517" t="s">
        <v>3056</v>
      </c>
      <c r="B3792" s="517" t="s">
        <v>3056</v>
      </c>
    </row>
    <row r="3793" spans="1:2" ht="15" hidden="1" x14ac:dyDescent="0.25">
      <c r="A3793" s="517" t="s">
        <v>3057</v>
      </c>
      <c r="B3793" s="517" t="s">
        <v>3057</v>
      </c>
    </row>
    <row r="3794" spans="1:2" ht="15" hidden="1" x14ac:dyDescent="0.25">
      <c r="A3794" s="517" t="s">
        <v>3058</v>
      </c>
      <c r="B3794" s="517" t="s">
        <v>3058</v>
      </c>
    </row>
    <row r="3795" spans="1:2" ht="15" hidden="1" x14ac:dyDescent="0.25">
      <c r="A3795" s="517" t="s">
        <v>3059</v>
      </c>
      <c r="B3795" s="517" t="s">
        <v>3059</v>
      </c>
    </row>
    <row r="3796" spans="1:2" ht="15" hidden="1" x14ac:dyDescent="0.25">
      <c r="A3796" s="517" t="s">
        <v>3060</v>
      </c>
      <c r="B3796" s="517" t="s">
        <v>3060</v>
      </c>
    </row>
    <row r="3797" spans="1:2" ht="15" hidden="1" x14ac:dyDescent="0.25">
      <c r="A3797" s="517" t="s">
        <v>3061</v>
      </c>
      <c r="B3797" s="517" t="s">
        <v>3061</v>
      </c>
    </row>
    <row r="3798" spans="1:2" ht="15" hidden="1" x14ac:dyDescent="0.25">
      <c r="A3798" s="517" t="s">
        <v>3062</v>
      </c>
      <c r="B3798" s="517" t="s">
        <v>3062</v>
      </c>
    </row>
    <row r="3799" spans="1:2" ht="15" hidden="1" x14ac:dyDescent="0.25">
      <c r="A3799" s="517" t="s">
        <v>3063</v>
      </c>
      <c r="B3799" s="517" t="s">
        <v>3063</v>
      </c>
    </row>
    <row r="3800" spans="1:2" ht="15" hidden="1" x14ac:dyDescent="0.25">
      <c r="A3800" s="517" t="s">
        <v>3063</v>
      </c>
      <c r="B3800" s="517" t="s">
        <v>3063</v>
      </c>
    </row>
    <row r="3801" spans="1:2" ht="15" hidden="1" x14ac:dyDescent="0.25">
      <c r="A3801" s="517" t="s">
        <v>3064</v>
      </c>
      <c r="B3801" s="517" t="s">
        <v>3064</v>
      </c>
    </row>
    <row r="3802" spans="1:2" ht="15" hidden="1" x14ac:dyDescent="0.25">
      <c r="A3802" s="517" t="s">
        <v>3065</v>
      </c>
      <c r="B3802" s="517" t="s">
        <v>3065</v>
      </c>
    </row>
    <row r="3803" spans="1:2" ht="15" hidden="1" x14ac:dyDescent="0.25">
      <c r="A3803" s="517" t="s">
        <v>3066</v>
      </c>
      <c r="B3803" s="517" t="s">
        <v>3066</v>
      </c>
    </row>
    <row r="3804" spans="1:2" ht="15" hidden="1" x14ac:dyDescent="0.25">
      <c r="A3804" s="517" t="s">
        <v>3066</v>
      </c>
      <c r="B3804" s="517" t="s">
        <v>3066</v>
      </c>
    </row>
    <row r="3805" spans="1:2" ht="15" hidden="1" x14ac:dyDescent="0.25">
      <c r="A3805" s="517" t="s">
        <v>3067</v>
      </c>
      <c r="B3805" s="517" t="s">
        <v>3067</v>
      </c>
    </row>
    <row r="3806" spans="1:2" ht="15" hidden="1" x14ac:dyDescent="0.25">
      <c r="A3806" s="517" t="s">
        <v>3068</v>
      </c>
      <c r="B3806" s="517" t="s">
        <v>3068</v>
      </c>
    </row>
    <row r="3807" spans="1:2" ht="15" hidden="1" x14ac:dyDescent="0.25">
      <c r="A3807" s="517" t="s">
        <v>3068</v>
      </c>
      <c r="B3807" s="517" t="s">
        <v>3068</v>
      </c>
    </row>
    <row r="3808" spans="1:2" ht="15" hidden="1" x14ac:dyDescent="0.25">
      <c r="A3808" s="517" t="s">
        <v>3069</v>
      </c>
      <c r="B3808" s="517" t="s">
        <v>3069</v>
      </c>
    </row>
    <row r="3809" spans="1:2" ht="15" hidden="1" x14ac:dyDescent="0.25">
      <c r="A3809" s="517" t="s">
        <v>3070</v>
      </c>
      <c r="B3809" s="517" t="s">
        <v>3070</v>
      </c>
    </row>
    <row r="3810" spans="1:2" ht="15" hidden="1" x14ac:dyDescent="0.25">
      <c r="A3810" s="517" t="s">
        <v>3071</v>
      </c>
      <c r="B3810" s="517" t="s">
        <v>3071</v>
      </c>
    </row>
    <row r="3811" spans="1:2" ht="15" hidden="1" x14ac:dyDescent="0.25">
      <c r="A3811" s="517" t="s">
        <v>3072</v>
      </c>
      <c r="B3811" s="517" t="s">
        <v>3072</v>
      </c>
    </row>
    <row r="3812" spans="1:2" ht="15" hidden="1" x14ac:dyDescent="0.25">
      <c r="A3812" s="517" t="s">
        <v>3073</v>
      </c>
      <c r="B3812" s="517" t="s">
        <v>3073</v>
      </c>
    </row>
    <row r="3813" spans="1:2" ht="15" hidden="1" x14ac:dyDescent="0.25">
      <c r="A3813" s="517" t="s">
        <v>3074</v>
      </c>
      <c r="B3813" s="517" t="s">
        <v>3074</v>
      </c>
    </row>
    <row r="3814" spans="1:2" ht="15" hidden="1" x14ac:dyDescent="0.25">
      <c r="A3814" s="517" t="s">
        <v>3075</v>
      </c>
      <c r="B3814" s="517" t="s">
        <v>3076</v>
      </c>
    </row>
    <row r="3815" spans="1:2" ht="15" hidden="1" x14ac:dyDescent="0.25">
      <c r="A3815" s="517" t="s">
        <v>3077</v>
      </c>
      <c r="B3815" s="517" t="s">
        <v>3078</v>
      </c>
    </row>
    <row r="3816" spans="1:2" ht="15" hidden="1" x14ac:dyDescent="0.25">
      <c r="A3816" s="517" t="s">
        <v>3079</v>
      </c>
      <c r="B3816" s="517" t="s">
        <v>3080</v>
      </c>
    </row>
    <row r="3817" spans="1:2" ht="15" hidden="1" x14ac:dyDescent="0.25">
      <c r="A3817" s="517" t="s">
        <v>3081</v>
      </c>
      <c r="B3817" s="517" t="s">
        <v>3082</v>
      </c>
    </row>
    <row r="3818" spans="1:2" ht="15" hidden="1" x14ac:dyDescent="0.25">
      <c r="A3818" s="517" t="s">
        <v>3081</v>
      </c>
      <c r="B3818" s="517" t="s">
        <v>3082</v>
      </c>
    </row>
    <row r="3819" spans="1:2" ht="15" hidden="1" x14ac:dyDescent="0.25">
      <c r="A3819" s="517" t="s">
        <v>1817</v>
      </c>
      <c r="B3819" s="517" t="s">
        <v>3083</v>
      </c>
    </row>
    <row r="3820" spans="1:2" ht="15" hidden="1" x14ac:dyDescent="0.25">
      <c r="A3820" s="517" t="s">
        <v>1817</v>
      </c>
      <c r="B3820" s="517" t="s">
        <v>1818</v>
      </c>
    </row>
    <row r="3821" spans="1:2" ht="15" hidden="1" x14ac:dyDescent="0.25">
      <c r="A3821" s="517" t="s">
        <v>1817</v>
      </c>
      <c r="B3821" s="517" t="s">
        <v>1818</v>
      </c>
    </row>
    <row r="3822" spans="1:2" ht="15" hidden="1" x14ac:dyDescent="0.25">
      <c r="A3822" s="517" t="s">
        <v>3084</v>
      </c>
      <c r="B3822" s="517" t="s">
        <v>3085</v>
      </c>
    </row>
    <row r="3823" spans="1:2" ht="15" hidden="1" x14ac:dyDescent="0.25">
      <c r="A3823" s="517" t="s">
        <v>3086</v>
      </c>
      <c r="B3823" s="517" t="s">
        <v>3087</v>
      </c>
    </row>
    <row r="3824" spans="1:2" ht="15" hidden="1" x14ac:dyDescent="0.25">
      <c r="A3824" s="517" t="s">
        <v>3088</v>
      </c>
      <c r="B3824" s="517" t="s">
        <v>3089</v>
      </c>
    </row>
    <row r="3825" spans="1:2" ht="15" hidden="1" x14ac:dyDescent="0.25">
      <c r="A3825" s="517" t="s">
        <v>3088</v>
      </c>
      <c r="B3825" s="517" t="s">
        <v>3089</v>
      </c>
    </row>
    <row r="3826" spans="1:2" ht="15" hidden="1" x14ac:dyDescent="0.25">
      <c r="A3826" s="517" t="s">
        <v>3088</v>
      </c>
      <c r="B3826" s="517" t="s">
        <v>3089</v>
      </c>
    </row>
    <row r="3827" spans="1:2" ht="15" hidden="1" x14ac:dyDescent="0.25">
      <c r="A3827" s="517" t="s">
        <v>3090</v>
      </c>
      <c r="B3827" s="517" t="s">
        <v>3091</v>
      </c>
    </row>
    <row r="3828" spans="1:2" ht="15" hidden="1" x14ac:dyDescent="0.25">
      <c r="A3828" s="517" t="s">
        <v>2328</v>
      </c>
      <c r="B3828" s="517" t="s">
        <v>3092</v>
      </c>
    </row>
    <row r="3829" spans="1:2" ht="15" hidden="1" x14ac:dyDescent="0.25">
      <c r="A3829" s="517" t="s">
        <v>2328</v>
      </c>
      <c r="B3829" s="517" t="s">
        <v>3092</v>
      </c>
    </row>
    <row r="3830" spans="1:2" ht="15" hidden="1" x14ac:dyDescent="0.25">
      <c r="A3830" s="517" t="s">
        <v>3093</v>
      </c>
      <c r="B3830" s="517" t="s">
        <v>3094</v>
      </c>
    </row>
    <row r="3831" spans="1:2" ht="15" hidden="1" x14ac:dyDescent="0.25">
      <c r="A3831" s="517" t="s">
        <v>1586</v>
      </c>
      <c r="B3831" s="517" t="s">
        <v>1587</v>
      </c>
    </row>
    <row r="3832" spans="1:2" ht="15" hidden="1" x14ac:dyDescent="0.25">
      <c r="A3832" s="517" t="s">
        <v>1586</v>
      </c>
      <c r="B3832" s="517" t="s">
        <v>1587</v>
      </c>
    </row>
    <row r="3833" spans="1:2" ht="15" hidden="1" x14ac:dyDescent="0.25">
      <c r="A3833" s="517" t="s">
        <v>3095</v>
      </c>
      <c r="B3833" s="517" t="s">
        <v>3096</v>
      </c>
    </row>
    <row r="3834" spans="1:2" ht="15" hidden="1" x14ac:dyDescent="0.25">
      <c r="A3834" s="517" t="s">
        <v>3095</v>
      </c>
      <c r="B3834" s="517" t="s">
        <v>3096</v>
      </c>
    </row>
    <row r="3835" spans="1:2" ht="15" hidden="1" x14ac:dyDescent="0.25">
      <c r="A3835" s="517" t="s">
        <v>3097</v>
      </c>
      <c r="B3835" s="517" t="s">
        <v>3098</v>
      </c>
    </row>
    <row r="3836" spans="1:2" ht="15" hidden="1" x14ac:dyDescent="0.25">
      <c r="A3836" s="517" t="s">
        <v>1716</v>
      </c>
      <c r="B3836" s="517" t="s">
        <v>1717</v>
      </c>
    </row>
    <row r="3837" spans="1:2" ht="15" hidden="1" x14ac:dyDescent="0.25">
      <c r="A3837" s="517" t="s">
        <v>1716</v>
      </c>
      <c r="B3837" s="517" t="s">
        <v>1717</v>
      </c>
    </row>
    <row r="3838" spans="1:2" ht="15" hidden="1" x14ac:dyDescent="0.25">
      <c r="A3838" s="517" t="s">
        <v>3099</v>
      </c>
      <c r="B3838" s="517" t="s">
        <v>3100</v>
      </c>
    </row>
    <row r="3839" spans="1:2" ht="15" hidden="1" x14ac:dyDescent="0.25">
      <c r="A3839" s="517" t="s">
        <v>3099</v>
      </c>
      <c r="B3839" s="517" t="s">
        <v>3100</v>
      </c>
    </row>
    <row r="3840" spans="1:2" ht="15" hidden="1" x14ac:dyDescent="0.25">
      <c r="A3840" s="517" t="s">
        <v>3101</v>
      </c>
      <c r="B3840" s="517" t="s">
        <v>3102</v>
      </c>
    </row>
    <row r="3841" spans="1:2" ht="15" hidden="1" x14ac:dyDescent="0.25">
      <c r="A3841" s="517" t="s">
        <v>3103</v>
      </c>
      <c r="B3841" s="517" t="s">
        <v>3104</v>
      </c>
    </row>
    <row r="3842" spans="1:2" ht="15" hidden="1" x14ac:dyDescent="0.25">
      <c r="A3842" s="517" t="s">
        <v>3105</v>
      </c>
      <c r="B3842" s="517" t="s">
        <v>3106</v>
      </c>
    </row>
    <row r="3843" spans="1:2" ht="15" hidden="1" x14ac:dyDescent="0.25">
      <c r="A3843" s="517" t="s">
        <v>2359</v>
      </c>
      <c r="B3843" s="517" t="s">
        <v>2360</v>
      </c>
    </row>
    <row r="3844" spans="1:2" ht="15" hidden="1" x14ac:dyDescent="0.25">
      <c r="A3844" s="517" t="s">
        <v>2359</v>
      </c>
      <c r="B3844" s="517" t="s">
        <v>2360</v>
      </c>
    </row>
    <row r="3845" spans="1:2" ht="15" hidden="1" x14ac:dyDescent="0.25">
      <c r="A3845" s="517" t="s">
        <v>3107</v>
      </c>
      <c r="B3845" s="517" t="s">
        <v>3108</v>
      </c>
    </row>
    <row r="3846" spans="1:2" ht="15" hidden="1" x14ac:dyDescent="0.25">
      <c r="A3846" s="517" t="s">
        <v>3109</v>
      </c>
      <c r="B3846" s="517" t="s">
        <v>3110</v>
      </c>
    </row>
    <row r="3847" spans="1:2" ht="15" hidden="1" x14ac:dyDescent="0.25">
      <c r="A3847" s="517" t="s">
        <v>1839</v>
      </c>
      <c r="B3847" s="517" t="s">
        <v>1840</v>
      </c>
    </row>
    <row r="3848" spans="1:2" ht="15" hidden="1" x14ac:dyDescent="0.25">
      <c r="A3848" s="517" t="s">
        <v>1839</v>
      </c>
      <c r="B3848" s="517" t="s">
        <v>1840</v>
      </c>
    </row>
    <row r="3849" spans="1:2" ht="15" hidden="1" x14ac:dyDescent="0.25">
      <c r="A3849" s="517" t="s">
        <v>1841</v>
      </c>
      <c r="B3849" s="517" t="s">
        <v>1842</v>
      </c>
    </row>
    <row r="3850" spans="1:2" ht="15" hidden="1" x14ac:dyDescent="0.25">
      <c r="A3850" s="517" t="s">
        <v>1843</v>
      </c>
      <c r="B3850" s="517" t="s">
        <v>1844</v>
      </c>
    </row>
    <row r="3851" spans="1:2" ht="15" hidden="1" x14ac:dyDescent="0.25">
      <c r="A3851" s="517" t="s">
        <v>3111</v>
      </c>
      <c r="B3851" s="517" t="s">
        <v>3112</v>
      </c>
    </row>
    <row r="3852" spans="1:2" ht="15" hidden="1" x14ac:dyDescent="0.25">
      <c r="A3852" s="517" t="s">
        <v>1845</v>
      </c>
      <c r="B3852" s="517" t="s">
        <v>1846</v>
      </c>
    </row>
    <row r="3853" spans="1:2" ht="15" hidden="1" x14ac:dyDescent="0.25">
      <c r="A3853" s="517" t="s">
        <v>3113</v>
      </c>
      <c r="B3853" s="517" t="s">
        <v>3114</v>
      </c>
    </row>
    <row r="3854" spans="1:2" ht="15" hidden="1" x14ac:dyDescent="0.25">
      <c r="A3854" s="517" t="s">
        <v>3115</v>
      </c>
      <c r="B3854" s="517" t="s">
        <v>3116</v>
      </c>
    </row>
    <row r="3855" spans="1:2" ht="15" hidden="1" x14ac:dyDescent="0.25">
      <c r="A3855" s="517" t="s">
        <v>3117</v>
      </c>
      <c r="B3855" s="517" t="s">
        <v>3118</v>
      </c>
    </row>
    <row r="3856" spans="1:2" ht="15" hidden="1" x14ac:dyDescent="0.25">
      <c r="A3856" s="517" t="s">
        <v>1860</v>
      </c>
      <c r="B3856" s="517" t="s">
        <v>1861</v>
      </c>
    </row>
    <row r="3857" spans="1:2" ht="15" hidden="1" x14ac:dyDescent="0.25">
      <c r="A3857" s="517" t="s">
        <v>3119</v>
      </c>
      <c r="B3857" s="517" t="s">
        <v>3120</v>
      </c>
    </row>
    <row r="3858" spans="1:2" ht="15" hidden="1" x14ac:dyDescent="0.25">
      <c r="A3858" s="517" t="s">
        <v>2393</v>
      </c>
      <c r="B3858" s="517" t="s">
        <v>2394</v>
      </c>
    </row>
    <row r="3859" spans="1:2" ht="15" hidden="1" x14ac:dyDescent="0.25">
      <c r="A3859" s="517" t="s">
        <v>1862</v>
      </c>
      <c r="B3859" s="517" t="s">
        <v>1863</v>
      </c>
    </row>
    <row r="3860" spans="1:2" ht="15" hidden="1" x14ac:dyDescent="0.25">
      <c r="A3860" s="517" t="s">
        <v>3121</v>
      </c>
      <c r="B3860" s="517" t="s">
        <v>3122</v>
      </c>
    </row>
    <row r="3861" spans="1:2" ht="15" hidden="1" x14ac:dyDescent="0.25">
      <c r="A3861" s="517" t="s">
        <v>3121</v>
      </c>
      <c r="B3861" s="517" t="s">
        <v>3122</v>
      </c>
    </row>
    <row r="3862" spans="1:2" ht="15" hidden="1" x14ac:dyDescent="0.25">
      <c r="A3862" s="517" t="s">
        <v>2400</v>
      </c>
      <c r="B3862" s="517" t="s">
        <v>2401</v>
      </c>
    </row>
    <row r="3863" spans="1:2" ht="15" hidden="1" x14ac:dyDescent="0.25">
      <c r="A3863" s="517" t="s">
        <v>2400</v>
      </c>
      <c r="B3863" s="517" t="s">
        <v>2401</v>
      </c>
    </row>
    <row r="3864" spans="1:2" ht="15" hidden="1" x14ac:dyDescent="0.25">
      <c r="A3864" s="517" t="s">
        <v>3123</v>
      </c>
      <c r="B3864" s="517" t="s">
        <v>3124</v>
      </c>
    </row>
    <row r="3865" spans="1:2" ht="15" hidden="1" x14ac:dyDescent="0.25">
      <c r="A3865" s="517" t="s">
        <v>3123</v>
      </c>
      <c r="B3865" s="517" t="s">
        <v>3124</v>
      </c>
    </row>
    <row r="3866" spans="1:2" ht="15" hidden="1" x14ac:dyDescent="0.25">
      <c r="A3866" s="517" t="s">
        <v>3123</v>
      </c>
      <c r="B3866" s="517" t="s">
        <v>3124</v>
      </c>
    </row>
    <row r="3867" spans="1:2" ht="15" hidden="1" x14ac:dyDescent="0.25">
      <c r="A3867" s="517" t="s">
        <v>3125</v>
      </c>
      <c r="B3867" s="517" t="s">
        <v>3126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914"/>
  <sheetViews>
    <sheetView showGridLines="0" topLeftCell="R1" zoomScale="80" zoomScaleNormal="80" workbookViewId="0">
      <selection activeCell="L906" sqref="L906:BU91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Itaquera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3226</v>
      </c>
      <c r="B6" s="526" t="s">
        <v>3227</v>
      </c>
      <c r="C6" s="527">
        <v>1</v>
      </c>
      <c r="D6" s="528" t="s">
        <v>3228</v>
      </c>
      <c r="E6" s="426" t="s">
        <v>3229</v>
      </c>
      <c r="F6" s="529" t="s">
        <v>3224</v>
      </c>
      <c r="G6" s="529" t="s">
        <v>3225</v>
      </c>
      <c r="H6" s="530" t="s">
        <v>1809</v>
      </c>
      <c r="I6" s="384" t="s">
        <v>3230</v>
      </c>
      <c r="J6" s="353" t="s">
        <v>3231</v>
      </c>
      <c r="K6" s="354" t="s">
        <v>3232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3226</v>
      </c>
      <c r="B7" s="386" t="s">
        <v>3227</v>
      </c>
      <c r="C7" s="352" t="s">
        <v>3233</v>
      </c>
      <c r="D7" s="387" t="s">
        <v>3228</v>
      </c>
      <c r="E7" s="388" t="s">
        <v>3229</v>
      </c>
      <c r="F7" s="389" t="s">
        <v>3224</v>
      </c>
      <c r="G7" s="389" t="s">
        <v>3225</v>
      </c>
      <c r="H7" s="390" t="s">
        <v>1809</v>
      </c>
      <c r="I7" s="391" t="s">
        <v>3230</v>
      </c>
      <c r="J7" s="353" t="s">
        <v>3231</v>
      </c>
      <c r="K7" s="353" t="s">
        <v>3234</v>
      </c>
      <c r="L7" s="400">
        <v>1</v>
      </c>
      <c r="M7" s="401"/>
      <c r="N7" s="400">
        <v>1</v>
      </c>
      <c r="O7" s="401"/>
      <c r="P7" s="400">
        <v>4</v>
      </c>
      <c r="Q7" s="401"/>
      <c r="R7" s="400"/>
      <c r="S7" s="401"/>
      <c r="T7" s="400"/>
      <c r="U7" s="401"/>
      <c r="V7" s="400">
        <v>3</v>
      </c>
      <c r="W7" s="401"/>
      <c r="X7" s="400">
        <v>1</v>
      </c>
      <c r="Y7" s="401"/>
      <c r="Z7" s="400">
        <v>1</v>
      </c>
      <c r="AA7" s="401"/>
      <c r="AB7" s="400">
        <v>1</v>
      </c>
      <c r="AC7" s="401"/>
      <c r="AD7" s="400">
        <v>4</v>
      </c>
      <c r="AE7" s="401"/>
      <c r="AF7" s="400"/>
      <c r="AG7" s="401"/>
      <c r="AH7" s="400"/>
      <c r="AI7" s="401"/>
      <c r="AJ7" s="400">
        <v>3</v>
      </c>
      <c r="AK7" s="401"/>
      <c r="AL7" s="400">
        <v>1</v>
      </c>
      <c r="AM7" s="401"/>
      <c r="AN7" s="400">
        <v>1</v>
      </c>
      <c r="AO7" s="401"/>
      <c r="AP7" s="400">
        <v>1</v>
      </c>
      <c r="AQ7" s="401"/>
      <c r="AR7" s="400">
        <v>4</v>
      </c>
      <c r="AS7" s="401"/>
      <c r="AT7" s="400"/>
      <c r="AU7" s="401"/>
      <c r="AV7" s="400"/>
      <c r="AW7" s="401"/>
      <c r="AX7" s="400">
        <v>3</v>
      </c>
      <c r="AY7" s="401"/>
      <c r="AZ7" s="400">
        <v>1</v>
      </c>
      <c r="BA7" s="401"/>
      <c r="BB7" s="400">
        <v>1</v>
      </c>
      <c r="BC7" s="401"/>
      <c r="BD7" s="400">
        <v>1</v>
      </c>
      <c r="BE7" s="401"/>
      <c r="BF7" s="400">
        <v>4</v>
      </c>
      <c r="BG7" s="401"/>
      <c r="BH7" s="400"/>
      <c r="BI7" s="401"/>
      <c r="BJ7" s="400"/>
      <c r="BK7" s="401"/>
      <c r="BL7" s="400">
        <v>3</v>
      </c>
      <c r="BM7" s="401"/>
      <c r="BN7" s="400">
        <v>1</v>
      </c>
      <c r="BO7" s="401"/>
      <c r="BP7" s="400">
        <v>1</v>
      </c>
      <c r="BQ7" s="401"/>
      <c r="BR7" s="400">
        <v>1</v>
      </c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42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3226</v>
      </c>
      <c r="B8" s="386" t="s">
        <v>3227</v>
      </c>
      <c r="C8" s="392" t="s">
        <v>3233</v>
      </c>
      <c r="D8" s="387" t="s">
        <v>3228</v>
      </c>
      <c r="E8" s="388" t="s">
        <v>3229</v>
      </c>
      <c r="F8" s="389" t="s">
        <v>3224</v>
      </c>
      <c r="G8" s="389" t="s">
        <v>3225</v>
      </c>
      <c r="H8" s="390" t="s">
        <v>1809</v>
      </c>
      <c r="I8" s="391" t="s">
        <v>3230</v>
      </c>
      <c r="J8" s="353" t="s">
        <v>3231</v>
      </c>
      <c r="K8" s="355" t="s">
        <v>3235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3226</v>
      </c>
      <c r="B9" s="386" t="s">
        <v>3227</v>
      </c>
      <c r="C9" s="392" t="s">
        <v>3233</v>
      </c>
      <c r="D9" s="387" t="s">
        <v>3228</v>
      </c>
      <c r="E9" s="388" t="s">
        <v>3229</v>
      </c>
      <c r="F9" s="389" t="s">
        <v>3224</v>
      </c>
      <c r="G9" s="389" t="s">
        <v>3225</v>
      </c>
      <c r="H9" s="390" t="s">
        <v>1809</v>
      </c>
      <c r="I9" s="391" t="s">
        <v>3230</v>
      </c>
      <c r="J9" s="353" t="s">
        <v>3231</v>
      </c>
      <c r="K9" s="356" t="s">
        <v>3236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3226</v>
      </c>
      <c r="B10" s="393" t="s">
        <v>3227</v>
      </c>
      <c r="C10" s="394" t="s">
        <v>3233</v>
      </c>
      <c r="D10" s="395" t="s">
        <v>3228</v>
      </c>
      <c r="E10" s="411" t="s">
        <v>3229</v>
      </c>
      <c r="F10" s="396" t="s">
        <v>3224</v>
      </c>
      <c r="G10" s="396" t="s">
        <v>3225</v>
      </c>
      <c r="H10" s="397" t="s">
        <v>1809</v>
      </c>
      <c r="I10" s="899" t="s">
        <v>3230</v>
      </c>
      <c r="J10" s="353" t="s">
        <v>3231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3237</v>
      </c>
      <c r="B11" s="526" t="s">
        <v>3238</v>
      </c>
      <c r="C11" s="527">
        <v>1</v>
      </c>
      <c r="D11" s="528" t="s">
        <v>3239</v>
      </c>
      <c r="E11" s="426" t="s">
        <v>3240</v>
      </c>
      <c r="F11" s="529" t="s">
        <v>3224</v>
      </c>
      <c r="G11" s="529" t="s">
        <v>3225</v>
      </c>
      <c r="H11" s="530" t="s">
        <v>3241</v>
      </c>
      <c r="I11" s="384" t="s">
        <v>1755</v>
      </c>
      <c r="J11" s="353" t="s">
        <v>3231</v>
      </c>
      <c r="K11" s="354" t="s">
        <v>3232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3237</v>
      </c>
      <c r="B12" s="386" t="s">
        <v>3238</v>
      </c>
      <c r="C12" s="352" t="s">
        <v>3233</v>
      </c>
      <c r="D12" s="387" t="s">
        <v>3239</v>
      </c>
      <c r="E12" s="388" t="s">
        <v>3240</v>
      </c>
      <c r="F12" s="389" t="s">
        <v>3224</v>
      </c>
      <c r="G12" s="389" t="s">
        <v>3225</v>
      </c>
      <c r="H12" s="390" t="s">
        <v>3241</v>
      </c>
      <c r="I12" s="391" t="s">
        <v>1755</v>
      </c>
      <c r="J12" s="353" t="s">
        <v>3231</v>
      </c>
      <c r="K12" s="353" t="s">
        <v>3234</v>
      </c>
      <c r="L12" s="400">
        <v>1</v>
      </c>
      <c r="M12" s="401"/>
      <c r="N12" s="400">
        <v>3</v>
      </c>
      <c r="O12" s="401"/>
      <c r="P12" s="400">
        <v>1</v>
      </c>
      <c r="Q12" s="401"/>
      <c r="R12" s="400"/>
      <c r="S12" s="401"/>
      <c r="T12" s="400"/>
      <c r="U12" s="401"/>
      <c r="V12" s="400">
        <v>1</v>
      </c>
      <c r="W12" s="401"/>
      <c r="X12" s="400">
        <v>2</v>
      </c>
      <c r="Y12" s="401"/>
      <c r="Z12" s="400">
        <v>1</v>
      </c>
      <c r="AA12" s="401"/>
      <c r="AB12" s="400">
        <v>3</v>
      </c>
      <c r="AC12" s="401"/>
      <c r="AD12" s="400">
        <v>1</v>
      </c>
      <c r="AE12" s="401"/>
      <c r="AF12" s="400"/>
      <c r="AG12" s="401"/>
      <c r="AH12" s="400"/>
      <c r="AI12" s="401"/>
      <c r="AJ12" s="400">
        <v>1</v>
      </c>
      <c r="AK12" s="401"/>
      <c r="AL12" s="400">
        <v>2</v>
      </c>
      <c r="AM12" s="401"/>
      <c r="AN12" s="400">
        <v>1</v>
      </c>
      <c r="AO12" s="401"/>
      <c r="AP12" s="400">
        <v>3</v>
      </c>
      <c r="AQ12" s="401"/>
      <c r="AR12" s="400">
        <v>1</v>
      </c>
      <c r="AS12" s="401"/>
      <c r="AT12" s="400"/>
      <c r="AU12" s="401"/>
      <c r="AV12" s="400"/>
      <c r="AW12" s="401"/>
      <c r="AX12" s="400">
        <v>1</v>
      </c>
      <c r="AY12" s="401"/>
      <c r="AZ12" s="400">
        <v>2</v>
      </c>
      <c r="BA12" s="401"/>
      <c r="BB12" s="400">
        <v>1</v>
      </c>
      <c r="BC12" s="401"/>
      <c r="BD12" s="400">
        <v>3</v>
      </c>
      <c r="BE12" s="401"/>
      <c r="BF12" s="400">
        <v>1</v>
      </c>
      <c r="BG12" s="401"/>
      <c r="BH12" s="400"/>
      <c r="BI12" s="401"/>
      <c r="BJ12" s="400"/>
      <c r="BK12" s="401"/>
      <c r="BL12" s="400">
        <v>1</v>
      </c>
      <c r="BM12" s="401"/>
      <c r="BN12" s="400">
        <v>2</v>
      </c>
      <c r="BO12" s="401"/>
      <c r="BP12" s="400">
        <v>1</v>
      </c>
      <c r="BQ12" s="401"/>
      <c r="BR12" s="400">
        <v>3</v>
      </c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36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3237</v>
      </c>
      <c r="B13" s="386" t="s">
        <v>3238</v>
      </c>
      <c r="C13" s="392" t="s">
        <v>3233</v>
      </c>
      <c r="D13" s="387" t="s">
        <v>3239</v>
      </c>
      <c r="E13" s="388" t="s">
        <v>3240</v>
      </c>
      <c r="F13" s="389" t="s">
        <v>3224</v>
      </c>
      <c r="G13" s="389" t="s">
        <v>3225</v>
      </c>
      <c r="H13" s="390" t="s">
        <v>3241</v>
      </c>
      <c r="I13" s="391" t="s">
        <v>1755</v>
      </c>
      <c r="J13" s="353" t="s">
        <v>3231</v>
      </c>
      <c r="K13" s="355" t="s">
        <v>3235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3237</v>
      </c>
      <c r="B14" s="386" t="s">
        <v>3238</v>
      </c>
      <c r="C14" s="392" t="s">
        <v>3233</v>
      </c>
      <c r="D14" s="387" t="s">
        <v>3239</v>
      </c>
      <c r="E14" s="388" t="s">
        <v>3240</v>
      </c>
      <c r="F14" s="389" t="s">
        <v>3224</v>
      </c>
      <c r="G14" s="389" t="s">
        <v>3225</v>
      </c>
      <c r="H14" s="390" t="s">
        <v>3241</v>
      </c>
      <c r="I14" s="391" t="s">
        <v>1755</v>
      </c>
      <c r="J14" s="353" t="s">
        <v>3231</v>
      </c>
      <c r="K14" s="356" t="s">
        <v>3236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3237</v>
      </c>
      <c r="B15" s="393" t="s">
        <v>3238</v>
      </c>
      <c r="C15" s="394" t="s">
        <v>3233</v>
      </c>
      <c r="D15" s="395" t="s">
        <v>3239</v>
      </c>
      <c r="E15" s="411" t="s">
        <v>3240</v>
      </c>
      <c r="F15" s="396" t="s">
        <v>3224</v>
      </c>
      <c r="G15" s="396" t="s">
        <v>3225</v>
      </c>
      <c r="H15" s="397" t="s">
        <v>3241</v>
      </c>
      <c r="I15" s="899" t="s">
        <v>1755</v>
      </c>
      <c r="J15" s="353" t="s">
        <v>3231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3242</v>
      </c>
      <c r="B16" s="526" t="s">
        <v>3243</v>
      </c>
      <c r="C16" s="527">
        <v>1</v>
      </c>
      <c r="D16" s="528" t="s">
        <v>3244</v>
      </c>
      <c r="E16" s="426" t="s">
        <v>3245</v>
      </c>
      <c r="F16" s="529" t="s">
        <v>3224</v>
      </c>
      <c r="G16" s="529" t="s">
        <v>3225</v>
      </c>
      <c r="H16" s="530" t="s">
        <v>3246</v>
      </c>
      <c r="I16" s="384" t="s">
        <v>1778</v>
      </c>
      <c r="J16" s="353" t="s">
        <v>3231</v>
      </c>
      <c r="K16" s="354" t="s">
        <v>3232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3242</v>
      </c>
      <c r="B17" s="386" t="s">
        <v>3243</v>
      </c>
      <c r="C17" s="352" t="s">
        <v>3233</v>
      </c>
      <c r="D17" s="387" t="s">
        <v>3244</v>
      </c>
      <c r="E17" s="388" t="s">
        <v>3245</v>
      </c>
      <c r="F17" s="389" t="s">
        <v>3224</v>
      </c>
      <c r="G17" s="389" t="s">
        <v>3225</v>
      </c>
      <c r="H17" s="390" t="s">
        <v>3246</v>
      </c>
      <c r="I17" s="391" t="s">
        <v>1778</v>
      </c>
      <c r="J17" s="353" t="s">
        <v>3231</v>
      </c>
      <c r="K17" s="353" t="s">
        <v>3234</v>
      </c>
      <c r="L17" s="400">
        <v>1</v>
      </c>
      <c r="M17" s="401"/>
      <c r="N17" s="400"/>
      <c r="O17" s="401"/>
      <c r="P17" s="400">
        <v>1</v>
      </c>
      <c r="Q17" s="401"/>
      <c r="R17" s="400"/>
      <c r="S17" s="401"/>
      <c r="T17" s="400"/>
      <c r="U17" s="401"/>
      <c r="V17" s="400">
        <v>4</v>
      </c>
      <c r="W17" s="401"/>
      <c r="X17" s="400"/>
      <c r="Y17" s="401"/>
      <c r="Z17" s="400">
        <v>1</v>
      </c>
      <c r="AA17" s="401"/>
      <c r="AB17" s="400"/>
      <c r="AC17" s="401"/>
      <c r="AD17" s="400">
        <v>1</v>
      </c>
      <c r="AE17" s="401"/>
      <c r="AF17" s="400"/>
      <c r="AG17" s="401"/>
      <c r="AH17" s="400"/>
      <c r="AI17" s="401"/>
      <c r="AJ17" s="400">
        <v>4</v>
      </c>
      <c r="AK17" s="401"/>
      <c r="AL17" s="400"/>
      <c r="AM17" s="401"/>
      <c r="AN17" s="400">
        <v>1</v>
      </c>
      <c r="AO17" s="401"/>
      <c r="AP17" s="400"/>
      <c r="AQ17" s="401"/>
      <c r="AR17" s="400">
        <v>1</v>
      </c>
      <c r="AS17" s="401"/>
      <c r="AT17" s="400"/>
      <c r="AU17" s="401"/>
      <c r="AV17" s="400"/>
      <c r="AW17" s="401"/>
      <c r="AX17" s="400">
        <v>4</v>
      </c>
      <c r="AY17" s="401"/>
      <c r="AZ17" s="400"/>
      <c r="BA17" s="401"/>
      <c r="BB17" s="400">
        <v>1</v>
      </c>
      <c r="BC17" s="401"/>
      <c r="BD17" s="400"/>
      <c r="BE17" s="401"/>
      <c r="BF17" s="400">
        <v>1</v>
      </c>
      <c r="BG17" s="401"/>
      <c r="BH17" s="400"/>
      <c r="BI17" s="401"/>
      <c r="BJ17" s="400"/>
      <c r="BK17" s="401"/>
      <c r="BL17" s="400">
        <v>4</v>
      </c>
      <c r="BM17" s="401"/>
      <c r="BN17" s="400"/>
      <c r="BO17" s="401"/>
      <c r="BP17" s="400">
        <v>1</v>
      </c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25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3242</v>
      </c>
      <c r="B18" s="386" t="s">
        <v>3243</v>
      </c>
      <c r="C18" s="392" t="s">
        <v>3233</v>
      </c>
      <c r="D18" s="387" t="s">
        <v>3244</v>
      </c>
      <c r="E18" s="388" t="s">
        <v>3245</v>
      </c>
      <c r="F18" s="389" t="s">
        <v>3224</v>
      </c>
      <c r="G18" s="389" t="s">
        <v>3225</v>
      </c>
      <c r="H18" s="390" t="s">
        <v>3246</v>
      </c>
      <c r="I18" s="391" t="s">
        <v>1778</v>
      </c>
      <c r="J18" s="353" t="s">
        <v>3231</v>
      </c>
      <c r="K18" s="355" t="s">
        <v>3235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3242</v>
      </c>
      <c r="B19" s="386" t="s">
        <v>3243</v>
      </c>
      <c r="C19" s="392" t="s">
        <v>3233</v>
      </c>
      <c r="D19" s="387" t="s">
        <v>3244</v>
      </c>
      <c r="E19" s="388" t="s">
        <v>3245</v>
      </c>
      <c r="F19" s="389" t="s">
        <v>3224</v>
      </c>
      <c r="G19" s="389" t="s">
        <v>3225</v>
      </c>
      <c r="H19" s="390" t="s">
        <v>3246</v>
      </c>
      <c r="I19" s="391" t="s">
        <v>1778</v>
      </c>
      <c r="J19" s="353" t="s">
        <v>3231</v>
      </c>
      <c r="K19" s="356" t="s">
        <v>3236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3242</v>
      </c>
      <c r="B20" s="393" t="s">
        <v>3243</v>
      </c>
      <c r="C20" s="394" t="s">
        <v>3233</v>
      </c>
      <c r="D20" s="395" t="s">
        <v>3244</v>
      </c>
      <c r="E20" s="411" t="s">
        <v>3245</v>
      </c>
      <c r="F20" s="396" t="s">
        <v>3224</v>
      </c>
      <c r="G20" s="396" t="s">
        <v>3225</v>
      </c>
      <c r="H20" s="397" t="s">
        <v>3246</v>
      </c>
      <c r="I20" s="899" t="s">
        <v>1778</v>
      </c>
      <c r="J20" s="353" t="s">
        <v>3231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3247</v>
      </c>
      <c r="B21" s="526" t="s">
        <v>3248</v>
      </c>
      <c r="C21" s="527">
        <v>1</v>
      </c>
      <c r="D21" s="528" t="s">
        <v>3249</v>
      </c>
      <c r="E21" s="426" t="s">
        <v>3250</v>
      </c>
      <c r="F21" s="529" t="s">
        <v>3224</v>
      </c>
      <c r="G21" s="529" t="s">
        <v>3225</v>
      </c>
      <c r="H21" s="530" t="s">
        <v>1811</v>
      </c>
      <c r="I21" s="384" t="s">
        <v>3251</v>
      </c>
      <c r="J21" s="353" t="s">
        <v>3231</v>
      </c>
      <c r="K21" s="354" t="s">
        <v>3232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3247</v>
      </c>
      <c r="B22" s="386" t="s">
        <v>3248</v>
      </c>
      <c r="C22" s="352" t="s">
        <v>3233</v>
      </c>
      <c r="D22" s="387" t="s">
        <v>3249</v>
      </c>
      <c r="E22" s="388" t="s">
        <v>3250</v>
      </c>
      <c r="F22" s="389" t="s">
        <v>3224</v>
      </c>
      <c r="G22" s="389" t="s">
        <v>3225</v>
      </c>
      <c r="H22" s="390" t="s">
        <v>1811</v>
      </c>
      <c r="I22" s="391" t="s">
        <v>3251</v>
      </c>
      <c r="J22" s="353" t="s">
        <v>3231</v>
      </c>
      <c r="K22" s="353" t="s">
        <v>3234</v>
      </c>
      <c r="L22" s="400"/>
      <c r="M22" s="401"/>
      <c r="N22" s="400">
        <v>1</v>
      </c>
      <c r="O22" s="401"/>
      <c r="P22" s="400">
        <v>3</v>
      </c>
      <c r="Q22" s="401"/>
      <c r="R22" s="400"/>
      <c r="S22" s="401"/>
      <c r="T22" s="400"/>
      <c r="U22" s="401"/>
      <c r="V22" s="400">
        <v>3</v>
      </c>
      <c r="W22" s="401"/>
      <c r="X22" s="400">
        <v>3</v>
      </c>
      <c r="Y22" s="401"/>
      <c r="Z22" s="400"/>
      <c r="AA22" s="401"/>
      <c r="AB22" s="400">
        <v>1</v>
      </c>
      <c r="AC22" s="401"/>
      <c r="AD22" s="400">
        <v>3</v>
      </c>
      <c r="AE22" s="401"/>
      <c r="AF22" s="400"/>
      <c r="AG22" s="401"/>
      <c r="AH22" s="400"/>
      <c r="AI22" s="401"/>
      <c r="AJ22" s="400">
        <v>3</v>
      </c>
      <c r="AK22" s="401"/>
      <c r="AL22" s="400">
        <v>3</v>
      </c>
      <c r="AM22" s="401"/>
      <c r="AN22" s="400"/>
      <c r="AO22" s="401"/>
      <c r="AP22" s="400">
        <v>1</v>
      </c>
      <c r="AQ22" s="401"/>
      <c r="AR22" s="400">
        <v>3</v>
      </c>
      <c r="AS22" s="401"/>
      <c r="AT22" s="400"/>
      <c r="AU22" s="401"/>
      <c r="AV22" s="400"/>
      <c r="AW22" s="401"/>
      <c r="AX22" s="400">
        <v>3</v>
      </c>
      <c r="AY22" s="401"/>
      <c r="AZ22" s="400">
        <v>3</v>
      </c>
      <c r="BA22" s="401"/>
      <c r="BB22" s="400"/>
      <c r="BC22" s="401"/>
      <c r="BD22" s="400">
        <v>1</v>
      </c>
      <c r="BE22" s="401"/>
      <c r="BF22" s="400">
        <v>3</v>
      </c>
      <c r="BG22" s="401"/>
      <c r="BH22" s="400"/>
      <c r="BI22" s="401"/>
      <c r="BJ22" s="400"/>
      <c r="BK22" s="401"/>
      <c r="BL22" s="400">
        <v>3</v>
      </c>
      <c r="BM22" s="401"/>
      <c r="BN22" s="400">
        <v>3</v>
      </c>
      <c r="BO22" s="401"/>
      <c r="BP22" s="400"/>
      <c r="BQ22" s="401"/>
      <c r="BR22" s="400">
        <v>1</v>
      </c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41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3247</v>
      </c>
      <c r="B23" s="386" t="s">
        <v>3248</v>
      </c>
      <c r="C23" s="392" t="s">
        <v>3233</v>
      </c>
      <c r="D23" s="387" t="s">
        <v>3249</v>
      </c>
      <c r="E23" s="388" t="s">
        <v>3250</v>
      </c>
      <c r="F23" s="389" t="s">
        <v>3224</v>
      </c>
      <c r="G23" s="389" t="s">
        <v>3225</v>
      </c>
      <c r="H23" s="390" t="s">
        <v>1811</v>
      </c>
      <c r="I23" s="391" t="s">
        <v>3251</v>
      </c>
      <c r="J23" s="353" t="s">
        <v>3231</v>
      </c>
      <c r="K23" s="355" t="s">
        <v>3235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3247</v>
      </c>
      <c r="B24" s="386" t="s">
        <v>3248</v>
      </c>
      <c r="C24" s="392" t="s">
        <v>3233</v>
      </c>
      <c r="D24" s="387" t="s">
        <v>3249</v>
      </c>
      <c r="E24" s="388" t="s">
        <v>3250</v>
      </c>
      <c r="F24" s="389" t="s">
        <v>3224</v>
      </c>
      <c r="G24" s="389" t="s">
        <v>3225</v>
      </c>
      <c r="H24" s="390" t="s">
        <v>1811</v>
      </c>
      <c r="I24" s="391" t="s">
        <v>3251</v>
      </c>
      <c r="J24" s="353" t="s">
        <v>3231</v>
      </c>
      <c r="K24" s="356" t="s">
        <v>3236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3247</v>
      </c>
      <c r="B25" s="393" t="s">
        <v>3248</v>
      </c>
      <c r="C25" s="394" t="s">
        <v>3233</v>
      </c>
      <c r="D25" s="395" t="s">
        <v>3249</v>
      </c>
      <c r="E25" s="411" t="s">
        <v>3250</v>
      </c>
      <c r="F25" s="396" t="s">
        <v>3224</v>
      </c>
      <c r="G25" s="396" t="s">
        <v>3225</v>
      </c>
      <c r="H25" s="397" t="s">
        <v>1811</v>
      </c>
      <c r="I25" s="899" t="s">
        <v>3251</v>
      </c>
      <c r="J25" s="353" t="s">
        <v>3231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3252</v>
      </c>
      <c r="B26" s="526" t="s">
        <v>3253</v>
      </c>
      <c r="C26" s="527">
        <v>1</v>
      </c>
      <c r="D26" s="528" t="s">
        <v>3254</v>
      </c>
      <c r="E26" s="426" t="s">
        <v>3255</v>
      </c>
      <c r="F26" s="529" t="s">
        <v>3224</v>
      </c>
      <c r="G26" s="529" t="s">
        <v>3225</v>
      </c>
      <c r="H26" s="530" t="s">
        <v>1813</v>
      </c>
      <c r="I26" s="384" t="s">
        <v>3256</v>
      </c>
      <c r="J26" s="353" t="s">
        <v>3231</v>
      </c>
      <c r="K26" s="354" t="s">
        <v>3232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3252</v>
      </c>
      <c r="B27" s="386" t="s">
        <v>3253</v>
      </c>
      <c r="C27" s="352" t="s">
        <v>3233</v>
      </c>
      <c r="D27" s="387" t="s">
        <v>3254</v>
      </c>
      <c r="E27" s="388" t="s">
        <v>3255</v>
      </c>
      <c r="F27" s="389" t="s">
        <v>3224</v>
      </c>
      <c r="G27" s="389" t="s">
        <v>3225</v>
      </c>
      <c r="H27" s="390" t="s">
        <v>1813</v>
      </c>
      <c r="I27" s="391" t="s">
        <v>3256</v>
      </c>
      <c r="J27" s="353" t="s">
        <v>3231</v>
      </c>
      <c r="K27" s="353" t="s">
        <v>3234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3252</v>
      </c>
      <c r="B28" s="386" t="s">
        <v>3253</v>
      </c>
      <c r="C28" s="392" t="s">
        <v>3233</v>
      </c>
      <c r="D28" s="387" t="s">
        <v>3254</v>
      </c>
      <c r="E28" s="388" t="s">
        <v>3255</v>
      </c>
      <c r="F28" s="389" t="s">
        <v>3224</v>
      </c>
      <c r="G28" s="389" t="s">
        <v>3225</v>
      </c>
      <c r="H28" s="390" t="s">
        <v>1813</v>
      </c>
      <c r="I28" s="391" t="s">
        <v>3256</v>
      </c>
      <c r="J28" s="353" t="s">
        <v>3231</v>
      </c>
      <c r="K28" s="355" t="s">
        <v>3235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3252</v>
      </c>
      <c r="B29" s="386" t="s">
        <v>3253</v>
      </c>
      <c r="C29" s="392" t="s">
        <v>3233</v>
      </c>
      <c r="D29" s="387" t="s">
        <v>3254</v>
      </c>
      <c r="E29" s="388" t="s">
        <v>3255</v>
      </c>
      <c r="F29" s="389" t="s">
        <v>3224</v>
      </c>
      <c r="G29" s="389" t="s">
        <v>3225</v>
      </c>
      <c r="H29" s="390" t="s">
        <v>1813</v>
      </c>
      <c r="I29" s="391" t="s">
        <v>3256</v>
      </c>
      <c r="J29" s="353" t="s">
        <v>3231</v>
      </c>
      <c r="K29" s="356" t="s">
        <v>3236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3252</v>
      </c>
      <c r="B30" s="393" t="s">
        <v>3253</v>
      </c>
      <c r="C30" s="394" t="s">
        <v>3233</v>
      </c>
      <c r="D30" s="395" t="s">
        <v>3254</v>
      </c>
      <c r="E30" s="411" t="s">
        <v>3255</v>
      </c>
      <c r="F30" s="396" t="s">
        <v>3224</v>
      </c>
      <c r="G30" s="396" t="s">
        <v>3225</v>
      </c>
      <c r="H30" s="397" t="s">
        <v>1813</v>
      </c>
      <c r="I30" s="899" t="s">
        <v>3256</v>
      </c>
      <c r="J30" s="353" t="s">
        <v>3231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3257</v>
      </c>
      <c r="B31" s="526" t="s">
        <v>3258</v>
      </c>
      <c r="C31" s="527">
        <v>4</v>
      </c>
      <c r="D31" s="528" t="s">
        <v>3259</v>
      </c>
      <c r="E31" s="426" t="s">
        <v>3260</v>
      </c>
      <c r="F31" s="529" t="s">
        <v>3224</v>
      </c>
      <c r="G31" s="529" t="s">
        <v>3225</v>
      </c>
      <c r="H31" s="530" t="s">
        <v>1815</v>
      </c>
      <c r="I31" s="384" t="s">
        <v>3261</v>
      </c>
      <c r="J31" s="353" t="s">
        <v>3231</v>
      </c>
      <c r="K31" s="354" t="s">
        <v>3232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3257</v>
      </c>
      <c r="B32" s="386" t="s">
        <v>3258</v>
      </c>
      <c r="C32" s="352" t="s">
        <v>3262</v>
      </c>
      <c r="D32" s="387" t="s">
        <v>3259</v>
      </c>
      <c r="E32" s="388" t="s">
        <v>3260</v>
      </c>
      <c r="F32" s="389" t="s">
        <v>3224</v>
      </c>
      <c r="G32" s="389" t="s">
        <v>3225</v>
      </c>
      <c r="H32" s="390" t="s">
        <v>1815</v>
      </c>
      <c r="I32" s="391" t="s">
        <v>3261</v>
      </c>
      <c r="J32" s="353" t="s">
        <v>3231</v>
      </c>
      <c r="K32" s="353" t="s">
        <v>3234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3257</v>
      </c>
      <c r="B33" s="386" t="s">
        <v>3258</v>
      </c>
      <c r="C33" s="392" t="s">
        <v>3262</v>
      </c>
      <c r="D33" s="387" t="s">
        <v>3259</v>
      </c>
      <c r="E33" s="388" t="s">
        <v>3260</v>
      </c>
      <c r="F33" s="389" t="s">
        <v>3224</v>
      </c>
      <c r="G33" s="389" t="s">
        <v>3225</v>
      </c>
      <c r="H33" s="390" t="s">
        <v>1815</v>
      </c>
      <c r="I33" s="391" t="s">
        <v>3261</v>
      </c>
      <c r="J33" s="353" t="s">
        <v>3231</v>
      </c>
      <c r="K33" s="355" t="s">
        <v>3235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3257</v>
      </c>
      <c r="B34" s="386" t="s">
        <v>3258</v>
      </c>
      <c r="C34" s="392" t="s">
        <v>3262</v>
      </c>
      <c r="D34" s="387" t="s">
        <v>3259</v>
      </c>
      <c r="E34" s="388" t="s">
        <v>3260</v>
      </c>
      <c r="F34" s="389" t="s">
        <v>3224</v>
      </c>
      <c r="G34" s="389" t="s">
        <v>3225</v>
      </c>
      <c r="H34" s="390" t="s">
        <v>1815</v>
      </c>
      <c r="I34" s="391" t="s">
        <v>3261</v>
      </c>
      <c r="J34" s="353" t="s">
        <v>3231</v>
      </c>
      <c r="K34" s="356" t="s">
        <v>3236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3257</v>
      </c>
      <c r="B35" s="393" t="s">
        <v>3258</v>
      </c>
      <c r="C35" s="394" t="s">
        <v>3262</v>
      </c>
      <c r="D35" s="395" t="s">
        <v>3259</v>
      </c>
      <c r="E35" s="411" t="s">
        <v>3260</v>
      </c>
      <c r="F35" s="396" t="s">
        <v>3224</v>
      </c>
      <c r="G35" s="396" t="s">
        <v>3225</v>
      </c>
      <c r="H35" s="397" t="s">
        <v>1815</v>
      </c>
      <c r="I35" s="899" t="s">
        <v>3261</v>
      </c>
      <c r="J35" s="353" t="s">
        <v>3231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3263</v>
      </c>
      <c r="B36" s="526" t="s">
        <v>3264</v>
      </c>
      <c r="C36" s="527">
        <v>2</v>
      </c>
      <c r="D36" s="528" t="s">
        <v>3265</v>
      </c>
      <c r="E36" s="426" t="s">
        <v>3266</v>
      </c>
      <c r="F36" s="529" t="s">
        <v>3224</v>
      </c>
      <c r="G36" s="529" t="s">
        <v>3225</v>
      </c>
      <c r="H36" s="530" t="s">
        <v>1817</v>
      </c>
      <c r="I36" s="384" t="s">
        <v>3267</v>
      </c>
      <c r="J36" s="353" t="s">
        <v>3268</v>
      </c>
      <c r="K36" s="354" t="s">
        <v>3232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3263</v>
      </c>
      <c r="B37" s="386" t="s">
        <v>3264</v>
      </c>
      <c r="C37" s="352" t="s">
        <v>3233</v>
      </c>
      <c r="D37" s="387" t="s">
        <v>3265</v>
      </c>
      <c r="E37" s="388" t="s">
        <v>3266</v>
      </c>
      <c r="F37" s="389" t="s">
        <v>3224</v>
      </c>
      <c r="G37" s="389" t="s">
        <v>3225</v>
      </c>
      <c r="H37" s="390" t="s">
        <v>1817</v>
      </c>
      <c r="I37" s="391" t="s">
        <v>3267</v>
      </c>
      <c r="J37" s="353" t="s">
        <v>3268</v>
      </c>
      <c r="K37" s="353" t="s">
        <v>3234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3263</v>
      </c>
      <c r="B38" s="386" t="s">
        <v>3264</v>
      </c>
      <c r="C38" s="392" t="s">
        <v>3233</v>
      </c>
      <c r="D38" s="387" t="s">
        <v>3265</v>
      </c>
      <c r="E38" s="388" t="s">
        <v>3266</v>
      </c>
      <c r="F38" s="389" t="s">
        <v>3224</v>
      </c>
      <c r="G38" s="389" t="s">
        <v>3225</v>
      </c>
      <c r="H38" s="390" t="s">
        <v>1817</v>
      </c>
      <c r="I38" s="391" t="s">
        <v>3267</v>
      </c>
      <c r="J38" s="353" t="s">
        <v>3268</v>
      </c>
      <c r="K38" s="355" t="s">
        <v>3235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3263</v>
      </c>
      <c r="B39" s="386" t="s">
        <v>3264</v>
      </c>
      <c r="C39" s="392" t="s">
        <v>3233</v>
      </c>
      <c r="D39" s="387" t="s">
        <v>3265</v>
      </c>
      <c r="E39" s="388" t="s">
        <v>3266</v>
      </c>
      <c r="F39" s="389" t="s">
        <v>3224</v>
      </c>
      <c r="G39" s="389" t="s">
        <v>3225</v>
      </c>
      <c r="H39" s="390" t="s">
        <v>1817</v>
      </c>
      <c r="I39" s="391" t="s">
        <v>3267</v>
      </c>
      <c r="J39" s="353" t="s">
        <v>3268</v>
      </c>
      <c r="K39" s="356" t="s">
        <v>3236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3263</v>
      </c>
      <c r="B40" s="393" t="s">
        <v>3264</v>
      </c>
      <c r="C40" s="394" t="s">
        <v>3233</v>
      </c>
      <c r="D40" s="395" t="s">
        <v>3265</v>
      </c>
      <c r="E40" s="411" t="s">
        <v>3266</v>
      </c>
      <c r="F40" s="396" t="s">
        <v>3224</v>
      </c>
      <c r="G40" s="396" t="s">
        <v>3225</v>
      </c>
      <c r="H40" s="397" t="s">
        <v>1817</v>
      </c>
      <c r="I40" s="899" t="s">
        <v>3267</v>
      </c>
      <c r="J40" s="353" t="s">
        <v>3268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3269</v>
      </c>
      <c r="B41" s="526" t="s">
        <v>3270</v>
      </c>
      <c r="C41" s="527">
        <v>2</v>
      </c>
      <c r="D41" s="528" t="s">
        <v>3265</v>
      </c>
      <c r="E41" s="426" t="s">
        <v>3271</v>
      </c>
      <c r="F41" s="529" t="s">
        <v>3224</v>
      </c>
      <c r="G41" s="529" t="s">
        <v>3225</v>
      </c>
      <c r="H41" s="530" t="s">
        <v>1817</v>
      </c>
      <c r="I41" s="384" t="s">
        <v>3272</v>
      </c>
      <c r="J41" s="353" t="s">
        <v>3268</v>
      </c>
      <c r="K41" s="354" t="s">
        <v>3232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3269</v>
      </c>
      <c r="B42" s="386" t="s">
        <v>3270</v>
      </c>
      <c r="C42" s="352" t="s">
        <v>3233</v>
      </c>
      <c r="D42" s="387" t="s">
        <v>3265</v>
      </c>
      <c r="E42" s="388" t="s">
        <v>3271</v>
      </c>
      <c r="F42" s="389" t="s">
        <v>3224</v>
      </c>
      <c r="G42" s="389" t="s">
        <v>3225</v>
      </c>
      <c r="H42" s="390" t="s">
        <v>1817</v>
      </c>
      <c r="I42" s="391" t="s">
        <v>3272</v>
      </c>
      <c r="J42" s="353" t="s">
        <v>3268</v>
      </c>
      <c r="K42" s="353" t="s">
        <v>3234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3269</v>
      </c>
      <c r="B43" s="386" t="s">
        <v>3270</v>
      </c>
      <c r="C43" s="392" t="s">
        <v>3233</v>
      </c>
      <c r="D43" s="387" t="s">
        <v>3265</v>
      </c>
      <c r="E43" s="388" t="s">
        <v>3271</v>
      </c>
      <c r="F43" s="389" t="s">
        <v>3224</v>
      </c>
      <c r="G43" s="389" t="s">
        <v>3225</v>
      </c>
      <c r="H43" s="390" t="s">
        <v>1817</v>
      </c>
      <c r="I43" s="391" t="s">
        <v>3272</v>
      </c>
      <c r="J43" s="353" t="s">
        <v>3268</v>
      </c>
      <c r="K43" s="355" t="s">
        <v>3235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3269</v>
      </c>
      <c r="B44" s="386" t="s">
        <v>3270</v>
      </c>
      <c r="C44" s="392" t="s">
        <v>3233</v>
      </c>
      <c r="D44" s="387" t="s">
        <v>3265</v>
      </c>
      <c r="E44" s="388" t="s">
        <v>3271</v>
      </c>
      <c r="F44" s="389" t="s">
        <v>3224</v>
      </c>
      <c r="G44" s="389" t="s">
        <v>3225</v>
      </c>
      <c r="H44" s="390" t="s">
        <v>1817</v>
      </c>
      <c r="I44" s="391" t="s">
        <v>3272</v>
      </c>
      <c r="J44" s="353" t="s">
        <v>3268</v>
      </c>
      <c r="K44" s="356" t="s">
        <v>3236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3269</v>
      </c>
      <c r="B45" s="393" t="s">
        <v>3270</v>
      </c>
      <c r="C45" s="394" t="s">
        <v>3233</v>
      </c>
      <c r="D45" s="395" t="s">
        <v>3265</v>
      </c>
      <c r="E45" s="411" t="s">
        <v>3271</v>
      </c>
      <c r="F45" s="396" t="s">
        <v>3224</v>
      </c>
      <c r="G45" s="396" t="s">
        <v>3225</v>
      </c>
      <c r="H45" s="397" t="s">
        <v>1817</v>
      </c>
      <c r="I45" s="899" t="s">
        <v>3272</v>
      </c>
      <c r="J45" s="353" t="s">
        <v>3268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3273</v>
      </c>
      <c r="B46" s="526" t="s">
        <v>3274</v>
      </c>
      <c r="C46" s="527">
        <v>4</v>
      </c>
      <c r="D46" s="528" t="s">
        <v>3275</v>
      </c>
      <c r="E46" s="426" t="s">
        <v>3276</v>
      </c>
      <c r="F46" s="529" t="s">
        <v>3224</v>
      </c>
      <c r="G46" s="529" t="s">
        <v>3225</v>
      </c>
      <c r="H46" s="530" t="s">
        <v>1819</v>
      </c>
      <c r="I46" s="384" t="s">
        <v>3277</v>
      </c>
      <c r="J46" s="353" t="s">
        <v>3231</v>
      </c>
      <c r="K46" s="354" t="s">
        <v>3232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3273</v>
      </c>
      <c r="B47" s="386" t="s">
        <v>3274</v>
      </c>
      <c r="C47" s="352" t="s">
        <v>3262</v>
      </c>
      <c r="D47" s="387" t="s">
        <v>3275</v>
      </c>
      <c r="E47" s="388" t="s">
        <v>3276</v>
      </c>
      <c r="F47" s="389" t="s">
        <v>3224</v>
      </c>
      <c r="G47" s="389" t="s">
        <v>3225</v>
      </c>
      <c r="H47" s="390" t="s">
        <v>1819</v>
      </c>
      <c r="I47" s="391" t="s">
        <v>3277</v>
      </c>
      <c r="J47" s="353" t="s">
        <v>3231</v>
      </c>
      <c r="K47" s="353" t="s">
        <v>3234</v>
      </c>
      <c r="L47" s="400"/>
      <c r="M47" s="401"/>
      <c r="N47" s="400"/>
      <c r="O47" s="401"/>
      <c r="P47" s="400">
        <v>2</v>
      </c>
      <c r="Q47" s="401"/>
      <c r="R47" s="400"/>
      <c r="S47" s="401"/>
      <c r="T47" s="400"/>
      <c r="U47" s="401"/>
      <c r="V47" s="400"/>
      <c r="W47" s="401"/>
      <c r="X47" s="400">
        <v>2</v>
      </c>
      <c r="Y47" s="401"/>
      <c r="Z47" s="400"/>
      <c r="AA47" s="401"/>
      <c r="AB47" s="400"/>
      <c r="AC47" s="401"/>
      <c r="AD47" s="400">
        <v>2</v>
      </c>
      <c r="AE47" s="401"/>
      <c r="AF47" s="400"/>
      <c r="AG47" s="401"/>
      <c r="AH47" s="400"/>
      <c r="AI47" s="401"/>
      <c r="AJ47" s="400"/>
      <c r="AK47" s="401"/>
      <c r="AL47" s="400">
        <v>2</v>
      </c>
      <c r="AM47" s="401"/>
      <c r="AN47" s="400"/>
      <c r="AO47" s="401"/>
      <c r="AP47" s="400"/>
      <c r="AQ47" s="401"/>
      <c r="AR47" s="400">
        <v>2</v>
      </c>
      <c r="AS47" s="401"/>
      <c r="AT47" s="400"/>
      <c r="AU47" s="401"/>
      <c r="AV47" s="400"/>
      <c r="AW47" s="401"/>
      <c r="AX47" s="400"/>
      <c r="AY47" s="401"/>
      <c r="AZ47" s="400">
        <v>2</v>
      </c>
      <c r="BA47" s="401"/>
      <c r="BB47" s="400"/>
      <c r="BC47" s="401"/>
      <c r="BD47" s="400"/>
      <c r="BE47" s="401"/>
      <c r="BF47" s="400">
        <v>2</v>
      </c>
      <c r="BG47" s="401"/>
      <c r="BH47" s="400"/>
      <c r="BI47" s="401"/>
      <c r="BJ47" s="400"/>
      <c r="BK47" s="401"/>
      <c r="BL47" s="400"/>
      <c r="BM47" s="401"/>
      <c r="BN47" s="400">
        <v>2</v>
      </c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16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3273</v>
      </c>
      <c r="B48" s="386" t="s">
        <v>3274</v>
      </c>
      <c r="C48" s="392" t="s">
        <v>3262</v>
      </c>
      <c r="D48" s="387" t="s">
        <v>3275</v>
      </c>
      <c r="E48" s="388" t="s">
        <v>3276</v>
      </c>
      <c r="F48" s="389" t="s">
        <v>3224</v>
      </c>
      <c r="G48" s="389" t="s">
        <v>3225</v>
      </c>
      <c r="H48" s="390" t="s">
        <v>1819</v>
      </c>
      <c r="I48" s="391" t="s">
        <v>3277</v>
      </c>
      <c r="J48" s="353" t="s">
        <v>3231</v>
      </c>
      <c r="K48" s="355" t="s">
        <v>3235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3273</v>
      </c>
      <c r="B49" s="386" t="s">
        <v>3274</v>
      </c>
      <c r="C49" s="392" t="s">
        <v>3262</v>
      </c>
      <c r="D49" s="387" t="s">
        <v>3275</v>
      </c>
      <c r="E49" s="388" t="s">
        <v>3276</v>
      </c>
      <c r="F49" s="389" t="s">
        <v>3224</v>
      </c>
      <c r="G49" s="389" t="s">
        <v>3225</v>
      </c>
      <c r="H49" s="390" t="s">
        <v>1819</v>
      </c>
      <c r="I49" s="391" t="s">
        <v>3277</v>
      </c>
      <c r="J49" s="353" t="s">
        <v>3231</v>
      </c>
      <c r="K49" s="356" t="s">
        <v>3236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3273</v>
      </c>
      <c r="B50" s="393" t="s">
        <v>3274</v>
      </c>
      <c r="C50" s="394" t="s">
        <v>3262</v>
      </c>
      <c r="D50" s="395" t="s">
        <v>3275</v>
      </c>
      <c r="E50" s="411" t="s">
        <v>3276</v>
      </c>
      <c r="F50" s="396" t="s">
        <v>3224</v>
      </c>
      <c r="G50" s="396" t="s">
        <v>3225</v>
      </c>
      <c r="H50" s="397" t="s">
        <v>1819</v>
      </c>
      <c r="I50" s="899" t="s">
        <v>3277</v>
      </c>
      <c r="J50" s="353" t="s">
        <v>3231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3278</v>
      </c>
      <c r="B51" s="526" t="s">
        <v>3279</v>
      </c>
      <c r="C51" s="527">
        <v>4</v>
      </c>
      <c r="D51" s="528" t="s">
        <v>3280</v>
      </c>
      <c r="E51" s="426" t="s">
        <v>3281</v>
      </c>
      <c r="F51" s="529" t="s">
        <v>3224</v>
      </c>
      <c r="G51" s="529" t="s">
        <v>3225</v>
      </c>
      <c r="H51" s="530" t="s">
        <v>1821</v>
      </c>
      <c r="I51" s="384" t="s">
        <v>2327</v>
      </c>
      <c r="J51" s="353" t="s">
        <v>3231</v>
      </c>
      <c r="K51" s="354" t="s">
        <v>3232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3278</v>
      </c>
      <c r="B52" s="386" t="s">
        <v>3279</v>
      </c>
      <c r="C52" s="352" t="s">
        <v>3262</v>
      </c>
      <c r="D52" s="387" t="s">
        <v>3280</v>
      </c>
      <c r="E52" s="388" t="s">
        <v>3281</v>
      </c>
      <c r="F52" s="389" t="s">
        <v>3224</v>
      </c>
      <c r="G52" s="389" t="s">
        <v>3225</v>
      </c>
      <c r="H52" s="390" t="s">
        <v>1821</v>
      </c>
      <c r="I52" s="391" t="s">
        <v>2327</v>
      </c>
      <c r="J52" s="353" t="s">
        <v>3231</v>
      </c>
      <c r="K52" s="353" t="s">
        <v>3234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3278</v>
      </c>
      <c r="B53" s="386" t="s">
        <v>3279</v>
      </c>
      <c r="C53" s="392" t="s">
        <v>3262</v>
      </c>
      <c r="D53" s="387" t="s">
        <v>3280</v>
      </c>
      <c r="E53" s="388" t="s">
        <v>3281</v>
      </c>
      <c r="F53" s="389" t="s">
        <v>3224</v>
      </c>
      <c r="G53" s="389" t="s">
        <v>3225</v>
      </c>
      <c r="H53" s="390" t="s">
        <v>1821</v>
      </c>
      <c r="I53" s="391" t="s">
        <v>2327</v>
      </c>
      <c r="J53" s="353" t="s">
        <v>3231</v>
      </c>
      <c r="K53" s="355" t="s">
        <v>3235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3278</v>
      </c>
      <c r="B54" s="386" t="s">
        <v>3279</v>
      </c>
      <c r="C54" s="392" t="s">
        <v>3262</v>
      </c>
      <c r="D54" s="387" t="s">
        <v>3280</v>
      </c>
      <c r="E54" s="388" t="s">
        <v>3281</v>
      </c>
      <c r="F54" s="389" t="s">
        <v>3224</v>
      </c>
      <c r="G54" s="389" t="s">
        <v>3225</v>
      </c>
      <c r="H54" s="390" t="s">
        <v>1821</v>
      </c>
      <c r="I54" s="391" t="s">
        <v>2327</v>
      </c>
      <c r="J54" s="353" t="s">
        <v>3231</v>
      </c>
      <c r="K54" s="356" t="s">
        <v>3236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3278</v>
      </c>
      <c r="B55" s="393" t="s">
        <v>3279</v>
      </c>
      <c r="C55" s="394" t="s">
        <v>3262</v>
      </c>
      <c r="D55" s="395" t="s">
        <v>3280</v>
      </c>
      <c r="E55" s="411" t="s">
        <v>3281</v>
      </c>
      <c r="F55" s="396" t="s">
        <v>3224</v>
      </c>
      <c r="G55" s="396" t="s">
        <v>3225</v>
      </c>
      <c r="H55" s="397" t="s">
        <v>1821</v>
      </c>
      <c r="I55" s="899" t="s">
        <v>2327</v>
      </c>
      <c r="J55" s="353" t="s">
        <v>3231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3282</v>
      </c>
      <c r="B56" s="526" t="s">
        <v>3283</v>
      </c>
      <c r="C56" s="527">
        <v>1</v>
      </c>
      <c r="D56" s="528" t="s">
        <v>3284</v>
      </c>
      <c r="E56" s="426" t="s">
        <v>3285</v>
      </c>
      <c r="F56" s="529" t="s">
        <v>3224</v>
      </c>
      <c r="G56" s="529" t="s">
        <v>3225</v>
      </c>
      <c r="H56" s="530" t="s">
        <v>1823</v>
      </c>
      <c r="I56" s="384" t="s">
        <v>3286</v>
      </c>
      <c r="J56" s="353" t="s">
        <v>3231</v>
      </c>
      <c r="K56" s="354" t="s">
        <v>3232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3282</v>
      </c>
      <c r="B57" s="386" t="s">
        <v>3283</v>
      </c>
      <c r="C57" s="352" t="s">
        <v>3233</v>
      </c>
      <c r="D57" s="387" t="s">
        <v>3284</v>
      </c>
      <c r="E57" s="388" t="s">
        <v>3285</v>
      </c>
      <c r="F57" s="389" t="s">
        <v>3224</v>
      </c>
      <c r="G57" s="389" t="s">
        <v>3225</v>
      </c>
      <c r="H57" s="390" t="s">
        <v>1823</v>
      </c>
      <c r="I57" s="391" t="s">
        <v>3286</v>
      </c>
      <c r="J57" s="353" t="s">
        <v>3231</v>
      </c>
      <c r="K57" s="353" t="s">
        <v>3234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3282</v>
      </c>
      <c r="B58" s="386" t="s">
        <v>3283</v>
      </c>
      <c r="C58" s="392" t="s">
        <v>3233</v>
      </c>
      <c r="D58" s="387" t="s">
        <v>3284</v>
      </c>
      <c r="E58" s="388" t="s">
        <v>3285</v>
      </c>
      <c r="F58" s="389" t="s">
        <v>3224</v>
      </c>
      <c r="G58" s="389" t="s">
        <v>3225</v>
      </c>
      <c r="H58" s="390" t="s">
        <v>1823</v>
      </c>
      <c r="I58" s="391" t="s">
        <v>3286</v>
      </c>
      <c r="J58" s="353" t="s">
        <v>3231</v>
      </c>
      <c r="K58" s="355" t="s">
        <v>3235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3282</v>
      </c>
      <c r="B59" s="386" t="s">
        <v>3283</v>
      </c>
      <c r="C59" s="392" t="s">
        <v>3233</v>
      </c>
      <c r="D59" s="387" t="s">
        <v>3284</v>
      </c>
      <c r="E59" s="388" t="s">
        <v>3285</v>
      </c>
      <c r="F59" s="389" t="s">
        <v>3224</v>
      </c>
      <c r="G59" s="389" t="s">
        <v>3225</v>
      </c>
      <c r="H59" s="390" t="s">
        <v>1823</v>
      </c>
      <c r="I59" s="391" t="s">
        <v>3286</v>
      </c>
      <c r="J59" s="353" t="s">
        <v>3231</v>
      </c>
      <c r="K59" s="356" t="s">
        <v>3236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3282</v>
      </c>
      <c r="B60" s="393" t="s">
        <v>3283</v>
      </c>
      <c r="C60" s="394" t="s">
        <v>3233</v>
      </c>
      <c r="D60" s="395" t="s">
        <v>3284</v>
      </c>
      <c r="E60" s="411" t="s">
        <v>3285</v>
      </c>
      <c r="F60" s="396" t="s">
        <v>3224</v>
      </c>
      <c r="G60" s="396" t="s">
        <v>3225</v>
      </c>
      <c r="H60" s="397" t="s">
        <v>1823</v>
      </c>
      <c r="I60" s="899" t="s">
        <v>3286</v>
      </c>
      <c r="J60" s="353" t="s">
        <v>3231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3287</v>
      </c>
      <c r="B61" s="526" t="s">
        <v>3288</v>
      </c>
      <c r="C61" s="527">
        <v>1</v>
      </c>
      <c r="D61" s="528" t="s">
        <v>3289</v>
      </c>
      <c r="E61" s="426" t="s">
        <v>3290</v>
      </c>
      <c r="F61" s="529" t="s">
        <v>3224</v>
      </c>
      <c r="G61" s="529" t="s">
        <v>3225</v>
      </c>
      <c r="H61" s="530" t="s">
        <v>231</v>
      </c>
      <c r="I61" s="384" t="s">
        <v>3291</v>
      </c>
      <c r="J61" s="353" t="s">
        <v>3231</v>
      </c>
      <c r="K61" s="354" t="s">
        <v>3232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3287</v>
      </c>
      <c r="B62" s="386" t="s">
        <v>3288</v>
      </c>
      <c r="C62" s="352" t="s">
        <v>3233</v>
      </c>
      <c r="D62" s="387" t="s">
        <v>3289</v>
      </c>
      <c r="E62" s="388" t="s">
        <v>3290</v>
      </c>
      <c r="F62" s="389" t="s">
        <v>3224</v>
      </c>
      <c r="G62" s="389" t="s">
        <v>3225</v>
      </c>
      <c r="H62" s="390" t="s">
        <v>231</v>
      </c>
      <c r="I62" s="391" t="s">
        <v>3291</v>
      </c>
      <c r="J62" s="353" t="s">
        <v>3231</v>
      </c>
      <c r="K62" s="353" t="s">
        <v>3234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3287</v>
      </c>
      <c r="B63" s="386" t="s">
        <v>3288</v>
      </c>
      <c r="C63" s="392" t="s">
        <v>3233</v>
      </c>
      <c r="D63" s="387" t="s">
        <v>3289</v>
      </c>
      <c r="E63" s="388" t="s">
        <v>3290</v>
      </c>
      <c r="F63" s="389" t="s">
        <v>3224</v>
      </c>
      <c r="G63" s="389" t="s">
        <v>3225</v>
      </c>
      <c r="H63" s="390" t="s">
        <v>231</v>
      </c>
      <c r="I63" s="391" t="s">
        <v>3291</v>
      </c>
      <c r="J63" s="353" t="s">
        <v>3231</v>
      </c>
      <c r="K63" s="355" t="s">
        <v>3235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3287</v>
      </c>
      <c r="B64" s="386" t="s">
        <v>3288</v>
      </c>
      <c r="C64" s="392" t="s">
        <v>3233</v>
      </c>
      <c r="D64" s="387" t="s">
        <v>3289</v>
      </c>
      <c r="E64" s="388" t="s">
        <v>3290</v>
      </c>
      <c r="F64" s="389" t="s">
        <v>3224</v>
      </c>
      <c r="G64" s="389" t="s">
        <v>3225</v>
      </c>
      <c r="H64" s="390" t="s">
        <v>231</v>
      </c>
      <c r="I64" s="391" t="s">
        <v>3291</v>
      </c>
      <c r="J64" s="353" t="s">
        <v>3231</v>
      </c>
      <c r="K64" s="356" t="s">
        <v>3236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3287</v>
      </c>
      <c r="B65" s="393" t="s">
        <v>3288</v>
      </c>
      <c r="C65" s="394" t="s">
        <v>3233</v>
      </c>
      <c r="D65" s="395" t="s">
        <v>3289</v>
      </c>
      <c r="E65" s="411" t="s">
        <v>3290</v>
      </c>
      <c r="F65" s="396" t="s">
        <v>3224</v>
      </c>
      <c r="G65" s="396" t="s">
        <v>3225</v>
      </c>
      <c r="H65" s="397" t="s">
        <v>231</v>
      </c>
      <c r="I65" s="899" t="s">
        <v>3291</v>
      </c>
      <c r="J65" s="353" t="s">
        <v>3231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3292</v>
      </c>
      <c r="B66" s="526" t="s">
        <v>3293</v>
      </c>
      <c r="C66" s="527">
        <v>1</v>
      </c>
      <c r="D66" s="528" t="s">
        <v>3289</v>
      </c>
      <c r="E66" s="426" t="s">
        <v>3294</v>
      </c>
      <c r="F66" s="529" t="s">
        <v>3224</v>
      </c>
      <c r="G66" s="529" t="s">
        <v>3225</v>
      </c>
      <c r="H66" s="530" t="s">
        <v>231</v>
      </c>
      <c r="I66" s="384" t="s">
        <v>3295</v>
      </c>
      <c r="J66" s="353" t="s">
        <v>3231</v>
      </c>
      <c r="K66" s="354" t="s">
        <v>3232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3292</v>
      </c>
      <c r="B67" s="386" t="s">
        <v>3293</v>
      </c>
      <c r="C67" s="352" t="s">
        <v>3233</v>
      </c>
      <c r="D67" s="387" t="s">
        <v>3289</v>
      </c>
      <c r="E67" s="388" t="s">
        <v>3294</v>
      </c>
      <c r="F67" s="389" t="s">
        <v>3224</v>
      </c>
      <c r="G67" s="389" t="s">
        <v>3225</v>
      </c>
      <c r="H67" s="390" t="s">
        <v>231</v>
      </c>
      <c r="I67" s="391" t="s">
        <v>3295</v>
      </c>
      <c r="J67" s="353" t="s">
        <v>3231</v>
      </c>
      <c r="K67" s="353" t="s">
        <v>3234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3292</v>
      </c>
      <c r="B68" s="386" t="s">
        <v>3293</v>
      </c>
      <c r="C68" s="392" t="s">
        <v>3233</v>
      </c>
      <c r="D68" s="387" t="s">
        <v>3289</v>
      </c>
      <c r="E68" s="388" t="s">
        <v>3294</v>
      </c>
      <c r="F68" s="389" t="s">
        <v>3224</v>
      </c>
      <c r="G68" s="389" t="s">
        <v>3225</v>
      </c>
      <c r="H68" s="390" t="s">
        <v>231</v>
      </c>
      <c r="I68" s="391" t="s">
        <v>3295</v>
      </c>
      <c r="J68" s="353" t="s">
        <v>3231</v>
      </c>
      <c r="K68" s="355" t="s">
        <v>3235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3292</v>
      </c>
      <c r="B69" s="386" t="s">
        <v>3293</v>
      </c>
      <c r="C69" s="392" t="s">
        <v>3233</v>
      </c>
      <c r="D69" s="387" t="s">
        <v>3289</v>
      </c>
      <c r="E69" s="388" t="s">
        <v>3294</v>
      </c>
      <c r="F69" s="389" t="s">
        <v>3224</v>
      </c>
      <c r="G69" s="389" t="s">
        <v>3225</v>
      </c>
      <c r="H69" s="390" t="s">
        <v>231</v>
      </c>
      <c r="I69" s="391" t="s">
        <v>3295</v>
      </c>
      <c r="J69" s="353" t="s">
        <v>3231</v>
      </c>
      <c r="K69" s="356" t="s">
        <v>3236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3292</v>
      </c>
      <c r="B70" s="393" t="s">
        <v>3293</v>
      </c>
      <c r="C70" s="394" t="s">
        <v>3233</v>
      </c>
      <c r="D70" s="395" t="s">
        <v>3289</v>
      </c>
      <c r="E70" s="411" t="s">
        <v>3294</v>
      </c>
      <c r="F70" s="396" t="s">
        <v>3224</v>
      </c>
      <c r="G70" s="396" t="s">
        <v>3225</v>
      </c>
      <c r="H70" s="397" t="s">
        <v>231</v>
      </c>
      <c r="I70" s="899" t="s">
        <v>3295</v>
      </c>
      <c r="J70" s="353" t="s">
        <v>3231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3296</v>
      </c>
      <c r="B71" s="526" t="s">
        <v>3297</v>
      </c>
      <c r="C71" s="527">
        <v>3</v>
      </c>
      <c r="D71" s="528" t="s">
        <v>3289</v>
      </c>
      <c r="E71" s="426" t="s">
        <v>3298</v>
      </c>
      <c r="F71" s="529" t="s">
        <v>3224</v>
      </c>
      <c r="G71" s="529" t="s">
        <v>3225</v>
      </c>
      <c r="H71" s="530" t="s">
        <v>231</v>
      </c>
      <c r="I71" s="384" t="s">
        <v>3299</v>
      </c>
      <c r="J71" s="353" t="s">
        <v>3300</v>
      </c>
      <c r="K71" s="354" t="s">
        <v>3232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3296</v>
      </c>
      <c r="B72" s="386" t="s">
        <v>3297</v>
      </c>
      <c r="C72" s="352" t="s">
        <v>3301</v>
      </c>
      <c r="D72" s="387" t="s">
        <v>3289</v>
      </c>
      <c r="E72" s="388" t="s">
        <v>3298</v>
      </c>
      <c r="F72" s="389" t="s">
        <v>3224</v>
      </c>
      <c r="G72" s="389" t="s">
        <v>3225</v>
      </c>
      <c r="H72" s="390" t="s">
        <v>231</v>
      </c>
      <c r="I72" s="391" t="s">
        <v>3299</v>
      </c>
      <c r="J72" s="353" t="s">
        <v>3300</v>
      </c>
      <c r="K72" s="353" t="s">
        <v>3234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3296</v>
      </c>
      <c r="B73" s="386" t="s">
        <v>3297</v>
      </c>
      <c r="C73" s="392" t="s">
        <v>3301</v>
      </c>
      <c r="D73" s="387" t="s">
        <v>3289</v>
      </c>
      <c r="E73" s="388" t="s">
        <v>3298</v>
      </c>
      <c r="F73" s="389" t="s">
        <v>3224</v>
      </c>
      <c r="G73" s="389" t="s">
        <v>3225</v>
      </c>
      <c r="H73" s="390" t="s">
        <v>231</v>
      </c>
      <c r="I73" s="391" t="s">
        <v>3299</v>
      </c>
      <c r="J73" s="353" t="s">
        <v>3300</v>
      </c>
      <c r="K73" s="355" t="s">
        <v>3235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3296</v>
      </c>
      <c r="B74" s="386" t="s">
        <v>3297</v>
      </c>
      <c r="C74" s="392" t="s">
        <v>3301</v>
      </c>
      <c r="D74" s="387" t="s">
        <v>3289</v>
      </c>
      <c r="E74" s="388" t="s">
        <v>3298</v>
      </c>
      <c r="F74" s="389" t="s">
        <v>3224</v>
      </c>
      <c r="G74" s="389" t="s">
        <v>3225</v>
      </c>
      <c r="H74" s="390" t="s">
        <v>231</v>
      </c>
      <c r="I74" s="391" t="s">
        <v>3299</v>
      </c>
      <c r="J74" s="353" t="s">
        <v>3300</v>
      </c>
      <c r="K74" s="356" t="s">
        <v>3236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3296</v>
      </c>
      <c r="B75" s="393" t="s">
        <v>3297</v>
      </c>
      <c r="C75" s="394" t="s">
        <v>3301</v>
      </c>
      <c r="D75" s="395" t="s">
        <v>3289</v>
      </c>
      <c r="E75" s="411" t="s">
        <v>3298</v>
      </c>
      <c r="F75" s="396" t="s">
        <v>3224</v>
      </c>
      <c r="G75" s="396" t="s">
        <v>3225</v>
      </c>
      <c r="H75" s="397" t="s">
        <v>231</v>
      </c>
      <c r="I75" s="899" t="s">
        <v>3299</v>
      </c>
      <c r="J75" s="353" t="s">
        <v>3300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3302</v>
      </c>
      <c r="B76" s="526" t="s">
        <v>3303</v>
      </c>
      <c r="C76" s="527">
        <v>1</v>
      </c>
      <c r="D76" s="528" t="s">
        <v>3289</v>
      </c>
      <c r="E76" s="426" t="s">
        <v>3304</v>
      </c>
      <c r="F76" s="529" t="s">
        <v>3224</v>
      </c>
      <c r="G76" s="529" t="s">
        <v>3225</v>
      </c>
      <c r="H76" s="530" t="s">
        <v>231</v>
      </c>
      <c r="I76" s="384" t="s">
        <v>3305</v>
      </c>
      <c r="J76" s="353" t="s">
        <v>3231</v>
      </c>
      <c r="K76" s="354" t="s">
        <v>3232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3302</v>
      </c>
      <c r="B77" s="386" t="s">
        <v>3303</v>
      </c>
      <c r="C77" s="352" t="s">
        <v>3233</v>
      </c>
      <c r="D77" s="387" t="s">
        <v>3289</v>
      </c>
      <c r="E77" s="388" t="s">
        <v>3304</v>
      </c>
      <c r="F77" s="389" t="s">
        <v>3224</v>
      </c>
      <c r="G77" s="389" t="s">
        <v>3225</v>
      </c>
      <c r="H77" s="390" t="s">
        <v>231</v>
      </c>
      <c r="I77" s="391" t="s">
        <v>3305</v>
      </c>
      <c r="J77" s="353" t="s">
        <v>3231</v>
      </c>
      <c r="K77" s="353" t="s">
        <v>3234</v>
      </c>
      <c r="L77" s="400"/>
      <c r="M77" s="401"/>
      <c r="N77" s="400">
        <v>2</v>
      </c>
      <c r="O77" s="401"/>
      <c r="P77" s="400">
        <v>6</v>
      </c>
      <c r="Q77" s="401"/>
      <c r="R77" s="400"/>
      <c r="S77" s="401"/>
      <c r="T77" s="400"/>
      <c r="U77" s="401"/>
      <c r="V77" s="400">
        <v>1</v>
      </c>
      <c r="W77" s="401"/>
      <c r="X77" s="400">
        <v>1</v>
      </c>
      <c r="Y77" s="401"/>
      <c r="Z77" s="400">
        <v>2</v>
      </c>
      <c r="AA77" s="401"/>
      <c r="AB77" s="400">
        <v>2</v>
      </c>
      <c r="AC77" s="401"/>
      <c r="AD77" s="400">
        <v>6</v>
      </c>
      <c r="AE77" s="401"/>
      <c r="AF77" s="400"/>
      <c r="AG77" s="401"/>
      <c r="AH77" s="400"/>
      <c r="AI77" s="401"/>
      <c r="AJ77" s="400">
        <v>1</v>
      </c>
      <c r="AK77" s="401"/>
      <c r="AL77" s="400">
        <v>1</v>
      </c>
      <c r="AM77" s="401"/>
      <c r="AN77" s="400">
        <v>2</v>
      </c>
      <c r="AO77" s="401"/>
      <c r="AP77" s="400">
        <v>2</v>
      </c>
      <c r="AQ77" s="401"/>
      <c r="AR77" s="400">
        <v>6</v>
      </c>
      <c r="AS77" s="401"/>
      <c r="AT77" s="400"/>
      <c r="AU77" s="401"/>
      <c r="AV77" s="400"/>
      <c r="AW77" s="401"/>
      <c r="AX77" s="400">
        <v>1</v>
      </c>
      <c r="AY77" s="401"/>
      <c r="AZ77" s="400">
        <v>1</v>
      </c>
      <c r="BA77" s="401"/>
      <c r="BB77" s="400">
        <v>2</v>
      </c>
      <c r="BC77" s="401"/>
      <c r="BD77" s="400">
        <v>2</v>
      </c>
      <c r="BE77" s="401"/>
      <c r="BF77" s="400">
        <v>6</v>
      </c>
      <c r="BG77" s="401"/>
      <c r="BH77" s="400"/>
      <c r="BI77" s="401"/>
      <c r="BJ77" s="400"/>
      <c r="BK77" s="401"/>
      <c r="BL77" s="400">
        <v>1</v>
      </c>
      <c r="BM77" s="401"/>
      <c r="BN77" s="400">
        <v>1</v>
      </c>
      <c r="BO77" s="401"/>
      <c r="BP77" s="400">
        <v>2</v>
      </c>
      <c r="BQ77" s="401"/>
      <c r="BR77" s="400">
        <v>2</v>
      </c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50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3302</v>
      </c>
      <c r="B78" s="386" t="s">
        <v>3303</v>
      </c>
      <c r="C78" s="392" t="s">
        <v>3233</v>
      </c>
      <c r="D78" s="387" t="s">
        <v>3289</v>
      </c>
      <c r="E78" s="388" t="s">
        <v>3304</v>
      </c>
      <c r="F78" s="389" t="s">
        <v>3224</v>
      </c>
      <c r="G78" s="389" t="s">
        <v>3225</v>
      </c>
      <c r="H78" s="390" t="s">
        <v>231</v>
      </c>
      <c r="I78" s="391" t="s">
        <v>3305</v>
      </c>
      <c r="J78" s="353" t="s">
        <v>3231</v>
      </c>
      <c r="K78" s="355" t="s">
        <v>3235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3302</v>
      </c>
      <c r="B79" s="386" t="s">
        <v>3303</v>
      </c>
      <c r="C79" s="392" t="s">
        <v>3233</v>
      </c>
      <c r="D79" s="387" t="s">
        <v>3289</v>
      </c>
      <c r="E79" s="388" t="s">
        <v>3304</v>
      </c>
      <c r="F79" s="389" t="s">
        <v>3224</v>
      </c>
      <c r="G79" s="389" t="s">
        <v>3225</v>
      </c>
      <c r="H79" s="390" t="s">
        <v>231</v>
      </c>
      <c r="I79" s="391" t="s">
        <v>3305</v>
      </c>
      <c r="J79" s="353" t="s">
        <v>3231</v>
      </c>
      <c r="K79" s="356" t="s">
        <v>3236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3302</v>
      </c>
      <c r="B80" s="393" t="s">
        <v>3303</v>
      </c>
      <c r="C80" s="394" t="s">
        <v>3233</v>
      </c>
      <c r="D80" s="395" t="s">
        <v>3289</v>
      </c>
      <c r="E80" s="411" t="s">
        <v>3304</v>
      </c>
      <c r="F80" s="396" t="s">
        <v>3224</v>
      </c>
      <c r="G80" s="396" t="s">
        <v>3225</v>
      </c>
      <c r="H80" s="397" t="s">
        <v>231</v>
      </c>
      <c r="I80" s="899" t="s">
        <v>3305</v>
      </c>
      <c r="J80" s="353" t="s">
        <v>3231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3306</v>
      </c>
      <c r="B81" s="526" t="s">
        <v>3307</v>
      </c>
      <c r="C81" s="527">
        <v>2</v>
      </c>
      <c r="D81" s="528" t="s">
        <v>3289</v>
      </c>
      <c r="E81" s="426" t="s">
        <v>3308</v>
      </c>
      <c r="F81" s="529" t="s">
        <v>3224</v>
      </c>
      <c r="G81" s="529" t="s">
        <v>3225</v>
      </c>
      <c r="H81" s="530" t="s">
        <v>231</v>
      </c>
      <c r="I81" s="384" t="s">
        <v>3309</v>
      </c>
      <c r="J81" s="353" t="s">
        <v>3268</v>
      </c>
      <c r="K81" s="354" t="s">
        <v>3232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3306</v>
      </c>
      <c r="B82" s="386" t="s">
        <v>3307</v>
      </c>
      <c r="C82" s="352" t="s">
        <v>3233</v>
      </c>
      <c r="D82" s="387" t="s">
        <v>3289</v>
      </c>
      <c r="E82" s="388" t="s">
        <v>3308</v>
      </c>
      <c r="F82" s="389" t="s">
        <v>3224</v>
      </c>
      <c r="G82" s="389" t="s">
        <v>3225</v>
      </c>
      <c r="H82" s="390" t="s">
        <v>231</v>
      </c>
      <c r="I82" s="391" t="s">
        <v>3309</v>
      </c>
      <c r="J82" s="353" t="s">
        <v>3268</v>
      </c>
      <c r="K82" s="353" t="s">
        <v>3234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3306</v>
      </c>
      <c r="B83" s="386" t="s">
        <v>3307</v>
      </c>
      <c r="C83" s="392" t="s">
        <v>3233</v>
      </c>
      <c r="D83" s="387" t="s">
        <v>3289</v>
      </c>
      <c r="E83" s="388" t="s">
        <v>3308</v>
      </c>
      <c r="F83" s="389" t="s">
        <v>3224</v>
      </c>
      <c r="G83" s="389" t="s">
        <v>3225</v>
      </c>
      <c r="H83" s="390" t="s">
        <v>231</v>
      </c>
      <c r="I83" s="391" t="s">
        <v>3309</v>
      </c>
      <c r="J83" s="353" t="s">
        <v>3268</v>
      </c>
      <c r="K83" s="355" t="s">
        <v>3235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3306</v>
      </c>
      <c r="B84" s="386" t="s">
        <v>3307</v>
      </c>
      <c r="C84" s="392" t="s">
        <v>3233</v>
      </c>
      <c r="D84" s="387" t="s">
        <v>3289</v>
      </c>
      <c r="E84" s="388" t="s">
        <v>3308</v>
      </c>
      <c r="F84" s="389" t="s">
        <v>3224</v>
      </c>
      <c r="G84" s="389" t="s">
        <v>3225</v>
      </c>
      <c r="H84" s="390" t="s">
        <v>231</v>
      </c>
      <c r="I84" s="391" t="s">
        <v>3309</v>
      </c>
      <c r="J84" s="353" t="s">
        <v>3268</v>
      </c>
      <c r="K84" s="356" t="s">
        <v>3236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3306</v>
      </c>
      <c r="B85" s="393" t="s">
        <v>3307</v>
      </c>
      <c r="C85" s="394" t="s">
        <v>3233</v>
      </c>
      <c r="D85" s="395" t="s">
        <v>3289</v>
      </c>
      <c r="E85" s="411" t="s">
        <v>3308</v>
      </c>
      <c r="F85" s="396" t="s">
        <v>3224</v>
      </c>
      <c r="G85" s="396" t="s">
        <v>3225</v>
      </c>
      <c r="H85" s="397" t="s">
        <v>231</v>
      </c>
      <c r="I85" s="899" t="s">
        <v>3309</v>
      </c>
      <c r="J85" s="353" t="s">
        <v>3268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3310</v>
      </c>
      <c r="B86" s="526" t="s">
        <v>3311</v>
      </c>
      <c r="C86" s="527">
        <v>1</v>
      </c>
      <c r="D86" s="528" t="s">
        <v>3289</v>
      </c>
      <c r="E86" s="426" t="s">
        <v>3312</v>
      </c>
      <c r="F86" s="529" t="s">
        <v>3224</v>
      </c>
      <c r="G86" s="529" t="s">
        <v>3225</v>
      </c>
      <c r="H86" s="530" t="s">
        <v>231</v>
      </c>
      <c r="I86" s="384" t="s">
        <v>3313</v>
      </c>
      <c r="J86" s="353" t="s">
        <v>3231</v>
      </c>
      <c r="K86" s="354" t="s">
        <v>3232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3310</v>
      </c>
      <c r="B87" s="386" t="s">
        <v>3311</v>
      </c>
      <c r="C87" s="352" t="s">
        <v>3233</v>
      </c>
      <c r="D87" s="387" t="s">
        <v>3289</v>
      </c>
      <c r="E87" s="388" t="s">
        <v>3312</v>
      </c>
      <c r="F87" s="389" t="s">
        <v>3224</v>
      </c>
      <c r="G87" s="389" t="s">
        <v>3225</v>
      </c>
      <c r="H87" s="390" t="s">
        <v>231</v>
      </c>
      <c r="I87" s="391" t="s">
        <v>3313</v>
      </c>
      <c r="J87" s="353" t="s">
        <v>3231</v>
      </c>
      <c r="K87" s="353" t="s">
        <v>3234</v>
      </c>
      <c r="L87" s="400"/>
      <c r="M87" s="401"/>
      <c r="N87" s="400">
        <v>1</v>
      </c>
      <c r="O87" s="401"/>
      <c r="P87" s="400">
        <v>2</v>
      </c>
      <c r="Q87" s="401"/>
      <c r="R87" s="400"/>
      <c r="S87" s="401"/>
      <c r="T87" s="400"/>
      <c r="U87" s="401"/>
      <c r="V87" s="400">
        <v>3</v>
      </c>
      <c r="W87" s="401"/>
      <c r="X87" s="400">
        <v>2</v>
      </c>
      <c r="Y87" s="401"/>
      <c r="Z87" s="400"/>
      <c r="AA87" s="401"/>
      <c r="AB87" s="400">
        <v>1</v>
      </c>
      <c r="AC87" s="401"/>
      <c r="AD87" s="400">
        <v>2</v>
      </c>
      <c r="AE87" s="401"/>
      <c r="AF87" s="400"/>
      <c r="AG87" s="401"/>
      <c r="AH87" s="400"/>
      <c r="AI87" s="401"/>
      <c r="AJ87" s="400">
        <v>3</v>
      </c>
      <c r="AK87" s="401"/>
      <c r="AL87" s="400">
        <v>2</v>
      </c>
      <c r="AM87" s="401"/>
      <c r="AN87" s="400"/>
      <c r="AO87" s="401"/>
      <c r="AP87" s="400">
        <v>1</v>
      </c>
      <c r="AQ87" s="401"/>
      <c r="AR87" s="400">
        <v>2</v>
      </c>
      <c r="AS87" s="401"/>
      <c r="AT87" s="400"/>
      <c r="AU87" s="401"/>
      <c r="AV87" s="400"/>
      <c r="AW87" s="401"/>
      <c r="AX87" s="400">
        <v>3</v>
      </c>
      <c r="AY87" s="401"/>
      <c r="AZ87" s="400">
        <v>2</v>
      </c>
      <c r="BA87" s="401"/>
      <c r="BB87" s="400"/>
      <c r="BC87" s="401"/>
      <c r="BD87" s="400">
        <v>1</v>
      </c>
      <c r="BE87" s="401"/>
      <c r="BF87" s="400">
        <v>2</v>
      </c>
      <c r="BG87" s="401"/>
      <c r="BH87" s="400"/>
      <c r="BI87" s="401"/>
      <c r="BJ87" s="400"/>
      <c r="BK87" s="401"/>
      <c r="BL87" s="400">
        <v>3</v>
      </c>
      <c r="BM87" s="401"/>
      <c r="BN87" s="400">
        <v>2</v>
      </c>
      <c r="BO87" s="401"/>
      <c r="BP87" s="400"/>
      <c r="BQ87" s="401"/>
      <c r="BR87" s="400">
        <v>1</v>
      </c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33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3310</v>
      </c>
      <c r="B88" s="386" t="s">
        <v>3311</v>
      </c>
      <c r="C88" s="392" t="s">
        <v>3233</v>
      </c>
      <c r="D88" s="387" t="s">
        <v>3289</v>
      </c>
      <c r="E88" s="388" t="s">
        <v>3312</v>
      </c>
      <c r="F88" s="389" t="s">
        <v>3224</v>
      </c>
      <c r="G88" s="389" t="s">
        <v>3225</v>
      </c>
      <c r="H88" s="390" t="s">
        <v>231</v>
      </c>
      <c r="I88" s="391" t="s">
        <v>3313</v>
      </c>
      <c r="J88" s="353" t="s">
        <v>3231</v>
      </c>
      <c r="K88" s="355" t="s">
        <v>3235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3310</v>
      </c>
      <c r="B89" s="386" t="s">
        <v>3311</v>
      </c>
      <c r="C89" s="392" t="s">
        <v>3233</v>
      </c>
      <c r="D89" s="387" t="s">
        <v>3289</v>
      </c>
      <c r="E89" s="388" t="s">
        <v>3312</v>
      </c>
      <c r="F89" s="389" t="s">
        <v>3224</v>
      </c>
      <c r="G89" s="389" t="s">
        <v>3225</v>
      </c>
      <c r="H89" s="390" t="s">
        <v>231</v>
      </c>
      <c r="I89" s="391" t="s">
        <v>3313</v>
      </c>
      <c r="J89" s="353" t="s">
        <v>3231</v>
      </c>
      <c r="K89" s="356" t="s">
        <v>3236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3310</v>
      </c>
      <c r="B90" s="393" t="s">
        <v>3311</v>
      </c>
      <c r="C90" s="394" t="s">
        <v>3233</v>
      </c>
      <c r="D90" s="395" t="s">
        <v>3289</v>
      </c>
      <c r="E90" s="411" t="s">
        <v>3312</v>
      </c>
      <c r="F90" s="396" t="s">
        <v>3224</v>
      </c>
      <c r="G90" s="396" t="s">
        <v>3225</v>
      </c>
      <c r="H90" s="397" t="s">
        <v>231</v>
      </c>
      <c r="I90" s="899" t="s">
        <v>3313</v>
      </c>
      <c r="J90" s="353" t="s">
        <v>3231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3314</v>
      </c>
      <c r="B91" s="526" t="s">
        <v>3315</v>
      </c>
      <c r="C91" s="527">
        <v>1</v>
      </c>
      <c r="D91" s="528" t="s">
        <v>3289</v>
      </c>
      <c r="E91" s="426" t="s">
        <v>3316</v>
      </c>
      <c r="F91" s="529" t="s">
        <v>3224</v>
      </c>
      <c r="G91" s="529" t="s">
        <v>3225</v>
      </c>
      <c r="H91" s="530" t="s">
        <v>231</v>
      </c>
      <c r="I91" s="384" t="s">
        <v>3317</v>
      </c>
      <c r="J91" s="353" t="s">
        <v>3231</v>
      </c>
      <c r="K91" s="354" t="s">
        <v>3232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3314</v>
      </c>
      <c r="B92" s="386" t="s">
        <v>3315</v>
      </c>
      <c r="C92" s="352" t="s">
        <v>3233</v>
      </c>
      <c r="D92" s="387" t="s">
        <v>3289</v>
      </c>
      <c r="E92" s="388" t="s">
        <v>3316</v>
      </c>
      <c r="F92" s="389" t="s">
        <v>3224</v>
      </c>
      <c r="G92" s="389" t="s">
        <v>3225</v>
      </c>
      <c r="H92" s="390" t="s">
        <v>231</v>
      </c>
      <c r="I92" s="391" t="s">
        <v>3317</v>
      </c>
      <c r="J92" s="353" t="s">
        <v>3231</v>
      </c>
      <c r="K92" s="353" t="s">
        <v>3234</v>
      </c>
      <c r="L92" s="400">
        <v>3</v>
      </c>
      <c r="M92" s="401"/>
      <c r="N92" s="400">
        <v>2</v>
      </c>
      <c r="O92" s="401"/>
      <c r="P92" s="400">
        <v>1</v>
      </c>
      <c r="Q92" s="401"/>
      <c r="R92" s="400"/>
      <c r="S92" s="401"/>
      <c r="T92" s="400"/>
      <c r="U92" s="401"/>
      <c r="V92" s="400">
        <v>5</v>
      </c>
      <c r="W92" s="401"/>
      <c r="X92" s="400">
        <v>3</v>
      </c>
      <c r="Y92" s="401"/>
      <c r="Z92" s="400">
        <v>3</v>
      </c>
      <c r="AA92" s="401"/>
      <c r="AB92" s="400">
        <v>2</v>
      </c>
      <c r="AC92" s="401"/>
      <c r="AD92" s="400">
        <v>1</v>
      </c>
      <c r="AE92" s="401"/>
      <c r="AF92" s="400"/>
      <c r="AG92" s="401"/>
      <c r="AH92" s="400"/>
      <c r="AI92" s="401"/>
      <c r="AJ92" s="400">
        <v>5</v>
      </c>
      <c r="AK92" s="401"/>
      <c r="AL92" s="400">
        <v>3</v>
      </c>
      <c r="AM92" s="401"/>
      <c r="AN92" s="400">
        <v>3</v>
      </c>
      <c r="AO92" s="401"/>
      <c r="AP92" s="400">
        <v>2</v>
      </c>
      <c r="AQ92" s="401"/>
      <c r="AR92" s="400">
        <v>1</v>
      </c>
      <c r="AS92" s="401"/>
      <c r="AT92" s="400"/>
      <c r="AU92" s="401"/>
      <c r="AV92" s="400"/>
      <c r="AW92" s="401"/>
      <c r="AX92" s="400">
        <v>5</v>
      </c>
      <c r="AY92" s="401"/>
      <c r="AZ92" s="400">
        <v>3</v>
      </c>
      <c r="BA92" s="401"/>
      <c r="BB92" s="400">
        <v>3</v>
      </c>
      <c r="BC92" s="401"/>
      <c r="BD92" s="400">
        <v>2</v>
      </c>
      <c r="BE92" s="401"/>
      <c r="BF92" s="400">
        <v>1</v>
      </c>
      <c r="BG92" s="401"/>
      <c r="BH92" s="400"/>
      <c r="BI92" s="401"/>
      <c r="BJ92" s="400"/>
      <c r="BK92" s="401"/>
      <c r="BL92" s="400">
        <v>5</v>
      </c>
      <c r="BM92" s="401"/>
      <c r="BN92" s="400">
        <v>3</v>
      </c>
      <c r="BO92" s="401"/>
      <c r="BP92" s="400">
        <v>3</v>
      </c>
      <c r="BQ92" s="401"/>
      <c r="BR92" s="400">
        <v>2</v>
      </c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61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3314</v>
      </c>
      <c r="B93" s="386" t="s">
        <v>3315</v>
      </c>
      <c r="C93" s="392" t="s">
        <v>3233</v>
      </c>
      <c r="D93" s="387" t="s">
        <v>3289</v>
      </c>
      <c r="E93" s="388" t="s">
        <v>3316</v>
      </c>
      <c r="F93" s="389" t="s">
        <v>3224</v>
      </c>
      <c r="G93" s="389" t="s">
        <v>3225</v>
      </c>
      <c r="H93" s="390" t="s">
        <v>231</v>
      </c>
      <c r="I93" s="391" t="s">
        <v>3317</v>
      </c>
      <c r="J93" s="353" t="s">
        <v>3231</v>
      </c>
      <c r="K93" s="355" t="s">
        <v>3235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3314</v>
      </c>
      <c r="B94" s="386" t="s">
        <v>3315</v>
      </c>
      <c r="C94" s="392" t="s">
        <v>3233</v>
      </c>
      <c r="D94" s="387" t="s">
        <v>3289</v>
      </c>
      <c r="E94" s="388" t="s">
        <v>3316</v>
      </c>
      <c r="F94" s="389" t="s">
        <v>3224</v>
      </c>
      <c r="G94" s="389" t="s">
        <v>3225</v>
      </c>
      <c r="H94" s="390" t="s">
        <v>231</v>
      </c>
      <c r="I94" s="391" t="s">
        <v>3317</v>
      </c>
      <c r="J94" s="353" t="s">
        <v>3231</v>
      </c>
      <c r="K94" s="356" t="s">
        <v>3236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3314</v>
      </c>
      <c r="B95" s="393" t="s">
        <v>3315</v>
      </c>
      <c r="C95" s="394" t="s">
        <v>3233</v>
      </c>
      <c r="D95" s="395" t="s">
        <v>3289</v>
      </c>
      <c r="E95" s="411" t="s">
        <v>3316</v>
      </c>
      <c r="F95" s="396" t="s">
        <v>3224</v>
      </c>
      <c r="G95" s="396" t="s">
        <v>3225</v>
      </c>
      <c r="H95" s="397" t="s">
        <v>231</v>
      </c>
      <c r="I95" s="899" t="s">
        <v>3317</v>
      </c>
      <c r="J95" s="353" t="s">
        <v>3231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3318</v>
      </c>
      <c r="B96" s="526" t="s">
        <v>3319</v>
      </c>
      <c r="C96" s="527">
        <v>4</v>
      </c>
      <c r="D96" s="528" t="s">
        <v>3289</v>
      </c>
      <c r="E96" s="426" t="s">
        <v>3320</v>
      </c>
      <c r="F96" s="529" t="s">
        <v>3224</v>
      </c>
      <c r="G96" s="529" t="s">
        <v>3225</v>
      </c>
      <c r="H96" s="530" t="s">
        <v>231</v>
      </c>
      <c r="I96" s="384" t="s">
        <v>3321</v>
      </c>
      <c r="J96" s="353" t="s">
        <v>3231</v>
      </c>
      <c r="K96" s="354" t="s">
        <v>3232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3318</v>
      </c>
      <c r="B97" s="386" t="s">
        <v>3319</v>
      </c>
      <c r="C97" s="352" t="s">
        <v>3262</v>
      </c>
      <c r="D97" s="387" t="s">
        <v>3289</v>
      </c>
      <c r="E97" s="388" t="s">
        <v>3320</v>
      </c>
      <c r="F97" s="389" t="s">
        <v>3224</v>
      </c>
      <c r="G97" s="389" t="s">
        <v>3225</v>
      </c>
      <c r="H97" s="390" t="s">
        <v>231</v>
      </c>
      <c r="I97" s="391" t="s">
        <v>3321</v>
      </c>
      <c r="J97" s="353" t="s">
        <v>3231</v>
      </c>
      <c r="K97" s="353" t="s">
        <v>3234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>
        <v>1</v>
      </c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>
        <v>1</v>
      </c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>
        <v>1</v>
      </c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>
        <v>1</v>
      </c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4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3318</v>
      </c>
      <c r="B98" s="386" t="s">
        <v>3319</v>
      </c>
      <c r="C98" s="392" t="s">
        <v>3262</v>
      </c>
      <c r="D98" s="387" t="s">
        <v>3289</v>
      </c>
      <c r="E98" s="388" t="s">
        <v>3320</v>
      </c>
      <c r="F98" s="389" t="s">
        <v>3224</v>
      </c>
      <c r="G98" s="389" t="s">
        <v>3225</v>
      </c>
      <c r="H98" s="390" t="s">
        <v>231</v>
      </c>
      <c r="I98" s="391" t="s">
        <v>3321</v>
      </c>
      <c r="J98" s="353" t="s">
        <v>3231</v>
      </c>
      <c r="K98" s="355" t="s">
        <v>3235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3318</v>
      </c>
      <c r="B99" s="386" t="s">
        <v>3319</v>
      </c>
      <c r="C99" s="392" t="s">
        <v>3262</v>
      </c>
      <c r="D99" s="387" t="s">
        <v>3289</v>
      </c>
      <c r="E99" s="388" t="s">
        <v>3320</v>
      </c>
      <c r="F99" s="389" t="s">
        <v>3224</v>
      </c>
      <c r="G99" s="389" t="s">
        <v>3225</v>
      </c>
      <c r="H99" s="390" t="s">
        <v>231</v>
      </c>
      <c r="I99" s="391" t="s">
        <v>3321</v>
      </c>
      <c r="J99" s="353" t="s">
        <v>3231</v>
      </c>
      <c r="K99" s="356" t="s">
        <v>3236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3318</v>
      </c>
      <c r="B100" s="393" t="s">
        <v>3319</v>
      </c>
      <c r="C100" s="394" t="s">
        <v>3262</v>
      </c>
      <c r="D100" s="395" t="s">
        <v>3289</v>
      </c>
      <c r="E100" s="411" t="s">
        <v>3320</v>
      </c>
      <c r="F100" s="396" t="s">
        <v>3224</v>
      </c>
      <c r="G100" s="396" t="s">
        <v>3225</v>
      </c>
      <c r="H100" s="397" t="s">
        <v>231</v>
      </c>
      <c r="I100" s="899" t="s">
        <v>3321</v>
      </c>
      <c r="J100" s="353" t="s">
        <v>3231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3322</v>
      </c>
      <c r="B101" s="526" t="s">
        <v>3323</v>
      </c>
      <c r="C101" s="527">
        <v>2</v>
      </c>
      <c r="D101" s="528" t="s">
        <v>3289</v>
      </c>
      <c r="E101" s="426" t="s">
        <v>3324</v>
      </c>
      <c r="F101" s="529" t="s">
        <v>3224</v>
      </c>
      <c r="G101" s="529" t="s">
        <v>3225</v>
      </c>
      <c r="H101" s="530" t="s">
        <v>231</v>
      </c>
      <c r="I101" s="384" t="s">
        <v>1848</v>
      </c>
      <c r="J101" s="353" t="s">
        <v>3268</v>
      </c>
      <c r="K101" s="354" t="s">
        <v>3232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3322</v>
      </c>
      <c r="B102" s="386" t="s">
        <v>3323</v>
      </c>
      <c r="C102" s="352" t="s">
        <v>3233</v>
      </c>
      <c r="D102" s="387" t="s">
        <v>3289</v>
      </c>
      <c r="E102" s="388" t="s">
        <v>3324</v>
      </c>
      <c r="F102" s="389" t="s">
        <v>3224</v>
      </c>
      <c r="G102" s="389" t="s">
        <v>3225</v>
      </c>
      <c r="H102" s="390" t="s">
        <v>231</v>
      </c>
      <c r="I102" s="391" t="s">
        <v>1848</v>
      </c>
      <c r="J102" s="353" t="s">
        <v>3268</v>
      </c>
      <c r="K102" s="353" t="s">
        <v>3234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3322</v>
      </c>
      <c r="B103" s="386" t="s">
        <v>3323</v>
      </c>
      <c r="C103" s="392" t="s">
        <v>3233</v>
      </c>
      <c r="D103" s="387" t="s">
        <v>3289</v>
      </c>
      <c r="E103" s="388" t="s">
        <v>3324</v>
      </c>
      <c r="F103" s="389" t="s">
        <v>3224</v>
      </c>
      <c r="G103" s="389" t="s">
        <v>3225</v>
      </c>
      <c r="H103" s="390" t="s">
        <v>231</v>
      </c>
      <c r="I103" s="391" t="s">
        <v>1848</v>
      </c>
      <c r="J103" s="353" t="s">
        <v>3268</v>
      </c>
      <c r="K103" s="355" t="s">
        <v>3235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3322</v>
      </c>
      <c r="B104" s="386" t="s">
        <v>3323</v>
      </c>
      <c r="C104" s="392" t="s">
        <v>3233</v>
      </c>
      <c r="D104" s="387" t="s">
        <v>3289</v>
      </c>
      <c r="E104" s="388" t="s">
        <v>3324</v>
      </c>
      <c r="F104" s="389" t="s">
        <v>3224</v>
      </c>
      <c r="G104" s="389" t="s">
        <v>3225</v>
      </c>
      <c r="H104" s="390" t="s">
        <v>231</v>
      </c>
      <c r="I104" s="391" t="s">
        <v>1848</v>
      </c>
      <c r="J104" s="353" t="s">
        <v>3268</v>
      </c>
      <c r="K104" s="356" t="s">
        <v>3236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3322</v>
      </c>
      <c r="B105" s="393" t="s">
        <v>3323</v>
      </c>
      <c r="C105" s="394" t="s">
        <v>3233</v>
      </c>
      <c r="D105" s="395" t="s">
        <v>3289</v>
      </c>
      <c r="E105" s="411" t="s">
        <v>3324</v>
      </c>
      <c r="F105" s="396" t="s">
        <v>3224</v>
      </c>
      <c r="G105" s="396" t="s">
        <v>3225</v>
      </c>
      <c r="H105" s="397" t="s">
        <v>231</v>
      </c>
      <c r="I105" s="899" t="s">
        <v>1848</v>
      </c>
      <c r="J105" s="353" t="s">
        <v>3268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3325</v>
      </c>
      <c r="B106" s="526" t="s">
        <v>3326</v>
      </c>
      <c r="C106" s="527">
        <v>3</v>
      </c>
      <c r="D106" s="528" t="s">
        <v>3289</v>
      </c>
      <c r="E106" s="426" t="s">
        <v>3327</v>
      </c>
      <c r="F106" s="529" t="s">
        <v>3224</v>
      </c>
      <c r="G106" s="529" t="s">
        <v>3225</v>
      </c>
      <c r="H106" s="530" t="s">
        <v>231</v>
      </c>
      <c r="I106" s="384" t="s">
        <v>3328</v>
      </c>
      <c r="J106" s="353" t="s">
        <v>3300</v>
      </c>
      <c r="K106" s="354" t="s">
        <v>3232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3325</v>
      </c>
      <c r="B107" s="386" t="s">
        <v>3326</v>
      </c>
      <c r="C107" s="352" t="s">
        <v>3301</v>
      </c>
      <c r="D107" s="387" t="s">
        <v>3289</v>
      </c>
      <c r="E107" s="388" t="s">
        <v>3327</v>
      </c>
      <c r="F107" s="389" t="s">
        <v>3224</v>
      </c>
      <c r="G107" s="389" t="s">
        <v>3225</v>
      </c>
      <c r="H107" s="390" t="s">
        <v>231</v>
      </c>
      <c r="I107" s="391" t="s">
        <v>3328</v>
      </c>
      <c r="J107" s="353" t="s">
        <v>3300</v>
      </c>
      <c r="K107" s="353" t="s">
        <v>3234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3325</v>
      </c>
      <c r="B108" s="386" t="s">
        <v>3326</v>
      </c>
      <c r="C108" s="392" t="s">
        <v>3301</v>
      </c>
      <c r="D108" s="387" t="s">
        <v>3289</v>
      </c>
      <c r="E108" s="388" t="s">
        <v>3327</v>
      </c>
      <c r="F108" s="389" t="s">
        <v>3224</v>
      </c>
      <c r="G108" s="389" t="s">
        <v>3225</v>
      </c>
      <c r="H108" s="390" t="s">
        <v>231</v>
      </c>
      <c r="I108" s="391" t="s">
        <v>3328</v>
      </c>
      <c r="J108" s="353" t="s">
        <v>3300</v>
      </c>
      <c r="K108" s="355" t="s">
        <v>3235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3325</v>
      </c>
      <c r="B109" s="386" t="s">
        <v>3326</v>
      </c>
      <c r="C109" s="392" t="s">
        <v>3301</v>
      </c>
      <c r="D109" s="387" t="s">
        <v>3289</v>
      </c>
      <c r="E109" s="388" t="s">
        <v>3327</v>
      </c>
      <c r="F109" s="389" t="s">
        <v>3224</v>
      </c>
      <c r="G109" s="389" t="s">
        <v>3225</v>
      </c>
      <c r="H109" s="390" t="s">
        <v>231</v>
      </c>
      <c r="I109" s="391" t="s">
        <v>3328</v>
      </c>
      <c r="J109" s="353" t="s">
        <v>3300</v>
      </c>
      <c r="K109" s="356" t="s">
        <v>3236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3325</v>
      </c>
      <c r="B110" s="393" t="s">
        <v>3326</v>
      </c>
      <c r="C110" s="394" t="s">
        <v>3301</v>
      </c>
      <c r="D110" s="395" t="s">
        <v>3289</v>
      </c>
      <c r="E110" s="411" t="s">
        <v>3327</v>
      </c>
      <c r="F110" s="396" t="s">
        <v>3224</v>
      </c>
      <c r="G110" s="396" t="s">
        <v>3225</v>
      </c>
      <c r="H110" s="397" t="s">
        <v>231</v>
      </c>
      <c r="I110" s="899" t="s">
        <v>3328</v>
      </c>
      <c r="J110" s="353" t="s">
        <v>3300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3329</v>
      </c>
      <c r="B111" s="526" t="s">
        <v>3330</v>
      </c>
      <c r="C111" s="527">
        <v>2</v>
      </c>
      <c r="D111" s="528" t="s">
        <v>3289</v>
      </c>
      <c r="E111" s="426" t="s">
        <v>3331</v>
      </c>
      <c r="F111" s="529" t="s">
        <v>3224</v>
      </c>
      <c r="G111" s="529" t="s">
        <v>3225</v>
      </c>
      <c r="H111" s="530" t="s">
        <v>231</v>
      </c>
      <c r="I111" s="384" t="s">
        <v>3332</v>
      </c>
      <c r="J111" s="353" t="s">
        <v>3268</v>
      </c>
      <c r="K111" s="354" t="s">
        <v>3232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3329</v>
      </c>
      <c r="B112" s="386" t="s">
        <v>3330</v>
      </c>
      <c r="C112" s="352" t="s">
        <v>3233</v>
      </c>
      <c r="D112" s="387" t="s">
        <v>3289</v>
      </c>
      <c r="E112" s="388" t="s">
        <v>3331</v>
      </c>
      <c r="F112" s="389" t="s">
        <v>3224</v>
      </c>
      <c r="G112" s="389" t="s">
        <v>3225</v>
      </c>
      <c r="H112" s="390" t="s">
        <v>231</v>
      </c>
      <c r="I112" s="391" t="s">
        <v>3332</v>
      </c>
      <c r="J112" s="353" t="s">
        <v>3268</v>
      </c>
      <c r="K112" s="353" t="s">
        <v>3234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3329</v>
      </c>
      <c r="B113" s="386" t="s">
        <v>3330</v>
      </c>
      <c r="C113" s="392" t="s">
        <v>3233</v>
      </c>
      <c r="D113" s="387" t="s">
        <v>3289</v>
      </c>
      <c r="E113" s="388" t="s">
        <v>3331</v>
      </c>
      <c r="F113" s="389" t="s">
        <v>3224</v>
      </c>
      <c r="G113" s="389" t="s">
        <v>3225</v>
      </c>
      <c r="H113" s="390" t="s">
        <v>231</v>
      </c>
      <c r="I113" s="391" t="s">
        <v>3332</v>
      </c>
      <c r="J113" s="353" t="s">
        <v>3268</v>
      </c>
      <c r="K113" s="355" t="s">
        <v>3235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3329</v>
      </c>
      <c r="B114" s="386" t="s">
        <v>3330</v>
      </c>
      <c r="C114" s="392" t="s">
        <v>3233</v>
      </c>
      <c r="D114" s="387" t="s">
        <v>3289</v>
      </c>
      <c r="E114" s="388" t="s">
        <v>3331</v>
      </c>
      <c r="F114" s="389" t="s">
        <v>3224</v>
      </c>
      <c r="G114" s="389" t="s">
        <v>3225</v>
      </c>
      <c r="H114" s="390" t="s">
        <v>231</v>
      </c>
      <c r="I114" s="391" t="s">
        <v>3332</v>
      </c>
      <c r="J114" s="353" t="s">
        <v>3268</v>
      </c>
      <c r="K114" s="356" t="s">
        <v>3236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3329</v>
      </c>
      <c r="B115" s="393" t="s">
        <v>3330</v>
      </c>
      <c r="C115" s="394" t="s">
        <v>3233</v>
      </c>
      <c r="D115" s="395" t="s">
        <v>3289</v>
      </c>
      <c r="E115" s="411" t="s">
        <v>3331</v>
      </c>
      <c r="F115" s="396" t="s">
        <v>3224</v>
      </c>
      <c r="G115" s="396" t="s">
        <v>3225</v>
      </c>
      <c r="H115" s="397" t="s">
        <v>231</v>
      </c>
      <c r="I115" s="899" t="s">
        <v>3332</v>
      </c>
      <c r="J115" s="353" t="s">
        <v>3268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3333</v>
      </c>
      <c r="B116" s="526" t="s">
        <v>3334</v>
      </c>
      <c r="C116" s="527">
        <v>4</v>
      </c>
      <c r="D116" s="528" t="s">
        <v>3335</v>
      </c>
      <c r="E116" s="426" t="s">
        <v>3336</v>
      </c>
      <c r="F116" s="529" t="s">
        <v>3224</v>
      </c>
      <c r="G116" s="529" t="s">
        <v>3225</v>
      </c>
      <c r="H116" s="530" t="s">
        <v>192</v>
      </c>
      <c r="I116" s="384" t="s">
        <v>3337</v>
      </c>
      <c r="J116" s="353" t="s">
        <v>3231</v>
      </c>
      <c r="K116" s="354" t="s">
        <v>3232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3333</v>
      </c>
      <c r="B117" s="386" t="s">
        <v>3334</v>
      </c>
      <c r="C117" s="352" t="s">
        <v>3262</v>
      </c>
      <c r="D117" s="387" t="s">
        <v>3335</v>
      </c>
      <c r="E117" s="388" t="s">
        <v>3336</v>
      </c>
      <c r="F117" s="389" t="s">
        <v>3224</v>
      </c>
      <c r="G117" s="389" t="s">
        <v>3225</v>
      </c>
      <c r="H117" s="390" t="s">
        <v>192</v>
      </c>
      <c r="I117" s="391" t="s">
        <v>3337</v>
      </c>
      <c r="J117" s="353" t="s">
        <v>3231</v>
      </c>
      <c r="K117" s="353" t="s">
        <v>3234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3333</v>
      </c>
      <c r="B118" s="386" t="s">
        <v>3334</v>
      </c>
      <c r="C118" s="392" t="s">
        <v>3262</v>
      </c>
      <c r="D118" s="387" t="s">
        <v>3335</v>
      </c>
      <c r="E118" s="388" t="s">
        <v>3336</v>
      </c>
      <c r="F118" s="389" t="s">
        <v>3224</v>
      </c>
      <c r="G118" s="389" t="s">
        <v>3225</v>
      </c>
      <c r="H118" s="390" t="s">
        <v>192</v>
      </c>
      <c r="I118" s="391" t="s">
        <v>3337</v>
      </c>
      <c r="J118" s="353" t="s">
        <v>3231</v>
      </c>
      <c r="K118" s="355" t="s">
        <v>3235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3333</v>
      </c>
      <c r="B119" s="386" t="s">
        <v>3334</v>
      </c>
      <c r="C119" s="392" t="s">
        <v>3262</v>
      </c>
      <c r="D119" s="387" t="s">
        <v>3335</v>
      </c>
      <c r="E119" s="388" t="s">
        <v>3336</v>
      </c>
      <c r="F119" s="389" t="s">
        <v>3224</v>
      </c>
      <c r="G119" s="389" t="s">
        <v>3225</v>
      </c>
      <c r="H119" s="390" t="s">
        <v>192</v>
      </c>
      <c r="I119" s="391" t="s">
        <v>3337</v>
      </c>
      <c r="J119" s="353" t="s">
        <v>3231</v>
      </c>
      <c r="K119" s="356" t="s">
        <v>3236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3333</v>
      </c>
      <c r="B120" s="393" t="s">
        <v>3334</v>
      </c>
      <c r="C120" s="394" t="s">
        <v>3262</v>
      </c>
      <c r="D120" s="395" t="s">
        <v>3335</v>
      </c>
      <c r="E120" s="411" t="s">
        <v>3336</v>
      </c>
      <c r="F120" s="396" t="s">
        <v>3224</v>
      </c>
      <c r="G120" s="396" t="s">
        <v>3225</v>
      </c>
      <c r="H120" s="397" t="s">
        <v>192</v>
      </c>
      <c r="I120" s="899" t="s">
        <v>3337</v>
      </c>
      <c r="J120" s="353" t="s">
        <v>3231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3127</v>
      </c>
      <c r="B121" s="526" t="s">
        <v>3338</v>
      </c>
      <c r="C121" s="527">
        <v>4</v>
      </c>
      <c r="D121" s="528" t="s">
        <v>3339</v>
      </c>
      <c r="E121" s="426" t="s">
        <v>3340</v>
      </c>
      <c r="F121" s="529" t="s">
        <v>3224</v>
      </c>
      <c r="G121" s="529" t="s">
        <v>3225</v>
      </c>
      <c r="H121" s="530" t="s">
        <v>444</v>
      </c>
      <c r="I121" s="384" t="s">
        <v>3341</v>
      </c>
      <c r="J121" s="353" t="s">
        <v>3231</v>
      </c>
      <c r="K121" s="354" t="s">
        <v>3232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3127</v>
      </c>
      <c r="B122" s="386" t="s">
        <v>3338</v>
      </c>
      <c r="C122" s="352" t="s">
        <v>3262</v>
      </c>
      <c r="D122" s="387" t="s">
        <v>3339</v>
      </c>
      <c r="E122" s="388" t="s">
        <v>3340</v>
      </c>
      <c r="F122" s="389" t="s">
        <v>3224</v>
      </c>
      <c r="G122" s="389" t="s">
        <v>3225</v>
      </c>
      <c r="H122" s="390" t="s">
        <v>444</v>
      </c>
      <c r="I122" s="391" t="s">
        <v>3341</v>
      </c>
      <c r="J122" s="353" t="s">
        <v>3231</v>
      </c>
      <c r="K122" s="353" t="s">
        <v>3234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3127</v>
      </c>
      <c r="B123" s="386" t="s">
        <v>3338</v>
      </c>
      <c r="C123" s="392" t="s">
        <v>3262</v>
      </c>
      <c r="D123" s="387" t="s">
        <v>3339</v>
      </c>
      <c r="E123" s="388" t="s">
        <v>3340</v>
      </c>
      <c r="F123" s="389" t="s">
        <v>3224</v>
      </c>
      <c r="G123" s="389" t="s">
        <v>3225</v>
      </c>
      <c r="H123" s="390" t="s">
        <v>444</v>
      </c>
      <c r="I123" s="391" t="s">
        <v>3341</v>
      </c>
      <c r="J123" s="353" t="s">
        <v>3231</v>
      </c>
      <c r="K123" s="355" t="s">
        <v>3235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3127</v>
      </c>
      <c r="B124" s="386" t="s">
        <v>3338</v>
      </c>
      <c r="C124" s="392" t="s">
        <v>3262</v>
      </c>
      <c r="D124" s="387" t="s">
        <v>3339</v>
      </c>
      <c r="E124" s="388" t="s">
        <v>3340</v>
      </c>
      <c r="F124" s="389" t="s">
        <v>3224</v>
      </c>
      <c r="G124" s="389" t="s">
        <v>3225</v>
      </c>
      <c r="H124" s="390" t="s">
        <v>444</v>
      </c>
      <c r="I124" s="391" t="s">
        <v>3341</v>
      </c>
      <c r="J124" s="353" t="s">
        <v>3231</v>
      </c>
      <c r="K124" s="356" t="s">
        <v>3236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3127</v>
      </c>
      <c r="B125" s="393" t="s">
        <v>3338</v>
      </c>
      <c r="C125" s="394" t="s">
        <v>3262</v>
      </c>
      <c r="D125" s="395" t="s">
        <v>3339</v>
      </c>
      <c r="E125" s="411" t="s">
        <v>3340</v>
      </c>
      <c r="F125" s="396" t="s">
        <v>3224</v>
      </c>
      <c r="G125" s="396" t="s">
        <v>3225</v>
      </c>
      <c r="H125" s="397" t="s">
        <v>444</v>
      </c>
      <c r="I125" s="899" t="s">
        <v>3341</v>
      </c>
      <c r="J125" s="353" t="s">
        <v>3231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3342</v>
      </c>
      <c r="B126" s="526" t="s">
        <v>3343</v>
      </c>
      <c r="C126" s="527">
        <v>1</v>
      </c>
      <c r="D126" s="528" t="s">
        <v>3344</v>
      </c>
      <c r="E126" s="426" t="s">
        <v>3345</v>
      </c>
      <c r="F126" s="529" t="s">
        <v>3224</v>
      </c>
      <c r="G126" s="529" t="s">
        <v>3225</v>
      </c>
      <c r="H126" s="530" t="s">
        <v>1504</v>
      </c>
      <c r="I126" s="384" t="s">
        <v>3346</v>
      </c>
      <c r="J126" s="353" t="s">
        <v>3231</v>
      </c>
      <c r="K126" s="354" t="s">
        <v>3232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3342</v>
      </c>
      <c r="B127" s="386" t="s">
        <v>3343</v>
      </c>
      <c r="C127" s="352" t="s">
        <v>3233</v>
      </c>
      <c r="D127" s="387" t="s">
        <v>3344</v>
      </c>
      <c r="E127" s="388" t="s">
        <v>3345</v>
      </c>
      <c r="F127" s="389" t="s">
        <v>3224</v>
      </c>
      <c r="G127" s="389" t="s">
        <v>3225</v>
      </c>
      <c r="H127" s="390" t="s">
        <v>1504</v>
      </c>
      <c r="I127" s="391" t="s">
        <v>3346</v>
      </c>
      <c r="J127" s="353" t="s">
        <v>3231</v>
      </c>
      <c r="K127" s="353" t="s">
        <v>3234</v>
      </c>
      <c r="L127" s="400">
        <v>3</v>
      </c>
      <c r="M127" s="401"/>
      <c r="N127" s="400">
        <v>3</v>
      </c>
      <c r="O127" s="401"/>
      <c r="P127" s="400">
        <v>6</v>
      </c>
      <c r="Q127" s="401"/>
      <c r="R127" s="400"/>
      <c r="S127" s="401"/>
      <c r="T127" s="400"/>
      <c r="U127" s="401"/>
      <c r="V127" s="400"/>
      <c r="W127" s="401"/>
      <c r="X127" s="400">
        <v>2</v>
      </c>
      <c r="Y127" s="401"/>
      <c r="Z127" s="400">
        <v>3</v>
      </c>
      <c r="AA127" s="401"/>
      <c r="AB127" s="400">
        <v>3</v>
      </c>
      <c r="AC127" s="401"/>
      <c r="AD127" s="400">
        <v>6</v>
      </c>
      <c r="AE127" s="401"/>
      <c r="AF127" s="400"/>
      <c r="AG127" s="401"/>
      <c r="AH127" s="400"/>
      <c r="AI127" s="401"/>
      <c r="AJ127" s="400"/>
      <c r="AK127" s="401"/>
      <c r="AL127" s="400">
        <v>2</v>
      </c>
      <c r="AM127" s="401"/>
      <c r="AN127" s="400">
        <v>3</v>
      </c>
      <c r="AO127" s="401"/>
      <c r="AP127" s="400">
        <v>3</v>
      </c>
      <c r="AQ127" s="401"/>
      <c r="AR127" s="400">
        <v>6</v>
      </c>
      <c r="AS127" s="401"/>
      <c r="AT127" s="400"/>
      <c r="AU127" s="401"/>
      <c r="AV127" s="400"/>
      <c r="AW127" s="401"/>
      <c r="AX127" s="400"/>
      <c r="AY127" s="401"/>
      <c r="AZ127" s="400">
        <v>2</v>
      </c>
      <c r="BA127" s="401"/>
      <c r="BB127" s="400">
        <v>3</v>
      </c>
      <c r="BC127" s="401"/>
      <c r="BD127" s="400">
        <v>3</v>
      </c>
      <c r="BE127" s="401"/>
      <c r="BF127" s="400">
        <v>6</v>
      </c>
      <c r="BG127" s="401"/>
      <c r="BH127" s="400"/>
      <c r="BI127" s="401"/>
      <c r="BJ127" s="400"/>
      <c r="BK127" s="401"/>
      <c r="BL127" s="400"/>
      <c r="BM127" s="401"/>
      <c r="BN127" s="400">
        <v>2</v>
      </c>
      <c r="BO127" s="401"/>
      <c r="BP127" s="400">
        <v>3</v>
      </c>
      <c r="BQ127" s="401"/>
      <c r="BR127" s="400">
        <v>3</v>
      </c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62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3342</v>
      </c>
      <c r="B128" s="386" t="s">
        <v>3343</v>
      </c>
      <c r="C128" s="392" t="s">
        <v>3233</v>
      </c>
      <c r="D128" s="387" t="s">
        <v>3344</v>
      </c>
      <c r="E128" s="388" t="s">
        <v>3345</v>
      </c>
      <c r="F128" s="389" t="s">
        <v>3224</v>
      </c>
      <c r="G128" s="389" t="s">
        <v>3225</v>
      </c>
      <c r="H128" s="390" t="s">
        <v>1504</v>
      </c>
      <c r="I128" s="391" t="s">
        <v>3346</v>
      </c>
      <c r="J128" s="353" t="s">
        <v>3231</v>
      </c>
      <c r="K128" s="355" t="s">
        <v>3235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3342</v>
      </c>
      <c r="B129" s="386" t="s">
        <v>3343</v>
      </c>
      <c r="C129" s="392" t="s">
        <v>3233</v>
      </c>
      <c r="D129" s="387" t="s">
        <v>3344</v>
      </c>
      <c r="E129" s="388" t="s">
        <v>3345</v>
      </c>
      <c r="F129" s="389" t="s">
        <v>3224</v>
      </c>
      <c r="G129" s="389" t="s">
        <v>3225</v>
      </c>
      <c r="H129" s="390" t="s">
        <v>1504</v>
      </c>
      <c r="I129" s="391" t="s">
        <v>3346</v>
      </c>
      <c r="J129" s="353" t="s">
        <v>3231</v>
      </c>
      <c r="K129" s="356" t="s">
        <v>3236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3342</v>
      </c>
      <c r="B130" s="393" t="s">
        <v>3343</v>
      </c>
      <c r="C130" s="394" t="s">
        <v>3233</v>
      </c>
      <c r="D130" s="395" t="s">
        <v>3344</v>
      </c>
      <c r="E130" s="411" t="s">
        <v>3345</v>
      </c>
      <c r="F130" s="396" t="s">
        <v>3224</v>
      </c>
      <c r="G130" s="396" t="s">
        <v>3225</v>
      </c>
      <c r="H130" s="397" t="s">
        <v>1504</v>
      </c>
      <c r="I130" s="899" t="s">
        <v>3346</v>
      </c>
      <c r="J130" s="353" t="s">
        <v>3231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3347</v>
      </c>
      <c r="B131" s="526" t="s">
        <v>3348</v>
      </c>
      <c r="C131" s="527">
        <v>4</v>
      </c>
      <c r="D131" s="528" t="s">
        <v>3344</v>
      </c>
      <c r="E131" s="426" t="s">
        <v>3349</v>
      </c>
      <c r="F131" s="529" t="s">
        <v>3224</v>
      </c>
      <c r="G131" s="529" t="s">
        <v>3225</v>
      </c>
      <c r="H131" s="530" t="s">
        <v>1504</v>
      </c>
      <c r="I131" s="384" t="s">
        <v>3350</v>
      </c>
      <c r="J131" s="353" t="s">
        <v>3231</v>
      </c>
      <c r="K131" s="354" t="s">
        <v>3232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3347</v>
      </c>
      <c r="B132" s="386" t="s">
        <v>3348</v>
      </c>
      <c r="C132" s="352" t="s">
        <v>3262</v>
      </c>
      <c r="D132" s="387" t="s">
        <v>3344</v>
      </c>
      <c r="E132" s="388" t="s">
        <v>3349</v>
      </c>
      <c r="F132" s="389" t="s">
        <v>3224</v>
      </c>
      <c r="G132" s="389" t="s">
        <v>3225</v>
      </c>
      <c r="H132" s="390" t="s">
        <v>1504</v>
      </c>
      <c r="I132" s="391" t="s">
        <v>3350</v>
      </c>
      <c r="J132" s="353" t="s">
        <v>3231</v>
      </c>
      <c r="K132" s="353" t="s">
        <v>3234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3347</v>
      </c>
      <c r="B133" s="386" t="s">
        <v>3348</v>
      </c>
      <c r="C133" s="392" t="s">
        <v>3262</v>
      </c>
      <c r="D133" s="387" t="s">
        <v>3344</v>
      </c>
      <c r="E133" s="388" t="s">
        <v>3349</v>
      </c>
      <c r="F133" s="389" t="s">
        <v>3224</v>
      </c>
      <c r="G133" s="389" t="s">
        <v>3225</v>
      </c>
      <c r="H133" s="390" t="s">
        <v>1504</v>
      </c>
      <c r="I133" s="391" t="s">
        <v>3350</v>
      </c>
      <c r="J133" s="353" t="s">
        <v>3231</v>
      </c>
      <c r="K133" s="355" t="s">
        <v>3235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3347</v>
      </c>
      <c r="B134" s="386" t="s">
        <v>3348</v>
      </c>
      <c r="C134" s="392" t="s">
        <v>3262</v>
      </c>
      <c r="D134" s="387" t="s">
        <v>3344</v>
      </c>
      <c r="E134" s="388" t="s">
        <v>3349</v>
      </c>
      <c r="F134" s="389" t="s">
        <v>3224</v>
      </c>
      <c r="G134" s="389" t="s">
        <v>3225</v>
      </c>
      <c r="H134" s="390" t="s">
        <v>1504</v>
      </c>
      <c r="I134" s="391" t="s">
        <v>3350</v>
      </c>
      <c r="J134" s="353" t="s">
        <v>3231</v>
      </c>
      <c r="K134" s="356" t="s">
        <v>3236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3347</v>
      </c>
      <c r="B135" s="393" t="s">
        <v>3348</v>
      </c>
      <c r="C135" s="394" t="s">
        <v>3262</v>
      </c>
      <c r="D135" s="395" t="s">
        <v>3344</v>
      </c>
      <c r="E135" s="411" t="s">
        <v>3349</v>
      </c>
      <c r="F135" s="396" t="s">
        <v>3224</v>
      </c>
      <c r="G135" s="396" t="s">
        <v>3225</v>
      </c>
      <c r="H135" s="397" t="s">
        <v>1504</v>
      </c>
      <c r="I135" s="899" t="s">
        <v>3350</v>
      </c>
      <c r="J135" s="353" t="s">
        <v>3231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3351</v>
      </c>
      <c r="B136" s="526" t="s">
        <v>3352</v>
      </c>
      <c r="C136" s="527">
        <v>1</v>
      </c>
      <c r="D136" s="528" t="s">
        <v>3344</v>
      </c>
      <c r="E136" s="426" t="s">
        <v>3353</v>
      </c>
      <c r="F136" s="529" t="s">
        <v>3224</v>
      </c>
      <c r="G136" s="529" t="s">
        <v>3225</v>
      </c>
      <c r="H136" s="530" t="s">
        <v>1504</v>
      </c>
      <c r="I136" s="384" t="s">
        <v>3354</v>
      </c>
      <c r="J136" s="353" t="s">
        <v>3231</v>
      </c>
      <c r="K136" s="354" t="s">
        <v>3232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3351</v>
      </c>
      <c r="B137" s="386" t="s">
        <v>3352</v>
      </c>
      <c r="C137" s="352" t="s">
        <v>3233</v>
      </c>
      <c r="D137" s="387" t="s">
        <v>3344</v>
      </c>
      <c r="E137" s="388" t="s">
        <v>3353</v>
      </c>
      <c r="F137" s="389" t="s">
        <v>3224</v>
      </c>
      <c r="G137" s="389" t="s">
        <v>3225</v>
      </c>
      <c r="H137" s="390" t="s">
        <v>1504</v>
      </c>
      <c r="I137" s="391" t="s">
        <v>3354</v>
      </c>
      <c r="J137" s="353" t="s">
        <v>3231</v>
      </c>
      <c r="K137" s="353" t="s">
        <v>3234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3351</v>
      </c>
      <c r="B138" s="386" t="s">
        <v>3352</v>
      </c>
      <c r="C138" s="392" t="s">
        <v>3233</v>
      </c>
      <c r="D138" s="387" t="s">
        <v>3344</v>
      </c>
      <c r="E138" s="388" t="s">
        <v>3353</v>
      </c>
      <c r="F138" s="389" t="s">
        <v>3224</v>
      </c>
      <c r="G138" s="389" t="s">
        <v>3225</v>
      </c>
      <c r="H138" s="390" t="s">
        <v>1504</v>
      </c>
      <c r="I138" s="391" t="s">
        <v>3354</v>
      </c>
      <c r="J138" s="353" t="s">
        <v>3231</v>
      </c>
      <c r="K138" s="355" t="s">
        <v>3235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3351</v>
      </c>
      <c r="B139" s="386" t="s">
        <v>3352</v>
      </c>
      <c r="C139" s="392" t="s">
        <v>3233</v>
      </c>
      <c r="D139" s="387" t="s">
        <v>3344</v>
      </c>
      <c r="E139" s="388" t="s">
        <v>3353</v>
      </c>
      <c r="F139" s="389" t="s">
        <v>3224</v>
      </c>
      <c r="G139" s="389" t="s">
        <v>3225</v>
      </c>
      <c r="H139" s="390" t="s">
        <v>1504</v>
      </c>
      <c r="I139" s="391" t="s">
        <v>3354</v>
      </c>
      <c r="J139" s="353" t="s">
        <v>3231</v>
      </c>
      <c r="K139" s="356" t="s">
        <v>3236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3351</v>
      </c>
      <c r="B140" s="393" t="s">
        <v>3352</v>
      </c>
      <c r="C140" s="394" t="s">
        <v>3233</v>
      </c>
      <c r="D140" s="395" t="s">
        <v>3344</v>
      </c>
      <c r="E140" s="411" t="s">
        <v>3353</v>
      </c>
      <c r="F140" s="396" t="s">
        <v>3224</v>
      </c>
      <c r="G140" s="396" t="s">
        <v>3225</v>
      </c>
      <c r="H140" s="397" t="s">
        <v>1504</v>
      </c>
      <c r="I140" s="899" t="s">
        <v>3354</v>
      </c>
      <c r="J140" s="353" t="s">
        <v>3231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3355</v>
      </c>
      <c r="B141" s="526" t="s">
        <v>3356</v>
      </c>
      <c r="C141" s="527">
        <v>3</v>
      </c>
      <c r="D141" s="528" t="s">
        <v>3344</v>
      </c>
      <c r="E141" s="426" t="s">
        <v>3357</v>
      </c>
      <c r="F141" s="529" t="s">
        <v>3224</v>
      </c>
      <c r="G141" s="529" t="s">
        <v>3225</v>
      </c>
      <c r="H141" s="530" t="s">
        <v>1504</v>
      </c>
      <c r="I141" s="384" t="s">
        <v>3358</v>
      </c>
      <c r="J141" s="353" t="s">
        <v>3300</v>
      </c>
      <c r="K141" s="354" t="s">
        <v>3232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3355</v>
      </c>
      <c r="B142" s="386" t="s">
        <v>3356</v>
      </c>
      <c r="C142" s="352" t="s">
        <v>3301</v>
      </c>
      <c r="D142" s="387" t="s">
        <v>3344</v>
      </c>
      <c r="E142" s="388" t="s">
        <v>3357</v>
      </c>
      <c r="F142" s="389" t="s">
        <v>3224</v>
      </c>
      <c r="G142" s="389" t="s">
        <v>3225</v>
      </c>
      <c r="H142" s="390" t="s">
        <v>1504</v>
      </c>
      <c r="I142" s="391" t="s">
        <v>3358</v>
      </c>
      <c r="J142" s="353" t="s">
        <v>3300</v>
      </c>
      <c r="K142" s="353" t="s">
        <v>3234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3355</v>
      </c>
      <c r="B143" s="386" t="s">
        <v>3356</v>
      </c>
      <c r="C143" s="392" t="s">
        <v>3301</v>
      </c>
      <c r="D143" s="387" t="s">
        <v>3344</v>
      </c>
      <c r="E143" s="388" t="s">
        <v>3357</v>
      </c>
      <c r="F143" s="389" t="s">
        <v>3224</v>
      </c>
      <c r="G143" s="389" t="s">
        <v>3225</v>
      </c>
      <c r="H143" s="390" t="s">
        <v>1504</v>
      </c>
      <c r="I143" s="391" t="s">
        <v>3358</v>
      </c>
      <c r="J143" s="353" t="s">
        <v>3300</v>
      </c>
      <c r="K143" s="355" t="s">
        <v>3235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3355</v>
      </c>
      <c r="B144" s="386" t="s">
        <v>3356</v>
      </c>
      <c r="C144" s="392" t="s">
        <v>3301</v>
      </c>
      <c r="D144" s="387" t="s">
        <v>3344</v>
      </c>
      <c r="E144" s="388" t="s">
        <v>3357</v>
      </c>
      <c r="F144" s="389" t="s">
        <v>3224</v>
      </c>
      <c r="G144" s="389" t="s">
        <v>3225</v>
      </c>
      <c r="H144" s="390" t="s">
        <v>1504</v>
      </c>
      <c r="I144" s="391" t="s">
        <v>3358</v>
      </c>
      <c r="J144" s="353" t="s">
        <v>3300</v>
      </c>
      <c r="K144" s="356" t="s">
        <v>3236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3355</v>
      </c>
      <c r="B145" s="393" t="s">
        <v>3356</v>
      </c>
      <c r="C145" s="394" t="s">
        <v>3301</v>
      </c>
      <c r="D145" s="395" t="s">
        <v>3344</v>
      </c>
      <c r="E145" s="411" t="s">
        <v>3357</v>
      </c>
      <c r="F145" s="396" t="s">
        <v>3224</v>
      </c>
      <c r="G145" s="396" t="s">
        <v>3225</v>
      </c>
      <c r="H145" s="397" t="s">
        <v>1504</v>
      </c>
      <c r="I145" s="899" t="s">
        <v>3358</v>
      </c>
      <c r="J145" s="353" t="s">
        <v>3300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3359</v>
      </c>
      <c r="B146" s="526" t="s">
        <v>3360</v>
      </c>
      <c r="C146" s="527">
        <v>1</v>
      </c>
      <c r="D146" s="528" t="s">
        <v>3344</v>
      </c>
      <c r="E146" s="426" t="s">
        <v>3361</v>
      </c>
      <c r="F146" s="529" t="s">
        <v>3224</v>
      </c>
      <c r="G146" s="529" t="s">
        <v>3225</v>
      </c>
      <c r="H146" s="530" t="s">
        <v>1504</v>
      </c>
      <c r="I146" s="384" t="s">
        <v>3362</v>
      </c>
      <c r="J146" s="353" t="s">
        <v>3231</v>
      </c>
      <c r="K146" s="354" t="s">
        <v>3232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3359</v>
      </c>
      <c r="B147" s="386" t="s">
        <v>3360</v>
      </c>
      <c r="C147" s="352" t="s">
        <v>3233</v>
      </c>
      <c r="D147" s="387" t="s">
        <v>3344</v>
      </c>
      <c r="E147" s="388" t="s">
        <v>3361</v>
      </c>
      <c r="F147" s="389" t="s">
        <v>3224</v>
      </c>
      <c r="G147" s="389" t="s">
        <v>3225</v>
      </c>
      <c r="H147" s="390" t="s">
        <v>1504</v>
      </c>
      <c r="I147" s="391" t="s">
        <v>3362</v>
      </c>
      <c r="J147" s="353" t="s">
        <v>3231</v>
      </c>
      <c r="K147" s="353" t="s">
        <v>3234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3359</v>
      </c>
      <c r="B148" s="386" t="s">
        <v>3360</v>
      </c>
      <c r="C148" s="392" t="s">
        <v>3233</v>
      </c>
      <c r="D148" s="387" t="s">
        <v>3344</v>
      </c>
      <c r="E148" s="388" t="s">
        <v>3361</v>
      </c>
      <c r="F148" s="389" t="s">
        <v>3224</v>
      </c>
      <c r="G148" s="389" t="s">
        <v>3225</v>
      </c>
      <c r="H148" s="390" t="s">
        <v>1504</v>
      </c>
      <c r="I148" s="391" t="s">
        <v>3362</v>
      </c>
      <c r="J148" s="353" t="s">
        <v>3231</v>
      </c>
      <c r="K148" s="355" t="s">
        <v>3235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3359</v>
      </c>
      <c r="B149" s="386" t="s">
        <v>3360</v>
      </c>
      <c r="C149" s="392" t="s">
        <v>3233</v>
      </c>
      <c r="D149" s="387" t="s">
        <v>3344</v>
      </c>
      <c r="E149" s="388" t="s">
        <v>3361</v>
      </c>
      <c r="F149" s="389" t="s">
        <v>3224</v>
      </c>
      <c r="G149" s="389" t="s">
        <v>3225</v>
      </c>
      <c r="H149" s="390" t="s">
        <v>1504</v>
      </c>
      <c r="I149" s="391" t="s">
        <v>3362</v>
      </c>
      <c r="J149" s="353" t="s">
        <v>3231</v>
      </c>
      <c r="K149" s="356" t="s">
        <v>3236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3359</v>
      </c>
      <c r="B150" s="393" t="s">
        <v>3360</v>
      </c>
      <c r="C150" s="394" t="s">
        <v>3233</v>
      </c>
      <c r="D150" s="395" t="s">
        <v>3344</v>
      </c>
      <c r="E150" s="411" t="s">
        <v>3361</v>
      </c>
      <c r="F150" s="396" t="s">
        <v>3224</v>
      </c>
      <c r="G150" s="396" t="s">
        <v>3225</v>
      </c>
      <c r="H150" s="397" t="s">
        <v>1504</v>
      </c>
      <c r="I150" s="899" t="s">
        <v>3362</v>
      </c>
      <c r="J150" s="353" t="s">
        <v>3231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3363</v>
      </c>
      <c r="B151" s="526" t="s">
        <v>3364</v>
      </c>
      <c r="C151" s="527">
        <v>1</v>
      </c>
      <c r="D151" s="528" t="s">
        <v>3344</v>
      </c>
      <c r="E151" s="426" t="s">
        <v>3365</v>
      </c>
      <c r="F151" s="529" t="s">
        <v>3224</v>
      </c>
      <c r="G151" s="529" t="s">
        <v>3225</v>
      </c>
      <c r="H151" s="530" t="s">
        <v>1504</v>
      </c>
      <c r="I151" s="384" t="s">
        <v>3366</v>
      </c>
      <c r="J151" s="353" t="s">
        <v>3231</v>
      </c>
      <c r="K151" s="354" t="s">
        <v>3232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3363</v>
      </c>
      <c r="B152" s="386" t="s">
        <v>3364</v>
      </c>
      <c r="C152" s="352" t="s">
        <v>3233</v>
      </c>
      <c r="D152" s="387" t="s">
        <v>3344</v>
      </c>
      <c r="E152" s="388" t="s">
        <v>3365</v>
      </c>
      <c r="F152" s="389" t="s">
        <v>3224</v>
      </c>
      <c r="G152" s="389" t="s">
        <v>3225</v>
      </c>
      <c r="H152" s="390" t="s">
        <v>1504</v>
      </c>
      <c r="I152" s="391" t="s">
        <v>3366</v>
      </c>
      <c r="J152" s="353" t="s">
        <v>3231</v>
      </c>
      <c r="K152" s="353" t="s">
        <v>3234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3363</v>
      </c>
      <c r="B153" s="386" t="s">
        <v>3364</v>
      </c>
      <c r="C153" s="392" t="s">
        <v>3233</v>
      </c>
      <c r="D153" s="387" t="s">
        <v>3344</v>
      </c>
      <c r="E153" s="388" t="s">
        <v>3365</v>
      </c>
      <c r="F153" s="389" t="s">
        <v>3224</v>
      </c>
      <c r="G153" s="389" t="s">
        <v>3225</v>
      </c>
      <c r="H153" s="390" t="s">
        <v>1504</v>
      </c>
      <c r="I153" s="391" t="s">
        <v>3366</v>
      </c>
      <c r="J153" s="353" t="s">
        <v>3231</v>
      </c>
      <c r="K153" s="355" t="s">
        <v>3235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3363</v>
      </c>
      <c r="B154" s="386" t="s">
        <v>3364</v>
      </c>
      <c r="C154" s="392" t="s">
        <v>3233</v>
      </c>
      <c r="D154" s="387" t="s">
        <v>3344</v>
      </c>
      <c r="E154" s="388" t="s">
        <v>3365</v>
      </c>
      <c r="F154" s="389" t="s">
        <v>3224</v>
      </c>
      <c r="G154" s="389" t="s">
        <v>3225</v>
      </c>
      <c r="H154" s="390" t="s">
        <v>1504</v>
      </c>
      <c r="I154" s="391" t="s">
        <v>3366</v>
      </c>
      <c r="J154" s="353" t="s">
        <v>3231</v>
      </c>
      <c r="K154" s="356" t="s">
        <v>3236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3363</v>
      </c>
      <c r="B155" s="393" t="s">
        <v>3364</v>
      </c>
      <c r="C155" s="394" t="s">
        <v>3233</v>
      </c>
      <c r="D155" s="395" t="s">
        <v>3344</v>
      </c>
      <c r="E155" s="411" t="s">
        <v>3365</v>
      </c>
      <c r="F155" s="396" t="s">
        <v>3224</v>
      </c>
      <c r="G155" s="396" t="s">
        <v>3225</v>
      </c>
      <c r="H155" s="397" t="s">
        <v>1504</v>
      </c>
      <c r="I155" s="899" t="s">
        <v>3366</v>
      </c>
      <c r="J155" s="353" t="s">
        <v>3231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3367</v>
      </c>
      <c r="B156" s="526" t="s">
        <v>3368</v>
      </c>
      <c r="C156" s="527">
        <v>3</v>
      </c>
      <c r="D156" s="528" t="s">
        <v>3344</v>
      </c>
      <c r="E156" s="426" t="s">
        <v>3369</v>
      </c>
      <c r="F156" s="529" t="s">
        <v>3224</v>
      </c>
      <c r="G156" s="529" t="s">
        <v>3225</v>
      </c>
      <c r="H156" s="530" t="s">
        <v>1504</v>
      </c>
      <c r="I156" s="384" t="s">
        <v>3370</v>
      </c>
      <c r="J156" s="353" t="s">
        <v>3300</v>
      </c>
      <c r="K156" s="354" t="s">
        <v>3232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3367</v>
      </c>
      <c r="B157" s="386" t="s">
        <v>3368</v>
      </c>
      <c r="C157" s="352" t="s">
        <v>3301</v>
      </c>
      <c r="D157" s="387" t="s">
        <v>3344</v>
      </c>
      <c r="E157" s="388" t="s">
        <v>3369</v>
      </c>
      <c r="F157" s="389" t="s">
        <v>3224</v>
      </c>
      <c r="G157" s="389" t="s">
        <v>3225</v>
      </c>
      <c r="H157" s="390" t="s">
        <v>1504</v>
      </c>
      <c r="I157" s="391" t="s">
        <v>3370</v>
      </c>
      <c r="J157" s="353" t="s">
        <v>3300</v>
      </c>
      <c r="K157" s="353" t="s">
        <v>3234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3367</v>
      </c>
      <c r="B158" s="386" t="s">
        <v>3368</v>
      </c>
      <c r="C158" s="392" t="s">
        <v>3301</v>
      </c>
      <c r="D158" s="387" t="s">
        <v>3344</v>
      </c>
      <c r="E158" s="388" t="s">
        <v>3369</v>
      </c>
      <c r="F158" s="389" t="s">
        <v>3224</v>
      </c>
      <c r="G158" s="389" t="s">
        <v>3225</v>
      </c>
      <c r="H158" s="390" t="s">
        <v>1504</v>
      </c>
      <c r="I158" s="391" t="s">
        <v>3370</v>
      </c>
      <c r="J158" s="353" t="s">
        <v>3300</v>
      </c>
      <c r="K158" s="355" t="s">
        <v>3235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3367</v>
      </c>
      <c r="B159" s="386" t="s">
        <v>3368</v>
      </c>
      <c r="C159" s="392" t="s">
        <v>3301</v>
      </c>
      <c r="D159" s="387" t="s">
        <v>3344</v>
      </c>
      <c r="E159" s="388" t="s">
        <v>3369</v>
      </c>
      <c r="F159" s="389" t="s">
        <v>3224</v>
      </c>
      <c r="G159" s="389" t="s">
        <v>3225</v>
      </c>
      <c r="H159" s="390" t="s">
        <v>1504</v>
      </c>
      <c r="I159" s="391" t="s">
        <v>3370</v>
      </c>
      <c r="J159" s="353" t="s">
        <v>3300</v>
      </c>
      <c r="K159" s="356" t="s">
        <v>3236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3367</v>
      </c>
      <c r="B160" s="393" t="s">
        <v>3368</v>
      </c>
      <c r="C160" s="394" t="s">
        <v>3301</v>
      </c>
      <c r="D160" s="395" t="s">
        <v>3344</v>
      </c>
      <c r="E160" s="411" t="s">
        <v>3369</v>
      </c>
      <c r="F160" s="396" t="s">
        <v>3224</v>
      </c>
      <c r="G160" s="396" t="s">
        <v>3225</v>
      </c>
      <c r="H160" s="397" t="s">
        <v>1504</v>
      </c>
      <c r="I160" s="899" t="s">
        <v>3370</v>
      </c>
      <c r="J160" s="353" t="s">
        <v>3300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3371</v>
      </c>
      <c r="B161" s="526" t="s">
        <v>3372</v>
      </c>
      <c r="C161" s="527">
        <v>1</v>
      </c>
      <c r="D161" s="528" t="s">
        <v>3373</v>
      </c>
      <c r="E161" s="426" t="s">
        <v>3374</v>
      </c>
      <c r="F161" s="529" t="s">
        <v>3224</v>
      </c>
      <c r="G161" s="529" t="s">
        <v>3225</v>
      </c>
      <c r="H161" s="530" t="s">
        <v>193</v>
      </c>
      <c r="I161" s="384" t="s">
        <v>3375</v>
      </c>
      <c r="J161" s="353" t="s">
        <v>3231</v>
      </c>
      <c r="K161" s="354" t="s">
        <v>3232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3371</v>
      </c>
      <c r="B162" s="386" t="s">
        <v>3372</v>
      </c>
      <c r="C162" s="352" t="s">
        <v>3233</v>
      </c>
      <c r="D162" s="387" t="s">
        <v>3373</v>
      </c>
      <c r="E162" s="388" t="s">
        <v>3374</v>
      </c>
      <c r="F162" s="389" t="s">
        <v>3224</v>
      </c>
      <c r="G162" s="389" t="s">
        <v>3225</v>
      </c>
      <c r="H162" s="390" t="s">
        <v>193</v>
      </c>
      <c r="I162" s="391" t="s">
        <v>3375</v>
      </c>
      <c r="J162" s="353" t="s">
        <v>3231</v>
      </c>
      <c r="K162" s="353" t="s">
        <v>3234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3371</v>
      </c>
      <c r="B163" s="386" t="s">
        <v>3372</v>
      </c>
      <c r="C163" s="392" t="s">
        <v>3233</v>
      </c>
      <c r="D163" s="387" t="s">
        <v>3373</v>
      </c>
      <c r="E163" s="388" t="s">
        <v>3374</v>
      </c>
      <c r="F163" s="389" t="s">
        <v>3224</v>
      </c>
      <c r="G163" s="389" t="s">
        <v>3225</v>
      </c>
      <c r="H163" s="390" t="s">
        <v>193</v>
      </c>
      <c r="I163" s="391" t="s">
        <v>3375</v>
      </c>
      <c r="J163" s="353" t="s">
        <v>3231</v>
      </c>
      <c r="K163" s="355" t="s">
        <v>3235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3371</v>
      </c>
      <c r="B164" s="386" t="s">
        <v>3372</v>
      </c>
      <c r="C164" s="392" t="s">
        <v>3233</v>
      </c>
      <c r="D164" s="387" t="s">
        <v>3373</v>
      </c>
      <c r="E164" s="388" t="s">
        <v>3374</v>
      </c>
      <c r="F164" s="389" t="s">
        <v>3224</v>
      </c>
      <c r="G164" s="389" t="s">
        <v>3225</v>
      </c>
      <c r="H164" s="390" t="s">
        <v>193</v>
      </c>
      <c r="I164" s="391" t="s">
        <v>3375</v>
      </c>
      <c r="J164" s="353" t="s">
        <v>3231</v>
      </c>
      <c r="K164" s="356" t="s">
        <v>3236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3371</v>
      </c>
      <c r="B165" s="393" t="s">
        <v>3372</v>
      </c>
      <c r="C165" s="394" t="s">
        <v>3233</v>
      </c>
      <c r="D165" s="395" t="s">
        <v>3373</v>
      </c>
      <c r="E165" s="411" t="s">
        <v>3374</v>
      </c>
      <c r="F165" s="396" t="s">
        <v>3224</v>
      </c>
      <c r="G165" s="396" t="s">
        <v>3225</v>
      </c>
      <c r="H165" s="397" t="s">
        <v>193</v>
      </c>
      <c r="I165" s="899" t="s">
        <v>3375</v>
      </c>
      <c r="J165" s="353" t="s">
        <v>3231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3376</v>
      </c>
      <c r="B166" s="526" t="s">
        <v>3377</v>
      </c>
      <c r="C166" s="527">
        <v>3</v>
      </c>
      <c r="D166" s="528" t="s">
        <v>3373</v>
      </c>
      <c r="E166" s="426" t="s">
        <v>3378</v>
      </c>
      <c r="F166" s="529" t="s">
        <v>3224</v>
      </c>
      <c r="G166" s="529" t="s">
        <v>3225</v>
      </c>
      <c r="H166" s="530" t="s">
        <v>193</v>
      </c>
      <c r="I166" s="384" t="s">
        <v>3379</v>
      </c>
      <c r="J166" s="353" t="s">
        <v>3300</v>
      </c>
      <c r="K166" s="354" t="s">
        <v>3232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3376</v>
      </c>
      <c r="B167" s="386" t="s">
        <v>3377</v>
      </c>
      <c r="C167" s="352" t="s">
        <v>3301</v>
      </c>
      <c r="D167" s="387" t="s">
        <v>3373</v>
      </c>
      <c r="E167" s="388" t="s">
        <v>3378</v>
      </c>
      <c r="F167" s="389" t="s">
        <v>3224</v>
      </c>
      <c r="G167" s="389" t="s">
        <v>3225</v>
      </c>
      <c r="H167" s="390" t="s">
        <v>193</v>
      </c>
      <c r="I167" s="391" t="s">
        <v>3379</v>
      </c>
      <c r="J167" s="353" t="s">
        <v>3300</v>
      </c>
      <c r="K167" s="353" t="s">
        <v>3234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3376</v>
      </c>
      <c r="B168" s="386" t="s">
        <v>3377</v>
      </c>
      <c r="C168" s="392" t="s">
        <v>3301</v>
      </c>
      <c r="D168" s="387" t="s">
        <v>3373</v>
      </c>
      <c r="E168" s="388" t="s">
        <v>3378</v>
      </c>
      <c r="F168" s="389" t="s">
        <v>3224</v>
      </c>
      <c r="G168" s="389" t="s">
        <v>3225</v>
      </c>
      <c r="H168" s="390" t="s">
        <v>193</v>
      </c>
      <c r="I168" s="391" t="s">
        <v>3379</v>
      </c>
      <c r="J168" s="353" t="s">
        <v>3300</v>
      </c>
      <c r="K168" s="355" t="s">
        <v>3235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3376</v>
      </c>
      <c r="B169" s="386" t="s">
        <v>3377</v>
      </c>
      <c r="C169" s="392" t="s">
        <v>3301</v>
      </c>
      <c r="D169" s="387" t="s">
        <v>3373</v>
      </c>
      <c r="E169" s="388" t="s">
        <v>3378</v>
      </c>
      <c r="F169" s="389" t="s">
        <v>3224</v>
      </c>
      <c r="G169" s="389" t="s">
        <v>3225</v>
      </c>
      <c r="H169" s="390" t="s">
        <v>193</v>
      </c>
      <c r="I169" s="391" t="s">
        <v>3379</v>
      </c>
      <c r="J169" s="353" t="s">
        <v>3300</v>
      </c>
      <c r="K169" s="356" t="s">
        <v>3236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3376</v>
      </c>
      <c r="B170" s="393" t="s">
        <v>3377</v>
      </c>
      <c r="C170" s="394" t="s">
        <v>3301</v>
      </c>
      <c r="D170" s="395" t="s">
        <v>3373</v>
      </c>
      <c r="E170" s="411" t="s">
        <v>3378</v>
      </c>
      <c r="F170" s="396" t="s">
        <v>3224</v>
      </c>
      <c r="G170" s="396" t="s">
        <v>3225</v>
      </c>
      <c r="H170" s="397" t="s">
        <v>193</v>
      </c>
      <c r="I170" s="899" t="s">
        <v>3379</v>
      </c>
      <c r="J170" s="353" t="s">
        <v>3300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3380</v>
      </c>
      <c r="B171" s="526" t="s">
        <v>3381</v>
      </c>
      <c r="C171" s="527">
        <v>1</v>
      </c>
      <c r="D171" s="528" t="s">
        <v>3382</v>
      </c>
      <c r="E171" s="426" t="s">
        <v>3383</v>
      </c>
      <c r="F171" s="529" t="s">
        <v>3224</v>
      </c>
      <c r="G171" s="529" t="s">
        <v>3225</v>
      </c>
      <c r="H171" s="530" t="s">
        <v>194</v>
      </c>
      <c r="I171" s="384" t="s">
        <v>3384</v>
      </c>
      <c r="J171" s="353" t="s">
        <v>3231</v>
      </c>
      <c r="K171" s="354" t="s">
        <v>3232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3380</v>
      </c>
      <c r="B172" s="386" t="s">
        <v>3381</v>
      </c>
      <c r="C172" s="352" t="s">
        <v>3233</v>
      </c>
      <c r="D172" s="387" t="s">
        <v>3382</v>
      </c>
      <c r="E172" s="388" t="s">
        <v>3383</v>
      </c>
      <c r="F172" s="389" t="s">
        <v>3224</v>
      </c>
      <c r="G172" s="389" t="s">
        <v>3225</v>
      </c>
      <c r="H172" s="390" t="s">
        <v>194</v>
      </c>
      <c r="I172" s="391" t="s">
        <v>3384</v>
      </c>
      <c r="J172" s="353" t="s">
        <v>3231</v>
      </c>
      <c r="K172" s="353" t="s">
        <v>3234</v>
      </c>
      <c r="L172" s="400">
        <v>2</v>
      </c>
      <c r="M172" s="401"/>
      <c r="N172" s="400">
        <v>3</v>
      </c>
      <c r="O172" s="401"/>
      <c r="P172" s="400"/>
      <c r="Q172" s="401"/>
      <c r="R172" s="400"/>
      <c r="S172" s="401"/>
      <c r="T172" s="400"/>
      <c r="U172" s="401"/>
      <c r="V172" s="400"/>
      <c r="W172" s="401"/>
      <c r="X172" s="400">
        <v>2</v>
      </c>
      <c r="Y172" s="401"/>
      <c r="Z172" s="400">
        <v>2</v>
      </c>
      <c r="AA172" s="401"/>
      <c r="AB172" s="400">
        <v>3</v>
      </c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>
        <v>2</v>
      </c>
      <c r="AM172" s="401"/>
      <c r="AN172" s="400">
        <v>2</v>
      </c>
      <c r="AO172" s="401"/>
      <c r="AP172" s="400">
        <v>3</v>
      </c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>
        <v>2</v>
      </c>
      <c r="BA172" s="401"/>
      <c r="BB172" s="400">
        <v>2</v>
      </c>
      <c r="BC172" s="401"/>
      <c r="BD172" s="400">
        <v>3</v>
      </c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>
        <v>2</v>
      </c>
      <c r="BO172" s="401"/>
      <c r="BP172" s="400">
        <v>2</v>
      </c>
      <c r="BQ172" s="401"/>
      <c r="BR172" s="400">
        <v>3</v>
      </c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33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3380</v>
      </c>
      <c r="B173" s="386" t="s">
        <v>3381</v>
      </c>
      <c r="C173" s="392" t="s">
        <v>3233</v>
      </c>
      <c r="D173" s="387" t="s">
        <v>3382</v>
      </c>
      <c r="E173" s="388" t="s">
        <v>3383</v>
      </c>
      <c r="F173" s="389" t="s">
        <v>3224</v>
      </c>
      <c r="G173" s="389" t="s">
        <v>3225</v>
      </c>
      <c r="H173" s="390" t="s">
        <v>194</v>
      </c>
      <c r="I173" s="391" t="s">
        <v>3384</v>
      </c>
      <c r="J173" s="353" t="s">
        <v>3231</v>
      </c>
      <c r="K173" s="355" t="s">
        <v>3235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3380</v>
      </c>
      <c r="B174" s="386" t="s">
        <v>3381</v>
      </c>
      <c r="C174" s="392" t="s">
        <v>3233</v>
      </c>
      <c r="D174" s="387" t="s">
        <v>3382</v>
      </c>
      <c r="E174" s="388" t="s">
        <v>3383</v>
      </c>
      <c r="F174" s="389" t="s">
        <v>3224</v>
      </c>
      <c r="G174" s="389" t="s">
        <v>3225</v>
      </c>
      <c r="H174" s="390" t="s">
        <v>194</v>
      </c>
      <c r="I174" s="391" t="s">
        <v>3384</v>
      </c>
      <c r="J174" s="353" t="s">
        <v>3231</v>
      </c>
      <c r="K174" s="356" t="s">
        <v>3236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3380</v>
      </c>
      <c r="B175" s="393" t="s">
        <v>3381</v>
      </c>
      <c r="C175" s="394" t="s">
        <v>3233</v>
      </c>
      <c r="D175" s="395" t="s">
        <v>3382</v>
      </c>
      <c r="E175" s="411" t="s">
        <v>3383</v>
      </c>
      <c r="F175" s="396" t="s">
        <v>3224</v>
      </c>
      <c r="G175" s="396" t="s">
        <v>3225</v>
      </c>
      <c r="H175" s="397" t="s">
        <v>194</v>
      </c>
      <c r="I175" s="899" t="s">
        <v>3384</v>
      </c>
      <c r="J175" s="353" t="s">
        <v>3231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3385</v>
      </c>
      <c r="B176" s="526" t="s">
        <v>3386</v>
      </c>
      <c r="C176" s="527">
        <v>3</v>
      </c>
      <c r="D176" s="528" t="s">
        <v>3382</v>
      </c>
      <c r="E176" s="426" t="s">
        <v>3387</v>
      </c>
      <c r="F176" s="529" t="s">
        <v>3224</v>
      </c>
      <c r="G176" s="529" t="s">
        <v>3225</v>
      </c>
      <c r="H176" s="530" t="s">
        <v>194</v>
      </c>
      <c r="I176" s="384" t="s">
        <v>3388</v>
      </c>
      <c r="J176" s="353" t="s">
        <v>3300</v>
      </c>
      <c r="K176" s="354" t="s">
        <v>3232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3385</v>
      </c>
      <c r="B177" s="386" t="s">
        <v>3386</v>
      </c>
      <c r="C177" s="352" t="s">
        <v>3301</v>
      </c>
      <c r="D177" s="387" t="s">
        <v>3382</v>
      </c>
      <c r="E177" s="388" t="s">
        <v>3387</v>
      </c>
      <c r="F177" s="389" t="s">
        <v>3224</v>
      </c>
      <c r="G177" s="389" t="s">
        <v>3225</v>
      </c>
      <c r="H177" s="390" t="s">
        <v>194</v>
      </c>
      <c r="I177" s="391" t="s">
        <v>3388</v>
      </c>
      <c r="J177" s="353" t="s">
        <v>3300</v>
      </c>
      <c r="K177" s="353" t="s">
        <v>3234</v>
      </c>
      <c r="L177" s="400"/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3385</v>
      </c>
      <c r="B178" s="386" t="s">
        <v>3386</v>
      </c>
      <c r="C178" s="392" t="s">
        <v>3301</v>
      </c>
      <c r="D178" s="387" t="s">
        <v>3382</v>
      </c>
      <c r="E178" s="388" t="s">
        <v>3387</v>
      </c>
      <c r="F178" s="389" t="s">
        <v>3224</v>
      </c>
      <c r="G178" s="389" t="s">
        <v>3225</v>
      </c>
      <c r="H178" s="390" t="s">
        <v>194</v>
      </c>
      <c r="I178" s="391" t="s">
        <v>3388</v>
      </c>
      <c r="J178" s="353" t="s">
        <v>3300</v>
      </c>
      <c r="K178" s="355" t="s">
        <v>3235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3385</v>
      </c>
      <c r="B179" s="386" t="s">
        <v>3386</v>
      </c>
      <c r="C179" s="392" t="s">
        <v>3301</v>
      </c>
      <c r="D179" s="387" t="s">
        <v>3382</v>
      </c>
      <c r="E179" s="388" t="s">
        <v>3387</v>
      </c>
      <c r="F179" s="389" t="s">
        <v>3224</v>
      </c>
      <c r="G179" s="389" t="s">
        <v>3225</v>
      </c>
      <c r="H179" s="390" t="s">
        <v>194</v>
      </c>
      <c r="I179" s="391" t="s">
        <v>3388</v>
      </c>
      <c r="J179" s="353" t="s">
        <v>3300</v>
      </c>
      <c r="K179" s="356" t="s">
        <v>3236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3385</v>
      </c>
      <c r="B180" s="393" t="s">
        <v>3386</v>
      </c>
      <c r="C180" s="394" t="s">
        <v>3301</v>
      </c>
      <c r="D180" s="395" t="s">
        <v>3382</v>
      </c>
      <c r="E180" s="411" t="s">
        <v>3387</v>
      </c>
      <c r="F180" s="396" t="s">
        <v>3224</v>
      </c>
      <c r="G180" s="396" t="s">
        <v>3225</v>
      </c>
      <c r="H180" s="397" t="s">
        <v>194</v>
      </c>
      <c r="I180" s="899" t="s">
        <v>3388</v>
      </c>
      <c r="J180" s="353" t="s">
        <v>3300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3389</v>
      </c>
      <c r="B181" s="526" t="s">
        <v>3390</v>
      </c>
      <c r="C181" s="527">
        <v>1</v>
      </c>
      <c r="D181" s="528" t="s">
        <v>3382</v>
      </c>
      <c r="E181" s="426" t="s">
        <v>3391</v>
      </c>
      <c r="F181" s="529" t="s">
        <v>3224</v>
      </c>
      <c r="G181" s="529" t="s">
        <v>3225</v>
      </c>
      <c r="H181" s="530" t="s">
        <v>194</v>
      </c>
      <c r="I181" s="384" t="s">
        <v>3392</v>
      </c>
      <c r="J181" s="353" t="s">
        <v>3231</v>
      </c>
      <c r="K181" s="354" t="s">
        <v>3232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3389</v>
      </c>
      <c r="B182" s="386" t="s">
        <v>3390</v>
      </c>
      <c r="C182" s="352" t="s">
        <v>3233</v>
      </c>
      <c r="D182" s="387" t="s">
        <v>3382</v>
      </c>
      <c r="E182" s="388" t="s">
        <v>3391</v>
      </c>
      <c r="F182" s="389" t="s">
        <v>3224</v>
      </c>
      <c r="G182" s="389" t="s">
        <v>3225</v>
      </c>
      <c r="H182" s="390" t="s">
        <v>194</v>
      </c>
      <c r="I182" s="391" t="s">
        <v>3392</v>
      </c>
      <c r="J182" s="353" t="s">
        <v>3231</v>
      </c>
      <c r="K182" s="353" t="s">
        <v>3234</v>
      </c>
      <c r="L182" s="400"/>
      <c r="M182" s="401"/>
      <c r="N182" s="400"/>
      <c r="O182" s="401"/>
      <c r="P182" s="400"/>
      <c r="Q182" s="401"/>
      <c r="R182" s="400"/>
      <c r="S182" s="401"/>
      <c r="T182" s="400"/>
      <c r="U182" s="401"/>
      <c r="V182" s="400"/>
      <c r="W182" s="401"/>
      <c r="X182" s="400"/>
      <c r="Y182" s="401"/>
      <c r="Z182" s="400"/>
      <c r="AA182" s="401"/>
      <c r="AB182" s="400"/>
      <c r="AC182" s="401"/>
      <c r="AD182" s="400"/>
      <c r="AE182" s="401"/>
      <c r="AF182" s="400"/>
      <c r="AG182" s="401"/>
      <c r="AH182" s="400"/>
      <c r="AI182" s="401"/>
      <c r="AJ182" s="400"/>
      <c r="AK182" s="401"/>
      <c r="AL182" s="400"/>
      <c r="AM182" s="401"/>
      <c r="AN182" s="400"/>
      <c r="AO182" s="401"/>
      <c r="AP182" s="400"/>
      <c r="AQ182" s="401"/>
      <c r="AR182" s="400"/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/>
      <c r="BC182" s="401"/>
      <c r="BD182" s="400"/>
      <c r="BE182" s="401"/>
      <c r="BF182" s="400"/>
      <c r="BG182" s="401"/>
      <c r="BH182" s="400"/>
      <c r="BI182" s="401"/>
      <c r="BJ182" s="400"/>
      <c r="BK182" s="401"/>
      <c r="BL182" s="400"/>
      <c r="BM182" s="401"/>
      <c r="BN182" s="400"/>
      <c r="BO182" s="401"/>
      <c r="BP182" s="400"/>
      <c r="BQ182" s="401"/>
      <c r="BR182" s="400"/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3389</v>
      </c>
      <c r="B183" s="386" t="s">
        <v>3390</v>
      </c>
      <c r="C183" s="392" t="s">
        <v>3233</v>
      </c>
      <c r="D183" s="387" t="s">
        <v>3382</v>
      </c>
      <c r="E183" s="388" t="s">
        <v>3391</v>
      </c>
      <c r="F183" s="389" t="s">
        <v>3224</v>
      </c>
      <c r="G183" s="389" t="s">
        <v>3225</v>
      </c>
      <c r="H183" s="390" t="s">
        <v>194</v>
      </c>
      <c r="I183" s="391" t="s">
        <v>3392</v>
      </c>
      <c r="J183" s="353" t="s">
        <v>3231</v>
      </c>
      <c r="K183" s="355" t="s">
        <v>3235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3389</v>
      </c>
      <c r="B184" s="386" t="s">
        <v>3390</v>
      </c>
      <c r="C184" s="392" t="s">
        <v>3233</v>
      </c>
      <c r="D184" s="387" t="s">
        <v>3382</v>
      </c>
      <c r="E184" s="388" t="s">
        <v>3391</v>
      </c>
      <c r="F184" s="389" t="s">
        <v>3224</v>
      </c>
      <c r="G184" s="389" t="s">
        <v>3225</v>
      </c>
      <c r="H184" s="390" t="s">
        <v>194</v>
      </c>
      <c r="I184" s="391" t="s">
        <v>3392</v>
      </c>
      <c r="J184" s="353" t="s">
        <v>3231</v>
      </c>
      <c r="K184" s="356" t="s">
        <v>3236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3389</v>
      </c>
      <c r="B185" s="393" t="s">
        <v>3390</v>
      </c>
      <c r="C185" s="394" t="s">
        <v>3233</v>
      </c>
      <c r="D185" s="395" t="s">
        <v>3382</v>
      </c>
      <c r="E185" s="411" t="s">
        <v>3391</v>
      </c>
      <c r="F185" s="396" t="s">
        <v>3224</v>
      </c>
      <c r="G185" s="396" t="s">
        <v>3225</v>
      </c>
      <c r="H185" s="397" t="s">
        <v>194</v>
      </c>
      <c r="I185" s="899" t="s">
        <v>3392</v>
      </c>
      <c r="J185" s="353" t="s">
        <v>3231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3393</v>
      </c>
      <c r="B186" s="526" t="s">
        <v>3394</v>
      </c>
      <c r="C186" s="527">
        <v>3</v>
      </c>
      <c r="D186" s="528" t="s">
        <v>3382</v>
      </c>
      <c r="E186" s="426" t="s">
        <v>3395</v>
      </c>
      <c r="F186" s="529" t="s">
        <v>3224</v>
      </c>
      <c r="G186" s="529" t="s">
        <v>3225</v>
      </c>
      <c r="H186" s="530" t="s">
        <v>194</v>
      </c>
      <c r="I186" s="384" t="s">
        <v>3396</v>
      </c>
      <c r="J186" s="353" t="s">
        <v>3300</v>
      </c>
      <c r="K186" s="354" t="s">
        <v>3232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3393</v>
      </c>
      <c r="B187" s="386" t="s">
        <v>3394</v>
      </c>
      <c r="C187" s="352" t="s">
        <v>3301</v>
      </c>
      <c r="D187" s="387" t="s">
        <v>3382</v>
      </c>
      <c r="E187" s="388" t="s">
        <v>3395</v>
      </c>
      <c r="F187" s="389" t="s">
        <v>3224</v>
      </c>
      <c r="G187" s="389" t="s">
        <v>3225</v>
      </c>
      <c r="H187" s="390" t="s">
        <v>194</v>
      </c>
      <c r="I187" s="391" t="s">
        <v>3396</v>
      </c>
      <c r="J187" s="353" t="s">
        <v>3300</v>
      </c>
      <c r="K187" s="353" t="s">
        <v>3234</v>
      </c>
      <c r="L187" s="400"/>
      <c r="M187" s="401"/>
      <c r="N187" s="400"/>
      <c r="O187" s="401"/>
      <c r="P187" s="400"/>
      <c r="Q187" s="401"/>
      <c r="R187" s="400"/>
      <c r="S187" s="401"/>
      <c r="T187" s="400"/>
      <c r="U187" s="401"/>
      <c r="V187" s="400"/>
      <c r="W187" s="401"/>
      <c r="X187" s="400"/>
      <c r="Y187" s="401"/>
      <c r="Z187" s="400"/>
      <c r="AA187" s="401"/>
      <c r="AB187" s="400"/>
      <c r="AC187" s="401"/>
      <c r="AD187" s="400"/>
      <c r="AE187" s="401"/>
      <c r="AF187" s="400"/>
      <c r="AG187" s="401"/>
      <c r="AH187" s="400"/>
      <c r="AI187" s="401"/>
      <c r="AJ187" s="400"/>
      <c r="AK187" s="401"/>
      <c r="AL187" s="400"/>
      <c r="AM187" s="401"/>
      <c r="AN187" s="400"/>
      <c r="AO187" s="401"/>
      <c r="AP187" s="400"/>
      <c r="AQ187" s="401"/>
      <c r="AR187" s="400"/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/>
      <c r="BC187" s="401"/>
      <c r="BD187" s="400"/>
      <c r="BE187" s="401"/>
      <c r="BF187" s="400"/>
      <c r="BG187" s="401"/>
      <c r="BH187" s="400"/>
      <c r="BI187" s="401"/>
      <c r="BJ187" s="400"/>
      <c r="BK187" s="401"/>
      <c r="BL187" s="400"/>
      <c r="BM187" s="401"/>
      <c r="BN187" s="400"/>
      <c r="BO187" s="401"/>
      <c r="BP187" s="400"/>
      <c r="BQ187" s="401"/>
      <c r="BR187" s="400"/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3393</v>
      </c>
      <c r="B188" s="386" t="s">
        <v>3394</v>
      </c>
      <c r="C188" s="392" t="s">
        <v>3301</v>
      </c>
      <c r="D188" s="387" t="s">
        <v>3382</v>
      </c>
      <c r="E188" s="388" t="s">
        <v>3395</v>
      </c>
      <c r="F188" s="389" t="s">
        <v>3224</v>
      </c>
      <c r="G188" s="389" t="s">
        <v>3225</v>
      </c>
      <c r="H188" s="390" t="s">
        <v>194</v>
      </c>
      <c r="I188" s="391" t="s">
        <v>3396</v>
      </c>
      <c r="J188" s="353" t="s">
        <v>3300</v>
      </c>
      <c r="K188" s="355" t="s">
        <v>3235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3393</v>
      </c>
      <c r="B189" s="386" t="s">
        <v>3394</v>
      </c>
      <c r="C189" s="392" t="s">
        <v>3301</v>
      </c>
      <c r="D189" s="387" t="s">
        <v>3382</v>
      </c>
      <c r="E189" s="388" t="s">
        <v>3395</v>
      </c>
      <c r="F189" s="389" t="s">
        <v>3224</v>
      </c>
      <c r="G189" s="389" t="s">
        <v>3225</v>
      </c>
      <c r="H189" s="390" t="s">
        <v>194</v>
      </c>
      <c r="I189" s="391" t="s">
        <v>3396</v>
      </c>
      <c r="J189" s="353" t="s">
        <v>3300</v>
      </c>
      <c r="K189" s="356" t="s">
        <v>3236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3393</v>
      </c>
      <c r="B190" s="393" t="s">
        <v>3394</v>
      </c>
      <c r="C190" s="394" t="s">
        <v>3301</v>
      </c>
      <c r="D190" s="395" t="s">
        <v>3382</v>
      </c>
      <c r="E190" s="411" t="s">
        <v>3395</v>
      </c>
      <c r="F190" s="396" t="s">
        <v>3224</v>
      </c>
      <c r="G190" s="396" t="s">
        <v>3225</v>
      </c>
      <c r="H190" s="397" t="s">
        <v>194</v>
      </c>
      <c r="I190" s="899" t="s">
        <v>3396</v>
      </c>
      <c r="J190" s="353" t="s">
        <v>3300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3397</v>
      </c>
      <c r="B191" s="526" t="s">
        <v>3398</v>
      </c>
      <c r="C191" s="527">
        <v>1</v>
      </c>
      <c r="D191" s="528" t="s">
        <v>3382</v>
      </c>
      <c r="E191" s="426" t="s">
        <v>3399</v>
      </c>
      <c r="F191" s="529" t="s">
        <v>3224</v>
      </c>
      <c r="G191" s="529" t="s">
        <v>3225</v>
      </c>
      <c r="H191" s="530" t="s">
        <v>194</v>
      </c>
      <c r="I191" s="384" t="s">
        <v>3400</v>
      </c>
      <c r="J191" s="353" t="s">
        <v>3231</v>
      </c>
      <c r="K191" s="354" t="s">
        <v>3232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3397</v>
      </c>
      <c r="B192" s="386" t="s">
        <v>3398</v>
      </c>
      <c r="C192" s="352" t="s">
        <v>3233</v>
      </c>
      <c r="D192" s="387" t="s">
        <v>3382</v>
      </c>
      <c r="E192" s="388" t="s">
        <v>3399</v>
      </c>
      <c r="F192" s="389" t="s">
        <v>3224</v>
      </c>
      <c r="G192" s="389" t="s">
        <v>3225</v>
      </c>
      <c r="H192" s="390" t="s">
        <v>194</v>
      </c>
      <c r="I192" s="391" t="s">
        <v>3400</v>
      </c>
      <c r="J192" s="353" t="s">
        <v>3231</v>
      </c>
      <c r="K192" s="353" t="s">
        <v>3234</v>
      </c>
      <c r="L192" s="400">
        <v>1</v>
      </c>
      <c r="M192" s="401"/>
      <c r="N192" s="400"/>
      <c r="O192" s="401"/>
      <c r="P192" s="400">
        <v>1</v>
      </c>
      <c r="Q192" s="401"/>
      <c r="R192" s="400"/>
      <c r="S192" s="401"/>
      <c r="T192" s="400"/>
      <c r="U192" s="401"/>
      <c r="V192" s="400"/>
      <c r="W192" s="401"/>
      <c r="X192" s="400"/>
      <c r="Y192" s="401"/>
      <c r="Z192" s="400">
        <v>1</v>
      </c>
      <c r="AA192" s="401"/>
      <c r="AB192" s="400"/>
      <c r="AC192" s="401"/>
      <c r="AD192" s="400">
        <v>1</v>
      </c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>
        <v>1</v>
      </c>
      <c r="AO192" s="401"/>
      <c r="AP192" s="400"/>
      <c r="AQ192" s="401"/>
      <c r="AR192" s="400">
        <v>1</v>
      </c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>
        <v>1</v>
      </c>
      <c r="BC192" s="401"/>
      <c r="BD192" s="400"/>
      <c r="BE192" s="401"/>
      <c r="BF192" s="400">
        <v>1</v>
      </c>
      <c r="BG192" s="401"/>
      <c r="BH192" s="400"/>
      <c r="BI192" s="401"/>
      <c r="BJ192" s="400"/>
      <c r="BK192" s="401"/>
      <c r="BL192" s="400"/>
      <c r="BM192" s="401"/>
      <c r="BN192" s="400"/>
      <c r="BO192" s="401"/>
      <c r="BP192" s="400">
        <v>1</v>
      </c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9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3397</v>
      </c>
      <c r="B193" s="386" t="s">
        <v>3398</v>
      </c>
      <c r="C193" s="392" t="s">
        <v>3233</v>
      </c>
      <c r="D193" s="387" t="s">
        <v>3382</v>
      </c>
      <c r="E193" s="388" t="s">
        <v>3399</v>
      </c>
      <c r="F193" s="389" t="s">
        <v>3224</v>
      </c>
      <c r="G193" s="389" t="s">
        <v>3225</v>
      </c>
      <c r="H193" s="390" t="s">
        <v>194</v>
      </c>
      <c r="I193" s="391" t="s">
        <v>3400</v>
      </c>
      <c r="J193" s="353" t="s">
        <v>3231</v>
      </c>
      <c r="K193" s="355" t="s">
        <v>3235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3397</v>
      </c>
      <c r="B194" s="386" t="s">
        <v>3398</v>
      </c>
      <c r="C194" s="392" t="s">
        <v>3233</v>
      </c>
      <c r="D194" s="387" t="s">
        <v>3382</v>
      </c>
      <c r="E194" s="388" t="s">
        <v>3399</v>
      </c>
      <c r="F194" s="389" t="s">
        <v>3224</v>
      </c>
      <c r="G194" s="389" t="s">
        <v>3225</v>
      </c>
      <c r="H194" s="390" t="s">
        <v>194</v>
      </c>
      <c r="I194" s="391" t="s">
        <v>3400</v>
      </c>
      <c r="J194" s="353" t="s">
        <v>3231</v>
      </c>
      <c r="K194" s="356" t="s">
        <v>3236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3397</v>
      </c>
      <c r="B195" s="393" t="s">
        <v>3398</v>
      </c>
      <c r="C195" s="394" t="s">
        <v>3233</v>
      </c>
      <c r="D195" s="395" t="s">
        <v>3382</v>
      </c>
      <c r="E195" s="411" t="s">
        <v>3399</v>
      </c>
      <c r="F195" s="396" t="s">
        <v>3224</v>
      </c>
      <c r="G195" s="396" t="s">
        <v>3225</v>
      </c>
      <c r="H195" s="397" t="s">
        <v>194</v>
      </c>
      <c r="I195" s="899" t="s">
        <v>3400</v>
      </c>
      <c r="J195" s="353" t="s">
        <v>3231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3401</v>
      </c>
      <c r="B196" s="526" t="s">
        <v>3402</v>
      </c>
      <c r="C196" s="527">
        <v>1</v>
      </c>
      <c r="D196" s="528" t="s">
        <v>3382</v>
      </c>
      <c r="E196" s="426" t="s">
        <v>3403</v>
      </c>
      <c r="F196" s="529" t="s">
        <v>3224</v>
      </c>
      <c r="G196" s="529" t="s">
        <v>3225</v>
      </c>
      <c r="H196" s="530" t="s">
        <v>194</v>
      </c>
      <c r="I196" s="384" t="s">
        <v>3404</v>
      </c>
      <c r="J196" s="353" t="s">
        <v>3231</v>
      </c>
      <c r="K196" s="354" t="s">
        <v>3232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3401</v>
      </c>
      <c r="B197" s="386" t="s">
        <v>3402</v>
      </c>
      <c r="C197" s="352" t="s">
        <v>3233</v>
      </c>
      <c r="D197" s="387" t="s">
        <v>3382</v>
      </c>
      <c r="E197" s="388" t="s">
        <v>3403</v>
      </c>
      <c r="F197" s="389" t="s">
        <v>3224</v>
      </c>
      <c r="G197" s="389" t="s">
        <v>3225</v>
      </c>
      <c r="H197" s="390" t="s">
        <v>194</v>
      </c>
      <c r="I197" s="391" t="s">
        <v>3404</v>
      </c>
      <c r="J197" s="353" t="s">
        <v>3231</v>
      </c>
      <c r="K197" s="353" t="s">
        <v>3234</v>
      </c>
      <c r="L197" s="400"/>
      <c r="M197" s="401"/>
      <c r="N197" s="400"/>
      <c r="O197" s="401"/>
      <c r="P197" s="400"/>
      <c r="Q197" s="401"/>
      <c r="R197" s="400"/>
      <c r="S197" s="401"/>
      <c r="T197" s="400"/>
      <c r="U197" s="401"/>
      <c r="V197" s="400"/>
      <c r="W197" s="401"/>
      <c r="X197" s="400"/>
      <c r="Y197" s="401"/>
      <c r="Z197" s="400"/>
      <c r="AA197" s="401"/>
      <c r="AB197" s="400"/>
      <c r="AC197" s="401"/>
      <c r="AD197" s="400"/>
      <c r="AE197" s="401"/>
      <c r="AF197" s="400"/>
      <c r="AG197" s="401"/>
      <c r="AH197" s="400"/>
      <c r="AI197" s="401"/>
      <c r="AJ197" s="400"/>
      <c r="AK197" s="401"/>
      <c r="AL197" s="400"/>
      <c r="AM197" s="401"/>
      <c r="AN197" s="400"/>
      <c r="AO197" s="401"/>
      <c r="AP197" s="400"/>
      <c r="AQ197" s="401"/>
      <c r="AR197" s="400"/>
      <c r="AS197" s="401"/>
      <c r="AT197" s="400"/>
      <c r="AU197" s="401"/>
      <c r="AV197" s="400"/>
      <c r="AW197" s="401"/>
      <c r="AX197" s="400"/>
      <c r="AY197" s="401"/>
      <c r="AZ197" s="400"/>
      <c r="BA197" s="401"/>
      <c r="BB197" s="400"/>
      <c r="BC197" s="401"/>
      <c r="BD197" s="400"/>
      <c r="BE197" s="401"/>
      <c r="BF197" s="400"/>
      <c r="BG197" s="401"/>
      <c r="BH197" s="400"/>
      <c r="BI197" s="401"/>
      <c r="BJ197" s="400"/>
      <c r="BK197" s="401"/>
      <c r="BL197" s="400"/>
      <c r="BM197" s="401"/>
      <c r="BN197" s="400"/>
      <c r="BO197" s="401"/>
      <c r="BP197" s="400"/>
      <c r="BQ197" s="401"/>
      <c r="BR197" s="400"/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3401</v>
      </c>
      <c r="B198" s="386" t="s">
        <v>3402</v>
      </c>
      <c r="C198" s="392" t="s">
        <v>3233</v>
      </c>
      <c r="D198" s="387" t="s">
        <v>3382</v>
      </c>
      <c r="E198" s="388" t="s">
        <v>3403</v>
      </c>
      <c r="F198" s="389" t="s">
        <v>3224</v>
      </c>
      <c r="G198" s="389" t="s">
        <v>3225</v>
      </c>
      <c r="H198" s="390" t="s">
        <v>194</v>
      </c>
      <c r="I198" s="391" t="s">
        <v>3404</v>
      </c>
      <c r="J198" s="353" t="s">
        <v>3231</v>
      </c>
      <c r="K198" s="355" t="s">
        <v>3235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3401</v>
      </c>
      <c r="B199" s="386" t="s">
        <v>3402</v>
      </c>
      <c r="C199" s="392" t="s">
        <v>3233</v>
      </c>
      <c r="D199" s="387" t="s">
        <v>3382</v>
      </c>
      <c r="E199" s="388" t="s">
        <v>3403</v>
      </c>
      <c r="F199" s="389" t="s">
        <v>3224</v>
      </c>
      <c r="G199" s="389" t="s">
        <v>3225</v>
      </c>
      <c r="H199" s="390" t="s">
        <v>194</v>
      </c>
      <c r="I199" s="391" t="s">
        <v>3404</v>
      </c>
      <c r="J199" s="353" t="s">
        <v>3231</v>
      </c>
      <c r="K199" s="356" t="s">
        <v>3236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3401</v>
      </c>
      <c r="B200" s="393" t="s">
        <v>3402</v>
      </c>
      <c r="C200" s="394" t="s">
        <v>3233</v>
      </c>
      <c r="D200" s="395" t="s">
        <v>3382</v>
      </c>
      <c r="E200" s="411" t="s">
        <v>3403</v>
      </c>
      <c r="F200" s="396" t="s">
        <v>3224</v>
      </c>
      <c r="G200" s="396" t="s">
        <v>3225</v>
      </c>
      <c r="H200" s="397" t="s">
        <v>194</v>
      </c>
      <c r="I200" s="899" t="s">
        <v>3404</v>
      </c>
      <c r="J200" s="353" t="s">
        <v>3231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3405</v>
      </c>
      <c r="B201" s="526" t="s">
        <v>3406</v>
      </c>
      <c r="C201" s="527">
        <v>2</v>
      </c>
      <c r="D201" s="528" t="s">
        <v>3382</v>
      </c>
      <c r="E201" s="426" t="s">
        <v>3407</v>
      </c>
      <c r="F201" s="529" t="s">
        <v>3224</v>
      </c>
      <c r="G201" s="529" t="s">
        <v>3225</v>
      </c>
      <c r="H201" s="530" t="s">
        <v>194</v>
      </c>
      <c r="I201" s="384" t="s">
        <v>3408</v>
      </c>
      <c r="J201" s="353" t="s">
        <v>3268</v>
      </c>
      <c r="K201" s="354" t="s">
        <v>3232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3405</v>
      </c>
      <c r="B202" s="386" t="s">
        <v>3406</v>
      </c>
      <c r="C202" s="352" t="s">
        <v>3233</v>
      </c>
      <c r="D202" s="387" t="s">
        <v>3382</v>
      </c>
      <c r="E202" s="388" t="s">
        <v>3407</v>
      </c>
      <c r="F202" s="389" t="s">
        <v>3224</v>
      </c>
      <c r="G202" s="389" t="s">
        <v>3225</v>
      </c>
      <c r="H202" s="390" t="s">
        <v>194</v>
      </c>
      <c r="I202" s="391" t="s">
        <v>3408</v>
      </c>
      <c r="J202" s="353" t="s">
        <v>3268</v>
      </c>
      <c r="K202" s="353" t="s">
        <v>3234</v>
      </c>
      <c r="L202" s="400"/>
      <c r="M202" s="401">
        <v>1</v>
      </c>
      <c r="N202" s="400"/>
      <c r="O202" s="401"/>
      <c r="P202" s="400"/>
      <c r="Q202" s="401"/>
      <c r="R202" s="400"/>
      <c r="S202" s="401"/>
      <c r="T202" s="400"/>
      <c r="U202" s="401"/>
      <c r="V202" s="400"/>
      <c r="W202" s="401"/>
      <c r="X202" s="400"/>
      <c r="Y202" s="401"/>
      <c r="Z202" s="400"/>
      <c r="AA202" s="401">
        <v>1</v>
      </c>
      <c r="AB202" s="400"/>
      <c r="AC202" s="401"/>
      <c r="AD202" s="400"/>
      <c r="AE202" s="401"/>
      <c r="AF202" s="400"/>
      <c r="AG202" s="401"/>
      <c r="AH202" s="400"/>
      <c r="AI202" s="401"/>
      <c r="AJ202" s="400"/>
      <c r="AK202" s="401"/>
      <c r="AL202" s="400"/>
      <c r="AM202" s="401"/>
      <c r="AN202" s="400"/>
      <c r="AO202" s="401">
        <v>1</v>
      </c>
      <c r="AP202" s="400"/>
      <c r="AQ202" s="401"/>
      <c r="AR202" s="400"/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/>
      <c r="BC202" s="401">
        <v>1</v>
      </c>
      <c r="BD202" s="400"/>
      <c r="BE202" s="401"/>
      <c r="BF202" s="400"/>
      <c r="BG202" s="401"/>
      <c r="BH202" s="400"/>
      <c r="BI202" s="401"/>
      <c r="BJ202" s="400"/>
      <c r="BK202" s="401"/>
      <c r="BL202" s="400"/>
      <c r="BM202" s="401"/>
      <c r="BN202" s="400"/>
      <c r="BO202" s="401"/>
      <c r="BP202" s="400"/>
      <c r="BQ202" s="401">
        <v>1</v>
      </c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5</v>
      </c>
    </row>
    <row r="203" spans="1:75" s="64" customFormat="1" ht="21.95" customHeight="1" x14ac:dyDescent="0.2">
      <c r="A203" s="385" t="s">
        <v>3405</v>
      </c>
      <c r="B203" s="386" t="s">
        <v>3406</v>
      </c>
      <c r="C203" s="392" t="s">
        <v>3233</v>
      </c>
      <c r="D203" s="387" t="s">
        <v>3382</v>
      </c>
      <c r="E203" s="388" t="s">
        <v>3407</v>
      </c>
      <c r="F203" s="389" t="s">
        <v>3224</v>
      </c>
      <c r="G203" s="389" t="s">
        <v>3225</v>
      </c>
      <c r="H203" s="390" t="s">
        <v>194</v>
      </c>
      <c r="I203" s="391" t="s">
        <v>3408</v>
      </c>
      <c r="J203" s="353" t="s">
        <v>3268</v>
      </c>
      <c r="K203" s="355" t="s">
        <v>3235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3405</v>
      </c>
      <c r="B204" s="386" t="s">
        <v>3406</v>
      </c>
      <c r="C204" s="392" t="s">
        <v>3233</v>
      </c>
      <c r="D204" s="387" t="s">
        <v>3382</v>
      </c>
      <c r="E204" s="388" t="s">
        <v>3407</v>
      </c>
      <c r="F204" s="389" t="s">
        <v>3224</v>
      </c>
      <c r="G204" s="389" t="s">
        <v>3225</v>
      </c>
      <c r="H204" s="390" t="s">
        <v>194</v>
      </c>
      <c r="I204" s="391" t="s">
        <v>3408</v>
      </c>
      <c r="J204" s="353" t="s">
        <v>3268</v>
      </c>
      <c r="K204" s="356" t="s">
        <v>3236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3405</v>
      </c>
      <c r="B205" s="393" t="s">
        <v>3406</v>
      </c>
      <c r="C205" s="394" t="s">
        <v>3233</v>
      </c>
      <c r="D205" s="395" t="s">
        <v>3382</v>
      </c>
      <c r="E205" s="411" t="s">
        <v>3407</v>
      </c>
      <c r="F205" s="396" t="s">
        <v>3224</v>
      </c>
      <c r="G205" s="396" t="s">
        <v>3225</v>
      </c>
      <c r="H205" s="397" t="s">
        <v>194</v>
      </c>
      <c r="I205" s="899" t="s">
        <v>3408</v>
      </c>
      <c r="J205" s="353" t="s">
        <v>3268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3409</v>
      </c>
      <c r="B206" s="526" t="s">
        <v>3410</v>
      </c>
      <c r="C206" s="527">
        <v>3</v>
      </c>
      <c r="D206" s="528" t="s">
        <v>3382</v>
      </c>
      <c r="E206" s="426" t="s">
        <v>3411</v>
      </c>
      <c r="F206" s="529" t="s">
        <v>3224</v>
      </c>
      <c r="G206" s="529" t="s">
        <v>3225</v>
      </c>
      <c r="H206" s="530" t="s">
        <v>194</v>
      </c>
      <c r="I206" s="384" t="s">
        <v>3412</v>
      </c>
      <c r="J206" s="353" t="s">
        <v>3300</v>
      </c>
      <c r="K206" s="354" t="s">
        <v>3232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3409</v>
      </c>
      <c r="B207" s="386" t="s">
        <v>3410</v>
      </c>
      <c r="C207" s="352" t="s">
        <v>3301</v>
      </c>
      <c r="D207" s="387" t="s">
        <v>3382</v>
      </c>
      <c r="E207" s="388" t="s">
        <v>3411</v>
      </c>
      <c r="F207" s="389" t="s">
        <v>3224</v>
      </c>
      <c r="G207" s="389" t="s">
        <v>3225</v>
      </c>
      <c r="H207" s="390" t="s">
        <v>194</v>
      </c>
      <c r="I207" s="391" t="s">
        <v>3412</v>
      </c>
      <c r="J207" s="353" t="s">
        <v>3300</v>
      </c>
      <c r="K207" s="353" t="s">
        <v>3234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3409</v>
      </c>
      <c r="B208" s="386" t="s">
        <v>3410</v>
      </c>
      <c r="C208" s="392" t="s">
        <v>3301</v>
      </c>
      <c r="D208" s="387" t="s">
        <v>3382</v>
      </c>
      <c r="E208" s="388" t="s">
        <v>3411</v>
      </c>
      <c r="F208" s="389" t="s">
        <v>3224</v>
      </c>
      <c r="G208" s="389" t="s">
        <v>3225</v>
      </c>
      <c r="H208" s="390" t="s">
        <v>194</v>
      </c>
      <c r="I208" s="391" t="s">
        <v>3412</v>
      </c>
      <c r="J208" s="353" t="s">
        <v>3300</v>
      </c>
      <c r="K208" s="355" t="s">
        <v>3235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3409</v>
      </c>
      <c r="B209" s="386" t="s">
        <v>3410</v>
      </c>
      <c r="C209" s="392" t="s">
        <v>3301</v>
      </c>
      <c r="D209" s="387" t="s">
        <v>3382</v>
      </c>
      <c r="E209" s="388" t="s">
        <v>3411</v>
      </c>
      <c r="F209" s="389" t="s">
        <v>3224</v>
      </c>
      <c r="G209" s="389" t="s">
        <v>3225</v>
      </c>
      <c r="H209" s="390" t="s">
        <v>194</v>
      </c>
      <c r="I209" s="391" t="s">
        <v>3412</v>
      </c>
      <c r="J209" s="353" t="s">
        <v>3300</v>
      </c>
      <c r="K209" s="356" t="s">
        <v>3236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3409</v>
      </c>
      <c r="B210" s="393" t="s">
        <v>3410</v>
      </c>
      <c r="C210" s="394" t="s">
        <v>3301</v>
      </c>
      <c r="D210" s="395" t="s">
        <v>3382</v>
      </c>
      <c r="E210" s="411" t="s">
        <v>3411</v>
      </c>
      <c r="F210" s="396" t="s">
        <v>3224</v>
      </c>
      <c r="G210" s="396" t="s">
        <v>3225</v>
      </c>
      <c r="H210" s="397" t="s">
        <v>194</v>
      </c>
      <c r="I210" s="899" t="s">
        <v>3412</v>
      </c>
      <c r="J210" s="353" t="s">
        <v>3300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3413</v>
      </c>
      <c r="B211" s="526" t="s">
        <v>3414</v>
      </c>
      <c r="C211" s="527">
        <v>2</v>
      </c>
      <c r="D211" s="528" t="s">
        <v>3382</v>
      </c>
      <c r="E211" s="426" t="s">
        <v>3415</v>
      </c>
      <c r="F211" s="529" t="s">
        <v>3224</v>
      </c>
      <c r="G211" s="529" t="s">
        <v>3225</v>
      </c>
      <c r="H211" s="530" t="s">
        <v>194</v>
      </c>
      <c r="I211" s="384" t="s">
        <v>3416</v>
      </c>
      <c r="J211" s="353" t="s">
        <v>3268</v>
      </c>
      <c r="K211" s="354" t="s">
        <v>3232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3413</v>
      </c>
      <c r="B212" s="386" t="s">
        <v>3414</v>
      </c>
      <c r="C212" s="352" t="s">
        <v>3233</v>
      </c>
      <c r="D212" s="387" t="s">
        <v>3382</v>
      </c>
      <c r="E212" s="388" t="s">
        <v>3415</v>
      </c>
      <c r="F212" s="389" t="s">
        <v>3224</v>
      </c>
      <c r="G212" s="389" t="s">
        <v>3225</v>
      </c>
      <c r="H212" s="390" t="s">
        <v>194</v>
      </c>
      <c r="I212" s="391" t="s">
        <v>3416</v>
      </c>
      <c r="J212" s="353" t="s">
        <v>3268</v>
      </c>
      <c r="K212" s="353" t="s">
        <v>3234</v>
      </c>
      <c r="L212" s="400"/>
      <c r="M212" s="401"/>
      <c r="N212" s="400"/>
      <c r="O212" s="401"/>
      <c r="P212" s="400"/>
      <c r="Q212" s="401"/>
      <c r="R212" s="400"/>
      <c r="S212" s="401"/>
      <c r="T212" s="400"/>
      <c r="U212" s="401"/>
      <c r="V212" s="400"/>
      <c r="W212" s="401"/>
      <c r="X212" s="400"/>
      <c r="Y212" s="401"/>
      <c r="Z212" s="400"/>
      <c r="AA212" s="401"/>
      <c r="AB212" s="400"/>
      <c r="AC212" s="401"/>
      <c r="AD212" s="400"/>
      <c r="AE212" s="401"/>
      <c r="AF212" s="400"/>
      <c r="AG212" s="401"/>
      <c r="AH212" s="400"/>
      <c r="AI212" s="401"/>
      <c r="AJ212" s="400"/>
      <c r="AK212" s="401"/>
      <c r="AL212" s="400"/>
      <c r="AM212" s="401"/>
      <c r="AN212" s="400"/>
      <c r="AO212" s="401"/>
      <c r="AP212" s="400"/>
      <c r="AQ212" s="401"/>
      <c r="AR212" s="400"/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/>
      <c r="BC212" s="401"/>
      <c r="BD212" s="400"/>
      <c r="BE212" s="401"/>
      <c r="BF212" s="400"/>
      <c r="BG212" s="401"/>
      <c r="BH212" s="400"/>
      <c r="BI212" s="401"/>
      <c r="BJ212" s="400"/>
      <c r="BK212" s="401"/>
      <c r="BL212" s="400"/>
      <c r="BM212" s="401"/>
      <c r="BN212" s="400"/>
      <c r="BO212" s="401"/>
      <c r="BP212" s="400"/>
      <c r="BQ212" s="401"/>
      <c r="BR212" s="400"/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0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3413</v>
      </c>
      <c r="B213" s="386" t="s">
        <v>3414</v>
      </c>
      <c r="C213" s="392" t="s">
        <v>3233</v>
      </c>
      <c r="D213" s="387" t="s">
        <v>3382</v>
      </c>
      <c r="E213" s="388" t="s">
        <v>3415</v>
      </c>
      <c r="F213" s="389" t="s">
        <v>3224</v>
      </c>
      <c r="G213" s="389" t="s">
        <v>3225</v>
      </c>
      <c r="H213" s="390" t="s">
        <v>194</v>
      </c>
      <c r="I213" s="391" t="s">
        <v>3416</v>
      </c>
      <c r="J213" s="353" t="s">
        <v>3268</v>
      </c>
      <c r="K213" s="355" t="s">
        <v>3235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3413</v>
      </c>
      <c r="B214" s="386" t="s">
        <v>3414</v>
      </c>
      <c r="C214" s="392" t="s">
        <v>3233</v>
      </c>
      <c r="D214" s="387" t="s">
        <v>3382</v>
      </c>
      <c r="E214" s="388" t="s">
        <v>3415</v>
      </c>
      <c r="F214" s="389" t="s">
        <v>3224</v>
      </c>
      <c r="G214" s="389" t="s">
        <v>3225</v>
      </c>
      <c r="H214" s="390" t="s">
        <v>194</v>
      </c>
      <c r="I214" s="391" t="s">
        <v>3416</v>
      </c>
      <c r="J214" s="353" t="s">
        <v>3268</v>
      </c>
      <c r="K214" s="356" t="s">
        <v>3236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3413</v>
      </c>
      <c r="B215" s="393" t="s">
        <v>3414</v>
      </c>
      <c r="C215" s="394" t="s">
        <v>3233</v>
      </c>
      <c r="D215" s="395" t="s">
        <v>3382</v>
      </c>
      <c r="E215" s="411" t="s">
        <v>3415</v>
      </c>
      <c r="F215" s="396" t="s">
        <v>3224</v>
      </c>
      <c r="G215" s="396" t="s">
        <v>3225</v>
      </c>
      <c r="H215" s="397" t="s">
        <v>194</v>
      </c>
      <c r="I215" s="899" t="s">
        <v>3416</v>
      </c>
      <c r="J215" s="353" t="s">
        <v>3268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3417</v>
      </c>
      <c r="B216" s="526" t="s">
        <v>3418</v>
      </c>
      <c r="C216" s="527">
        <v>1</v>
      </c>
      <c r="D216" s="528" t="s">
        <v>3382</v>
      </c>
      <c r="E216" s="426" t="s">
        <v>3419</v>
      </c>
      <c r="F216" s="529" t="s">
        <v>3224</v>
      </c>
      <c r="G216" s="529" t="s">
        <v>3225</v>
      </c>
      <c r="H216" s="530" t="s">
        <v>194</v>
      </c>
      <c r="I216" s="384" t="s">
        <v>3420</v>
      </c>
      <c r="J216" s="353" t="s">
        <v>3231</v>
      </c>
      <c r="K216" s="354" t="s">
        <v>3232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3417</v>
      </c>
      <c r="B217" s="386" t="s">
        <v>3418</v>
      </c>
      <c r="C217" s="352" t="s">
        <v>3233</v>
      </c>
      <c r="D217" s="387" t="s">
        <v>3382</v>
      </c>
      <c r="E217" s="388" t="s">
        <v>3419</v>
      </c>
      <c r="F217" s="389" t="s">
        <v>3224</v>
      </c>
      <c r="G217" s="389" t="s">
        <v>3225</v>
      </c>
      <c r="H217" s="390" t="s">
        <v>194</v>
      </c>
      <c r="I217" s="391" t="s">
        <v>3420</v>
      </c>
      <c r="J217" s="353" t="s">
        <v>3231</v>
      </c>
      <c r="K217" s="353" t="s">
        <v>3234</v>
      </c>
      <c r="L217" s="400"/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3417</v>
      </c>
      <c r="B218" s="386" t="s">
        <v>3418</v>
      </c>
      <c r="C218" s="392" t="s">
        <v>3233</v>
      </c>
      <c r="D218" s="387" t="s">
        <v>3382</v>
      </c>
      <c r="E218" s="388" t="s">
        <v>3419</v>
      </c>
      <c r="F218" s="389" t="s">
        <v>3224</v>
      </c>
      <c r="G218" s="389" t="s">
        <v>3225</v>
      </c>
      <c r="H218" s="390" t="s">
        <v>194</v>
      </c>
      <c r="I218" s="391" t="s">
        <v>3420</v>
      </c>
      <c r="J218" s="353" t="s">
        <v>3231</v>
      </c>
      <c r="K218" s="355" t="s">
        <v>3235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3417</v>
      </c>
      <c r="B219" s="386" t="s">
        <v>3418</v>
      </c>
      <c r="C219" s="392" t="s">
        <v>3233</v>
      </c>
      <c r="D219" s="387" t="s">
        <v>3382</v>
      </c>
      <c r="E219" s="388" t="s">
        <v>3419</v>
      </c>
      <c r="F219" s="389" t="s">
        <v>3224</v>
      </c>
      <c r="G219" s="389" t="s">
        <v>3225</v>
      </c>
      <c r="H219" s="390" t="s">
        <v>194</v>
      </c>
      <c r="I219" s="391" t="s">
        <v>3420</v>
      </c>
      <c r="J219" s="353" t="s">
        <v>3231</v>
      </c>
      <c r="K219" s="356" t="s">
        <v>3236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3417</v>
      </c>
      <c r="B220" s="393" t="s">
        <v>3418</v>
      </c>
      <c r="C220" s="394" t="s">
        <v>3233</v>
      </c>
      <c r="D220" s="395" t="s">
        <v>3382</v>
      </c>
      <c r="E220" s="411" t="s">
        <v>3419</v>
      </c>
      <c r="F220" s="396" t="s">
        <v>3224</v>
      </c>
      <c r="G220" s="396" t="s">
        <v>3225</v>
      </c>
      <c r="H220" s="397" t="s">
        <v>194</v>
      </c>
      <c r="I220" s="899" t="s">
        <v>3420</v>
      </c>
      <c r="J220" s="353" t="s">
        <v>3231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3421</v>
      </c>
      <c r="B221" s="526" t="s">
        <v>3422</v>
      </c>
      <c r="C221" s="527">
        <v>2</v>
      </c>
      <c r="D221" s="528" t="s">
        <v>3382</v>
      </c>
      <c r="E221" s="426" t="s">
        <v>3423</v>
      </c>
      <c r="F221" s="529" t="s">
        <v>3224</v>
      </c>
      <c r="G221" s="529" t="s">
        <v>3225</v>
      </c>
      <c r="H221" s="530" t="s">
        <v>194</v>
      </c>
      <c r="I221" s="384" t="s">
        <v>3424</v>
      </c>
      <c r="J221" s="353" t="s">
        <v>3268</v>
      </c>
      <c r="K221" s="354" t="s">
        <v>3232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3421</v>
      </c>
      <c r="B222" s="386" t="s">
        <v>3422</v>
      </c>
      <c r="C222" s="352" t="s">
        <v>3233</v>
      </c>
      <c r="D222" s="387" t="s">
        <v>3382</v>
      </c>
      <c r="E222" s="388" t="s">
        <v>3423</v>
      </c>
      <c r="F222" s="389" t="s">
        <v>3224</v>
      </c>
      <c r="G222" s="389" t="s">
        <v>3225</v>
      </c>
      <c r="H222" s="390" t="s">
        <v>194</v>
      </c>
      <c r="I222" s="391" t="s">
        <v>3424</v>
      </c>
      <c r="J222" s="353" t="s">
        <v>3268</v>
      </c>
      <c r="K222" s="353" t="s">
        <v>3234</v>
      </c>
      <c r="L222" s="400">
        <v>1</v>
      </c>
      <c r="M222" s="401"/>
      <c r="N222" s="400">
        <v>1</v>
      </c>
      <c r="O222" s="401"/>
      <c r="P222" s="400"/>
      <c r="Q222" s="401"/>
      <c r="R222" s="400"/>
      <c r="S222" s="401"/>
      <c r="T222" s="400"/>
      <c r="U222" s="401"/>
      <c r="V222" s="400">
        <v>2</v>
      </c>
      <c r="W222" s="401"/>
      <c r="X222" s="400">
        <v>2</v>
      </c>
      <c r="Y222" s="401"/>
      <c r="Z222" s="400">
        <v>1</v>
      </c>
      <c r="AA222" s="401"/>
      <c r="AB222" s="400">
        <v>1</v>
      </c>
      <c r="AC222" s="401"/>
      <c r="AD222" s="400"/>
      <c r="AE222" s="401"/>
      <c r="AF222" s="400"/>
      <c r="AG222" s="401"/>
      <c r="AH222" s="400"/>
      <c r="AI222" s="401"/>
      <c r="AJ222" s="400">
        <v>2</v>
      </c>
      <c r="AK222" s="401"/>
      <c r="AL222" s="400">
        <v>2</v>
      </c>
      <c r="AM222" s="401"/>
      <c r="AN222" s="400">
        <v>1</v>
      </c>
      <c r="AO222" s="401"/>
      <c r="AP222" s="400">
        <v>1</v>
      </c>
      <c r="AQ222" s="401"/>
      <c r="AR222" s="400"/>
      <c r="AS222" s="401"/>
      <c r="AT222" s="400"/>
      <c r="AU222" s="401"/>
      <c r="AV222" s="400"/>
      <c r="AW222" s="401"/>
      <c r="AX222" s="400">
        <v>2</v>
      </c>
      <c r="AY222" s="401"/>
      <c r="AZ222" s="400">
        <v>2</v>
      </c>
      <c r="BA222" s="401"/>
      <c r="BB222" s="400">
        <v>1</v>
      </c>
      <c r="BC222" s="401"/>
      <c r="BD222" s="400">
        <v>1</v>
      </c>
      <c r="BE222" s="401"/>
      <c r="BF222" s="400"/>
      <c r="BG222" s="401"/>
      <c r="BH222" s="400"/>
      <c r="BI222" s="401"/>
      <c r="BJ222" s="400"/>
      <c r="BK222" s="401"/>
      <c r="BL222" s="400">
        <v>2</v>
      </c>
      <c r="BM222" s="401"/>
      <c r="BN222" s="400">
        <v>2</v>
      </c>
      <c r="BO222" s="401"/>
      <c r="BP222" s="400">
        <v>1</v>
      </c>
      <c r="BQ222" s="401"/>
      <c r="BR222" s="400">
        <v>1</v>
      </c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26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3421</v>
      </c>
      <c r="B223" s="386" t="s">
        <v>3422</v>
      </c>
      <c r="C223" s="392" t="s">
        <v>3233</v>
      </c>
      <c r="D223" s="387" t="s">
        <v>3382</v>
      </c>
      <c r="E223" s="388" t="s">
        <v>3423</v>
      </c>
      <c r="F223" s="389" t="s">
        <v>3224</v>
      </c>
      <c r="G223" s="389" t="s">
        <v>3225</v>
      </c>
      <c r="H223" s="390" t="s">
        <v>194</v>
      </c>
      <c r="I223" s="391" t="s">
        <v>3424</v>
      </c>
      <c r="J223" s="353" t="s">
        <v>3268</v>
      </c>
      <c r="K223" s="355" t="s">
        <v>3235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3421</v>
      </c>
      <c r="B224" s="386" t="s">
        <v>3422</v>
      </c>
      <c r="C224" s="392" t="s">
        <v>3233</v>
      </c>
      <c r="D224" s="387" t="s">
        <v>3382</v>
      </c>
      <c r="E224" s="388" t="s">
        <v>3423</v>
      </c>
      <c r="F224" s="389" t="s">
        <v>3224</v>
      </c>
      <c r="G224" s="389" t="s">
        <v>3225</v>
      </c>
      <c r="H224" s="390" t="s">
        <v>194</v>
      </c>
      <c r="I224" s="391" t="s">
        <v>3424</v>
      </c>
      <c r="J224" s="353" t="s">
        <v>3268</v>
      </c>
      <c r="K224" s="356" t="s">
        <v>3236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3421</v>
      </c>
      <c r="B225" s="393" t="s">
        <v>3422</v>
      </c>
      <c r="C225" s="394" t="s">
        <v>3233</v>
      </c>
      <c r="D225" s="395" t="s">
        <v>3382</v>
      </c>
      <c r="E225" s="411" t="s">
        <v>3423</v>
      </c>
      <c r="F225" s="396" t="s">
        <v>3224</v>
      </c>
      <c r="G225" s="396" t="s">
        <v>3225</v>
      </c>
      <c r="H225" s="397" t="s">
        <v>194</v>
      </c>
      <c r="I225" s="899" t="s">
        <v>3424</v>
      </c>
      <c r="J225" s="353" t="s">
        <v>3268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3425</v>
      </c>
      <c r="B226" s="526" t="s">
        <v>3426</v>
      </c>
      <c r="C226" s="527">
        <v>3</v>
      </c>
      <c r="D226" s="528" t="s">
        <v>3382</v>
      </c>
      <c r="E226" s="426" t="s">
        <v>3427</v>
      </c>
      <c r="F226" s="529" t="s">
        <v>3224</v>
      </c>
      <c r="G226" s="529" t="s">
        <v>3225</v>
      </c>
      <c r="H226" s="530" t="s">
        <v>194</v>
      </c>
      <c r="I226" s="384" t="s">
        <v>3428</v>
      </c>
      <c r="J226" s="353" t="s">
        <v>3300</v>
      </c>
      <c r="K226" s="354" t="s">
        <v>3232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3425</v>
      </c>
      <c r="B227" s="386" t="s">
        <v>3426</v>
      </c>
      <c r="C227" s="352" t="s">
        <v>3301</v>
      </c>
      <c r="D227" s="387" t="s">
        <v>3382</v>
      </c>
      <c r="E227" s="388" t="s">
        <v>3427</v>
      </c>
      <c r="F227" s="389" t="s">
        <v>3224</v>
      </c>
      <c r="G227" s="389" t="s">
        <v>3225</v>
      </c>
      <c r="H227" s="390" t="s">
        <v>194</v>
      </c>
      <c r="I227" s="391" t="s">
        <v>3428</v>
      </c>
      <c r="J227" s="353" t="s">
        <v>3300</v>
      </c>
      <c r="K227" s="353" t="s">
        <v>3234</v>
      </c>
      <c r="L227" s="400"/>
      <c r="M227" s="401"/>
      <c r="N227" s="400"/>
      <c r="O227" s="401"/>
      <c r="P227" s="400"/>
      <c r="Q227" s="401"/>
      <c r="R227" s="400"/>
      <c r="S227" s="401"/>
      <c r="T227" s="400"/>
      <c r="U227" s="401"/>
      <c r="V227" s="400"/>
      <c r="W227" s="401"/>
      <c r="X227" s="400"/>
      <c r="Y227" s="401"/>
      <c r="Z227" s="400"/>
      <c r="AA227" s="401"/>
      <c r="AB227" s="400"/>
      <c r="AC227" s="401"/>
      <c r="AD227" s="400"/>
      <c r="AE227" s="401"/>
      <c r="AF227" s="400"/>
      <c r="AG227" s="401"/>
      <c r="AH227" s="400"/>
      <c r="AI227" s="401"/>
      <c r="AJ227" s="400"/>
      <c r="AK227" s="401"/>
      <c r="AL227" s="400"/>
      <c r="AM227" s="401"/>
      <c r="AN227" s="400"/>
      <c r="AO227" s="401"/>
      <c r="AP227" s="400"/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/>
      <c r="BC227" s="401"/>
      <c r="BD227" s="400"/>
      <c r="BE227" s="401"/>
      <c r="BF227" s="400"/>
      <c r="BG227" s="401"/>
      <c r="BH227" s="400"/>
      <c r="BI227" s="401"/>
      <c r="BJ227" s="400"/>
      <c r="BK227" s="401"/>
      <c r="BL227" s="400"/>
      <c r="BM227" s="401"/>
      <c r="BN227" s="400"/>
      <c r="BO227" s="401"/>
      <c r="BP227" s="400"/>
      <c r="BQ227" s="401"/>
      <c r="BR227" s="400"/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3425</v>
      </c>
      <c r="B228" s="386" t="s">
        <v>3426</v>
      </c>
      <c r="C228" s="392" t="s">
        <v>3301</v>
      </c>
      <c r="D228" s="387" t="s">
        <v>3382</v>
      </c>
      <c r="E228" s="388" t="s">
        <v>3427</v>
      </c>
      <c r="F228" s="389" t="s">
        <v>3224</v>
      </c>
      <c r="G228" s="389" t="s">
        <v>3225</v>
      </c>
      <c r="H228" s="390" t="s">
        <v>194</v>
      </c>
      <c r="I228" s="391" t="s">
        <v>3428</v>
      </c>
      <c r="J228" s="353" t="s">
        <v>3300</v>
      </c>
      <c r="K228" s="355" t="s">
        <v>3235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3425</v>
      </c>
      <c r="B229" s="386" t="s">
        <v>3426</v>
      </c>
      <c r="C229" s="392" t="s">
        <v>3301</v>
      </c>
      <c r="D229" s="387" t="s">
        <v>3382</v>
      </c>
      <c r="E229" s="388" t="s">
        <v>3427</v>
      </c>
      <c r="F229" s="389" t="s">
        <v>3224</v>
      </c>
      <c r="G229" s="389" t="s">
        <v>3225</v>
      </c>
      <c r="H229" s="390" t="s">
        <v>194</v>
      </c>
      <c r="I229" s="391" t="s">
        <v>3428</v>
      </c>
      <c r="J229" s="353" t="s">
        <v>3300</v>
      </c>
      <c r="K229" s="356" t="s">
        <v>3236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3425</v>
      </c>
      <c r="B230" s="393" t="s">
        <v>3426</v>
      </c>
      <c r="C230" s="394" t="s">
        <v>3301</v>
      </c>
      <c r="D230" s="395" t="s">
        <v>3382</v>
      </c>
      <c r="E230" s="411" t="s">
        <v>3427</v>
      </c>
      <c r="F230" s="396" t="s">
        <v>3224</v>
      </c>
      <c r="G230" s="396" t="s">
        <v>3225</v>
      </c>
      <c r="H230" s="397" t="s">
        <v>194</v>
      </c>
      <c r="I230" s="899" t="s">
        <v>3428</v>
      </c>
      <c r="J230" s="353" t="s">
        <v>3300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3429</v>
      </c>
      <c r="B231" s="526" t="s">
        <v>3430</v>
      </c>
      <c r="C231" s="527">
        <v>1</v>
      </c>
      <c r="D231" s="528" t="s">
        <v>3382</v>
      </c>
      <c r="E231" s="426" t="s">
        <v>3431</v>
      </c>
      <c r="F231" s="529" t="s">
        <v>3224</v>
      </c>
      <c r="G231" s="529" t="s">
        <v>3225</v>
      </c>
      <c r="H231" s="530" t="s">
        <v>194</v>
      </c>
      <c r="I231" s="384" t="s">
        <v>3432</v>
      </c>
      <c r="J231" s="353" t="s">
        <v>3231</v>
      </c>
      <c r="K231" s="354" t="s">
        <v>3232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3429</v>
      </c>
      <c r="B232" s="386" t="s">
        <v>3430</v>
      </c>
      <c r="C232" s="352" t="s">
        <v>3233</v>
      </c>
      <c r="D232" s="387" t="s">
        <v>3382</v>
      </c>
      <c r="E232" s="388" t="s">
        <v>3431</v>
      </c>
      <c r="F232" s="389" t="s">
        <v>3224</v>
      </c>
      <c r="G232" s="389" t="s">
        <v>3225</v>
      </c>
      <c r="H232" s="390" t="s">
        <v>194</v>
      </c>
      <c r="I232" s="391" t="s">
        <v>3432</v>
      </c>
      <c r="J232" s="353" t="s">
        <v>3231</v>
      </c>
      <c r="K232" s="353" t="s">
        <v>3234</v>
      </c>
      <c r="L232" s="400">
        <v>1</v>
      </c>
      <c r="M232" s="401"/>
      <c r="N232" s="400">
        <v>1</v>
      </c>
      <c r="O232" s="401"/>
      <c r="P232" s="400">
        <v>3</v>
      </c>
      <c r="Q232" s="401"/>
      <c r="R232" s="400"/>
      <c r="S232" s="401"/>
      <c r="T232" s="400"/>
      <c r="U232" s="401"/>
      <c r="V232" s="400"/>
      <c r="W232" s="401"/>
      <c r="X232" s="400">
        <v>1</v>
      </c>
      <c r="Y232" s="401"/>
      <c r="Z232" s="400">
        <v>1</v>
      </c>
      <c r="AA232" s="401"/>
      <c r="AB232" s="400">
        <v>1</v>
      </c>
      <c r="AC232" s="401"/>
      <c r="AD232" s="400">
        <v>3</v>
      </c>
      <c r="AE232" s="401"/>
      <c r="AF232" s="400"/>
      <c r="AG232" s="401"/>
      <c r="AH232" s="400"/>
      <c r="AI232" s="401"/>
      <c r="AJ232" s="400"/>
      <c r="AK232" s="401"/>
      <c r="AL232" s="400">
        <v>1</v>
      </c>
      <c r="AM232" s="401"/>
      <c r="AN232" s="400">
        <v>1</v>
      </c>
      <c r="AO232" s="401"/>
      <c r="AP232" s="400">
        <v>1</v>
      </c>
      <c r="AQ232" s="401"/>
      <c r="AR232" s="400">
        <v>3</v>
      </c>
      <c r="AS232" s="401"/>
      <c r="AT232" s="400"/>
      <c r="AU232" s="401"/>
      <c r="AV232" s="400"/>
      <c r="AW232" s="401"/>
      <c r="AX232" s="400"/>
      <c r="AY232" s="401"/>
      <c r="AZ232" s="400">
        <v>1</v>
      </c>
      <c r="BA232" s="401"/>
      <c r="BB232" s="400">
        <v>1</v>
      </c>
      <c r="BC232" s="401"/>
      <c r="BD232" s="400">
        <v>1</v>
      </c>
      <c r="BE232" s="401"/>
      <c r="BF232" s="400">
        <v>3</v>
      </c>
      <c r="BG232" s="401"/>
      <c r="BH232" s="400"/>
      <c r="BI232" s="401"/>
      <c r="BJ232" s="400"/>
      <c r="BK232" s="401"/>
      <c r="BL232" s="400"/>
      <c r="BM232" s="401"/>
      <c r="BN232" s="400">
        <v>1</v>
      </c>
      <c r="BO232" s="401"/>
      <c r="BP232" s="400">
        <v>1</v>
      </c>
      <c r="BQ232" s="401"/>
      <c r="BR232" s="400">
        <v>1</v>
      </c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26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3429</v>
      </c>
      <c r="B233" s="386" t="s">
        <v>3430</v>
      </c>
      <c r="C233" s="392" t="s">
        <v>3233</v>
      </c>
      <c r="D233" s="387" t="s">
        <v>3382</v>
      </c>
      <c r="E233" s="388" t="s">
        <v>3431</v>
      </c>
      <c r="F233" s="389" t="s">
        <v>3224</v>
      </c>
      <c r="G233" s="389" t="s">
        <v>3225</v>
      </c>
      <c r="H233" s="390" t="s">
        <v>194</v>
      </c>
      <c r="I233" s="391" t="s">
        <v>3432</v>
      </c>
      <c r="J233" s="353" t="s">
        <v>3231</v>
      </c>
      <c r="K233" s="355" t="s">
        <v>3235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3429</v>
      </c>
      <c r="B234" s="386" t="s">
        <v>3430</v>
      </c>
      <c r="C234" s="392" t="s">
        <v>3233</v>
      </c>
      <c r="D234" s="387" t="s">
        <v>3382</v>
      </c>
      <c r="E234" s="388" t="s">
        <v>3431</v>
      </c>
      <c r="F234" s="389" t="s">
        <v>3224</v>
      </c>
      <c r="G234" s="389" t="s">
        <v>3225</v>
      </c>
      <c r="H234" s="390" t="s">
        <v>194</v>
      </c>
      <c r="I234" s="391" t="s">
        <v>3432</v>
      </c>
      <c r="J234" s="353" t="s">
        <v>3231</v>
      </c>
      <c r="K234" s="356" t="s">
        <v>3236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3429</v>
      </c>
      <c r="B235" s="393" t="s">
        <v>3430</v>
      </c>
      <c r="C235" s="394" t="s">
        <v>3233</v>
      </c>
      <c r="D235" s="395" t="s">
        <v>3382</v>
      </c>
      <c r="E235" s="411" t="s">
        <v>3431</v>
      </c>
      <c r="F235" s="396" t="s">
        <v>3224</v>
      </c>
      <c r="G235" s="396" t="s">
        <v>3225</v>
      </c>
      <c r="H235" s="397" t="s">
        <v>194</v>
      </c>
      <c r="I235" s="899" t="s">
        <v>3432</v>
      </c>
      <c r="J235" s="353" t="s">
        <v>3231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3433</v>
      </c>
      <c r="B236" s="526" t="s">
        <v>3434</v>
      </c>
      <c r="C236" s="527">
        <v>3</v>
      </c>
      <c r="D236" s="528" t="s">
        <v>3382</v>
      </c>
      <c r="E236" s="426" t="s">
        <v>3435</v>
      </c>
      <c r="F236" s="529" t="s">
        <v>3224</v>
      </c>
      <c r="G236" s="529" t="s">
        <v>3225</v>
      </c>
      <c r="H236" s="530" t="s">
        <v>194</v>
      </c>
      <c r="I236" s="384" t="s">
        <v>3436</v>
      </c>
      <c r="J236" s="353" t="s">
        <v>3300</v>
      </c>
      <c r="K236" s="354" t="s">
        <v>3232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3433</v>
      </c>
      <c r="B237" s="386" t="s">
        <v>3434</v>
      </c>
      <c r="C237" s="352" t="s">
        <v>3301</v>
      </c>
      <c r="D237" s="387" t="s">
        <v>3382</v>
      </c>
      <c r="E237" s="388" t="s">
        <v>3435</v>
      </c>
      <c r="F237" s="389" t="s">
        <v>3224</v>
      </c>
      <c r="G237" s="389" t="s">
        <v>3225</v>
      </c>
      <c r="H237" s="390" t="s">
        <v>194</v>
      </c>
      <c r="I237" s="391" t="s">
        <v>3436</v>
      </c>
      <c r="J237" s="353" t="s">
        <v>3300</v>
      </c>
      <c r="K237" s="353" t="s">
        <v>3234</v>
      </c>
      <c r="L237" s="400"/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/>
      <c r="Y237" s="401"/>
      <c r="Z237" s="400"/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/>
      <c r="AM237" s="401"/>
      <c r="AN237" s="400"/>
      <c r="AO237" s="401"/>
      <c r="AP237" s="400"/>
      <c r="AQ237" s="401"/>
      <c r="AR237" s="400"/>
      <c r="AS237" s="401"/>
      <c r="AT237" s="400"/>
      <c r="AU237" s="401"/>
      <c r="AV237" s="400"/>
      <c r="AW237" s="401"/>
      <c r="AX237" s="400"/>
      <c r="AY237" s="401"/>
      <c r="AZ237" s="400"/>
      <c r="BA237" s="401"/>
      <c r="BB237" s="400"/>
      <c r="BC237" s="401"/>
      <c r="BD237" s="400"/>
      <c r="BE237" s="401"/>
      <c r="BF237" s="400"/>
      <c r="BG237" s="401"/>
      <c r="BH237" s="400"/>
      <c r="BI237" s="401"/>
      <c r="BJ237" s="400"/>
      <c r="BK237" s="401"/>
      <c r="BL237" s="400"/>
      <c r="BM237" s="401"/>
      <c r="BN237" s="400"/>
      <c r="BO237" s="401"/>
      <c r="BP237" s="400"/>
      <c r="BQ237" s="401"/>
      <c r="BR237" s="400"/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0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3433</v>
      </c>
      <c r="B238" s="386" t="s">
        <v>3434</v>
      </c>
      <c r="C238" s="392" t="s">
        <v>3301</v>
      </c>
      <c r="D238" s="387" t="s">
        <v>3382</v>
      </c>
      <c r="E238" s="388" t="s">
        <v>3435</v>
      </c>
      <c r="F238" s="389" t="s">
        <v>3224</v>
      </c>
      <c r="G238" s="389" t="s">
        <v>3225</v>
      </c>
      <c r="H238" s="390" t="s">
        <v>194</v>
      </c>
      <c r="I238" s="391" t="s">
        <v>3436</v>
      </c>
      <c r="J238" s="353" t="s">
        <v>3300</v>
      </c>
      <c r="K238" s="355" t="s">
        <v>3235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3433</v>
      </c>
      <c r="B239" s="386" t="s">
        <v>3434</v>
      </c>
      <c r="C239" s="392" t="s">
        <v>3301</v>
      </c>
      <c r="D239" s="387" t="s">
        <v>3382</v>
      </c>
      <c r="E239" s="388" t="s">
        <v>3435</v>
      </c>
      <c r="F239" s="389" t="s">
        <v>3224</v>
      </c>
      <c r="G239" s="389" t="s">
        <v>3225</v>
      </c>
      <c r="H239" s="390" t="s">
        <v>194</v>
      </c>
      <c r="I239" s="391" t="s">
        <v>3436</v>
      </c>
      <c r="J239" s="353" t="s">
        <v>3300</v>
      </c>
      <c r="K239" s="356" t="s">
        <v>3236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3433</v>
      </c>
      <c r="B240" s="393" t="s">
        <v>3434</v>
      </c>
      <c r="C240" s="394" t="s">
        <v>3301</v>
      </c>
      <c r="D240" s="395" t="s">
        <v>3382</v>
      </c>
      <c r="E240" s="411" t="s">
        <v>3435</v>
      </c>
      <c r="F240" s="396" t="s">
        <v>3224</v>
      </c>
      <c r="G240" s="396" t="s">
        <v>3225</v>
      </c>
      <c r="H240" s="397" t="s">
        <v>194</v>
      </c>
      <c r="I240" s="899" t="s">
        <v>3436</v>
      </c>
      <c r="J240" s="353" t="s">
        <v>3300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3437</v>
      </c>
      <c r="B241" s="526" t="s">
        <v>3438</v>
      </c>
      <c r="C241" s="527">
        <v>3</v>
      </c>
      <c r="D241" s="528" t="s">
        <v>3382</v>
      </c>
      <c r="E241" s="426" t="s">
        <v>3439</v>
      </c>
      <c r="F241" s="529" t="s">
        <v>3224</v>
      </c>
      <c r="G241" s="529" t="s">
        <v>3225</v>
      </c>
      <c r="H241" s="530" t="s">
        <v>194</v>
      </c>
      <c r="I241" s="384" t="s">
        <v>3440</v>
      </c>
      <c r="J241" s="353" t="s">
        <v>3300</v>
      </c>
      <c r="K241" s="354" t="s">
        <v>3232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3437</v>
      </c>
      <c r="B242" s="386" t="s">
        <v>3438</v>
      </c>
      <c r="C242" s="352" t="s">
        <v>3301</v>
      </c>
      <c r="D242" s="387" t="s">
        <v>3382</v>
      </c>
      <c r="E242" s="388" t="s">
        <v>3439</v>
      </c>
      <c r="F242" s="389" t="s">
        <v>3224</v>
      </c>
      <c r="G242" s="389" t="s">
        <v>3225</v>
      </c>
      <c r="H242" s="390" t="s">
        <v>194</v>
      </c>
      <c r="I242" s="391" t="s">
        <v>3440</v>
      </c>
      <c r="J242" s="353" t="s">
        <v>3300</v>
      </c>
      <c r="K242" s="353" t="s">
        <v>3234</v>
      </c>
      <c r="L242" s="400"/>
      <c r="M242" s="401"/>
      <c r="N242" s="400"/>
      <c r="O242" s="401"/>
      <c r="P242" s="400"/>
      <c r="Q242" s="401"/>
      <c r="R242" s="400"/>
      <c r="S242" s="401"/>
      <c r="T242" s="400"/>
      <c r="U242" s="401"/>
      <c r="V242" s="400"/>
      <c r="W242" s="401"/>
      <c r="X242" s="400"/>
      <c r="Y242" s="401"/>
      <c r="Z242" s="400"/>
      <c r="AA242" s="401"/>
      <c r="AB242" s="400"/>
      <c r="AC242" s="401"/>
      <c r="AD242" s="400"/>
      <c r="AE242" s="401"/>
      <c r="AF242" s="400"/>
      <c r="AG242" s="401"/>
      <c r="AH242" s="400"/>
      <c r="AI242" s="401"/>
      <c r="AJ242" s="400"/>
      <c r="AK242" s="401"/>
      <c r="AL242" s="400"/>
      <c r="AM242" s="401"/>
      <c r="AN242" s="400"/>
      <c r="AO242" s="401"/>
      <c r="AP242" s="400"/>
      <c r="AQ242" s="401"/>
      <c r="AR242" s="400"/>
      <c r="AS242" s="401"/>
      <c r="AT242" s="400"/>
      <c r="AU242" s="401"/>
      <c r="AV242" s="400"/>
      <c r="AW242" s="401"/>
      <c r="AX242" s="400"/>
      <c r="AY242" s="401"/>
      <c r="AZ242" s="400"/>
      <c r="BA242" s="401"/>
      <c r="BB242" s="400"/>
      <c r="BC242" s="401"/>
      <c r="BD242" s="400"/>
      <c r="BE242" s="401"/>
      <c r="BF242" s="400"/>
      <c r="BG242" s="401"/>
      <c r="BH242" s="400"/>
      <c r="BI242" s="401"/>
      <c r="BJ242" s="400"/>
      <c r="BK242" s="401"/>
      <c r="BL242" s="400"/>
      <c r="BM242" s="401"/>
      <c r="BN242" s="400"/>
      <c r="BO242" s="401"/>
      <c r="BP242" s="400"/>
      <c r="BQ242" s="401"/>
      <c r="BR242" s="400"/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0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3437</v>
      </c>
      <c r="B243" s="386" t="s">
        <v>3438</v>
      </c>
      <c r="C243" s="392" t="s">
        <v>3301</v>
      </c>
      <c r="D243" s="387" t="s">
        <v>3382</v>
      </c>
      <c r="E243" s="388" t="s">
        <v>3439</v>
      </c>
      <c r="F243" s="389" t="s">
        <v>3224</v>
      </c>
      <c r="G243" s="389" t="s">
        <v>3225</v>
      </c>
      <c r="H243" s="390" t="s">
        <v>194</v>
      </c>
      <c r="I243" s="391" t="s">
        <v>3440</v>
      </c>
      <c r="J243" s="353" t="s">
        <v>3300</v>
      </c>
      <c r="K243" s="355" t="s">
        <v>3235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3437</v>
      </c>
      <c r="B244" s="386" t="s">
        <v>3438</v>
      </c>
      <c r="C244" s="392" t="s">
        <v>3301</v>
      </c>
      <c r="D244" s="387" t="s">
        <v>3382</v>
      </c>
      <c r="E244" s="388" t="s">
        <v>3439</v>
      </c>
      <c r="F244" s="389" t="s">
        <v>3224</v>
      </c>
      <c r="G244" s="389" t="s">
        <v>3225</v>
      </c>
      <c r="H244" s="390" t="s">
        <v>194</v>
      </c>
      <c r="I244" s="391" t="s">
        <v>3440</v>
      </c>
      <c r="J244" s="353" t="s">
        <v>3300</v>
      </c>
      <c r="K244" s="356" t="s">
        <v>3236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3437</v>
      </c>
      <c r="B245" s="393" t="s">
        <v>3438</v>
      </c>
      <c r="C245" s="394" t="s">
        <v>3301</v>
      </c>
      <c r="D245" s="395" t="s">
        <v>3382</v>
      </c>
      <c r="E245" s="411" t="s">
        <v>3439</v>
      </c>
      <c r="F245" s="396" t="s">
        <v>3224</v>
      </c>
      <c r="G245" s="396" t="s">
        <v>3225</v>
      </c>
      <c r="H245" s="397" t="s">
        <v>194</v>
      </c>
      <c r="I245" s="899" t="s">
        <v>3440</v>
      </c>
      <c r="J245" s="353" t="s">
        <v>3300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3441</v>
      </c>
      <c r="B246" s="526" t="s">
        <v>3442</v>
      </c>
      <c r="C246" s="527">
        <v>3</v>
      </c>
      <c r="D246" s="528" t="s">
        <v>3382</v>
      </c>
      <c r="E246" s="426" t="s">
        <v>3443</v>
      </c>
      <c r="F246" s="529" t="s">
        <v>3224</v>
      </c>
      <c r="G246" s="529" t="s">
        <v>3225</v>
      </c>
      <c r="H246" s="530" t="s">
        <v>194</v>
      </c>
      <c r="I246" s="384" t="s">
        <v>3444</v>
      </c>
      <c r="J246" s="353" t="s">
        <v>3300</v>
      </c>
      <c r="K246" s="354" t="s">
        <v>3232</v>
      </c>
      <c r="L246" s="402"/>
      <c r="M246" s="403"/>
      <c r="N246" s="402"/>
      <c r="O246" s="403"/>
      <c r="P246" s="402"/>
      <c r="Q246" s="403"/>
      <c r="R246" s="402"/>
      <c r="S246" s="403"/>
      <c r="T246" s="402"/>
      <c r="U246" s="403"/>
      <c r="V246" s="402"/>
      <c r="W246" s="403"/>
      <c r="X246" s="402"/>
      <c r="Y246" s="403"/>
      <c r="Z246" s="402"/>
      <c r="AA246" s="403"/>
      <c r="AB246" s="402"/>
      <c r="AC246" s="403"/>
      <c r="AD246" s="402"/>
      <c r="AE246" s="403"/>
      <c r="AF246" s="402"/>
      <c r="AG246" s="403"/>
      <c r="AH246" s="402"/>
      <c r="AI246" s="403"/>
      <c r="AJ246" s="402"/>
      <c r="AK246" s="403"/>
      <c r="AL246" s="402"/>
      <c r="AM246" s="403"/>
      <c r="AN246" s="402"/>
      <c r="AO246" s="403"/>
      <c r="AP246" s="402"/>
      <c r="AQ246" s="403"/>
      <c r="AR246" s="402"/>
      <c r="AS246" s="403"/>
      <c r="AT246" s="402"/>
      <c r="AU246" s="403"/>
      <c r="AV246" s="402"/>
      <c r="AW246" s="403"/>
      <c r="AX246" s="402"/>
      <c r="AY246" s="403"/>
      <c r="AZ246" s="402"/>
      <c r="BA246" s="403"/>
      <c r="BB246" s="402"/>
      <c r="BC246" s="403"/>
      <c r="BD246" s="402"/>
      <c r="BE246" s="403"/>
      <c r="BF246" s="402"/>
      <c r="BG246" s="403"/>
      <c r="BH246" s="402"/>
      <c r="BI246" s="403"/>
      <c r="BJ246" s="402"/>
      <c r="BK246" s="403"/>
      <c r="BL246" s="402"/>
      <c r="BM246" s="403"/>
      <c r="BN246" s="402"/>
      <c r="BO246" s="403"/>
      <c r="BP246" s="402"/>
      <c r="BQ246" s="403"/>
      <c r="BR246" s="402"/>
      <c r="BS246" s="403"/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3441</v>
      </c>
      <c r="B247" s="386" t="s">
        <v>3442</v>
      </c>
      <c r="C247" s="352" t="s">
        <v>3301</v>
      </c>
      <c r="D247" s="387" t="s">
        <v>3382</v>
      </c>
      <c r="E247" s="388" t="s">
        <v>3443</v>
      </c>
      <c r="F247" s="389" t="s">
        <v>3224</v>
      </c>
      <c r="G247" s="389" t="s">
        <v>3225</v>
      </c>
      <c r="H247" s="390" t="s">
        <v>194</v>
      </c>
      <c r="I247" s="391" t="s">
        <v>3444</v>
      </c>
      <c r="J247" s="353" t="s">
        <v>3300</v>
      </c>
      <c r="K247" s="353" t="s">
        <v>3234</v>
      </c>
      <c r="L247" s="400"/>
      <c r="M247" s="401"/>
      <c r="N247" s="400"/>
      <c r="O247" s="401"/>
      <c r="P247" s="400"/>
      <c r="Q247" s="401"/>
      <c r="R247" s="400"/>
      <c r="S247" s="401"/>
      <c r="T247" s="400"/>
      <c r="U247" s="401"/>
      <c r="V247" s="400"/>
      <c r="W247" s="401"/>
      <c r="X247" s="400"/>
      <c r="Y247" s="401"/>
      <c r="Z247" s="400"/>
      <c r="AA247" s="401"/>
      <c r="AB247" s="400"/>
      <c r="AC247" s="401"/>
      <c r="AD247" s="400"/>
      <c r="AE247" s="401"/>
      <c r="AF247" s="400"/>
      <c r="AG247" s="401"/>
      <c r="AH247" s="400"/>
      <c r="AI247" s="401"/>
      <c r="AJ247" s="400"/>
      <c r="AK247" s="401"/>
      <c r="AL247" s="400"/>
      <c r="AM247" s="401"/>
      <c r="AN247" s="400"/>
      <c r="AO247" s="401"/>
      <c r="AP247" s="400"/>
      <c r="AQ247" s="401"/>
      <c r="AR247" s="400"/>
      <c r="AS247" s="401"/>
      <c r="AT247" s="400"/>
      <c r="AU247" s="401"/>
      <c r="AV247" s="400"/>
      <c r="AW247" s="401"/>
      <c r="AX247" s="400"/>
      <c r="AY247" s="401"/>
      <c r="AZ247" s="400"/>
      <c r="BA247" s="401"/>
      <c r="BB247" s="400"/>
      <c r="BC247" s="401"/>
      <c r="BD247" s="400"/>
      <c r="BE247" s="401"/>
      <c r="BF247" s="400"/>
      <c r="BG247" s="401"/>
      <c r="BH247" s="400"/>
      <c r="BI247" s="401"/>
      <c r="BJ247" s="400"/>
      <c r="BK247" s="401"/>
      <c r="BL247" s="400"/>
      <c r="BM247" s="401"/>
      <c r="BN247" s="400"/>
      <c r="BO247" s="401"/>
      <c r="BP247" s="400"/>
      <c r="BQ247" s="401"/>
      <c r="BR247" s="400"/>
      <c r="BS247" s="401"/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3441</v>
      </c>
      <c r="B248" s="386" t="s">
        <v>3442</v>
      </c>
      <c r="C248" s="392" t="s">
        <v>3301</v>
      </c>
      <c r="D248" s="387" t="s">
        <v>3382</v>
      </c>
      <c r="E248" s="388" t="s">
        <v>3443</v>
      </c>
      <c r="F248" s="389" t="s">
        <v>3224</v>
      </c>
      <c r="G248" s="389" t="s">
        <v>3225</v>
      </c>
      <c r="H248" s="390" t="s">
        <v>194</v>
      </c>
      <c r="I248" s="391" t="s">
        <v>3444</v>
      </c>
      <c r="J248" s="353" t="s">
        <v>3300</v>
      </c>
      <c r="K248" s="355" t="s">
        <v>3235</v>
      </c>
      <c r="L248" s="400"/>
      <c r="M248" s="401"/>
      <c r="N248" s="400"/>
      <c r="O248" s="401"/>
      <c r="P248" s="400"/>
      <c r="Q248" s="401"/>
      <c r="R248" s="400"/>
      <c r="S248" s="401"/>
      <c r="T248" s="400"/>
      <c r="U248" s="401"/>
      <c r="V248" s="400"/>
      <c r="W248" s="401"/>
      <c r="X248" s="400"/>
      <c r="Y248" s="401"/>
      <c r="Z248" s="400"/>
      <c r="AA248" s="401"/>
      <c r="AB248" s="400"/>
      <c r="AC248" s="401"/>
      <c r="AD248" s="400"/>
      <c r="AE248" s="401"/>
      <c r="AF248" s="400"/>
      <c r="AG248" s="401"/>
      <c r="AH248" s="400"/>
      <c r="AI248" s="401"/>
      <c r="AJ248" s="400"/>
      <c r="AK248" s="401"/>
      <c r="AL248" s="400"/>
      <c r="AM248" s="401"/>
      <c r="AN248" s="400"/>
      <c r="AO248" s="401"/>
      <c r="AP248" s="400"/>
      <c r="AQ248" s="401"/>
      <c r="AR248" s="400"/>
      <c r="AS248" s="401"/>
      <c r="AT248" s="400"/>
      <c r="AU248" s="401"/>
      <c r="AV248" s="400"/>
      <c r="AW248" s="401"/>
      <c r="AX248" s="400"/>
      <c r="AY248" s="401"/>
      <c r="AZ248" s="400"/>
      <c r="BA248" s="401"/>
      <c r="BB248" s="400"/>
      <c r="BC248" s="401"/>
      <c r="BD248" s="400"/>
      <c r="BE248" s="401"/>
      <c r="BF248" s="400"/>
      <c r="BG248" s="401"/>
      <c r="BH248" s="400"/>
      <c r="BI248" s="401"/>
      <c r="BJ248" s="400"/>
      <c r="BK248" s="401"/>
      <c r="BL248" s="400"/>
      <c r="BM248" s="401"/>
      <c r="BN248" s="400"/>
      <c r="BO248" s="401"/>
      <c r="BP248" s="400"/>
      <c r="BQ248" s="401"/>
      <c r="BR248" s="400"/>
      <c r="BS248" s="401"/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3441</v>
      </c>
      <c r="B249" s="386" t="s">
        <v>3442</v>
      </c>
      <c r="C249" s="392" t="s">
        <v>3301</v>
      </c>
      <c r="D249" s="387" t="s">
        <v>3382</v>
      </c>
      <c r="E249" s="388" t="s">
        <v>3443</v>
      </c>
      <c r="F249" s="389" t="s">
        <v>3224</v>
      </c>
      <c r="G249" s="389" t="s">
        <v>3225</v>
      </c>
      <c r="H249" s="390" t="s">
        <v>194</v>
      </c>
      <c r="I249" s="391" t="s">
        <v>3444</v>
      </c>
      <c r="J249" s="353" t="s">
        <v>3300</v>
      </c>
      <c r="K249" s="356" t="s">
        <v>3236</v>
      </c>
      <c r="L249" s="400"/>
      <c r="M249" s="401"/>
      <c r="N249" s="400"/>
      <c r="O249" s="401"/>
      <c r="P249" s="400"/>
      <c r="Q249" s="401"/>
      <c r="R249" s="400"/>
      <c r="S249" s="401"/>
      <c r="T249" s="400"/>
      <c r="U249" s="401"/>
      <c r="V249" s="400"/>
      <c r="W249" s="401"/>
      <c r="X249" s="400"/>
      <c r="Y249" s="401"/>
      <c r="Z249" s="400"/>
      <c r="AA249" s="401"/>
      <c r="AB249" s="400"/>
      <c r="AC249" s="401"/>
      <c r="AD249" s="400"/>
      <c r="AE249" s="401"/>
      <c r="AF249" s="400"/>
      <c r="AG249" s="401"/>
      <c r="AH249" s="400"/>
      <c r="AI249" s="401"/>
      <c r="AJ249" s="400"/>
      <c r="AK249" s="401"/>
      <c r="AL249" s="400"/>
      <c r="AM249" s="401"/>
      <c r="AN249" s="400"/>
      <c r="AO249" s="401"/>
      <c r="AP249" s="400"/>
      <c r="AQ249" s="401"/>
      <c r="AR249" s="400"/>
      <c r="AS249" s="401"/>
      <c r="AT249" s="400"/>
      <c r="AU249" s="401"/>
      <c r="AV249" s="400"/>
      <c r="AW249" s="401"/>
      <c r="AX249" s="400"/>
      <c r="AY249" s="401"/>
      <c r="AZ249" s="400"/>
      <c r="BA249" s="401"/>
      <c r="BB249" s="400"/>
      <c r="BC249" s="401"/>
      <c r="BD249" s="400"/>
      <c r="BE249" s="401"/>
      <c r="BF249" s="400"/>
      <c r="BG249" s="401"/>
      <c r="BH249" s="400"/>
      <c r="BI249" s="401"/>
      <c r="BJ249" s="400"/>
      <c r="BK249" s="401"/>
      <c r="BL249" s="400"/>
      <c r="BM249" s="401"/>
      <c r="BN249" s="400"/>
      <c r="BO249" s="401"/>
      <c r="BP249" s="400"/>
      <c r="BQ249" s="401"/>
      <c r="BR249" s="400"/>
      <c r="BS249" s="401"/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3441</v>
      </c>
      <c r="B250" s="393" t="s">
        <v>3442</v>
      </c>
      <c r="C250" s="394" t="s">
        <v>3301</v>
      </c>
      <c r="D250" s="395" t="s">
        <v>3382</v>
      </c>
      <c r="E250" s="411" t="s">
        <v>3443</v>
      </c>
      <c r="F250" s="396" t="s">
        <v>3224</v>
      </c>
      <c r="G250" s="396" t="s">
        <v>3225</v>
      </c>
      <c r="H250" s="397" t="s">
        <v>194</v>
      </c>
      <c r="I250" s="899" t="s">
        <v>3444</v>
      </c>
      <c r="J250" s="353" t="s">
        <v>3300</v>
      </c>
      <c r="K250" s="357" t="s">
        <v>60</v>
      </c>
      <c r="L250" s="402"/>
      <c r="M250" s="403"/>
      <c r="N250" s="402"/>
      <c r="O250" s="403"/>
      <c r="P250" s="402"/>
      <c r="Q250" s="403"/>
      <c r="R250" s="402"/>
      <c r="S250" s="403"/>
      <c r="T250" s="402"/>
      <c r="U250" s="403"/>
      <c r="V250" s="402"/>
      <c r="W250" s="403"/>
      <c r="X250" s="402"/>
      <c r="Y250" s="403"/>
      <c r="Z250" s="402"/>
      <c r="AA250" s="403"/>
      <c r="AB250" s="402"/>
      <c r="AC250" s="403"/>
      <c r="AD250" s="402"/>
      <c r="AE250" s="403"/>
      <c r="AF250" s="402"/>
      <c r="AG250" s="403"/>
      <c r="AH250" s="402"/>
      <c r="AI250" s="403"/>
      <c r="AJ250" s="402"/>
      <c r="AK250" s="403"/>
      <c r="AL250" s="402"/>
      <c r="AM250" s="403"/>
      <c r="AN250" s="402"/>
      <c r="AO250" s="403"/>
      <c r="AP250" s="402"/>
      <c r="AQ250" s="403"/>
      <c r="AR250" s="402"/>
      <c r="AS250" s="403"/>
      <c r="AT250" s="402"/>
      <c r="AU250" s="403"/>
      <c r="AV250" s="402"/>
      <c r="AW250" s="403"/>
      <c r="AX250" s="402"/>
      <c r="AY250" s="403"/>
      <c r="AZ250" s="402"/>
      <c r="BA250" s="403"/>
      <c r="BB250" s="402"/>
      <c r="BC250" s="403"/>
      <c r="BD250" s="402"/>
      <c r="BE250" s="403"/>
      <c r="BF250" s="402"/>
      <c r="BG250" s="403"/>
      <c r="BH250" s="402"/>
      <c r="BI250" s="403"/>
      <c r="BJ250" s="402"/>
      <c r="BK250" s="403"/>
      <c r="BL250" s="402"/>
      <c r="BM250" s="403"/>
      <c r="BN250" s="402"/>
      <c r="BO250" s="403"/>
      <c r="BP250" s="402"/>
      <c r="BQ250" s="403"/>
      <c r="BR250" s="402"/>
      <c r="BS250" s="403"/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3445</v>
      </c>
      <c r="B251" s="526" t="s">
        <v>3446</v>
      </c>
      <c r="C251" s="527">
        <v>1</v>
      </c>
      <c r="D251" s="528" t="s">
        <v>3382</v>
      </c>
      <c r="E251" s="426" t="s">
        <v>3447</v>
      </c>
      <c r="F251" s="529" t="s">
        <v>3224</v>
      </c>
      <c r="G251" s="529" t="s">
        <v>3225</v>
      </c>
      <c r="H251" s="530" t="s">
        <v>194</v>
      </c>
      <c r="I251" s="384" t="s">
        <v>3448</v>
      </c>
      <c r="J251" s="353" t="s">
        <v>3231</v>
      </c>
      <c r="K251" s="354" t="s">
        <v>3232</v>
      </c>
      <c r="L251" s="402"/>
      <c r="M251" s="403"/>
      <c r="N251" s="402"/>
      <c r="O251" s="403"/>
      <c r="P251" s="402"/>
      <c r="Q251" s="403"/>
      <c r="R251" s="402"/>
      <c r="S251" s="403"/>
      <c r="T251" s="402"/>
      <c r="U251" s="403"/>
      <c r="V251" s="402"/>
      <c r="W251" s="403"/>
      <c r="X251" s="402"/>
      <c r="Y251" s="403"/>
      <c r="Z251" s="402"/>
      <c r="AA251" s="403"/>
      <c r="AB251" s="402"/>
      <c r="AC251" s="403"/>
      <c r="AD251" s="402"/>
      <c r="AE251" s="403"/>
      <c r="AF251" s="402"/>
      <c r="AG251" s="403"/>
      <c r="AH251" s="402"/>
      <c r="AI251" s="403"/>
      <c r="AJ251" s="402"/>
      <c r="AK251" s="403"/>
      <c r="AL251" s="402"/>
      <c r="AM251" s="403"/>
      <c r="AN251" s="402"/>
      <c r="AO251" s="403"/>
      <c r="AP251" s="402"/>
      <c r="AQ251" s="403"/>
      <c r="AR251" s="402"/>
      <c r="AS251" s="403"/>
      <c r="AT251" s="402"/>
      <c r="AU251" s="403"/>
      <c r="AV251" s="402"/>
      <c r="AW251" s="403"/>
      <c r="AX251" s="402"/>
      <c r="AY251" s="403"/>
      <c r="AZ251" s="402"/>
      <c r="BA251" s="403"/>
      <c r="BB251" s="402"/>
      <c r="BC251" s="403"/>
      <c r="BD251" s="402"/>
      <c r="BE251" s="403"/>
      <c r="BF251" s="402"/>
      <c r="BG251" s="403"/>
      <c r="BH251" s="402"/>
      <c r="BI251" s="403"/>
      <c r="BJ251" s="402"/>
      <c r="BK251" s="403"/>
      <c r="BL251" s="402"/>
      <c r="BM251" s="403"/>
      <c r="BN251" s="402"/>
      <c r="BO251" s="403"/>
      <c r="BP251" s="402"/>
      <c r="BQ251" s="403"/>
      <c r="BR251" s="402"/>
      <c r="BS251" s="403"/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3445</v>
      </c>
      <c r="B252" s="386" t="s">
        <v>3446</v>
      </c>
      <c r="C252" s="352" t="s">
        <v>3233</v>
      </c>
      <c r="D252" s="387" t="s">
        <v>3382</v>
      </c>
      <c r="E252" s="388" t="s">
        <v>3447</v>
      </c>
      <c r="F252" s="389" t="s">
        <v>3224</v>
      </c>
      <c r="G252" s="389" t="s">
        <v>3225</v>
      </c>
      <c r="H252" s="390" t="s">
        <v>194</v>
      </c>
      <c r="I252" s="391" t="s">
        <v>3448</v>
      </c>
      <c r="J252" s="353" t="s">
        <v>3231</v>
      </c>
      <c r="K252" s="353" t="s">
        <v>3234</v>
      </c>
      <c r="L252" s="400"/>
      <c r="M252" s="401"/>
      <c r="N252" s="400"/>
      <c r="O252" s="401"/>
      <c r="P252" s="400"/>
      <c r="Q252" s="401"/>
      <c r="R252" s="400"/>
      <c r="S252" s="401"/>
      <c r="T252" s="400"/>
      <c r="U252" s="401"/>
      <c r="V252" s="400"/>
      <c r="W252" s="401"/>
      <c r="X252" s="400"/>
      <c r="Y252" s="401"/>
      <c r="Z252" s="400"/>
      <c r="AA252" s="401"/>
      <c r="AB252" s="400"/>
      <c r="AC252" s="401"/>
      <c r="AD252" s="400"/>
      <c r="AE252" s="401"/>
      <c r="AF252" s="400"/>
      <c r="AG252" s="401"/>
      <c r="AH252" s="400"/>
      <c r="AI252" s="401"/>
      <c r="AJ252" s="400"/>
      <c r="AK252" s="401"/>
      <c r="AL252" s="400"/>
      <c r="AM252" s="401"/>
      <c r="AN252" s="400"/>
      <c r="AO252" s="401"/>
      <c r="AP252" s="400"/>
      <c r="AQ252" s="401"/>
      <c r="AR252" s="400"/>
      <c r="AS252" s="401"/>
      <c r="AT252" s="400"/>
      <c r="AU252" s="401"/>
      <c r="AV252" s="400"/>
      <c r="AW252" s="401"/>
      <c r="AX252" s="400"/>
      <c r="AY252" s="401"/>
      <c r="AZ252" s="400"/>
      <c r="BA252" s="401"/>
      <c r="BB252" s="400"/>
      <c r="BC252" s="401"/>
      <c r="BD252" s="400"/>
      <c r="BE252" s="401"/>
      <c r="BF252" s="400"/>
      <c r="BG252" s="401"/>
      <c r="BH252" s="400"/>
      <c r="BI252" s="401"/>
      <c r="BJ252" s="400"/>
      <c r="BK252" s="401"/>
      <c r="BL252" s="400"/>
      <c r="BM252" s="401"/>
      <c r="BN252" s="400"/>
      <c r="BO252" s="401"/>
      <c r="BP252" s="400"/>
      <c r="BQ252" s="401"/>
      <c r="BR252" s="400"/>
      <c r="BS252" s="401"/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0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3445</v>
      </c>
      <c r="B253" s="386" t="s">
        <v>3446</v>
      </c>
      <c r="C253" s="392" t="s">
        <v>3233</v>
      </c>
      <c r="D253" s="387" t="s">
        <v>3382</v>
      </c>
      <c r="E253" s="388" t="s">
        <v>3447</v>
      </c>
      <c r="F253" s="389" t="s">
        <v>3224</v>
      </c>
      <c r="G253" s="389" t="s">
        <v>3225</v>
      </c>
      <c r="H253" s="390" t="s">
        <v>194</v>
      </c>
      <c r="I253" s="391" t="s">
        <v>3448</v>
      </c>
      <c r="J253" s="353" t="s">
        <v>3231</v>
      </c>
      <c r="K253" s="355" t="s">
        <v>3235</v>
      </c>
      <c r="L253" s="400"/>
      <c r="M253" s="401"/>
      <c r="N253" s="400"/>
      <c r="O253" s="401"/>
      <c r="P253" s="400"/>
      <c r="Q253" s="401"/>
      <c r="R253" s="400"/>
      <c r="S253" s="401"/>
      <c r="T253" s="400"/>
      <c r="U253" s="401"/>
      <c r="V253" s="400"/>
      <c r="W253" s="401"/>
      <c r="X253" s="400"/>
      <c r="Y253" s="401"/>
      <c r="Z253" s="400"/>
      <c r="AA253" s="401"/>
      <c r="AB253" s="400"/>
      <c r="AC253" s="401"/>
      <c r="AD253" s="400"/>
      <c r="AE253" s="401"/>
      <c r="AF253" s="400"/>
      <c r="AG253" s="401"/>
      <c r="AH253" s="400"/>
      <c r="AI253" s="401"/>
      <c r="AJ253" s="400"/>
      <c r="AK253" s="401"/>
      <c r="AL253" s="400"/>
      <c r="AM253" s="401"/>
      <c r="AN253" s="400"/>
      <c r="AO253" s="401"/>
      <c r="AP253" s="400"/>
      <c r="AQ253" s="401"/>
      <c r="AR253" s="400"/>
      <c r="AS253" s="401"/>
      <c r="AT253" s="400"/>
      <c r="AU253" s="401"/>
      <c r="AV253" s="400"/>
      <c r="AW253" s="401"/>
      <c r="AX253" s="400"/>
      <c r="AY253" s="401"/>
      <c r="AZ253" s="400"/>
      <c r="BA253" s="401"/>
      <c r="BB253" s="400"/>
      <c r="BC253" s="401"/>
      <c r="BD253" s="400"/>
      <c r="BE253" s="401"/>
      <c r="BF253" s="400"/>
      <c r="BG253" s="401"/>
      <c r="BH253" s="400"/>
      <c r="BI253" s="401"/>
      <c r="BJ253" s="400"/>
      <c r="BK253" s="401"/>
      <c r="BL253" s="400"/>
      <c r="BM253" s="401"/>
      <c r="BN253" s="400"/>
      <c r="BO253" s="401"/>
      <c r="BP253" s="400"/>
      <c r="BQ253" s="401"/>
      <c r="BR253" s="400"/>
      <c r="BS253" s="401"/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3445</v>
      </c>
      <c r="B254" s="386" t="s">
        <v>3446</v>
      </c>
      <c r="C254" s="392" t="s">
        <v>3233</v>
      </c>
      <c r="D254" s="387" t="s">
        <v>3382</v>
      </c>
      <c r="E254" s="388" t="s">
        <v>3447</v>
      </c>
      <c r="F254" s="389" t="s">
        <v>3224</v>
      </c>
      <c r="G254" s="389" t="s">
        <v>3225</v>
      </c>
      <c r="H254" s="390" t="s">
        <v>194</v>
      </c>
      <c r="I254" s="391" t="s">
        <v>3448</v>
      </c>
      <c r="J254" s="353" t="s">
        <v>3231</v>
      </c>
      <c r="K254" s="356" t="s">
        <v>3236</v>
      </c>
      <c r="L254" s="400"/>
      <c r="M254" s="401"/>
      <c r="N254" s="400"/>
      <c r="O254" s="401"/>
      <c r="P254" s="400"/>
      <c r="Q254" s="401"/>
      <c r="R254" s="400"/>
      <c r="S254" s="401"/>
      <c r="T254" s="400"/>
      <c r="U254" s="401"/>
      <c r="V254" s="400"/>
      <c r="W254" s="401"/>
      <c r="X254" s="400"/>
      <c r="Y254" s="401"/>
      <c r="Z254" s="400"/>
      <c r="AA254" s="401"/>
      <c r="AB254" s="400"/>
      <c r="AC254" s="401"/>
      <c r="AD254" s="400"/>
      <c r="AE254" s="401"/>
      <c r="AF254" s="400"/>
      <c r="AG254" s="401"/>
      <c r="AH254" s="400"/>
      <c r="AI254" s="401"/>
      <c r="AJ254" s="400"/>
      <c r="AK254" s="401"/>
      <c r="AL254" s="400"/>
      <c r="AM254" s="401"/>
      <c r="AN254" s="400"/>
      <c r="AO254" s="401"/>
      <c r="AP254" s="400"/>
      <c r="AQ254" s="401"/>
      <c r="AR254" s="400"/>
      <c r="AS254" s="401"/>
      <c r="AT254" s="400"/>
      <c r="AU254" s="401"/>
      <c r="AV254" s="400"/>
      <c r="AW254" s="401"/>
      <c r="AX254" s="400"/>
      <c r="AY254" s="401"/>
      <c r="AZ254" s="400"/>
      <c r="BA254" s="401"/>
      <c r="BB254" s="400"/>
      <c r="BC254" s="401"/>
      <c r="BD254" s="400"/>
      <c r="BE254" s="401"/>
      <c r="BF254" s="400"/>
      <c r="BG254" s="401"/>
      <c r="BH254" s="400"/>
      <c r="BI254" s="401"/>
      <c r="BJ254" s="400"/>
      <c r="BK254" s="401"/>
      <c r="BL254" s="400"/>
      <c r="BM254" s="401"/>
      <c r="BN254" s="400"/>
      <c r="BO254" s="401"/>
      <c r="BP254" s="400"/>
      <c r="BQ254" s="401"/>
      <c r="BR254" s="400"/>
      <c r="BS254" s="401"/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3445</v>
      </c>
      <c r="B255" s="393" t="s">
        <v>3446</v>
      </c>
      <c r="C255" s="394" t="s">
        <v>3233</v>
      </c>
      <c r="D255" s="395" t="s">
        <v>3382</v>
      </c>
      <c r="E255" s="411" t="s">
        <v>3447</v>
      </c>
      <c r="F255" s="396" t="s">
        <v>3224</v>
      </c>
      <c r="G255" s="396" t="s">
        <v>3225</v>
      </c>
      <c r="H255" s="397" t="s">
        <v>194</v>
      </c>
      <c r="I255" s="899" t="s">
        <v>3448</v>
      </c>
      <c r="J255" s="353" t="s">
        <v>3231</v>
      </c>
      <c r="K255" s="357" t="s">
        <v>60</v>
      </c>
      <c r="L255" s="402"/>
      <c r="M255" s="403"/>
      <c r="N255" s="402"/>
      <c r="O255" s="403"/>
      <c r="P255" s="402"/>
      <c r="Q255" s="403"/>
      <c r="R255" s="402"/>
      <c r="S255" s="403"/>
      <c r="T255" s="402"/>
      <c r="U255" s="403"/>
      <c r="V255" s="402"/>
      <c r="W255" s="403"/>
      <c r="X255" s="402"/>
      <c r="Y255" s="403"/>
      <c r="Z255" s="402"/>
      <c r="AA255" s="403"/>
      <c r="AB255" s="402"/>
      <c r="AC255" s="403"/>
      <c r="AD255" s="402"/>
      <c r="AE255" s="403"/>
      <c r="AF255" s="402"/>
      <c r="AG255" s="403"/>
      <c r="AH255" s="402"/>
      <c r="AI255" s="403"/>
      <c r="AJ255" s="402"/>
      <c r="AK255" s="403"/>
      <c r="AL255" s="402"/>
      <c r="AM255" s="403"/>
      <c r="AN255" s="402"/>
      <c r="AO255" s="403"/>
      <c r="AP255" s="402"/>
      <c r="AQ255" s="403"/>
      <c r="AR255" s="402"/>
      <c r="AS255" s="403"/>
      <c r="AT255" s="402"/>
      <c r="AU255" s="403"/>
      <c r="AV255" s="402"/>
      <c r="AW255" s="403"/>
      <c r="AX255" s="402"/>
      <c r="AY255" s="403"/>
      <c r="AZ255" s="402"/>
      <c r="BA255" s="403"/>
      <c r="BB255" s="402"/>
      <c r="BC255" s="403"/>
      <c r="BD255" s="402"/>
      <c r="BE255" s="403"/>
      <c r="BF255" s="402"/>
      <c r="BG255" s="403"/>
      <c r="BH255" s="402"/>
      <c r="BI255" s="403"/>
      <c r="BJ255" s="402"/>
      <c r="BK255" s="403"/>
      <c r="BL255" s="402"/>
      <c r="BM255" s="403"/>
      <c r="BN255" s="402"/>
      <c r="BO255" s="403"/>
      <c r="BP255" s="402"/>
      <c r="BQ255" s="403"/>
      <c r="BR255" s="402"/>
      <c r="BS255" s="403"/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3449</v>
      </c>
      <c r="B256" s="526" t="s">
        <v>3450</v>
      </c>
      <c r="C256" s="527">
        <v>2</v>
      </c>
      <c r="D256" s="528" t="s">
        <v>3382</v>
      </c>
      <c r="E256" s="426" t="s">
        <v>3451</v>
      </c>
      <c r="F256" s="529" t="s">
        <v>3224</v>
      </c>
      <c r="G256" s="529" t="s">
        <v>3225</v>
      </c>
      <c r="H256" s="530" t="s">
        <v>194</v>
      </c>
      <c r="I256" s="384" t="s">
        <v>1791</v>
      </c>
      <c r="J256" s="353" t="s">
        <v>3268</v>
      </c>
      <c r="K256" s="354" t="s">
        <v>3232</v>
      </c>
      <c r="L256" s="402"/>
      <c r="M256" s="403"/>
      <c r="N256" s="402"/>
      <c r="O256" s="403"/>
      <c r="P256" s="402"/>
      <c r="Q256" s="403"/>
      <c r="R256" s="402"/>
      <c r="S256" s="403"/>
      <c r="T256" s="402"/>
      <c r="U256" s="403"/>
      <c r="V256" s="402"/>
      <c r="W256" s="403"/>
      <c r="X256" s="402"/>
      <c r="Y256" s="403"/>
      <c r="Z256" s="402"/>
      <c r="AA256" s="403"/>
      <c r="AB256" s="402"/>
      <c r="AC256" s="403"/>
      <c r="AD256" s="402"/>
      <c r="AE256" s="403"/>
      <c r="AF256" s="402"/>
      <c r="AG256" s="403"/>
      <c r="AH256" s="402"/>
      <c r="AI256" s="403"/>
      <c r="AJ256" s="402"/>
      <c r="AK256" s="403"/>
      <c r="AL256" s="402"/>
      <c r="AM256" s="403"/>
      <c r="AN256" s="402"/>
      <c r="AO256" s="403"/>
      <c r="AP256" s="402"/>
      <c r="AQ256" s="403"/>
      <c r="AR256" s="402"/>
      <c r="AS256" s="403"/>
      <c r="AT256" s="402"/>
      <c r="AU256" s="403"/>
      <c r="AV256" s="402"/>
      <c r="AW256" s="403"/>
      <c r="AX256" s="402"/>
      <c r="AY256" s="403"/>
      <c r="AZ256" s="402"/>
      <c r="BA256" s="403"/>
      <c r="BB256" s="402"/>
      <c r="BC256" s="403"/>
      <c r="BD256" s="402"/>
      <c r="BE256" s="403"/>
      <c r="BF256" s="402"/>
      <c r="BG256" s="403"/>
      <c r="BH256" s="402"/>
      <c r="BI256" s="403"/>
      <c r="BJ256" s="402"/>
      <c r="BK256" s="403"/>
      <c r="BL256" s="402"/>
      <c r="BM256" s="403"/>
      <c r="BN256" s="402"/>
      <c r="BO256" s="403"/>
      <c r="BP256" s="402"/>
      <c r="BQ256" s="403"/>
      <c r="BR256" s="402"/>
      <c r="BS256" s="403"/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3449</v>
      </c>
      <c r="B257" s="386" t="s">
        <v>3450</v>
      </c>
      <c r="C257" s="352" t="s">
        <v>3233</v>
      </c>
      <c r="D257" s="387" t="s">
        <v>3382</v>
      </c>
      <c r="E257" s="388" t="s">
        <v>3451</v>
      </c>
      <c r="F257" s="389" t="s">
        <v>3224</v>
      </c>
      <c r="G257" s="389" t="s">
        <v>3225</v>
      </c>
      <c r="H257" s="390" t="s">
        <v>194</v>
      </c>
      <c r="I257" s="391" t="s">
        <v>1791</v>
      </c>
      <c r="J257" s="353" t="s">
        <v>3268</v>
      </c>
      <c r="K257" s="353" t="s">
        <v>3234</v>
      </c>
      <c r="L257" s="400">
        <v>4</v>
      </c>
      <c r="M257" s="401"/>
      <c r="N257" s="400">
        <v>2</v>
      </c>
      <c r="O257" s="401"/>
      <c r="P257" s="400">
        <v>4</v>
      </c>
      <c r="Q257" s="401"/>
      <c r="R257" s="400"/>
      <c r="S257" s="401"/>
      <c r="T257" s="400"/>
      <c r="U257" s="401"/>
      <c r="V257" s="400">
        <v>2</v>
      </c>
      <c r="W257" s="401"/>
      <c r="X257" s="400">
        <v>4</v>
      </c>
      <c r="Y257" s="401"/>
      <c r="Z257" s="400">
        <v>4</v>
      </c>
      <c r="AA257" s="401"/>
      <c r="AB257" s="400">
        <v>2</v>
      </c>
      <c r="AC257" s="401"/>
      <c r="AD257" s="400">
        <v>4</v>
      </c>
      <c r="AE257" s="401"/>
      <c r="AF257" s="400"/>
      <c r="AG257" s="401"/>
      <c r="AH257" s="400"/>
      <c r="AI257" s="401"/>
      <c r="AJ257" s="400">
        <v>2</v>
      </c>
      <c r="AK257" s="401"/>
      <c r="AL257" s="400">
        <v>4</v>
      </c>
      <c r="AM257" s="401"/>
      <c r="AN257" s="400">
        <v>4</v>
      </c>
      <c r="AO257" s="401"/>
      <c r="AP257" s="400">
        <v>2</v>
      </c>
      <c r="AQ257" s="401"/>
      <c r="AR257" s="400">
        <v>4</v>
      </c>
      <c r="AS257" s="401"/>
      <c r="AT257" s="400"/>
      <c r="AU257" s="401"/>
      <c r="AV257" s="400"/>
      <c r="AW257" s="401"/>
      <c r="AX257" s="400">
        <v>2</v>
      </c>
      <c r="AY257" s="401"/>
      <c r="AZ257" s="400">
        <v>4</v>
      </c>
      <c r="BA257" s="401"/>
      <c r="BB257" s="400">
        <v>4</v>
      </c>
      <c r="BC257" s="401"/>
      <c r="BD257" s="400">
        <v>2</v>
      </c>
      <c r="BE257" s="401"/>
      <c r="BF257" s="400">
        <v>4</v>
      </c>
      <c r="BG257" s="401"/>
      <c r="BH257" s="400"/>
      <c r="BI257" s="401"/>
      <c r="BJ257" s="400"/>
      <c r="BK257" s="401"/>
      <c r="BL257" s="400">
        <v>2</v>
      </c>
      <c r="BM257" s="401"/>
      <c r="BN257" s="400">
        <v>4</v>
      </c>
      <c r="BO257" s="401"/>
      <c r="BP257" s="400">
        <v>4</v>
      </c>
      <c r="BQ257" s="401"/>
      <c r="BR257" s="400">
        <v>2</v>
      </c>
      <c r="BS257" s="401"/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70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3449</v>
      </c>
      <c r="B258" s="386" t="s">
        <v>3450</v>
      </c>
      <c r="C258" s="392" t="s">
        <v>3233</v>
      </c>
      <c r="D258" s="387" t="s">
        <v>3382</v>
      </c>
      <c r="E258" s="388" t="s">
        <v>3451</v>
      </c>
      <c r="F258" s="389" t="s">
        <v>3224</v>
      </c>
      <c r="G258" s="389" t="s">
        <v>3225</v>
      </c>
      <c r="H258" s="390" t="s">
        <v>194</v>
      </c>
      <c r="I258" s="391" t="s">
        <v>1791</v>
      </c>
      <c r="J258" s="353" t="s">
        <v>3268</v>
      </c>
      <c r="K258" s="355" t="s">
        <v>3235</v>
      </c>
      <c r="L258" s="400"/>
      <c r="M258" s="401"/>
      <c r="N258" s="400"/>
      <c r="O258" s="401"/>
      <c r="P258" s="400"/>
      <c r="Q258" s="401"/>
      <c r="R258" s="400"/>
      <c r="S258" s="401"/>
      <c r="T258" s="400"/>
      <c r="U258" s="401"/>
      <c r="V258" s="400"/>
      <c r="W258" s="401"/>
      <c r="X258" s="400"/>
      <c r="Y258" s="401"/>
      <c r="Z258" s="400"/>
      <c r="AA258" s="401"/>
      <c r="AB258" s="400"/>
      <c r="AC258" s="401"/>
      <c r="AD258" s="400"/>
      <c r="AE258" s="401"/>
      <c r="AF258" s="400"/>
      <c r="AG258" s="401"/>
      <c r="AH258" s="400"/>
      <c r="AI258" s="401"/>
      <c r="AJ258" s="400"/>
      <c r="AK258" s="401"/>
      <c r="AL258" s="400"/>
      <c r="AM258" s="401"/>
      <c r="AN258" s="400"/>
      <c r="AO258" s="401"/>
      <c r="AP258" s="400"/>
      <c r="AQ258" s="401"/>
      <c r="AR258" s="400"/>
      <c r="AS258" s="401"/>
      <c r="AT258" s="400"/>
      <c r="AU258" s="401"/>
      <c r="AV258" s="400"/>
      <c r="AW258" s="401"/>
      <c r="AX258" s="400"/>
      <c r="AY258" s="401"/>
      <c r="AZ258" s="400"/>
      <c r="BA258" s="401"/>
      <c r="BB258" s="400"/>
      <c r="BC258" s="401"/>
      <c r="BD258" s="400"/>
      <c r="BE258" s="401"/>
      <c r="BF258" s="400"/>
      <c r="BG258" s="401"/>
      <c r="BH258" s="400"/>
      <c r="BI258" s="401"/>
      <c r="BJ258" s="400"/>
      <c r="BK258" s="401"/>
      <c r="BL258" s="400"/>
      <c r="BM258" s="401"/>
      <c r="BN258" s="400"/>
      <c r="BO258" s="401"/>
      <c r="BP258" s="400"/>
      <c r="BQ258" s="401"/>
      <c r="BR258" s="400"/>
      <c r="BS258" s="401"/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3449</v>
      </c>
      <c r="B259" s="386" t="s">
        <v>3450</v>
      </c>
      <c r="C259" s="392" t="s">
        <v>3233</v>
      </c>
      <c r="D259" s="387" t="s">
        <v>3382</v>
      </c>
      <c r="E259" s="388" t="s">
        <v>3451</v>
      </c>
      <c r="F259" s="389" t="s">
        <v>3224</v>
      </c>
      <c r="G259" s="389" t="s">
        <v>3225</v>
      </c>
      <c r="H259" s="390" t="s">
        <v>194</v>
      </c>
      <c r="I259" s="391" t="s">
        <v>1791</v>
      </c>
      <c r="J259" s="353" t="s">
        <v>3268</v>
      </c>
      <c r="K259" s="356" t="s">
        <v>3236</v>
      </c>
      <c r="L259" s="400"/>
      <c r="M259" s="401"/>
      <c r="N259" s="400"/>
      <c r="O259" s="401"/>
      <c r="P259" s="400"/>
      <c r="Q259" s="401"/>
      <c r="R259" s="400"/>
      <c r="S259" s="401"/>
      <c r="T259" s="400"/>
      <c r="U259" s="401"/>
      <c r="V259" s="400"/>
      <c r="W259" s="401"/>
      <c r="X259" s="400"/>
      <c r="Y259" s="401"/>
      <c r="Z259" s="400"/>
      <c r="AA259" s="401"/>
      <c r="AB259" s="400"/>
      <c r="AC259" s="401"/>
      <c r="AD259" s="400"/>
      <c r="AE259" s="401"/>
      <c r="AF259" s="400"/>
      <c r="AG259" s="401"/>
      <c r="AH259" s="400"/>
      <c r="AI259" s="401"/>
      <c r="AJ259" s="400"/>
      <c r="AK259" s="401"/>
      <c r="AL259" s="400"/>
      <c r="AM259" s="401"/>
      <c r="AN259" s="400"/>
      <c r="AO259" s="401"/>
      <c r="AP259" s="400"/>
      <c r="AQ259" s="401"/>
      <c r="AR259" s="400"/>
      <c r="AS259" s="401"/>
      <c r="AT259" s="400"/>
      <c r="AU259" s="401"/>
      <c r="AV259" s="400"/>
      <c r="AW259" s="401"/>
      <c r="AX259" s="400"/>
      <c r="AY259" s="401"/>
      <c r="AZ259" s="400"/>
      <c r="BA259" s="401"/>
      <c r="BB259" s="400"/>
      <c r="BC259" s="401"/>
      <c r="BD259" s="400"/>
      <c r="BE259" s="401"/>
      <c r="BF259" s="400"/>
      <c r="BG259" s="401"/>
      <c r="BH259" s="400"/>
      <c r="BI259" s="401"/>
      <c r="BJ259" s="400"/>
      <c r="BK259" s="401"/>
      <c r="BL259" s="400"/>
      <c r="BM259" s="401"/>
      <c r="BN259" s="400"/>
      <c r="BO259" s="401"/>
      <c r="BP259" s="400"/>
      <c r="BQ259" s="401"/>
      <c r="BR259" s="400"/>
      <c r="BS259" s="401"/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3449</v>
      </c>
      <c r="B260" s="393" t="s">
        <v>3450</v>
      </c>
      <c r="C260" s="394" t="s">
        <v>3233</v>
      </c>
      <c r="D260" s="395" t="s">
        <v>3382</v>
      </c>
      <c r="E260" s="411" t="s">
        <v>3451</v>
      </c>
      <c r="F260" s="396" t="s">
        <v>3224</v>
      </c>
      <c r="G260" s="396" t="s">
        <v>3225</v>
      </c>
      <c r="H260" s="397" t="s">
        <v>194</v>
      </c>
      <c r="I260" s="899" t="s">
        <v>1791</v>
      </c>
      <c r="J260" s="353" t="s">
        <v>3268</v>
      </c>
      <c r="K260" s="357" t="s">
        <v>60</v>
      </c>
      <c r="L260" s="402"/>
      <c r="M260" s="403"/>
      <c r="N260" s="402"/>
      <c r="O260" s="403"/>
      <c r="P260" s="402"/>
      <c r="Q260" s="403"/>
      <c r="R260" s="402"/>
      <c r="S260" s="403"/>
      <c r="T260" s="402"/>
      <c r="U260" s="403"/>
      <c r="V260" s="402"/>
      <c r="W260" s="403"/>
      <c r="X260" s="402"/>
      <c r="Y260" s="403"/>
      <c r="Z260" s="402"/>
      <c r="AA260" s="403"/>
      <c r="AB260" s="402"/>
      <c r="AC260" s="403"/>
      <c r="AD260" s="402"/>
      <c r="AE260" s="403"/>
      <c r="AF260" s="402"/>
      <c r="AG260" s="403"/>
      <c r="AH260" s="402"/>
      <c r="AI260" s="403"/>
      <c r="AJ260" s="402"/>
      <c r="AK260" s="403"/>
      <c r="AL260" s="402"/>
      <c r="AM260" s="403"/>
      <c r="AN260" s="402"/>
      <c r="AO260" s="403"/>
      <c r="AP260" s="402"/>
      <c r="AQ260" s="403"/>
      <c r="AR260" s="402"/>
      <c r="AS260" s="403"/>
      <c r="AT260" s="402"/>
      <c r="AU260" s="403"/>
      <c r="AV260" s="402"/>
      <c r="AW260" s="403"/>
      <c r="AX260" s="402"/>
      <c r="AY260" s="403"/>
      <c r="AZ260" s="402"/>
      <c r="BA260" s="403"/>
      <c r="BB260" s="402"/>
      <c r="BC260" s="403"/>
      <c r="BD260" s="402"/>
      <c r="BE260" s="403"/>
      <c r="BF260" s="402"/>
      <c r="BG260" s="403"/>
      <c r="BH260" s="402"/>
      <c r="BI260" s="403"/>
      <c r="BJ260" s="402"/>
      <c r="BK260" s="403"/>
      <c r="BL260" s="402"/>
      <c r="BM260" s="403"/>
      <c r="BN260" s="402"/>
      <c r="BO260" s="403"/>
      <c r="BP260" s="402"/>
      <c r="BQ260" s="403"/>
      <c r="BR260" s="402"/>
      <c r="BS260" s="403"/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3452</v>
      </c>
      <c r="B261" s="526" t="s">
        <v>3453</v>
      </c>
      <c r="C261" s="527">
        <v>1</v>
      </c>
      <c r="D261" s="528" t="s">
        <v>3382</v>
      </c>
      <c r="E261" s="426" t="s">
        <v>3454</v>
      </c>
      <c r="F261" s="529" t="s">
        <v>3224</v>
      </c>
      <c r="G261" s="529" t="s">
        <v>3225</v>
      </c>
      <c r="H261" s="530" t="s">
        <v>194</v>
      </c>
      <c r="I261" s="384" t="s">
        <v>3455</v>
      </c>
      <c r="J261" s="353" t="s">
        <v>3231</v>
      </c>
      <c r="K261" s="354" t="s">
        <v>3232</v>
      </c>
      <c r="L261" s="402"/>
      <c r="M261" s="403"/>
      <c r="N261" s="402"/>
      <c r="O261" s="403"/>
      <c r="P261" s="402"/>
      <c r="Q261" s="403"/>
      <c r="R261" s="402"/>
      <c r="S261" s="403"/>
      <c r="T261" s="402"/>
      <c r="U261" s="403"/>
      <c r="V261" s="402"/>
      <c r="W261" s="403"/>
      <c r="X261" s="402"/>
      <c r="Y261" s="403"/>
      <c r="Z261" s="402"/>
      <c r="AA261" s="403"/>
      <c r="AB261" s="402"/>
      <c r="AC261" s="403"/>
      <c r="AD261" s="402"/>
      <c r="AE261" s="403"/>
      <c r="AF261" s="402"/>
      <c r="AG261" s="403"/>
      <c r="AH261" s="402"/>
      <c r="AI261" s="403"/>
      <c r="AJ261" s="402"/>
      <c r="AK261" s="403"/>
      <c r="AL261" s="402"/>
      <c r="AM261" s="403"/>
      <c r="AN261" s="402"/>
      <c r="AO261" s="403"/>
      <c r="AP261" s="402"/>
      <c r="AQ261" s="403"/>
      <c r="AR261" s="402"/>
      <c r="AS261" s="403"/>
      <c r="AT261" s="402"/>
      <c r="AU261" s="403"/>
      <c r="AV261" s="402"/>
      <c r="AW261" s="403"/>
      <c r="AX261" s="402"/>
      <c r="AY261" s="403"/>
      <c r="AZ261" s="402"/>
      <c r="BA261" s="403"/>
      <c r="BB261" s="402"/>
      <c r="BC261" s="403"/>
      <c r="BD261" s="402"/>
      <c r="BE261" s="403"/>
      <c r="BF261" s="402"/>
      <c r="BG261" s="403"/>
      <c r="BH261" s="402"/>
      <c r="BI261" s="403"/>
      <c r="BJ261" s="402"/>
      <c r="BK261" s="403"/>
      <c r="BL261" s="402"/>
      <c r="BM261" s="403"/>
      <c r="BN261" s="402"/>
      <c r="BO261" s="403"/>
      <c r="BP261" s="402"/>
      <c r="BQ261" s="403"/>
      <c r="BR261" s="402"/>
      <c r="BS261" s="403"/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3452</v>
      </c>
      <c r="B262" s="386" t="s">
        <v>3453</v>
      </c>
      <c r="C262" s="352" t="s">
        <v>3233</v>
      </c>
      <c r="D262" s="387" t="s">
        <v>3382</v>
      </c>
      <c r="E262" s="388" t="s">
        <v>3454</v>
      </c>
      <c r="F262" s="389" t="s">
        <v>3224</v>
      </c>
      <c r="G262" s="389" t="s">
        <v>3225</v>
      </c>
      <c r="H262" s="390" t="s">
        <v>194</v>
      </c>
      <c r="I262" s="391" t="s">
        <v>3455</v>
      </c>
      <c r="J262" s="353" t="s">
        <v>3231</v>
      </c>
      <c r="K262" s="353" t="s">
        <v>3234</v>
      </c>
      <c r="L262" s="400"/>
      <c r="M262" s="401"/>
      <c r="N262" s="400"/>
      <c r="O262" s="401"/>
      <c r="P262" s="400"/>
      <c r="Q262" s="401"/>
      <c r="R262" s="400"/>
      <c r="S262" s="401"/>
      <c r="T262" s="400"/>
      <c r="U262" s="401"/>
      <c r="V262" s="400"/>
      <c r="W262" s="401"/>
      <c r="X262" s="400"/>
      <c r="Y262" s="401"/>
      <c r="Z262" s="400"/>
      <c r="AA262" s="401"/>
      <c r="AB262" s="400"/>
      <c r="AC262" s="401"/>
      <c r="AD262" s="400"/>
      <c r="AE262" s="401"/>
      <c r="AF262" s="400"/>
      <c r="AG262" s="401"/>
      <c r="AH262" s="400"/>
      <c r="AI262" s="401"/>
      <c r="AJ262" s="400"/>
      <c r="AK262" s="401"/>
      <c r="AL262" s="400"/>
      <c r="AM262" s="401"/>
      <c r="AN262" s="400"/>
      <c r="AO262" s="401"/>
      <c r="AP262" s="400"/>
      <c r="AQ262" s="401"/>
      <c r="AR262" s="400"/>
      <c r="AS262" s="401"/>
      <c r="AT262" s="400"/>
      <c r="AU262" s="401"/>
      <c r="AV262" s="400"/>
      <c r="AW262" s="401"/>
      <c r="AX262" s="400"/>
      <c r="AY262" s="401"/>
      <c r="AZ262" s="400"/>
      <c r="BA262" s="401"/>
      <c r="BB262" s="400"/>
      <c r="BC262" s="401"/>
      <c r="BD262" s="400"/>
      <c r="BE262" s="401"/>
      <c r="BF262" s="400"/>
      <c r="BG262" s="401"/>
      <c r="BH262" s="400"/>
      <c r="BI262" s="401"/>
      <c r="BJ262" s="400"/>
      <c r="BK262" s="401"/>
      <c r="BL262" s="400"/>
      <c r="BM262" s="401"/>
      <c r="BN262" s="400"/>
      <c r="BO262" s="401"/>
      <c r="BP262" s="400"/>
      <c r="BQ262" s="401"/>
      <c r="BR262" s="400"/>
      <c r="BS262" s="401"/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3452</v>
      </c>
      <c r="B263" s="386" t="s">
        <v>3453</v>
      </c>
      <c r="C263" s="392" t="s">
        <v>3233</v>
      </c>
      <c r="D263" s="387" t="s">
        <v>3382</v>
      </c>
      <c r="E263" s="388" t="s">
        <v>3454</v>
      </c>
      <c r="F263" s="389" t="s">
        <v>3224</v>
      </c>
      <c r="G263" s="389" t="s">
        <v>3225</v>
      </c>
      <c r="H263" s="390" t="s">
        <v>194</v>
      </c>
      <c r="I263" s="391" t="s">
        <v>3455</v>
      </c>
      <c r="J263" s="353" t="s">
        <v>3231</v>
      </c>
      <c r="K263" s="355" t="s">
        <v>3235</v>
      </c>
      <c r="L263" s="400"/>
      <c r="M263" s="401"/>
      <c r="N263" s="400"/>
      <c r="O263" s="401"/>
      <c r="P263" s="400"/>
      <c r="Q263" s="401"/>
      <c r="R263" s="400"/>
      <c r="S263" s="401"/>
      <c r="T263" s="400"/>
      <c r="U263" s="401"/>
      <c r="V263" s="400"/>
      <c r="W263" s="401"/>
      <c r="X263" s="400"/>
      <c r="Y263" s="401"/>
      <c r="Z263" s="400"/>
      <c r="AA263" s="401"/>
      <c r="AB263" s="400"/>
      <c r="AC263" s="401"/>
      <c r="AD263" s="400"/>
      <c r="AE263" s="401"/>
      <c r="AF263" s="400"/>
      <c r="AG263" s="401"/>
      <c r="AH263" s="400"/>
      <c r="AI263" s="401"/>
      <c r="AJ263" s="400"/>
      <c r="AK263" s="401"/>
      <c r="AL263" s="400"/>
      <c r="AM263" s="401"/>
      <c r="AN263" s="400"/>
      <c r="AO263" s="401"/>
      <c r="AP263" s="400"/>
      <c r="AQ263" s="401"/>
      <c r="AR263" s="400"/>
      <c r="AS263" s="401"/>
      <c r="AT263" s="400"/>
      <c r="AU263" s="401"/>
      <c r="AV263" s="400"/>
      <c r="AW263" s="401"/>
      <c r="AX263" s="400"/>
      <c r="AY263" s="401"/>
      <c r="AZ263" s="400"/>
      <c r="BA263" s="401"/>
      <c r="BB263" s="400"/>
      <c r="BC263" s="401"/>
      <c r="BD263" s="400"/>
      <c r="BE263" s="401"/>
      <c r="BF263" s="400"/>
      <c r="BG263" s="401"/>
      <c r="BH263" s="400"/>
      <c r="BI263" s="401"/>
      <c r="BJ263" s="400"/>
      <c r="BK263" s="401"/>
      <c r="BL263" s="400"/>
      <c r="BM263" s="401"/>
      <c r="BN263" s="400"/>
      <c r="BO263" s="401"/>
      <c r="BP263" s="400"/>
      <c r="BQ263" s="401"/>
      <c r="BR263" s="400"/>
      <c r="BS263" s="401"/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3452</v>
      </c>
      <c r="B264" s="386" t="s">
        <v>3453</v>
      </c>
      <c r="C264" s="392" t="s">
        <v>3233</v>
      </c>
      <c r="D264" s="387" t="s">
        <v>3382</v>
      </c>
      <c r="E264" s="388" t="s">
        <v>3454</v>
      </c>
      <c r="F264" s="389" t="s">
        <v>3224</v>
      </c>
      <c r="G264" s="389" t="s">
        <v>3225</v>
      </c>
      <c r="H264" s="390" t="s">
        <v>194</v>
      </c>
      <c r="I264" s="391" t="s">
        <v>3455</v>
      </c>
      <c r="J264" s="353" t="s">
        <v>3231</v>
      </c>
      <c r="K264" s="356" t="s">
        <v>3236</v>
      </c>
      <c r="L264" s="400"/>
      <c r="M264" s="401"/>
      <c r="N264" s="400"/>
      <c r="O264" s="401"/>
      <c r="P264" s="400"/>
      <c r="Q264" s="401"/>
      <c r="R264" s="400"/>
      <c r="S264" s="401"/>
      <c r="T264" s="400"/>
      <c r="U264" s="401"/>
      <c r="V264" s="400"/>
      <c r="W264" s="401"/>
      <c r="X264" s="400"/>
      <c r="Y264" s="401"/>
      <c r="Z264" s="400"/>
      <c r="AA264" s="401"/>
      <c r="AB264" s="400"/>
      <c r="AC264" s="401"/>
      <c r="AD264" s="400"/>
      <c r="AE264" s="401"/>
      <c r="AF264" s="400"/>
      <c r="AG264" s="401"/>
      <c r="AH264" s="400"/>
      <c r="AI264" s="401"/>
      <c r="AJ264" s="400"/>
      <c r="AK264" s="401"/>
      <c r="AL264" s="400"/>
      <c r="AM264" s="401"/>
      <c r="AN264" s="400"/>
      <c r="AO264" s="401"/>
      <c r="AP264" s="400"/>
      <c r="AQ264" s="401"/>
      <c r="AR264" s="400"/>
      <c r="AS264" s="401"/>
      <c r="AT264" s="400"/>
      <c r="AU264" s="401"/>
      <c r="AV264" s="400"/>
      <c r="AW264" s="401"/>
      <c r="AX264" s="400"/>
      <c r="AY264" s="401"/>
      <c r="AZ264" s="400"/>
      <c r="BA264" s="401"/>
      <c r="BB264" s="400"/>
      <c r="BC264" s="401"/>
      <c r="BD264" s="400"/>
      <c r="BE264" s="401"/>
      <c r="BF264" s="400"/>
      <c r="BG264" s="401"/>
      <c r="BH264" s="400"/>
      <c r="BI264" s="401"/>
      <c r="BJ264" s="400"/>
      <c r="BK264" s="401"/>
      <c r="BL264" s="400"/>
      <c r="BM264" s="401"/>
      <c r="BN264" s="400"/>
      <c r="BO264" s="401"/>
      <c r="BP264" s="400"/>
      <c r="BQ264" s="401"/>
      <c r="BR264" s="400"/>
      <c r="BS264" s="401"/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898" t="s">
        <v>3452</v>
      </c>
      <c r="B265" s="393" t="s">
        <v>3453</v>
      </c>
      <c r="C265" s="394" t="s">
        <v>3233</v>
      </c>
      <c r="D265" s="395" t="s">
        <v>3382</v>
      </c>
      <c r="E265" s="411" t="s">
        <v>3454</v>
      </c>
      <c r="F265" s="396" t="s">
        <v>3224</v>
      </c>
      <c r="G265" s="396" t="s">
        <v>3225</v>
      </c>
      <c r="H265" s="397" t="s">
        <v>194</v>
      </c>
      <c r="I265" s="899" t="s">
        <v>3455</v>
      </c>
      <c r="J265" s="353" t="s">
        <v>3231</v>
      </c>
      <c r="K265" s="357" t="s">
        <v>60</v>
      </c>
      <c r="L265" s="402"/>
      <c r="M265" s="403"/>
      <c r="N265" s="402"/>
      <c r="O265" s="403"/>
      <c r="P265" s="402"/>
      <c r="Q265" s="403"/>
      <c r="R265" s="402"/>
      <c r="S265" s="403"/>
      <c r="T265" s="402"/>
      <c r="U265" s="403"/>
      <c r="V265" s="402"/>
      <c r="W265" s="403"/>
      <c r="X265" s="402"/>
      <c r="Y265" s="403"/>
      <c r="Z265" s="402"/>
      <c r="AA265" s="403"/>
      <c r="AB265" s="402"/>
      <c r="AC265" s="403"/>
      <c r="AD265" s="402"/>
      <c r="AE265" s="403"/>
      <c r="AF265" s="402"/>
      <c r="AG265" s="403"/>
      <c r="AH265" s="402"/>
      <c r="AI265" s="403"/>
      <c r="AJ265" s="402"/>
      <c r="AK265" s="403"/>
      <c r="AL265" s="402"/>
      <c r="AM265" s="403"/>
      <c r="AN265" s="402"/>
      <c r="AO265" s="403"/>
      <c r="AP265" s="402"/>
      <c r="AQ265" s="403"/>
      <c r="AR265" s="402"/>
      <c r="AS265" s="403"/>
      <c r="AT265" s="402"/>
      <c r="AU265" s="403"/>
      <c r="AV265" s="402"/>
      <c r="AW265" s="403"/>
      <c r="AX265" s="402"/>
      <c r="AY265" s="403"/>
      <c r="AZ265" s="402"/>
      <c r="BA265" s="403"/>
      <c r="BB265" s="402"/>
      <c r="BC265" s="403"/>
      <c r="BD265" s="402"/>
      <c r="BE265" s="403"/>
      <c r="BF265" s="402"/>
      <c r="BG265" s="403"/>
      <c r="BH265" s="402"/>
      <c r="BI265" s="403"/>
      <c r="BJ265" s="402"/>
      <c r="BK265" s="403"/>
      <c r="BL265" s="402"/>
      <c r="BM265" s="403"/>
      <c r="BN265" s="402"/>
      <c r="BO265" s="403"/>
      <c r="BP265" s="402"/>
      <c r="BQ265" s="403"/>
      <c r="BR265" s="402"/>
      <c r="BS265" s="403"/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3456</v>
      </c>
      <c r="B266" s="526" t="s">
        <v>3457</v>
      </c>
      <c r="C266" s="527">
        <v>4</v>
      </c>
      <c r="D266" s="528" t="s">
        <v>3382</v>
      </c>
      <c r="E266" s="426" t="s">
        <v>3458</v>
      </c>
      <c r="F266" s="529" t="s">
        <v>3224</v>
      </c>
      <c r="G266" s="529" t="s">
        <v>3225</v>
      </c>
      <c r="H266" s="530" t="s">
        <v>194</v>
      </c>
      <c r="I266" s="384" t="s">
        <v>3459</v>
      </c>
      <c r="J266" s="353" t="s">
        <v>3231</v>
      </c>
      <c r="K266" s="354" t="s">
        <v>3232</v>
      </c>
      <c r="L266" s="402"/>
      <c r="M266" s="403"/>
      <c r="N266" s="402"/>
      <c r="O266" s="403"/>
      <c r="P266" s="402"/>
      <c r="Q266" s="403"/>
      <c r="R266" s="402"/>
      <c r="S266" s="403"/>
      <c r="T266" s="402"/>
      <c r="U266" s="403"/>
      <c r="V266" s="402"/>
      <c r="W266" s="403"/>
      <c r="X266" s="402"/>
      <c r="Y266" s="403"/>
      <c r="Z266" s="402"/>
      <c r="AA266" s="403"/>
      <c r="AB266" s="402"/>
      <c r="AC266" s="403"/>
      <c r="AD266" s="402"/>
      <c r="AE266" s="403"/>
      <c r="AF266" s="402"/>
      <c r="AG266" s="403"/>
      <c r="AH266" s="402"/>
      <c r="AI266" s="403"/>
      <c r="AJ266" s="402"/>
      <c r="AK266" s="403"/>
      <c r="AL266" s="402"/>
      <c r="AM266" s="403"/>
      <c r="AN266" s="402"/>
      <c r="AO266" s="403"/>
      <c r="AP266" s="402"/>
      <c r="AQ266" s="403"/>
      <c r="AR266" s="402"/>
      <c r="AS266" s="403"/>
      <c r="AT266" s="402"/>
      <c r="AU266" s="403"/>
      <c r="AV266" s="402"/>
      <c r="AW266" s="403"/>
      <c r="AX266" s="402"/>
      <c r="AY266" s="403"/>
      <c r="AZ266" s="402"/>
      <c r="BA266" s="403"/>
      <c r="BB266" s="402"/>
      <c r="BC266" s="403"/>
      <c r="BD266" s="402"/>
      <c r="BE266" s="403"/>
      <c r="BF266" s="402"/>
      <c r="BG266" s="403"/>
      <c r="BH266" s="402"/>
      <c r="BI266" s="403"/>
      <c r="BJ266" s="402"/>
      <c r="BK266" s="403"/>
      <c r="BL266" s="402"/>
      <c r="BM266" s="403"/>
      <c r="BN266" s="402"/>
      <c r="BO266" s="403"/>
      <c r="BP266" s="402"/>
      <c r="BQ266" s="403"/>
      <c r="BR266" s="402"/>
      <c r="BS266" s="403"/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3456</v>
      </c>
      <c r="B267" s="386" t="s">
        <v>3457</v>
      </c>
      <c r="C267" s="352" t="s">
        <v>3262</v>
      </c>
      <c r="D267" s="387" t="s">
        <v>3382</v>
      </c>
      <c r="E267" s="388" t="s">
        <v>3458</v>
      </c>
      <c r="F267" s="389" t="s">
        <v>3224</v>
      </c>
      <c r="G267" s="389" t="s">
        <v>3225</v>
      </c>
      <c r="H267" s="390" t="s">
        <v>194</v>
      </c>
      <c r="I267" s="391" t="s">
        <v>3459</v>
      </c>
      <c r="J267" s="353" t="s">
        <v>3231</v>
      </c>
      <c r="K267" s="353" t="s">
        <v>3234</v>
      </c>
      <c r="L267" s="400"/>
      <c r="M267" s="401"/>
      <c r="N267" s="400"/>
      <c r="O267" s="401"/>
      <c r="P267" s="400"/>
      <c r="Q267" s="401"/>
      <c r="R267" s="400"/>
      <c r="S267" s="401"/>
      <c r="T267" s="400"/>
      <c r="U267" s="401"/>
      <c r="V267" s="400"/>
      <c r="W267" s="401"/>
      <c r="X267" s="400"/>
      <c r="Y267" s="401"/>
      <c r="Z267" s="400"/>
      <c r="AA267" s="401"/>
      <c r="AB267" s="400"/>
      <c r="AC267" s="401"/>
      <c r="AD267" s="400"/>
      <c r="AE267" s="401"/>
      <c r="AF267" s="400"/>
      <c r="AG267" s="401"/>
      <c r="AH267" s="400"/>
      <c r="AI267" s="401"/>
      <c r="AJ267" s="400"/>
      <c r="AK267" s="401"/>
      <c r="AL267" s="400"/>
      <c r="AM267" s="401"/>
      <c r="AN267" s="400"/>
      <c r="AO267" s="401"/>
      <c r="AP267" s="400"/>
      <c r="AQ267" s="401"/>
      <c r="AR267" s="400"/>
      <c r="AS267" s="401"/>
      <c r="AT267" s="400"/>
      <c r="AU267" s="401"/>
      <c r="AV267" s="400"/>
      <c r="AW267" s="401"/>
      <c r="AX267" s="400"/>
      <c r="AY267" s="401"/>
      <c r="AZ267" s="400"/>
      <c r="BA267" s="401"/>
      <c r="BB267" s="400"/>
      <c r="BC267" s="401"/>
      <c r="BD267" s="400"/>
      <c r="BE267" s="401"/>
      <c r="BF267" s="400"/>
      <c r="BG267" s="401"/>
      <c r="BH267" s="400"/>
      <c r="BI267" s="401"/>
      <c r="BJ267" s="400"/>
      <c r="BK267" s="401"/>
      <c r="BL267" s="400"/>
      <c r="BM267" s="401"/>
      <c r="BN267" s="400"/>
      <c r="BO267" s="401"/>
      <c r="BP267" s="400"/>
      <c r="BQ267" s="401"/>
      <c r="BR267" s="400"/>
      <c r="BS267" s="401"/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3456</v>
      </c>
      <c r="B268" s="386" t="s">
        <v>3457</v>
      </c>
      <c r="C268" s="392" t="s">
        <v>3262</v>
      </c>
      <c r="D268" s="387" t="s">
        <v>3382</v>
      </c>
      <c r="E268" s="388" t="s">
        <v>3458</v>
      </c>
      <c r="F268" s="389" t="s">
        <v>3224</v>
      </c>
      <c r="G268" s="389" t="s">
        <v>3225</v>
      </c>
      <c r="H268" s="390" t="s">
        <v>194</v>
      </c>
      <c r="I268" s="391" t="s">
        <v>3459</v>
      </c>
      <c r="J268" s="353" t="s">
        <v>3231</v>
      </c>
      <c r="K268" s="355" t="s">
        <v>3235</v>
      </c>
      <c r="L268" s="400"/>
      <c r="M268" s="401"/>
      <c r="N268" s="400"/>
      <c r="O268" s="401"/>
      <c r="P268" s="400"/>
      <c r="Q268" s="401"/>
      <c r="R268" s="400"/>
      <c r="S268" s="401"/>
      <c r="T268" s="400"/>
      <c r="U268" s="401"/>
      <c r="V268" s="400"/>
      <c r="W268" s="401"/>
      <c r="X268" s="400"/>
      <c r="Y268" s="401"/>
      <c r="Z268" s="400"/>
      <c r="AA268" s="401"/>
      <c r="AB268" s="400"/>
      <c r="AC268" s="401"/>
      <c r="AD268" s="400"/>
      <c r="AE268" s="401"/>
      <c r="AF268" s="400"/>
      <c r="AG268" s="401"/>
      <c r="AH268" s="400"/>
      <c r="AI268" s="401"/>
      <c r="AJ268" s="400"/>
      <c r="AK268" s="401"/>
      <c r="AL268" s="400"/>
      <c r="AM268" s="401"/>
      <c r="AN268" s="400"/>
      <c r="AO268" s="401"/>
      <c r="AP268" s="400"/>
      <c r="AQ268" s="401"/>
      <c r="AR268" s="400"/>
      <c r="AS268" s="401"/>
      <c r="AT268" s="400"/>
      <c r="AU268" s="401"/>
      <c r="AV268" s="400"/>
      <c r="AW268" s="401"/>
      <c r="AX268" s="400"/>
      <c r="AY268" s="401"/>
      <c r="AZ268" s="400"/>
      <c r="BA268" s="401"/>
      <c r="BB268" s="400"/>
      <c r="BC268" s="401"/>
      <c r="BD268" s="400"/>
      <c r="BE268" s="401"/>
      <c r="BF268" s="400"/>
      <c r="BG268" s="401"/>
      <c r="BH268" s="400"/>
      <c r="BI268" s="401"/>
      <c r="BJ268" s="400"/>
      <c r="BK268" s="401"/>
      <c r="BL268" s="400"/>
      <c r="BM268" s="401"/>
      <c r="BN268" s="400"/>
      <c r="BO268" s="401"/>
      <c r="BP268" s="400"/>
      <c r="BQ268" s="401"/>
      <c r="BR268" s="400"/>
      <c r="BS268" s="401"/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3456</v>
      </c>
      <c r="B269" s="386" t="s">
        <v>3457</v>
      </c>
      <c r="C269" s="392" t="s">
        <v>3262</v>
      </c>
      <c r="D269" s="387" t="s">
        <v>3382</v>
      </c>
      <c r="E269" s="388" t="s">
        <v>3458</v>
      </c>
      <c r="F269" s="389" t="s">
        <v>3224</v>
      </c>
      <c r="G269" s="389" t="s">
        <v>3225</v>
      </c>
      <c r="H269" s="390" t="s">
        <v>194</v>
      </c>
      <c r="I269" s="391" t="s">
        <v>3459</v>
      </c>
      <c r="J269" s="353" t="s">
        <v>3231</v>
      </c>
      <c r="K269" s="356" t="s">
        <v>3236</v>
      </c>
      <c r="L269" s="400"/>
      <c r="M269" s="401"/>
      <c r="N269" s="400"/>
      <c r="O269" s="401"/>
      <c r="P269" s="400"/>
      <c r="Q269" s="401"/>
      <c r="R269" s="400"/>
      <c r="S269" s="401"/>
      <c r="T269" s="400"/>
      <c r="U269" s="401"/>
      <c r="V269" s="400"/>
      <c r="W269" s="401"/>
      <c r="X269" s="400"/>
      <c r="Y269" s="401"/>
      <c r="Z269" s="400"/>
      <c r="AA269" s="401"/>
      <c r="AB269" s="400"/>
      <c r="AC269" s="401"/>
      <c r="AD269" s="400"/>
      <c r="AE269" s="401"/>
      <c r="AF269" s="400"/>
      <c r="AG269" s="401"/>
      <c r="AH269" s="400"/>
      <c r="AI269" s="401"/>
      <c r="AJ269" s="400"/>
      <c r="AK269" s="401"/>
      <c r="AL269" s="400"/>
      <c r="AM269" s="401"/>
      <c r="AN269" s="400"/>
      <c r="AO269" s="401"/>
      <c r="AP269" s="400"/>
      <c r="AQ269" s="401"/>
      <c r="AR269" s="400"/>
      <c r="AS269" s="401"/>
      <c r="AT269" s="400"/>
      <c r="AU269" s="401"/>
      <c r="AV269" s="400"/>
      <c r="AW269" s="401"/>
      <c r="AX269" s="400"/>
      <c r="AY269" s="401"/>
      <c r="AZ269" s="400"/>
      <c r="BA269" s="401"/>
      <c r="BB269" s="400"/>
      <c r="BC269" s="401"/>
      <c r="BD269" s="400"/>
      <c r="BE269" s="401"/>
      <c r="BF269" s="400"/>
      <c r="BG269" s="401"/>
      <c r="BH269" s="400"/>
      <c r="BI269" s="401"/>
      <c r="BJ269" s="400"/>
      <c r="BK269" s="401"/>
      <c r="BL269" s="400"/>
      <c r="BM269" s="401"/>
      <c r="BN269" s="400"/>
      <c r="BO269" s="401"/>
      <c r="BP269" s="400"/>
      <c r="BQ269" s="401"/>
      <c r="BR269" s="400"/>
      <c r="BS269" s="401"/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898" t="s">
        <v>3456</v>
      </c>
      <c r="B270" s="393" t="s">
        <v>3457</v>
      </c>
      <c r="C270" s="394" t="s">
        <v>3262</v>
      </c>
      <c r="D270" s="395" t="s">
        <v>3382</v>
      </c>
      <c r="E270" s="411" t="s">
        <v>3458</v>
      </c>
      <c r="F270" s="396" t="s">
        <v>3224</v>
      </c>
      <c r="G270" s="396" t="s">
        <v>3225</v>
      </c>
      <c r="H270" s="397" t="s">
        <v>194</v>
      </c>
      <c r="I270" s="899" t="s">
        <v>3459</v>
      </c>
      <c r="J270" s="353" t="s">
        <v>3231</v>
      </c>
      <c r="K270" s="357" t="s">
        <v>60</v>
      </c>
      <c r="L270" s="402"/>
      <c r="M270" s="403"/>
      <c r="N270" s="402"/>
      <c r="O270" s="403"/>
      <c r="P270" s="402"/>
      <c r="Q270" s="403"/>
      <c r="R270" s="402"/>
      <c r="S270" s="403"/>
      <c r="T270" s="402"/>
      <c r="U270" s="403"/>
      <c r="V270" s="402"/>
      <c r="W270" s="403"/>
      <c r="X270" s="402"/>
      <c r="Y270" s="403"/>
      <c r="Z270" s="402"/>
      <c r="AA270" s="403"/>
      <c r="AB270" s="402"/>
      <c r="AC270" s="403"/>
      <c r="AD270" s="402"/>
      <c r="AE270" s="403"/>
      <c r="AF270" s="402"/>
      <c r="AG270" s="403"/>
      <c r="AH270" s="402"/>
      <c r="AI270" s="403"/>
      <c r="AJ270" s="402"/>
      <c r="AK270" s="403"/>
      <c r="AL270" s="402"/>
      <c r="AM270" s="403"/>
      <c r="AN270" s="402"/>
      <c r="AO270" s="403"/>
      <c r="AP270" s="402"/>
      <c r="AQ270" s="403"/>
      <c r="AR270" s="402"/>
      <c r="AS270" s="403"/>
      <c r="AT270" s="402"/>
      <c r="AU270" s="403"/>
      <c r="AV270" s="402"/>
      <c r="AW270" s="403"/>
      <c r="AX270" s="402"/>
      <c r="AY270" s="403"/>
      <c r="AZ270" s="402"/>
      <c r="BA270" s="403"/>
      <c r="BB270" s="402"/>
      <c r="BC270" s="403"/>
      <c r="BD270" s="402"/>
      <c r="BE270" s="403"/>
      <c r="BF270" s="402"/>
      <c r="BG270" s="403"/>
      <c r="BH270" s="402"/>
      <c r="BI270" s="403"/>
      <c r="BJ270" s="402"/>
      <c r="BK270" s="403"/>
      <c r="BL270" s="402"/>
      <c r="BM270" s="403"/>
      <c r="BN270" s="402"/>
      <c r="BO270" s="403"/>
      <c r="BP270" s="402"/>
      <c r="BQ270" s="403"/>
      <c r="BR270" s="402"/>
      <c r="BS270" s="403"/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3460</v>
      </c>
      <c r="B271" s="526" t="s">
        <v>3461</v>
      </c>
      <c r="C271" s="527">
        <v>4</v>
      </c>
      <c r="D271" s="528" t="s">
        <v>3382</v>
      </c>
      <c r="E271" s="426" t="s">
        <v>3462</v>
      </c>
      <c r="F271" s="529" t="s">
        <v>3224</v>
      </c>
      <c r="G271" s="529" t="s">
        <v>3225</v>
      </c>
      <c r="H271" s="530" t="s">
        <v>194</v>
      </c>
      <c r="I271" s="384" t="s">
        <v>3463</v>
      </c>
      <c r="J271" s="353" t="s">
        <v>3231</v>
      </c>
      <c r="K271" s="354" t="s">
        <v>3232</v>
      </c>
      <c r="L271" s="402"/>
      <c r="M271" s="403"/>
      <c r="N271" s="402"/>
      <c r="O271" s="403"/>
      <c r="P271" s="402"/>
      <c r="Q271" s="403"/>
      <c r="R271" s="402"/>
      <c r="S271" s="403"/>
      <c r="T271" s="402"/>
      <c r="U271" s="403"/>
      <c r="V271" s="402"/>
      <c r="W271" s="403"/>
      <c r="X271" s="402"/>
      <c r="Y271" s="403"/>
      <c r="Z271" s="402"/>
      <c r="AA271" s="403"/>
      <c r="AB271" s="402"/>
      <c r="AC271" s="403"/>
      <c r="AD271" s="402"/>
      <c r="AE271" s="403"/>
      <c r="AF271" s="402"/>
      <c r="AG271" s="403"/>
      <c r="AH271" s="402"/>
      <c r="AI271" s="403"/>
      <c r="AJ271" s="402"/>
      <c r="AK271" s="403"/>
      <c r="AL271" s="402"/>
      <c r="AM271" s="403"/>
      <c r="AN271" s="402"/>
      <c r="AO271" s="403"/>
      <c r="AP271" s="402"/>
      <c r="AQ271" s="403"/>
      <c r="AR271" s="402"/>
      <c r="AS271" s="403"/>
      <c r="AT271" s="402"/>
      <c r="AU271" s="403"/>
      <c r="AV271" s="402"/>
      <c r="AW271" s="403"/>
      <c r="AX271" s="402"/>
      <c r="AY271" s="403"/>
      <c r="AZ271" s="402"/>
      <c r="BA271" s="403"/>
      <c r="BB271" s="402"/>
      <c r="BC271" s="403"/>
      <c r="BD271" s="402"/>
      <c r="BE271" s="403"/>
      <c r="BF271" s="402"/>
      <c r="BG271" s="403"/>
      <c r="BH271" s="402"/>
      <c r="BI271" s="403"/>
      <c r="BJ271" s="402"/>
      <c r="BK271" s="403"/>
      <c r="BL271" s="402"/>
      <c r="BM271" s="403"/>
      <c r="BN271" s="402"/>
      <c r="BO271" s="403"/>
      <c r="BP271" s="402"/>
      <c r="BQ271" s="403"/>
      <c r="BR271" s="402"/>
      <c r="BS271" s="403"/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3460</v>
      </c>
      <c r="B272" s="386" t="s">
        <v>3461</v>
      </c>
      <c r="C272" s="352" t="s">
        <v>3262</v>
      </c>
      <c r="D272" s="387" t="s">
        <v>3382</v>
      </c>
      <c r="E272" s="388" t="s">
        <v>3462</v>
      </c>
      <c r="F272" s="389" t="s">
        <v>3224</v>
      </c>
      <c r="G272" s="389" t="s">
        <v>3225</v>
      </c>
      <c r="H272" s="390" t="s">
        <v>194</v>
      </c>
      <c r="I272" s="391" t="s">
        <v>3463</v>
      </c>
      <c r="J272" s="353" t="s">
        <v>3231</v>
      </c>
      <c r="K272" s="353" t="s">
        <v>3234</v>
      </c>
      <c r="L272" s="400"/>
      <c r="M272" s="401"/>
      <c r="N272" s="400"/>
      <c r="O272" s="401"/>
      <c r="P272" s="400"/>
      <c r="Q272" s="401"/>
      <c r="R272" s="400"/>
      <c r="S272" s="401"/>
      <c r="T272" s="400"/>
      <c r="U272" s="401"/>
      <c r="V272" s="400"/>
      <c r="W272" s="401"/>
      <c r="X272" s="400"/>
      <c r="Y272" s="401"/>
      <c r="Z272" s="400"/>
      <c r="AA272" s="401"/>
      <c r="AB272" s="400"/>
      <c r="AC272" s="401"/>
      <c r="AD272" s="400"/>
      <c r="AE272" s="401"/>
      <c r="AF272" s="400"/>
      <c r="AG272" s="401"/>
      <c r="AH272" s="400"/>
      <c r="AI272" s="401"/>
      <c r="AJ272" s="400"/>
      <c r="AK272" s="401"/>
      <c r="AL272" s="400"/>
      <c r="AM272" s="401"/>
      <c r="AN272" s="400"/>
      <c r="AO272" s="401"/>
      <c r="AP272" s="400"/>
      <c r="AQ272" s="401"/>
      <c r="AR272" s="400"/>
      <c r="AS272" s="401"/>
      <c r="AT272" s="400"/>
      <c r="AU272" s="401"/>
      <c r="AV272" s="400"/>
      <c r="AW272" s="401"/>
      <c r="AX272" s="400"/>
      <c r="AY272" s="401"/>
      <c r="AZ272" s="400"/>
      <c r="BA272" s="401"/>
      <c r="BB272" s="400"/>
      <c r="BC272" s="401"/>
      <c r="BD272" s="400"/>
      <c r="BE272" s="401"/>
      <c r="BF272" s="400"/>
      <c r="BG272" s="401"/>
      <c r="BH272" s="400"/>
      <c r="BI272" s="401"/>
      <c r="BJ272" s="400"/>
      <c r="BK272" s="401"/>
      <c r="BL272" s="400"/>
      <c r="BM272" s="401"/>
      <c r="BN272" s="400"/>
      <c r="BO272" s="401"/>
      <c r="BP272" s="400"/>
      <c r="BQ272" s="401"/>
      <c r="BR272" s="400"/>
      <c r="BS272" s="401"/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0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3460</v>
      </c>
      <c r="B273" s="386" t="s">
        <v>3461</v>
      </c>
      <c r="C273" s="392" t="s">
        <v>3262</v>
      </c>
      <c r="D273" s="387" t="s">
        <v>3382</v>
      </c>
      <c r="E273" s="388" t="s">
        <v>3462</v>
      </c>
      <c r="F273" s="389" t="s">
        <v>3224</v>
      </c>
      <c r="G273" s="389" t="s">
        <v>3225</v>
      </c>
      <c r="H273" s="390" t="s">
        <v>194</v>
      </c>
      <c r="I273" s="391" t="s">
        <v>3463</v>
      </c>
      <c r="J273" s="353" t="s">
        <v>3231</v>
      </c>
      <c r="K273" s="355" t="s">
        <v>3235</v>
      </c>
      <c r="L273" s="400"/>
      <c r="M273" s="401"/>
      <c r="N273" s="400"/>
      <c r="O273" s="401"/>
      <c r="P273" s="400"/>
      <c r="Q273" s="401"/>
      <c r="R273" s="400"/>
      <c r="S273" s="401"/>
      <c r="T273" s="400"/>
      <c r="U273" s="401"/>
      <c r="V273" s="400"/>
      <c r="W273" s="401"/>
      <c r="X273" s="400"/>
      <c r="Y273" s="401"/>
      <c r="Z273" s="400"/>
      <c r="AA273" s="401"/>
      <c r="AB273" s="400"/>
      <c r="AC273" s="401"/>
      <c r="AD273" s="400"/>
      <c r="AE273" s="401"/>
      <c r="AF273" s="400"/>
      <c r="AG273" s="401"/>
      <c r="AH273" s="400"/>
      <c r="AI273" s="401"/>
      <c r="AJ273" s="400"/>
      <c r="AK273" s="401"/>
      <c r="AL273" s="400"/>
      <c r="AM273" s="401"/>
      <c r="AN273" s="400"/>
      <c r="AO273" s="401"/>
      <c r="AP273" s="400"/>
      <c r="AQ273" s="401"/>
      <c r="AR273" s="400"/>
      <c r="AS273" s="401"/>
      <c r="AT273" s="400"/>
      <c r="AU273" s="401"/>
      <c r="AV273" s="400"/>
      <c r="AW273" s="401"/>
      <c r="AX273" s="400"/>
      <c r="AY273" s="401"/>
      <c r="AZ273" s="400"/>
      <c r="BA273" s="401"/>
      <c r="BB273" s="400"/>
      <c r="BC273" s="401"/>
      <c r="BD273" s="400"/>
      <c r="BE273" s="401"/>
      <c r="BF273" s="400"/>
      <c r="BG273" s="401"/>
      <c r="BH273" s="400"/>
      <c r="BI273" s="401"/>
      <c r="BJ273" s="400"/>
      <c r="BK273" s="401"/>
      <c r="BL273" s="400"/>
      <c r="BM273" s="401"/>
      <c r="BN273" s="400"/>
      <c r="BO273" s="401"/>
      <c r="BP273" s="400"/>
      <c r="BQ273" s="401"/>
      <c r="BR273" s="400"/>
      <c r="BS273" s="401"/>
      <c r="BT273" s="400"/>
      <c r="BU273" s="401"/>
      <c r="BV273" s="337">
        <f t="shared" si="109"/>
        <v>0</v>
      </c>
      <c r="BW273" s="337">
        <f t="shared" si="110"/>
        <v>0</v>
      </c>
    </row>
    <row r="274" spans="1:75" s="64" customFormat="1" ht="21.95" customHeight="1" x14ac:dyDescent="0.2">
      <c r="A274" s="385" t="s">
        <v>3460</v>
      </c>
      <c r="B274" s="386" t="s">
        <v>3461</v>
      </c>
      <c r="C274" s="392" t="s">
        <v>3262</v>
      </c>
      <c r="D274" s="387" t="s">
        <v>3382</v>
      </c>
      <c r="E274" s="388" t="s">
        <v>3462</v>
      </c>
      <c r="F274" s="389" t="s">
        <v>3224</v>
      </c>
      <c r="G274" s="389" t="s">
        <v>3225</v>
      </c>
      <c r="H274" s="390" t="s">
        <v>194</v>
      </c>
      <c r="I274" s="391" t="s">
        <v>3463</v>
      </c>
      <c r="J274" s="353" t="s">
        <v>3231</v>
      </c>
      <c r="K274" s="356" t="s">
        <v>3236</v>
      </c>
      <c r="L274" s="400"/>
      <c r="M274" s="401"/>
      <c r="N274" s="400"/>
      <c r="O274" s="401"/>
      <c r="P274" s="400"/>
      <c r="Q274" s="401"/>
      <c r="R274" s="400"/>
      <c r="S274" s="401"/>
      <c r="T274" s="400"/>
      <c r="U274" s="401"/>
      <c r="V274" s="400"/>
      <c r="W274" s="401"/>
      <c r="X274" s="400"/>
      <c r="Y274" s="401"/>
      <c r="Z274" s="400"/>
      <c r="AA274" s="401"/>
      <c r="AB274" s="400"/>
      <c r="AC274" s="401"/>
      <c r="AD274" s="400"/>
      <c r="AE274" s="401"/>
      <c r="AF274" s="400"/>
      <c r="AG274" s="401"/>
      <c r="AH274" s="400"/>
      <c r="AI274" s="401"/>
      <c r="AJ274" s="400"/>
      <c r="AK274" s="401"/>
      <c r="AL274" s="400"/>
      <c r="AM274" s="401"/>
      <c r="AN274" s="400"/>
      <c r="AO274" s="401"/>
      <c r="AP274" s="400"/>
      <c r="AQ274" s="401"/>
      <c r="AR274" s="400"/>
      <c r="AS274" s="401"/>
      <c r="AT274" s="400"/>
      <c r="AU274" s="401"/>
      <c r="AV274" s="400"/>
      <c r="AW274" s="401"/>
      <c r="AX274" s="400"/>
      <c r="AY274" s="401"/>
      <c r="AZ274" s="400"/>
      <c r="BA274" s="401"/>
      <c r="BB274" s="400"/>
      <c r="BC274" s="401"/>
      <c r="BD274" s="400"/>
      <c r="BE274" s="401"/>
      <c r="BF274" s="400"/>
      <c r="BG274" s="401"/>
      <c r="BH274" s="400"/>
      <c r="BI274" s="401"/>
      <c r="BJ274" s="400"/>
      <c r="BK274" s="401"/>
      <c r="BL274" s="400"/>
      <c r="BM274" s="401"/>
      <c r="BN274" s="400"/>
      <c r="BO274" s="401"/>
      <c r="BP274" s="400"/>
      <c r="BQ274" s="401"/>
      <c r="BR274" s="400"/>
      <c r="BS274" s="401"/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898" t="s">
        <v>3460</v>
      </c>
      <c r="B275" s="393" t="s">
        <v>3461</v>
      </c>
      <c r="C275" s="394" t="s">
        <v>3262</v>
      </c>
      <c r="D275" s="395" t="s">
        <v>3382</v>
      </c>
      <c r="E275" s="411" t="s">
        <v>3462</v>
      </c>
      <c r="F275" s="396" t="s">
        <v>3224</v>
      </c>
      <c r="G275" s="396" t="s">
        <v>3225</v>
      </c>
      <c r="H275" s="397" t="s">
        <v>194</v>
      </c>
      <c r="I275" s="899" t="s">
        <v>3463</v>
      </c>
      <c r="J275" s="353" t="s">
        <v>3231</v>
      </c>
      <c r="K275" s="357" t="s">
        <v>60</v>
      </c>
      <c r="L275" s="402"/>
      <c r="M275" s="403"/>
      <c r="N275" s="402"/>
      <c r="O275" s="403"/>
      <c r="P275" s="402"/>
      <c r="Q275" s="403"/>
      <c r="R275" s="402"/>
      <c r="S275" s="403"/>
      <c r="T275" s="402"/>
      <c r="U275" s="403"/>
      <c r="V275" s="402"/>
      <c r="W275" s="403"/>
      <c r="X275" s="402"/>
      <c r="Y275" s="403"/>
      <c r="Z275" s="402"/>
      <c r="AA275" s="403"/>
      <c r="AB275" s="402"/>
      <c r="AC275" s="403"/>
      <c r="AD275" s="402"/>
      <c r="AE275" s="403"/>
      <c r="AF275" s="402"/>
      <c r="AG275" s="403"/>
      <c r="AH275" s="402"/>
      <c r="AI275" s="403"/>
      <c r="AJ275" s="402"/>
      <c r="AK275" s="403"/>
      <c r="AL275" s="402"/>
      <c r="AM275" s="403"/>
      <c r="AN275" s="402"/>
      <c r="AO275" s="403"/>
      <c r="AP275" s="402"/>
      <c r="AQ275" s="403"/>
      <c r="AR275" s="402"/>
      <c r="AS275" s="403"/>
      <c r="AT275" s="402"/>
      <c r="AU275" s="403"/>
      <c r="AV275" s="402"/>
      <c r="AW275" s="403"/>
      <c r="AX275" s="402"/>
      <c r="AY275" s="403"/>
      <c r="AZ275" s="402"/>
      <c r="BA275" s="403"/>
      <c r="BB275" s="402"/>
      <c r="BC275" s="403"/>
      <c r="BD275" s="402"/>
      <c r="BE275" s="403"/>
      <c r="BF275" s="402"/>
      <c r="BG275" s="403"/>
      <c r="BH275" s="402"/>
      <c r="BI275" s="403"/>
      <c r="BJ275" s="402"/>
      <c r="BK275" s="403"/>
      <c r="BL275" s="402"/>
      <c r="BM275" s="403"/>
      <c r="BN275" s="402"/>
      <c r="BO275" s="403"/>
      <c r="BP275" s="402"/>
      <c r="BQ275" s="403"/>
      <c r="BR275" s="402"/>
      <c r="BS275" s="403"/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3464</v>
      </c>
      <c r="B276" s="526" t="s">
        <v>3465</v>
      </c>
      <c r="C276" s="527">
        <v>3</v>
      </c>
      <c r="D276" s="528" t="s">
        <v>3382</v>
      </c>
      <c r="E276" s="426" t="s">
        <v>3466</v>
      </c>
      <c r="F276" s="529" t="s">
        <v>3224</v>
      </c>
      <c r="G276" s="529" t="s">
        <v>3225</v>
      </c>
      <c r="H276" s="530" t="s">
        <v>194</v>
      </c>
      <c r="I276" s="384" t="s">
        <v>3467</v>
      </c>
      <c r="J276" s="353" t="s">
        <v>3300</v>
      </c>
      <c r="K276" s="354" t="s">
        <v>3232</v>
      </c>
      <c r="L276" s="402"/>
      <c r="M276" s="403"/>
      <c r="N276" s="402"/>
      <c r="O276" s="403"/>
      <c r="P276" s="402"/>
      <c r="Q276" s="403"/>
      <c r="R276" s="402"/>
      <c r="S276" s="403"/>
      <c r="T276" s="402"/>
      <c r="U276" s="403"/>
      <c r="V276" s="402"/>
      <c r="W276" s="403"/>
      <c r="X276" s="402"/>
      <c r="Y276" s="403"/>
      <c r="Z276" s="402"/>
      <c r="AA276" s="403"/>
      <c r="AB276" s="402"/>
      <c r="AC276" s="403"/>
      <c r="AD276" s="402"/>
      <c r="AE276" s="403"/>
      <c r="AF276" s="402"/>
      <c r="AG276" s="403"/>
      <c r="AH276" s="402"/>
      <c r="AI276" s="403"/>
      <c r="AJ276" s="402"/>
      <c r="AK276" s="403"/>
      <c r="AL276" s="402"/>
      <c r="AM276" s="403"/>
      <c r="AN276" s="402"/>
      <c r="AO276" s="403"/>
      <c r="AP276" s="402"/>
      <c r="AQ276" s="403"/>
      <c r="AR276" s="402"/>
      <c r="AS276" s="403"/>
      <c r="AT276" s="402"/>
      <c r="AU276" s="403"/>
      <c r="AV276" s="402"/>
      <c r="AW276" s="403"/>
      <c r="AX276" s="402"/>
      <c r="AY276" s="403"/>
      <c r="AZ276" s="402"/>
      <c r="BA276" s="403"/>
      <c r="BB276" s="402"/>
      <c r="BC276" s="403"/>
      <c r="BD276" s="402"/>
      <c r="BE276" s="403"/>
      <c r="BF276" s="402"/>
      <c r="BG276" s="403"/>
      <c r="BH276" s="402"/>
      <c r="BI276" s="403"/>
      <c r="BJ276" s="402"/>
      <c r="BK276" s="403"/>
      <c r="BL276" s="402"/>
      <c r="BM276" s="403"/>
      <c r="BN276" s="402"/>
      <c r="BO276" s="403"/>
      <c r="BP276" s="402"/>
      <c r="BQ276" s="403"/>
      <c r="BR276" s="402"/>
      <c r="BS276" s="403"/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3464</v>
      </c>
      <c r="B277" s="386" t="s">
        <v>3465</v>
      </c>
      <c r="C277" s="352" t="s">
        <v>3301</v>
      </c>
      <c r="D277" s="387" t="s">
        <v>3382</v>
      </c>
      <c r="E277" s="388" t="s">
        <v>3466</v>
      </c>
      <c r="F277" s="389" t="s">
        <v>3224</v>
      </c>
      <c r="G277" s="389" t="s">
        <v>3225</v>
      </c>
      <c r="H277" s="390" t="s">
        <v>194</v>
      </c>
      <c r="I277" s="391" t="s">
        <v>3467</v>
      </c>
      <c r="J277" s="353" t="s">
        <v>3300</v>
      </c>
      <c r="K277" s="353" t="s">
        <v>3234</v>
      </c>
      <c r="L277" s="400"/>
      <c r="M277" s="401"/>
      <c r="N277" s="400"/>
      <c r="O277" s="401"/>
      <c r="P277" s="400"/>
      <c r="Q277" s="401"/>
      <c r="R277" s="400"/>
      <c r="S277" s="401"/>
      <c r="T277" s="400"/>
      <c r="U277" s="401"/>
      <c r="V277" s="400"/>
      <c r="W277" s="401"/>
      <c r="X277" s="400"/>
      <c r="Y277" s="401"/>
      <c r="Z277" s="400"/>
      <c r="AA277" s="401"/>
      <c r="AB277" s="400"/>
      <c r="AC277" s="401"/>
      <c r="AD277" s="400"/>
      <c r="AE277" s="401"/>
      <c r="AF277" s="400"/>
      <c r="AG277" s="401"/>
      <c r="AH277" s="400"/>
      <c r="AI277" s="401"/>
      <c r="AJ277" s="400"/>
      <c r="AK277" s="401"/>
      <c r="AL277" s="400"/>
      <c r="AM277" s="401"/>
      <c r="AN277" s="400"/>
      <c r="AO277" s="401"/>
      <c r="AP277" s="400"/>
      <c r="AQ277" s="401"/>
      <c r="AR277" s="400"/>
      <c r="AS277" s="401"/>
      <c r="AT277" s="400"/>
      <c r="AU277" s="401"/>
      <c r="AV277" s="400"/>
      <c r="AW277" s="401"/>
      <c r="AX277" s="400"/>
      <c r="AY277" s="401"/>
      <c r="AZ277" s="400"/>
      <c r="BA277" s="401"/>
      <c r="BB277" s="400"/>
      <c r="BC277" s="401"/>
      <c r="BD277" s="400"/>
      <c r="BE277" s="401"/>
      <c r="BF277" s="400"/>
      <c r="BG277" s="401"/>
      <c r="BH277" s="400"/>
      <c r="BI277" s="401"/>
      <c r="BJ277" s="400"/>
      <c r="BK277" s="401"/>
      <c r="BL277" s="400"/>
      <c r="BM277" s="401"/>
      <c r="BN277" s="400"/>
      <c r="BO277" s="401"/>
      <c r="BP277" s="400"/>
      <c r="BQ277" s="401"/>
      <c r="BR277" s="400"/>
      <c r="BS277" s="401"/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0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3464</v>
      </c>
      <c r="B278" s="386" t="s">
        <v>3465</v>
      </c>
      <c r="C278" s="392" t="s">
        <v>3301</v>
      </c>
      <c r="D278" s="387" t="s">
        <v>3382</v>
      </c>
      <c r="E278" s="388" t="s">
        <v>3466</v>
      </c>
      <c r="F278" s="389" t="s">
        <v>3224</v>
      </c>
      <c r="G278" s="389" t="s">
        <v>3225</v>
      </c>
      <c r="H278" s="390" t="s">
        <v>194</v>
      </c>
      <c r="I278" s="391" t="s">
        <v>3467</v>
      </c>
      <c r="J278" s="353" t="s">
        <v>3300</v>
      </c>
      <c r="K278" s="355" t="s">
        <v>3235</v>
      </c>
      <c r="L278" s="400"/>
      <c r="M278" s="401"/>
      <c r="N278" s="400"/>
      <c r="O278" s="401"/>
      <c r="P278" s="400"/>
      <c r="Q278" s="401"/>
      <c r="R278" s="400"/>
      <c r="S278" s="401"/>
      <c r="T278" s="400"/>
      <c r="U278" s="401"/>
      <c r="V278" s="400"/>
      <c r="W278" s="401"/>
      <c r="X278" s="400"/>
      <c r="Y278" s="401"/>
      <c r="Z278" s="400"/>
      <c r="AA278" s="401"/>
      <c r="AB278" s="400"/>
      <c r="AC278" s="401"/>
      <c r="AD278" s="400"/>
      <c r="AE278" s="401"/>
      <c r="AF278" s="400"/>
      <c r="AG278" s="401"/>
      <c r="AH278" s="400"/>
      <c r="AI278" s="401"/>
      <c r="AJ278" s="400"/>
      <c r="AK278" s="401"/>
      <c r="AL278" s="400"/>
      <c r="AM278" s="401"/>
      <c r="AN278" s="400"/>
      <c r="AO278" s="401"/>
      <c r="AP278" s="400"/>
      <c r="AQ278" s="401"/>
      <c r="AR278" s="400"/>
      <c r="AS278" s="401"/>
      <c r="AT278" s="400"/>
      <c r="AU278" s="401"/>
      <c r="AV278" s="400"/>
      <c r="AW278" s="401"/>
      <c r="AX278" s="400"/>
      <c r="AY278" s="401"/>
      <c r="AZ278" s="400"/>
      <c r="BA278" s="401"/>
      <c r="BB278" s="400"/>
      <c r="BC278" s="401"/>
      <c r="BD278" s="400"/>
      <c r="BE278" s="401"/>
      <c r="BF278" s="400"/>
      <c r="BG278" s="401"/>
      <c r="BH278" s="400"/>
      <c r="BI278" s="401"/>
      <c r="BJ278" s="400"/>
      <c r="BK278" s="401"/>
      <c r="BL278" s="400"/>
      <c r="BM278" s="401"/>
      <c r="BN278" s="400"/>
      <c r="BO278" s="401"/>
      <c r="BP278" s="400"/>
      <c r="BQ278" s="401"/>
      <c r="BR278" s="400"/>
      <c r="BS278" s="401"/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3464</v>
      </c>
      <c r="B279" s="386" t="s">
        <v>3465</v>
      </c>
      <c r="C279" s="392" t="s">
        <v>3301</v>
      </c>
      <c r="D279" s="387" t="s">
        <v>3382</v>
      </c>
      <c r="E279" s="388" t="s">
        <v>3466</v>
      </c>
      <c r="F279" s="389" t="s">
        <v>3224</v>
      </c>
      <c r="G279" s="389" t="s">
        <v>3225</v>
      </c>
      <c r="H279" s="390" t="s">
        <v>194</v>
      </c>
      <c r="I279" s="391" t="s">
        <v>3467</v>
      </c>
      <c r="J279" s="353" t="s">
        <v>3300</v>
      </c>
      <c r="K279" s="356" t="s">
        <v>3236</v>
      </c>
      <c r="L279" s="400"/>
      <c r="M279" s="401"/>
      <c r="N279" s="400"/>
      <c r="O279" s="401"/>
      <c r="P279" s="400"/>
      <c r="Q279" s="401"/>
      <c r="R279" s="400"/>
      <c r="S279" s="401"/>
      <c r="T279" s="400"/>
      <c r="U279" s="401"/>
      <c r="V279" s="400"/>
      <c r="W279" s="401"/>
      <c r="X279" s="400"/>
      <c r="Y279" s="401"/>
      <c r="Z279" s="400"/>
      <c r="AA279" s="401"/>
      <c r="AB279" s="400"/>
      <c r="AC279" s="401"/>
      <c r="AD279" s="400"/>
      <c r="AE279" s="401"/>
      <c r="AF279" s="400"/>
      <c r="AG279" s="401"/>
      <c r="AH279" s="400"/>
      <c r="AI279" s="401"/>
      <c r="AJ279" s="400"/>
      <c r="AK279" s="401"/>
      <c r="AL279" s="400"/>
      <c r="AM279" s="401"/>
      <c r="AN279" s="400"/>
      <c r="AO279" s="401"/>
      <c r="AP279" s="400"/>
      <c r="AQ279" s="401"/>
      <c r="AR279" s="400"/>
      <c r="AS279" s="401"/>
      <c r="AT279" s="400"/>
      <c r="AU279" s="401"/>
      <c r="AV279" s="400"/>
      <c r="AW279" s="401"/>
      <c r="AX279" s="400"/>
      <c r="AY279" s="401"/>
      <c r="AZ279" s="400"/>
      <c r="BA279" s="401"/>
      <c r="BB279" s="400"/>
      <c r="BC279" s="401"/>
      <c r="BD279" s="400"/>
      <c r="BE279" s="401"/>
      <c r="BF279" s="400"/>
      <c r="BG279" s="401"/>
      <c r="BH279" s="400"/>
      <c r="BI279" s="401"/>
      <c r="BJ279" s="400"/>
      <c r="BK279" s="401"/>
      <c r="BL279" s="400"/>
      <c r="BM279" s="401"/>
      <c r="BN279" s="400"/>
      <c r="BO279" s="401"/>
      <c r="BP279" s="400"/>
      <c r="BQ279" s="401"/>
      <c r="BR279" s="400"/>
      <c r="BS279" s="401"/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898" t="s">
        <v>3464</v>
      </c>
      <c r="B280" s="393" t="s">
        <v>3465</v>
      </c>
      <c r="C280" s="394" t="s">
        <v>3301</v>
      </c>
      <c r="D280" s="395" t="s">
        <v>3382</v>
      </c>
      <c r="E280" s="411" t="s">
        <v>3466</v>
      </c>
      <c r="F280" s="396" t="s">
        <v>3224</v>
      </c>
      <c r="G280" s="396" t="s">
        <v>3225</v>
      </c>
      <c r="H280" s="397" t="s">
        <v>194</v>
      </c>
      <c r="I280" s="899" t="s">
        <v>3467</v>
      </c>
      <c r="J280" s="353" t="s">
        <v>3300</v>
      </c>
      <c r="K280" s="357" t="s">
        <v>60</v>
      </c>
      <c r="L280" s="402"/>
      <c r="M280" s="403"/>
      <c r="N280" s="402"/>
      <c r="O280" s="403"/>
      <c r="P280" s="402"/>
      <c r="Q280" s="403"/>
      <c r="R280" s="402"/>
      <c r="S280" s="403"/>
      <c r="T280" s="402"/>
      <c r="U280" s="403"/>
      <c r="V280" s="402"/>
      <c r="W280" s="403"/>
      <c r="X280" s="402"/>
      <c r="Y280" s="403"/>
      <c r="Z280" s="402"/>
      <c r="AA280" s="403"/>
      <c r="AB280" s="402"/>
      <c r="AC280" s="403"/>
      <c r="AD280" s="402"/>
      <c r="AE280" s="403"/>
      <c r="AF280" s="402"/>
      <c r="AG280" s="403"/>
      <c r="AH280" s="402"/>
      <c r="AI280" s="403"/>
      <c r="AJ280" s="402"/>
      <c r="AK280" s="403"/>
      <c r="AL280" s="402"/>
      <c r="AM280" s="403"/>
      <c r="AN280" s="402"/>
      <c r="AO280" s="403"/>
      <c r="AP280" s="402"/>
      <c r="AQ280" s="403"/>
      <c r="AR280" s="402"/>
      <c r="AS280" s="403"/>
      <c r="AT280" s="402"/>
      <c r="AU280" s="403"/>
      <c r="AV280" s="402"/>
      <c r="AW280" s="403"/>
      <c r="AX280" s="402"/>
      <c r="AY280" s="403"/>
      <c r="AZ280" s="402"/>
      <c r="BA280" s="403"/>
      <c r="BB280" s="402"/>
      <c r="BC280" s="403"/>
      <c r="BD280" s="402"/>
      <c r="BE280" s="403"/>
      <c r="BF280" s="402"/>
      <c r="BG280" s="403"/>
      <c r="BH280" s="402"/>
      <c r="BI280" s="403"/>
      <c r="BJ280" s="402"/>
      <c r="BK280" s="403"/>
      <c r="BL280" s="402"/>
      <c r="BM280" s="403"/>
      <c r="BN280" s="402"/>
      <c r="BO280" s="403"/>
      <c r="BP280" s="402"/>
      <c r="BQ280" s="403"/>
      <c r="BR280" s="402"/>
      <c r="BS280" s="403"/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3468</v>
      </c>
      <c r="B281" s="526" t="s">
        <v>3469</v>
      </c>
      <c r="C281" s="527">
        <v>4</v>
      </c>
      <c r="D281" s="528" t="s">
        <v>3382</v>
      </c>
      <c r="E281" s="426" t="s">
        <v>3470</v>
      </c>
      <c r="F281" s="529" t="s">
        <v>3224</v>
      </c>
      <c r="G281" s="529" t="s">
        <v>3225</v>
      </c>
      <c r="H281" s="530" t="s">
        <v>194</v>
      </c>
      <c r="I281" s="384" t="s">
        <v>3471</v>
      </c>
      <c r="J281" s="353" t="s">
        <v>3231</v>
      </c>
      <c r="K281" s="354" t="s">
        <v>3232</v>
      </c>
      <c r="L281" s="402"/>
      <c r="M281" s="403"/>
      <c r="N281" s="402"/>
      <c r="O281" s="403"/>
      <c r="P281" s="402"/>
      <c r="Q281" s="403"/>
      <c r="R281" s="402"/>
      <c r="S281" s="403"/>
      <c r="T281" s="402"/>
      <c r="U281" s="403"/>
      <c r="V281" s="402"/>
      <c r="W281" s="403"/>
      <c r="X281" s="402"/>
      <c r="Y281" s="403"/>
      <c r="Z281" s="402"/>
      <c r="AA281" s="403"/>
      <c r="AB281" s="402"/>
      <c r="AC281" s="403"/>
      <c r="AD281" s="402"/>
      <c r="AE281" s="403"/>
      <c r="AF281" s="402"/>
      <c r="AG281" s="403"/>
      <c r="AH281" s="402"/>
      <c r="AI281" s="403"/>
      <c r="AJ281" s="402"/>
      <c r="AK281" s="403"/>
      <c r="AL281" s="402"/>
      <c r="AM281" s="403"/>
      <c r="AN281" s="402"/>
      <c r="AO281" s="403"/>
      <c r="AP281" s="402"/>
      <c r="AQ281" s="403"/>
      <c r="AR281" s="402"/>
      <c r="AS281" s="403"/>
      <c r="AT281" s="402"/>
      <c r="AU281" s="403"/>
      <c r="AV281" s="402"/>
      <c r="AW281" s="403"/>
      <c r="AX281" s="402"/>
      <c r="AY281" s="403"/>
      <c r="AZ281" s="402"/>
      <c r="BA281" s="403"/>
      <c r="BB281" s="402"/>
      <c r="BC281" s="403"/>
      <c r="BD281" s="402"/>
      <c r="BE281" s="403"/>
      <c r="BF281" s="402"/>
      <c r="BG281" s="403"/>
      <c r="BH281" s="402"/>
      <c r="BI281" s="403"/>
      <c r="BJ281" s="402"/>
      <c r="BK281" s="403"/>
      <c r="BL281" s="402"/>
      <c r="BM281" s="403"/>
      <c r="BN281" s="402"/>
      <c r="BO281" s="403"/>
      <c r="BP281" s="402"/>
      <c r="BQ281" s="403"/>
      <c r="BR281" s="402"/>
      <c r="BS281" s="403"/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3468</v>
      </c>
      <c r="B282" s="386" t="s">
        <v>3469</v>
      </c>
      <c r="C282" s="352" t="s">
        <v>3262</v>
      </c>
      <c r="D282" s="387" t="s">
        <v>3382</v>
      </c>
      <c r="E282" s="388" t="s">
        <v>3470</v>
      </c>
      <c r="F282" s="389" t="s">
        <v>3224</v>
      </c>
      <c r="G282" s="389" t="s">
        <v>3225</v>
      </c>
      <c r="H282" s="390" t="s">
        <v>194</v>
      </c>
      <c r="I282" s="391" t="s">
        <v>3471</v>
      </c>
      <c r="J282" s="353" t="s">
        <v>3231</v>
      </c>
      <c r="K282" s="353" t="s">
        <v>3234</v>
      </c>
      <c r="L282" s="400"/>
      <c r="M282" s="401"/>
      <c r="N282" s="400"/>
      <c r="O282" s="401"/>
      <c r="P282" s="400"/>
      <c r="Q282" s="401"/>
      <c r="R282" s="400"/>
      <c r="S282" s="401"/>
      <c r="T282" s="400"/>
      <c r="U282" s="401"/>
      <c r="V282" s="400"/>
      <c r="W282" s="401"/>
      <c r="X282" s="400"/>
      <c r="Y282" s="401"/>
      <c r="Z282" s="400"/>
      <c r="AA282" s="401"/>
      <c r="AB282" s="400"/>
      <c r="AC282" s="401"/>
      <c r="AD282" s="400"/>
      <c r="AE282" s="401"/>
      <c r="AF282" s="400"/>
      <c r="AG282" s="401"/>
      <c r="AH282" s="400"/>
      <c r="AI282" s="401"/>
      <c r="AJ282" s="400"/>
      <c r="AK282" s="401"/>
      <c r="AL282" s="400"/>
      <c r="AM282" s="401"/>
      <c r="AN282" s="400"/>
      <c r="AO282" s="401"/>
      <c r="AP282" s="400"/>
      <c r="AQ282" s="401"/>
      <c r="AR282" s="400"/>
      <c r="AS282" s="401"/>
      <c r="AT282" s="400"/>
      <c r="AU282" s="401"/>
      <c r="AV282" s="400"/>
      <c r="AW282" s="401"/>
      <c r="AX282" s="400"/>
      <c r="AY282" s="401"/>
      <c r="AZ282" s="400"/>
      <c r="BA282" s="401"/>
      <c r="BB282" s="400"/>
      <c r="BC282" s="401"/>
      <c r="BD282" s="400"/>
      <c r="BE282" s="401"/>
      <c r="BF282" s="400"/>
      <c r="BG282" s="401"/>
      <c r="BH282" s="400"/>
      <c r="BI282" s="401"/>
      <c r="BJ282" s="400"/>
      <c r="BK282" s="401"/>
      <c r="BL282" s="400"/>
      <c r="BM282" s="401"/>
      <c r="BN282" s="400"/>
      <c r="BO282" s="401"/>
      <c r="BP282" s="400"/>
      <c r="BQ282" s="401"/>
      <c r="BR282" s="400"/>
      <c r="BS282" s="401"/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0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3468</v>
      </c>
      <c r="B283" s="386" t="s">
        <v>3469</v>
      </c>
      <c r="C283" s="392" t="s">
        <v>3262</v>
      </c>
      <c r="D283" s="387" t="s">
        <v>3382</v>
      </c>
      <c r="E283" s="388" t="s">
        <v>3470</v>
      </c>
      <c r="F283" s="389" t="s">
        <v>3224</v>
      </c>
      <c r="G283" s="389" t="s">
        <v>3225</v>
      </c>
      <c r="H283" s="390" t="s">
        <v>194</v>
      </c>
      <c r="I283" s="391" t="s">
        <v>3471</v>
      </c>
      <c r="J283" s="353" t="s">
        <v>3231</v>
      </c>
      <c r="K283" s="355" t="s">
        <v>3235</v>
      </c>
      <c r="L283" s="400"/>
      <c r="M283" s="401"/>
      <c r="N283" s="400"/>
      <c r="O283" s="401"/>
      <c r="P283" s="400"/>
      <c r="Q283" s="401"/>
      <c r="R283" s="400"/>
      <c r="S283" s="401"/>
      <c r="T283" s="400"/>
      <c r="U283" s="401"/>
      <c r="V283" s="400"/>
      <c r="W283" s="401"/>
      <c r="X283" s="400"/>
      <c r="Y283" s="401"/>
      <c r="Z283" s="400"/>
      <c r="AA283" s="401"/>
      <c r="AB283" s="400"/>
      <c r="AC283" s="401"/>
      <c r="AD283" s="400"/>
      <c r="AE283" s="401"/>
      <c r="AF283" s="400"/>
      <c r="AG283" s="401"/>
      <c r="AH283" s="400"/>
      <c r="AI283" s="401"/>
      <c r="AJ283" s="400"/>
      <c r="AK283" s="401"/>
      <c r="AL283" s="400"/>
      <c r="AM283" s="401"/>
      <c r="AN283" s="400"/>
      <c r="AO283" s="401"/>
      <c r="AP283" s="400"/>
      <c r="AQ283" s="401"/>
      <c r="AR283" s="400"/>
      <c r="AS283" s="401"/>
      <c r="AT283" s="400"/>
      <c r="AU283" s="401"/>
      <c r="AV283" s="400"/>
      <c r="AW283" s="401"/>
      <c r="AX283" s="400"/>
      <c r="AY283" s="401"/>
      <c r="AZ283" s="400"/>
      <c r="BA283" s="401"/>
      <c r="BB283" s="400"/>
      <c r="BC283" s="401"/>
      <c r="BD283" s="400"/>
      <c r="BE283" s="401"/>
      <c r="BF283" s="400"/>
      <c r="BG283" s="401"/>
      <c r="BH283" s="400"/>
      <c r="BI283" s="401"/>
      <c r="BJ283" s="400"/>
      <c r="BK283" s="401"/>
      <c r="BL283" s="400"/>
      <c r="BM283" s="401"/>
      <c r="BN283" s="400"/>
      <c r="BO283" s="401"/>
      <c r="BP283" s="400"/>
      <c r="BQ283" s="401"/>
      <c r="BR283" s="400"/>
      <c r="BS283" s="401"/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3468</v>
      </c>
      <c r="B284" s="386" t="s">
        <v>3469</v>
      </c>
      <c r="C284" s="392" t="s">
        <v>3262</v>
      </c>
      <c r="D284" s="387" t="s">
        <v>3382</v>
      </c>
      <c r="E284" s="388" t="s">
        <v>3470</v>
      </c>
      <c r="F284" s="389" t="s">
        <v>3224</v>
      </c>
      <c r="G284" s="389" t="s">
        <v>3225</v>
      </c>
      <c r="H284" s="390" t="s">
        <v>194</v>
      </c>
      <c r="I284" s="391" t="s">
        <v>3471</v>
      </c>
      <c r="J284" s="353" t="s">
        <v>3231</v>
      </c>
      <c r="K284" s="356" t="s">
        <v>3236</v>
      </c>
      <c r="L284" s="400"/>
      <c r="M284" s="401"/>
      <c r="N284" s="400"/>
      <c r="O284" s="401"/>
      <c r="P284" s="400"/>
      <c r="Q284" s="401"/>
      <c r="R284" s="400"/>
      <c r="S284" s="401"/>
      <c r="T284" s="400"/>
      <c r="U284" s="401"/>
      <c r="V284" s="400"/>
      <c r="W284" s="401"/>
      <c r="X284" s="400"/>
      <c r="Y284" s="401"/>
      <c r="Z284" s="400"/>
      <c r="AA284" s="401"/>
      <c r="AB284" s="400"/>
      <c r="AC284" s="401"/>
      <c r="AD284" s="400"/>
      <c r="AE284" s="401"/>
      <c r="AF284" s="400"/>
      <c r="AG284" s="401"/>
      <c r="AH284" s="400"/>
      <c r="AI284" s="401"/>
      <c r="AJ284" s="400"/>
      <c r="AK284" s="401"/>
      <c r="AL284" s="400"/>
      <c r="AM284" s="401"/>
      <c r="AN284" s="400"/>
      <c r="AO284" s="401"/>
      <c r="AP284" s="400"/>
      <c r="AQ284" s="401"/>
      <c r="AR284" s="400"/>
      <c r="AS284" s="401"/>
      <c r="AT284" s="400"/>
      <c r="AU284" s="401"/>
      <c r="AV284" s="400"/>
      <c r="AW284" s="401"/>
      <c r="AX284" s="400"/>
      <c r="AY284" s="401"/>
      <c r="AZ284" s="400"/>
      <c r="BA284" s="401"/>
      <c r="BB284" s="400"/>
      <c r="BC284" s="401"/>
      <c r="BD284" s="400"/>
      <c r="BE284" s="401"/>
      <c r="BF284" s="400"/>
      <c r="BG284" s="401"/>
      <c r="BH284" s="400"/>
      <c r="BI284" s="401"/>
      <c r="BJ284" s="400"/>
      <c r="BK284" s="401"/>
      <c r="BL284" s="400"/>
      <c r="BM284" s="401"/>
      <c r="BN284" s="400"/>
      <c r="BO284" s="401"/>
      <c r="BP284" s="400"/>
      <c r="BQ284" s="401"/>
      <c r="BR284" s="400"/>
      <c r="BS284" s="401"/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898" t="s">
        <v>3468</v>
      </c>
      <c r="B285" s="393" t="s">
        <v>3469</v>
      </c>
      <c r="C285" s="394" t="s">
        <v>3262</v>
      </c>
      <c r="D285" s="395" t="s">
        <v>3382</v>
      </c>
      <c r="E285" s="411" t="s">
        <v>3470</v>
      </c>
      <c r="F285" s="396" t="s">
        <v>3224</v>
      </c>
      <c r="G285" s="396" t="s">
        <v>3225</v>
      </c>
      <c r="H285" s="397" t="s">
        <v>194</v>
      </c>
      <c r="I285" s="899" t="s">
        <v>3471</v>
      </c>
      <c r="J285" s="353" t="s">
        <v>3231</v>
      </c>
      <c r="K285" s="357" t="s">
        <v>60</v>
      </c>
      <c r="L285" s="402"/>
      <c r="M285" s="403"/>
      <c r="N285" s="402"/>
      <c r="O285" s="403"/>
      <c r="P285" s="402"/>
      <c r="Q285" s="403"/>
      <c r="R285" s="402"/>
      <c r="S285" s="403"/>
      <c r="T285" s="402"/>
      <c r="U285" s="403"/>
      <c r="V285" s="402"/>
      <c r="W285" s="403"/>
      <c r="X285" s="402"/>
      <c r="Y285" s="403"/>
      <c r="Z285" s="402"/>
      <c r="AA285" s="403"/>
      <c r="AB285" s="402"/>
      <c r="AC285" s="403"/>
      <c r="AD285" s="402"/>
      <c r="AE285" s="403"/>
      <c r="AF285" s="402"/>
      <c r="AG285" s="403"/>
      <c r="AH285" s="402"/>
      <c r="AI285" s="403"/>
      <c r="AJ285" s="402"/>
      <c r="AK285" s="403"/>
      <c r="AL285" s="402"/>
      <c r="AM285" s="403"/>
      <c r="AN285" s="402"/>
      <c r="AO285" s="403"/>
      <c r="AP285" s="402"/>
      <c r="AQ285" s="403"/>
      <c r="AR285" s="402"/>
      <c r="AS285" s="403"/>
      <c r="AT285" s="402"/>
      <c r="AU285" s="403"/>
      <c r="AV285" s="402"/>
      <c r="AW285" s="403"/>
      <c r="AX285" s="402"/>
      <c r="AY285" s="403"/>
      <c r="AZ285" s="402"/>
      <c r="BA285" s="403"/>
      <c r="BB285" s="402"/>
      <c r="BC285" s="403"/>
      <c r="BD285" s="402"/>
      <c r="BE285" s="403"/>
      <c r="BF285" s="402"/>
      <c r="BG285" s="403"/>
      <c r="BH285" s="402"/>
      <c r="BI285" s="403"/>
      <c r="BJ285" s="402"/>
      <c r="BK285" s="403"/>
      <c r="BL285" s="402"/>
      <c r="BM285" s="403"/>
      <c r="BN285" s="402"/>
      <c r="BO285" s="403"/>
      <c r="BP285" s="402"/>
      <c r="BQ285" s="403"/>
      <c r="BR285" s="402"/>
      <c r="BS285" s="403"/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3472</v>
      </c>
      <c r="B286" s="526" t="s">
        <v>3473</v>
      </c>
      <c r="C286" s="527">
        <v>1</v>
      </c>
      <c r="D286" s="528" t="s">
        <v>3382</v>
      </c>
      <c r="E286" s="426" t="s">
        <v>3474</v>
      </c>
      <c r="F286" s="529" t="s">
        <v>3224</v>
      </c>
      <c r="G286" s="529" t="s">
        <v>3225</v>
      </c>
      <c r="H286" s="530" t="s">
        <v>194</v>
      </c>
      <c r="I286" s="384" t="s">
        <v>3475</v>
      </c>
      <c r="J286" s="353" t="s">
        <v>3231</v>
      </c>
      <c r="K286" s="354" t="s">
        <v>3232</v>
      </c>
      <c r="L286" s="402"/>
      <c r="M286" s="403"/>
      <c r="N286" s="402"/>
      <c r="O286" s="403"/>
      <c r="P286" s="402"/>
      <c r="Q286" s="403"/>
      <c r="R286" s="402"/>
      <c r="S286" s="403"/>
      <c r="T286" s="402"/>
      <c r="U286" s="403"/>
      <c r="V286" s="402"/>
      <c r="W286" s="403"/>
      <c r="X286" s="402"/>
      <c r="Y286" s="403"/>
      <c r="Z286" s="402"/>
      <c r="AA286" s="403"/>
      <c r="AB286" s="402"/>
      <c r="AC286" s="403"/>
      <c r="AD286" s="402"/>
      <c r="AE286" s="403"/>
      <c r="AF286" s="402"/>
      <c r="AG286" s="403"/>
      <c r="AH286" s="402"/>
      <c r="AI286" s="403"/>
      <c r="AJ286" s="402"/>
      <c r="AK286" s="403"/>
      <c r="AL286" s="402"/>
      <c r="AM286" s="403"/>
      <c r="AN286" s="402"/>
      <c r="AO286" s="403"/>
      <c r="AP286" s="402"/>
      <c r="AQ286" s="403"/>
      <c r="AR286" s="402"/>
      <c r="AS286" s="403"/>
      <c r="AT286" s="402"/>
      <c r="AU286" s="403"/>
      <c r="AV286" s="402"/>
      <c r="AW286" s="403"/>
      <c r="AX286" s="402"/>
      <c r="AY286" s="403"/>
      <c r="AZ286" s="402"/>
      <c r="BA286" s="403"/>
      <c r="BB286" s="402"/>
      <c r="BC286" s="403"/>
      <c r="BD286" s="402"/>
      <c r="BE286" s="403"/>
      <c r="BF286" s="402"/>
      <c r="BG286" s="403"/>
      <c r="BH286" s="402"/>
      <c r="BI286" s="403"/>
      <c r="BJ286" s="402"/>
      <c r="BK286" s="403"/>
      <c r="BL286" s="402"/>
      <c r="BM286" s="403"/>
      <c r="BN286" s="402"/>
      <c r="BO286" s="403"/>
      <c r="BP286" s="402"/>
      <c r="BQ286" s="403"/>
      <c r="BR286" s="402"/>
      <c r="BS286" s="403"/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3472</v>
      </c>
      <c r="B287" s="386" t="s">
        <v>3473</v>
      </c>
      <c r="C287" s="352" t="s">
        <v>3233</v>
      </c>
      <c r="D287" s="387" t="s">
        <v>3382</v>
      </c>
      <c r="E287" s="388" t="s">
        <v>3474</v>
      </c>
      <c r="F287" s="389" t="s">
        <v>3224</v>
      </c>
      <c r="G287" s="389" t="s">
        <v>3225</v>
      </c>
      <c r="H287" s="390" t="s">
        <v>194</v>
      </c>
      <c r="I287" s="391" t="s">
        <v>3475</v>
      </c>
      <c r="J287" s="353" t="s">
        <v>3231</v>
      </c>
      <c r="K287" s="353" t="s">
        <v>3234</v>
      </c>
      <c r="L287" s="400"/>
      <c r="M287" s="401"/>
      <c r="N287" s="400"/>
      <c r="O287" s="401"/>
      <c r="P287" s="400"/>
      <c r="Q287" s="401"/>
      <c r="R287" s="400"/>
      <c r="S287" s="401"/>
      <c r="T287" s="400"/>
      <c r="U287" s="401"/>
      <c r="V287" s="400"/>
      <c r="W287" s="401"/>
      <c r="X287" s="400"/>
      <c r="Y287" s="401"/>
      <c r="Z287" s="400"/>
      <c r="AA287" s="401"/>
      <c r="AB287" s="400"/>
      <c r="AC287" s="401"/>
      <c r="AD287" s="400"/>
      <c r="AE287" s="401"/>
      <c r="AF287" s="400"/>
      <c r="AG287" s="401"/>
      <c r="AH287" s="400"/>
      <c r="AI287" s="401"/>
      <c r="AJ287" s="400"/>
      <c r="AK287" s="401"/>
      <c r="AL287" s="400"/>
      <c r="AM287" s="401"/>
      <c r="AN287" s="400"/>
      <c r="AO287" s="401"/>
      <c r="AP287" s="400"/>
      <c r="AQ287" s="401"/>
      <c r="AR287" s="400"/>
      <c r="AS287" s="401"/>
      <c r="AT287" s="400"/>
      <c r="AU287" s="401"/>
      <c r="AV287" s="400"/>
      <c r="AW287" s="401"/>
      <c r="AX287" s="400"/>
      <c r="AY287" s="401"/>
      <c r="AZ287" s="400"/>
      <c r="BA287" s="401"/>
      <c r="BB287" s="400"/>
      <c r="BC287" s="401"/>
      <c r="BD287" s="400"/>
      <c r="BE287" s="401"/>
      <c r="BF287" s="400"/>
      <c r="BG287" s="401"/>
      <c r="BH287" s="400"/>
      <c r="BI287" s="401"/>
      <c r="BJ287" s="400"/>
      <c r="BK287" s="401"/>
      <c r="BL287" s="400"/>
      <c r="BM287" s="401"/>
      <c r="BN287" s="400"/>
      <c r="BO287" s="401"/>
      <c r="BP287" s="400"/>
      <c r="BQ287" s="401"/>
      <c r="BR287" s="400"/>
      <c r="BS287" s="401"/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0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3472</v>
      </c>
      <c r="B288" s="386" t="s">
        <v>3473</v>
      </c>
      <c r="C288" s="392" t="s">
        <v>3233</v>
      </c>
      <c r="D288" s="387" t="s">
        <v>3382</v>
      </c>
      <c r="E288" s="388" t="s">
        <v>3474</v>
      </c>
      <c r="F288" s="389" t="s">
        <v>3224</v>
      </c>
      <c r="G288" s="389" t="s">
        <v>3225</v>
      </c>
      <c r="H288" s="390" t="s">
        <v>194</v>
      </c>
      <c r="I288" s="391" t="s">
        <v>3475</v>
      </c>
      <c r="J288" s="353" t="s">
        <v>3231</v>
      </c>
      <c r="K288" s="355" t="s">
        <v>3235</v>
      </c>
      <c r="L288" s="400"/>
      <c r="M288" s="401"/>
      <c r="N288" s="400"/>
      <c r="O288" s="401"/>
      <c r="P288" s="400"/>
      <c r="Q288" s="401"/>
      <c r="R288" s="400"/>
      <c r="S288" s="401"/>
      <c r="T288" s="400"/>
      <c r="U288" s="401"/>
      <c r="V288" s="400"/>
      <c r="W288" s="401"/>
      <c r="X288" s="400"/>
      <c r="Y288" s="401"/>
      <c r="Z288" s="400"/>
      <c r="AA288" s="401"/>
      <c r="AB288" s="400"/>
      <c r="AC288" s="401"/>
      <c r="AD288" s="400"/>
      <c r="AE288" s="401"/>
      <c r="AF288" s="400"/>
      <c r="AG288" s="401"/>
      <c r="AH288" s="400"/>
      <c r="AI288" s="401"/>
      <c r="AJ288" s="400"/>
      <c r="AK288" s="401"/>
      <c r="AL288" s="400"/>
      <c r="AM288" s="401"/>
      <c r="AN288" s="400"/>
      <c r="AO288" s="401"/>
      <c r="AP288" s="400"/>
      <c r="AQ288" s="401"/>
      <c r="AR288" s="400"/>
      <c r="AS288" s="401"/>
      <c r="AT288" s="400"/>
      <c r="AU288" s="401"/>
      <c r="AV288" s="400"/>
      <c r="AW288" s="401"/>
      <c r="AX288" s="400"/>
      <c r="AY288" s="401"/>
      <c r="AZ288" s="400"/>
      <c r="BA288" s="401"/>
      <c r="BB288" s="400"/>
      <c r="BC288" s="401"/>
      <c r="BD288" s="400"/>
      <c r="BE288" s="401"/>
      <c r="BF288" s="400"/>
      <c r="BG288" s="401"/>
      <c r="BH288" s="400"/>
      <c r="BI288" s="401"/>
      <c r="BJ288" s="400"/>
      <c r="BK288" s="401"/>
      <c r="BL288" s="400"/>
      <c r="BM288" s="401"/>
      <c r="BN288" s="400"/>
      <c r="BO288" s="401"/>
      <c r="BP288" s="400"/>
      <c r="BQ288" s="401"/>
      <c r="BR288" s="400"/>
      <c r="BS288" s="401"/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3472</v>
      </c>
      <c r="B289" s="386" t="s">
        <v>3473</v>
      </c>
      <c r="C289" s="392" t="s">
        <v>3233</v>
      </c>
      <c r="D289" s="387" t="s">
        <v>3382</v>
      </c>
      <c r="E289" s="388" t="s">
        <v>3474</v>
      </c>
      <c r="F289" s="389" t="s">
        <v>3224</v>
      </c>
      <c r="G289" s="389" t="s">
        <v>3225</v>
      </c>
      <c r="H289" s="390" t="s">
        <v>194</v>
      </c>
      <c r="I289" s="391" t="s">
        <v>3475</v>
      </c>
      <c r="J289" s="353" t="s">
        <v>3231</v>
      </c>
      <c r="K289" s="356" t="s">
        <v>3236</v>
      </c>
      <c r="L289" s="400"/>
      <c r="M289" s="401"/>
      <c r="N289" s="400"/>
      <c r="O289" s="401"/>
      <c r="P289" s="400"/>
      <c r="Q289" s="401"/>
      <c r="R289" s="400"/>
      <c r="S289" s="401"/>
      <c r="T289" s="400"/>
      <c r="U289" s="401"/>
      <c r="V289" s="400"/>
      <c r="W289" s="401"/>
      <c r="X289" s="400"/>
      <c r="Y289" s="401"/>
      <c r="Z289" s="400"/>
      <c r="AA289" s="401"/>
      <c r="AB289" s="400"/>
      <c r="AC289" s="401"/>
      <c r="AD289" s="400"/>
      <c r="AE289" s="401"/>
      <c r="AF289" s="400"/>
      <c r="AG289" s="401"/>
      <c r="AH289" s="400"/>
      <c r="AI289" s="401"/>
      <c r="AJ289" s="400"/>
      <c r="AK289" s="401"/>
      <c r="AL289" s="400"/>
      <c r="AM289" s="401"/>
      <c r="AN289" s="400"/>
      <c r="AO289" s="401"/>
      <c r="AP289" s="400"/>
      <c r="AQ289" s="401"/>
      <c r="AR289" s="400"/>
      <c r="AS289" s="401"/>
      <c r="AT289" s="400"/>
      <c r="AU289" s="401"/>
      <c r="AV289" s="400"/>
      <c r="AW289" s="401"/>
      <c r="AX289" s="400"/>
      <c r="AY289" s="401"/>
      <c r="AZ289" s="400"/>
      <c r="BA289" s="401"/>
      <c r="BB289" s="400"/>
      <c r="BC289" s="401"/>
      <c r="BD289" s="400"/>
      <c r="BE289" s="401"/>
      <c r="BF289" s="400"/>
      <c r="BG289" s="401"/>
      <c r="BH289" s="400"/>
      <c r="BI289" s="401"/>
      <c r="BJ289" s="400"/>
      <c r="BK289" s="401"/>
      <c r="BL289" s="400"/>
      <c r="BM289" s="401"/>
      <c r="BN289" s="400"/>
      <c r="BO289" s="401"/>
      <c r="BP289" s="400"/>
      <c r="BQ289" s="401"/>
      <c r="BR289" s="400"/>
      <c r="BS289" s="401"/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898" t="s">
        <v>3472</v>
      </c>
      <c r="B290" s="393" t="s">
        <v>3473</v>
      </c>
      <c r="C290" s="394" t="s">
        <v>3233</v>
      </c>
      <c r="D290" s="395" t="s">
        <v>3382</v>
      </c>
      <c r="E290" s="411" t="s">
        <v>3474</v>
      </c>
      <c r="F290" s="396" t="s">
        <v>3224</v>
      </c>
      <c r="G290" s="396" t="s">
        <v>3225</v>
      </c>
      <c r="H290" s="397" t="s">
        <v>194</v>
      </c>
      <c r="I290" s="899" t="s">
        <v>3475</v>
      </c>
      <c r="J290" s="353" t="s">
        <v>3231</v>
      </c>
      <c r="K290" s="357" t="s">
        <v>60</v>
      </c>
      <c r="L290" s="402"/>
      <c r="M290" s="403"/>
      <c r="N290" s="402"/>
      <c r="O290" s="403"/>
      <c r="P290" s="402"/>
      <c r="Q290" s="403"/>
      <c r="R290" s="402"/>
      <c r="S290" s="403"/>
      <c r="T290" s="402"/>
      <c r="U290" s="403"/>
      <c r="V290" s="402"/>
      <c r="W290" s="403"/>
      <c r="X290" s="402"/>
      <c r="Y290" s="403"/>
      <c r="Z290" s="402"/>
      <c r="AA290" s="403"/>
      <c r="AB290" s="402"/>
      <c r="AC290" s="403"/>
      <c r="AD290" s="402"/>
      <c r="AE290" s="403"/>
      <c r="AF290" s="402"/>
      <c r="AG290" s="403"/>
      <c r="AH290" s="402"/>
      <c r="AI290" s="403"/>
      <c r="AJ290" s="402"/>
      <c r="AK290" s="403"/>
      <c r="AL290" s="402"/>
      <c r="AM290" s="403"/>
      <c r="AN290" s="402"/>
      <c r="AO290" s="403"/>
      <c r="AP290" s="402"/>
      <c r="AQ290" s="403"/>
      <c r="AR290" s="402"/>
      <c r="AS290" s="403"/>
      <c r="AT290" s="402"/>
      <c r="AU290" s="403"/>
      <c r="AV290" s="402"/>
      <c r="AW290" s="403"/>
      <c r="AX290" s="402"/>
      <c r="AY290" s="403"/>
      <c r="AZ290" s="402"/>
      <c r="BA290" s="403"/>
      <c r="BB290" s="402"/>
      <c r="BC290" s="403"/>
      <c r="BD290" s="402"/>
      <c r="BE290" s="403"/>
      <c r="BF290" s="402"/>
      <c r="BG290" s="403"/>
      <c r="BH290" s="402"/>
      <c r="BI290" s="403"/>
      <c r="BJ290" s="402"/>
      <c r="BK290" s="403"/>
      <c r="BL290" s="402"/>
      <c r="BM290" s="403"/>
      <c r="BN290" s="402"/>
      <c r="BO290" s="403"/>
      <c r="BP290" s="402"/>
      <c r="BQ290" s="403"/>
      <c r="BR290" s="402"/>
      <c r="BS290" s="403"/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3476</v>
      </c>
      <c r="B291" s="526" t="s">
        <v>3477</v>
      </c>
      <c r="C291" s="527">
        <v>3</v>
      </c>
      <c r="D291" s="528" t="s">
        <v>3478</v>
      </c>
      <c r="E291" s="426" t="s">
        <v>3479</v>
      </c>
      <c r="F291" s="529" t="s">
        <v>3224</v>
      </c>
      <c r="G291" s="529" t="s">
        <v>3225</v>
      </c>
      <c r="H291" s="530" t="s">
        <v>234</v>
      </c>
      <c r="I291" s="384" t="s">
        <v>3480</v>
      </c>
      <c r="J291" s="353" t="s">
        <v>3300</v>
      </c>
      <c r="K291" s="354" t="s">
        <v>3232</v>
      </c>
      <c r="L291" s="402"/>
      <c r="M291" s="403"/>
      <c r="N291" s="402"/>
      <c r="O291" s="403"/>
      <c r="P291" s="402"/>
      <c r="Q291" s="403"/>
      <c r="R291" s="402"/>
      <c r="S291" s="403"/>
      <c r="T291" s="402"/>
      <c r="U291" s="403"/>
      <c r="V291" s="402"/>
      <c r="W291" s="403"/>
      <c r="X291" s="402"/>
      <c r="Y291" s="403"/>
      <c r="Z291" s="402"/>
      <c r="AA291" s="403"/>
      <c r="AB291" s="402"/>
      <c r="AC291" s="403"/>
      <c r="AD291" s="402"/>
      <c r="AE291" s="403"/>
      <c r="AF291" s="402"/>
      <c r="AG291" s="403"/>
      <c r="AH291" s="402"/>
      <c r="AI291" s="403"/>
      <c r="AJ291" s="402"/>
      <c r="AK291" s="403"/>
      <c r="AL291" s="402"/>
      <c r="AM291" s="403"/>
      <c r="AN291" s="402"/>
      <c r="AO291" s="403"/>
      <c r="AP291" s="402"/>
      <c r="AQ291" s="403"/>
      <c r="AR291" s="402"/>
      <c r="AS291" s="403"/>
      <c r="AT291" s="402"/>
      <c r="AU291" s="403"/>
      <c r="AV291" s="402"/>
      <c r="AW291" s="403"/>
      <c r="AX291" s="402"/>
      <c r="AY291" s="403"/>
      <c r="AZ291" s="402"/>
      <c r="BA291" s="403"/>
      <c r="BB291" s="402"/>
      <c r="BC291" s="403"/>
      <c r="BD291" s="402"/>
      <c r="BE291" s="403"/>
      <c r="BF291" s="402"/>
      <c r="BG291" s="403"/>
      <c r="BH291" s="402"/>
      <c r="BI291" s="403"/>
      <c r="BJ291" s="402"/>
      <c r="BK291" s="403"/>
      <c r="BL291" s="402"/>
      <c r="BM291" s="403"/>
      <c r="BN291" s="402"/>
      <c r="BO291" s="403"/>
      <c r="BP291" s="402"/>
      <c r="BQ291" s="403"/>
      <c r="BR291" s="402"/>
      <c r="BS291" s="403"/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3476</v>
      </c>
      <c r="B292" s="386" t="s">
        <v>3477</v>
      </c>
      <c r="C292" s="352" t="s">
        <v>3301</v>
      </c>
      <c r="D292" s="387" t="s">
        <v>3478</v>
      </c>
      <c r="E292" s="388" t="s">
        <v>3479</v>
      </c>
      <c r="F292" s="389" t="s">
        <v>3224</v>
      </c>
      <c r="G292" s="389" t="s">
        <v>3225</v>
      </c>
      <c r="H292" s="390" t="s">
        <v>234</v>
      </c>
      <c r="I292" s="391" t="s">
        <v>3480</v>
      </c>
      <c r="J292" s="353" t="s">
        <v>3300</v>
      </c>
      <c r="K292" s="353" t="s">
        <v>3234</v>
      </c>
      <c r="L292" s="400"/>
      <c r="M292" s="401"/>
      <c r="N292" s="400"/>
      <c r="O292" s="401"/>
      <c r="P292" s="400"/>
      <c r="Q292" s="401"/>
      <c r="R292" s="400"/>
      <c r="S292" s="401"/>
      <c r="T292" s="400"/>
      <c r="U292" s="401"/>
      <c r="V292" s="400"/>
      <c r="W292" s="401"/>
      <c r="X292" s="400"/>
      <c r="Y292" s="401"/>
      <c r="Z292" s="400"/>
      <c r="AA292" s="401"/>
      <c r="AB292" s="400"/>
      <c r="AC292" s="401"/>
      <c r="AD292" s="400"/>
      <c r="AE292" s="401"/>
      <c r="AF292" s="400"/>
      <c r="AG292" s="401"/>
      <c r="AH292" s="400"/>
      <c r="AI292" s="401"/>
      <c r="AJ292" s="400"/>
      <c r="AK292" s="401"/>
      <c r="AL292" s="400"/>
      <c r="AM292" s="401"/>
      <c r="AN292" s="400"/>
      <c r="AO292" s="401"/>
      <c r="AP292" s="400"/>
      <c r="AQ292" s="401"/>
      <c r="AR292" s="400"/>
      <c r="AS292" s="401"/>
      <c r="AT292" s="400"/>
      <c r="AU292" s="401"/>
      <c r="AV292" s="400"/>
      <c r="AW292" s="401"/>
      <c r="AX292" s="400"/>
      <c r="AY292" s="401"/>
      <c r="AZ292" s="400"/>
      <c r="BA292" s="401"/>
      <c r="BB292" s="400"/>
      <c r="BC292" s="401"/>
      <c r="BD292" s="400"/>
      <c r="BE292" s="401"/>
      <c r="BF292" s="400"/>
      <c r="BG292" s="401"/>
      <c r="BH292" s="400"/>
      <c r="BI292" s="401"/>
      <c r="BJ292" s="400"/>
      <c r="BK292" s="401"/>
      <c r="BL292" s="400"/>
      <c r="BM292" s="401"/>
      <c r="BN292" s="400"/>
      <c r="BO292" s="401"/>
      <c r="BP292" s="400"/>
      <c r="BQ292" s="401"/>
      <c r="BR292" s="400"/>
      <c r="BS292" s="401"/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0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3476</v>
      </c>
      <c r="B293" s="386" t="s">
        <v>3477</v>
      </c>
      <c r="C293" s="392" t="s">
        <v>3301</v>
      </c>
      <c r="D293" s="387" t="s">
        <v>3478</v>
      </c>
      <c r="E293" s="388" t="s">
        <v>3479</v>
      </c>
      <c r="F293" s="389" t="s">
        <v>3224</v>
      </c>
      <c r="G293" s="389" t="s">
        <v>3225</v>
      </c>
      <c r="H293" s="390" t="s">
        <v>234</v>
      </c>
      <c r="I293" s="391" t="s">
        <v>3480</v>
      </c>
      <c r="J293" s="353" t="s">
        <v>3300</v>
      </c>
      <c r="K293" s="355" t="s">
        <v>3235</v>
      </c>
      <c r="L293" s="400"/>
      <c r="M293" s="401"/>
      <c r="N293" s="400"/>
      <c r="O293" s="401"/>
      <c r="P293" s="400"/>
      <c r="Q293" s="401"/>
      <c r="R293" s="400"/>
      <c r="S293" s="401"/>
      <c r="T293" s="400"/>
      <c r="U293" s="401"/>
      <c r="V293" s="400"/>
      <c r="W293" s="401"/>
      <c r="X293" s="400"/>
      <c r="Y293" s="401"/>
      <c r="Z293" s="400"/>
      <c r="AA293" s="401"/>
      <c r="AB293" s="400"/>
      <c r="AC293" s="401"/>
      <c r="AD293" s="400"/>
      <c r="AE293" s="401"/>
      <c r="AF293" s="400"/>
      <c r="AG293" s="401"/>
      <c r="AH293" s="400"/>
      <c r="AI293" s="401"/>
      <c r="AJ293" s="400"/>
      <c r="AK293" s="401"/>
      <c r="AL293" s="400"/>
      <c r="AM293" s="401"/>
      <c r="AN293" s="400"/>
      <c r="AO293" s="401"/>
      <c r="AP293" s="400"/>
      <c r="AQ293" s="401"/>
      <c r="AR293" s="400"/>
      <c r="AS293" s="401"/>
      <c r="AT293" s="400"/>
      <c r="AU293" s="401"/>
      <c r="AV293" s="400"/>
      <c r="AW293" s="401"/>
      <c r="AX293" s="400"/>
      <c r="AY293" s="401"/>
      <c r="AZ293" s="400"/>
      <c r="BA293" s="401"/>
      <c r="BB293" s="400"/>
      <c r="BC293" s="401"/>
      <c r="BD293" s="400"/>
      <c r="BE293" s="401"/>
      <c r="BF293" s="400"/>
      <c r="BG293" s="401"/>
      <c r="BH293" s="400"/>
      <c r="BI293" s="401"/>
      <c r="BJ293" s="400"/>
      <c r="BK293" s="401"/>
      <c r="BL293" s="400"/>
      <c r="BM293" s="401"/>
      <c r="BN293" s="400"/>
      <c r="BO293" s="401"/>
      <c r="BP293" s="400"/>
      <c r="BQ293" s="401"/>
      <c r="BR293" s="400"/>
      <c r="BS293" s="401"/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3476</v>
      </c>
      <c r="B294" s="386" t="s">
        <v>3477</v>
      </c>
      <c r="C294" s="392" t="s">
        <v>3301</v>
      </c>
      <c r="D294" s="387" t="s">
        <v>3478</v>
      </c>
      <c r="E294" s="388" t="s">
        <v>3479</v>
      </c>
      <c r="F294" s="389" t="s">
        <v>3224</v>
      </c>
      <c r="G294" s="389" t="s">
        <v>3225</v>
      </c>
      <c r="H294" s="390" t="s">
        <v>234</v>
      </c>
      <c r="I294" s="391" t="s">
        <v>3480</v>
      </c>
      <c r="J294" s="353" t="s">
        <v>3300</v>
      </c>
      <c r="K294" s="356" t="s">
        <v>3236</v>
      </c>
      <c r="L294" s="400"/>
      <c r="M294" s="401"/>
      <c r="N294" s="400"/>
      <c r="O294" s="401"/>
      <c r="P294" s="400"/>
      <c r="Q294" s="401"/>
      <c r="R294" s="400"/>
      <c r="S294" s="401"/>
      <c r="T294" s="400"/>
      <c r="U294" s="401"/>
      <c r="V294" s="400"/>
      <c r="W294" s="401"/>
      <c r="X294" s="400"/>
      <c r="Y294" s="401"/>
      <c r="Z294" s="400"/>
      <c r="AA294" s="401"/>
      <c r="AB294" s="400"/>
      <c r="AC294" s="401"/>
      <c r="AD294" s="400"/>
      <c r="AE294" s="401"/>
      <c r="AF294" s="400"/>
      <c r="AG294" s="401"/>
      <c r="AH294" s="400"/>
      <c r="AI294" s="401"/>
      <c r="AJ294" s="400"/>
      <c r="AK294" s="401"/>
      <c r="AL294" s="400"/>
      <c r="AM294" s="401"/>
      <c r="AN294" s="400"/>
      <c r="AO294" s="401"/>
      <c r="AP294" s="400"/>
      <c r="AQ294" s="401"/>
      <c r="AR294" s="400"/>
      <c r="AS294" s="401"/>
      <c r="AT294" s="400"/>
      <c r="AU294" s="401"/>
      <c r="AV294" s="400"/>
      <c r="AW294" s="401"/>
      <c r="AX294" s="400"/>
      <c r="AY294" s="401"/>
      <c r="AZ294" s="400"/>
      <c r="BA294" s="401"/>
      <c r="BB294" s="400"/>
      <c r="BC294" s="401"/>
      <c r="BD294" s="400"/>
      <c r="BE294" s="401"/>
      <c r="BF294" s="400"/>
      <c r="BG294" s="401"/>
      <c r="BH294" s="400"/>
      <c r="BI294" s="401"/>
      <c r="BJ294" s="400"/>
      <c r="BK294" s="401"/>
      <c r="BL294" s="400"/>
      <c r="BM294" s="401"/>
      <c r="BN294" s="400"/>
      <c r="BO294" s="401"/>
      <c r="BP294" s="400"/>
      <c r="BQ294" s="401"/>
      <c r="BR294" s="400"/>
      <c r="BS294" s="401"/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898" t="s">
        <v>3476</v>
      </c>
      <c r="B295" s="393" t="s">
        <v>3477</v>
      </c>
      <c r="C295" s="394" t="s">
        <v>3301</v>
      </c>
      <c r="D295" s="395" t="s">
        <v>3478</v>
      </c>
      <c r="E295" s="411" t="s">
        <v>3479</v>
      </c>
      <c r="F295" s="396" t="s">
        <v>3224</v>
      </c>
      <c r="G295" s="396" t="s">
        <v>3225</v>
      </c>
      <c r="H295" s="397" t="s">
        <v>234</v>
      </c>
      <c r="I295" s="899" t="s">
        <v>3480</v>
      </c>
      <c r="J295" s="353" t="s">
        <v>3300</v>
      </c>
      <c r="K295" s="357" t="s">
        <v>60</v>
      </c>
      <c r="L295" s="402"/>
      <c r="M295" s="403"/>
      <c r="N295" s="402"/>
      <c r="O295" s="403"/>
      <c r="P295" s="402"/>
      <c r="Q295" s="403"/>
      <c r="R295" s="402"/>
      <c r="S295" s="403"/>
      <c r="T295" s="402"/>
      <c r="U295" s="403"/>
      <c r="V295" s="402"/>
      <c r="W295" s="403"/>
      <c r="X295" s="402"/>
      <c r="Y295" s="403"/>
      <c r="Z295" s="402"/>
      <c r="AA295" s="403"/>
      <c r="AB295" s="402"/>
      <c r="AC295" s="403"/>
      <c r="AD295" s="402"/>
      <c r="AE295" s="403"/>
      <c r="AF295" s="402"/>
      <c r="AG295" s="403"/>
      <c r="AH295" s="402"/>
      <c r="AI295" s="403"/>
      <c r="AJ295" s="402"/>
      <c r="AK295" s="403"/>
      <c r="AL295" s="402"/>
      <c r="AM295" s="403"/>
      <c r="AN295" s="402"/>
      <c r="AO295" s="403"/>
      <c r="AP295" s="402"/>
      <c r="AQ295" s="403"/>
      <c r="AR295" s="402"/>
      <c r="AS295" s="403"/>
      <c r="AT295" s="402"/>
      <c r="AU295" s="403"/>
      <c r="AV295" s="402"/>
      <c r="AW295" s="403"/>
      <c r="AX295" s="402"/>
      <c r="AY295" s="403"/>
      <c r="AZ295" s="402"/>
      <c r="BA295" s="403"/>
      <c r="BB295" s="402"/>
      <c r="BC295" s="403"/>
      <c r="BD295" s="402"/>
      <c r="BE295" s="403"/>
      <c r="BF295" s="402"/>
      <c r="BG295" s="403"/>
      <c r="BH295" s="402"/>
      <c r="BI295" s="403"/>
      <c r="BJ295" s="402"/>
      <c r="BK295" s="403"/>
      <c r="BL295" s="402"/>
      <c r="BM295" s="403"/>
      <c r="BN295" s="402"/>
      <c r="BO295" s="403"/>
      <c r="BP295" s="402"/>
      <c r="BQ295" s="403"/>
      <c r="BR295" s="402"/>
      <c r="BS295" s="403"/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3481</v>
      </c>
      <c r="B296" s="526" t="s">
        <v>3482</v>
      </c>
      <c r="C296" s="527">
        <v>1</v>
      </c>
      <c r="D296" s="528" t="s">
        <v>3478</v>
      </c>
      <c r="E296" s="426" t="s">
        <v>3483</v>
      </c>
      <c r="F296" s="529" t="s">
        <v>3224</v>
      </c>
      <c r="G296" s="529" t="s">
        <v>3225</v>
      </c>
      <c r="H296" s="530" t="s">
        <v>234</v>
      </c>
      <c r="I296" s="384" t="s">
        <v>3484</v>
      </c>
      <c r="J296" s="353" t="s">
        <v>3231</v>
      </c>
      <c r="K296" s="354" t="s">
        <v>3232</v>
      </c>
      <c r="L296" s="402"/>
      <c r="M296" s="403"/>
      <c r="N296" s="402"/>
      <c r="O296" s="403"/>
      <c r="P296" s="402"/>
      <c r="Q296" s="403"/>
      <c r="R296" s="402"/>
      <c r="S296" s="403"/>
      <c r="T296" s="402"/>
      <c r="U296" s="403"/>
      <c r="V296" s="402"/>
      <c r="W296" s="403"/>
      <c r="X296" s="402"/>
      <c r="Y296" s="403"/>
      <c r="Z296" s="402"/>
      <c r="AA296" s="403"/>
      <c r="AB296" s="402"/>
      <c r="AC296" s="403"/>
      <c r="AD296" s="402"/>
      <c r="AE296" s="403"/>
      <c r="AF296" s="402"/>
      <c r="AG296" s="403"/>
      <c r="AH296" s="402"/>
      <c r="AI296" s="403"/>
      <c r="AJ296" s="402"/>
      <c r="AK296" s="403"/>
      <c r="AL296" s="402"/>
      <c r="AM296" s="403"/>
      <c r="AN296" s="402"/>
      <c r="AO296" s="403"/>
      <c r="AP296" s="402"/>
      <c r="AQ296" s="403"/>
      <c r="AR296" s="402"/>
      <c r="AS296" s="403"/>
      <c r="AT296" s="402"/>
      <c r="AU296" s="403"/>
      <c r="AV296" s="402"/>
      <c r="AW296" s="403"/>
      <c r="AX296" s="402"/>
      <c r="AY296" s="403"/>
      <c r="AZ296" s="402"/>
      <c r="BA296" s="403"/>
      <c r="BB296" s="402"/>
      <c r="BC296" s="403"/>
      <c r="BD296" s="402"/>
      <c r="BE296" s="403"/>
      <c r="BF296" s="402"/>
      <c r="BG296" s="403"/>
      <c r="BH296" s="402"/>
      <c r="BI296" s="403"/>
      <c r="BJ296" s="402"/>
      <c r="BK296" s="403"/>
      <c r="BL296" s="402"/>
      <c r="BM296" s="403"/>
      <c r="BN296" s="402"/>
      <c r="BO296" s="403"/>
      <c r="BP296" s="402"/>
      <c r="BQ296" s="403"/>
      <c r="BR296" s="402"/>
      <c r="BS296" s="403"/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3481</v>
      </c>
      <c r="B297" s="386" t="s">
        <v>3482</v>
      </c>
      <c r="C297" s="352" t="s">
        <v>3233</v>
      </c>
      <c r="D297" s="387" t="s">
        <v>3478</v>
      </c>
      <c r="E297" s="388" t="s">
        <v>3483</v>
      </c>
      <c r="F297" s="389" t="s">
        <v>3224</v>
      </c>
      <c r="G297" s="389" t="s">
        <v>3225</v>
      </c>
      <c r="H297" s="390" t="s">
        <v>234</v>
      </c>
      <c r="I297" s="391" t="s">
        <v>3484</v>
      </c>
      <c r="J297" s="353" t="s">
        <v>3231</v>
      </c>
      <c r="K297" s="353" t="s">
        <v>3234</v>
      </c>
      <c r="L297" s="400"/>
      <c r="M297" s="401"/>
      <c r="N297" s="400"/>
      <c r="O297" s="401"/>
      <c r="P297" s="400"/>
      <c r="Q297" s="401"/>
      <c r="R297" s="400"/>
      <c r="S297" s="401"/>
      <c r="T297" s="400"/>
      <c r="U297" s="401"/>
      <c r="V297" s="400"/>
      <c r="W297" s="401"/>
      <c r="X297" s="400"/>
      <c r="Y297" s="401"/>
      <c r="Z297" s="400"/>
      <c r="AA297" s="401"/>
      <c r="AB297" s="400"/>
      <c r="AC297" s="401"/>
      <c r="AD297" s="400"/>
      <c r="AE297" s="401"/>
      <c r="AF297" s="400"/>
      <c r="AG297" s="401"/>
      <c r="AH297" s="400"/>
      <c r="AI297" s="401"/>
      <c r="AJ297" s="400"/>
      <c r="AK297" s="401"/>
      <c r="AL297" s="400"/>
      <c r="AM297" s="401"/>
      <c r="AN297" s="400"/>
      <c r="AO297" s="401"/>
      <c r="AP297" s="400"/>
      <c r="AQ297" s="401"/>
      <c r="AR297" s="400"/>
      <c r="AS297" s="401"/>
      <c r="AT297" s="400"/>
      <c r="AU297" s="401"/>
      <c r="AV297" s="400"/>
      <c r="AW297" s="401"/>
      <c r="AX297" s="400"/>
      <c r="AY297" s="401"/>
      <c r="AZ297" s="400"/>
      <c r="BA297" s="401"/>
      <c r="BB297" s="400"/>
      <c r="BC297" s="401"/>
      <c r="BD297" s="400"/>
      <c r="BE297" s="401"/>
      <c r="BF297" s="400"/>
      <c r="BG297" s="401"/>
      <c r="BH297" s="400"/>
      <c r="BI297" s="401"/>
      <c r="BJ297" s="400"/>
      <c r="BK297" s="401"/>
      <c r="BL297" s="400"/>
      <c r="BM297" s="401"/>
      <c r="BN297" s="400"/>
      <c r="BO297" s="401"/>
      <c r="BP297" s="400"/>
      <c r="BQ297" s="401"/>
      <c r="BR297" s="400"/>
      <c r="BS297" s="401"/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0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3481</v>
      </c>
      <c r="B298" s="386" t="s">
        <v>3482</v>
      </c>
      <c r="C298" s="392" t="s">
        <v>3233</v>
      </c>
      <c r="D298" s="387" t="s">
        <v>3478</v>
      </c>
      <c r="E298" s="388" t="s">
        <v>3483</v>
      </c>
      <c r="F298" s="389" t="s">
        <v>3224</v>
      </c>
      <c r="G298" s="389" t="s">
        <v>3225</v>
      </c>
      <c r="H298" s="390" t="s">
        <v>234</v>
      </c>
      <c r="I298" s="391" t="s">
        <v>3484</v>
      </c>
      <c r="J298" s="353" t="s">
        <v>3231</v>
      </c>
      <c r="K298" s="355" t="s">
        <v>3235</v>
      </c>
      <c r="L298" s="400"/>
      <c r="M298" s="401"/>
      <c r="N298" s="400"/>
      <c r="O298" s="401"/>
      <c r="P298" s="400"/>
      <c r="Q298" s="401"/>
      <c r="R298" s="400"/>
      <c r="S298" s="401"/>
      <c r="T298" s="400"/>
      <c r="U298" s="401"/>
      <c r="V298" s="400"/>
      <c r="W298" s="401"/>
      <c r="X298" s="400"/>
      <c r="Y298" s="401"/>
      <c r="Z298" s="400"/>
      <c r="AA298" s="401"/>
      <c r="AB298" s="400"/>
      <c r="AC298" s="401"/>
      <c r="AD298" s="400"/>
      <c r="AE298" s="401"/>
      <c r="AF298" s="400"/>
      <c r="AG298" s="401"/>
      <c r="AH298" s="400"/>
      <c r="AI298" s="401"/>
      <c r="AJ298" s="400"/>
      <c r="AK298" s="401"/>
      <c r="AL298" s="400"/>
      <c r="AM298" s="401"/>
      <c r="AN298" s="400"/>
      <c r="AO298" s="401"/>
      <c r="AP298" s="400"/>
      <c r="AQ298" s="401"/>
      <c r="AR298" s="400"/>
      <c r="AS298" s="401"/>
      <c r="AT298" s="400"/>
      <c r="AU298" s="401"/>
      <c r="AV298" s="400"/>
      <c r="AW298" s="401"/>
      <c r="AX298" s="400"/>
      <c r="AY298" s="401"/>
      <c r="AZ298" s="400"/>
      <c r="BA298" s="401"/>
      <c r="BB298" s="400"/>
      <c r="BC298" s="401"/>
      <c r="BD298" s="400"/>
      <c r="BE298" s="401"/>
      <c r="BF298" s="400"/>
      <c r="BG298" s="401"/>
      <c r="BH298" s="400"/>
      <c r="BI298" s="401"/>
      <c r="BJ298" s="400"/>
      <c r="BK298" s="401"/>
      <c r="BL298" s="400"/>
      <c r="BM298" s="401"/>
      <c r="BN298" s="400"/>
      <c r="BO298" s="401"/>
      <c r="BP298" s="400"/>
      <c r="BQ298" s="401"/>
      <c r="BR298" s="400"/>
      <c r="BS298" s="401"/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3481</v>
      </c>
      <c r="B299" s="386" t="s">
        <v>3482</v>
      </c>
      <c r="C299" s="392" t="s">
        <v>3233</v>
      </c>
      <c r="D299" s="387" t="s">
        <v>3478</v>
      </c>
      <c r="E299" s="388" t="s">
        <v>3483</v>
      </c>
      <c r="F299" s="389" t="s">
        <v>3224</v>
      </c>
      <c r="G299" s="389" t="s">
        <v>3225</v>
      </c>
      <c r="H299" s="390" t="s">
        <v>234</v>
      </c>
      <c r="I299" s="391" t="s">
        <v>3484</v>
      </c>
      <c r="J299" s="353" t="s">
        <v>3231</v>
      </c>
      <c r="K299" s="356" t="s">
        <v>3236</v>
      </c>
      <c r="L299" s="400"/>
      <c r="M299" s="401"/>
      <c r="N299" s="400"/>
      <c r="O299" s="401"/>
      <c r="P299" s="400"/>
      <c r="Q299" s="401"/>
      <c r="R299" s="400"/>
      <c r="S299" s="401"/>
      <c r="T299" s="400"/>
      <c r="U299" s="401"/>
      <c r="V299" s="400"/>
      <c r="W299" s="401"/>
      <c r="X299" s="400"/>
      <c r="Y299" s="401"/>
      <c r="Z299" s="400"/>
      <c r="AA299" s="401"/>
      <c r="AB299" s="400"/>
      <c r="AC299" s="401"/>
      <c r="AD299" s="400"/>
      <c r="AE299" s="401"/>
      <c r="AF299" s="400"/>
      <c r="AG299" s="401"/>
      <c r="AH299" s="400"/>
      <c r="AI299" s="401"/>
      <c r="AJ299" s="400"/>
      <c r="AK299" s="401"/>
      <c r="AL299" s="400"/>
      <c r="AM299" s="401"/>
      <c r="AN299" s="400"/>
      <c r="AO299" s="401"/>
      <c r="AP299" s="400"/>
      <c r="AQ299" s="401"/>
      <c r="AR299" s="400"/>
      <c r="AS299" s="401"/>
      <c r="AT299" s="400"/>
      <c r="AU299" s="401"/>
      <c r="AV299" s="400"/>
      <c r="AW299" s="401"/>
      <c r="AX299" s="400"/>
      <c r="AY299" s="401"/>
      <c r="AZ299" s="400"/>
      <c r="BA299" s="401"/>
      <c r="BB299" s="400"/>
      <c r="BC299" s="401"/>
      <c r="BD299" s="400"/>
      <c r="BE299" s="401"/>
      <c r="BF299" s="400"/>
      <c r="BG299" s="401"/>
      <c r="BH299" s="400"/>
      <c r="BI299" s="401"/>
      <c r="BJ299" s="400"/>
      <c r="BK299" s="401"/>
      <c r="BL299" s="400"/>
      <c r="BM299" s="401"/>
      <c r="BN299" s="400"/>
      <c r="BO299" s="401"/>
      <c r="BP299" s="400"/>
      <c r="BQ299" s="401"/>
      <c r="BR299" s="400"/>
      <c r="BS299" s="401"/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898" t="s">
        <v>3481</v>
      </c>
      <c r="B300" s="393" t="s">
        <v>3482</v>
      </c>
      <c r="C300" s="394" t="s">
        <v>3233</v>
      </c>
      <c r="D300" s="395" t="s">
        <v>3478</v>
      </c>
      <c r="E300" s="411" t="s">
        <v>3483</v>
      </c>
      <c r="F300" s="396" t="s">
        <v>3224</v>
      </c>
      <c r="G300" s="396" t="s">
        <v>3225</v>
      </c>
      <c r="H300" s="397" t="s">
        <v>234</v>
      </c>
      <c r="I300" s="899" t="s">
        <v>3484</v>
      </c>
      <c r="J300" s="353" t="s">
        <v>3231</v>
      </c>
      <c r="K300" s="357" t="s">
        <v>60</v>
      </c>
      <c r="L300" s="402"/>
      <c r="M300" s="403"/>
      <c r="N300" s="402"/>
      <c r="O300" s="403"/>
      <c r="P300" s="402"/>
      <c r="Q300" s="403"/>
      <c r="R300" s="402"/>
      <c r="S300" s="403"/>
      <c r="T300" s="402"/>
      <c r="U300" s="403"/>
      <c r="V300" s="402"/>
      <c r="W300" s="403"/>
      <c r="X300" s="402"/>
      <c r="Y300" s="403"/>
      <c r="Z300" s="402"/>
      <c r="AA300" s="403"/>
      <c r="AB300" s="402"/>
      <c r="AC300" s="403"/>
      <c r="AD300" s="402"/>
      <c r="AE300" s="403"/>
      <c r="AF300" s="402"/>
      <c r="AG300" s="403"/>
      <c r="AH300" s="402"/>
      <c r="AI300" s="403"/>
      <c r="AJ300" s="402"/>
      <c r="AK300" s="403"/>
      <c r="AL300" s="402"/>
      <c r="AM300" s="403"/>
      <c r="AN300" s="402"/>
      <c r="AO300" s="403"/>
      <c r="AP300" s="402"/>
      <c r="AQ300" s="403"/>
      <c r="AR300" s="402"/>
      <c r="AS300" s="403"/>
      <c r="AT300" s="402"/>
      <c r="AU300" s="403"/>
      <c r="AV300" s="402"/>
      <c r="AW300" s="403"/>
      <c r="AX300" s="402"/>
      <c r="AY300" s="403"/>
      <c r="AZ300" s="402"/>
      <c r="BA300" s="403"/>
      <c r="BB300" s="402"/>
      <c r="BC300" s="403"/>
      <c r="BD300" s="402"/>
      <c r="BE300" s="403"/>
      <c r="BF300" s="402"/>
      <c r="BG300" s="403"/>
      <c r="BH300" s="402"/>
      <c r="BI300" s="403"/>
      <c r="BJ300" s="402"/>
      <c r="BK300" s="403"/>
      <c r="BL300" s="402"/>
      <c r="BM300" s="403"/>
      <c r="BN300" s="402"/>
      <c r="BO300" s="403"/>
      <c r="BP300" s="402"/>
      <c r="BQ300" s="403"/>
      <c r="BR300" s="402"/>
      <c r="BS300" s="403"/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3485</v>
      </c>
      <c r="B301" s="526" t="s">
        <v>3486</v>
      </c>
      <c r="C301" s="527">
        <v>1</v>
      </c>
      <c r="D301" s="528" t="s">
        <v>3478</v>
      </c>
      <c r="E301" s="426" t="s">
        <v>3487</v>
      </c>
      <c r="F301" s="529" t="s">
        <v>3224</v>
      </c>
      <c r="G301" s="529" t="s">
        <v>3225</v>
      </c>
      <c r="H301" s="530" t="s">
        <v>234</v>
      </c>
      <c r="I301" s="384" t="s">
        <v>3488</v>
      </c>
      <c r="J301" s="353" t="s">
        <v>3231</v>
      </c>
      <c r="K301" s="354" t="s">
        <v>3232</v>
      </c>
      <c r="L301" s="402"/>
      <c r="M301" s="403"/>
      <c r="N301" s="402"/>
      <c r="O301" s="403"/>
      <c r="P301" s="402"/>
      <c r="Q301" s="403"/>
      <c r="R301" s="402"/>
      <c r="S301" s="403"/>
      <c r="T301" s="402"/>
      <c r="U301" s="403"/>
      <c r="V301" s="402"/>
      <c r="W301" s="403"/>
      <c r="X301" s="402"/>
      <c r="Y301" s="403"/>
      <c r="Z301" s="402"/>
      <c r="AA301" s="403"/>
      <c r="AB301" s="402"/>
      <c r="AC301" s="403"/>
      <c r="AD301" s="402"/>
      <c r="AE301" s="403"/>
      <c r="AF301" s="402"/>
      <c r="AG301" s="403"/>
      <c r="AH301" s="402"/>
      <c r="AI301" s="403"/>
      <c r="AJ301" s="402"/>
      <c r="AK301" s="403"/>
      <c r="AL301" s="402"/>
      <c r="AM301" s="403"/>
      <c r="AN301" s="402"/>
      <c r="AO301" s="403"/>
      <c r="AP301" s="402"/>
      <c r="AQ301" s="403"/>
      <c r="AR301" s="402"/>
      <c r="AS301" s="403"/>
      <c r="AT301" s="402"/>
      <c r="AU301" s="403"/>
      <c r="AV301" s="402"/>
      <c r="AW301" s="403"/>
      <c r="AX301" s="402"/>
      <c r="AY301" s="403"/>
      <c r="AZ301" s="402"/>
      <c r="BA301" s="403"/>
      <c r="BB301" s="402"/>
      <c r="BC301" s="403"/>
      <c r="BD301" s="402"/>
      <c r="BE301" s="403"/>
      <c r="BF301" s="402"/>
      <c r="BG301" s="403"/>
      <c r="BH301" s="402"/>
      <c r="BI301" s="403"/>
      <c r="BJ301" s="402"/>
      <c r="BK301" s="403"/>
      <c r="BL301" s="402"/>
      <c r="BM301" s="403"/>
      <c r="BN301" s="402"/>
      <c r="BO301" s="403"/>
      <c r="BP301" s="402"/>
      <c r="BQ301" s="403"/>
      <c r="BR301" s="402"/>
      <c r="BS301" s="403"/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3485</v>
      </c>
      <c r="B302" s="386" t="s">
        <v>3486</v>
      </c>
      <c r="C302" s="352" t="s">
        <v>3233</v>
      </c>
      <c r="D302" s="387" t="s">
        <v>3478</v>
      </c>
      <c r="E302" s="388" t="s">
        <v>3487</v>
      </c>
      <c r="F302" s="389" t="s">
        <v>3224</v>
      </c>
      <c r="G302" s="389" t="s">
        <v>3225</v>
      </c>
      <c r="H302" s="390" t="s">
        <v>234</v>
      </c>
      <c r="I302" s="391" t="s">
        <v>3488</v>
      </c>
      <c r="J302" s="353" t="s">
        <v>3231</v>
      </c>
      <c r="K302" s="353" t="s">
        <v>3234</v>
      </c>
      <c r="L302" s="400"/>
      <c r="M302" s="401"/>
      <c r="N302" s="400"/>
      <c r="O302" s="401"/>
      <c r="P302" s="400"/>
      <c r="Q302" s="401"/>
      <c r="R302" s="400"/>
      <c r="S302" s="401"/>
      <c r="T302" s="400"/>
      <c r="U302" s="401"/>
      <c r="V302" s="400"/>
      <c r="W302" s="401"/>
      <c r="X302" s="400"/>
      <c r="Y302" s="401"/>
      <c r="Z302" s="400"/>
      <c r="AA302" s="401"/>
      <c r="AB302" s="400"/>
      <c r="AC302" s="401"/>
      <c r="AD302" s="400"/>
      <c r="AE302" s="401"/>
      <c r="AF302" s="400"/>
      <c r="AG302" s="401"/>
      <c r="AH302" s="400"/>
      <c r="AI302" s="401"/>
      <c r="AJ302" s="400"/>
      <c r="AK302" s="401"/>
      <c r="AL302" s="400"/>
      <c r="AM302" s="401"/>
      <c r="AN302" s="400"/>
      <c r="AO302" s="401"/>
      <c r="AP302" s="400"/>
      <c r="AQ302" s="401"/>
      <c r="AR302" s="400"/>
      <c r="AS302" s="401"/>
      <c r="AT302" s="400"/>
      <c r="AU302" s="401"/>
      <c r="AV302" s="400"/>
      <c r="AW302" s="401"/>
      <c r="AX302" s="400"/>
      <c r="AY302" s="401"/>
      <c r="AZ302" s="400"/>
      <c r="BA302" s="401"/>
      <c r="BB302" s="400"/>
      <c r="BC302" s="401"/>
      <c r="BD302" s="400"/>
      <c r="BE302" s="401"/>
      <c r="BF302" s="400"/>
      <c r="BG302" s="401"/>
      <c r="BH302" s="400"/>
      <c r="BI302" s="401"/>
      <c r="BJ302" s="400"/>
      <c r="BK302" s="401"/>
      <c r="BL302" s="400"/>
      <c r="BM302" s="401"/>
      <c r="BN302" s="400"/>
      <c r="BO302" s="401"/>
      <c r="BP302" s="400"/>
      <c r="BQ302" s="401"/>
      <c r="BR302" s="400"/>
      <c r="BS302" s="401"/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3485</v>
      </c>
      <c r="B303" s="386" t="s">
        <v>3486</v>
      </c>
      <c r="C303" s="392" t="s">
        <v>3233</v>
      </c>
      <c r="D303" s="387" t="s">
        <v>3478</v>
      </c>
      <c r="E303" s="388" t="s">
        <v>3487</v>
      </c>
      <c r="F303" s="389" t="s">
        <v>3224</v>
      </c>
      <c r="G303" s="389" t="s">
        <v>3225</v>
      </c>
      <c r="H303" s="390" t="s">
        <v>234</v>
      </c>
      <c r="I303" s="391" t="s">
        <v>3488</v>
      </c>
      <c r="J303" s="353" t="s">
        <v>3231</v>
      </c>
      <c r="K303" s="355" t="s">
        <v>3235</v>
      </c>
      <c r="L303" s="400"/>
      <c r="M303" s="401"/>
      <c r="N303" s="400"/>
      <c r="O303" s="401"/>
      <c r="P303" s="400"/>
      <c r="Q303" s="401"/>
      <c r="R303" s="400"/>
      <c r="S303" s="401"/>
      <c r="T303" s="400"/>
      <c r="U303" s="401"/>
      <c r="V303" s="400"/>
      <c r="W303" s="401"/>
      <c r="X303" s="400"/>
      <c r="Y303" s="401"/>
      <c r="Z303" s="400"/>
      <c r="AA303" s="401"/>
      <c r="AB303" s="400"/>
      <c r="AC303" s="401"/>
      <c r="AD303" s="400"/>
      <c r="AE303" s="401"/>
      <c r="AF303" s="400"/>
      <c r="AG303" s="401"/>
      <c r="AH303" s="400"/>
      <c r="AI303" s="401"/>
      <c r="AJ303" s="400"/>
      <c r="AK303" s="401"/>
      <c r="AL303" s="400"/>
      <c r="AM303" s="401"/>
      <c r="AN303" s="400"/>
      <c r="AO303" s="401"/>
      <c r="AP303" s="400"/>
      <c r="AQ303" s="401"/>
      <c r="AR303" s="400"/>
      <c r="AS303" s="401"/>
      <c r="AT303" s="400"/>
      <c r="AU303" s="401"/>
      <c r="AV303" s="400"/>
      <c r="AW303" s="401"/>
      <c r="AX303" s="400"/>
      <c r="AY303" s="401"/>
      <c r="AZ303" s="400"/>
      <c r="BA303" s="401"/>
      <c r="BB303" s="400"/>
      <c r="BC303" s="401"/>
      <c r="BD303" s="400"/>
      <c r="BE303" s="401"/>
      <c r="BF303" s="400"/>
      <c r="BG303" s="401"/>
      <c r="BH303" s="400"/>
      <c r="BI303" s="401"/>
      <c r="BJ303" s="400"/>
      <c r="BK303" s="401"/>
      <c r="BL303" s="400"/>
      <c r="BM303" s="401"/>
      <c r="BN303" s="400"/>
      <c r="BO303" s="401"/>
      <c r="BP303" s="400"/>
      <c r="BQ303" s="401"/>
      <c r="BR303" s="400"/>
      <c r="BS303" s="401"/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3485</v>
      </c>
      <c r="B304" s="386" t="s">
        <v>3486</v>
      </c>
      <c r="C304" s="392" t="s">
        <v>3233</v>
      </c>
      <c r="D304" s="387" t="s">
        <v>3478</v>
      </c>
      <c r="E304" s="388" t="s">
        <v>3487</v>
      </c>
      <c r="F304" s="389" t="s">
        <v>3224</v>
      </c>
      <c r="G304" s="389" t="s">
        <v>3225</v>
      </c>
      <c r="H304" s="390" t="s">
        <v>234</v>
      </c>
      <c r="I304" s="391" t="s">
        <v>3488</v>
      </c>
      <c r="J304" s="353" t="s">
        <v>3231</v>
      </c>
      <c r="K304" s="356" t="s">
        <v>3236</v>
      </c>
      <c r="L304" s="400"/>
      <c r="M304" s="401"/>
      <c r="N304" s="400"/>
      <c r="O304" s="401"/>
      <c r="P304" s="400"/>
      <c r="Q304" s="401"/>
      <c r="R304" s="400"/>
      <c r="S304" s="401"/>
      <c r="T304" s="400"/>
      <c r="U304" s="401"/>
      <c r="V304" s="400"/>
      <c r="W304" s="401"/>
      <c r="X304" s="400"/>
      <c r="Y304" s="401"/>
      <c r="Z304" s="400"/>
      <c r="AA304" s="401"/>
      <c r="AB304" s="400"/>
      <c r="AC304" s="401"/>
      <c r="AD304" s="400"/>
      <c r="AE304" s="401"/>
      <c r="AF304" s="400"/>
      <c r="AG304" s="401"/>
      <c r="AH304" s="400"/>
      <c r="AI304" s="401"/>
      <c r="AJ304" s="400"/>
      <c r="AK304" s="401"/>
      <c r="AL304" s="400"/>
      <c r="AM304" s="401"/>
      <c r="AN304" s="400"/>
      <c r="AO304" s="401"/>
      <c r="AP304" s="400"/>
      <c r="AQ304" s="401"/>
      <c r="AR304" s="400"/>
      <c r="AS304" s="401"/>
      <c r="AT304" s="400"/>
      <c r="AU304" s="401"/>
      <c r="AV304" s="400"/>
      <c r="AW304" s="401"/>
      <c r="AX304" s="400"/>
      <c r="AY304" s="401"/>
      <c r="AZ304" s="400"/>
      <c r="BA304" s="401"/>
      <c r="BB304" s="400"/>
      <c r="BC304" s="401"/>
      <c r="BD304" s="400"/>
      <c r="BE304" s="401"/>
      <c r="BF304" s="400"/>
      <c r="BG304" s="401"/>
      <c r="BH304" s="400"/>
      <c r="BI304" s="401"/>
      <c r="BJ304" s="400"/>
      <c r="BK304" s="401"/>
      <c r="BL304" s="400"/>
      <c r="BM304" s="401"/>
      <c r="BN304" s="400"/>
      <c r="BO304" s="401"/>
      <c r="BP304" s="400"/>
      <c r="BQ304" s="401"/>
      <c r="BR304" s="400"/>
      <c r="BS304" s="401"/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898" t="s">
        <v>3485</v>
      </c>
      <c r="B305" s="393" t="s">
        <v>3486</v>
      </c>
      <c r="C305" s="394" t="s">
        <v>3233</v>
      </c>
      <c r="D305" s="395" t="s">
        <v>3478</v>
      </c>
      <c r="E305" s="411" t="s">
        <v>3487</v>
      </c>
      <c r="F305" s="396" t="s">
        <v>3224</v>
      </c>
      <c r="G305" s="396" t="s">
        <v>3225</v>
      </c>
      <c r="H305" s="397" t="s">
        <v>234</v>
      </c>
      <c r="I305" s="899" t="s">
        <v>3488</v>
      </c>
      <c r="J305" s="353" t="s">
        <v>3231</v>
      </c>
      <c r="K305" s="357" t="s">
        <v>60</v>
      </c>
      <c r="L305" s="402"/>
      <c r="M305" s="403"/>
      <c r="N305" s="402"/>
      <c r="O305" s="403"/>
      <c r="P305" s="402"/>
      <c r="Q305" s="403"/>
      <c r="R305" s="402"/>
      <c r="S305" s="403"/>
      <c r="T305" s="402"/>
      <c r="U305" s="403"/>
      <c r="V305" s="402"/>
      <c r="W305" s="403"/>
      <c r="X305" s="402"/>
      <c r="Y305" s="403"/>
      <c r="Z305" s="402"/>
      <c r="AA305" s="403"/>
      <c r="AB305" s="402"/>
      <c r="AC305" s="403"/>
      <c r="AD305" s="402"/>
      <c r="AE305" s="403"/>
      <c r="AF305" s="402"/>
      <c r="AG305" s="403"/>
      <c r="AH305" s="402"/>
      <c r="AI305" s="403"/>
      <c r="AJ305" s="402"/>
      <c r="AK305" s="403"/>
      <c r="AL305" s="402"/>
      <c r="AM305" s="403"/>
      <c r="AN305" s="402"/>
      <c r="AO305" s="403"/>
      <c r="AP305" s="402"/>
      <c r="AQ305" s="403"/>
      <c r="AR305" s="402"/>
      <c r="AS305" s="403"/>
      <c r="AT305" s="402"/>
      <c r="AU305" s="403"/>
      <c r="AV305" s="402"/>
      <c r="AW305" s="403"/>
      <c r="AX305" s="402"/>
      <c r="AY305" s="403"/>
      <c r="AZ305" s="402"/>
      <c r="BA305" s="403"/>
      <c r="BB305" s="402"/>
      <c r="BC305" s="403"/>
      <c r="BD305" s="402"/>
      <c r="BE305" s="403"/>
      <c r="BF305" s="402"/>
      <c r="BG305" s="403"/>
      <c r="BH305" s="402"/>
      <c r="BI305" s="403"/>
      <c r="BJ305" s="402"/>
      <c r="BK305" s="403"/>
      <c r="BL305" s="402"/>
      <c r="BM305" s="403"/>
      <c r="BN305" s="402"/>
      <c r="BO305" s="403"/>
      <c r="BP305" s="402"/>
      <c r="BQ305" s="403"/>
      <c r="BR305" s="402"/>
      <c r="BS305" s="403"/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3489</v>
      </c>
      <c r="B306" s="526" t="s">
        <v>3490</v>
      </c>
      <c r="C306" s="527">
        <v>1</v>
      </c>
      <c r="D306" s="528" t="s">
        <v>3478</v>
      </c>
      <c r="E306" s="426" t="s">
        <v>3491</v>
      </c>
      <c r="F306" s="529" t="s">
        <v>3224</v>
      </c>
      <c r="G306" s="529" t="s">
        <v>3225</v>
      </c>
      <c r="H306" s="530" t="s">
        <v>234</v>
      </c>
      <c r="I306" s="384" t="s">
        <v>3492</v>
      </c>
      <c r="J306" s="353" t="s">
        <v>3231</v>
      </c>
      <c r="K306" s="354" t="s">
        <v>3232</v>
      </c>
      <c r="L306" s="402"/>
      <c r="M306" s="403"/>
      <c r="N306" s="402"/>
      <c r="O306" s="403"/>
      <c r="P306" s="402"/>
      <c r="Q306" s="403"/>
      <c r="R306" s="402"/>
      <c r="S306" s="403"/>
      <c r="T306" s="402"/>
      <c r="U306" s="403"/>
      <c r="V306" s="402"/>
      <c r="W306" s="403"/>
      <c r="X306" s="402"/>
      <c r="Y306" s="403"/>
      <c r="Z306" s="402"/>
      <c r="AA306" s="403"/>
      <c r="AB306" s="402"/>
      <c r="AC306" s="403"/>
      <c r="AD306" s="402"/>
      <c r="AE306" s="403"/>
      <c r="AF306" s="402"/>
      <c r="AG306" s="403"/>
      <c r="AH306" s="402"/>
      <c r="AI306" s="403"/>
      <c r="AJ306" s="402"/>
      <c r="AK306" s="403"/>
      <c r="AL306" s="402"/>
      <c r="AM306" s="403"/>
      <c r="AN306" s="402"/>
      <c r="AO306" s="403"/>
      <c r="AP306" s="402"/>
      <c r="AQ306" s="403"/>
      <c r="AR306" s="402"/>
      <c r="AS306" s="403"/>
      <c r="AT306" s="402"/>
      <c r="AU306" s="403"/>
      <c r="AV306" s="402"/>
      <c r="AW306" s="403"/>
      <c r="AX306" s="402"/>
      <c r="AY306" s="403"/>
      <c r="AZ306" s="402"/>
      <c r="BA306" s="403"/>
      <c r="BB306" s="402"/>
      <c r="BC306" s="403"/>
      <c r="BD306" s="402"/>
      <c r="BE306" s="403"/>
      <c r="BF306" s="402"/>
      <c r="BG306" s="403"/>
      <c r="BH306" s="402"/>
      <c r="BI306" s="403"/>
      <c r="BJ306" s="402"/>
      <c r="BK306" s="403"/>
      <c r="BL306" s="402"/>
      <c r="BM306" s="403"/>
      <c r="BN306" s="402"/>
      <c r="BO306" s="403"/>
      <c r="BP306" s="402"/>
      <c r="BQ306" s="403"/>
      <c r="BR306" s="402"/>
      <c r="BS306" s="403"/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3489</v>
      </c>
      <c r="B307" s="386" t="s">
        <v>3490</v>
      </c>
      <c r="C307" s="352" t="s">
        <v>3233</v>
      </c>
      <c r="D307" s="387" t="s">
        <v>3478</v>
      </c>
      <c r="E307" s="388" t="s">
        <v>3491</v>
      </c>
      <c r="F307" s="389" t="s">
        <v>3224</v>
      </c>
      <c r="G307" s="389" t="s">
        <v>3225</v>
      </c>
      <c r="H307" s="390" t="s">
        <v>234</v>
      </c>
      <c r="I307" s="391" t="s">
        <v>3492</v>
      </c>
      <c r="J307" s="353" t="s">
        <v>3231</v>
      </c>
      <c r="K307" s="353" t="s">
        <v>3234</v>
      </c>
      <c r="L307" s="400">
        <v>5</v>
      </c>
      <c r="M307" s="401"/>
      <c r="N307" s="400">
        <v>1</v>
      </c>
      <c r="O307" s="401"/>
      <c r="P307" s="400">
        <v>2</v>
      </c>
      <c r="Q307" s="401"/>
      <c r="R307" s="400"/>
      <c r="S307" s="401"/>
      <c r="T307" s="400"/>
      <c r="U307" s="401"/>
      <c r="V307" s="400">
        <v>6</v>
      </c>
      <c r="W307" s="401"/>
      <c r="X307" s="400">
        <v>3</v>
      </c>
      <c r="Y307" s="401"/>
      <c r="Z307" s="400">
        <v>3</v>
      </c>
      <c r="AA307" s="401"/>
      <c r="AB307" s="400"/>
      <c r="AC307" s="401"/>
      <c r="AD307" s="400">
        <v>2</v>
      </c>
      <c r="AE307" s="401"/>
      <c r="AF307" s="400"/>
      <c r="AG307" s="401"/>
      <c r="AH307" s="400"/>
      <c r="AI307" s="401"/>
      <c r="AJ307" s="400">
        <v>6</v>
      </c>
      <c r="AK307" s="401"/>
      <c r="AL307" s="400">
        <v>3</v>
      </c>
      <c r="AM307" s="401"/>
      <c r="AN307" s="400">
        <v>3</v>
      </c>
      <c r="AO307" s="401"/>
      <c r="AP307" s="400">
        <v>1</v>
      </c>
      <c r="AQ307" s="401"/>
      <c r="AR307" s="400">
        <v>2</v>
      </c>
      <c r="AS307" s="401"/>
      <c r="AT307" s="400"/>
      <c r="AU307" s="401"/>
      <c r="AV307" s="400"/>
      <c r="AW307" s="401"/>
      <c r="AX307" s="400">
        <v>6</v>
      </c>
      <c r="AY307" s="401"/>
      <c r="AZ307" s="400">
        <v>3</v>
      </c>
      <c r="BA307" s="401"/>
      <c r="BB307" s="400">
        <v>3</v>
      </c>
      <c r="BC307" s="401"/>
      <c r="BD307" s="400">
        <v>1</v>
      </c>
      <c r="BE307" s="401"/>
      <c r="BF307" s="400">
        <v>2</v>
      </c>
      <c r="BG307" s="401"/>
      <c r="BH307" s="400"/>
      <c r="BI307" s="401"/>
      <c r="BJ307" s="400"/>
      <c r="BK307" s="401"/>
      <c r="BL307" s="400">
        <v>6</v>
      </c>
      <c r="BM307" s="401"/>
      <c r="BN307" s="400">
        <v>3</v>
      </c>
      <c r="BO307" s="401"/>
      <c r="BP307" s="400">
        <v>3</v>
      </c>
      <c r="BQ307" s="401"/>
      <c r="BR307" s="400">
        <v>1</v>
      </c>
      <c r="BS307" s="401"/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65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3489</v>
      </c>
      <c r="B308" s="386" t="s">
        <v>3490</v>
      </c>
      <c r="C308" s="392" t="s">
        <v>3233</v>
      </c>
      <c r="D308" s="387" t="s">
        <v>3478</v>
      </c>
      <c r="E308" s="388" t="s">
        <v>3491</v>
      </c>
      <c r="F308" s="389" t="s">
        <v>3224</v>
      </c>
      <c r="G308" s="389" t="s">
        <v>3225</v>
      </c>
      <c r="H308" s="390" t="s">
        <v>234</v>
      </c>
      <c r="I308" s="391" t="s">
        <v>3492</v>
      </c>
      <c r="J308" s="353" t="s">
        <v>3231</v>
      </c>
      <c r="K308" s="355" t="s">
        <v>3235</v>
      </c>
      <c r="L308" s="400"/>
      <c r="M308" s="401"/>
      <c r="N308" s="400"/>
      <c r="O308" s="401"/>
      <c r="P308" s="400"/>
      <c r="Q308" s="401"/>
      <c r="R308" s="400"/>
      <c r="S308" s="401"/>
      <c r="T308" s="400"/>
      <c r="U308" s="401"/>
      <c r="V308" s="400"/>
      <c r="W308" s="401"/>
      <c r="X308" s="400"/>
      <c r="Y308" s="401"/>
      <c r="Z308" s="400"/>
      <c r="AA308" s="401"/>
      <c r="AB308" s="400"/>
      <c r="AC308" s="401"/>
      <c r="AD308" s="400"/>
      <c r="AE308" s="401"/>
      <c r="AF308" s="400"/>
      <c r="AG308" s="401"/>
      <c r="AH308" s="400"/>
      <c r="AI308" s="401"/>
      <c r="AJ308" s="400"/>
      <c r="AK308" s="401"/>
      <c r="AL308" s="400"/>
      <c r="AM308" s="401"/>
      <c r="AN308" s="400"/>
      <c r="AO308" s="401"/>
      <c r="AP308" s="400"/>
      <c r="AQ308" s="401"/>
      <c r="AR308" s="400"/>
      <c r="AS308" s="401"/>
      <c r="AT308" s="400"/>
      <c r="AU308" s="401"/>
      <c r="AV308" s="400"/>
      <c r="AW308" s="401"/>
      <c r="AX308" s="400"/>
      <c r="AY308" s="401"/>
      <c r="AZ308" s="400"/>
      <c r="BA308" s="401"/>
      <c r="BB308" s="400"/>
      <c r="BC308" s="401"/>
      <c r="BD308" s="400"/>
      <c r="BE308" s="401"/>
      <c r="BF308" s="400"/>
      <c r="BG308" s="401"/>
      <c r="BH308" s="400"/>
      <c r="BI308" s="401"/>
      <c r="BJ308" s="400"/>
      <c r="BK308" s="401"/>
      <c r="BL308" s="400"/>
      <c r="BM308" s="401"/>
      <c r="BN308" s="400"/>
      <c r="BO308" s="401"/>
      <c r="BP308" s="400"/>
      <c r="BQ308" s="401"/>
      <c r="BR308" s="400"/>
      <c r="BS308" s="401"/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3489</v>
      </c>
      <c r="B309" s="386" t="s">
        <v>3490</v>
      </c>
      <c r="C309" s="392" t="s">
        <v>3233</v>
      </c>
      <c r="D309" s="387" t="s">
        <v>3478</v>
      </c>
      <c r="E309" s="388" t="s">
        <v>3491</v>
      </c>
      <c r="F309" s="389" t="s">
        <v>3224</v>
      </c>
      <c r="G309" s="389" t="s">
        <v>3225</v>
      </c>
      <c r="H309" s="390" t="s">
        <v>234</v>
      </c>
      <c r="I309" s="391" t="s">
        <v>3492</v>
      </c>
      <c r="J309" s="353" t="s">
        <v>3231</v>
      </c>
      <c r="K309" s="356" t="s">
        <v>3236</v>
      </c>
      <c r="L309" s="400"/>
      <c r="M309" s="401"/>
      <c r="N309" s="400"/>
      <c r="O309" s="401"/>
      <c r="P309" s="400"/>
      <c r="Q309" s="401"/>
      <c r="R309" s="400"/>
      <c r="S309" s="401"/>
      <c r="T309" s="400"/>
      <c r="U309" s="401"/>
      <c r="V309" s="400"/>
      <c r="W309" s="401"/>
      <c r="X309" s="400"/>
      <c r="Y309" s="401"/>
      <c r="Z309" s="400"/>
      <c r="AA309" s="401"/>
      <c r="AB309" s="400"/>
      <c r="AC309" s="401"/>
      <c r="AD309" s="400"/>
      <c r="AE309" s="401"/>
      <c r="AF309" s="400"/>
      <c r="AG309" s="401"/>
      <c r="AH309" s="400"/>
      <c r="AI309" s="401"/>
      <c r="AJ309" s="400"/>
      <c r="AK309" s="401"/>
      <c r="AL309" s="400"/>
      <c r="AM309" s="401"/>
      <c r="AN309" s="400"/>
      <c r="AO309" s="401"/>
      <c r="AP309" s="400"/>
      <c r="AQ309" s="401"/>
      <c r="AR309" s="400"/>
      <c r="AS309" s="401"/>
      <c r="AT309" s="400"/>
      <c r="AU309" s="401"/>
      <c r="AV309" s="400"/>
      <c r="AW309" s="401"/>
      <c r="AX309" s="400"/>
      <c r="AY309" s="401"/>
      <c r="AZ309" s="400"/>
      <c r="BA309" s="401"/>
      <c r="BB309" s="400"/>
      <c r="BC309" s="401"/>
      <c r="BD309" s="400"/>
      <c r="BE309" s="401"/>
      <c r="BF309" s="400"/>
      <c r="BG309" s="401"/>
      <c r="BH309" s="400"/>
      <c r="BI309" s="401"/>
      <c r="BJ309" s="400"/>
      <c r="BK309" s="401"/>
      <c r="BL309" s="400"/>
      <c r="BM309" s="401"/>
      <c r="BN309" s="400"/>
      <c r="BO309" s="401"/>
      <c r="BP309" s="400"/>
      <c r="BQ309" s="401"/>
      <c r="BR309" s="400"/>
      <c r="BS309" s="401"/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898" t="s">
        <v>3489</v>
      </c>
      <c r="B310" s="393" t="s">
        <v>3490</v>
      </c>
      <c r="C310" s="394" t="s">
        <v>3233</v>
      </c>
      <c r="D310" s="395" t="s">
        <v>3478</v>
      </c>
      <c r="E310" s="411" t="s">
        <v>3491</v>
      </c>
      <c r="F310" s="396" t="s">
        <v>3224</v>
      </c>
      <c r="G310" s="396" t="s">
        <v>3225</v>
      </c>
      <c r="H310" s="397" t="s">
        <v>234</v>
      </c>
      <c r="I310" s="899" t="s">
        <v>3492</v>
      </c>
      <c r="J310" s="353" t="s">
        <v>3231</v>
      </c>
      <c r="K310" s="357" t="s">
        <v>60</v>
      </c>
      <c r="L310" s="402"/>
      <c r="M310" s="403"/>
      <c r="N310" s="402"/>
      <c r="O310" s="403"/>
      <c r="P310" s="402"/>
      <c r="Q310" s="403"/>
      <c r="R310" s="402"/>
      <c r="S310" s="403"/>
      <c r="T310" s="402"/>
      <c r="U310" s="403"/>
      <c r="V310" s="402"/>
      <c r="W310" s="403"/>
      <c r="X310" s="402"/>
      <c r="Y310" s="403"/>
      <c r="Z310" s="402"/>
      <c r="AA310" s="403"/>
      <c r="AB310" s="402"/>
      <c r="AC310" s="403"/>
      <c r="AD310" s="402"/>
      <c r="AE310" s="403"/>
      <c r="AF310" s="402"/>
      <c r="AG310" s="403"/>
      <c r="AH310" s="402"/>
      <c r="AI310" s="403"/>
      <c r="AJ310" s="402"/>
      <c r="AK310" s="403"/>
      <c r="AL310" s="402"/>
      <c r="AM310" s="403"/>
      <c r="AN310" s="402"/>
      <c r="AO310" s="403"/>
      <c r="AP310" s="402"/>
      <c r="AQ310" s="403"/>
      <c r="AR310" s="402"/>
      <c r="AS310" s="403"/>
      <c r="AT310" s="402"/>
      <c r="AU310" s="403"/>
      <c r="AV310" s="402"/>
      <c r="AW310" s="403"/>
      <c r="AX310" s="402"/>
      <c r="AY310" s="403"/>
      <c r="AZ310" s="402"/>
      <c r="BA310" s="403"/>
      <c r="BB310" s="402"/>
      <c r="BC310" s="403"/>
      <c r="BD310" s="402"/>
      <c r="BE310" s="403"/>
      <c r="BF310" s="402"/>
      <c r="BG310" s="403"/>
      <c r="BH310" s="402"/>
      <c r="BI310" s="403"/>
      <c r="BJ310" s="402"/>
      <c r="BK310" s="403"/>
      <c r="BL310" s="402"/>
      <c r="BM310" s="403"/>
      <c r="BN310" s="402"/>
      <c r="BO310" s="403"/>
      <c r="BP310" s="402"/>
      <c r="BQ310" s="403"/>
      <c r="BR310" s="402"/>
      <c r="BS310" s="403"/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3493</v>
      </c>
      <c r="B311" s="526" t="s">
        <v>3494</v>
      </c>
      <c r="C311" s="527">
        <v>1</v>
      </c>
      <c r="D311" s="528" t="s">
        <v>3478</v>
      </c>
      <c r="E311" s="426" t="s">
        <v>3495</v>
      </c>
      <c r="F311" s="529" t="s">
        <v>3224</v>
      </c>
      <c r="G311" s="529" t="s">
        <v>3225</v>
      </c>
      <c r="H311" s="530" t="s">
        <v>234</v>
      </c>
      <c r="I311" s="384" t="s">
        <v>3496</v>
      </c>
      <c r="J311" s="353" t="s">
        <v>3231</v>
      </c>
      <c r="K311" s="354" t="s">
        <v>3232</v>
      </c>
      <c r="L311" s="402"/>
      <c r="M311" s="403"/>
      <c r="N311" s="402"/>
      <c r="O311" s="403"/>
      <c r="P311" s="402"/>
      <c r="Q311" s="403"/>
      <c r="R311" s="402"/>
      <c r="S311" s="403"/>
      <c r="T311" s="402"/>
      <c r="U311" s="403"/>
      <c r="V311" s="402"/>
      <c r="W311" s="403"/>
      <c r="X311" s="402"/>
      <c r="Y311" s="403"/>
      <c r="Z311" s="402"/>
      <c r="AA311" s="403"/>
      <c r="AB311" s="402"/>
      <c r="AC311" s="403"/>
      <c r="AD311" s="402"/>
      <c r="AE311" s="403"/>
      <c r="AF311" s="402"/>
      <c r="AG311" s="403"/>
      <c r="AH311" s="402"/>
      <c r="AI311" s="403"/>
      <c r="AJ311" s="402"/>
      <c r="AK311" s="403"/>
      <c r="AL311" s="402"/>
      <c r="AM311" s="403"/>
      <c r="AN311" s="402"/>
      <c r="AO311" s="403"/>
      <c r="AP311" s="402"/>
      <c r="AQ311" s="403"/>
      <c r="AR311" s="402"/>
      <c r="AS311" s="403"/>
      <c r="AT311" s="402"/>
      <c r="AU311" s="403"/>
      <c r="AV311" s="402"/>
      <c r="AW311" s="403"/>
      <c r="AX311" s="402"/>
      <c r="AY311" s="403"/>
      <c r="AZ311" s="402"/>
      <c r="BA311" s="403"/>
      <c r="BB311" s="402"/>
      <c r="BC311" s="403"/>
      <c r="BD311" s="402"/>
      <c r="BE311" s="403"/>
      <c r="BF311" s="402"/>
      <c r="BG311" s="403"/>
      <c r="BH311" s="402"/>
      <c r="BI311" s="403"/>
      <c r="BJ311" s="402"/>
      <c r="BK311" s="403"/>
      <c r="BL311" s="402"/>
      <c r="BM311" s="403"/>
      <c r="BN311" s="402"/>
      <c r="BO311" s="403"/>
      <c r="BP311" s="402"/>
      <c r="BQ311" s="403"/>
      <c r="BR311" s="402"/>
      <c r="BS311" s="403"/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3493</v>
      </c>
      <c r="B312" s="386" t="s">
        <v>3494</v>
      </c>
      <c r="C312" s="352" t="s">
        <v>3233</v>
      </c>
      <c r="D312" s="387" t="s">
        <v>3478</v>
      </c>
      <c r="E312" s="388" t="s">
        <v>3495</v>
      </c>
      <c r="F312" s="389" t="s">
        <v>3224</v>
      </c>
      <c r="G312" s="389" t="s">
        <v>3225</v>
      </c>
      <c r="H312" s="390" t="s">
        <v>234</v>
      </c>
      <c r="I312" s="391" t="s">
        <v>3496</v>
      </c>
      <c r="J312" s="353" t="s">
        <v>3231</v>
      </c>
      <c r="K312" s="353" t="s">
        <v>3234</v>
      </c>
      <c r="L312" s="400">
        <v>1</v>
      </c>
      <c r="M312" s="401"/>
      <c r="N312" s="400">
        <v>5</v>
      </c>
      <c r="O312" s="401"/>
      <c r="P312" s="400"/>
      <c r="Q312" s="401"/>
      <c r="R312" s="400"/>
      <c r="S312" s="401"/>
      <c r="T312" s="400"/>
      <c r="U312" s="401"/>
      <c r="V312" s="400">
        <v>1</v>
      </c>
      <c r="W312" s="401"/>
      <c r="X312" s="400">
        <v>5</v>
      </c>
      <c r="Y312" s="401"/>
      <c r="Z312" s="400">
        <v>1</v>
      </c>
      <c r="AA312" s="401"/>
      <c r="AB312" s="400">
        <v>5</v>
      </c>
      <c r="AC312" s="401"/>
      <c r="AD312" s="400"/>
      <c r="AE312" s="401"/>
      <c r="AF312" s="400"/>
      <c r="AG312" s="401"/>
      <c r="AH312" s="400"/>
      <c r="AI312" s="401"/>
      <c r="AJ312" s="400">
        <v>1</v>
      </c>
      <c r="AK312" s="401"/>
      <c r="AL312" s="400">
        <v>5</v>
      </c>
      <c r="AM312" s="401"/>
      <c r="AN312" s="400">
        <v>1</v>
      </c>
      <c r="AO312" s="401"/>
      <c r="AP312" s="400">
        <v>5</v>
      </c>
      <c r="AQ312" s="401"/>
      <c r="AR312" s="400"/>
      <c r="AS312" s="401"/>
      <c r="AT312" s="400"/>
      <c r="AU312" s="401"/>
      <c r="AV312" s="400"/>
      <c r="AW312" s="401"/>
      <c r="AX312" s="400">
        <v>1</v>
      </c>
      <c r="AY312" s="401"/>
      <c r="AZ312" s="400">
        <v>5</v>
      </c>
      <c r="BA312" s="401"/>
      <c r="BB312" s="400">
        <v>1</v>
      </c>
      <c r="BC312" s="401"/>
      <c r="BD312" s="400">
        <v>5</v>
      </c>
      <c r="BE312" s="401"/>
      <c r="BF312" s="400"/>
      <c r="BG312" s="401"/>
      <c r="BH312" s="400"/>
      <c r="BI312" s="401"/>
      <c r="BJ312" s="400"/>
      <c r="BK312" s="401"/>
      <c r="BL312" s="400">
        <v>1</v>
      </c>
      <c r="BM312" s="401"/>
      <c r="BN312" s="400">
        <v>5</v>
      </c>
      <c r="BO312" s="401"/>
      <c r="BP312" s="400">
        <v>1</v>
      </c>
      <c r="BQ312" s="401"/>
      <c r="BR312" s="400">
        <v>5</v>
      </c>
      <c r="BS312" s="401"/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54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3493</v>
      </c>
      <c r="B313" s="386" t="s">
        <v>3494</v>
      </c>
      <c r="C313" s="392" t="s">
        <v>3233</v>
      </c>
      <c r="D313" s="387" t="s">
        <v>3478</v>
      </c>
      <c r="E313" s="388" t="s">
        <v>3495</v>
      </c>
      <c r="F313" s="389" t="s">
        <v>3224</v>
      </c>
      <c r="G313" s="389" t="s">
        <v>3225</v>
      </c>
      <c r="H313" s="390" t="s">
        <v>234</v>
      </c>
      <c r="I313" s="391" t="s">
        <v>3496</v>
      </c>
      <c r="J313" s="353" t="s">
        <v>3231</v>
      </c>
      <c r="K313" s="355" t="s">
        <v>3235</v>
      </c>
      <c r="L313" s="400"/>
      <c r="M313" s="401"/>
      <c r="N313" s="400"/>
      <c r="O313" s="401"/>
      <c r="P313" s="400"/>
      <c r="Q313" s="401"/>
      <c r="R313" s="400"/>
      <c r="S313" s="401"/>
      <c r="T313" s="400"/>
      <c r="U313" s="401"/>
      <c r="V313" s="400"/>
      <c r="W313" s="401"/>
      <c r="X313" s="400"/>
      <c r="Y313" s="401"/>
      <c r="Z313" s="400"/>
      <c r="AA313" s="401"/>
      <c r="AB313" s="400"/>
      <c r="AC313" s="401"/>
      <c r="AD313" s="400"/>
      <c r="AE313" s="401"/>
      <c r="AF313" s="400"/>
      <c r="AG313" s="401"/>
      <c r="AH313" s="400"/>
      <c r="AI313" s="401"/>
      <c r="AJ313" s="400"/>
      <c r="AK313" s="401"/>
      <c r="AL313" s="400"/>
      <c r="AM313" s="401"/>
      <c r="AN313" s="400"/>
      <c r="AO313" s="401"/>
      <c r="AP313" s="400"/>
      <c r="AQ313" s="401"/>
      <c r="AR313" s="400"/>
      <c r="AS313" s="401"/>
      <c r="AT313" s="400"/>
      <c r="AU313" s="401"/>
      <c r="AV313" s="400"/>
      <c r="AW313" s="401"/>
      <c r="AX313" s="400"/>
      <c r="AY313" s="401"/>
      <c r="AZ313" s="400"/>
      <c r="BA313" s="401"/>
      <c r="BB313" s="400"/>
      <c r="BC313" s="401"/>
      <c r="BD313" s="400"/>
      <c r="BE313" s="401"/>
      <c r="BF313" s="400"/>
      <c r="BG313" s="401"/>
      <c r="BH313" s="400"/>
      <c r="BI313" s="401"/>
      <c r="BJ313" s="400"/>
      <c r="BK313" s="401"/>
      <c r="BL313" s="400"/>
      <c r="BM313" s="401"/>
      <c r="BN313" s="400"/>
      <c r="BO313" s="401"/>
      <c r="BP313" s="400"/>
      <c r="BQ313" s="401"/>
      <c r="BR313" s="400"/>
      <c r="BS313" s="401"/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3493</v>
      </c>
      <c r="B314" s="386" t="s">
        <v>3494</v>
      </c>
      <c r="C314" s="392" t="s">
        <v>3233</v>
      </c>
      <c r="D314" s="387" t="s">
        <v>3478</v>
      </c>
      <c r="E314" s="388" t="s">
        <v>3495</v>
      </c>
      <c r="F314" s="389" t="s">
        <v>3224</v>
      </c>
      <c r="G314" s="389" t="s">
        <v>3225</v>
      </c>
      <c r="H314" s="390" t="s">
        <v>234</v>
      </c>
      <c r="I314" s="391" t="s">
        <v>3496</v>
      </c>
      <c r="J314" s="353" t="s">
        <v>3231</v>
      </c>
      <c r="K314" s="356" t="s">
        <v>3236</v>
      </c>
      <c r="L314" s="400"/>
      <c r="M314" s="401"/>
      <c r="N314" s="400"/>
      <c r="O314" s="401"/>
      <c r="P314" s="400"/>
      <c r="Q314" s="401"/>
      <c r="R314" s="400"/>
      <c r="S314" s="401"/>
      <c r="T314" s="400"/>
      <c r="U314" s="401"/>
      <c r="V314" s="400"/>
      <c r="W314" s="401"/>
      <c r="X314" s="400"/>
      <c r="Y314" s="401"/>
      <c r="Z314" s="400"/>
      <c r="AA314" s="401"/>
      <c r="AB314" s="400"/>
      <c r="AC314" s="401"/>
      <c r="AD314" s="400"/>
      <c r="AE314" s="401"/>
      <c r="AF314" s="400"/>
      <c r="AG314" s="401"/>
      <c r="AH314" s="400"/>
      <c r="AI314" s="401"/>
      <c r="AJ314" s="400"/>
      <c r="AK314" s="401"/>
      <c r="AL314" s="400"/>
      <c r="AM314" s="401"/>
      <c r="AN314" s="400"/>
      <c r="AO314" s="401"/>
      <c r="AP314" s="400"/>
      <c r="AQ314" s="401"/>
      <c r="AR314" s="400"/>
      <c r="AS314" s="401"/>
      <c r="AT314" s="400"/>
      <c r="AU314" s="401"/>
      <c r="AV314" s="400"/>
      <c r="AW314" s="401"/>
      <c r="AX314" s="400"/>
      <c r="AY314" s="401"/>
      <c r="AZ314" s="400"/>
      <c r="BA314" s="401"/>
      <c r="BB314" s="400"/>
      <c r="BC314" s="401"/>
      <c r="BD314" s="400"/>
      <c r="BE314" s="401"/>
      <c r="BF314" s="400"/>
      <c r="BG314" s="401"/>
      <c r="BH314" s="400"/>
      <c r="BI314" s="401"/>
      <c r="BJ314" s="400"/>
      <c r="BK314" s="401"/>
      <c r="BL314" s="400"/>
      <c r="BM314" s="401"/>
      <c r="BN314" s="400"/>
      <c r="BO314" s="401"/>
      <c r="BP314" s="400"/>
      <c r="BQ314" s="401"/>
      <c r="BR314" s="400"/>
      <c r="BS314" s="401"/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898" t="s">
        <v>3493</v>
      </c>
      <c r="B315" s="393" t="s">
        <v>3494</v>
      </c>
      <c r="C315" s="394" t="s">
        <v>3233</v>
      </c>
      <c r="D315" s="395" t="s">
        <v>3478</v>
      </c>
      <c r="E315" s="411" t="s">
        <v>3495</v>
      </c>
      <c r="F315" s="396" t="s">
        <v>3224</v>
      </c>
      <c r="G315" s="396" t="s">
        <v>3225</v>
      </c>
      <c r="H315" s="397" t="s">
        <v>234</v>
      </c>
      <c r="I315" s="899" t="s">
        <v>3496</v>
      </c>
      <c r="J315" s="353" t="s">
        <v>3231</v>
      </c>
      <c r="K315" s="357" t="s">
        <v>60</v>
      </c>
      <c r="L315" s="402"/>
      <c r="M315" s="403"/>
      <c r="N315" s="402"/>
      <c r="O315" s="403"/>
      <c r="P315" s="402"/>
      <c r="Q315" s="403"/>
      <c r="R315" s="402"/>
      <c r="S315" s="403"/>
      <c r="T315" s="402"/>
      <c r="U315" s="403"/>
      <c r="V315" s="402"/>
      <c r="W315" s="403"/>
      <c r="X315" s="402"/>
      <c r="Y315" s="403"/>
      <c r="Z315" s="402"/>
      <c r="AA315" s="403"/>
      <c r="AB315" s="402"/>
      <c r="AC315" s="403"/>
      <c r="AD315" s="402"/>
      <c r="AE315" s="403"/>
      <c r="AF315" s="402"/>
      <c r="AG315" s="403"/>
      <c r="AH315" s="402"/>
      <c r="AI315" s="403"/>
      <c r="AJ315" s="402"/>
      <c r="AK315" s="403"/>
      <c r="AL315" s="402"/>
      <c r="AM315" s="403"/>
      <c r="AN315" s="402"/>
      <c r="AO315" s="403"/>
      <c r="AP315" s="402"/>
      <c r="AQ315" s="403"/>
      <c r="AR315" s="402"/>
      <c r="AS315" s="403"/>
      <c r="AT315" s="402"/>
      <c r="AU315" s="403"/>
      <c r="AV315" s="402"/>
      <c r="AW315" s="403"/>
      <c r="AX315" s="402"/>
      <c r="AY315" s="403"/>
      <c r="AZ315" s="402"/>
      <c r="BA315" s="403"/>
      <c r="BB315" s="402"/>
      <c r="BC315" s="403"/>
      <c r="BD315" s="402"/>
      <c r="BE315" s="403"/>
      <c r="BF315" s="402"/>
      <c r="BG315" s="403"/>
      <c r="BH315" s="402"/>
      <c r="BI315" s="403"/>
      <c r="BJ315" s="402"/>
      <c r="BK315" s="403"/>
      <c r="BL315" s="402"/>
      <c r="BM315" s="403"/>
      <c r="BN315" s="402"/>
      <c r="BO315" s="403"/>
      <c r="BP315" s="402"/>
      <c r="BQ315" s="403"/>
      <c r="BR315" s="402"/>
      <c r="BS315" s="403"/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3497</v>
      </c>
      <c r="B316" s="526" t="s">
        <v>3498</v>
      </c>
      <c r="C316" s="527">
        <v>1</v>
      </c>
      <c r="D316" s="528" t="s">
        <v>3478</v>
      </c>
      <c r="E316" s="426" t="s">
        <v>3499</v>
      </c>
      <c r="F316" s="529" t="s">
        <v>3224</v>
      </c>
      <c r="G316" s="529" t="s">
        <v>3225</v>
      </c>
      <c r="H316" s="530" t="s">
        <v>234</v>
      </c>
      <c r="I316" s="384" t="s">
        <v>3500</v>
      </c>
      <c r="J316" s="353" t="s">
        <v>3231</v>
      </c>
      <c r="K316" s="354" t="s">
        <v>3232</v>
      </c>
      <c r="L316" s="402"/>
      <c r="M316" s="403"/>
      <c r="N316" s="402"/>
      <c r="O316" s="403"/>
      <c r="P316" s="402"/>
      <c r="Q316" s="403"/>
      <c r="R316" s="402"/>
      <c r="S316" s="403"/>
      <c r="T316" s="402"/>
      <c r="U316" s="403"/>
      <c r="V316" s="402"/>
      <c r="W316" s="403"/>
      <c r="X316" s="402"/>
      <c r="Y316" s="403"/>
      <c r="Z316" s="402"/>
      <c r="AA316" s="403"/>
      <c r="AB316" s="402"/>
      <c r="AC316" s="403"/>
      <c r="AD316" s="402"/>
      <c r="AE316" s="403"/>
      <c r="AF316" s="402"/>
      <c r="AG316" s="403"/>
      <c r="AH316" s="402"/>
      <c r="AI316" s="403"/>
      <c r="AJ316" s="402"/>
      <c r="AK316" s="403"/>
      <c r="AL316" s="402"/>
      <c r="AM316" s="403"/>
      <c r="AN316" s="402"/>
      <c r="AO316" s="403"/>
      <c r="AP316" s="402"/>
      <c r="AQ316" s="403"/>
      <c r="AR316" s="402"/>
      <c r="AS316" s="403"/>
      <c r="AT316" s="402"/>
      <c r="AU316" s="403"/>
      <c r="AV316" s="402"/>
      <c r="AW316" s="403"/>
      <c r="AX316" s="402"/>
      <c r="AY316" s="403"/>
      <c r="AZ316" s="402"/>
      <c r="BA316" s="403"/>
      <c r="BB316" s="402"/>
      <c r="BC316" s="403"/>
      <c r="BD316" s="402"/>
      <c r="BE316" s="403"/>
      <c r="BF316" s="402"/>
      <c r="BG316" s="403"/>
      <c r="BH316" s="402"/>
      <c r="BI316" s="403"/>
      <c r="BJ316" s="402"/>
      <c r="BK316" s="403"/>
      <c r="BL316" s="402"/>
      <c r="BM316" s="403"/>
      <c r="BN316" s="402"/>
      <c r="BO316" s="403"/>
      <c r="BP316" s="402"/>
      <c r="BQ316" s="403"/>
      <c r="BR316" s="402"/>
      <c r="BS316" s="403"/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3497</v>
      </c>
      <c r="B317" s="386" t="s">
        <v>3498</v>
      </c>
      <c r="C317" s="352" t="s">
        <v>3233</v>
      </c>
      <c r="D317" s="387" t="s">
        <v>3478</v>
      </c>
      <c r="E317" s="388" t="s">
        <v>3499</v>
      </c>
      <c r="F317" s="389" t="s">
        <v>3224</v>
      </c>
      <c r="G317" s="389" t="s">
        <v>3225</v>
      </c>
      <c r="H317" s="390" t="s">
        <v>234</v>
      </c>
      <c r="I317" s="391" t="s">
        <v>3500</v>
      </c>
      <c r="J317" s="353" t="s">
        <v>3231</v>
      </c>
      <c r="K317" s="353" t="s">
        <v>3234</v>
      </c>
      <c r="L317" s="400">
        <v>2</v>
      </c>
      <c r="M317" s="401"/>
      <c r="N317" s="400">
        <v>2</v>
      </c>
      <c r="O317" s="401"/>
      <c r="P317" s="400">
        <v>2</v>
      </c>
      <c r="Q317" s="401"/>
      <c r="R317" s="400"/>
      <c r="S317" s="401"/>
      <c r="T317" s="400"/>
      <c r="U317" s="401"/>
      <c r="V317" s="400"/>
      <c r="W317" s="401"/>
      <c r="X317" s="400"/>
      <c r="Y317" s="401"/>
      <c r="Z317" s="400">
        <v>2</v>
      </c>
      <c r="AA317" s="401"/>
      <c r="AB317" s="400">
        <v>2</v>
      </c>
      <c r="AC317" s="401"/>
      <c r="AD317" s="400">
        <v>2</v>
      </c>
      <c r="AE317" s="401"/>
      <c r="AF317" s="400"/>
      <c r="AG317" s="401"/>
      <c r="AH317" s="400"/>
      <c r="AI317" s="401"/>
      <c r="AJ317" s="400"/>
      <c r="AK317" s="401"/>
      <c r="AL317" s="400"/>
      <c r="AM317" s="401"/>
      <c r="AN317" s="400">
        <v>2</v>
      </c>
      <c r="AO317" s="401"/>
      <c r="AP317" s="400">
        <v>2</v>
      </c>
      <c r="AQ317" s="401"/>
      <c r="AR317" s="400">
        <v>2</v>
      </c>
      <c r="AS317" s="401"/>
      <c r="AT317" s="400"/>
      <c r="AU317" s="401"/>
      <c r="AV317" s="400"/>
      <c r="AW317" s="401"/>
      <c r="AX317" s="400"/>
      <c r="AY317" s="401"/>
      <c r="AZ317" s="400"/>
      <c r="BA317" s="401"/>
      <c r="BB317" s="400">
        <v>2</v>
      </c>
      <c r="BC317" s="401"/>
      <c r="BD317" s="400">
        <v>2</v>
      </c>
      <c r="BE317" s="401"/>
      <c r="BF317" s="400">
        <v>2</v>
      </c>
      <c r="BG317" s="401"/>
      <c r="BH317" s="400"/>
      <c r="BI317" s="401"/>
      <c r="BJ317" s="400"/>
      <c r="BK317" s="401"/>
      <c r="BL317" s="400"/>
      <c r="BM317" s="401"/>
      <c r="BN317" s="400"/>
      <c r="BO317" s="401"/>
      <c r="BP317" s="400">
        <v>2</v>
      </c>
      <c r="BQ317" s="401"/>
      <c r="BR317" s="400">
        <v>2</v>
      </c>
      <c r="BS317" s="401"/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28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3497</v>
      </c>
      <c r="B318" s="386" t="s">
        <v>3498</v>
      </c>
      <c r="C318" s="392" t="s">
        <v>3233</v>
      </c>
      <c r="D318" s="387" t="s">
        <v>3478</v>
      </c>
      <c r="E318" s="388" t="s">
        <v>3499</v>
      </c>
      <c r="F318" s="389" t="s">
        <v>3224</v>
      </c>
      <c r="G318" s="389" t="s">
        <v>3225</v>
      </c>
      <c r="H318" s="390" t="s">
        <v>234</v>
      </c>
      <c r="I318" s="391" t="s">
        <v>3500</v>
      </c>
      <c r="J318" s="353" t="s">
        <v>3231</v>
      </c>
      <c r="K318" s="355" t="s">
        <v>3235</v>
      </c>
      <c r="L318" s="400"/>
      <c r="M318" s="401"/>
      <c r="N318" s="400"/>
      <c r="O318" s="401"/>
      <c r="P318" s="400"/>
      <c r="Q318" s="401"/>
      <c r="R318" s="400"/>
      <c r="S318" s="401"/>
      <c r="T318" s="400"/>
      <c r="U318" s="401"/>
      <c r="V318" s="400"/>
      <c r="W318" s="401"/>
      <c r="X318" s="400"/>
      <c r="Y318" s="401"/>
      <c r="Z318" s="400"/>
      <c r="AA318" s="401"/>
      <c r="AB318" s="400"/>
      <c r="AC318" s="401"/>
      <c r="AD318" s="400"/>
      <c r="AE318" s="401"/>
      <c r="AF318" s="400"/>
      <c r="AG318" s="401"/>
      <c r="AH318" s="400"/>
      <c r="AI318" s="401"/>
      <c r="AJ318" s="400"/>
      <c r="AK318" s="401"/>
      <c r="AL318" s="400"/>
      <c r="AM318" s="401"/>
      <c r="AN318" s="400"/>
      <c r="AO318" s="401"/>
      <c r="AP318" s="400"/>
      <c r="AQ318" s="401"/>
      <c r="AR318" s="400"/>
      <c r="AS318" s="401"/>
      <c r="AT318" s="400"/>
      <c r="AU318" s="401"/>
      <c r="AV318" s="400"/>
      <c r="AW318" s="401"/>
      <c r="AX318" s="400"/>
      <c r="AY318" s="401"/>
      <c r="AZ318" s="400"/>
      <c r="BA318" s="401"/>
      <c r="BB318" s="400"/>
      <c r="BC318" s="401"/>
      <c r="BD318" s="400"/>
      <c r="BE318" s="401"/>
      <c r="BF318" s="400"/>
      <c r="BG318" s="401"/>
      <c r="BH318" s="400"/>
      <c r="BI318" s="401"/>
      <c r="BJ318" s="400"/>
      <c r="BK318" s="401"/>
      <c r="BL318" s="400"/>
      <c r="BM318" s="401"/>
      <c r="BN318" s="400"/>
      <c r="BO318" s="401"/>
      <c r="BP318" s="400"/>
      <c r="BQ318" s="401"/>
      <c r="BR318" s="400"/>
      <c r="BS318" s="401"/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3497</v>
      </c>
      <c r="B319" s="386" t="s">
        <v>3498</v>
      </c>
      <c r="C319" s="392" t="s">
        <v>3233</v>
      </c>
      <c r="D319" s="387" t="s">
        <v>3478</v>
      </c>
      <c r="E319" s="388" t="s">
        <v>3499</v>
      </c>
      <c r="F319" s="389" t="s">
        <v>3224</v>
      </c>
      <c r="G319" s="389" t="s">
        <v>3225</v>
      </c>
      <c r="H319" s="390" t="s">
        <v>234</v>
      </c>
      <c r="I319" s="391" t="s">
        <v>3500</v>
      </c>
      <c r="J319" s="353" t="s">
        <v>3231</v>
      </c>
      <c r="K319" s="356" t="s">
        <v>3236</v>
      </c>
      <c r="L319" s="400"/>
      <c r="M319" s="401"/>
      <c r="N319" s="400"/>
      <c r="O319" s="401"/>
      <c r="P319" s="400"/>
      <c r="Q319" s="401"/>
      <c r="R319" s="400"/>
      <c r="S319" s="401"/>
      <c r="T319" s="400"/>
      <c r="U319" s="401"/>
      <c r="V319" s="400"/>
      <c r="W319" s="401"/>
      <c r="X319" s="400"/>
      <c r="Y319" s="401"/>
      <c r="Z319" s="400"/>
      <c r="AA319" s="401"/>
      <c r="AB319" s="400"/>
      <c r="AC319" s="401"/>
      <c r="AD319" s="400"/>
      <c r="AE319" s="401"/>
      <c r="AF319" s="400"/>
      <c r="AG319" s="401"/>
      <c r="AH319" s="400"/>
      <c r="AI319" s="401"/>
      <c r="AJ319" s="400"/>
      <c r="AK319" s="401"/>
      <c r="AL319" s="400"/>
      <c r="AM319" s="401"/>
      <c r="AN319" s="400"/>
      <c r="AO319" s="401"/>
      <c r="AP319" s="400"/>
      <c r="AQ319" s="401"/>
      <c r="AR319" s="400"/>
      <c r="AS319" s="401"/>
      <c r="AT319" s="400"/>
      <c r="AU319" s="401"/>
      <c r="AV319" s="400"/>
      <c r="AW319" s="401"/>
      <c r="AX319" s="400"/>
      <c r="AY319" s="401"/>
      <c r="AZ319" s="400"/>
      <c r="BA319" s="401"/>
      <c r="BB319" s="400"/>
      <c r="BC319" s="401"/>
      <c r="BD319" s="400"/>
      <c r="BE319" s="401"/>
      <c r="BF319" s="400"/>
      <c r="BG319" s="401"/>
      <c r="BH319" s="400"/>
      <c r="BI319" s="401"/>
      <c r="BJ319" s="400"/>
      <c r="BK319" s="401"/>
      <c r="BL319" s="400"/>
      <c r="BM319" s="401"/>
      <c r="BN319" s="400"/>
      <c r="BO319" s="401"/>
      <c r="BP319" s="400"/>
      <c r="BQ319" s="401"/>
      <c r="BR319" s="400"/>
      <c r="BS319" s="401"/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898" t="s">
        <v>3497</v>
      </c>
      <c r="B320" s="393" t="s">
        <v>3498</v>
      </c>
      <c r="C320" s="394" t="s">
        <v>3233</v>
      </c>
      <c r="D320" s="395" t="s">
        <v>3478</v>
      </c>
      <c r="E320" s="411" t="s">
        <v>3499</v>
      </c>
      <c r="F320" s="396" t="s">
        <v>3224</v>
      </c>
      <c r="G320" s="396" t="s">
        <v>3225</v>
      </c>
      <c r="H320" s="397" t="s">
        <v>234</v>
      </c>
      <c r="I320" s="899" t="s">
        <v>3500</v>
      </c>
      <c r="J320" s="353" t="s">
        <v>3231</v>
      </c>
      <c r="K320" s="357" t="s">
        <v>60</v>
      </c>
      <c r="L320" s="402"/>
      <c r="M320" s="403"/>
      <c r="N320" s="402"/>
      <c r="O320" s="403"/>
      <c r="P320" s="402"/>
      <c r="Q320" s="403"/>
      <c r="R320" s="402"/>
      <c r="S320" s="403"/>
      <c r="T320" s="402"/>
      <c r="U320" s="403"/>
      <c r="V320" s="402"/>
      <c r="W320" s="403"/>
      <c r="X320" s="402"/>
      <c r="Y320" s="403"/>
      <c r="Z320" s="402"/>
      <c r="AA320" s="403"/>
      <c r="AB320" s="402"/>
      <c r="AC320" s="403"/>
      <c r="AD320" s="402"/>
      <c r="AE320" s="403"/>
      <c r="AF320" s="402"/>
      <c r="AG320" s="403"/>
      <c r="AH320" s="402"/>
      <c r="AI320" s="403"/>
      <c r="AJ320" s="402"/>
      <c r="AK320" s="403"/>
      <c r="AL320" s="402"/>
      <c r="AM320" s="403"/>
      <c r="AN320" s="402"/>
      <c r="AO320" s="403"/>
      <c r="AP320" s="402"/>
      <c r="AQ320" s="403"/>
      <c r="AR320" s="402"/>
      <c r="AS320" s="403"/>
      <c r="AT320" s="402"/>
      <c r="AU320" s="403"/>
      <c r="AV320" s="402"/>
      <c r="AW320" s="403"/>
      <c r="AX320" s="402"/>
      <c r="AY320" s="403"/>
      <c r="AZ320" s="402"/>
      <c r="BA320" s="403"/>
      <c r="BB320" s="402"/>
      <c r="BC320" s="403"/>
      <c r="BD320" s="402"/>
      <c r="BE320" s="403"/>
      <c r="BF320" s="402"/>
      <c r="BG320" s="403"/>
      <c r="BH320" s="402"/>
      <c r="BI320" s="403"/>
      <c r="BJ320" s="402"/>
      <c r="BK320" s="403"/>
      <c r="BL320" s="402"/>
      <c r="BM320" s="403"/>
      <c r="BN320" s="402"/>
      <c r="BO320" s="403"/>
      <c r="BP320" s="402"/>
      <c r="BQ320" s="403"/>
      <c r="BR320" s="402"/>
      <c r="BS320" s="403"/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3501</v>
      </c>
      <c r="B321" s="526" t="s">
        <v>3502</v>
      </c>
      <c r="C321" s="527">
        <v>1</v>
      </c>
      <c r="D321" s="528" t="s">
        <v>3478</v>
      </c>
      <c r="E321" s="426" t="s">
        <v>3503</v>
      </c>
      <c r="F321" s="529" t="s">
        <v>3224</v>
      </c>
      <c r="G321" s="529" t="s">
        <v>3225</v>
      </c>
      <c r="H321" s="530" t="s">
        <v>234</v>
      </c>
      <c r="I321" s="384" t="s">
        <v>3504</v>
      </c>
      <c r="J321" s="353" t="s">
        <v>3231</v>
      </c>
      <c r="K321" s="354" t="s">
        <v>3232</v>
      </c>
      <c r="L321" s="402"/>
      <c r="M321" s="403"/>
      <c r="N321" s="402"/>
      <c r="O321" s="403"/>
      <c r="P321" s="402"/>
      <c r="Q321" s="403"/>
      <c r="R321" s="402"/>
      <c r="S321" s="403"/>
      <c r="T321" s="402"/>
      <c r="U321" s="403"/>
      <c r="V321" s="402"/>
      <c r="W321" s="403"/>
      <c r="X321" s="402"/>
      <c r="Y321" s="403"/>
      <c r="Z321" s="402"/>
      <c r="AA321" s="403"/>
      <c r="AB321" s="402"/>
      <c r="AC321" s="403"/>
      <c r="AD321" s="402"/>
      <c r="AE321" s="403"/>
      <c r="AF321" s="402"/>
      <c r="AG321" s="403"/>
      <c r="AH321" s="402"/>
      <c r="AI321" s="403"/>
      <c r="AJ321" s="402"/>
      <c r="AK321" s="403"/>
      <c r="AL321" s="402"/>
      <c r="AM321" s="403"/>
      <c r="AN321" s="402"/>
      <c r="AO321" s="403"/>
      <c r="AP321" s="402"/>
      <c r="AQ321" s="403"/>
      <c r="AR321" s="402"/>
      <c r="AS321" s="403"/>
      <c r="AT321" s="402"/>
      <c r="AU321" s="403"/>
      <c r="AV321" s="402"/>
      <c r="AW321" s="403"/>
      <c r="AX321" s="402"/>
      <c r="AY321" s="403"/>
      <c r="AZ321" s="402"/>
      <c r="BA321" s="403"/>
      <c r="BB321" s="402"/>
      <c r="BC321" s="403"/>
      <c r="BD321" s="402"/>
      <c r="BE321" s="403"/>
      <c r="BF321" s="402"/>
      <c r="BG321" s="403"/>
      <c r="BH321" s="402"/>
      <c r="BI321" s="403"/>
      <c r="BJ321" s="402"/>
      <c r="BK321" s="403"/>
      <c r="BL321" s="402"/>
      <c r="BM321" s="403"/>
      <c r="BN321" s="402"/>
      <c r="BO321" s="403"/>
      <c r="BP321" s="402"/>
      <c r="BQ321" s="403"/>
      <c r="BR321" s="402"/>
      <c r="BS321" s="403"/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3501</v>
      </c>
      <c r="B322" s="386" t="s">
        <v>3502</v>
      </c>
      <c r="C322" s="352" t="s">
        <v>3233</v>
      </c>
      <c r="D322" s="387" t="s">
        <v>3478</v>
      </c>
      <c r="E322" s="388" t="s">
        <v>3503</v>
      </c>
      <c r="F322" s="389" t="s">
        <v>3224</v>
      </c>
      <c r="G322" s="389" t="s">
        <v>3225</v>
      </c>
      <c r="H322" s="390" t="s">
        <v>234</v>
      </c>
      <c r="I322" s="391" t="s">
        <v>3504</v>
      </c>
      <c r="J322" s="353" t="s">
        <v>3231</v>
      </c>
      <c r="K322" s="353" t="s">
        <v>3234</v>
      </c>
      <c r="L322" s="400">
        <v>1</v>
      </c>
      <c r="M322" s="401"/>
      <c r="N322" s="400"/>
      <c r="O322" s="401"/>
      <c r="P322" s="400">
        <v>1</v>
      </c>
      <c r="Q322" s="401"/>
      <c r="R322" s="400"/>
      <c r="S322" s="401"/>
      <c r="T322" s="400"/>
      <c r="U322" s="401"/>
      <c r="V322" s="400"/>
      <c r="W322" s="401"/>
      <c r="X322" s="400">
        <v>2</v>
      </c>
      <c r="Y322" s="401"/>
      <c r="Z322" s="400">
        <v>1</v>
      </c>
      <c r="AA322" s="401"/>
      <c r="AB322" s="400"/>
      <c r="AC322" s="401"/>
      <c r="AD322" s="400">
        <v>1</v>
      </c>
      <c r="AE322" s="401"/>
      <c r="AF322" s="400"/>
      <c r="AG322" s="401"/>
      <c r="AH322" s="400"/>
      <c r="AI322" s="401"/>
      <c r="AJ322" s="400"/>
      <c r="AK322" s="401"/>
      <c r="AL322" s="400">
        <v>2</v>
      </c>
      <c r="AM322" s="401"/>
      <c r="AN322" s="400">
        <v>1</v>
      </c>
      <c r="AO322" s="401"/>
      <c r="AP322" s="400"/>
      <c r="AQ322" s="401"/>
      <c r="AR322" s="400">
        <v>1</v>
      </c>
      <c r="AS322" s="401"/>
      <c r="AT322" s="400"/>
      <c r="AU322" s="401"/>
      <c r="AV322" s="400"/>
      <c r="AW322" s="401"/>
      <c r="AX322" s="400"/>
      <c r="AY322" s="401"/>
      <c r="AZ322" s="400">
        <v>2</v>
      </c>
      <c r="BA322" s="401"/>
      <c r="BB322" s="400">
        <v>1</v>
      </c>
      <c r="BC322" s="401"/>
      <c r="BD322" s="400"/>
      <c r="BE322" s="401"/>
      <c r="BF322" s="400">
        <v>1</v>
      </c>
      <c r="BG322" s="401"/>
      <c r="BH322" s="400"/>
      <c r="BI322" s="401"/>
      <c r="BJ322" s="400"/>
      <c r="BK322" s="401"/>
      <c r="BL322" s="400"/>
      <c r="BM322" s="401"/>
      <c r="BN322" s="400">
        <v>2</v>
      </c>
      <c r="BO322" s="401"/>
      <c r="BP322" s="400">
        <v>1</v>
      </c>
      <c r="BQ322" s="401"/>
      <c r="BR322" s="400"/>
      <c r="BS322" s="401"/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17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3501</v>
      </c>
      <c r="B323" s="386" t="s">
        <v>3502</v>
      </c>
      <c r="C323" s="392" t="s">
        <v>3233</v>
      </c>
      <c r="D323" s="387" t="s">
        <v>3478</v>
      </c>
      <c r="E323" s="388" t="s">
        <v>3503</v>
      </c>
      <c r="F323" s="389" t="s">
        <v>3224</v>
      </c>
      <c r="G323" s="389" t="s">
        <v>3225</v>
      </c>
      <c r="H323" s="390" t="s">
        <v>234</v>
      </c>
      <c r="I323" s="391" t="s">
        <v>3504</v>
      </c>
      <c r="J323" s="353" t="s">
        <v>3231</v>
      </c>
      <c r="K323" s="355" t="s">
        <v>3235</v>
      </c>
      <c r="L323" s="400"/>
      <c r="M323" s="401"/>
      <c r="N323" s="400"/>
      <c r="O323" s="401"/>
      <c r="P323" s="400"/>
      <c r="Q323" s="401"/>
      <c r="R323" s="400"/>
      <c r="S323" s="401"/>
      <c r="T323" s="400"/>
      <c r="U323" s="401"/>
      <c r="V323" s="400"/>
      <c r="W323" s="401"/>
      <c r="X323" s="400"/>
      <c r="Y323" s="401"/>
      <c r="Z323" s="400"/>
      <c r="AA323" s="401"/>
      <c r="AB323" s="400"/>
      <c r="AC323" s="401"/>
      <c r="AD323" s="400"/>
      <c r="AE323" s="401"/>
      <c r="AF323" s="400"/>
      <c r="AG323" s="401"/>
      <c r="AH323" s="400"/>
      <c r="AI323" s="401"/>
      <c r="AJ323" s="400"/>
      <c r="AK323" s="401"/>
      <c r="AL323" s="400"/>
      <c r="AM323" s="401"/>
      <c r="AN323" s="400"/>
      <c r="AO323" s="401"/>
      <c r="AP323" s="400"/>
      <c r="AQ323" s="401"/>
      <c r="AR323" s="400"/>
      <c r="AS323" s="401"/>
      <c r="AT323" s="400"/>
      <c r="AU323" s="401"/>
      <c r="AV323" s="400"/>
      <c r="AW323" s="401"/>
      <c r="AX323" s="400"/>
      <c r="AY323" s="401"/>
      <c r="AZ323" s="400"/>
      <c r="BA323" s="401"/>
      <c r="BB323" s="400"/>
      <c r="BC323" s="401"/>
      <c r="BD323" s="400"/>
      <c r="BE323" s="401"/>
      <c r="BF323" s="400"/>
      <c r="BG323" s="401"/>
      <c r="BH323" s="400"/>
      <c r="BI323" s="401"/>
      <c r="BJ323" s="400"/>
      <c r="BK323" s="401"/>
      <c r="BL323" s="400"/>
      <c r="BM323" s="401"/>
      <c r="BN323" s="400"/>
      <c r="BO323" s="401"/>
      <c r="BP323" s="400"/>
      <c r="BQ323" s="401"/>
      <c r="BR323" s="400"/>
      <c r="BS323" s="401"/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3501</v>
      </c>
      <c r="B324" s="386" t="s">
        <v>3502</v>
      </c>
      <c r="C324" s="392" t="s">
        <v>3233</v>
      </c>
      <c r="D324" s="387" t="s">
        <v>3478</v>
      </c>
      <c r="E324" s="388" t="s">
        <v>3503</v>
      </c>
      <c r="F324" s="389" t="s">
        <v>3224</v>
      </c>
      <c r="G324" s="389" t="s">
        <v>3225</v>
      </c>
      <c r="H324" s="390" t="s">
        <v>234</v>
      </c>
      <c r="I324" s="391" t="s">
        <v>3504</v>
      </c>
      <c r="J324" s="353" t="s">
        <v>3231</v>
      </c>
      <c r="K324" s="356" t="s">
        <v>3236</v>
      </c>
      <c r="L324" s="400"/>
      <c r="M324" s="401"/>
      <c r="N324" s="400"/>
      <c r="O324" s="401"/>
      <c r="P324" s="400"/>
      <c r="Q324" s="401"/>
      <c r="R324" s="400"/>
      <c r="S324" s="401"/>
      <c r="T324" s="400"/>
      <c r="U324" s="401"/>
      <c r="V324" s="400"/>
      <c r="W324" s="401"/>
      <c r="X324" s="400"/>
      <c r="Y324" s="401"/>
      <c r="Z324" s="400"/>
      <c r="AA324" s="401"/>
      <c r="AB324" s="400"/>
      <c r="AC324" s="401"/>
      <c r="AD324" s="400"/>
      <c r="AE324" s="401"/>
      <c r="AF324" s="400"/>
      <c r="AG324" s="401"/>
      <c r="AH324" s="400"/>
      <c r="AI324" s="401"/>
      <c r="AJ324" s="400"/>
      <c r="AK324" s="401"/>
      <c r="AL324" s="400"/>
      <c r="AM324" s="401"/>
      <c r="AN324" s="400"/>
      <c r="AO324" s="401"/>
      <c r="AP324" s="400"/>
      <c r="AQ324" s="401"/>
      <c r="AR324" s="400"/>
      <c r="AS324" s="401"/>
      <c r="AT324" s="400"/>
      <c r="AU324" s="401"/>
      <c r="AV324" s="400"/>
      <c r="AW324" s="401"/>
      <c r="AX324" s="400"/>
      <c r="AY324" s="401"/>
      <c r="AZ324" s="400"/>
      <c r="BA324" s="401"/>
      <c r="BB324" s="400"/>
      <c r="BC324" s="401"/>
      <c r="BD324" s="400"/>
      <c r="BE324" s="401"/>
      <c r="BF324" s="400"/>
      <c r="BG324" s="401"/>
      <c r="BH324" s="400"/>
      <c r="BI324" s="401"/>
      <c r="BJ324" s="400"/>
      <c r="BK324" s="401"/>
      <c r="BL324" s="400"/>
      <c r="BM324" s="401"/>
      <c r="BN324" s="400"/>
      <c r="BO324" s="401"/>
      <c r="BP324" s="400"/>
      <c r="BQ324" s="401"/>
      <c r="BR324" s="400"/>
      <c r="BS324" s="401"/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898" t="s">
        <v>3501</v>
      </c>
      <c r="B325" s="393" t="s">
        <v>3502</v>
      </c>
      <c r="C325" s="394" t="s">
        <v>3233</v>
      </c>
      <c r="D325" s="395" t="s">
        <v>3478</v>
      </c>
      <c r="E325" s="411" t="s">
        <v>3503</v>
      </c>
      <c r="F325" s="396" t="s">
        <v>3224</v>
      </c>
      <c r="G325" s="396" t="s">
        <v>3225</v>
      </c>
      <c r="H325" s="397" t="s">
        <v>234</v>
      </c>
      <c r="I325" s="899" t="s">
        <v>3504</v>
      </c>
      <c r="J325" s="353" t="s">
        <v>3231</v>
      </c>
      <c r="K325" s="357" t="s">
        <v>60</v>
      </c>
      <c r="L325" s="402"/>
      <c r="M325" s="403"/>
      <c r="N325" s="402"/>
      <c r="O325" s="403"/>
      <c r="P325" s="402"/>
      <c r="Q325" s="403"/>
      <c r="R325" s="402"/>
      <c r="S325" s="403"/>
      <c r="T325" s="402"/>
      <c r="U325" s="403"/>
      <c r="V325" s="402"/>
      <c r="W325" s="403"/>
      <c r="X325" s="402"/>
      <c r="Y325" s="403"/>
      <c r="Z325" s="402"/>
      <c r="AA325" s="403"/>
      <c r="AB325" s="402"/>
      <c r="AC325" s="403"/>
      <c r="AD325" s="402"/>
      <c r="AE325" s="403"/>
      <c r="AF325" s="402"/>
      <c r="AG325" s="403"/>
      <c r="AH325" s="402"/>
      <c r="AI325" s="403"/>
      <c r="AJ325" s="402"/>
      <c r="AK325" s="403"/>
      <c r="AL325" s="402"/>
      <c r="AM325" s="403"/>
      <c r="AN325" s="402"/>
      <c r="AO325" s="403"/>
      <c r="AP325" s="402"/>
      <c r="AQ325" s="403"/>
      <c r="AR325" s="402"/>
      <c r="AS325" s="403"/>
      <c r="AT325" s="402"/>
      <c r="AU325" s="403"/>
      <c r="AV325" s="402"/>
      <c r="AW325" s="403"/>
      <c r="AX325" s="402"/>
      <c r="AY325" s="403"/>
      <c r="AZ325" s="402"/>
      <c r="BA325" s="403"/>
      <c r="BB325" s="402"/>
      <c r="BC325" s="403"/>
      <c r="BD325" s="402"/>
      <c r="BE325" s="403"/>
      <c r="BF325" s="402"/>
      <c r="BG325" s="403"/>
      <c r="BH325" s="402"/>
      <c r="BI325" s="403"/>
      <c r="BJ325" s="402"/>
      <c r="BK325" s="403"/>
      <c r="BL325" s="402"/>
      <c r="BM325" s="403"/>
      <c r="BN325" s="402"/>
      <c r="BO325" s="403"/>
      <c r="BP325" s="402"/>
      <c r="BQ325" s="403"/>
      <c r="BR325" s="402"/>
      <c r="BS325" s="403"/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3505</v>
      </c>
      <c r="B326" s="526" t="s">
        <v>3506</v>
      </c>
      <c r="C326" s="527">
        <v>1</v>
      </c>
      <c r="D326" s="528" t="s">
        <v>3478</v>
      </c>
      <c r="E326" s="426" t="s">
        <v>3507</v>
      </c>
      <c r="F326" s="529" t="s">
        <v>3224</v>
      </c>
      <c r="G326" s="529" t="s">
        <v>3225</v>
      </c>
      <c r="H326" s="530" t="s">
        <v>234</v>
      </c>
      <c r="I326" s="384" t="s">
        <v>3508</v>
      </c>
      <c r="J326" s="353" t="s">
        <v>3231</v>
      </c>
      <c r="K326" s="354" t="s">
        <v>3232</v>
      </c>
      <c r="L326" s="402"/>
      <c r="M326" s="403"/>
      <c r="N326" s="402"/>
      <c r="O326" s="403"/>
      <c r="P326" s="402"/>
      <c r="Q326" s="403"/>
      <c r="R326" s="402"/>
      <c r="S326" s="403"/>
      <c r="T326" s="402"/>
      <c r="U326" s="403"/>
      <c r="V326" s="402"/>
      <c r="W326" s="403"/>
      <c r="X326" s="402"/>
      <c r="Y326" s="403"/>
      <c r="Z326" s="402"/>
      <c r="AA326" s="403"/>
      <c r="AB326" s="402"/>
      <c r="AC326" s="403"/>
      <c r="AD326" s="402"/>
      <c r="AE326" s="403"/>
      <c r="AF326" s="402"/>
      <c r="AG326" s="403"/>
      <c r="AH326" s="402"/>
      <c r="AI326" s="403"/>
      <c r="AJ326" s="402"/>
      <c r="AK326" s="403"/>
      <c r="AL326" s="402"/>
      <c r="AM326" s="403"/>
      <c r="AN326" s="402"/>
      <c r="AO326" s="403"/>
      <c r="AP326" s="402"/>
      <c r="AQ326" s="403"/>
      <c r="AR326" s="402"/>
      <c r="AS326" s="403"/>
      <c r="AT326" s="402"/>
      <c r="AU326" s="403"/>
      <c r="AV326" s="402"/>
      <c r="AW326" s="403"/>
      <c r="AX326" s="402"/>
      <c r="AY326" s="403"/>
      <c r="AZ326" s="402"/>
      <c r="BA326" s="403"/>
      <c r="BB326" s="402"/>
      <c r="BC326" s="403"/>
      <c r="BD326" s="402"/>
      <c r="BE326" s="403"/>
      <c r="BF326" s="402"/>
      <c r="BG326" s="403"/>
      <c r="BH326" s="402"/>
      <c r="BI326" s="403"/>
      <c r="BJ326" s="402"/>
      <c r="BK326" s="403"/>
      <c r="BL326" s="402"/>
      <c r="BM326" s="403"/>
      <c r="BN326" s="402"/>
      <c r="BO326" s="403"/>
      <c r="BP326" s="402"/>
      <c r="BQ326" s="403"/>
      <c r="BR326" s="402"/>
      <c r="BS326" s="403"/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3505</v>
      </c>
      <c r="B327" s="386" t="s">
        <v>3506</v>
      </c>
      <c r="C327" s="352" t="s">
        <v>3233</v>
      </c>
      <c r="D327" s="387" t="s">
        <v>3478</v>
      </c>
      <c r="E327" s="388" t="s">
        <v>3507</v>
      </c>
      <c r="F327" s="389" t="s">
        <v>3224</v>
      </c>
      <c r="G327" s="389" t="s">
        <v>3225</v>
      </c>
      <c r="H327" s="390" t="s">
        <v>234</v>
      </c>
      <c r="I327" s="391" t="s">
        <v>3508</v>
      </c>
      <c r="J327" s="353" t="s">
        <v>3231</v>
      </c>
      <c r="K327" s="353" t="s">
        <v>3234</v>
      </c>
      <c r="L327" s="400"/>
      <c r="M327" s="401"/>
      <c r="N327" s="400"/>
      <c r="O327" s="401"/>
      <c r="P327" s="400"/>
      <c r="Q327" s="401"/>
      <c r="R327" s="400"/>
      <c r="S327" s="401"/>
      <c r="T327" s="400"/>
      <c r="U327" s="401"/>
      <c r="V327" s="400"/>
      <c r="W327" s="401"/>
      <c r="X327" s="400"/>
      <c r="Y327" s="401"/>
      <c r="Z327" s="400"/>
      <c r="AA327" s="401"/>
      <c r="AB327" s="400"/>
      <c r="AC327" s="401"/>
      <c r="AD327" s="400"/>
      <c r="AE327" s="401"/>
      <c r="AF327" s="400"/>
      <c r="AG327" s="401"/>
      <c r="AH327" s="400"/>
      <c r="AI327" s="401"/>
      <c r="AJ327" s="400"/>
      <c r="AK327" s="401"/>
      <c r="AL327" s="400"/>
      <c r="AM327" s="401"/>
      <c r="AN327" s="400"/>
      <c r="AO327" s="401"/>
      <c r="AP327" s="400"/>
      <c r="AQ327" s="401"/>
      <c r="AR327" s="400"/>
      <c r="AS327" s="401"/>
      <c r="AT327" s="400"/>
      <c r="AU327" s="401"/>
      <c r="AV327" s="400"/>
      <c r="AW327" s="401"/>
      <c r="AX327" s="400"/>
      <c r="AY327" s="401"/>
      <c r="AZ327" s="400"/>
      <c r="BA327" s="401"/>
      <c r="BB327" s="400"/>
      <c r="BC327" s="401"/>
      <c r="BD327" s="400"/>
      <c r="BE327" s="401"/>
      <c r="BF327" s="400"/>
      <c r="BG327" s="401"/>
      <c r="BH327" s="400"/>
      <c r="BI327" s="401"/>
      <c r="BJ327" s="400"/>
      <c r="BK327" s="401"/>
      <c r="BL327" s="400"/>
      <c r="BM327" s="401"/>
      <c r="BN327" s="400"/>
      <c r="BO327" s="401"/>
      <c r="BP327" s="400"/>
      <c r="BQ327" s="401"/>
      <c r="BR327" s="400"/>
      <c r="BS327" s="401"/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0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3505</v>
      </c>
      <c r="B328" s="386" t="s">
        <v>3506</v>
      </c>
      <c r="C328" s="392" t="s">
        <v>3233</v>
      </c>
      <c r="D328" s="387" t="s">
        <v>3478</v>
      </c>
      <c r="E328" s="388" t="s">
        <v>3507</v>
      </c>
      <c r="F328" s="389" t="s">
        <v>3224</v>
      </c>
      <c r="G328" s="389" t="s">
        <v>3225</v>
      </c>
      <c r="H328" s="390" t="s">
        <v>234</v>
      </c>
      <c r="I328" s="391" t="s">
        <v>3508</v>
      </c>
      <c r="J328" s="353" t="s">
        <v>3231</v>
      </c>
      <c r="K328" s="355" t="s">
        <v>3235</v>
      </c>
      <c r="L328" s="400"/>
      <c r="M328" s="401"/>
      <c r="N328" s="400"/>
      <c r="O328" s="401"/>
      <c r="P328" s="400"/>
      <c r="Q328" s="401"/>
      <c r="R328" s="400"/>
      <c r="S328" s="401"/>
      <c r="T328" s="400"/>
      <c r="U328" s="401"/>
      <c r="V328" s="400"/>
      <c r="W328" s="401"/>
      <c r="X328" s="400"/>
      <c r="Y328" s="401"/>
      <c r="Z328" s="400"/>
      <c r="AA328" s="401"/>
      <c r="AB328" s="400"/>
      <c r="AC328" s="401"/>
      <c r="AD328" s="400"/>
      <c r="AE328" s="401"/>
      <c r="AF328" s="400"/>
      <c r="AG328" s="401"/>
      <c r="AH328" s="400"/>
      <c r="AI328" s="401"/>
      <c r="AJ328" s="400"/>
      <c r="AK328" s="401"/>
      <c r="AL328" s="400"/>
      <c r="AM328" s="401"/>
      <c r="AN328" s="400"/>
      <c r="AO328" s="401"/>
      <c r="AP328" s="400"/>
      <c r="AQ328" s="401"/>
      <c r="AR328" s="400"/>
      <c r="AS328" s="401"/>
      <c r="AT328" s="400"/>
      <c r="AU328" s="401"/>
      <c r="AV328" s="400"/>
      <c r="AW328" s="401"/>
      <c r="AX328" s="400"/>
      <c r="AY328" s="401"/>
      <c r="AZ328" s="400"/>
      <c r="BA328" s="401"/>
      <c r="BB328" s="400"/>
      <c r="BC328" s="401"/>
      <c r="BD328" s="400"/>
      <c r="BE328" s="401"/>
      <c r="BF328" s="400"/>
      <c r="BG328" s="401"/>
      <c r="BH328" s="400"/>
      <c r="BI328" s="401"/>
      <c r="BJ328" s="400"/>
      <c r="BK328" s="401"/>
      <c r="BL328" s="400"/>
      <c r="BM328" s="401"/>
      <c r="BN328" s="400"/>
      <c r="BO328" s="401"/>
      <c r="BP328" s="400"/>
      <c r="BQ328" s="401"/>
      <c r="BR328" s="400"/>
      <c r="BS328" s="401"/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3505</v>
      </c>
      <c r="B329" s="386" t="s">
        <v>3506</v>
      </c>
      <c r="C329" s="392" t="s">
        <v>3233</v>
      </c>
      <c r="D329" s="387" t="s">
        <v>3478</v>
      </c>
      <c r="E329" s="388" t="s">
        <v>3507</v>
      </c>
      <c r="F329" s="389" t="s">
        <v>3224</v>
      </c>
      <c r="G329" s="389" t="s">
        <v>3225</v>
      </c>
      <c r="H329" s="390" t="s">
        <v>234</v>
      </c>
      <c r="I329" s="391" t="s">
        <v>3508</v>
      </c>
      <c r="J329" s="353" t="s">
        <v>3231</v>
      </c>
      <c r="K329" s="356" t="s">
        <v>3236</v>
      </c>
      <c r="L329" s="400"/>
      <c r="M329" s="401"/>
      <c r="N329" s="400"/>
      <c r="O329" s="401"/>
      <c r="P329" s="400"/>
      <c r="Q329" s="401"/>
      <c r="R329" s="400"/>
      <c r="S329" s="401"/>
      <c r="T329" s="400"/>
      <c r="U329" s="401"/>
      <c r="V329" s="400"/>
      <c r="W329" s="401"/>
      <c r="X329" s="400"/>
      <c r="Y329" s="401"/>
      <c r="Z329" s="400"/>
      <c r="AA329" s="401"/>
      <c r="AB329" s="400"/>
      <c r="AC329" s="401"/>
      <c r="AD329" s="400"/>
      <c r="AE329" s="401"/>
      <c r="AF329" s="400"/>
      <c r="AG329" s="401"/>
      <c r="AH329" s="400"/>
      <c r="AI329" s="401"/>
      <c r="AJ329" s="400"/>
      <c r="AK329" s="401"/>
      <c r="AL329" s="400"/>
      <c r="AM329" s="401"/>
      <c r="AN329" s="400"/>
      <c r="AO329" s="401"/>
      <c r="AP329" s="400"/>
      <c r="AQ329" s="401"/>
      <c r="AR329" s="400"/>
      <c r="AS329" s="401"/>
      <c r="AT329" s="400"/>
      <c r="AU329" s="401"/>
      <c r="AV329" s="400"/>
      <c r="AW329" s="401"/>
      <c r="AX329" s="400"/>
      <c r="AY329" s="401"/>
      <c r="AZ329" s="400"/>
      <c r="BA329" s="401"/>
      <c r="BB329" s="400"/>
      <c r="BC329" s="401"/>
      <c r="BD329" s="400"/>
      <c r="BE329" s="401"/>
      <c r="BF329" s="400"/>
      <c r="BG329" s="401"/>
      <c r="BH329" s="400"/>
      <c r="BI329" s="401"/>
      <c r="BJ329" s="400"/>
      <c r="BK329" s="401"/>
      <c r="BL329" s="400"/>
      <c r="BM329" s="401"/>
      <c r="BN329" s="400"/>
      <c r="BO329" s="401"/>
      <c r="BP329" s="400"/>
      <c r="BQ329" s="401"/>
      <c r="BR329" s="400"/>
      <c r="BS329" s="401"/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898" t="s">
        <v>3505</v>
      </c>
      <c r="B330" s="393" t="s">
        <v>3506</v>
      </c>
      <c r="C330" s="394" t="s">
        <v>3233</v>
      </c>
      <c r="D330" s="395" t="s">
        <v>3478</v>
      </c>
      <c r="E330" s="411" t="s">
        <v>3507</v>
      </c>
      <c r="F330" s="396" t="s">
        <v>3224</v>
      </c>
      <c r="G330" s="396" t="s">
        <v>3225</v>
      </c>
      <c r="H330" s="397" t="s">
        <v>234</v>
      </c>
      <c r="I330" s="899" t="s">
        <v>3508</v>
      </c>
      <c r="J330" s="353" t="s">
        <v>3231</v>
      </c>
      <c r="K330" s="357" t="s">
        <v>60</v>
      </c>
      <c r="L330" s="402"/>
      <c r="M330" s="403"/>
      <c r="N330" s="402"/>
      <c r="O330" s="403"/>
      <c r="P330" s="402"/>
      <c r="Q330" s="403"/>
      <c r="R330" s="402"/>
      <c r="S330" s="403"/>
      <c r="T330" s="402"/>
      <c r="U330" s="403"/>
      <c r="V330" s="402"/>
      <c r="W330" s="403"/>
      <c r="X330" s="402"/>
      <c r="Y330" s="403"/>
      <c r="Z330" s="402"/>
      <c r="AA330" s="403"/>
      <c r="AB330" s="402"/>
      <c r="AC330" s="403"/>
      <c r="AD330" s="402"/>
      <c r="AE330" s="403"/>
      <c r="AF330" s="402"/>
      <c r="AG330" s="403"/>
      <c r="AH330" s="402"/>
      <c r="AI330" s="403"/>
      <c r="AJ330" s="402"/>
      <c r="AK330" s="403"/>
      <c r="AL330" s="402"/>
      <c r="AM330" s="403"/>
      <c r="AN330" s="402"/>
      <c r="AO330" s="403"/>
      <c r="AP330" s="402"/>
      <c r="AQ330" s="403"/>
      <c r="AR330" s="402"/>
      <c r="AS330" s="403"/>
      <c r="AT330" s="402"/>
      <c r="AU330" s="403"/>
      <c r="AV330" s="402"/>
      <c r="AW330" s="403"/>
      <c r="AX330" s="402"/>
      <c r="AY330" s="403"/>
      <c r="AZ330" s="402"/>
      <c r="BA330" s="403"/>
      <c r="BB330" s="402"/>
      <c r="BC330" s="403"/>
      <c r="BD330" s="402"/>
      <c r="BE330" s="403"/>
      <c r="BF330" s="402"/>
      <c r="BG330" s="403"/>
      <c r="BH330" s="402"/>
      <c r="BI330" s="403"/>
      <c r="BJ330" s="402"/>
      <c r="BK330" s="403"/>
      <c r="BL330" s="402"/>
      <c r="BM330" s="403"/>
      <c r="BN330" s="402"/>
      <c r="BO330" s="403"/>
      <c r="BP330" s="402"/>
      <c r="BQ330" s="403"/>
      <c r="BR330" s="402"/>
      <c r="BS330" s="403"/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3509</v>
      </c>
      <c r="B331" s="526" t="s">
        <v>3510</v>
      </c>
      <c r="C331" s="527">
        <v>1</v>
      </c>
      <c r="D331" s="528" t="s">
        <v>3478</v>
      </c>
      <c r="E331" s="426" t="s">
        <v>3511</v>
      </c>
      <c r="F331" s="529" t="s">
        <v>3224</v>
      </c>
      <c r="G331" s="529" t="s">
        <v>3225</v>
      </c>
      <c r="H331" s="530" t="s">
        <v>234</v>
      </c>
      <c r="I331" s="384" t="s">
        <v>3512</v>
      </c>
      <c r="J331" s="353" t="s">
        <v>3231</v>
      </c>
      <c r="K331" s="354" t="s">
        <v>3232</v>
      </c>
      <c r="L331" s="402"/>
      <c r="M331" s="403"/>
      <c r="N331" s="402"/>
      <c r="O331" s="403"/>
      <c r="P331" s="402"/>
      <c r="Q331" s="403"/>
      <c r="R331" s="402"/>
      <c r="S331" s="403"/>
      <c r="T331" s="402"/>
      <c r="U331" s="403"/>
      <c r="V331" s="402"/>
      <c r="W331" s="403"/>
      <c r="X331" s="402"/>
      <c r="Y331" s="403"/>
      <c r="Z331" s="402"/>
      <c r="AA331" s="403"/>
      <c r="AB331" s="402"/>
      <c r="AC331" s="403"/>
      <c r="AD331" s="402"/>
      <c r="AE331" s="403"/>
      <c r="AF331" s="402"/>
      <c r="AG331" s="403"/>
      <c r="AH331" s="402"/>
      <c r="AI331" s="403"/>
      <c r="AJ331" s="402"/>
      <c r="AK331" s="403"/>
      <c r="AL331" s="402"/>
      <c r="AM331" s="403"/>
      <c r="AN331" s="402"/>
      <c r="AO331" s="403"/>
      <c r="AP331" s="402"/>
      <c r="AQ331" s="403"/>
      <c r="AR331" s="402"/>
      <c r="AS331" s="403"/>
      <c r="AT331" s="402"/>
      <c r="AU331" s="403"/>
      <c r="AV331" s="402"/>
      <c r="AW331" s="403"/>
      <c r="AX331" s="402"/>
      <c r="AY331" s="403"/>
      <c r="AZ331" s="402"/>
      <c r="BA331" s="403"/>
      <c r="BB331" s="402"/>
      <c r="BC331" s="403"/>
      <c r="BD331" s="402"/>
      <c r="BE331" s="403"/>
      <c r="BF331" s="402"/>
      <c r="BG331" s="403"/>
      <c r="BH331" s="402"/>
      <c r="BI331" s="403"/>
      <c r="BJ331" s="402"/>
      <c r="BK331" s="403"/>
      <c r="BL331" s="402"/>
      <c r="BM331" s="403"/>
      <c r="BN331" s="402"/>
      <c r="BO331" s="403"/>
      <c r="BP331" s="402"/>
      <c r="BQ331" s="403"/>
      <c r="BR331" s="402"/>
      <c r="BS331" s="403"/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3509</v>
      </c>
      <c r="B332" s="386" t="s">
        <v>3510</v>
      </c>
      <c r="C332" s="352" t="s">
        <v>3233</v>
      </c>
      <c r="D332" s="387" t="s">
        <v>3478</v>
      </c>
      <c r="E332" s="388" t="s">
        <v>3511</v>
      </c>
      <c r="F332" s="389" t="s">
        <v>3224</v>
      </c>
      <c r="G332" s="389" t="s">
        <v>3225</v>
      </c>
      <c r="H332" s="390" t="s">
        <v>234</v>
      </c>
      <c r="I332" s="391" t="s">
        <v>3512</v>
      </c>
      <c r="J332" s="353" t="s">
        <v>3231</v>
      </c>
      <c r="K332" s="353" t="s">
        <v>3234</v>
      </c>
      <c r="L332" s="400"/>
      <c r="M332" s="401"/>
      <c r="N332" s="400"/>
      <c r="O332" s="401"/>
      <c r="P332" s="400"/>
      <c r="Q332" s="401"/>
      <c r="R332" s="400"/>
      <c r="S332" s="401"/>
      <c r="T332" s="400"/>
      <c r="U332" s="401"/>
      <c r="V332" s="400"/>
      <c r="W332" s="401"/>
      <c r="X332" s="400"/>
      <c r="Y332" s="401"/>
      <c r="Z332" s="400"/>
      <c r="AA332" s="401"/>
      <c r="AB332" s="400"/>
      <c r="AC332" s="401"/>
      <c r="AD332" s="400"/>
      <c r="AE332" s="401"/>
      <c r="AF332" s="400"/>
      <c r="AG332" s="401"/>
      <c r="AH332" s="400"/>
      <c r="AI332" s="401"/>
      <c r="AJ332" s="400"/>
      <c r="AK332" s="401"/>
      <c r="AL332" s="400"/>
      <c r="AM332" s="401"/>
      <c r="AN332" s="400"/>
      <c r="AO332" s="401"/>
      <c r="AP332" s="400"/>
      <c r="AQ332" s="401"/>
      <c r="AR332" s="400"/>
      <c r="AS332" s="401"/>
      <c r="AT332" s="400"/>
      <c r="AU332" s="401"/>
      <c r="AV332" s="400"/>
      <c r="AW332" s="401"/>
      <c r="AX332" s="400"/>
      <c r="AY332" s="401"/>
      <c r="AZ332" s="400"/>
      <c r="BA332" s="401"/>
      <c r="BB332" s="400"/>
      <c r="BC332" s="401"/>
      <c r="BD332" s="400"/>
      <c r="BE332" s="401"/>
      <c r="BF332" s="400"/>
      <c r="BG332" s="401"/>
      <c r="BH332" s="400"/>
      <c r="BI332" s="401"/>
      <c r="BJ332" s="400"/>
      <c r="BK332" s="401"/>
      <c r="BL332" s="400"/>
      <c r="BM332" s="401"/>
      <c r="BN332" s="400"/>
      <c r="BO332" s="401"/>
      <c r="BP332" s="400"/>
      <c r="BQ332" s="401"/>
      <c r="BR332" s="400"/>
      <c r="BS332" s="401"/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0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3509</v>
      </c>
      <c r="B333" s="386" t="s">
        <v>3510</v>
      </c>
      <c r="C333" s="392" t="s">
        <v>3233</v>
      </c>
      <c r="D333" s="387" t="s">
        <v>3478</v>
      </c>
      <c r="E333" s="388" t="s">
        <v>3511</v>
      </c>
      <c r="F333" s="389" t="s">
        <v>3224</v>
      </c>
      <c r="G333" s="389" t="s">
        <v>3225</v>
      </c>
      <c r="H333" s="390" t="s">
        <v>234</v>
      </c>
      <c r="I333" s="391" t="s">
        <v>3512</v>
      </c>
      <c r="J333" s="353" t="s">
        <v>3231</v>
      </c>
      <c r="K333" s="355" t="s">
        <v>3235</v>
      </c>
      <c r="L333" s="400"/>
      <c r="M333" s="401"/>
      <c r="N333" s="400"/>
      <c r="O333" s="401"/>
      <c r="P333" s="400"/>
      <c r="Q333" s="401"/>
      <c r="R333" s="400"/>
      <c r="S333" s="401"/>
      <c r="T333" s="400"/>
      <c r="U333" s="401"/>
      <c r="V333" s="400"/>
      <c r="W333" s="401"/>
      <c r="X333" s="400"/>
      <c r="Y333" s="401"/>
      <c r="Z333" s="400"/>
      <c r="AA333" s="401"/>
      <c r="AB333" s="400"/>
      <c r="AC333" s="401"/>
      <c r="AD333" s="400"/>
      <c r="AE333" s="401"/>
      <c r="AF333" s="400"/>
      <c r="AG333" s="401"/>
      <c r="AH333" s="400"/>
      <c r="AI333" s="401"/>
      <c r="AJ333" s="400"/>
      <c r="AK333" s="401"/>
      <c r="AL333" s="400"/>
      <c r="AM333" s="401"/>
      <c r="AN333" s="400"/>
      <c r="AO333" s="401"/>
      <c r="AP333" s="400"/>
      <c r="AQ333" s="401"/>
      <c r="AR333" s="400"/>
      <c r="AS333" s="401"/>
      <c r="AT333" s="400"/>
      <c r="AU333" s="401"/>
      <c r="AV333" s="400"/>
      <c r="AW333" s="401"/>
      <c r="AX333" s="400"/>
      <c r="AY333" s="401"/>
      <c r="AZ333" s="400"/>
      <c r="BA333" s="401"/>
      <c r="BB333" s="400"/>
      <c r="BC333" s="401"/>
      <c r="BD333" s="400"/>
      <c r="BE333" s="401"/>
      <c r="BF333" s="400"/>
      <c r="BG333" s="401"/>
      <c r="BH333" s="400"/>
      <c r="BI333" s="401"/>
      <c r="BJ333" s="400"/>
      <c r="BK333" s="401"/>
      <c r="BL333" s="400"/>
      <c r="BM333" s="401"/>
      <c r="BN333" s="400"/>
      <c r="BO333" s="401"/>
      <c r="BP333" s="400"/>
      <c r="BQ333" s="401"/>
      <c r="BR333" s="400"/>
      <c r="BS333" s="401"/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3509</v>
      </c>
      <c r="B334" s="386" t="s">
        <v>3510</v>
      </c>
      <c r="C334" s="392" t="s">
        <v>3233</v>
      </c>
      <c r="D334" s="387" t="s">
        <v>3478</v>
      </c>
      <c r="E334" s="388" t="s">
        <v>3511</v>
      </c>
      <c r="F334" s="389" t="s">
        <v>3224</v>
      </c>
      <c r="G334" s="389" t="s">
        <v>3225</v>
      </c>
      <c r="H334" s="390" t="s">
        <v>234</v>
      </c>
      <c r="I334" s="391" t="s">
        <v>3512</v>
      </c>
      <c r="J334" s="353" t="s">
        <v>3231</v>
      </c>
      <c r="K334" s="356" t="s">
        <v>3236</v>
      </c>
      <c r="L334" s="400"/>
      <c r="M334" s="401"/>
      <c r="N334" s="400"/>
      <c r="O334" s="401"/>
      <c r="P334" s="400"/>
      <c r="Q334" s="401"/>
      <c r="R334" s="400"/>
      <c r="S334" s="401"/>
      <c r="T334" s="400"/>
      <c r="U334" s="401"/>
      <c r="V334" s="400"/>
      <c r="W334" s="401"/>
      <c r="X334" s="400"/>
      <c r="Y334" s="401"/>
      <c r="Z334" s="400"/>
      <c r="AA334" s="401"/>
      <c r="AB334" s="400"/>
      <c r="AC334" s="401"/>
      <c r="AD334" s="400"/>
      <c r="AE334" s="401"/>
      <c r="AF334" s="400"/>
      <c r="AG334" s="401"/>
      <c r="AH334" s="400"/>
      <c r="AI334" s="401"/>
      <c r="AJ334" s="400"/>
      <c r="AK334" s="401"/>
      <c r="AL334" s="400"/>
      <c r="AM334" s="401"/>
      <c r="AN334" s="400"/>
      <c r="AO334" s="401"/>
      <c r="AP334" s="400"/>
      <c r="AQ334" s="401"/>
      <c r="AR334" s="400"/>
      <c r="AS334" s="401"/>
      <c r="AT334" s="400"/>
      <c r="AU334" s="401"/>
      <c r="AV334" s="400"/>
      <c r="AW334" s="401"/>
      <c r="AX334" s="400"/>
      <c r="AY334" s="401"/>
      <c r="AZ334" s="400"/>
      <c r="BA334" s="401"/>
      <c r="BB334" s="400"/>
      <c r="BC334" s="401"/>
      <c r="BD334" s="400"/>
      <c r="BE334" s="401"/>
      <c r="BF334" s="400"/>
      <c r="BG334" s="401"/>
      <c r="BH334" s="400"/>
      <c r="BI334" s="401"/>
      <c r="BJ334" s="400"/>
      <c r="BK334" s="401"/>
      <c r="BL334" s="400"/>
      <c r="BM334" s="401"/>
      <c r="BN334" s="400"/>
      <c r="BO334" s="401"/>
      <c r="BP334" s="400"/>
      <c r="BQ334" s="401"/>
      <c r="BR334" s="400"/>
      <c r="BS334" s="401"/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898" t="s">
        <v>3509</v>
      </c>
      <c r="B335" s="393" t="s">
        <v>3510</v>
      </c>
      <c r="C335" s="394" t="s">
        <v>3233</v>
      </c>
      <c r="D335" s="395" t="s">
        <v>3478</v>
      </c>
      <c r="E335" s="411" t="s">
        <v>3511</v>
      </c>
      <c r="F335" s="396" t="s">
        <v>3224</v>
      </c>
      <c r="G335" s="396" t="s">
        <v>3225</v>
      </c>
      <c r="H335" s="397" t="s">
        <v>234</v>
      </c>
      <c r="I335" s="899" t="s">
        <v>3512</v>
      </c>
      <c r="J335" s="353" t="s">
        <v>3231</v>
      </c>
      <c r="K335" s="357" t="s">
        <v>60</v>
      </c>
      <c r="L335" s="402"/>
      <c r="M335" s="403"/>
      <c r="N335" s="402"/>
      <c r="O335" s="403"/>
      <c r="P335" s="402"/>
      <c r="Q335" s="403"/>
      <c r="R335" s="402"/>
      <c r="S335" s="403"/>
      <c r="T335" s="402"/>
      <c r="U335" s="403"/>
      <c r="V335" s="402"/>
      <c r="W335" s="403"/>
      <c r="X335" s="402"/>
      <c r="Y335" s="403"/>
      <c r="Z335" s="402"/>
      <c r="AA335" s="403"/>
      <c r="AB335" s="402"/>
      <c r="AC335" s="403"/>
      <c r="AD335" s="402"/>
      <c r="AE335" s="403"/>
      <c r="AF335" s="402"/>
      <c r="AG335" s="403"/>
      <c r="AH335" s="402"/>
      <c r="AI335" s="403"/>
      <c r="AJ335" s="402"/>
      <c r="AK335" s="403"/>
      <c r="AL335" s="402"/>
      <c r="AM335" s="403"/>
      <c r="AN335" s="402"/>
      <c r="AO335" s="403"/>
      <c r="AP335" s="402"/>
      <c r="AQ335" s="403"/>
      <c r="AR335" s="402"/>
      <c r="AS335" s="403"/>
      <c r="AT335" s="402"/>
      <c r="AU335" s="403"/>
      <c r="AV335" s="402"/>
      <c r="AW335" s="403"/>
      <c r="AX335" s="402"/>
      <c r="AY335" s="403"/>
      <c r="AZ335" s="402"/>
      <c r="BA335" s="403"/>
      <c r="BB335" s="402"/>
      <c r="BC335" s="403"/>
      <c r="BD335" s="402"/>
      <c r="BE335" s="403"/>
      <c r="BF335" s="402"/>
      <c r="BG335" s="403"/>
      <c r="BH335" s="402"/>
      <c r="BI335" s="403"/>
      <c r="BJ335" s="402"/>
      <c r="BK335" s="403"/>
      <c r="BL335" s="402"/>
      <c r="BM335" s="403"/>
      <c r="BN335" s="402"/>
      <c r="BO335" s="403"/>
      <c r="BP335" s="402"/>
      <c r="BQ335" s="403"/>
      <c r="BR335" s="402"/>
      <c r="BS335" s="403"/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3513</v>
      </c>
      <c r="B336" s="526" t="s">
        <v>3514</v>
      </c>
      <c r="C336" s="527">
        <v>1</v>
      </c>
      <c r="D336" s="528" t="s">
        <v>3478</v>
      </c>
      <c r="E336" s="426" t="s">
        <v>3515</v>
      </c>
      <c r="F336" s="529" t="s">
        <v>3224</v>
      </c>
      <c r="G336" s="529" t="s">
        <v>3225</v>
      </c>
      <c r="H336" s="530" t="s">
        <v>234</v>
      </c>
      <c r="I336" s="384" t="s">
        <v>3516</v>
      </c>
      <c r="J336" s="353" t="s">
        <v>3231</v>
      </c>
      <c r="K336" s="354" t="s">
        <v>3232</v>
      </c>
      <c r="L336" s="402"/>
      <c r="M336" s="403"/>
      <c r="N336" s="402"/>
      <c r="O336" s="403"/>
      <c r="P336" s="402"/>
      <c r="Q336" s="403"/>
      <c r="R336" s="402"/>
      <c r="S336" s="403"/>
      <c r="T336" s="402"/>
      <c r="U336" s="403"/>
      <c r="V336" s="402"/>
      <c r="W336" s="403"/>
      <c r="X336" s="402"/>
      <c r="Y336" s="403"/>
      <c r="Z336" s="402"/>
      <c r="AA336" s="403"/>
      <c r="AB336" s="402"/>
      <c r="AC336" s="403"/>
      <c r="AD336" s="402"/>
      <c r="AE336" s="403"/>
      <c r="AF336" s="402"/>
      <c r="AG336" s="403"/>
      <c r="AH336" s="402"/>
      <c r="AI336" s="403"/>
      <c r="AJ336" s="402"/>
      <c r="AK336" s="403"/>
      <c r="AL336" s="402"/>
      <c r="AM336" s="403"/>
      <c r="AN336" s="402"/>
      <c r="AO336" s="403"/>
      <c r="AP336" s="402"/>
      <c r="AQ336" s="403"/>
      <c r="AR336" s="402"/>
      <c r="AS336" s="403"/>
      <c r="AT336" s="402"/>
      <c r="AU336" s="403"/>
      <c r="AV336" s="402"/>
      <c r="AW336" s="403"/>
      <c r="AX336" s="402"/>
      <c r="AY336" s="403"/>
      <c r="AZ336" s="402"/>
      <c r="BA336" s="403"/>
      <c r="BB336" s="402"/>
      <c r="BC336" s="403"/>
      <c r="BD336" s="402"/>
      <c r="BE336" s="403"/>
      <c r="BF336" s="402"/>
      <c r="BG336" s="403"/>
      <c r="BH336" s="402"/>
      <c r="BI336" s="403"/>
      <c r="BJ336" s="402"/>
      <c r="BK336" s="403"/>
      <c r="BL336" s="402"/>
      <c r="BM336" s="403"/>
      <c r="BN336" s="402"/>
      <c r="BO336" s="403"/>
      <c r="BP336" s="402"/>
      <c r="BQ336" s="403"/>
      <c r="BR336" s="402"/>
      <c r="BS336" s="403"/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3513</v>
      </c>
      <c r="B337" s="386" t="s">
        <v>3514</v>
      </c>
      <c r="C337" s="352" t="s">
        <v>3233</v>
      </c>
      <c r="D337" s="387" t="s">
        <v>3478</v>
      </c>
      <c r="E337" s="388" t="s">
        <v>3515</v>
      </c>
      <c r="F337" s="389" t="s">
        <v>3224</v>
      </c>
      <c r="G337" s="389" t="s">
        <v>3225</v>
      </c>
      <c r="H337" s="390" t="s">
        <v>234</v>
      </c>
      <c r="I337" s="391" t="s">
        <v>3516</v>
      </c>
      <c r="J337" s="353" t="s">
        <v>3231</v>
      </c>
      <c r="K337" s="353" t="s">
        <v>3234</v>
      </c>
      <c r="L337" s="400"/>
      <c r="M337" s="401"/>
      <c r="N337" s="400"/>
      <c r="O337" s="401"/>
      <c r="P337" s="400"/>
      <c r="Q337" s="401"/>
      <c r="R337" s="400"/>
      <c r="S337" s="401"/>
      <c r="T337" s="400"/>
      <c r="U337" s="401"/>
      <c r="V337" s="400"/>
      <c r="W337" s="401"/>
      <c r="X337" s="400"/>
      <c r="Y337" s="401"/>
      <c r="Z337" s="400"/>
      <c r="AA337" s="401"/>
      <c r="AB337" s="400"/>
      <c r="AC337" s="401"/>
      <c r="AD337" s="400"/>
      <c r="AE337" s="401"/>
      <c r="AF337" s="400"/>
      <c r="AG337" s="401"/>
      <c r="AH337" s="400"/>
      <c r="AI337" s="401"/>
      <c r="AJ337" s="400"/>
      <c r="AK337" s="401"/>
      <c r="AL337" s="400"/>
      <c r="AM337" s="401"/>
      <c r="AN337" s="400"/>
      <c r="AO337" s="401"/>
      <c r="AP337" s="400"/>
      <c r="AQ337" s="401"/>
      <c r="AR337" s="400"/>
      <c r="AS337" s="401"/>
      <c r="AT337" s="400"/>
      <c r="AU337" s="401"/>
      <c r="AV337" s="400"/>
      <c r="AW337" s="401"/>
      <c r="AX337" s="400"/>
      <c r="AY337" s="401"/>
      <c r="AZ337" s="400"/>
      <c r="BA337" s="401"/>
      <c r="BB337" s="400"/>
      <c r="BC337" s="401"/>
      <c r="BD337" s="400"/>
      <c r="BE337" s="401"/>
      <c r="BF337" s="400"/>
      <c r="BG337" s="401"/>
      <c r="BH337" s="400"/>
      <c r="BI337" s="401"/>
      <c r="BJ337" s="400"/>
      <c r="BK337" s="401"/>
      <c r="BL337" s="400"/>
      <c r="BM337" s="401"/>
      <c r="BN337" s="400"/>
      <c r="BO337" s="401"/>
      <c r="BP337" s="400"/>
      <c r="BQ337" s="401"/>
      <c r="BR337" s="400"/>
      <c r="BS337" s="401"/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0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3513</v>
      </c>
      <c r="B338" s="386" t="s">
        <v>3514</v>
      </c>
      <c r="C338" s="392" t="s">
        <v>3233</v>
      </c>
      <c r="D338" s="387" t="s">
        <v>3478</v>
      </c>
      <c r="E338" s="388" t="s">
        <v>3515</v>
      </c>
      <c r="F338" s="389" t="s">
        <v>3224</v>
      </c>
      <c r="G338" s="389" t="s">
        <v>3225</v>
      </c>
      <c r="H338" s="390" t="s">
        <v>234</v>
      </c>
      <c r="I338" s="391" t="s">
        <v>3516</v>
      </c>
      <c r="J338" s="353" t="s">
        <v>3231</v>
      </c>
      <c r="K338" s="355" t="s">
        <v>3235</v>
      </c>
      <c r="L338" s="400"/>
      <c r="M338" s="401"/>
      <c r="N338" s="400"/>
      <c r="O338" s="401"/>
      <c r="P338" s="400"/>
      <c r="Q338" s="401"/>
      <c r="R338" s="400"/>
      <c r="S338" s="401"/>
      <c r="T338" s="400"/>
      <c r="U338" s="401"/>
      <c r="V338" s="400"/>
      <c r="W338" s="401"/>
      <c r="X338" s="400"/>
      <c r="Y338" s="401"/>
      <c r="Z338" s="400"/>
      <c r="AA338" s="401"/>
      <c r="AB338" s="400"/>
      <c r="AC338" s="401"/>
      <c r="AD338" s="400"/>
      <c r="AE338" s="401"/>
      <c r="AF338" s="400"/>
      <c r="AG338" s="401"/>
      <c r="AH338" s="400"/>
      <c r="AI338" s="401"/>
      <c r="AJ338" s="400"/>
      <c r="AK338" s="401"/>
      <c r="AL338" s="400"/>
      <c r="AM338" s="401"/>
      <c r="AN338" s="400"/>
      <c r="AO338" s="401"/>
      <c r="AP338" s="400"/>
      <c r="AQ338" s="401"/>
      <c r="AR338" s="400"/>
      <c r="AS338" s="401"/>
      <c r="AT338" s="400"/>
      <c r="AU338" s="401"/>
      <c r="AV338" s="400"/>
      <c r="AW338" s="401"/>
      <c r="AX338" s="400"/>
      <c r="AY338" s="401"/>
      <c r="AZ338" s="400"/>
      <c r="BA338" s="401"/>
      <c r="BB338" s="400"/>
      <c r="BC338" s="401"/>
      <c r="BD338" s="400"/>
      <c r="BE338" s="401"/>
      <c r="BF338" s="400"/>
      <c r="BG338" s="401"/>
      <c r="BH338" s="400"/>
      <c r="BI338" s="401"/>
      <c r="BJ338" s="400"/>
      <c r="BK338" s="401"/>
      <c r="BL338" s="400"/>
      <c r="BM338" s="401"/>
      <c r="BN338" s="400"/>
      <c r="BO338" s="401"/>
      <c r="BP338" s="400"/>
      <c r="BQ338" s="401"/>
      <c r="BR338" s="400"/>
      <c r="BS338" s="401"/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3513</v>
      </c>
      <c r="B339" s="386" t="s">
        <v>3514</v>
      </c>
      <c r="C339" s="392" t="s">
        <v>3233</v>
      </c>
      <c r="D339" s="387" t="s">
        <v>3478</v>
      </c>
      <c r="E339" s="388" t="s">
        <v>3515</v>
      </c>
      <c r="F339" s="389" t="s">
        <v>3224</v>
      </c>
      <c r="G339" s="389" t="s">
        <v>3225</v>
      </c>
      <c r="H339" s="390" t="s">
        <v>234</v>
      </c>
      <c r="I339" s="391" t="s">
        <v>3516</v>
      </c>
      <c r="J339" s="353" t="s">
        <v>3231</v>
      </c>
      <c r="K339" s="356" t="s">
        <v>3236</v>
      </c>
      <c r="L339" s="400"/>
      <c r="M339" s="401"/>
      <c r="N339" s="400"/>
      <c r="O339" s="401"/>
      <c r="P339" s="400"/>
      <c r="Q339" s="401"/>
      <c r="R339" s="400"/>
      <c r="S339" s="401"/>
      <c r="T339" s="400"/>
      <c r="U339" s="401"/>
      <c r="V339" s="400"/>
      <c r="W339" s="401"/>
      <c r="X339" s="400"/>
      <c r="Y339" s="401"/>
      <c r="Z339" s="400"/>
      <c r="AA339" s="401"/>
      <c r="AB339" s="400"/>
      <c r="AC339" s="401"/>
      <c r="AD339" s="400"/>
      <c r="AE339" s="401"/>
      <c r="AF339" s="400"/>
      <c r="AG339" s="401"/>
      <c r="AH339" s="400"/>
      <c r="AI339" s="401"/>
      <c r="AJ339" s="400"/>
      <c r="AK339" s="401"/>
      <c r="AL339" s="400"/>
      <c r="AM339" s="401"/>
      <c r="AN339" s="400"/>
      <c r="AO339" s="401"/>
      <c r="AP339" s="400"/>
      <c r="AQ339" s="401"/>
      <c r="AR339" s="400"/>
      <c r="AS339" s="401"/>
      <c r="AT339" s="400"/>
      <c r="AU339" s="401"/>
      <c r="AV339" s="400"/>
      <c r="AW339" s="401"/>
      <c r="AX339" s="400"/>
      <c r="AY339" s="401"/>
      <c r="AZ339" s="400"/>
      <c r="BA339" s="401"/>
      <c r="BB339" s="400"/>
      <c r="BC339" s="401"/>
      <c r="BD339" s="400"/>
      <c r="BE339" s="401"/>
      <c r="BF339" s="400"/>
      <c r="BG339" s="401"/>
      <c r="BH339" s="400"/>
      <c r="BI339" s="401"/>
      <c r="BJ339" s="400"/>
      <c r="BK339" s="401"/>
      <c r="BL339" s="400"/>
      <c r="BM339" s="401"/>
      <c r="BN339" s="400"/>
      <c r="BO339" s="401"/>
      <c r="BP339" s="400"/>
      <c r="BQ339" s="401"/>
      <c r="BR339" s="400"/>
      <c r="BS339" s="401"/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898" t="s">
        <v>3513</v>
      </c>
      <c r="B340" s="393" t="s">
        <v>3514</v>
      </c>
      <c r="C340" s="394" t="s">
        <v>3233</v>
      </c>
      <c r="D340" s="395" t="s">
        <v>3478</v>
      </c>
      <c r="E340" s="411" t="s">
        <v>3515</v>
      </c>
      <c r="F340" s="396" t="s">
        <v>3224</v>
      </c>
      <c r="G340" s="396" t="s">
        <v>3225</v>
      </c>
      <c r="H340" s="397" t="s">
        <v>234</v>
      </c>
      <c r="I340" s="899" t="s">
        <v>3516</v>
      </c>
      <c r="J340" s="353" t="s">
        <v>3231</v>
      </c>
      <c r="K340" s="357" t="s">
        <v>60</v>
      </c>
      <c r="L340" s="402"/>
      <c r="M340" s="403"/>
      <c r="N340" s="402"/>
      <c r="O340" s="403"/>
      <c r="P340" s="402"/>
      <c r="Q340" s="403"/>
      <c r="R340" s="402"/>
      <c r="S340" s="403"/>
      <c r="T340" s="402"/>
      <c r="U340" s="403"/>
      <c r="V340" s="402"/>
      <c r="W340" s="403"/>
      <c r="X340" s="402"/>
      <c r="Y340" s="403"/>
      <c r="Z340" s="402"/>
      <c r="AA340" s="403"/>
      <c r="AB340" s="402"/>
      <c r="AC340" s="403"/>
      <c r="AD340" s="402"/>
      <c r="AE340" s="403"/>
      <c r="AF340" s="402"/>
      <c r="AG340" s="403"/>
      <c r="AH340" s="402"/>
      <c r="AI340" s="403"/>
      <c r="AJ340" s="402"/>
      <c r="AK340" s="403"/>
      <c r="AL340" s="402"/>
      <c r="AM340" s="403"/>
      <c r="AN340" s="402"/>
      <c r="AO340" s="403"/>
      <c r="AP340" s="402"/>
      <c r="AQ340" s="403"/>
      <c r="AR340" s="402"/>
      <c r="AS340" s="403"/>
      <c r="AT340" s="402"/>
      <c r="AU340" s="403"/>
      <c r="AV340" s="402"/>
      <c r="AW340" s="403"/>
      <c r="AX340" s="402"/>
      <c r="AY340" s="403"/>
      <c r="AZ340" s="402"/>
      <c r="BA340" s="403"/>
      <c r="BB340" s="402"/>
      <c r="BC340" s="403"/>
      <c r="BD340" s="402"/>
      <c r="BE340" s="403"/>
      <c r="BF340" s="402"/>
      <c r="BG340" s="403"/>
      <c r="BH340" s="402"/>
      <c r="BI340" s="403"/>
      <c r="BJ340" s="402"/>
      <c r="BK340" s="403"/>
      <c r="BL340" s="402"/>
      <c r="BM340" s="403"/>
      <c r="BN340" s="402"/>
      <c r="BO340" s="403"/>
      <c r="BP340" s="402"/>
      <c r="BQ340" s="403"/>
      <c r="BR340" s="402"/>
      <c r="BS340" s="403"/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3517</v>
      </c>
      <c r="B341" s="526" t="s">
        <v>3518</v>
      </c>
      <c r="C341" s="527">
        <v>3</v>
      </c>
      <c r="D341" s="528" t="s">
        <v>3478</v>
      </c>
      <c r="E341" s="426" t="s">
        <v>3519</v>
      </c>
      <c r="F341" s="529" t="s">
        <v>3224</v>
      </c>
      <c r="G341" s="529" t="s">
        <v>3225</v>
      </c>
      <c r="H341" s="530" t="s">
        <v>234</v>
      </c>
      <c r="I341" s="384" t="s">
        <v>3520</v>
      </c>
      <c r="J341" s="353" t="s">
        <v>3300</v>
      </c>
      <c r="K341" s="354" t="s">
        <v>3232</v>
      </c>
      <c r="L341" s="402"/>
      <c r="M341" s="403"/>
      <c r="N341" s="402"/>
      <c r="O341" s="403"/>
      <c r="P341" s="402"/>
      <c r="Q341" s="403"/>
      <c r="R341" s="402"/>
      <c r="S341" s="403"/>
      <c r="T341" s="402"/>
      <c r="U341" s="403"/>
      <c r="V341" s="402"/>
      <c r="W341" s="403"/>
      <c r="X341" s="402"/>
      <c r="Y341" s="403"/>
      <c r="Z341" s="402"/>
      <c r="AA341" s="403"/>
      <c r="AB341" s="402"/>
      <c r="AC341" s="403"/>
      <c r="AD341" s="402"/>
      <c r="AE341" s="403"/>
      <c r="AF341" s="402"/>
      <c r="AG341" s="403"/>
      <c r="AH341" s="402"/>
      <c r="AI341" s="403"/>
      <c r="AJ341" s="402"/>
      <c r="AK341" s="403"/>
      <c r="AL341" s="402"/>
      <c r="AM341" s="403"/>
      <c r="AN341" s="402"/>
      <c r="AO341" s="403"/>
      <c r="AP341" s="402"/>
      <c r="AQ341" s="403"/>
      <c r="AR341" s="402"/>
      <c r="AS341" s="403"/>
      <c r="AT341" s="402"/>
      <c r="AU341" s="403"/>
      <c r="AV341" s="402"/>
      <c r="AW341" s="403"/>
      <c r="AX341" s="402"/>
      <c r="AY341" s="403"/>
      <c r="AZ341" s="402"/>
      <c r="BA341" s="403"/>
      <c r="BB341" s="402"/>
      <c r="BC341" s="403"/>
      <c r="BD341" s="402"/>
      <c r="BE341" s="403"/>
      <c r="BF341" s="402"/>
      <c r="BG341" s="403"/>
      <c r="BH341" s="402"/>
      <c r="BI341" s="403"/>
      <c r="BJ341" s="402"/>
      <c r="BK341" s="403"/>
      <c r="BL341" s="402"/>
      <c r="BM341" s="403"/>
      <c r="BN341" s="402"/>
      <c r="BO341" s="403"/>
      <c r="BP341" s="402"/>
      <c r="BQ341" s="403"/>
      <c r="BR341" s="402"/>
      <c r="BS341" s="403"/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3517</v>
      </c>
      <c r="B342" s="386" t="s">
        <v>3518</v>
      </c>
      <c r="C342" s="352" t="s">
        <v>3301</v>
      </c>
      <c r="D342" s="387" t="s">
        <v>3478</v>
      </c>
      <c r="E342" s="388" t="s">
        <v>3519</v>
      </c>
      <c r="F342" s="389" t="s">
        <v>3224</v>
      </c>
      <c r="G342" s="389" t="s">
        <v>3225</v>
      </c>
      <c r="H342" s="390" t="s">
        <v>234</v>
      </c>
      <c r="I342" s="391" t="s">
        <v>3520</v>
      </c>
      <c r="J342" s="353" t="s">
        <v>3300</v>
      </c>
      <c r="K342" s="353" t="s">
        <v>3234</v>
      </c>
      <c r="L342" s="400"/>
      <c r="M342" s="401"/>
      <c r="N342" s="400"/>
      <c r="O342" s="401"/>
      <c r="P342" s="400"/>
      <c r="Q342" s="401"/>
      <c r="R342" s="400"/>
      <c r="S342" s="401"/>
      <c r="T342" s="400"/>
      <c r="U342" s="401"/>
      <c r="V342" s="400"/>
      <c r="W342" s="401"/>
      <c r="X342" s="400"/>
      <c r="Y342" s="401"/>
      <c r="Z342" s="400"/>
      <c r="AA342" s="401"/>
      <c r="AB342" s="400"/>
      <c r="AC342" s="401"/>
      <c r="AD342" s="400"/>
      <c r="AE342" s="401"/>
      <c r="AF342" s="400"/>
      <c r="AG342" s="401"/>
      <c r="AH342" s="400"/>
      <c r="AI342" s="401"/>
      <c r="AJ342" s="400"/>
      <c r="AK342" s="401"/>
      <c r="AL342" s="400"/>
      <c r="AM342" s="401"/>
      <c r="AN342" s="400"/>
      <c r="AO342" s="401"/>
      <c r="AP342" s="400"/>
      <c r="AQ342" s="401"/>
      <c r="AR342" s="400"/>
      <c r="AS342" s="401"/>
      <c r="AT342" s="400"/>
      <c r="AU342" s="401"/>
      <c r="AV342" s="400"/>
      <c r="AW342" s="401"/>
      <c r="AX342" s="400"/>
      <c r="AY342" s="401"/>
      <c r="AZ342" s="400"/>
      <c r="BA342" s="401"/>
      <c r="BB342" s="400"/>
      <c r="BC342" s="401"/>
      <c r="BD342" s="400"/>
      <c r="BE342" s="401"/>
      <c r="BF342" s="400"/>
      <c r="BG342" s="401"/>
      <c r="BH342" s="400"/>
      <c r="BI342" s="401"/>
      <c r="BJ342" s="400"/>
      <c r="BK342" s="401"/>
      <c r="BL342" s="400"/>
      <c r="BM342" s="401"/>
      <c r="BN342" s="400"/>
      <c r="BO342" s="401"/>
      <c r="BP342" s="400"/>
      <c r="BQ342" s="401"/>
      <c r="BR342" s="400"/>
      <c r="BS342" s="401"/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0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3517</v>
      </c>
      <c r="B343" s="386" t="s">
        <v>3518</v>
      </c>
      <c r="C343" s="392" t="s">
        <v>3301</v>
      </c>
      <c r="D343" s="387" t="s">
        <v>3478</v>
      </c>
      <c r="E343" s="388" t="s">
        <v>3519</v>
      </c>
      <c r="F343" s="389" t="s">
        <v>3224</v>
      </c>
      <c r="G343" s="389" t="s">
        <v>3225</v>
      </c>
      <c r="H343" s="390" t="s">
        <v>234</v>
      </c>
      <c r="I343" s="391" t="s">
        <v>3520</v>
      </c>
      <c r="J343" s="353" t="s">
        <v>3300</v>
      </c>
      <c r="K343" s="355" t="s">
        <v>3235</v>
      </c>
      <c r="L343" s="400"/>
      <c r="M343" s="401"/>
      <c r="N343" s="400"/>
      <c r="O343" s="401"/>
      <c r="P343" s="400"/>
      <c r="Q343" s="401"/>
      <c r="R343" s="400"/>
      <c r="S343" s="401"/>
      <c r="T343" s="400"/>
      <c r="U343" s="401"/>
      <c r="V343" s="400"/>
      <c r="W343" s="401"/>
      <c r="X343" s="400"/>
      <c r="Y343" s="401"/>
      <c r="Z343" s="400"/>
      <c r="AA343" s="401"/>
      <c r="AB343" s="400"/>
      <c r="AC343" s="401"/>
      <c r="AD343" s="400"/>
      <c r="AE343" s="401"/>
      <c r="AF343" s="400"/>
      <c r="AG343" s="401"/>
      <c r="AH343" s="400"/>
      <c r="AI343" s="401"/>
      <c r="AJ343" s="400"/>
      <c r="AK343" s="401"/>
      <c r="AL343" s="400"/>
      <c r="AM343" s="401"/>
      <c r="AN343" s="400"/>
      <c r="AO343" s="401"/>
      <c r="AP343" s="400"/>
      <c r="AQ343" s="401"/>
      <c r="AR343" s="400"/>
      <c r="AS343" s="401"/>
      <c r="AT343" s="400"/>
      <c r="AU343" s="401"/>
      <c r="AV343" s="400"/>
      <c r="AW343" s="401"/>
      <c r="AX343" s="400"/>
      <c r="AY343" s="401"/>
      <c r="AZ343" s="400"/>
      <c r="BA343" s="401"/>
      <c r="BB343" s="400"/>
      <c r="BC343" s="401"/>
      <c r="BD343" s="400"/>
      <c r="BE343" s="401"/>
      <c r="BF343" s="400"/>
      <c r="BG343" s="401"/>
      <c r="BH343" s="400"/>
      <c r="BI343" s="401"/>
      <c r="BJ343" s="400"/>
      <c r="BK343" s="401"/>
      <c r="BL343" s="400"/>
      <c r="BM343" s="401"/>
      <c r="BN343" s="400"/>
      <c r="BO343" s="401"/>
      <c r="BP343" s="400"/>
      <c r="BQ343" s="401"/>
      <c r="BR343" s="400"/>
      <c r="BS343" s="401"/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3517</v>
      </c>
      <c r="B344" s="386" t="s">
        <v>3518</v>
      </c>
      <c r="C344" s="392" t="s">
        <v>3301</v>
      </c>
      <c r="D344" s="387" t="s">
        <v>3478</v>
      </c>
      <c r="E344" s="388" t="s">
        <v>3519</v>
      </c>
      <c r="F344" s="389" t="s">
        <v>3224</v>
      </c>
      <c r="G344" s="389" t="s">
        <v>3225</v>
      </c>
      <c r="H344" s="390" t="s">
        <v>234</v>
      </c>
      <c r="I344" s="391" t="s">
        <v>3520</v>
      </c>
      <c r="J344" s="353" t="s">
        <v>3300</v>
      </c>
      <c r="K344" s="356" t="s">
        <v>3236</v>
      </c>
      <c r="L344" s="400"/>
      <c r="M344" s="401"/>
      <c r="N344" s="400"/>
      <c r="O344" s="401"/>
      <c r="P344" s="400"/>
      <c r="Q344" s="401"/>
      <c r="R344" s="400"/>
      <c r="S344" s="401"/>
      <c r="T344" s="400"/>
      <c r="U344" s="401"/>
      <c r="V344" s="400"/>
      <c r="W344" s="401"/>
      <c r="X344" s="400"/>
      <c r="Y344" s="401"/>
      <c r="Z344" s="400"/>
      <c r="AA344" s="401"/>
      <c r="AB344" s="400"/>
      <c r="AC344" s="401"/>
      <c r="AD344" s="400"/>
      <c r="AE344" s="401"/>
      <c r="AF344" s="400"/>
      <c r="AG344" s="401"/>
      <c r="AH344" s="400"/>
      <c r="AI344" s="401"/>
      <c r="AJ344" s="400"/>
      <c r="AK344" s="401"/>
      <c r="AL344" s="400"/>
      <c r="AM344" s="401"/>
      <c r="AN344" s="400"/>
      <c r="AO344" s="401"/>
      <c r="AP344" s="400"/>
      <c r="AQ344" s="401"/>
      <c r="AR344" s="400"/>
      <c r="AS344" s="401"/>
      <c r="AT344" s="400"/>
      <c r="AU344" s="401"/>
      <c r="AV344" s="400"/>
      <c r="AW344" s="401"/>
      <c r="AX344" s="400"/>
      <c r="AY344" s="401"/>
      <c r="AZ344" s="400"/>
      <c r="BA344" s="401"/>
      <c r="BB344" s="400"/>
      <c r="BC344" s="401"/>
      <c r="BD344" s="400"/>
      <c r="BE344" s="401"/>
      <c r="BF344" s="400"/>
      <c r="BG344" s="401"/>
      <c r="BH344" s="400"/>
      <c r="BI344" s="401"/>
      <c r="BJ344" s="400"/>
      <c r="BK344" s="401"/>
      <c r="BL344" s="400"/>
      <c r="BM344" s="401"/>
      <c r="BN344" s="400"/>
      <c r="BO344" s="401"/>
      <c r="BP344" s="400"/>
      <c r="BQ344" s="401"/>
      <c r="BR344" s="400"/>
      <c r="BS344" s="401"/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898" t="s">
        <v>3517</v>
      </c>
      <c r="B345" s="393" t="s">
        <v>3518</v>
      </c>
      <c r="C345" s="394" t="s">
        <v>3301</v>
      </c>
      <c r="D345" s="395" t="s">
        <v>3478</v>
      </c>
      <c r="E345" s="411" t="s">
        <v>3519</v>
      </c>
      <c r="F345" s="396" t="s">
        <v>3224</v>
      </c>
      <c r="G345" s="396" t="s">
        <v>3225</v>
      </c>
      <c r="H345" s="397" t="s">
        <v>234</v>
      </c>
      <c r="I345" s="899" t="s">
        <v>3520</v>
      </c>
      <c r="J345" s="353" t="s">
        <v>3300</v>
      </c>
      <c r="K345" s="357" t="s">
        <v>60</v>
      </c>
      <c r="L345" s="402"/>
      <c r="M345" s="403"/>
      <c r="N345" s="402"/>
      <c r="O345" s="403"/>
      <c r="P345" s="402"/>
      <c r="Q345" s="403"/>
      <c r="R345" s="402"/>
      <c r="S345" s="403"/>
      <c r="T345" s="402"/>
      <c r="U345" s="403"/>
      <c r="V345" s="402"/>
      <c r="W345" s="403"/>
      <c r="X345" s="402"/>
      <c r="Y345" s="403"/>
      <c r="Z345" s="402"/>
      <c r="AA345" s="403"/>
      <c r="AB345" s="402"/>
      <c r="AC345" s="403"/>
      <c r="AD345" s="402"/>
      <c r="AE345" s="403"/>
      <c r="AF345" s="402"/>
      <c r="AG345" s="403"/>
      <c r="AH345" s="402"/>
      <c r="AI345" s="403"/>
      <c r="AJ345" s="402"/>
      <c r="AK345" s="403"/>
      <c r="AL345" s="402"/>
      <c r="AM345" s="403"/>
      <c r="AN345" s="402"/>
      <c r="AO345" s="403"/>
      <c r="AP345" s="402"/>
      <c r="AQ345" s="403"/>
      <c r="AR345" s="402"/>
      <c r="AS345" s="403"/>
      <c r="AT345" s="402"/>
      <c r="AU345" s="403"/>
      <c r="AV345" s="402"/>
      <c r="AW345" s="403"/>
      <c r="AX345" s="402"/>
      <c r="AY345" s="403"/>
      <c r="AZ345" s="402"/>
      <c r="BA345" s="403"/>
      <c r="BB345" s="402"/>
      <c r="BC345" s="403"/>
      <c r="BD345" s="402"/>
      <c r="BE345" s="403"/>
      <c r="BF345" s="402"/>
      <c r="BG345" s="403"/>
      <c r="BH345" s="402"/>
      <c r="BI345" s="403"/>
      <c r="BJ345" s="402"/>
      <c r="BK345" s="403"/>
      <c r="BL345" s="402"/>
      <c r="BM345" s="403"/>
      <c r="BN345" s="402"/>
      <c r="BO345" s="403"/>
      <c r="BP345" s="402"/>
      <c r="BQ345" s="403"/>
      <c r="BR345" s="402"/>
      <c r="BS345" s="403"/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3521</v>
      </c>
      <c r="B346" s="526" t="s">
        <v>3522</v>
      </c>
      <c r="C346" s="527">
        <v>1</v>
      </c>
      <c r="D346" s="528" t="s">
        <v>3478</v>
      </c>
      <c r="E346" s="426" t="s">
        <v>3523</v>
      </c>
      <c r="F346" s="529" t="s">
        <v>3224</v>
      </c>
      <c r="G346" s="529" t="s">
        <v>3225</v>
      </c>
      <c r="H346" s="530" t="s">
        <v>234</v>
      </c>
      <c r="I346" s="384" t="s">
        <v>3524</v>
      </c>
      <c r="J346" s="353" t="s">
        <v>3231</v>
      </c>
      <c r="K346" s="354" t="s">
        <v>3232</v>
      </c>
      <c r="L346" s="402"/>
      <c r="M346" s="403"/>
      <c r="N346" s="402"/>
      <c r="O346" s="403"/>
      <c r="P346" s="402"/>
      <c r="Q346" s="403"/>
      <c r="R346" s="402"/>
      <c r="S346" s="403"/>
      <c r="T346" s="402"/>
      <c r="U346" s="403"/>
      <c r="V346" s="402"/>
      <c r="W346" s="403"/>
      <c r="X346" s="402"/>
      <c r="Y346" s="403"/>
      <c r="Z346" s="402"/>
      <c r="AA346" s="403"/>
      <c r="AB346" s="402"/>
      <c r="AC346" s="403"/>
      <c r="AD346" s="402"/>
      <c r="AE346" s="403"/>
      <c r="AF346" s="402"/>
      <c r="AG346" s="403"/>
      <c r="AH346" s="402"/>
      <c r="AI346" s="403"/>
      <c r="AJ346" s="402"/>
      <c r="AK346" s="403"/>
      <c r="AL346" s="402"/>
      <c r="AM346" s="403"/>
      <c r="AN346" s="402"/>
      <c r="AO346" s="403"/>
      <c r="AP346" s="402"/>
      <c r="AQ346" s="403"/>
      <c r="AR346" s="402"/>
      <c r="AS346" s="403"/>
      <c r="AT346" s="402"/>
      <c r="AU346" s="403"/>
      <c r="AV346" s="402"/>
      <c r="AW346" s="403"/>
      <c r="AX346" s="402"/>
      <c r="AY346" s="403"/>
      <c r="AZ346" s="402"/>
      <c r="BA346" s="403"/>
      <c r="BB346" s="402"/>
      <c r="BC346" s="403"/>
      <c r="BD346" s="402"/>
      <c r="BE346" s="403"/>
      <c r="BF346" s="402"/>
      <c r="BG346" s="403"/>
      <c r="BH346" s="402"/>
      <c r="BI346" s="403"/>
      <c r="BJ346" s="402"/>
      <c r="BK346" s="403"/>
      <c r="BL346" s="402"/>
      <c r="BM346" s="403"/>
      <c r="BN346" s="402"/>
      <c r="BO346" s="403"/>
      <c r="BP346" s="402"/>
      <c r="BQ346" s="403"/>
      <c r="BR346" s="402"/>
      <c r="BS346" s="403"/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3521</v>
      </c>
      <c r="B347" s="386" t="s">
        <v>3522</v>
      </c>
      <c r="C347" s="352" t="s">
        <v>3233</v>
      </c>
      <c r="D347" s="387" t="s">
        <v>3478</v>
      </c>
      <c r="E347" s="388" t="s">
        <v>3523</v>
      </c>
      <c r="F347" s="389" t="s">
        <v>3224</v>
      </c>
      <c r="G347" s="389" t="s">
        <v>3225</v>
      </c>
      <c r="H347" s="390" t="s">
        <v>234</v>
      </c>
      <c r="I347" s="391" t="s">
        <v>3524</v>
      </c>
      <c r="J347" s="353" t="s">
        <v>3231</v>
      </c>
      <c r="K347" s="353" t="s">
        <v>3234</v>
      </c>
      <c r="L347" s="400"/>
      <c r="M347" s="401"/>
      <c r="N347" s="400">
        <v>1</v>
      </c>
      <c r="O347" s="401"/>
      <c r="P347" s="400"/>
      <c r="Q347" s="401"/>
      <c r="R347" s="400"/>
      <c r="S347" s="401"/>
      <c r="T347" s="400"/>
      <c r="U347" s="401"/>
      <c r="V347" s="400"/>
      <c r="W347" s="401"/>
      <c r="X347" s="400"/>
      <c r="Y347" s="401"/>
      <c r="Z347" s="400"/>
      <c r="AA347" s="401"/>
      <c r="AB347" s="400">
        <v>1</v>
      </c>
      <c r="AC347" s="401"/>
      <c r="AD347" s="400"/>
      <c r="AE347" s="401"/>
      <c r="AF347" s="400"/>
      <c r="AG347" s="401"/>
      <c r="AH347" s="400"/>
      <c r="AI347" s="401"/>
      <c r="AJ347" s="400"/>
      <c r="AK347" s="401"/>
      <c r="AL347" s="400"/>
      <c r="AM347" s="401"/>
      <c r="AN347" s="400"/>
      <c r="AO347" s="401"/>
      <c r="AP347" s="400">
        <v>1</v>
      </c>
      <c r="AQ347" s="401"/>
      <c r="AR347" s="400"/>
      <c r="AS347" s="401"/>
      <c r="AT347" s="400"/>
      <c r="AU347" s="401"/>
      <c r="AV347" s="400"/>
      <c r="AW347" s="401"/>
      <c r="AX347" s="400"/>
      <c r="AY347" s="401"/>
      <c r="AZ347" s="400"/>
      <c r="BA347" s="401"/>
      <c r="BB347" s="400"/>
      <c r="BC347" s="401"/>
      <c r="BD347" s="400">
        <v>1</v>
      </c>
      <c r="BE347" s="401"/>
      <c r="BF347" s="400"/>
      <c r="BG347" s="401"/>
      <c r="BH347" s="400"/>
      <c r="BI347" s="401"/>
      <c r="BJ347" s="400"/>
      <c r="BK347" s="401"/>
      <c r="BL347" s="400"/>
      <c r="BM347" s="401"/>
      <c r="BN347" s="400"/>
      <c r="BO347" s="401"/>
      <c r="BP347" s="400"/>
      <c r="BQ347" s="401"/>
      <c r="BR347" s="400">
        <v>1</v>
      </c>
      <c r="BS347" s="401"/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5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3521</v>
      </c>
      <c r="B348" s="386" t="s">
        <v>3522</v>
      </c>
      <c r="C348" s="392" t="s">
        <v>3233</v>
      </c>
      <c r="D348" s="387" t="s">
        <v>3478</v>
      </c>
      <c r="E348" s="388" t="s">
        <v>3523</v>
      </c>
      <c r="F348" s="389" t="s">
        <v>3224</v>
      </c>
      <c r="G348" s="389" t="s">
        <v>3225</v>
      </c>
      <c r="H348" s="390" t="s">
        <v>234</v>
      </c>
      <c r="I348" s="391" t="s">
        <v>3524</v>
      </c>
      <c r="J348" s="353" t="s">
        <v>3231</v>
      </c>
      <c r="K348" s="355" t="s">
        <v>3235</v>
      </c>
      <c r="L348" s="400"/>
      <c r="M348" s="401"/>
      <c r="N348" s="400"/>
      <c r="O348" s="401"/>
      <c r="P348" s="400"/>
      <c r="Q348" s="401"/>
      <c r="R348" s="400"/>
      <c r="S348" s="401"/>
      <c r="T348" s="400"/>
      <c r="U348" s="401"/>
      <c r="V348" s="400"/>
      <c r="W348" s="401"/>
      <c r="X348" s="400"/>
      <c r="Y348" s="401"/>
      <c r="Z348" s="400"/>
      <c r="AA348" s="401"/>
      <c r="AB348" s="400"/>
      <c r="AC348" s="401"/>
      <c r="AD348" s="400"/>
      <c r="AE348" s="401"/>
      <c r="AF348" s="400"/>
      <c r="AG348" s="401"/>
      <c r="AH348" s="400"/>
      <c r="AI348" s="401"/>
      <c r="AJ348" s="400"/>
      <c r="AK348" s="401"/>
      <c r="AL348" s="400"/>
      <c r="AM348" s="401"/>
      <c r="AN348" s="400"/>
      <c r="AO348" s="401"/>
      <c r="AP348" s="400"/>
      <c r="AQ348" s="401"/>
      <c r="AR348" s="400"/>
      <c r="AS348" s="401"/>
      <c r="AT348" s="400"/>
      <c r="AU348" s="401"/>
      <c r="AV348" s="400"/>
      <c r="AW348" s="401"/>
      <c r="AX348" s="400"/>
      <c r="AY348" s="401"/>
      <c r="AZ348" s="400"/>
      <c r="BA348" s="401"/>
      <c r="BB348" s="400"/>
      <c r="BC348" s="401"/>
      <c r="BD348" s="400"/>
      <c r="BE348" s="401"/>
      <c r="BF348" s="400"/>
      <c r="BG348" s="401"/>
      <c r="BH348" s="400"/>
      <c r="BI348" s="401"/>
      <c r="BJ348" s="400"/>
      <c r="BK348" s="401"/>
      <c r="BL348" s="400"/>
      <c r="BM348" s="401"/>
      <c r="BN348" s="400"/>
      <c r="BO348" s="401"/>
      <c r="BP348" s="400"/>
      <c r="BQ348" s="401"/>
      <c r="BR348" s="400"/>
      <c r="BS348" s="401"/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3521</v>
      </c>
      <c r="B349" s="386" t="s">
        <v>3522</v>
      </c>
      <c r="C349" s="392" t="s">
        <v>3233</v>
      </c>
      <c r="D349" s="387" t="s">
        <v>3478</v>
      </c>
      <c r="E349" s="388" t="s">
        <v>3523</v>
      </c>
      <c r="F349" s="389" t="s">
        <v>3224</v>
      </c>
      <c r="G349" s="389" t="s">
        <v>3225</v>
      </c>
      <c r="H349" s="390" t="s">
        <v>234</v>
      </c>
      <c r="I349" s="391" t="s">
        <v>3524</v>
      </c>
      <c r="J349" s="353" t="s">
        <v>3231</v>
      </c>
      <c r="K349" s="356" t="s">
        <v>3236</v>
      </c>
      <c r="L349" s="400"/>
      <c r="M349" s="401"/>
      <c r="N349" s="400"/>
      <c r="O349" s="401"/>
      <c r="P349" s="400"/>
      <c r="Q349" s="401"/>
      <c r="R349" s="400"/>
      <c r="S349" s="401"/>
      <c r="T349" s="400"/>
      <c r="U349" s="401"/>
      <c r="V349" s="400"/>
      <c r="W349" s="401"/>
      <c r="X349" s="400"/>
      <c r="Y349" s="401"/>
      <c r="Z349" s="400"/>
      <c r="AA349" s="401"/>
      <c r="AB349" s="400"/>
      <c r="AC349" s="401"/>
      <c r="AD349" s="400"/>
      <c r="AE349" s="401"/>
      <c r="AF349" s="400"/>
      <c r="AG349" s="401"/>
      <c r="AH349" s="400"/>
      <c r="AI349" s="401"/>
      <c r="AJ349" s="400"/>
      <c r="AK349" s="401"/>
      <c r="AL349" s="400"/>
      <c r="AM349" s="401"/>
      <c r="AN349" s="400"/>
      <c r="AO349" s="401"/>
      <c r="AP349" s="400"/>
      <c r="AQ349" s="401"/>
      <c r="AR349" s="400"/>
      <c r="AS349" s="401"/>
      <c r="AT349" s="400"/>
      <c r="AU349" s="401"/>
      <c r="AV349" s="400"/>
      <c r="AW349" s="401"/>
      <c r="AX349" s="400"/>
      <c r="AY349" s="401"/>
      <c r="AZ349" s="400"/>
      <c r="BA349" s="401"/>
      <c r="BB349" s="400"/>
      <c r="BC349" s="401"/>
      <c r="BD349" s="400"/>
      <c r="BE349" s="401"/>
      <c r="BF349" s="400"/>
      <c r="BG349" s="401"/>
      <c r="BH349" s="400"/>
      <c r="BI349" s="401"/>
      <c r="BJ349" s="400"/>
      <c r="BK349" s="401"/>
      <c r="BL349" s="400"/>
      <c r="BM349" s="401"/>
      <c r="BN349" s="400"/>
      <c r="BO349" s="401"/>
      <c r="BP349" s="400"/>
      <c r="BQ349" s="401"/>
      <c r="BR349" s="400"/>
      <c r="BS349" s="401"/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thickBot="1" x14ac:dyDescent="0.25">
      <c r="A350" s="898" t="s">
        <v>3521</v>
      </c>
      <c r="B350" s="393" t="s">
        <v>3522</v>
      </c>
      <c r="C350" s="394" t="s">
        <v>3233</v>
      </c>
      <c r="D350" s="395" t="s">
        <v>3478</v>
      </c>
      <c r="E350" s="411" t="s">
        <v>3523</v>
      </c>
      <c r="F350" s="396" t="s">
        <v>3224</v>
      </c>
      <c r="G350" s="396" t="s">
        <v>3225</v>
      </c>
      <c r="H350" s="397" t="s">
        <v>234</v>
      </c>
      <c r="I350" s="899" t="s">
        <v>3524</v>
      </c>
      <c r="J350" s="353" t="s">
        <v>3231</v>
      </c>
      <c r="K350" s="357" t="s">
        <v>60</v>
      </c>
      <c r="L350" s="402"/>
      <c r="M350" s="403"/>
      <c r="N350" s="402"/>
      <c r="O350" s="403"/>
      <c r="P350" s="402"/>
      <c r="Q350" s="403"/>
      <c r="R350" s="402"/>
      <c r="S350" s="403"/>
      <c r="T350" s="402"/>
      <c r="U350" s="403"/>
      <c r="V350" s="402"/>
      <c r="W350" s="403"/>
      <c r="X350" s="402"/>
      <c r="Y350" s="403"/>
      <c r="Z350" s="402"/>
      <c r="AA350" s="403"/>
      <c r="AB350" s="402"/>
      <c r="AC350" s="403"/>
      <c r="AD350" s="402"/>
      <c r="AE350" s="403"/>
      <c r="AF350" s="402"/>
      <c r="AG350" s="403"/>
      <c r="AH350" s="402"/>
      <c r="AI350" s="403"/>
      <c r="AJ350" s="402"/>
      <c r="AK350" s="403"/>
      <c r="AL350" s="402"/>
      <c r="AM350" s="403"/>
      <c r="AN350" s="402"/>
      <c r="AO350" s="403"/>
      <c r="AP350" s="402"/>
      <c r="AQ350" s="403"/>
      <c r="AR350" s="402"/>
      <c r="AS350" s="403"/>
      <c r="AT350" s="402"/>
      <c r="AU350" s="403"/>
      <c r="AV350" s="402"/>
      <c r="AW350" s="403"/>
      <c r="AX350" s="402"/>
      <c r="AY350" s="403"/>
      <c r="AZ350" s="402"/>
      <c r="BA350" s="403"/>
      <c r="BB350" s="402"/>
      <c r="BC350" s="403"/>
      <c r="BD350" s="402"/>
      <c r="BE350" s="403"/>
      <c r="BF350" s="402"/>
      <c r="BG350" s="403"/>
      <c r="BH350" s="402"/>
      <c r="BI350" s="403"/>
      <c r="BJ350" s="402"/>
      <c r="BK350" s="403"/>
      <c r="BL350" s="402"/>
      <c r="BM350" s="403"/>
      <c r="BN350" s="402"/>
      <c r="BO350" s="403"/>
      <c r="BP350" s="402"/>
      <c r="BQ350" s="403"/>
      <c r="BR350" s="402"/>
      <c r="BS350" s="403"/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5">
      <c r="A351" s="425" t="s">
        <v>3525</v>
      </c>
      <c r="B351" s="526" t="s">
        <v>3526</v>
      </c>
      <c r="C351" s="527">
        <v>3</v>
      </c>
      <c r="D351" s="528" t="s">
        <v>3478</v>
      </c>
      <c r="E351" s="426" t="s">
        <v>3527</v>
      </c>
      <c r="F351" s="529" t="s">
        <v>3224</v>
      </c>
      <c r="G351" s="529" t="s">
        <v>3225</v>
      </c>
      <c r="H351" s="530" t="s">
        <v>234</v>
      </c>
      <c r="I351" s="384" t="s">
        <v>3528</v>
      </c>
      <c r="J351" s="353" t="s">
        <v>3300</v>
      </c>
      <c r="K351" s="354" t="s">
        <v>3232</v>
      </c>
      <c r="L351" s="402"/>
      <c r="M351" s="403"/>
      <c r="N351" s="402"/>
      <c r="O351" s="403"/>
      <c r="P351" s="402"/>
      <c r="Q351" s="403"/>
      <c r="R351" s="402"/>
      <c r="S351" s="403"/>
      <c r="T351" s="402"/>
      <c r="U351" s="403"/>
      <c r="V351" s="402"/>
      <c r="W351" s="403"/>
      <c r="X351" s="402"/>
      <c r="Y351" s="403"/>
      <c r="Z351" s="402"/>
      <c r="AA351" s="403"/>
      <c r="AB351" s="402"/>
      <c r="AC351" s="403"/>
      <c r="AD351" s="402"/>
      <c r="AE351" s="403"/>
      <c r="AF351" s="402"/>
      <c r="AG351" s="403"/>
      <c r="AH351" s="402"/>
      <c r="AI351" s="403"/>
      <c r="AJ351" s="402"/>
      <c r="AK351" s="403"/>
      <c r="AL351" s="402"/>
      <c r="AM351" s="403"/>
      <c r="AN351" s="402"/>
      <c r="AO351" s="403"/>
      <c r="AP351" s="402"/>
      <c r="AQ351" s="403"/>
      <c r="AR351" s="402"/>
      <c r="AS351" s="403"/>
      <c r="AT351" s="402"/>
      <c r="AU351" s="403"/>
      <c r="AV351" s="402"/>
      <c r="AW351" s="403"/>
      <c r="AX351" s="402"/>
      <c r="AY351" s="403"/>
      <c r="AZ351" s="402"/>
      <c r="BA351" s="403"/>
      <c r="BB351" s="402"/>
      <c r="BC351" s="403"/>
      <c r="BD351" s="402"/>
      <c r="BE351" s="403"/>
      <c r="BF351" s="402"/>
      <c r="BG351" s="403"/>
      <c r="BH351" s="402"/>
      <c r="BI351" s="403"/>
      <c r="BJ351" s="402"/>
      <c r="BK351" s="403"/>
      <c r="BL351" s="402"/>
      <c r="BM351" s="403"/>
      <c r="BN351" s="402"/>
      <c r="BO351" s="403"/>
      <c r="BP351" s="402"/>
      <c r="BQ351" s="403"/>
      <c r="BR351" s="402"/>
      <c r="BS351" s="403"/>
      <c r="BT351" s="402"/>
      <c r="BU351" s="403"/>
      <c r="BV351" s="337">
        <f>L351+N351+P351+R351+T351+V351+X351+Z351+AB351+AD351+AF351+AH351+AJ351+AL351+AN351+AP351+AR351+AT351+AV351+AX351+AZ351+BB351+BD351+BF351+BH351+BJ351+BL351+BN351+BP351+BR351+BT351</f>
        <v>0</v>
      </c>
      <c r="BW351" s="337">
        <f>M351+O351+Q351+S351+U351+W351+Y351+AA351+AC351+AE351+AG351+AI351+AK351+AM351+AO351+AQ351+AS351+AU351+AW351+AY351+BA351+BC351+BE351+BG351+BI351+BK351+BM351+BO351+BQ351+BS351+BU351</f>
        <v>0</v>
      </c>
    </row>
    <row r="352" spans="1:75" s="64" customFormat="1" ht="21.95" customHeight="1" x14ac:dyDescent="0.2">
      <c r="A352" s="385" t="s">
        <v>3525</v>
      </c>
      <c r="B352" s="386" t="s">
        <v>3526</v>
      </c>
      <c r="C352" s="352" t="s">
        <v>3301</v>
      </c>
      <c r="D352" s="387" t="s">
        <v>3478</v>
      </c>
      <c r="E352" s="388" t="s">
        <v>3527</v>
      </c>
      <c r="F352" s="389" t="s">
        <v>3224</v>
      </c>
      <c r="G352" s="389" t="s">
        <v>3225</v>
      </c>
      <c r="H352" s="390" t="s">
        <v>234</v>
      </c>
      <c r="I352" s="391" t="s">
        <v>3528</v>
      </c>
      <c r="J352" s="353" t="s">
        <v>3300</v>
      </c>
      <c r="K352" s="353" t="s">
        <v>3234</v>
      </c>
      <c r="L352" s="400"/>
      <c r="M352" s="401"/>
      <c r="N352" s="400"/>
      <c r="O352" s="401"/>
      <c r="P352" s="400"/>
      <c r="Q352" s="401"/>
      <c r="R352" s="400"/>
      <c r="S352" s="401"/>
      <c r="T352" s="400"/>
      <c r="U352" s="401"/>
      <c r="V352" s="400"/>
      <c r="W352" s="401"/>
      <c r="X352" s="400"/>
      <c r="Y352" s="401"/>
      <c r="Z352" s="400"/>
      <c r="AA352" s="401"/>
      <c r="AB352" s="400"/>
      <c r="AC352" s="401"/>
      <c r="AD352" s="400"/>
      <c r="AE352" s="401"/>
      <c r="AF352" s="400"/>
      <c r="AG352" s="401"/>
      <c r="AH352" s="400"/>
      <c r="AI352" s="401"/>
      <c r="AJ352" s="400"/>
      <c r="AK352" s="401"/>
      <c r="AL352" s="400"/>
      <c r="AM352" s="401"/>
      <c r="AN352" s="400"/>
      <c r="AO352" s="401"/>
      <c r="AP352" s="400"/>
      <c r="AQ352" s="401"/>
      <c r="AR352" s="400"/>
      <c r="AS352" s="401"/>
      <c r="AT352" s="400"/>
      <c r="AU352" s="401"/>
      <c r="AV352" s="400"/>
      <c r="AW352" s="401"/>
      <c r="AX352" s="400"/>
      <c r="AY352" s="401"/>
      <c r="AZ352" s="400"/>
      <c r="BA352" s="401"/>
      <c r="BB352" s="400"/>
      <c r="BC352" s="401"/>
      <c r="BD352" s="400"/>
      <c r="BE352" s="401"/>
      <c r="BF352" s="400"/>
      <c r="BG352" s="401"/>
      <c r="BH352" s="400"/>
      <c r="BI352" s="401"/>
      <c r="BJ352" s="400"/>
      <c r="BK352" s="401"/>
      <c r="BL352" s="400"/>
      <c r="BM352" s="401"/>
      <c r="BN352" s="400"/>
      <c r="BO352" s="401"/>
      <c r="BP352" s="400"/>
      <c r="BQ352" s="401"/>
      <c r="BR352" s="400"/>
      <c r="BS352" s="401"/>
      <c r="BT352" s="400"/>
      <c r="BU352" s="401"/>
      <c r="BV352" s="337">
        <f t="shared" ref="BV352:BV355" si="141">L352+N352+P352+R352+T352+V352+X352+Z352+AB352+AD352+AF352+AH352+AJ352+AL352+AN352+AP352+AR352+AT352+AV352+AX352+AZ352+BB352+BD352+BF352+BH352+BJ352+BL352+BN352+BP352+BR352+BT352</f>
        <v>0</v>
      </c>
      <c r="BW352" s="337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4" customFormat="1" ht="21.95" customHeight="1" x14ac:dyDescent="0.2">
      <c r="A353" s="385" t="s">
        <v>3525</v>
      </c>
      <c r="B353" s="386" t="s">
        <v>3526</v>
      </c>
      <c r="C353" s="392" t="s">
        <v>3301</v>
      </c>
      <c r="D353" s="387" t="s">
        <v>3478</v>
      </c>
      <c r="E353" s="388" t="s">
        <v>3527</v>
      </c>
      <c r="F353" s="389" t="s">
        <v>3224</v>
      </c>
      <c r="G353" s="389" t="s">
        <v>3225</v>
      </c>
      <c r="H353" s="390" t="s">
        <v>234</v>
      </c>
      <c r="I353" s="391" t="s">
        <v>3528</v>
      </c>
      <c r="J353" s="353" t="s">
        <v>3300</v>
      </c>
      <c r="K353" s="355" t="s">
        <v>3235</v>
      </c>
      <c r="L353" s="400"/>
      <c r="M353" s="401"/>
      <c r="N353" s="400"/>
      <c r="O353" s="401"/>
      <c r="P353" s="400"/>
      <c r="Q353" s="401"/>
      <c r="R353" s="400"/>
      <c r="S353" s="401"/>
      <c r="T353" s="400"/>
      <c r="U353" s="401"/>
      <c r="V353" s="400"/>
      <c r="W353" s="401"/>
      <c r="X353" s="400"/>
      <c r="Y353" s="401"/>
      <c r="Z353" s="400"/>
      <c r="AA353" s="401"/>
      <c r="AB353" s="400"/>
      <c r="AC353" s="401"/>
      <c r="AD353" s="400"/>
      <c r="AE353" s="401"/>
      <c r="AF353" s="400"/>
      <c r="AG353" s="401"/>
      <c r="AH353" s="400"/>
      <c r="AI353" s="401"/>
      <c r="AJ353" s="400"/>
      <c r="AK353" s="401"/>
      <c r="AL353" s="400"/>
      <c r="AM353" s="401"/>
      <c r="AN353" s="400"/>
      <c r="AO353" s="401"/>
      <c r="AP353" s="400"/>
      <c r="AQ353" s="401"/>
      <c r="AR353" s="400"/>
      <c r="AS353" s="401"/>
      <c r="AT353" s="400"/>
      <c r="AU353" s="401"/>
      <c r="AV353" s="400"/>
      <c r="AW353" s="401"/>
      <c r="AX353" s="400"/>
      <c r="AY353" s="401"/>
      <c r="AZ353" s="400"/>
      <c r="BA353" s="401"/>
      <c r="BB353" s="400"/>
      <c r="BC353" s="401"/>
      <c r="BD353" s="400"/>
      <c r="BE353" s="401"/>
      <c r="BF353" s="400"/>
      <c r="BG353" s="401"/>
      <c r="BH353" s="400"/>
      <c r="BI353" s="401"/>
      <c r="BJ353" s="400"/>
      <c r="BK353" s="401"/>
      <c r="BL353" s="400"/>
      <c r="BM353" s="401"/>
      <c r="BN353" s="400"/>
      <c r="BO353" s="401"/>
      <c r="BP353" s="400"/>
      <c r="BQ353" s="401"/>
      <c r="BR353" s="400"/>
      <c r="BS353" s="401"/>
      <c r="BT353" s="400"/>
      <c r="BU353" s="401"/>
      <c r="BV353" s="337">
        <f t="shared" si="141"/>
        <v>0</v>
      </c>
      <c r="BW353" s="337">
        <f t="shared" si="142"/>
        <v>0</v>
      </c>
    </row>
    <row r="354" spans="1:75" s="64" customFormat="1" ht="21.95" customHeight="1" x14ac:dyDescent="0.2">
      <c r="A354" s="385" t="s">
        <v>3525</v>
      </c>
      <c r="B354" s="386" t="s">
        <v>3526</v>
      </c>
      <c r="C354" s="392" t="s">
        <v>3301</v>
      </c>
      <c r="D354" s="387" t="s">
        <v>3478</v>
      </c>
      <c r="E354" s="388" t="s">
        <v>3527</v>
      </c>
      <c r="F354" s="389" t="s">
        <v>3224</v>
      </c>
      <c r="G354" s="389" t="s">
        <v>3225</v>
      </c>
      <c r="H354" s="390" t="s">
        <v>234</v>
      </c>
      <c r="I354" s="391" t="s">
        <v>3528</v>
      </c>
      <c r="J354" s="353" t="s">
        <v>3300</v>
      </c>
      <c r="K354" s="356" t="s">
        <v>3236</v>
      </c>
      <c r="L354" s="400"/>
      <c r="M354" s="401"/>
      <c r="N354" s="400"/>
      <c r="O354" s="401"/>
      <c r="P354" s="400"/>
      <c r="Q354" s="401"/>
      <c r="R354" s="400"/>
      <c r="S354" s="401"/>
      <c r="T354" s="400"/>
      <c r="U354" s="401"/>
      <c r="V354" s="400"/>
      <c r="W354" s="401"/>
      <c r="X354" s="400"/>
      <c r="Y354" s="401"/>
      <c r="Z354" s="400"/>
      <c r="AA354" s="401"/>
      <c r="AB354" s="400"/>
      <c r="AC354" s="401"/>
      <c r="AD354" s="400"/>
      <c r="AE354" s="401"/>
      <c r="AF354" s="400"/>
      <c r="AG354" s="401"/>
      <c r="AH354" s="400"/>
      <c r="AI354" s="401"/>
      <c r="AJ354" s="400"/>
      <c r="AK354" s="401"/>
      <c r="AL354" s="400"/>
      <c r="AM354" s="401"/>
      <c r="AN354" s="400"/>
      <c r="AO354" s="401"/>
      <c r="AP354" s="400"/>
      <c r="AQ354" s="401"/>
      <c r="AR354" s="400"/>
      <c r="AS354" s="401"/>
      <c r="AT354" s="400"/>
      <c r="AU354" s="401"/>
      <c r="AV354" s="400"/>
      <c r="AW354" s="401"/>
      <c r="AX354" s="400"/>
      <c r="AY354" s="401"/>
      <c r="AZ354" s="400"/>
      <c r="BA354" s="401"/>
      <c r="BB354" s="400"/>
      <c r="BC354" s="401"/>
      <c r="BD354" s="400"/>
      <c r="BE354" s="401"/>
      <c r="BF354" s="400"/>
      <c r="BG354" s="401"/>
      <c r="BH354" s="400"/>
      <c r="BI354" s="401"/>
      <c r="BJ354" s="400"/>
      <c r="BK354" s="401"/>
      <c r="BL354" s="400"/>
      <c r="BM354" s="401"/>
      <c r="BN354" s="400"/>
      <c r="BO354" s="401"/>
      <c r="BP354" s="400"/>
      <c r="BQ354" s="401"/>
      <c r="BR354" s="400"/>
      <c r="BS354" s="401"/>
      <c r="BT354" s="400"/>
      <c r="BU354" s="401"/>
      <c r="BV354" s="337">
        <f t="shared" si="141"/>
        <v>0</v>
      </c>
      <c r="BW354" s="337">
        <f t="shared" si="142"/>
        <v>0</v>
      </c>
    </row>
    <row r="355" spans="1:75" s="64" customFormat="1" ht="21.95" customHeight="1" thickBot="1" x14ac:dyDescent="0.25">
      <c r="A355" s="898" t="s">
        <v>3525</v>
      </c>
      <c r="B355" s="393" t="s">
        <v>3526</v>
      </c>
      <c r="C355" s="394" t="s">
        <v>3301</v>
      </c>
      <c r="D355" s="395" t="s">
        <v>3478</v>
      </c>
      <c r="E355" s="411" t="s">
        <v>3527</v>
      </c>
      <c r="F355" s="396" t="s">
        <v>3224</v>
      </c>
      <c r="G355" s="396" t="s">
        <v>3225</v>
      </c>
      <c r="H355" s="397" t="s">
        <v>234</v>
      </c>
      <c r="I355" s="899" t="s">
        <v>3528</v>
      </c>
      <c r="J355" s="353" t="s">
        <v>3300</v>
      </c>
      <c r="K355" s="357" t="s">
        <v>60</v>
      </c>
      <c r="L355" s="402"/>
      <c r="M355" s="403"/>
      <c r="N355" s="402"/>
      <c r="O355" s="403"/>
      <c r="P355" s="402"/>
      <c r="Q355" s="403"/>
      <c r="R355" s="402"/>
      <c r="S355" s="403"/>
      <c r="T355" s="402"/>
      <c r="U355" s="403"/>
      <c r="V355" s="402"/>
      <c r="W355" s="403"/>
      <c r="X355" s="402"/>
      <c r="Y355" s="403"/>
      <c r="Z355" s="402"/>
      <c r="AA355" s="403"/>
      <c r="AB355" s="402"/>
      <c r="AC355" s="403"/>
      <c r="AD355" s="402"/>
      <c r="AE355" s="403"/>
      <c r="AF355" s="402"/>
      <c r="AG355" s="403"/>
      <c r="AH355" s="402"/>
      <c r="AI355" s="403"/>
      <c r="AJ355" s="402"/>
      <c r="AK355" s="403"/>
      <c r="AL355" s="402"/>
      <c r="AM355" s="403"/>
      <c r="AN355" s="402"/>
      <c r="AO355" s="403"/>
      <c r="AP355" s="402"/>
      <c r="AQ355" s="403"/>
      <c r="AR355" s="402"/>
      <c r="AS355" s="403"/>
      <c r="AT355" s="402"/>
      <c r="AU355" s="403"/>
      <c r="AV355" s="402"/>
      <c r="AW355" s="403"/>
      <c r="AX355" s="402"/>
      <c r="AY355" s="403"/>
      <c r="AZ355" s="402"/>
      <c r="BA355" s="403"/>
      <c r="BB355" s="402"/>
      <c r="BC355" s="403"/>
      <c r="BD355" s="402"/>
      <c r="BE355" s="403"/>
      <c r="BF355" s="402"/>
      <c r="BG355" s="403"/>
      <c r="BH355" s="402"/>
      <c r="BI355" s="403"/>
      <c r="BJ355" s="402"/>
      <c r="BK355" s="403"/>
      <c r="BL355" s="402"/>
      <c r="BM355" s="403"/>
      <c r="BN355" s="402"/>
      <c r="BO355" s="403"/>
      <c r="BP355" s="402"/>
      <c r="BQ355" s="403"/>
      <c r="BR355" s="402"/>
      <c r="BS355" s="403"/>
      <c r="BT355" s="402"/>
      <c r="BU355" s="403"/>
      <c r="BV355" s="337">
        <f t="shared" si="141"/>
        <v>0</v>
      </c>
      <c r="BW355" s="337">
        <f t="shared" si="142"/>
        <v>0</v>
      </c>
    </row>
    <row r="356" spans="1:75" s="64" customFormat="1" ht="21.95" customHeight="1" x14ac:dyDescent="0.25">
      <c r="A356" s="425" t="s">
        <v>3529</v>
      </c>
      <c r="B356" s="526" t="s">
        <v>3530</v>
      </c>
      <c r="C356" s="527">
        <v>3</v>
      </c>
      <c r="D356" s="528" t="s">
        <v>3478</v>
      </c>
      <c r="E356" s="426" t="s">
        <v>3531</v>
      </c>
      <c r="F356" s="529" t="s">
        <v>3224</v>
      </c>
      <c r="G356" s="529" t="s">
        <v>3225</v>
      </c>
      <c r="H356" s="530" t="s">
        <v>234</v>
      </c>
      <c r="I356" s="384" t="s">
        <v>3532</v>
      </c>
      <c r="J356" s="353" t="s">
        <v>3300</v>
      </c>
      <c r="K356" s="354" t="s">
        <v>3232</v>
      </c>
      <c r="L356" s="402"/>
      <c r="M356" s="403"/>
      <c r="N356" s="402"/>
      <c r="O356" s="403"/>
      <c r="P356" s="402"/>
      <c r="Q356" s="403"/>
      <c r="R356" s="402"/>
      <c r="S356" s="403"/>
      <c r="T356" s="402"/>
      <c r="U356" s="403"/>
      <c r="V356" s="402"/>
      <c r="W356" s="403"/>
      <c r="X356" s="402"/>
      <c r="Y356" s="403"/>
      <c r="Z356" s="402"/>
      <c r="AA356" s="403"/>
      <c r="AB356" s="402"/>
      <c r="AC356" s="403"/>
      <c r="AD356" s="402"/>
      <c r="AE356" s="403"/>
      <c r="AF356" s="402"/>
      <c r="AG356" s="403"/>
      <c r="AH356" s="402"/>
      <c r="AI356" s="403"/>
      <c r="AJ356" s="402"/>
      <c r="AK356" s="403"/>
      <c r="AL356" s="402"/>
      <c r="AM356" s="403"/>
      <c r="AN356" s="402"/>
      <c r="AO356" s="403"/>
      <c r="AP356" s="402"/>
      <c r="AQ356" s="403"/>
      <c r="AR356" s="402"/>
      <c r="AS356" s="403"/>
      <c r="AT356" s="402"/>
      <c r="AU356" s="403"/>
      <c r="AV356" s="402"/>
      <c r="AW356" s="403"/>
      <c r="AX356" s="402"/>
      <c r="AY356" s="403"/>
      <c r="AZ356" s="402"/>
      <c r="BA356" s="403"/>
      <c r="BB356" s="402"/>
      <c r="BC356" s="403"/>
      <c r="BD356" s="402"/>
      <c r="BE356" s="403"/>
      <c r="BF356" s="402"/>
      <c r="BG356" s="403"/>
      <c r="BH356" s="402"/>
      <c r="BI356" s="403"/>
      <c r="BJ356" s="402"/>
      <c r="BK356" s="403"/>
      <c r="BL356" s="402"/>
      <c r="BM356" s="403"/>
      <c r="BN356" s="402"/>
      <c r="BO356" s="403"/>
      <c r="BP356" s="402"/>
      <c r="BQ356" s="403"/>
      <c r="BR356" s="402"/>
      <c r="BS356" s="403"/>
      <c r="BT356" s="402"/>
      <c r="BU356" s="403"/>
      <c r="BV356" s="337">
        <f>L356+N356+P356+R356+T356+V356+X356+Z356+AB356+AD356+AF356+AH356+AJ356+AL356+AN356+AP356+AR356+AT356+AV356+AX356+AZ356+BB356+BD356+BF356+BH356+BJ356+BL356+BN356+BP356+BR356+BT356</f>
        <v>0</v>
      </c>
      <c r="BW356" s="337">
        <f>M356+O356+Q356+S356+U356+W356+Y356+AA356+AC356+AE356+AG356+AI356+AK356+AM356+AO356+AQ356+AS356+AU356+AW356+AY356+BA356+BC356+BE356+BG356+BI356+BK356+BM356+BO356+BQ356+BS356+BU356</f>
        <v>0</v>
      </c>
    </row>
    <row r="357" spans="1:75" s="64" customFormat="1" ht="21.95" customHeight="1" x14ac:dyDescent="0.2">
      <c r="A357" s="385" t="s">
        <v>3529</v>
      </c>
      <c r="B357" s="386" t="s">
        <v>3530</v>
      </c>
      <c r="C357" s="352" t="s">
        <v>3301</v>
      </c>
      <c r="D357" s="387" t="s">
        <v>3478</v>
      </c>
      <c r="E357" s="388" t="s">
        <v>3531</v>
      </c>
      <c r="F357" s="389" t="s">
        <v>3224</v>
      </c>
      <c r="G357" s="389" t="s">
        <v>3225</v>
      </c>
      <c r="H357" s="390" t="s">
        <v>234</v>
      </c>
      <c r="I357" s="391" t="s">
        <v>3532</v>
      </c>
      <c r="J357" s="353" t="s">
        <v>3300</v>
      </c>
      <c r="K357" s="353" t="s">
        <v>3234</v>
      </c>
      <c r="L357" s="400"/>
      <c r="M357" s="401"/>
      <c r="N357" s="400"/>
      <c r="O357" s="401"/>
      <c r="P357" s="400"/>
      <c r="Q357" s="401"/>
      <c r="R357" s="400"/>
      <c r="S357" s="401"/>
      <c r="T357" s="400"/>
      <c r="U357" s="401"/>
      <c r="V357" s="400"/>
      <c r="W357" s="401"/>
      <c r="X357" s="400"/>
      <c r="Y357" s="401"/>
      <c r="Z357" s="400"/>
      <c r="AA357" s="401"/>
      <c r="AB357" s="400"/>
      <c r="AC357" s="401"/>
      <c r="AD357" s="400"/>
      <c r="AE357" s="401"/>
      <c r="AF357" s="400"/>
      <c r="AG357" s="401"/>
      <c r="AH357" s="400"/>
      <c r="AI357" s="401"/>
      <c r="AJ357" s="400"/>
      <c r="AK357" s="401"/>
      <c r="AL357" s="400"/>
      <c r="AM357" s="401"/>
      <c r="AN357" s="400"/>
      <c r="AO357" s="401"/>
      <c r="AP357" s="400"/>
      <c r="AQ357" s="401"/>
      <c r="AR357" s="400"/>
      <c r="AS357" s="401"/>
      <c r="AT357" s="400"/>
      <c r="AU357" s="401"/>
      <c r="AV357" s="400"/>
      <c r="AW357" s="401"/>
      <c r="AX357" s="400"/>
      <c r="AY357" s="401"/>
      <c r="AZ357" s="400"/>
      <c r="BA357" s="401"/>
      <c r="BB357" s="400"/>
      <c r="BC357" s="401"/>
      <c r="BD357" s="400"/>
      <c r="BE357" s="401"/>
      <c r="BF357" s="400"/>
      <c r="BG357" s="401"/>
      <c r="BH357" s="400"/>
      <c r="BI357" s="401"/>
      <c r="BJ357" s="400"/>
      <c r="BK357" s="401"/>
      <c r="BL357" s="400"/>
      <c r="BM357" s="401"/>
      <c r="BN357" s="400"/>
      <c r="BO357" s="401"/>
      <c r="BP357" s="400"/>
      <c r="BQ357" s="401"/>
      <c r="BR357" s="400"/>
      <c r="BS357" s="401"/>
      <c r="BT357" s="400"/>
      <c r="BU357" s="401"/>
      <c r="BV357" s="337">
        <f t="shared" ref="BV357:BV360" si="143">L357+N357+P357+R357+T357+V357+X357+Z357+AB357+AD357+AF357+AH357+AJ357+AL357+AN357+AP357+AR357+AT357+AV357+AX357+AZ357+BB357+BD357+BF357+BH357+BJ357+BL357+BN357+BP357+BR357+BT357</f>
        <v>0</v>
      </c>
      <c r="BW357" s="337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4" customFormat="1" ht="21.95" customHeight="1" x14ac:dyDescent="0.2">
      <c r="A358" s="385" t="s">
        <v>3529</v>
      </c>
      <c r="B358" s="386" t="s">
        <v>3530</v>
      </c>
      <c r="C358" s="392" t="s">
        <v>3301</v>
      </c>
      <c r="D358" s="387" t="s">
        <v>3478</v>
      </c>
      <c r="E358" s="388" t="s">
        <v>3531</v>
      </c>
      <c r="F358" s="389" t="s">
        <v>3224</v>
      </c>
      <c r="G358" s="389" t="s">
        <v>3225</v>
      </c>
      <c r="H358" s="390" t="s">
        <v>234</v>
      </c>
      <c r="I358" s="391" t="s">
        <v>3532</v>
      </c>
      <c r="J358" s="353" t="s">
        <v>3300</v>
      </c>
      <c r="K358" s="355" t="s">
        <v>3235</v>
      </c>
      <c r="L358" s="400"/>
      <c r="M358" s="401"/>
      <c r="N358" s="400"/>
      <c r="O358" s="401"/>
      <c r="P358" s="400"/>
      <c r="Q358" s="401"/>
      <c r="R358" s="400"/>
      <c r="S358" s="401"/>
      <c r="T358" s="400"/>
      <c r="U358" s="401"/>
      <c r="V358" s="400"/>
      <c r="W358" s="401"/>
      <c r="X358" s="400"/>
      <c r="Y358" s="401"/>
      <c r="Z358" s="400"/>
      <c r="AA358" s="401"/>
      <c r="AB358" s="400"/>
      <c r="AC358" s="401"/>
      <c r="AD358" s="400"/>
      <c r="AE358" s="401"/>
      <c r="AF358" s="400"/>
      <c r="AG358" s="401"/>
      <c r="AH358" s="400"/>
      <c r="AI358" s="401"/>
      <c r="AJ358" s="400"/>
      <c r="AK358" s="401"/>
      <c r="AL358" s="400"/>
      <c r="AM358" s="401"/>
      <c r="AN358" s="400"/>
      <c r="AO358" s="401"/>
      <c r="AP358" s="400"/>
      <c r="AQ358" s="401"/>
      <c r="AR358" s="400"/>
      <c r="AS358" s="401"/>
      <c r="AT358" s="400"/>
      <c r="AU358" s="401"/>
      <c r="AV358" s="400"/>
      <c r="AW358" s="401"/>
      <c r="AX358" s="400"/>
      <c r="AY358" s="401"/>
      <c r="AZ358" s="400"/>
      <c r="BA358" s="401"/>
      <c r="BB358" s="400"/>
      <c r="BC358" s="401"/>
      <c r="BD358" s="400"/>
      <c r="BE358" s="401"/>
      <c r="BF358" s="400"/>
      <c r="BG358" s="401"/>
      <c r="BH358" s="400"/>
      <c r="BI358" s="401"/>
      <c r="BJ358" s="400"/>
      <c r="BK358" s="401"/>
      <c r="BL358" s="400"/>
      <c r="BM358" s="401"/>
      <c r="BN358" s="400"/>
      <c r="BO358" s="401"/>
      <c r="BP358" s="400"/>
      <c r="BQ358" s="401"/>
      <c r="BR358" s="400"/>
      <c r="BS358" s="401"/>
      <c r="BT358" s="400"/>
      <c r="BU358" s="401"/>
      <c r="BV358" s="337">
        <f t="shared" si="143"/>
        <v>0</v>
      </c>
      <c r="BW358" s="337">
        <f t="shared" si="144"/>
        <v>0</v>
      </c>
    </row>
    <row r="359" spans="1:75" s="64" customFormat="1" ht="21.95" customHeight="1" x14ac:dyDescent="0.2">
      <c r="A359" s="385" t="s">
        <v>3529</v>
      </c>
      <c r="B359" s="386" t="s">
        <v>3530</v>
      </c>
      <c r="C359" s="392" t="s">
        <v>3301</v>
      </c>
      <c r="D359" s="387" t="s">
        <v>3478</v>
      </c>
      <c r="E359" s="388" t="s">
        <v>3531</v>
      </c>
      <c r="F359" s="389" t="s">
        <v>3224</v>
      </c>
      <c r="G359" s="389" t="s">
        <v>3225</v>
      </c>
      <c r="H359" s="390" t="s">
        <v>234</v>
      </c>
      <c r="I359" s="391" t="s">
        <v>3532</v>
      </c>
      <c r="J359" s="353" t="s">
        <v>3300</v>
      </c>
      <c r="K359" s="356" t="s">
        <v>3236</v>
      </c>
      <c r="L359" s="400"/>
      <c r="M359" s="401"/>
      <c r="N359" s="400"/>
      <c r="O359" s="401"/>
      <c r="P359" s="400"/>
      <c r="Q359" s="401"/>
      <c r="R359" s="400"/>
      <c r="S359" s="401"/>
      <c r="T359" s="400"/>
      <c r="U359" s="401"/>
      <c r="V359" s="400"/>
      <c r="W359" s="401"/>
      <c r="X359" s="400"/>
      <c r="Y359" s="401"/>
      <c r="Z359" s="400"/>
      <c r="AA359" s="401"/>
      <c r="AB359" s="400"/>
      <c r="AC359" s="401"/>
      <c r="AD359" s="400"/>
      <c r="AE359" s="401"/>
      <c r="AF359" s="400"/>
      <c r="AG359" s="401"/>
      <c r="AH359" s="400"/>
      <c r="AI359" s="401"/>
      <c r="AJ359" s="400"/>
      <c r="AK359" s="401"/>
      <c r="AL359" s="400"/>
      <c r="AM359" s="401"/>
      <c r="AN359" s="400"/>
      <c r="AO359" s="401"/>
      <c r="AP359" s="400"/>
      <c r="AQ359" s="401"/>
      <c r="AR359" s="400"/>
      <c r="AS359" s="401"/>
      <c r="AT359" s="400"/>
      <c r="AU359" s="401"/>
      <c r="AV359" s="400"/>
      <c r="AW359" s="401"/>
      <c r="AX359" s="400"/>
      <c r="AY359" s="401"/>
      <c r="AZ359" s="400"/>
      <c r="BA359" s="401"/>
      <c r="BB359" s="400"/>
      <c r="BC359" s="401"/>
      <c r="BD359" s="400"/>
      <c r="BE359" s="401"/>
      <c r="BF359" s="400"/>
      <c r="BG359" s="401"/>
      <c r="BH359" s="400"/>
      <c r="BI359" s="401"/>
      <c r="BJ359" s="400"/>
      <c r="BK359" s="401"/>
      <c r="BL359" s="400"/>
      <c r="BM359" s="401"/>
      <c r="BN359" s="400"/>
      <c r="BO359" s="401"/>
      <c r="BP359" s="400"/>
      <c r="BQ359" s="401"/>
      <c r="BR359" s="400"/>
      <c r="BS359" s="401"/>
      <c r="BT359" s="400"/>
      <c r="BU359" s="401"/>
      <c r="BV359" s="337">
        <f t="shared" si="143"/>
        <v>0</v>
      </c>
      <c r="BW359" s="337">
        <f t="shared" si="144"/>
        <v>0</v>
      </c>
    </row>
    <row r="360" spans="1:75" s="64" customFormat="1" ht="21.95" customHeight="1" thickBot="1" x14ac:dyDescent="0.25">
      <c r="A360" s="898" t="s">
        <v>3529</v>
      </c>
      <c r="B360" s="393" t="s">
        <v>3530</v>
      </c>
      <c r="C360" s="394" t="s">
        <v>3301</v>
      </c>
      <c r="D360" s="395" t="s">
        <v>3478</v>
      </c>
      <c r="E360" s="411" t="s">
        <v>3531</v>
      </c>
      <c r="F360" s="396" t="s">
        <v>3224</v>
      </c>
      <c r="G360" s="396" t="s">
        <v>3225</v>
      </c>
      <c r="H360" s="397" t="s">
        <v>234</v>
      </c>
      <c r="I360" s="899" t="s">
        <v>3532</v>
      </c>
      <c r="J360" s="353" t="s">
        <v>3300</v>
      </c>
      <c r="K360" s="357" t="s">
        <v>60</v>
      </c>
      <c r="L360" s="402"/>
      <c r="M360" s="403"/>
      <c r="N360" s="402"/>
      <c r="O360" s="403"/>
      <c r="P360" s="402"/>
      <c r="Q360" s="403"/>
      <c r="R360" s="402"/>
      <c r="S360" s="403"/>
      <c r="T360" s="402"/>
      <c r="U360" s="403"/>
      <c r="V360" s="402"/>
      <c r="W360" s="403"/>
      <c r="X360" s="402"/>
      <c r="Y360" s="403"/>
      <c r="Z360" s="402"/>
      <c r="AA360" s="403"/>
      <c r="AB360" s="402"/>
      <c r="AC360" s="403"/>
      <c r="AD360" s="402"/>
      <c r="AE360" s="403"/>
      <c r="AF360" s="402"/>
      <c r="AG360" s="403"/>
      <c r="AH360" s="402"/>
      <c r="AI360" s="403"/>
      <c r="AJ360" s="402"/>
      <c r="AK360" s="403"/>
      <c r="AL360" s="402"/>
      <c r="AM360" s="403"/>
      <c r="AN360" s="402"/>
      <c r="AO360" s="403"/>
      <c r="AP360" s="402"/>
      <c r="AQ360" s="403"/>
      <c r="AR360" s="402"/>
      <c r="AS360" s="403"/>
      <c r="AT360" s="402"/>
      <c r="AU360" s="403"/>
      <c r="AV360" s="402"/>
      <c r="AW360" s="403"/>
      <c r="AX360" s="402"/>
      <c r="AY360" s="403"/>
      <c r="AZ360" s="402"/>
      <c r="BA360" s="403"/>
      <c r="BB360" s="402"/>
      <c r="BC360" s="403"/>
      <c r="BD360" s="402"/>
      <c r="BE360" s="403"/>
      <c r="BF360" s="402"/>
      <c r="BG360" s="403"/>
      <c r="BH360" s="402"/>
      <c r="BI360" s="403"/>
      <c r="BJ360" s="402"/>
      <c r="BK360" s="403"/>
      <c r="BL360" s="402"/>
      <c r="BM360" s="403"/>
      <c r="BN360" s="402"/>
      <c r="BO360" s="403"/>
      <c r="BP360" s="402"/>
      <c r="BQ360" s="403"/>
      <c r="BR360" s="402"/>
      <c r="BS360" s="403"/>
      <c r="BT360" s="402"/>
      <c r="BU360" s="403"/>
      <c r="BV360" s="337">
        <f t="shared" si="143"/>
        <v>0</v>
      </c>
      <c r="BW360" s="337">
        <f t="shared" si="144"/>
        <v>0</v>
      </c>
    </row>
    <row r="361" spans="1:75" s="64" customFormat="1" ht="21.95" customHeight="1" x14ac:dyDescent="0.25">
      <c r="A361" s="425" t="s">
        <v>3533</v>
      </c>
      <c r="B361" s="526" t="s">
        <v>3534</v>
      </c>
      <c r="C361" s="527">
        <v>1</v>
      </c>
      <c r="D361" s="528" t="s">
        <v>3478</v>
      </c>
      <c r="E361" s="426" t="s">
        <v>3535</v>
      </c>
      <c r="F361" s="529" t="s">
        <v>3224</v>
      </c>
      <c r="G361" s="529" t="s">
        <v>3225</v>
      </c>
      <c r="H361" s="530" t="s">
        <v>234</v>
      </c>
      <c r="I361" s="384" t="s">
        <v>3536</v>
      </c>
      <c r="J361" s="353" t="s">
        <v>3231</v>
      </c>
      <c r="K361" s="354" t="s">
        <v>3232</v>
      </c>
      <c r="L361" s="402"/>
      <c r="M361" s="403"/>
      <c r="N361" s="402"/>
      <c r="O361" s="403"/>
      <c r="P361" s="402"/>
      <c r="Q361" s="403"/>
      <c r="R361" s="402"/>
      <c r="S361" s="403"/>
      <c r="T361" s="402"/>
      <c r="U361" s="403"/>
      <c r="V361" s="402"/>
      <c r="W361" s="403"/>
      <c r="X361" s="402"/>
      <c r="Y361" s="403"/>
      <c r="Z361" s="402"/>
      <c r="AA361" s="403"/>
      <c r="AB361" s="402"/>
      <c r="AC361" s="403"/>
      <c r="AD361" s="402"/>
      <c r="AE361" s="403"/>
      <c r="AF361" s="402"/>
      <c r="AG361" s="403"/>
      <c r="AH361" s="402"/>
      <c r="AI361" s="403"/>
      <c r="AJ361" s="402"/>
      <c r="AK361" s="403"/>
      <c r="AL361" s="402"/>
      <c r="AM361" s="403"/>
      <c r="AN361" s="402"/>
      <c r="AO361" s="403"/>
      <c r="AP361" s="402"/>
      <c r="AQ361" s="403"/>
      <c r="AR361" s="402"/>
      <c r="AS361" s="403"/>
      <c r="AT361" s="402"/>
      <c r="AU361" s="403"/>
      <c r="AV361" s="402"/>
      <c r="AW361" s="403"/>
      <c r="AX361" s="402"/>
      <c r="AY361" s="403"/>
      <c r="AZ361" s="402"/>
      <c r="BA361" s="403"/>
      <c r="BB361" s="402"/>
      <c r="BC361" s="403"/>
      <c r="BD361" s="402"/>
      <c r="BE361" s="403"/>
      <c r="BF361" s="402"/>
      <c r="BG361" s="403"/>
      <c r="BH361" s="402"/>
      <c r="BI361" s="403"/>
      <c r="BJ361" s="402"/>
      <c r="BK361" s="403"/>
      <c r="BL361" s="402"/>
      <c r="BM361" s="403"/>
      <c r="BN361" s="402"/>
      <c r="BO361" s="403"/>
      <c r="BP361" s="402"/>
      <c r="BQ361" s="403"/>
      <c r="BR361" s="402"/>
      <c r="BS361" s="403"/>
      <c r="BT361" s="402"/>
      <c r="BU361" s="403"/>
      <c r="BV361" s="337">
        <f>L361+N361+P361+R361+T361+V361+X361+Z361+AB361+AD361+AF361+AH361+AJ361+AL361+AN361+AP361+AR361+AT361+AV361+AX361+AZ361+BB361+BD361+BF361+BH361+BJ361+BL361+BN361+BP361+BR361+BT361</f>
        <v>0</v>
      </c>
      <c r="BW361" s="337">
        <f>M361+O361+Q361+S361+U361+W361+Y361+AA361+AC361+AE361+AG361+AI361+AK361+AM361+AO361+AQ361+AS361+AU361+AW361+AY361+BA361+BC361+BE361+BG361+BI361+BK361+BM361+BO361+BQ361+BS361+BU361</f>
        <v>0</v>
      </c>
    </row>
    <row r="362" spans="1:75" s="64" customFormat="1" ht="21.95" customHeight="1" x14ac:dyDescent="0.2">
      <c r="A362" s="385" t="s">
        <v>3533</v>
      </c>
      <c r="B362" s="386" t="s">
        <v>3534</v>
      </c>
      <c r="C362" s="352" t="s">
        <v>3233</v>
      </c>
      <c r="D362" s="387" t="s">
        <v>3478</v>
      </c>
      <c r="E362" s="388" t="s">
        <v>3535</v>
      </c>
      <c r="F362" s="389" t="s">
        <v>3224</v>
      </c>
      <c r="G362" s="389" t="s">
        <v>3225</v>
      </c>
      <c r="H362" s="390" t="s">
        <v>234</v>
      </c>
      <c r="I362" s="391" t="s">
        <v>3536</v>
      </c>
      <c r="J362" s="353" t="s">
        <v>3231</v>
      </c>
      <c r="K362" s="353" t="s">
        <v>3234</v>
      </c>
      <c r="L362" s="400"/>
      <c r="M362" s="401"/>
      <c r="N362" s="400"/>
      <c r="O362" s="401"/>
      <c r="P362" s="400"/>
      <c r="Q362" s="401"/>
      <c r="R362" s="400"/>
      <c r="S362" s="401"/>
      <c r="T362" s="400"/>
      <c r="U362" s="401"/>
      <c r="V362" s="400"/>
      <c r="W362" s="401"/>
      <c r="X362" s="400"/>
      <c r="Y362" s="401"/>
      <c r="Z362" s="400"/>
      <c r="AA362" s="401"/>
      <c r="AB362" s="400"/>
      <c r="AC362" s="401"/>
      <c r="AD362" s="400"/>
      <c r="AE362" s="401"/>
      <c r="AF362" s="400"/>
      <c r="AG362" s="401"/>
      <c r="AH362" s="400"/>
      <c r="AI362" s="401"/>
      <c r="AJ362" s="400"/>
      <c r="AK362" s="401"/>
      <c r="AL362" s="400"/>
      <c r="AM362" s="401"/>
      <c r="AN362" s="400"/>
      <c r="AO362" s="401"/>
      <c r="AP362" s="400"/>
      <c r="AQ362" s="401"/>
      <c r="AR362" s="400"/>
      <c r="AS362" s="401"/>
      <c r="AT362" s="400"/>
      <c r="AU362" s="401"/>
      <c r="AV362" s="400"/>
      <c r="AW362" s="401"/>
      <c r="AX362" s="400"/>
      <c r="AY362" s="401"/>
      <c r="AZ362" s="400"/>
      <c r="BA362" s="401"/>
      <c r="BB362" s="400"/>
      <c r="BC362" s="401"/>
      <c r="BD362" s="400"/>
      <c r="BE362" s="401"/>
      <c r="BF362" s="400"/>
      <c r="BG362" s="401"/>
      <c r="BH362" s="400"/>
      <c r="BI362" s="401"/>
      <c r="BJ362" s="400"/>
      <c r="BK362" s="401"/>
      <c r="BL362" s="400"/>
      <c r="BM362" s="401"/>
      <c r="BN362" s="400"/>
      <c r="BO362" s="401"/>
      <c r="BP362" s="400"/>
      <c r="BQ362" s="401"/>
      <c r="BR362" s="400"/>
      <c r="BS362" s="401"/>
      <c r="BT362" s="400"/>
      <c r="BU362" s="401"/>
      <c r="BV362" s="337">
        <f t="shared" ref="BV362:BV365" si="145">L362+N362+P362+R362+T362+V362+X362+Z362+AB362+AD362+AF362+AH362+AJ362+AL362+AN362+AP362+AR362+AT362+AV362+AX362+AZ362+BB362+BD362+BF362+BH362+BJ362+BL362+BN362+BP362+BR362+BT362</f>
        <v>0</v>
      </c>
      <c r="BW362" s="337">
        <f t="shared" ref="BW362:BW365" si="146">M362+O362+Q362+S362+U362+W362+Y362+AA362+AC362+AE362+AG362+AI362+AK362+AM362+AO362+AQ362+AS362+AU362+AW362+AY362+BA362+BC362+BE362+BG362+BI362+BK362+BM362+BO362+BQ362+BS362+BU362</f>
        <v>0</v>
      </c>
    </row>
    <row r="363" spans="1:75" s="64" customFormat="1" ht="21.95" customHeight="1" x14ac:dyDescent="0.2">
      <c r="A363" s="385" t="s">
        <v>3533</v>
      </c>
      <c r="B363" s="386" t="s">
        <v>3534</v>
      </c>
      <c r="C363" s="392" t="s">
        <v>3233</v>
      </c>
      <c r="D363" s="387" t="s">
        <v>3478</v>
      </c>
      <c r="E363" s="388" t="s">
        <v>3535</v>
      </c>
      <c r="F363" s="389" t="s">
        <v>3224</v>
      </c>
      <c r="G363" s="389" t="s">
        <v>3225</v>
      </c>
      <c r="H363" s="390" t="s">
        <v>234</v>
      </c>
      <c r="I363" s="391" t="s">
        <v>3536</v>
      </c>
      <c r="J363" s="353" t="s">
        <v>3231</v>
      </c>
      <c r="K363" s="355" t="s">
        <v>3235</v>
      </c>
      <c r="L363" s="400"/>
      <c r="M363" s="401"/>
      <c r="N363" s="400"/>
      <c r="O363" s="401"/>
      <c r="P363" s="400"/>
      <c r="Q363" s="401"/>
      <c r="R363" s="400"/>
      <c r="S363" s="401"/>
      <c r="T363" s="400"/>
      <c r="U363" s="401"/>
      <c r="V363" s="400"/>
      <c r="W363" s="401"/>
      <c r="X363" s="400"/>
      <c r="Y363" s="401"/>
      <c r="Z363" s="400"/>
      <c r="AA363" s="401"/>
      <c r="AB363" s="400"/>
      <c r="AC363" s="401"/>
      <c r="AD363" s="400"/>
      <c r="AE363" s="401"/>
      <c r="AF363" s="400"/>
      <c r="AG363" s="401"/>
      <c r="AH363" s="400"/>
      <c r="AI363" s="401"/>
      <c r="AJ363" s="400"/>
      <c r="AK363" s="401"/>
      <c r="AL363" s="400"/>
      <c r="AM363" s="401"/>
      <c r="AN363" s="400"/>
      <c r="AO363" s="401"/>
      <c r="AP363" s="400"/>
      <c r="AQ363" s="401"/>
      <c r="AR363" s="400"/>
      <c r="AS363" s="401"/>
      <c r="AT363" s="400"/>
      <c r="AU363" s="401"/>
      <c r="AV363" s="400"/>
      <c r="AW363" s="401"/>
      <c r="AX363" s="400"/>
      <c r="AY363" s="401"/>
      <c r="AZ363" s="400"/>
      <c r="BA363" s="401"/>
      <c r="BB363" s="400"/>
      <c r="BC363" s="401"/>
      <c r="BD363" s="400"/>
      <c r="BE363" s="401"/>
      <c r="BF363" s="400"/>
      <c r="BG363" s="401"/>
      <c r="BH363" s="400"/>
      <c r="BI363" s="401"/>
      <c r="BJ363" s="400"/>
      <c r="BK363" s="401"/>
      <c r="BL363" s="400"/>
      <c r="BM363" s="401"/>
      <c r="BN363" s="400"/>
      <c r="BO363" s="401"/>
      <c r="BP363" s="400"/>
      <c r="BQ363" s="401"/>
      <c r="BR363" s="400"/>
      <c r="BS363" s="401"/>
      <c r="BT363" s="400"/>
      <c r="BU363" s="401"/>
      <c r="BV363" s="337">
        <f t="shared" si="145"/>
        <v>0</v>
      </c>
      <c r="BW363" s="337">
        <f t="shared" si="146"/>
        <v>0</v>
      </c>
    </row>
    <row r="364" spans="1:75" s="64" customFormat="1" ht="21.95" customHeight="1" x14ac:dyDescent="0.2">
      <c r="A364" s="385" t="s">
        <v>3533</v>
      </c>
      <c r="B364" s="386" t="s">
        <v>3534</v>
      </c>
      <c r="C364" s="392" t="s">
        <v>3233</v>
      </c>
      <c r="D364" s="387" t="s">
        <v>3478</v>
      </c>
      <c r="E364" s="388" t="s">
        <v>3535</v>
      </c>
      <c r="F364" s="389" t="s">
        <v>3224</v>
      </c>
      <c r="G364" s="389" t="s">
        <v>3225</v>
      </c>
      <c r="H364" s="390" t="s">
        <v>234</v>
      </c>
      <c r="I364" s="391" t="s">
        <v>3536</v>
      </c>
      <c r="J364" s="353" t="s">
        <v>3231</v>
      </c>
      <c r="K364" s="356" t="s">
        <v>3236</v>
      </c>
      <c r="L364" s="400"/>
      <c r="M364" s="401"/>
      <c r="N364" s="400"/>
      <c r="O364" s="401"/>
      <c r="P364" s="400"/>
      <c r="Q364" s="401"/>
      <c r="R364" s="400"/>
      <c r="S364" s="401"/>
      <c r="T364" s="400"/>
      <c r="U364" s="401"/>
      <c r="V364" s="400"/>
      <c r="W364" s="401"/>
      <c r="X364" s="400"/>
      <c r="Y364" s="401"/>
      <c r="Z364" s="400"/>
      <c r="AA364" s="401"/>
      <c r="AB364" s="400"/>
      <c r="AC364" s="401"/>
      <c r="AD364" s="400"/>
      <c r="AE364" s="401"/>
      <c r="AF364" s="400"/>
      <c r="AG364" s="401"/>
      <c r="AH364" s="400"/>
      <c r="AI364" s="401"/>
      <c r="AJ364" s="400"/>
      <c r="AK364" s="401"/>
      <c r="AL364" s="400"/>
      <c r="AM364" s="401"/>
      <c r="AN364" s="400"/>
      <c r="AO364" s="401"/>
      <c r="AP364" s="400"/>
      <c r="AQ364" s="401"/>
      <c r="AR364" s="400"/>
      <c r="AS364" s="401"/>
      <c r="AT364" s="400"/>
      <c r="AU364" s="401"/>
      <c r="AV364" s="400"/>
      <c r="AW364" s="401"/>
      <c r="AX364" s="400"/>
      <c r="AY364" s="401"/>
      <c r="AZ364" s="400"/>
      <c r="BA364" s="401"/>
      <c r="BB364" s="400"/>
      <c r="BC364" s="401"/>
      <c r="BD364" s="400"/>
      <c r="BE364" s="401"/>
      <c r="BF364" s="400"/>
      <c r="BG364" s="401"/>
      <c r="BH364" s="400"/>
      <c r="BI364" s="401"/>
      <c r="BJ364" s="400"/>
      <c r="BK364" s="401"/>
      <c r="BL364" s="400"/>
      <c r="BM364" s="401"/>
      <c r="BN364" s="400"/>
      <c r="BO364" s="401"/>
      <c r="BP364" s="400"/>
      <c r="BQ364" s="401"/>
      <c r="BR364" s="400"/>
      <c r="BS364" s="401"/>
      <c r="BT364" s="400"/>
      <c r="BU364" s="401"/>
      <c r="BV364" s="337">
        <f t="shared" si="145"/>
        <v>0</v>
      </c>
      <c r="BW364" s="337">
        <f t="shared" si="146"/>
        <v>0</v>
      </c>
    </row>
    <row r="365" spans="1:75" s="64" customFormat="1" ht="21.95" customHeight="1" thickBot="1" x14ac:dyDescent="0.25">
      <c r="A365" s="898" t="s">
        <v>3533</v>
      </c>
      <c r="B365" s="393" t="s">
        <v>3534</v>
      </c>
      <c r="C365" s="394" t="s">
        <v>3233</v>
      </c>
      <c r="D365" s="395" t="s">
        <v>3478</v>
      </c>
      <c r="E365" s="411" t="s">
        <v>3535</v>
      </c>
      <c r="F365" s="396" t="s">
        <v>3224</v>
      </c>
      <c r="G365" s="396" t="s">
        <v>3225</v>
      </c>
      <c r="H365" s="397" t="s">
        <v>234</v>
      </c>
      <c r="I365" s="899" t="s">
        <v>3536</v>
      </c>
      <c r="J365" s="353" t="s">
        <v>3231</v>
      </c>
      <c r="K365" s="357" t="s">
        <v>60</v>
      </c>
      <c r="L365" s="402"/>
      <c r="M365" s="403"/>
      <c r="N365" s="402"/>
      <c r="O365" s="403"/>
      <c r="P365" s="402"/>
      <c r="Q365" s="403"/>
      <c r="R365" s="402"/>
      <c r="S365" s="403"/>
      <c r="T365" s="402"/>
      <c r="U365" s="403"/>
      <c r="V365" s="402"/>
      <c r="W365" s="403"/>
      <c r="X365" s="402"/>
      <c r="Y365" s="403"/>
      <c r="Z365" s="402"/>
      <c r="AA365" s="403"/>
      <c r="AB365" s="402"/>
      <c r="AC365" s="403"/>
      <c r="AD365" s="402"/>
      <c r="AE365" s="403"/>
      <c r="AF365" s="402"/>
      <c r="AG365" s="403"/>
      <c r="AH365" s="402"/>
      <c r="AI365" s="403"/>
      <c r="AJ365" s="402"/>
      <c r="AK365" s="403"/>
      <c r="AL365" s="402"/>
      <c r="AM365" s="403"/>
      <c r="AN365" s="402"/>
      <c r="AO365" s="403"/>
      <c r="AP365" s="402"/>
      <c r="AQ365" s="403"/>
      <c r="AR365" s="402"/>
      <c r="AS365" s="403"/>
      <c r="AT365" s="402"/>
      <c r="AU365" s="403"/>
      <c r="AV365" s="402"/>
      <c r="AW365" s="403"/>
      <c r="AX365" s="402"/>
      <c r="AY365" s="403"/>
      <c r="AZ365" s="402"/>
      <c r="BA365" s="403"/>
      <c r="BB365" s="402"/>
      <c r="BC365" s="403"/>
      <c r="BD365" s="402"/>
      <c r="BE365" s="403"/>
      <c r="BF365" s="402"/>
      <c r="BG365" s="403"/>
      <c r="BH365" s="402"/>
      <c r="BI365" s="403"/>
      <c r="BJ365" s="402"/>
      <c r="BK365" s="403"/>
      <c r="BL365" s="402"/>
      <c r="BM365" s="403"/>
      <c r="BN365" s="402"/>
      <c r="BO365" s="403"/>
      <c r="BP365" s="402"/>
      <c r="BQ365" s="403"/>
      <c r="BR365" s="402"/>
      <c r="BS365" s="403"/>
      <c r="BT365" s="402"/>
      <c r="BU365" s="403"/>
      <c r="BV365" s="337">
        <f t="shared" si="145"/>
        <v>0</v>
      </c>
      <c r="BW365" s="337">
        <f t="shared" si="146"/>
        <v>0</v>
      </c>
    </row>
    <row r="366" spans="1:75" s="64" customFormat="1" ht="21.95" customHeight="1" x14ac:dyDescent="0.25">
      <c r="A366" s="425" t="s">
        <v>3537</v>
      </c>
      <c r="B366" s="526" t="s">
        <v>3538</v>
      </c>
      <c r="C366" s="527">
        <v>3</v>
      </c>
      <c r="D366" s="528" t="s">
        <v>3478</v>
      </c>
      <c r="E366" s="426" t="s">
        <v>3539</v>
      </c>
      <c r="F366" s="529" t="s">
        <v>3224</v>
      </c>
      <c r="G366" s="529" t="s">
        <v>3225</v>
      </c>
      <c r="H366" s="530" t="s">
        <v>234</v>
      </c>
      <c r="I366" s="384" t="s">
        <v>3540</v>
      </c>
      <c r="J366" s="353" t="s">
        <v>3300</v>
      </c>
      <c r="K366" s="354" t="s">
        <v>3232</v>
      </c>
      <c r="L366" s="402"/>
      <c r="M366" s="403"/>
      <c r="N366" s="402"/>
      <c r="O366" s="403"/>
      <c r="P366" s="402"/>
      <c r="Q366" s="403"/>
      <c r="R366" s="402"/>
      <c r="S366" s="403"/>
      <c r="T366" s="402"/>
      <c r="U366" s="403"/>
      <c r="V366" s="402"/>
      <c r="W366" s="403"/>
      <c r="X366" s="402"/>
      <c r="Y366" s="403"/>
      <c r="Z366" s="402"/>
      <c r="AA366" s="403"/>
      <c r="AB366" s="402"/>
      <c r="AC366" s="403"/>
      <c r="AD366" s="402"/>
      <c r="AE366" s="403"/>
      <c r="AF366" s="402"/>
      <c r="AG366" s="403"/>
      <c r="AH366" s="402"/>
      <c r="AI366" s="403"/>
      <c r="AJ366" s="402"/>
      <c r="AK366" s="403"/>
      <c r="AL366" s="402"/>
      <c r="AM366" s="403"/>
      <c r="AN366" s="402"/>
      <c r="AO366" s="403"/>
      <c r="AP366" s="402"/>
      <c r="AQ366" s="403"/>
      <c r="AR366" s="402"/>
      <c r="AS366" s="403"/>
      <c r="AT366" s="402"/>
      <c r="AU366" s="403"/>
      <c r="AV366" s="402"/>
      <c r="AW366" s="403"/>
      <c r="AX366" s="402"/>
      <c r="AY366" s="403"/>
      <c r="AZ366" s="402"/>
      <c r="BA366" s="403"/>
      <c r="BB366" s="402"/>
      <c r="BC366" s="403"/>
      <c r="BD366" s="402"/>
      <c r="BE366" s="403"/>
      <c r="BF366" s="402"/>
      <c r="BG366" s="403"/>
      <c r="BH366" s="402"/>
      <c r="BI366" s="403"/>
      <c r="BJ366" s="402"/>
      <c r="BK366" s="403"/>
      <c r="BL366" s="402"/>
      <c r="BM366" s="403"/>
      <c r="BN366" s="402"/>
      <c r="BO366" s="403"/>
      <c r="BP366" s="402"/>
      <c r="BQ366" s="403"/>
      <c r="BR366" s="402"/>
      <c r="BS366" s="403"/>
      <c r="BT366" s="402"/>
      <c r="BU366" s="403"/>
      <c r="BV366" s="337">
        <f>L366+N366+P366+R366+T366+V366+X366+Z366+AB366+AD366+AF366+AH366+AJ366+AL366+AN366+AP366+AR366+AT366+AV366+AX366+AZ366+BB366+BD366+BF366+BH366+BJ366+BL366+BN366+BP366+BR366+BT366</f>
        <v>0</v>
      </c>
      <c r="BW366" s="337">
        <f>M366+O366+Q366+S366+U366+W366+Y366+AA366+AC366+AE366+AG366+AI366+AK366+AM366+AO366+AQ366+AS366+AU366+AW366+AY366+BA366+BC366+BE366+BG366+BI366+BK366+BM366+BO366+BQ366+BS366+BU366</f>
        <v>0</v>
      </c>
    </row>
    <row r="367" spans="1:75" s="64" customFormat="1" ht="21.95" customHeight="1" x14ac:dyDescent="0.2">
      <c r="A367" s="385" t="s">
        <v>3537</v>
      </c>
      <c r="B367" s="386" t="s">
        <v>3538</v>
      </c>
      <c r="C367" s="352" t="s">
        <v>3301</v>
      </c>
      <c r="D367" s="387" t="s">
        <v>3478</v>
      </c>
      <c r="E367" s="388" t="s">
        <v>3539</v>
      </c>
      <c r="F367" s="389" t="s">
        <v>3224</v>
      </c>
      <c r="G367" s="389" t="s">
        <v>3225</v>
      </c>
      <c r="H367" s="390" t="s">
        <v>234</v>
      </c>
      <c r="I367" s="391" t="s">
        <v>3540</v>
      </c>
      <c r="J367" s="353" t="s">
        <v>3300</v>
      </c>
      <c r="K367" s="353" t="s">
        <v>3234</v>
      </c>
      <c r="L367" s="400"/>
      <c r="M367" s="401"/>
      <c r="N367" s="400"/>
      <c r="O367" s="401"/>
      <c r="P367" s="400"/>
      <c r="Q367" s="401"/>
      <c r="R367" s="400"/>
      <c r="S367" s="401"/>
      <c r="T367" s="400"/>
      <c r="U367" s="401"/>
      <c r="V367" s="400"/>
      <c r="W367" s="401"/>
      <c r="X367" s="400"/>
      <c r="Y367" s="401"/>
      <c r="Z367" s="400"/>
      <c r="AA367" s="401"/>
      <c r="AB367" s="400"/>
      <c r="AC367" s="401"/>
      <c r="AD367" s="400"/>
      <c r="AE367" s="401"/>
      <c r="AF367" s="400"/>
      <c r="AG367" s="401"/>
      <c r="AH367" s="400"/>
      <c r="AI367" s="401"/>
      <c r="AJ367" s="400"/>
      <c r="AK367" s="401"/>
      <c r="AL367" s="400"/>
      <c r="AM367" s="401"/>
      <c r="AN367" s="400"/>
      <c r="AO367" s="401"/>
      <c r="AP367" s="400"/>
      <c r="AQ367" s="401"/>
      <c r="AR367" s="400"/>
      <c r="AS367" s="401"/>
      <c r="AT367" s="400"/>
      <c r="AU367" s="401"/>
      <c r="AV367" s="400"/>
      <c r="AW367" s="401"/>
      <c r="AX367" s="400"/>
      <c r="AY367" s="401"/>
      <c r="AZ367" s="400"/>
      <c r="BA367" s="401"/>
      <c r="BB367" s="400"/>
      <c r="BC367" s="401"/>
      <c r="BD367" s="400"/>
      <c r="BE367" s="401"/>
      <c r="BF367" s="400"/>
      <c r="BG367" s="401"/>
      <c r="BH367" s="400"/>
      <c r="BI367" s="401"/>
      <c r="BJ367" s="400"/>
      <c r="BK367" s="401"/>
      <c r="BL367" s="400"/>
      <c r="BM367" s="401"/>
      <c r="BN367" s="400"/>
      <c r="BO367" s="401"/>
      <c r="BP367" s="400"/>
      <c r="BQ367" s="401"/>
      <c r="BR367" s="400"/>
      <c r="BS367" s="401"/>
      <c r="BT367" s="400"/>
      <c r="BU367" s="401"/>
      <c r="BV367" s="337">
        <f t="shared" ref="BV367:BV370" si="147">L367+N367+P367+R367+T367+V367+X367+Z367+AB367+AD367+AF367+AH367+AJ367+AL367+AN367+AP367+AR367+AT367+AV367+AX367+AZ367+BB367+BD367+BF367+BH367+BJ367+BL367+BN367+BP367+BR367+BT367</f>
        <v>0</v>
      </c>
      <c r="BW367" s="337">
        <f t="shared" ref="BW367:BW370" si="148">M367+O367+Q367+S367+U367+W367+Y367+AA367+AC367+AE367+AG367+AI367+AK367+AM367+AO367+AQ367+AS367+AU367+AW367+AY367+BA367+BC367+BE367+BG367+BI367+BK367+BM367+BO367+BQ367+BS367+BU367</f>
        <v>0</v>
      </c>
    </row>
    <row r="368" spans="1:75" s="64" customFormat="1" ht="21.95" customHeight="1" x14ac:dyDescent="0.2">
      <c r="A368" s="385" t="s">
        <v>3537</v>
      </c>
      <c r="B368" s="386" t="s">
        <v>3538</v>
      </c>
      <c r="C368" s="392" t="s">
        <v>3301</v>
      </c>
      <c r="D368" s="387" t="s">
        <v>3478</v>
      </c>
      <c r="E368" s="388" t="s">
        <v>3539</v>
      </c>
      <c r="F368" s="389" t="s">
        <v>3224</v>
      </c>
      <c r="G368" s="389" t="s">
        <v>3225</v>
      </c>
      <c r="H368" s="390" t="s">
        <v>234</v>
      </c>
      <c r="I368" s="391" t="s">
        <v>3540</v>
      </c>
      <c r="J368" s="353" t="s">
        <v>3300</v>
      </c>
      <c r="K368" s="355" t="s">
        <v>3235</v>
      </c>
      <c r="L368" s="400"/>
      <c r="M368" s="401"/>
      <c r="N368" s="400"/>
      <c r="O368" s="401"/>
      <c r="P368" s="400"/>
      <c r="Q368" s="401"/>
      <c r="R368" s="400"/>
      <c r="S368" s="401"/>
      <c r="T368" s="400"/>
      <c r="U368" s="401"/>
      <c r="V368" s="400"/>
      <c r="W368" s="401"/>
      <c r="X368" s="400"/>
      <c r="Y368" s="401"/>
      <c r="Z368" s="400"/>
      <c r="AA368" s="401"/>
      <c r="AB368" s="400"/>
      <c r="AC368" s="401"/>
      <c r="AD368" s="400"/>
      <c r="AE368" s="401"/>
      <c r="AF368" s="400"/>
      <c r="AG368" s="401"/>
      <c r="AH368" s="400"/>
      <c r="AI368" s="401"/>
      <c r="AJ368" s="400"/>
      <c r="AK368" s="401"/>
      <c r="AL368" s="400"/>
      <c r="AM368" s="401"/>
      <c r="AN368" s="400"/>
      <c r="AO368" s="401"/>
      <c r="AP368" s="400"/>
      <c r="AQ368" s="401"/>
      <c r="AR368" s="400"/>
      <c r="AS368" s="401"/>
      <c r="AT368" s="400"/>
      <c r="AU368" s="401"/>
      <c r="AV368" s="400"/>
      <c r="AW368" s="401"/>
      <c r="AX368" s="400"/>
      <c r="AY368" s="401"/>
      <c r="AZ368" s="400"/>
      <c r="BA368" s="401"/>
      <c r="BB368" s="400"/>
      <c r="BC368" s="401"/>
      <c r="BD368" s="400"/>
      <c r="BE368" s="401"/>
      <c r="BF368" s="400"/>
      <c r="BG368" s="401"/>
      <c r="BH368" s="400"/>
      <c r="BI368" s="401"/>
      <c r="BJ368" s="400"/>
      <c r="BK368" s="401"/>
      <c r="BL368" s="400"/>
      <c r="BM368" s="401"/>
      <c r="BN368" s="400"/>
      <c r="BO368" s="401"/>
      <c r="BP368" s="400"/>
      <c r="BQ368" s="401"/>
      <c r="BR368" s="400"/>
      <c r="BS368" s="401"/>
      <c r="BT368" s="400"/>
      <c r="BU368" s="401"/>
      <c r="BV368" s="337">
        <f t="shared" si="147"/>
        <v>0</v>
      </c>
      <c r="BW368" s="337">
        <f t="shared" si="148"/>
        <v>0</v>
      </c>
    </row>
    <row r="369" spans="1:75" s="64" customFormat="1" ht="21.95" customHeight="1" x14ac:dyDescent="0.2">
      <c r="A369" s="385" t="s">
        <v>3537</v>
      </c>
      <c r="B369" s="386" t="s">
        <v>3538</v>
      </c>
      <c r="C369" s="392" t="s">
        <v>3301</v>
      </c>
      <c r="D369" s="387" t="s">
        <v>3478</v>
      </c>
      <c r="E369" s="388" t="s">
        <v>3539</v>
      </c>
      <c r="F369" s="389" t="s">
        <v>3224</v>
      </c>
      <c r="G369" s="389" t="s">
        <v>3225</v>
      </c>
      <c r="H369" s="390" t="s">
        <v>234</v>
      </c>
      <c r="I369" s="391" t="s">
        <v>3540</v>
      </c>
      <c r="J369" s="353" t="s">
        <v>3300</v>
      </c>
      <c r="K369" s="356" t="s">
        <v>3236</v>
      </c>
      <c r="L369" s="400"/>
      <c r="M369" s="401"/>
      <c r="N369" s="400"/>
      <c r="O369" s="401"/>
      <c r="P369" s="400"/>
      <c r="Q369" s="401"/>
      <c r="R369" s="400"/>
      <c r="S369" s="401"/>
      <c r="T369" s="400"/>
      <c r="U369" s="401"/>
      <c r="V369" s="400"/>
      <c r="W369" s="401"/>
      <c r="X369" s="400"/>
      <c r="Y369" s="401"/>
      <c r="Z369" s="400"/>
      <c r="AA369" s="401"/>
      <c r="AB369" s="400"/>
      <c r="AC369" s="401"/>
      <c r="AD369" s="400"/>
      <c r="AE369" s="401"/>
      <c r="AF369" s="400"/>
      <c r="AG369" s="401"/>
      <c r="AH369" s="400"/>
      <c r="AI369" s="401"/>
      <c r="AJ369" s="400"/>
      <c r="AK369" s="401"/>
      <c r="AL369" s="400"/>
      <c r="AM369" s="401"/>
      <c r="AN369" s="400"/>
      <c r="AO369" s="401"/>
      <c r="AP369" s="400"/>
      <c r="AQ369" s="401"/>
      <c r="AR369" s="400"/>
      <c r="AS369" s="401"/>
      <c r="AT369" s="400"/>
      <c r="AU369" s="401"/>
      <c r="AV369" s="400"/>
      <c r="AW369" s="401"/>
      <c r="AX369" s="400"/>
      <c r="AY369" s="401"/>
      <c r="AZ369" s="400"/>
      <c r="BA369" s="401"/>
      <c r="BB369" s="400"/>
      <c r="BC369" s="401"/>
      <c r="BD369" s="400"/>
      <c r="BE369" s="401"/>
      <c r="BF369" s="400"/>
      <c r="BG369" s="401"/>
      <c r="BH369" s="400"/>
      <c r="BI369" s="401"/>
      <c r="BJ369" s="400"/>
      <c r="BK369" s="401"/>
      <c r="BL369" s="400"/>
      <c r="BM369" s="401"/>
      <c r="BN369" s="400"/>
      <c r="BO369" s="401"/>
      <c r="BP369" s="400"/>
      <c r="BQ369" s="401"/>
      <c r="BR369" s="400"/>
      <c r="BS369" s="401"/>
      <c r="BT369" s="400"/>
      <c r="BU369" s="401"/>
      <c r="BV369" s="337">
        <f t="shared" si="147"/>
        <v>0</v>
      </c>
      <c r="BW369" s="337">
        <f t="shared" si="148"/>
        <v>0</v>
      </c>
    </row>
    <row r="370" spans="1:75" s="64" customFormat="1" ht="21.95" customHeight="1" thickBot="1" x14ac:dyDescent="0.25">
      <c r="A370" s="898" t="s">
        <v>3537</v>
      </c>
      <c r="B370" s="393" t="s">
        <v>3538</v>
      </c>
      <c r="C370" s="394" t="s">
        <v>3301</v>
      </c>
      <c r="D370" s="395" t="s">
        <v>3478</v>
      </c>
      <c r="E370" s="411" t="s">
        <v>3539</v>
      </c>
      <c r="F370" s="396" t="s">
        <v>3224</v>
      </c>
      <c r="G370" s="396" t="s">
        <v>3225</v>
      </c>
      <c r="H370" s="397" t="s">
        <v>234</v>
      </c>
      <c r="I370" s="899" t="s">
        <v>3540</v>
      </c>
      <c r="J370" s="353" t="s">
        <v>3300</v>
      </c>
      <c r="K370" s="357" t="s">
        <v>60</v>
      </c>
      <c r="L370" s="402"/>
      <c r="M370" s="403"/>
      <c r="N370" s="402"/>
      <c r="O370" s="403"/>
      <c r="P370" s="402"/>
      <c r="Q370" s="403"/>
      <c r="R370" s="402"/>
      <c r="S370" s="403"/>
      <c r="T370" s="402"/>
      <c r="U370" s="403"/>
      <c r="V370" s="402"/>
      <c r="W370" s="403"/>
      <c r="X370" s="402"/>
      <c r="Y370" s="403"/>
      <c r="Z370" s="402"/>
      <c r="AA370" s="403"/>
      <c r="AB370" s="402"/>
      <c r="AC370" s="403"/>
      <c r="AD370" s="402"/>
      <c r="AE370" s="403"/>
      <c r="AF370" s="402"/>
      <c r="AG370" s="403"/>
      <c r="AH370" s="402"/>
      <c r="AI370" s="403"/>
      <c r="AJ370" s="402"/>
      <c r="AK370" s="403"/>
      <c r="AL370" s="402"/>
      <c r="AM370" s="403"/>
      <c r="AN370" s="402"/>
      <c r="AO370" s="403"/>
      <c r="AP370" s="402"/>
      <c r="AQ370" s="403"/>
      <c r="AR370" s="402"/>
      <c r="AS370" s="403"/>
      <c r="AT370" s="402"/>
      <c r="AU370" s="403"/>
      <c r="AV370" s="402"/>
      <c r="AW370" s="403"/>
      <c r="AX370" s="402"/>
      <c r="AY370" s="403"/>
      <c r="AZ370" s="402"/>
      <c r="BA370" s="403"/>
      <c r="BB370" s="402"/>
      <c r="BC370" s="403"/>
      <c r="BD370" s="402"/>
      <c r="BE370" s="403"/>
      <c r="BF370" s="402"/>
      <c r="BG370" s="403"/>
      <c r="BH370" s="402"/>
      <c r="BI370" s="403"/>
      <c r="BJ370" s="402"/>
      <c r="BK370" s="403"/>
      <c r="BL370" s="402"/>
      <c r="BM370" s="403"/>
      <c r="BN370" s="402"/>
      <c r="BO370" s="403"/>
      <c r="BP370" s="402"/>
      <c r="BQ370" s="403"/>
      <c r="BR370" s="402"/>
      <c r="BS370" s="403"/>
      <c r="BT370" s="402"/>
      <c r="BU370" s="403"/>
      <c r="BV370" s="337">
        <f t="shared" si="147"/>
        <v>0</v>
      </c>
      <c r="BW370" s="337">
        <f t="shared" si="148"/>
        <v>0</v>
      </c>
    </row>
    <row r="371" spans="1:75" s="64" customFormat="1" ht="21.95" customHeight="1" x14ac:dyDescent="0.25">
      <c r="A371" s="425" t="s">
        <v>3541</v>
      </c>
      <c r="B371" s="526" t="s">
        <v>3542</v>
      </c>
      <c r="C371" s="527">
        <v>1</v>
      </c>
      <c r="D371" s="528" t="s">
        <v>3478</v>
      </c>
      <c r="E371" s="426" t="s">
        <v>3543</v>
      </c>
      <c r="F371" s="529" t="s">
        <v>3224</v>
      </c>
      <c r="G371" s="529" t="s">
        <v>3225</v>
      </c>
      <c r="H371" s="530" t="s">
        <v>234</v>
      </c>
      <c r="I371" s="384" t="s">
        <v>3544</v>
      </c>
      <c r="J371" s="353" t="s">
        <v>3231</v>
      </c>
      <c r="K371" s="354" t="s">
        <v>3232</v>
      </c>
      <c r="L371" s="402"/>
      <c r="M371" s="403"/>
      <c r="N371" s="402"/>
      <c r="O371" s="403"/>
      <c r="P371" s="402"/>
      <c r="Q371" s="403"/>
      <c r="R371" s="402"/>
      <c r="S371" s="403"/>
      <c r="T371" s="402"/>
      <c r="U371" s="403"/>
      <c r="V371" s="402"/>
      <c r="W371" s="403"/>
      <c r="X371" s="402"/>
      <c r="Y371" s="403"/>
      <c r="Z371" s="402"/>
      <c r="AA371" s="403"/>
      <c r="AB371" s="402"/>
      <c r="AC371" s="403"/>
      <c r="AD371" s="402"/>
      <c r="AE371" s="403"/>
      <c r="AF371" s="402"/>
      <c r="AG371" s="403"/>
      <c r="AH371" s="402"/>
      <c r="AI371" s="403"/>
      <c r="AJ371" s="402"/>
      <c r="AK371" s="403"/>
      <c r="AL371" s="402"/>
      <c r="AM371" s="403"/>
      <c r="AN371" s="402"/>
      <c r="AO371" s="403"/>
      <c r="AP371" s="402"/>
      <c r="AQ371" s="403"/>
      <c r="AR371" s="402"/>
      <c r="AS371" s="403"/>
      <c r="AT371" s="402"/>
      <c r="AU371" s="403"/>
      <c r="AV371" s="402"/>
      <c r="AW371" s="403"/>
      <c r="AX371" s="402"/>
      <c r="AY371" s="403"/>
      <c r="AZ371" s="402"/>
      <c r="BA371" s="403"/>
      <c r="BB371" s="402"/>
      <c r="BC371" s="403"/>
      <c r="BD371" s="402"/>
      <c r="BE371" s="403"/>
      <c r="BF371" s="402"/>
      <c r="BG371" s="403"/>
      <c r="BH371" s="402"/>
      <c r="BI371" s="403"/>
      <c r="BJ371" s="402"/>
      <c r="BK371" s="403"/>
      <c r="BL371" s="402"/>
      <c r="BM371" s="403"/>
      <c r="BN371" s="402"/>
      <c r="BO371" s="403"/>
      <c r="BP371" s="402"/>
      <c r="BQ371" s="403"/>
      <c r="BR371" s="402"/>
      <c r="BS371" s="403"/>
      <c r="BT371" s="402"/>
      <c r="BU371" s="403"/>
      <c r="BV371" s="337">
        <f>L371+N371+P371+R371+T371+V371+X371+Z371+AB371+AD371+AF371+AH371+AJ371+AL371+AN371+AP371+AR371+AT371+AV371+AX371+AZ371+BB371+BD371+BF371+BH371+BJ371+BL371+BN371+BP371+BR371+BT371</f>
        <v>0</v>
      </c>
      <c r="BW371" s="337">
        <f>M371+O371+Q371+S371+U371+W371+Y371+AA371+AC371+AE371+AG371+AI371+AK371+AM371+AO371+AQ371+AS371+AU371+AW371+AY371+BA371+BC371+BE371+BG371+BI371+BK371+BM371+BO371+BQ371+BS371+BU371</f>
        <v>0</v>
      </c>
    </row>
    <row r="372" spans="1:75" s="64" customFormat="1" ht="21.95" customHeight="1" x14ac:dyDescent="0.2">
      <c r="A372" s="385" t="s">
        <v>3541</v>
      </c>
      <c r="B372" s="386" t="s">
        <v>3542</v>
      </c>
      <c r="C372" s="352" t="s">
        <v>3233</v>
      </c>
      <c r="D372" s="387" t="s">
        <v>3478</v>
      </c>
      <c r="E372" s="388" t="s">
        <v>3543</v>
      </c>
      <c r="F372" s="389" t="s">
        <v>3224</v>
      </c>
      <c r="G372" s="389" t="s">
        <v>3225</v>
      </c>
      <c r="H372" s="390" t="s">
        <v>234</v>
      </c>
      <c r="I372" s="391" t="s">
        <v>3544</v>
      </c>
      <c r="J372" s="353" t="s">
        <v>3231</v>
      </c>
      <c r="K372" s="353" t="s">
        <v>3234</v>
      </c>
      <c r="L372" s="400"/>
      <c r="M372" s="401"/>
      <c r="N372" s="400"/>
      <c r="O372" s="401"/>
      <c r="P372" s="400"/>
      <c r="Q372" s="401"/>
      <c r="R372" s="400"/>
      <c r="S372" s="401"/>
      <c r="T372" s="400"/>
      <c r="U372" s="401"/>
      <c r="V372" s="400"/>
      <c r="W372" s="401"/>
      <c r="X372" s="400"/>
      <c r="Y372" s="401"/>
      <c r="Z372" s="400"/>
      <c r="AA372" s="401"/>
      <c r="AB372" s="400"/>
      <c r="AC372" s="401"/>
      <c r="AD372" s="400"/>
      <c r="AE372" s="401"/>
      <c r="AF372" s="400"/>
      <c r="AG372" s="401"/>
      <c r="AH372" s="400"/>
      <c r="AI372" s="401"/>
      <c r="AJ372" s="400"/>
      <c r="AK372" s="401"/>
      <c r="AL372" s="400"/>
      <c r="AM372" s="401"/>
      <c r="AN372" s="400"/>
      <c r="AO372" s="401"/>
      <c r="AP372" s="400"/>
      <c r="AQ372" s="401"/>
      <c r="AR372" s="400"/>
      <c r="AS372" s="401"/>
      <c r="AT372" s="400"/>
      <c r="AU372" s="401"/>
      <c r="AV372" s="400"/>
      <c r="AW372" s="401"/>
      <c r="AX372" s="400"/>
      <c r="AY372" s="401"/>
      <c r="AZ372" s="400"/>
      <c r="BA372" s="401"/>
      <c r="BB372" s="400"/>
      <c r="BC372" s="401"/>
      <c r="BD372" s="400"/>
      <c r="BE372" s="401"/>
      <c r="BF372" s="400"/>
      <c r="BG372" s="401"/>
      <c r="BH372" s="400"/>
      <c r="BI372" s="401"/>
      <c r="BJ372" s="400"/>
      <c r="BK372" s="401"/>
      <c r="BL372" s="400"/>
      <c r="BM372" s="401"/>
      <c r="BN372" s="400"/>
      <c r="BO372" s="401"/>
      <c r="BP372" s="400"/>
      <c r="BQ372" s="401"/>
      <c r="BR372" s="400"/>
      <c r="BS372" s="401"/>
      <c r="BT372" s="400"/>
      <c r="BU372" s="401"/>
      <c r="BV372" s="337">
        <f t="shared" ref="BV372:BV375" si="149">L372+N372+P372+R372+T372+V372+X372+Z372+AB372+AD372+AF372+AH372+AJ372+AL372+AN372+AP372+AR372+AT372+AV372+AX372+AZ372+BB372+BD372+BF372+BH372+BJ372+BL372+BN372+BP372+BR372+BT372</f>
        <v>0</v>
      </c>
      <c r="BW372" s="337">
        <f t="shared" ref="BW372:BW375" si="150">M372+O372+Q372+S372+U372+W372+Y372+AA372+AC372+AE372+AG372+AI372+AK372+AM372+AO372+AQ372+AS372+AU372+AW372+AY372+BA372+BC372+BE372+BG372+BI372+BK372+BM372+BO372+BQ372+BS372+BU372</f>
        <v>0</v>
      </c>
    </row>
    <row r="373" spans="1:75" s="64" customFormat="1" ht="21.95" customHeight="1" x14ac:dyDescent="0.2">
      <c r="A373" s="385" t="s">
        <v>3541</v>
      </c>
      <c r="B373" s="386" t="s">
        <v>3542</v>
      </c>
      <c r="C373" s="392" t="s">
        <v>3233</v>
      </c>
      <c r="D373" s="387" t="s">
        <v>3478</v>
      </c>
      <c r="E373" s="388" t="s">
        <v>3543</v>
      </c>
      <c r="F373" s="389" t="s">
        <v>3224</v>
      </c>
      <c r="G373" s="389" t="s">
        <v>3225</v>
      </c>
      <c r="H373" s="390" t="s">
        <v>234</v>
      </c>
      <c r="I373" s="391" t="s">
        <v>3544</v>
      </c>
      <c r="J373" s="353" t="s">
        <v>3231</v>
      </c>
      <c r="K373" s="355" t="s">
        <v>3235</v>
      </c>
      <c r="L373" s="400"/>
      <c r="M373" s="401"/>
      <c r="N373" s="400"/>
      <c r="O373" s="401"/>
      <c r="P373" s="400"/>
      <c r="Q373" s="401"/>
      <c r="R373" s="400"/>
      <c r="S373" s="401"/>
      <c r="T373" s="400"/>
      <c r="U373" s="401"/>
      <c r="V373" s="400"/>
      <c r="W373" s="401"/>
      <c r="X373" s="400"/>
      <c r="Y373" s="401"/>
      <c r="Z373" s="400"/>
      <c r="AA373" s="401"/>
      <c r="AB373" s="400"/>
      <c r="AC373" s="401"/>
      <c r="AD373" s="400"/>
      <c r="AE373" s="401"/>
      <c r="AF373" s="400"/>
      <c r="AG373" s="401"/>
      <c r="AH373" s="400"/>
      <c r="AI373" s="401"/>
      <c r="AJ373" s="400"/>
      <c r="AK373" s="401"/>
      <c r="AL373" s="400"/>
      <c r="AM373" s="401"/>
      <c r="AN373" s="400"/>
      <c r="AO373" s="401"/>
      <c r="AP373" s="400"/>
      <c r="AQ373" s="401"/>
      <c r="AR373" s="400"/>
      <c r="AS373" s="401"/>
      <c r="AT373" s="400"/>
      <c r="AU373" s="401"/>
      <c r="AV373" s="400"/>
      <c r="AW373" s="401"/>
      <c r="AX373" s="400"/>
      <c r="AY373" s="401"/>
      <c r="AZ373" s="400"/>
      <c r="BA373" s="401"/>
      <c r="BB373" s="400"/>
      <c r="BC373" s="401"/>
      <c r="BD373" s="400"/>
      <c r="BE373" s="401"/>
      <c r="BF373" s="400"/>
      <c r="BG373" s="401"/>
      <c r="BH373" s="400"/>
      <c r="BI373" s="401"/>
      <c r="BJ373" s="400"/>
      <c r="BK373" s="401"/>
      <c r="BL373" s="400"/>
      <c r="BM373" s="401"/>
      <c r="BN373" s="400"/>
      <c r="BO373" s="401"/>
      <c r="BP373" s="400"/>
      <c r="BQ373" s="401"/>
      <c r="BR373" s="400"/>
      <c r="BS373" s="401"/>
      <c r="BT373" s="400"/>
      <c r="BU373" s="401"/>
      <c r="BV373" s="337">
        <f t="shared" si="149"/>
        <v>0</v>
      </c>
      <c r="BW373" s="337">
        <f t="shared" si="150"/>
        <v>0</v>
      </c>
    </row>
    <row r="374" spans="1:75" s="64" customFormat="1" ht="21.95" customHeight="1" x14ac:dyDescent="0.2">
      <c r="A374" s="385" t="s">
        <v>3541</v>
      </c>
      <c r="B374" s="386" t="s">
        <v>3542</v>
      </c>
      <c r="C374" s="392" t="s">
        <v>3233</v>
      </c>
      <c r="D374" s="387" t="s">
        <v>3478</v>
      </c>
      <c r="E374" s="388" t="s">
        <v>3543</v>
      </c>
      <c r="F374" s="389" t="s">
        <v>3224</v>
      </c>
      <c r="G374" s="389" t="s">
        <v>3225</v>
      </c>
      <c r="H374" s="390" t="s">
        <v>234</v>
      </c>
      <c r="I374" s="391" t="s">
        <v>3544</v>
      </c>
      <c r="J374" s="353" t="s">
        <v>3231</v>
      </c>
      <c r="K374" s="356" t="s">
        <v>3236</v>
      </c>
      <c r="L374" s="400"/>
      <c r="M374" s="401"/>
      <c r="N374" s="400"/>
      <c r="O374" s="401"/>
      <c r="P374" s="400"/>
      <c r="Q374" s="401"/>
      <c r="R374" s="400"/>
      <c r="S374" s="401"/>
      <c r="T374" s="400"/>
      <c r="U374" s="401"/>
      <c r="V374" s="400"/>
      <c r="W374" s="401"/>
      <c r="X374" s="400"/>
      <c r="Y374" s="401"/>
      <c r="Z374" s="400"/>
      <c r="AA374" s="401"/>
      <c r="AB374" s="400"/>
      <c r="AC374" s="401"/>
      <c r="AD374" s="400"/>
      <c r="AE374" s="401"/>
      <c r="AF374" s="400"/>
      <c r="AG374" s="401"/>
      <c r="AH374" s="400"/>
      <c r="AI374" s="401"/>
      <c r="AJ374" s="400"/>
      <c r="AK374" s="401"/>
      <c r="AL374" s="400"/>
      <c r="AM374" s="401"/>
      <c r="AN374" s="400"/>
      <c r="AO374" s="401"/>
      <c r="AP374" s="400"/>
      <c r="AQ374" s="401"/>
      <c r="AR374" s="400"/>
      <c r="AS374" s="401"/>
      <c r="AT374" s="400"/>
      <c r="AU374" s="401"/>
      <c r="AV374" s="400"/>
      <c r="AW374" s="401"/>
      <c r="AX374" s="400"/>
      <c r="AY374" s="401"/>
      <c r="AZ374" s="400"/>
      <c r="BA374" s="401"/>
      <c r="BB374" s="400"/>
      <c r="BC374" s="401"/>
      <c r="BD374" s="400"/>
      <c r="BE374" s="401"/>
      <c r="BF374" s="400"/>
      <c r="BG374" s="401"/>
      <c r="BH374" s="400"/>
      <c r="BI374" s="401"/>
      <c r="BJ374" s="400"/>
      <c r="BK374" s="401"/>
      <c r="BL374" s="400"/>
      <c r="BM374" s="401"/>
      <c r="BN374" s="400"/>
      <c r="BO374" s="401"/>
      <c r="BP374" s="400"/>
      <c r="BQ374" s="401"/>
      <c r="BR374" s="400"/>
      <c r="BS374" s="401"/>
      <c r="BT374" s="400"/>
      <c r="BU374" s="401"/>
      <c r="BV374" s="337">
        <f t="shared" si="149"/>
        <v>0</v>
      </c>
      <c r="BW374" s="337">
        <f t="shared" si="150"/>
        <v>0</v>
      </c>
    </row>
    <row r="375" spans="1:75" s="64" customFormat="1" ht="21.95" customHeight="1" thickBot="1" x14ac:dyDescent="0.25">
      <c r="A375" s="898" t="s">
        <v>3541</v>
      </c>
      <c r="B375" s="393" t="s">
        <v>3542</v>
      </c>
      <c r="C375" s="394" t="s">
        <v>3233</v>
      </c>
      <c r="D375" s="395" t="s">
        <v>3478</v>
      </c>
      <c r="E375" s="411" t="s">
        <v>3543</v>
      </c>
      <c r="F375" s="396" t="s">
        <v>3224</v>
      </c>
      <c r="G375" s="396" t="s">
        <v>3225</v>
      </c>
      <c r="H375" s="397" t="s">
        <v>234</v>
      </c>
      <c r="I375" s="899" t="s">
        <v>3544</v>
      </c>
      <c r="J375" s="353" t="s">
        <v>3231</v>
      </c>
      <c r="K375" s="357" t="s">
        <v>60</v>
      </c>
      <c r="L375" s="402"/>
      <c r="M375" s="403"/>
      <c r="N375" s="402"/>
      <c r="O375" s="403"/>
      <c r="P375" s="402"/>
      <c r="Q375" s="403"/>
      <c r="R375" s="402"/>
      <c r="S375" s="403"/>
      <c r="T375" s="402"/>
      <c r="U375" s="403"/>
      <c r="V375" s="402"/>
      <c r="W375" s="403"/>
      <c r="X375" s="402"/>
      <c r="Y375" s="403"/>
      <c r="Z375" s="402"/>
      <c r="AA375" s="403"/>
      <c r="AB375" s="402"/>
      <c r="AC375" s="403"/>
      <c r="AD375" s="402"/>
      <c r="AE375" s="403"/>
      <c r="AF375" s="402"/>
      <c r="AG375" s="403"/>
      <c r="AH375" s="402"/>
      <c r="AI375" s="403"/>
      <c r="AJ375" s="402"/>
      <c r="AK375" s="403"/>
      <c r="AL375" s="402"/>
      <c r="AM375" s="403"/>
      <c r="AN375" s="402"/>
      <c r="AO375" s="403"/>
      <c r="AP375" s="402"/>
      <c r="AQ375" s="403"/>
      <c r="AR375" s="402"/>
      <c r="AS375" s="403"/>
      <c r="AT375" s="402"/>
      <c r="AU375" s="403"/>
      <c r="AV375" s="402"/>
      <c r="AW375" s="403"/>
      <c r="AX375" s="402"/>
      <c r="AY375" s="403"/>
      <c r="AZ375" s="402"/>
      <c r="BA375" s="403"/>
      <c r="BB375" s="402"/>
      <c r="BC375" s="403"/>
      <c r="BD375" s="402"/>
      <c r="BE375" s="403"/>
      <c r="BF375" s="402"/>
      <c r="BG375" s="403"/>
      <c r="BH375" s="402"/>
      <c r="BI375" s="403"/>
      <c r="BJ375" s="402"/>
      <c r="BK375" s="403"/>
      <c r="BL375" s="402"/>
      <c r="BM375" s="403"/>
      <c r="BN375" s="402"/>
      <c r="BO375" s="403"/>
      <c r="BP375" s="402"/>
      <c r="BQ375" s="403"/>
      <c r="BR375" s="402"/>
      <c r="BS375" s="403"/>
      <c r="BT375" s="402"/>
      <c r="BU375" s="403"/>
      <c r="BV375" s="337">
        <f t="shared" si="149"/>
        <v>0</v>
      </c>
      <c r="BW375" s="337">
        <f t="shared" si="150"/>
        <v>0</v>
      </c>
    </row>
    <row r="376" spans="1:75" s="64" customFormat="1" ht="21.95" customHeight="1" x14ac:dyDescent="0.25">
      <c r="A376" s="425" t="s">
        <v>3545</v>
      </c>
      <c r="B376" s="526" t="s">
        <v>3546</v>
      </c>
      <c r="C376" s="527">
        <v>1</v>
      </c>
      <c r="D376" s="528" t="s">
        <v>3547</v>
      </c>
      <c r="E376" s="426" t="s">
        <v>3548</v>
      </c>
      <c r="F376" s="529" t="s">
        <v>3224</v>
      </c>
      <c r="G376" s="529" t="s">
        <v>3225</v>
      </c>
      <c r="H376" s="530" t="s">
        <v>196</v>
      </c>
      <c r="I376" s="384" t="s">
        <v>3549</v>
      </c>
      <c r="J376" s="353" t="s">
        <v>3231</v>
      </c>
      <c r="K376" s="354" t="s">
        <v>3232</v>
      </c>
      <c r="L376" s="402"/>
      <c r="M376" s="403"/>
      <c r="N376" s="402"/>
      <c r="O376" s="403"/>
      <c r="P376" s="402"/>
      <c r="Q376" s="403"/>
      <c r="R376" s="402"/>
      <c r="S376" s="403"/>
      <c r="T376" s="402"/>
      <c r="U376" s="403"/>
      <c r="V376" s="402"/>
      <c r="W376" s="403"/>
      <c r="X376" s="402"/>
      <c r="Y376" s="403"/>
      <c r="Z376" s="402"/>
      <c r="AA376" s="403"/>
      <c r="AB376" s="402"/>
      <c r="AC376" s="403"/>
      <c r="AD376" s="402"/>
      <c r="AE376" s="403"/>
      <c r="AF376" s="402"/>
      <c r="AG376" s="403"/>
      <c r="AH376" s="402"/>
      <c r="AI376" s="403"/>
      <c r="AJ376" s="402"/>
      <c r="AK376" s="403"/>
      <c r="AL376" s="402"/>
      <c r="AM376" s="403"/>
      <c r="AN376" s="402"/>
      <c r="AO376" s="403"/>
      <c r="AP376" s="402"/>
      <c r="AQ376" s="403"/>
      <c r="AR376" s="402"/>
      <c r="AS376" s="403"/>
      <c r="AT376" s="402"/>
      <c r="AU376" s="403"/>
      <c r="AV376" s="402"/>
      <c r="AW376" s="403"/>
      <c r="AX376" s="402"/>
      <c r="AY376" s="403"/>
      <c r="AZ376" s="402"/>
      <c r="BA376" s="403"/>
      <c r="BB376" s="402"/>
      <c r="BC376" s="403"/>
      <c r="BD376" s="402"/>
      <c r="BE376" s="403"/>
      <c r="BF376" s="402"/>
      <c r="BG376" s="403"/>
      <c r="BH376" s="402"/>
      <c r="BI376" s="403"/>
      <c r="BJ376" s="402"/>
      <c r="BK376" s="403"/>
      <c r="BL376" s="402"/>
      <c r="BM376" s="403"/>
      <c r="BN376" s="402"/>
      <c r="BO376" s="403"/>
      <c r="BP376" s="402"/>
      <c r="BQ376" s="403"/>
      <c r="BR376" s="402"/>
      <c r="BS376" s="403"/>
      <c r="BT376" s="402"/>
      <c r="BU376" s="403"/>
      <c r="BV376" s="337">
        <f>L376+N376+P376+R376+T376+V376+X376+Z376+AB376+AD376+AF376+AH376+AJ376+AL376+AN376+AP376+AR376+AT376+AV376+AX376+AZ376+BB376+BD376+BF376+BH376+BJ376+BL376+BN376+BP376+BR376+BT376</f>
        <v>0</v>
      </c>
      <c r="BW376" s="337">
        <f>M376+O376+Q376+S376+U376+W376+Y376+AA376+AC376+AE376+AG376+AI376+AK376+AM376+AO376+AQ376+AS376+AU376+AW376+AY376+BA376+BC376+BE376+BG376+BI376+BK376+BM376+BO376+BQ376+BS376+BU376</f>
        <v>0</v>
      </c>
    </row>
    <row r="377" spans="1:75" s="64" customFormat="1" ht="21.95" customHeight="1" x14ac:dyDescent="0.2">
      <c r="A377" s="385" t="s">
        <v>3545</v>
      </c>
      <c r="B377" s="386" t="s">
        <v>3546</v>
      </c>
      <c r="C377" s="352" t="s">
        <v>3233</v>
      </c>
      <c r="D377" s="387" t="s">
        <v>3547</v>
      </c>
      <c r="E377" s="388" t="s">
        <v>3548</v>
      </c>
      <c r="F377" s="389" t="s">
        <v>3224</v>
      </c>
      <c r="G377" s="389" t="s">
        <v>3225</v>
      </c>
      <c r="H377" s="390" t="s">
        <v>196</v>
      </c>
      <c r="I377" s="391" t="s">
        <v>3549</v>
      </c>
      <c r="J377" s="353" t="s">
        <v>3231</v>
      </c>
      <c r="K377" s="353" t="s">
        <v>3234</v>
      </c>
      <c r="L377" s="400">
        <v>4</v>
      </c>
      <c r="M377" s="401"/>
      <c r="N377" s="400">
        <v>5</v>
      </c>
      <c r="O377" s="401"/>
      <c r="P377" s="400">
        <v>9</v>
      </c>
      <c r="Q377" s="401"/>
      <c r="R377" s="400"/>
      <c r="S377" s="401"/>
      <c r="T377" s="400"/>
      <c r="U377" s="401"/>
      <c r="V377" s="400">
        <v>8</v>
      </c>
      <c r="W377" s="401"/>
      <c r="X377" s="400">
        <v>7</v>
      </c>
      <c r="Y377" s="401"/>
      <c r="Z377" s="400">
        <v>4</v>
      </c>
      <c r="AA377" s="401"/>
      <c r="AB377" s="400">
        <v>5</v>
      </c>
      <c r="AC377" s="401"/>
      <c r="AD377" s="400">
        <v>9</v>
      </c>
      <c r="AE377" s="401"/>
      <c r="AF377" s="400"/>
      <c r="AG377" s="401"/>
      <c r="AH377" s="400"/>
      <c r="AI377" s="401"/>
      <c r="AJ377" s="400">
        <v>8</v>
      </c>
      <c r="AK377" s="401"/>
      <c r="AL377" s="400">
        <v>7</v>
      </c>
      <c r="AM377" s="401"/>
      <c r="AN377" s="400">
        <v>4</v>
      </c>
      <c r="AO377" s="401"/>
      <c r="AP377" s="400">
        <v>5</v>
      </c>
      <c r="AQ377" s="401"/>
      <c r="AR377" s="400">
        <v>9</v>
      </c>
      <c r="AS377" s="401"/>
      <c r="AT377" s="400"/>
      <c r="AU377" s="401"/>
      <c r="AV377" s="400"/>
      <c r="AW377" s="401"/>
      <c r="AX377" s="400">
        <v>8</v>
      </c>
      <c r="AY377" s="401"/>
      <c r="AZ377" s="400">
        <v>4</v>
      </c>
      <c r="BA377" s="401"/>
      <c r="BB377" s="400">
        <v>7</v>
      </c>
      <c r="BC377" s="401"/>
      <c r="BD377" s="400">
        <v>5</v>
      </c>
      <c r="BE377" s="401"/>
      <c r="BF377" s="400">
        <v>9</v>
      </c>
      <c r="BG377" s="401"/>
      <c r="BH377" s="400"/>
      <c r="BI377" s="401"/>
      <c r="BJ377" s="400"/>
      <c r="BK377" s="401"/>
      <c r="BL377" s="400">
        <v>8</v>
      </c>
      <c r="BM377" s="401"/>
      <c r="BN377" s="400">
        <v>7</v>
      </c>
      <c r="BO377" s="401"/>
      <c r="BP377" s="400">
        <v>5</v>
      </c>
      <c r="BQ377" s="401"/>
      <c r="BR377" s="400">
        <v>4</v>
      </c>
      <c r="BS377" s="401"/>
      <c r="BT377" s="400"/>
      <c r="BU377" s="401"/>
      <c r="BV377" s="337">
        <f t="shared" ref="BV377:BV380" si="151">L377+N377+P377+R377+T377+V377+X377+Z377+AB377+AD377+AF377+AH377+AJ377+AL377+AN377+AP377+AR377+AT377+AV377+AX377+AZ377+BB377+BD377+BF377+BH377+BJ377+BL377+BN377+BP377+BR377+BT377</f>
        <v>141</v>
      </c>
      <c r="BW377" s="337">
        <f t="shared" ref="BW377:BW380" si="152">M377+O377+Q377+S377+U377+W377+Y377+AA377+AC377+AE377+AG377+AI377+AK377+AM377+AO377+AQ377+AS377+AU377+AW377+AY377+BA377+BC377+BE377+BG377+BI377+BK377+BM377+BO377+BQ377+BS377+BU377</f>
        <v>0</v>
      </c>
    </row>
    <row r="378" spans="1:75" s="64" customFormat="1" ht="21.95" customHeight="1" x14ac:dyDescent="0.2">
      <c r="A378" s="385" t="s">
        <v>3545</v>
      </c>
      <c r="B378" s="386" t="s">
        <v>3546</v>
      </c>
      <c r="C378" s="392" t="s">
        <v>3233</v>
      </c>
      <c r="D378" s="387" t="s">
        <v>3547</v>
      </c>
      <c r="E378" s="388" t="s">
        <v>3548</v>
      </c>
      <c r="F378" s="389" t="s">
        <v>3224</v>
      </c>
      <c r="G378" s="389" t="s">
        <v>3225</v>
      </c>
      <c r="H378" s="390" t="s">
        <v>196</v>
      </c>
      <c r="I378" s="391" t="s">
        <v>3549</v>
      </c>
      <c r="J378" s="353" t="s">
        <v>3231</v>
      </c>
      <c r="K378" s="355" t="s">
        <v>3235</v>
      </c>
      <c r="L378" s="400"/>
      <c r="M378" s="401"/>
      <c r="N378" s="400"/>
      <c r="O378" s="401"/>
      <c r="P378" s="400"/>
      <c r="Q378" s="401"/>
      <c r="R378" s="400"/>
      <c r="S378" s="401"/>
      <c r="T378" s="400"/>
      <c r="U378" s="401"/>
      <c r="V378" s="400"/>
      <c r="W378" s="401"/>
      <c r="X378" s="400"/>
      <c r="Y378" s="401"/>
      <c r="Z378" s="400"/>
      <c r="AA378" s="401"/>
      <c r="AB378" s="400"/>
      <c r="AC378" s="401"/>
      <c r="AD378" s="400"/>
      <c r="AE378" s="401"/>
      <c r="AF378" s="400"/>
      <c r="AG378" s="401"/>
      <c r="AH378" s="400"/>
      <c r="AI378" s="401"/>
      <c r="AJ378" s="400"/>
      <c r="AK378" s="401"/>
      <c r="AL378" s="400"/>
      <c r="AM378" s="401"/>
      <c r="AN378" s="400"/>
      <c r="AO378" s="401"/>
      <c r="AP378" s="400"/>
      <c r="AQ378" s="401"/>
      <c r="AR378" s="400"/>
      <c r="AS378" s="401"/>
      <c r="AT378" s="400"/>
      <c r="AU378" s="401"/>
      <c r="AV378" s="400"/>
      <c r="AW378" s="401"/>
      <c r="AX378" s="400"/>
      <c r="AY378" s="401"/>
      <c r="AZ378" s="400"/>
      <c r="BA378" s="401"/>
      <c r="BB378" s="400"/>
      <c r="BC378" s="401"/>
      <c r="BD378" s="400"/>
      <c r="BE378" s="401"/>
      <c r="BF378" s="400"/>
      <c r="BG378" s="401"/>
      <c r="BH378" s="400"/>
      <c r="BI378" s="401"/>
      <c r="BJ378" s="400"/>
      <c r="BK378" s="401"/>
      <c r="BL378" s="400"/>
      <c r="BM378" s="401"/>
      <c r="BN378" s="400"/>
      <c r="BO378" s="401"/>
      <c r="BP378" s="400"/>
      <c r="BQ378" s="401"/>
      <c r="BR378" s="400"/>
      <c r="BS378" s="401"/>
      <c r="BT378" s="400"/>
      <c r="BU378" s="401"/>
      <c r="BV378" s="337">
        <f t="shared" si="151"/>
        <v>0</v>
      </c>
      <c r="BW378" s="337">
        <f t="shared" si="152"/>
        <v>0</v>
      </c>
    </row>
    <row r="379" spans="1:75" s="64" customFormat="1" ht="21.95" customHeight="1" x14ac:dyDescent="0.2">
      <c r="A379" s="385" t="s">
        <v>3545</v>
      </c>
      <c r="B379" s="386" t="s">
        <v>3546</v>
      </c>
      <c r="C379" s="392" t="s">
        <v>3233</v>
      </c>
      <c r="D379" s="387" t="s">
        <v>3547</v>
      </c>
      <c r="E379" s="388" t="s">
        <v>3548</v>
      </c>
      <c r="F379" s="389" t="s">
        <v>3224</v>
      </c>
      <c r="G379" s="389" t="s">
        <v>3225</v>
      </c>
      <c r="H379" s="390" t="s">
        <v>196</v>
      </c>
      <c r="I379" s="391" t="s">
        <v>3549</v>
      </c>
      <c r="J379" s="353" t="s">
        <v>3231</v>
      </c>
      <c r="K379" s="356" t="s">
        <v>3236</v>
      </c>
      <c r="L379" s="400"/>
      <c r="M379" s="401"/>
      <c r="N379" s="400"/>
      <c r="O379" s="401"/>
      <c r="P379" s="400"/>
      <c r="Q379" s="401"/>
      <c r="R379" s="400"/>
      <c r="S379" s="401"/>
      <c r="T379" s="400"/>
      <c r="U379" s="401"/>
      <c r="V379" s="400"/>
      <c r="W379" s="401"/>
      <c r="X379" s="400"/>
      <c r="Y379" s="401"/>
      <c r="Z379" s="400"/>
      <c r="AA379" s="401"/>
      <c r="AB379" s="400"/>
      <c r="AC379" s="401"/>
      <c r="AD379" s="400"/>
      <c r="AE379" s="401"/>
      <c r="AF379" s="400"/>
      <c r="AG379" s="401"/>
      <c r="AH379" s="400"/>
      <c r="AI379" s="401"/>
      <c r="AJ379" s="400"/>
      <c r="AK379" s="401"/>
      <c r="AL379" s="400"/>
      <c r="AM379" s="401"/>
      <c r="AN379" s="400"/>
      <c r="AO379" s="401"/>
      <c r="AP379" s="400"/>
      <c r="AQ379" s="401"/>
      <c r="AR379" s="400"/>
      <c r="AS379" s="401"/>
      <c r="AT379" s="400"/>
      <c r="AU379" s="401"/>
      <c r="AV379" s="400"/>
      <c r="AW379" s="401"/>
      <c r="AX379" s="400"/>
      <c r="AY379" s="401"/>
      <c r="AZ379" s="400"/>
      <c r="BA379" s="401"/>
      <c r="BB379" s="400"/>
      <c r="BC379" s="401"/>
      <c r="BD379" s="400"/>
      <c r="BE379" s="401"/>
      <c r="BF379" s="400"/>
      <c r="BG379" s="401"/>
      <c r="BH379" s="400"/>
      <c r="BI379" s="401"/>
      <c r="BJ379" s="400"/>
      <c r="BK379" s="401"/>
      <c r="BL379" s="400"/>
      <c r="BM379" s="401"/>
      <c r="BN379" s="400"/>
      <c r="BO379" s="401"/>
      <c r="BP379" s="400"/>
      <c r="BQ379" s="401"/>
      <c r="BR379" s="400"/>
      <c r="BS379" s="401"/>
      <c r="BT379" s="400"/>
      <c r="BU379" s="401"/>
      <c r="BV379" s="337">
        <f t="shared" si="151"/>
        <v>0</v>
      </c>
      <c r="BW379" s="337">
        <f t="shared" si="152"/>
        <v>0</v>
      </c>
    </row>
    <row r="380" spans="1:75" s="64" customFormat="1" ht="21.95" customHeight="1" thickBot="1" x14ac:dyDescent="0.25">
      <c r="A380" s="898" t="s">
        <v>3545</v>
      </c>
      <c r="B380" s="393" t="s">
        <v>3546</v>
      </c>
      <c r="C380" s="394" t="s">
        <v>3233</v>
      </c>
      <c r="D380" s="395" t="s">
        <v>3547</v>
      </c>
      <c r="E380" s="411" t="s">
        <v>3548</v>
      </c>
      <c r="F380" s="396" t="s">
        <v>3224</v>
      </c>
      <c r="G380" s="396" t="s">
        <v>3225</v>
      </c>
      <c r="H380" s="397" t="s">
        <v>196</v>
      </c>
      <c r="I380" s="899" t="s">
        <v>3549</v>
      </c>
      <c r="J380" s="353" t="s">
        <v>3231</v>
      </c>
      <c r="K380" s="357" t="s">
        <v>60</v>
      </c>
      <c r="L380" s="402"/>
      <c r="M380" s="403"/>
      <c r="N380" s="402"/>
      <c r="O380" s="403"/>
      <c r="P380" s="402"/>
      <c r="Q380" s="403"/>
      <c r="R380" s="402"/>
      <c r="S380" s="403"/>
      <c r="T380" s="402"/>
      <c r="U380" s="403"/>
      <c r="V380" s="402"/>
      <c r="W380" s="403"/>
      <c r="X380" s="402"/>
      <c r="Y380" s="403"/>
      <c r="Z380" s="402"/>
      <c r="AA380" s="403"/>
      <c r="AB380" s="402"/>
      <c r="AC380" s="403"/>
      <c r="AD380" s="402"/>
      <c r="AE380" s="403"/>
      <c r="AF380" s="402"/>
      <c r="AG380" s="403"/>
      <c r="AH380" s="402"/>
      <c r="AI380" s="403"/>
      <c r="AJ380" s="402"/>
      <c r="AK380" s="403"/>
      <c r="AL380" s="402"/>
      <c r="AM380" s="403"/>
      <c r="AN380" s="402"/>
      <c r="AO380" s="403"/>
      <c r="AP380" s="402"/>
      <c r="AQ380" s="403"/>
      <c r="AR380" s="402"/>
      <c r="AS380" s="403"/>
      <c r="AT380" s="402"/>
      <c r="AU380" s="403"/>
      <c r="AV380" s="402"/>
      <c r="AW380" s="403"/>
      <c r="AX380" s="402"/>
      <c r="AY380" s="403"/>
      <c r="AZ380" s="402"/>
      <c r="BA380" s="403"/>
      <c r="BB380" s="402"/>
      <c r="BC380" s="403"/>
      <c r="BD380" s="402"/>
      <c r="BE380" s="403"/>
      <c r="BF380" s="402"/>
      <c r="BG380" s="403"/>
      <c r="BH380" s="402"/>
      <c r="BI380" s="403"/>
      <c r="BJ380" s="402"/>
      <c r="BK380" s="403"/>
      <c r="BL380" s="402"/>
      <c r="BM380" s="403"/>
      <c r="BN380" s="402"/>
      <c r="BO380" s="403"/>
      <c r="BP380" s="402"/>
      <c r="BQ380" s="403"/>
      <c r="BR380" s="402"/>
      <c r="BS380" s="403"/>
      <c r="BT380" s="402"/>
      <c r="BU380" s="403"/>
      <c r="BV380" s="337">
        <f t="shared" si="151"/>
        <v>0</v>
      </c>
      <c r="BW380" s="337">
        <f t="shared" si="152"/>
        <v>0</v>
      </c>
    </row>
    <row r="381" spans="1:75" s="64" customFormat="1" ht="21.95" customHeight="1" x14ac:dyDescent="0.25">
      <c r="A381" s="425" t="s">
        <v>3550</v>
      </c>
      <c r="B381" s="526" t="s">
        <v>3551</v>
      </c>
      <c r="C381" s="527">
        <v>1</v>
      </c>
      <c r="D381" s="528" t="s">
        <v>3547</v>
      </c>
      <c r="E381" s="426" t="s">
        <v>3552</v>
      </c>
      <c r="F381" s="529" t="s">
        <v>3224</v>
      </c>
      <c r="G381" s="529" t="s">
        <v>3225</v>
      </c>
      <c r="H381" s="530" t="s">
        <v>196</v>
      </c>
      <c r="I381" s="384" t="s">
        <v>3553</v>
      </c>
      <c r="J381" s="353" t="s">
        <v>3231</v>
      </c>
      <c r="K381" s="354" t="s">
        <v>3232</v>
      </c>
      <c r="L381" s="402"/>
      <c r="M381" s="403"/>
      <c r="N381" s="402"/>
      <c r="O381" s="403"/>
      <c r="P381" s="402"/>
      <c r="Q381" s="403"/>
      <c r="R381" s="402"/>
      <c r="S381" s="403"/>
      <c r="T381" s="402"/>
      <c r="U381" s="403"/>
      <c r="V381" s="402"/>
      <c r="W381" s="403"/>
      <c r="X381" s="402"/>
      <c r="Y381" s="403"/>
      <c r="Z381" s="402"/>
      <c r="AA381" s="403"/>
      <c r="AB381" s="402"/>
      <c r="AC381" s="403"/>
      <c r="AD381" s="402"/>
      <c r="AE381" s="403"/>
      <c r="AF381" s="402"/>
      <c r="AG381" s="403"/>
      <c r="AH381" s="402"/>
      <c r="AI381" s="403"/>
      <c r="AJ381" s="402"/>
      <c r="AK381" s="403"/>
      <c r="AL381" s="402"/>
      <c r="AM381" s="403"/>
      <c r="AN381" s="402"/>
      <c r="AO381" s="403"/>
      <c r="AP381" s="402"/>
      <c r="AQ381" s="403"/>
      <c r="AR381" s="402"/>
      <c r="AS381" s="403"/>
      <c r="AT381" s="402"/>
      <c r="AU381" s="403"/>
      <c r="AV381" s="402"/>
      <c r="AW381" s="403"/>
      <c r="AX381" s="402"/>
      <c r="AY381" s="403"/>
      <c r="AZ381" s="402"/>
      <c r="BA381" s="403"/>
      <c r="BB381" s="402"/>
      <c r="BC381" s="403"/>
      <c r="BD381" s="402"/>
      <c r="BE381" s="403"/>
      <c r="BF381" s="402"/>
      <c r="BG381" s="403"/>
      <c r="BH381" s="402"/>
      <c r="BI381" s="403"/>
      <c r="BJ381" s="402"/>
      <c r="BK381" s="403"/>
      <c r="BL381" s="402"/>
      <c r="BM381" s="403"/>
      <c r="BN381" s="402"/>
      <c r="BO381" s="403"/>
      <c r="BP381" s="402"/>
      <c r="BQ381" s="403"/>
      <c r="BR381" s="402"/>
      <c r="BS381" s="403"/>
      <c r="BT381" s="402"/>
      <c r="BU381" s="403"/>
      <c r="BV381" s="337">
        <f>L381+N381+P381+R381+T381+V381+X381+Z381+AB381+AD381+AF381+AH381+AJ381+AL381+AN381+AP381+AR381+AT381+AV381+AX381+AZ381+BB381+BD381+BF381+BH381+BJ381+BL381+BN381+BP381+BR381+BT381</f>
        <v>0</v>
      </c>
      <c r="BW381" s="337">
        <f>M381+O381+Q381+S381+U381+W381+Y381+AA381+AC381+AE381+AG381+AI381+AK381+AM381+AO381+AQ381+AS381+AU381+AW381+AY381+BA381+BC381+BE381+BG381+BI381+BK381+BM381+BO381+BQ381+BS381+BU381</f>
        <v>0</v>
      </c>
    </row>
    <row r="382" spans="1:75" s="64" customFormat="1" ht="21.95" customHeight="1" x14ac:dyDescent="0.2">
      <c r="A382" s="385" t="s">
        <v>3550</v>
      </c>
      <c r="B382" s="386" t="s">
        <v>3551</v>
      </c>
      <c r="C382" s="352" t="s">
        <v>3233</v>
      </c>
      <c r="D382" s="387" t="s">
        <v>3547</v>
      </c>
      <c r="E382" s="388" t="s">
        <v>3552</v>
      </c>
      <c r="F382" s="389" t="s">
        <v>3224</v>
      </c>
      <c r="G382" s="389" t="s">
        <v>3225</v>
      </c>
      <c r="H382" s="390" t="s">
        <v>196</v>
      </c>
      <c r="I382" s="391" t="s">
        <v>3553</v>
      </c>
      <c r="J382" s="353" t="s">
        <v>3231</v>
      </c>
      <c r="K382" s="353" t="s">
        <v>3234</v>
      </c>
      <c r="L382" s="400"/>
      <c r="M382" s="401"/>
      <c r="N382" s="400"/>
      <c r="O382" s="401"/>
      <c r="P382" s="400"/>
      <c r="Q382" s="401"/>
      <c r="R382" s="400"/>
      <c r="S382" s="401"/>
      <c r="T382" s="400"/>
      <c r="U382" s="401"/>
      <c r="V382" s="400"/>
      <c r="W382" s="401"/>
      <c r="X382" s="400"/>
      <c r="Y382" s="401"/>
      <c r="Z382" s="400"/>
      <c r="AA382" s="401"/>
      <c r="AB382" s="400"/>
      <c r="AC382" s="401"/>
      <c r="AD382" s="400"/>
      <c r="AE382" s="401"/>
      <c r="AF382" s="400"/>
      <c r="AG382" s="401"/>
      <c r="AH382" s="400"/>
      <c r="AI382" s="401"/>
      <c r="AJ382" s="400"/>
      <c r="AK382" s="401"/>
      <c r="AL382" s="400"/>
      <c r="AM382" s="401"/>
      <c r="AN382" s="400"/>
      <c r="AO382" s="401"/>
      <c r="AP382" s="400"/>
      <c r="AQ382" s="401"/>
      <c r="AR382" s="400"/>
      <c r="AS382" s="401"/>
      <c r="AT382" s="400"/>
      <c r="AU382" s="401"/>
      <c r="AV382" s="400"/>
      <c r="AW382" s="401"/>
      <c r="AX382" s="400"/>
      <c r="AY382" s="401"/>
      <c r="AZ382" s="400"/>
      <c r="BA382" s="401"/>
      <c r="BB382" s="400"/>
      <c r="BC382" s="401"/>
      <c r="BD382" s="400"/>
      <c r="BE382" s="401"/>
      <c r="BF382" s="400"/>
      <c r="BG382" s="401"/>
      <c r="BH382" s="400"/>
      <c r="BI382" s="401"/>
      <c r="BJ382" s="400"/>
      <c r="BK382" s="401"/>
      <c r="BL382" s="400"/>
      <c r="BM382" s="401"/>
      <c r="BN382" s="400"/>
      <c r="BO382" s="401"/>
      <c r="BP382" s="400"/>
      <c r="BQ382" s="401"/>
      <c r="BR382" s="400"/>
      <c r="BS382" s="401"/>
      <c r="BT382" s="400"/>
      <c r="BU382" s="401"/>
      <c r="BV382" s="337">
        <f t="shared" ref="BV382:BV385" si="153">L382+N382+P382+R382+T382+V382+X382+Z382+AB382+AD382+AF382+AH382+AJ382+AL382+AN382+AP382+AR382+AT382+AV382+AX382+AZ382+BB382+BD382+BF382+BH382+BJ382+BL382+BN382+BP382+BR382+BT382</f>
        <v>0</v>
      </c>
      <c r="BW382" s="337">
        <f t="shared" ref="BW382:BW385" si="154">M382+O382+Q382+S382+U382+W382+Y382+AA382+AC382+AE382+AG382+AI382+AK382+AM382+AO382+AQ382+AS382+AU382+AW382+AY382+BA382+BC382+BE382+BG382+BI382+BK382+BM382+BO382+BQ382+BS382+BU382</f>
        <v>0</v>
      </c>
    </row>
    <row r="383" spans="1:75" s="64" customFormat="1" ht="21.95" customHeight="1" x14ac:dyDescent="0.2">
      <c r="A383" s="385" t="s">
        <v>3550</v>
      </c>
      <c r="B383" s="386" t="s">
        <v>3551</v>
      </c>
      <c r="C383" s="392" t="s">
        <v>3233</v>
      </c>
      <c r="D383" s="387" t="s">
        <v>3547</v>
      </c>
      <c r="E383" s="388" t="s">
        <v>3552</v>
      </c>
      <c r="F383" s="389" t="s">
        <v>3224</v>
      </c>
      <c r="G383" s="389" t="s">
        <v>3225</v>
      </c>
      <c r="H383" s="390" t="s">
        <v>196</v>
      </c>
      <c r="I383" s="391" t="s">
        <v>3553</v>
      </c>
      <c r="J383" s="353" t="s">
        <v>3231</v>
      </c>
      <c r="K383" s="355" t="s">
        <v>3235</v>
      </c>
      <c r="L383" s="400"/>
      <c r="M383" s="401"/>
      <c r="N383" s="400"/>
      <c r="O383" s="401"/>
      <c r="P383" s="400"/>
      <c r="Q383" s="401"/>
      <c r="R383" s="400"/>
      <c r="S383" s="401"/>
      <c r="T383" s="400"/>
      <c r="U383" s="401"/>
      <c r="V383" s="400"/>
      <c r="W383" s="401"/>
      <c r="X383" s="400"/>
      <c r="Y383" s="401"/>
      <c r="Z383" s="400"/>
      <c r="AA383" s="401"/>
      <c r="AB383" s="400"/>
      <c r="AC383" s="401"/>
      <c r="AD383" s="400"/>
      <c r="AE383" s="401"/>
      <c r="AF383" s="400"/>
      <c r="AG383" s="401"/>
      <c r="AH383" s="400"/>
      <c r="AI383" s="401"/>
      <c r="AJ383" s="400"/>
      <c r="AK383" s="401"/>
      <c r="AL383" s="400"/>
      <c r="AM383" s="401"/>
      <c r="AN383" s="400"/>
      <c r="AO383" s="401"/>
      <c r="AP383" s="400"/>
      <c r="AQ383" s="401"/>
      <c r="AR383" s="400"/>
      <c r="AS383" s="401"/>
      <c r="AT383" s="400"/>
      <c r="AU383" s="401"/>
      <c r="AV383" s="400"/>
      <c r="AW383" s="401"/>
      <c r="AX383" s="400"/>
      <c r="AY383" s="401"/>
      <c r="AZ383" s="400"/>
      <c r="BA383" s="401"/>
      <c r="BB383" s="400"/>
      <c r="BC383" s="401"/>
      <c r="BD383" s="400"/>
      <c r="BE383" s="401"/>
      <c r="BF383" s="400"/>
      <c r="BG383" s="401"/>
      <c r="BH383" s="400"/>
      <c r="BI383" s="401"/>
      <c r="BJ383" s="400"/>
      <c r="BK383" s="401"/>
      <c r="BL383" s="400"/>
      <c r="BM383" s="401"/>
      <c r="BN383" s="400"/>
      <c r="BO383" s="401"/>
      <c r="BP383" s="400"/>
      <c r="BQ383" s="401"/>
      <c r="BR383" s="400"/>
      <c r="BS383" s="401"/>
      <c r="BT383" s="400"/>
      <c r="BU383" s="401"/>
      <c r="BV383" s="337">
        <f t="shared" si="153"/>
        <v>0</v>
      </c>
      <c r="BW383" s="337">
        <f t="shared" si="154"/>
        <v>0</v>
      </c>
    </row>
    <row r="384" spans="1:75" s="64" customFormat="1" ht="21.95" customHeight="1" x14ac:dyDescent="0.2">
      <c r="A384" s="385" t="s">
        <v>3550</v>
      </c>
      <c r="B384" s="386" t="s">
        <v>3551</v>
      </c>
      <c r="C384" s="392" t="s">
        <v>3233</v>
      </c>
      <c r="D384" s="387" t="s">
        <v>3547</v>
      </c>
      <c r="E384" s="388" t="s">
        <v>3552</v>
      </c>
      <c r="F384" s="389" t="s">
        <v>3224</v>
      </c>
      <c r="G384" s="389" t="s">
        <v>3225</v>
      </c>
      <c r="H384" s="390" t="s">
        <v>196</v>
      </c>
      <c r="I384" s="391" t="s">
        <v>3553</v>
      </c>
      <c r="J384" s="353" t="s">
        <v>3231</v>
      </c>
      <c r="K384" s="356" t="s">
        <v>3236</v>
      </c>
      <c r="L384" s="400"/>
      <c r="M384" s="401"/>
      <c r="N384" s="400"/>
      <c r="O384" s="401"/>
      <c r="P384" s="400"/>
      <c r="Q384" s="401"/>
      <c r="R384" s="400"/>
      <c r="S384" s="401"/>
      <c r="T384" s="400"/>
      <c r="U384" s="401"/>
      <c r="V384" s="400"/>
      <c r="W384" s="401"/>
      <c r="X384" s="400"/>
      <c r="Y384" s="401"/>
      <c r="Z384" s="400"/>
      <c r="AA384" s="401"/>
      <c r="AB384" s="400"/>
      <c r="AC384" s="401"/>
      <c r="AD384" s="400"/>
      <c r="AE384" s="401"/>
      <c r="AF384" s="400"/>
      <c r="AG384" s="401"/>
      <c r="AH384" s="400"/>
      <c r="AI384" s="401"/>
      <c r="AJ384" s="400"/>
      <c r="AK384" s="401"/>
      <c r="AL384" s="400"/>
      <c r="AM384" s="401"/>
      <c r="AN384" s="400"/>
      <c r="AO384" s="401"/>
      <c r="AP384" s="400"/>
      <c r="AQ384" s="401"/>
      <c r="AR384" s="400"/>
      <c r="AS384" s="401"/>
      <c r="AT384" s="400"/>
      <c r="AU384" s="401"/>
      <c r="AV384" s="400"/>
      <c r="AW384" s="401"/>
      <c r="AX384" s="400"/>
      <c r="AY384" s="401"/>
      <c r="AZ384" s="400"/>
      <c r="BA384" s="401"/>
      <c r="BB384" s="400"/>
      <c r="BC384" s="401"/>
      <c r="BD384" s="400"/>
      <c r="BE384" s="401"/>
      <c r="BF384" s="400"/>
      <c r="BG384" s="401"/>
      <c r="BH384" s="400"/>
      <c r="BI384" s="401"/>
      <c r="BJ384" s="400"/>
      <c r="BK384" s="401"/>
      <c r="BL384" s="400"/>
      <c r="BM384" s="401"/>
      <c r="BN384" s="400"/>
      <c r="BO384" s="401"/>
      <c r="BP384" s="400"/>
      <c r="BQ384" s="401"/>
      <c r="BR384" s="400"/>
      <c r="BS384" s="401"/>
      <c r="BT384" s="400"/>
      <c r="BU384" s="401"/>
      <c r="BV384" s="337">
        <f t="shared" si="153"/>
        <v>0</v>
      </c>
      <c r="BW384" s="337">
        <f t="shared" si="154"/>
        <v>0</v>
      </c>
    </row>
    <row r="385" spans="1:75" s="64" customFormat="1" ht="21.95" customHeight="1" thickBot="1" x14ac:dyDescent="0.25">
      <c r="A385" s="898" t="s">
        <v>3550</v>
      </c>
      <c r="B385" s="393" t="s">
        <v>3551</v>
      </c>
      <c r="C385" s="394" t="s">
        <v>3233</v>
      </c>
      <c r="D385" s="395" t="s">
        <v>3547</v>
      </c>
      <c r="E385" s="411" t="s">
        <v>3552</v>
      </c>
      <c r="F385" s="396" t="s">
        <v>3224</v>
      </c>
      <c r="G385" s="396" t="s">
        <v>3225</v>
      </c>
      <c r="H385" s="397" t="s">
        <v>196</v>
      </c>
      <c r="I385" s="899" t="s">
        <v>3553</v>
      </c>
      <c r="J385" s="353" t="s">
        <v>3231</v>
      </c>
      <c r="K385" s="357" t="s">
        <v>60</v>
      </c>
      <c r="L385" s="402"/>
      <c r="M385" s="403"/>
      <c r="N385" s="402"/>
      <c r="O385" s="403"/>
      <c r="P385" s="402"/>
      <c r="Q385" s="403"/>
      <c r="R385" s="402"/>
      <c r="S385" s="403"/>
      <c r="T385" s="402"/>
      <c r="U385" s="403"/>
      <c r="V385" s="402"/>
      <c r="W385" s="403"/>
      <c r="X385" s="402"/>
      <c r="Y385" s="403"/>
      <c r="Z385" s="402"/>
      <c r="AA385" s="403"/>
      <c r="AB385" s="402"/>
      <c r="AC385" s="403"/>
      <c r="AD385" s="402"/>
      <c r="AE385" s="403"/>
      <c r="AF385" s="402"/>
      <c r="AG385" s="403"/>
      <c r="AH385" s="402"/>
      <c r="AI385" s="403"/>
      <c r="AJ385" s="402"/>
      <c r="AK385" s="403"/>
      <c r="AL385" s="402"/>
      <c r="AM385" s="403"/>
      <c r="AN385" s="402"/>
      <c r="AO385" s="403"/>
      <c r="AP385" s="402"/>
      <c r="AQ385" s="403"/>
      <c r="AR385" s="402"/>
      <c r="AS385" s="403"/>
      <c r="AT385" s="402"/>
      <c r="AU385" s="403"/>
      <c r="AV385" s="402"/>
      <c r="AW385" s="403"/>
      <c r="AX385" s="402"/>
      <c r="AY385" s="403"/>
      <c r="AZ385" s="402"/>
      <c r="BA385" s="403"/>
      <c r="BB385" s="402"/>
      <c r="BC385" s="403"/>
      <c r="BD385" s="402"/>
      <c r="BE385" s="403"/>
      <c r="BF385" s="402"/>
      <c r="BG385" s="403"/>
      <c r="BH385" s="402"/>
      <c r="BI385" s="403"/>
      <c r="BJ385" s="402"/>
      <c r="BK385" s="403"/>
      <c r="BL385" s="402"/>
      <c r="BM385" s="403"/>
      <c r="BN385" s="402"/>
      <c r="BO385" s="403"/>
      <c r="BP385" s="402"/>
      <c r="BQ385" s="403"/>
      <c r="BR385" s="402"/>
      <c r="BS385" s="403"/>
      <c r="BT385" s="402"/>
      <c r="BU385" s="403"/>
      <c r="BV385" s="337">
        <f t="shared" si="153"/>
        <v>0</v>
      </c>
      <c r="BW385" s="337">
        <f t="shared" si="154"/>
        <v>0</v>
      </c>
    </row>
    <row r="386" spans="1:75" s="64" customFormat="1" ht="21.95" customHeight="1" x14ac:dyDescent="0.25">
      <c r="A386" s="425" t="s">
        <v>3554</v>
      </c>
      <c r="B386" s="526" t="s">
        <v>3555</v>
      </c>
      <c r="C386" s="527">
        <v>3</v>
      </c>
      <c r="D386" s="528" t="s">
        <v>3556</v>
      </c>
      <c r="E386" s="426" t="s">
        <v>3557</v>
      </c>
      <c r="F386" s="529" t="s">
        <v>3224</v>
      </c>
      <c r="G386" s="529" t="s">
        <v>3225</v>
      </c>
      <c r="H386" s="530" t="s">
        <v>197</v>
      </c>
      <c r="I386" s="384" t="s">
        <v>3558</v>
      </c>
      <c r="J386" s="353" t="s">
        <v>3300</v>
      </c>
      <c r="K386" s="354" t="s">
        <v>3232</v>
      </c>
      <c r="L386" s="402"/>
      <c r="M386" s="403"/>
      <c r="N386" s="402"/>
      <c r="O386" s="403"/>
      <c r="P386" s="402"/>
      <c r="Q386" s="403"/>
      <c r="R386" s="402"/>
      <c r="S386" s="403"/>
      <c r="T386" s="402"/>
      <c r="U386" s="403"/>
      <c r="V386" s="402"/>
      <c r="W386" s="403"/>
      <c r="X386" s="402"/>
      <c r="Y386" s="403"/>
      <c r="Z386" s="402"/>
      <c r="AA386" s="403"/>
      <c r="AB386" s="402"/>
      <c r="AC386" s="403"/>
      <c r="AD386" s="402"/>
      <c r="AE386" s="403"/>
      <c r="AF386" s="402"/>
      <c r="AG386" s="403"/>
      <c r="AH386" s="402"/>
      <c r="AI386" s="403"/>
      <c r="AJ386" s="402"/>
      <c r="AK386" s="403"/>
      <c r="AL386" s="402"/>
      <c r="AM386" s="403"/>
      <c r="AN386" s="402"/>
      <c r="AO386" s="403"/>
      <c r="AP386" s="402"/>
      <c r="AQ386" s="403"/>
      <c r="AR386" s="402"/>
      <c r="AS386" s="403"/>
      <c r="AT386" s="402"/>
      <c r="AU386" s="403"/>
      <c r="AV386" s="402"/>
      <c r="AW386" s="403"/>
      <c r="AX386" s="402"/>
      <c r="AY386" s="403"/>
      <c r="AZ386" s="402"/>
      <c r="BA386" s="403"/>
      <c r="BB386" s="402"/>
      <c r="BC386" s="403"/>
      <c r="BD386" s="402"/>
      <c r="BE386" s="403"/>
      <c r="BF386" s="402"/>
      <c r="BG386" s="403"/>
      <c r="BH386" s="402"/>
      <c r="BI386" s="403"/>
      <c r="BJ386" s="402"/>
      <c r="BK386" s="403"/>
      <c r="BL386" s="402"/>
      <c r="BM386" s="403"/>
      <c r="BN386" s="402"/>
      <c r="BO386" s="403"/>
      <c r="BP386" s="402"/>
      <c r="BQ386" s="403"/>
      <c r="BR386" s="402"/>
      <c r="BS386" s="403"/>
      <c r="BT386" s="402"/>
      <c r="BU386" s="403"/>
      <c r="BV386" s="337">
        <f>L386+N386+P386+R386+T386+V386+X386+Z386+AB386+AD386+AF386+AH386+AJ386+AL386+AN386+AP386+AR386+AT386+AV386+AX386+AZ386+BB386+BD386+BF386+BH386+BJ386+BL386+BN386+BP386+BR386+BT386</f>
        <v>0</v>
      </c>
      <c r="BW386" s="337">
        <f>M386+O386+Q386+S386+U386+W386+Y386+AA386+AC386+AE386+AG386+AI386+AK386+AM386+AO386+AQ386+AS386+AU386+AW386+AY386+BA386+BC386+BE386+BG386+BI386+BK386+BM386+BO386+BQ386+BS386+BU386</f>
        <v>0</v>
      </c>
    </row>
    <row r="387" spans="1:75" s="64" customFormat="1" ht="21.95" customHeight="1" x14ac:dyDescent="0.2">
      <c r="A387" s="385" t="s">
        <v>3554</v>
      </c>
      <c r="B387" s="386" t="s">
        <v>3555</v>
      </c>
      <c r="C387" s="352" t="s">
        <v>3301</v>
      </c>
      <c r="D387" s="387" t="s">
        <v>3556</v>
      </c>
      <c r="E387" s="388" t="s">
        <v>3557</v>
      </c>
      <c r="F387" s="389" t="s">
        <v>3224</v>
      </c>
      <c r="G387" s="389" t="s">
        <v>3225</v>
      </c>
      <c r="H387" s="390" t="s">
        <v>197</v>
      </c>
      <c r="I387" s="391" t="s">
        <v>3558</v>
      </c>
      <c r="J387" s="353" t="s">
        <v>3300</v>
      </c>
      <c r="K387" s="353" t="s">
        <v>3234</v>
      </c>
      <c r="L387" s="400"/>
      <c r="M387" s="401"/>
      <c r="N387" s="400"/>
      <c r="O387" s="401"/>
      <c r="P387" s="400"/>
      <c r="Q387" s="401"/>
      <c r="R387" s="400"/>
      <c r="S387" s="401"/>
      <c r="T387" s="400"/>
      <c r="U387" s="401"/>
      <c r="V387" s="400"/>
      <c r="W387" s="401"/>
      <c r="X387" s="400"/>
      <c r="Y387" s="401"/>
      <c r="Z387" s="400"/>
      <c r="AA387" s="401"/>
      <c r="AB387" s="400"/>
      <c r="AC387" s="401"/>
      <c r="AD387" s="400"/>
      <c r="AE387" s="401"/>
      <c r="AF387" s="400"/>
      <c r="AG387" s="401"/>
      <c r="AH387" s="400"/>
      <c r="AI387" s="401"/>
      <c r="AJ387" s="400"/>
      <c r="AK387" s="401"/>
      <c r="AL387" s="400"/>
      <c r="AM387" s="401"/>
      <c r="AN387" s="400"/>
      <c r="AO387" s="401"/>
      <c r="AP387" s="400"/>
      <c r="AQ387" s="401"/>
      <c r="AR387" s="400"/>
      <c r="AS387" s="401"/>
      <c r="AT387" s="400"/>
      <c r="AU387" s="401"/>
      <c r="AV387" s="400"/>
      <c r="AW387" s="401"/>
      <c r="AX387" s="400"/>
      <c r="AY387" s="401"/>
      <c r="AZ387" s="400"/>
      <c r="BA387" s="401"/>
      <c r="BB387" s="400"/>
      <c r="BC387" s="401"/>
      <c r="BD387" s="400"/>
      <c r="BE387" s="401"/>
      <c r="BF387" s="400"/>
      <c r="BG387" s="401"/>
      <c r="BH387" s="400"/>
      <c r="BI387" s="401"/>
      <c r="BJ387" s="400"/>
      <c r="BK387" s="401"/>
      <c r="BL387" s="400"/>
      <c r="BM387" s="401"/>
      <c r="BN387" s="400"/>
      <c r="BO387" s="401"/>
      <c r="BP387" s="400"/>
      <c r="BQ387" s="401"/>
      <c r="BR387" s="400"/>
      <c r="BS387" s="401"/>
      <c r="BT387" s="400"/>
      <c r="BU387" s="401"/>
      <c r="BV387" s="337">
        <f t="shared" ref="BV387:BV390" si="155">L387+N387+P387+R387+T387+V387+X387+Z387+AB387+AD387+AF387+AH387+AJ387+AL387+AN387+AP387+AR387+AT387+AV387+AX387+AZ387+BB387+BD387+BF387+BH387+BJ387+BL387+BN387+BP387+BR387+BT387</f>
        <v>0</v>
      </c>
      <c r="BW387" s="337">
        <f t="shared" ref="BW387:BW390" si="156">M387+O387+Q387+S387+U387+W387+Y387+AA387+AC387+AE387+AG387+AI387+AK387+AM387+AO387+AQ387+AS387+AU387+AW387+AY387+BA387+BC387+BE387+BG387+BI387+BK387+BM387+BO387+BQ387+BS387+BU387</f>
        <v>0</v>
      </c>
    </row>
    <row r="388" spans="1:75" s="64" customFormat="1" ht="21.95" customHeight="1" x14ac:dyDescent="0.2">
      <c r="A388" s="385" t="s">
        <v>3554</v>
      </c>
      <c r="B388" s="386" t="s">
        <v>3555</v>
      </c>
      <c r="C388" s="392" t="s">
        <v>3301</v>
      </c>
      <c r="D388" s="387" t="s">
        <v>3556</v>
      </c>
      <c r="E388" s="388" t="s">
        <v>3557</v>
      </c>
      <c r="F388" s="389" t="s">
        <v>3224</v>
      </c>
      <c r="G388" s="389" t="s">
        <v>3225</v>
      </c>
      <c r="H388" s="390" t="s">
        <v>197</v>
      </c>
      <c r="I388" s="391" t="s">
        <v>3558</v>
      </c>
      <c r="J388" s="353" t="s">
        <v>3300</v>
      </c>
      <c r="K388" s="355" t="s">
        <v>3235</v>
      </c>
      <c r="L388" s="400"/>
      <c r="M388" s="401"/>
      <c r="N388" s="400"/>
      <c r="O388" s="401"/>
      <c r="P388" s="400"/>
      <c r="Q388" s="401"/>
      <c r="R388" s="400"/>
      <c r="S388" s="401"/>
      <c r="T388" s="400"/>
      <c r="U388" s="401"/>
      <c r="V388" s="400"/>
      <c r="W388" s="401"/>
      <c r="X388" s="400"/>
      <c r="Y388" s="401"/>
      <c r="Z388" s="400"/>
      <c r="AA388" s="401"/>
      <c r="AB388" s="400"/>
      <c r="AC388" s="401"/>
      <c r="AD388" s="400"/>
      <c r="AE388" s="401"/>
      <c r="AF388" s="400"/>
      <c r="AG388" s="401"/>
      <c r="AH388" s="400"/>
      <c r="AI388" s="401"/>
      <c r="AJ388" s="400"/>
      <c r="AK388" s="401"/>
      <c r="AL388" s="400"/>
      <c r="AM388" s="401"/>
      <c r="AN388" s="400"/>
      <c r="AO388" s="401"/>
      <c r="AP388" s="400"/>
      <c r="AQ388" s="401"/>
      <c r="AR388" s="400"/>
      <c r="AS388" s="401"/>
      <c r="AT388" s="400"/>
      <c r="AU388" s="401"/>
      <c r="AV388" s="400"/>
      <c r="AW388" s="401"/>
      <c r="AX388" s="400"/>
      <c r="AY388" s="401"/>
      <c r="AZ388" s="400"/>
      <c r="BA388" s="401"/>
      <c r="BB388" s="400"/>
      <c r="BC388" s="401"/>
      <c r="BD388" s="400"/>
      <c r="BE388" s="401"/>
      <c r="BF388" s="400"/>
      <c r="BG388" s="401"/>
      <c r="BH388" s="400"/>
      <c r="BI388" s="401"/>
      <c r="BJ388" s="400"/>
      <c r="BK388" s="401"/>
      <c r="BL388" s="400"/>
      <c r="BM388" s="401"/>
      <c r="BN388" s="400"/>
      <c r="BO388" s="401"/>
      <c r="BP388" s="400"/>
      <c r="BQ388" s="401"/>
      <c r="BR388" s="400"/>
      <c r="BS388" s="401"/>
      <c r="BT388" s="400"/>
      <c r="BU388" s="401"/>
      <c r="BV388" s="337">
        <f t="shared" si="155"/>
        <v>0</v>
      </c>
      <c r="BW388" s="337">
        <f t="shared" si="156"/>
        <v>0</v>
      </c>
    </row>
    <row r="389" spans="1:75" s="64" customFormat="1" ht="21.95" customHeight="1" x14ac:dyDescent="0.2">
      <c r="A389" s="385" t="s">
        <v>3554</v>
      </c>
      <c r="B389" s="386" t="s">
        <v>3555</v>
      </c>
      <c r="C389" s="392" t="s">
        <v>3301</v>
      </c>
      <c r="D389" s="387" t="s">
        <v>3556</v>
      </c>
      <c r="E389" s="388" t="s">
        <v>3557</v>
      </c>
      <c r="F389" s="389" t="s">
        <v>3224</v>
      </c>
      <c r="G389" s="389" t="s">
        <v>3225</v>
      </c>
      <c r="H389" s="390" t="s">
        <v>197</v>
      </c>
      <c r="I389" s="391" t="s">
        <v>3558</v>
      </c>
      <c r="J389" s="353" t="s">
        <v>3300</v>
      </c>
      <c r="K389" s="356" t="s">
        <v>3236</v>
      </c>
      <c r="L389" s="400"/>
      <c r="M389" s="401"/>
      <c r="N389" s="400"/>
      <c r="O389" s="401"/>
      <c r="P389" s="400"/>
      <c r="Q389" s="401"/>
      <c r="R389" s="400"/>
      <c r="S389" s="401"/>
      <c r="T389" s="400"/>
      <c r="U389" s="401"/>
      <c r="V389" s="400"/>
      <c r="W389" s="401"/>
      <c r="X389" s="400"/>
      <c r="Y389" s="401"/>
      <c r="Z389" s="400"/>
      <c r="AA389" s="401"/>
      <c r="AB389" s="400"/>
      <c r="AC389" s="401"/>
      <c r="AD389" s="400"/>
      <c r="AE389" s="401"/>
      <c r="AF389" s="400"/>
      <c r="AG389" s="401"/>
      <c r="AH389" s="400"/>
      <c r="AI389" s="401"/>
      <c r="AJ389" s="400"/>
      <c r="AK389" s="401"/>
      <c r="AL389" s="400"/>
      <c r="AM389" s="401"/>
      <c r="AN389" s="400"/>
      <c r="AO389" s="401"/>
      <c r="AP389" s="400"/>
      <c r="AQ389" s="401"/>
      <c r="AR389" s="400"/>
      <c r="AS389" s="401"/>
      <c r="AT389" s="400"/>
      <c r="AU389" s="401"/>
      <c r="AV389" s="400"/>
      <c r="AW389" s="401"/>
      <c r="AX389" s="400"/>
      <c r="AY389" s="401"/>
      <c r="AZ389" s="400"/>
      <c r="BA389" s="401"/>
      <c r="BB389" s="400"/>
      <c r="BC389" s="401"/>
      <c r="BD389" s="400"/>
      <c r="BE389" s="401"/>
      <c r="BF389" s="400"/>
      <c r="BG389" s="401"/>
      <c r="BH389" s="400"/>
      <c r="BI389" s="401"/>
      <c r="BJ389" s="400"/>
      <c r="BK389" s="401"/>
      <c r="BL389" s="400"/>
      <c r="BM389" s="401"/>
      <c r="BN389" s="400"/>
      <c r="BO389" s="401"/>
      <c r="BP389" s="400"/>
      <c r="BQ389" s="401"/>
      <c r="BR389" s="400"/>
      <c r="BS389" s="401"/>
      <c r="BT389" s="400"/>
      <c r="BU389" s="401"/>
      <c r="BV389" s="337">
        <f t="shared" si="155"/>
        <v>0</v>
      </c>
      <c r="BW389" s="337">
        <f t="shared" si="156"/>
        <v>0</v>
      </c>
    </row>
    <row r="390" spans="1:75" s="64" customFormat="1" ht="21.95" customHeight="1" thickBot="1" x14ac:dyDescent="0.25">
      <c r="A390" s="898" t="s">
        <v>3554</v>
      </c>
      <c r="B390" s="393" t="s">
        <v>3555</v>
      </c>
      <c r="C390" s="394" t="s">
        <v>3301</v>
      </c>
      <c r="D390" s="395" t="s">
        <v>3556</v>
      </c>
      <c r="E390" s="411" t="s">
        <v>3557</v>
      </c>
      <c r="F390" s="396" t="s">
        <v>3224</v>
      </c>
      <c r="G390" s="396" t="s">
        <v>3225</v>
      </c>
      <c r="H390" s="397" t="s">
        <v>197</v>
      </c>
      <c r="I390" s="899" t="s">
        <v>3558</v>
      </c>
      <c r="J390" s="353" t="s">
        <v>3300</v>
      </c>
      <c r="K390" s="357" t="s">
        <v>60</v>
      </c>
      <c r="L390" s="402"/>
      <c r="M390" s="403"/>
      <c r="N390" s="402"/>
      <c r="O390" s="403"/>
      <c r="P390" s="402"/>
      <c r="Q390" s="403"/>
      <c r="R390" s="402"/>
      <c r="S390" s="403"/>
      <c r="T390" s="402"/>
      <c r="U390" s="403"/>
      <c r="V390" s="402"/>
      <c r="W390" s="403"/>
      <c r="X390" s="402"/>
      <c r="Y390" s="403"/>
      <c r="Z390" s="402"/>
      <c r="AA390" s="403"/>
      <c r="AB390" s="402"/>
      <c r="AC390" s="403"/>
      <c r="AD390" s="402"/>
      <c r="AE390" s="403"/>
      <c r="AF390" s="402"/>
      <c r="AG390" s="403"/>
      <c r="AH390" s="402"/>
      <c r="AI390" s="403"/>
      <c r="AJ390" s="402"/>
      <c r="AK390" s="403"/>
      <c r="AL390" s="402"/>
      <c r="AM390" s="403"/>
      <c r="AN390" s="402"/>
      <c r="AO390" s="403"/>
      <c r="AP390" s="402"/>
      <c r="AQ390" s="403"/>
      <c r="AR390" s="402"/>
      <c r="AS390" s="403"/>
      <c r="AT390" s="402"/>
      <c r="AU390" s="403"/>
      <c r="AV390" s="402"/>
      <c r="AW390" s="403"/>
      <c r="AX390" s="402"/>
      <c r="AY390" s="403"/>
      <c r="AZ390" s="402"/>
      <c r="BA390" s="403"/>
      <c r="BB390" s="402"/>
      <c r="BC390" s="403"/>
      <c r="BD390" s="402"/>
      <c r="BE390" s="403"/>
      <c r="BF390" s="402"/>
      <c r="BG390" s="403"/>
      <c r="BH390" s="402"/>
      <c r="BI390" s="403"/>
      <c r="BJ390" s="402"/>
      <c r="BK390" s="403"/>
      <c r="BL390" s="402"/>
      <c r="BM390" s="403"/>
      <c r="BN390" s="402"/>
      <c r="BO390" s="403"/>
      <c r="BP390" s="402"/>
      <c r="BQ390" s="403"/>
      <c r="BR390" s="402"/>
      <c r="BS390" s="403"/>
      <c r="BT390" s="402"/>
      <c r="BU390" s="403"/>
      <c r="BV390" s="337">
        <f t="shared" si="155"/>
        <v>0</v>
      </c>
      <c r="BW390" s="337">
        <f t="shared" si="156"/>
        <v>0</v>
      </c>
    </row>
    <row r="391" spans="1:75" s="64" customFormat="1" ht="21.95" customHeight="1" x14ac:dyDescent="0.25">
      <c r="A391" s="425" t="s">
        <v>3559</v>
      </c>
      <c r="B391" s="526" t="s">
        <v>3560</v>
      </c>
      <c r="C391" s="527">
        <v>1</v>
      </c>
      <c r="D391" s="528" t="s">
        <v>3556</v>
      </c>
      <c r="E391" s="426" t="s">
        <v>3561</v>
      </c>
      <c r="F391" s="529" t="s">
        <v>3224</v>
      </c>
      <c r="G391" s="529" t="s">
        <v>3225</v>
      </c>
      <c r="H391" s="530" t="s">
        <v>197</v>
      </c>
      <c r="I391" s="384" t="s">
        <v>3562</v>
      </c>
      <c r="J391" s="353" t="s">
        <v>3231</v>
      </c>
      <c r="K391" s="354" t="s">
        <v>3232</v>
      </c>
      <c r="L391" s="402"/>
      <c r="M391" s="403"/>
      <c r="N391" s="402"/>
      <c r="O391" s="403"/>
      <c r="P391" s="402"/>
      <c r="Q391" s="403"/>
      <c r="R391" s="402"/>
      <c r="S391" s="403"/>
      <c r="T391" s="402"/>
      <c r="U391" s="403"/>
      <c r="V391" s="402"/>
      <c r="W391" s="403"/>
      <c r="X391" s="402"/>
      <c r="Y391" s="403"/>
      <c r="Z391" s="402"/>
      <c r="AA391" s="403"/>
      <c r="AB391" s="402"/>
      <c r="AC391" s="403"/>
      <c r="AD391" s="402"/>
      <c r="AE391" s="403"/>
      <c r="AF391" s="402"/>
      <c r="AG391" s="403"/>
      <c r="AH391" s="402"/>
      <c r="AI391" s="403"/>
      <c r="AJ391" s="402"/>
      <c r="AK391" s="403"/>
      <c r="AL391" s="402"/>
      <c r="AM391" s="403"/>
      <c r="AN391" s="402"/>
      <c r="AO391" s="403"/>
      <c r="AP391" s="402"/>
      <c r="AQ391" s="403"/>
      <c r="AR391" s="402"/>
      <c r="AS391" s="403"/>
      <c r="AT391" s="402"/>
      <c r="AU391" s="403"/>
      <c r="AV391" s="402"/>
      <c r="AW391" s="403"/>
      <c r="AX391" s="402"/>
      <c r="AY391" s="403"/>
      <c r="AZ391" s="402"/>
      <c r="BA391" s="403"/>
      <c r="BB391" s="402"/>
      <c r="BC391" s="403"/>
      <c r="BD391" s="402"/>
      <c r="BE391" s="403"/>
      <c r="BF391" s="402"/>
      <c r="BG391" s="403"/>
      <c r="BH391" s="402"/>
      <c r="BI391" s="403"/>
      <c r="BJ391" s="402"/>
      <c r="BK391" s="403"/>
      <c r="BL391" s="402"/>
      <c r="BM391" s="403"/>
      <c r="BN391" s="402"/>
      <c r="BO391" s="403"/>
      <c r="BP391" s="402"/>
      <c r="BQ391" s="403"/>
      <c r="BR391" s="402"/>
      <c r="BS391" s="403"/>
      <c r="BT391" s="402"/>
      <c r="BU391" s="403"/>
      <c r="BV391" s="337">
        <f>L391+N391+P391+R391+T391+V391+X391+Z391+AB391+AD391+AF391+AH391+AJ391+AL391+AN391+AP391+AR391+AT391+AV391+AX391+AZ391+BB391+BD391+BF391+BH391+BJ391+BL391+BN391+BP391+BR391+BT391</f>
        <v>0</v>
      </c>
      <c r="BW391" s="337">
        <f>M391+O391+Q391+S391+U391+W391+Y391+AA391+AC391+AE391+AG391+AI391+AK391+AM391+AO391+AQ391+AS391+AU391+AW391+AY391+BA391+BC391+BE391+BG391+BI391+BK391+BM391+BO391+BQ391+BS391+BU391</f>
        <v>0</v>
      </c>
    </row>
    <row r="392" spans="1:75" s="64" customFormat="1" ht="21.95" customHeight="1" x14ac:dyDescent="0.2">
      <c r="A392" s="385" t="s">
        <v>3559</v>
      </c>
      <c r="B392" s="386" t="s">
        <v>3560</v>
      </c>
      <c r="C392" s="352" t="s">
        <v>3233</v>
      </c>
      <c r="D392" s="387" t="s">
        <v>3556</v>
      </c>
      <c r="E392" s="388" t="s">
        <v>3561</v>
      </c>
      <c r="F392" s="389" t="s">
        <v>3224</v>
      </c>
      <c r="G392" s="389" t="s">
        <v>3225</v>
      </c>
      <c r="H392" s="390" t="s">
        <v>197</v>
      </c>
      <c r="I392" s="391" t="s">
        <v>3562</v>
      </c>
      <c r="J392" s="353" t="s">
        <v>3231</v>
      </c>
      <c r="K392" s="353" t="s">
        <v>3234</v>
      </c>
      <c r="L392" s="400"/>
      <c r="M392" s="401"/>
      <c r="N392" s="400"/>
      <c r="O392" s="401"/>
      <c r="P392" s="400"/>
      <c r="Q392" s="401"/>
      <c r="R392" s="400"/>
      <c r="S392" s="401"/>
      <c r="T392" s="400"/>
      <c r="U392" s="401"/>
      <c r="V392" s="400"/>
      <c r="W392" s="401"/>
      <c r="X392" s="400"/>
      <c r="Y392" s="401"/>
      <c r="Z392" s="400"/>
      <c r="AA392" s="401"/>
      <c r="AB392" s="400"/>
      <c r="AC392" s="401"/>
      <c r="AD392" s="400"/>
      <c r="AE392" s="401"/>
      <c r="AF392" s="400"/>
      <c r="AG392" s="401"/>
      <c r="AH392" s="400"/>
      <c r="AI392" s="401"/>
      <c r="AJ392" s="400"/>
      <c r="AK392" s="401"/>
      <c r="AL392" s="400"/>
      <c r="AM392" s="401"/>
      <c r="AN392" s="400"/>
      <c r="AO392" s="401"/>
      <c r="AP392" s="400"/>
      <c r="AQ392" s="401"/>
      <c r="AR392" s="400"/>
      <c r="AS392" s="401"/>
      <c r="AT392" s="400"/>
      <c r="AU392" s="401"/>
      <c r="AV392" s="400"/>
      <c r="AW392" s="401"/>
      <c r="AX392" s="400"/>
      <c r="AY392" s="401"/>
      <c r="AZ392" s="400"/>
      <c r="BA392" s="401"/>
      <c r="BB392" s="400"/>
      <c r="BC392" s="401"/>
      <c r="BD392" s="400"/>
      <c r="BE392" s="401"/>
      <c r="BF392" s="400"/>
      <c r="BG392" s="401"/>
      <c r="BH392" s="400"/>
      <c r="BI392" s="401"/>
      <c r="BJ392" s="400"/>
      <c r="BK392" s="401"/>
      <c r="BL392" s="400"/>
      <c r="BM392" s="401"/>
      <c r="BN392" s="400"/>
      <c r="BO392" s="401"/>
      <c r="BP392" s="400"/>
      <c r="BQ392" s="401"/>
      <c r="BR392" s="400"/>
      <c r="BS392" s="401"/>
      <c r="BT392" s="400"/>
      <c r="BU392" s="401"/>
      <c r="BV392" s="337">
        <f t="shared" ref="BV392:BV395" si="157">L392+N392+P392+R392+T392+V392+X392+Z392+AB392+AD392+AF392+AH392+AJ392+AL392+AN392+AP392+AR392+AT392+AV392+AX392+AZ392+BB392+BD392+BF392+BH392+BJ392+BL392+BN392+BP392+BR392+BT392</f>
        <v>0</v>
      </c>
      <c r="BW392" s="337">
        <f t="shared" ref="BW392:BW395" si="158">M392+O392+Q392+S392+U392+W392+Y392+AA392+AC392+AE392+AG392+AI392+AK392+AM392+AO392+AQ392+AS392+AU392+AW392+AY392+BA392+BC392+BE392+BG392+BI392+BK392+BM392+BO392+BQ392+BS392+BU392</f>
        <v>0</v>
      </c>
    </row>
    <row r="393" spans="1:75" s="64" customFormat="1" ht="21.95" customHeight="1" x14ac:dyDescent="0.2">
      <c r="A393" s="385" t="s">
        <v>3559</v>
      </c>
      <c r="B393" s="386" t="s">
        <v>3560</v>
      </c>
      <c r="C393" s="392" t="s">
        <v>3233</v>
      </c>
      <c r="D393" s="387" t="s">
        <v>3556</v>
      </c>
      <c r="E393" s="388" t="s">
        <v>3561</v>
      </c>
      <c r="F393" s="389" t="s">
        <v>3224</v>
      </c>
      <c r="G393" s="389" t="s">
        <v>3225</v>
      </c>
      <c r="H393" s="390" t="s">
        <v>197</v>
      </c>
      <c r="I393" s="391" t="s">
        <v>3562</v>
      </c>
      <c r="J393" s="353" t="s">
        <v>3231</v>
      </c>
      <c r="K393" s="355" t="s">
        <v>3235</v>
      </c>
      <c r="L393" s="400"/>
      <c r="M393" s="401"/>
      <c r="N393" s="400"/>
      <c r="O393" s="401"/>
      <c r="P393" s="400"/>
      <c r="Q393" s="401"/>
      <c r="R393" s="400"/>
      <c r="S393" s="401"/>
      <c r="T393" s="400"/>
      <c r="U393" s="401"/>
      <c r="V393" s="400"/>
      <c r="W393" s="401"/>
      <c r="X393" s="400"/>
      <c r="Y393" s="401"/>
      <c r="Z393" s="400"/>
      <c r="AA393" s="401"/>
      <c r="AB393" s="400"/>
      <c r="AC393" s="401"/>
      <c r="AD393" s="400"/>
      <c r="AE393" s="401"/>
      <c r="AF393" s="400"/>
      <c r="AG393" s="401"/>
      <c r="AH393" s="400"/>
      <c r="AI393" s="401"/>
      <c r="AJ393" s="400"/>
      <c r="AK393" s="401"/>
      <c r="AL393" s="400"/>
      <c r="AM393" s="401"/>
      <c r="AN393" s="400"/>
      <c r="AO393" s="401"/>
      <c r="AP393" s="400"/>
      <c r="AQ393" s="401"/>
      <c r="AR393" s="400"/>
      <c r="AS393" s="401"/>
      <c r="AT393" s="400"/>
      <c r="AU393" s="401"/>
      <c r="AV393" s="400"/>
      <c r="AW393" s="401"/>
      <c r="AX393" s="400"/>
      <c r="AY393" s="401"/>
      <c r="AZ393" s="400"/>
      <c r="BA393" s="401"/>
      <c r="BB393" s="400"/>
      <c r="BC393" s="401"/>
      <c r="BD393" s="400"/>
      <c r="BE393" s="401"/>
      <c r="BF393" s="400"/>
      <c r="BG393" s="401"/>
      <c r="BH393" s="400"/>
      <c r="BI393" s="401"/>
      <c r="BJ393" s="400"/>
      <c r="BK393" s="401"/>
      <c r="BL393" s="400"/>
      <c r="BM393" s="401"/>
      <c r="BN393" s="400"/>
      <c r="BO393" s="401"/>
      <c r="BP393" s="400"/>
      <c r="BQ393" s="401"/>
      <c r="BR393" s="400"/>
      <c r="BS393" s="401"/>
      <c r="BT393" s="400"/>
      <c r="BU393" s="401"/>
      <c r="BV393" s="337">
        <f t="shared" si="157"/>
        <v>0</v>
      </c>
      <c r="BW393" s="337">
        <f t="shared" si="158"/>
        <v>0</v>
      </c>
    </row>
    <row r="394" spans="1:75" s="64" customFormat="1" ht="21.95" customHeight="1" x14ac:dyDescent="0.2">
      <c r="A394" s="385" t="s">
        <v>3559</v>
      </c>
      <c r="B394" s="386" t="s">
        <v>3560</v>
      </c>
      <c r="C394" s="392" t="s">
        <v>3233</v>
      </c>
      <c r="D394" s="387" t="s">
        <v>3556</v>
      </c>
      <c r="E394" s="388" t="s">
        <v>3561</v>
      </c>
      <c r="F394" s="389" t="s">
        <v>3224</v>
      </c>
      <c r="G394" s="389" t="s">
        <v>3225</v>
      </c>
      <c r="H394" s="390" t="s">
        <v>197</v>
      </c>
      <c r="I394" s="391" t="s">
        <v>3562</v>
      </c>
      <c r="J394" s="353" t="s">
        <v>3231</v>
      </c>
      <c r="K394" s="356" t="s">
        <v>3236</v>
      </c>
      <c r="L394" s="400"/>
      <c r="M394" s="401"/>
      <c r="N394" s="400"/>
      <c r="O394" s="401"/>
      <c r="P394" s="400"/>
      <c r="Q394" s="401"/>
      <c r="R394" s="400"/>
      <c r="S394" s="401"/>
      <c r="T394" s="400"/>
      <c r="U394" s="401"/>
      <c r="V394" s="400"/>
      <c r="W394" s="401"/>
      <c r="X394" s="400"/>
      <c r="Y394" s="401"/>
      <c r="Z394" s="400"/>
      <c r="AA394" s="401"/>
      <c r="AB394" s="400"/>
      <c r="AC394" s="401"/>
      <c r="AD394" s="400"/>
      <c r="AE394" s="401"/>
      <c r="AF394" s="400"/>
      <c r="AG394" s="401"/>
      <c r="AH394" s="400"/>
      <c r="AI394" s="401"/>
      <c r="AJ394" s="400"/>
      <c r="AK394" s="401"/>
      <c r="AL394" s="400"/>
      <c r="AM394" s="401"/>
      <c r="AN394" s="400"/>
      <c r="AO394" s="401"/>
      <c r="AP394" s="400"/>
      <c r="AQ394" s="401"/>
      <c r="AR394" s="400"/>
      <c r="AS394" s="401"/>
      <c r="AT394" s="400"/>
      <c r="AU394" s="401"/>
      <c r="AV394" s="400"/>
      <c r="AW394" s="401"/>
      <c r="AX394" s="400"/>
      <c r="AY394" s="401"/>
      <c r="AZ394" s="400"/>
      <c r="BA394" s="401"/>
      <c r="BB394" s="400"/>
      <c r="BC394" s="401"/>
      <c r="BD394" s="400"/>
      <c r="BE394" s="401"/>
      <c r="BF394" s="400"/>
      <c r="BG394" s="401"/>
      <c r="BH394" s="400"/>
      <c r="BI394" s="401"/>
      <c r="BJ394" s="400"/>
      <c r="BK394" s="401"/>
      <c r="BL394" s="400"/>
      <c r="BM394" s="401"/>
      <c r="BN394" s="400"/>
      <c r="BO394" s="401"/>
      <c r="BP394" s="400"/>
      <c r="BQ394" s="401"/>
      <c r="BR394" s="400"/>
      <c r="BS394" s="401"/>
      <c r="BT394" s="400"/>
      <c r="BU394" s="401"/>
      <c r="BV394" s="337">
        <f t="shared" si="157"/>
        <v>0</v>
      </c>
      <c r="BW394" s="337">
        <f t="shared" si="158"/>
        <v>0</v>
      </c>
    </row>
    <row r="395" spans="1:75" s="64" customFormat="1" ht="21.95" customHeight="1" thickBot="1" x14ac:dyDescent="0.25">
      <c r="A395" s="898" t="s">
        <v>3559</v>
      </c>
      <c r="B395" s="393" t="s">
        <v>3560</v>
      </c>
      <c r="C395" s="394" t="s">
        <v>3233</v>
      </c>
      <c r="D395" s="395" t="s">
        <v>3556</v>
      </c>
      <c r="E395" s="411" t="s">
        <v>3561</v>
      </c>
      <c r="F395" s="396" t="s">
        <v>3224</v>
      </c>
      <c r="G395" s="396" t="s">
        <v>3225</v>
      </c>
      <c r="H395" s="397" t="s">
        <v>197</v>
      </c>
      <c r="I395" s="899" t="s">
        <v>3562</v>
      </c>
      <c r="J395" s="353" t="s">
        <v>3231</v>
      </c>
      <c r="K395" s="357" t="s">
        <v>60</v>
      </c>
      <c r="L395" s="402"/>
      <c r="M395" s="403"/>
      <c r="N395" s="402"/>
      <c r="O395" s="403"/>
      <c r="P395" s="402"/>
      <c r="Q395" s="403"/>
      <c r="R395" s="402"/>
      <c r="S395" s="403"/>
      <c r="T395" s="402"/>
      <c r="U395" s="403"/>
      <c r="V395" s="402"/>
      <c r="W395" s="403"/>
      <c r="X395" s="402"/>
      <c r="Y395" s="403"/>
      <c r="Z395" s="402"/>
      <c r="AA395" s="403"/>
      <c r="AB395" s="402"/>
      <c r="AC395" s="403"/>
      <c r="AD395" s="402"/>
      <c r="AE395" s="403"/>
      <c r="AF395" s="402"/>
      <c r="AG395" s="403"/>
      <c r="AH395" s="402"/>
      <c r="AI395" s="403"/>
      <c r="AJ395" s="402"/>
      <c r="AK395" s="403"/>
      <c r="AL395" s="402"/>
      <c r="AM395" s="403"/>
      <c r="AN395" s="402"/>
      <c r="AO395" s="403"/>
      <c r="AP395" s="402"/>
      <c r="AQ395" s="403"/>
      <c r="AR395" s="402"/>
      <c r="AS395" s="403"/>
      <c r="AT395" s="402"/>
      <c r="AU395" s="403"/>
      <c r="AV395" s="402"/>
      <c r="AW395" s="403"/>
      <c r="AX395" s="402"/>
      <c r="AY395" s="403"/>
      <c r="AZ395" s="402"/>
      <c r="BA395" s="403"/>
      <c r="BB395" s="402"/>
      <c r="BC395" s="403"/>
      <c r="BD395" s="402"/>
      <c r="BE395" s="403"/>
      <c r="BF395" s="402"/>
      <c r="BG395" s="403"/>
      <c r="BH395" s="402"/>
      <c r="BI395" s="403"/>
      <c r="BJ395" s="402"/>
      <c r="BK395" s="403"/>
      <c r="BL395" s="402"/>
      <c r="BM395" s="403"/>
      <c r="BN395" s="402"/>
      <c r="BO395" s="403"/>
      <c r="BP395" s="402"/>
      <c r="BQ395" s="403"/>
      <c r="BR395" s="402"/>
      <c r="BS395" s="403"/>
      <c r="BT395" s="402"/>
      <c r="BU395" s="403"/>
      <c r="BV395" s="337">
        <f t="shared" si="157"/>
        <v>0</v>
      </c>
      <c r="BW395" s="337">
        <f t="shared" si="158"/>
        <v>0</v>
      </c>
    </row>
    <row r="396" spans="1:75" s="64" customFormat="1" ht="21.95" customHeight="1" x14ac:dyDescent="0.25">
      <c r="A396" s="425" t="s">
        <v>3563</v>
      </c>
      <c r="B396" s="526" t="s">
        <v>3564</v>
      </c>
      <c r="C396" s="527">
        <v>1</v>
      </c>
      <c r="D396" s="528" t="s">
        <v>3556</v>
      </c>
      <c r="E396" s="426" t="s">
        <v>3565</v>
      </c>
      <c r="F396" s="529" t="s">
        <v>3224</v>
      </c>
      <c r="G396" s="529" t="s">
        <v>3225</v>
      </c>
      <c r="H396" s="530" t="s">
        <v>197</v>
      </c>
      <c r="I396" s="384" t="s">
        <v>3566</v>
      </c>
      <c r="J396" s="353" t="s">
        <v>3231</v>
      </c>
      <c r="K396" s="354" t="s">
        <v>3232</v>
      </c>
      <c r="L396" s="402"/>
      <c r="M396" s="403"/>
      <c r="N396" s="402"/>
      <c r="O396" s="403"/>
      <c r="P396" s="402"/>
      <c r="Q396" s="403"/>
      <c r="R396" s="402"/>
      <c r="S396" s="403"/>
      <c r="T396" s="402"/>
      <c r="U396" s="403"/>
      <c r="V396" s="402"/>
      <c r="W396" s="403"/>
      <c r="X396" s="402"/>
      <c r="Y396" s="403"/>
      <c r="Z396" s="402"/>
      <c r="AA396" s="403"/>
      <c r="AB396" s="402"/>
      <c r="AC396" s="403"/>
      <c r="AD396" s="402"/>
      <c r="AE396" s="403"/>
      <c r="AF396" s="402"/>
      <c r="AG396" s="403"/>
      <c r="AH396" s="402"/>
      <c r="AI396" s="403"/>
      <c r="AJ396" s="402"/>
      <c r="AK396" s="403"/>
      <c r="AL396" s="402"/>
      <c r="AM396" s="403"/>
      <c r="AN396" s="402"/>
      <c r="AO396" s="403"/>
      <c r="AP396" s="402"/>
      <c r="AQ396" s="403"/>
      <c r="AR396" s="402"/>
      <c r="AS396" s="403"/>
      <c r="AT396" s="402"/>
      <c r="AU396" s="403"/>
      <c r="AV396" s="402"/>
      <c r="AW396" s="403"/>
      <c r="AX396" s="402"/>
      <c r="AY396" s="403"/>
      <c r="AZ396" s="402"/>
      <c r="BA396" s="403"/>
      <c r="BB396" s="402"/>
      <c r="BC396" s="403"/>
      <c r="BD396" s="402"/>
      <c r="BE396" s="403"/>
      <c r="BF396" s="402"/>
      <c r="BG396" s="403"/>
      <c r="BH396" s="402"/>
      <c r="BI396" s="403"/>
      <c r="BJ396" s="402"/>
      <c r="BK396" s="403"/>
      <c r="BL396" s="402"/>
      <c r="BM396" s="403"/>
      <c r="BN396" s="402"/>
      <c r="BO396" s="403"/>
      <c r="BP396" s="402"/>
      <c r="BQ396" s="403"/>
      <c r="BR396" s="402"/>
      <c r="BS396" s="403"/>
      <c r="BT396" s="402"/>
      <c r="BU396" s="403"/>
      <c r="BV396" s="337">
        <f>L396+N396+P396+R396+T396+V396+X396+Z396+AB396+AD396+AF396+AH396+AJ396+AL396+AN396+AP396+AR396+AT396+AV396+AX396+AZ396+BB396+BD396+BF396+BH396+BJ396+BL396+BN396+BP396+BR396+BT396</f>
        <v>0</v>
      </c>
      <c r="BW396" s="337">
        <f>M396+O396+Q396+S396+U396+W396+Y396+AA396+AC396+AE396+AG396+AI396+AK396+AM396+AO396+AQ396+AS396+AU396+AW396+AY396+BA396+BC396+BE396+BG396+BI396+BK396+BM396+BO396+BQ396+BS396+BU396</f>
        <v>0</v>
      </c>
    </row>
    <row r="397" spans="1:75" s="64" customFormat="1" ht="21.95" customHeight="1" x14ac:dyDescent="0.2">
      <c r="A397" s="385" t="s">
        <v>3563</v>
      </c>
      <c r="B397" s="386" t="s">
        <v>3564</v>
      </c>
      <c r="C397" s="352" t="s">
        <v>3233</v>
      </c>
      <c r="D397" s="387" t="s">
        <v>3556</v>
      </c>
      <c r="E397" s="388" t="s">
        <v>3565</v>
      </c>
      <c r="F397" s="389" t="s">
        <v>3224</v>
      </c>
      <c r="G397" s="389" t="s">
        <v>3225</v>
      </c>
      <c r="H397" s="390" t="s">
        <v>197</v>
      </c>
      <c r="I397" s="391" t="s">
        <v>3566</v>
      </c>
      <c r="J397" s="353" t="s">
        <v>3231</v>
      </c>
      <c r="K397" s="353" t="s">
        <v>3234</v>
      </c>
      <c r="L397" s="400"/>
      <c r="M397" s="401"/>
      <c r="N397" s="400"/>
      <c r="O397" s="401"/>
      <c r="P397" s="400"/>
      <c r="Q397" s="401"/>
      <c r="R397" s="400"/>
      <c r="S397" s="401"/>
      <c r="T397" s="400"/>
      <c r="U397" s="401"/>
      <c r="V397" s="400"/>
      <c r="W397" s="401"/>
      <c r="X397" s="400"/>
      <c r="Y397" s="401"/>
      <c r="Z397" s="400"/>
      <c r="AA397" s="401"/>
      <c r="AB397" s="400"/>
      <c r="AC397" s="401"/>
      <c r="AD397" s="400"/>
      <c r="AE397" s="401"/>
      <c r="AF397" s="400"/>
      <c r="AG397" s="401"/>
      <c r="AH397" s="400"/>
      <c r="AI397" s="401"/>
      <c r="AJ397" s="400"/>
      <c r="AK397" s="401"/>
      <c r="AL397" s="400"/>
      <c r="AM397" s="401"/>
      <c r="AN397" s="400"/>
      <c r="AO397" s="401"/>
      <c r="AP397" s="400"/>
      <c r="AQ397" s="401"/>
      <c r="AR397" s="400"/>
      <c r="AS397" s="401"/>
      <c r="AT397" s="400"/>
      <c r="AU397" s="401"/>
      <c r="AV397" s="400"/>
      <c r="AW397" s="401"/>
      <c r="AX397" s="400"/>
      <c r="AY397" s="401"/>
      <c r="AZ397" s="400"/>
      <c r="BA397" s="401"/>
      <c r="BB397" s="400"/>
      <c r="BC397" s="401"/>
      <c r="BD397" s="400"/>
      <c r="BE397" s="401"/>
      <c r="BF397" s="400"/>
      <c r="BG397" s="401"/>
      <c r="BH397" s="400"/>
      <c r="BI397" s="401"/>
      <c r="BJ397" s="400"/>
      <c r="BK397" s="401"/>
      <c r="BL397" s="400"/>
      <c r="BM397" s="401"/>
      <c r="BN397" s="400"/>
      <c r="BO397" s="401"/>
      <c r="BP397" s="400"/>
      <c r="BQ397" s="401"/>
      <c r="BR397" s="400"/>
      <c r="BS397" s="401"/>
      <c r="BT397" s="400"/>
      <c r="BU397" s="401"/>
      <c r="BV397" s="337">
        <f t="shared" ref="BV397:BV400" si="159">L397+N397+P397+R397+T397+V397+X397+Z397+AB397+AD397+AF397+AH397+AJ397+AL397+AN397+AP397+AR397+AT397+AV397+AX397+AZ397+BB397+BD397+BF397+BH397+BJ397+BL397+BN397+BP397+BR397+BT397</f>
        <v>0</v>
      </c>
      <c r="BW397" s="337">
        <f t="shared" ref="BW397:BW400" si="160">M397+O397+Q397+S397+U397+W397+Y397+AA397+AC397+AE397+AG397+AI397+AK397+AM397+AO397+AQ397+AS397+AU397+AW397+AY397+BA397+BC397+BE397+BG397+BI397+BK397+BM397+BO397+BQ397+BS397+BU397</f>
        <v>0</v>
      </c>
    </row>
    <row r="398" spans="1:75" s="64" customFormat="1" ht="21.95" customHeight="1" x14ac:dyDescent="0.2">
      <c r="A398" s="385" t="s">
        <v>3563</v>
      </c>
      <c r="B398" s="386" t="s">
        <v>3564</v>
      </c>
      <c r="C398" s="392" t="s">
        <v>3233</v>
      </c>
      <c r="D398" s="387" t="s">
        <v>3556</v>
      </c>
      <c r="E398" s="388" t="s">
        <v>3565</v>
      </c>
      <c r="F398" s="389" t="s">
        <v>3224</v>
      </c>
      <c r="G398" s="389" t="s">
        <v>3225</v>
      </c>
      <c r="H398" s="390" t="s">
        <v>197</v>
      </c>
      <c r="I398" s="391" t="s">
        <v>3566</v>
      </c>
      <c r="J398" s="353" t="s">
        <v>3231</v>
      </c>
      <c r="K398" s="355" t="s">
        <v>3235</v>
      </c>
      <c r="L398" s="400"/>
      <c r="M398" s="401"/>
      <c r="N398" s="400"/>
      <c r="O398" s="401"/>
      <c r="P398" s="400"/>
      <c r="Q398" s="401"/>
      <c r="R398" s="400"/>
      <c r="S398" s="401"/>
      <c r="T398" s="400"/>
      <c r="U398" s="401"/>
      <c r="V398" s="400"/>
      <c r="W398" s="401"/>
      <c r="X398" s="400"/>
      <c r="Y398" s="401"/>
      <c r="Z398" s="400"/>
      <c r="AA398" s="401"/>
      <c r="AB398" s="400"/>
      <c r="AC398" s="401"/>
      <c r="AD398" s="400"/>
      <c r="AE398" s="401"/>
      <c r="AF398" s="400"/>
      <c r="AG398" s="401"/>
      <c r="AH398" s="400"/>
      <c r="AI398" s="401"/>
      <c r="AJ398" s="400"/>
      <c r="AK398" s="401"/>
      <c r="AL398" s="400"/>
      <c r="AM398" s="401"/>
      <c r="AN398" s="400"/>
      <c r="AO398" s="401"/>
      <c r="AP398" s="400"/>
      <c r="AQ398" s="401"/>
      <c r="AR398" s="400"/>
      <c r="AS398" s="401"/>
      <c r="AT398" s="400"/>
      <c r="AU398" s="401"/>
      <c r="AV398" s="400"/>
      <c r="AW398" s="401"/>
      <c r="AX398" s="400"/>
      <c r="AY398" s="401"/>
      <c r="AZ398" s="400"/>
      <c r="BA398" s="401"/>
      <c r="BB398" s="400"/>
      <c r="BC398" s="401"/>
      <c r="BD398" s="400"/>
      <c r="BE398" s="401"/>
      <c r="BF398" s="400"/>
      <c r="BG398" s="401"/>
      <c r="BH398" s="400"/>
      <c r="BI398" s="401"/>
      <c r="BJ398" s="400"/>
      <c r="BK398" s="401"/>
      <c r="BL398" s="400"/>
      <c r="BM398" s="401"/>
      <c r="BN398" s="400"/>
      <c r="BO398" s="401"/>
      <c r="BP398" s="400"/>
      <c r="BQ398" s="401"/>
      <c r="BR398" s="400"/>
      <c r="BS398" s="401"/>
      <c r="BT398" s="400"/>
      <c r="BU398" s="401"/>
      <c r="BV398" s="337">
        <f t="shared" si="159"/>
        <v>0</v>
      </c>
      <c r="BW398" s="337">
        <f t="shared" si="160"/>
        <v>0</v>
      </c>
    </row>
    <row r="399" spans="1:75" s="64" customFormat="1" ht="21.95" customHeight="1" x14ac:dyDescent="0.2">
      <c r="A399" s="385" t="s">
        <v>3563</v>
      </c>
      <c r="B399" s="386" t="s">
        <v>3564</v>
      </c>
      <c r="C399" s="392" t="s">
        <v>3233</v>
      </c>
      <c r="D399" s="387" t="s">
        <v>3556</v>
      </c>
      <c r="E399" s="388" t="s">
        <v>3565</v>
      </c>
      <c r="F399" s="389" t="s">
        <v>3224</v>
      </c>
      <c r="G399" s="389" t="s">
        <v>3225</v>
      </c>
      <c r="H399" s="390" t="s">
        <v>197</v>
      </c>
      <c r="I399" s="391" t="s">
        <v>3566</v>
      </c>
      <c r="J399" s="353" t="s">
        <v>3231</v>
      </c>
      <c r="K399" s="356" t="s">
        <v>3236</v>
      </c>
      <c r="L399" s="400"/>
      <c r="M399" s="401"/>
      <c r="N399" s="400"/>
      <c r="O399" s="401"/>
      <c r="P399" s="400"/>
      <c r="Q399" s="401"/>
      <c r="R399" s="400"/>
      <c r="S399" s="401"/>
      <c r="T399" s="400"/>
      <c r="U399" s="401"/>
      <c r="V399" s="400"/>
      <c r="W399" s="401"/>
      <c r="X399" s="400"/>
      <c r="Y399" s="401"/>
      <c r="Z399" s="400"/>
      <c r="AA399" s="401"/>
      <c r="AB399" s="400"/>
      <c r="AC399" s="401"/>
      <c r="AD399" s="400"/>
      <c r="AE399" s="401"/>
      <c r="AF399" s="400"/>
      <c r="AG399" s="401"/>
      <c r="AH399" s="400"/>
      <c r="AI399" s="401"/>
      <c r="AJ399" s="400"/>
      <c r="AK399" s="401"/>
      <c r="AL399" s="400"/>
      <c r="AM399" s="401"/>
      <c r="AN399" s="400"/>
      <c r="AO399" s="401"/>
      <c r="AP399" s="400"/>
      <c r="AQ399" s="401"/>
      <c r="AR399" s="400"/>
      <c r="AS399" s="401"/>
      <c r="AT399" s="400"/>
      <c r="AU399" s="401"/>
      <c r="AV399" s="400"/>
      <c r="AW399" s="401"/>
      <c r="AX399" s="400"/>
      <c r="AY399" s="401"/>
      <c r="AZ399" s="400"/>
      <c r="BA399" s="401"/>
      <c r="BB399" s="400"/>
      <c r="BC399" s="401"/>
      <c r="BD399" s="400"/>
      <c r="BE399" s="401"/>
      <c r="BF399" s="400"/>
      <c r="BG399" s="401"/>
      <c r="BH399" s="400"/>
      <c r="BI399" s="401"/>
      <c r="BJ399" s="400"/>
      <c r="BK399" s="401"/>
      <c r="BL399" s="400"/>
      <c r="BM399" s="401"/>
      <c r="BN399" s="400"/>
      <c r="BO399" s="401"/>
      <c r="BP399" s="400"/>
      <c r="BQ399" s="401"/>
      <c r="BR399" s="400"/>
      <c r="BS399" s="401"/>
      <c r="BT399" s="400"/>
      <c r="BU399" s="401"/>
      <c r="BV399" s="337">
        <f t="shared" si="159"/>
        <v>0</v>
      </c>
      <c r="BW399" s="337">
        <f t="shared" si="160"/>
        <v>0</v>
      </c>
    </row>
    <row r="400" spans="1:75" s="64" customFormat="1" ht="21.95" customHeight="1" thickBot="1" x14ac:dyDescent="0.25">
      <c r="A400" s="898" t="s">
        <v>3563</v>
      </c>
      <c r="B400" s="393" t="s">
        <v>3564</v>
      </c>
      <c r="C400" s="394" t="s">
        <v>3233</v>
      </c>
      <c r="D400" s="395" t="s">
        <v>3556</v>
      </c>
      <c r="E400" s="411" t="s">
        <v>3565</v>
      </c>
      <c r="F400" s="396" t="s">
        <v>3224</v>
      </c>
      <c r="G400" s="396" t="s">
        <v>3225</v>
      </c>
      <c r="H400" s="397" t="s">
        <v>197</v>
      </c>
      <c r="I400" s="899" t="s">
        <v>3566</v>
      </c>
      <c r="J400" s="353" t="s">
        <v>3231</v>
      </c>
      <c r="K400" s="357" t="s">
        <v>60</v>
      </c>
      <c r="L400" s="402"/>
      <c r="M400" s="403"/>
      <c r="N400" s="402"/>
      <c r="O400" s="403"/>
      <c r="P400" s="402"/>
      <c r="Q400" s="403"/>
      <c r="R400" s="402"/>
      <c r="S400" s="403"/>
      <c r="T400" s="402"/>
      <c r="U400" s="403"/>
      <c r="V400" s="402"/>
      <c r="W400" s="403"/>
      <c r="X400" s="402"/>
      <c r="Y400" s="403"/>
      <c r="Z400" s="402"/>
      <c r="AA400" s="403"/>
      <c r="AB400" s="402"/>
      <c r="AC400" s="403"/>
      <c r="AD400" s="402"/>
      <c r="AE400" s="403"/>
      <c r="AF400" s="402"/>
      <c r="AG400" s="403"/>
      <c r="AH400" s="402"/>
      <c r="AI400" s="403"/>
      <c r="AJ400" s="402"/>
      <c r="AK400" s="403"/>
      <c r="AL400" s="402"/>
      <c r="AM400" s="403"/>
      <c r="AN400" s="402"/>
      <c r="AO400" s="403"/>
      <c r="AP400" s="402"/>
      <c r="AQ400" s="403"/>
      <c r="AR400" s="402"/>
      <c r="AS400" s="403"/>
      <c r="AT400" s="402"/>
      <c r="AU400" s="403"/>
      <c r="AV400" s="402"/>
      <c r="AW400" s="403"/>
      <c r="AX400" s="402"/>
      <c r="AY400" s="403"/>
      <c r="AZ400" s="402"/>
      <c r="BA400" s="403"/>
      <c r="BB400" s="402"/>
      <c r="BC400" s="403"/>
      <c r="BD400" s="402"/>
      <c r="BE400" s="403"/>
      <c r="BF400" s="402"/>
      <c r="BG400" s="403"/>
      <c r="BH400" s="402"/>
      <c r="BI400" s="403"/>
      <c r="BJ400" s="402"/>
      <c r="BK400" s="403"/>
      <c r="BL400" s="402"/>
      <c r="BM400" s="403"/>
      <c r="BN400" s="402"/>
      <c r="BO400" s="403"/>
      <c r="BP400" s="402"/>
      <c r="BQ400" s="403"/>
      <c r="BR400" s="402"/>
      <c r="BS400" s="403"/>
      <c r="BT400" s="402"/>
      <c r="BU400" s="403"/>
      <c r="BV400" s="337">
        <f t="shared" si="159"/>
        <v>0</v>
      </c>
      <c r="BW400" s="337">
        <f t="shared" si="160"/>
        <v>0</v>
      </c>
    </row>
    <row r="401" spans="1:75" s="64" customFormat="1" ht="21.95" customHeight="1" x14ac:dyDescent="0.25">
      <c r="A401" s="425" t="s">
        <v>3567</v>
      </c>
      <c r="B401" s="526" t="s">
        <v>3568</v>
      </c>
      <c r="C401" s="527">
        <v>1</v>
      </c>
      <c r="D401" s="528" t="s">
        <v>3556</v>
      </c>
      <c r="E401" s="426" t="s">
        <v>3569</v>
      </c>
      <c r="F401" s="529" t="s">
        <v>3224</v>
      </c>
      <c r="G401" s="529" t="s">
        <v>3225</v>
      </c>
      <c r="H401" s="530" t="s">
        <v>197</v>
      </c>
      <c r="I401" s="384" t="s">
        <v>3570</v>
      </c>
      <c r="J401" s="353" t="s">
        <v>3231</v>
      </c>
      <c r="K401" s="354" t="s">
        <v>3232</v>
      </c>
      <c r="L401" s="402"/>
      <c r="M401" s="403"/>
      <c r="N401" s="402"/>
      <c r="O401" s="403"/>
      <c r="P401" s="402"/>
      <c r="Q401" s="403"/>
      <c r="R401" s="402"/>
      <c r="S401" s="403"/>
      <c r="T401" s="402"/>
      <c r="U401" s="403"/>
      <c r="V401" s="402"/>
      <c r="W401" s="403"/>
      <c r="X401" s="402"/>
      <c r="Y401" s="403"/>
      <c r="Z401" s="402"/>
      <c r="AA401" s="403"/>
      <c r="AB401" s="402"/>
      <c r="AC401" s="403"/>
      <c r="AD401" s="402"/>
      <c r="AE401" s="403"/>
      <c r="AF401" s="402"/>
      <c r="AG401" s="403"/>
      <c r="AH401" s="402"/>
      <c r="AI401" s="403"/>
      <c r="AJ401" s="402"/>
      <c r="AK401" s="403"/>
      <c r="AL401" s="402"/>
      <c r="AM401" s="403"/>
      <c r="AN401" s="402"/>
      <c r="AO401" s="403"/>
      <c r="AP401" s="402"/>
      <c r="AQ401" s="403"/>
      <c r="AR401" s="402"/>
      <c r="AS401" s="403"/>
      <c r="AT401" s="402"/>
      <c r="AU401" s="403"/>
      <c r="AV401" s="402"/>
      <c r="AW401" s="403"/>
      <c r="AX401" s="402"/>
      <c r="AY401" s="403"/>
      <c r="AZ401" s="402"/>
      <c r="BA401" s="403"/>
      <c r="BB401" s="402"/>
      <c r="BC401" s="403"/>
      <c r="BD401" s="402"/>
      <c r="BE401" s="403"/>
      <c r="BF401" s="402"/>
      <c r="BG401" s="403"/>
      <c r="BH401" s="402"/>
      <c r="BI401" s="403"/>
      <c r="BJ401" s="402"/>
      <c r="BK401" s="403"/>
      <c r="BL401" s="402"/>
      <c r="BM401" s="403"/>
      <c r="BN401" s="402"/>
      <c r="BO401" s="403"/>
      <c r="BP401" s="402"/>
      <c r="BQ401" s="403"/>
      <c r="BR401" s="402"/>
      <c r="BS401" s="403"/>
      <c r="BT401" s="402"/>
      <c r="BU401" s="403"/>
      <c r="BV401" s="337">
        <f>L401+N401+P401+R401+T401+V401+X401+Z401+AB401+AD401+AF401+AH401+AJ401+AL401+AN401+AP401+AR401+AT401+AV401+AX401+AZ401+BB401+BD401+BF401+BH401+BJ401+BL401+BN401+BP401+BR401+BT401</f>
        <v>0</v>
      </c>
      <c r="BW401" s="337">
        <f>M401+O401+Q401+S401+U401+W401+Y401+AA401+AC401+AE401+AG401+AI401+AK401+AM401+AO401+AQ401+AS401+AU401+AW401+AY401+BA401+BC401+BE401+BG401+BI401+BK401+BM401+BO401+BQ401+BS401+BU401</f>
        <v>0</v>
      </c>
    </row>
    <row r="402" spans="1:75" s="64" customFormat="1" ht="21.95" customHeight="1" x14ac:dyDescent="0.2">
      <c r="A402" s="385" t="s">
        <v>3567</v>
      </c>
      <c r="B402" s="386" t="s">
        <v>3568</v>
      </c>
      <c r="C402" s="352" t="s">
        <v>3233</v>
      </c>
      <c r="D402" s="387" t="s">
        <v>3556</v>
      </c>
      <c r="E402" s="388" t="s">
        <v>3569</v>
      </c>
      <c r="F402" s="389" t="s">
        <v>3224</v>
      </c>
      <c r="G402" s="389" t="s">
        <v>3225</v>
      </c>
      <c r="H402" s="390" t="s">
        <v>197</v>
      </c>
      <c r="I402" s="391" t="s">
        <v>3570</v>
      </c>
      <c r="J402" s="353" t="s">
        <v>3231</v>
      </c>
      <c r="K402" s="353" t="s">
        <v>3234</v>
      </c>
      <c r="L402" s="400"/>
      <c r="M402" s="401"/>
      <c r="N402" s="400"/>
      <c r="O402" s="401"/>
      <c r="P402" s="400"/>
      <c r="Q402" s="401"/>
      <c r="R402" s="400"/>
      <c r="S402" s="401"/>
      <c r="T402" s="400"/>
      <c r="U402" s="401"/>
      <c r="V402" s="400"/>
      <c r="W402" s="401"/>
      <c r="X402" s="400"/>
      <c r="Y402" s="401"/>
      <c r="Z402" s="400"/>
      <c r="AA402" s="401"/>
      <c r="AB402" s="400"/>
      <c r="AC402" s="401"/>
      <c r="AD402" s="400"/>
      <c r="AE402" s="401"/>
      <c r="AF402" s="400"/>
      <c r="AG402" s="401"/>
      <c r="AH402" s="400"/>
      <c r="AI402" s="401"/>
      <c r="AJ402" s="400"/>
      <c r="AK402" s="401"/>
      <c r="AL402" s="400"/>
      <c r="AM402" s="401"/>
      <c r="AN402" s="400"/>
      <c r="AO402" s="401"/>
      <c r="AP402" s="400"/>
      <c r="AQ402" s="401"/>
      <c r="AR402" s="400"/>
      <c r="AS402" s="401"/>
      <c r="AT402" s="400"/>
      <c r="AU402" s="401"/>
      <c r="AV402" s="400"/>
      <c r="AW402" s="401"/>
      <c r="AX402" s="400"/>
      <c r="AY402" s="401"/>
      <c r="AZ402" s="400"/>
      <c r="BA402" s="401"/>
      <c r="BB402" s="400"/>
      <c r="BC402" s="401"/>
      <c r="BD402" s="400"/>
      <c r="BE402" s="401"/>
      <c r="BF402" s="400"/>
      <c r="BG402" s="401"/>
      <c r="BH402" s="400"/>
      <c r="BI402" s="401"/>
      <c r="BJ402" s="400"/>
      <c r="BK402" s="401"/>
      <c r="BL402" s="400"/>
      <c r="BM402" s="401"/>
      <c r="BN402" s="400"/>
      <c r="BO402" s="401"/>
      <c r="BP402" s="400"/>
      <c r="BQ402" s="401"/>
      <c r="BR402" s="400"/>
      <c r="BS402" s="401"/>
      <c r="BT402" s="400"/>
      <c r="BU402" s="401"/>
      <c r="BV402" s="337">
        <f t="shared" ref="BV402:BV405" si="161">L402+N402+P402+R402+T402+V402+X402+Z402+AB402+AD402+AF402+AH402+AJ402+AL402+AN402+AP402+AR402+AT402+AV402+AX402+AZ402+BB402+BD402+BF402+BH402+BJ402+BL402+BN402+BP402+BR402+BT402</f>
        <v>0</v>
      </c>
      <c r="BW402" s="337">
        <f t="shared" ref="BW402:BW405" si="162">M402+O402+Q402+S402+U402+W402+Y402+AA402+AC402+AE402+AG402+AI402+AK402+AM402+AO402+AQ402+AS402+AU402+AW402+AY402+BA402+BC402+BE402+BG402+BI402+BK402+BM402+BO402+BQ402+BS402+BU402</f>
        <v>0</v>
      </c>
    </row>
    <row r="403" spans="1:75" s="64" customFormat="1" ht="21.95" customHeight="1" x14ac:dyDescent="0.2">
      <c r="A403" s="385" t="s">
        <v>3567</v>
      </c>
      <c r="B403" s="386" t="s">
        <v>3568</v>
      </c>
      <c r="C403" s="392" t="s">
        <v>3233</v>
      </c>
      <c r="D403" s="387" t="s">
        <v>3556</v>
      </c>
      <c r="E403" s="388" t="s">
        <v>3569</v>
      </c>
      <c r="F403" s="389" t="s">
        <v>3224</v>
      </c>
      <c r="G403" s="389" t="s">
        <v>3225</v>
      </c>
      <c r="H403" s="390" t="s">
        <v>197</v>
      </c>
      <c r="I403" s="391" t="s">
        <v>3570</v>
      </c>
      <c r="J403" s="353" t="s">
        <v>3231</v>
      </c>
      <c r="K403" s="355" t="s">
        <v>3235</v>
      </c>
      <c r="L403" s="400"/>
      <c r="M403" s="401"/>
      <c r="N403" s="400"/>
      <c r="O403" s="401"/>
      <c r="P403" s="400"/>
      <c r="Q403" s="401"/>
      <c r="R403" s="400"/>
      <c r="S403" s="401"/>
      <c r="T403" s="400"/>
      <c r="U403" s="401"/>
      <c r="V403" s="400"/>
      <c r="W403" s="401"/>
      <c r="X403" s="400"/>
      <c r="Y403" s="401"/>
      <c r="Z403" s="400"/>
      <c r="AA403" s="401"/>
      <c r="AB403" s="400"/>
      <c r="AC403" s="401"/>
      <c r="AD403" s="400"/>
      <c r="AE403" s="401"/>
      <c r="AF403" s="400"/>
      <c r="AG403" s="401"/>
      <c r="AH403" s="400"/>
      <c r="AI403" s="401"/>
      <c r="AJ403" s="400"/>
      <c r="AK403" s="401"/>
      <c r="AL403" s="400"/>
      <c r="AM403" s="401"/>
      <c r="AN403" s="400"/>
      <c r="AO403" s="401"/>
      <c r="AP403" s="400"/>
      <c r="AQ403" s="401"/>
      <c r="AR403" s="400"/>
      <c r="AS403" s="401"/>
      <c r="AT403" s="400"/>
      <c r="AU403" s="401"/>
      <c r="AV403" s="400"/>
      <c r="AW403" s="401"/>
      <c r="AX403" s="400"/>
      <c r="AY403" s="401"/>
      <c r="AZ403" s="400"/>
      <c r="BA403" s="401"/>
      <c r="BB403" s="400"/>
      <c r="BC403" s="401"/>
      <c r="BD403" s="400"/>
      <c r="BE403" s="401"/>
      <c r="BF403" s="400"/>
      <c r="BG403" s="401"/>
      <c r="BH403" s="400"/>
      <c r="BI403" s="401"/>
      <c r="BJ403" s="400"/>
      <c r="BK403" s="401"/>
      <c r="BL403" s="400"/>
      <c r="BM403" s="401"/>
      <c r="BN403" s="400"/>
      <c r="BO403" s="401"/>
      <c r="BP403" s="400"/>
      <c r="BQ403" s="401"/>
      <c r="BR403" s="400"/>
      <c r="BS403" s="401"/>
      <c r="BT403" s="400"/>
      <c r="BU403" s="401"/>
      <c r="BV403" s="337">
        <f t="shared" si="161"/>
        <v>0</v>
      </c>
      <c r="BW403" s="337">
        <f t="shared" si="162"/>
        <v>0</v>
      </c>
    </row>
    <row r="404" spans="1:75" s="64" customFormat="1" ht="21.95" customHeight="1" x14ac:dyDescent="0.2">
      <c r="A404" s="385" t="s">
        <v>3567</v>
      </c>
      <c r="B404" s="386" t="s">
        <v>3568</v>
      </c>
      <c r="C404" s="392" t="s">
        <v>3233</v>
      </c>
      <c r="D404" s="387" t="s">
        <v>3556</v>
      </c>
      <c r="E404" s="388" t="s">
        <v>3569</v>
      </c>
      <c r="F404" s="389" t="s">
        <v>3224</v>
      </c>
      <c r="G404" s="389" t="s">
        <v>3225</v>
      </c>
      <c r="H404" s="390" t="s">
        <v>197</v>
      </c>
      <c r="I404" s="391" t="s">
        <v>3570</v>
      </c>
      <c r="J404" s="353" t="s">
        <v>3231</v>
      </c>
      <c r="K404" s="356" t="s">
        <v>3236</v>
      </c>
      <c r="L404" s="400"/>
      <c r="M404" s="401"/>
      <c r="N404" s="400"/>
      <c r="O404" s="401"/>
      <c r="P404" s="400"/>
      <c r="Q404" s="401"/>
      <c r="R404" s="400"/>
      <c r="S404" s="401"/>
      <c r="T404" s="400"/>
      <c r="U404" s="401"/>
      <c r="V404" s="400"/>
      <c r="W404" s="401"/>
      <c r="X404" s="400"/>
      <c r="Y404" s="401"/>
      <c r="Z404" s="400"/>
      <c r="AA404" s="401"/>
      <c r="AB404" s="400"/>
      <c r="AC404" s="401"/>
      <c r="AD404" s="400"/>
      <c r="AE404" s="401"/>
      <c r="AF404" s="400"/>
      <c r="AG404" s="401"/>
      <c r="AH404" s="400"/>
      <c r="AI404" s="401"/>
      <c r="AJ404" s="400"/>
      <c r="AK404" s="401"/>
      <c r="AL404" s="400"/>
      <c r="AM404" s="401"/>
      <c r="AN404" s="400"/>
      <c r="AO404" s="401"/>
      <c r="AP404" s="400"/>
      <c r="AQ404" s="401"/>
      <c r="AR404" s="400"/>
      <c r="AS404" s="401"/>
      <c r="AT404" s="400"/>
      <c r="AU404" s="401"/>
      <c r="AV404" s="400"/>
      <c r="AW404" s="401"/>
      <c r="AX404" s="400"/>
      <c r="AY404" s="401"/>
      <c r="AZ404" s="400"/>
      <c r="BA404" s="401"/>
      <c r="BB404" s="400"/>
      <c r="BC404" s="401"/>
      <c r="BD404" s="400"/>
      <c r="BE404" s="401"/>
      <c r="BF404" s="400"/>
      <c r="BG404" s="401"/>
      <c r="BH404" s="400"/>
      <c r="BI404" s="401"/>
      <c r="BJ404" s="400"/>
      <c r="BK404" s="401"/>
      <c r="BL404" s="400"/>
      <c r="BM404" s="401"/>
      <c r="BN404" s="400"/>
      <c r="BO404" s="401"/>
      <c r="BP404" s="400"/>
      <c r="BQ404" s="401"/>
      <c r="BR404" s="400"/>
      <c r="BS404" s="401"/>
      <c r="BT404" s="400"/>
      <c r="BU404" s="401"/>
      <c r="BV404" s="337">
        <f t="shared" si="161"/>
        <v>0</v>
      </c>
      <c r="BW404" s="337">
        <f t="shared" si="162"/>
        <v>0</v>
      </c>
    </row>
    <row r="405" spans="1:75" s="64" customFormat="1" ht="21.95" customHeight="1" thickBot="1" x14ac:dyDescent="0.25">
      <c r="A405" s="898" t="s">
        <v>3567</v>
      </c>
      <c r="B405" s="393" t="s">
        <v>3568</v>
      </c>
      <c r="C405" s="394" t="s">
        <v>3233</v>
      </c>
      <c r="D405" s="395" t="s">
        <v>3556</v>
      </c>
      <c r="E405" s="411" t="s">
        <v>3569</v>
      </c>
      <c r="F405" s="396" t="s">
        <v>3224</v>
      </c>
      <c r="G405" s="396" t="s">
        <v>3225</v>
      </c>
      <c r="H405" s="397" t="s">
        <v>197</v>
      </c>
      <c r="I405" s="899" t="s">
        <v>3570</v>
      </c>
      <c r="J405" s="353" t="s">
        <v>3231</v>
      </c>
      <c r="K405" s="357" t="s">
        <v>60</v>
      </c>
      <c r="L405" s="402"/>
      <c r="M405" s="403"/>
      <c r="N405" s="402"/>
      <c r="O405" s="403"/>
      <c r="P405" s="402"/>
      <c r="Q405" s="403"/>
      <c r="R405" s="402"/>
      <c r="S405" s="403"/>
      <c r="T405" s="402"/>
      <c r="U405" s="403"/>
      <c r="V405" s="402"/>
      <c r="W405" s="403"/>
      <c r="X405" s="402"/>
      <c r="Y405" s="403"/>
      <c r="Z405" s="402"/>
      <c r="AA405" s="403"/>
      <c r="AB405" s="402"/>
      <c r="AC405" s="403"/>
      <c r="AD405" s="402"/>
      <c r="AE405" s="403"/>
      <c r="AF405" s="402"/>
      <c r="AG405" s="403"/>
      <c r="AH405" s="402"/>
      <c r="AI405" s="403"/>
      <c r="AJ405" s="402"/>
      <c r="AK405" s="403"/>
      <c r="AL405" s="402"/>
      <c r="AM405" s="403"/>
      <c r="AN405" s="402"/>
      <c r="AO405" s="403"/>
      <c r="AP405" s="402"/>
      <c r="AQ405" s="403"/>
      <c r="AR405" s="402"/>
      <c r="AS405" s="403"/>
      <c r="AT405" s="402"/>
      <c r="AU405" s="403"/>
      <c r="AV405" s="402"/>
      <c r="AW405" s="403"/>
      <c r="AX405" s="402"/>
      <c r="AY405" s="403"/>
      <c r="AZ405" s="402"/>
      <c r="BA405" s="403"/>
      <c r="BB405" s="402"/>
      <c r="BC405" s="403"/>
      <c r="BD405" s="402"/>
      <c r="BE405" s="403"/>
      <c r="BF405" s="402"/>
      <c r="BG405" s="403"/>
      <c r="BH405" s="402"/>
      <c r="BI405" s="403"/>
      <c r="BJ405" s="402"/>
      <c r="BK405" s="403"/>
      <c r="BL405" s="402"/>
      <c r="BM405" s="403"/>
      <c r="BN405" s="402"/>
      <c r="BO405" s="403"/>
      <c r="BP405" s="402"/>
      <c r="BQ405" s="403"/>
      <c r="BR405" s="402"/>
      <c r="BS405" s="403"/>
      <c r="BT405" s="402"/>
      <c r="BU405" s="403"/>
      <c r="BV405" s="337">
        <f t="shared" si="161"/>
        <v>0</v>
      </c>
      <c r="BW405" s="337">
        <f t="shared" si="162"/>
        <v>0</v>
      </c>
    </row>
    <row r="406" spans="1:75" s="64" customFormat="1" ht="21.95" customHeight="1" x14ac:dyDescent="0.25">
      <c r="A406" s="425" t="s">
        <v>3571</v>
      </c>
      <c r="B406" s="526" t="s">
        <v>3572</v>
      </c>
      <c r="C406" s="527">
        <v>1</v>
      </c>
      <c r="D406" s="528" t="s">
        <v>3556</v>
      </c>
      <c r="E406" s="426" t="s">
        <v>3573</v>
      </c>
      <c r="F406" s="529" t="s">
        <v>3224</v>
      </c>
      <c r="G406" s="529" t="s">
        <v>3225</v>
      </c>
      <c r="H406" s="530" t="s">
        <v>197</v>
      </c>
      <c r="I406" s="384" t="s">
        <v>3574</v>
      </c>
      <c r="J406" s="353" t="s">
        <v>3231</v>
      </c>
      <c r="K406" s="354" t="s">
        <v>3232</v>
      </c>
      <c r="L406" s="402"/>
      <c r="M406" s="403"/>
      <c r="N406" s="402"/>
      <c r="O406" s="403"/>
      <c r="P406" s="402"/>
      <c r="Q406" s="403"/>
      <c r="R406" s="402"/>
      <c r="S406" s="403"/>
      <c r="T406" s="402"/>
      <c r="U406" s="403"/>
      <c r="V406" s="402"/>
      <c r="W406" s="403"/>
      <c r="X406" s="402"/>
      <c r="Y406" s="403"/>
      <c r="Z406" s="402"/>
      <c r="AA406" s="403"/>
      <c r="AB406" s="402"/>
      <c r="AC406" s="403"/>
      <c r="AD406" s="402"/>
      <c r="AE406" s="403"/>
      <c r="AF406" s="402"/>
      <c r="AG406" s="403"/>
      <c r="AH406" s="402"/>
      <c r="AI406" s="403"/>
      <c r="AJ406" s="402"/>
      <c r="AK406" s="403"/>
      <c r="AL406" s="402"/>
      <c r="AM406" s="403"/>
      <c r="AN406" s="402"/>
      <c r="AO406" s="403"/>
      <c r="AP406" s="402"/>
      <c r="AQ406" s="403"/>
      <c r="AR406" s="402"/>
      <c r="AS406" s="403"/>
      <c r="AT406" s="402"/>
      <c r="AU406" s="403"/>
      <c r="AV406" s="402"/>
      <c r="AW406" s="403"/>
      <c r="AX406" s="402"/>
      <c r="AY406" s="403"/>
      <c r="AZ406" s="402"/>
      <c r="BA406" s="403"/>
      <c r="BB406" s="402"/>
      <c r="BC406" s="403"/>
      <c r="BD406" s="402"/>
      <c r="BE406" s="403"/>
      <c r="BF406" s="402"/>
      <c r="BG406" s="403"/>
      <c r="BH406" s="402"/>
      <c r="BI406" s="403"/>
      <c r="BJ406" s="402"/>
      <c r="BK406" s="403"/>
      <c r="BL406" s="402"/>
      <c r="BM406" s="403"/>
      <c r="BN406" s="402"/>
      <c r="BO406" s="403"/>
      <c r="BP406" s="402"/>
      <c r="BQ406" s="403"/>
      <c r="BR406" s="402"/>
      <c r="BS406" s="403"/>
      <c r="BT406" s="402"/>
      <c r="BU406" s="403"/>
      <c r="BV406" s="337">
        <f>L406+N406+P406+R406+T406+V406+X406+Z406+AB406+AD406+AF406+AH406+AJ406+AL406+AN406+AP406+AR406+AT406+AV406+AX406+AZ406+BB406+BD406+BF406+BH406+BJ406+BL406+BN406+BP406+BR406+BT406</f>
        <v>0</v>
      </c>
      <c r="BW406" s="337">
        <f>M406+O406+Q406+S406+U406+W406+Y406+AA406+AC406+AE406+AG406+AI406+AK406+AM406+AO406+AQ406+AS406+AU406+AW406+AY406+BA406+BC406+BE406+BG406+BI406+BK406+BM406+BO406+BQ406+BS406+BU406</f>
        <v>0</v>
      </c>
    </row>
    <row r="407" spans="1:75" s="64" customFormat="1" ht="21.95" customHeight="1" x14ac:dyDescent="0.2">
      <c r="A407" s="385" t="s">
        <v>3571</v>
      </c>
      <c r="B407" s="386" t="s">
        <v>3572</v>
      </c>
      <c r="C407" s="352" t="s">
        <v>3233</v>
      </c>
      <c r="D407" s="387" t="s">
        <v>3556</v>
      </c>
      <c r="E407" s="388" t="s">
        <v>3573</v>
      </c>
      <c r="F407" s="389" t="s">
        <v>3224</v>
      </c>
      <c r="G407" s="389" t="s">
        <v>3225</v>
      </c>
      <c r="H407" s="390" t="s">
        <v>197</v>
      </c>
      <c r="I407" s="391" t="s">
        <v>3574</v>
      </c>
      <c r="J407" s="353" t="s">
        <v>3231</v>
      </c>
      <c r="K407" s="353" t="s">
        <v>3234</v>
      </c>
      <c r="L407" s="400"/>
      <c r="M407" s="401"/>
      <c r="N407" s="400"/>
      <c r="O407" s="401"/>
      <c r="P407" s="400"/>
      <c r="Q407" s="401"/>
      <c r="R407" s="400"/>
      <c r="S407" s="401"/>
      <c r="T407" s="400"/>
      <c r="U407" s="401"/>
      <c r="V407" s="400"/>
      <c r="W407" s="401"/>
      <c r="X407" s="400"/>
      <c r="Y407" s="401"/>
      <c r="Z407" s="400"/>
      <c r="AA407" s="401"/>
      <c r="AB407" s="400"/>
      <c r="AC407" s="401"/>
      <c r="AD407" s="400"/>
      <c r="AE407" s="401"/>
      <c r="AF407" s="400"/>
      <c r="AG407" s="401"/>
      <c r="AH407" s="400"/>
      <c r="AI407" s="401"/>
      <c r="AJ407" s="400"/>
      <c r="AK407" s="401"/>
      <c r="AL407" s="400"/>
      <c r="AM407" s="401"/>
      <c r="AN407" s="400"/>
      <c r="AO407" s="401"/>
      <c r="AP407" s="400"/>
      <c r="AQ407" s="401"/>
      <c r="AR407" s="400"/>
      <c r="AS407" s="401"/>
      <c r="AT407" s="400"/>
      <c r="AU407" s="401"/>
      <c r="AV407" s="400"/>
      <c r="AW407" s="401"/>
      <c r="AX407" s="400"/>
      <c r="AY407" s="401"/>
      <c r="AZ407" s="400"/>
      <c r="BA407" s="401"/>
      <c r="BB407" s="400"/>
      <c r="BC407" s="401"/>
      <c r="BD407" s="400"/>
      <c r="BE407" s="401"/>
      <c r="BF407" s="400"/>
      <c r="BG407" s="401"/>
      <c r="BH407" s="400"/>
      <c r="BI407" s="401"/>
      <c r="BJ407" s="400"/>
      <c r="BK407" s="401"/>
      <c r="BL407" s="400"/>
      <c r="BM407" s="401"/>
      <c r="BN407" s="400"/>
      <c r="BO407" s="401"/>
      <c r="BP407" s="400"/>
      <c r="BQ407" s="401"/>
      <c r="BR407" s="400"/>
      <c r="BS407" s="401"/>
      <c r="BT407" s="400"/>
      <c r="BU407" s="401"/>
      <c r="BV407" s="337">
        <f t="shared" ref="BV407:BV410" si="163">L407+N407+P407+R407+T407+V407+X407+Z407+AB407+AD407+AF407+AH407+AJ407+AL407+AN407+AP407+AR407+AT407+AV407+AX407+AZ407+BB407+BD407+BF407+BH407+BJ407+BL407+BN407+BP407+BR407+BT407</f>
        <v>0</v>
      </c>
      <c r="BW407" s="337">
        <f t="shared" ref="BW407:BW410" si="164">M407+O407+Q407+S407+U407+W407+Y407+AA407+AC407+AE407+AG407+AI407+AK407+AM407+AO407+AQ407+AS407+AU407+AW407+AY407+BA407+BC407+BE407+BG407+BI407+BK407+BM407+BO407+BQ407+BS407+BU407</f>
        <v>0</v>
      </c>
    </row>
    <row r="408" spans="1:75" s="64" customFormat="1" ht="21.95" customHeight="1" x14ac:dyDescent="0.2">
      <c r="A408" s="385" t="s">
        <v>3571</v>
      </c>
      <c r="B408" s="386" t="s">
        <v>3572</v>
      </c>
      <c r="C408" s="392" t="s">
        <v>3233</v>
      </c>
      <c r="D408" s="387" t="s">
        <v>3556</v>
      </c>
      <c r="E408" s="388" t="s">
        <v>3573</v>
      </c>
      <c r="F408" s="389" t="s">
        <v>3224</v>
      </c>
      <c r="G408" s="389" t="s">
        <v>3225</v>
      </c>
      <c r="H408" s="390" t="s">
        <v>197</v>
      </c>
      <c r="I408" s="391" t="s">
        <v>3574</v>
      </c>
      <c r="J408" s="353" t="s">
        <v>3231</v>
      </c>
      <c r="K408" s="355" t="s">
        <v>3235</v>
      </c>
      <c r="L408" s="400"/>
      <c r="M408" s="401"/>
      <c r="N408" s="400"/>
      <c r="O408" s="401"/>
      <c r="P408" s="400"/>
      <c r="Q408" s="401"/>
      <c r="R408" s="400"/>
      <c r="S408" s="401"/>
      <c r="T408" s="400"/>
      <c r="U408" s="401"/>
      <c r="V408" s="400"/>
      <c r="W408" s="401"/>
      <c r="X408" s="400"/>
      <c r="Y408" s="401"/>
      <c r="Z408" s="400"/>
      <c r="AA408" s="401"/>
      <c r="AB408" s="400"/>
      <c r="AC408" s="401"/>
      <c r="AD408" s="400"/>
      <c r="AE408" s="401"/>
      <c r="AF408" s="400"/>
      <c r="AG408" s="401"/>
      <c r="AH408" s="400"/>
      <c r="AI408" s="401"/>
      <c r="AJ408" s="400"/>
      <c r="AK408" s="401"/>
      <c r="AL408" s="400"/>
      <c r="AM408" s="401"/>
      <c r="AN408" s="400"/>
      <c r="AO408" s="401"/>
      <c r="AP408" s="400"/>
      <c r="AQ408" s="401"/>
      <c r="AR408" s="400"/>
      <c r="AS408" s="401"/>
      <c r="AT408" s="400"/>
      <c r="AU408" s="401"/>
      <c r="AV408" s="400"/>
      <c r="AW408" s="401"/>
      <c r="AX408" s="400"/>
      <c r="AY408" s="401"/>
      <c r="AZ408" s="400"/>
      <c r="BA408" s="401"/>
      <c r="BB408" s="400"/>
      <c r="BC408" s="401"/>
      <c r="BD408" s="400"/>
      <c r="BE408" s="401"/>
      <c r="BF408" s="400"/>
      <c r="BG408" s="401"/>
      <c r="BH408" s="400"/>
      <c r="BI408" s="401"/>
      <c r="BJ408" s="400"/>
      <c r="BK408" s="401"/>
      <c r="BL408" s="400"/>
      <c r="BM408" s="401"/>
      <c r="BN408" s="400"/>
      <c r="BO408" s="401"/>
      <c r="BP408" s="400"/>
      <c r="BQ408" s="401"/>
      <c r="BR408" s="400"/>
      <c r="BS408" s="401"/>
      <c r="BT408" s="400"/>
      <c r="BU408" s="401"/>
      <c r="BV408" s="337">
        <f t="shared" si="163"/>
        <v>0</v>
      </c>
      <c r="BW408" s="337">
        <f t="shared" si="164"/>
        <v>0</v>
      </c>
    </row>
    <row r="409" spans="1:75" s="64" customFormat="1" ht="21.95" customHeight="1" x14ac:dyDescent="0.2">
      <c r="A409" s="385" t="s">
        <v>3571</v>
      </c>
      <c r="B409" s="386" t="s">
        <v>3572</v>
      </c>
      <c r="C409" s="392" t="s">
        <v>3233</v>
      </c>
      <c r="D409" s="387" t="s">
        <v>3556</v>
      </c>
      <c r="E409" s="388" t="s">
        <v>3573</v>
      </c>
      <c r="F409" s="389" t="s">
        <v>3224</v>
      </c>
      <c r="G409" s="389" t="s">
        <v>3225</v>
      </c>
      <c r="H409" s="390" t="s">
        <v>197</v>
      </c>
      <c r="I409" s="391" t="s">
        <v>3574</v>
      </c>
      <c r="J409" s="353" t="s">
        <v>3231</v>
      </c>
      <c r="K409" s="356" t="s">
        <v>3236</v>
      </c>
      <c r="L409" s="400"/>
      <c r="M409" s="401"/>
      <c r="N409" s="400"/>
      <c r="O409" s="401"/>
      <c r="P409" s="400"/>
      <c r="Q409" s="401"/>
      <c r="R409" s="400"/>
      <c r="S409" s="401"/>
      <c r="T409" s="400"/>
      <c r="U409" s="401"/>
      <c r="V409" s="400"/>
      <c r="W409" s="401"/>
      <c r="X409" s="400"/>
      <c r="Y409" s="401"/>
      <c r="Z409" s="400"/>
      <c r="AA409" s="401"/>
      <c r="AB409" s="400"/>
      <c r="AC409" s="401"/>
      <c r="AD409" s="400"/>
      <c r="AE409" s="401"/>
      <c r="AF409" s="400"/>
      <c r="AG409" s="401"/>
      <c r="AH409" s="400"/>
      <c r="AI409" s="401"/>
      <c r="AJ409" s="400"/>
      <c r="AK409" s="401"/>
      <c r="AL409" s="400"/>
      <c r="AM409" s="401"/>
      <c r="AN409" s="400"/>
      <c r="AO409" s="401"/>
      <c r="AP409" s="400"/>
      <c r="AQ409" s="401"/>
      <c r="AR409" s="400"/>
      <c r="AS409" s="401"/>
      <c r="AT409" s="400"/>
      <c r="AU409" s="401"/>
      <c r="AV409" s="400"/>
      <c r="AW409" s="401"/>
      <c r="AX409" s="400"/>
      <c r="AY409" s="401"/>
      <c r="AZ409" s="400"/>
      <c r="BA409" s="401"/>
      <c r="BB409" s="400"/>
      <c r="BC409" s="401"/>
      <c r="BD409" s="400"/>
      <c r="BE409" s="401"/>
      <c r="BF409" s="400"/>
      <c r="BG409" s="401"/>
      <c r="BH409" s="400"/>
      <c r="BI409" s="401"/>
      <c r="BJ409" s="400"/>
      <c r="BK409" s="401"/>
      <c r="BL409" s="400"/>
      <c r="BM409" s="401"/>
      <c r="BN409" s="400"/>
      <c r="BO409" s="401"/>
      <c r="BP409" s="400"/>
      <c r="BQ409" s="401"/>
      <c r="BR409" s="400"/>
      <c r="BS409" s="401"/>
      <c r="BT409" s="400"/>
      <c r="BU409" s="401"/>
      <c r="BV409" s="337">
        <f t="shared" si="163"/>
        <v>0</v>
      </c>
      <c r="BW409" s="337">
        <f t="shared" si="164"/>
        <v>0</v>
      </c>
    </row>
    <row r="410" spans="1:75" s="64" customFormat="1" ht="21.95" customHeight="1" thickBot="1" x14ac:dyDescent="0.25">
      <c r="A410" s="898" t="s">
        <v>3571</v>
      </c>
      <c r="B410" s="393" t="s">
        <v>3572</v>
      </c>
      <c r="C410" s="394" t="s">
        <v>3233</v>
      </c>
      <c r="D410" s="395" t="s">
        <v>3556</v>
      </c>
      <c r="E410" s="411" t="s">
        <v>3573</v>
      </c>
      <c r="F410" s="396" t="s">
        <v>3224</v>
      </c>
      <c r="G410" s="396" t="s">
        <v>3225</v>
      </c>
      <c r="H410" s="397" t="s">
        <v>197</v>
      </c>
      <c r="I410" s="899" t="s">
        <v>3574</v>
      </c>
      <c r="J410" s="353" t="s">
        <v>3231</v>
      </c>
      <c r="K410" s="357" t="s">
        <v>60</v>
      </c>
      <c r="L410" s="402"/>
      <c r="M410" s="403"/>
      <c r="N410" s="402"/>
      <c r="O410" s="403"/>
      <c r="P410" s="402"/>
      <c r="Q410" s="403"/>
      <c r="R410" s="402"/>
      <c r="S410" s="403"/>
      <c r="T410" s="402"/>
      <c r="U410" s="403"/>
      <c r="V410" s="402"/>
      <c r="W410" s="403"/>
      <c r="X410" s="402"/>
      <c r="Y410" s="403"/>
      <c r="Z410" s="402"/>
      <c r="AA410" s="403"/>
      <c r="AB410" s="402"/>
      <c r="AC410" s="403"/>
      <c r="AD410" s="402"/>
      <c r="AE410" s="403"/>
      <c r="AF410" s="402"/>
      <c r="AG410" s="403"/>
      <c r="AH410" s="402"/>
      <c r="AI410" s="403"/>
      <c r="AJ410" s="402"/>
      <c r="AK410" s="403"/>
      <c r="AL410" s="402"/>
      <c r="AM410" s="403"/>
      <c r="AN410" s="402"/>
      <c r="AO410" s="403"/>
      <c r="AP410" s="402"/>
      <c r="AQ410" s="403"/>
      <c r="AR410" s="402"/>
      <c r="AS410" s="403"/>
      <c r="AT410" s="402"/>
      <c r="AU410" s="403"/>
      <c r="AV410" s="402"/>
      <c r="AW410" s="403"/>
      <c r="AX410" s="402"/>
      <c r="AY410" s="403"/>
      <c r="AZ410" s="402"/>
      <c r="BA410" s="403"/>
      <c r="BB410" s="402"/>
      <c r="BC410" s="403"/>
      <c r="BD410" s="402"/>
      <c r="BE410" s="403"/>
      <c r="BF410" s="402"/>
      <c r="BG410" s="403"/>
      <c r="BH410" s="402"/>
      <c r="BI410" s="403"/>
      <c r="BJ410" s="402"/>
      <c r="BK410" s="403"/>
      <c r="BL410" s="402"/>
      <c r="BM410" s="403"/>
      <c r="BN410" s="402"/>
      <c r="BO410" s="403"/>
      <c r="BP410" s="402"/>
      <c r="BQ410" s="403"/>
      <c r="BR410" s="402"/>
      <c r="BS410" s="403"/>
      <c r="BT410" s="402"/>
      <c r="BU410" s="403"/>
      <c r="BV410" s="337">
        <f t="shared" si="163"/>
        <v>0</v>
      </c>
      <c r="BW410" s="337">
        <f t="shared" si="164"/>
        <v>0</v>
      </c>
    </row>
    <row r="411" spans="1:75" s="64" customFormat="1" ht="21.95" customHeight="1" x14ac:dyDescent="0.25">
      <c r="A411" s="425" t="s">
        <v>3575</v>
      </c>
      <c r="B411" s="526" t="s">
        <v>3576</v>
      </c>
      <c r="C411" s="527">
        <v>1</v>
      </c>
      <c r="D411" s="528" t="s">
        <v>3556</v>
      </c>
      <c r="E411" s="426" t="s">
        <v>3577</v>
      </c>
      <c r="F411" s="529" t="s">
        <v>3224</v>
      </c>
      <c r="G411" s="529" t="s">
        <v>3225</v>
      </c>
      <c r="H411" s="530" t="s">
        <v>197</v>
      </c>
      <c r="I411" s="384" t="s">
        <v>3578</v>
      </c>
      <c r="J411" s="353" t="s">
        <v>3231</v>
      </c>
      <c r="K411" s="354" t="s">
        <v>3232</v>
      </c>
      <c r="L411" s="402"/>
      <c r="M411" s="403"/>
      <c r="N411" s="402"/>
      <c r="O411" s="403"/>
      <c r="P411" s="402"/>
      <c r="Q411" s="403"/>
      <c r="R411" s="402"/>
      <c r="S411" s="403"/>
      <c r="T411" s="402"/>
      <c r="U411" s="403"/>
      <c r="V411" s="402"/>
      <c r="W411" s="403"/>
      <c r="X411" s="402"/>
      <c r="Y411" s="403"/>
      <c r="Z411" s="402"/>
      <c r="AA411" s="403"/>
      <c r="AB411" s="402"/>
      <c r="AC411" s="403"/>
      <c r="AD411" s="402"/>
      <c r="AE411" s="403"/>
      <c r="AF411" s="402"/>
      <c r="AG411" s="403"/>
      <c r="AH411" s="402"/>
      <c r="AI411" s="403"/>
      <c r="AJ411" s="402"/>
      <c r="AK411" s="403"/>
      <c r="AL411" s="402"/>
      <c r="AM411" s="403"/>
      <c r="AN411" s="402"/>
      <c r="AO411" s="403"/>
      <c r="AP411" s="402"/>
      <c r="AQ411" s="403"/>
      <c r="AR411" s="402"/>
      <c r="AS411" s="403"/>
      <c r="AT411" s="402"/>
      <c r="AU411" s="403"/>
      <c r="AV411" s="402"/>
      <c r="AW411" s="403"/>
      <c r="AX411" s="402"/>
      <c r="AY411" s="403"/>
      <c r="AZ411" s="402"/>
      <c r="BA411" s="403"/>
      <c r="BB411" s="402"/>
      <c r="BC411" s="403"/>
      <c r="BD411" s="402"/>
      <c r="BE411" s="403"/>
      <c r="BF411" s="402"/>
      <c r="BG411" s="403"/>
      <c r="BH411" s="402"/>
      <c r="BI411" s="403"/>
      <c r="BJ411" s="402"/>
      <c r="BK411" s="403"/>
      <c r="BL411" s="402"/>
      <c r="BM411" s="403"/>
      <c r="BN411" s="402"/>
      <c r="BO411" s="403"/>
      <c r="BP411" s="402"/>
      <c r="BQ411" s="403"/>
      <c r="BR411" s="402"/>
      <c r="BS411" s="403"/>
      <c r="BT411" s="402"/>
      <c r="BU411" s="403"/>
      <c r="BV411" s="337">
        <f>L411+N411+P411+R411+T411+V411+X411+Z411+AB411+AD411+AF411+AH411+AJ411+AL411+AN411+AP411+AR411+AT411+AV411+AX411+AZ411+BB411+BD411+BF411+BH411+BJ411+BL411+BN411+BP411+BR411+BT411</f>
        <v>0</v>
      </c>
      <c r="BW411" s="337">
        <f>M411+O411+Q411+S411+U411+W411+Y411+AA411+AC411+AE411+AG411+AI411+AK411+AM411+AO411+AQ411+AS411+AU411+AW411+AY411+BA411+BC411+BE411+BG411+BI411+BK411+BM411+BO411+BQ411+BS411+BU411</f>
        <v>0</v>
      </c>
    </row>
    <row r="412" spans="1:75" s="64" customFormat="1" ht="21.95" customHeight="1" x14ac:dyDescent="0.2">
      <c r="A412" s="385" t="s">
        <v>3575</v>
      </c>
      <c r="B412" s="386" t="s">
        <v>3576</v>
      </c>
      <c r="C412" s="352" t="s">
        <v>3233</v>
      </c>
      <c r="D412" s="387" t="s">
        <v>3556</v>
      </c>
      <c r="E412" s="388" t="s">
        <v>3577</v>
      </c>
      <c r="F412" s="389" t="s">
        <v>3224</v>
      </c>
      <c r="G412" s="389" t="s">
        <v>3225</v>
      </c>
      <c r="H412" s="390" t="s">
        <v>197</v>
      </c>
      <c r="I412" s="391" t="s">
        <v>3578</v>
      </c>
      <c r="J412" s="353" t="s">
        <v>3231</v>
      </c>
      <c r="K412" s="353" t="s">
        <v>3234</v>
      </c>
      <c r="L412" s="400">
        <v>1</v>
      </c>
      <c r="M412" s="401"/>
      <c r="N412" s="400">
        <v>1</v>
      </c>
      <c r="O412" s="401"/>
      <c r="P412" s="400"/>
      <c r="Q412" s="401"/>
      <c r="R412" s="400"/>
      <c r="S412" s="401"/>
      <c r="T412" s="400"/>
      <c r="U412" s="401"/>
      <c r="V412" s="400"/>
      <c r="W412" s="401"/>
      <c r="X412" s="400">
        <v>1</v>
      </c>
      <c r="Y412" s="401"/>
      <c r="Z412" s="400">
        <v>1</v>
      </c>
      <c r="AA412" s="401"/>
      <c r="AB412" s="400">
        <v>1</v>
      </c>
      <c r="AC412" s="401"/>
      <c r="AD412" s="400"/>
      <c r="AE412" s="401"/>
      <c r="AF412" s="400"/>
      <c r="AG412" s="401"/>
      <c r="AH412" s="400"/>
      <c r="AI412" s="401"/>
      <c r="AJ412" s="400"/>
      <c r="AK412" s="401"/>
      <c r="AL412" s="400">
        <v>1</v>
      </c>
      <c r="AM412" s="401"/>
      <c r="AN412" s="400">
        <v>1</v>
      </c>
      <c r="AO412" s="401"/>
      <c r="AP412" s="400">
        <v>1</v>
      </c>
      <c r="AQ412" s="401"/>
      <c r="AR412" s="400"/>
      <c r="AS412" s="401"/>
      <c r="AT412" s="400"/>
      <c r="AU412" s="401"/>
      <c r="AV412" s="400"/>
      <c r="AW412" s="401"/>
      <c r="AX412" s="400"/>
      <c r="AY412" s="401"/>
      <c r="AZ412" s="400">
        <v>1</v>
      </c>
      <c r="BA412" s="401"/>
      <c r="BB412" s="400">
        <v>1</v>
      </c>
      <c r="BC412" s="401"/>
      <c r="BD412" s="400">
        <v>1</v>
      </c>
      <c r="BE412" s="401"/>
      <c r="BF412" s="400"/>
      <c r="BG412" s="401"/>
      <c r="BH412" s="400"/>
      <c r="BI412" s="401"/>
      <c r="BJ412" s="400"/>
      <c r="BK412" s="401"/>
      <c r="BL412" s="400"/>
      <c r="BM412" s="401"/>
      <c r="BN412" s="400">
        <v>1</v>
      </c>
      <c r="BO412" s="401"/>
      <c r="BP412" s="400">
        <v>1</v>
      </c>
      <c r="BQ412" s="401"/>
      <c r="BR412" s="400">
        <v>1</v>
      </c>
      <c r="BS412" s="401"/>
      <c r="BT412" s="400"/>
      <c r="BU412" s="401"/>
      <c r="BV412" s="337">
        <f t="shared" ref="BV412:BV415" si="165">L412+N412+P412+R412+T412+V412+X412+Z412+AB412+AD412+AF412+AH412+AJ412+AL412+AN412+AP412+AR412+AT412+AV412+AX412+AZ412+BB412+BD412+BF412+BH412+BJ412+BL412+BN412+BP412+BR412+BT412</f>
        <v>14</v>
      </c>
      <c r="BW412" s="337">
        <f t="shared" ref="BW412:BW415" si="166">M412+O412+Q412+S412+U412+W412+Y412+AA412+AC412+AE412+AG412+AI412+AK412+AM412+AO412+AQ412+AS412+AU412+AW412+AY412+BA412+BC412+BE412+BG412+BI412+BK412+BM412+BO412+BQ412+BS412+BU412</f>
        <v>0</v>
      </c>
    </row>
    <row r="413" spans="1:75" s="64" customFormat="1" ht="21.95" customHeight="1" x14ac:dyDescent="0.2">
      <c r="A413" s="385" t="s">
        <v>3575</v>
      </c>
      <c r="B413" s="386" t="s">
        <v>3576</v>
      </c>
      <c r="C413" s="392" t="s">
        <v>3233</v>
      </c>
      <c r="D413" s="387" t="s">
        <v>3556</v>
      </c>
      <c r="E413" s="388" t="s">
        <v>3577</v>
      </c>
      <c r="F413" s="389" t="s">
        <v>3224</v>
      </c>
      <c r="G413" s="389" t="s">
        <v>3225</v>
      </c>
      <c r="H413" s="390" t="s">
        <v>197</v>
      </c>
      <c r="I413" s="391" t="s">
        <v>3578</v>
      </c>
      <c r="J413" s="353" t="s">
        <v>3231</v>
      </c>
      <c r="K413" s="355" t="s">
        <v>3235</v>
      </c>
      <c r="L413" s="400"/>
      <c r="M413" s="401"/>
      <c r="N413" s="400"/>
      <c r="O413" s="401"/>
      <c r="P413" s="400"/>
      <c r="Q413" s="401"/>
      <c r="R413" s="400"/>
      <c r="S413" s="401"/>
      <c r="T413" s="400"/>
      <c r="U413" s="401"/>
      <c r="V413" s="400"/>
      <c r="W413" s="401"/>
      <c r="X413" s="400"/>
      <c r="Y413" s="401"/>
      <c r="Z413" s="400"/>
      <c r="AA413" s="401"/>
      <c r="AB413" s="400"/>
      <c r="AC413" s="401"/>
      <c r="AD413" s="400"/>
      <c r="AE413" s="401"/>
      <c r="AF413" s="400"/>
      <c r="AG413" s="401"/>
      <c r="AH413" s="400"/>
      <c r="AI413" s="401"/>
      <c r="AJ413" s="400"/>
      <c r="AK413" s="401"/>
      <c r="AL413" s="400"/>
      <c r="AM413" s="401"/>
      <c r="AN413" s="400"/>
      <c r="AO413" s="401"/>
      <c r="AP413" s="400"/>
      <c r="AQ413" s="401"/>
      <c r="AR413" s="400"/>
      <c r="AS413" s="401"/>
      <c r="AT413" s="400"/>
      <c r="AU413" s="401"/>
      <c r="AV413" s="400"/>
      <c r="AW413" s="401"/>
      <c r="AX413" s="400"/>
      <c r="AY413" s="401"/>
      <c r="AZ413" s="400"/>
      <c r="BA413" s="401"/>
      <c r="BB413" s="400"/>
      <c r="BC413" s="401"/>
      <c r="BD413" s="400"/>
      <c r="BE413" s="401"/>
      <c r="BF413" s="400"/>
      <c r="BG413" s="401"/>
      <c r="BH413" s="400"/>
      <c r="BI413" s="401"/>
      <c r="BJ413" s="400"/>
      <c r="BK413" s="401"/>
      <c r="BL413" s="400"/>
      <c r="BM413" s="401"/>
      <c r="BN413" s="400"/>
      <c r="BO413" s="401"/>
      <c r="BP413" s="400"/>
      <c r="BQ413" s="401"/>
      <c r="BR413" s="400"/>
      <c r="BS413" s="401"/>
      <c r="BT413" s="400"/>
      <c r="BU413" s="401"/>
      <c r="BV413" s="337">
        <f t="shared" si="165"/>
        <v>0</v>
      </c>
      <c r="BW413" s="337">
        <f t="shared" si="166"/>
        <v>0</v>
      </c>
    </row>
    <row r="414" spans="1:75" s="64" customFormat="1" ht="21.95" customHeight="1" x14ac:dyDescent="0.2">
      <c r="A414" s="385" t="s">
        <v>3575</v>
      </c>
      <c r="B414" s="386" t="s">
        <v>3576</v>
      </c>
      <c r="C414" s="392" t="s">
        <v>3233</v>
      </c>
      <c r="D414" s="387" t="s">
        <v>3556</v>
      </c>
      <c r="E414" s="388" t="s">
        <v>3577</v>
      </c>
      <c r="F414" s="389" t="s">
        <v>3224</v>
      </c>
      <c r="G414" s="389" t="s">
        <v>3225</v>
      </c>
      <c r="H414" s="390" t="s">
        <v>197</v>
      </c>
      <c r="I414" s="391" t="s">
        <v>3578</v>
      </c>
      <c r="J414" s="353" t="s">
        <v>3231</v>
      </c>
      <c r="K414" s="356" t="s">
        <v>3236</v>
      </c>
      <c r="L414" s="400"/>
      <c r="M414" s="401"/>
      <c r="N414" s="400"/>
      <c r="O414" s="401"/>
      <c r="P414" s="400"/>
      <c r="Q414" s="401"/>
      <c r="R414" s="400"/>
      <c r="S414" s="401"/>
      <c r="T414" s="400"/>
      <c r="U414" s="401"/>
      <c r="V414" s="400"/>
      <c r="W414" s="401"/>
      <c r="X414" s="400"/>
      <c r="Y414" s="401"/>
      <c r="Z414" s="400"/>
      <c r="AA414" s="401"/>
      <c r="AB414" s="400"/>
      <c r="AC414" s="401"/>
      <c r="AD414" s="400"/>
      <c r="AE414" s="401"/>
      <c r="AF414" s="400"/>
      <c r="AG414" s="401"/>
      <c r="AH414" s="400"/>
      <c r="AI414" s="401"/>
      <c r="AJ414" s="400"/>
      <c r="AK414" s="401"/>
      <c r="AL414" s="400"/>
      <c r="AM414" s="401"/>
      <c r="AN414" s="400"/>
      <c r="AO414" s="401"/>
      <c r="AP414" s="400"/>
      <c r="AQ414" s="401"/>
      <c r="AR414" s="400"/>
      <c r="AS414" s="401"/>
      <c r="AT414" s="400"/>
      <c r="AU414" s="401"/>
      <c r="AV414" s="400"/>
      <c r="AW414" s="401"/>
      <c r="AX414" s="400"/>
      <c r="AY414" s="401"/>
      <c r="AZ414" s="400"/>
      <c r="BA414" s="401"/>
      <c r="BB414" s="400"/>
      <c r="BC414" s="401"/>
      <c r="BD414" s="400"/>
      <c r="BE414" s="401"/>
      <c r="BF414" s="400"/>
      <c r="BG414" s="401"/>
      <c r="BH414" s="400"/>
      <c r="BI414" s="401"/>
      <c r="BJ414" s="400"/>
      <c r="BK414" s="401"/>
      <c r="BL414" s="400"/>
      <c r="BM414" s="401"/>
      <c r="BN414" s="400"/>
      <c r="BO414" s="401"/>
      <c r="BP414" s="400"/>
      <c r="BQ414" s="401"/>
      <c r="BR414" s="400"/>
      <c r="BS414" s="401"/>
      <c r="BT414" s="400"/>
      <c r="BU414" s="401"/>
      <c r="BV414" s="337">
        <f t="shared" si="165"/>
        <v>0</v>
      </c>
      <c r="BW414" s="337">
        <f t="shared" si="166"/>
        <v>0</v>
      </c>
    </row>
    <row r="415" spans="1:75" s="64" customFormat="1" ht="21.95" customHeight="1" thickBot="1" x14ac:dyDescent="0.25">
      <c r="A415" s="898" t="s">
        <v>3575</v>
      </c>
      <c r="B415" s="393" t="s">
        <v>3576</v>
      </c>
      <c r="C415" s="394" t="s">
        <v>3233</v>
      </c>
      <c r="D415" s="395" t="s">
        <v>3556</v>
      </c>
      <c r="E415" s="411" t="s">
        <v>3577</v>
      </c>
      <c r="F415" s="396" t="s">
        <v>3224</v>
      </c>
      <c r="G415" s="396" t="s">
        <v>3225</v>
      </c>
      <c r="H415" s="397" t="s">
        <v>197</v>
      </c>
      <c r="I415" s="899" t="s">
        <v>3578</v>
      </c>
      <c r="J415" s="353" t="s">
        <v>3231</v>
      </c>
      <c r="K415" s="357" t="s">
        <v>60</v>
      </c>
      <c r="L415" s="402"/>
      <c r="M415" s="403"/>
      <c r="N415" s="402"/>
      <c r="O415" s="403"/>
      <c r="P415" s="402"/>
      <c r="Q415" s="403"/>
      <c r="R415" s="402"/>
      <c r="S415" s="403"/>
      <c r="T415" s="402"/>
      <c r="U415" s="403"/>
      <c r="V415" s="402"/>
      <c r="W415" s="403"/>
      <c r="X415" s="402"/>
      <c r="Y415" s="403"/>
      <c r="Z415" s="402"/>
      <c r="AA415" s="403"/>
      <c r="AB415" s="402"/>
      <c r="AC415" s="403"/>
      <c r="AD415" s="402"/>
      <c r="AE415" s="403"/>
      <c r="AF415" s="402"/>
      <c r="AG415" s="403"/>
      <c r="AH415" s="402"/>
      <c r="AI415" s="403"/>
      <c r="AJ415" s="402"/>
      <c r="AK415" s="403"/>
      <c r="AL415" s="402"/>
      <c r="AM415" s="403"/>
      <c r="AN415" s="402"/>
      <c r="AO415" s="403"/>
      <c r="AP415" s="402"/>
      <c r="AQ415" s="403"/>
      <c r="AR415" s="402"/>
      <c r="AS415" s="403"/>
      <c r="AT415" s="402"/>
      <c r="AU415" s="403"/>
      <c r="AV415" s="402"/>
      <c r="AW415" s="403"/>
      <c r="AX415" s="402"/>
      <c r="AY415" s="403"/>
      <c r="AZ415" s="402"/>
      <c r="BA415" s="403"/>
      <c r="BB415" s="402"/>
      <c r="BC415" s="403"/>
      <c r="BD415" s="402"/>
      <c r="BE415" s="403"/>
      <c r="BF415" s="402"/>
      <c r="BG415" s="403"/>
      <c r="BH415" s="402"/>
      <c r="BI415" s="403"/>
      <c r="BJ415" s="402"/>
      <c r="BK415" s="403"/>
      <c r="BL415" s="402"/>
      <c r="BM415" s="403"/>
      <c r="BN415" s="402"/>
      <c r="BO415" s="403"/>
      <c r="BP415" s="402"/>
      <c r="BQ415" s="403"/>
      <c r="BR415" s="402"/>
      <c r="BS415" s="403"/>
      <c r="BT415" s="402"/>
      <c r="BU415" s="403"/>
      <c r="BV415" s="337">
        <f t="shared" si="165"/>
        <v>0</v>
      </c>
      <c r="BW415" s="337">
        <f t="shared" si="166"/>
        <v>0</v>
      </c>
    </row>
    <row r="416" spans="1:75" s="64" customFormat="1" ht="21.95" customHeight="1" x14ac:dyDescent="0.25">
      <c r="A416" s="425" t="s">
        <v>3579</v>
      </c>
      <c r="B416" s="526" t="s">
        <v>3580</v>
      </c>
      <c r="C416" s="527">
        <v>3</v>
      </c>
      <c r="D416" s="528" t="s">
        <v>3556</v>
      </c>
      <c r="E416" s="426" t="s">
        <v>3581</v>
      </c>
      <c r="F416" s="529" t="s">
        <v>3224</v>
      </c>
      <c r="G416" s="529" t="s">
        <v>3225</v>
      </c>
      <c r="H416" s="530" t="s">
        <v>197</v>
      </c>
      <c r="I416" s="384" t="s">
        <v>3582</v>
      </c>
      <c r="J416" s="353" t="s">
        <v>3300</v>
      </c>
      <c r="K416" s="354" t="s">
        <v>3232</v>
      </c>
      <c r="L416" s="402"/>
      <c r="M416" s="403"/>
      <c r="N416" s="402"/>
      <c r="O416" s="403"/>
      <c r="P416" s="402"/>
      <c r="Q416" s="403"/>
      <c r="R416" s="402"/>
      <c r="S416" s="403"/>
      <c r="T416" s="402"/>
      <c r="U416" s="403"/>
      <c r="V416" s="402"/>
      <c r="W416" s="403"/>
      <c r="X416" s="402"/>
      <c r="Y416" s="403"/>
      <c r="Z416" s="402"/>
      <c r="AA416" s="403"/>
      <c r="AB416" s="402"/>
      <c r="AC416" s="403"/>
      <c r="AD416" s="402"/>
      <c r="AE416" s="403"/>
      <c r="AF416" s="402"/>
      <c r="AG416" s="403"/>
      <c r="AH416" s="402"/>
      <c r="AI416" s="403"/>
      <c r="AJ416" s="402"/>
      <c r="AK416" s="403"/>
      <c r="AL416" s="402"/>
      <c r="AM416" s="403"/>
      <c r="AN416" s="402"/>
      <c r="AO416" s="403"/>
      <c r="AP416" s="402"/>
      <c r="AQ416" s="403"/>
      <c r="AR416" s="402"/>
      <c r="AS416" s="403"/>
      <c r="AT416" s="402"/>
      <c r="AU416" s="403"/>
      <c r="AV416" s="402"/>
      <c r="AW416" s="403"/>
      <c r="AX416" s="402"/>
      <c r="AY416" s="403"/>
      <c r="AZ416" s="402"/>
      <c r="BA416" s="403"/>
      <c r="BB416" s="402"/>
      <c r="BC416" s="403"/>
      <c r="BD416" s="402"/>
      <c r="BE416" s="403"/>
      <c r="BF416" s="402"/>
      <c r="BG416" s="403"/>
      <c r="BH416" s="402"/>
      <c r="BI416" s="403"/>
      <c r="BJ416" s="402"/>
      <c r="BK416" s="403"/>
      <c r="BL416" s="402"/>
      <c r="BM416" s="403"/>
      <c r="BN416" s="402"/>
      <c r="BO416" s="403"/>
      <c r="BP416" s="402"/>
      <c r="BQ416" s="403"/>
      <c r="BR416" s="402"/>
      <c r="BS416" s="403"/>
      <c r="BT416" s="402"/>
      <c r="BU416" s="403"/>
      <c r="BV416" s="337">
        <f>L416+N416+P416+R416+T416+V416+X416+Z416+AB416+AD416+AF416+AH416+AJ416+AL416+AN416+AP416+AR416+AT416+AV416+AX416+AZ416+BB416+BD416+BF416+BH416+BJ416+BL416+BN416+BP416+BR416+BT416</f>
        <v>0</v>
      </c>
      <c r="BW416" s="337">
        <f>M416+O416+Q416+S416+U416+W416+Y416+AA416+AC416+AE416+AG416+AI416+AK416+AM416+AO416+AQ416+AS416+AU416+AW416+AY416+BA416+BC416+BE416+BG416+BI416+BK416+BM416+BO416+BQ416+BS416+BU416</f>
        <v>0</v>
      </c>
    </row>
    <row r="417" spans="1:75" s="64" customFormat="1" ht="21.95" customHeight="1" x14ac:dyDescent="0.2">
      <c r="A417" s="385" t="s">
        <v>3579</v>
      </c>
      <c r="B417" s="386" t="s">
        <v>3580</v>
      </c>
      <c r="C417" s="352" t="s">
        <v>3301</v>
      </c>
      <c r="D417" s="387" t="s">
        <v>3556</v>
      </c>
      <c r="E417" s="388" t="s">
        <v>3581</v>
      </c>
      <c r="F417" s="389" t="s">
        <v>3224</v>
      </c>
      <c r="G417" s="389" t="s">
        <v>3225</v>
      </c>
      <c r="H417" s="390" t="s">
        <v>197</v>
      </c>
      <c r="I417" s="391" t="s">
        <v>3582</v>
      </c>
      <c r="J417" s="353" t="s">
        <v>3300</v>
      </c>
      <c r="K417" s="353" t="s">
        <v>3234</v>
      </c>
      <c r="L417" s="400"/>
      <c r="M417" s="401"/>
      <c r="N417" s="400"/>
      <c r="O417" s="401"/>
      <c r="P417" s="400"/>
      <c r="Q417" s="401"/>
      <c r="R417" s="400"/>
      <c r="S417" s="401"/>
      <c r="T417" s="400"/>
      <c r="U417" s="401"/>
      <c r="V417" s="400"/>
      <c r="W417" s="401"/>
      <c r="X417" s="400"/>
      <c r="Y417" s="401"/>
      <c r="Z417" s="400"/>
      <c r="AA417" s="401"/>
      <c r="AB417" s="400"/>
      <c r="AC417" s="401"/>
      <c r="AD417" s="400"/>
      <c r="AE417" s="401"/>
      <c r="AF417" s="400"/>
      <c r="AG417" s="401"/>
      <c r="AH417" s="400"/>
      <c r="AI417" s="401"/>
      <c r="AJ417" s="400"/>
      <c r="AK417" s="401"/>
      <c r="AL417" s="400"/>
      <c r="AM417" s="401"/>
      <c r="AN417" s="400"/>
      <c r="AO417" s="401"/>
      <c r="AP417" s="400"/>
      <c r="AQ417" s="401"/>
      <c r="AR417" s="400"/>
      <c r="AS417" s="401"/>
      <c r="AT417" s="400"/>
      <c r="AU417" s="401"/>
      <c r="AV417" s="400"/>
      <c r="AW417" s="401"/>
      <c r="AX417" s="400"/>
      <c r="AY417" s="401"/>
      <c r="AZ417" s="400"/>
      <c r="BA417" s="401"/>
      <c r="BB417" s="400"/>
      <c r="BC417" s="401"/>
      <c r="BD417" s="400"/>
      <c r="BE417" s="401"/>
      <c r="BF417" s="400"/>
      <c r="BG417" s="401"/>
      <c r="BH417" s="400"/>
      <c r="BI417" s="401"/>
      <c r="BJ417" s="400"/>
      <c r="BK417" s="401"/>
      <c r="BL417" s="400"/>
      <c r="BM417" s="401"/>
      <c r="BN417" s="400"/>
      <c r="BO417" s="401"/>
      <c r="BP417" s="400"/>
      <c r="BQ417" s="401"/>
      <c r="BR417" s="400"/>
      <c r="BS417" s="401"/>
      <c r="BT417" s="400"/>
      <c r="BU417" s="401"/>
      <c r="BV417" s="337">
        <f t="shared" ref="BV417:BV420" si="167">L417+N417+P417+R417+T417+V417+X417+Z417+AB417+AD417+AF417+AH417+AJ417+AL417+AN417+AP417+AR417+AT417+AV417+AX417+AZ417+BB417+BD417+BF417+BH417+BJ417+BL417+BN417+BP417+BR417+BT417</f>
        <v>0</v>
      </c>
      <c r="BW417" s="337">
        <f t="shared" ref="BW417:BW420" si="168">M417+O417+Q417+S417+U417+W417+Y417+AA417+AC417+AE417+AG417+AI417+AK417+AM417+AO417+AQ417+AS417+AU417+AW417+AY417+BA417+BC417+BE417+BG417+BI417+BK417+BM417+BO417+BQ417+BS417+BU417</f>
        <v>0</v>
      </c>
    </row>
    <row r="418" spans="1:75" s="64" customFormat="1" ht="21.95" customHeight="1" x14ac:dyDescent="0.2">
      <c r="A418" s="385" t="s">
        <v>3579</v>
      </c>
      <c r="B418" s="386" t="s">
        <v>3580</v>
      </c>
      <c r="C418" s="392" t="s">
        <v>3301</v>
      </c>
      <c r="D418" s="387" t="s">
        <v>3556</v>
      </c>
      <c r="E418" s="388" t="s">
        <v>3581</v>
      </c>
      <c r="F418" s="389" t="s">
        <v>3224</v>
      </c>
      <c r="G418" s="389" t="s">
        <v>3225</v>
      </c>
      <c r="H418" s="390" t="s">
        <v>197</v>
      </c>
      <c r="I418" s="391" t="s">
        <v>3582</v>
      </c>
      <c r="J418" s="353" t="s">
        <v>3300</v>
      </c>
      <c r="K418" s="355" t="s">
        <v>3235</v>
      </c>
      <c r="L418" s="400"/>
      <c r="M418" s="401"/>
      <c r="N418" s="400"/>
      <c r="O418" s="401"/>
      <c r="P418" s="400"/>
      <c r="Q418" s="401"/>
      <c r="R418" s="400"/>
      <c r="S418" s="401"/>
      <c r="T418" s="400"/>
      <c r="U418" s="401"/>
      <c r="V418" s="400"/>
      <c r="W418" s="401"/>
      <c r="X418" s="400"/>
      <c r="Y418" s="401"/>
      <c r="Z418" s="400"/>
      <c r="AA418" s="401"/>
      <c r="AB418" s="400"/>
      <c r="AC418" s="401"/>
      <c r="AD418" s="400"/>
      <c r="AE418" s="401"/>
      <c r="AF418" s="400"/>
      <c r="AG418" s="401"/>
      <c r="AH418" s="400"/>
      <c r="AI418" s="401"/>
      <c r="AJ418" s="400"/>
      <c r="AK418" s="401"/>
      <c r="AL418" s="400"/>
      <c r="AM418" s="401"/>
      <c r="AN418" s="400"/>
      <c r="AO418" s="401"/>
      <c r="AP418" s="400"/>
      <c r="AQ418" s="401"/>
      <c r="AR418" s="400"/>
      <c r="AS418" s="401"/>
      <c r="AT418" s="400"/>
      <c r="AU418" s="401"/>
      <c r="AV418" s="400"/>
      <c r="AW418" s="401"/>
      <c r="AX418" s="400"/>
      <c r="AY418" s="401"/>
      <c r="AZ418" s="400"/>
      <c r="BA418" s="401"/>
      <c r="BB418" s="400"/>
      <c r="BC418" s="401"/>
      <c r="BD418" s="400"/>
      <c r="BE418" s="401"/>
      <c r="BF418" s="400"/>
      <c r="BG418" s="401"/>
      <c r="BH418" s="400"/>
      <c r="BI418" s="401"/>
      <c r="BJ418" s="400"/>
      <c r="BK418" s="401"/>
      <c r="BL418" s="400"/>
      <c r="BM418" s="401"/>
      <c r="BN418" s="400"/>
      <c r="BO418" s="401"/>
      <c r="BP418" s="400"/>
      <c r="BQ418" s="401"/>
      <c r="BR418" s="400"/>
      <c r="BS418" s="401"/>
      <c r="BT418" s="400"/>
      <c r="BU418" s="401"/>
      <c r="BV418" s="337">
        <f t="shared" si="167"/>
        <v>0</v>
      </c>
      <c r="BW418" s="337">
        <f t="shared" si="168"/>
        <v>0</v>
      </c>
    </row>
    <row r="419" spans="1:75" s="64" customFormat="1" ht="21.95" customHeight="1" x14ac:dyDescent="0.2">
      <c r="A419" s="385" t="s">
        <v>3579</v>
      </c>
      <c r="B419" s="386" t="s">
        <v>3580</v>
      </c>
      <c r="C419" s="392" t="s">
        <v>3301</v>
      </c>
      <c r="D419" s="387" t="s">
        <v>3556</v>
      </c>
      <c r="E419" s="388" t="s">
        <v>3581</v>
      </c>
      <c r="F419" s="389" t="s">
        <v>3224</v>
      </c>
      <c r="G419" s="389" t="s">
        <v>3225</v>
      </c>
      <c r="H419" s="390" t="s">
        <v>197</v>
      </c>
      <c r="I419" s="391" t="s">
        <v>3582</v>
      </c>
      <c r="J419" s="353" t="s">
        <v>3300</v>
      </c>
      <c r="K419" s="356" t="s">
        <v>3236</v>
      </c>
      <c r="L419" s="400"/>
      <c r="M419" s="401"/>
      <c r="N419" s="400"/>
      <c r="O419" s="401"/>
      <c r="P419" s="400"/>
      <c r="Q419" s="401"/>
      <c r="R419" s="400"/>
      <c r="S419" s="401"/>
      <c r="T419" s="400"/>
      <c r="U419" s="401"/>
      <c r="V419" s="400"/>
      <c r="W419" s="401"/>
      <c r="X419" s="400"/>
      <c r="Y419" s="401"/>
      <c r="Z419" s="400"/>
      <c r="AA419" s="401"/>
      <c r="AB419" s="400"/>
      <c r="AC419" s="401"/>
      <c r="AD419" s="400"/>
      <c r="AE419" s="401"/>
      <c r="AF419" s="400"/>
      <c r="AG419" s="401"/>
      <c r="AH419" s="400"/>
      <c r="AI419" s="401"/>
      <c r="AJ419" s="400"/>
      <c r="AK419" s="401"/>
      <c r="AL419" s="400"/>
      <c r="AM419" s="401"/>
      <c r="AN419" s="400"/>
      <c r="AO419" s="401"/>
      <c r="AP419" s="400"/>
      <c r="AQ419" s="401"/>
      <c r="AR419" s="400"/>
      <c r="AS419" s="401"/>
      <c r="AT419" s="400"/>
      <c r="AU419" s="401"/>
      <c r="AV419" s="400"/>
      <c r="AW419" s="401"/>
      <c r="AX419" s="400"/>
      <c r="AY419" s="401"/>
      <c r="AZ419" s="400"/>
      <c r="BA419" s="401"/>
      <c r="BB419" s="400"/>
      <c r="BC419" s="401"/>
      <c r="BD419" s="400"/>
      <c r="BE419" s="401"/>
      <c r="BF419" s="400"/>
      <c r="BG419" s="401"/>
      <c r="BH419" s="400"/>
      <c r="BI419" s="401"/>
      <c r="BJ419" s="400"/>
      <c r="BK419" s="401"/>
      <c r="BL419" s="400"/>
      <c r="BM419" s="401"/>
      <c r="BN419" s="400"/>
      <c r="BO419" s="401"/>
      <c r="BP419" s="400"/>
      <c r="BQ419" s="401"/>
      <c r="BR419" s="400"/>
      <c r="BS419" s="401"/>
      <c r="BT419" s="400"/>
      <c r="BU419" s="401"/>
      <c r="BV419" s="337">
        <f t="shared" si="167"/>
        <v>0</v>
      </c>
      <c r="BW419" s="337">
        <f t="shared" si="168"/>
        <v>0</v>
      </c>
    </row>
    <row r="420" spans="1:75" s="64" customFormat="1" ht="21.95" customHeight="1" thickBot="1" x14ac:dyDescent="0.25">
      <c r="A420" s="898" t="s">
        <v>3579</v>
      </c>
      <c r="B420" s="393" t="s">
        <v>3580</v>
      </c>
      <c r="C420" s="394" t="s">
        <v>3301</v>
      </c>
      <c r="D420" s="395" t="s">
        <v>3556</v>
      </c>
      <c r="E420" s="411" t="s">
        <v>3581</v>
      </c>
      <c r="F420" s="396" t="s">
        <v>3224</v>
      </c>
      <c r="G420" s="396" t="s">
        <v>3225</v>
      </c>
      <c r="H420" s="397" t="s">
        <v>197</v>
      </c>
      <c r="I420" s="899" t="s">
        <v>3582</v>
      </c>
      <c r="J420" s="353" t="s">
        <v>3300</v>
      </c>
      <c r="K420" s="357" t="s">
        <v>60</v>
      </c>
      <c r="L420" s="402"/>
      <c r="M420" s="403"/>
      <c r="N420" s="402"/>
      <c r="O420" s="403"/>
      <c r="P420" s="402"/>
      <c r="Q420" s="403"/>
      <c r="R420" s="402"/>
      <c r="S420" s="403"/>
      <c r="T420" s="402"/>
      <c r="U420" s="403"/>
      <c r="V420" s="402"/>
      <c r="W420" s="403"/>
      <c r="X420" s="402"/>
      <c r="Y420" s="403"/>
      <c r="Z420" s="402"/>
      <c r="AA420" s="403"/>
      <c r="AB420" s="402"/>
      <c r="AC420" s="403"/>
      <c r="AD420" s="402"/>
      <c r="AE420" s="403"/>
      <c r="AF420" s="402"/>
      <c r="AG420" s="403"/>
      <c r="AH420" s="402"/>
      <c r="AI420" s="403"/>
      <c r="AJ420" s="402"/>
      <c r="AK420" s="403"/>
      <c r="AL420" s="402"/>
      <c r="AM420" s="403"/>
      <c r="AN420" s="402"/>
      <c r="AO420" s="403"/>
      <c r="AP420" s="402"/>
      <c r="AQ420" s="403"/>
      <c r="AR420" s="402"/>
      <c r="AS420" s="403"/>
      <c r="AT420" s="402"/>
      <c r="AU420" s="403"/>
      <c r="AV420" s="402"/>
      <c r="AW420" s="403"/>
      <c r="AX420" s="402"/>
      <c r="AY420" s="403"/>
      <c r="AZ420" s="402"/>
      <c r="BA420" s="403"/>
      <c r="BB420" s="402"/>
      <c r="BC420" s="403"/>
      <c r="BD420" s="402"/>
      <c r="BE420" s="403"/>
      <c r="BF420" s="402"/>
      <c r="BG420" s="403"/>
      <c r="BH420" s="402"/>
      <c r="BI420" s="403"/>
      <c r="BJ420" s="402"/>
      <c r="BK420" s="403"/>
      <c r="BL420" s="402"/>
      <c r="BM420" s="403"/>
      <c r="BN420" s="402"/>
      <c r="BO420" s="403"/>
      <c r="BP420" s="402"/>
      <c r="BQ420" s="403"/>
      <c r="BR420" s="402"/>
      <c r="BS420" s="403"/>
      <c r="BT420" s="402"/>
      <c r="BU420" s="403"/>
      <c r="BV420" s="337">
        <f t="shared" si="167"/>
        <v>0</v>
      </c>
      <c r="BW420" s="337">
        <f t="shared" si="168"/>
        <v>0</v>
      </c>
    </row>
    <row r="421" spans="1:75" s="64" customFormat="1" ht="21.95" customHeight="1" x14ac:dyDescent="0.25">
      <c r="A421" s="425" t="s">
        <v>3583</v>
      </c>
      <c r="B421" s="526" t="s">
        <v>3584</v>
      </c>
      <c r="C421" s="527">
        <v>1</v>
      </c>
      <c r="D421" s="528" t="s">
        <v>3556</v>
      </c>
      <c r="E421" s="426" t="s">
        <v>3585</v>
      </c>
      <c r="F421" s="529" t="s">
        <v>3224</v>
      </c>
      <c r="G421" s="529" t="s">
        <v>3225</v>
      </c>
      <c r="H421" s="530" t="s">
        <v>197</v>
      </c>
      <c r="I421" s="384" t="s">
        <v>3586</v>
      </c>
      <c r="J421" s="353" t="s">
        <v>3231</v>
      </c>
      <c r="K421" s="354" t="s">
        <v>3232</v>
      </c>
      <c r="L421" s="402"/>
      <c r="M421" s="403"/>
      <c r="N421" s="402"/>
      <c r="O421" s="403"/>
      <c r="P421" s="402"/>
      <c r="Q421" s="403"/>
      <c r="R421" s="402"/>
      <c r="S421" s="403"/>
      <c r="T421" s="402"/>
      <c r="U421" s="403"/>
      <c r="V421" s="402"/>
      <c r="W421" s="403"/>
      <c r="X421" s="402"/>
      <c r="Y421" s="403"/>
      <c r="Z421" s="402"/>
      <c r="AA421" s="403"/>
      <c r="AB421" s="402"/>
      <c r="AC421" s="403"/>
      <c r="AD421" s="402"/>
      <c r="AE421" s="403"/>
      <c r="AF421" s="402"/>
      <c r="AG421" s="403"/>
      <c r="AH421" s="402"/>
      <c r="AI421" s="403"/>
      <c r="AJ421" s="402"/>
      <c r="AK421" s="403"/>
      <c r="AL421" s="402"/>
      <c r="AM421" s="403"/>
      <c r="AN421" s="402"/>
      <c r="AO421" s="403"/>
      <c r="AP421" s="402"/>
      <c r="AQ421" s="403"/>
      <c r="AR421" s="402"/>
      <c r="AS421" s="403"/>
      <c r="AT421" s="402"/>
      <c r="AU421" s="403"/>
      <c r="AV421" s="402"/>
      <c r="AW421" s="403"/>
      <c r="AX421" s="402"/>
      <c r="AY421" s="403"/>
      <c r="AZ421" s="402"/>
      <c r="BA421" s="403"/>
      <c r="BB421" s="402"/>
      <c r="BC421" s="403"/>
      <c r="BD421" s="402"/>
      <c r="BE421" s="403"/>
      <c r="BF421" s="402"/>
      <c r="BG421" s="403"/>
      <c r="BH421" s="402"/>
      <c r="BI421" s="403"/>
      <c r="BJ421" s="402"/>
      <c r="BK421" s="403"/>
      <c r="BL421" s="402"/>
      <c r="BM421" s="403"/>
      <c r="BN421" s="402"/>
      <c r="BO421" s="403"/>
      <c r="BP421" s="402"/>
      <c r="BQ421" s="403"/>
      <c r="BR421" s="402"/>
      <c r="BS421" s="403"/>
      <c r="BT421" s="402"/>
      <c r="BU421" s="403"/>
      <c r="BV421" s="337">
        <f>L421+N421+P421+R421+T421+V421+X421+Z421+AB421+AD421+AF421+AH421+AJ421+AL421+AN421+AP421+AR421+AT421+AV421+AX421+AZ421+BB421+BD421+BF421+BH421+BJ421+BL421+BN421+BP421+BR421+BT421</f>
        <v>0</v>
      </c>
      <c r="BW421" s="337">
        <f>M421+O421+Q421+S421+U421+W421+Y421+AA421+AC421+AE421+AG421+AI421+AK421+AM421+AO421+AQ421+AS421+AU421+AW421+AY421+BA421+BC421+BE421+BG421+BI421+BK421+BM421+BO421+BQ421+BS421+BU421</f>
        <v>0</v>
      </c>
    </row>
    <row r="422" spans="1:75" s="64" customFormat="1" ht="21.95" customHeight="1" x14ac:dyDescent="0.2">
      <c r="A422" s="385" t="s">
        <v>3583</v>
      </c>
      <c r="B422" s="386" t="s">
        <v>3584</v>
      </c>
      <c r="C422" s="352" t="s">
        <v>3233</v>
      </c>
      <c r="D422" s="387" t="s">
        <v>3556</v>
      </c>
      <c r="E422" s="388" t="s">
        <v>3585</v>
      </c>
      <c r="F422" s="389" t="s">
        <v>3224</v>
      </c>
      <c r="G422" s="389" t="s">
        <v>3225</v>
      </c>
      <c r="H422" s="390" t="s">
        <v>197</v>
      </c>
      <c r="I422" s="391" t="s">
        <v>3586</v>
      </c>
      <c r="J422" s="353" t="s">
        <v>3231</v>
      </c>
      <c r="K422" s="353" t="s">
        <v>3234</v>
      </c>
      <c r="L422" s="400"/>
      <c r="M422" s="401"/>
      <c r="N422" s="400"/>
      <c r="O422" s="401"/>
      <c r="P422" s="400"/>
      <c r="Q422" s="401"/>
      <c r="R422" s="400"/>
      <c r="S422" s="401"/>
      <c r="T422" s="400"/>
      <c r="U422" s="401"/>
      <c r="V422" s="400"/>
      <c r="W422" s="401"/>
      <c r="X422" s="400"/>
      <c r="Y422" s="401"/>
      <c r="Z422" s="400"/>
      <c r="AA422" s="401"/>
      <c r="AB422" s="400"/>
      <c r="AC422" s="401"/>
      <c r="AD422" s="400"/>
      <c r="AE422" s="401"/>
      <c r="AF422" s="400"/>
      <c r="AG422" s="401"/>
      <c r="AH422" s="400"/>
      <c r="AI422" s="401"/>
      <c r="AJ422" s="400"/>
      <c r="AK422" s="401"/>
      <c r="AL422" s="400"/>
      <c r="AM422" s="401"/>
      <c r="AN422" s="400"/>
      <c r="AO422" s="401"/>
      <c r="AP422" s="400"/>
      <c r="AQ422" s="401"/>
      <c r="AR422" s="400"/>
      <c r="AS422" s="401"/>
      <c r="AT422" s="400"/>
      <c r="AU422" s="401"/>
      <c r="AV422" s="400"/>
      <c r="AW422" s="401"/>
      <c r="AX422" s="400"/>
      <c r="AY422" s="401"/>
      <c r="AZ422" s="400"/>
      <c r="BA422" s="401"/>
      <c r="BB422" s="400"/>
      <c r="BC422" s="401"/>
      <c r="BD422" s="400"/>
      <c r="BE422" s="401"/>
      <c r="BF422" s="400"/>
      <c r="BG422" s="401"/>
      <c r="BH422" s="400"/>
      <c r="BI422" s="401"/>
      <c r="BJ422" s="400"/>
      <c r="BK422" s="401"/>
      <c r="BL422" s="400"/>
      <c r="BM422" s="401"/>
      <c r="BN422" s="400"/>
      <c r="BO422" s="401"/>
      <c r="BP422" s="400"/>
      <c r="BQ422" s="401"/>
      <c r="BR422" s="400"/>
      <c r="BS422" s="401"/>
      <c r="BT422" s="400"/>
      <c r="BU422" s="401"/>
      <c r="BV422" s="337">
        <f t="shared" ref="BV422:BV425" si="169">L422+N422+P422+R422+T422+V422+X422+Z422+AB422+AD422+AF422+AH422+AJ422+AL422+AN422+AP422+AR422+AT422+AV422+AX422+AZ422+BB422+BD422+BF422+BH422+BJ422+BL422+BN422+BP422+BR422+BT422</f>
        <v>0</v>
      </c>
      <c r="BW422" s="337">
        <f t="shared" ref="BW422:BW425" si="170">M422+O422+Q422+S422+U422+W422+Y422+AA422+AC422+AE422+AG422+AI422+AK422+AM422+AO422+AQ422+AS422+AU422+AW422+AY422+BA422+BC422+BE422+BG422+BI422+BK422+BM422+BO422+BQ422+BS422+BU422</f>
        <v>0</v>
      </c>
    </row>
    <row r="423" spans="1:75" s="64" customFormat="1" ht="21.95" customHeight="1" x14ac:dyDescent="0.2">
      <c r="A423" s="385" t="s">
        <v>3583</v>
      </c>
      <c r="B423" s="386" t="s">
        <v>3584</v>
      </c>
      <c r="C423" s="392" t="s">
        <v>3233</v>
      </c>
      <c r="D423" s="387" t="s">
        <v>3556</v>
      </c>
      <c r="E423" s="388" t="s">
        <v>3585</v>
      </c>
      <c r="F423" s="389" t="s">
        <v>3224</v>
      </c>
      <c r="G423" s="389" t="s">
        <v>3225</v>
      </c>
      <c r="H423" s="390" t="s">
        <v>197</v>
      </c>
      <c r="I423" s="391" t="s">
        <v>3586</v>
      </c>
      <c r="J423" s="353" t="s">
        <v>3231</v>
      </c>
      <c r="K423" s="355" t="s">
        <v>3235</v>
      </c>
      <c r="L423" s="400"/>
      <c r="M423" s="401"/>
      <c r="N423" s="400"/>
      <c r="O423" s="401"/>
      <c r="P423" s="400"/>
      <c r="Q423" s="401"/>
      <c r="R423" s="400"/>
      <c r="S423" s="401"/>
      <c r="T423" s="400"/>
      <c r="U423" s="401"/>
      <c r="V423" s="400"/>
      <c r="W423" s="401"/>
      <c r="X423" s="400"/>
      <c r="Y423" s="401"/>
      <c r="Z423" s="400"/>
      <c r="AA423" s="401"/>
      <c r="AB423" s="400"/>
      <c r="AC423" s="401"/>
      <c r="AD423" s="400"/>
      <c r="AE423" s="401"/>
      <c r="AF423" s="400"/>
      <c r="AG423" s="401"/>
      <c r="AH423" s="400"/>
      <c r="AI423" s="401"/>
      <c r="AJ423" s="400"/>
      <c r="AK423" s="401"/>
      <c r="AL423" s="400"/>
      <c r="AM423" s="401"/>
      <c r="AN423" s="400"/>
      <c r="AO423" s="401"/>
      <c r="AP423" s="400"/>
      <c r="AQ423" s="401"/>
      <c r="AR423" s="400"/>
      <c r="AS423" s="401"/>
      <c r="AT423" s="400"/>
      <c r="AU423" s="401"/>
      <c r="AV423" s="400"/>
      <c r="AW423" s="401"/>
      <c r="AX423" s="400"/>
      <c r="AY423" s="401"/>
      <c r="AZ423" s="400"/>
      <c r="BA423" s="401"/>
      <c r="BB423" s="400"/>
      <c r="BC423" s="401"/>
      <c r="BD423" s="400"/>
      <c r="BE423" s="401"/>
      <c r="BF423" s="400"/>
      <c r="BG423" s="401"/>
      <c r="BH423" s="400"/>
      <c r="BI423" s="401"/>
      <c r="BJ423" s="400"/>
      <c r="BK423" s="401"/>
      <c r="BL423" s="400"/>
      <c r="BM423" s="401"/>
      <c r="BN423" s="400"/>
      <c r="BO423" s="401"/>
      <c r="BP423" s="400"/>
      <c r="BQ423" s="401"/>
      <c r="BR423" s="400"/>
      <c r="BS423" s="401"/>
      <c r="BT423" s="400"/>
      <c r="BU423" s="401"/>
      <c r="BV423" s="337">
        <f t="shared" si="169"/>
        <v>0</v>
      </c>
      <c r="BW423" s="337">
        <f t="shared" si="170"/>
        <v>0</v>
      </c>
    </row>
    <row r="424" spans="1:75" s="64" customFormat="1" ht="21.95" customHeight="1" x14ac:dyDescent="0.2">
      <c r="A424" s="385" t="s">
        <v>3583</v>
      </c>
      <c r="B424" s="386" t="s">
        <v>3584</v>
      </c>
      <c r="C424" s="392" t="s">
        <v>3233</v>
      </c>
      <c r="D424" s="387" t="s">
        <v>3556</v>
      </c>
      <c r="E424" s="388" t="s">
        <v>3585</v>
      </c>
      <c r="F424" s="389" t="s">
        <v>3224</v>
      </c>
      <c r="G424" s="389" t="s">
        <v>3225</v>
      </c>
      <c r="H424" s="390" t="s">
        <v>197</v>
      </c>
      <c r="I424" s="391" t="s">
        <v>3586</v>
      </c>
      <c r="J424" s="353" t="s">
        <v>3231</v>
      </c>
      <c r="K424" s="356" t="s">
        <v>3236</v>
      </c>
      <c r="L424" s="400"/>
      <c r="M424" s="401"/>
      <c r="N424" s="400"/>
      <c r="O424" s="401"/>
      <c r="P424" s="400"/>
      <c r="Q424" s="401"/>
      <c r="R424" s="400"/>
      <c r="S424" s="401"/>
      <c r="T424" s="400"/>
      <c r="U424" s="401"/>
      <c r="V424" s="400"/>
      <c r="W424" s="401"/>
      <c r="X424" s="400"/>
      <c r="Y424" s="401"/>
      <c r="Z424" s="400"/>
      <c r="AA424" s="401"/>
      <c r="AB424" s="400"/>
      <c r="AC424" s="401"/>
      <c r="AD424" s="400"/>
      <c r="AE424" s="401"/>
      <c r="AF424" s="400"/>
      <c r="AG424" s="401"/>
      <c r="AH424" s="400"/>
      <c r="AI424" s="401"/>
      <c r="AJ424" s="400"/>
      <c r="AK424" s="401"/>
      <c r="AL424" s="400"/>
      <c r="AM424" s="401"/>
      <c r="AN424" s="400"/>
      <c r="AO424" s="401"/>
      <c r="AP424" s="400"/>
      <c r="AQ424" s="401"/>
      <c r="AR424" s="400"/>
      <c r="AS424" s="401"/>
      <c r="AT424" s="400"/>
      <c r="AU424" s="401"/>
      <c r="AV424" s="400"/>
      <c r="AW424" s="401"/>
      <c r="AX424" s="400"/>
      <c r="AY424" s="401"/>
      <c r="AZ424" s="400"/>
      <c r="BA424" s="401"/>
      <c r="BB424" s="400"/>
      <c r="BC424" s="401"/>
      <c r="BD424" s="400"/>
      <c r="BE424" s="401"/>
      <c r="BF424" s="400"/>
      <c r="BG424" s="401"/>
      <c r="BH424" s="400"/>
      <c r="BI424" s="401"/>
      <c r="BJ424" s="400"/>
      <c r="BK424" s="401"/>
      <c r="BL424" s="400"/>
      <c r="BM424" s="401"/>
      <c r="BN424" s="400"/>
      <c r="BO424" s="401"/>
      <c r="BP424" s="400"/>
      <c r="BQ424" s="401"/>
      <c r="BR424" s="400"/>
      <c r="BS424" s="401"/>
      <c r="BT424" s="400"/>
      <c r="BU424" s="401"/>
      <c r="BV424" s="337">
        <f t="shared" si="169"/>
        <v>0</v>
      </c>
      <c r="BW424" s="337">
        <f t="shared" si="170"/>
        <v>0</v>
      </c>
    </row>
    <row r="425" spans="1:75" s="64" customFormat="1" ht="21.95" customHeight="1" thickBot="1" x14ac:dyDescent="0.25">
      <c r="A425" s="898" t="s">
        <v>3583</v>
      </c>
      <c r="B425" s="393" t="s">
        <v>3584</v>
      </c>
      <c r="C425" s="394" t="s">
        <v>3233</v>
      </c>
      <c r="D425" s="395" t="s">
        <v>3556</v>
      </c>
      <c r="E425" s="411" t="s">
        <v>3585</v>
      </c>
      <c r="F425" s="396" t="s">
        <v>3224</v>
      </c>
      <c r="G425" s="396" t="s">
        <v>3225</v>
      </c>
      <c r="H425" s="397" t="s">
        <v>197</v>
      </c>
      <c r="I425" s="899" t="s">
        <v>3586</v>
      </c>
      <c r="J425" s="353" t="s">
        <v>3231</v>
      </c>
      <c r="K425" s="357" t="s">
        <v>60</v>
      </c>
      <c r="L425" s="402"/>
      <c r="M425" s="403"/>
      <c r="N425" s="402"/>
      <c r="O425" s="403"/>
      <c r="P425" s="402"/>
      <c r="Q425" s="403"/>
      <c r="R425" s="402"/>
      <c r="S425" s="403"/>
      <c r="T425" s="402"/>
      <c r="U425" s="403"/>
      <c r="V425" s="402"/>
      <c r="W425" s="403"/>
      <c r="X425" s="402"/>
      <c r="Y425" s="403"/>
      <c r="Z425" s="402"/>
      <c r="AA425" s="403"/>
      <c r="AB425" s="402"/>
      <c r="AC425" s="403"/>
      <c r="AD425" s="402"/>
      <c r="AE425" s="403"/>
      <c r="AF425" s="402"/>
      <c r="AG425" s="403"/>
      <c r="AH425" s="402"/>
      <c r="AI425" s="403"/>
      <c r="AJ425" s="402"/>
      <c r="AK425" s="403"/>
      <c r="AL425" s="402"/>
      <c r="AM425" s="403"/>
      <c r="AN425" s="402"/>
      <c r="AO425" s="403"/>
      <c r="AP425" s="402"/>
      <c r="AQ425" s="403"/>
      <c r="AR425" s="402"/>
      <c r="AS425" s="403"/>
      <c r="AT425" s="402"/>
      <c r="AU425" s="403"/>
      <c r="AV425" s="402"/>
      <c r="AW425" s="403"/>
      <c r="AX425" s="402"/>
      <c r="AY425" s="403"/>
      <c r="AZ425" s="402"/>
      <c r="BA425" s="403"/>
      <c r="BB425" s="402"/>
      <c r="BC425" s="403"/>
      <c r="BD425" s="402"/>
      <c r="BE425" s="403"/>
      <c r="BF425" s="402"/>
      <c r="BG425" s="403"/>
      <c r="BH425" s="402"/>
      <c r="BI425" s="403"/>
      <c r="BJ425" s="402"/>
      <c r="BK425" s="403"/>
      <c r="BL425" s="402"/>
      <c r="BM425" s="403"/>
      <c r="BN425" s="402"/>
      <c r="BO425" s="403"/>
      <c r="BP425" s="402"/>
      <c r="BQ425" s="403"/>
      <c r="BR425" s="402"/>
      <c r="BS425" s="403"/>
      <c r="BT425" s="402"/>
      <c r="BU425" s="403"/>
      <c r="BV425" s="337">
        <f t="shared" si="169"/>
        <v>0</v>
      </c>
      <c r="BW425" s="337">
        <f t="shared" si="170"/>
        <v>0</v>
      </c>
    </row>
    <row r="426" spans="1:75" s="64" customFormat="1" ht="21.95" customHeight="1" x14ac:dyDescent="0.25">
      <c r="A426" s="425" t="s">
        <v>3587</v>
      </c>
      <c r="B426" s="526" t="s">
        <v>3588</v>
      </c>
      <c r="C426" s="527">
        <v>1</v>
      </c>
      <c r="D426" s="528" t="s">
        <v>3556</v>
      </c>
      <c r="E426" s="426" t="s">
        <v>3589</v>
      </c>
      <c r="F426" s="529" t="s">
        <v>3224</v>
      </c>
      <c r="G426" s="529" t="s">
        <v>3225</v>
      </c>
      <c r="H426" s="530" t="s">
        <v>197</v>
      </c>
      <c r="I426" s="384" t="s">
        <v>3590</v>
      </c>
      <c r="J426" s="353" t="s">
        <v>3231</v>
      </c>
      <c r="K426" s="354" t="s">
        <v>3232</v>
      </c>
      <c r="L426" s="402"/>
      <c r="M426" s="403"/>
      <c r="N426" s="402"/>
      <c r="O426" s="403"/>
      <c r="P426" s="402"/>
      <c r="Q426" s="403"/>
      <c r="R426" s="402"/>
      <c r="S426" s="403"/>
      <c r="T426" s="402"/>
      <c r="U426" s="403"/>
      <c r="V426" s="402"/>
      <c r="W426" s="403"/>
      <c r="X426" s="402"/>
      <c r="Y426" s="403"/>
      <c r="Z426" s="402"/>
      <c r="AA426" s="403"/>
      <c r="AB426" s="402"/>
      <c r="AC426" s="403"/>
      <c r="AD426" s="402"/>
      <c r="AE426" s="403"/>
      <c r="AF426" s="402"/>
      <c r="AG426" s="403"/>
      <c r="AH426" s="402"/>
      <c r="AI426" s="403"/>
      <c r="AJ426" s="402"/>
      <c r="AK426" s="403"/>
      <c r="AL426" s="402"/>
      <c r="AM426" s="403"/>
      <c r="AN426" s="402"/>
      <c r="AO426" s="403"/>
      <c r="AP426" s="402"/>
      <c r="AQ426" s="403"/>
      <c r="AR426" s="402"/>
      <c r="AS426" s="403"/>
      <c r="AT426" s="402"/>
      <c r="AU426" s="403"/>
      <c r="AV426" s="402"/>
      <c r="AW426" s="403"/>
      <c r="AX426" s="402"/>
      <c r="AY426" s="403"/>
      <c r="AZ426" s="402"/>
      <c r="BA426" s="403"/>
      <c r="BB426" s="402"/>
      <c r="BC426" s="403"/>
      <c r="BD426" s="402"/>
      <c r="BE426" s="403"/>
      <c r="BF426" s="402"/>
      <c r="BG426" s="403"/>
      <c r="BH426" s="402"/>
      <c r="BI426" s="403"/>
      <c r="BJ426" s="402"/>
      <c r="BK426" s="403"/>
      <c r="BL426" s="402"/>
      <c r="BM426" s="403"/>
      <c r="BN426" s="402"/>
      <c r="BO426" s="403"/>
      <c r="BP426" s="402"/>
      <c r="BQ426" s="403"/>
      <c r="BR426" s="402"/>
      <c r="BS426" s="403"/>
      <c r="BT426" s="402"/>
      <c r="BU426" s="403"/>
      <c r="BV426" s="337">
        <f>L426+N426+P426+R426+T426+V426+X426+Z426+AB426+AD426+AF426+AH426+AJ426+AL426+AN426+AP426+AR426+AT426+AV426+AX426+AZ426+BB426+BD426+BF426+BH426+BJ426+BL426+BN426+BP426+BR426+BT426</f>
        <v>0</v>
      </c>
      <c r="BW426" s="337">
        <f>M426+O426+Q426+S426+U426+W426+Y426+AA426+AC426+AE426+AG426+AI426+AK426+AM426+AO426+AQ426+AS426+AU426+AW426+AY426+BA426+BC426+BE426+BG426+BI426+BK426+BM426+BO426+BQ426+BS426+BU426</f>
        <v>0</v>
      </c>
    </row>
    <row r="427" spans="1:75" s="64" customFormat="1" ht="21.95" customHeight="1" x14ac:dyDescent="0.2">
      <c r="A427" s="385" t="s">
        <v>3587</v>
      </c>
      <c r="B427" s="386" t="s">
        <v>3588</v>
      </c>
      <c r="C427" s="352" t="s">
        <v>3233</v>
      </c>
      <c r="D427" s="387" t="s">
        <v>3556</v>
      </c>
      <c r="E427" s="388" t="s">
        <v>3589</v>
      </c>
      <c r="F427" s="389" t="s">
        <v>3224</v>
      </c>
      <c r="G427" s="389" t="s">
        <v>3225</v>
      </c>
      <c r="H427" s="390" t="s">
        <v>197</v>
      </c>
      <c r="I427" s="391" t="s">
        <v>3590</v>
      </c>
      <c r="J427" s="353" t="s">
        <v>3231</v>
      </c>
      <c r="K427" s="353" t="s">
        <v>3234</v>
      </c>
      <c r="L427" s="400"/>
      <c r="M427" s="401"/>
      <c r="N427" s="400"/>
      <c r="O427" s="401"/>
      <c r="P427" s="400"/>
      <c r="Q427" s="401"/>
      <c r="R427" s="400"/>
      <c r="S427" s="401"/>
      <c r="T427" s="400"/>
      <c r="U427" s="401"/>
      <c r="V427" s="400"/>
      <c r="W427" s="401"/>
      <c r="X427" s="400"/>
      <c r="Y427" s="401"/>
      <c r="Z427" s="400"/>
      <c r="AA427" s="401"/>
      <c r="AB427" s="400"/>
      <c r="AC427" s="401"/>
      <c r="AD427" s="400"/>
      <c r="AE427" s="401"/>
      <c r="AF427" s="400"/>
      <c r="AG427" s="401"/>
      <c r="AH427" s="400"/>
      <c r="AI427" s="401"/>
      <c r="AJ427" s="400"/>
      <c r="AK427" s="401"/>
      <c r="AL427" s="400"/>
      <c r="AM427" s="401"/>
      <c r="AN427" s="400"/>
      <c r="AO427" s="401"/>
      <c r="AP427" s="400"/>
      <c r="AQ427" s="401"/>
      <c r="AR427" s="400"/>
      <c r="AS427" s="401"/>
      <c r="AT427" s="400"/>
      <c r="AU427" s="401"/>
      <c r="AV427" s="400"/>
      <c r="AW427" s="401"/>
      <c r="AX427" s="400"/>
      <c r="AY427" s="401"/>
      <c r="AZ427" s="400"/>
      <c r="BA427" s="401"/>
      <c r="BB427" s="400"/>
      <c r="BC427" s="401"/>
      <c r="BD427" s="400"/>
      <c r="BE427" s="401"/>
      <c r="BF427" s="400"/>
      <c r="BG427" s="401"/>
      <c r="BH427" s="400"/>
      <c r="BI427" s="401"/>
      <c r="BJ427" s="400"/>
      <c r="BK427" s="401"/>
      <c r="BL427" s="400"/>
      <c r="BM427" s="401"/>
      <c r="BN427" s="400"/>
      <c r="BO427" s="401"/>
      <c r="BP427" s="400"/>
      <c r="BQ427" s="401"/>
      <c r="BR427" s="400"/>
      <c r="BS427" s="401"/>
      <c r="BT427" s="400"/>
      <c r="BU427" s="401"/>
      <c r="BV427" s="337">
        <f t="shared" ref="BV427:BV430" si="171">L427+N427+P427+R427+T427+V427+X427+Z427+AB427+AD427+AF427+AH427+AJ427+AL427+AN427+AP427+AR427+AT427+AV427+AX427+AZ427+BB427+BD427+BF427+BH427+BJ427+BL427+BN427+BP427+BR427+BT427</f>
        <v>0</v>
      </c>
      <c r="BW427" s="337">
        <f t="shared" ref="BW427:BW430" si="172">M427+O427+Q427+S427+U427+W427+Y427+AA427+AC427+AE427+AG427+AI427+AK427+AM427+AO427+AQ427+AS427+AU427+AW427+AY427+BA427+BC427+BE427+BG427+BI427+BK427+BM427+BO427+BQ427+BS427+BU427</f>
        <v>0</v>
      </c>
    </row>
    <row r="428" spans="1:75" s="64" customFormat="1" ht="21.95" customHeight="1" x14ac:dyDescent="0.2">
      <c r="A428" s="385" t="s">
        <v>3587</v>
      </c>
      <c r="B428" s="386" t="s">
        <v>3588</v>
      </c>
      <c r="C428" s="392" t="s">
        <v>3233</v>
      </c>
      <c r="D428" s="387" t="s">
        <v>3556</v>
      </c>
      <c r="E428" s="388" t="s">
        <v>3589</v>
      </c>
      <c r="F428" s="389" t="s">
        <v>3224</v>
      </c>
      <c r="G428" s="389" t="s">
        <v>3225</v>
      </c>
      <c r="H428" s="390" t="s">
        <v>197</v>
      </c>
      <c r="I428" s="391" t="s">
        <v>3590</v>
      </c>
      <c r="J428" s="353" t="s">
        <v>3231</v>
      </c>
      <c r="K428" s="355" t="s">
        <v>3235</v>
      </c>
      <c r="L428" s="400"/>
      <c r="M428" s="401"/>
      <c r="N428" s="400"/>
      <c r="O428" s="401"/>
      <c r="P428" s="400"/>
      <c r="Q428" s="401"/>
      <c r="R428" s="400"/>
      <c r="S428" s="401"/>
      <c r="T428" s="400"/>
      <c r="U428" s="401"/>
      <c r="V428" s="400"/>
      <c r="W428" s="401"/>
      <c r="X428" s="400"/>
      <c r="Y428" s="401"/>
      <c r="Z428" s="400"/>
      <c r="AA428" s="401"/>
      <c r="AB428" s="400"/>
      <c r="AC428" s="401"/>
      <c r="AD428" s="400"/>
      <c r="AE428" s="401"/>
      <c r="AF428" s="400"/>
      <c r="AG428" s="401"/>
      <c r="AH428" s="400"/>
      <c r="AI428" s="401"/>
      <c r="AJ428" s="400"/>
      <c r="AK428" s="401"/>
      <c r="AL428" s="400"/>
      <c r="AM428" s="401"/>
      <c r="AN428" s="400"/>
      <c r="AO428" s="401"/>
      <c r="AP428" s="400"/>
      <c r="AQ428" s="401"/>
      <c r="AR428" s="400"/>
      <c r="AS428" s="401"/>
      <c r="AT428" s="400"/>
      <c r="AU428" s="401"/>
      <c r="AV428" s="400"/>
      <c r="AW428" s="401"/>
      <c r="AX428" s="400"/>
      <c r="AY428" s="401"/>
      <c r="AZ428" s="400"/>
      <c r="BA428" s="401"/>
      <c r="BB428" s="400"/>
      <c r="BC428" s="401"/>
      <c r="BD428" s="400"/>
      <c r="BE428" s="401"/>
      <c r="BF428" s="400"/>
      <c r="BG428" s="401"/>
      <c r="BH428" s="400"/>
      <c r="BI428" s="401"/>
      <c r="BJ428" s="400"/>
      <c r="BK428" s="401"/>
      <c r="BL428" s="400"/>
      <c r="BM428" s="401"/>
      <c r="BN428" s="400"/>
      <c r="BO428" s="401"/>
      <c r="BP428" s="400"/>
      <c r="BQ428" s="401"/>
      <c r="BR428" s="400"/>
      <c r="BS428" s="401"/>
      <c r="BT428" s="400"/>
      <c r="BU428" s="401"/>
      <c r="BV428" s="337">
        <f t="shared" si="171"/>
        <v>0</v>
      </c>
      <c r="BW428" s="337">
        <f t="shared" si="172"/>
        <v>0</v>
      </c>
    </row>
    <row r="429" spans="1:75" s="64" customFormat="1" ht="21.95" customHeight="1" x14ac:dyDescent="0.2">
      <c r="A429" s="385" t="s">
        <v>3587</v>
      </c>
      <c r="B429" s="386" t="s">
        <v>3588</v>
      </c>
      <c r="C429" s="392" t="s">
        <v>3233</v>
      </c>
      <c r="D429" s="387" t="s">
        <v>3556</v>
      </c>
      <c r="E429" s="388" t="s">
        <v>3589</v>
      </c>
      <c r="F429" s="389" t="s">
        <v>3224</v>
      </c>
      <c r="G429" s="389" t="s">
        <v>3225</v>
      </c>
      <c r="H429" s="390" t="s">
        <v>197</v>
      </c>
      <c r="I429" s="391" t="s">
        <v>3590</v>
      </c>
      <c r="J429" s="353" t="s">
        <v>3231</v>
      </c>
      <c r="K429" s="356" t="s">
        <v>3236</v>
      </c>
      <c r="L429" s="400"/>
      <c r="M429" s="401"/>
      <c r="N429" s="400"/>
      <c r="O429" s="401"/>
      <c r="P429" s="400"/>
      <c r="Q429" s="401"/>
      <c r="R429" s="400"/>
      <c r="S429" s="401"/>
      <c r="T429" s="400"/>
      <c r="U429" s="401"/>
      <c r="V429" s="400"/>
      <c r="W429" s="401"/>
      <c r="X429" s="400"/>
      <c r="Y429" s="401"/>
      <c r="Z429" s="400"/>
      <c r="AA429" s="401"/>
      <c r="AB429" s="400"/>
      <c r="AC429" s="401"/>
      <c r="AD429" s="400"/>
      <c r="AE429" s="401"/>
      <c r="AF429" s="400"/>
      <c r="AG429" s="401"/>
      <c r="AH429" s="400"/>
      <c r="AI429" s="401"/>
      <c r="AJ429" s="400"/>
      <c r="AK429" s="401"/>
      <c r="AL429" s="400"/>
      <c r="AM429" s="401"/>
      <c r="AN429" s="400"/>
      <c r="AO429" s="401"/>
      <c r="AP429" s="400"/>
      <c r="AQ429" s="401"/>
      <c r="AR429" s="400"/>
      <c r="AS429" s="401"/>
      <c r="AT429" s="400"/>
      <c r="AU429" s="401"/>
      <c r="AV429" s="400"/>
      <c r="AW429" s="401"/>
      <c r="AX429" s="400"/>
      <c r="AY429" s="401"/>
      <c r="AZ429" s="400"/>
      <c r="BA429" s="401"/>
      <c r="BB429" s="400"/>
      <c r="BC429" s="401"/>
      <c r="BD429" s="400"/>
      <c r="BE429" s="401"/>
      <c r="BF429" s="400"/>
      <c r="BG429" s="401"/>
      <c r="BH429" s="400"/>
      <c r="BI429" s="401"/>
      <c r="BJ429" s="400"/>
      <c r="BK429" s="401"/>
      <c r="BL429" s="400"/>
      <c r="BM429" s="401"/>
      <c r="BN429" s="400"/>
      <c r="BO429" s="401"/>
      <c r="BP429" s="400"/>
      <c r="BQ429" s="401"/>
      <c r="BR429" s="400"/>
      <c r="BS429" s="401"/>
      <c r="BT429" s="400"/>
      <c r="BU429" s="401"/>
      <c r="BV429" s="337">
        <f t="shared" si="171"/>
        <v>0</v>
      </c>
      <c r="BW429" s="337">
        <f t="shared" si="172"/>
        <v>0</v>
      </c>
    </row>
    <row r="430" spans="1:75" s="64" customFormat="1" ht="21.95" customHeight="1" thickBot="1" x14ac:dyDescent="0.25">
      <c r="A430" s="898" t="s">
        <v>3587</v>
      </c>
      <c r="B430" s="393" t="s">
        <v>3588</v>
      </c>
      <c r="C430" s="394" t="s">
        <v>3233</v>
      </c>
      <c r="D430" s="395" t="s">
        <v>3556</v>
      </c>
      <c r="E430" s="411" t="s">
        <v>3589</v>
      </c>
      <c r="F430" s="396" t="s">
        <v>3224</v>
      </c>
      <c r="G430" s="396" t="s">
        <v>3225</v>
      </c>
      <c r="H430" s="397" t="s">
        <v>197</v>
      </c>
      <c r="I430" s="899" t="s">
        <v>3590</v>
      </c>
      <c r="J430" s="353" t="s">
        <v>3231</v>
      </c>
      <c r="K430" s="357" t="s">
        <v>60</v>
      </c>
      <c r="L430" s="402"/>
      <c r="M430" s="403"/>
      <c r="N430" s="402"/>
      <c r="O430" s="403"/>
      <c r="P430" s="402"/>
      <c r="Q430" s="403"/>
      <c r="R430" s="402"/>
      <c r="S430" s="403"/>
      <c r="T430" s="402"/>
      <c r="U430" s="403"/>
      <c r="V430" s="402"/>
      <c r="W430" s="403"/>
      <c r="X430" s="402"/>
      <c r="Y430" s="403"/>
      <c r="Z430" s="402"/>
      <c r="AA430" s="403"/>
      <c r="AB430" s="402"/>
      <c r="AC430" s="403"/>
      <c r="AD430" s="402"/>
      <c r="AE430" s="403"/>
      <c r="AF430" s="402"/>
      <c r="AG430" s="403"/>
      <c r="AH430" s="402"/>
      <c r="AI430" s="403"/>
      <c r="AJ430" s="402"/>
      <c r="AK430" s="403"/>
      <c r="AL430" s="402"/>
      <c r="AM430" s="403"/>
      <c r="AN430" s="402"/>
      <c r="AO430" s="403"/>
      <c r="AP430" s="402"/>
      <c r="AQ430" s="403"/>
      <c r="AR430" s="402"/>
      <c r="AS430" s="403"/>
      <c r="AT430" s="402"/>
      <c r="AU430" s="403"/>
      <c r="AV430" s="402"/>
      <c r="AW430" s="403"/>
      <c r="AX430" s="402"/>
      <c r="AY430" s="403"/>
      <c r="AZ430" s="402"/>
      <c r="BA430" s="403"/>
      <c r="BB430" s="402"/>
      <c r="BC430" s="403"/>
      <c r="BD430" s="402"/>
      <c r="BE430" s="403"/>
      <c r="BF430" s="402"/>
      <c r="BG430" s="403"/>
      <c r="BH430" s="402"/>
      <c r="BI430" s="403"/>
      <c r="BJ430" s="402"/>
      <c r="BK430" s="403"/>
      <c r="BL430" s="402"/>
      <c r="BM430" s="403"/>
      <c r="BN430" s="402"/>
      <c r="BO430" s="403"/>
      <c r="BP430" s="402"/>
      <c r="BQ430" s="403"/>
      <c r="BR430" s="402"/>
      <c r="BS430" s="403"/>
      <c r="BT430" s="402"/>
      <c r="BU430" s="403"/>
      <c r="BV430" s="337">
        <f t="shared" si="171"/>
        <v>0</v>
      </c>
      <c r="BW430" s="337">
        <f t="shared" si="172"/>
        <v>0</v>
      </c>
    </row>
    <row r="431" spans="1:75" s="64" customFormat="1" ht="21.95" customHeight="1" x14ac:dyDescent="0.25">
      <c r="A431" s="425" t="s">
        <v>3591</v>
      </c>
      <c r="B431" s="526" t="s">
        <v>3592</v>
      </c>
      <c r="C431" s="527">
        <v>1</v>
      </c>
      <c r="D431" s="528" t="s">
        <v>3556</v>
      </c>
      <c r="E431" s="426" t="s">
        <v>3593</v>
      </c>
      <c r="F431" s="529" t="s">
        <v>3224</v>
      </c>
      <c r="G431" s="529" t="s">
        <v>3225</v>
      </c>
      <c r="H431" s="530" t="s">
        <v>197</v>
      </c>
      <c r="I431" s="384" t="s">
        <v>3594</v>
      </c>
      <c r="J431" s="353" t="s">
        <v>3231</v>
      </c>
      <c r="K431" s="354" t="s">
        <v>3232</v>
      </c>
      <c r="L431" s="402"/>
      <c r="M431" s="403"/>
      <c r="N431" s="402"/>
      <c r="O431" s="403"/>
      <c r="P431" s="402"/>
      <c r="Q431" s="403"/>
      <c r="R431" s="402"/>
      <c r="S431" s="403"/>
      <c r="T431" s="402"/>
      <c r="U431" s="403"/>
      <c r="V431" s="402"/>
      <c r="W431" s="403"/>
      <c r="X431" s="402"/>
      <c r="Y431" s="403"/>
      <c r="Z431" s="402"/>
      <c r="AA431" s="403"/>
      <c r="AB431" s="402"/>
      <c r="AC431" s="403"/>
      <c r="AD431" s="402"/>
      <c r="AE431" s="403"/>
      <c r="AF431" s="402"/>
      <c r="AG431" s="403"/>
      <c r="AH431" s="402"/>
      <c r="AI431" s="403"/>
      <c r="AJ431" s="402"/>
      <c r="AK431" s="403"/>
      <c r="AL431" s="402"/>
      <c r="AM431" s="403"/>
      <c r="AN431" s="402"/>
      <c r="AO431" s="403"/>
      <c r="AP431" s="402"/>
      <c r="AQ431" s="403"/>
      <c r="AR431" s="402"/>
      <c r="AS431" s="403"/>
      <c r="AT431" s="402"/>
      <c r="AU431" s="403"/>
      <c r="AV431" s="402"/>
      <c r="AW431" s="403"/>
      <c r="AX431" s="402"/>
      <c r="AY431" s="403"/>
      <c r="AZ431" s="402"/>
      <c r="BA431" s="403"/>
      <c r="BB431" s="402"/>
      <c r="BC431" s="403"/>
      <c r="BD431" s="402"/>
      <c r="BE431" s="403"/>
      <c r="BF431" s="402"/>
      <c r="BG431" s="403"/>
      <c r="BH431" s="402"/>
      <c r="BI431" s="403"/>
      <c r="BJ431" s="402"/>
      <c r="BK431" s="403"/>
      <c r="BL431" s="402"/>
      <c r="BM431" s="403"/>
      <c r="BN431" s="402"/>
      <c r="BO431" s="403"/>
      <c r="BP431" s="402"/>
      <c r="BQ431" s="403"/>
      <c r="BR431" s="402"/>
      <c r="BS431" s="403"/>
      <c r="BT431" s="402"/>
      <c r="BU431" s="403"/>
      <c r="BV431" s="337">
        <f>L431+N431+P431+R431+T431+V431+X431+Z431+AB431+AD431+AF431+AH431+AJ431+AL431+AN431+AP431+AR431+AT431+AV431+AX431+AZ431+BB431+BD431+BF431+BH431+BJ431+BL431+BN431+BP431+BR431+BT431</f>
        <v>0</v>
      </c>
      <c r="BW431" s="337">
        <f>M431+O431+Q431+S431+U431+W431+Y431+AA431+AC431+AE431+AG431+AI431+AK431+AM431+AO431+AQ431+AS431+AU431+AW431+AY431+BA431+BC431+BE431+BG431+BI431+BK431+BM431+BO431+BQ431+BS431+BU431</f>
        <v>0</v>
      </c>
    </row>
    <row r="432" spans="1:75" s="64" customFormat="1" ht="21.95" customHeight="1" x14ac:dyDescent="0.2">
      <c r="A432" s="385" t="s">
        <v>3591</v>
      </c>
      <c r="B432" s="386" t="s">
        <v>3592</v>
      </c>
      <c r="C432" s="352" t="s">
        <v>3233</v>
      </c>
      <c r="D432" s="387" t="s">
        <v>3556</v>
      </c>
      <c r="E432" s="388" t="s">
        <v>3593</v>
      </c>
      <c r="F432" s="389" t="s">
        <v>3224</v>
      </c>
      <c r="G432" s="389" t="s">
        <v>3225</v>
      </c>
      <c r="H432" s="390" t="s">
        <v>197</v>
      </c>
      <c r="I432" s="391" t="s">
        <v>3594</v>
      </c>
      <c r="J432" s="353" t="s">
        <v>3231</v>
      </c>
      <c r="K432" s="353" t="s">
        <v>3234</v>
      </c>
      <c r="L432" s="400">
        <v>1</v>
      </c>
      <c r="M432" s="401"/>
      <c r="N432" s="400">
        <v>1</v>
      </c>
      <c r="O432" s="401"/>
      <c r="P432" s="400">
        <v>1</v>
      </c>
      <c r="Q432" s="401"/>
      <c r="R432" s="400"/>
      <c r="S432" s="401"/>
      <c r="T432" s="400"/>
      <c r="U432" s="401"/>
      <c r="V432" s="400"/>
      <c r="W432" s="401"/>
      <c r="X432" s="400"/>
      <c r="Y432" s="401"/>
      <c r="Z432" s="400">
        <v>1</v>
      </c>
      <c r="AA432" s="401"/>
      <c r="AB432" s="400">
        <v>1</v>
      </c>
      <c r="AC432" s="401"/>
      <c r="AD432" s="400">
        <v>1</v>
      </c>
      <c r="AE432" s="401"/>
      <c r="AF432" s="400"/>
      <c r="AG432" s="401"/>
      <c r="AH432" s="400"/>
      <c r="AI432" s="401"/>
      <c r="AJ432" s="400"/>
      <c r="AK432" s="401"/>
      <c r="AL432" s="400"/>
      <c r="AM432" s="401"/>
      <c r="AN432" s="400">
        <v>1</v>
      </c>
      <c r="AO432" s="401"/>
      <c r="AP432" s="400">
        <v>1</v>
      </c>
      <c r="AQ432" s="401"/>
      <c r="AR432" s="400">
        <v>1</v>
      </c>
      <c r="AS432" s="401"/>
      <c r="AT432" s="400"/>
      <c r="AU432" s="401"/>
      <c r="AV432" s="400"/>
      <c r="AW432" s="401"/>
      <c r="AX432" s="400"/>
      <c r="AY432" s="401"/>
      <c r="AZ432" s="400"/>
      <c r="BA432" s="401"/>
      <c r="BB432" s="400">
        <v>1</v>
      </c>
      <c r="BC432" s="401"/>
      <c r="BD432" s="400">
        <v>1</v>
      </c>
      <c r="BE432" s="401"/>
      <c r="BF432" s="400">
        <v>1</v>
      </c>
      <c r="BG432" s="401"/>
      <c r="BH432" s="400"/>
      <c r="BI432" s="401"/>
      <c r="BJ432" s="400"/>
      <c r="BK432" s="401"/>
      <c r="BL432" s="400"/>
      <c r="BM432" s="401"/>
      <c r="BN432" s="400">
        <v>1</v>
      </c>
      <c r="BO432" s="401"/>
      <c r="BP432" s="400">
        <v>1</v>
      </c>
      <c r="BQ432" s="401"/>
      <c r="BR432" s="400">
        <v>1</v>
      </c>
      <c r="BS432" s="401"/>
      <c r="BT432" s="400"/>
      <c r="BU432" s="401"/>
      <c r="BV432" s="337">
        <f t="shared" ref="BV432:BV435" si="173">L432+N432+P432+R432+T432+V432+X432+Z432+AB432+AD432+AF432+AH432+AJ432+AL432+AN432+AP432+AR432+AT432+AV432+AX432+AZ432+BB432+BD432+BF432+BH432+BJ432+BL432+BN432+BP432+BR432+BT432</f>
        <v>15</v>
      </c>
      <c r="BW432" s="337">
        <f t="shared" ref="BW432:BW435" si="174">M432+O432+Q432+S432+U432+W432+Y432+AA432+AC432+AE432+AG432+AI432+AK432+AM432+AO432+AQ432+AS432+AU432+AW432+AY432+BA432+BC432+BE432+BG432+BI432+BK432+BM432+BO432+BQ432+BS432+BU432</f>
        <v>0</v>
      </c>
    </row>
    <row r="433" spans="1:75" s="64" customFormat="1" ht="21.95" customHeight="1" x14ac:dyDescent="0.2">
      <c r="A433" s="385" t="s">
        <v>3591</v>
      </c>
      <c r="B433" s="386" t="s">
        <v>3592</v>
      </c>
      <c r="C433" s="392" t="s">
        <v>3233</v>
      </c>
      <c r="D433" s="387" t="s">
        <v>3556</v>
      </c>
      <c r="E433" s="388" t="s">
        <v>3593</v>
      </c>
      <c r="F433" s="389" t="s">
        <v>3224</v>
      </c>
      <c r="G433" s="389" t="s">
        <v>3225</v>
      </c>
      <c r="H433" s="390" t="s">
        <v>197</v>
      </c>
      <c r="I433" s="391" t="s">
        <v>3594</v>
      </c>
      <c r="J433" s="353" t="s">
        <v>3231</v>
      </c>
      <c r="K433" s="355" t="s">
        <v>3235</v>
      </c>
      <c r="L433" s="400"/>
      <c r="M433" s="401"/>
      <c r="N433" s="400"/>
      <c r="O433" s="401"/>
      <c r="P433" s="400"/>
      <c r="Q433" s="401"/>
      <c r="R433" s="400"/>
      <c r="S433" s="401"/>
      <c r="T433" s="400"/>
      <c r="U433" s="401"/>
      <c r="V433" s="400"/>
      <c r="W433" s="401"/>
      <c r="X433" s="400"/>
      <c r="Y433" s="401"/>
      <c r="Z433" s="400"/>
      <c r="AA433" s="401"/>
      <c r="AB433" s="400"/>
      <c r="AC433" s="401"/>
      <c r="AD433" s="400"/>
      <c r="AE433" s="401"/>
      <c r="AF433" s="400"/>
      <c r="AG433" s="401"/>
      <c r="AH433" s="400"/>
      <c r="AI433" s="401"/>
      <c r="AJ433" s="400"/>
      <c r="AK433" s="401"/>
      <c r="AL433" s="400"/>
      <c r="AM433" s="401"/>
      <c r="AN433" s="400"/>
      <c r="AO433" s="401"/>
      <c r="AP433" s="400"/>
      <c r="AQ433" s="401"/>
      <c r="AR433" s="400"/>
      <c r="AS433" s="401"/>
      <c r="AT433" s="400"/>
      <c r="AU433" s="401"/>
      <c r="AV433" s="400"/>
      <c r="AW433" s="401"/>
      <c r="AX433" s="400"/>
      <c r="AY433" s="401"/>
      <c r="AZ433" s="400"/>
      <c r="BA433" s="401"/>
      <c r="BB433" s="400"/>
      <c r="BC433" s="401"/>
      <c r="BD433" s="400"/>
      <c r="BE433" s="401"/>
      <c r="BF433" s="400"/>
      <c r="BG433" s="401"/>
      <c r="BH433" s="400"/>
      <c r="BI433" s="401"/>
      <c r="BJ433" s="400"/>
      <c r="BK433" s="401"/>
      <c r="BL433" s="400"/>
      <c r="BM433" s="401"/>
      <c r="BN433" s="400"/>
      <c r="BO433" s="401"/>
      <c r="BP433" s="400"/>
      <c r="BQ433" s="401"/>
      <c r="BR433" s="400"/>
      <c r="BS433" s="401"/>
      <c r="BT433" s="400"/>
      <c r="BU433" s="401"/>
      <c r="BV433" s="337">
        <f t="shared" si="173"/>
        <v>0</v>
      </c>
      <c r="BW433" s="337">
        <f t="shared" si="174"/>
        <v>0</v>
      </c>
    </row>
    <row r="434" spans="1:75" s="64" customFormat="1" ht="21.95" customHeight="1" x14ac:dyDescent="0.2">
      <c r="A434" s="385" t="s">
        <v>3591</v>
      </c>
      <c r="B434" s="386" t="s">
        <v>3592</v>
      </c>
      <c r="C434" s="392" t="s">
        <v>3233</v>
      </c>
      <c r="D434" s="387" t="s">
        <v>3556</v>
      </c>
      <c r="E434" s="388" t="s">
        <v>3593</v>
      </c>
      <c r="F434" s="389" t="s">
        <v>3224</v>
      </c>
      <c r="G434" s="389" t="s">
        <v>3225</v>
      </c>
      <c r="H434" s="390" t="s">
        <v>197</v>
      </c>
      <c r="I434" s="391" t="s">
        <v>3594</v>
      </c>
      <c r="J434" s="353" t="s">
        <v>3231</v>
      </c>
      <c r="K434" s="356" t="s">
        <v>3236</v>
      </c>
      <c r="L434" s="400"/>
      <c r="M434" s="401"/>
      <c r="N434" s="400"/>
      <c r="O434" s="401"/>
      <c r="P434" s="400"/>
      <c r="Q434" s="401"/>
      <c r="R434" s="400"/>
      <c r="S434" s="401"/>
      <c r="T434" s="400"/>
      <c r="U434" s="401"/>
      <c r="V434" s="400"/>
      <c r="W434" s="401"/>
      <c r="X434" s="400"/>
      <c r="Y434" s="401"/>
      <c r="Z434" s="400"/>
      <c r="AA434" s="401"/>
      <c r="AB434" s="400"/>
      <c r="AC434" s="401"/>
      <c r="AD434" s="400"/>
      <c r="AE434" s="401"/>
      <c r="AF434" s="400"/>
      <c r="AG434" s="401"/>
      <c r="AH434" s="400"/>
      <c r="AI434" s="401"/>
      <c r="AJ434" s="400"/>
      <c r="AK434" s="401"/>
      <c r="AL434" s="400"/>
      <c r="AM434" s="401"/>
      <c r="AN434" s="400"/>
      <c r="AO434" s="401"/>
      <c r="AP434" s="400"/>
      <c r="AQ434" s="401"/>
      <c r="AR434" s="400"/>
      <c r="AS434" s="401"/>
      <c r="AT434" s="400"/>
      <c r="AU434" s="401"/>
      <c r="AV434" s="400"/>
      <c r="AW434" s="401"/>
      <c r="AX434" s="400"/>
      <c r="AY434" s="401"/>
      <c r="AZ434" s="400"/>
      <c r="BA434" s="401"/>
      <c r="BB434" s="400"/>
      <c r="BC434" s="401"/>
      <c r="BD434" s="400"/>
      <c r="BE434" s="401"/>
      <c r="BF434" s="400"/>
      <c r="BG434" s="401"/>
      <c r="BH434" s="400"/>
      <c r="BI434" s="401"/>
      <c r="BJ434" s="400"/>
      <c r="BK434" s="401"/>
      <c r="BL434" s="400"/>
      <c r="BM434" s="401"/>
      <c r="BN434" s="400"/>
      <c r="BO434" s="401"/>
      <c r="BP434" s="400"/>
      <c r="BQ434" s="401"/>
      <c r="BR434" s="400"/>
      <c r="BS434" s="401"/>
      <c r="BT434" s="400"/>
      <c r="BU434" s="401"/>
      <c r="BV434" s="337">
        <f t="shared" si="173"/>
        <v>0</v>
      </c>
      <c r="BW434" s="337">
        <f t="shared" si="174"/>
        <v>0</v>
      </c>
    </row>
    <row r="435" spans="1:75" s="64" customFormat="1" ht="21.95" customHeight="1" thickBot="1" x14ac:dyDescent="0.25">
      <c r="A435" s="898" t="s">
        <v>3591</v>
      </c>
      <c r="B435" s="393" t="s">
        <v>3592</v>
      </c>
      <c r="C435" s="394" t="s">
        <v>3233</v>
      </c>
      <c r="D435" s="395" t="s">
        <v>3556</v>
      </c>
      <c r="E435" s="411" t="s">
        <v>3593</v>
      </c>
      <c r="F435" s="396" t="s">
        <v>3224</v>
      </c>
      <c r="G435" s="396" t="s">
        <v>3225</v>
      </c>
      <c r="H435" s="397" t="s">
        <v>197</v>
      </c>
      <c r="I435" s="899" t="s">
        <v>3594</v>
      </c>
      <c r="J435" s="353" t="s">
        <v>3231</v>
      </c>
      <c r="K435" s="357" t="s">
        <v>60</v>
      </c>
      <c r="L435" s="402"/>
      <c r="M435" s="403"/>
      <c r="N435" s="402"/>
      <c r="O435" s="403"/>
      <c r="P435" s="402"/>
      <c r="Q435" s="403"/>
      <c r="R435" s="402"/>
      <c r="S435" s="403"/>
      <c r="T435" s="402"/>
      <c r="U435" s="403"/>
      <c r="V435" s="402"/>
      <c r="W435" s="403"/>
      <c r="X435" s="402"/>
      <c r="Y435" s="403"/>
      <c r="Z435" s="402"/>
      <c r="AA435" s="403"/>
      <c r="AB435" s="402"/>
      <c r="AC435" s="403"/>
      <c r="AD435" s="402"/>
      <c r="AE435" s="403"/>
      <c r="AF435" s="402"/>
      <c r="AG435" s="403"/>
      <c r="AH435" s="402"/>
      <c r="AI435" s="403"/>
      <c r="AJ435" s="402"/>
      <c r="AK435" s="403"/>
      <c r="AL435" s="402"/>
      <c r="AM435" s="403"/>
      <c r="AN435" s="402"/>
      <c r="AO435" s="403"/>
      <c r="AP435" s="402"/>
      <c r="AQ435" s="403"/>
      <c r="AR435" s="402"/>
      <c r="AS435" s="403"/>
      <c r="AT435" s="402"/>
      <c r="AU435" s="403"/>
      <c r="AV435" s="402"/>
      <c r="AW435" s="403"/>
      <c r="AX435" s="402"/>
      <c r="AY435" s="403"/>
      <c r="AZ435" s="402"/>
      <c r="BA435" s="403"/>
      <c r="BB435" s="402"/>
      <c r="BC435" s="403"/>
      <c r="BD435" s="402"/>
      <c r="BE435" s="403"/>
      <c r="BF435" s="402"/>
      <c r="BG435" s="403"/>
      <c r="BH435" s="402"/>
      <c r="BI435" s="403"/>
      <c r="BJ435" s="402"/>
      <c r="BK435" s="403"/>
      <c r="BL435" s="402"/>
      <c r="BM435" s="403"/>
      <c r="BN435" s="402"/>
      <c r="BO435" s="403"/>
      <c r="BP435" s="402"/>
      <c r="BQ435" s="403"/>
      <c r="BR435" s="402"/>
      <c r="BS435" s="403"/>
      <c r="BT435" s="402"/>
      <c r="BU435" s="403"/>
      <c r="BV435" s="337">
        <f t="shared" si="173"/>
        <v>0</v>
      </c>
      <c r="BW435" s="337">
        <f t="shared" si="174"/>
        <v>0</v>
      </c>
    </row>
    <row r="436" spans="1:75" s="64" customFormat="1" ht="21.95" customHeight="1" x14ac:dyDescent="0.25">
      <c r="A436" s="425" t="s">
        <v>3595</v>
      </c>
      <c r="B436" s="526" t="s">
        <v>3596</v>
      </c>
      <c r="C436" s="527">
        <v>3</v>
      </c>
      <c r="D436" s="528" t="s">
        <v>3556</v>
      </c>
      <c r="E436" s="426" t="s">
        <v>3597</v>
      </c>
      <c r="F436" s="529" t="s">
        <v>3224</v>
      </c>
      <c r="G436" s="529" t="s">
        <v>3225</v>
      </c>
      <c r="H436" s="530" t="s">
        <v>197</v>
      </c>
      <c r="I436" s="384" t="s">
        <v>3598</v>
      </c>
      <c r="J436" s="353" t="s">
        <v>3300</v>
      </c>
      <c r="K436" s="354" t="s">
        <v>3232</v>
      </c>
      <c r="L436" s="402"/>
      <c r="M436" s="403"/>
      <c r="N436" s="402"/>
      <c r="O436" s="403"/>
      <c r="P436" s="402"/>
      <c r="Q436" s="403"/>
      <c r="R436" s="402"/>
      <c r="S436" s="403"/>
      <c r="T436" s="402"/>
      <c r="U436" s="403"/>
      <c r="V436" s="402"/>
      <c r="W436" s="403"/>
      <c r="X436" s="402"/>
      <c r="Y436" s="403"/>
      <c r="Z436" s="402"/>
      <c r="AA436" s="403"/>
      <c r="AB436" s="402"/>
      <c r="AC436" s="403"/>
      <c r="AD436" s="402"/>
      <c r="AE436" s="403"/>
      <c r="AF436" s="402"/>
      <c r="AG436" s="403"/>
      <c r="AH436" s="402"/>
      <c r="AI436" s="403"/>
      <c r="AJ436" s="402"/>
      <c r="AK436" s="403"/>
      <c r="AL436" s="402"/>
      <c r="AM436" s="403"/>
      <c r="AN436" s="402"/>
      <c r="AO436" s="403"/>
      <c r="AP436" s="402"/>
      <c r="AQ436" s="403"/>
      <c r="AR436" s="402"/>
      <c r="AS436" s="403"/>
      <c r="AT436" s="402"/>
      <c r="AU436" s="403"/>
      <c r="AV436" s="402"/>
      <c r="AW436" s="403"/>
      <c r="AX436" s="402"/>
      <c r="AY436" s="403"/>
      <c r="AZ436" s="402"/>
      <c r="BA436" s="403"/>
      <c r="BB436" s="402"/>
      <c r="BC436" s="403"/>
      <c r="BD436" s="402"/>
      <c r="BE436" s="403"/>
      <c r="BF436" s="402"/>
      <c r="BG436" s="403"/>
      <c r="BH436" s="402"/>
      <c r="BI436" s="403"/>
      <c r="BJ436" s="402"/>
      <c r="BK436" s="403"/>
      <c r="BL436" s="402"/>
      <c r="BM436" s="403"/>
      <c r="BN436" s="402"/>
      <c r="BO436" s="403"/>
      <c r="BP436" s="402"/>
      <c r="BQ436" s="403"/>
      <c r="BR436" s="402"/>
      <c r="BS436" s="403"/>
      <c r="BT436" s="402"/>
      <c r="BU436" s="403"/>
      <c r="BV436" s="337">
        <f>L436+N436+P436+R436+T436+V436+X436+Z436+AB436+AD436+AF436+AH436+AJ436+AL436+AN436+AP436+AR436+AT436+AV436+AX436+AZ436+BB436+BD436+BF436+BH436+BJ436+BL436+BN436+BP436+BR436+BT436</f>
        <v>0</v>
      </c>
      <c r="BW436" s="337">
        <f>M436+O436+Q436+S436+U436+W436+Y436+AA436+AC436+AE436+AG436+AI436+AK436+AM436+AO436+AQ436+AS436+AU436+AW436+AY436+BA436+BC436+BE436+BG436+BI436+BK436+BM436+BO436+BQ436+BS436+BU436</f>
        <v>0</v>
      </c>
    </row>
    <row r="437" spans="1:75" s="64" customFormat="1" ht="21.95" customHeight="1" x14ac:dyDescent="0.2">
      <c r="A437" s="385" t="s">
        <v>3595</v>
      </c>
      <c r="B437" s="386" t="s">
        <v>3596</v>
      </c>
      <c r="C437" s="352" t="s">
        <v>3301</v>
      </c>
      <c r="D437" s="387" t="s">
        <v>3556</v>
      </c>
      <c r="E437" s="388" t="s">
        <v>3597</v>
      </c>
      <c r="F437" s="389" t="s">
        <v>3224</v>
      </c>
      <c r="G437" s="389" t="s">
        <v>3225</v>
      </c>
      <c r="H437" s="390" t="s">
        <v>197</v>
      </c>
      <c r="I437" s="391" t="s">
        <v>3598</v>
      </c>
      <c r="J437" s="353" t="s">
        <v>3300</v>
      </c>
      <c r="K437" s="353" t="s">
        <v>3234</v>
      </c>
      <c r="L437" s="400"/>
      <c r="M437" s="401"/>
      <c r="N437" s="400"/>
      <c r="O437" s="401"/>
      <c r="P437" s="400"/>
      <c r="Q437" s="401"/>
      <c r="R437" s="400"/>
      <c r="S437" s="401"/>
      <c r="T437" s="400"/>
      <c r="U437" s="401"/>
      <c r="V437" s="400"/>
      <c r="W437" s="401"/>
      <c r="X437" s="400"/>
      <c r="Y437" s="401"/>
      <c r="Z437" s="400"/>
      <c r="AA437" s="401"/>
      <c r="AB437" s="400"/>
      <c r="AC437" s="401"/>
      <c r="AD437" s="400"/>
      <c r="AE437" s="401"/>
      <c r="AF437" s="400"/>
      <c r="AG437" s="401"/>
      <c r="AH437" s="400"/>
      <c r="AI437" s="401"/>
      <c r="AJ437" s="400"/>
      <c r="AK437" s="401"/>
      <c r="AL437" s="400"/>
      <c r="AM437" s="401"/>
      <c r="AN437" s="400"/>
      <c r="AO437" s="401"/>
      <c r="AP437" s="400"/>
      <c r="AQ437" s="401"/>
      <c r="AR437" s="400"/>
      <c r="AS437" s="401"/>
      <c r="AT437" s="400"/>
      <c r="AU437" s="401"/>
      <c r="AV437" s="400"/>
      <c r="AW437" s="401"/>
      <c r="AX437" s="400"/>
      <c r="AY437" s="401"/>
      <c r="AZ437" s="400"/>
      <c r="BA437" s="401"/>
      <c r="BB437" s="400"/>
      <c r="BC437" s="401"/>
      <c r="BD437" s="400"/>
      <c r="BE437" s="401"/>
      <c r="BF437" s="400"/>
      <c r="BG437" s="401"/>
      <c r="BH437" s="400"/>
      <c r="BI437" s="401"/>
      <c r="BJ437" s="400"/>
      <c r="BK437" s="401"/>
      <c r="BL437" s="400"/>
      <c r="BM437" s="401"/>
      <c r="BN437" s="400"/>
      <c r="BO437" s="401"/>
      <c r="BP437" s="400"/>
      <c r="BQ437" s="401"/>
      <c r="BR437" s="400"/>
      <c r="BS437" s="401"/>
      <c r="BT437" s="400"/>
      <c r="BU437" s="401"/>
      <c r="BV437" s="337">
        <f t="shared" ref="BV437:BV440" si="175">L437+N437+P437+R437+T437+V437+X437+Z437+AB437+AD437+AF437+AH437+AJ437+AL437+AN437+AP437+AR437+AT437+AV437+AX437+AZ437+BB437+BD437+BF437+BH437+BJ437+BL437+BN437+BP437+BR437+BT437</f>
        <v>0</v>
      </c>
      <c r="BW437" s="337">
        <f t="shared" ref="BW437:BW440" si="176">M437+O437+Q437+S437+U437+W437+Y437+AA437+AC437+AE437+AG437+AI437+AK437+AM437+AO437+AQ437+AS437+AU437+AW437+AY437+BA437+BC437+BE437+BG437+BI437+BK437+BM437+BO437+BQ437+BS437+BU437</f>
        <v>0</v>
      </c>
    </row>
    <row r="438" spans="1:75" s="64" customFormat="1" ht="21.95" customHeight="1" x14ac:dyDescent="0.2">
      <c r="A438" s="385" t="s">
        <v>3595</v>
      </c>
      <c r="B438" s="386" t="s">
        <v>3596</v>
      </c>
      <c r="C438" s="392" t="s">
        <v>3301</v>
      </c>
      <c r="D438" s="387" t="s">
        <v>3556</v>
      </c>
      <c r="E438" s="388" t="s">
        <v>3597</v>
      </c>
      <c r="F438" s="389" t="s">
        <v>3224</v>
      </c>
      <c r="G438" s="389" t="s">
        <v>3225</v>
      </c>
      <c r="H438" s="390" t="s">
        <v>197</v>
      </c>
      <c r="I438" s="391" t="s">
        <v>3598</v>
      </c>
      <c r="J438" s="353" t="s">
        <v>3300</v>
      </c>
      <c r="K438" s="355" t="s">
        <v>3235</v>
      </c>
      <c r="L438" s="400"/>
      <c r="M438" s="401"/>
      <c r="N438" s="400"/>
      <c r="O438" s="401"/>
      <c r="P438" s="400"/>
      <c r="Q438" s="401"/>
      <c r="R438" s="400"/>
      <c r="S438" s="401"/>
      <c r="T438" s="400"/>
      <c r="U438" s="401"/>
      <c r="V438" s="400"/>
      <c r="W438" s="401"/>
      <c r="X438" s="400"/>
      <c r="Y438" s="401"/>
      <c r="Z438" s="400"/>
      <c r="AA438" s="401"/>
      <c r="AB438" s="400"/>
      <c r="AC438" s="401"/>
      <c r="AD438" s="400"/>
      <c r="AE438" s="401"/>
      <c r="AF438" s="400"/>
      <c r="AG438" s="401"/>
      <c r="AH438" s="400"/>
      <c r="AI438" s="401"/>
      <c r="AJ438" s="400"/>
      <c r="AK438" s="401"/>
      <c r="AL438" s="400"/>
      <c r="AM438" s="401"/>
      <c r="AN438" s="400"/>
      <c r="AO438" s="401"/>
      <c r="AP438" s="400"/>
      <c r="AQ438" s="401"/>
      <c r="AR438" s="400"/>
      <c r="AS438" s="401"/>
      <c r="AT438" s="400"/>
      <c r="AU438" s="401"/>
      <c r="AV438" s="400"/>
      <c r="AW438" s="401"/>
      <c r="AX438" s="400"/>
      <c r="AY438" s="401"/>
      <c r="AZ438" s="400"/>
      <c r="BA438" s="401"/>
      <c r="BB438" s="400"/>
      <c r="BC438" s="401"/>
      <c r="BD438" s="400"/>
      <c r="BE438" s="401"/>
      <c r="BF438" s="400"/>
      <c r="BG438" s="401"/>
      <c r="BH438" s="400"/>
      <c r="BI438" s="401"/>
      <c r="BJ438" s="400"/>
      <c r="BK438" s="401"/>
      <c r="BL438" s="400"/>
      <c r="BM438" s="401"/>
      <c r="BN438" s="400"/>
      <c r="BO438" s="401"/>
      <c r="BP438" s="400"/>
      <c r="BQ438" s="401"/>
      <c r="BR438" s="400"/>
      <c r="BS438" s="401"/>
      <c r="BT438" s="400"/>
      <c r="BU438" s="401"/>
      <c r="BV438" s="337">
        <f t="shared" si="175"/>
        <v>0</v>
      </c>
      <c r="BW438" s="337">
        <f t="shared" si="176"/>
        <v>0</v>
      </c>
    </row>
    <row r="439" spans="1:75" s="64" customFormat="1" ht="21.95" customHeight="1" x14ac:dyDescent="0.2">
      <c r="A439" s="385" t="s">
        <v>3595</v>
      </c>
      <c r="B439" s="386" t="s">
        <v>3596</v>
      </c>
      <c r="C439" s="392" t="s">
        <v>3301</v>
      </c>
      <c r="D439" s="387" t="s">
        <v>3556</v>
      </c>
      <c r="E439" s="388" t="s">
        <v>3597</v>
      </c>
      <c r="F439" s="389" t="s">
        <v>3224</v>
      </c>
      <c r="G439" s="389" t="s">
        <v>3225</v>
      </c>
      <c r="H439" s="390" t="s">
        <v>197</v>
      </c>
      <c r="I439" s="391" t="s">
        <v>3598</v>
      </c>
      <c r="J439" s="353" t="s">
        <v>3300</v>
      </c>
      <c r="K439" s="356" t="s">
        <v>3236</v>
      </c>
      <c r="L439" s="400"/>
      <c r="M439" s="401"/>
      <c r="N439" s="400"/>
      <c r="O439" s="401"/>
      <c r="P439" s="400"/>
      <c r="Q439" s="401"/>
      <c r="R439" s="400"/>
      <c r="S439" s="401"/>
      <c r="T439" s="400"/>
      <c r="U439" s="401"/>
      <c r="V439" s="400"/>
      <c r="W439" s="401"/>
      <c r="X439" s="400"/>
      <c r="Y439" s="401"/>
      <c r="Z439" s="400"/>
      <c r="AA439" s="401"/>
      <c r="AB439" s="400"/>
      <c r="AC439" s="401"/>
      <c r="AD439" s="400"/>
      <c r="AE439" s="401"/>
      <c r="AF439" s="400"/>
      <c r="AG439" s="401"/>
      <c r="AH439" s="400"/>
      <c r="AI439" s="401"/>
      <c r="AJ439" s="400"/>
      <c r="AK439" s="401"/>
      <c r="AL439" s="400"/>
      <c r="AM439" s="401"/>
      <c r="AN439" s="400"/>
      <c r="AO439" s="401"/>
      <c r="AP439" s="400"/>
      <c r="AQ439" s="401"/>
      <c r="AR439" s="400"/>
      <c r="AS439" s="401"/>
      <c r="AT439" s="400"/>
      <c r="AU439" s="401"/>
      <c r="AV439" s="400"/>
      <c r="AW439" s="401"/>
      <c r="AX439" s="400"/>
      <c r="AY439" s="401"/>
      <c r="AZ439" s="400"/>
      <c r="BA439" s="401"/>
      <c r="BB439" s="400"/>
      <c r="BC439" s="401"/>
      <c r="BD439" s="400"/>
      <c r="BE439" s="401"/>
      <c r="BF439" s="400"/>
      <c r="BG439" s="401"/>
      <c r="BH439" s="400"/>
      <c r="BI439" s="401"/>
      <c r="BJ439" s="400"/>
      <c r="BK439" s="401"/>
      <c r="BL439" s="400"/>
      <c r="BM439" s="401"/>
      <c r="BN439" s="400"/>
      <c r="BO439" s="401"/>
      <c r="BP439" s="400"/>
      <c r="BQ439" s="401"/>
      <c r="BR439" s="400"/>
      <c r="BS439" s="401"/>
      <c r="BT439" s="400"/>
      <c r="BU439" s="401"/>
      <c r="BV439" s="337">
        <f t="shared" si="175"/>
        <v>0</v>
      </c>
      <c r="BW439" s="337">
        <f t="shared" si="176"/>
        <v>0</v>
      </c>
    </row>
    <row r="440" spans="1:75" s="64" customFormat="1" ht="21.95" customHeight="1" thickBot="1" x14ac:dyDescent="0.25">
      <c r="A440" s="898" t="s">
        <v>3595</v>
      </c>
      <c r="B440" s="393" t="s">
        <v>3596</v>
      </c>
      <c r="C440" s="394" t="s">
        <v>3301</v>
      </c>
      <c r="D440" s="395" t="s">
        <v>3556</v>
      </c>
      <c r="E440" s="411" t="s">
        <v>3597</v>
      </c>
      <c r="F440" s="396" t="s">
        <v>3224</v>
      </c>
      <c r="G440" s="396" t="s">
        <v>3225</v>
      </c>
      <c r="H440" s="397" t="s">
        <v>197</v>
      </c>
      <c r="I440" s="899" t="s">
        <v>3598</v>
      </c>
      <c r="J440" s="353" t="s">
        <v>3300</v>
      </c>
      <c r="K440" s="357" t="s">
        <v>60</v>
      </c>
      <c r="L440" s="402"/>
      <c r="M440" s="403"/>
      <c r="N440" s="402"/>
      <c r="O440" s="403"/>
      <c r="P440" s="402"/>
      <c r="Q440" s="403"/>
      <c r="R440" s="402"/>
      <c r="S440" s="403"/>
      <c r="T440" s="402"/>
      <c r="U440" s="403"/>
      <c r="V440" s="402"/>
      <c r="W440" s="403"/>
      <c r="X440" s="402"/>
      <c r="Y440" s="403"/>
      <c r="Z440" s="402"/>
      <c r="AA440" s="403"/>
      <c r="AB440" s="402"/>
      <c r="AC440" s="403"/>
      <c r="AD440" s="402"/>
      <c r="AE440" s="403"/>
      <c r="AF440" s="402"/>
      <c r="AG440" s="403"/>
      <c r="AH440" s="402"/>
      <c r="AI440" s="403"/>
      <c r="AJ440" s="402"/>
      <c r="AK440" s="403"/>
      <c r="AL440" s="402"/>
      <c r="AM440" s="403"/>
      <c r="AN440" s="402"/>
      <c r="AO440" s="403"/>
      <c r="AP440" s="402"/>
      <c r="AQ440" s="403"/>
      <c r="AR440" s="402"/>
      <c r="AS440" s="403"/>
      <c r="AT440" s="402"/>
      <c r="AU440" s="403"/>
      <c r="AV440" s="402"/>
      <c r="AW440" s="403"/>
      <c r="AX440" s="402"/>
      <c r="AY440" s="403"/>
      <c r="AZ440" s="402"/>
      <c r="BA440" s="403"/>
      <c r="BB440" s="402"/>
      <c r="BC440" s="403"/>
      <c r="BD440" s="402"/>
      <c r="BE440" s="403"/>
      <c r="BF440" s="402"/>
      <c r="BG440" s="403"/>
      <c r="BH440" s="402"/>
      <c r="BI440" s="403"/>
      <c r="BJ440" s="402"/>
      <c r="BK440" s="403"/>
      <c r="BL440" s="402"/>
      <c r="BM440" s="403"/>
      <c r="BN440" s="402"/>
      <c r="BO440" s="403"/>
      <c r="BP440" s="402"/>
      <c r="BQ440" s="403"/>
      <c r="BR440" s="402"/>
      <c r="BS440" s="403"/>
      <c r="BT440" s="402"/>
      <c r="BU440" s="403"/>
      <c r="BV440" s="337">
        <f t="shared" si="175"/>
        <v>0</v>
      </c>
      <c r="BW440" s="337">
        <f t="shared" si="176"/>
        <v>0</v>
      </c>
    </row>
    <row r="441" spans="1:75" s="64" customFormat="1" ht="21.95" customHeight="1" x14ac:dyDescent="0.25">
      <c r="A441" s="425" t="s">
        <v>3599</v>
      </c>
      <c r="B441" s="526" t="s">
        <v>3600</v>
      </c>
      <c r="C441" s="527">
        <v>3</v>
      </c>
      <c r="D441" s="528" t="s">
        <v>3556</v>
      </c>
      <c r="E441" s="426" t="s">
        <v>3601</v>
      </c>
      <c r="F441" s="529" t="s">
        <v>3224</v>
      </c>
      <c r="G441" s="529" t="s">
        <v>3225</v>
      </c>
      <c r="H441" s="530" t="s">
        <v>197</v>
      </c>
      <c r="I441" s="384" t="s">
        <v>3602</v>
      </c>
      <c r="J441" s="353" t="s">
        <v>3300</v>
      </c>
      <c r="K441" s="354" t="s">
        <v>3232</v>
      </c>
      <c r="L441" s="402"/>
      <c r="M441" s="403"/>
      <c r="N441" s="402"/>
      <c r="O441" s="403"/>
      <c r="P441" s="402"/>
      <c r="Q441" s="403"/>
      <c r="R441" s="402"/>
      <c r="S441" s="403"/>
      <c r="T441" s="402"/>
      <c r="U441" s="403"/>
      <c r="V441" s="402"/>
      <c r="W441" s="403"/>
      <c r="X441" s="402"/>
      <c r="Y441" s="403"/>
      <c r="Z441" s="402"/>
      <c r="AA441" s="403"/>
      <c r="AB441" s="402"/>
      <c r="AC441" s="403"/>
      <c r="AD441" s="402"/>
      <c r="AE441" s="403"/>
      <c r="AF441" s="402"/>
      <c r="AG441" s="403"/>
      <c r="AH441" s="402"/>
      <c r="AI441" s="403"/>
      <c r="AJ441" s="402"/>
      <c r="AK441" s="403"/>
      <c r="AL441" s="402"/>
      <c r="AM441" s="403"/>
      <c r="AN441" s="402"/>
      <c r="AO441" s="403"/>
      <c r="AP441" s="402"/>
      <c r="AQ441" s="403"/>
      <c r="AR441" s="402"/>
      <c r="AS441" s="403"/>
      <c r="AT441" s="402"/>
      <c r="AU441" s="403"/>
      <c r="AV441" s="402"/>
      <c r="AW441" s="403"/>
      <c r="AX441" s="402"/>
      <c r="AY441" s="403"/>
      <c r="AZ441" s="402"/>
      <c r="BA441" s="403"/>
      <c r="BB441" s="402"/>
      <c r="BC441" s="403"/>
      <c r="BD441" s="402"/>
      <c r="BE441" s="403"/>
      <c r="BF441" s="402"/>
      <c r="BG441" s="403"/>
      <c r="BH441" s="402"/>
      <c r="BI441" s="403"/>
      <c r="BJ441" s="402"/>
      <c r="BK441" s="403"/>
      <c r="BL441" s="402"/>
      <c r="BM441" s="403"/>
      <c r="BN441" s="402"/>
      <c r="BO441" s="403"/>
      <c r="BP441" s="402"/>
      <c r="BQ441" s="403"/>
      <c r="BR441" s="402"/>
      <c r="BS441" s="403"/>
      <c r="BT441" s="402"/>
      <c r="BU441" s="403"/>
      <c r="BV441" s="337">
        <f>L441+N441+P441+R441+T441+V441+X441+Z441+AB441+AD441+AF441+AH441+AJ441+AL441+AN441+AP441+AR441+AT441+AV441+AX441+AZ441+BB441+BD441+BF441+BH441+BJ441+BL441+BN441+BP441+BR441+BT441</f>
        <v>0</v>
      </c>
      <c r="BW441" s="337">
        <f>M441+O441+Q441+S441+U441+W441+Y441+AA441+AC441+AE441+AG441+AI441+AK441+AM441+AO441+AQ441+AS441+AU441+AW441+AY441+BA441+BC441+BE441+BG441+BI441+BK441+BM441+BO441+BQ441+BS441+BU441</f>
        <v>0</v>
      </c>
    </row>
    <row r="442" spans="1:75" s="64" customFormat="1" ht="21.95" customHeight="1" x14ac:dyDescent="0.2">
      <c r="A442" s="385" t="s">
        <v>3599</v>
      </c>
      <c r="B442" s="386" t="s">
        <v>3600</v>
      </c>
      <c r="C442" s="352" t="s">
        <v>3301</v>
      </c>
      <c r="D442" s="387" t="s">
        <v>3556</v>
      </c>
      <c r="E442" s="388" t="s">
        <v>3601</v>
      </c>
      <c r="F442" s="389" t="s">
        <v>3224</v>
      </c>
      <c r="G442" s="389" t="s">
        <v>3225</v>
      </c>
      <c r="H442" s="390" t="s">
        <v>197</v>
      </c>
      <c r="I442" s="391" t="s">
        <v>3602</v>
      </c>
      <c r="J442" s="353" t="s">
        <v>3300</v>
      </c>
      <c r="K442" s="353" t="s">
        <v>3234</v>
      </c>
      <c r="L442" s="400"/>
      <c r="M442" s="401"/>
      <c r="N442" s="400"/>
      <c r="O442" s="401"/>
      <c r="P442" s="400"/>
      <c r="Q442" s="401"/>
      <c r="R442" s="400"/>
      <c r="S442" s="401"/>
      <c r="T442" s="400"/>
      <c r="U442" s="401"/>
      <c r="V442" s="400"/>
      <c r="W442" s="401"/>
      <c r="X442" s="400"/>
      <c r="Y442" s="401"/>
      <c r="Z442" s="400"/>
      <c r="AA442" s="401"/>
      <c r="AB442" s="400"/>
      <c r="AC442" s="401"/>
      <c r="AD442" s="400"/>
      <c r="AE442" s="401"/>
      <c r="AF442" s="400"/>
      <c r="AG442" s="401"/>
      <c r="AH442" s="400"/>
      <c r="AI442" s="401"/>
      <c r="AJ442" s="400"/>
      <c r="AK442" s="401"/>
      <c r="AL442" s="400"/>
      <c r="AM442" s="401"/>
      <c r="AN442" s="400"/>
      <c r="AO442" s="401"/>
      <c r="AP442" s="400"/>
      <c r="AQ442" s="401"/>
      <c r="AR442" s="400"/>
      <c r="AS442" s="401"/>
      <c r="AT442" s="400"/>
      <c r="AU442" s="401"/>
      <c r="AV442" s="400"/>
      <c r="AW442" s="401"/>
      <c r="AX442" s="400"/>
      <c r="AY442" s="401"/>
      <c r="AZ442" s="400"/>
      <c r="BA442" s="401"/>
      <c r="BB442" s="400"/>
      <c r="BC442" s="401"/>
      <c r="BD442" s="400"/>
      <c r="BE442" s="401"/>
      <c r="BF442" s="400"/>
      <c r="BG442" s="401"/>
      <c r="BH442" s="400"/>
      <c r="BI442" s="401"/>
      <c r="BJ442" s="400"/>
      <c r="BK442" s="401"/>
      <c r="BL442" s="400"/>
      <c r="BM442" s="401"/>
      <c r="BN442" s="400"/>
      <c r="BO442" s="401"/>
      <c r="BP442" s="400"/>
      <c r="BQ442" s="401"/>
      <c r="BR442" s="400"/>
      <c r="BS442" s="401"/>
      <c r="BT442" s="400"/>
      <c r="BU442" s="401"/>
      <c r="BV442" s="337">
        <f t="shared" ref="BV442:BV445" si="177">L442+N442+P442+R442+T442+V442+X442+Z442+AB442+AD442+AF442+AH442+AJ442+AL442+AN442+AP442+AR442+AT442+AV442+AX442+AZ442+BB442+BD442+BF442+BH442+BJ442+BL442+BN442+BP442+BR442+BT442</f>
        <v>0</v>
      </c>
      <c r="BW442" s="337">
        <f t="shared" ref="BW442:BW445" si="178">M442+O442+Q442+S442+U442+W442+Y442+AA442+AC442+AE442+AG442+AI442+AK442+AM442+AO442+AQ442+AS442+AU442+AW442+AY442+BA442+BC442+BE442+BG442+BI442+BK442+BM442+BO442+BQ442+BS442+BU442</f>
        <v>0</v>
      </c>
    </row>
    <row r="443" spans="1:75" s="64" customFormat="1" ht="21.95" customHeight="1" x14ac:dyDescent="0.2">
      <c r="A443" s="385" t="s">
        <v>3599</v>
      </c>
      <c r="B443" s="386" t="s">
        <v>3600</v>
      </c>
      <c r="C443" s="392" t="s">
        <v>3301</v>
      </c>
      <c r="D443" s="387" t="s">
        <v>3556</v>
      </c>
      <c r="E443" s="388" t="s">
        <v>3601</v>
      </c>
      <c r="F443" s="389" t="s">
        <v>3224</v>
      </c>
      <c r="G443" s="389" t="s">
        <v>3225</v>
      </c>
      <c r="H443" s="390" t="s">
        <v>197</v>
      </c>
      <c r="I443" s="391" t="s">
        <v>3602</v>
      </c>
      <c r="J443" s="353" t="s">
        <v>3300</v>
      </c>
      <c r="K443" s="355" t="s">
        <v>3235</v>
      </c>
      <c r="L443" s="400"/>
      <c r="M443" s="401"/>
      <c r="N443" s="400"/>
      <c r="O443" s="401"/>
      <c r="P443" s="400"/>
      <c r="Q443" s="401"/>
      <c r="R443" s="400"/>
      <c r="S443" s="401"/>
      <c r="T443" s="400"/>
      <c r="U443" s="401"/>
      <c r="V443" s="400"/>
      <c r="W443" s="401"/>
      <c r="X443" s="400"/>
      <c r="Y443" s="401"/>
      <c r="Z443" s="400"/>
      <c r="AA443" s="401"/>
      <c r="AB443" s="400"/>
      <c r="AC443" s="401"/>
      <c r="AD443" s="400"/>
      <c r="AE443" s="401"/>
      <c r="AF443" s="400"/>
      <c r="AG443" s="401"/>
      <c r="AH443" s="400"/>
      <c r="AI443" s="401"/>
      <c r="AJ443" s="400"/>
      <c r="AK443" s="401"/>
      <c r="AL443" s="400"/>
      <c r="AM443" s="401"/>
      <c r="AN443" s="400"/>
      <c r="AO443" s="401"/>
      <c r="AP443" s="400"/>
      <c r="AQ443" s="401"/>
      <c r="AR443" s="400"/>
      <c r="AS443" s="401"/>
      <c r="AT443" s="400"/>
      <c r="AU443" s="401"/>
      <c r="AV443" s="400"/>
      <c r="AW443" s="401"/>
      <c r="AX443" s="400"/>
      <c r="AY443" s="401"/>
      <c r="AZ443" s="400"/>
      <c r="BA443" s="401"/>
      <c r="BB443" s="400"/>
      <c r="BC443" s="401"/>
      <c r="BD443" s="400"/>
      <c r="BE443" s="401"/>
      <c r="BF443" s="400"/>
      <c r="BG443" s="401"/>
      <c r="BH443" s="400"/>
      <c r="BI443" s="401"/>
      <c r="BJ443" s="400"/>
      <c r="BK443" s="401"/>
      <c r="BL443" s="400"/>
      <c r="BM443" s="401"/>
      <c r="BN443" s="400"/>
      <c r="BO443" s="401"/>
      <c r="BP443" s="400"/>
      <c r="BQ443" s="401"/>
      <c r="BR443" s="400"/>
      <c r="BS443" s="401"/>
      <c r="BT443" s="400"/>
      <c r="BU443" s="401"/>
      <c r="BV443" s="337">
        <f t="shared" si="177"/>
        <v>0</v>
      </c>
      <c r="BW443" s="337">
        <f t="shared" si="178"/>
        <v>0</v>
      </c>
    </row>
    <row r="444" spans="1:75" s="64" customFormat="1" ht="21.95" customHeight="1" x14ac:dyDescent="0.2">
      <c r="A444" s="385" t="s">
        <v>3599</v>
      </c>
      <c r="B444" s="386" t="s">
        <v>3600</v>
      </c>
      <c r="C444" s="392" t="s">
        <v>3301</v>
      </c>
      <c r="D444" s="387" t="s">
        <v>3556</v>
      </c>
      <c r="E444" s="388" t="s">
        <v>3601</v>
      </c>
      <c r="F444" s="389" t="s">
        <v>3224</v>
      </c>
      <c r="G444" s="389" t="s">
        <v>3225</v>
      </c>
      <c r="H444" s="390" t="s">
        <v>197</v>
      </c>
      <c r="I444" s="391" t="s">
        <v>3602</v>
      </c>
      <c r="J444" s="353" t="s">
        <v>3300</v>
      </c>
      <c r="K444" s="356" t="s">
        <v>3236</v>
      </c>
      <c r="L444" s="400"/>
      <c r="M444" s="401"/>
      <c r="N444" s="400"/>
      <c r="O444" s="401"/>
      <c r="P444" s="400"/>
      <c r="Q444" s="401"/>
      <c r="R444" s="400"/>
      <c r="S444" s="401"/>
      <c r="T444" s="400"/>
      <c r="U444" s="401"/>
      <c r="V444" s="400"/>
      <c r="W444" s="401"/>
      <c r="X444" s="400"/>
      <c r="Y444" s="401"/>
      <c r="Z444" s="400"/>
      <c r="AA444" s="401"/>
      <c r="AB444" s="400"/>
      <c r="AC444" s="401"/>
      <c r="AD444" s="400"/>
      <c r="AE444" s="401"/>
      <c r="AF444" s="400"/>
      <c r="AG444" s="401"/>
      <c r="AH444" s="400"/>
      <c r="AI444" s="401"/>
      <c r="AJ444" s="400"/>
      <c r="AK444" s="401"/>
      <c r="AL444" s="400"/>
      <c r="AM444" s="401"/>
      <c r="AN444" s="400"/>
      <c r="AO444" s="401"/>
      <c r="AP444" s="400"/>
      <c r="AQ444" s="401"/>
      <c r="AR444" s="400"/>
      <c r="AS444" s="401"/>
      <c r="AT444" s="400"/>
      <c r="AU444" s="401"/>
      <c r="AV444" s="400"/>
      <c r="AW444" s="401"/>
      <c r="AX444" s="400"/>
      <c r="AY444" s="401"/>
      <c r="AZ444" s="400"/>
      <c r="BA444" s="401"/>
      <c r="BB444" s="400"/>
      <c r="BC444" s="401"/>
      <c r="BD444" s="400"/>
      <c r="BE444" s="401"/>
      <c r="BF444" s="400"/>
      <c r="BG444" s="401"/>
      <c r="BH444" s="400"/>
      <c r="BI444" s="401"/>
      <c r="BJ444" s="400"/>
      <c r="BK444" s="401"/>
      <c r="BL444" s="400"/>
      <c r="BM444" s="401"/>
      <c r="BN444" s="400"/>
      <c r="BO444" s="401"/>
      <c r="BP444" s="400"/>
      <c r="BQ444" s="401"/>
      <c r="BR444" s="400"/>
      <c r="BS444" s="401"/>
      <c r="BT444" s="400"/>
      <c r="BU444" s="401"/>
      <c r="BV444" s="337">
        <f t="shared" si="177"/>
        <v>0</v>
      </c>
      <c r="BW444" s="337">
        <f t="shared" si="178"/>
        <v>0</v>
      </c>
    </row>
    <row r="445" spans="1:75" s="64" customFormat="1" ht="21.95" customHeight="1" thickBot="1" x14ac:dyDescent="0.25">
      <c r="A445" s="898" t="s">
        <v>3599</v>
      </c>
      <c r="B445" s="393" t="s">
        <v>3600</v>
      </c>
      <c r="C445" s="394" t="s">
        <v>3301</v>
      </c>
      <c r="D445" s="395" t="s">
        <v>3556</v>
      </c>
      <c r="E445" s="411" t="s">
        <v>3601</v>
      </c>
      <c r="F445" s="396" t="s">
        <v>3224</v>
      </c>
      <c r="G445" s="396" t="s">
        <v>3225</v>
      </c>
      <c r="H445" s="397" t="s">
        <v>197</v>
      </c>
      <c r="I445" s="899" t="s">
        <v>3602</v>
      </c>
      <c r="J445" s="353" t="s">
        <v>3300</v>
      </c>
      <c r="K445" s="357" t="s">
        <v>60</v>
      </c>
      <c r="L445" s="402"/>
      <c r="M445" s="403"/>
      <c r="N445" s="402"/>
      <c r="O445" s="403"/>
      <c r="P445" s="402"/>
      <c r="Q445" s="403"/>
      <c r="R445" s="402"/>
      <c r="S445" s="403"/>
      <c r="T445" s="402"/>
      <c r="U445" s="403"/>
      <c r="V445" s="402"/>
      <c r="W445" s="403"/>
      <c r="X445" s="402"/>
      <c r="Y445" s="403"/>
      <c r="Z445" s="402"/>
      <c r="AA445" s="403"/>
      <c r="AB445" s="402"/>
      <c r="AC445" s="403"/>
      <c r="AD445" s="402"/>
      <c r="AE445" s="403"/>
      <c r="AF445" s="402"/>
      <c r="AG445" s="403"/>
      <c r="AH445" s="402"/>
      <c r="AI445" s="403"/>
      <c r="AJ445" s="402"/>
      <c r="AK445" s="403"/>
      <c r="AL445" s="402"/>
      <c r="AM445" s="403"/>
      <c r="AN445" s="402"/>
      <c r="AO445" s="403"/>
      <c r="AP445" s="402"/>
      <c r="AQ445" s="403"/>
      <c r="AR445" s="402"/>
      <c r="AS445" s="403"/>
      <c r="AT445" s="402"/>
      <c r="AU445" s="403"/>
      <c r="AV445" s="402"/>
      <c r="AW445" s="403"/>
      <c r="AX445" s="402"/>
      <c r="AY445" s="403"/>
      <c r="AZ445" s="402"/>
      <c r="BA445" s="403"/>
      <c r="BB445" s="402"/>
      <c r="BC445" s="403"/>
      <c r="BD445" s="402"/>
      <c r="BE445" s="403"/>
      <c r="BF445" s="402"/>
      <c r="BG445" s="403"/>
      <c r="BH445" s="402"/>
      <c r="BI445" s="403"/>
      <c r="BJ445" s="402"/>
      <c r="BK445" s="403"/>
      <c r="BL445" s="402"/>
      <c r="BM445" s="403"/>
      <c r="BN445" s="402"/>
      <c r="BO445" s="403"/>
      <c r="BP445" s="402"/>
      <c r="BQ445" s="403"/>
      <c r="BR445" s="402"/>
      <c r="BS445" s="403"/>
      <c r="BT445" s="402"/>
      <c r="BU445" s="403"/>
      <c r="BV445" s="337">
        <f t="shared" si="177"/>
        <v>0</v>
      </c>
      <c r="BW445" s="337">
        <f t="shared" si="178"/>
        <v>0</v>
      </c>
    </row>
    <row r="446" spans="1:75" s="64" customFormat="1" ht="21.95" customHeight="1" x14ac:dyDescent="0.25">
      <c r="A446" s="425" t="s">
        <v>3603</v>
      </c>
      <c r="B446" s="526" t="s">
        <v>3604</v>
      </c>
      <c r="C446" s="527">
        <v>1</v>
      </c>
      <c r="D446" s="528" t="s">
        <v>3556</v>
      </c>
      <c r="E446" s="426" t="s">
        <v>3605</v>
      </c>
      <c r="F446" s="529" t="s">
        <v>3224</v>
      </c>
      <c r="G446" s="529" t="s">
        <v>3225</v>
      </c>
      <c r="H446" s="530" t="s">
        <v>197</v>
      </c>
      <c r="I446" s="384" t="s">
        <v>3606</v>
      </c>
      <c r="J446" s="353" t="s">
        <v>3231</v>
      </c>
      <c r="K446" s="354" t="s">
        <v>3232</v>
      </c>
      <c r="L446" s="402"/>
      <c r="M446" s="403"/>
      <c r="N446" s="402"/>
      <c r="O446" s="403"/>
      <c r="P446" s="402"/>
      <c r="Q446" s="403"/>
      <c r="R446" s="402"/>
      <c r="S446" s="403"/>
      <c r="T446" s="402"/>
      <c r="U446" s="403"/>
      <c r="V446" s="402"/>
      <c r="W446" s="403"/>
      <c r="X446" s="402"/>
      <c r="Y446" s="403"/>
      <c r="Z446" s="402"/>
      <c r="AA446" s="403"/>
      <c r="AB446" s="402"/>
      <c r="AC446" s="403"/>
      <c r="AD446" s="402"/>
      <c r="AE446" s="403"/>
      <c r="AF446" s="402"/>
      <c r="AG446" s="403"/>
      <c r="AH446" s="402"/>
      <c r="AI446" s="403"/>
      <c r="AJ446" s="402"/>
      <c r="AK446" s="403"/>
      <c r="AL446" s="402"/>
      <c r="AM446" s="403"/>
      <c r="AN446" s="402"/>
      <c r="AO446" s="403"/>
      <c r="AP446" s="402"/>
      <c r="AQ446" s="403"/>
      <c r="AR446" s="402"/>
      <c r="AS446" s="403"/>
      <c r="AT446" s="402"/>
      <c r="AU446" s="403"/>
      <c r="AV446" s="402"/>
      <c r="AW446" s="403"/>
      <c r="AX446" s="402"/>
      <c r="AY446" s="403"/>
      <c r="AZ446" s="402"/>
      <c r="BA446" s="403"/>
      <c r="BB446" s="402"/>
      <c r="BC446" s="403"/>
      <c r="BD446" s="402"/>
      <c r="BE446" s="403"/>
      <c r="BF446" s="402"/>
      <c r="BG446" s="403"/>
      <c r="BH446" s="402"/>
      <c r="BI446" s="403"/>
      <c r="BJ446" s="402"/>
      <c r="BK446" s="403"/>
      <c r="BL446" s="402"/>
      <c r="BM446" s="403"/>
      <c r="BN446" s="402"/>
      <c r="BO446" s="403"/>
      <c r="BP446" s="402"/>
      <c r="BQ446" s="403"/>
      <c r="BR446" s="402"/>
      <c r="BS446" s="403"/>
      <c r="BT446" s="402"/>
      <c r="BU446" s="403"/>
      <c r="BV446" s="337">
        <f>L446+N446+P446+R446+T446+V446+X446+Z446+AB446+AD446+AF446+AH446+AJ446+AL446+AN446+AP446+AR446+AT446+AV446+AX446+AZ446+BB446+BD446+BF446+BH446+BJ446+BL446+BN446+BP446+BR446+BT446</f>
        <v>0</v>
      </c>
      <c r="BW446" s="337">
        <f>M446+O446+Q446+S446+U446+W446+Y446+AA446+AC446+AE446+AG446+AI446+AK446+AM446+AO446+AQ446+AS446+AU446+AW446+AY446+BA446+BC446+BE446+BG446+BI446+BK446+BM446+BO446+BQ446+BS446+BU446</f>
        <v>0</v>
      </c>
    </row>
    <row r="447" spans="1:75" s="64" customFormat="1" ht="21.95" customHeight="1" x14ac:dyDescent="0.2">
      <c r="A447" s="385" t="s">
        <v>3603</v>
      </c>
      <c r="B447" s="386" t="s">
        <v>3604</v>
      </c>
      <c r="C447" s="352" t="s">
        <v>3233</v>
      </c>
      <c r="D447" s="387" t="s">
        <v>3556</v>
      </c>
      <c r="E447" s="388" t="s">
        <v>3605</v>
      </c>
      <c r="F447" s="389" t="s">
        <v>3224</v>
      </c>
      <c r="G447" s="389" t="s">
        <v>3225</v>
      </c>
      <c r="H447" s="390" t="s">
        <v>197</v>
      </c>
      <c r="I447" s="391" t="s">
        <v>3606</v>
      </c>
      <c r="J447" s="353" t="s">
        <v>3231</v>
      </c>
      <c r="K447" s="353" t="s">
        <v>3234</v>
      </c>
      <c r="L447" s="400">
        <v>1</v>
      </c>
      <c r="M447" s="401"/>
      <c r="N447" s="400">
        <v>2</v>
      </c>
      <c r="O447" s="401"/>
      <c r="P447" s="400">
        <v>1</v>
      </c>
      <c r="Q447" s="401"/>
      <c r="R447" s="400"/>
      <c r="S447" s="401"/>
      <c r="T447" s="400"/>
      <c r="U447" s="401"/>
      <c r="V447" s="400"/>
      <c r="W447" s="401"/>
      <c r="X447" s="400"/>
      <c r="Y447" s="401"/>
      <c r="Z447" s="400">
        <v>1</v>
      </c>
      <c r="AA447" s="401"/>
      <c r="AB447" s="400">
        <v>2</v>
      </c>
      <c r="AC447" s="401"/>
      <c r="AD447" s="400">
        <v>1</v>
      </c>
      <c r="AE447" s="401"/>
      <c r="AF447" s="400"/>
      <c r="AG447" s="401"/>
      <c r="AH447" s="400"/>
      <c r="AI447" s="401"/>
      <c r="AJ447" s="400"/>
      <c r="AK447" s="401"/>
      <c r="AL447" s="400"/>
      <c r="AM447" s="401"/>
      <c r="AN447" s="400">
        <v>1</v>
      </c>
      <c r="AO447" s="401"/>
      <c r="AP447" s="400">
        <v>2</v>
      </c>
      <c r="AQ447" s="401"/>
      <c r="AR447" s="400">
        <v>1</v>
      </c>
      <c r="AS447" s="401"/>
      <c r="AT447" s="400"/>
      <c r="AU447" s="401"/>
      <c r="AV447" s="400"/>
      <c r="AW447" s="401"/>
      <c r="AX447" s="400"/>
      <c r="AY447" s="401"/>
      <c r="AZ447" s="400"/>
      <c r="BA447" s="401"/>
      <c r="BB447" s="400">
        <v>1</v>
      </c>
      <c r="BC447" s="401"/>
      <c r="BD447" s="400">
        <v>2</v>
      </c>
      <c r="BE447" s="401"/>
      <c r="BF447" s="400">
        <v>1</v>
      </c>
      <c r="BG447" s="401"/>
      <c r="BH447" s="400"/>
      <c r="BI447" s="401"/>
      <c r="BJ447" s="400"/>
      <c r="BK447" s="401"/>
      <c r="BL447" s="400"/>
      <c r="BM447" s="401"/>
      <c r="BN447" s="400"/>
      <c r="BO447" s="401"/>
      <c r="BP447" s="400">
        <v>1</v>
      </c>
      <c r="BQ447" s="401"/>
      <c r="BR447" s="400">
        <v>2</v>
      </c>
      <c r="BS447" s="401"/>
      <c r="BT447" s="400"/>
      <c r="BU447" s="401"/>
      <c r="BV447" s="337">
        <f t="shared" ref="BV447:BV450" si="179">L447+N447+P447+R447+T447+V447+X447+Z447+AB447+AD447+AF447+AH447+AJ447+AL447+AN447+AP447+AR447+AT447+AV447+AX447+AZ447+BB447+BD447+BF447+BH447+BJ447+BL447+BN447+BP447+BR447+BT447</f>
        <v>19</v>
      </c>
      <c r="BW447" s="337">
        <f t="shared" ref="BW447:BW450" si="180">M447+O447+Q447+S447+U447+W447+Y447+AA447+AC447+AE447+AG447+AI447+AK447+AM447+AO447+AQ447+AS447+AU447+AW447+AY447+BA447+BC447+BE447+BG447+BI447+BK447+BM447+BO447+BQ447+BS447+BU447</f>
        <v>0</v>
      </c>
    </row>
    <row r="448" spans="1:75" s="64" customFormat="1" ht="21.95" customHeight="1" x14ac:dyDescent="0.2">
      <c r="A448" s="385" t="s">
        <v>3603</v>
      </c>
      <c r="B448" s="386" t="s">
        <v>3604</v>
      </c>
      <c r="C448" s="392" t="s">
        <v>3233</v>
      </c>
      <c r="D448" s="387" t="s">
        <v>3556</v>
      </c>
      <c r="E448" s="388" t="s">
        <v>3605</v>
      </c>
      <c r="F448" s="389" t="s">
        <v>3224</v>
      </c>
      <c r="G448" s="389" t="s">
        <v>3225</v>
      </c>
      <c r="H448" s="390" t="s">
        <v>197</v>
      </c>
      <c r="I448" s="391" t="s">
        <v>3606</v>
      </c>
      <c r="J448" s="353" t="s">
        <v>3231</v>
      </c>
      <c r="K448" s="355" t="s">
        <v>3235</v>
      </c>
      <c r="L448" s="400"/>
      <c r="M448" s="401"/>
      <c r="N448" s="400"/>
      <c r="O448" s="401"/>
      <c r="P448" s="400"/>
      <c r="Q448" s="401"/>
      <c r="R448" s="400"/>
      <c r="S448" s="401"/>
      <c r="T448" s="400"/>
      <c r="U448" s="401"/>
      <c r="V448" s="400"/>
      <c r="W448" s="401"/>
      <c r="X448" s="400"/>
      <c r="Y448" s="401"/>
      <c r="Z448" s="400"/>
      <c r="AA448" s="401"/>
      <c r="AB448" s="400"/>
      <c r="AC448" s="401"/>
      <c r="AD448" s="400"/>
      <c r="AE448" s="401"/>
      <c r="AF448" s="400"/>
      <c r="AG448" s="401"/>
      <c r="AH448" s="400"/>
      <c r="AI448" s="401"/>
      <c r="AJ448" s="400"/>
      <c r="AK448" s="401"/>
      <c r="AL448" s="400"/>
      <c r="AM448" s="401"/>
      <c r="AN448" s="400"/>
      <c r="AO448" s="401"/>
      <c r="AP448" s="400"/>
      <c r="AQ448" s="401"/>
      <c r="AR448" s="400"/>
      <c r="AS448" s="401"/>
      <c r="AT448" s="400"/>
      <c r="AU448" s="401"/>
      <c r="AV448" s="400"/>
      <c r="AW448" s="401"/>
      <c r="AX448" s="400"/>
      <c r="AY448" s="401"/>
      <c r="AZ448" s="400"/>
      <c r="BA448" s="401"/>
      <c r="BB448" s="400"/>
      <c r="BC448" s="401"/>
      <c r="BD448" s="400"/>
      <c r="BE448" s="401"/>
      <c r="BF448" s="400"/>
      <c r="BG448" s="401"/>
      <c r="BH448" s="400"/>
      <c r="BI448" s="401"/>
      <c r="BJ448" s="400"/>
      <c r="BK448" s="401"/>
      <c r="BL448" s="400"/>
      <c r="BM448" s="401"/>
      <c r="BN448" s="400"/>
      <c r="BO448" s="401"/>
      <c r="BP448" s="400"/>
      <c r="BQ448" s="401"/>
      <c r="BR448" s="400"/>
      <c r="BS448" s="401"/>
      <c r="BT448" s="400"/>
      <c r="BU448" s="401"/>
      <c r="BV448" s="337">
        <f t="shared" si="179"/>
        <v>0</v>
      </c>
      <c r="BW448" s="337">
        <f t="shared" si="180"/>
        <v>0</v>
      </c>
    </row>
    <row r="449" spans="1:75" s="64" customFormat="1" ht="21.95" customHeight="1" x14ac:dyDescent="0.2">
      <c r="A449" s="385" t="s">
        <v>3603</v>
      </c>
      <c r="B449" s="386" t="s">
        <v>3604</v>
      </c>
      <c r="C449" s="392" t="s">
        <v>3233</v>
      </c>
      <c r="D449" s="387" t="s">
        <v>3556</v>
      </c>
      <c r="E449" s="388" t="s">
        <v>3605</v>
      </c>
      <c r="F449" s="389" t="s">
        <v>3224</v>
      </c>
      <c r="G449" s="389" t="s">
        <v>3225</v>
      </c>
      <c r="H449" s="390" t="s">
        <v>197</v>
      </c>
      <c r="I449" s="391" t="s">
        <v>3606</v>
      </c>
      <c r="J449" s="353" t="s">
        <v>3231</v>
      </c>
      <c r="K449" s="356" t="s">
        <v>3236</v>
      </c>
      <c r="L449" s="400"/>
      <c r="M449" s="401"/>
      <c r="N449" s="400"/>
      <c r="O449" s="401"/>
      <c r="P449" s="400"/>
      <c r="Q449" s="401"/>
      <c r="R449" s="400"/>
      <c r="S449" s="401"/>
      <c r="T449" s="400"/>
      <c r="U449" s="401"/>
      <c r="V449" s="400"/>
      <c r="W449" s="401"/>
      <c r="X449" s="400"/>
      <c r="Y449" s="401"/>
      <c r="Z449" s="400"/>
      <c r="AA449" s="401"/>
      <c r="AB449" s="400"/>
      <c r="AC449" s="401"/>
      <c r="AD449" s="400"/>
      <c r="AE449" s="401"/>
      <c r="AF449" s="400"/>
      <c r="AG449" s="401"/>
      <c r="AH449" s="400"/>
      <c r="AI449" s="401"/>
      <c r="AJ449" s="400"/>
      <c r="AK449" s="401"/>
      <c r="AL449" s="400"/>
      <c r="AM449" s="401"/>
      <c r="AN449" s="400"/>
      <c r="AO449" s="401"/>
      <c r="AP449" s="400"/>
      <c r="AQ449" s="401"/>
      <c r="AR449" s="400"/>
      <c r="AS449" s="401"/>
      <c r="AT449" s="400"/>
      <c r="AU449" s="401"/>
      <c r="AV449" s="400"/>
      <c r="AW449" s="401"/>
      <c r="AX449" s="400"/>
      <c r="AY449" s="401"/>
      <c r="AZ449" s="400"/>
      <c r="BA449" s="401"/>
      <c r="BB449" s="400"/>
      <c r="BC449" s="401"/>
      <c r="BD449" s="400"/>
      <c r="BE449" s="401"/>
      <c r="BF449" s="400"/>
      <c r="BG449" s="401"/>
      <c r="BH449" s="400"/>
      <c r="BI449" s="401"/>
      <c r="BJ449" s="400"/>
      <c r="BK449" s="401"/>
      <c r="BL449" s="400"/>
      <c r="BM449" s="401"/>
      <c r="BN449" s="400"/>
      <c r="BO449" s="401"/>
      <c r="BP449" s="400"/>
      <c r="BQ449" s="401"/>
      <c r="BR449" s="400"/>
      <c r="BS449" s="401"/>
      <c r="BT449" s="400"/>
      <c r="BU449" s="401"/>
      <c r="BV449" s="337">
        <f t="shared" si="179"/>
        <v>0</v>
      </c>
      <c r="BW449" s="337">
        <f t="shared" si="180"/>
        <v>0</v>
      </c>
    </row>
    <row r="450" spans="1:75" s="64" customFormat="1" ht="21.95" customHeight="1" thickBot="1" x14ac:dyDescent="0.25">
      <c r="A450" s="898" t="s">
        <v>3603</v>
      </c>
      <c r="B450" s="393" t="s">
        <v>3604</v>
      </c>
      <c r="C450" s="394" t="s">
        <v>3233</v>
      </c>
      <c r="D450" s="395" t="s">
        <v>3556</v>
      </c>
      <c r="E450" s="411" t="s">
        <v>3605</v>
      </c>
      <c r="F450" s="396" t="s">
        <v>3224</v>
      </c>
      <c r="G450" s="396" t="s">
        <v>3225</v>
      </c>
      <c r="H450" s="397" t="s">
        <v>197</v>
      </c>
      <c r="I450" s="899" t="s">
        <v>3606</v>
      </c>
      <c r="J450" s="353" t="s">
        <v>3231</v>
      </c>
      <c r="K450" s="357" t="s">
        <v>60</v>
      </c>
      <c r="L450" s="402"/>
      <c r="M450" s="403"/>
      <c r="N450" s="402"/>
      <c r="O450" s="403"/>
      <c r="P450" s="402"/>
      <c r="Q450" s="403"/>
      <c r="R450" s="402"/>
      <c r="S450" s="403"/>
      <c r="T450" s="402"/>
      <c r="U450" s="403"/>
      <c r="V450" s="402"/>
      <c r="W450" s="403"/>
      <c r="X450" s="402"/>
      <c r="Y450" s="403"/>
      <c r="Z450" s="402"/>
      <c r="AA450" s="403"/>
      <c r="AB450" s="402"/>
      <c r="AC450" s="403"/>
      <c r="AD450" s="402"/>
      <c r="AE450" s="403"/>
      <c r="AF450" s="402"/>
      <c r="AG450" s="403"/>
      <c r="AH450" s="402"/>
      <c r="AI450" s="403"/>
      <c r="AJ450" s="402"/>
      <c r="AK450" s="403"/>
      <c r="AL450" s="402"/>
      <c r="AM450" s="403"/>
      <c r="AN450" s="402"/>
      <c r="AO450" s="403"/>
      <c r="AP450" s="402"/>
      <c r="AQ450" s="403"/>
      <c r="AR450" s="402"/>
      <c r="AS450" s="403"/>
      <c r="AT450" s="402"/>
      <c r="AU450" s="403"/>
      <c r="AV450" s="402"/>
      <c r="AW450" s="403"/>
      <c r="AX450" s="402"/>
      <c r="AY450" s="403"/>
      <c r="AZ450" s="402"/>
      <c r="BA450" s="403"/>
      <c r="BB450" s="402"/>
      <c r="BC450" s="403"/>
      <c r="BD450" s="402"/>
      <c r="BE450" s="403"/>
      <c r="BF450" s="402"/>
      <c r="BG450" s="403"/>
      <c r="BH450" s="402"/>
      <c r="BI450" s="403"/>
      <c r="BJ450" s="402"/>
      <c r="BK450" s="403"/>
      <c r="BL450" s="402"/>
      <c r="BM450" s="403"/>
      <c r="BN450" s="402"/>
      <c r="BO450" s="403"/>
      <c r="BP450" s="402"/>
      <c r="BQ450" s="403"/>
      <c r="BR450" s="402"/>
      <c r="BS450" s="403"/>
      <c r="BT450" s="402"/>
      <c r="BU450" s="403"/>
      <c r="BV450" s="337">
        <f t="shared" si="179"/>
        <v>0</v>
      </c>
      <c r="BW450" s="337">
        <f t="shared" si="180"/>
        <v>0</v>
      </c>
    </row>
    <row r="451" spans="1:75" s="64" customFormat="1" ht="21.95" customHeight="1" x14ac:dyDescent="0.25">
      <c r="A451" s="425" t="s">
        <v>3607</v>
      </c>
      <c r="B451" s="526" t="s">
        <v>3608</v>
      </c>
      <c r="C451" s="527">
        <v>1</v>
      </c>
      <c r="D451" s="528" t="s">
        <v>3556</v>
      </c>
      <c r="E451" s="426" t="s">
        <v>3609</v>
      </c>
      <c r="F451" s="529" t="s">
        <v>3224</v>
      </c>
      <c r="G451" s="529" t="s">
        <v>3225</v>
      </c>
      <c r="H451" s="530" t="s">
        <v>197</v>
      </c>
      <c r="I451" s="384" t="s">
        <v>3610</v>
      </c>
      <c r="J451" s="353" t="s">
        <v>3231</v>
      </c>
      <c r="K451" s="354" t="s">
        <v>3232</v>
      </c>
      <c r="L451" s="402"/>
      <c r="M451" s="403"/>
      <c r="N451" s="402"/>
      <c r="O451" s="403"/>
      <c r="P451" s="402"/>
      <c r="Q451" s="403"/>
      <c r="R451" s="402"/>
      <c r="S451" s="403"/>
      <c r="T451" s="402"/>
      <c r="U451" s="403"/>
      <c r="V451" s="402"/>
      <c r="W451" s="403"/>
      <c r="X451" s="402"/>
      <c r="Y451" s="403"/>
      <c r="Z451" s="402"/>
      <c r="AA451" s="403"/>
      <c r="AB451" s="402"/>
      <c r="AC451" s="403"/>
      <c r="AD451" s="402"/>
      <c r="AE451" s="403"/>
      <c r="AF451" s="402"/>
      <c r="AG451" s="403"/>
      <c r="AH451" s="402"/>
      <c r="AI451" s="403"/>
      <c r="AJ451" s="402"/>
      <c r="AK451" s="403"/>
      <c r="AL451" s="402"/>
      <c r="AM451" s="403"/>
      <c r="AN451" s="402"/>
      <c r="AO451" s="403"/>
      <c r="AP451" s="402"/>
      <c r="AQ451" s="403"/>
      <c r="AR451" s="402"/>
      <c r="AS451" s="403"/>
      <c r="AT451" s="402"/>
      <c r="AU451" s="403"/>
      <c r="AV451" s="402"/>
      <c r="AW451" s="403"/>
      <c r="AX451" s="402"/>
      <c r="AY451" s="403"/>
      <c r="AZ451" s="402"/>
      <c r="BA451" s="403"/>
      <c r="BB451" s="402"/>
      <c r="BC451" s="403"/>
      <c r="BD451" s="402"/>
      <c r="BE451" s="403"/>
      <c r="BF451" s="402"/>
      <c r="BG451" s="403"/>
      <c r="BH451" s="402"/>
      <c r="BI451" s="403"/>
      <c r="BJ451" s="402"/>
      <c r="BK451" s="403"/>
      <c r="BL451" s="402"/>
      <c r="BM451" s="403"/>
      <c r="BN451" s="402"/>
      <c r="BO451" s="403"/>
      <c r="BP451" s="402"/>
      <c r="BQ451" s="403"/>
      <c r="BR451" s="402"/>
      <c r="BS451" s="403"/>
      <c r="BT451" s="402"/>
      <c r="BU451" s="403"/>
      <c r="BV451" s="337">
        <f>L451+N451+P451+R451+T451+V451+X451+Z451+AB451+AD451+AF451+AH451+AJ451+AL451+AN451+AP451+AR451+AT451+AV451+AX451+AZ451+BB451+BD451+BF451+BH451+BJ451+BL451+BN451+BP451+BR451+BT451</f>
        <v>0</v>
      </c>
      <c r="BW451" s="337">
        <f>M451+O451+Q451+S451+U451+W451+Y451+AA451+AC451+AE451+AG451+AI451+AK451+AM451+AO451+AQ451+AS451+AU451+AW451+AY451+BA451+BC451+BE451+BG451+BI451+BK451+BM451+BO451+BQ451+BS451+BU451</f>
        <v>0</v>
      </c>
    </row>
    <row r="452" spans="1:75" s="64" customFormat="1" ht="21.95" customHeight="1" x14ac:dyDescent="0.2">
      <c r="A452" s="385" t="s">
        <v>3607</v>
      </c>
      <c r="B452" s="386" t="s">
        <v>3608</v>
      </c>
      <c r="C452" s="352" t="s">
        <v>3233</v>
      </c>
      <c r="D452" s="387" t="s">
        <v>3556</v>
      </c>
      <c r="E452" s="388" t="s">
        <v>3609</v>
      </c>
      <c r="F452" s="389" t="s">
        <v>3224</v>
      </c>
      <c r="G452" s="389" t="s">
        <v>3225</v>
      </c>
      <c r="H452" s="390" t="s">
        <v>197</v>
      </c>
      <c r="I452" s="391" t="s">
        <v>3610</v>
      </c>
      <c r="J452" s="353" t="s">
        <v>3231</v>
      </c>
      <c r="K452" s="353" t="s">
        <v>3234</v>
      </c>
      <c r="L452" s="400">
        <v>3</v>
      </c>
      <c r="M452" s="401"/>
      <c r="N452" s="400">
        <v>3</v>
      </c>
      <c r="O452" s="401"/>
      <c r="P452" s="400">
        <v>1</v>
      </c>
      <c r="Q452" s="401"/>
      <c r="R452" s="400"/>
      <c r="S452" s="401"/>
      <c r="T452" s="400"/>
      <c r="U452" s="401"/>
      <c r="V452" s="400">
        <v>6</v>
      </c>
      <c r="W452" s="401"/>
      <c r="X452" s="400">
        <v>4</v>
      </c>
      <c r="Y452" s="401"/>
      <c r="Z452" s="400">
        <v>3</v>
      </c>
      <c r="AA452" s="401"/>
      <c r="AB452" s="400">
        <v>3</v>
      </c>
      <c r="AC452" s="401"/>
      <c r="AD452" s="400">
        <v>1</v>
      </c>
      <c r="AE452" s="401"/>
      <c r="AF452" s="400"/>
      <c r="AG452" s="401"/>
      <c r="AH452" s="400"/>
      <c r="AI452" s="401"/>
      <c r="AJ452" s="400">
        <v>6</v>
      </c>
      <c r="AK452" s="401"/>
      <c r="AL452" s="400">
        <v>4</v>
      </c>
      <c r="AM452" s="401"/>
      <c r="AN452" s="400">
        <v>3</v>
      </c>
      <c r="AO452" s="401"/>
      <c r="AP452" s="400">
        <v>3</v>
      </c>
      <c r="AQ452" s="401"/>
      <c r="AR452" s="400">
        <v>1</v>
      </c>
      <c r="AS452" s="401"/>
      <c r="AT452" s="400"/>
      <c r="AU452" s="401"/>
      <c r="AV452" s="400"/>
      <c r="AW452" s="401"/>
      <c r="AX452" s="400">
        <v>6</v>
      </c>
      <c r="AY452" s="401"/>
      <c r="AZ452" s="400">
        <v>4</v>
      </c>
      <c r="BA452" s="401"/>
      <c r="BB452" s="400">
        <v>3</v>
      </c>
      <c r="BC452" s="401"/>
      <c r="BD452" s="400">
        <v>3</v>
      </c>
      <c r="BE452" s="401"/>
      <c r="BF452" s="400">
        <v>1</v>
      </c>
      <c r="BG452" s="401"/>
      <c r="BH452" s="400"/>
      <c r="BI452" s="401"/>
      <c r="BJ452" s="400"/>
      <c r="BK452" s="401"/>
      <c r="BL452" s="400">
        <v>6</v>
      </c>
      <c r="BM452" s="401"/>
      <c r="BN452" s="400">
        <v>4</v>
      </c>
      <c r="BO452" s="401"/>
      <c r="BP452" s="400">
        <v>3</v>
      </c>
      <c r="BQ452" s="401"/>
      <c r="BR452" s="400">
        <v>3</v>
      </c>
      <c r="BS452" s="401"/>
      <c r="BT452" s="400"/>
      <c r="BU452" s="401"/>
      <c r="BV452" s="337">
        <f t="shared" ref="BV452:BV455" si="181">L452+N452+P452+R452+T452+V452+X452+Z452+AB452+AD452+AF452+AH452+AJ452+AL452+AN452+AP452+AR452+AT452+AV452+AX452+AZ452+BB452+BD452+BF452+BH452+BJ452+BL452+BN452+BP452+BR452+BT452</f>
        <v>74</v>
      </c>
      <c r="BW452" s="337">
        <f t="shared" ref="BW452:BW455" si="182">M452+O452+Q452+S452+U452+W452+Y452+AA452+AC452+AE452+AG452+AI452+AK452+AM452+AO452+AQ452+AS452+AU452+AW452+AY452+BA452+BC452+BE452+BG452+BI452+BK452+BM452+BO452+BQ452+BS452+BU452</f>
        <v>0</v>
      </c>
    </row>
    <row r="453" spans="1:75" s="64" customFormat="1" ht="21.95" customHeight="1" x14ac:dyDescent="0.2">
      <c r="A453" s="385" t="s">
        <v>3607</v>
      </c>
      <c r="B453" s="386" t="s">
        <v>3608</v>
      </c>
      <c r="C453" s="392" t="s">
        <v>3233</v>
      </c>
      <c r="D453" s="387" t="s">
        <v>3556</v>
      </c>
      <c r="E453" s="388" t="s">
        <v>3609</v>
      </c>
      <c r="F453" s="389" t="s">
        <v>3224</v>
      </c>
      <c r="G453" s="389" t="s">
        <v>3225</v>
      </c>
      <c r="H453" s="390" t="s">
        <v>197</v>
      </c>
      <c r="I453" s="391" t="s">
        <v>3610</v>
      </c>
      <c r="J453" s="353" t="s">
        <v>3231</v>
      </c>
      <c r="K453" s="355" t="s">
        <v>3235</v>
      </c>
      <c r="L453" s="400"/>
      <c r="M453" s="401"/>
      <c r="N453" s="400"/>
      <c r="O453" s="401"/>
      <c r="P453" s="400"/>
      <c r="Q453" s="401"/>
      <c r="R453" s="400"/>
      <c r="S453" s="401"/>
      <c r="T453" s="400"/>
      <c r="U453" s="401"/>
      <c r="V453" s="400"/>
      <c r="W453" s="401"/>
      <c r="X453" s="400"/>
      <c r="Y453" s="401"/>
      <c r="Z453" s="400"/>
      <c r="AA453" s="401"/>
      <c r="AB453" s="400"/>
      <c r="AC453" s="401"/>
      <c r="AD453" s="400"/>
      <c r="AE453" s="401"/>
      <c r="AF453" s="400"/>
      <c r="AG453" s="401"/>
      <c r="AH453" s="400"/>
      <c r="AI453" s="401"/>
      <c r="AJ453" s="400"/>
      <c r="AK453" s="401"/>
      <c r="AL453" s="400"/>
      <c r="AM453" s="401"/>
      <c r="AN453" s="400"/>
      <c r="AO453" s="401"/>
      <c r="AP453" s="400"/>
      <c r="AQ453" s="401"/>
      <c r="AR453" s="400"/>
      <c r="AS453" s="401"/>
      <c r="AT453" s="400"/>
      <c r="AU453" s="401"/>
      <c r="AV453" s="400"/>
      <c r="AW453" s="401"/>
      <c r="AX453" s="400"/>
      <c r="AY453" s="401"/>
      <c r="AZ453" s="400"/>
      <c r="BA453" s="401"/>
      <c r="BB453" s="400"/>
      <c r="BC453" s="401"/>
      <c r="BD453" s="400"/>
      <c r="BE453" s="401"/>
      <c r="BF453" s="400"/>
      <c r="BG453" s="401"/>
      <c r="BH453" s="400"/>
      <c r="BI453" s="401"/>
      <c r="BJ453" s="400"/>
      <c r="BK453" s="401"/>
      <c r="BL453" s="400"/>
      <c r="BM453" s="401"/>
      <c r="BN453" s="400"/>
      <c r="BO453" s="401"/>
      <c r="BP453" s="400"/>
      <c r="BQ453" s="401"/>
      <c r="BR453" s="400"/>
      <c r="BS453" s="401"/>
      <c r="BT453" s="400"/>
      <c r="BU453" s="401"/>
      <c r="BV453" s="337">
        <f t="shared" si="181"/>
        <v>0</v>
      </c>
      <c r="BW453" s="337">
        <f t="shared" si="182"/>
        <v>0</v>
      </c>
    </row>
    <row r="454" spans="1:75" s="64" customFormat="1" ht="21.95" customHeight="1" x14ac:dyDescent="0.2">
      <c r="A454" s="385" t="s">
        <v>3607</v>
      </c>
      <c r="B454" s="386" t="s">
        <v>3608</v>
      </c>
      <c r="C454" s="392" t="s">
        <v>3233</v>
      </c>
      <c r="D454" s="387" t="s">
        <v>3556</v>
      </c>
      <c r="E454" s="388" t="s">
        <v>3609</v>
      </c>
      <c r="F454" s="389" t="s">
        <v>3224</v>
      </c>
      <c r="G454" s="389" t="s">
        <v>3225</v>
      </c>
      <c r="H454" s="390" t="s">
        <v>197</v>
      </c>
      <c r="I454" s="391" t="s">
        <v>3610</v>
      </c>
      <c r="J454" s="353" t="s">
        <v>3231</v>
      </c>
      <c r="K454" s="356" t="s">
        <v>3236</v>
      </c>
      <c r="L454" s="400"/>
      <c r="M454" s="401"/>
      <c r="N454" s="400"/>
      <c r="O454" s="401"/>
      <c r="P454" s="400"/>
      <c r="Q454" s="401"/>
      <c r="R454" s="400"/>
      <c r="S454" s="401"/>
      <c r="T454" s="400"/>
      <c r="U454" s="401"/>
      <c r="V454" s="400"/>
      <c r="W454" s="401"/>
      <c r="X454" s="400"/>
      <c r="Y454" s="401"/>
      <c r="Z454" s="400"/>
      <c r="AA454" s="401"/>
      <c r="AB454" s="400"/>
      <c r="AC454" s="401"/>
      <c r="AD454" s="400"/>
      <c r="AE454" s="401"/>
      <c r="AF454" s="400"/>
      <c r="AG454" s="401"/>
      <c r="AH454" s="400"/>
      <c r="AI454" s="401"/>
      <c r="AJ454" s="400"/>
      <c r="AK454" s="401"/>
      <c r="AL454" s="400"/>
      <c r="AM454" s="401"/>
      <c r="AN454" s="400"/>
      <c r="AO454" s="401"/>
      <c r="AP454" s="400"/>
      <c r="AQ454" s="401"/>
      <c r="AR454" s="400"/>
      <c r="AS454" s="401"/>
      <c r="AT454" s="400"/>
      <c r="AU454" s="401"/>
      <c r="AV454" s="400"/>
      <c r="AW454" s="401"/>
      <c r="AX454" s="400"/>
      <c r="AY454" s="401"/>
      <c r="AZ454" s="400"/>
      <c r="BA454" s="401"/>
      <c r="BB454" s="400"/>
      <c r="BC454" s="401"/>
      <c r="BD454" s="400"/>
      <c r="BE454" s="401"/>
      <c r="BF454" s="400"/>
      <c r="BG454" s="401"/>
      <c r="BH454" s="400"/>
      <c r="BI454" s="401"/>
      <c r="BJ454" s="400"/>
      <c r="BK454" s="401"/>
      <c r="BL454" s="400"/>
      <c r="BM454" s="401"/>
      <c r="BN454" s="400"/>
      <c r="BO454" s="401"/>
      <c r="BP454" s="400"/>
      <c r="BQ454" s="401"/>
      <c r="BR454" s="400"/>
      <c r="BS454" s="401"/>
      <c r="BT454" s="400"/>
      <c r="BU454" s="401"/>
      <c r="BV454" s="337">
        <f t="shared" si="181"/>
        <v>0</v>
      </c>
      <c r="BW454" s="337">
        <f t="shared" si="182"/>
        <v>0</v>
      </c>
    </row>
    <row r="455" spans="1:75" s="64" customFormat="1" ht="21.95" customHeight="1" thickBot="1" x14ac:dyDescent="0.25">
      <c r="A455" s="898" t="s">
        <v>3607</v>
      </c>
      <c r="B455" s="393" t="s">
        <v>3608</v>
      </c>
      <c r="C455" s="394" t="s">
        <v>3233</v>
      </c>
      <c r="D455" s="395" t="s">
        <v>3556</v>
      </c>
      <c r="E455" s="411" t="s">
        <v>3609</v>
      </c>
      <c r="F455" s="396" t="s">
        <v>3224</v>
      </c>
      <c r="G455" s="396" t="s">
        <v>3225</v>
      </c>
      <c r="H455" s="397" t="s">
        <v>197</v>
      </c>
      <c r="I455" s="899" t="s">
        <v>3610</v>
      </c>
      <c r="J455" s="353" t="s">
        <v>3231</v>
      </c>
      <c r="K455" s="357" t="s">
        <v>60</v>
      </c>
      <c r="L455" s="402"/>
      <c r="M455" s="403"/>
      <c r="N455" s="402"/>
      <c r="O455" s="403"/>
      <c r="P455" s="402"/>
      <c r="Q455" s="403"/>
      <c r="R455" s="402"/>
      <c r="S455" s="403"/>
      <c r="T455" s="402"/>
      <c r="U455" s="403"/>
      <c r="V455" s="402"/>
      <c r="W455" s="403"/>
      <c r="X455" s="402"/>
      <c r="Y455" s="403"/>
      <c r="Z455" s="402"/>
      <c r="AA455" s="403"/>
      <c r="AB455" s="402"/>
      <c r="AC455" s="403"/>
      <c r="AD455" s="402"/>
      <c r="AE455" s="403"/>
      <c r="AF455" s="402"/>
      <c r="AG455" s="403"/>
      <c r="AH455" s="402"/>
      <c r="AI455" s="403"/>
      <c r="AJ455" s="402"/>
      <c r="AK455" s="403"/>
      <c r="AL455" s="402"/>
      <c r="AM455" s="403"/>
      <c r="AN455" s="402"/>
      <c r="AO455" s="403"/>
      <c r="AP455" s="402"/>
      <c r="AQ455" s="403"/>
      <c r="AR455" s="402"/>
      <c r="AS455" s="403"/>
      <c r="AT455" s="402"/>
      <c r="AU455" s="403"/>
      <c r="AV455" s="402"/>
      <c r="AW455" s="403"/>
      <c r="AX455" s="402"/>
      <c r="AY455" s="403"/>
      <c r="AZ455" s="402"/>
      <c r="BA455" s="403"/>
      <c r="BB455" s="402"/>
      <c r="BC455" s="403"/>
      <c r="BD455" s="402"/>
      <c r="BE455" s="403"/>
      <c r="BF455" s="402"/>
      <c r="BG455" s="403"/>
      <c r="BH455" s="402"/>
      <c r="BI455" s="403"/>
      <c r="BJ455" s="402"/>
      <c r="BK455" s="403"/>
      <c r="BL455" s="402"/>
      <c r="BM455" s="403"/>
      <c r="BN455" s="402"/>
      <c r="BO455" s="403"/>
      <c r="BP455" s="402"/>
      <c r="BQ455" s="403"/>
      <c r="BR455" s="402"/>
      <c r="BS455" s="403"/>
      <c r="BT455" s="402"/>
      <c r="BU455" s="403"/>
      <c r="BV455" s="337">
        <f t="shared" si="181"/>
        <v>0</v>
      </c>
      <c r="BW455" s="337">
        <f t="shared" si="182"/>
        <v>0</v>
      </c>
    </row>
    <row r="456" spans="1:75" s="64" customFormat="1" ht="21.95" customHeight="1" x14ac:dyDescent="0.25">
      <c r="A456" s="425" t="s">
        <v>3611</v>
      </c>
      <c r="B456" s="526" t="s">
        <v>3612</v>
      </c>
      <c r="C456" s="527">
        <v>2</v>
      </c>
      <c r="D456" s="528" t="s">
        <v>3556</v>
      </c>
      <c r="E456" s="426" t="s">
        <v>3613</v>
      </c>
      <c r="F456" s="529" t="s">
        <v>3224</v>
      </c>
      <c r="G456" s="529" t="s">
        <v>3225</v>
      </c>
      <c r="H456" s="530" t="s">
        <v>197</v>
      </c>
      <c r="I456" s="384" t="s">
        <v>3614</v>
      </c>
      <c r="J456" s="353" t="s">
        <v>3268</v>
      </c>
      <c r="K456" s="354" t="s">
        <v>3232</v>
      </c>
      <c r="L456" s="402"/>
      <c r="M456" s="403"/>
      <c r="N456" s="402"/>
      <c r="O456" s="403"/>
      <c r="P456" s="402"/>
      <c r="Q456" s="403"/>
      <c r="R456" s="402"/>
      <c r="S456" s="403"/>
      <c r="T456" s="402"/>
      <c r="U456" s="403"/>
      <c r="V456" s="402"/>
      <c r="W456" s="403"/>
      <c r="X456" s="402"/>
      <c r="Y456" s="403"/>
      <c r="Z456" s="402"/>
      <c r="AA456" s="403"/>
      <c r="AB456" s="402"/>
      <c r="AC456" s="403"/>
      <c r="AD456" s="402"/>
      <c r="AE456" s="403"/>
      <c r="AF456" s="402"/>
      <c r="AG456" s="403"/>
      <c r="AH456" s="402"/>
      <c r="AI456" s="403"/>
      <c r="AJ456" s="402"/>
      <c r="AK456" s="403"/>
      <c r="AL456" s="402"/>
      <c r="AM456" s="403"/>
      <c r="AN456" s="402"/>
      <c r="AO456" s="403"/>
      <c r="AP456" s="402"/>
      <c r="AQ456" s="403"/>
      <c r="AR456" s="402"/>
      <c r="AS456" s="403"/>
      <c r="AT456" s="402"/>
      <c r="AU456" s="403"/>
      <c r="AV456" s="402"/>
      <c r="AW456" s="403"/>
      <c r="AX456" s="402"/>
      <c r="AY456" s="403"/>
      <c r="AZ456" s="402"/>
      <c r="BA456" s="403"/>
      <c r="BB456" s="402"/>
      <c r="BC456" s="403"/>
      <c r="BD456" s="402"/>
      <c r="BE456" s="403"/>
      <c r="BF456" s="402"/>
      <c r="BG456" s="403"/>
      <c r="BH456" s="402"/>
      <c r="BI456" s="403"/>
      <c r="BJ456" s="402"/>
      <c r="BK456" s="403"/>
      <c r="BL456" s="402"/>
      <c r="BM456" s="403"/>
      <c r="BN456" s="402"/>
      <c r="BO456" s="403"/>
      <c r="BP456" s="402"/>
      <c r="BQ456" s="403"/>
      <c r="BR456" s="402"/>
      <c r="BS456" s="403"/>
      <c r="BT456" s="402"/>
      <c r="BU456" s="403"/>
      <c r="BV456" s="337">
        <f>L456+N456+P456+R456+T456+V456+X456+Z456+AB456+AD456+AF456+AH456+AJ456+AL456+AN456+AP456+AR456+AT456+AV456+AX456+AZ456+BB456+BD456+BF456+BH456+BJ456+BL456+BN456+BP456+BR456+BT456</f>
        <v>0</v>
      </c>
      <c r="BW456" s="337">
        <f>M456+O456+Q456+S456+U456+W456+Y456+AA456+AC456+AE456+AG456+AI456+AK456+AM456+AO456+AQ456+AS456+AU456+AW456+AY456+BA456+BC456+BE456+BG456+BI456+BK456+BM456+BO456+BQ456+BS456+BU456</f>
        <v>0</v>
      </c>
    </row>
    <row r="457" spans="1:75" s="64" customFormat="1" ht="21.95" customHeight="1" x14ac:dyDescent="0.2">
      <c r="A457" s="385" t="s">
        <v>3611</v>
      </c>
      <c r="B457" s="386" t="s">
        <v>3612</v>
      </c>
      <c r="C457" s="352" t="s">
        <v>3233</v>
      </c>
      <c r="D457" s="387" t="s">
        <v>3556</v>
      </c>
      <c r="E457" s="388" t="s">
        <v>3613</v>
      </c>
      <c r="F457" s="389" t="s">
        <v>3224</v>
      </c>
      <c r="G457" s="389" t="s">
        <v>3225</v>
      </c>
      <c r="H457" s="390" t="s">
        <v>197</v>
      </c>
      <c r="I457" s="391" t="s">
        <v>3614</v>
      </c>
      <c r="J457" s="353" t="s">
        <v>3268</v>
      </c>
      <c r="K457" s="353" t="s">
        <v>3234</v>
      </c>
      <c r="L457" s="400"/>
      <c r="M457" s="401"/>
      <c r="N457" s="400"/>
      <c r="O457" s="401"/>
      <c r="P457" s="400">
        <v>1</v>
      </c>
      <c r="Q457" s="401"/>
      <c r="R457" s="400"/>
      <c r="S457" s="401"/>
      <c r="T457" s="400"/>
      <c r="U457" s="401"/>
      <c r="V457" s="400"/>
      <c r="W457" s="401"/>
      <c r="X457" s="400"/>
      <c r="Y457" s="401"/>
      <c r="Z457" s="400"/>
      <c r="AA457" s="401"/>
      <c r="AB457" s="400"/>
      <c r="AC457" s="401"/>
      <c r="AD457" s="400">
        <v>1</v>
      </c>
      <c r="AE457" s="401"/>
      <c r="AF457" s="400"/>
      <c r="AG457" s="401"/>
      <c r="AH457" s="400"/>
      <c r="AI457" s="401"/>
      <c r="AJ457" s="400"/>
      <c r="AK457" s="401"/>
      <c r="AL457" s="400"/>
      <c r="AM457" s="401"/>
      <c r="AN457" s="400"/>
      <c r="AO457" s="401"/>
      <c r="AP457" s="400"/>
      <c r="AQ457" s="401"/>
      <c r="AR457" s="400">
        <v>1</v>
      </c>
      <c r="AS457" s="401"/>
      <c r="AT457" s="400"/>
      <c r="AU457" s="401"/>
      <c r="AV457" s="400"/>
      <c r="AW457" s="401"/>
      <c r="AX457" s="400"/>
      <c r="AY457" s="401"/>
      <c r="AZ457" s="400"/>
      <c r="BA457" s="401"/>
      <c r="BB457" s="400"/>
      <c r="BC457" s="401"/>
      <c r="BD457" s="400"/>
      <c r="BE457" s="401"/>
      <c r="BF457" s="400">
        <v>1</v>
      </c>
      <c r="BG457" s="401"/>
      <c r="BH457" s="400"/>
      <c r="BI457" s="401"/>
      <c r="BJ457" s="400"/>
      <c r="BK457" s="401"/>
      <c r="BL457" s="400"/>
      <c r="BM457" s="401"/>
      <c r="BN457" s="400"/>
      <c r="BO457" s="401"/>
      <c r="BP457" s="400"/>
      <c r="BQ457" s="401"/>
      <c r="BR457" s="400"/>
      <c r="BS457" s="401"/>
      <c r="BT457" s="400"/>
      <c r="BU457" s="401"/>
      <c r="BV457" s="337">
        <f t="shared" ref="BV457:BV460" si="183">L457+N457+P457+R457+T457+V457+X457+Z457+AB457+AD457+AF457+AH457+AJ457+AL457+AN457+AP457+AR457+AT457+AV457+AX457+AZ457+BB457+BD457+BF457+BH457+BJ457+BL457+BN457+BP457+BR457+BT457</f>
        <v>4</v>
      </c>
      <c r="BW457" s="337">
        <f t="shared" ref="BW457:BW460" si="184">M457+O457+Q457+S457+U457+W457+Y457+AA457+AC457+AE457+AG457+AI457+AK457+AM457+AO457+AQ457+AS457+AU457+AW457+AY457+BA457+BC457+BE457+BG457+BI457+BK457+BM457+BO457+BQ457+BS457+BU457</f>
        <v>0</v>
      </c>
    </row>
    <row r="458" spans="1:75" s="64" customFormat="1" ht="21.95" customHeight="1" x14ac:dyDescent="0.2">
      <c r="A458" s="385" t="s">
        <v>3611</v>
      </c>
      <c r="B458" s="386" t="s">
        <v>3612</v>
      </c>
      <c r="C458" s="392" t="s">
        <v>3233</v>
      </c>
      <c r="D458" s="387" t="s">
        <v>3556</v>
      </c>
      <c r="E458" s="388" t="s">
        <v>3613</v>
      </c>
      <c r="F458" s="389" t="s">
        <v>3224</v>
      </c>
      <c r="G458" s="389" t="s">
        <v>3225</v>
      </c>
      <c r="H458" s="390" t="s">
        <v>197</v>
      </c>
      <c r="I458" s="391" t="s">
        <v>3614</v>
      </c>
      <c r="J458" s="353" t="s">
        <v>3268</v>
      </c>
      <c r="K458" s="355" t="s">
        <v>3235</v>
      </c>
      <c r="L458" s="400"/>
      <c r="M458" s="401"/>
      <c r="N458" s="400"/>
      <c r="O458" s="401"/>
      <c r="P458" s="400"/>
      <c r="Q458" s="401"/>
      <c r="R458" s="400"/>
      <c r="S458" s="401"/>
      <c r="T458" s="400"/>
      <c r="U458" s="401"/>
      <c r="V458" s="400"/>
      <c r="W458" s="401"/>
      <c r="X458" s="400"/>
      <c r="Y458" s="401"/>
      <c r="Z458" s="400"/>
      <c r="AA458" s="401"/>
      <c r="AB458" s="400"/>
      <c r="AC458" s="401"/>
      <c r="AD458" s="400"/>
      <c r="AE458" s="401"/>
      <c r="AF458" s="400"/>
      <c r="AG458" s="401"/>
      <c r="AH458" s="400"/>
      <c r="AI458" s="401"/>
      <c r="AJ458" s="400"/>
      <c r="AK458" s="401"/>
      <c r="AL458" s="400"/>
      <c r="AM458" s="401"/>
      <c r="AN458" s="400"/>
      <c r="AO458" s="401"/>
      <c r="AP458" s="400"/>
      <c r="AQ458" s="401"/>
      <c r="AR458" s="400"/>
      <c r="AS458" s="401"/>
      <c r="AT458" s="400"/>
      <c r="AU458" s="401"/>
      <c r="AV458" s="400"/>
      <c r="AW458" s="401"/>
      <c r="AX458" s="400"/>
      <c r="AY458" s="401"/>
      <c r="AZ458" s="400"/>
      <c r="BA458" s="401"/>
      <c r="BB458" s="400"/>
      <c r="BC458" s="401"/>
      <c r="BD458" s="400"/>
      <c r="BE458" s="401"/>
      <c r="BF458" s="400"/>
      <c r="BG458" s="401"/>
      <c r="BH458" s="400"/>
      <c r="BI458" s="401"/>
      <c r="BJ458" s="400"/>
      <c r="BK458" s="401"/>
      <c r="BL458" s="400"/>
      <c r="BM458" s="401"/>
      <c r="BN458" s="400"/>
      <c r="BO458" s="401"/>
      <c r="BP458" s="400"/>
      <c r="BQ458" s="401"/>
      <c r="BR458" s="400"/>
      <c r="BS458" s="401"/>
      <c r="BT458" s="400"/>
      <c r="BU458" s="401"/>
      <c r="BV458" s="337">
        <f t="shared" si="183"/>
        <v>0</v>
      </c>
      <c r="BW458" s="337">
        <f t="shared" si="184"/>
        <v>0</v>
      </c>
    </row>
    <row r="459" spans="1:75" s="64" customFormat="1" ht="21.95" customHeight="1" x14ac:dyDescent="0.2">
      <c r="A459" s="385" t="s">
        <v>3611</v>
      </c>
      <c r="B459" s="386" t="s">
        <v>3612</v>
      </c>
      <c r="C459" s="392" t="s">
        <v>3233</v>
      </c>
      <c r="D459" s="387" t="s">
        <v>3556</v>
      </c>
      <c r="E459" s="388" t="s">
        <v>3613</v>
      </c>
      <c r="F459" s="389" t="s">
        <v>3224</v>
      </c>
      <c r="G459" s="389" t="s">
        <v>3225</v>
      </c>
      <c r="H459" s="390" t="s">
        <v>197</v>
      </c>
      <c r="I459" s="391" t="s">
        <v>3614</v>
      </c>
      <c r="J459" s="353" t="s">
        <v>3268</v>
      </c>
      <c r="K459" s="356" t="s">
        <v>3236</v>
      </c>
      <c r="L459" s="400"/>
      <c r="M459" s="401"/>
      <c r="N459" s="400"/>
      <c r="O459" s="401"/>
      <c r="P459" s="400"/>
      <c r="Q459" s="401"/>
      <c r="R459" s="400"/>
      <c r="S459" s="401"/>
      <c r="T459" s="400"/>
      <c r="U459" s="401"/>
      <c r="V459" s="400"/>
      <c r="W459" s="401"/>
      <c r="X459" s="400"/>
      <c r="Y459" s="401"/>
      <c r="Z459" s="400"/>
      <c r="AA459" s="401"/>
      <c r="AB459" s="400"/>
      <c r="AC459" s="401"/>
      <c r="AD459" s="400"/>
      <c r="AE459" s="401"/>
      <c r="AF459" s="400"/>
      <c r="AG459" s="401"/>
      <c r="AH459" s="400"/>
      <c r="AI459" s="401"/>
      <c r="AJ459" s="400"/>
      <c r="AK459" s="401"/>
      <c r="AL459" s="400"/>
      <c r="AM459" s="401"/>
      <c r="AN459" s="400"/>
      <c r="AO459" s="401"/>
      <c r="AP459" s="400"/>
      <c r="AQ459" s="401"/>
      <c r="AR459" s="400"/>
      <c r="AS459" s="401"/>
      <c r="AT459" s="400"/>
      <c r="AU459" s="401"/>
      <c r="AV459" s="400"/>
      <c r="AW459" s="401"/>
      <c r="AX459" s="400"/>
      <c r="AY459" s="401"/>
      <c r="AZ459" s="400"/>
      <c r="BA459" s="401"/>
      <c r="BB459" s="400"/>
      <c r="BC459" s="401"/>
      <c r="BD459" s="400"/>
      <c r="BE459" s="401"/>
      <c r="BF459" s="400"/>
      <c r="BG459" s="401"/>
      <c r="BH459" s="400"/>
      <c r="BI459" s="401"/>
      <c r="BJ459" s="400"/>
      <c r="BK459" s="401"/>
      <c r="BL459" s="400"/>
      <c r="BM459" s="401"/>
      <c r="BN459" s="400"/>
      <c r="BO459" s="401"/>
      <c r="BP459" s="400"/>
      <c r="BQ459" s="401"/>
      <c r="BR459" s="400"/>
      <c r="BS459" s="401"/>
      <c r="BT459" s="400"/>
      <c r="BU459" s="401"/>
      <c r="BV459" s="337">
        <f t="shared" si="183"/>
        <v>0</v>
      </c>
      <c r="BW459" s="337">
        <f t="shared" si="184"/>
        <v>0</v>
      </c>
    </row>
    <row r="460" spans="1:75" s="64" customFormat="1" ht="21.95" customHeight="1" thickBot="1" x14ac:dyDescent="0.25">
      <c r="A460" s="898" t="s">
        <v>3611</v>
      </c>
      <c r="B460" s="393" t="s">
        <v>3612</v>
      </c>
      <c r="C460" s="394" t="s">
        <v>3233</v>
      </c>
      <c r="D460" s="395" t="s">
        <v>3556</v>
      </c>
      <c r="E460" s="411" t="s">
        <v>3613</v>
      </c>
      <c r="F460" s="396" t="s">
        <v>3224</v>
      </c>
      <c r="G460" s="396" t="s">
        <v>3225</v>
      </c>
      <c r="H460" s="397" t="s">
        <v>197</v>
      </c>
      <c r="I460" s="899" t="s">
        <v>3614</v>
      </c>
      <c r="J460" s="353" t="s">
        <v>3268</v>
      </c>
      <c r="K460" s="357" t="s">
        <v>60</v>
      </c>
      <c r="L460" s="402"/>
      <c r="M460" s="403"/>
      <c r="N460" s="402"/>
      <c r="O460" s="403"/>
      <c r="P460" s="402"/>
      <c r="Q460" s="403"/>
      <c r="R460" s="402"/>
      <c r="S460" s="403"/>
      <c r="T460" s="402"/>
      <c r="U460" s="403"/>
      <c r="V460" s="402"/>
      <c r="W460" s="403"/>
      <c r="X460" s="402"/>
      <c r="Y460" s="403"/>
      <c r="Z460" s="402"/>
      <c r="AA460" s="403"/>
      <c r="AB460" s="402"/>
      <c r="AC460" s="403"/>
      <c r="AD460" s="402"/>
      <c r="AE460" s="403"/>
      <c r="AF460" s="402"/>
      <c r="AG460" s="403"/>
      <c r="AH460" s="402"/>
      <c r="AI460" s="403"/>
      <c r="AJ460" s="402"/>
      <c r="AK460" s="403"/>
      <c r="AL460" s="402"/>
      <c r="AM460" s="403"/>
      <c r="AN460" s="402"/>
      <c r="AO460" s="403"/>
      <c r="AP460" s="402"/>
      <c r="AQ460" s="403"/>
      <c r="AR460" s="402"/>
      <c r="AS460" s="403"/>
      <c r="AT460" s="402"/>
      <c r="AU460" s="403"/>
      <c r="AV460" s="402"/>
      <c r="AW460" s="403"/>
      <c r="AX460" s="402"/>
      <c r="AY460" s="403"/>
      <c r="AZ460" s="402"/>
      <c r="BA460" s="403"/>
      <c r="BB460" s="402"/>
      <c r="BC460" s="403"/>
      <c r="BD460" s="402"/>
      <c r="BE460" s="403"/>
      <c r="BF460" s="402"/>
      <c r="BG460" s="403"/>
      <c r="BH460" s="402"/>
      <c r="BI460" s="403"/>
      <c r="BJ460" s="402"/>
      <c r="BK460" s="403"/>
      <c r="BL460" s="402"/>
      <c r="BM460" s="403"/>
      <c r="BN460" s="402"/>
      <c r="BO460" s="403"/>
      <c r="BP460" s="402"/>
      <c r="BQ460" s="403"/>
      <c r="BR460" s="402"/>
      <c r="BS460" s="403"/>
      <c r="BT460" s="402"/>
      <c r="BU460" s="403"/>
      <c r="BV460" s="337">
        <f t="shared" si="183"/>
        <v>0</v>
      </c>
      <c r="BW460" s="337">
        <f t="shared" si="184"/>
        <v>0</v>
      </c>
    </row>
    <row r="461" spans="1:75" s="64" customFormat="1" ht="21.95" customHeight="1" x14ac:dyDescent="0.25">
      <c r="A461" s="425" t="s">
        <v>3615</v>
      </c>
      <c r="B461" s="526" t="s">
        <v>3616</v>
      </c>
      <c r="C461" s="527">
        <v>3</v>
      </c>
      <c r="D461" s="528" t="s">
        <v>3617</v>
      </c>
      <c r="E461" s="426" t="s">
        <v>3618</v>
      </c>
      <c r="F461" s="529" t="s">
        <v>3224</v>
      </c>
      <c r="G461" s="529" t="s">
        <v>3225</v>
      </c>
      <c r="H461" s="530" t="s">
        <v>905</v>
      </c>
      <c r="I461" s="384" t="s">
        <v>3619</v>
      </c>
      <c r="J461" s="353" t="s">
        <v>3300</v>
      </c>
      <c r="K461" s="354" t="s">
        <v>3232</v>
      </c>
      <c r="L461" s="402"/>
      <c r="M461" s="403"/>
      <c r="N461" s="402"/>
      <c r="O461" s="403"/>
      <c r="P461" s="402"/>
      <c r="Q461" s="403"/>
      <c r="R461" s="402"/>
      <c r="S461" s="403"/>
      <c r="T461" s="402"/>
      <c r="U461" s="403"/>
      <c r="V461" s="402"/>
      <c r="W461" s="403"/>
      <c r="X461" s="402"/>
      <c r="Y461" s="403"/>
      <c r="Z461" s="402"/>
      <c r="AA461" s="403"/>
      <c r="AB461" s="402"/>
      <c r="AC461" s="403"/>
      <c r="AD461" s="402"/>
      <c r="AE461" s="403"/>
      <c r="AF461" s="402"/>
      <c r="AG461" s="403"/>
      <c r="AH461" s="402"/>
      <c r="AI461" s="403"/>
      <c r="AJ461" s="402"/>
      <c r="AK461" s="403"/>
      <c r="AL461" s="402"/>
      <c r="AM461" s="403"/>
      <c r="AN461" s="402"/>
      <c r="AO461" s="403"/>
      <c r="AP461" s="402"/>
      <c r="AQ461" s="403"/>
      <c r="AR461" s="402"/>
      <c r="AS461" s="403"/>
      <c r="AT461" s="402"/>
      <c r="AU461" s="403"/>
      <c r="AV461" s="402"/>
      <c r="AW461" s="403"/>
      <c r="AX461" s="402"/>
      <c r="AY461" s="403"/>
      <c r="AZ461" s="402"/>
      <c r="BA461" s="403"/>
      <c r="BB461" s="402"/>
      <c r="BC461" s="403"/>
      <c r="BD461" s="402"/>
      <c r="BE461" s="403"/>
      <c r="BF461" s="402"/>
      <c r="BG461" s="403"/>
      <c r="BH461" s="402"/>
      <c r="BI461" s="403"/>
      <c r="BJ461" s="402"/>
      <c r="BK461" s="403"/>
      <c r="BL461" s="402"/>
      <c r="BM461" s="403"/>
      <c r="BN461" s="402"/>
      <c r="BO461" s="403"/>
      <c r="BP461" s="402"/>
      <c r="BQ461" s="403"/>
      <c r="BR461" s="402"/>
      <c r="BS461" s="403"/>
      <c r="BT461" s="402"/>
      <c r="BU461" s="403"/>
      <c r="BV461" s="337">
        <f>L461+N461+P461+R461+T461+V461+X461+Z461+AB461+AD461+AF461+AH461+AJ461+AL461+AN461+AP461+AR461+AT461+AV461+AX461+AZ461+BB461+BD461+BF461+BH461+BJ461+BL461+BN461+BP461+BR461+BT461</f>
        <v>0</v>
      </c>
      <c r="BW461" s="337">
        <f>M461+O461+Q461+S461+U461+W461+Y461+AA461+AC461+AE461+AG461+AI461+AK461+AM461+AO461+AQ461+AS461+AU461+AW461+AY461+BA461+BC461+BE461+BG461+BI461+BK461+BM461+BO461+BQ461+BS461+BU461</f>
        <v>0</v>
      </c>
    </row>
    <row r="462" spans="1:75" s="64" customFormat="1" ht="21.95" customHeight="1" x14ac:dyDescent="0.2">
      <c r="A462" s="385" t="s">
        <v>3615</v>
      </c>
      <c r="B462" s="386" t="s">
        <v>3616</v>
      </c>
      <c r="C462" s="352" t="s">
        <v>3301</v>
      </c>
      <c r="D462" s="387" t="s">
        <v>3617</v>
      </c>
      <c r="E462" s="388" t="s">
        <v>3618</v>
      </c>
      <c r="F462" s="389" t="s">
        <v>3224</v>
      </c>
      <c r="G462" s="389" t="s">
        <v>3225</v>
      </c>
      <c r="H462" s="390" t="s">
        <v>905</v>
      </c>
      <c r="I462" s="391" t="s">
        <v>3619</v>
      </c>
      <c r="J462" s="353" t="s">
        <v>3300</v>
      </c>
      <c r="K462" s="353" t="s">
        <v>3234</v>
      </c>
      <c r="L462" s="400"/>
      <c r="M462" s="401"/>
      <c r="N462" s="400"/>
      <c r="O462" s="401"/>
      <c r="P462" s="400"/>
      <c r="Q462" s="401"/>
      <c r="R462" s="400"/>
      <c r="S462" s="401"/>
      <c r="T462" s="400"/>
      <c r="U462" s="401"/>
      <c r="V462" s="400"/>
      <c r="W462" s="401"/>
      <c r="X462" s="400"/>
      <c r="Y462" s="401"/>
      <c r="Z462" s="400"/>
      <c r="AA462" s="401"/>
      <c r="AB462" s="400"/>
      <c r="AC462" s="401"/>
      <c r="AD462" s="400"/>
      <c r="AE462" s="401"/>
      <c r="AF462" s="400"/>
      <c r="AG462" s="401"/>
      <c r="AH462" s="400"/>
      <c r="AI462" s="401"/>
      <c r="AJ462" s="400"/>
      <c r="AK462" s="401"/>
      <c r="AL462" s="400"/>
      <c r="AM462" s="401"/>
      <c r="AN462" s="400"/>
      <c r="AO462" s="401"/>
      <c r="AP462" s="400"/>
      <c r="AQ462" s="401"/>
      <c r="AR462" s="400"/>
      <c r="AS462" s="401"/>
      <c r="AT462" s="400"/>
      <c r="AU462" s="401"/>
      <c r="AV462" s="400"/>
      <c r="AW462" s="401"/>
      <c r="AX462" s="400"/>
      <c r="AY462" s="401"/>
      <c r="AZ462" s="400"/>
      <c r="BA462" s="401"/>
      <c r="BB462" s="400"/>
      <c r="BC462" s="401"/>
      <c r="BD462" s="400"/>
      <c r="BE462" s="401"/>
      <c r="BF462" s="400"/>
      <c r="BG462" s="401"/>
      <c r="BH462" s="400"/>
      <c r="BI462" s="401"/>
      <c r="BJ462" s="400"/>
      <c r="BK462" s="401"/>
      <c r="BL462" s="400"/>
      <c r="BM462" s="401"/>
      <c r="BN462" s="400"/>
      <c r="BO462" s="401"/>
      <c r="BP462" s="400"/>
      <c r="BQ462" s="401"/>
      <c r="BR462" s="400"/>
      <c r="BS462" s="401"/>
      <c r="BT462" s="400"/>
      <c r="BU462" s="401"/>
      <c r="BV462" s="337">
        <f t="shared" ref="BV462:BV465" si="185">L462+N462+P462+R462+T462+V462+X462+Z462+AB462+AD462+AF462+AH462+AJ462+AL462+AN462+AP462+AR462+AT462+AV462+AX462+AZ462+BB462+BD462+BF462+BH462+BJ462+BL462+BN462+BP462+BR462+BT462</f>
        <v>0</v>
      </c>
      <c r="BW462" s="337">
        <f t="shared" ref="BW462:BW465" si="186">M462+O462+Q462+S462+U462+W462+Y462+AA462+AC462+AE462+AG462+AI462+AK462+AM462+AO462+AQ462+AS462+AU462+AW462+AY462+BA462+BC462+BE462+BG462+BI462+BK462+BM462+BO462+BQ462+BS462+BU462</f>
        <v>0</v>
      </c>
    </row>
    <row r="463" spans="1:75" s="64" customFormat="1" ht="21.95" customHeight="1" x14ac:dyDescent="0.2">
      <c r="A463" s="385" t="s">
        <v>3615</v>
      </c>
      <c r="B463" s="386" t="s">
        <v>3616</v>
      </c>
      <c r="C463" s="392" t="s">
        <v>3301</v>
      </c>
      <c r="D463" s="387" t="s">
        <v>3617</v>
      </c>
      <c r="E463" s="388" t="s">
        <v>3618</v>
      </c>
      <c r="F463" s="389" t="s">
        <v>3224</v>
      </c>
      <c r="G463" s="389" t="s">
        <v>3225</v>
      </c>
      <c r="H463" s="390" t="s">
        <v>905</v>
      </c>
      <c r="I463" s="391" t="s">
        <v>3619</v>
      </c>
      <c r="J463" s="353" t="s">
        <v>3300</v>
      </c>
      <c r="K463" s="355" t="s">
        <v>3235</v>
      </c>
      <c r="L463" s="400"/>
      <c r="M463" s="401"/>
      <c r="N463" s="400"/>
      <c r="O463" s="401"/>
      <c r="P463" s="400"/>
      <c r="Q463" s="401"/>
      <c r="R463" s="400"/>
      <c r="S463" s="401"/>
      <c r="T463" s="400"/>
      <c r="U463" s="401"/>
      <c r="V463" s="400"/>
      <c r="W463" s="401"/>
      <c r="X463" s="400"/>
      <c r="Y463" s="401"/>
      <c r="Z463" s="400"/>
      <c r="AA463" s="401"/>
      <c r="AB463" s="400"/>
      <c r="AC463" s="401"/>
      <c r="AD463" s="400"/>
      <c r="AE463" s="401"/>
      <c r="AF463" s="400"/>
      <c r="AG463" s="401"/>
      <c r="AH463" s="400"/>
      <c r="AI463" s="401"/>
      <c r="AJ463" s="400"/>
      <c r="AK463" s="401"/>
      <c r="AL463" s="400"/>
      <c r="AM463" s="401"/>
      <c r="AN463" s="400"/>
      <c r="AO463" s="401"/>
      <c r="AP463" s="400"/>
      <c r="AQ463" s="401"/>
      <c r="AR463" s="400"/>
      <c r="AS463" s="401"/>
      <c r="AT463" s="400"/>
      <c r="AU463" s="401"/>
      <c r="AV463" s="400"/>
      <c r="AW463" s="401"/>
      <c r="AX463" s="400"/>
      <c r="AY463" s="401"/>
      <c r="AZ463" s="400"/>
      <c r="BA463" s="401"/>
      <c r="BB463" s="400"/>
      <c r="BC463" s="401"/>
      <c r="BD463" s="400"/>
      <c r="BE463" s="401"/>
      <c r="BF463" s="400"/>
      <c r="BG463" s="401"/>
      <c r="BH463" s="400"/>
      <c r="BI463" s="401"/>
      <c r="BJ463" s="400"/>
      <c r="BK463" s="401"/>
      <c r="BL463" s="400"/>
      <c r="BM463" s="401"/>
      <c r="BN463" s="400"/>
      <c r="BO463" s="401"/>
      <c r="BP463" s="400"/>
      <c r="BQ463" s="401"/>
      <c r="BR463" s="400"/>
      <c r="BS463" s="401"/>
      <c r="BT463" s="400"/>
      <c r="BU463" s="401"/>
      <c r="BV463" s="337">
        <f t="shared" si="185"/>
        <v>0</v>
      </c>
      <c r="BW463" s="337">
        <f t="shared" si="186"/>
        <v>0</v>
      </c>
    </row>
    <row r="464" spans="1:75" s="64" customFormat="1" ht="21.95" customHeight="1" x14ac:dyDescent="0.2">
      <c r="A464" s="385" t="s">
        <v>3615</v>
      </c>
      <c r="B464" s="386" t="s">
        <v>3616</v>
      </c>
      <c r="C464" s="392" t="s">
        <v>3301</v>
      </c>
      <c r="D464" s="387" t="s">
        <v>3617</v>
      </c>
      <c r="E464" s="388" t="s">
        <v>3618</v>
      </c>
      <c r="F464" s="389" t="s">
        <v>3224</v>
      </c>
      <c r="G464" s="389" t="s">
        <v>3225</v>
      </c>
      <c r="H464" s="390" t="s">
        <v>905</v>
      </c>
      <c r="I464" s="391" t="s">
        <v>3619</v>
      </c>
      <c r="J464" s="353" t="s">
        <v>3300</v>
      </c>
      <c r="K464" s="356" t="s">
        <v>3236</v>
      </c>
      <c r="L464" s="400"/>
      <c r="M464" s="401"/>
      <c r="N464" s="400"/>
      <c r="O464" s="401"/>
      <c r="P464" s="400"/>
      <c r="Q464" s="401"/>
      <c r="R464" s="400"/>
      <c r="S464" s="401"/>
      <c r="T464" s="400"/>
      <c r="U464" s="401"/>
      <c r="V464" s="400"/>
      <c r="W464" s="401"/>
      <c r="X464" s="400"/>
      <c r="Y464" s="401"/>
      <c r="Z464" s="400"/>
      <c r="AA464" s="401"/>
      <c r="AB464" s="400"/>
      <c r="AC464" s="401"/>
      <c r="AD464" s="400"/>
      <c r="AE464" s="401"/>
      <c r="AF464" s="400"/>
      <c r="AG464" s="401"/>
      <c r="AH464" s="400"/>
      <c r="AI464" s="401"/>
      <c r="AJ464" s="400"/>
      <c r="AK464" s="401"/>
      <c r="AL464" s="400"/>
      <c r="AM464" s="401"/>
      <c r="AN464" s="400"/>
      <c r="AO464" s="401"/>
      <c r="AP464" s="400"/>
      <c r="AQ464" s="401"/>
      <c r="AR464" s="400"/>
      <c r="AS464" s="401"/>
      <c r="AT464" s="400"/>
      <c r="AU464" s="401"/>
      <c r="AV464" s="400"/>
      <c r="AW464" s="401"/>
      <c r="AX464" s="400"/>
      <c r="AY464" s="401"/>
      <c r="AZ464" s="400"/>
      <c r="BA464" s="401"/>
      <c r="BB464" s="400"/>
      <c r="BC464" s="401"/>
      <c r="BD464" s="400"/>
      <c r="BE464" s="401"/>
      <c r="BF464" s="400"/>
      <c r="BG464" s="401"/>
      <c r="BH464" s="400"/>
      <c r="BI464" s="401"/>
      <c r="BJ464" s="400"/>
      <c r="BK464" s="401"/>
      <c r="BL464" s="400"/>
      <c r="BM464" s="401"/>
      <c r="BN464" s="400"/>
      <c r="BO464" s="401"/>
      <c r="BP464" s="400"/>
      <c r="BQ464" s="401"/>
      <c r="BR464" s="400"/>
      <c r="BS464" s="401"/>
      <c r="BT464" s="400"/>
      <c r="BU464" s="401"/>
      <c r="BV464" s="337">
        <f t="shared" si="185"/>
        <v>0</v>
      </c>
      <c r="BW464" s="337">
        <f t="shared" si="186"/>
        <v>0</v>
      </c>
    </row>
    <row r="465" spans="1:75" s="64" customFormat="1" ht="21.95" customHeight="1" thickBot="1" x14ac:dyDescent="0.25">
      <c r="A465" s="898" t="s">
        <v>3615</v>
      </c>
      <c r="B465" s="393" t="s">
        <v>3616</v>
      </c>
      <c r="C465" s="394" t="s">
        <v>3301</v>
      </c>
      <c r="D465" s="395" t="s">
        <v>3617</v>
      </c>
      <c r="E465" s="411" t="s">
        <v>3618</v>
      </c>
      <c r="F465" s="396" t="s">
        <v>3224</v>
      </c>
      <c r="G465" s="396" t="s">
        <v>3225</v>
      </c>
      <c r="H465" s="397" t="s">
        <v>905</v>
      </c>
      <c r="I465" s="899" t="s">
        <v>3619</v>
      </c>
      <c r="J465" s="353" t="s">
        <v>3300</v>
      </c>
      <c r="K465" s="357" t="s">
        <v>60</v>
      </c>
      <c r="L465" s="402"/>
      <c r="M465" s="403"/>
      <c r="N465" s="402"/>
      <c r="O465" s="403"/>
      <c r="P465" s="402"/>
      <c r="Q465" s="403"/>
      <c r="R465" s="402"/>
      <c r="S465" s="403"/>
      <c r="T465" s="402"/>
      <c r="U465" s="403"/>
      <c r="V465" s="402"/>
      <c r="W465" s="403"/>
      <c r="X465" s="402"/>
      <c r="Y465" s="403"/>
      <c r="Z465" s="402"/>
      <c r="AA465" s="403"/>
      <c r="AB465" s="402"/>
      <c r="AC465" s="403"/>
      <c r="AD465" s="402"/>
      <c r="AE465" s="403"/>
      <c r="AF465" s="402"/>
      <c r="AG465" s="403"/>
      <c r="AH465" s="402"/>
      <c r="AI465" s="403"/>
      <c r="AJ465" s="402"/>
      <c r="AK465" s="403"/>
      <c r="AL465" s="402"/>
      <c r="AM465" s="403"/>
      <c r="AN465" s="402"/>
      <c r="AO465" s="403"/>
      <c r="AP465" s="402"/>
      <c r="AQ465" s="403"/>
      <c r="AR465" s="402"/>
      <c r="AS465" s="403"/>
      <c r="AT465" s="402"/>
      <c r="AU465" s="403"/>
      <c r="AV465" s="402"/>
      <c r="AW465" s="403"/>
      <c r="AX465" s="402"/>
      <c r="AY465" s="403"/>
      <c r="AZ465" s="402"/>
      <c r="BA465" s="403"/>
      <c r="BB465" s="402"/>
      <c r="BC465" s="403"/>
      <c r="BD465" s="402"/>
      <c r="BE465" s="403"/>
      <c r="BF465" s="402"/>
      <c r="BG465" s="403"/>
      <c r="BH465" s="402"/>
      <c r="BI465" s="403"/>
      <c r="BJ465" s="402"/>
      <c r="BK465" s="403"/>
      <c r="BL465" s="402"/>
      <c r="BM465" s="403"/>
      <c r="BN465" s="402"/>
      <c r="BO465" s="403"/>
      <c r="BP465" s="402"/>
      <c r="BQ465" s="403"/>
      <c r="BR465" s="402"/>
      <c r="BS465" s="403"/>
      <c r="BT465" s="402"/>
      <c r="BU465" s="403"/>
      <c r="BV465" s="337">
        <f t="shared" si="185"/>
        <v>0</v>
      </c>
      <c r="BW465" s="337">
        <f t="shared" si="186"/>
        <v>0</v>
      </c>
    </row>
    <row r="466" spans="1:75" s="64" customFormat="1" ht="21.95" customHeight="1" x14ac:dyDescent="0.25">
      <c r="A466" s="425" t="s">
        <v>3620</v>
      </c>
      <c r="B466" s="526" t="s">
        <v>3621</v>
      </c>
      <c r="C466" s="527">
        <v>2</v>
      </c>
      <c r="D466" s="528" t="s">
        <v>3622</v>
      </c>
      <c r="E466" s="426" t="s">
        <v>3623</v>
      </c>
      <c r="F466" s="529" t="s">
        <v>3224</v>
      </c>
      <c r="G466" s="529" t="s">
        <v>3225</v>
      </c>
      <c r="H466" s="530" t="s">
        <v>199</v>
      </c>
      <c r="I466" s="384" t="s">
        <v>3624</v>
      </c>
      <c r="J466" s="353" t="s">
        <v>3268</v>
      </c>
      <c r="K466" s="354" t="s">
        <v>3232</v>
      </c>
      <c r="L466" s="402"/>
      <c r="M466" s="403"/>
      <c r="N466" s="402"/>
      <c r="O466" s="403"/>
      <c r="P466" s="402"/>
      <c r="Q466" s="403"/>
      <c r="R466" s="402"/>
      <c r="S466" s="403"/>
      <c r="T466" s="402"/>
      <c r="U466" s="403"/>
      <c r="V466" s="402"/>
      <c r="W466" s="403"/>
      <c r="X466" s="402"/>
      <c r="Y466" s="403"/>
      <c r="Z466" s="402"/>
      <c r="AA466" s="403"/>
      <c r="AB466" s="402"/>
      <c r="AC466" s="403"/>
      <c r="AD466" s="402"/>
      <c r="AE466" s="403"/>
      <c r="AF466" s="402"/>
      <c r="AG466" s="403"/>
      <c r="AH466" s="402"/>
      <c r="AI466" s="403"/>
      <c r="AJ466" s="402"/>
      <c r="AK466" s="403"/>
      <c r="AL466" s="402"/>
      <c r="AM466" s="403"/>
      <c r="AN466" s="402"/>
      <c r="AO466" s="403"/>
      <c r="AP466" s="402"/>
      <c r="AQ466" s="403"/>
      <c r="AR466" s="402"/>
      <c r="AS466" s="403"/>
      <c r="AT466" s="402"/>
      <c r="AU466" s="403"/>
      <c r="AV466" s="402"/>
      <c r="AW466" s="403"/>
      <c r="AX466" s="402"/>
      <c r="AY466" s="403"/>
      <c r="AZ466" s="402"/>
      <c r="BA466" s="403"/>
      <c r="BB466" s="402"/>
      <c r="BC466" s="403"/>
      <c r="BD466" s="402"/>
      <c r="BE466" s="403"/>
      <c r="BF466" s="402"/>
      <c r="BG466" s="403"/>
      <c r="BH466" s="402"/>
      <c r="BI466" s="403"/>
      <c r="BJ466" s="402"/>
      <c r="BK466" s="403"/>
      <c r="BL466" s="402"/>
      <c r="BM466" s="403"/>
      <c r="BN466" s="402"/>
      <c r="BO466" s="403"/>
      <c r="BP466" s="402"/>
      <c r="BQ466" s="403"/>
      <c r="BR466" s="402"/>
      <c r="BS466" s="403"/>
      <c r="BT466" s="402"/>
      <c r="BU466" s="403"/>
      <c r="BV466" s="337">
        <f>L466+N466+P466+R466+T466+V466+X466+Z466+AB466+AD466+AF466+AH466+AJ466+AL466+AN466+AP466+AR466+AT466+AV466+AX466+AZ466+BB466+BD466+BF466+BH466+BJ466+BL466+BN466+BP466+BR466+BT466</f>
        <v>0</v>
      </c>
      <c r="BW466" s="337">
        <f>M466+O466+Q466+S466+U466+W466+Y466+AA466+AC466+AE466+AG466+AI466+AK466+AM466+AO466+AQ466+AS466+AU466+AW466+AY466+BA466+BC466+BE466+BG466+BI466+BK466+BM466+BO466+BQ466+BS466+BU466</f>
        <v>0</v>
      </c>
    </row>
    <row r="467" spans="1:75" s="64" customFormat="1" ht="21.95" customHeight="1" x14ac:dyDescent="0.2">
      <c r="A467" s="385" t="s">
        <v>3620</v>
      </c>
      <c r="B467" s="386" t="s">
        <v>3621</v>
      </c>
      <c r="C467" s="352" t="s">
        <v>3233</v>
      </c>
      <c r="D467" s="387" t="s">
        <v>3622</v>
      </c>
      <c r="E467" s="388" t="s">
        <v>3623</v>
      </c>
      <c r="F467" s="389" t="s">
        <v>3224</v>
      </c>
      <c r="G467" s="389" t="s">
        <v>3225</v>
      </c>
      <c r="H467" s="390" t="s">
        <v>199</v>
      </c>
      <c r="I467" s="391" t="s">
        <v>3624</v>
      </c>
      <c r="J467" s="353" t="s">
        <v>3268</v>
      </c>
      <c r="K467" s="353" t="s">
        <v>3234</v>
      </c>
      <c r="L467" s="400">
        <v>1</v>
      </c>
      <c r="M467" s="401"/>
      <c r="N467" s="400">
        <v>1</v>
      </c>
      <c r="O467" s="401"/>
      <c r="P467" s="400">
        <v>1</v>
      </c>
      <c r="Q467" s="401"/>
      <c r="R467" s="400"/>
      <c r="S467" s="401"/>
      <c r="T467" s="400"/>
      <c r="U467" s="401"/>
      <c r="V467" s="400"/>
      <c r="W467" s="401"/>
      <c r="X467" s="400">
        <v>1</v>
      </c>
      <c r="Y467" s="401"/>
      <c r="Z467" s="400">
        <v>1</v>
      </c>
      <c r="AA467" s="401"/>
      <c r="AB467" s="400">
        <v>1</v>
      </c>
      <c r="AC467" s="401"/>
      <c r="AD467" s="400">
        <v>1</v>
      </c>
      <c r="AE467" s="401"/>
      <c r="AF467" s="400"/>
      <c r="AG467" s="401"/>
      <c r="AH467" s="400"/>
      <c r="AI467" s="401"/>
      <c r="AJ467" s="400"/>
      <c r="AK467" s="401"/>
      <c r="AL467" s="400">
        <v>1</v>
      </c>
      <c r="AM467" s="401"/>
      <c r="AN467" s="400">
        <v>1</v>
      </c>
      <c r="AO467" s="401"/>
      <c r="AP467" s="400">
        <v>1</v>
      </c>
      <c r="AQ467" s="401"/>
      <c r="AR467" s="400">
        <v>1</v>
      </c>
      <c r="AS467" s="401"/>
      <c r="AT467" s="400"/>
      <c r="AU467" s="401"/>
      <c r="AV467" s="400"/>
      <c r="AW467" s="401"/>
      <c r="AX467" s="400"/>
      <c r="AY467" s="401"/>
      <c r="AZ467" s="400">
        <v>1</v>
      </c>
      <c r="BA467" s="401"/>
      <c r="BB467" s="400">
        <v>1</v>
      </c>
      <c r="BC467" s="401"/>
      <c r="BD467" s="400">
        <v>1</v>
      </c>
      <c r="BE467" s="401"/>
      <c r="BF467" s="400">
        <v>1</v>
      </c>
      <c r="BG467" s="401"/>
      <c r="BH467" s="400"/>
      <c r="BI467" s="401"/>
      <c r="BJ467" s="400"/>
      <c r="BK467" s="401"/>
      <c r="BL467" s="400"/>
      <c r="BM467" s="401"/>
      <c r="BN467" s="400">
        <v>1</v>
      </c>
      <c r="BO467" s="401"/>
      <c r="BP467" s="400">
        <v>1</v>
      </c>
      <c r="BQ467" s="401"/>
      <c r="BR467" s="400">
        <v>1</v>
      </c>
      <c r="BS467" s="401"/>
      <c r="BT467" s="400"/>
      <c r="BU467" s="401"/>
      <c r="BV467" s="337">
        <f t="shared" ref="BV467:BV470" si="187">L467+N467+P467+R467+T467+V467+X467+Z467+AB467+AD467+AF467+AH467+AJ467+AL467+AN467+AP467+AR467+AT467+AV467+AX467+AZ467+BB467+BD467+BF467+BH467+BJ467+BL467+BN467+BP467+BR467+BT467</f>
        <v>18</v>
      </c>
      <c r="BW467" s="337">
        <f t="shared" ref="BW467:BW470" si="188">M467+O467+Q467+S467+U467+W467+Y467+AA467+AC467+AE467+AG467+AI467+AK467+AM467+AO467+AQ467+AS467+AU467+AW467+AY467+BA467+BC467+BE467+BG467+BI467+BK467+BM467+BO467+BQ467+BS467+BU467</f>
        <v>0</v>
      </c>
    </row>
    <row r="468" spans="1:75" s="64" customFormat="1" ht="21.95" customHeight="1" x14ac:dyDescent="0.2">
      <c r="A468" s="385" t="s">
        <v>3620</v>
      </c>
      <c r="B468" s="386" t="s">
        <v>3621</v>
      </c>
      <c r="C468" s="392" t="s">
        <v>3233</v>
      </c>
      <c r="D468" s="387" t="s">
        <v>3622</v>
      </c>
      <c r="E468" s="388" t="s">
        <v>3623</v>
      </c>
      <c r="F468" s="389" t="s">
        <v>3224</v>
      </c>
      <c r="G468" s="389" t="s">
        <v>3225</v>
      </c>
      <c r="H468" s="390" t="s">
        <v>199</v>
      </c>
      <c r="I468" s="391" t="s">
        <v>3624</v>
      </c>
      <c r="J468" s="353" t="s">
        <v>3268</v>
      </c>
      <c r="K468" s="355" t="s">
        <v>3235</v>
      </c>
      <c r="L468" s="400"/>
      <c r="M468" s="401"/>
      <c r="N468" s="400"/>
      <c r="O468" s="401"/>
      <c r="P468" s="400"/>
      <c r="Q468" s="401"/>
      <c r="R468" s="400"/>
      <c r="S468" s="401"/>
      <c r="T468" s="400"/>
      <c r="U468" s="401"/>
      <c r="V468" s="400"/>
      <c r="W468" s="401"/>
      <c r="X468" s="400"/>
      <c r="Y468" s="401"/>
      <c r="Z468" s="400"/>
      <c r="AA468" s="401"/>
      <c r="AB468" s="400"/>
      <c r="AC468" s="401"/>
      <c r="AD468" s="400"/>
      <c r="AE468" s="401"/>
      <c r="AF468" s="400"/>
      <c r="AG468" s="401"/>
      <c r="AH468" s="400"/>
      <c r="AI468" s="401"/>
      <c r="AJ468" s="400"/>
      <c r="AK468" s="401"/>
      <c r="AL468" s="400"/>
      <c r="AM468" s="401"/>
      <c r="AN468" s="400"/>
      <c r="AO468" s="401"/>
      <c r="AP468" s="400"/>
      <c r="AQ468" s="401"/>
      <c r="AR468" s="400"/>
      <c r="AS468" s="401"/>
      <c r="AT468" s="400"/>
      <c r="AU468" s="401"/>
      <c r="AV468" s="400"/>
      <c r="AW468" s="401"/>
      <c r="AX468" s="400"/>
      <c r="AY468" s="401"/>
      <c r="AZ468" s="400"/>
      <c r="BA468" s="401"/>
      <c r="BB468" s="400"/>
      <c r="BC468" s="401"/>
      <c r="BD468" s="400"/>
      <c r="BE468" s="401"/>
      <c r="BF468" s="400"/>
      <c r="BG468" s="401"/>
      <c r="BH468" s="400"/>
      <c r="BI468" s="401"/>
      <c r="BJ468" s="400"/>
      <c r="BK468" s="401"/>
      <c r="BL468" s="400"/>
      <c r="BM468" s="401"/>
      <c r="BN468" s="400"/>
      <c r="BO468" s="401"/>
      <c r="BP468" s="400"/>
      <c r="BQ468" s="401"/>
      <c r="BR468" s="400"/>
      <c r="BS468" s="401"/>
      <c r="BT468" s="400"/>
      <c r="BU468" s="401"/>
      <c r="BV468" s="337">
        <f t="shared" si="187"/>
        <v>0</v>
      </c>
      <c r="BW468" s="337">
        <f t="shared" si="188"/>
        <v>0</v>
      </c>
    </row>
    <row r="469" spans="1:75" s="64" customFormat="1" ht="21.95" customHeight="1" x14ac:dyDescent="0.2">
      <c r="A469" s="385" t="s">
        <v>3620</v>
      </c>
      <c r="B469" s="386" t="s">
        <v>3621</v>
      </c>
      <c r="C469" s="392" t="s">
        <v>3233</v>
      </c>
      <c r="D469" s="387" t="s">
        <v>3622</v>
      </c>
      <c r="E469" s="388" t="s">
        <v>3623</v>
      </c>
      <c r="F469" s="389" t="s">
        <v>3224</v>
      </c>
      <c r="G469" s="389" t="s">
        <v>3225</v>
      </c>
      <c r="H469" s="390" t="s">
        <v>199</v>
      </c>
      <c r="I469" s="391" t="s">
        <v>3624</v>
      </c>
      <c r="J469" s="353" t="s">
        <v>3268</v>
      </c>
      <c r="K469" s="356" t="s">
        <v>3236</v>
      </c>
      <c r="L469" s="400"/>
      <c r="M469" s="401"/>
      <c r="N469" s="400"/>
      <c r="O469" s="401"/>
      <c r="P469" s="400"/>
      <c r="Q469" s="401"/>
      <c r="R469" s="400"/>
      <c r="S469" s="401"/>
      <c r="T469" s="400"/>
      <c r="U469" s="401"/>
      <c r="V469" s="400"/>
      <c r="W469" s="401"/>
      <c r="X469" s="400"/>
      <c r="Y469" s="401"/>
      <c r="Z469" s="400"/>
      <c r="AA469" s="401"/>
      <c r="AB469" s="400"/>
      <c r="AC469" s="401"/>
      <c r="AD469" s="400"/>
      <c r="AE469" s="401"/>
      <c r="AF469" s="400"/>
      <c r="AG469" s="401"/>
      <c r="AH469" s="400"/>
      <c r="AI469" s="401"/>
      <c r="AJ469" s="400"/>
      <c r="AK469" s="401"/>
      <c r="AL469" s="400"/>
      <c r="AM469" s="401"/>
      <c r="AN469" s="400"/>
      <c r="AO469" s="401"/>
      <c r="AP469" s="400"/>
      <c r="AQ469" s="401"/>
      <c r="AR469" s="400"/>
      <c r="AS469" s="401"/>
      <c r="AT469" s="400"/>
      <c r="AU469" s="401"/>
      <c r="AV469" s="400"/>
      <c r="AW469" s="401"/>
      <c r="AX469" s="400"/>
      <c r="AY469" s="401"/>
      <c r="AZ469" s="400"/>
      <c r="BA469" s="401"/>
      <c r="BB469" s="400"/>
      <c r="BC469" s="401"/>
      <c r="BD469" s="400"/>
      <c r="BE469" s="401"/>
      <c r="BF469" s="400"/>
      <c r="BG469" s="401"/>
      <c r="BH469" s="400"/>
      <c r="BI469" s="401"/>
      <c r="BJ469" s="400"/>
      <c r="BK469" s="401"/>
      <c r="BL469" s="400"/>
      <c r="BM469" s="401"/>
      <c r="BN469" s="400"/>
      <c r="BO469" s="401"/>
      <c r="BP469" s="400"/>
      <c r="BQ469" s="401"/>
      <c r="BR469" s="400"/>
      <c r="BS469" s="401"/>
      <c r="BT469" s="400"/>
      <c r="BU469" s="401"/>
      <c r="BV469" s="337">
        <f t="shared" si="187"/>
        <v>0</v>
      </c>
      <c r="BW469" s="337">
        <f t="shared" si="188"/>
        <v>0</v>
      </c>
    </row>
    <row r="470" spans="1:75" s="64" customFormat="1" ht="21.95" customHeight="1" thickBot="1" x14ac:dyDescent="0.25">
      <c r="A470" s="898" t="s">
        <v>3620</v>
      </c>
      <c r="B470" s="393" t="s">
        <v>3621</v>
      </c>
      <c r="C470" s="394" t="s">
        <v>3233</v>
      </c>
      <c r="D470" s="395" t="s">
        <v>3622</v>
      </c>
      <c r="E470" s="411" t="s">
        <v>3623</v>
      </c>
      <c r="F470" s="396" t="s">
        <v>3224</v>
      </c>
      <c r="G470" s="396" t="s">
        <v>3225</v>
      </c>
      <c r="H470" s="397" t="s">
        <v>199</v>
      </c>
      <c r="I470" s="899" t="s">
        <v>3624</v>
      </c>
      <c r="J470" s="353" t="s">
        <v>3268</v>
      </c>
      <c r="K470" s="357" t="s">
        <v>60</v>
      </c>
      <c r="L470" s="402"/>
      <c r="M470" s="403"/>
      <c r="N470" s="402"/>
      <c r="O470" s="403"/>
      <c r="P470" s="402"/>
      <c r="Q470" s="403"/>
      <c r="R470" s="402"/>
      <c r="S470" s="403"/>
      <c r="T470" s="402"/>
      <c r="U470" s="403"/>
      <c r="V470" s="402"/>
      <c r="W470" s="403"/>
      <c r="X470" s="402"/>
      <c r="Y470" s="403"/>
      <c r="Z470" s="402"/>
      <c r="AA470" s="403"/>
      <c r="AB470" s="402"/>
      <c r="AC470" s="403"/>
      <c r="AD470" s="402"/>
      <c r="AE470" s="403"/>
      <c r="AF470" s="402"/>
      <c r="AG470" s="403"/>
      <c r="AH470" s="402"/>
      <c r="AI470" s="403"/>
      <c r="AJ470" s="402"/>
      <c r="AK470" s="403"/>
      <c r="AL470" s="402"/>
      <c r="AM470" s="403"/>
      <c r="AN470" s="402"/>
      <c r="AO470" s="403"/>
      <c r="AP470" s="402"/>
      <c r="AQ470" s="403"/>
      <c r="AR470" s="402"/>
      <c r="AS470" s="403"/>
      <c r="AT470" s="402"/>
      <c r="AU470" s="403"/>
      <c r="AV470" s="402"/>
      <c r="AW470" s="403"/>
      <c r="AX470" s="402"/>
      <c r="AY470" s="403"/>
      <c r="AZ470" s="402"/>
      <c r="BA470" s="403"/>
      <c r="BB470" s="402"/>
      <c r="BC470" s="403"/>
      <c r="BD470" s="402"/>
      <c r="BE470" s="403"/>
      <c r="BF470" s="402"/>
      <c r="BG470" s="403"/>
      <c r="BH470" s="402"/>
      <c r="BI470" s="403"/>
      <c r="BJ470" s="402"/>
      <c r="BK470" s="403"/>
      <c r="BL470" s="402"/>
      <c r="BM470" s="403"/>
      <c r="BN470" s="402"/>
      <c r="BO470" s="403"/>
      <c r="BP470" s="402"/>
      <c r="BQ470" s="403"/>
      <c r="BR470" s="402"/>
      <c r="BS470" s="403"/>
      <c r="BT470" s="402"/>
      <c r="BU470" s="403"/>
      <c r="BV470" s="337">
        <f t="shared" si="187"/>
        <v>0</v>
      </c>
      <c r="BW470" s="337">
        <f t="shared" si="188"/>
        <v>0</v>
      </c>
    </row>
    <row r="471" spans="1:75" s="64" customFormat="1" ht="21.95" customHeight="1" x14ac:dyDescent="0.25">
      <c r="A471" s="425" t="s">
        <v>3625</v>
      </c>
      <c r="B471" s="526" t="s">
        <v>3626</v>
      </c>
      <c r="C471" s="527">
        <v>2</v>
      </c>
      <c r="D471" s="528" t="s">
        <v>3622</v>
      </c>
      <c r="E471" s="426" t="s">
        <v>3627</v>
      </c>
      <c r="F471" s="529" t="s">
        <v>3224</v>
      </c>
      <c r="G471" s="529" t="s">
        <v>3225</v>
      </c>
      <c r="H471" s="530" t="s">
        <v>199</v>
      </c>
      <c r="I471" s="384" t="s">
        <v>3628</v>
      </c>
      <c r="J471" s="353" t="s">
        <v>3268</v>
      </c>
      <c r="K471" s="354" t="s">
        <v>3232</v>
      </c>
      <c r="L471" s="402"/>
      <c r="M471" s="403"/>
      <c r="N471" s="402"/>
      <c r="O471" s="403"/>
      <c r="P471" s="402"/>
      <c r="Q471" s="403"/>
      <c r="R471" s="402"/>
      <c r="S471" s="403"/>
      <c r="T471" s="402"/>
      <c r="U471" s="403"/>
      <c r="V471" s="402"/>
      <c r="W471" s="403"/>
      <c r="X471" s="402"/>
      <c r="Y471" s="403"/>
      <c r="Z471" s="402"/>
      <c r="AA471" s="403"/>
      <c r="AB471" s="402"/>
      <c r="AC471" s="403"/>
      <c r="AD471" s="402"/>
      <c r="AE471" s="403"/>
      <c r="AF471" s="402"/>
      <c r="AG471" s="403"/>
      <c r="AH471" s="402"/>
      <c r="AI471" s="403"/>
      <c r="AJ471" s="402"/>
      <c r="AK471" s="403"/>
      <c r="AL471" s="402"/>
      <c r="AM471" s="403"/>
      <c r="AN471" s="402"/>
      <c r="AO471" s="403"/>
      <c r="AP471" s="402"/>
      <c r="AQ471" s="403"/>
      <c r="AR471" s="402"/>
      <c r="AS471" s="403"/>
      <c r="AT471" s="402"/>
      <c r="AU471" s="403"/>
      <c r="AV471" s="402"/>
      <c r="AW471" s="403"/>
      <c r="AX471" s="402"/>
      <c r="AY471" s="403"/>
      <c r="AZ471" s="402"/>
      <c r="BA471" s="403"/>
      <c r="BB471" s="402"/>
      <c r="BC471" s="403"/>
      <c r="BD471" s="402"/>
      <c r="BE471" s="403"/>
      <c r="BF471" s="402"/>
      <c r="BG471" s="403"/>
      <c r="BH471" s="402"/>
      <c r="BI471" s="403"/>
      <c r="BJ471" s="402"/>
      <c r="BK471" s="403"/>
      <c r="BL471" s="402"/>
      <c r="BM471" s="403"/>
      <c r="BN471" s="402"/>
      <c r="BO471" s="403"/>
      <c r="BP471" s="402"/>
      <c r="BQ471" s="403"/>
      <c r="BR471" s="402"/>
      <c r="BS471" s="403"/>
      <c r="BT471" s="402"/>
      <c r="BU471" s="403"/>
      <c r="BV471" s="337">
        <f>L471+N471+P471+R471+T471+V471+X471+Z471+AB471+AD471+AF471+AH471+AJ471+AL471+AN471+AP471+AR471+AT471+AV471+AX471+AZ471+BB471+BD471+BF471+BH471+BJ471+BL471+BN471+BP471+BR471+BT471</f>
        <v>0</v>
      </c>
      <c r="BW471" s="337">
        <f>M471+O471+Q471+S471+U471+W471+Y471+AA471+AC471+AE471+AG471+AI471+AK471+AM471+AO471+AQ471+AS471+AU471+AW471+AY471+BA471+BC471+BE471+BG471+BI471+BK471+BM471+BO471+BQ471+BS471+BU471</f>
        <v>0</v>
      </c>
    </row>
    <row r="472" spans="1:75" s="64" customFormat="1" ht="21.95" customHeight="1" x14ac:dyDescent="0.2">
      <c r="A472" s="385" t="s">
        <v>3625</v>
      </c>
      <c r="B472" s="386" t="s">
        <v>3626</v>
      </c>
      <c r="C472" s="352" t="s">
        <v>3233</v>
      </c>
      <c r="D472" s="387" t="s">
        <v>3622</v>
      </c>
      <c r="E472" s="388" t="s">
        <v>3627</v>
      </c>
      <c r="F472" s="389" t="s">
        <v>3224</v>
      </c>
      <c r="G472" s="389" t="s">
        <v>3225</v>
      </c>
      <c r="H472" s="390" t="s">
        <v>199</v>
      </c>
      <c r="I472" s="391" t="s">
        <v>3628</v>
      </c>
      <c r="J472" s="353" t="s">
        <v>3268</v>
      </c>
      <c r="K472" s="353" t="s">
        <v>3234</v>
      </c>
      <c r="L472" s="400"/>
      <c r="M472" s="401"/>
      <c r="N472" s="400"/>
      <c r="O472" s="401"/>
      <c r="P472" s="400"/>
      <c r="Q472" s="401"/>
      <c r="R472" s="400"/>
      <c r="S472" s="401"/>
      <c r="T472" s="400"/>
      <c r="U472" s="401"/>
      <c r="V472" s="400"/>
      <c r="W472" s="401"/>
      <c r="X472" s="400"/>
      <c r="Y472" s="401"/>
      <c r="Z472" s="400"/>
      <c r="AA472" s="401"/>
      <c r="AB472" s="400"/>
      <c r="AC472" s="401"/>
      <c r="AD472" s="400"/>
      <c r="AE472" s="401"/>
      <c r="AF472" s="400"/>
      <c r="AG472" s="401"/>
      <c r="AH472" s="400"/>
      <c r="AI472" s="401"/>
      <c r="AJ472" s="400"/>
      <c r="AK472" s="401"/>
      <c r="AL472" s="400"/>
      <c r="AM472" s="401"/>
      <c r="AN472" s="400"/>
      <c r="AO472" s="401"/>
      <c r="AP472" s="400"/>
      <c r="AQ472" s="401"/>
      <c r="AR472" s="400"/>
      <c r="AS472" s="401"/>
      <c r="AT472" s="400"/>
      <c r="AU472" s="401"/>
      <c r="AV472" s="400"/>
      <c r="AW472" s="401"/>
      <c r="AX472" s="400"/>
      <c r="AY472" s="401"/>
      <c r="AZ472" s="400"/>
      <c r="BA472" s="401"/>
      <c r="BB472" s="400"/>
      <c r="BC472" s="401"/>
      <c r="BD472" s="400"/>
      <c r="BE472" s="401"/>
      <c r="BF472" s="400"/>
      <c r="BG472" s="401"/>
      <c r="BH472" s="400"/>
      <c r="BI472" s="401"/>
      <c r="BJ472" s="400"/>
      <c r="BK472" s="401"/>
      <c r="BL472" s="400"/>
      <c r="BM472" s="401"/>
      <c r="BN472" s="400"/>
      <c r="BO472" s="401"/>
      <c r="BP472" s="400"/>
      <c r="BQ472" s="401"/>
      <c r="BR472" s="400"/>
      <c r="BS472" s="401"/>
      <c r="BT472" s="400"/>
      <c r="BU472" s="401"/>
      <c r="BV472" s="337">
        <f t="shared" ref="BV472:BV475" si="189">L472+N472+P472+R472+T472+V472+X472+Z472+AB472+AD472+AF472+AH472+AJ472+AL472+AN472+AP472+AR472+AT472+AV472+AX472+AZ472+BB472+BD472+BF472+BH472+BJ472+BL472+BN472+BP472+BR472+BT472</f>
        <v>0</v>
      </c>
      <c r="BW472" s="337">
        <f t="shared" ref="BW472:BW475" si="190">M472+O472+Q472+S472+U472+W472+Y472+AA472+AC472+AE472+AG472+AI472+AK472+AM472+AO472+AQ472+AS472+AU472+AW472+AY472+BA472+BC472+BE472+BG472+BI472+BK472+BM472+BO472+BQ472+BS472+BU472</f>
        <v>0</v>
      </c>
    </row>
    <row r="473" spans="1:75" s="64" customFormat="1" ht="21.95" customHeight="1" x14ac:dyDescent="0.2">
      <c r="A473" s="385" t="s">
        <v>3625</v>
      </c>
      <c r="B473" s="386" t="s">
        <v>3626</v>
      </c>
      <c r="C473" s="392" t="s">
        <v>3233</v>
      </c>
      <c r="D473" s="387" t="s">
        <v>3622</v>
      </c>
      <c r="E473" s="388" t="s">
        <v>3627</v>
      </c>
      <c r="F473" s="389" t="s">
        <v>3224</v>
      </c>
      <c r="G473" s="389" t="s">
        <v>3225</v>
      </c>
      <c r="H473" s="390" t="s">
        <v>199</v>
      </c>
      <c r="I473" s="391" t="s">
        <v>3628</v>
      </c>
      <c r="J473" s="353" t="s">
        <v>3268</v>
      </c>
      <c r="K473" s="355" t="s">
        <v>3235</v>
      </c>
      <c r="L473" s="400"/>
      <c r="M473" s="401"/>
      <c r="N473" s="400"/>
      <c r="O473" s="401"/>
      <c r="P473" s="400"/>
      <c r="Q473" s="401"/>
      <c r="R473" s="400"/>
      <c r="S473" s="401"/>
      <c r="T473" s="400"/>
      <c r="U473" s="401"/>
      <c r="V473" s="400"/>
      <c r="W473" s="401"/>
      <c r="X473" s="400"/>
      <c r="Y473" s="401"/>
      <c r="Z473" s="400"/>
      <c r="AA473" s="401"/>
      <c r="AB473" s="400"/>
      <c r="AC473" s="401"/>
      <c r="AD473" s="400"/>
      <c r="AE473" s="401"/>
      <c r="AF473" s="400"/>
      <c r="AG473" s="401"/>
      <c r="AH473" s="400"/>
      <c r="AI473" s="401"/>
      <c r="AJ473" s="400"/>
      <c r="AK473" s="401"/>
      <c r="AL473" s="400"/>
      <c r="AM473" s="401"/>
      <c r="AN473" s="400"/>
      <c r="AO473" s="401"/>
      <c r="AP473" s="400"/>
      <c r="AQ473" s="401"/>
      <c r="AR473" s="400"/>
      <c r="AS473" s="401"/>
      <c r="AT473" s="400"/>
      <c r="AU473" s="401"/>
      <c r="AV473" s="400"/>
      <c r="AW473" s="401"/>
      <c r="AX473" s="400"/>
      <c r="AY473" s="401"/>
      <c r="AZ473" s="400"/>
      <c r="BA473" s="401"/>
      <c r="BB473" s="400"/>
      <c r="BC473" s="401"/>
      <c r="BD473" s="400"/>
      <c r="BE473" s="401"/>
      <c r="BF473" s="400"/>
      <c r="BG473" s="401"/>
      <c r="BH473" s="400"/>
      <c r="BI473" s="401"/>
      <c r="BJ473" s="400"/>
      <c r="BK473" s="401"/>
      <c r="BL473" s="400"/>
      <c r="BM473" s="401"/>
      <c r="BN473" s="400"/>
      <c r="BO473" s="401"/>
      <c r="BP473" s="400"/>
      <c r="BQ473" s="401"/>
      <c r="BR473" s="400"/>
      <c r="BS473" s="401"/>
      <c r="BT473" s="400"/>
      <c r="BU473" s="401"/>
      <c r="BV473" s="337">
        <f t="shared" si="189"/>
        <v>0</v>
      </c>
      <c r="BW473" s="337">
        <f t="shared" si="190"/>
        <v>0</v>
      </c>
    </row>
    <row r="474" spans="1:75" s="64" customFormat="1" ht="21.95" customHeight="1" x14ac:dyDescent="0.2">
      <c r="A474" s="385" t="s">
        <v>3625</v>
      </c>
      <c r="B474" s="386" t="s">
        <v>3626</v>
      </c>
      <c r="C474" s="392" t="s">
        <v>3233</v>
      </c>
      <c r="D474" s="387" t="s">
        <v>3622</v>
      </c>
      <c r="E474" s="388" t="s">
        <v>3627</v>
      </c>
      <c r="F474" s="389" t="s">
        <v>3224</v>
      </c>
      <c r="G474" s="389" t="s">
        <v>3225</v>
      </c>
      <c r="H474" s="390" t="s">
        <v>199</v>
      </c>
      <c r="I474" s="391" t="s">
        <v>3628</v>
      </c>
      <c r="J474" s="353" t="s">
        <v>3268</v>
      </c>
      <c r="K474" s="356" t="s">
        <v>3236</v>
      </c>
      <c r="L474" s="400"/>
      <c r="M474" s="401"/>
      <c r="N474" s="400"/>
      <c r="O474" s="401"/>
      <c r="P474" s="400"/>
      <c r="Q474" s="401"/>
      <c r="R474" s="400"/>
      <c r="S474" s="401"/>
      <c r="T474" s="400"/>
      <c r="U474" s="401"/>
      <c r="V474" s="400"/>
      <c r="W474" s="401"/>
      <c r="X474" s="400"/>
      <c r="Y474" s="401"/>
      <c r="Z474" s="400"/>
      <c r="AA474" s="401"/>
      <c r="AB474" s="400"/>
      <c r="AC474" s="401"/>
      <c r="AD474" s="400"/>
      <c r="AE474" s="401"/>
      <c r="AF474" s="400"/>
      <c r="AG474" s="401"/>
      <c r="AH474" s="400"/>
      <c r="AI474" s="401"/>
      <c r="AJ474" s="400"/>
      <c r="AK474" s="401"/>
      <c r="AL474" s="400"/>
      <c r="AM474" s="401"/>
      <c r="AN474" s="400"/>
      <c r="AO474" s="401"/>
      <c r="AP474" s="400"/>
      <c r="AQ474" s="401"/>
      <c r="AR474" s="400"/>
      <c r="AS474" s="401"/>
      <c r="AT474" s="400"/>
      <c r="AU474" s="401"/>
      <c r="AV474" s="400"/>
      <c r="AW474" s="401"/>
      <c r="AX474" s="400"/>
      <c r="AY474" s="401"/>
      <c r="AZ474" s="400"/>
      <c r="BA474" s="401"/>
      <c r="BB474" s="400"/>
      <c r="BC474" s="401"/>
      <c r="BD474" s="400"/>
      <c r="BE474" s="401"/>
      <c r="BF474" s="400"/>
      <c r="BG474" s="401"/>
      <c r="BH474" s="400"/>
      <c r="BI474" s="401"/>
      <c r="BJ474" s="400"/>
      <c r="BK474" s="401"/>
      <c r="BL474" s="400"/>
      <c r="BM474" s="401"/>
      <c r="BN474" s="400"/>
      <c r="BO474" s="401"/>
      <c r="BP474" s="400"/>
      <c r="BQ474" s="401"/>
      <c r="BR474" s="400"/>
      <c r="BS474" s="401"/>
      <c r="BT474" s="400"/>
      <c r="BU474" s="401"/>
      <c r="BV474" s="337">
        <f t="shared" si="189"/>
        <v>0</v>
      </c>
      <c r="BW474" s="337">
        <f t="shared" si="190"/>
        <v>0</v>
      </c>
    </row>
    <row r="475" spans="1:75" s="64" customFormat="1" ht="21.95" customHeight="1" thickBot="1" x14ac:dyDescent="0.25">
      <c r="A475" s="898" t="s">
        <v>3625</v>
      </c>
      <c r="B475" s="393" t="s">
        <v>3626</v>
      </c>
      <c r="C475" s="394" t="s">
        <v>3233</v>
      </c>
      <c r="D475" s="395" t="s">
        <v>3622</v>
      </c>
      <c r="E475" s="411" t="s">
        <v>3627</v>
      </c>
      <c r="F475" s="396" t="s">
        <v>3224</v>
      </c>
      <c r="G475" s="396" t="s">
        <v>3225</v>
      </c>
      <c r="H475" s="397" t="s">
        <v>199</v>
      </c>
      <c r="I475" s="899" t="s">
        <v>3628</v>
      </c>
      <c r="J475" s="353" t="s">
        <v>3268</v>
      </c>
      <c r="K475" s="357" t="s">
        <v>60</v>
      </c>
      <c r="L475" s="402"/>
      <c r="M475" s="403"/>
      <c r="N475" s="402"/>
      <c r="O475" s="403"/>
      <c r="P475" s="402"/>
      <c r="Q475" s="403"/>
      <c r="R475" s="402"/>
      <c r="S475" s="403"/>
      <c r="T475" s="402"/>
      <c r="U475" s="403"/>
      <c r="V475" s="402"/>
      <c r="W475" s="403"/>
      <c r="X475" s="402"/>
      <c r="Y475" s="403"/>
      <c r="Z475" s="402"/>
      <c r="AA475" s="403"/>
      <c r="AB475" s="402"/>
      <c r="AC475" s="403"/>
      <c r="AD475" s="402"/>
      <c r="AE475" s="403"/>
      <c r="AF475" s="402"/>
      <c r="AG475" s="403"/>
      <c r="AH475" s="402"/>
      <c r="AI475" s="403"/>
      <c r="AJ475" s="402"/>
      <c r="AK475" s="403"/>
      <c r="AL475" s="402"/>
      <c r="AM475" s="403"/>
      <c r="AN475" s="402"/>
      <c r="AO475" s="403"/>
      <c r="AP475" s="402"/>
      <c r="AQ475" s="403"/>
      <c r="AR475" s="402"/>
      <c r="AS475" s="403"/>
      <c r="AT475" s="402"/>
      <c r="AU475" s="403"/>
      <c r="AV475" s="402"/>
      <c r="AW475" s="403"/>
      <c r="AX475" s="402"/>
      <c r="AY475" s="403"/>
      <c r="AZ475" s="402"/>
      <c r="BA475" s="403"/>
      <c r="BB475" s="402"/>
      <c r="BC475" s="403"/>
      <c r="BD475" s="402"/>
      <c r="BE475" s="403"/>
      <c r="BF475" s="402"/>
      <c r="BG475" s="403"/>
      <c r="BH475" s="402"/>
      <c r="BI475" s="403"/>
      <c r="BJ475" s="402"/>
      <c r="BK475" s="403"/>
      <c r="BL475" s="402"/>
      <c r="BM475" s="403"/>
      <c r="BN475" s="402"/>
      <c r="BO475" s="403"/>
      <c r="BP475" s="402"/>
      <c r="BQ475" s="403"/>
      <c r="BR475" s="402"/>
      <c r="BS475" s="403"/>
      <c r="BT475" s="402"/>
      <c r="BU475" s="403"/>
      <c r="BV475" s="337">
        <f t="shared" si="189"/>
        <v>0</v>
      </c>
      <c r="BW475" s="337">
        <f t="shared" si="190"/>
        <v>0</v>
      </c>
    </row>
    <row r="476" spans="1:75" s="64" customFormat="1" ht="21.95" customHeight="1" x14ac:dyDescent="0.25">
      <c r="A476" s="425" t="s">
        <v>3629</v>
      </c>
      <c r="B476" s="526" t="s">
        <v>3630</v>
      </c>
      <c r="C476" s="527">
        <v>2</v>
      </c>
      <c r="D476" s="528" t="s">
        <v>3622</v>
      </c>
      <c r="E476" s="426" t="s">
        <v>3631</v>
      </c>
      <c r="F476" s="529" t="s">
        <v>3224</v>
      </c>
      <c r="G476" s="529" t="s">
        <v>3225</v>
      </c>
      <c r="H476" s="530" t="s">
        <v>199</v>
      </c>
      <c r="I476" s="384" t="s">
        <v>3632</v>
      </c>
      <c r="J476" s="353" t="s">
        <v>3268</v>
      </c>
      <c r="K476" s="354" t="s">
        <v>3232</v>
      </c>
      <c r="L476" s="402"/>
      <c r="M476" s="403"/>
      <c r="N476" s="402"/>
      <c r="O476" s="403"/>
      <c r="P476" s="402"/>
      <c r="Q476" s="403"/>
      <c r="R476" s="402"/>
      <c r="S476" s="403"/>
      <c r="T476" s="402"/>
      <c r="U476" s="403"/>
      <c r="V476" s="402"/>
      <c r="W476" s="403"/>
      <c r="X476" s="402"/>
      <c r="Y476" s="403"/>
      <c r="Z476" s="402"/>
      <c r="AA476" s="403"/>
      <c r="AB476" s="402"/>
      <c r="AC476" s="403"/>
      <c r="AD476" s="402"/>
      <c r="AE476" s="403"/>
      <c r="AF476" s="402"/>
      <c r="AG476" s="403"/>
      <c r="AH476" s="402"/>
      <c r="AI476" s="403"/>
      <c r="AJ476" s="402"/>
      <c r="AK476" s="403"/>
      <c r="AL476" s="402"/>
      <c r="AM476" s="403"/>
      <c r="AN476" s="402"/>
      <c r="AO476" s="403"/>
      <c r="AP476" s="402"/>
      <c r="AQ476" s="403"/>
      <c r="AR476" s="402"/>
      <c r="AS476" s="403"/>
      <c r="AT476" s="402"/>
      <c r="AU476" s="403"/>
      <c r="AV476" s="402"/>
      <c r="AW476" s="403"/>
      <c r="AX476" s="402"/>
      <c r="AY476" s="403"/>
      <c r="AZ476" s="402"/>
      <c r="BA476" s="403"/>
      <c r="BB476" s="402"/>
      <c r="BC476" s="403"/>
      <c r="BD476" s="402"/>
      <c r="BE476" s="403"/>
      <c r="BF476" s="402"/>
      <c r="BG476" s="403"/>
      <c r="BH476" s="402"/>
      <c r="BI476" s="403"/>
      <c r="BJ476" s="402"/>
      <c r="BK476" s="403"/>
      <c r="BL476" s="402"/>
      <c r="BM476" s="403"/>
      <c r="BN476" s="402"/>
      <c r="BO476" s="403"/>
      <c r="BP476" s="402"/>
      <c r="BQ476" s="403"/>
      <c r="BR476" s="402"/>
      <c r="BS476" s="403"/>
      <c r="BT476" s="402"/>
      <c r="BU476" s="403"/>
      <c r="BV476" s="337">
        <f>L476+N476+P476+R476+T476+V476+X476+Z476+AB476+AD476+AF476+AH476+AJ476+AL476+AN476+AP476+AR476+AT476+AV476+AX476+AZ476+BB476+BD476+BF476+BH476+BJ476+BL476+BN476+BP476+BR476+BT476</f>
        <v>0</v>
      </c>
      <c r="BW476" s="337">
        <f>M476+O476+Q476+S476+U476+W476+Y476+AA476+AC476+AE476+AG476+AI476+AK476+AM476+AO476+AQ476+AS476+AU476+AW476+AY476+BA476+BC476+BE476+BG476+BI476+BK476+BM476+BO476+BQ476+BS476+BU476</f>
        <v>0</v>
      </c>
    </row>
    <row r="477" spans="1:75" s="64" customFormat="1" ht="21.95" customHeight="1" x14ac:dyDescent="0.2">
      <c r="A477" s="385" t="s">
        <v>3629</v>
      </c>
      <c r="B477" s="386" t="s">
        <v>3630</v>
      </c>
      <c r="C477" s="352" t="s">
        <v>3233</v>
      </c>
      <c r="D477" s="387" t="s">
        <v>3622</v>
      </c>
      <c r="E477" s="388" t="s">
        <v>3631</v>
      </c>
      <c r="F477" s="389" t="s">
        <v>3224</v>
      </c>
      <c r="G477" s="389" t="s">
        <v>3225</v>
      </c>
      <c r="H477" s="390" t="s">
        <v>199</v>
      </c>
      <c r="I477" s="391" t="s">
        <v>3632</v>
      </c>
      <c r="J477" s="353" t="s">
        <v>3268</v>
      </c>
      <c r="K477" s="353" t="s">
        <v>3234</v>
      </c>
      <c r="L477" s="400"/>
      <c r="M477" s="401"/>
      <c r="N477" s="400"/>
      <c r="O477" s="401"/>
      <c r="P477" s="400"/>
      <c r="Q477" s="401"/>
      <c r="R477" s="400"/>
      <c r="S477" s="401"/>
      <c r="T477" s="400"/>
      <c r="U477" s="401"/>
      <c r="V477" s="400">
        <v>1</v>
      </c>
      <c r="W477" s="401"/>
      <c r="X477" s="400"/>
      <c r="Y477" s="401"/>
      <c r="Z477" s="400"/>
      <c r="AA477" s="401"/>
      <c r="AB477" s="400"/>
      <c r="AC477" s="401"/>
      <c r="AD477" s="400"/>
      <c r="AE477" s="401"/>
      <c r="AF477" s="400"/>
      <c r="AG477" s="401"/>
      <c r="AH477" s="400"/>
      <c r="AI477" s="401"/>
      <c r="AJ477" s="400">
        <v>1</v>
      </c>
      <c r="AK477" s="401"/>
      <c r="AL477" s="400"/>
      <c r="AM477" s="401"/>
      <c r="AN477" s="400"/>
      <c r="AO477" s="401"/>
      <c r="AP477" s="400"/>
      <c r="AQ477" s="401"/>
      <c r="AR477" s="400"/>
      <c r="AS477" s="401"/>
      <c r="AT477" s="400"/>
      <c r="AU477" s="401"/>
      <c r="AV477" s="400"/>
      <c r="AW477" s="401"/>
      <c r="AX477" s="400">
        <v>1</v>
      </c>
      <c r="AY477" s="401"/>
      <c r="AZ477" s="400"/>
      <c r="BA477" s="401"/>
      <c r="BB477" s="400"/>
      <c r="BC477" s="401"/>
      <c r="BD477" s="400"/>
      <c r="BE477" s="401"/>
      <c r="BF477" s="400"/>
      <c r="BG477" s="401"/>
      <c r="BH477" s="400"/>
      <c r="BI477" s="401"/>
      <c r="BJ477" s="400"/>
      <c r="BK477" s="401"/>
      <c r="BL477" s="400">
        <v>1</v>
      </c>
      <c r="BM477" s="401"/>
      <c r="BN477" s="400"/>
      <c r="BO477" s="401"/>
      <c r="BP477" s="400"/>
      <c r="BQ477" s="401"/>
      <c r="BR477" s="400"/>
      <c r="BS477" s="401"/>
      <c r="BT477" s="400"/>
      <c r="BU477" s="401"/>
      <c r="BV477" s="337">
        <f t="shared" ref="BV477:BV480" si="191">L477+N477+P477+R477+T477+V477+X477+Z477+AB477+AD477+AF477+AH477+AJ477+AL477+AN477+AP477+AR477+AT477+AV477+AX477+AZ477+BB477+BD477+BF477+BH477+BJ477+BL477+BN477+BP477+BR477+BT477</f>
        <v>4</v>
      </c>
      <c r="BW477" s="337">
        <f t="shared" ref="BW477:BW480" si="192">M477+O477+Q477+S477+U477+W477+Y477+AA477+AC477+AE477+AG477+AI477+AK477+AM477+AO477+AQ477+AS477+AU477+AW477+AY477+BA477+BC477+BE477+BG477+BI477+BK477+BM477+BO477+BQ477+BS477+BU477</f>
        <v>0</v>
      </c>
    </row>
    <row r="478" spans="1:75" s="64" customFormat="1" ht="21.95" customHeight="1" x14ac:dyDescent="0.2">
      <c r="A478" s="385" t="s">
        <v>3629</v>
      </c>
      <c r="B478" s="386" t="s">
        <v>3630</v>
      </c>
      <c r="C478" s="392" t="s">
        <v>3233</v>
      </c>
      <c r="D478" s="387" t="s">
        <v>3622</v>
      </c>
      <c r="E478" s="388" t="s">
        <v>3631</v>
      </c>
      <c r="F478" s="389" t="s">
        <v>3224</v>
      </c>
      <c r="G478" s="389" t="s">
        <v>3225</v>
      </c>
      <c r="H478" s="390" t="s">
        <v>199</v>
      </c>
      <c r="I478" s="391" t="s">
        <v>3632</v>
      </c>
      <c r="J478" s="353" t="s">
        <v>3268</v>
      </c>
      <c r="K478" s="355" t="s">
        <v>3235</v>
      </c>
      <c r="L478" s="400"/>
      <c r="M478" s="401"/>
      <c r="N478" s="400"/>
      <c r="O478" s="401"/>
      <c r="P478" s="400"/>
      <c r="Q478" s="401"/>
      <c r="R478" s="400"/>
      <c r="S478" s="401"/>
      <c r="T478" s="400"/>
      <c r="U478" s="401"/>
      <c r="V478" s="400"/>
      <c r="W478" s="401"/>
      <c r="X478" s="400"/>
      <c r="Y478" s="401"/>
      <c r="Z478" s="400"/>
      <c r="AA478" s="401"/>
      <c r="AB478" s="400"/>
      <c r="AC478" s="401"/>
      <c r="AD478" s="400"/>
      <c r="AE478" s="401"/>
      <c r="AF478" s="400"/>
      <c r="AG478" s="401"/>
      <c r="AH478" s="400"/>
      <c r="AI478" s="401"/>
      <c r="AJ478" s="400"/>
      <c r="AK478" s="401"/>
      <c r="AL478" s="400"/>
      <c r="AM478" s="401"/>
      <c r="AN478" s="400"/>
      <c r="AO478" s="401"/>
      <c r="AP478" s="400"/>
      <c r="AQ478" s="401"/>
      <c r="AR478" s="400"/>
      <c r="AS478" s="401"/>
      <c r="AT478" s="400"/>
      <c r="AU478" s="401"/>
      <c r="AV478" s="400"/>
      <c r="AW478" s="401"/>
      <c r="AX478" s="400"/>
      <c r="AY478" s="401"/>
      <c r="AZ478" s="400"/>
      <c r="BA478" s="401"/>
      <c r="BB478" s="400"/>
      <c r="BC478" s="401"/>
      <c r="BD478" s="400"/>
      <c r="BE478" s="401"/>
      <c r="BF478" s="400"/>
      <c r="BG478" s="401"/>
      <c r="BH478" s="400"/>
      <c r="BI478" s="401"/>
      <c r="BJ478" s="400"/>
      <c r="BK478" s="401"/>
      <c r="BL478" s="400"/>
      <c r="BM478" s="401"/>
      <c r="BN478" s="400"/>
      <c r="BO478" s="401"/>
      <c r="BP478" s="400"/>
      <c r="BQ478" s="401"/>
      <c r="BR478" s="400"/>
      <c r="BS478" s="401"/>
      <c r="BT478" s="400"/>
      <c r="BU478" s="401"/>
      <c r="BV478" s="337">
        <f t="shared" si="191"/>
        <v>0</v>
      </c>
      <c r="BW478" s="337">
        <f t="shared" si="192"/>
        <v>0</v>
      </c>
    </row>
    <row r="479" spans="1:75" s="64" customFormat="1" ht="21.95" customHeight="1" x14ac:dyDescent="0.2">
      <c r="A479" s="385" t="s">
        <v>3629</v>
      </c>
      <c r="B479" s="386" t="s">
        <v>3630</v>
      </c>
      <c r="C479" s="392" t="s">
        <v>3233</v>
      </c>
      <c r="D479" s="387" t="s">
        <v>3622</v>
      </c>
      <c r="E479" s="388" t="s">
        <v>3631</v>
      </c>
      <c r="F479" s="389" t="s">
        <v>3224</v>
      </c>
      <c r="G479" s="389" t="s">
        <v>3225</v>
      </c>
      <c r="H479" s="390" t="s">
        <v>199</v>
      </c>
      <c r="I479" s="391" t="s">
        <v>3632</v>
      </c>
      <c r="J479" s="353" t="s">
        <v>3268</v>
      </c>
      <c r="K479" s="356" t="s">
        <v>3236</v>
      </c>
      <c r="L479" s="400"/>
      <c r="M479" s="401"/>
      <c r="N479" s="400"/>
      <c r="O479" s="401"/>
      <c r="P479" s="400"/>
      <c r="Q479" s="401"/>
      <c r="R479" s="400"/>
      <c r="S479" s="401"/>
      <c r="T479" s="400"/>
      <c r="U479" s="401"/>
      <c r="V479" s="400"/>
      <c r="W479" s="401"/>
      <c r="X479" s="400"/>
      <c r="Y479" s="401"/>
      <c r="Z479" s="400"/>
      <c r="AA479" s="401"/>
      <c r="AB479" s="400"/>
      <c r="AC479" s="401"/>
      <c r="AD479" s="400"/>
      <c r="AE479" s="401"/>
      <c r="AF479" s="400"/>
      <c r="AG479" s="401"/>
      <c r="AH479" s="400"/>
      <c r="AI479" s="401"/>
      <c r="AJ479" s="400"/>
      <c r="AK479" s="401"/>
      <c r="AL479" s="400"/>
      <c r="AM479" s="401"/>
      <c r="AN479" s="400"/>
      <c r="AO479" s="401"/>
      <c r="AP479" s="400"/>
      <c r="AQ479" s="401"/>
      <c r="AR479" s="400"/>
      <c r="AS479" s="401"/>
      <c r="AT479" s="400"/>
      <c r="AU479" s="401"/>
      <c r="AV479" s="400"/>
      <c r="AW479" s="401"/>
      <c r="AX479" s="400"/>
      <c r="AY479" s="401"/>
      <c r="AZ479" s="400"/>
      <c r="BA479" s="401"/>
      <c r="BB479" s="400"/>
      <c r="BC479" s="401"/>
      <c r="BD479" s="400"/>
      <c r="BE479" s="401"/>
      <c r="BF479" s="400"/>
      <c r="BG479" s="401"/>
      <c r="BH479" s="400"/>
      <c r="BI479" s="401"/>
      <c r="BJ479" s="400"/>
      <c r="BK479" s="401"/>
      <c r="BL479" s="400"/>
      <c r="BM479" s="401"/>
      <c r="BN479" s="400"/>
      <c r="BO479" s="401"/>
      <c r="BP479" s="400"/>
      <c r="BQ479" s="401"/>
      <c r="BR479" s="400"/>
      <c r="BS479" s="401"/>
      <c r="BT479" s="400"/>
      <c r="BU479" s="401"/>
      <c r="BV479" s="337">
        <f t="shared" si="191"/>
        <v>0</v>
      </c>
      <c r="BW479" s="337">
        <f t="shared" si="192"/>
        <v>0</v>
      </c>
    </row>
    <row r="480" spans="1:75" s="64" customFormat="1" ht="21.95" customHeight="1" thickBot="1" x14ac:dyDescent="0.25">
      <c r="A480" s="898" t="s">
        <v>3629</v>
      </c>
      <c r="B480" s="393" t="s">
        <v>3630</v>
      </c>
      <c r="C480" s="394" t="s">
        <v>3233</v>
      </c>
      <c r="D480" s="395" t="s">
        <v>3622</v>
      </c>
      <c r="E480" s="411" t="s">
        <v>3631</v>
      </c>
      <c r="F480" s="396" t="s">
        <v>3224</v>
      </c>
      <c r="G480" s="396" t="s">
        <v>3225</v>
      </c>
      <c r="H480" s="397" t="s">
        <v>199</v>
      </c>
      <c r="I480" s="899" t="s">
        <v>3632</v>
      </c>
      <c r="J480" s="353" t="s">
        <v>3268</v>
      </c>
      <c r="K480" s="357" t="s">
        <v>60</v>
      </c>
      <c r="L480" s="402"/>
      <c r="M480" s="403"/>
      <c r="N480" s="402"/>
      <c r="O480" s="403"/>
      <c r="P480" s="402"/>
      <c r="Q480" s="403"/>
      <c r="R480" s="402"/>
      <c r="S480" s="403"/>
      <c r="T480" s="402"/>
      <c r="U480" s="403"/>
      <c r="V480" s="402"/>
      <c r="W480" s="403"/>
      <c r="X480" s="402"/>
      <c r="Y480" s="403"/>
      <c r="Z480" s="402"/>
      <c r="AA480" s="403"/>
      <c r="AB480" s="402"/>
      <c r="AC480" s="403"/>
      <c r="AD480" s="402"/>
      <c r="AE480" s="403"/>
      <c r="AF480" s="402"/>
      <c r="AG480" s="403"/>
      <c r="AH480" s="402"/>
      <c r="AI480" s="403"/>
      <c r="AJ480" s="402"/>
      <c r="AK480" s="403"/>
      <c r="AL480" s="402"/>
      <c r="AM480" s="403"/>
      <c r="AN480" s="402"/>
      <c r="AO480" s="403"/>
      <c r="AP480" s="402"/>
      <c r="AQ480" s="403"/>
      <c r="AR480" s="402"/>
      <c r="AS480" s="403"/>
      <c r="AT480" s="402"/>
      <c r="AU480" s="403"/>
      <c r="AV480" s="402"/>
      <c r="AW480" s="403"/>
      <c r="AX480" s="402"/>
      <c r="AY480" s="403"/>
      <c r="AZ480" s="402"/>
      <c r="BA480" s="403"/>
      <c r="BB480" s="402"/>
      <c r="BC480" s="403"/>
      <c r="BD480" s="402"/>
      <c r="BE480" s="403"/>
      <c r="BF480" s="402"/>
      <c r="BG480" s="403"/>
      <c r="BH480" s="402"/>
      <c r="BI480" s="403"/>
      <c r="BJ480" s="402"/>
      <c r="BK480" s="403"/>
      <c r="BL480" s="402"/>
      <c r="BM480" s="403"/>
      <c r="BN480" s="402"/>
      <c r="BO480" s="403"/>
      <c r="BP480" s="402"/>
      <c r="BQ480" s="403"/>
      <c r="BR480" s="402"/>
      <c r="BS480" s="403"/>
      <c r="BT480" s="402"/>
      <c r="BU480" s="403"/>
      <c r="BV480" s="337">
        <f t="shared" si="191"/>
        <v>0</v>
      </c>
      <c r="BW480" s="337">
        <f t="shared" si="192"/>
        <v>0</v>
      </c>
    </row>
    <row r="481" spans="1:75" s="64" customFormat="1" ht="21.95" customHeight="1" x14ac:dyDescent="0.25">
      <c r="A481" s="425" t="s">
        <v>3633</v>
      </c>
      <c r="B481" s="526" t="s">
        <v>3634</v>
      </c>
      <c r="C481" s="527">
        <v>4</v>
      </c>
      <c r="D481" s="528" t="s">
        <v>3622</v>
      </c>
      <c r="E481" s="426" t="s">
        <v>3635</v>
      </c>
      <c r="F481" s="529" t="s">
        <v>3224</v>
      </c>
      <c r="G481" s="529" t="s">
        <v>3225</v>
      </c>
      <c r="H481" s="530" t="s">
        <v>199</v>
      </c>
      <c r="I481" s="384" t="s">
        <v>3636</v>
      </c>
      <c r="J481" s="353" t="s">
        <v>3231</v>
      </c>
      <c r="K481" s="354" t="s">
        <v>3232</v>
      </c>
      <c r="L481" s="402"/>
      <c r="M481" s="403"/>
      <c r="N481" s="402"/>
      <c r="O481" s="403"/>
      <c r="P481" s="402"/>
      <c r="Q481" s="403"/>
      <c r="R481" s="402"/>
      <c r="S481" s="403"/>
      <c r="T481" s="402"/>
      <c r="U481" s="403"/>
      <c r="V481" s="402"/>
      <c r="W481" s="403"/>
      <c r="X481" s="402"/>
      <c r="Y481" s="403"/>
      <c r="Z481" s="402"/>
      <c r="AA481" s="403"/>
      <c r="AB481" s="402"/>
      <c r="AC481" s="403"/>
      <c r="AD481" s="402"/>
      <c r="AE481" s="403"/>
      <c r="AF481" s="402"/>
      <c r="AG481" s="403"/>
      <c r="AH481" s="402"/>
      <c r="AI481" s="403"/>
      <c r="AJ481" s="402"/>
      <c r="AK481" s="403"/>
      <c r="AL481" s="402"/>
      <c r="AM481" s="403"/>
      <c r="AN481" s="402"/>
      <c r="AO481" s="403"/>
      <c r="AP481" s="402"/>
      <c r="AQ481" s="403"/>
      <c r="AR481" s="402"/>
      <c r="AS481" s="403"/>
      <c r="AT481" s="402"/>
      <c r="AU481" s="403"/>
      <c r="AV481" s="402"/>
      <c r="AW481" s="403"/>
      <c r="AX481" s="402"/>
      <c r="AY481" s="403"/>
      <c r="AZ481" s="402"/>
      <c r="BA481" s="403"/>
      <c r="BB481" s="402"/>
      <c r="BC481" s="403"/>
      <c r="BD481" s="402"/>
      <c r="BE481" s="403"/>
      <c r="BF481" s="402"/>
      <c r="BG481" s="403"/>
      <c r="BH481" s="402"/>
      <c r="BI481" s="403"/>
      <c r="BJ481" s="402"/>
      <c r="BK481" s="403"/>
      <c r="BL481" s="402"/>
      <c r="BM481" s="403"/>
      <c r="BN481" s="402"/>
      <c r="BO481" s="403"/>
      <c r="BP481" s="402"/>
      <c r="BQ481" s="403"/>
      <c r="BR481" s="402"/>
      <c r="BS481" s="403"/>
      <c r="BT481" s="402"/>
      <c r="BU481" s="403"/>
      <c r="BV481" s="337">
        <f>L481+N481+P481+R481+T481+V481+X481+Z481+AB481+AD481+AF481+AH481+AJ481+AL481+AN481+AP481+AR481+AT481+AV481+AX481+AZ481+BB481+BD481+BF481+BH481+BJ481+BL481+BN481+BP481+BR481+BT481</f>
        <v>0</v>
      </c>
      <c r="BW481" s="337">
        <f>M481+O481+Q481+S481+U481+W481+Y481+AA481+AC481+AE481+AG481+AI481+AK481+AM481+AO481+AQ481+AS481+AU481+AW481+AY481+BA481+BC481+BE481+BG481+BI481+BK481+BM481+BO481+BQ481+BS481+BU481</f>
        <v>0</v>
      </c>
    </row>
    <row r="482" spans="1:75" s="64" customFormat="1" ht="21.95" customHeight="1" x14ac:dyDescent="0.2">
      <c r="A482" s="385" t="s">
        <v>3633</v>
      </c>
      <c r="B482" s="386" t="s">
        <v>3634</v>
      </c>
      <c r="C482" s="352" t="s">
        <v>3262</v>
      </c>
      <c r="D482" s="387" t="s">
        <v>3622</v>
      </c>
      <c r="E482" s="388" t="s">
        <v>3635</v>
      </c>
      <c r="F482" s="389" t="s">
        <v>3224</v>
      </c>
      <c r="G482" s="389" t="s">
        <v>3225</v>
      </c>
      <c r="H482" s="390" t="s">
        <v>199</v>
      </c>
      <c r="I482" s="391" t="s">
        <v>3636</v>
      </c>
      <c r="J482" s="353" t="s">
        <v>3231</v>
      </c>
      <c r="K482" s="353" t="s">
        <v>3234</v>
      </c>
      <c r="L482" s="400"/>
      <c r="M482" s="401"/>
      <c r="N482" s="400"/>
      <c r="O482" s="401"/>
      <c r="P482" s="400"/>
      <c r="Q482" s="401"/>
      <c r="R482" s="400"/>
      <c r="S482" s="401"/>
      <c r="T482" s="400"/>
      <c r="U482" s="401"/>
      <c r="V482" s="400"/>
      <c r="W482" s="401"/>
      <c r="X482" s="400"/>
      <c r="Y482" s="401"/>
      <c r="Z482" s="400"/>
      <c r="AA482" s="401"/>
      <c r="AB482" s="400"/>
      <c r="AC482" s="401"/>
      <c r="AD482" s="400"/>
      <c r="AE482" s="401"/>
      <c r="AF482" s="400"/>
      <c r="AG482" s="401"/>
      <c r="AH482" s="400"/>
      <c r="AI482" s="401"/>
      <c r="AJ482" s="400"/>
      <c r="AK482" s="401"/>
      <c r="AL482" s="400"/>
      <c r="AM482" s="401"/>
      <c r="AN482" s="400"/>
      <c r="AO482" s="401"/>
      <c r="AP482" s="400"/>
      <c r="AQ482" s="401"/>
      <c r="AR482" s="400"/>
      <c r="AS482" s="401"/>
      <c r="AT482" s="400"/>
      <c r="AU482" s="401"/>
      <c r="AV482" s="400"/>
      <c r="AW482" s="401"/>
      <c r="AX482" s="400"/>
      <c r="AY482" s="401"/>
      <c r="AZ482" s="400"/>
      <c r="BA482" s="401"/>
      <c r="BB482" s="400"/>
      <c r="BC482" s="401"/>
      <c r="BD482" s="400"/>
      <c r="BE482" s="401"/>
      <c r="BF482" s="400"/>
      <c r="BG482" s="401"/>
      <c r="BH482" s="400"/>
      <c r="BI482" s="401"/>
      <c r="BJ482" s="400"/>
      <c r="BK482" s="401"/>
      <c r="BL482" s="400"/>
      <c r="BM482" s="401"/>
      <c r="BN482" s="400"/>
      <c r="BO482" s="401"/>
      <c r="BP482" s="400"/>
      <c r="BQ482" s="401"/>
      <c r="BR482" s="400"/>
      <c r="BS482" s="401"/>
      <c r="BT482" s="400"/>
      <c r="BU482" s="401"/>
      <c r="BV482" s="337">
        <f t="shared" ref="BV482:BV485" si="193">L482+N482+P482+R482+T482+V482+X482+Z482+AB482+AD482+AF482+AH482+AJ482+AL482+AN482+AP482+AR482+AT482+AV482+AX482+AZ482+BB482+BD482+BF482+BH482+BJ482+BL482+BN482+BP482+BR482+BT482</f>
        <v>0</v>
      </c>
      <c r="BW482" s="337">
        <f t="shared" ref="BW482:BW485" si="194">M482+O482+Q482+S482+U482+W482+Y482+AA482+AC482+AE482+AG482+AI482+AK482+AM482+AO482+AQ482+AS482+AU482+AW482+AY482+BA482+BC482+BE482+BG482+BI482+BK482+BM482+BO482+BQ482+BS482+BU482</f>
        <v>0</v>
      </c>
    </row>
    <row r="483" spans="1:75" s="64" customFormat="1" ht="21.95" customHeight="1" x14ac:dyDescent="0.2">
      <c r="A483" s="385" t="s">
        <v>3633</v>
      </c>
      <c r="B483" s="386" t="s">
        <v>3634</v>
      </c>
      <c r="C483" s="392" t="s">
        <v>3262</v>
      </c>
      <c r="D483" s="387" t="s">
        <v>3622</v>
      </c>
      <c r="E483" s="388" t="s">
        <v>3635</v>
      </c>
      <c r="F483" s="389" t="s">
        <v>3224</v>
      </c>
      <c r="G483" s="389" t="s">
        <v>3225</v>
      </c>
      <c r="H483" s="390" t="s">
        <v>199</v>
      </c>
      <c r="I483" s="391" t="s">
        <v>3636</v>
      </c>
      <c r="J483" s="353" t="s">
        <v>3231</v>
      </c>
      <c r="K483" s="355" t="s">
        <v>3235</v>
      </c>
      <c r="L483" s="400"/>
      <c r="M483" s="401"/>
      <c r="N483" s="400"/>
      <c r="O483" s="401"/>
      <c r="P483" s="400"/>
      <c r="Q483" s="401"/>
      <c r="R483" s="400"/>
      <c r="S483" s="401"/>
      <c r="T483" s="400"/>
      <c r="U483" s="401"/>
      <c r="V483" s="400"/>
      <c r="W483" s="401"/>
      <c r="X483" s="400"/>
      <c r="Y483" s="401"/>
      <c r="Z483" s="400"/>
      <c r="AA483" s="401"/>
      <c r="AB483" s="400"/>
      <c r="AC483" s="401"/>
      <c r="AD483" s="400"/>
      <c r="AE483" s="401"/>
      <c r="AF483" s="400"/>
      <c r="AG483" s="401"/>
      <c r="AH483" s="400"/>
      <c r="AI483" s="401"/>
      <c r="AJ483" s="400"/>
      <c r="AK483" s="401"/>
      <c r="AL483" s="400"/>
      <c r="AM483" s="401"/>
      <c r="AN483" s="400"/>
      <c r="AO483" s="401"/>
      <c r="AP483" s="400"/>
      <c r="AQ483" s="401"/>
      <c r="AR483" s="400"/>
      <c r="AS483" s="401"/>
      <c r="AT483" s="400"/>
      <c r="AU483" s="401"/>
      <c r="AV483" s="400"/>
      <c r="AW483" s="401"/>
      <c r="AX483" s="400"/>
      <c r="AY483" s="401"/>
      <c r="AZ483" s="400"/>
      <c r="BA483" s="401"/>
      <c r="BB483" s="400"/>
      <c r="BC483" s="401"/>
      <c r="BD483" s="400"/>
      <c r="BE483" s="401"/>
      <c r="BF483" s="400"/>
      <c r="BG483" s="401"/>
      <c r="BH483" s="400"/>
      <c r="BI483" s="401"/>
      <c r="BJ483" s="400"/>
      <c r="BK483" s="401"/>
      <c r="BL483" s="400"/>
      <c r="BM483" s="401"/>
      <c r="BN483" s="400"/>
      <c r="BO483" s="401"/>
      <c r="BP483" s="400"/>
      <c r="BQ483" s="401"/>
      <c r="BR483" s="400"/>
      <c r="BS483" s="401"/>
      <c r="BT483" s="400"/>
      <c r="BU483" s="401"/>
      <c r="BV483" s="337">
        <f t="shared" si="193"/>
        <v>0</v>
      </c>
      <c r="BW483" s="337">
        <f t="shared" si="194"/>
        <v>0</v>
      </c>
    </row>
    <row r="484" spans="1:75" s="64" customFormat="1" ht="21.95" customHeight="1" x14ac:dyDescent="0.2">
      <c r="A484" s="385" t="s">
        <v>3633</v>
      </c>
      <c r="B484" s="386" t="s">
        <v>3634</v>
      </c>
      <c r="C484" s="392" t="s">
        <v>3262</v>
      </c>
      <c r="D484" s="387" t="s">
        <v>3622</v>
      </c>
      <c r="E484" s="388" t="s">
        <v>3635</v>
      </c>
      <c r="F484" s="389" t="s">
        <v>3224</v>
      </c>
      <c r="G484" s="389" t="s">
        <v>3225</v>
      </c>
      <c r="H484" s="390" t="s">
        <v>199</v>
      </c>
      <c r="I484" s="391" t="s">
        <v>3636</v>
      </c>
      <c r="J484" s="353" t="s">
        <v>3231</v>
      </c>
      <c r="K484" s="356" t="s">
        <v>3236</v>
      </c>
      <c r="L484" s="400"/>
      <c r="M484" s="401"/>
      <c r="N484" s="400"/>
      <c r="O484" s="401"/>
      <c r="P484" s="400"/>
      <c r="Q484" s="401"/>
      <c r="R484" s="400"/>
      <c r="S484" s="401"/>
      <c r="T484" s="400"/>
      <c r="U484" s="401"/>
      <c r="V484" s="400"/>
      <c r="W484" s="401"/>
      <c r="X484" s="400"/>
      <c r="Y484" s="401"/>
      <c r="Z484" s="400"/>
      <c r="AA484" s="401"/>
      <c r="AB484" s="400"/>
      <c r="AC484" s="401"/>
      <c r="AD484" s="400"/>
      <c r="AE484" s="401"/>
      <c r="AF484" s="400"/>
      <c r="AG484" s="401"/>
      <c r="AH484" s="400"/>
      <c r="AI484" s="401"/>
      <c r="AJ484" s="400"/>
      <c r="AK484" s="401"/>
      <c r="AL484" s="400"/>
      <c r="AM484" s="401"/>
      <c r="AN484" s="400"/>
      <c r="AO484" s="401"/>
      <c r="AP484" s="400"/>
      <c r="AQ484" s="401"/>
      <c r="AR484" s="400"/>
      <c r="AS484" s="401"/>
      <c r="AT484" s="400"/>
      <c r="AU484" s="401"/>
      <c r="AV484" s="400"/>
      <c r="AW484" s="401"/>
      <c r="AX484" s="400"/>
      <c r="AY484" s="401"/>
      <c r="AZ484" s="400"/>
      <c r="BA484" s="401"/>
      <c r="BB484" s="400"/>
      <c r="BC484" s="401"/>
      <c r="BD484" s="400"/>
      <c r="BE484" s="401"/>
      <c r="BF484" s="400"/>
      <c r="BG484" s="401"/>
      <c r="BH484" s="400"/>
      <c r="BI484" s="401"/>
      <c r="BJ484" s="400"/>
      <c r="BK484" s="401"/>
      <c r="BL484" s="400"/>
      <c r="BM484" s="401"/>
      <c r="BN484" s="400"/>
      <c r="BO484" s="401"/>
      <c r="BP484" s="400"/>
      <c r="BQ484" s="401"/>
      <c r="BR484" s="400"/>
      <c r="BS484" s="401"/>
      <c r="BT484" s="400"/>
      <c r="BU484" s="401"/>
      <c r="BV484" s="337">
        <f t="shared" si="193"/>
        <v>0</v>
      </c>
      <c r="BW484" s="337">
        <f t="shared" si="194"/>
        <v>0</v>
      </c>
    </row>
    <row r="485" spans="1:75" s="64" customFormat="1" ht="21.95" customHeight="1" thickBot="1" x14ac:dyDescent="0.25">
      <c r="A485" s="898" t="s">
        <v>3633</v>
      </c>
      <c r="B485" s="393" t="s">
        <v>3634</v>
      </c>
      <c r="C485" s="394" t="s">
        <v>3262</v>
      </c>
      <c r="D485" s="395" t="s">
        <v>3622</v>
      </c>
      <c r="E485" s="411" t="s">
        <v>3635</v>
      </c>
      <c r="F485" s="396" t="s">
        <v>3224</v>
      </c>
      <c r="G485" s="396" t="s">
        <v>3225</v>
      </c>
      <c r="H485" s="397" t="s">
        <v>199</v>
      </c>
      <c r="I485" s="899" t="s">
        <v>3636</v>
      </c>
      <c r="J485" s="353" t="s">
        <v>3231</v>
      </c>
      <c r="K485" s="357" t="s">
        <v>60</v>
      </c>
      <c r="L485" s="402"/>
      <c r="M485" s="403"/>
      <c r="N485" s="402"/>
      <c r="O485" s="403"/>
      <c r="P485" s="402"/>
      <c r="Q485" s="403"/>
      <c r="R485" s="402"/>
      <c r="S485" s="403"/>
      <c r="T485" s="402"/>
      <c r="U485" s="403"/>
      <c r="V485" s="402"/>
      <c r="W485" s="403"/>
      <c r="X485" s="402"/>
      <c r="Y485" s="403"/>
      <c r="Z485" s="402"/>
      <c r="AA485" s="403"/>
      <c r="AB485" s="402"/>
      <c r="AC485" s="403"/>
      <c r="AD485" s="402"/>
      <c r="AE485" s="403"/>
      <c r="AF485" s="402"/>
      <c r="AG485" s="403"/>
      <c r="AH485" s="402"/>
      <c r="AI485" s="403"/>
      <c r="AJ485" s="402"/>
      <c r="AK485" s="403"/>
      <c r="AL485" s="402"/>
      <c r="AM485" s="403"/>
      <c r="AN485" s="402"/>
      <c r="AO485" s="403"/>
      <c r="AP485" s="402"/>
      <c r="AQ485" s="403"/>
      <c r="AR485" s="402"/>
      <c r="AS485" s="403"/>
      <c r="AT485" s="402"/>
      <c r="AU485" s="403"/>
      <c r="AV485" s="402"/>
      <c r="AW485" s="403"/>
      <c r="AX485" s="402"/>
      <c r="AY485" s="403"/>
      <c r="AZ485" s="402"/>
      <c r="BA485" s="403"/>
      <c r="BB485" s="402"/>
      <c r="BC485" s="403"/>
      <c r="BD485" s="402"/>
      <c r="BE485" s="403"/>
      <c r="BF485" s="402"/>
      <c r="BG485" s="403"/>
      <c r="BH485" s="402"/>
      <c r="BI485" s="403"/>
      <c r="BJ485" s="402"/>
      <c r="BK485" s="403"/>
      <c r="BL485" s="402"/>
      <c r="BM485" s="403"/>
      <c r="BN485" s="402"/>
      <c r="BO485" s="403"/>
      <c r="BP485" s="402"/>
      <c r="BQ485" s="403"/>
      <c r="BR485" s="402"/>
      <c r="BS485" s="403"/>
      <c r="BT485" s="402"/>
      <c r="BU485" s="403"/>
      <c r="BV485" s="337">
        <f t="shared" si="193"/>
        <v>0</v>
      </c>
      <c r="BW485" s="337">
        <f t="shared" si="194"/>
        <v>0</v>
      </c>
    </row>
    <row r="486" spans="1:75" s="64" customFormat="1" ht="21.95" customHeight="1" x14ac:dyDescent="0.25">
      <c r="A486" s="425" t="s">
        <v>3637</v>
      </c>
      <c r="B486" s="526" t="s">
        <v>3638</v>
      </c>
      <c r="C486" s="527">
        <v>2</v>
      </c>
      <c r="D486" s="528" t="s">
        <v>3622</v>
      </c>
      <c r="E486" s="426" t="s">
        <v>3639</v>
      </c>
      <c r="F486" s="529" t="s">
        <v>3224</v>
      </c>
      <c r="G486" s="529" t="s">
        <v>3225</v>
      </c>
      <c r="H486" s="530" t="s">
        <v>199</v>
      </c>
      <c r="I486" s="384" t="s">
        <v>3640</v>
      </c>
      <c r="J486" s="353" t="s">
        <v>3268</v>
      </c>
      <c r="K486" s="354" t="s">
        <v>3232</v>
      </c>
      <c r="L486" s="402"/>
      <c r="M486" s="403"/>
      <c r="N486" s="402"/>
      <c r="O486" s="403"/>
      <c r="P486" s="402"/>
      <c r="Q486" s="403"/>
      <c r="R486" s="402"/>
      <c r="S486" s="403"/>
      <c r="T486" s="402"/>
      <c r="U486" s="403"/>
      <c r="V486" s="402"/>
      <c r="W486" s="403"/>
      <c r="X486" s="402"/>
      <c r="Y486" s="403"/>
      <c r="Z486" s="402"/>
      <c r="AA486" s="403"/>
      <c r="AB486" s="402"/>
      <c r="AC486" s="403"/>
      <c r="AD486" s="402"/>
      <c r="AE486" s="403"/>
      <c r="AF486" s="402"/>
      <c r="AG486" s="403"/>
      <c r="AH486" s="402"/>
      <c r="AI486" s="403"/>
      <c r="AJ486" s="402"/>
      <c r="AK486" s="403"/>
      <c r="AL486" s="402"/>
      <c r="AM486" s="403"/>
      <c r="AN486" s="402"/>
      <c r="AO486" s="403"/>
      <c r="AP486" s="402"/>
      <c r="AQ486" s="403"/>
      <c r="AR486" s="402"/>
      <c r="AS486" s="403"/>
      <c r="AT486" s="402"/>
      <c r="AU486" s="403"/>
      <c r="AV486" s="402"/>
      <c r="AW486" s="403"/>
      <c r="AX486" s="402"/>
      <c r="AY486" s="403"/>
      <c r="AZ486" s="402"/>
      <c r="BA486" s="403"/>
      <c r="BB486" s="402"/>
      <c r="BC486" s="403"/>
      <c r="BD486" s="402"/>
      <c r="BE486" s="403"/>
      <c r="BF486" s="402"/>
      <c r="BG486" s="403"/>
      <c r="BH486" s="402"/>
      <c r="BI486" s="403"/>
      <c r="BJ486" s="402"/>
      <c r="BK486" s="403"/>
      <c r="BL486" s="402"/>
      <c r="BM486" s="403"/>
      <c r="BN486" s="402"/>
      <c r="BO486" s="403"/>
      <c r="BP486" s="402"/>
      <c r="BQ486" s="403"/>
      <c r="BR486" s="402"/>
      <c r="BS486" s="403"/>
      <c r="BT486" s="402"/>
      <c r="BU486" s="403"/>
      <c r="BV486" s="337">
        <f>L486+N486+P486+R486+T486+V486+X486+Z486+AB486+AD486+AF486+AH486+AJ486+AL486+AN486+AP486+AR486+AT486+AV486+AX486+AZ486+BB486+BD486+BF486+BH486+BJ486+BL486+BN486+BP486+BR486+BT486</f>
        <v>0</v>
      </c>
      <c r="BW486" s="337">
        <f>M486+O486+Q486+S486+U486+W486+Y486+AA486+AC486+AE486+AG486+AI486+AK486+AM486+AO486+AQ486+AS486+AU486+AW486+AY486+BA486+BC486+BE486+BG486+BI486+BK486+BM486+BO486+BQ486+BS486+BU486</f>
        <v>0</v>
      </c>
    </row>
    <row r="487" spans="1:75" s="64" customFormat="1" ht="21.95" customHeight="1" x14ac:dyDescent="0.2">
      <c r="A487" s="385" t="s">
        <v>3637</v>
      </c>
      <c r="B487" s="386" t="s">
        <v>3638</v>
      </c>
      <c r="C487" s="352" t="s">
        <v>3233</v>
      </c>
      <c r="D487" s="387" t="s">
        <v>3622</v>
      </c>
      <c r="E487" s="388" t="s">
        <v>3639</v>
      </c>
      <c r="F487" s="389" t="s">
        <v>3224</v>
      </c>
      <c r="G487" s="389" t="s">
        <v>3225</v>
      </c>
      <c r="H487" s="390" t="s">
        <v>199</v>
      </c>
      <c r="I487" s="391" t="s">
        <v>3640</v>
      </c>
      <c r="J487" s="353" t="s">
        <v>3268</v>
      </c>
      <c r="K487" s="353" t="s">
        <v>3234</v>
      </c>
      <c r="L487" s="400">
        <v>2</v>
      </c>
      <c r="M487" s="401"/>
      <c r="N487" s="400"/>
      <c r="O487" s="401"/>
      <c r="P487" s="400">
        <v>1</v>
      </c>
      <c r="Q487" s="401"/>
      <c r="R487" s="400"/>
      <c r="S487" s="401"/>
      <c r="T487" s="400"/>
      <c r="U487" s="401"/>
      <c r="V487" s="400">
        <v>2</v>
      </c>
      <c r="W487" s="401"/>
      <c r="X487" s="400"/>
      <c r="Y487" s="401"/>
      <c r="Z487" s="400">
        <v>2</v>
      </c>
      <c r="AA487" s="401"/>
      <c r="AB487" s="400"/>
      <c r="AC487" s="401"/>
      <c r="AD487" s="400">
        <v>1</v>
      </c>
      <c r="AE487" s="401"/>
      <c r="AF487" s="400"/>
      <c r="AG487" s="401"/>
      <c r="AH487" s="400"/>
      <c r="AI487" s="401"/>
      <c r="AJ487" s="400">
        <v>2</v>
      </c>
      <c r="AK487" s="401"/>
      <c r="AL487" s="400"/>
      <c r="AM487" s="401"/>
      <c r="AN487" s="400">
        <v>2</v>
      </c>
      <c r="AO487" s="401"/>
      <c r="AP487" s="400"/>
      <c r="AQ487" s="401"/>
      <c r="AR487" s="400">
        <v>1</v>
      </c>
      <c r="AS487" s="401"/>
      <c r="AT487" s="400"/>
      <c r="AU487" s="401"/>
      <c r="AV487" s="400"/>
      <c r="AW487" s="401"/>
      <c r="AX487" s="400">
        <v>2</v>
      </c>
      <c r="AY487" s="401"/>
      <c r="AZ487" s="400"/>
      <c r="BA487" s="401"/>
      <c r="BB487" s="400">
        <v>2</v>
      </c>
      <c r="BC487" s="401"/>
      <c r="BD487" s="400"/>
      <c r="BE487" s="401"/>
      <c r="BF487" s="400">
        <v>1</v>
      </c>
      <c r="BG487" s="401"/>
      <c r="BH487" s="400"/>
      <c r="BI487" s="401"/>
      <c r="BJ487" s="400"/>
      <c r="BK487" s="401"/>
      <c r="BL487" s="400">
        <v>2</v>
      </c>
      <c r="BM487" s="401"/>
      <c r="BN487" s="400"/>
      <c r="BO487" s="401"/>
      <c r="BP487" s="400">
        <v>2</v>
      </c>
      <c r="BQ487" s="401"/>
      <c r="BR487" s="400"/>
      <c r="BS487" s="401"/>
      <c r="BT487" s="400"/>
      <c r="BU487" s="401"/>
      <c r="BV487" s="337">
        <f t="shared" ref="BV487:BV490" si="195">L487+N487+P487+R487+T487+V487+X487+Z487+AB487+AD487+AF487+AH487+AJ487+AL487+AN487+AP487+AR487+AT487+AV487+AX487+AZ487+BB487+BD487+BF487+BH487+BJ487+BL487+BN487+BP487+BR487+BT487</f>
        <v>22</v>
      </c>
      <c r="BW487" s="337">
        <f t="shared" ref="BW487:BW490" si="196">M487+O487+Q487+S487+U487+W487+Y487+AA487+AC487+AE487+AG487+AI487+AK487+AM487+AO487+AQ487+AS487+AU487+AW487+AY487+BA487+BC487+BE487+BG487+BI487+BK487+BM487+BO487+BQ487+BS487+BU487</f>
        <v>0</v>
      </c>
    </row>
    <row r="488" spans="1:75" s="64" customFormat="1" ht="21.95" customHeight="1" x14ac:dyDescent="0.2">
      <c r="A488" s="385" t="s">
        <v>3637</v>
      </c>
      <c r="B488" s="386" t="s">
        <v>3638</v>
      </c>
      <c r="C488" s="392" t="s">
        <v>3233</v>
      </c>
      <c r="D488" s="387" t="s">
        <v>3622</v>
      </c>
      <c r="E488" s="388" t="s">
        <v>3639</v>
      </c>
      <c r="F488" s="389" t="s">
        <v>3224</v>
      </c>
      <c r="G488" s="389" t="s">
        <v>3225</v>
      </c>
      <c r="H488" s="390" t="s">
        <v>199</v>
      </c>
      <c r="I488" s="391" t="s">
        <v>3640</v>
      </c>
      <c r="J488" s="353" t="s">
        <v>3268</v>
      </c>
      <c r="K488" s="355" t="s">
        <v>3235</v>
      </c>
      <c r="L488" s="400"/>
      <c r="M488" s="401"/>
      <c r="N488" s="400"/>
      <c r="O488" s="401"/>
      <c r="P488" s="400"/>
      <c r="Q488" s="401"/>
      <c r="R488" s="400"/>
      <c r="S488" s="401"/>
      <c r="T488" s="400"/>
      <c r="U488" s="401"/>
      <c r="V488" s="400"/>
      <c r="W488" s="401"/>
      <c r="X488" s="400"/>
      <c r="Y488" s="401"/>
      <c r="Z488" s="400"/>
      <c r="AA488" s="401"/>
      <c r="AB488" s="400"/>
      <c r="AC488" s="401"/>
      <c r="AD488" s="400"/>
      <c r="AE488" s="401"/>
      <c r="AF488" s="400"/>
      <c r="AG488" s="401"/>
      <c r="AH488" s="400"/>
      <c r="AI488" s="401"/>
      <c r="AJ488" s="400"/>
      <c r="AK488" s="401"/>
      <c r="AL488" s="400"/>
      <c r="AM488" s="401"/>
      <c r="AN488" s="400"/>
      <c r="AO488" s="401"/>
      <c r="AP488" s="400"/>
      <c r="AQ488" s="401"/>
      <c r="AR488" s="400"/>
      <c r="AS488" s="401"/>
      <c r="AT488" s="400"/>
      <c r="AU488" s="401"/>
      <c r="AV488" s="400"/>
      <c r="AW488" s="401"/>
      <c r="AX488" s="400"/>
      <c r="AY488" s="401"/>
      <c r="AZ488" s="400"/>
      <c r="BA488" s="401"/>
      <c r="BB488" s="400"/>
      <c r="BC488" s="401"/>
      <c r="BD488" s="400"/>
      <c r="BE488" s="401"/>
      <c r="BF488" s="400"/>
      <c r="BG488" s="401"/>
      <c r="BH488" s="400"/>
      <c r="BI488" s="401"/>
      <c r="BJ488" s="400"/>
      <c r="BK488" s="401"/>
      <c r="BL488" s="400"/>
      <c r="BM488" s="401"/>
      <c r="BN488" s="400"/>
      <c r="BO488" s="401"/>
      <c r="BP488" s="400"/>
      <c r="BQ488" s="401"/>
      <c r="BR488" s="400"/>
      <c r="BS488" s="401"/>
      <c r="BT488" s="400"/>
      <c r="BU488" s="401"/>
      <c r="BV488" s="337">
        <f t="shared" si="195"/>
        <v>0</v>
      </c>
      <c r="BW488" s="337">
        <f t="shared" si="196"/>
        <v>0</v>
      </c>
    </row>
    <row r="489" spans="1:75" s="64" customFormat="1" ht="21.95" customHeight="1" x14ac:dyDescent="0.2">
      <c r="A489" s="385" t="s">
        <v>3637</v>
      </c>
      <c r="B489" s="386" t="s">
        <v>3638</v>
      </c>
      <c r="C489" s="392" t="s">
        <v>3233</v>
      </c>
      <c r="D489" s="387" t="s">
        <v>3622</v>
      </c>
      <c r="E489" s="388" t="s">
        <v>3639</v>
      </c>
      <c r="F489" s="389" t="s">
        <v>3224</v>
      </c>
      <c r="G489" s="389" t="s">
        <v>3225</v>
      </c>
      <c r="H489" s="390" t="s">
        <v>199</v>
      </c>
      <c r="I489" s="391" t="s">
        <v>3640</v>
      </c>
      <c r="J489" s="353" t="s">
        <v>3268</v>
      </c>
      <c r="K489" s="356" t="s">
        <v>3236</v>
      </c>
      <c r="L489" s="400"/>
      <c r="M489" s="401"/>
      <c r="N489" s="400"/>
      <c r="O489" s="401"/>
      <c r="P489" s="400"/>
      <c r="Q489" s="401"/>
      <c r="R489" s="400"/>
      <c r="S489" s="401"/>
      <c r="T489" s="400"/>
      <c r="U489" s="401"/>
      <c r="V489" s="400"/>
      <c r="W489" s="401"/>
      <c r="X489" s="400"/>
      <c r="Y489" s="401"/>
      <c r="Z489" s="400"/>
      <c r="AA489" s="401"/>
      <c r="AB489" s="400"/>
      <c r="AC489" s="401"/>
      <c r="AD489" s="400"/>
      <c r="AE489" s="401"/>
      <c r="AF489" s="400"/>
      <c r="AG489" s="401"/>
      <c r="AH489" s="400"/>
      <c r="AI489" s="401"/>
      <c r="AJ489" s="400"/>
      <c r="AK489" s="401"/>
      <c r="AL489" s="400"/>
      <c r="AM489" s="401"/>
      <c r="AN489" s="400"/>
      <c r="AO489" s="401"/>
      <c r="AP489" s="400"/>
      <c r="AQ489" s="401"/>
      <c r="AR489" s="400"/>
      <c r="AS489" s="401"/>
      <c r="AT489" s="400"/>
      <c r="AU489" s="401"/>
      <c r="AV489" s="400"/>
      <c r="AW489" s="401"/>
      <c r="AX489" s="400"/>
      <c r="AY489" s="401"/>
      <c r="AZ489" s="400"/>
      <c r="BA489" s="401"/>
      <c r="BB489" s="400"/>
      <c r="BC489" s="401"/>
      <c r="BD489" s="400"/>
      <c r="BE489" s="401"/>
      <c r="BF489" s="400"/>
      <c r="BG489" s="401"/>
      <c r="BH489" s="400"/>
      <c r="BI489" s="401"/>
      <c r="BJ489" s="400"/>
      <c r="BK489" s="401"/>
      <c r="BL489" s="400"/>
      <c r="BM489" s="401"/>
      <c r="BN489" s="400"/>
      <c r="BO489" s="401"/>
      <c r="BP489" s="400"/>
      <c r="BQ489" s="401"/>
      <c r="BR489" s="400"/>
      <c r="BS489" s="401"/>
      <c r="BT489" s="400"/>
      <c r="BU489" s="401"/>
      <c r="BV489" s="337">
        <f t="shared" si="195"/>
        <v>0</v>
      </c>
      <c r="BW489" s="337">
        <f t="shared" si="196"/>
        <v>0</v>
      </c>
    </row>
    <row r="490" spans="1:75" s="64" customFormat="1" ht="21.95" customHeight="1" thickBot="1" x14ac:dyDescent="0.25">
      <c r="A490" s="898" t="s">
        <v>3637</v>
      </c>
      <c r="B490" s="393" t="s">
        <v>3638</v>
      </c>
      <c r="C490" s="394" t="s">
        <v>3233</v>
      </c>
      <c r="D490" s="395" t="s">
        <v>3622</v>
      </c>
      <c r="E490" s="411" t="s">
        <v>3639</v>
      </c>
      <c r="F490" s="396" t="s">
        <v>3224</v>
      </c>
      <c r="G490" s="396" t="s">
        <v>3225</v>
      </c>
      <c r="H490" s="397" t="s">
        <v>199</v>
      </c>
      <c r="I490" s="899" t="s">
        <v>3640</v>
      </c>
      <c r="J490" s="353" t="s">
        <v>3268</v>
      </c>
      <c r="K490" s="357" t="s">
        <v>60</v>
      </c>
      <c r="L490" s="402"/>
      <c r="M490" s="403"/>
      <c r="N490" s="402"/>
      <c r="O490" s="403"/>
      <c r="P490" s="402"/>
      <c r="Q490" s="403"/>
      <c r="R490" s="402"/>
      <c r="S490" s="403"/>
      <c r="T490" s="402"/>
      <c r="U490" s="403"/>
      <c r="V490" s="402"/>
      <c r="W490" s="403"/>
      <c r="X490" s="402"/>
      <c r="Y490" s="403"/>
      <c r="Z490" s="402"/>
      <c r="AA490" s="403"/>
      <c r="AB490" s="402"/>
      <c r="AC490" s="403"/>
      <c r="AD490" s="402"/>
      <c r="AE490" s="403"/>
      <c r="AF490" s="402"/>
      <c r="AG490" s="403"/>
      <c r="AH490" s="402"/>
      <c r="AI490" s="403"/>
      <c r="AJ490" s="402"/>
      <c r="AK490" s="403"/>
      <c r="AL490" s="402"/>
      <c r="AM490" s="403"/>
      <c r="AN490" s="402"/>
      <c r="AO490" s="403"/>
      <c r="AP490" s="402"/>
      <c r="AQ490" s="403"/>
      <c r="AR490" s="402"/>
      <c r="AS490" s="403"/>
      <c r="AT490" s="402"/>
      <c r="AU490" s="403"/>
      <c r="AV490" s="402"/>
      <c r="AW490" s="403"/>
      <c r="AX490" s="402"/>
      <c r="AY490" s="403"/>
      <c r="AZ490" s="402"/>
      <c r="BA490" s="403"/>
      <c r="BB490" s="402"/>
      <c r="BC490" s="403"/>
      <c r="BD490" s="402"/>
      <c r="BE490" s="403"/>
      <c r="BF490" s="402"/>
      <c r="BG490" s="403"/>
      <c r="BH490" s="402"/>
      <c r="BI490" s="403"/>
      <c r="BJ490" s="402"/>
      <c r="BK490" s="403"/>
      <c r="BL490" s="402"/>
      <c r="BM490" s="403"/>
      <c r="BN490" s="402"/>
      <c r="BO490" s="403"/>
      <c r="BP490" s="402"/>
      <c r="BQ490" s="403"/>
      <c r="BR490" s="402"/>
      <c r="BS490" s="403"/>
      <c r="BT490" s="402"/>
      <c r="BU490" s="403"/>
      <c r="BV490" s="337">
        <f t="shared" si="195"/>
        <v>0</v>
      </c>
      <c r="BW490" s="337">
        <f t="shared" si="196"/>
        <v>0</v>
      </c>
    </row>
    <row r="491" spans="1:75" s="64" customFormat="1" ht="21.95" customHeight="1" x14ac:dyDescent="0.25">
      <c r="A491" s="425" t="s">
        <v>3641</v>
      </c>
      <c r="B491" s="526" t="s">
        <v>3642</v>
      </c>
      <c r="C491" s="527">
        <v>4</v>
      </c>
      <c r="D491" s="528" t="s">
        <v>3622</v>
      </c>
      <c r="E491" s="426" t="s">
        <v>3643</v>
      </c>
      <c r="F491" s="529" t="s">
        <v>3224</v>
      </c>
      <c r="G491" s="529" t="s">
        <v>3225</v>
      </c>
      <c r="H491" s="530" t="s">
        <v>199</v>
      </c>
      <c r="I491" s="384" t="s">
        <v>3644</v>
      </c>
      <c r="J491" s="353" t="s">
        <v>3231</v>
      </c>
      <c r="K491" s="354" t="s">
        <v>3232</v>
      </c>
      <c r="L491" s="402"/>
      <c r="M491" s="403"/>
      <c r="N491" s="402"/>
      <c r="O491" s="403"/>
      <c r="P491" s="402"/>
      <c r="Q491" s="403"/>
      <c r="R491" s="402"/>
      <c r="S491" s="403"/>
      <c r="T491" s="402"/>
      <c r="U491" s="403"/>
      <c r="V491" s="402"/>
      <c r="W491" s="403"/>
      <c r="X491" s="402"/>
      <c r="Y491" s="403"/>
      <c r="Z491" s="402"/>
      <c r="AA491" s="403"/>
      <c r="AB491" s="402"/>
      <c r="AC491" s="403"/>
      <c r="AD491" s="402"/>
      <c r="AE491" s="403"/>
      <c r="AF491" s="402"/>
      <c r="AG491" s="403"/>
      <c r="AH491" s="402"/>
      <c r="AI491" s="403"/>
      <c r="AJ491" s="402"/>
      <c r="AK491" s="403"/>
      <c r="AL491" s="402"/>
      <c r="AM491" s="403"/>
      <c r="AN491" s="402"/>
      <c r="AO491" s="403"/>
      <c r="AP491" s="402"/>
      <c r="AQ491" s="403"/>
      <c r="AR491" s="402"/>
      <c r="AS491" s="403"/>
      <c r="AT491" s="402"/>
      <c r="AU491" s="403"/>
      <c r="AV491" s="402"/>
      <c r="AW491" s="403"/>
      <c r="AX491" s="402"/>
      <c r="AY491" s="403"/>
      <c r="AZ491" s="402"/>
      <c r="BA491" s="403"/>
      <c r="BB491" s="402"/>
      <c r="BC491" s="403"/>
      <c r="BD491" s="402"/>
      <c r="BE491" s="403"/>
      <c r="BF491" s="402"/>
      <c r="BG491" s="403"/>
      <c r="BH491" s="402"/>
      <c r="BI491" s="403"/>
      <c r="BJ491" s="402"/>
      <c r="BK491" s="403"/>
      <c r="BL491" s="402"/>
      <c r="BM491" s="403"/>
      <c r="BN491" s="402"/>
      <c r="BO491" s="403"/>
      <c r="BP491" s="402"/>
      <c r="BQ491" s="403"/>
      <c r="BR491" s="402"/>
      <c r="BS491" s="403"/>
      <c r="BT491" s="402"/>
      <c r="BU491" s="403"/>
      <c r="BV491" s="337">
        <f>L491+N491+P491+R491+T491+V491+X491+Z491+AB491+AD491+AF491+AH491+AJ491+AL491+AN491+AP491+AR491+AT491+AV491+AX491+AZ491+BB491+BD491+BF491+BH491+BJ491+BL491+BN491+BP491+BR491+BT491</f>
        <v>0</v>
      </c>
      <c r="BW491" s="337">
        <f>M491+O491+Q491+S491+U491+W491+Y491+AA491+AC491+AE491+AG491+AI491+AK491+AM491+AO491+AQ491+AS491+AU491+AW491+AY491+BA491+BC491+BE491+BG491+BI491+BK491+BM491+BO491+BQ491+BS491+BU491</f>
        <v>0</v>
      </c>
    </row>
    <row r="492" spans="1:75" s="64" customFormat="1" ht="21.95" customHeight="1" x14ac:dyDescent="0.2">
      <c r="A492" s="385" t="s">
        <v>3641</v>
      </c>
      <c r="B492" s="386" t="s">
        <v>3642</v>
      </c>
      <c r="C492" s="352" t="s">
        <v>3262</v>
      </c>
      <c r="D492" s="387" t="s">
        <v>3622</v>
      </c>
      <c r="E492" s="388" t="s">
        <v>3643</v>
      </c>
      <c r="F492" s="389" t="s">
        <v>3224</v>
      </c>
      <c r="G492" s="389" t="s">
        <v>3225</v>
      </c>
      <c r="H492" s="390" t="s">
        <v>199</v>
      </c>
      <c r="I492" s="391" t="s">
        <v>3644</v>
      </c>
      <c r="J492" s="353" t="s">
        <v>3231</v>
      </c>
      <c r="K492" s="353" t="s">
        <v>3234</v>
      </c>
      <c r="L492" s="400"/>
      <c r="M492" s="401"/>
      <c r="N492" s="400"/>
      <c r="O492" s="401"/>
      <c r="P492" s="400"/>
      <c r="Q492" s="401"/>
      <c r="R492" s="400"/>
      <c r="S492" s="401"/>
      <c r="T492" s="400"/>
      <c r="U492" s="401"/>
      <c r="V492" s="400"/>
      <c r="W492" s="401"/>
      <c r="X492" s="400"/>
      <c r="Y492" s="401"/>
      <c r="Z492" s="400"/>
      <c r="AA492" s="401"/>
      <c r="AB492" s="400"/>
      <c r="AC492" s="401"/>
      <c r="AD492" s="400"/>
      <c r="AE492" s="401"/>
      <c r="AF492" s="400"/>
      <c r="AG492" s="401"/>
      <c r="AH492" s="400"/>
      <c r="AI492" s="401"/>
      <c r="AJ492" s="400"/>
      <c r="AK492" s="401"/>
      <c r="AL492" s="400"/>
      <c r="AM492" s="401"/>
      <c r="AN492" s="400"/>
      <c r="AO492" s="401"/>
      <c r="AP492" s="400"/>
      <c r="AQ492" s="401"/>
      <c r="AR492" s="400"/>
      <c r="AS492" s="401"/>
      <c r="AT492" s="400"/>
      <c r="AU492" s="401"/>
      <c r="AV492" s="400"/>
      <c r="AW492" s="401"/>
      <c r="AX492" s="400"/>
      <c r="AY492" s="401"/>
      <c r="AZ492" s="400"/>
      <c r="BA492" s="401"/>
      <c r="BB492" s="400"/>
      <c r="BC492" s="401"/>
      <c r="BD492" s="400"/>
      <c r="BE492" s="401"/>
      <c r="BF492" s="400"/>
      <c r="BG492" s="401"/>
      <c r="BH492" s="400"/>
      <c r="BI492" s="401"/>
      <c r="BJ492" s="400"/>
      <c r="BK492" s="401"/>
      <c r="BL492" s="400"/>
      <c r="BM492" s="401"/>
      <c r="BN492" s="400"/>
      <c r="BO492" s="401"/>
      <c r="BP492" s="400"/>
      <c r="BQ492" s="401"/>
      <c r="BR492" s="400"/>
      <c r="BS492" s="401"/>
      <c r="BT492" s="400"/>
      <c r="BU492" s="401"/>
      <c r="BV492" s="337">
        <f t="shared" ref="BV492:BV495" si="197">L492+N492+P492+R492+T492+V492+X492+Z492+AB492+AD492+AF492+AH492+AJ492+AL492+AN492+AP492+AR492+AT492+AV492+AX492+AZ492+BB492+BD492+BF492+BH492+BJ492+BL492+BN492+BP492+BR492+BT492</f>
        <v>0</v>
      </c>
      <c r="BW492" s="337">
        <f t="shared" ref="BW492:BW495" si="198">M492+O492+Q492+S492+U492+W492+Y492+AA492+AC492+AE492+AG492+AI492+AK492+AM492+AO492+AQ492+AS492+AU492+AW492+AY492+BA492+BC492+BE492+BG492+BI492+BK492+BM492+BO492+BQ492+BS492+BU492</f>
        <v>0</v>
      </c>
    </row>
    <row r="493" spans="1:75" s="64" customFormat="1" ht="21.95" customHeight="1" x14ac:dyDescent="0.2">
      <c r="A493" s="385" t="s">
        <v>3641</v>
      </c>
      <c r="B493" s="386" t="s">
        <v>3642</v>
      </c>
      <c r="C493" s="392" t="s">
        <v>3262</v>
      </c>
      <c r="D493" s="387" t="s">
        <v>3622</v>
      </c>
      <c r="E493" s="388" t="s">
        <v>3643</v>
      </c>
      <c r="F493" s="389" t="s">
        <v>3224</v>
      </c>
      <c r="G493" s="389" t="s">
        <v>3225</v>
      </c>
      <c r="H493" s="390" t="s">
        <v>199</v>
      </c>
      <c r="I493" s="391" t="s">
        <v>3644</v>
      </c>
      <c r="J493" s="353" t="s">
        <v>3231</v>
      </c>
      <c r="K493" s="355" t="s">
        <v>3235</v>
      </c>
      <c r="L493" s="400"/>
      <c r="M493" s="401"/>
      <c r="N493" s="400"/>
      <c r="O493" s="401"/>
      <c r="P493" s="400"/>
      <c r="Q493" s="401"/>
      <c r="R493" s="400"/>
      <c r="S493" s="401"/>
      <c r="T493" s="400"/>
      <c r="U493" s="401"/>
      <c r="V493" s="400"/>
      <c r="W493" s="401"/>
      <c r="X493" s="400"/>
      <c r="Y493" s="401"/>
      <c r="Z493" s="400"/>
      <c r="AA493" s="401"/>
      <c r="AB493" s="400"/>
      <c r="AC493" s="401"/>
      <c r="AD493" s="400"/>
      <c r="AE493" s="401"/>
      <c r="AF493" s="400"/>
      <c r="AG493" s="401"/>
      <c r="AH493" s="400"/>
      <c r="AI493" s="401"/>
      <c r="AJ493" s="400"/>
      <c r="AK493" s="401"/>
      <c r="AL493" s="400"/>
      <c r="AM493" s="401"/>
      <c r="AN493" s="400"/>
      <c r="AO493" s="401"/>
      <c r="AP493" s="400"/>
      <c r="AQ493" s="401"/>
      <c r="AR493" s="400"/>
      <c r="AS493" s="401"/>
      <c r="AT493" s="400"/>
      <c r="AU493" s="401"/>
      <c r="AV493" s="400"/>
      <c r="AW493" s="401"/>
      <c r="AX493" s="400"/>
      <c r="AY493" s="401"/>
      <c r="AZ493" s="400"/>
      <c r="BA493" s="401"/>
      <c r="BB493" s="400"/>
      <c r="BC493" s="401"/>
      <c r="BD493" s="400"/>
      <c r="BE493" s="401"/>
      <c r="BF493" s="400"/>
      <c r="BG493" s="401"/>
      <c r="BH493" s="400"/>
      <c r="BI493" s="401"/>
      <c r="BJ493" s="400"/>
      <c r="BK493" s="401"/>
      <c r="BL493" s="400"/>
      <c r="BM493" s="401"/>
      <c r="BN493" s="400"/>
      <c r="BO493" s="401"/>
      <c r="BP493" s="400"/>
      <c r="BQ493" s="401"/>
      <c r="BR493" s="400"/>
      <c r="BS493" s="401"/>
      <c r="BT493" s="400"/>
      <c r="BU493" s="401"/>
      <c r="BV493" s="337">
        <f t="shared" si="197"/>
        <v>0</v>
      </c>
      <c r="BW493" s="337">
        <f t="shared" si="198"/>
        <v>0</v>
      </c>
    </row>
    <row r="494" spans="1:75" s="64" customFormat="1" ht="21.95" customHeight="1" x14ac:dyDescent="0.2">
      <c r="A494" s="385" t="s">
        <v>3641</v>
      </c>
      <c r="B494" s="386" t="s">
        <v>3642</v>
      </c>
      <c r="C494" s="392" t="s">
        <v>3262</v>
      </c>
      <c r="D494" s="387" t="s">
        <v>3622</v>
      </c>
      <c r="E494" s="388" t="s">
        <v>3643</v>
      </c>
      <c r="F494" s="389" t="s">
        <v>3224</v>
      </c>
      <c r="G494" s="389" t="s">
        <v>3225</v>
      </c>
      <c r="H494" s="390" t="s">
        <v>199</v>
      </c>
      <c r="I494" s="391" t="s">
        <v>3644</v>
      </c>
      <c r="J494" s="353" t="s">
        <v>3231</v>
      </c>
      <c r="K494" s="356" t="s">
        <v>3236</v>
      </c>
      <c r="L494" s="400"/>
      <c r="M494" s="401"/>
      <c r="N494" s="400"/>
      <c r="O494" s="401"/>
      <c r="P494" s="400"/>
      <c r="Q494" s="401"/>
      <c r="R494" s="400"/>
      <c r="S494" s="401"/>
      <c r="T494" s="400"/>
      <c r="U494" s="401"/>
      <c r="V494" s="400"/>
      <c r="W494" s="401"/>
      <c r="X494" s="400"/>
      <c r="Y494" s="401"/>
      <c r="Z494" s="400"/>
      <c r="AA494" s="401"/>
      <c r="AB494" s="400"/>
      <c r="AC494" s="401"/>
      <c r="AD494" s="400"/>
      <c r="AE494" s="401"/>
      <c r="AF494" s="400"/>
      <c r="AG494" s="401"/>
      <c r="AH494" s="400"/>
      <c r="AI494" s="401"/>
      <c r="AJ494" s="400"/>
      <c r="AK494" s="401"/>
      <c r="AL494" s="400"/>
      <c r="AM494" s="401"/>
      <c r="AN494" s="400"/>
      <c r="AO494" s="401"/>
      <c r="AP494" s="400"/>
      <c r="AQ494" s="401"/>
      <c r="AR494" s="400"/>
      <c r="AS494" s="401"/>
      <c r="AT494" s="400"/>
      <c r="AU494" s="401"/>
      <c r="AV494" s="400"/>
      <c r="AW494" s="401"/>
      <c r="AX494" s="400"/>
      <c r="AY494" s="401"/>
      <c r="AZ494" s="400"/>
      <c r="BA494" s="401"/>
      <c r="BB494" s="400"/>
      <c r="BC494" s="401"/>
      <c r="BD494" s="400"/>
      <c r="BE494" s="401"/>
      <c r="BF494" s="400"/>
      <c r="BG494" s="401"/>
      <c r="BH494" s="400"/>
      <c r="BI494" s="401"/>
      <c r="BJ494" s="400"/>
      <c r="BK494" s="401"/>
      <c r="BL494" s="400"/>
      <c r="BM494" s="401"/>
      <c r="BN494" s="400"/>
      <c r="BO494" s="401"/>
      <c r="BP494" s="400"/>
      <c r="BQ494" s="401"/>
      <c r="BR494" s="400"/>
      <c r="BS494" s="401"/>
      <c r="BT494" s="400"/>
      <c r="BU494" s="401"/>
      <c r="BV494" s="337">
        <f t="shared" si="197"/>
        <v>0</v>
      </c>
      <c r="BW494" s="337">
        <f t="shared" si="198"/>
        <v>0</v>
      </c>
    </row>
    <row r="495" spans="1:75" s="64" customFormat="1" ht="21.95" customHeight="1" thickBot="1" x14ac:dyDescent="0.25">
      <c r="A495" s="898" t="s">
        <v>3641</v>
      </c>
      <c r="B495" s="393" t="s">
        <v>3642</v>
      </c>
      <c r="C495" s="394" t="s">
        <v>3262</v>
      </c>
      <c r="D495" s="395" t="s">
        <v>3622</v>
      </c>
      <c r="E495" s="411" t="s">
        <v>3643</v>
      </c>
      <c r="F495" s="396" t="s">
        <v>3224</v>
      </c>
      <c r="G495" s="396" t="s">
        <v>3225</v>
      </c>
      <c r="H495" s="397" t="s">
        <v>199</v>
      </c>
      <c r="I495" s="899" t="s">
        <v>3644</v>
      </c>
      <c r="J495" s="353" t="s">
        <v>3231</v>
      </c>
      <c r="K495" s="357" t="s">
        <v>60</v>
      </c>
      <c r="L495" s="402"/>
      <c r="M495" s="403"/>
      <c r="N495" s="402"/>
      <c r="O495" s="403"/>
      <c r="P495" s="402"/>
      <c r="Q495" s="403"/>
      <c r="R495" s="402"/>
      <c r="S495" s="403"/>
      <c r="T495" s="402"/>
      <c r="U495" s="403"/>
      <c r="V495" s="402"/>
      <c r="W495" s="403"/>
      <c r="X495" s="402"/>
      <c r="Y495" s="403"/>
      <c r="Z495" s="402"/>
      <c r="AA495" s="403"/>
      <c r="AB495" s="402"/>
      <c r="AC495" s="403"/>
      <c r="AD495" s="402"/>
      <c r="AE495" s="403"/>
      <c r="AF495" s="402"/>
      <c r="AG495" s="403"/>
      <c r="AH495" s="402"/>
      <c r="AI495" s="403"/>
      <c r="AJ495" s="402"/>
      <c r="AK495" s="403"/>
      <c r="AL495" s="402"/>
      <c r="AM495" s="403"/>
      <c r="AN495" s="402"/>
      <c r="AO495" s="403"/>
      <c r="AP495" s="402"/>
      <c r="AQ495" s="403"/>
      <c r="AR495" s="402"/>
      <c r="AS495" s="403"/>
      <c r="AT495" s="402"/>
      <c r="AU495" s="403"/>
      <c r="AV495" s="402"/>
      <c r="AW495" s="403"/>
      <c r="AX495" s="402"/>
      <c r="AY495" s="403"/>
      <c r="AZ495" s="402"/>
      <c r="BA495" s="403"/>
      <c r="BB495" s="402"/>
      <c r="BC495" s="403"/>
      <c r="BD495" s="402"/>
      <c r="BE495" s="403"/>
      <c r="BF495" s="402"/>
      <c r="BG495" s="403"/>
      <c r="BH495" s="402"/>
      <c r="BI495" s="403"/>
      <c r="BJ495" s="402"/>
      <c r="BK495" s="403"/>
      <c r="BL495" s="402"/>
      <c r="BM495" s="403"/>
      <c r="BN495" s="402"/>
      <c r="BO495" s="403"/>
      <c r="BP495" s="402"/>
      <c r="BQ495" s="403"/>
      <c r="BR495" s="402"/>
      <c r="BS495" s="403"/>
      <c r="BT495" s="402"/>
      <c r="BU495" s="403"/>
      <c r="BV495" s="337">
        <f t="shared" si="197"/>
        <v>0</v>
      </c>
      <c r="BW495" s="337">
        <f t="shared" si="198"/>
        <v>0</v>
      </c>
    </row>
    <row r="496" spans="1:75" s="64" customFormat="1" ht="21.95" customHeight="1" x14ac:dyDescent="0.25">
      <c r="A496" s="425" t="s">
        <v>3645</v>
      </c>
      <c r="B496" s="526" t="s">
        <v>3646</v>
      </c>
      <c r="C496" s="527">
        <v>3</v>
      </c>
      <c r="D496" s="528" t="s">
        <v>3622</v>
      </c>
      <c r="E496" s="426" t="s">
        <v>3647</v>
      </c>
      <c r="F496" s="529" t="s">
        <v>3224</v>
      </c>
      <c r="G496" s="529" t="s">
        <v>3225</v>
      </c>
      <c r="H496" s="530" t="s">
        <v>199</v>
      </c>
      <c r="I496" s="384" t="s">
        <v>3648</v>
      </c>
      <c r="J496" s="353" t="s">
        <v>3300</v>
      </c>
      <c r="K496" s="354" t="s">
        <v>3232</v>
      </c>
      <c r="L496" s="402"/>
      <c r="M496" s="403"/>
      <c r="N496" s="402"/>
      <c r="O496" s="403"/>
      <c r="P496" s="402"/>
      <c r="Q496" s="403"/>
      <c r="R496" s="402"/>
      <c r="S496" s="403"/>
      <c r="T496" s="402"/>
      <c r="U496" s="403"/>
      <c r="V496" s="402"/>
      <c r="W496" s="403"/>
      <c r="X496" s="402"/>
      <c r="Y496" s="403"/>
      <c r="Z496" s="402"/>
      <c r="AA496" s="403"/>
      <c r="AB496" s="402"/>
      <c r="AC496" s="403"/>
      <c r="AD496" s="402"/>
      <c r="AE496" s="403"/>
      <c r="AF496" s="402"/>
      <c r="AG496" s="403"/>
      <c r="AH496" s="402"/>
      <c r="AI496" s="403"/>
      <c r="AJ496" s="402"/>
      <c r="AK496" s="403"/>
      <c r="AL496" s="402"/>
      <c r="AM496" s="403"/>
      <c r="AN496" s="402"/>
      <c r="AO496" s="403"/>
      <c r="AP496" s="402"/>
      <c r="AQ496" s="403"/>
      <c r="AR496" s="402"/>
      <c r="AS496" s="403"/>
      <c r="AT496" s="402"/>
      <c r="AU496" s="403"/>
      <c r="AV496" s="402"/>
      <c r="AW496" s="403"/>
      <c r="AX496" s="402"/>
      <c r="AY496" s="403"/>
      <c r="AZ496" s="402"/>
      <c r="BA496" s="403"/>
      <c r="BB496" s="402"/>
      <c r="BC496" s="403"/>
      <c r="BD496" s="402"/>
      <c r="BE496" s="403"/>
      <c r="BF496" s="402"/>
      <c r="BG496" s="403"/>
      <c r="BH496" s="402"/>
      <c r="BI496" s="403"/>
      <c r="BJ496" s="402"/>
      <c r="BK496" s="403"/>
      <c r="BL496" s="402"/>
      <c r="BM496" s="403"/>
      <c r="BN496" s="402"/>
      <c r="BO496" s="403"/>
      <c r="BP496" s="402"/>
      <c r="BQ496" s="403"/>
      <c r="BR496" s="402"/>
      <c r="BS496" s="403"/>
      <c r="BT496" s="402"/>
      <c r="BU496" s="403"/>
      <c r="BV496" s="337">
        <f>L496+N496+P496+R496+T496+V496+X496+Z496+AB496+AD496+AF496+AH496+AJ496+AL496+AN496+AP496+AR496+AT496+AV496+AX496+AZ496+BB496+BD496+BF496+BH496+BJ496+BL496+BN496+BP496+BR496+BT496</f>
        <v>0</v>
      </c>
      <c r="BW496" s="337">
        <f>M496+O496+Q496+S496+U496+W496+Y496+AA496+AC496+AE496+AG496+AI496+AK496+AM496+AO496+AQ496+AS496+AU496+AW496+AY496+BA496+BC496+BE496+BG496+BI496+BK496+BM496+BO496+BQ496+BS496+BU496</f>
        <v>0</v>
      </c>
    </row>
    <row r="497" spans="1:75" s="64" customFormat="1" ht="21.95" customHeight="1" x14ac:dyDescent="0.2">
      <c r="A497" s="385" t="s">
        <v>3645</v>
      </c>
      <c r="B497" s="386" t="s">
        <v>3646</v>
      </c>
      <c r="C497" s="352" t="s">
        <v>3301</v>
      </c>
      <c r="D497" s="387" t="s">
        <v>3622</v>
      </c>
      <c r="E497" s="388" t="s">
        <v>3647</v>
      </c>
      <c r="F497" s="389" t="s">
        <v>3224</v>
      </c>
      <c r="G497" s="389" t="s">
        <v>3225</v>
      </c>
      <c r="H497" s="390" t="s">
        <v>199</v>
      </c>
      <c r="I497" s="391" t="s">
        <v>3648</v>
      </c>
      <c r="J497" s="353" t="s">
        <v>3300</v>
      </c>
      <c r="K497" s="353" t="s">
        <v>3234</v>
      </c>
      <c r="L497" s="400"/>
      <c r="M497" s="401"/>
      <c r="N497" s="400"/>
      <c r="O497" s="401"/>
      <c r="P497" s="400"/>
      <c r="Q497" s="401"/>
      <c r="R497" s="400"/>
      <c r="S497" s="401"/>
      <c r="T497" s="400"/>
      <c r="U497" s="401"/>
      <c r="V497" s="400"/>
      <c r="W497" s="401"/>
      <c r="X497" s="400"/>
      <c r="Y497" s="401"/>
      <c r="Z497" s="400"/>
      <c r="AA497" s="401"/>
      <c r="AB497" s="400"/>
      <c r="AC497" s="401"/>
      <c r="AD497" s="400"/>
      <c r="AE497" s="401"/>
      <c r="AF497" s="400"/>
      <c r="AG497" s="401"/>
      <c r="AH497" s="400"/>
      <c r="AI497" s="401"/>
      <c r="AJ497" s="400"/>
      <c r="AK497" s="401"/>
      <c r="AL497" s="400"/>
      <c r="AM497" s="401"/>
      <c r="AN497" s="400"/>
      <c r="AO497" s="401"/>
      <c r="AP497" s="400"/>
      <c r="AQ497" s="401"/>
      <c r="AR497" s="400"/>
      <c r="AS497" s="401"/>
      <c r="AT497" s="400"/>
      <c r="AU497" s="401"/>
      <c r="AV497" s="400"/>
      <c r="AW497" s="401"/>
      <c r="AX497" s="400"/>
      <c r="AY497" s="401"/>
      <c r="AZ497" s="400"/>
      <c r="BA497" s="401"/>
      <c r="BB497" s="400"/>
      <c r="BC497" s="401"/>
      <c r="BD497" s="400"/>
      <c r="BE497" s="401"/>
      <c r="BF497" s="400"/>
      <c r="BG497" s="401"/>
      <c r="BH497" s="400"/>
      <c r="BI497" s="401"/>
      <c r="BJ497" s="400"/>
      <c r="BK497" s="401"/>
      <c r="BL497" s="400"/>
      <c r="BM497" s="401"/>
      <c r="BN497" s="400"/>
      <c r="BO497" s="401"/>
      <c r="BP497" s="400"/>
      <c r="BQ497" s="401"/>
      <c r="BR497" s="400"/>
      <c r="BS497" s="401"/>
      <c r="BT497" s="400"/>
      <c r="BU497" s="401"/>
      <c r="BV497" s="337">
        <f t="shared" ref="BV497:BV500" si="199">L497+N497+P497+R497+T497+V497+X497+Z497+AB497+AD497+AF497+AH497+AJ497+AL497+AN497+AP497+AR497+AT497+AV497+AX497+AZ497+BB497+BD497+BF497+BH497+BJ497+BL497+BN497+BP497+BR497+BT497</f>
        <v>0</v>
      </c>
      <c r="BW497" s="337">
        <f t="shared" ref="BW497:BW500" si="200">M497+O497+Q497+S497+U497+W497+Y497+AA497+AC497+AE497+AG497+AI497+AK497+AM497+AO497+AQ497+AS497+AU497+AW497+AY497+BA497+BC497+BE497+BG497+BI497+BK497+BM497+BO497+BQ497+BS497+BU497</f>
        <v>0</v>
      </c>
    </row>
    <row r="498" spans="1:75" s="64" customFormat="1" ht="21.95" customHeight="1" x14ac:dyDescent="0.2">
      <c r="A498" s="385" t="s">
        <v>3645</v>
      </c>
      <c r="B498" s="386" t="s">
        <v>3646</v>
      </c>
      <c r="C498" s="392" t="s">
        <v>3301</v>
      </c>
      <c r="D498" s="387" t="s">
        <v>3622</v>
      </c>
      <c r="E498" s="388" t="s">
        <v>3647</v>
      </c>
      <c r="F498" s="389" t="s">
        <v>3224</v>
      </c>
      <c r="G498" s="389" t="s">
        <v>3225</v>
      </c>
      <c r="H498" s="390" t="s">
        <v>199</v>
      </c>
      <c r="I498" s="391" t="s">
        <v>3648</v>
      </c>
      <c r="J498" s="353" t="s">
        <v>3300</v>
      </c>
      <c r="K498" s="355" t="s">
        <v>3235</v>
      </c>
      <c r="L498" s="400"/>
      <c r="M498" s="401"/>
      <c r="N498" s="400"/>
      <c r="O498" s="401"/>
      <c r="P498" s="400"/>
      <c r="Q498" s="401"/>
      <c r="R498" s="400"/>
      <c r="S498" s="401"/>
      <c r="T498" s="400"/>
      <c r="U498" s="401"/>
      <c r="V498" s="400"/>
      <c r="W498" s="401"/>
      <c r="X498" s="400"/>
      <c r="Y498" s="401"/>
      <c r="Z498" s="400"/>
      <c r="AA498" s="401"/>
      <c r="AB498" s="400"/>
      <c r="AC498" s="401"/>
      <c r="AD498" s="400"/>
      <c r="AE498" s="401"/>
      <c r="AF498" s="400"/>
      <c r="AG498" s="401"/>
      <c r="AH498" s="400"/>
      <c r="AI498" s="401"/>
      <c r="AJ498" s="400"/>
      <c r="AK498" s="401"/>
      <c r="AL498" s="400"/>
      <c r="AM498" s="401"/>
      <c r="AN498" s="400"/>
      <c r="AO498" s="401"/>
      <c r="AP498" s="400"/>
      <c r="AQ498" s="401"/>
      <c r="AR498" s="400"/>
      <c r="AS498" s="401"/>
      <c r="AT498" s="400"/>
      <c r="AU498" s="401"/>
      <c r="AV498" s="400"/>
      <c r="AW498" s="401"/>
      <c r="AX498" s="400"/>
      <c r="AY498" s="401"/>
      <c r="AZ498" s="400"/>
      <c r="BA498" s="401"/>
      <c r="BB498" s="400"/>
      <c r="BC498" s="401"/>
      <c r="BD498" s="400"/>
      <c r="BE498" s="401"/>
      <c r="BF498" s="400"/>
      <c r="BG498" s="401"/>
      <c r="BH498" s="400"/>
      <c r="BI498" s="401"/>
      <c r="BJ498" s="400"/>
      <c r="BK498" s="401"/>
      <c r="BL498" s="400"/>
      <c r="BM498" s="401"/>
      <c r="BN498" s="400"/>
      <c r="BO498" s="401"/>
      <c r="BP498" s="400"/>
      <c r="BQ498" s="401"/>
      <c r="BR498" s="400"/>
      <c r="BS498" s="401"/>
      <c r="BT498" s="400"/>
      <c r="BU498" s="401"/>
      <c r="BV498" s="337">
        <f t="shared" si="199"/>
        <v>0</v>
      </c>
      <c r="BW498" s="337">
        <f t="shared" si="200"/>
        <v>0</v>
      </c>
    </row>
    <row r="499" spans="1:75" s="64" customFormat="1" ht="21.95" customHeight="1" x14ac:dyDescent="0.2">
      <c r="A499" s="385" t="s">
        <v>3645</v>
      </c>
      <c r="B499" s="386" t="s">
        <v>3646</v>
      </c>
      <c r="C499" s="392" t="s">
        <v>3301</v>
      </c>
      <c r="D499" s="387" t="s">
        <v>3622</v>
      </c>
      <c r="E499" s="388" t="s">
        <v>3647</v>
      </c>
      <c r="F499" s="389" t="s">
        <v>3224</v>
      </c>
      <c r="G499" s="389" t="s">
        <v>3225</v>
      </c>
      <c r="H499" s="390" t="s">
        <v>199</v>
      </c>
      <c r="I499" s="391" t="s">
        <v>3648</v>
      </c>
      <c r="J499" s="353" t="s">
        <v>3300</v>
      </c>
      <c r="K499" s="356" t="s">
        <v>3236</v>
      </c>
      <c r="L499" s="400"/>
      <c r="M499" s="401"/>
      <c r="N499" s="400"/>
      <c r="O499" s="401"/>
      <c r="P499" s="400"/>
      <c r="Q499" s="401"/>
      <c r="R499" s="400"/>
      <c r="S499" s="401"/>
      <c r="T499" s="400"/>
      <c r="U499" s="401"/>
      <c r="V499" s="400"/>
      <c r="W499" s="401"/>
      <c r="X499" s="400"/>
      <c r="Y499" s="401"/>
      <c r="Z499" s="400"/>
      <c r="AA499" s="401"/>
      <c r="AB499" s="400"/>
      <c r="AC499" s="401"/>
      <c r="AD499" s="400"/>
      <c r="AE499" s="401"/>
      <c r="AF499" s="400"/>
      <c r="AG499" s="401"/>
      <c r="AH499" s="400"/>
      <c r="AI499" s="401"/>
      <c r="AJ499" s="400"/>
      <c r="AK499" s="401"/>
      <c r="AL499" s="400"/>
      <c r="AM499" s="401"/>
      <c r="AN499" s="400"/>
      <c r="AO499" s="401"/>
      <c r="AP499" s="400"/>
      <c r="AQ499" s="401"/>
      <c r="AR499" s="400"/>
      <c r="AS499" s="401"/>
      <c r="AT499" s="400"/>
      <c r="AU499" s="401"/>
      <c r="AV499" s="400"/>
      <c r="AW499" s="401"/>
      <c r="AX499" s="400"/>
      <c r="AY499" s="401"/>
      <c r="AZ499" s="400"/>
      <c r="BA499" s="401"/>
      <c r="BB499" s="400"/>
      <c r="BC499" s="401"/>
      <c r="BD499" s="400"/>
      <c r="BE499" s="401"/>
      <c r="BF499" s="400"/>
      <c r="BG499" s="401"/>
      <c r="BH499" s="400"/>
      <c r="BI499" s="401"/>
      <c r="BJ499" s="400"/>
      <c r="BK499" s="401"/>
      <c r="BL499" s="400"/>
      <c r="BM499" s="401"/>
      <c r="BN499" s="400"/>
      <c r="BO499" s="401"/>
      <c r="BP499" s="400"/>
      <c r="BQ499" s="401"/>
      <c r="BR499" s="400"/>
      <c r="BS499" s="401"/>
      <c r="BT499" s="400"/>
      <c r="BU499" s="401"/>
      <c r="BV499" s="337">
        <f t="shared" si="199"/>
        <v>0</v>
      </c>
      <c r="BW499" s="337">
        <f t="shared" si="200"/>
        <v>0</v>
      </c>
    </row>
    <row r="500" spans="1:75" s="64" customFormat="1" ht="21.95" customHeight="1" thickBot="1" x14ac:dyDescent="0.25">
      <c r="A500" s="898" t="s">
        <v>3645</v>
      </c>
      <c r="B500" s="393" t="s">
        <v>3646</v>
      </c>
      <c r="C500" s="394" t="s">
        <v>3301</v>
      </c>
      <c r="D500" s="395" t="s">
        <v>3622</v>
      </c>
      <c r="E500" s="411" t="s">
        <v>3647</v>
      </c>
      <c r="F500" s="396" t="s">
        <v>3224</v>
      </c>
      <c r="G500" s="396" t="s">
        <v>3225</v>
      </c>
      <c r="H500" s="397" t="s">
        <v>199</v>
      </c>
      <c r="I500" s="899" t="s">
        <v>3648</v>
      </c>
      <c r="J500" s="353" t="s">
        <v>3300</v>
      </c>
      <c r="K500" s="357" t="s">
        <v>60</v>
      </c>
      <c r="L500" s="402"/>
      <c r="M500" s="403"/>
      <c r="N500" s="402"/>
      <c r="O500" s="403"/>
      <c r="P500" s="402"/>
      <c r="Q500" s="403"/>
      <c r="R500" s="402"/>
      <c r="S500" s="403"/>
      <c r="T500" s="402"/>
      <c r="U500" s="403"/>
      <c r="V500" s="402"/>
      <c r="W500" s="403"/>
      <c r="X500" s="402"/>
      <c r="Y500" s="403"/>
      <c r="Z500" s="402"/>
      <c r="AA500" s="403"/>
      <c r="AB500" s="402"/>
      <c r="AC500" s="403"/>
      <c r="AD500" s="402"/>
      <c r="AE500" s="403"/>
      <c r="AF500" s="402"/>
      <c r="AG500" s="403"/>
      <c r="AH500" s="402"/>
      <c r="AI500" s="403"/>
      <c r="AJ500" s="402"/>
      <c r="AK500" s="403"/>
      <c r="AL500" s="402"/>
      <c r="AM500" s="403"/>
      <c r="AN500" s="402"/>
      <c r="AO500" s="403"/>
      <c r="AP500" s="402"/>
      <c r="AQ500" s="403"/>
      <c r="AR500" s="402"/>
      <c r="AS500" s="403"/>
      <c r="AT500" s="402"/>
      <c r="AU500" s="403"/>
      <c r="AV500" s="402"/>
      <c r="AW500" s="403"/>
      <c r="AX500" s="402"/>
      <c r="AY500" s="403"/>
      <c r="AZ500" s="402"/>
      <c r="BA500" s="403"/>
      <c r="BB500" s="402"/>
      <c r="BC500" s="403"/>
      <c r="BD500" s="402"/>
      <c r="BE500" s="403"/>
      <c r="BF500" s="402"/>
      <c r="BG500" s="403"/>
      <c r="BH500" s="402"/>
      <c r="BI500" s="403"/>
      <c r="BJ500" s="402"/>
      <c r="BK500" s="403"/>
      <c r="BL500" s="402"/>
      <c r="BM500" s="403"/>
      <c r="BN500" s="402"/>
      <c r="BO500" s="403"/>
      <c r="BP500" s="402"/>
      <c r="BQ500" s="403"/>
      <c r="BR500" s="402"/>
      <c r="BS500" s="403"/>
      <c r="BT500" s="402"/>
      <c r="BU500" s="403"/>
      <c r="BV500" s="337">
        <f t="shared" si="199"/>
        <v>0</v>
      </c>
      <c r="BW500" s="337">
        <f t="shared" si="200"/>
        <v>0</v>
      </c>
    </row>
    <row r="501" spans="1:75" s="64" customFormat="1" ht="21.95" customHeight="1" x14ac:dyDescent="0.25">
      <c r="A501" s="425" t="s">
        <v>3649</v>
      </c>
      <c r="B501" s="526" t="s">
        <v>3650</v>
      </c>
      <c r="C501" s="527">
        <v>3</v>
      </c>
      <c r="D501" s="528" t="s">
        <v>3651</v>
      </c>
      <c r="E501" s="426" t="s">
        <v>3652</v>
      </c>
      <c r="F501" s="529" t="s">
        <v>3224</v>
      </c>
      <c r="G501" s="529" t="s">
        <v>3225</v>
      </c>
      <c r="H501" s="530" t="s">
        <v>200</v>
      </c>
      <c r="I501" s="384" t="s">
        <v>3653</v>
      </c>
      <c r="J501" s="353" t="s">
        <v>3300</v>
      </c>
      <c r="K501" s="354" t="s">
        <v>3232</v>
      </c>
      <c r="L501" s="402"/>
      <c r="M501" s="403"/>
      <c r="N501" s="402"/>
      <c r="O501" s="403"/>
      <c r="P501" s="402"/>
      <c r="Q501" s="403"/>
      <c r="R501" s="402"/>
      <c r="S501" s="403"/>
      <c r="T501" s="402"/>
      <c r="U501" s="403"/>
      <c r="V501" s="402"/>
      <c r="W501" s="403"/>
      <c r="X501" s="402"/>
      <c r="Y501" s="403"/>
      <c r="Z501" s="402"/>
      <c r="AA501" s="403"/>
      <c r="AB501" s="402"/>
      <c r="AC501" s="403"/>
      <c r="AD501" s="402"/>
      <c r="AE501" s="403"/>
      <c r="AF501" s="402"/>
      <c r="AG501" s="403"/>
      <c r="AH501" s="402"/>
      <c r="AI501" s="403"/>
      <c r="AJ501" s="402"/>
      <c r="AK501" s="403"/>
      <c r="AL501" s="402"/>
      <c r="AM501" s="403"/>
      <c r="AN501" s="402"/>
      <c r="AO501" s="403"/>
      <c r="AP501" s="402"/>
      <c r="AQ501" s="403"/>
      <c r="AR501" s="402"/>
      <c r="AS501" s="403"/>
      <c r="AT501" s="402"/>
      <c r="AU501" s="403"/>
      <c r="AV501" s="402"/>
      <c r="AW501" s="403"/>
      <c r="AX501" s="402"/>
      <c r="AY501" s="403"/>
      <c r="AZ501" s="402"/>
      <c r="BA501" s="403"/>
      <c r="BB501" s="402"/>
      <c r="BC501" s="403"/>
      <c r="BD501" s="402"/>
      <c r="BE501" s="403"/>
      <c r="BF501" s="402"/>
      <c r="BG501" s="403"/>
      <c r="BH501" s="402"/>
      <c r="BI501" s="403"/>
      <c r="BJ501" s="402"/>
      <c r="BK501" s="403"/>
      <c r="BL501" s="402"/>
      <c r="BM501" s="403"/>
      <c r="BN501" s="402"/>
      <c r="BO501" s="403"/>
      <c r="BP501" s="402"/>
      <c r="BQ501" s="403"/>
      <c r="BR501" s="402"/>
      <c r="BS501" s="403"/>
      <c r="BT501" s="402"/>
      <c r="BU501" s="403"/>
      <c r="BV501" s="337">
        <f>L501+N501+P501+R501+T501+V501+X501+Z501+AB501+AD501+AF501+AH501+AJ501+AL501+AN501+AP501+AR501+AT501+AV501+AX501+AZ501+BB501+BD501+BF501+BH501+BJ501+BL501+BN501+BP501+BR501+BT501</f>
        <v>0</v>
      </c>
      <c r="BW501" s="337">
        <f>M501+O501+Q501+S501+U501+W501+Y501+AA501+AC501+AE501+AG501+AI501+AK501+AM501+AO501+AQ501+AS501+AU501+AW501+AY501+BA501+BC501+BE501+BG501+BI501+BK501+BM501+BO501+BQ501+BS501+BU501</f>
        <v>0</v>
      </c>
    </row>
    <row r="502" spans="1:75" s="64" customFormat="1" ht="21.95" customHeight="1" x14ac:dyDescent="0.2">
      <c r="A502" s="385" t="s">
        <v>3649</v>
      </c>
      <c r="B502" s="386" t="s">
        <v>3650</v>
      </c>
      <c r="C502" s="352" t="s">
        <v>3301</v>
      </c>
      <c r="D502" s="387" t="s">
        <v>3651</v>
      </c>
      <c r="E502" s="388" t="s">
        <v>3652</v>
      </c>
      <c r="F502" s="389" t="s">
        <v>3224</v>
      </c>
      <c r="G502" s="389" t="s">
        <v>3225</v>
      </c>
      <c r="H502" s="390" t="s">
        <v>200</v>
      </c>
      <c r="I502" s="391" t="s">
        <v>3653</v>
      </c>
      <c r="J502" s="353" t="s">
        <v>3300</v>
      </c>
      <c r="K502" s="353" t="s">
        <v>3234</v>
      </c>
      <c r="L502" s="400"/>
      <c r="M502" s="401"/>
      <c r="N502" s="400"/>
      <c r="O502" s="401"/>
      <c r="P502" s="400"/>
      <c r="Q502" s="401"/>
      <c r="R502" s="400"/>
      <c r="S502" s="401"/>
      <c r="T502" s="400"/>
      <c r="U502" s="401"/>
      <c r="V502" s="400"/>
      <c r="W502" s="401"/>
      <c r="X502" s="400"/>
      <c r="Y502" s="401"/>
      <c r="Z502" s="400"/>
      <c r="AA502" s="401"/>
      <c r="AB502" s="400"/>
      <c r="AC502" s="401"/>
      <c r="AD502" s="400"/>
      <c r="AE502" s="401"/>
      <c r="AF502" s="400"/>
      <c r="AG502" s="401"/>
      <c r="AH502" s="400"/>
      <c r="AI502" s="401"/>
      <c r="AJ502" s="400"/>
      <c r="AK502" s="401"/>
      <c r="AL502" s="400"/>
      <c r="AM502" s="401"/>
      <c r="AN502" s="400"/>
      <c r="AO502" s="401"/>
      <c r="AP502" s="400"/>
      <c r="AQ502" s="401"/>
      <c r="AR502" s="400"/>
      <c r="AS502" s="401"/>
      <c r="AT502" s="400"/>
      <c r="AU502" s="401"/>
      <c r="AV502" s="400"/>
      <c r="AW502" s="401"/>
      <c r="AX502" s="400"/>
      <c r="AY502" s="401"/>
      <c r="AZ502" s="400"/>
      <c r="BA502" s="401"/>
      <c r="BB502" s="400"/>
      <c r="BC502" s="401"/>
      <c r="BD502" s="400"/>
      <c r="BE502" s="401"/>
      <c r="BF502" s="400"/>
      <c r="BG502" s="401"/>
      <c r="BH502" s="400"/>
      <c r="BI502" s="401"/>
      <c r="BJ502" s="400"/>
      <c r="BK502" s="401"/>
      <c r="BL502" s="400"/>
      <c r="BM502" s="401"/>
      <c r="BN502" s="400"/>
      <c r="BO502" s="401"/>
      <c r="BP502" s="400"/>
      <c r="BQ502" s="401"/>
      <c r="BR502" s="400"/>
      <c r="BS502" s="401"/>
      <c r="BT502" s="400"/>
      <c r="BU502" s="401"/>
      <c r="BV502" s="337">
        <f t="shared" ref="BV502:BV505" si="201">L502+N502+P502+R502+T502+V502+X502+Z502+AB502+AD502+AF502+AH502+AJ502+AL502+AN502+AP502+AR502+AT502+AV502+AX502+AZ502+BB502+BD502+BF502+BH502+BJ502+BL502+BN502+BP502+BR502+BT502</f>
        <v>0</v>
      </c>
      <c r="BW502" s="337">
        <f t="shared" ref="BW502:BW505" si="202">M502+O502+Q502+S502+U502+W502+Y502+AA502+AC502+AE502+AG502+AI502+AK502+AM502+AO502+AQ502+AS502+AU502+AW502+AY502+BA502+BC502+BE502+BG502+BI502+BK502+BM502+BO502+BQ502+BS502+BU502</f>
        <v>0</v>
      </c>
    </row>
    <row r="503" spans="1:75" s="64" customFormat="1" ht="21.95" customHeight="1" x14ac:dyDescent="0.2">
      <c r="A503" s="385" t="s">
        <v>3649</v>
      </c>
      <c r="B503" s="386" t="s">
        <v>3650</v>
      </c>
      <c r="C503" s="392" t="s">
        <v>3301</v>
      </c>
      <c r="D503" s="387" t="s">
        <v>3651</v>
      </c>
      <c r="E503" s="388" t="s">
        <v>3652</v>
      </c>
      <c r="F503" s="389" t="s">
        <v>3224</v>
      </c>
      <c r="G503" s="389" t="s">
        <v>3225</v>
      </c>
      <c r="H503" s="390" t="s">
        <v>200</v>
      </c>
      <c r="I503" s="391" t="s">
        <v>3653</v>
      </c>
      <c r="J503" s="353" t="s">
        <v>3300</v>
      </c>
      <c r="K503" s="355" t="s">
        <v>3235</v>
      </c>
      <c r="L503" s="400"/>
      <c r="M503" s="401"/>
      <c r="N503" s="400"/>
      <c r="O503" s="401"/>
      <c r="P503" s="400"/>
      <c r="Q503" s="401"/>
      <c r="R503" s="400"/>
      <c r="S503" s="401"/>
      <c r="T503" s="400"/>
      <c r="U503" s="401"/>
      <c r="V503" s="400"/>
      <c r="W503" s="401"/>
      <c r="X503" s="400"/>
      <c r="Y503" s="401"/>
      <c r="Z503" s="400"/>
      <c r="AA503" s="401"/>
      <c r="AB503" s="400"/>
      <c r="AC503" s="401"/>
      <c r="AD503" s="400"/>
      <c r="AE503" s="401"/>
      <c r="AF503" s="400"/>
      <c r="AG503" s="401"/>
      <c r="AH503" s="400"/>
      <c r="AI503" s="401"/>
      <c r="AJ503" s="400"/>
      <c r="AK503" s="401"/>
      <c r="AL503" s="400"/>
      <c r="AM503" s="401"/>
      <c r="AN503" s="400"/>
      <c r="AO503" s="401"/>
      <c r="AP503" s="400"/>
      <c r="AQ503" s="401"/>
      <c r="AR503" s="400"/>
      <c r="AS503" s="401"/>
      <c r="AT503" s="400"/>
      <c r="AU503" s="401"/>
      <c r="AV503" s="400"/>
      <c r="AW503" s="401"/>
      <c r="AX503" s="400"/>
      <c r="AY503" s="401"/>
      <c r="AZ503" s="400"/>
      <c r="BA503" s="401"/>
      <c r="BB503" s="400"/>
      <c r="BC503" s="401"/>
      <c r="BD503" s="400"/>
      <c r="BE503" s="401"/>
      <c r="BF503" s="400"/>
      <c r="BG503" s="401"/>
      <c r="BH503" s="400"/>
      <c r="BI503" s="401"/>
      <c r="BJ503" s="400"/>
      <c r="BK503" s="401"/>
      <c r="BL503" s="400"/>
      <c r="BM503" s="401"/>
      <c r="BN503" s="400"/>
      <c r="BO503" s="401"/>
      <c r="BP503" s="400"/>
      <c r="BQ503" s="401"/>
      <c r="BR503" s="400"/>
      <c r="BS503" s="401"/>
      <c r="BT503" s="400"/>
      <c r="BU503" s="401"/>
      <c r="BV503" s="337">
        <f t="shared" si="201"/>
        <v>0</v>
      </c>
      <c r="BW503" s="337">
        <f t="shared" si="202"/>
        <v>0</v>
      </c>
    </row>
    <row r="504" spans="1:75" s="64" customFormat="1" ht="21.95" customHeight="1" x14ac:dyDescent="0.2">
      <c r="A504" s="385" t="s">
        <v>3649</v>
      </c>
      <c r="B504" s="386" t="s">
        <v>3650</v>
      </c>
      <c r="C504" s="392" t="s">
        <v>3301</v>
      </c>
      <c r="D504" s="387" t="s">
        <v>3651</v>
      </c>
      <c r="E504" s="388" t="s">
        <v>3652</v>
      </c>
      <c r="F504" s="389" t="s">
        <v>3224</v>
      </c>
      <c r="G504" s="389" t="s">
        <v>3225</v>
      </c>
      <c r="H504" s="390" t="s">
        <v>200</v>
      </c>
      <c r="I504" s="391" t="s">
        <v>3653</v>
      </c>
      <c r="J504" s="353" t="s">
        <v>3300</v>
      </c>
      <c r="K504" s="356" t="s">
        <v>3236</v>
      </c>
      <c r="L504" s="400"/>
      <c r="M504" s="401"/>
      <c r="N504" s="400"/>
      <c r="O504" s="401"/>
      <c r="P504" s="400"/>
      <c r="Q504" s="401"/>
      <c r="R504" s="400"/>
      <c r="S504" s="401"/>
      <c r="T504" s="400"/>
      <c r="U504" s="401"/>
      <c r="V504" s="400"/>
      <c r="W504" s="401"/>
      <c r="X504" s="400"/>
      <c r="Y504" s="401"/>
      <c r="Z504" s="400"/>
      <c r="AA504" s="401"/>
      <c r="AB504" s="400"/>
      <c r="AC504" s="401"/>
      <c r="AD504" s="400"/>
      <c r="AE504" s="401"/>
      <c r="AF504" s="400"/>
      <c r="AG504" s="401"/>
      <c r="AH504" s="400"/>
      <c r="AI504" s="401"/>
      <c r="AJ504" s="400"/>
      <c r="AK504" s="401"/>
      <c r="AL504" s="400"/>
      <c r="AM504" s="401"/>
      <c r="AN504" s="400"/>
      <c r="AO504" s="401"/>
      <c r="AP504" s="400"/>
      <c r="AQ504" s="401"/>
      <c r="AR504" s="400"/>
      <c r="AS504" s="401"/>
      <c r="AT504" s="400"/>
      <c r="AU504" s="401"/>
      <c r="AV504" s="400"/>
      <c r="AW504" s="401"/>
      <c r="AX504" s="400"/>
      <c r="AY504" s="401"/>
      <c r="AZ504" s="400"/>
      <c r="BA504" s="401"/>
      <c r="BB504" s="400"/>
      <c r="BC504" s="401"/>
      <c r="BD504" s="400"/>
      <c r="BE504" s="401"/>
      <c r="BF504" s="400"/>
      <c r="BG504" s="401"/>
      <c r="BH504" s="400"/>
      <c r="BI504" s="401"/>
      <c r="BJ504" s="400"/>
      <c r="BK504" s="401"/>
      <c r="BL504" s="400"/>
      <c r="BM504" s="401"/>
      <c r="BN504" s="400"/>
      <c r="BO504" s="401"/>
      <c r="BP504" s="400"/>
      <c r="BQ504" s="401"/>
      <c r="BR504" s="400"/>
      <c r="BS504" s="401"/>
      <c r="BT504" s="400"/>
      <c r="BU504" s="401"/>
      <c r="BV504" s="337">
        <f t="shared" si="201"/>
        <v>0</v>
      </c>
      <c r="BW504" s="337">
        <f t="shared" si="202"/>
        <v>0</v>
      </c>
    </row>
    <row r="505" spans="1:75" s="64" customFormat="1" ht="21.95" customHeight="1" thickBot="1" x14ac:dyDescent="0.25">
      <c r="A505" s="898" t="s">
        <v>3649</v>
      </c>
      <c r="B505" s="393" t="s">
        <v>3650</v>
      </c>
      <c r="C505" s="394" t="s">
        <v>3301</v>
      </c>
      <c r="D505" s="395" t="s">
        <v>3651</v>
      </c>
      <c r="E505" s="411" t="s">
        <v>3652</v>
      </c>
      <c r="F505" s="396" t="s">
        <v>3224</v>
      </c>
      <c r="G505" s="396" t="s">
        <v>3225</v>
      </c>
      <c r="H505" s="397" t="s">
        <v>200</v>
      </c>
      <c r="I505" s="899" t="s">
        <v>3653</v>
      </c>
      <c r="J505" s="353" t="s">
        <v>3300</v>
      </c>
      <c r="K505" s="357" t="s">
        <v>60</v>
      </c>
      <c r="L505" s="402"/>
      <c r="M505" s="403"/>
      <c r="N505" s="402"/>
      <c r="O505" s="403"/>
      <c r="P505" s="402"/>
      <c r="Q505" s="403"/>
      <c r="R505" s="402"/>
      <c r="S505" s="403"/>
      <c r="T505" s="402"/>
      <c r="U505" s="403"/>
      <c r="V505" s="402"/>
      <c r="W505" s="403"/>
      <c r="X505" s="402"/>
      <c r="Y505" s="403"/>
      <c r="Z505" s="402"/>
      <c r="AA505" s="403"/>
      <c r="AB505" s="402"/>
      <c r="AC505" s="403"/>
      <c r="AD505" s="402"/>
      <c r="AE505" s="403"/>
      <c r="AF505" s="402"/>
      <c r="AG505" s="403"/>
      <c r="AH505" s="402"/>
      <c r="AI505" s="403"/>
      <c r="AJ505" s="402"/>
      <c r="AK505" s="403"/>
      <c r="AL505" s="402"/>
      <c r="AM505" s="403"/>
      <c r="AN505" s="402"/>
      <c r="AO505" s="403"/>
      <c r="AP505" s="402"/>
      <c r="AQ505" s="403"/>
      <c r="AR505" s="402"/>
      <c r="AS505" s="403"/>
      <c r="AT505" s="402"/>
      <c r="AU505" s="403"/>
      <c r="AV505" s="402"/>
      <c r="AW505" s="403"/>
      <c r="AX505" s="402"/>
      <c r="AY505" s="403"/>
      <c r="AZ505" s="402"/>
      <c r="BA505" s="403"/>
      <c r="BB505" s="402"/>
      <c r="BC505" s="403"/>
      <c r="BD505" s="402"/>
      <c r="BE505" s="403"/>
      <c r="BF505" s="402"/>
      <c r="BG505" s="403"/>
      <c r="BH505" s="402"/>
      <c r="BI505" s="403"/>
      <c r="BJ505" s="402"/>
      <c r="BK505" s="403"/>
      <c r="BL505" s="402"/>
      <c r="BM505" s="403"/>
      <c r="BN505" s="402"/>
      <c r="BO505" s="403"/>
      <c r="BP505" s="402"/>
      <c r="BQ505" s="403"/>
      <c r="BR505" s="402"/>
      <c r="BS505" s="403"/>
      <c r="BT505" s="402"/>
      <c r="BU505" s="403"/>
      <c r="BV505" s="337">
        <f t="shared" si="201"/>
        <v>0</v>
      </c>
      <c r="BW505" s="337">
        <f t="shared" si="202"/>
        <v>0</v>
      </c>
    </row>
    <row r="506" spans="1:75" s="64" customFormat="1" ht="21.95" customHeight="1" x14ac:dyDescent="0.25">
      <c r="A506" s="425" t="s">
        <v>3654</v>
      </c>
      <c r="B506" s="526" t="s">
        <v>3655</v>
      </c>
      <c r="C506" s="527">
        <v>1</v>
      </c>
      <c r="D506" s="528" t="s">
        <v>3656</v>
      </c>
      <c r="E506" s="426" t="s">
        <v>3657</v>
      </c>
      <c r="F506" s="529" t="s">
        <v>3224</v>
      </c>
      <c r="G506" s="529" t="s">
        <v>3225</v>
      </c>
      <c r="H506" s="530" t="s">
        <v>1318</v>
      </c>
      <c r="I506" s="384" t="s">
        <v>3658</v>
      </c>
      <c r="J506" s="353" t="s">
        <v>3231</v>
      </c>
      <c r="K506" s="354" t="s">
        <v>3232</v>
      </c>
      <c r="L506" s="402"/>
      <c r="M506" s="403"/>
      <c r="N506" s="402"/>
      <c r="O506" s="403"/>
      <c r="P506" s="402"/>
      <c r="Q506" s="403"/>
      <c r="R506" s="402"/>
      <c r="S506" s="403"/>
      <c r="T506" s="402"/>
      <c r="U506" s="403"/>
      <c r="V506" s="402"/>
      <c r="W506" s="403"/>
      <c r="X506" s="402"/>
      <c r="Y506" s="403"/>
      <c r="Z506" s="402"/>
      <c r="AA506" s="403"/>
      <c r="AB506" s="402"/>
      <c r="AC506" s="403"/>
      <c r="AD506" s="402"/>
      <c r="AE506" s="403"/>
      <c r="AF506" s="402"/>
      <c r="AG506" s="403"/>
      <c r="AH506" s="402"/>
      <c r="AI506" s="403"/>
      <c r="AJ506" s="402"/>
      <c r="AK506" s="403"/>
      <c r="AL506" s="402"/>
      <c r="AM506" s="403"/>
      <c r="AN506" s="402"/>
      <c r="AO506" s="403"/>
      <c r="AP506" s="402"/>
      <c r="AQ506" s="403"/>
      <c r="AR506" s="402"/>
      <c r="AS506" s="403"/>
      <c r="AT506" s="402"/>
      <c r="AU506" s="403"/>
      <c r="AV506" s="402"/>
      <c r="AW506" s="403"/>
      <c r="AX506" s="402"/>
      <c r="AY506" s="403"/>
      <c r="AZ506" s="402"/>
      <c r="BA506" s="403"/>
      <c r="BB506" s="402"/>
      <c r="BC506" s="403"/>
      <c r="BD506" s="402"/>
      <c r="BE506" s="403"/>
      <c r="BF506" s="402"/>
      <c r="BG506" s="403"/>
      <c r="BH506" s="402"/>
      <c r="BI506" s="403"/>
      <c r="BJ506" s="402"/>
      <c r="BK506" s="403"/>
      <c r="BL506" s="402"/>
      <c r="BM506" s="403"/>
      <c r="BN506" s="402"/>
      <c r="BO506" s="403"/>
      <c r="BP506" s="402"/>
      <c r="BQ506" s="403"/>
      <c r="BR506" s="402"/>
      <c r="BS506" s="403"/>
      <c r="BT506" s="402"/>
      <c r="BU506" s="403"/>
      <c r="BV506" s="337">
        <f>L506+N506+P506+R506+T506+V506+X506+Z506+AB506+AD506+AF506+AH506+AJ506+AL506+AN506+AP506+AR506+AT506+AV506+AX506+AZ506+BB506+BD506+BF506+BH506+BJ506+BL506+BN506+BP506+BR506+BT506</f>
        <v>0</v>
      </c>
      <c r="BW506" s="337">
        <f>M506+O506+Q506+S506+U506+W506+Y506+AA506+AC506+AE506+AG506+AI506+AK506+AM506+AO506+AQ506+AS506+AU506+AW506+AY506+BA506+BC506+BE506+BG506+BI506+BK506+BM506+BO506+BQ506+BS506+BU506</f>
        <v>0</v>
      </c>
    </row>
    <row r="507" spans="1:75" s="64" customFormat="1" ht="21.95" customHeight="1" x14ac:dyDescent="0.2">
      <c r="A507" s="385" t="s">
        <v>3654</v>
      </c>
      <c r="B507" s="386" t="s">
        <v>3655</v>
      </c>
      <c r="C507" s="352" t="s">
        <v>3233</v>
      </c>
      <c r="D507" s="387" t="s">
        <v>3656</v>
      </c>
      <c r="E507" s="388" t="s">
        <v>3657</v>
      </c>
      <c r="F507" s="389" t="s">
        <v>3224</v>
      </c>
      <c r="G507" s="389" t="s">
        <v>3225</v>
      </c>
      <c r="H507" s="390" t="s">
        <v>1318</v>
      </c>
      <c r="I507" s="391" t="s">
        <v>3658</v>
      </c>
      <c r="J507" s="353" t="s">
        <v>3231</v>
      </c>
      <c r="K507" s="353" t="s">
        <v>3234</v>
      </c>
      <c r="L507" s="400"/>
      <c r="M507" s="401"/>
      <c r="N507" s="400"/>
      <c r="O507" s="401"/>
      <c r="P507" s="400"/>
      <c r="Q507" s="401"/>
      <c r="R507" s="400"/>
      <c r="S507" s="401"/>
      <c r="T507" s="400"/>
      <c r="U507" s="401"/>
      <c r="V507" s="400"/>
      <c r="W507" s="401"/>
      <c r="X507" s="400"/>
      <c r="Y507" s="401"/>
      <c r="Z507" s="400"/>
      <c r="AA507" s="401"/>
      <c r="AB507" s="400"/>
      <c r="AC507" s="401"/>
      <c r="AD507" s="400"/>
      <c r="AE507" s="401"/>
      <c r="AF507" s="400"/>
      <c r="AG507" s="401"/>
      <c r="AH507" s="400"/>
      <c r="AI507" s="401"/>
      <c r="AJ507" s="400"/>
      <c r="AK507" s="401"/>
      <c r="AL507" s="400"/>
      <c r="AM507" s="401"/>
      <c r="AN507" s="400"/>
      <c r="AO507" s="401"/>
      <c r="AP507" s="400"/>
      <c r="AQ507" s="401"/>
      <c r="AR507" s="400"/>
      <c r="AS507" s="401"/>
      <c r="AT507" s="400"/>
      <c r="AU507" s="401"/>
      <c r="AV507" s="400"/>
      <c r="AW507" s="401"/>
      <c r="AX507" s="400"/>
      <c r="AY507" s="401"/>
      <c r="AZ507" s="400"/>
      <c r="BA507" s="401"/>
      <c r="BB507" s="400"/>
      <c r="BC507" s="401"/>
      <c r="BD507" s="400"/>
      <c r="BE507" s="401"/>
      <c r="BF507" s="400"/>
      <c r="BG507" s="401"/>
      <c r="BH507" s="400"/>
      <c r="BI507" s="401"/>
      <c r="BJ507" s="400"/>
      <c r="BK507" s="401"/>
      <c r="BL507" s="400"/>
      <c r="BM507" s="401"/>
      <c r="BN507" s="400"/>
      <c r="BO507" s="401"/>
      <c r="BP507" s="400"/>
      <c r="BQ507" s="401"/>
      <c r="BR507" s="400"/>
      <c r="BS507" s="401"/>
      <c r="BT507" s="400"/>
      <c r="BU507" s="401"/>
      <c r="BV507" s="337">
        <f t="shared" ref="BV507:BV510" si="203">L507+N507+P507+R507+T507+V507+X507+Z507+AB507+AD507+AF507+AH507+AJ507+AL507+AN507+AP507+AR507+AT507+AV507+AX507+AZ507+BB507+BD507+BF507+BH507+BJ507+BL507+BN507+BP507+BR507+BT507</f>
        <v>0</v>
      </c>
      <c r="BW507" s="337">
        <f t="shared" ref="BW507:BW510" si="204">M507+O507+Q507+S507+U507+W507+Y507+AA507+AC507+AE507+AG507+AI507+AK507+AM507+AO507+AQ507+AS507+AU507+AW507+AY507+BA507+BC507+BE507+BG507+BI507+BK507+BM507+BO507+BQ507+BS507+BU507</f>
        <v>0</v>
      </c>
    </row>
    <row r="508" spans="1:75" s="64" customFormat="1" ht="21.95" customHeight="1" x14ac:dyDescent="0.2">
      <c r="A508" s="385" t="s">
        <v>3654</v>
      </c>
      <c r="B508" s="386" t="s">
        <v>3655</v>
      </c>
      <c r="C508" s="392" t="s">
        <v>3233</v>
      </c>
      <c r="D508" s="387" t="s">
        <v>3656</v>
      </c>
      <c r="E508" s="388" t="s">
        <v>3657</v>
      </c>
      <c r="F508" s="389" t="s">
        <v>3224</v>
      </c>
      <c r="G508" s="389" t="s">
        <v>3225</v>
      </c>
      <c r="H508" s="390" t="s">
        <v>1318</v>
      </c>
      <c r="I508" s="391" t="s">
        <v>3658</v>
      </c>
      <c r="J508" s="353" t="s">
        <v>3231</v>
      </c>
      <c r="K508" s="355" t="s">
        <v>3235</v>
      </c>
      <c r="L508" s="400"/>
      <c r="M508" s="401"/>
      <c r="N508" s="400"/>
      <c r="O508" s="401"/>
      <c r="P508" s="400"/>
      <c r="Q508" s="401"/>
      <c r="R508" s="400"/>
      <c r="S508" s="401"/>
      <c r="T508" s="400"/>
      <c r="U508" s="401"/>
      <c r="V508" s="400"/>
      <c r="W508" s="401"/>
      <c r="X508" s="400"/>
      <c r="Y508" s="401"/>
      <c r="Z508" s="400"/>
      <c r="AA508" s="401"/>
      <c r="AB508" s="400"/>
      <c r="AC508" s="401"/>
      <c r="AD508" s="400"/>
      <c r="AE508" s="401"/>
      <c r="AF508" s="400"/>
      <c r="AG508" s="401"/>
      <c r="AH508" s="400"/>
      <c r="AI508" s="401"/>
      <c r="AJ508" s="400"/>
      <c r="AK508" s="401"/>
      <c r="AL508" s="400"/>
      <c r="AM508" s="401"/>
      <c r="AN508" s="400"/>
      <c r="AO508" s="401"/>
      <c r="AP508" s="400"/>
      <c r="AQ508" s="401"/>
      <c r="AR508" s="400"/>
      <c r="AS508" s="401"/>
      <c r="AT508" s="400"/>
      <c r="AU508" s="401"/>
      <c r="AV508" s="400"/>
      <c r="AW508" s="401"/>
      <c r="AX508" s="400"/>
      <c r="AY508" s="401"/>
      <c r="AZ508" s="400"/>
      <c r="BA508" s="401"/>
      <c r="BB508" s="400"/>
      <c r="BC508" s="401"/>
      <c r="BD508" s="400"/>
      <c r="BE508" s="401"/>
      <c r="BF508" s="400"/>
      <c r="BG508" s="401"/>
      <c r="BH508" s="400"/>
      <c r="BI508" s="401"/>
      <c r="BJ508" s="400"/>
      <c r="BK508" s="401"/>
      <c r="BL508" s="400"/>
      <c r="BM508" s="401"/>
      <c r="BN508" s="400"/>
      <c r="BO508" s="401"/>
      <c r="BP508" s="400"/>
      <c r="BQ508" s="401"/>
      <c r="BR508" s="400"/>
      <c r="BS508" s="401"/>
      <c r="BT508" s="400"/>
      <c r="BU508" s="401"/>
      <c r="BV508" s="337">
        <f t="shared" si="203"/>
        <v>0</v>
      </c>
      <c r="BW508" s="337">
        <f t="shared" si="204"/>
        <v>0</v>
      </c>
    </row>
    <row r="509" spans="1:75" s="64" customFormat="1" ht="21.95" customHeight="1" x14ac:dyDescent="0.2">
      <c r="A509" s="385" t="s">
        <v>3654</v>
      </c>
      <c r="B509" s="386" t="s">
        <v>3655</v>
      </c>
      <c r="C509" s="392" t="s">
        <v>3233</v>
      </c>
      <c r="D509" s="387" t="s">
        <v>3656</v>
      </c>
      <c r="E509" s="388" t="s">
        <v>3657</v>
      </c>
      <c r="F509" s="389" t="s">
        <v>3224</v>
      </c>
      <c r="G509" s="389" t="s">
        <v>3225</v>
      </c>
      <c r="H509" s="390" t="s">
        <v>1318</v>
      </c>
      <c r="I509" s="391" t="s">
        <v>3658</v>
      </c>
      <c r="J509" s="353" t="s">
        <v>3231</v>
      </c>
      <c r="K509" s="356" t="s">
        <v>3236</v>
      </c>
      <c r="L509" s="400"/>
      <c r="M509" s="401"/>
      <c r="N509" s="400"/>
      <c r="O509" s="401"/>
      <c r="P509" s="400"/>
      <c r="Q509" s="401"/>
      <c r="R509" s="400"/>
      <c r="S509" s="401"/>
      <c r="T509" s="400"/>
      <c r="U509" s="401"/>
      <c r="V509" s="400"/>
      <c r="W509" s="401"/>
      <c r="X509" s="400"/>
      <c r="Y509" s="401"/>
      <c r="Z509" s="400"/>
      <c r="AA509" s="401"/>
      <c r="AB509" s="400"/>
      <c r="AC509" s="401"/>
      <c r="AD509" s="400"/>
      <c r="AE509" s="401"/>
      <c r="AF509" s="400"/>
      <c r="AG509" s="401"/>
      <c r="AH509" s="400"/>
      <c r="AI509" s="401"/>
      <c r="AJ509" s="400"/>
      <c r="AK509" s="401"/>
      <c r="AL509" s="400"/>
      <c r="AM509" s="401"/>
      <c r="AN509" s="400"/>
      <c r="AO509" s="401"/>
      <c r="AP509" s="400"/>
      <c r="AQ509" s="401"/>
      <c r="AR509" s="400"/>
      <c r="AS509" s="401"/>
      <c r="AT509" s="400"/>
      <c r="AU509" s="401"/>
      <c r="AV509" s="400"/>
      <c r="AW509" s="401"/>
      <c r="AX509" s="400"/>
      <c r="AY509" s="401"/>
      <c r="AZ509" s="400"/>
      <c r="BA509" s="401"/>
      <c r="BB509" s="400"/>
      <c r="BC509" s="401"/>
      <c r="BD509" s="400"/>
      <c r="BE509" s="401"/>
      <c r="BF509" s="400"/>
      <c r="BG509" s="401"/>
      <c r="BH509" s="400"/>
      <c r="BI509" s="401"/>
      <c r="BJ509" s="400"/>
      <c r="BK509" s="401"/>
      <c r="BL509" s="400"/>
      <c r="BM509" s="401"/>
      <c r="BN509" s="400"/>
      <c r="BO509" s="401"/>
      <c r="BP509" s="400"/>
      <c r="BQ509" s="401"/>
      <c r="BR509" s="400"/>
      <c r="BS509" s="401"/>
      <c r="BT509" s="400"/>
      <c r="BU509" s="401"/>
      <c r="BV509" s="337">
        <f t="shared" si="203"/>
        <v>0</v>
      </c>
      <c r="BW509" s="337">
        <f t="shared" si="204"/>
        <v>0</v>
      </c>
    </row>
    <row r="510" spans="1:75" s="64" customFormat="1" ht="21.95" customHeight="1" thickBot="1" x14ac:dyDescent="0.25">
      <c r="A510" s="898" t="s">
        <v>3654</v>
      </c>
      <c r="B510" s="393" t="s">
        <v>3655</v>
      </c>
      <c r="C510" s="394" t="s">
        <v>3233</v>
      </c>
      <c r="D510" s="395" t="s">
        <v>3656</v>
      </c>
      <c r="E510" s="411" t="s">
        <v>3657</v>
      </c>
      <c r="F510" s="396" t="s">
        <v>3224</v>
      </c>
      <c r="G510" s="396" t="s">
        <v>3225</v>
      </c>
      <c r="H510" s="397" t="s">
        <v>1318</v>
      </c>
      <c r="I510" s="899" t="s">
        <v>3658</v>
      </c>
      <c r="J510" s="353" t="s">
        <v>3231</v>
      </c>
      <c r="K510" s="357" t="s">
        <v>60</v>
      </c>
      <c r="L510" s="402"/>
      <c r="M510" s="403"/>
      <c r="N510" s="402"/>
      <c r="O510" s="403"/>
      <c r="P510" s="402"/>
      <c r="Q510" s="403"/>
      <c r="R510" s="402"/>
      <c r="S510" s="403"/>
      <c r="T510" s="402"/>
      <c r="U510" s="403"/>
      <c r="V510" s="402"/>
      <c r="W510" s="403"/>
      <c r="X510" s="402"/>
      <c r="Y510" s="403"/>
      <c r="Z510" s="402"/>
      <c r="AA510" s="403"/>
      <c r="AB510" s="402"/>
      <c r="AC510" s="403"/>
      <c r="AD510" s="402"/>
      <c r="AE510" s="403"/>
      <c r="AF510" s="402"/>
      <c r="AG510" s="403"/>
      <c r="AH510" s="402"/>
      <c r="AI510" s="403"/>
      <c r="AJ510" s="402"/>
      <c r="AK510" s="403"/>
      <c r="AL510" s="402"/>
      <c r="AM510" s="403"/>
      <c r="AN510" s="402"/>
      <c r="AO510" s="403"/>
      <c r="AP510" s="402"/>
      <c r="AQ510" s="403"/>
      <c r="AR510" s="402"/>
      <c r="AS510" s="403"/>
      <c r="AT510" s="402"/>
      <c r="AU510" s="403"/>
      <c r="AV510" s="402"/>
      <c r="AW510" s="403"/>
      <c r="AX510" s="402"/>
      <c r="AY510" s="403"/>
      <c r="AZ510" s="402"/>
      <c r="BA510" s="403"/>
      <c r="BB510" s="402"/>
      <c r="BC510" s="403"/>
      <c r="BD510" s="402"/>
      <c r="BE510" s="403"/>
      <c r="BF510" s="402"/>
      <c r="BG510" s="403"/>
      <c r="BH510" s="402"/>
      <c r="BI510" s="403"/>
      <c r="BJ510" s="402"/>
      <c r="BK510" s="403"/>
      <c r="BL510" s="402"/>
      <c r="BM510" s="403"/>
      <c r="BN510" s="402"/>
      <c r="BO510" s="403"/>
      <c r="BP510" s="402"/>
      <c r="BQ510" s="403"/>
      <c r="BR510" s="402"/>
      <c r="BS510" s="403"/>
      <c r="BT510" s="402"/>
      <c r="BU510" s="403"/>
      <c r="BV510" s="337">
        <f t="shared" si="203"/>
        <v>0</v>
      </c>
      <c r="BW510" s="337">
        <f t="shared" si="204"/>
        <v>0</v>
      </c>
    </row>
    <row r="511" spans="1:75" s="64" customFormat="1" ht="21.95" customHeight="1" x14ac:dyDescent="0.25">
      <c r="A511" s="425" t="s">
        <v>3659</v>
      </c>
      <c r="B511" s="526" t="s">
        <v>3660</v>
      </c>
      <c r="C511" s="527">
        <v>1</v>
      </c>
      <c r="D511" s="528" t="s">
        <v>3656</v>
      </c>
      <c r="E511" s="426" t="s">
        <v>3661</v>
      </c>
      <c r="F511" s="529" t="s">
        <v>3224</v>
      </c>
      <c r="G511" s="529" t="s">
        <v>3225</v>
      </c>
      <c r="H511" s="530" t="s">
        <v>1318</v>
      </c>
      <c r="I511" s="384" t="s">
        <v>3662</v>
      </c>
      <c r="J511" s="353" t="s">
        <v>3231</v>
      </c>
      <c r="K511" s="354" t="s">
        <v>3232</v>
      </c>
      <c r="L511" s="402"/>
      <c r="M511" s="403"/>
      <c r="N511" s="402"/>
      <c r="O511" s="403"/>
      <c r="P511" s="402"/>
      <c r="Q511" s="403"/>
      <c r="R511" s="402"/>
      <c r="S511" s="403"/>
      <c r="T511" s="402"/>
      <c r="U511" s="403"/>
      <c r="V511" s="402"/>
      <c r="W511" s="403"/>
      <c r="X511" s="402"/>
      <c r="Y511" s="403"/>
      <c r="Z511" s="402"/>
      <c r="AA511" s="403"/>
      <c r="AB511" s="402"/>
      <c r="AC511" s="403"/>
      <c r="AD511" s="402"/>
      <c r="AE511" s="403"/>
      <c r="AF511" s="402"/>
      <c r="AG511" s="403"/>
      <c r="AH511" s="402"/>
      <c r="AI511" s="403"/>
      <c r="AJ511" s="402"/>
      <c r="AK511" s="403"/>
      <c r="AL511" s="402"/>
      <c r="AM511" s="403"/>
      <c r="AN511" s="402"/>
      <c r="AO511" s="403"/>
      <c r="AP511" s="402"/>
      <c r="AQ511" s="403"/>
      <c r="AR511" s="402"/>
      <c r="AS511" s="403"/>
      <c r="AT511" s="402"/>
      <c r="AU511" s="403"/>
      <c r="AV511" s="402"/>
      <c r="AW511" s="403"/>
      <c r="AX511" s="402"/>
      <c r="AY511" s="403"/>
      <c r="AZ511" s="402"/>
      <c r="BA511" s="403"/>
      <c r="BB511" s="402"/>
      <c r="BC511" s="403"/>
      <c r="BD511" s="402"/>
      <c r="BE511" s="403"/>
      <c r="BF511" s="402"/>
      <c r="BG511" s="403"/>
      <c r="BH511" s="402"/>
      <c r="BI511" s="403"/>
      <c r="BJ511" s="402"/>
      <c r="BK511" s="403"/>
      <c r="BL511" s="402"/>
      <c r="BM511" s="403"/>
      <c r="BN511" s="402"/>
      <c r="BO511" s="403"/>
      <c r="BP511" s="402"/>
      <c r="BQ511" s="403"/>
      <c r="BR511" s="402"/>
      <c r="BS511" s="403"/>
      <c r="BT511" s="402"/>
      <c r="BU511" s="403"/>
      <c r="BV511" s="337">
        <f>L511+N511+P511+R511+T511+V511+X511+Z511+AB511+AD511+AF511+AH511+AJ511+AL511+AN511+AP511+AR511+AT511+AV511+AX511+AZ511+BB511+BD511+BF511+BH511+BJ511+BL511+BN511+BP511+BR511+BT511</f>
        <v>0</v>
      </c>
      <c r="BW511" s="337">
        <f>M511+O511+Q511+S511+U511+W511+Y511+AA511+AC511+AE511+AG511+AI511+AK511+AM511+AO511+AQ511+AS511+AU511+AW511+AY511+BA511+BC511+BE511+BG511+BI511+BK511+BM511+BO511+BQ511+BS511+BU511</f>
        <v>0</v>
      </c>
    </row>
    <row r="512" spans="1:75" s="64" customFormat="1" ht="21.95" customHeight="1" x14ac:dyDescent="0.2">
      <c r="A512" s="385" t="s">
        <v>3659</v>
      </c>
      <c r="B512" s="386" t="s">
        <v>3660</v>
      </c>
      <c r="C512" s="352" t="s">
        <v>3233</v>
      </c>
      <c r="D512" s="387" t="s">
        <v>3656</v>
      </c>
      <c r="E512" s="388" t="s">
        <v>3661</v>
      </c>
      <c r="F512" s="389" t="s">
        <v>3224</v>
      </c>
      <c r="G512" s="389" t="s">
        <v>3225</v>
      </c>
      <c r="H512" s="390" t="s">
        <v>1318</v>
      </c>
      <c r="I512" s="391" t="s">
        <v>3662</v>
      </c>
      <c r="J512" s="353" t="s">
        <v>3231</v>
      </c>
      <c r="K512" s="353" t="s">
        <v>3234</v>
      </c>
      <c r="L512" s="400"/>
      <c r="M512" s="401"/>
      <c r="N512" s="400"/>
      <c r="O512" s="401"/>
      <c r="P512" s="400"/>
      <c r="Q512" s="401"/>
      <c r="R512" s="400"/>
      <c r="S512" s="401"/>
      <c r="T512" s="400"/>
      <c r="U512" s="401"/>
      <c r="V512" s="400"/>
      <c r="W512" s="401"/>
      <c r="X512" s="400"/>
      <c r="Y512" s="401"/>
      <c r="Z512" s="400"/>
      <c r="AA512" s="401"/>
      <c r="AB512" s="400"/>
      <c r="AC512" s="401"/>
      <c r="AD512" s="400"/>
      <c r="AE512" s="401"/>
      <c r="AF512" s="400"/>
      <c r="AG512" s="401"/>
      <c r="AH512" s="400"/>
      <c r="AI512" s="401"/>
      <c r="AJ512" s="400"/>
      <c r="AK512" s="401"/>
      <c r="AL512" s="400"/>
      <c r="AM512" s="401"/>
      <c r="AN512" s="400"/>
      <c r="AO512" s="401"/>
      <c r="AP512" s="400"/>
      <c r="AQ512" s="401"/>
      <c r="AR512" s="400"/>
      <c r="AS512" s="401"/>
      <c r="AT512" s="400"/>
      <c r="AU512" s="401"/>
      <c r="AV512" s="400"/>
      <c r="AW512" s="401"/>
      <c r="AX512" s="400"/>
      <c r="AY512" s="401"/>
      <c r="AZ512" s="400"/>
      <c r="BA512" s="401"/>
      <c r="BB512" s="400"/>
      <c r="BC512" s="401"/>
      <c r="BD512" s="400"/>
      <c r="BE512" s="401"/>
      <c r="BF512" s="400"/>
      <c r="BG512" s="401"/>
      <c r="BH512" s="400"/>
      <c r="BI512" s="401"/>
      <c r="BJ512" s="400"/>
      <c r="BK512" s="401"/>
      <c r="BL512" s="400"/>
      <c r="BM512" s="401"/>
      <c r="BN512" s="400"/>
      <c r="BO512" s="401"/>
      <c r="BP512" s="400"/>
      <c r="BQ512" s="401"/>
      <c r="BR512" s="400"/>
      <c r="BS512" s="401"/>
      <c r="BT512" s="400"/>
      <c r="BU512" s="401"/>
      <c r="BV512" s="337">
        <f t="shared" ref="BV512:BV515" si="205">L512+N512+P512+R512+T512+V512+X512+Z512+AB512+AD512+AF512+AH512+AJ512+AL512+AN512+AP512+AR512+AT512+AV512+AX512+AZ512+BB512+BD512+BF512+BH512+BJ512+BL512+BN512+BP512+BR512+BT512</f>
        <v>0</v>
      </c>
      <c r="BW512" s="337">
        <f t="shared" ref="BW512:BW515" si="206">M512+O512+Q512+S512+U512+W512+Y512+AA512+AC512+AE512+AG512+AI512+AK512+AM512+AO512+AQ512+AS512+AU512+AW512+AY512+BA512+BC512+BE512+BG512+BI512+BK512+BM512+BO512+BQ512+BS512+BU512</f>
        <v>0</v>
      </c>
    </row>
    <row r="513" spans="1:75" s="64" customFormat="1" ht="21.95" customHeight="1" x14ac:dyDescent="0.2">
      <c r="A513" s="385" t="s">
        <v>3659</v>
      </c>
      <c r="B513" s="386" t="s">
        <v>3660</v>
      </c>
      <c r="C513" s="392" t="s">
        <v>3233</v>
      </c>
      <c r="D513" s="387" t="s">
        <v>3656</v>
      </c>
      <c r="E513" s="388" t="s">
        <v>3661</v>
      </c>
      <c r="F513" s="389" t="s">
        <v>3224</v>
      </c>
      <c r="G513" s="389" t="s">
        <v>3225</v>
      </c>
      <c r="H513" s="390" t="s">
        <v>1318</v>
      </c>
      <c r="I513" s="391" t="s">
        <v>3662</v>
      </c>
      <c r="J513" s="353" t="s">
        <v>3231</v>
      </c>
      <c r="K513" s="355" t="s">
        <v>3235</v>
      </c>
      <c r="L513" s="400"/>
      <c r="M513" s="401"/>
      <c r="N513" s="400"/>
      <c r="O513" s="401"/>
      <c r="P513" s="400"/>
      <c r="Q513" s="401"/>
      <c r="R513" s="400"/>
      <c r="S513" s="401"/>
      <c r="T513" s="400"/>
      <c r="U513" s="401"/>
      <c r="V513" s="400"/>
      <c r="W513" s="401"/>
      <c r="X513" s="400"/>
      <c r="Y513" s="401"/>
      <c r="Z513" s="400"/>
      <c r="AA513" s="401"/>
      <c r="AB513" s="400"/>
      <c r="AC513" s="401"/>
      <c r="AD513" s="400"/>
      <c r="AE513" s="401"/>
      <c r="AF513" s="400"/>
      <c r="AG513" s="401"/>
      <c r="AH513" s="400"/>
      <c r="AI513" s="401"/>
      <c r="AJ513" s="400"/>
      <c r="AK513" s="401"/>
      <c r="AL513" s="400"/>
      <c r="AM513" s="401"/>
      <c r="AN513" s="400"/>
      <c r="AO513" s="401"/>
      <c r="AP513" s="400"/>
      <c r="AQ513" s="401"/>
      <c r="AR513" s="400"/>
      <c r="AS513" s="401"/>
      <c r="AT513" s="400"/>
      <c r="AU513" s="401"/>
      <c r="AV513" s="400"/>
      <c r="AW513" s="401"/>
      <c r="AX513" s="400"/>
      <c r="AY513" s="401"/>
      <c r="AZ513" s="400"/>
      <c r="BA513" s="401"/>
      <c r="BB513" s="400"/>
      <c r="BC513" s="401"/>
      <c r="BD513" s="400"/>
      <c r="BE513" s="401"/>
      <c r="BF513" s="400"/>
      <c r="BG513" s="401"/>
      <c r="BH513" s="400"/>
      <c r="BI513" s="401"/>
      <c r="BJ513" s="400"/>
      <c r="BK513" s="401"/>
      <c r="BL513" s="400"/>
      <c r="BM513" s="401"/>
      <c r="BN513" s="400"/>
      <c r="BO513" s="401"/>
      <c r="BP513" s="400"/>
      <c r="BQ513" s="401"/>
      <c r="BR513" s="400"/>
      <c r="BS513" s="401"/>
      <c r="BT513" s="400"/>
      <c r="BU513" s="401"/>
      <c r="BV513" s="337">
        <f t="shared" si="205"/>
        <v>0</v>
      </c>
      <c r="BW513" s="337">
        <f t="shared" si="206"/>
        <v>0</v>
      </c>
    </row>
    <row r="514" spans="1:75" s="64" customFormat="1" ht="21.95" customHeight="1" x14ac:dyDescent="0.2">
      <c r="A514" s="385" t="s">
        <v>3659</v>
      </c>
      <c r="B514" s="386" t="s">
        <v>3660</v>
      </c>
      <c r="C514" s="392" t="s">
        <v>3233</v>
      </c>
      <c r="D514" s="387" t="s">
        <v>3656</v>
      </c>
      <c r="E514" s="388" t="s">
        <v>3661</v>
      </c>
      <c r="F514" s="389" t="s">
        <v>3224</v>
      </c>
      <c r="G514" s="389" t="s">
        <v>3225</v>
      </c>
      <c r="H514" s="390" t="s">
        <v>1318</v>
      </c>
      <c r="I514" s="391" t="s">
        <v>3662</v>
      </c>
      <c r="J514" s="353" t="s">
        <v>3231</v>
      </c>
      <c r="K514" s="356" t="s">
        <v>3236</v>
      </c>
      <c r="L514" s="400"/>
      <c r="M514" s="401"/>
      <c r="N514" s="400"/>
      <c r="O514" s="401"/>
      <c r="P514" s="400"/>
      <c r="Q514" s="401"/>
      <c r="R514" s="400"/>
      <c r="S514" s="401"/>
      <c r="T514" s="400"/>
      <c r="U514" s="401"/>
      <c r="V514" s="400"/>
      <c r="W514" s="401"/>
      <c r="X514" s="400"/>
      <c r="Y514" s="401"/>
      <c r="Z514" s="400"/>
      <c r="AA514" s="401"/>
      <c r="AB514" s="400"/>
      <c r="AC514" s="401"/>
      <c r="AD514" s="400"/>
      <c r="AE514" s="401"/>
      <c r="AF514" s="400"/>
      <c r="AG514" s="401"/>
      <c r="AH514" s="400"/>
      <c r="AI514" s="401"/>
      <c r="AJ514" s="400"/>
      <c r="AK514" s="401"/>
      <c r="AL514" s="400"/>
      <c r="AM514" s="401"/>
      <c r="AN514" s="400"/>
      <c r="AO514" s="401"/>
      <c r="AP514" s="400"/>
      <c r="AQ514" s="401"/>
      <c r="AR514" s="400"/>
      <c r="AS514" s="401"/>
      <c r="AT514" s="400"/>
      <c r="AU514" s="401"/>
      <c r="AV514" s="400"/>
      <c r="AW514" s="401"/>
      <c r="AX514" s="400"/>
      <c r="AY514" s="401"/>
      <c r="AZ514" s="400"/>
      <c r="BA514" s="401"/>
      <c r="BB514" s="400"/>
      <c r="BC514" s="401"/>
      <c r="BD514" s="400"/>
      <c r="BE514" s="401"/>
      <c r="BF514" s="400"/>
      <c r="BG514" s="401"/>
      <c r="BH514" s="400"/>
      <c r="BI514" s="401"/>
      <c r="BJ514" s="400"/>
      <c r="BK514" s="401"/>
      <c r="BL514" s="400"/>
      <c r="BM514" s="401"/>
      <c r="BN514" s="400"/>
      <c r="BO514" s="401"/>
      <c r="BP514" s="400"/>
      <c r="BQ514" s="401"/>
      <c r="BR514" s="400"/>
      <c r="BS514" s="401"/>
      <c r="BT514" s="400"/>
      <c r="BU514" s="401"/>
      <c r="BV514" s="337">
        <f t="shared" si="205"/>
        <v>0</v>
      </c>
      <c r="BW514" s="337">
        <f t="shared" si="206"/>
        <v>0</v>
      </c>
    </row>
    <row r="515" spans="1:75" s="64" customFormat="1" ht="21.95" customHeight="1" thickBot="1" x14ac:dyDescent="0.25">
      <c r="A515" s="898" t="s">
        <v>3659</v>
      </c>
      <c r="B515" s="393" t="s">
        <v>3660</v>
      </c>
      <c r="C515" s="394" t="s">
        <v>3233</v>
      </c>
      <c r="D515" s="395" t="s">
        <v>3656</v>
      </c>
      <c r="E515" s="411" t="s">
        <v>3661</v>
      </c>
      <c r="F515" s="396" t="s">
        <v>3224</v>
      </c>
      <c r="G515" s="396" t="s">
        <v>3225</v>
      </c>
      <c r="H515" s="397" t="s">
        <v>1318</v>
      </c>
      <c r="I515" s="899" t="s">
        <v>3662</v>
      </c>
      <c r="J515" s="353" t="s">
        <v>3231</v>
      </c>
      <c r="K515" s="357" t="s">
        <v>60</v>
      </c>
      <c r="L515" s="402"/>
      <c r="M515" s="403"/>
      <c r="N515" s="402"/>
      <c r="O515" s="403"/>
      <c r="P515" s="402"/>
      <c r="Q515" s="403"/>
      <c r="R515" s="402"/>
      <c r="S515" s="403"/>
      <c r="T515" s="402"/>
      <c r="U515" s="403"/>
      <c r="V515" s="402"/>
      <c r="W515" s="403"/>
      <c r="X515" s="402"/>
      <c r="Y515" s="403"/>
      <c r="Z515" s="402"/>
      <c r="AA515" s="403"/>
      <c r="AB515" s="402"/>
      <c r="AC515" s="403"/>
      <c r="AD515" s="402"/>
      <c r="AE515" s="403"/>
      <c r="AF515" s="402"/>
      <c r="AG515" s="403"/>
      <c r="AH515" s="402"/>
      <c r="AI515" s="403"/>
      <c r="AJ515" s="402"/>
      <c r="AK515" s="403"/>
      <c r="AL515" s="402"/>
      <c r="AM515" s="403"/>
      <c r="AN515" s="402"/>
      <c r="AO515" s="403"/>
      <c r="AP515" s="402"/>
      <c r="AQ515" s="403"/>
      <c r="AR515" s="402"/>
      <c r="AS515" s="403"/>
      <c r="AT515" s="402"/>
      <c r="AU515" s="403"/>
      <c r="AV515" s="402"/>
      <c r="AW515" s="403"/>
      <c r="AX515" s="402"/>
      <c r="AY515" s="403"/>
      <c r="AZ515" s="402"/>
      <c r="BA515" s="403"/>
      <c r="BB515" s="402"/>
      <c r="BC515" s="403"/>
      <c r="BD515" s="402"/>
      <c r="BE515" s="403"/>
      <c r="BF515" s="402"/>
      <c r="BG515" s="403"/>
      <c r="BH515" s="402"/>
      <c r="BI515" s="403"/>
      <c r="BJ515" s="402"/>
      <c r="BK515" s="403"/>
      <c r="BL515" s="402"/>
      <c r="BM515" s="403"/>
      <c r="BN515" s="402"/>
      <c r="BO515" s="403"/>
      <c r="BP515" s="402"/>
      <c r="BQ515" s="403"/>
      <c r="BR515" s="402"/>
      <c r="BS515" s="403"/>
      <c r="BT515" s="402"/>
      <c r="BU515" s="403"/>
      <c r="BV515" s="337">
        <f t="shared" si="205"/>
        <v>0</v>
      </c>
      <c r="BW515" s="337">
        <f t="shared" si="206"/>
        <v>0</v>
      </c>
    </row>
    <row r="516" spans="1:75" s="64" customFormat="1" ht="21.95" customHeight="1" x14ac:dyDescent="0.25">
      <c r="A516" s="425" t="s">
        <v>3663</v>
      </c>
      <c r="B516" s="526" t="s">
        <v>3664</v>
      </c>
      <c r="C516" s="527">
        <v>2</v>
      </c>
      <c r="D516" s="528" t="s">
        <v>3656</v>
      </c>
      <c r="E516" s="426" t="s">
        <v>3665</v>
      </c>
      <c r="F516" s="529" t="s">
        <v>3224</v>
      </c>
      <c r="G516" s="529" t="s">
        <v>3225</v>
      </c>
      <c r="H516" s="530" t="s">
        <v>1318</v>
      </c>
      <c r="I516" s="384" t="s">
        <v>3666</v>
      </c>
      <c r="J516" s="353" t="s">
        <v>3268</v>
      </c>
      <c r="K516" s="354" t="s">
        <v>3232</v>
      </c>
      <c r="L516" s="402"/>
      <c r="M516" s="403"/>
      <c r="N516" s="402"/>
      <c r="O516" s="403"/>
      <c r="P516" s="402"/>
      <c r="Q516" s="403"/>
      <c r="R516" s="402"/>
      <c r="S516" s="403"/>
      <c r="T516" s="402"/>
      <c r="U516" s="403"/>
      <c r="V516" s="402"/>
      <c r="W516" s="403"/>
      <c r="X516" s="402"/>
      <c r="Y516" s="403"/>
      <c r="Z516" s="402"/>
      <c r="AA516" s="403"/>
      <c r="AB516" s="402"/>
      <c r="AC516" s="403"/>
      <c r="AD516" s="402"/>
      <c r="AE516" s="403"/>
      <c r="AF516" s="402"/>
      <c r="AG516" s="403"/>
      <c r="AH516" s="402"/>
      <c r="AI516" s="403"/>
      <c r="AJ516" s="402"/>
      <c r="AK516" s="403"/>
      <c r="AL516" s="402"/>
      <c r="AM516" s="403"/>
      <c r="AN516" s="402"/>
      <c r="AO516" s="403"/>
      <c r="AP516" s="402"/>
      <c r="AQ516" s="403"/>
      <c r="AR516" s="402"/>
      <c r="AS516" s="403"/>
      <c r="AT516" s="402"/>
      <c r="AU516" s="403"/>
      <c r="AV516" s="402"/>
      <c r="AW516" s="403"/>
      <c r="AX516" s="402"/>
      <c r="AY516" s="403"/>
      <c r="AZ516" s="402"/>
      <c r="BA516" s="403"/>
      <c r="BB516" s="402"/>
      <c r="BC516" s="403"/>
      <c r="BD516" s="402"/>
      <c r="BE516" s="403"/>
      <c r="BF516" s="402"/>
      <c r="BG516" s="403"/>
      <c r="BH516" s="402"/>
      <c r="BI516" s="403"/>
      <c r="BJ516" s="402"/>
      <c r="BK516" s="403"/>
      <c r="BL516" s="402"/>
      <c r="BM516" s="403"/>
      <c r="BN516" s="402"/>
      <c r="BO516" s="403"/>
      <c r="BP516" s="402"/>
      <c r="BQ516" s="403"/>
      <c r="BR516" s="402"/>
      <c r="BS516" s="403"/>
      <c r="BT516" s="402"/>
      <c r="BU516" s="403"/>
      <c r="BV516" s="337">
        <f>L516+N516+P516+R516+T516+V516+X516+Z516+AB516+AD516+AF516+AH516+AJ516+AL516+AN516+AP516+AR516+AT516+AV516+AX516+AZ516+BB516+BD516+BF516+BH516+BJ516+BL516+BN516+BP516+BR516+BT516</f>
        <v>0</v>
      </c>
      <c r="BW516" s="337">
        <f>M516+O516+Q516+S516+U516+W516+Y516+AA516+AC516+AE516+AG516+AI516+AK516+AM516+AO516+AQ516+AS516+AU516+AW516+AY516+BA516+BC516+BE516+BG516+BI516+BK516+BM516+BO516+BQ516+BS516+BU516</f>
        <v>0</v>
      </c>
    </row>
    <row r="517" spans="1:75" s="64" customFormat="1" ht="21.95" customHeight="1" x14ac:dyDescent="0.2">
      <c r="A517" s="385" t="s">
        <v>3663</v>
      </c>
      <c r="B517" s="386" t="s">
        <v>3664</v>
      </c>
      <c r="C517" s="352" t="s">
        <v>3233</v>
      </c>
      <c r="D517" s="387" t="s">
        <v>3656</v>
      </c>
      <c r="E517" s="388" t="s">
        <v>3665</v>
      </c>
      <c r="F517" s="389" t="s">
        <v>3224</v>
      </c>
      <c r="G517" s="389" t="s">
        <v>3225</v>
      </c>
      <c r="H517" s="390" t="s">
        <v>1318</v>
      </c>
      <c r="I517" s="391" t="s">
        <v>3666</v>
      </c>
      <c r="J517" s="353" t="s">
        <v>3268</v>
      </c>
      <c r="K517" s="353" t="s">
        <v>3234</v>
      </c>
      <c r="L517" s="400"/>
      <c r="M517" s="401"/>
      <c r="N517" s="400"/>
      <c r="O517" s="401"/>
      <c r="P517" s="400"/>
      <c r="Q517" s="401"/>
      <c r="R517" s="400"/>
      <c r="S517" s="401"/>
      <c r="T517" s="400"/>
      <c r="U517" s="401"/>
      <c r="V517" s="400"/>
      <c r="W517" s="401"/>
      <c r="X517" s="400"/>
      <c r="Y517" s="401"/>
      <c r="Z517" s="400"/>
      <c r="AA517" s="401"/>
      <c r="AB517" s="400"/>
      <c r="AC517" s="401"/>
      <c r="AD517" s="400"/>
      <c r="AE517" s="401"/>
      <c r="AF517" s="400"/>
      <c r="AG517" s="401"/>
      <c r="AH517" s="400"/>
      <c r="AI517" s="401"/>
      <c r="AJ517" s="400"/>
      <c r="AK517" s="401"/>
      <c r="AL517" s="400"/>
      <c r="AM517" s="401"/>
      <c r="AN517" s="400"/>
      <c r="AO517" s="401"/>
      <c r="AP517" s="400"/>
      <c r="AQ517" s="401"/>
      <c r="AR517" s="400"/>
      <c r="AS517" s="401"/>
      <c r="AT517" s="400"/>
      <c r="AU517" s="401"/>
      <c r="AV517" s="400"/>
      <c r="AW517" s="401"/>
      <c r="AX517" s="400"/>
      <c r="AY517" s="401"/>
      <c r="AZ517" s="400"/>
      <c r="BA517" s="401"/>
      <c r="BB517" s="400"/>
      <c r="BC517" s="401"/>
      <c r="BD517" s="400"/>
      <c r="BE517" s="401"/>
      <c r="BF517" s="400"/>
      <c r="BG517" s="401"/>
      <c r="BH517" s="400"/>
      <c r="BI517" s="401"/>
      <c r="BJ517" s="400"/>
      <c r="BK517" s="401"/>
      <c r="BL517" s="400"/>
      <c r="BM517" s="401"/>
      <c r="BN517" s="400"/>
      <c r="BO517" s="401"/>
      <c r="BP517" s="400"/>
      <c r="BQ517" s="401"/>
      <c r="BR517" s="400"/>
      <c r="BS517" s="401"/>
      <c r="BT517" s="400"/>
      <c r="BU517" s="401"/>
      <c r="BV517" s="337">
        <f t="shared" ref="BV517:BV520" si="207">L517+N517+P517+R517+T517+V517+X517+Z517+AB517+AD517+AF517+AH517+AJ517+AL517+AN517+AP517+AR517+AT517+AV517+AX517+AZ517+BB517+BD517+BF517+BH517+BJ517+BL517+BN517+BP517+BR517+BT517</f>
        <v>0</v>
      </c>
      <c r="BW517" s="337">
        <f t="shared" ref="BW517:BW520" si="208">M517+O517+Q517+S517+U517+W517+Y517+AA517+AC517+AE517+AG517+AI517+AK517+AM517+AO517+AQ517+AS517+AU517+AW517+AY517+BA517+BC517+BE517+BG517+BI517+BK517+BM517+BO517+BQ517+BS517+BU517</f>
        <v>0</v>
      </c>
    </row>
    <row r="518" spans="1:75" s="64" customFormat="1" ht="21.95" customHeight="1" x14ac:dyDescent="0.2">
      <c r="A518" s="385" t="s">
        <v>3663</v>
      </c>
      <c r="B518" s="386" t="s">
        <v>3664</v>
      </c>
      <c r="C518" s="392" t="s">
        <v>3233</v>
      </c>
      <c r="D518" s="387" t="s">
        <v>3656</v>
      </c>
      <c r="E518" s="388" t="s">
        <v>3665</v>
      </c>
      <c r="F518" s="389" t="s">
        <v>3224</v>
      </c>
      <c r="G518" s="389" t="s">
        <v>3225</v>
      </c>
      <c r="H518" s="390" t="s">
        <v>1318</v>
      </c>
      <c r="I518" s="391" t="s">
        <v>3666</v>
      </c>
      <c r="J518" s="353" t="s">
        <v>3268</v>
      </c>
      <c r="K518" s="355" t="s">
        <v>3235</v>
      </c>
      <c r="L518" s="400"/>
      <c r="M518" s="401"/>
      <c r="N518" s="400"/>
      <c r="O518" s="401"/>
      <c r="P518" s="400"/>
      <c r="Q518" s="401"/>
      <c r="R518" s="400"/>
      <c r="S518" s="401"/>
      <c r="T518" s="400"/>
      <c r="U518" s="401"/>
      <c r="V518" s="400"/>
      <c r="W518" s="401"/>
      <c r="X518" s="400"/>
      <c r="Y518" s="401"/>
      <c r="Z518" s="400"/>
      <c r="AA518" s="401"/>
      <c r="AB518" s="400"/>
      <c r="AC518" s="401"/>
      <c r="AD518" s="400"/>
      <c r="AE518" s="401"/>
      <c r="AF518" s="400"/>
      <c r="AG518" s="401"/>
      <c r="AH518" s="400"/>
      <c r="AI518" s="401"/>
      <c r="AJ518" s="400"/>
      <c r="AK518" s="401"/>
      <c r="AL518" s="400"/>
      <c r="AM518" s="401"/>
      <c r="AN518" s="400"/>
      <c r="AO518" s="401"/>
      <c r="AP518" s="400"/>
      <c r="AQ518" s="401"/>
      <c r="AR518" s="400"/>
      <c r="AS518" s="401"/>
      <c r="AT518" s="400"/>
      <c r="AU518" s="401"/>
      <c r="AV518" s="400"/>
      <c r="AW518" s="401"/>
      <c r="AX518" s="400"/>
      <c r="AY518" s="401"/>
      <c r="AZ518" s="400"/>
      <c r="BA518" s="401"/>
      <c r="BB518" s="400"/>
      <c r="BC518" s="401"/>
      <c r="BD518" s="400"/>
      <c r="BE518" s="401"/>
      <c r="BF518" s="400"/>
      <c r="BG518" s="401"/>
      <c r="BH518" s="400"/>
      <c r="BI518" s="401"/>
      <c r="BJ518" s="400"/>
      <c r="BK518" s="401"/>
      <c r="BL518" s="400"/>
      <c r="BM518" s="401"/>
      <c r="BN518" s="400"/>
      <c r="BO518" s="401"/>
      <c r="BP518" s="400"/>
      <c r="BQ518" s="401"/>
      <c r="BR518" s="400"/>
      <c r="BS518" s="401"/>
      <c r="BT518" s="400"/>
      <c r="BU518" s="401"/>
      <c r="BV518" s="337">
        <f t="shared" si="207"/>
        <v>0</v>
      </c>
      <c r="BW518" s="337">
        <f t="shared" si="208"/>
        <v>0</v>
      </c>
    </row>
    <row r="519" spans="1:75" s="64" customFormat="1" ht="21.95" customHeight="1" x14ac:dyDescent="0.2">
      <c r="A519" s="385" t="s">
        <v>3663</v>
      </c>
      <c r="B519" s="386" t="s">
        <v>3664</v>
      </c>
      <c r="C519" s="392" t="s">
        <v>3233</v>
      </c>
      <c r="D519" s="387" t="s">
        <v>3656</v>
      </c>
      <c r="E519" s="388" t="s">
        <v>3665</v>
      </c>
      <c r="F519" s="389" t="s">
        <v>3224</v>
      </c>
      <c r="G519" s="389" t="s">
        <v>3225</v>
      </c>
      <c r="H519" s="390" t="s">
        <v>1318</v>
      </c>
      <c r="I519" s="391" t="s">
        <v>3666</v>
      </c>
      <c r="J519" s="353" t="s">
        <v>3268</v>
      </c>
      <c r="K519" s="356" t="s">
        <v>3236</v>
      </c>
      <c r="L519" s="400"/>
      <c r="M519" s="401"/>
      <c r="N519" s="400"/>
      <c r="O519" s="401"/>
      <c r="P519" s="400"/>
      <c r="Q519" s="401"/>
      <c r="R519" s="400"/>
      <c r="S519" s="401"/>
      <c r="T519" s="400"/>
      <c r="U519" s="401"/>
      <c r="V519" s="400"/>
      <c r="W519" s="401"/>
      <c r="X519" s="400"/>
      <c r="Y519" s="401"/>
      <c r="Z519" s="400"/>
      <c r="AA519" s="401"/>
      <c r="AB519" s="400"/>
      <c r="AC519" s="401"/>
      <c r="AD519" s="400"/>
      <c r="AE519" s="401"/>
      <c r="AF519" s="400"/>
      <c r="AG519" s="401"/>
      <c r="AH519" s="400"/>
      <c r="AI519" s="401"/>
      <c r="AJ519" s="400"/>
      <c r="AK519" s="401"/>
      <c r="AL519" s="400"/>
      <c r="AM519" s="401"/>
      <c r="AN519" s="400"/>
      <c r="AO519" s="401"/>
      <c r="AP519" s="400"/>
      <c r="AQ519" s="401"/>
      <c r="AR519" s="400"/>
      <c r="AS519" s="401"/>
      <c r="AT519" s="400"/>
      <c r="AU519" s="401"/>
      <c r="AV519" s="400"/>
      <c r="AW519" s="401"/>
      <c r="AX519" s="400"/>
      <c r="AY519" s="401"/>
      <c r="AZ519" s="400"/>
      <c r="BA519" s="401"/>
      <c r="BB519" s="400"/>
      <c r="BC519" s="401"/>
      <c r="BD519" s="400"/>
      <c r="BE519" s="401"/>
      <c r="BF519" s="400"/>
      <c r="BG519" s="401"/>
      <c r="BH519" s="400"/>
      <c r="BI519" s="401"/>
      <c r="BJ519" s="400"/>
      <c r="BK519" s="401"/>
      <c r="BL519" s="400"/>
      <c r="BM519" s="401"/>
      <c r="BN519" s="400"/>
      <c r="BO519" s="401"/>
      <c r="BP519" s="400"/>
      <c r="BQ519" s="401"/>
      <c r="BR519" s="400"/>
      <c r="BS519" s="401"/>
      <c r="BT519" s="400"/>
      <c r="BU519" s="401"/>
      <c r="BV519" s="337">
        <f t="shared" si="207"/>
        <v>0</v>
      </c>
      <c r="BW519" s="337">
        <f t="shared" si="208"/>
        <v>0</v>
      </c>
    </row>
    <row r="520" spans="1:75" s="64" customFormat="1" ht="21.95" customHeight="1" thickBot="1" x14ac:dyDescent="0.25">
      <c r="A520" s="898" t="s">
        <v>3663</v>
      </c>
      <c r="B520" s="393" t="s">
        <v>3664</v>
      </c>
      <c r="C520" s="394" t="s">
        <v>3233</v>
      </c>
      <c r="D520" s="395" t="s">
        <v>3656</v>
      </c>
      <c r="E520" s="411" t="s">
        <v>3665</v>
      </c>
      <c r="F520" s="396" t="s">
        <v>3224</v>
      </c>
      <c r="G520" s="396" t="s">
        <v>3225</v>
      </c>
      <c r="H520" s="397" t="s">
        <v>1318</v>
      </c>
      <c r="I520" s="899" t="s">
        <v>3666</v>
      </c>
      <c r="J520" s="353" t="s">
        <v>3268</v>
      </c>
      <c r="K520" s="357" t="s">
        <v>60</v>
      </c>
      <c r="L520" s="402"/>
      <c r="M520" s="403"/>
      <c r="N520" s="402"/>
      <c r="O520" s="403"/>
      <c r="P520" s="402"/>
      <c r="Q520" s="403"/>
      <c r="R520" s="402"/>
      <c r="S520" s="403"/>
      <c r="T520" s="402"/>
      <c r="U520" s="403"/>
      <c r="V520" s="402"/>
      <c r="W520" s="403"/>
      <c r="X520" s="402"/>
      <c r="Y520" s="403"/>
      <c r="Z520" s="402"/>
      <c r="AA520" s="403"/>
      <c r="AB520" s="402"/>
      <c r="AC520" s="403"/>
      <c r="AD520" s="402"/>
      <c r="AE520" s="403"/>
      <c r="AF520" s="402"/>
      <c r="AG520" s="403"/>
      <c r="AH520" s="402"/>
      <c r="AI520" s="403"/>
      <c r="AJ520" s="402"/>
      <c r="AK520" s="403"/>
      <c r="AL520" s="402"/>
      <c r="AM520" s="403"/>
      <c r="AN520" s="402"/>
      <c r="AO520" s="403"/>
      <c r="AP520" s="402"/>
      <c r="AQ520" s="403"/>
      <c r="AR520" s="402"/>
      <c r="AS520" s="403"/>
      <c r="AT520" s="402"/>
      <c r="AU520" s="403"/>
      <c r="AV520" s="402"/>
      <c r="AW520" s="403"/>
      <c r="AX520" s="402"/>
      <c r="AY520" s="403"/>
      <c r="AZ520" s="402"/>
      <c r="BA520" s="403"/>
      <c r="BB520" s="402"/>
      <c r="BC520" s="403"/>
      <c r="BD520" s="402"/>
      <c r="BE520" s="403"/>
      <c r="BF520" s="402"/>
      <c r="BG520" s="403"/>
      <c r="BH520" s="402"/>
      <c r="BI520" s="403"/>
      <c r="BJ520" s="402"/>
      <c r="BK520" s="403"/>
      <c r="BL520" s="402"/>
      <c r="BM520" s="403"/>
      <c r="BN520" s="402"/>
      <c r="BO520" s="403"/>
      <c r="BP520" s="402"/>
      <c r="BQ520" s="403"/>
      <c r="BR520" s="402"/>
      <c r="BS520" s="403"/>
      <c r="BT520" s="402"/>
      <c r="BU520" s="403"/>
      <c r="BV520" s="337">
        <f t="shared" si="207"/>
        <v>0</v>
      </c>
      <c r="BW520" s="337">
        <f t="shared" si="208"/>
        <v>0</v>
      </c>
    </row>
    <row r="521" spans="1:75" s="64" customFormat="1" ht="21.95" customHeight="1" x14ac:dyDescent="0.25">
      <c r="A521" s="425" t="s">
        <v>3667</v>
      </c>
      <c r="B521" s="526" t="s">
        <v>3668</v>
      </c>
      <c r="C521" s="527">
        <v>1</v>
      </c>
      <c r="D521" s="528" t="s">
        <v>3656</v>
      </c>
      <c r="E521" s="426" t="s">
        <v>3669</v>
      </c>
      <c r="F521" s="529" t="s">
        <v>3224</v>
      </c>
      <c r="G521" s="529" t="s">
        <v>3225</v>
      </c>
      <c r="H521" s="530" t="s">
        <v>1318</v>
      </c>
      <c r="I521" s="384" t="s">
        <v>3670</v>
      </c>
      <c r="J521" s="353" t="s">
        <v>3231</v>
      </c>
      <c r="K521" s="354" t="s">
        <v>3232</v>
      </c>
      <c r="L521" s="402"/>
      <c r="M521" s="403"/>
      <c r="N521" s="402"/>
      <c r="O521" s="403"/>
      <c r="P521" s="402"/>
      <c r="Q521" s="403"/>
      <c r="R521" s="402"/>
      <c r="S521" s="403"/>
      <c r="T521" s="402"/>
      <c r="U521" s="403"/>
      <c r="V521" s="402"/>
      <c r="W521" s="403"/>
      <c r="X521" s="402"/>
      <c r="Y521" s="403"/>
      <c r="Z521" s="402"/>
      <c r="AA521" s="403"/>
      <c r="AB521" s="402"/>
      <c r="AC521" s="403"/>
      <c r="AD521" s="402"/>
      <c r="AE521" s="403"/>
      <c r="AF521" s="402"/>
      <c r="AG521" s="403"/>
      <c r="AH521" s="402"/>
      <c r="AI521" s="403"/>
      <c r="AJ521" s="402"/>
      <c r="AK521" s="403"/>
      <c r="AL521" s="402"/>
      <c r="AM521" s="403"/>
      <c r="AN521" s="402"/>
      <c r="AO521" s="403"/>
      <c r="AP521" s="402"/>
      <c r="AQ521" s="403"/>
      <c r="AR521" s="402"/>
      <c r="AS521" s="403"/>
      <c r="AT521" s="402"/>
      <c r="AU521" s="403"/>
      <c r="AV521" s="402"/>
      <c r="AW521" s="403"/>
      <c r="AX521" s="402"/>
      <c r="AY521" s="403"/>
      <c r="AZ521" s="402"/>
      <c r="BA521" s="403"/>
      <c r="BB521" s="402"/>
      <c r="BC521" s="403"/>
      <c r="BD521" s="402"/>
      <c r="BE521" s="403"/>
      <c r="BF521" s="402"/>
      <c r="BG521" s="403"/>
      <c r="BH521" s="402"/>
      <c r="BI521" s="403"/>
      <c r="BJ521" s="402"/>
      <c r="BK521" s="403"/>
      <c r="BL521" s="402"/>
      <c r="BM521" s="403"/>
      <c r="BN521" s="402"/>
      <c r="BO521" s="403"/>
      <c r="BP521" s="402"/>
      <c r="BQ521" s="403"/>
      <c r="BR521" s="402"/>
      <c r="BS521" s="403"/>
      <c r="BT521" s="402"/>
      <c r="BU521" s="403"/>
      <c r="BV521" s="337">
        <f>L521+N521+P521+R521+T521+V521+X521+Z521+AB521+AD521+AF521+AH521+AJ521+AL521+AN521+AP521+AR521+AT521+AV521+AX521+AZ521+BB521+BD521+BF521+BH521+BJ521+BL521+BN521+BP521+BR521+BT521</f>
        <v>0</v>
      </c>
      <c r="BW521" s="337">
        <f>M521+O521+Q521+S521+U521+W521+Y521+AA521+AC521+AE521+AG521+AI521+AK521+AM521+AO521+AQ521+AS521+AU521+AW521+AY521+BA521+BC521+BE521+BG521+BI521+BK521+BM521+BO521+BQ521+BS521+BU521</f>
        <v>0</v>
      </c>
    </row>
    <row r="522" spans="1:75" s="64" customFormat="1" ht="21.95" customHeight="1" x14ac:dyDescent="0.2">
      <c r="A522" s="385" t="s">
        <v>3667</v>
      </c>
      <c r="B522" s="386" t="s">
        <v>3668</v>
      </c>
      <c r="C522" s="352" t="s">
        <v>3233</v>
      </c>
      <c r="D522" s="387" t="s">
        <v>3656</v>
      </c>
      <c r="E522" s="388" t="s">
        <v>3669</v>
      </c>
      <c r="F522" s="389" t="s">
        <v>3224</v>
      </c>
      <c r="G522" s="389" t="s">
        <v>3225</v>
      </c>
      <c r="H522" s="390" t="s">
        <v>1318</v>
      </c>
      <c r="I522" s="391" t="s">
        <v>3670</v>
      </c>
      <c r="J522" s="353" t="s">
        <v>3231</v>
      </c>
      <c r="K522" s="353" t="s">
        <v>3234</v>
      </c>
      <c r="L522" s="400">
        <v>2</v>
      </c>
      <c r="M522" s="401"/>
      <c r="N522" s="400">
        <v>3</v>
      </c>
      <c r="O522" s="401"/>
      <c r="P522" s="400">
        <v>2</v>
      </c>
      <c r="Q522" s="401"/>
      <c r="R522" s="400"/>
      <c r="S522" s="401"/>
      <c r="T522" s="400"/>
      <c r="U522" s="401"/>
      <c r="V522" s="400">
        <v>2</v>
      </c>
      <c r="W522" s="401"/>
      <c r="X522" s="400">
        <v>1</v>
      </c>
      <c r="Y522" s="401"/>
      <c r="Z522" s="400">
        <v>2</v>
      </c>
      <c r="AA522" s="401"/>
      <c r="AB522" s="400">
        <v>3</v>
      </c>
      <c r="AC522" s="401"/>
      <c r="AD522" s="400">
        <v>2</v>
      </c>
      <c r="AE522" s="401"/>
      <c r="AF522" s="400"/>
      <c r="AG522" s="401"/>
      <c r="AH522" s="400"/>
      <c r="AI522" s="401"/>
      <c r="AJ522" s="400">
        <v>2</v>
      </c>
      <c r="AK522" s="401"/>
      <c r="AL522" s="400">
        <v>1</v>
      </c>
      <c r="AM522" s="401"/>
      <c r="AN522" s="400">
        <v>2</v>
      </c>
      <c r="AO522" s="401"/>
      <c r="AP522" s="400">
        <v>3</v>
      </c>
      <c r="AQ522" s="401"/>
      <c r="AR522" s="400">
        <v>2</v>
      </c>
      <c r="AS522" s="401"/>
      <c r="AT522" s="400"/>
      <c r="AU522" s="401"/>
      <c r="AV522" s="400"/>
      <c r="AW522" s="401"/>
      <c r="AX522" s="400">
        <v>2</v>
      </c>
      <c r="AY522" s="401"/>
      <c r="AZ522" s="400">
        <v>1</v>
      </c>
      <c r="BA522" s="401"/>
      <c r="BB522" s="400">
        <v>2</v>
      </c>
      <c r="BC522" s="401"/>
      <c r="BD522" s="400">
        <v>3</v>
      </c>
      <c r="BE522" s="401"/>
      <c r="BF522" s="400">
        <v>2</v>
      </c>
      <c r="BG522" s="401"/>
      <c r="BH522" s="400"/>
      <c r="BI522" s="401"/>
      <c r="BJ522" s="400"/>
      <c r="BK522" s="401"/>
      <c r="BL522" s="400">
        <v>2</v>
      </c>
      <c r="BM522" s="401"/>
      <c r="BN522" s="400">
        <v>1</v>
      </c>
      <c r="BO522" s="401"/>
      <c r="BP522" s="400">
        <v>2</v>
      </c>
      <c r="BQ522" s="401"/>
      <c r="BR522" s="400">
        <v>3</v>
      </c>
      <c r="BS522" s="401"/>
      <c r="BT522" s="400"/>
      <c r="BU522" s="401"/>
      <c r="BV522" s="337">
        <f t="shared" ref="BV522:BV525" si="209">L522+N522+P522+R522+T522+V522+X522+Z522+AB522+AD522+AF522+AH522+AJ522+AL522+AN522+AP522+AR522+AT522+AV522+AX522+AZ522+BB522+BD522+BF522+BH522+BJ522+BL522+BN522+BP522+BR522+BT522</f>
        <v>45</v>
      </c>
      <c r="BW522" s="337">
        <f t="shared" ref="BW522:BW525" si="210">M522+O522+Q522+S522+U522+W522+Y522+AA522+AC522+AE522+AG522+AI522+AK522+AM522+AO522+AQ522+AS522+AU522+AW522+AY522+BA522+BC522+BE522+BG522+BI522+BK522+BM522+BO522+BQ522+BS522+BU522</f>
        <v>0</v>
      </c>
    </row>
    <row r="523" spans="1:75" s="64" customFormat="1" ht="21.95" customHeight="1" x14ac:dyDescent="0.2">
      <c r="A523" s="385" t="s">
        <v>3667</v>
      </c>
      <c r="B523" s="386" t="s">
        <v>3668</v>
      </c>
      <c r="C523" s="392" t="s">
        <v>3233</v>
      </c>
      <c r="D523" s="387" t="s">
        <v>3656</v>
      </c>
      <c r="E523" s="388" t="s">
        <v>3669</v>
      </c>
      <c r="F523" s="389" t="s">
        <v>3224</v>
      </c>
      <c r="G523" s="389" t="s">
        <v>3225</v>
      </c>
      <c r="H523" s="390" t="s">
        <v>1318</v>
      </c>
      <c r="I523" s="391" t="s">
        <v>3670</v>
      </c>
      <c r="J523" s="353" t="s">
        <v>3231</v>
      </c>
      <c r="K523" s="355" t="s">
        <v>3235</v>
      </c>
      <c r="L523" s="400"/>
      <c r="M523" s="401"/>
      <c r="N523" s="400"/>
      <c r="O523" s="401"/>
      <c r="P523" s="400"/>
      <c r="Q523" s="401"/>
      <c r="R523" s="400"/>
      <c r="S523" s="401"/>
      <c r="T523" s="400"/>
      <c r="U523" s="401"/>
      <c r="V523" s="400"/>
      <c r="W523" s="401"/>
      <c r="X523" s="400"/>
      <c r="Y523" s="401"/>
      <c r="Z523" s="400"/>
      <c r="AA523" s="401"/>
      <c r="AB523" s="400"/>
      <c r="AC523" s="401"/>
      <c r="AD523" s="400"/>
      <c r="AE523" s="401"/>
      <c r="AF523" s="400"/>
      <c r="AG523" s="401"/>
      <c r="AH523" s="400"/>
      <c r="AI523" s="401"/>
      <c r="AJ523" s="400"/>
      <c r="AK523" s="401"/>
      <c r="AL523" s="400"/>
      <c r="AM523" s="401"/>
      <c r="AN523" s="400"/>
      <c r="AO523" s="401"/>
      <c r="AP523" s="400"/>
      <c r="AQ523" s="401"/>
      <c r="AR523" s="400"/>
      <c r="AS523" s="401"/>
      <c r="AT523" s="400"/>
      <c r="AU523" s="401"/>
      <c r="AV523" s="400"/>
      <c r="AW523" s="401"/>
      <c r="AX523" s="400"/>
      <c r="AY523" s="401"/>
      <c r="AZ523" s="400"/>
      <c r="BA523" s="401"/>
      <c r="BB523" s="400"/>
      <c r="BC523" s="401"/>
      <c r="BD523" s="400"/>
      <c r="BE523" s="401"/>
      <c r="BF523" s="400"/>
      <c r="BG523" s="401"/>
      <c r="BH523" s="400"/>
      <c r="BI523" s="401"/>
      <c r="BJ523" s="400"/>
      <c r="BK523" s="401"/>
      <c r="BL523" s="400"/>
      <c r="BM523" s="401"/>
      <c r="BN523" s="400"/>
      <c r="BO523" s="401"/>
      <c r="BP523" s="400"/>
      <c r="BQ523" s="401"/>
      <c r="BR523" s="400"/>
      <c r="BS523" s="401"/>
      <c r="BT523" s="400"/>
      <c r="BU523" s="401"/>
      <c r="BV523" s="337">
        <f t="shared" si="209"/>
        <v>0</v>
      </c>
      <c r="BW523" s="337">
        <f t="shared" si="210"/>
        <v>0</v>
      </c>
    </row>
    <row r="524" spans="1:75" s="64" customFormat="1" ht="21.95" customHeight="1" x14ac:dyDescent="0.2">
      <c r="A524" s="385" t="s">
        <v>3667</v>
      </c>
      <c r="B524" s="386" t="s">
        <v>3668</v>
      </c>
      <c r="C524" s="392" t="s">
        <v>3233</v>
      </c>
      <c r="D524" s="387" t="s">
        <v>3656</v>
      </c>
      <c r="E524" s="388" t="s">
        <v>3669</v>
      </c>
      <c r="F524" s="389" t="s">
        <v>3224</v>
      </c>
      <c r="G524" s="389" t="s">
        <v>3225</v>
      </c>
      <c r="H524" s="390" t="s">
        <v>1318</v>
      </c>
      <c r="I524" s="391" t="s">
        <v>3670</v>
      </c>
      <c r="J524" s="353" t="s">
        <v>3231</v>
      </c>
      <c r="K524" s="356" t="s">
        <v>3236</v>
      </c>
      <c r="L524" s="400"/>
      <c r="M524" s="401"/>
      <c r="N524" s="400"/>
      <c r="O524" s="401"/>
      <c r="P524" s="400"/>
      <c r="Q524" s="401"/>
      <c r="R524" s="400"/>
      <c r="S524" s="401"/>
      <c r="T524" s="400"/>
      <c r="U524" s="401"/>
      <c r="V524" s="400"/>
      <c r="W524" s="401"/>
      <c r="X524" s="400"/>
      <c r="Y524" s="401"/>
      <c r="Z524" s="400"/>
      <c r="AA524" s="401"/>
      <c r="AB524" s="400"/>
      <c r="AC524" s="401"/>
      <c r="AD524" s="400"/>
      <c r="AE524" s="401"/>
      <c r="AF524" s="400"/>
      <c r="AG524" s="401"/>
      <c r="AH524" s="400"/>
      <c r="AI524" s="401"/>
      <c r="AJ524" s="400"/>
      <c r="AK524" s="401"/>
      <c r="AL524" s="400"/>
      <c r="AM524" s="401"/>
      <c r="AN524" s="400"/>
      <c r="AO524" s="401"/>
      <c r="AP524" s="400"/>
      <c r="AQ524" s="401"/>
      <c r="AR524" s="400"/>
      <c r="AS524" s="401"/>
      <c r="AT524" s="400"/>
      <c r="AU524" s="401"/>
      <c r="AV524" s="400"/>
      <c r="AW524" s="401"/>
      <c r="AX524" s="400"/>
      <c r="AY524" s="401"/>
      <c r="AZ524" s="400"/>
      <c r="BA524" s="401"/>
      <c r="BB524" s="400"/>
      <c r="BC524" s="401"/>
      <c r="BD524" s="400"/>
      <c r="BE524" s="401"/>
      <c r="BF524" s="400"/>
      <c r="BG524" s="401"/>
      <c r="BH524" s="400"/>
      <c r="BI524" s="401"/>
      <c r="BJ524" s="400"/>
      <c r="BK524" s="401"/>
      <c r="BL524" s="400"/>
      <c r="BM524" s="401"/>
      <c r="BN524" s="400"/>
      <c r="BO524" s="401"/>
      <c r="BP524" s="400"/>
      <c r="BQ524" s="401"/>
      <c r="BR524" s="400"/>
      <c r="BS524" s="401"/>
      <c r="BT524" s="400"/>
      <c r="BU524" s="401"/>
      <c r="BV524" s="337">
        <f t="shared" si="209"/>
        <v>0</v>
      </c>
      <c r="BW524" s="337">
        <f t="shared" si="210"/>
        <v>0</v>
      </c>
    </row>
    <row r="525" spans="1:75" s="64" customFormat="1" ht="21.95" customHeight="1" thickBot="1" x14ac:dyDescent="0.25">
      <c r="A525" s="898" t="s">
        <v>3667</v>
      </c>
      <c r="B525" s="393" t="s">
        <v>3668</v>
      </c>
      <c r="C525" s="394" t="s">
        <v>3233</v>
      </c>
      <c r="D525" s="395" t="s">
        <v>3656</v>
      </c>
      <c r="E525" s="411" t="s">
        <v>3669</v>
      </c>
      <c r="F525" s="396" t="s">
        <v>3224</v>
      </c>
      <c r="G525" s="396" t="s">
        <v>3225</v>
      </c>
      <c r="H525" s="397" t="s">
        <v>1318</v>
      </c>
      <c r="I525" s="899" t="s">
        <v>3670</v>
      </c>
      <c r="J525" s="353" t="s">
        <v>3231</v>
      </c>
      <c r="K525" s="357" t="s">
        <v>60</v>
      </c>
      <c r="L525" s="402"/>
      <c r="M525" s="403"/>
      <c r="N525" s="402"/>
      <c r="O525" s="403"/>
      <c r="P525" s="402"/>
      <c r="Q525" s="403"/>
      <c r="R525" s="402"/>
      <c r="S525" s="403"/>
      <c r="T525" s="402"/>
      <c r="U525" s="403"/>
      <c r="V525" s="402"/>
      <c r="W525" s="403"/>
      <c r="X525" s="402"/>
      <c r="Y525" s="403"/>
      <c r="Z525" s="402"/>
      <c r="AA525" s="403"/>
      <c r="AB525" s="402"/>
      <c r="AC525" s="403"/>
      <c r="AD525" s="402"/>
      <c r="AE525" s="403"/>
      <c r="AF525" s="402"/>
      <c r="AG525" s="403"/>
      <c r="AH525" s="402"/>
      <c r="AI525" s="403"/>
      <c r="AJ525" s="402"/>
      <c r="AK525" s="403"/>
      <c r="AL525" s="402"/>
      <c r="AM525" s="403"/>
      <c r="AN525" s="402"/>
      <c r="AO525" s="403"/>
      <c r="AP525" s="402"/>
      <c r="AQ525" s="403"/>
      <c r="AR525" s="402"/>
      <c r="AS525" s="403"/>
      <c r="AT525" s="402"/>
      <c r="AU525" s="403"/>
      <c r="AV525" s="402"/>
      <c r="AW525" s="403"/>
      <c r="AX525" s="402"/>
      <c r="AY525" s="403"/>
      <c r="AZ525" s="402"/>
      <c r="BA525" s="403"/>
      <c r="BB525" s="402"/>
      <c r="BC525" s="403"/>
      <c r="BD525" s="402"/>
      <c r="BE525" s="403"/>
      <c r="BF525" s="402"/>
      <c r="BG525" s="403"/>
      <c r="BH525" s="402"/>
      <c r="BI525" s="403"/>
      <c r="BJ525" s="402"/>
      <c r="BK525" s="403"/>
      <c r="BL525" s="402"/>
      <c r="BM525" s="403"/>
      <c r="BN525" s="402"/>
      <c r="BO525" s="403"/>
      <c r="BP525" s="402"/>
      <c r="BQ525" s="403"/>
      <c r="BR525" s="402"/>
      <c r="BS525" s="403"/>
      <c r="BT525" s="402"/>
      <c r="BU525" s="403"/>
      <c r="BV525" s="337">
        <f t="shared" si="209"/>
        <v>0</v>
      </c>
      <c r="BW525" s="337">
        <f t="shared" si="210"/>
        <v>0</v>
      </c>
    </row>
    <row r="526" spans="1:75" s="64" customFormat="1" ht="21.95" customHeight="1" x14ac:dyDescent="0.25">
      <c r="A526" s="425" t="s">
        <v>3671</v>
      </c>
      <c r="B526" s="526" t="s">
        <v>3672</v>
      </c>
      <c r="C526" s="527">
        <v>1</v>
      </c>
      <c r="D526" s="528" t="s">
        <v>3656</v>
      </c>
      <c r="E526" s="426" t="s">
        <v>3673</v>
      </c>
      <c r="F526" s="529" t="s">
        <v>3224</v>
      </c>
      <c r="G526" s="529" t="s">
        <v>3225</v>
      </c>
      <c r="H526" s="530" t="s">
        <v>1318</v>
      </c>
      <c r="I526" s="384" t="s">
        <v>3674</v>
      </c>
      <c r="J526" s="353" t="s">
        <v>3231</v>
      </c>
      <c r="K526" s="354" t="s">
        <v>3232</v>
      </c>
      <c r="L526" s="402"/>
      <c r="M526" s="403"/>
      <c r="N526" s="402"/>
      <c r="O526" s="403"/>
      <c r="P526" s="402"/>
      <c r="Q526" s="403"/>
      <c r="R526" s="402"/>
      <c r="S526" s="403"/>
      <c r="T526" s="402"/>
      <c r="U526" s="403"/>
      <c r="V526" s="402"/>
      <c r="W526" s="403"/>
      <c r="X526" s="402"/>
      <c r="Y526" s="403"/>
      <c r="Z526" s="402"/>
      <c r="AA526" s="403"/>
      <c r="AB526" s="402"/>
      <c r="AC526" s="403"/>
      <c r="AD526" s="402"/>
      <c r="AE526" s="403"/>
      <c r="AF526" s="402"/>
      <c r="AG526" s="403"/>
      <c r="AH526" s="402"/>
      <c r="AI526" s="403"/>
      <c r="AJ526" s="402"/>
      <c r="AK526" s="403"/>
      <c r="AL526" s="402"/>
      <c r="AM526" s="403"/>
      <c r="AN526" s="402"/>
      <c r="AO526" s="403"/>
      <c r="AP526" s="402"/>
      <c r="AQ526" s="403"/>
      <c r="AR526" s="402"/>
      <c r="AS526" s="403"/>
      <c r="AT526" s="402"/>
      <c r="AU526" s="403"/>
      <c r="AV526" s="402"/>
      <c r="AW526" s="403"/>
      <c r="AX526" s="402"/>
      <c r="AY526" s="403"/>
      <c r="AZ526" s="402"/>
      <c r="BA526" s="403"/>
      <c r="BB526" s="402"/>
      <c r="BC526" s="403"/>
      <c r="BD526" s="402"/>
      <c r="BE526" s="403"/>
      <c r="BF526" s="402"/>
      <c r="BG526" s="403"/>
      <c r="BH526" s="402"/>
      <c r="BI526" s="403"/>
      <c r="BJ526" s="402"/>
      <c r="BK526" s="403"/>
      <c r="BL526" s="402"/>
      <c r="BM526" s="403"/>
      <c r="BN526" s="402"/>
      <c r="BO526" s="403"/>
      <c r="BP526" s="402"/>
      <c r="BQ526" s="403"/>
      <c r="BR526" s="402"/>
      <c r="BS526" s="403"/>
      <c r="BT526" s="402"/>
      <c r="BU526" s="403"/>
      <c r="BV526" s="337">
        <f>L526+N526+P526+R526+T526+V526+X526+Z526+AB526+AD526+AF526+AH526+AJ526+AL526+AN526+AP526+AR526+AT526+AV526+AX526+AZ526+BB526+BD526+BF526+BH526+BJ526+BL526+BN526+BP526+BR526+BT526</f>
        <v>0</v>
      </c>
      <c r="BW526" s="337">
        <f>M526+O526+Q526+S526+U526+W526+Y526+AA526+AC526+AE526+AG526+AI526+AK526+AM526+AO526+AQ526+AS526+AU526+AW526+AY526+BA526+BC526+BE526+BG526+BI526+BK526+BM526+BO526+BQ526+BS526+BU526</f>
        <v>0</v>
      </c>
    </row>
    <row r="527" spans="1:75" s="64" customFormat="1" ht="21.95" customHeight="1" x14ac:dyDescent="0.2">
      <c r="A527" s="385" t="s">
        <v>3671</v>
      </c>
      <c r="B527" s="386" t="s">
        <v>3672</v>
      </c>
      <c r="C527" s="352" t="s">
        <v>3233</v>
      </c>
      <c r="D527" s="387" t="s">
        <v>3656</v>
      </c>
      <c r="E527" s="388" t="s">
        <v>3673</v>
      </c>
      <c r="F527" s="389" t="s">
        <v>3224</v>
      </c>
      <c r="G527" s="389" t="s">
        <v>3225</v>
      </c>
      <c r="H527" s="390" t="s">
        <v>1318</v>
      </c>
      <c r="I527" s="391" t="s">
        <v>3674</v>
      </c>
      <c r="J527" s="353" t="s">
        <v>3231</v>
      </c>
      <c r="K527" s="353" t="s">
        <v>3234</v>
      </c>
      <c r="L527" s="400"/>
      <c r="M527" s="401"/>
      <c r="N527" s="400"/>
      <c r="O527" s="401"/>
      <c r="P527" s="400">
        <v>2</v>
      </c>
      <c r="Q527" s="401"/>
      <c r="R527" s="400"/>
      <c r="S527" s="401"/>
      <c r="T527" s="400"/>
      <c r="U527" s="401"/>
      <c r="V527" s="400">
        <v>2</v>
      </c>
      <c r="W527" s="401"/>
      <c r="X527" s="400">
        <v>2</v>
      </c>
      <c r="Y527" s="401"/>
      <c r="Z527" s="400"/>
      <c r="AA527" s="401"/>
      <c r="AB527" s="400"/>
      <c r="AC527" s="401"/>
      <c r="AD527" s="400">
        <v>2</v>
      </c>
      <c r="AE527" s="401"/>
      <c r="AF527" s="400"/>
      <c r="AG527" s="401"/>
      <c r="AH527" s="400"/>
      <c r="AI527" s="401"/>
      <c r="AJ527" s="400">
        <v>2</v>
      </c>
      <c r="AK527" s="401"/>
      <c r="AL527" s="400">
        <v>2</v>
      </c>
      <c r="AM527" s="401"/>
      <c r="AN527" s="400"/>
      <c r="AO527" s="401"/>
      <c r="AP527" s="400"/>
      <c r="AQ527" s="401"/>
      <c r="AR527" s="400">
        <v>2</v>
      </c>
      <c r="AS527" s="401"/>
      <c r="AT527" s="400"/>
      <c r="AU527" s="401"/>
      <c r="AV527" s="400"/>
      <c r="AW527" s="401"/>
      <c r="AX527" s="400">
        <v>2</v>
      </c>
      <c r="AY527" s="401"/>
      <c r="AZ527" s="400">
        <v>2</v>
      </c>
      <c r="BA527" s="401"/>
      <c r="BB527" s="400"/>
      <c r="BC527" s="401"/>
      <c r="BD527" s="400">
        <v>2</v>
      </c>
      <c r="BE527" s="401"/>
      <c r="BF527" s="400"/>
      <c r="BG527" s="401"/>
      <c r="BH527" s="400"/>
      <c r="BI527" s="401"/>
      <c r="BJ527" s="400"/>
      <c r="BK527" s="401"/>
      <c r="BL527" s="400">
        <v>2</v>
      </c>
      <c r="BM527" s="401"/>
      <c r="BN527" s="400">
        <v>2</v>
      </c>
      <c r="BO527" s="401"/>
      <c r="BP527" s="400"/>
      <c r="BQ527" s="401"/>
      <c r="BR527" s="400"/>
      <c r="BS527" s="401"/>
      <c r="BT527" s="400"/>
      <c r="BU527" s="401"/>
      <c r="BV527" s="337">
        <f t="shared" ref="BV527:BV530" si="211">L527+N527+P527+R527+T527+V527+X527+Z527+AB527+AD527+AF527+AH527+AJ527+AL527+AN527+AP527+AR527+AT527+AV527+AX527+AZ527+BB527+BD527+BF527+BH527+BJ527+BL527+BN527+BP527+BR527+BT527</f>
        <v>24</v>
      </c>
      <c r="BW527" s="337">
        <f t="shared" ref="BW527:BW530" si="212">M527+O527+Q527+S527+U527+W527+Y527+AA527+AC527+AE527+AG527+AI527+AK527+AM527+AO527+AQ527+AS527+AU527+AW527+AY527+BA527+BC527+BE527+BG527+BI527+BK527+BM527+BO527+BQ527+BS527+BU527</f>
        <v>0</v>
      </c>
    </row>
    <row r="528" spans="1:75" s="64" customFormat="1" ht="21.95" customHeight="1" x14ac:dyDescent="0.2">
      <c r="A528" s="385" t="s">
        <v>3671</v>
      </c>
      <c r="B528" s="386" t="s">
        <v>3672</v>
      </c>
      <c r="C528" s="392" t="s">
        <v>3233</v>
      </c>
      <c r="D528" s="387" t="s">
        <v>3656</v>
      </c>
      <c r="E528" s="388" t="s">
        <v>3673</v>
      </c>
      <c r="F528" s="389" t="s">
        <v>3224</v>
      </c>
      <c r="G528" s="389" t="s">
        <v>3225</v>
      </c>
      <c r="H528" s="390" t="s">
        <v>1318</v>
      </c>
      <c r="I528" s="391" t="s">
        <v>3674</v>
      </c>
      <c r="J528" s="353" t="s">
        <v>3231</v>
      </c>
      <c r="K528" s="355" t="s">
        <v>3235</v>
      </c>
      <c r="L528" s="400"/>
      <c r="M528" s="401"/>
      <c r="N528" s="400"/>
      <c r="O528" s="401"/>
      <c r="P528" s="400"/>
      <c r="Q528" s="401"/>
      <c r="R528" s="400"/>
      <c r="S528" s="401"/>
      <c r="T528" s="400"/>
      <c r="U528" s="401"/>
      <c r="V528" s="400"/>
      <c r="W528" s="401"/>
      <c r="X528" s="400"/>
      <c r="Y528" s="401"/>
      <c r="Z528" s="400"/>
      <c r="AA528" s="401"/>
      <c r="AB528" s="400"/>
      <c r="AC528" s="401"/>
      <c r="AD528" s="400"/>
      <c r="AE528" s="401"/>
      <c r="AF528" s="400"/>
      <c r="AG528" s="401"/>
      <c r="AH528" s="400"/>
      <c r="AI528" s="401"/>
      <c r="AJ528" s="400"/>
      <c r="AK528" s="401"/>
      <c r="AL528" s="400"/>
      <c r="AM528" s="401"/>
      <c r="AN528" s="400"/>
      <c r="AO528" s="401"/>
      <c r="AP528" s="400"/>
      <c r="AQ528" s="401"/>
      <c r="AR528" s="400"/>
      <c r="AS528" s="401"/>
      <c r="AT528" s="400"/>
      <c r="AU528" s="401"/>
      <c r="AV528" s="400"/>
      <c r="AW528" s="401"/>
      <c r="AX528" s="400"/>
      <c r="AY528" s="401"/>
      <c r="AZ528" s="400"/>
      <c r="BA528" s="401"/>
      <c r="BB528" s="400"/>
      <c r="BC528" s="401"/>
      <c r="BD528" s="400"/>
      <c r="BE528" s="401"/>
      <c r="BF528" s="400"/>
      <c r="BG528" s="401"/>
      <c r="BH528" s="400"/>
      <c r="BI528" s="401"/>
      <c r="BJ528" s="400"/>
      <c r="BK528" s="401"/>
      <c r="BL528" s="400"/>
      <c r="BM528" s="401"/>
      <c r="BN528" s="400"/>
      <c r="BO528" s="401"/>
      <c r="BP528" s="400"/>
      <c r="BQ528" s="401"/>
      <c r="BR528" s="400"/>
      <c r="BS528" s="401"/>
      <c r="BT528" s="400"/>
      <c r="BU528" s="401"/>
      <c r="BV528" s="337">
        <f t="shared" si="211"/>
        <v>0</v>
      </c>
      <c r="BW528" s="337">
        <f t="shared" si="212"/>
        <v>0</v>
      </c>
    </row>
    <row r="529" spans="1:75" s="64" customFormat="1" ht="21.95" customHeight="1" x14ac:dyDescent="0.2">
      <c r="A529" s="385" t="s">
        <v>3671</v>
      </c>
      <c r="B529" s="386" t="s">
        <v>3672</v>
      </c>
      <c r="C529" s="392" t="s">
        <v>3233</v>
      </c>
      <c r="D529" s="387" t="s">
        <v>3656</v>
      </c>
      <c r="E529" s="388" t="s">
        <v>3673</v>
      </c>
      <c r="F529" s="389" t="s">
        <v>3224</v>
      </c>
      <c r="G529" s="389" t="s">
        <v>3225</v>
      </c>
      <c r="H529" s="390" t="s">
        <v>1318</v>
      </c>
      <c r="I529" s="391" t="s">
        <v>3674</v>
      </c>
      <c r="J529" s="353" t="s">
        <v>3231</v>
      </c>
      <c r="K529" s="356" t="s">
        <v>3236</v>
      </c>
      <c r="L529" s="400"/>
      <c r="M529" s="401"/>
      <c r="N529" s="400"/>
      <c r="O529" s="401"/>
      <c r="P529" s="400"/>
      <c r="Q529" s="401"/>
      <c r="R529" s="400"/>
      <c r="S529" s="401"/>
      <c r="T529" s="400"/>
      <c r="U529" s="401"/>
      <c r="V529" s="400"/>
      <c r="W529" s="401"/>
      <c r="X529" s="400"/>
      <c r="Y529" s="401"/>
      <c r="Z529" s="400"/>
      <c r="AA529" s="401"/>
      <c r="AB529" s="400"/>
      <c r="AC529" s="401"/>
      <c r="AD529" s="400"/>
      <c r="AE529" s="401"/>
      <c r="AF529" s="400"/>
      <c r="AG529" s="401"/>
      <c r="AH529" s="400"/>
      <c r="AI529" s="401"/>
      <c r="AJ529" s="400"/>
      <c r="AK529" s="401"/>
      <c r="AL529" s="400"/>
      <c r="AM529" s="401"/>
      <c r="AN529" s="400"/>
      <c r="AO529" s="401"/>
      <c r="AP529" s="400"/>
      <c r="AQ529" s="401"/>
      <c r="AR529" s="400"/>
      <c r="AS529" s="401"/>
      <c r="AT529" s="400"/>
      <c r="AU529" s="401"/>
      <c r="AV529" s="400"/>
      <c r="AW529" s="401"/>
      <c r="AX529" s="400"/>
      <c r="AY529" s="401"/>
      <c r="AZ529" s="400"/>
      <c r="BA529" s="401"/>
      <c r="BB529" s="400"/>
      <c r="BC529" s="401"/>
      <c r="BD529" s="400"/>
      <c r="BE529" s="401"/>
      <c r="BF529" s="400"/>
      <c r="BG529" s="401"/>
      <c r="BH529" s="400"/>
      <c r="BI529" s="401"/>
      <c r="BJ529" s="400"/>
      <c r="BK529" s="401"/>
      <c r="BL529" s="400"/>
      <c r="BM529" s="401"/>
      <c r="BN529" s="400"/>
      <c r="BO529" s="401"/>
      <c r="BP529" s="400"/>
      <c r="BQ529" s="401"/>
      <c r="BR529" s="400"/>
      <c r="BS529" s="401"/>
      <c r="BT529" s="400"/>
      <c r="BU529" s="401"/>
      <c r="BV529" s="337">
        <f t="shared" si="211"/>
        <v>0</v>
      </c>
      <c r="BW529" s="337">
        <f t="shared" si="212"/>
        <v>0</v>
      </c>
    </row>
    <row r="530" spans="1:75" s="64" customFormat="1" ht="21.95" customHeight="1" thickBot="1" x14ac:dyDescent="0.25">
      <c r="A530" s="898" t="s">
        <v>3671</v>
      </c>
      <c r="B530" s="393" t="s">
        <v>3672</v>
      </c>
      <c r="C530" s="394" t="s">
        <v>3233</v>
      </c>
      <c r="D530" s="395" t="s">
        <v>3656</v>
      </c>
      <c r="E530" s="411" t="s">
        <v>3673</v>
      </c>
      <c r="F530" s="396" t="s">
        <v>3224</v>
      </c>
      <c r="G530" s="396" t="s">
        <v>3225</v>
      </c>
      <c r="H530" s="397" t="s">
        <v>1318</v>
      </c>
      <c r="I530" s="899" t="s">
        <v>3674</v>
      </c>
      <c r="J530" s="353" t="s">
        <v>3231</v>
      </c>
      <c r="K530" s="357" t="s">
        <v>60</v>
      </c>
      <c r="L530" s="402"/>
      <c r="M530" s="403"/>
      <c r="N530" s="402"/>
      <c r="O530" s="403"/>
      <c r="P530" s="402"/>
      <c r="Q530" s="403"/>
      <c r="R530" s="402"/>
      <c r="S530" s="403"/>
      <c r="T530" s="402"/>
      <c r="U530" s="403"/>
      <c r="V530" s="402"/>
      <c r="W530" s="403"/>
      <c r="X530" s="402"/>
      <c r="Y530" s="403"/>
      <c r="Z530" s="402"/>
      <c r="AA530" s="403"/>
      <c r="AB530" s="402"/>
      <c r="AC530" s="403"/>
      <c r="AD530" s="402"/>
      <c r="AE530" s="403"/>
      <c r="AF530" s="402"/>
      <c r="AG530" s="403"/>
      <c r="AH530" s="402"/>
      <c r="AI530" s="403"/>
      <c r="AJ530" s="402"/>
      <c r="AK530" s="403"/>
      <c r="AL530" s="402"/>
      <c r="AM530" s="403"/>
      <c r="AN530" s="402"/>
      <c r="AO530" s="403"/>
      <c r="AP530" s="402"/>
      <c r="AQ530" s="403"/>
      <c r="AR530" s="402"/>
      <c r="AS530" s="403"/>
      <c r="AT530" s="402"/>
      <c r="AU530" s="403"/>
      <c r="AV530" s="402"/>
      <c r="AW530" s="403"/>
      <c r="AX530" s="402"/>
      <c r="AY530" s="403"/>
      <c r="AZ530" s="402"/>
      <c r="BA530" s="403"/>
      <c r="BB530" s="402"/>
      <c r="BC530" s="403"/>
      <c r="BD530" s="402"/>
      <c r="BE530" s="403"/>
      <c r="BF530" s="402"/>
      <c r="BG530" s="403"/>
      <c r="BH530" s="402"/>
      <c r="BI530" s="403"/>
      <c r="BJ530" s="402"/>
      <c r="BK530" s="403"/>
      <c r="BL530" s="402"/>
      <c r="BM530" s="403"/>
      <c r="BN530" s="402"/>
      <c r="BO530" s="403"/>
      <c r="BP530" s="402"/>
      <c r="BQ530" s="403"/>
      <c r="BR530" s="402"/>
      <c r="BS530" s="403"/>
      <c r="BT530" s="402"/>
      <c r="BU530" s="403"/>
      <c r="BV530" s="337">
        <f t="shared" si="211"/>
        <v>0</v>
      </c>
      <c r="BW530" s="337">
        <f t="shared" si="212"/>
        <v>0</v>
      </c>
    </row>
    <row r="531" spans="1:75" s="64" customFormat="1" ht="21.95" customHeight="1" x14ac:dyDescent="0.25">
      <c r="A531" s="425" t="s">
        <v>3675</v>
      </c>
      <c r="B531" s="526" t="s">
        <v>3676</v>
      </c>
      <c r="C531" s="527">
        <v>4</v>
      </c>
      <c r="D531" s="528" t="s">
        <v>3656</v>
      </c>
      <c r="E531" s="426" t="s">
        <v>3677</v>
      </c>
      <c r="F531" s="529" t="s">
        <v>3224</v>
      </c>
      <c r="G531" s="529" t="s">
        <v>3225</v>
      </c>
      <c r="H531" s="530" t="s">
        <v>1318</v>
      </c>
      <c r="I531" s="384" t="s">
        <v>3678</v>
      </c>
      <c r="J531" s="353" t="s">
        <v>3231</v>
      </c>
      <c r="K531" s="354" t="s">
        <v>3232</v>
      </c>
      <c r="L531" s="402"/>
      <c r="M531" s="403"/>
      <c r="N531" s="402"/>
      <c r="O531" s="403"/>
      <c r="P531" s="402"/>
      <c r="Q531" s="403"/>
      <c r="R531" s="402"/>
      <c r="S531" s="403"/>
      <c r="T531" s="402"/>
      <c r="U531" s="403"/>
      <c r="V531" s="402"/>
      <c r="W531" s="403"/>
      <c r="X531" s="402"/>
      <c r="Y531" s="403"/>
      <c r="Z531" s="402"/>
      <c r="AA531" s="403"/>
      <c r="AB531" s="402"/>
      <c r="AC531" s="403"/>
      <c r="AD531" s="402"/>
      <c r="AE531" s="403"/>
      <c r="AF531" s="402"/>
      <c r="AG531" s="403"/>
      <c r="AH531" s="402"/>
      <c r="AI531" s="403"/>
      <c r="AJ531" s="402"/>
      <c r="AK531" s="403"/>
      <c r="AL531" s="402"/>
      <c r="AM531" s="403"/>
      <c r="AN531" s="402"/>
      <c r="AO531" s="403"/>
      <c r="AP531" s="402"/>
      <c r="AQ531" s="403"/>
      <c r="AR531" s="402"/>
      <c r="AS531" s="403"/>
      <c r="AT531" s="402"/>
      <c r="AU531" s="403"/>
      <c r="AV531" s="402"/>
      <c r="AW531" s="403"/>
      <c r="AX531" s="402"/>
      <c r="AY531" s="403"/>
      <c r="AZ531" s="402"/>
      <c r="BA531" s="403"/>
      <c r="BB531" s="402"/>
      <c r="BC531" s="403"/>
      <c r="BD531" s="402"/>
      <c r="BE531" s="403"/>
      <c r="BF531" s="402"/>
      <c r="BG531" s="403"/>
      <c r="BH531" s="402"/>
      <c r="BI531" s="403"/>
      <c r="BJ531" s="402"/>
      <c r="BK531" s="403"/>
      <c r="BL531" s="402"/>
      <c r="BM531" s="403"/>
      <c r="BN531" s="402"/>
      <c r="BO531" s="403"/>
      <c r="BP531" s="402"/>
      <c r="BQ531" s="403"/>
      <c r="BR531" s="402"/>
      <c r="BS531" s="403"/>
      <c r="BT531" s="402"/>
      <c r="BU531" s="403"/>
      <c r="BV531" s="337">
        <f>L531+N531+P531+R531+T531+V531+X531+Z531+AB531+AD531+AF531+AH531+AJ531+AL531+AN531+AP531+AR531+AT531+AV531+AX531+AZ531+BB531+BD531+BF531+BH531+BJ531+BL531+BN531+BP531+BR531+BT531</f>
        <v>0</v>
      </c>
      <c r="BW531" s="337">
        <f>M531+O531+Q531+S531+U531+W531+Y531+AA531+AC531+AE531+AG531+AI531+AK531+AM531+AO531+AQ531+AS531+AU531+AW531+AY531+BA531+BC531+BE531+BG531+BI531+BK531+BM531+BO531+BQ531+BS531+BU531</f>
        <v>0</v>
      </c>
    </row>
    <row r="532" spans="1:75" s="64" customFormat="1" ht="21.95" customHeight="1" x14ac:dyDescent="0.2">
      <c r="A532" s="385" t="s">
        <v>3675</v>
      </c>
      <c r="B532" s="386" t="s">
        <v>3676</v>
      </c>
      <c r="C532" s="352" t="s">
        <v>3262</v>
      </c>
      <c r="D532" s="387" t="s">
        <v>3656</v>
      </c>
      <c r="E532" s="388" t="s">
        <v>3677</v>
      </c>
      <c r="F532" s="389" t="s">
        <v>3224</v>
      </c>
      <c r="G532" s="389" t="s">
        <v>3225</v>
      </c>
      <c r="H532" s="390" t="s">
        <v>1318</v>
      </c>
      <c r="I532" s="391" t="s">
        <v>3678</v>
      </c>
      <c r="J532" s="353" t="s">
        <v>3231</v>
      </c>
      <c r="K532" s="353" t="s">
        <v>3234</v>
      </c>
      <c r="L532" s="400"/>
      <c r="M532" s="401"/>
      <c r="N532" s="400"/>
      <c r="O532" s="401"/>
      <c r="P532" s="400"/>
      <c r="Q532" s="401"/>
      <c r="R532" s="400"/>
      <c r="S532" s="401"/>
      <c r="T532" s="400"/>
      <c r="U532" s="401"/>
      <c r="V532" s="400"/>
      <c r="W532" s="401"/>
      <c r="X532" s="400"/>
      <c r="Y532" s="401"/>
      <c r="Z532" s="400"/>
      <c r="AA532" s="401"/>
      <c r="AB532" s="400"/>
      <c r="AC532" s="401"/>
      <c r="AD532" s="400"/>
      <c r="AE532" s="401"/>
      <c r="AF532" s="400"/>
      <c r="AG532" s="401"/>
      <c r="AH532" s="400"/>
      <c r="AI532" s="401"/>
      <c r="AJ532" s="400"/>
      <c r="AK532" s="401"/>
      <c r="AL532" s="400"/>
      <c r="AM532" s="401"/>
      <c r="AN532" s="400"/>
      <c r="AO532" s="401"/>
      <c r="AP532" s="400"/>
      <c r="AQ532" s="401"/>
      <c r="AR532" s="400"/>
      <c r="AS532" s="401"/>
      <c r="AT532" s="400"/>
      <c r="AU532" s="401"/>
      <c r="AV532" s="400"/>
      <c r="AW532" s="401"/>
      <c r="AX532" s="400"/>
      <c r="AY532" s="401"/>
      <c r="AZ532" s="400"/>
      <c r="BA532" s="401"/>
      <c r="BB532" s="400"/>
      <c r="BC532" s="401"/>
      <c r="BD532" s="400"/>
      <c r="BE532" s="401"/>
      <c r="BF532" s="400"/>
      <c r="BG532" s="401"/>
      <c r="BH532" s="400"/>
      <c r="BI532" s="401"/>
      <c r="BJ532" s="400"/>
      <c r="BK532" s="401"/>
      <c r="BL532" s="400"/>
      <c r="BM532" s="401"/>
      <c r="BN532" s="400"/>
      <c r="BO532" s="401"/>
      <c r="BP532" s="400"/>
      <c r="BQ532" s="401"/>
      <c r="BR532" s="400"/>
      <c r="BS532" s="401"/>
      <c r="BT532" s="400"/>
      <c r="BU532" s="401"/>
      <c r="BV532" s="337">
        <f t="shared" ref="BV532:BV535" si="213">L532+N532+P532+R532+T532+V532+X532+Z532+AB532+AD532+AF532+AH532+AJ532+AL532+AN532+AP532+AR532+AT532+AV532+AX532+AZ532+BB532+BD532+BF532+BH532+BJ532+BL532+BN532+BP532+BR532+BT532</f>
        <v>0</v>
      </c>
      <c r="BW532" s="337">
        <f t="shared" ref="BW532:BW535" si="214">M532+O532+Q532+S532+U532+W532+Y532+AA532+AC532+AE532+AG532+AI532+AK532+AM532+AO532+AQ532+AS532+AU532+AW532+AY532+BA532+BC532+BE532+BG532+BI532+BK532+BM532+BO532+BQ532+BS532+BU532</f>
        <v>0</v>
      </c>
    </row>
    <row r="533" spans="1:75" s="64" customFormat="1" ht="21.95" customHeight="1" x14ac:dyDescent="0.2">
      <c r="A533" s="385" t="s">
        <v>3675</v>
      </c>
      <c r="B533" s="386" t="s">
        <v>3676</v>
      </c>
      <c r="C533" s="392" t="s">
        <v>3262</v>
      </c>
      <c r="D533" s="387" t="s">
        <v>3656</v>
      </c>
      <c r="E533" s="388" t="s">
        <v>3677</v>
      </c>
      <c r="F533" s="389" t="s">
        <v>3224</v>
      </c>
      <c r="G533" s="389" t="s">
        <v>3225</v>
      </c>
      <c r="H533" s="390" t="s">
        <v>1318</v>
      </c>
      <c r="I533" s="391" t="s">
        <v>3678</v>
      </c>
      <c r="J533" s="353" t="s">
        <v>3231</v>
      </c>
      <c r="K533" s="355" t="s">
        <v>3235</v>
      </c>
      <c r="L533" s="400"/>
      <c r="M533" s="401"/>
      <c r="N533" s="400"/>
      <c r="O533" s="401"/>
      <c r="P533" s="400"/>
      <c r="Q533" s="401"/>
      <c r="R533" s="400"/>
      <c r="S533" s="401"/>
      <c r="T533" s="400"/>
      <c r="U533" s="401"/>
      <c r="V533" s="400"/>
      <c r="W533" s="401"/>
      <c r="X533" s="400"/>
      <c r="Y533" s="401"/>
      <c r="Z533" s="400"/>
      <c r="AA533" s="401"/>
      <c r="AB533" s="400"/>
      <c r="AC533" s="401"/>
      <c r="AD533" s="400"/>
      <c r="AE533" s="401"/>
      <c r="AF533" s="400"/>
      <c r="AG533" s="401"/>
      <c r="AH533" s="400"/>
      <c r="AI533" s="401"/>
      <c r="AJ533" s="400"/>
      <c r="AK533" s="401"/>
      <c r="AL533" s="400"/>
      <c r="AM533" s="401"/>
      <c r="AN533" s="400"/>
      <c r="AO533" s="401"/>
      <c r="AP533" s="400"/>
      <c r="AQ533" s="401"/>
      <c r="AR533" s="400"/>
      <c r="AS533" s="401"/>
      <c r="AT533" s="400"/>
      <c r="AU533" s="401"/>
      <c r="AV533" s="400"/>
      <c r="AW533" s="401"/>
      <c r="AX533" s="400"/>
      <c r="AY533" s="401"/>
      <c r="AZ533" s="400"/>
      <c r="BA533" s="401"/>
      <c r="BB533" s="400"/>
      <c r="BC533" s="401"/>
      <c r="BD533" s="400"/>
      <c r="BE533" s="401"/>
      <c r="BF533" s="400"/>
      <c r="BG533" s="401"/>
      <c r="BH533" s="400"/>
      <c r="BI533" s="401"/>
      <c r="BJ533" s="400"/>
      <c r="BK533" s="401"/>
      <c r="BL533" s="400"/>
      <c r="BM533" s="401"/>
      <c r="BN533" s="400"/>
      <c r="BO533" s="401"/>
      <c r="BP533" s="400"/>
      <c r="BQ533" s="401"/>
      <c r="BR533" s="400"/>
      <c r="BS533" s="401"/>
      <c r="BT533" s="400"/>
      <c r="BU533" s="401"/>
      <c r="BV533" s="337">
        <f t="shared" si="213"/>
        <v>0</v>
      </c>
      <c r="BW533" s="337">
        <f t="shared" si="214"/>
        <v>0</v>
      </c>
    </row>
    <row r="534" spans="1:75" s="64" customFormat="1" ht="21.95" customHeight="1" x14ac:dyDescent="0.2">
      <c r="A534" s="385" t="s">
        <v>3675</v>
      </c>
      <c r="B534" s="386" t="s">
        <v>3676</v>
      </c>
      <c r="C534" s="392" t="s">
        <v>3262</v>
      </c>
      <c r="D534" s="387" t="s">
        <v>3656</v>
      </c>
      <c r="E534" s="388" t="s">
        <v>3677</v>
      </c>
      <c r="F534" s="389" t="s">
        <v>3224</v>
      </c>
      <c r="G534" s="389" t="s">
        <v>3225</v>
      </c>
      <c r="H534" s="390" t="s">
        <v>1318</v>
      </c>
      <c r="I534" s="391" t="s">
        <v>3678</v>
      </c>
      <c r="J534" s="353" t="s">
        <v>3231</v>
      </c>
      <c r="K534" s="356" t="s">
        <v>3236</v>
      </c>
      <c r="L534" s="400"/>
      <c r="M534" s="401"/>
      <c r="N534" s="400"/>
      <c r="O534" s="401"/>
      <c r="P534" s="400"/>
      <c r="Q534" s="401"/>
      <c r="R534" s="400"/>
      <c r="S534" s="401"/>
      <c r="T534" s="400"/>
      <c r="U534" s="401"/>
      <c r="V534" s="400"/>
      <c r="W534" s="401"/>
      <c r="X534" s="400"/>
      <c r="Y534" s="401"/>
      <c r="Z534" s="400"/>
      <c r="AA534" s="401"/>
      <c r="AB534" s="400"/>
      <c r="AC534" s="401"/>
      <c r="AD534" s="400"/>
      <c r="AE534" s="401"/>
      <c r="AF534" s="400"/>
      <c r="AG534" s="401"/>
      <c r="AH534" s="400"/>
      <c r="AI534" s="401"/>
      <c r="AJ534" s="400"/>
      <c r="AK534" s="401"/>
      <c r="AL534" s="400"/>
      <c r="AM534" s="401"/>
      <c r="AN534" s="400"/>
      <c r="AO534" s="401"/>
      <c r="AP534" s="400"/>
      <c r="AQ534" s="401"/>
      <c r="AR534" s="400"/>
      <c r="AS534" s="401"/>
      <c r="AT534" s="400"/>
      <c r="AU534" s="401"/>
      <c r="AV534" s="400"/>
      <c r="AW534" s="401"/>
      <c r="AX534" s="400"/>
      <c r="AY534" s="401"/>
      <c r="AZ534" s="400"/>
      <c r="BA534" s="401"/>
      <c r="BB534" s="400"/>
      <c r="BC534" s="401"/>
      <c r="BD534" s="400"/>
      <c r="BE534" s="401"/>
      <c r="BF534" s="400"/>
      <c r="BG534" s="401"/>
      <c r="BH534" s="400"/>
      <c r="BI534" s="401"/>
      <c r="BJ534" s="400"/>
      <c r="BK534" s="401"/>
      <c r="BL534" s="400"/>
      <c r="BM534" s="401"/>
      <c r="BN534" s="400"/>
      <c r="BO534" s="401"/>
      <c r="BP534" s="400"/>
      <c r="BQ534" s="401"/>
      <c r="BR534" s="400"/>
      <c r="BS534" s="401"/>
      <c r="BT534" s="400"/>
      <c r="BU534" s="401"/>
      <c r="BV534" s="337">
        <f t="shared" si="213"/>
        <v>0</v>
      </c>
      <c r="BW534" s="337">
        <f t="shared" si="214"/>
        <v>0</v>
      </c>
    </row>
    <row r="535" spans="1:75" s="64" customFormat="1" ht="21.95" customHeight="1" thickBot="1" x14ac:dyDescent="0.25">
      <c r="A535" s="898" t="s">
        <v>3675</v>
      </c>
      <c r="B535" s="393" t="s">
        <v>3676</v>
      </c>
      <c r="C535" s="394" t="s">
        <v>3262</v>
      </c>
      <c r="D535" s="395" t="s">
        <v>3656</v>
      </c>
      <c r="E535" s="411" t="s">
        <v>3677</v>
      </c>
      <c r="F535" s="396" t="s">
        <v>3224</v>
      </c>
      <c r="G535" s="396" t="s">
        <v>3225</v>
      </c>
      <c r="H535" s="397" t="s">
        <v>1318</v>
      </c>
      <c r="I535" s="899" t="s">
        <v>3678</v>
      </c>
      <c r="J535" s="353" t="s">
        <v>3231</v>
      </c>
      <c r="K535" s="357" t="s">
        <v>60</v>
      </c>
      <c r="L535" s="402"/>
      <c r="M535" s="403"/>
      <c r="N535" s="402"/>
      <c r="O535" s="403"/>
      <c r="P535" s="402"/>
      <c r="Q535" s="403"/>
      <c r="R535" s="402"/>
      <c r="S535" s="403"/>
      <c r="T535" s="402"/>
      <c r="U535" s="403"/>
      <c r="V535" s="402"/>
      <c r="W535" s="403"/>
      <c r="X535" s="402"/>
      <c r="Y535" s="403"/>
      <c r="Z535" s="402"/>
      <c r="AA535" s="403"/>
      <c r="AB535" s="402"/>
      <c r="AC535" s="403"/>
      <c r="AD535" s="402"/>
      <c r="AE535" s="403"/>
      <c r="AF535" s="402"/>
      <c r="AG535" s="403"/>
      <c r="AH535" s="402"/>
      <c r="AI535" s="403"/>
      <c r="AJ535" s="402"/>
      <c r="AK535" s="403"/>
      <c r="AL535" s="402"/>
      <c r="AM535" s="403"/>
      <c r="AN535" s="402"/>
      <c r="AO535" s="403"/>
      <c r="AP535" s="402"/>
      <c r="AQ535" s="403"/>
      <c r="AR535" s="402"/>
      <c r="AS535" s="403"/>
      <c r="AT535" s="402"/>
      <c r="AU535" s="403"/>
      <c r="AV535" s="402"/>
      <c r="AW535" s="403"/>
      <c r="AX535" s="402"/>
      <c r="AY535" s="403"/>
      <c r="AZ535" s="402"/>
      <c r="BA535" s="403"/>
      <c r="BB535" s="402"/>
      <c r="BC535" s="403"/>
      <c r="BD535" s="402"/>
      <c r="BE535" s="403"/>
      <c r="BF535" s="402"/>
      <c r="BG535" s="403"/>
      <c r="BH535" s="402"/>
      <c r="BI535" s="403"/>
      <c r="BJ535" s="402"/>
      <c r="BK535" s="403"/>
      <c r="BL535" s="402"/>
      <c r="BM535" s="403"/>
      <c r="BN535" s="402"/>
      <c r="BO535" s="403"/>
      <c r="BP535" s="402"/>
      <c r="BQ535" s="403"/>
      <c r="BR535" s="402"/>
      <c r="BS535" s="403"/>
      <c r="BT535" s="402"/>
      <c r="BU535" s="403"/>
      <c r="BV535" s="337">
        <f t="shared" si="213"/>
        <v>0</v>
      </c>
      <c r="BW535" s="337">
        <f t="shared" si="214"/>
        <v>0</v>
      </c>
    </row>
    <row r="536" spans="1:75" s="64" customFormat="1" ht="21.95" customHeight="1" x14ac:dyDescent="0.25">
      <c r="A536" s="425" t="s">
        <v>3679</v>
      </c>
      <c r="B536" s="526" t="s">
        <v>3680</v>
      </c>
      <c r="C536" s="527">
        <v>1</v>
      </c>
      <c r="D536" s="528" t="s">
        <v>3656</v>
      </c>
      <c r="E536" s="426" t="s">
        <v>3681</v>
      </c>
      <c r="F536" s="529" t="s">
        <v>3224</v>
      </c>
      <c r="G536" s="529" t="s">
        <v>3225</v>
      </c>
      <c r="H536" s="530" t="s">
        <v>1318</v>
      </c>
      <c r="I536" s="384" t="s">
        <v>3682</v>
      </c>
      <c r="J536" s="353" t="s">
        <v>3231</v>
      </c>
      <c r="K536" s="354" t="s">
        <v>3232</v>
      </c>
      <c r="L536" s="402"/>
      <c r="M536" s="403"/>
      <c r="N536" s="402"/>
      <c r="O536" s="403"/>
      <c r="P536" s="402"/>
      <c r="Q536" s="403"/>
      <c r="R536" s="402"/>
      <c r="S536" s="403"/>
      <c r="T536" s="402"/>
      <c r="U536" s="403"/>
      <c r="V536" s="402"/>
      <c r="W536" s="403"/>
      <c r="X536" s="402"/>
      <c r="Y536" s="403"/>
      <c r="Z536" s="402"/>
      <c r="AA536" s="403"/>
      <c r="AB536" s="402"/>
      <c r="AC536" s="403"/>
      <c r="AD536" s="402"/>
      <c r="AE536" s="403"/>
      <c r="AF536" s="402"/>
      <c r="AG536" s="403"/>
      <c r="AH536" s="402"/>
      <c r="AI536" s="403"/>
      <c r="AJ536" s="402"/>
      <c r="AK536" s="403"/>
      <c r="AL536" s="402"/>
      <c r="AM536" s="403"/>
      <c r="AN536" s="402"/>
      <c r="AO536" s="403"/>
      <c r="AP536" s="402"/>
      <c r="AQ536" s="403"/>
      <c r="AR536" s="402"/>
      <c r="AS536" s="403"/>
      <c r="AT536" s="402"/>
      <c r="AU536" s="403"/>
      <c r="AV536" s="402"/>
      <c r="AW536" s="403"/>
      <c r="AX536" s="402"/>
      <c r="AY536" s="403"/>
      <c r="AZ536" s="402"/>
      <c r="BA536" s="403"/>
      <c r="BB536" s="402"/>
      <c r="BC536" s="403"/>
      <c r="BD536" s="402"/>
      <c r="BE536" s="403"/>
      <c r="BF536" s="402"/>
      <c r="BG536" s="403"/>
      <c r="BH536" s="402"/>
      <c r="BI536" s="403"/>
      <c r="BJ536" s="402"/>
      <c r="BK536" s="403"/>
      <c r="BL536" s="402"/>
      <c r="BM536" s="403"/>
      <c r="BN536" s="402"/>
      <c r="BO536" s="403"/>
      <c r="BP536" s="402"/>
      <c r="BQ536" s="403"/>
      <c r="BR536" s="402"/>
      <c r="BS536" s="403"/>
      <c r="BT536" s="402"/>
      <c r="BU536" s="403"/>
      <c r="BV536" s="337">
        <f>L536+N536+P536+R536+T536+V536+X536+Z536+AB536+AD536+AF536+AH536+AJ536+AL536+AN536+AP536+AR536+AT536+AV536+AX536+AZ536+BB536+BD536+BF536+BH536+BJ536+BL536+BN536+BP536+BR536+BT536</f>
        <v>0</v>
      </c>
      <c r="BW536" s="337">
        <f>M536+O536+Q536+S536+U536+W536+Y536+AA536+AC536+AE536+AG536+AI536+AK536+AM536+AO536+AQ536+AS536+AU536+AW536+AY536+BA536+BC536+BE536+BG536+BI536+BK536+BM536+BO536+BQ536+BS536+BU536</f>
        <v>0</v>
      </c>
    </row>
    <row r="537" spans="1:75" s="64" customFormat="1" ht="21.95" customHeight="1" x14ac:dyDescent="0.2">
      <c r="A537" s="385" t="s">
        <v>3679</v>
      </c>
      <c r="B537" s="386" t="s">
        <v>3680</v>
      </c>
      <c r="C537" s="352" t="s">
        <v>3233</v>
      </c>
      <c r="D537" s="387" t="s">
        <v>3656</v>
      </c>
      <c r="E537" s="388" t="s">
        <v>3681</v>
      </c>
      <c r="F537" s="389" t="s">
        <v>3224</v>
      </c>
      <c r="G537" s="389" t="s">
        <v>3225</v>
      </c>
      <c r="H537" s="390" t="s">
        <v>1318</v>
      </c>
      <c r="I537" s="391" t="s">
        <v>3682</v>
      </c>
      <c r="J537" s="353" t="s">
        <v>3231</v>
      </c>
      <c r="K537" s="353" t="s">
        <v>3234</v>
      </c>
      <c r="L537" s="400"/>
      <c r="M537" s="401"/>
      <c r="N537" s="400"/>
      <c r="O537" s="401"/>
      <c r="P537" s="400"/>
      <c r="Q537" s="401"/>
      <c r="R537" s="400"/>
      <c r="S537" s="401"/>
      <c r="T537" s="400"/>
      <c r="U537" s="401"/>
      <c r="V537" s="400"/>
      <c r="W537" s="401"/>
      <c r="X537" s="400"/>
      <c r="Y537" s="401"/>
      <c r="Z537" s="400"/>
      <c r="AA537" s="401"/>
      <c r="AB537" s="400"/>
      <c r="AC537" s="401"/>
      <c r="AD537" s="400"/>
      <c r="AE537" s="401"/>
      <c r="AF537" s="400"/>
      <c r="AG537" s="401"/>
      <c r="AH537" s="400"/>
      <c r="AI537" s="401"/>
      <c r="AJ537" s="400"/>
      <c r="AK537" s="401"/>
      <c r="AL537" s="400"/>
      <c r="AM537" s="401"/>
      <c r="AN537" s="400"/>
      <c r="AO537" s="401"/>
      <c r="AP537" s="400"/>
      <c r="AQ537" s="401"/>
      <c r="AR537" s="400"/>
      <c r="AS537" s="401"/>
      <c r="AT537" s="400"/>
      <c r="AU537" s="401"/>
      <c r="AV537" s="400"/>
      <c r="AW537" s="401"/>
      <c r="AX537" s="400"/>
      <c r="AY537" s="401"/>
      <c r="AZ537" s="400"/>
      <c r="BA537" s="401"/>
      <c r="BB537" s="400"/>
      <c r="BC537" s="401"/>
      <c r="BD537" s="400"/>
      <c r="BE537" s="401"/>
      <c r="BF537" s="400"/>
      <c r="BG537" s="401"/>
      <c r="BH537" s="400"/>
      <c r="BI537" s="401"/>
      <c r="BJ537" s="400"/>
      <c r="BK537" s="401"/>
      <c r="BL537" s="400"/>
      <c r="BM537" s="401"/>
      <c r="BN537" s="400"/>
      <c r="BO537" s="401"/>
      <c r="BP537" s="400"/>
      <c r="BQ537" s="401"/>
      <c r="BR537" s="400"/>
      <c r="BS537" s="401"/>
      <c r="BT537" s="400"/>
      <c r="BU537" s="401"/>
      <c r="BV537" s="337">
        <f t="shared" ref="BV537:BV540" si="215">L537+N537+P537+R537+T537+V537+X537+Z537+AB537+AD537+AF537+AH537+AJ537+AL537+AN537+AP537+AR537+AT537+AV537+AX537+AZ537+BB537+BD537+BF537+BH537+BJ537+BL537+BN537+BP537+BR537+BT537</f>
        <v>0</v>
      </c>
      <c r="BW537" s="337">
        <f t="shared" ref="BW537:BW540" si="216">M537+O537+Q537+S537+U537+W537+Y537+AA537+AC537+AE537+AG537+AI537+AK537+AM537+AO537+AQ537+AS537+AU537+AW537+AY537+BA537+BC537+BE537+BG537+BI537+BK537+BM537+BO537+BQ537+BS537+BU537</f>
        <v>0</v>
      </c>
    </row>
    <row r="538" spans="1:75" s="64" customFormat="1" ht="21.95" customHeight="1" x14ac:dyDescent="0.2">
      <c r="A538" s="385" t="s">
        <v>3679</v>
      </c>
      <c r="B538" s="386" t="s">
        <v>3680</v>
      </c>
      <c r="C538" s="392" t="s">
        <v>3233</v>
      </c>
      <c r="D538" s="387" t="s">
        <v>3656</v>
      </c>
      <c r="E538" s="388" t="s">
        <v>3681</v>
      </c>
      <c r="F538" s="389" t="s">
        <v>3224</v>
      </c>
      <c r="G538" s="389" t="s">
        <v>3225</v>
      </c>
      <c r="H538" s="390" t="s">
        <v>1318</v>
      </c>
      <c r="I538" s="391" t="s">
        <v>3682</v>
      </c>
      <c r="J538" s="353" t="s">
        <v>3231</v>
      </c>
      <c r="K538" s="355" t="s">
        <v>3235</v>
      </c>
      <c r="L538" s="400"/>
      <c r="M538" s="401"/>
      <c r="N538" s="400"/>
      <c r="O538" s="401"/>
      <c r="P538" s="400"/>
      <c r="Q538" s="401"/>
      <c r="R538" s="400"/>
      <c r="S538" s="401"/>
      <c r="T538" s="400"/>
      <c r="U538" s="401"/>
      <c r="V538" s="400"/>
      <c r="W538" s="401"/>
      <c r="X538" s="400"/>
      <c r="Y538" s="401"/>
      <c r="Z538" s="400"/>
      <c r="AA538" s="401"/>
      <c r="AB538" s="400"/>
      <c r="AC538" s="401"/>
      <c r="AD538" s="400"/>
      <c r="AE538" s="401"/>
      <c r="AF538" s="400"/>
      <c r="AG538" s="401"/>
      <c r="AH538" s="400"/>
      <c r="AI538" s="401"/>
      <c r="AJ538" s="400"/>
      <c r="AK538" s="401"/>
      <c r="AL538" s="400"/>
      <c r="AM538" s="401"/>
      <c r="AN538" s="400"/>
      <c r="AO538" s="401"/>
      <c r="AP538" s="400"/>
      <c r="AQ538" s="401"/>
      <c r="AR538" s="400"/>
      <c r="AS538" s="401"/>
      <c r="AT538" s="400"/>
      <c r="AU538" s="401"/>
      <c r="AV538" s="400"/>
      <c r="AW538" s="401"/>
      <c r="AX538" s="400"/>
      <c r="AY538" s="401"/>
      <c r="AZ538" s="400"/>
      <c r="BA538" s="401"/>
      <c r="BB538" s="400"/>
      <c r="BC538" s="401"/>
      <c r="BD538" s="400"/>
      <c r="BE538" s="401"/>
      <c r="BF538" s="400"/>
      <c r="BG538" s="401"/>
      <c r="BH538" s="400"/>
      <c r="BI538" s="401"/>
      <c r="BJ538" s="400"/>
      <c r="BK538" s="401"/>
      <c r="BL538" s="400"/>
      <c r="BM538" s="401"/>
      <c r="BN538" s="400"/>
      <c r="BO538" s="401"/>
      <c r="BP538" s="400"/>
      <c r="BQ538" s="401"/>
      <c r="BR538" s="400"/>
      <c r="BS538" s="401"/>
      <c r="BT538" s="400"/>
      <c r="BU538" s="401"/>
      <c r="BV538" s="337">
        <f t="shared" si="215"/>
        <v>0</v>
      </c>
      <c r="BW538" s="337">
        <f t="shared" si="216"/>
        <v>0</v>
      </c>
    </row>
    <row r="539" spans="1:75" s="64" customFormat="1" ht="21.95" customHeight="1" x14ac:dyDescent="0.2">
      <c r="A539" s="385" t="s">
        <v>3679</v>
      </c>
      <c r="B539" s="386" t="s">
        <v>3680</v>
      </c>
      <c r="C539" s="392" t="s">
        <v>3233</v>
      </c>
      <c r="D539" s="387" t="s">
        <v>3656</v>
      </c>
      <c r="E539" s="388" t="s">
        <v>3681</v>
      </c>
      <c r="F539" s="389" t="s">
        <v>3224</v>
      </c>
      <c r="G539" s="389" t="s">
        <v>3225</v>
      </c>
      <c r="H539" s="390" t="s">
        <v>1318</v>
      </c>
      <c r="I539" s="391" t="s">
        <v>3682</v>
      </c>
      <c r="J539" s="353" t="s">
        <v>3231</v>
      </c>
      <c r="K539" s="356" t="s">
        <v>3236</v>
      </c>
      <c r="L539" s="400"/>
      <c r="M539" s="401"/>
      <c r="N539" s="400"/>
      <c r="O539" s="401"/>
      <c r="P539" s="400"/>
      <c r="Q539" s="401"/>
      <c r="R539" s="400"/>
      <c r="S539" s="401"/>
      <c r="T539" s="400"/>
      <c r="U539" s="401"/>
      <c r="V539" s="400"/>
      <c r="W539" s="401"/>
      <c r="X539" s="400"/>
      <c r="Y539" s="401"/>
      <c r="Z539" s="400"/>
      <c r="AA539" s="401"/>
      <c r="AB539" s="400"/>
      <c r="AC539" s="401"/>
      <c r="AD539" s="400"/>
      <c r="AE539" s="401"/>
      <c r="AF539" s="400"/>
      <c r="AG539" s="401"/>
      <c r="AH539" s="400"/>
      <c r="AI539" s="401"/>
      <c r="AJ539" s="400"/>
      <c r="AK539" s="401"/>
      <c r="AL539" s="400"/>
      <c r="AM539" s="401"/>
      <c r="AN539" s="400"/>
      <c r="AO539" s="401"/>
      <c r="AP539" s="400"/>
      <c r="AQ539" s="401"/>
      <c r="AR539" s="400"/>
      <c r="AS539" s="401"/>
      <c r="AT539" s="400"/>
      <c r="AU539" s="401"/>
      <c r="AV539" s="400"/>
      <c r="AW539" s="401"/>
      <c r="AX539" s="400"/>
      <c r="AY539" s="401"/>
      <c r="AZ539" s="400"/>
      <c r="BA539" s="401"/>
      <c r="BB539" s="400"/>
      <c r="BC539" s="401"/>
      <c r="BD539" s="400"/>
      <c r="BE539" s="401"/>
      <c r="BF539" s="400"/>
      <c r="BG539" s="401"/>
      <c r="BH539" s="400"/>
      <c r="BI539" s="401"/>
      <c r="BJ539" s="400"/>
      <c r="BK539" s="401"/>
      <c r="BL539" s="400"/>
      <c r="BM539" s="401"/>
      <c r="BN539" s="400"/>
      <c r="BO539" s="401"/>
      <c r="BP539" s="400"/>
      <c r="BQ539" s="401"/>
      <c r="BR539" s="400"/>
      <c r="BS539" s="401"/>
      <c r="BT539" s="400"/>
      <c r="BU539" s="401"/>
      <c r="BV539" s="337">
        <f t="shared" si="215"/>
        <v>0</v>
      </c>
      <c r="BW539" s="337">
        <f t="shared" si="216"/>
        <v>0</v>
      </c>
    </row>
    <row r="540" spans="1:75" s="64" customFormat="1" ht="21.95" customHeight="1" thickBot="1" x14ac:dyDescent="0.25">
      <c r="A540" s="898" t="s">
        <v>3679</v>
      </c>
      <c r="B540" s="393" t="s">
        <v>3680</v>
      </c>
      <c r="C540" s="394" t="s">
        <v>3233</v>
      </c>
      <c r="D540" s="395" t="s">
        <v>3656</v>
      </c>
      <c r="E540" s="411" t="s">
        <v>3681</v>
      </c>
      <c r="F540" s="396" t="s">
        <v>3224</v>
      </c>
      <c r="G540" s="396" t="s">
        <v>3225</v>
      </c>
      <c r="H540" s="397" t="s">
        <v>1318</v>
      </c>
      <c r="I540" s="899" t="s">
        <v>3682</v>
      </c>
      <c r="J540" s="353" t="s">
        <v>3231</v>
      </c>
      <c r="K540" s="357" t="s">
        <v>60</v>
      </c>
      <c r="L540" s="402"/>
      <c r="M540" s="403"/>
      <c r="N540" s="402"/>
      <c r="O540" s="403"/>
      <c r="P540" s="402"/>
      <c r="Q540" s="403"/>
      <c r="R540" s="402"/>
      <c r="S540" s="403"/>
      <c r="T540" s="402"/>
      <c r="U540" s="403"/>
      <c r="V540" s="402"/>
      <c r="W540" s="403"/>
      <c r="X540" s="402"/>
      <c r="Y540" s="403"/>
      <c r="Z540" s="402"/>
      <c r="AA540" s="403"/>
      <c r="AB540" s="402"/>
      <c r="AC540" s="403"/>
      <c r="AD540" s="402"/>
      <c r="AE540" s="403"/>
      <c r="AF540" s="402"/>
      <c r="AG540" s="403"/>
      <c r="AH540" s="402"/>
      <c r="AI540" s="403"/>
      <c r="AJ540" s="402"/>
      <c r="AK540" s="403"/>
      <c r="AL540" s="402"/>
      <c r="AM540" s="403"/>
      <c r="AN540" s="402"/>
      <c r="AO540" s="403"/>
      <c r="AP540" s="402"/>
      <c r="AQ540" s="403"/>
      <c r="AR540" s="402"/>
      <c r="AS540" s="403"/>
      <c r="AT540" s="402"/>
      <c r="AU540" s="403"/>
      <c r="AV540" s="402"/>
      <c r="AW540" s="403"/>
      <c r="AX540" s="402"/>
      <c r="AY540" s="403"/>
      <c r="AZ540" s="402"/>
      <c r="BA540" s="403"/>
      <c r="BB540" s="402"/>
      <c r="BC540" s="403"/>
      <c r="BD540" s="402"/>
      <c r="BE540" s="403"/>
      <c r="BF540" s="402"/>
      <c r="BG540" s="403"/>
      <c r="BH540" s="402"/>
      <c r="BI540" s="403"/>
      <c r="BJ540" s="402"/>
      <c r="BK540" s="403"/>
      <c r="BL540" s="402"/>
      <c r="BM540" s="403"/>
      <c r="BN540" s="402"/>
      <c r="BO540" s="403"/>
      <c r="BP540" s="402"/>
      <c r="BQ540" s="403"/>
      <c r="BR540" s="402"/>
      <c r="BS540" s="403"/>
      <c r="BT540" s="402"/>
      <c r="BU540" s="403"/>
      <c r="BV540" s="337">
        <f t="shared" si="215"/>
        <v>0</v>
      </c>
      <c r="BW540" s="337">
        <f t="shared" si="216"/>
        <v>0</v>
      </c>
    </row>
    <row r="541" spans="1:75" s="64" customFormat="1" ht="21.95" customHeight="1" x14ac:dyDescent="0.25">
      <c r="A541" s="425" t="s">
        <v>3683</v>
      </c>
      <c r="B541" s="526" t="s">
        <v>3684</v>
      </c>
      <c r="C541" s="527">
        <v>1</v>
      </c>
      <c r="D541" s="528" t="s">
        <v>3656</v>
      </c>
      <c r="E541" s="426" t="s">
        <v>3685</v>
      </c>
      <c r="F541" s="529" t="s">
        <v>3224</v>
      </c>
      <c r="G541" s="529" t="s">
        <v>3225</v>
      </c>
      <c r="H541" s="530" t="s">
        <v>1318</v>
      </c>
      <c r="I541" s="384" t="s">
        <v>3686</v>
      </c>
      <c r="J541" s="353" t="s">
        <v>3231</v>
      </c>
      <c r="K541" s="354" t="s">
        <v>3232</v>
      </c>
      <c r="L541" s="402"/>
      <c r="M541" s="403"/>
      <c r="N541" s="402"/>
      <c r="O541" s="403"/>
      <c r="P541" s="402"/>
      <c r="Q541" s="403"/>
      <c r="R541" s="402"/>
      <c r="S541" s="403"/>
      <c r="T541" s="402"/>
      <c r="U541" s="403"/>
      <c r="V541" s="402"/>
      <c r="W541" s="403"/>
      <c r="X541" s="402"/>
      <c r="Y541" s="403"/>
      <c r="Z541" s="402"/>
      <c r="AA541" s="403"/>
      <c r="AB541" s="402"/>
      <c r="AC541" s="403"/>
      <c r="AD541" s="402"/>
      <c r="AE541" s="403"/>
      <c r="AF541" s="402"/>
      <c r="AG541" s="403"/>
      <c r="AH541" s="402"/>
      <c r="AI541" s="403"/>
      <c r="AJ541" s="402"/>
      <c r="AK541" s="403"/>
      <c r="AL541" s="402"/>
      <c r="AM541" s="403"/>
      <c r="AN541" s="402"/>
      <c r="AO541" s="403"/>
      <c r="AP541" s="402"/>
      <c r="AQ541" s="403"/>
      <c r="AR541" s="402"/>
      <c r="AS541" s="403"/>
      <c r="AT541" s="402"/>
      <c r="AU541" s="403"/>
      <c r="AV541" s="402"/>
      <c r="AW541" s="403"/>
      <c r="AX541" s="402"/>
      <c r="AY541" s="403"/>
      <c r="AZ541" s="402"/>
      <c r="BA541" s="403"/>
      <c r="BB541" s="402"/>
      <c r="BC541" s="403"/>
      <c r="BD541" s="402"/>
      <c r="BE541" s="403"/>
      <c r="BF541" s="402"/>
      <c r="BG541" s="403"/>
      <c r="BH541" s="402"/>
      <c r="BI541" s="403"/>
      <c r="BJ541" s="402"/>
      <c r="BK541" s="403"/>
      <c r="BL541" s="402"/>
      <c r="BM541" s="403"/>
      <c r="BN541" s="402"/>
      <c r="BO541" s="403"/>
      <c r="BP541" s="402"/>
      <c r="BQ541" s="403"/>
      <c r="BR541" s="402"/>
      <c r="BS541" s="403"/>
      <c r="BT541" s="402"/>
      <c r="BU541" s="403"/>
      <c r="BV541" s="337">
        <f>L541+N541+P541+R541+T541+V541+X541+Z541+AB541+AD541+AF541+AH541+AJ541+AL541+AN541+AP541+AR541+AT541+AV541+AX541+AZ541+BB541+BD541+BF541+BH541+BJ541+BL541+BN541+BP541+BR541+BT541</f>
        <v>0</v>
      </c>
      <c r="BW541" s="337">
        <f>M541+O541+Q541+S541+U541+W541+Y541+AA541+AC541+AE541+AG541+AI541+AK541+AM541+AO541+AQ541+AS541+AU541+AW541+AY541+BA541+BC541+BE541+BG541+BI541+BK541+BM541+BO541+BQ541+BS541+BU541</f>
        <v>0</v>
      </c>
    </row>
    <row r="542" spans="1:75" s="64" customFormat="1" ht="21.95" customHeight="1" x14ac:dyDescent="0.2">
      <c r="A542" s="385" t="s">
        <v>3683</v>
      </c>
      <c r="B542" s="386" t="s">
        <v>3684</v>
      </c>
      <c r="C542" s="352" t="s">
        <v>3233</v>
      </c>
      <c r="D542" s="387" t="s">
        <v>3656</v>
      </c>
      <c r="E542" s="388" t="s">
        <v>3685</v>
      </c>
      <c r="F542" s="389" t="s">
        <v>3224</v>
      </c>
      <c r="G542" s="389" t="s">
        <v>3225</v>
      </c>
      <c r="H542" s="390" t="s">
        <v>1318</v>
      </c>
      <c r="I542" s="391" t="s">
        <v>3686</v>
      </c>
      <c r="J542" s="353" t="s">
        <v>3231</v>
      </c>
      <c r="K542" s="353" t="s">
        <v>3234</v>
      </c>
      <c r="L542" s="400">
        <v>1</v>
      </c>
      <c r="M542" s="401"/>
      <c r="N542" s="400">
        <v>4</v>
      </c>
      <c r="O542" s="401"/>
      <c r="P542" s="400">
        <v>3</v>
      </c>
      <c r="Q542" s="401"/>
      <c r="R542" s="400"/>
      <c r="S542" s="401"/>
      <c r="T542" s="400"/>
      <c r="U542" s="401"/>
      <c r="V542" s="400">
        <v>2</v>
      </c>
      <c r="W542" s="401"/>
      <c r="X542" s="400">
        <v>1</v>
      </c>
      <c r="Y542" s="401"/>
      <c r="Z542" s="400">
        <v>1</v>
      </c>
      <c r="AA542" s="401"/>
      <c r="AB542" s="400">
        <v>4</v>
      </c>
      <c r="AC542" s="401"/>
      <c r="AD542" s="400">
        <v>3</v>
      </c>
      <c r="AE542" s="401"/>
      <c r="AF542" s="400"/>
      <c r="AG542" s="401"/>
      <c r="AH542" s="400"/>
      <c r="AI542" s="401"/>
      <c r="AJ542" s="400">
        <v>2</v>
      </c>
      <c r="AK542" s="401"/>
      <c r="AL542" s="400">
        <v>1</v>
      </c>
      <c r="AM542" s="401"/>
      <c r="AN542" s="400">
        <v>1</v>
      </c>
      <c r="AO542" s="401"/>
      <c r="AP542" s="400">
        <v>4</v>
      </c>
      <c r="AQ542" s="401"/>
      <c r="AR542" s="400">
        <v>3</v>
      </c>
      <c r="AS542" s="401"/>
      <c r="AT542" s="400"/>
      <c r="AU542" s="401"/>
      <c r="AV542" s="400"/>
      <c r="AW542" s="401"/>
      <c r="AX542" s="400">
        <v>2</v>
      </c>
      <c r="AY542" s="401"/>
      <c r="AZ542" s="400">
        <v>1</v>
      </c>
      <c r="BA542" s="401"/>
      <c r="BB542" s="400">
        <v>1</v>
      </c>
      <c r="BC542" s="401"/>
      <c r="BD542" s="400">
        <v>4</v>
      </c>
      <c r="BE542" s="401"/>
      <c r="BF542" s="400">
        <v>3</v>
      </c>
      <c r="BG542" s="401"/>
      <c r="BH542" s="400"/>
      <c r="BI542" s="401"/>
      <c r="BJ542" s="400"/>
      <c r="BK542" s="401"/>
      <c r="BL542" s="400">
        <v>2</v>
      </c>
      <c r="BM542" s="401"/>
      <c r="BN542" s="400">
        <v>1</v>
      </c>
      <c r="BO542" s="401"/>
      <c r="BP542" s="400">
        <v>1</v>
      </c>
      <c r="BQ542" s="401"/>
      <c r="BR542" s="400">
        <v>4</v>
      </c>
      <c r="BS542" s="401"/>
      <c r="BT542" s="400"/>
      <c r="BU542" s="401"/>
      <c r="BV542" s="337">
        <f t="shared" ref="BV542:BV545" si="217">L542+N542+P542+R542+T542+V542+X542+Z542+AB542+AD542+AF542+AH542+AJ542+AL542+AN542+AP542+AR542+AT542+AV542+AX542+AZ542+BB542+BD542+BF542+BH542+BJ542+BL542+BN542+BP542+BR542+BT542</f>
        <v>49</v>
      </c>
      <c r="BW542" s="337">
        <f t="shared" ref="BW542:BW545" si="218">M542+O542+Q542+S542+U542+W542+Y542+AA542+AC542+AE542+AG542+AI542+AK542+AM542+AO542+AQ542+AS542+AU542+AW542+AY542+BA542+BC542+BE542+BG542+BI542+BK542+BM542+BO542+BQ542+BS542+BU542</f>
        <v>0</v>
      </c>
    </row>
    <row r="543" spans="1:75" s="64" customFormat="1" ht="21.95" customHeight="1" x14ac:dyDescent="0.2">
      <c r="A543" s="385" t="s">
        <v>3683</v>
      </c>
      <c r="B543" s="386" t="s">
        <v>3684</v>
      </c>
      <c r="C543" s="392" t="s">
        <v>3233</v>
      </c>
      <c r="D543" s="387" t="s">
        <v>3656</v>
      </c>
      <c r="E543" s="388" t="s">
        <v>3685</v>
      </c>
      <c r="F543" s="389" t="s">
        <v>3224</v>
      </c>
      <c r="G543" s="389" t="s">
        <v>3225</v>
      </c>
      <c r="H543" s="390" t="s">
        <v>1318</v>
      </c>
      <c r="I543" s="391" t="s">
        <v>3686</v>
      </c>
      <c r="J543" s="353" t="s">
        <v>3231</v>
      </c>
      <c r="K543" s="355" t="s">
        <v>3235</v>
      </c>
      <c r="L543" s="400"/>
      <c r="M543" s="401"/>
      <c r="N543" s="400"/>
      <c r="O543" s="401"/>
      <c r="P543" s="400"/>
      <c r="Q543" s="401"/>
      <c r="R543" s="400"/>
      <c r="S543" s="401"/>
      <c r="T543" s="400"/>
      <c r="U543" s="401"/>
      <c r="V543" s="400"/>
      <c r="W543" s="401"/>
      <c r="X543" s="400"/>
      <c r="Y543" s="401"/>
      <c r="Z543" s="400"/>
      <c r="AA543" s="401"/>
      <c r="AB543" s="400"/>
      <c r="AC543" s="401"/>
      <c r="AD543" s="400"/>
      <c r="AE543" s="401"/>
      <c r="AF543" s="400"/>
      <c r="AG543" s="401"/>
      <c r="AH543" s="400"/>
      <c r="AI543" s="401"/>
      <c r="AJ543" s="400"/>
      <c r="AK543" s="401"/>
      <c r="AL543" s="400"/>
      <c r="AM543" s="401"/>
      <c r="AN543" s="400"/>
      <c r="AO543" s="401"/>
      <c r="AP543" s="400"/>
      <c r="AQ543" s="401"/>
      <c r="AR543" s="400"/>
      <c r="AS543" s="401"/>
      <c r="AT543" s="400"/>
      <c r="AU543" s="401"/>
      <c r="AV543" s="400"/>
      <c r="AW543" s="401"/>
      <c r="AX543" s="400"/>
      <c r="AY543" s="401"/>
      <c r="AZ543" s="400"/>
      <c r="BA543" s="401"/>
      <c r="BB543" s="400"/>
      <c r="BC543" s="401"/>
      <c r="BD543" s="400"/>
      <c r="BE543" s="401"/>
      <c r="BF543" s="400"/>
      <c r="BG543" s="401"/>
      <c r="BH543" s="400"/>
      <c r="BI543" s="401"/>
      <c r="BJ543" s="400"/>
      <c r="BK543" s="401"/>
      <c r="BL543" s="400"/>
      <c r="BM543" s="401"/>
      <c r="BN543" s="400"/>
      <c r="BO543" s="401"/>
      <c r="BP543" s="400"/>
      <c r="BQ543" s="401"/>
      <c r="BR543" s="400"/>
      <c r="BS543" s="401"/>
      <c r="BT543" s="400"/>
      <c r="BU543" s="401"/>
      <c r="BV543" s="337">
        <f t="shared" si="217"/>
        <v>0</v>
      </c>
      <c r="BW543" s="337">
        <f t="shared" si="218"/>
        <v>0</v>
      </c>
    </row>
    <row r="544" spans="1:75" s="64" customFormat="1" ht="21.95" customHeight="1" x14ac:dyDescent="0.2">
      <c r="A544" s="385" t="s">
        <v>3683</v>
      </c>
      <c r="B544" s="386" t="s">
        <v>3684</v>
      </c>
      <c r="C544" s="392" t="s">
        <v>3233</v>
      </c>
      <c r="D544" s="387" t="s">
        <v>3656</v>
      </c>
      <c r="E544" s="388" t="s">
        <v>3685</v>
      </c>
      <c r="F544" s="389" t="s">
        <v>3224</v>
      </c>
      <c r="G544" s="389" t="s">
        <v>3225</v>
      </c>
      <c r="H544" s="390" t="s">
        <v>1318</v>
      </c>
      <c r="I544" s="391" t="s">
        <v>3686</v>
      </c>
      <c r="J544" s="353" t="s">
        <v>3231</v>
      </c>
      <c r="K544" s="356" t="s">
        <v>3236</v>
      </c>
      <c r="L544" s="400"/>
      <c r="M544" s="401"/>
      <c r="N544" s="400"/>
      <c r="O544" s="401"/>
      <c r="P544" s="400"/>
      <c r="Q544" s="401"/>
      <c r="R544" s="400"/>
      <c r="S544" s="401"/>
      <c r="T544" s="400"/>
      <c r="U544" s="401"/>
      <c r="V544" s="400"/>
      <c r="W544" s="401"/>
      <c r="X544" s="400"/>
      <c r="Y544" s="401"/>
      <c r="Z544" s="400"/>
      <c r="AA544" s="401"/>
      <c r="AB544" s="400"/>
      <c r="AC544" s="401"/>
      <c r="AD544" s="400"/>
      <c r="AE544" s="401"/>
      <c r="AF544" s="400"/>
      <c r="AG544" s="401"/>
      <c r="AH544" s="400"/>
      <c r="AI544" s="401"/>
      <c r="AJ544" s="400"/>
      <c r="AK544" s="401"/>
      <c r="AL544" s="400"/>
      <c r="AM544" s="401"/>
      <c r="AN544" s="400"/>
      <c r="AO544" s="401"/>
      <c r="AP544" s="400"/>
      <c r="AQ544" s="401"/>
      <c r="AR544" s="400"/>
      <c r="AS544" s="401"/>
      <c r="AT544" s="400"/>
      <c r="AU544" s="401"/>
      <c r="AV544" s="400"/>
      <c r="AW544" s="401"/>
      <c r="AX544" s="400"/>
      <c r="AY544" s="401"/>
      <c r="AZ544" s="400"/>
      <c r="BA544" s="401"/>
      <c r="BB544" s="400"/>
      <c r="BC544" s="401"/>
      <c r="BD544" s="400"/>
      <c r="BE544" s="401"/>
      <c r="BF544" s="400"/>
      <c r="BG544" s="401"/>
      <c r="BH544" s="400"/>
      <c r="BI544" s="401"/>
      <c r="BJ544" s="400"/>
      <c r="BK544" s="401"/>
      <c r="BL544" s="400"/>
      <c r="BM544" s="401"/>
      <c r="BN544" s="400"/>
      <c r="BO544" s="401"/>
      <c r="BP544" s="400"/>
      <c r="BQ544" s="401"/>
      <c r="BR544" s="400"/>
      <c r="BS544" s="401"/>
      <c r="BT544" s="400"/>
      <c r="BU544" s="401"/>
      <c r="BV544" s="337">
        <f t="shared" si="217"/>
        <v>0</v>
      </c>
      <c r="BW544" s="337">
        <f t="shared" si="218"/>
        <v>0</v>
      </c>
    </row>
    <row r="545" spans="1:75" s="64" customFormat="1" ht="21.95" customHeight="1" thickBot="1" x14ac:dyDescent="0.25">
      <c r="A545" s="898" t="s">
        <v>3683</v>
      </c>
      <c r="B545" s="393" t="s">
        <v>3684</v>
      </c>
      <c r="C545" s="394" t="s">
        <v>3233</v>
      </c>
      <c r="D545" s="395" t="s">
        <v>3656</v>
      </c>
      <c r="E545" s="411" t="s">
        <v>3685</v>
      </c>
      <c r="F545" s="396" t="s">
        <v>3224</v>
      </c>
      <c r="G545" s="396" t="s">
        <v>3225</v>
      </c>
      <c r="H545" s="397" t="s">
        <v>1318</v>
      </c>
      <c r="I545" s="899" t="s">
        <v>3686</v>
      </c>
      <c r="J545" s="353" t="s">
        <v>3231</v>
      </c>
      <c r="K545" s="357" t="s">
        <v>60</v>
      </c>
      <c r="L545" s="402"/>
      <c r="M545" s="403"/>
      <c r="N545" s="402"/>
      <c r="O545" s="403"/>
      <c r="P545" s="402"/>
      <c r="Q545" s="403"/>
      <c r="R545" s="402"/>
      <c r="S545" s="403"/>
      <c r="T545" s="402"/>
      <c r="U545" s="403"/>
      <c r="V545" s="402"/>
      <c r="W545" s="403"/>
      <c r="X545" s="402"/>
      <c r="Y545" s="403"/>
      <c r="Z545" s="402"/>
      <c r="AA545" s="403"/>
      <c r="AB545" s="402"/>
      <c r="AC545" s="403"/>
      <c r="AD545" s="402"/>
      <c r="AE545" s="403"/>
      <c r="AF545" s="402"/>
      <c r="AG545" s="403"/>
      <c r="AH545" s="402"/>
      <c r="AI545" s="403"/>
      <c r="AJ545" s="402"/>
      <c r="AK545" s="403"/>
      <c r="AL545" s="402"/>
      <c r="AM545" s="403"/>
      <c r="AN545" s="402"/>
      <c r="AO545" s="403"/>
      <c r="AP545" s="402"/>
      <c r="AQ545" s="403"/>
      <c r="AR545" s="402"/>
      <c r="AS545" s="403"/>
      <c r="AT545" s="402"/>
      <c r="AU545" s="403"/>
      <c r="AV545" s="402"/>
      <c r="AW545" s="403"/>
      <c r="AX545" s="402"/>
      <c r="AY545" s="403"/>
      <c r="AZ545" s="402"/>
      <c r="BA545" s="403"/>
      <c r="BB545" s="402"/>
      <c r="BC545" s="403"/>
      <c r="BD545" s="402"/>
      <c r="BE545" s="403"/>
      <c r="BF545" s="402"/>
      <c r="BG545" s="403"/>
      <c r="BH545" s="402"/>
      <c r="BI545" s="403"/>
      <c r="BJ545" s="402"/>
      <c r="BK545" s="403"/>
      <c r="BL545" s="402"/>
      <c r="BM545" s="403"/>
      <c r="BN545" s="402"/>
      <c r="BO545" s="403"/>
      <c r="BP545" s="402"/>
      <c r="BQ545" s="403"/>
      <c r="BR545" s="402"/>
      <c r="BS545" s="403"/>
      <c r="BT545" s="402"/>
      <c r="BU545" s="403"/>
      <c r="BV545" s="337">
        <f t="shared" si="217"/>
        <v>0</v>
      </c>
      <c r="BW545" s="337">
        <f t="shared" si="218"/>
        <v>0</v>
      </c>
    </row>
    <row r="546" spans="1:75" s="64" customFormat="1" ht="21.95" customHeight="1" x14ac:dyDescent="0.25">
      <c r="A546" s="425" t="s">
        <v>3687</v>
      </c>
      <c r="B546" s="526" t="s">
        <v>3688</v>
      </c>
      <c r="C546" s="527">
        <v>3</v>
      </c>
      <c r="D546" s="528" t="s">
        <v>3656</v>
      </c>
      <c r="E546" s="426" t="s">
        <v>3689</v>
      </c>
      <c r="F546" s="529" t="s">
        <v>3224</v>
      </c>
      <c r="G546" s="529" t="s">
        <v>3225</v>
      </c>
      <c r="H546" s="530" t="s">
        <v>1318</v>
      </c>
      <c r="I546" s="384" t="s">
        <v>3690</v>
      </c>
      <c r="J546" s="353" t="s">
        <v>3300</v>
      </c>
      <c r="K546" s="354" t="s">
        <v>3232</v>
      </c>
      <c r="L546" s="402"/>
      <c r="M546" s="403"/>
      <c r="N546" s="402"/>
      <c r="O546" s="403"/>
      <c r="P546" s="402"/>
      <c r="Q546" s="403"/>
      <c r="R546" s="402"/>
      <c r="S546" s="403"/>
      <c r="T546" s="402"/>
      <c r="U546" s="403"/>
      <c r="V546" s="402"/>
      <c r="W546" s="403"/>
      <c r="X546" s="402"/>
      <c r="Y546" s="403"/>
      <c r="Z546" s="402"/>
      <c r="AA546" s="403"/>
      <c r="AB546" s="402"/>
      <c r="AC546" s="403"/>
      <c r="AD546" s="402"/>
      <c r="AE546" s="403"/>
      <c r="AF546" s="402"/>
      <c r="AG546" s="403"/>
      <c r="AH546" s="402"/>
      <c r="AI546" s="403"/>
      <c r="AJ546" s="402"/>
      <c r="AK546" s="403"/>
      <c r="AL546" s="402"/>
      <c r="AM546" s="403"/>
      <c r="AN546" s="402"/>
      <c r="AO546" s="403"/>
      <c r="AP546" s="402"/>
      <c r="AQ546" s="403"/>
      <c r="AR546" s="402"/>
      <c r="AS546" s="403"/>
      <c r="AT546" s="402"/>
      <c r="AU546" s="403"/>
      <c r="AV546" s="402"/>
      <c r="AW546" s="403"/>
      <c r="AX546" s="402"/>
      <c r="AY546" s="403"/>
      <c r="AZ546" s="402"/>
      <c r="BA546" s="403"/>
      <c r="BB546" s="402"/>
      <c r="BC546" s="403"/>
      <c r="BD546" s="402"/>
      <c r="BE546" s="403"/>
      <c r="BF546" s="402"/>
      <c r="BG546" s="403"/>
      <c r="BH546" s="402"/>
      <c r="BI546" s="403"/>
      <c r="BJ546" s="402"/>
      <c r="BK546" s="403"/>
      <c r="BL546" s="402"/>
      <c r="BM546" s="403"/>
      <c r="BN546" s="402"/>
      <c r="BO546" s="403"/>
      <c r="BP546" s="402"/>
      <c r="BQ546" s="403"/>
      <c r="BR546" s="402"/>
      <c r="BS546" s="403"/>
      <c r="BT546" s="402"/>
      <c r="BU546" s="403"/>
      <c r="BV546" s="337">
        <f>L546+N546+P546+R546+T546+V546+X546+Z546+AB546+AD546+AF546+AH546+AJ546+AL546+AN546+AP546+AR546+AT546+AV546+AX546+AZ546+BB546+BD546+BF546+BH546+BJ546+BL546+BN546+BP546+BR546+BT546</f>
        <v>0</v>
      </c>
      <c r="BW546" s="337">
        <f>M546+O546+Q546+S546+U546+W546+Y546+AA546+AC546+AE546+AG546+AI546+AK546+AM546+AO546+AQ546+AS546+AU546+AW546+AY546+BA546+BC546+BE546+BG546+BI546+BK546+BM546+BO546+BQ546+BS546+BU546</f>
        <v>0</v>
      </c>
    </row>
    <row r="547" spans="1:75" s="64" customFormat="1" ht="21.95" customHeight="1" x14ac:dyDescent="0.2">
      <c r="A547" s="385" t="s">
        <v>3687</v>
      </c>
      <c r="B547" s="386" t="s">
        <v>3688</v>
      </c>
      <c r="C547" s="352" t="s">
        <v>3301</v>
      </c>
      <c r="D547" s="387" t="s">
        <v>3656</v>
      </c>
      <c r="E547" s="388" t="s">
        <v>3689</v>
      </c>
      <c r="F547" s="389" t="s">
        <v>3224</v>
      </c>
      <c r="G547" s="389" t="s">
        <v>3225</v>
      </c>
      <c r="H547" s="390" t="s">
        <v>1318</v>
      </c>
      <c r="I547" s="391" t="s">
        <v>3690</v>
      </c>
      <c r="J547" s="353" t="s">
        <v>3300</v>
      </c>
      <c r="K547" s="353" t="s">
        <v>3234</v>
      </c>
      <c r="L547" s="400"/>
      <c r="M547" s="401"/>
      <c r="N547" s="400"/>
      <c r="O547" s="401"/>
      <c r="P547" s="400"/>
      <c r="Q547" s="401"/>
      <c r="R547" s="400"/>
      <c r="S547" s="401"/>
      <c r="T547" s="400"/>
      <c r="U547" s="401"/>
      <c r="V547" s="400"/>
      <c r="W547" s="401"/>
      <c r="X547" s="400"/>
      <c r="Y547" s="401"/>
      <c r="Z547" s="400"/>
      <c r="AA547" s="401"/>
      <c r="AB547" s="400"/>
      <c r="AC547" s="401"/>
      <c r="AD547" s="400"/>
      <c r="AE547" s="401"/>
      <c r="AF547" s="400"/>
      <c r="AG547" s="401"/>
      <c r="AH547" s="400"/>
      <c r="AI547" s="401"/>
      <c r="AJ547" s="400"/>
      <c r="AK547" s="401"/>
      <c r="AL547" s="400"/>
      <c r="AM547" s="401"/>
      <c r="AN547" s="400"/>
      <c r="AO547" s="401"/>
      <c r="AP547" s="400"/>
      <c r="AQ547" s="401"/>
      <c r="AR547" s="400"/>
      <c r="AS547" s="401"/>
      <c r="AT547" s="400"/>
      <c r="AU547" s="401"/>
      <c r="AV547" s="400"/>
      <c r="AW547" s="401"/>
      <c r="AX547" s="400"/>
      <c r="AY547" s="401"/>
      <c r="AZ547" s="400"/>
      <c r="BA547" s="401"/>
      <c r="BB547" s="400"/>
      <c r="BC547" s="401"/>
      <c r="BD547" s="400"/>
      <c r="BE547" s="401"/>
      <c r="BF547" s="400"/>
      <c r="BG547" s="401"/>
      <c r="BH547" s="400"/>
      <c r="BI547" s="401"/>
      <c r="BJ547" s="400"/>
      <c r="BK547" s="401"/>
      <c r="BL547" s="400"/>
      <c r="BM547" s="401"/>
      <c r="BN547" s="400"/>
      <c r="BO547" s="401"/>
      <c r="BP547" s="400"/>
      <c r="BQ547" s="401"/>
      <c r="BR547" s="400"/>
      <c r="BS547" s="401"/>
      <c r="BT547" s="400"/>
      <c r="BU547" s="401"/>
      <c r="BV547" s="337">
        <f t="shared" ref="BV547:BV550" si="219">L547+N547+P547+R547+T547+V547+X547+Z547+AB547+AD547+AF547+AH547+AJ547+AL547+AN547+AP547+AR547+AT547+AV547+AX547+AZ547+BB547+BD547+BF547+BH547+BJ547+BL547+BN547+BP547+BR547+BT547</f>
        <v>0</v>
      </c>
      <c r="BW547" s="337">
        <f t="shared" ref="BW547:BW550" si="220">M547+O547+Q547+S547+U547+W547+Y547+AA547+AC547+AE547+AG547+AI547+AK547+AM547+AO547+AQ547+AS547+AU547+AW547+AY547+BA547+BC547+BE547+BG547+BI547+BK547+BM547+BO547+BQ547+BS547+BU547</f>
        <v>0</v>
      </c>
    </row>
    <row r="548" spans="1:75" s="64" customFormat="1" ht="21.95" customHeight="1" x14ac:dyDescent="0.2">
      <c r="A548" s="385" t="s">
        <v>3687</v>
      </c>
      <c r="B548" s="386" t="s">
        <v>3688</v>
      </c>
      <c r="C548" s="392" t="s">
        <v>3301</v>
      </c>
      <c r="D548" s="387" t="s">
        <v>3656</v>
      </c>
      <c r="E548" s="388" t="s">
        <v>3689</v>
      </c>
      <c r="F548" s="389" t="s">
        <v>3224</v>
      </c>
      <c r="G548" s="389" t="s">
        <v>3225</v>
      </c>
      <c r="H548" s="390" t="s">
        <v>1318</v>
      </c>
      <c r="I548" s="391" t="s">
        <v>3690</v>
      </c>
      <c r="J548" s="353" t="s">
        <v>3300</v>
      </c>
      <c r="K548" s="355" t="s">
        <v>3235</v>
      </c>
      <c r="L548" s="400"/>
      <c r="M548" s="401"/>
      <c r="N548" s="400"/>
      <c r="O548" s="401"/>
      <c r="P548" s="400"/>
      <c r="Q548" s="401"/>
      <c r="R548" s="400"/>
      <c r="S548" s="401"/>
      <c r="T548" s="400"/>
      <c r="U548" s="401"/>
      <c r="V548" s="400"/>
      <c r="W548" s="401"/>
      <c r="X548" s="400"/>
      <c r="Y548" s="401"/>
      <c r="Z548" s="400"/>
      <c r="AA548" s="401"/>
      <c r="AB548" s="400"/>
      <c r="AC548" s="401"/>
      <c r="AD548" s="400"/>
      <c r="AE548" s="401"/>
      <c r="AF548" s="400"/>
      <c r="AG548" s="401"/>
      <c r="AH548" s="400"/>
      <c r="AI548" s="401"/>
      <c r="AJ548" s="400"/>
      <c r="AK548" s="401"/>
      <c r="AL548" s="400"/>
      <c r="AM548" s="401"/>
      <c r="AN548" s="400"/>
      <c r="AO548" s="401"/>
      <c r="AP548" s="400"/>
      <c r="AQ548" s="401"/>
      <c r="AR548" s="400"/>
      <c r="AS548" s="401"/>
      <c r="AT548" s="400"/>
      <c r="AU548" s="401"/>
      <c r="AV548" s="400"/>
      <c r="AW548" s="401"/>
      <c r="AX548" s="400"/>
      <c r="AY548" s="401"/>
      <c r="AZ548" s="400"/>
      <c r="BA548" s="401"/>
      <c r="BB548" s="400"/>
      <c r="BC548" s="401"/>
      <c r="BD548" s="400"/>
      <c r="BE548" s="401"/>
      <c r="BF548" s="400"/>
      <c r="BG548" s="401"/>
      <c r="BH548" s="400"/>
      <c r="BI548" s="401"/>
      <c r="BJ548" s="400"/>
      <c r="BK548" s="401"/>
      <c r="BL548" s="400"/>
      <c r="BM548" s="401"/>
      <c r="BN548" s="400"/>
      <c r="BO548" s="401"/>
      <c r="BP548" s="400"/>
      <c r="BQ548" s="401"/>
      <c r="BR548" s="400"/>
      <c r="BS548" s="401"/>
      <c r="BT548" s="400"/>
      <c r="BU548" s="401"/>
      <c r="BV548" s="337">
        <f t="shared" si="219"/>
        <v>0</v>
      </c>
      <c r="BW548" s="337">
        <f t="shared" si="220"/>
        <v>0</v>
      </c>
    </row>
    <row r="549" spans="1:75" s="64" customFormat="1" ht="21.95" customHeight="1" x14ac:dyDescent="0.2">
      <c r="A549" s="385" t="s">
        <v>3687</v>
      </c>
      <c r="B549" s="386" t="s">
        <v>3688</v>
      </c>
      <c r="C549" s="392" t="s">
        <v>3301</v>
      </c>
      <c r="D549" s="387" t="s">
        <v>3656</v>
      </c>
      <c r="E549" s="388" t="s">
        <v>3689</v>
      </c>
      <c r="F549" s="389" t="s">
        <v>3224</v>
      </c>
      <c r="G549" s="389" t="s">
        <v>3225</v>
      </c>
      <c r="H549" s="390" t="s">
        <v>1318</v>
      </c>
      <c r="I549" s="391" t="s">
        <v>3690</v>
      </c>
      <c r="J549" s="353" t="s">
        <v>3300</v>
      </c>
      <c r="K549" s="356" t="s">
        <v>3236</v>
      </c>
      <c r="L549" s="400"/>
      <c r="M549" s="401"/>
      <c r="N549" s="400"/>
      <c r="O549" s="401"/>
      <c r="P549" s="400"/>
      <c r="Q549" s="401"/>
      <c r="R549" s="400"/>
      <c r="S549" s="401"/>
      <c r="T549" s="400"/>
      <c r="U549" s="401"/>
      <c r="V549" s="400"/>
      <c r="W549" s="401"/>
      <c r="X549" s="400"/>
      <c r="Y549" s="401"/>
      <c r="Z549" s="400"/>
      <c r="AA549" s="401"/>
      <c r="AB549" s="400"/>
      <c r="AC549" s="401"/>
      <c r="AD549" s="400"/>
      <c r="AE549" s="401"/>
      <c r="AF549" s="400"/>
      <c r="AG549" s="401"/>
      <c r="AH549" s="400"/>
      <c r="AI549" s="401"/>
      <c r="AJ549" s="400"/>
      <c r="AK549" s="401"/>
      <c r="AL549" s="400"/>
      <c r="AM549" s="401"/>
      <c r="AN549" s="400"/>
      <c r="AO549" s="401"/>
      <c r="AP549" s="400"/>
      <c r="AQ549" s="401"/>
      <c r="AR549" s="400"/>
      <c r="AS549" s="401"/>
      <c r="AT549" s="400"/>
      <c r="AU549" s="401"/>
      <c r="AV549" s="400"/>
      <c r="AW549" s="401"/>
      <c r="AX549" s="400"/>
      <c r="AY549" s="401"/>
      <c r="AZ549" s="400"/>
      <c r="BA549" s="401"/>
      <c r="BB549" s="400"/>
      <c r="BC549" s="401"/>
      <c r="BD549" s="400"/>
      <c r="BE549" s="401"/>
      <c r="BF549" s="400"/>
      <c r="BG549" s="401"/>
      <c r="BH549" s="400"/>
      <c r="BI549" s="401"/>
      <c r="BJ549" s="400"/>
      <c r="BK549" s="401"/>
      <c r="BL549" s="400"/>
      <c r="BM549" s="401"/>
      <c r="BN549" s="400"/>
      <c r="BO549" s="401"/>
      <c r="BP549" s="400"/>
      <c r="BQ549" s="401"/>
      <c r="BR549" s="400"/>
      <c r="BS549" s="401"/>
      <c r="BT549" s="400"/>
      <c r="BU549" s="401"/>
      <c r="BV549" s="337">
        <f t="shared" si="219"/>
        <v>0</v>
      </c>
      <c r="BW549" s="337">
        <f t="shared" si="220"/>
        <v>0</v>
      </c>
    </row>
    <row r="550" spans="1:75" s="64" customFormat="1" ht="21.95" customHeight="1" thickBot="1" x14ac:dyDescent="0.25">
      <c r="A550" s="898" t="s">
        <v>3687</v>
      </c>
      <c r="B550" s="393" t="s">
        <v>3688</v>
      </c>
      <c r="C550" s="394" t="s">
        <v>3301</v>
      </c>
      <c r="D550" s="395" t="s">
        <v>3656</v>
      </c>
      <c r="E550" s="411" t="s">
        <v>3689</v>
      </c>
      <c r="F550" s="396" t="s">
        <v>3224</v>
      </c>
      <c r="G550" s="396" t="s">
        <v>3225</v>
      </c>
      <c r="H550" s="397" t="s">
        <v>1318</v>
      </c>
      <c r="I550" s="899" t="s">
        <v>3690</v>
      </c>
      <c r="J550" s="353" t="s">
        <v>3300</v>
      </c>
      <c r="K550" s="357" t="s">
        <v>60</v>
      </c>
      <c r="L550" s="402"/>
      <c r="M550" s="403"/>
      <c r="N550" s="402"/>
      <c r="O550" s="403"/>
      <c r="P550" s="402"/>
      <c r="Q550" s="403"/>
      <c r="R550" s="402"/>
      <c r="S550" s="403"/>
      <c r="T550" s="402"/>
      <c r="U550" s="403"/>
      <c r="V550" s="402"/>
      <c r="W550" s="403"/>
      <c r="X550" s="402"/>
      <c r="Y550" s="403"/>
      <c r="Z550" s="402"/>
      <c r="AA550" s="403"/>
      <c r="AB550" s="402"/>
      <c r="AC550" s="403"/>
      <c r="AD550" s="402"/>
      <c r="AE550" s="403"/>
      <c r="AF550" s="402"/>
      <c r="AG550" s="403"/>
      <c r="AH550" s="402"/>
      <c r="AI550" s="403"/>
      <c r="AJ550" s="402"/>
      <c r="AK550" s="403"/>
      <c r="AL550" s="402"/>
      <c r="AM550" s="403"/>
      <c r="AN550" s="402"/>
      <c r="AO550" s="403"/>
      <c r="AP550" s="402"/>
      <c r="AQ550" s="403"/>
      <c r="AR550" s="402"/>
      <c r="AS550" s="403"/>
      <c r="AT550" s="402"/>
      <c r="AU550" s="403"/>
      <c r="AV550" s="402"/>
      <c r="AW550" s="403"/>
      <c r="AX550" s="402"/>
      <c r="AY550" s="403"/>
      <c r="AZ550" s="402"/>
      <c r="BA550" s="403"/>
      <c r="BB550" s="402"/>
      <c r="BC550" s="403"/>
      <c r="BD550" s="402"/>
      <c r="BE550" s="403"/>
      <c r="BF550" s="402"/>
      <c r="BG550" s="403"/>
      <c r="BH550" s="402"/>
      <c r="BI550" s="403"/>
      <c r="BJ550" s="402"/>
      <c r="BK550" s="403"/>
      <c r="BL550" s="402"/>
      <c r="BM550" s="403"/>
      <c r="BN550" s="402"/>
      <c r="BO550" s="403"/>
      <c r="BP550" s="402"/>
      <c r="BQ550" s="403"/>
      <c r="BR550" s="402"/>
      <c r="BS550" s="403"/>
      <c r="BT550" s="402"/>
      <c r="BU550" s="403"/>
      <c r="BV550" s="337">
        <f t="shared" si="219"/>
        <v>0</v>
      </c>
      <c r="BW550" s="337">
        <f t="shared" si="220"/>
        <v>0</v>
      </c>
    </row>
    <row r="551" spans="1:75" s="64" customFormat="1" ht="21.95" customHeight="1" x14ac:dyDescent="0.25">
      <c r="A551" s="425" t="s">
        <v>3691</v>
      </c>
      <c r="B551" s="526" t="s">
        <v>3692</v>
      </c>
      <c r="C551" s="527">
        <v>1</v>
      </c>
      <c r="D551" s="528" t="s">
        <v>3693</v>
      </c>
      <c r="E551" s="426" t="s">
        <v>3694</v>
      </c>
      <c r="F551" s="529" t="s">
        <v>3224</v>
      </c>
      <c r="G551" s="529" t="s">
        <v>3225</v>
      </c>
      <c r="H551" s="530" t="s">
        <v>1825</v>
      </c>
      <c r="I551" s="384" t="s">
        <v>3695</v>
      </c>
      <c r="J551" s="353" t="s">
        <v>3231</v>
      </c>
      <c r="K551" s="354" t="s">
        <v>3232</v>
      </c>
      <c r="L551" s="402"/>
      <c r="M551" s="403"/>
      <c r="N551" s="402"/>
      <c r="O551" s="403"/>
      <c r="P551" s="402"/>
      <c r="Q551" s="403"/>
      <c r="R551" s="402"/>
      <c r="S551" s="403"/>
      <c r="T551" s="402"/>
      <c r="U551" s="403"/>
      <c r="V551" s="402"/>
      <c r="W551" s="403"/>
      <c r="X551" s="402"/>
      <c r="Y551" s="403"/>
      <c r="Z551" s="402"/>
      <c r="AA551" s="403"/>
      <c r="AB551" s="402"/>
      <c r="AC551" s="403"/>
      <c r="AD551" s="402"/>
      <c r="AE551" s="403"/>
      <c r="AF551" s="402"/>
      <c r="AG551" s="403"/>
      <c r="AH551" s="402"/>
      <c r="AI551" s="403"/>
      <c r="AJ551" s="402"/>
      <c r="AK551" s="403"/>
      <c r="AL551" s="402"/>
      <c r="AM551" s="403"/>
      <c r="AN551" s="402"/>
      <c r="AO551" s="403"/>
      <c r="AP551" s="402"/>
      <c r="AQ551" s="403"/>
      <c r="AR551" s="402"/>
      <c r="AS551" s="403"/>
      <c r="AT551" s="402"/>
      <c r="AU551" s="403"/>
      <c r="AV551" s="402"/>
      <c r="AW551" s="403"/>
      <c r="AX551" s="402"/>
      <c r="AY551" s="403"/>
      <c r="AZ551" s="402"/>
      <c r="BA551" s="403"/>
      <c r="BB551" s="402"/>
      <c r="BC551" s="403"/>
      <c r="BD551" s="402"/>
      <c r="BE551" s="403"/>
      <c r="BF551" s="402"/>
      <c r="BG551" s="403"/>
      <c r="BH551" s="402"/>
      <c r="BI551" s="403"/>
      <c r="BJ551" s="402"/>
      <c r="BK551" s="403"/>
      <c r="BL551" s="402"/>
      <c r="BM551" s="403"/>
      <c r="BN551" s="402"/>
      <c r="BO551" s="403"/>
      <c r="BP551" s="402"/>
      <c r="BQ551" s="403"/>
      <c r="BR551" s="402"/>
      <c r="BS551" s="403"/>
      <c r="BT551" s="402"/>
      <c r="BU551" s="403"/>
      <c r="BV551" s="337">
        <f>L551+N551+P551+R551+T551+V551+X551+Z551+AB551+AD551+AF551+AH551+AJ551+AL551+AN551+AP551+AR551+AT551+AV551+AX551+AZ551+BB551+BD551+BF551+BH551+BJ551+BL551+BN551+BP551+BR551+BT551</f>
        <v>0</v>
      </c>
      <c r="BW551" s="337">
        <f>M551+O551+Q551+S551+U551+W551+Y551+AA551+AC551+AE551+AG551+AI551+AK551+AM551+AO551+AQ551+AS551+AU551+AW551+AY551+BA551+BC551+BE551+BG551+BI551+BK551+BM551+BO551+BQ551+BS551+BU551</f>
        <v>0</v>
      </c>
    </row>
    <row r="552" spans="1:75" s="64" customFormat="1" ht="21.95" customHeight="1" x14ac:dyDescent="0.2">
      <c r="A552" s="385" t="s">
        <v>3691</v>
      </c>
      <c r="B552" s="386" t="s">
        <v>3692</v>
      </c>
      <c r="C552" s="352" t="s">
        <v>3233</v>
      </c>
      <c r="D552" s="387" t="s">
        <v>3693</v>
      </c>
      <c r="E552" s="388" t="s">
        <v>3694</v>
      </c>
      <c r="F552" s="389" t="s">
        <v>3224</v>
      </c>
      <c r="G552" s="389" t="s">
        <v>3225</v>
      </c>
      <c r="H552" s="390" t="s">
        <v>1825</v>
      </c>
      <c r="I552" s="391" t="s">
        <v>3695</v>
      </c>
      <c r="J552" s="353" t="s">
        <v>3231</v>
      </c>
      <c r="K552" s="353" t="s">
        <v>3234</v>
      </c>
      <c r="L552" s="400"/>
      <c r="M552" s="401"/>
      <c r="N552" s="400">
        <v>2</v>
      </c>
      <c r="O552" s="401"/>
      <c r="P552" s="400">
        <v>2</v>
      </c>
      <c r="Q552" s="401"/>
      <c r="R552" s="400"/>
      <c r="S552" s="401"/>
      <c r="T552" s="400"/>
      <c r="U552" s="401"/>
      <c r="V552" s="400">
        <v>4</v>
      </c>
      <c r="W552" s="401"/>
      <c r="X552" s="400"/>
      <c r="Y552" s="401"/>
      <c r="Z552" s="400"/>
      <c r="AA552" s="401"/>
      <c r="AB552" s="400">
        <v>2</v>
      </c>
      <c r="AC552" s="401"/>
      <c r="AD552" s="400">
        <v>2</v>
      </c>
      <c r="AE552" s="401"/>
      <c r="AF552" s="400"/>
      <c r="AG552" s="401"/>
      <c r="AH552" s="400"/>
      <c r="AI552" s="401"/>
      <c r="AJ552" s="400">
        <v>4</v>
      </c>
      <c r="AK552" s="401"/>
      <c r="AL552" s="400"/>
      <c r="AM552" s="401"/>
      <c r="AN552" s="400"/>
      <c r="AO552" s="401"/>
      <c r="AP552" s="400">
        <v>2</v>
      </c>
      <c r="AQ552" s="401"/>
      <c r="AR552" s="400">
        <v>2</v>
      </c>
      <c r="AS552" s="401"/>
      <c r="AT552" s="400"/>
      <c r="AU552" s="401"/>
      <c r="AV552" s="400"/>
      <c r="AW552" s="401"/>
      <c r="AX552" s="400">
        <v>4</v>
      </c>
      <c r="AY552" s="401"/>
      <c r="AZ552" s="400"/>
      <c r="BA552" s="401"/>
      <c r="BB552" s="400"/>
      <c r="BC552" s="401"/>
      <c r="BD552" s="400">
        <v>2</v>
      </c>
      <c r="BE552" s="401"/>
      <c r="BF552" s="400">
        <v>2</v>
      </c>
      <c r="BG552" s="401"/>
      <c r="BH552" s="400"/>
      <c r="BI552" s="401"/>
      <c r="BJ552" s="400"/>
      <c r="BK552" s="401"/>
      <c r="BL552" s="400">
        <v>4</v>
      </c>
      <c r="BM552" s="401"/>
      <c r="BN552" s="400"/>
      <c r="BO552" s="401"/>
      <c r="BP552" s="400"/>
      <c r="BQ552" s="401"/>
      <c r="BR552" s="400">
        <v>2</v>
      </c>
      <c r="BS552" s="401"/>
      <c r="BT552" s="400"/>
      <c r="BU552" s="401"/>
      <c r="BV552" s="337">
        <f t="shared" ref="BV552:BV555" si="221">L552+N552+P552+R552+T552+V552+X552+Z552+AB552+AD552+AF552+AH552+AJ552+AL552+AN552+AP552+AR552+AT552+AV552+AX552+AZ552+BB552+BD552+BF552+BH552+BJ552+BL552+BN552+BP552+BR552+BT552</f>
        <v>34</v>
      </c>
      <c r="BW552" s="337">
        <f t="shared" ref="BW552:BW555" si="222">M552+O552+Q552+S552+U552+W552+Y552+AA552+AC552+AE552+AG552+AI552+AK552+AM552+AO552+AQ552+AS552+AU552+AW552+AY552+BA552+BC552+BE552+BG552+BI552+BK552+BM552+BO552+BQ552+BS552+BU552</f>
        <v>0</v>
      </c>
    </row>
    <row r="553" spans="1:75" s="64" customFormat="1" ht="21.95" customHeight="1" x14ac:dyDescent="0.2">
      <c r="A553" s="385" t="s">
        <v>3691</v>
      </c>
      <c r="B553" s="386" t="s">
        <v>3692</v>
      </c>
      <c r="C553" s="392" t="s">
        <v>3233</v>
      </c>
      <c r="D553" s="387" t="s">
        <v>3693</v>
      </c>
      <c r="E553" s="388" t="s">
        <v>3694</v>
      </c>
      <c r="F553" s="389" t="s">
        <v>3224</v>
      </c>
      <c r="G553" s="389" t="s">
        <v>3225</v>
      </c>
      <c r="H553" s="390" t="s">
        <v>1825</v>
      </c>
      <c r="I553" s="391" t="s">
        <v>3695</v>
      </c>
      <c r="J553" s="353" t="s">
        <v>3231</v>
      </c>
      <c r="K553" s="355" t="s">
        <v>3235</v>
      </c>
      <c r="L553" s="400"/>
      <c r="M553" s="401"/>
      <c r="N553" s="400"/>
      <c r="O553" s="401"/>
      <c r="P553" s="400"/>
      <c r="Q553" s="401"/>
      <c r="R553" s="400"/>
      <c r="S553" s="401"/>
      <c r="T553" s="400"/>
      <c r="U553" s="401"/>
      <c r="V553" s="400"/>
      <c r="W553" s="401"/>
      <c r="X553" s="400"/>
      <c r="Y553" s="401"/>
      <c r="Z553" s="400"/>
      <c r="AA553" s="401"/>
      <c r="AB553" s="400"/>
      <c r="AC553" s="401"/>
      <c r="AD553" s="400"/>
      <c r="AE553" s="401"/>
      <c r="AF553" s="400"/>
      <c r="AG553" s="401"/>
      <c r="AH553" s="400"/>
      <c r="AI553" s="401"/>
      <c r="AJ553" s="400"/>
      <c r="AK553" s="401"/>
      <c r="AL553" s="400"/>
      <c r="AM553" s="401"/>
      <c r="AN553" s="400"/>
      <c r="AO553" s="401"/>
      <c r="AP553" s="400"/>
      <c r="AQ553" s="401"/>
      <c r="AR553" s="400"/>
      <c r="AS553" s="401"/>
      <c r="AT553" s="400"/>
      <c r="AU553" s="401"/>
      <c r="AV553" s="400"/>
      <c r="AW553" s="401"/>
      <c r="AX553" s="400"/>
      <c r="AY553" s="401"/>
      <c r="AZ553" s="400"/>
      <c r="BA553" s="401"/>
      <c r="BB553" s="400"/>
      <c r="BC553" s="401"/>
      <c r="BD553" s="400"/>
      <c r="BE553" s="401"/>
      <c r="BF553" s="400"/>
      <c r="BG553" s="401"/>
      <c r="BH553" s="400"/>
      <c r="BI553" s="401"/>
      <c r="BJ553" s="400"/>
      <c r="BK553" s="401"/>
      <c r="BL553" s="400"/>
      <c r="BM553" s="401"/>
      <c r="BN553" s="400"/>
      <c r="BO553" s="401"/>
      <c r="BP553" s="400"/>
      <c r="BQ553" s="401"/>
      <c r="BR553" s="400"/>
      <c r="BS553" s="401"/>
      <c r="BT553" s="400"/>
      <c r="BU553" s="401"/>
      <c r="BV553" s="337">
        <f t="shared" si="221"/>
        <v>0</v>
      </c>
      <c r="BW553" s="337">
        <f t="shared" si="222"/>
        <v>0</v>
      </c>
    </row>
    <row r="554" spans="1:75" s="64" customFormat="1" ht="21.95" customHeight="1" x14ac:dyDescent="0.2">
      <c r="A554" s="385" t="s">
        <v>3691</v>
      </c>
      <c r="B554" s="386" t="s">
        <v>3692</v>
      </c>
      <c r="C554" s="392" t="s">
        <v>3233</v>
      </c>
      <c r="D554" s="387" t="s">
        <v>3693</v>
      </c>
      <c r="E554" s="388" t="s">
        <v>3694</v>
      </c>
      <c r="F554" s="389" t="s">
        <v>3224</v>
      </c>
      <c r="G554" s="389" t="s">
        <v>3225</v>
      </c>
      <c r="H554" s="390" t="s">
        <v>1825</v>
      </c>
      <c r="I554" s="391" t="s">
        <v>3695</v>
      </c>
      <c r="J554" s="353" t="s">
        <v>3231</v>
      </c>
      <c r="K554" s="356" t="s">
        <v>3236</v>
      </c>
      <c r="L554" s="400"/>
      <c r="M554" s="401"/>
      <c r="N554" s="400"/>
      <c r="O554" s="401"/>
      <c r="P554" s="400"/>
      <c r="Q554" s="401"/>
      <c r="R554" s="400"/>
      <c r="S554" s="401"/>
      <c r="T554" s="400"/>
      <c r="U554" s="401"/>
      <c r="V554" s="400"/>
      <c r="W554" s="401"/>
      <c r="X554" s="400"/>
      <c r="Y554" s="401"/>
      <c r="Z554" s="400"/>
      <c r="AA554" s="401"/>
      <c r="AB554" s="400"/>
      <c r="AC554" s="401"/>
      <c r="AD554" s="400"/>
      <c r="AE554" s="401"/>
      <c r="AF554" s="400"/>
      <c r="AG554" s="401"/>
      <c r="AH554" s="400"/>
      <c r="AI554" s="401"/>
      <c r="AJ554" s="400"/>
      <c r="AK554" s="401"/>
      <c r="AL554" s="400"/>
      <c r="AM554" s="401"/>
      <c r="AN554" s="400"/>
      <c r="AO554" s="401"/>
      <c r="AP554" s="400"/>
      <c r="AQ554" s="401"/>
      <c r="AR554" s="400"/>
      <c r="AS554" s="401"/>
      <c r="AT554" s="400"/>
      <c r="AU554" s="401"/>
      <c r="AV554" s="400"/>
      <c r="AW554" s="401"/>
      <c r="AX554" s="400"/>
      <c r="AY554" s="401"/>
      <c r="AZ554" s="400"/>
      <c r="BA554" s="401"/>
      <c r="BB554" s="400"/>
      <c r="BC554" s="401"/>
      <c r="BD554" s="400"/>
      <c r="BE554" s="401"/>
      <c r="BF554" s="400"/>
      <c r="BG554" s="401"/>
      <c r="BH554" s="400"/>
      <c r="BI554" s="401"/>
      <c r="BJ554" s="400"/>
      <c r="BK554" s="401"/>
      <c r="BL554" s="400"/>
      <c r="BM554" s="401"/>
      <c r="BN554" s="400"/>
      <c r="BO554" s="401"/>
      <c r="BP554" s="400"/>
      <c r="BQ554" s="401"/>
      <c r="BR554" s="400"/>
      <c r="BS554" s="401"/>
      <c r="BT554" s="400"/>
      <c r="BU554" s="401"/>
      <c r="BV554" s="337">
        <f t="shared" si="221"/>
        <v>0</v>
      </c>
      <c r="BW554" s="337">
        <f t="shared" si="222"/>
        <v>0</v>
      </c>
    </row>
    <row r="555" spans="1:75" s="64" customFormat="1" ht="21.95" customHeight="1" thickBot="1" x14ac:dyDescent="0.25">
      <c r="A555" s="898" t="s">
        <v>3691</v>
      </c>
      <c r="B555" s="393" t="s">
        <v>3692</v>
      </c>
      <c r="C555" s="394" t="s">
        <v>3233</v>
      </c>
      <c r="D555" s="395" t="s">
        <v>3693</v>
      </c>
      <c r="E555" s="411" t="s">
        <v>3694</v>
      </c>
      <c r="F555" s="396" t="s">
        <v>3224</v>
      </c>
      <c r="G555" s="396" t="s">
        <v>3225</v>
      </c>
      <c r="H555" s="397" t="s">
        <v>1825</v>
      </c>
      <c r="I555" s="899" t="s">
        <v>3695</v>
      </c>
      <c r="J555" s="353" t="s">
        <v>3231</v>
      </c>
      <c r="K555" s="357" t="s">
        <v>60</v>
      </c>
      <c r="L555" s="402"/>
      <c r="M555" s="403"/>
      <c r="N555" s="402"/>
      <c r="O555" s="403"/>
      <c r="P555" s="402"/>
      <c r="Q555" s="403"/>
      <c r="R555" s="402"/>
      <c r="S555" s="403"/>
      <c r="T555" s="402"/>
      <c r="U555" s="403"/>
      <c r="V555" s="402"/>
      <c r="W555" s="403"/>
      <c r="X555" s="402"/>
      <c r="Y555" s="403"/>
      <c r="Z555" s="402"/>
      <c r="AA555" s="403"/>
      <c r="AB555" s="402"/>
      <c r="AC555" s="403"/>
      <c r="AD555" s="402"/>
      <c r="AE555" s="403"/>
      <c r="AF555" s="402"/>
      <c r="AG555" s="403"/>
      <c r="AH555" s="402"/>
      <c r="AI555" s="403"/>
      <c r="AJ555" s="402"/>
      <c r="AK555" s="403"/>
      <c r="AL555" s="402"/>
      <c r="AM555" s="403"/>
      <c r="AN555" s="402"/>
      <c r="AO555" s="403"/>
      <c r="AP555" s="402"/>
      <c r="AQ555" s="403"/>
      <c r="AR555" s="402"/>
      <c r="AS555" s="403"/>
      <c r="AT555" s="402"/>
      <c r="AU555" s="403"/>
      <c r="AV555" s="402"/>
      <c r="AW555" s="403"/>
      <c r="AX555" s="402"/>
      <c r="AY555" s="403"/>
      <c r="AZ555" s="402"/>
      <c r="BA555" s="403"/>
      <c r="BB555" s="402"/>
      <c r="BC555" s="403"/>
      <c r="BD555" s="402"/>
      <c r="BE555" s="403"/>
      <c r="BF555" s="402"/>
      <c r="BG555" s="403"/>
      <c r="BH555" s="402"/>
      <c r="BI555" s="403"/>
      <c r="BJ555" s="402"/>
      <c r="BK555" s="403"/>
      <c r="BL555" s="402"/>
      <c r="BM555" s="403"/>
      <c r="BN555" s="402"/>
      <c r="BO555" s="403"/>
      <c r="BP555" s="402"/>
      <c r="BQ555" s="403"/>
      <c r="BR555" s="402"/>
      <c r="BS555" s="403"/>
      <c r="BT555" s="402"/>
      <c r="BU555" s="403"/>
      <c r="BV555" s="337">
        <f t="shared" si="221"/>
        <v>0</v>
      </c>
      <c r="BW555" s="337">
        <f t="shared" si="222"/>
        <v>0</v>
      </c>
    </row>
    <row r="556" spans="1:75" s="64" customFormat="1" ht="21.95" customHeight="1" x14ac:dyDescent="0.25">
      <c r="A556" s="425" t="s">
        <v>3696</v>
      </c>
      <c r="B556" s="526" t="s">
        <v>3697</v>
      </c>
      <c r="C556" s="527">
        <v>1</v>
      </c>
      <c r="D556" s="528" t="s">
        <v>3693</v>
      </c>
      <c r="E556" s="426" t="s">
        <v>3698</v>
      </c>
      <c r="F556" s="529" t="s">
        <v>3224</v>
      </c>
      <c r="G556" s="529" t="s">
        <v>3225</v>
      </c>
      <c r="H556" s="530" t="s">
        <v>1825</v>
      </c>
      <c r="I556" s="384" t="s">
        <v>3699</v>
      </c>
      <c r="J556" s="353" t="s">
        <v>3231</v>
      </c>
      <c r="K556" s="354" t="s">
        <v>3232</v>
      </c>
      <c r="L556" s="402"/>
      <c r="M556" s="403"/>
      <c r="N556" s="402"/>
      <c r="O556" s="403"/>
      <c r="P556" s="402"/>
      <c r="Q556" s="403"/>
      <c r="R556" s="402"/>
      <c r="S556" s="403"/>
      <c r="T556" s="402"/>
      <c r="U556" s="403"/>
      <c r="V556" s="402"/>
      <c r="W556" s="403"/>
      <c r="X556" s="402"/>
      <c r="Y556" s="403"/>
      <c r="Z556" s="402"/>
      <c r="AA556" s="403"/>
      <c r="AB556" s="402"/>
      <c r="AC556" s="403"/>
      <c r="AD556" s="402"/>
      <c r="AE556" s="403"/>
      <c r="AF556" s="402"/>
      <c r="AG556" s="403"/>
      <c r="AH556" s="402"/>
      <c r="AI556" s="403"/>
      <c r="AJ556" s="402"/>
      <c r="AK556" s="403"/>
      <c r="AL556" s="402"/>
      <c r="AM556" s="403"/>
      <c r="AN556" s="402"/>
      <c r="AO556" s="403"/>
      <c r="AP556" s="402"/>
      <c r="AQ556" s="403"/>
      <c r="AR556" s="402"/>
      <c r="AS556" s="403"/>
      <c r="AT556" s="402"/>
      <c r="AU556" s="403"/>
      <c r="AV556" s="402"/>
      <c r="AW556" s="403"/>
      <c r="AX556" s="402"/>
      <c r="AY556" s="403"/>
      <c r="AZ556" s="402"/>
      <c r="BA556" s="403"/>
      <c r="BB556" s="402"/>
      <c r="BC556" s="403"/>
      <c r="BD556" s="402"/>
      <c r="BE556" s="403"/>
      <c r="BF556" s="402"/>
      <c r="BG556" s="403"/>
      <c r="BH556" s="402"/>
      <c r="BI556" s="403"/>
      <c r="BJ556" s="402"/>
      <c r="BK556" s="403"/>
      <c r="BL556" s="402"/>
      <c r="BM556" s="403"/>
      <c r="BN556" s="402"/>
      <c r="BO556" s="403"/>
      <c r="BP556" s="402"/>
      <c r="BQ556" s="403"/>
      <c r="BR556" s="402"/>
      <c r="BS556" s="403"/>
      <c r="BT556" s="402"/>
      <c r="BU556" s="403"/>
      <c r="BV556" s="337">
        <f>L556+N556+P556+R556+T556+V556+X556+Z556+AB556+AD556+AF556+AH556+AJ556+AL556+AN556+AP556+AR556+AT556+AV556+AX556+AZ556+BB556+BD556+BF556+BH556+BJ556+BL556+BN556+BP556+BR556+BT556</f>
        <v>0</v>
      </c>
      <c r="BW556" s="337">
        <f>M556+O556+Q556+S556+U556+W556+Y556+AA556+AC556+AE556+AG556+AI556+AK556+AM556+AO556+AQ556+AS556+AU556+AW556+AY556+BA556+BC556+BE556+BG556+BI556+BK556+BM556+BO556+BQ556+BS556+BU556</f>
        <v>0</v>
      </c>
    </row>
    <row r="557" spans="1:75" s="64" customFormat="1" ht="21.95" customHeight="1" x14ac:dyDescent="0.2">
      <c r="A557" s="385" t="s">
        <v>3696</v>
      </c>
      <c r="B557" s="386" t="s">
        <v>3697</v>
      </c>
      <c r="C557" s="352" t="s">
        <v>3233</v>
      </c>
      <c r="D557" s="387" t="s">
        <v>3693</v>
      </c>
      <c r="E557" s="388" t="s">
        <v>3698</v>
      </c>
      <c r="F557" s="389" t="s">
        <v>3224</v>
      </c>
      <c r="G557" s="389" t="s">
        <v>3225</v>
      </c>
      <c r="H557" s="390" t="s">
        <v>1825</v>
      </c>
      <c r="I557" s="391" t="s">
        <v>3699</v>
      </c>
      <c r="J557" s="353" t="s">
        <v>3231</v>
      </c>
      <c r="K557" s="353" t="s">
        <v>3234</v>
      </c>
      <c r="L557" s="400">
        <v>1</v>
      </c>
      <c r="M557" s="401"/>
      <c r="N557" s="400">
        <v>1</v>
      </c>
      <c r="O557" s="401"/>
      <c r="P557" s="400">
        <v>1</v>
      </c>
      <c r="Q557" s="401"/>
      <c r="R557" s="400"/>
      <c r="S557" s="401"/>
      <c r="T557" s="400"/>
      <c r="U557" s="401"/>
      <c r="V557" s="400">
        <v>2</v>
      </c>
      <c r="W557" s="401"/>
      <c r="X557" s="400">
        <v>4</v>
      </c>
      <c r="Y557" s="401"/>
      <c r="Z557" s="400">
        <v>1</v>
      </c>
      <c r="AA557" s="401"/>
      <c r="AB557" s="400">
        <v>1</v>
      </c>
      <c r="AC557" s="401"/>
      <c r="AD557" s="400">
        <v>1</v>
      </c>
      <c r="AE557" s="401"/>
      <c r="AF557" s="400"/>
      <c r="AG557" s="401"/>
      <c r="AH557" s="400"/>
      <c r="AI557" s="401"/>
      <c r="AJ557" s="400">
        <v>2</v>
      </c>
      <c r="AK557" s="401"/>
      <c r="AL557" s="400">
        <v>4</v>
      </c>
      <c r="AM557" s="401"/>
      <c r="AN557" s="400">
        <v>1</v>
      </c>
      <c r="AO557" s="401"/>
      <c r="AP557" s="400">
        <v>1</v>
      </c>
      <c r="AQ557" s="401"/>
      <c r="AR557" s="400">
        <v>1</v>
      </c>
      <c r="AS557" s="401"/>
      <c r="AT557" s="400"/>
      <c r="AU557" s="401"/>
      <c r="AV557" s="400"/>
      <c r="AW557" s="401"/>
      <c r="AX557" s="400">
        <v>2</v>
      </c>
      <c r="AY557" s="401"/>
      <c r="AZ557" s="400">
        <v>4</v>
      </c>
      <c r="BA557" s="401"/>
      <c r="BB557" s="400">
        <v>1</v>
      </c>
      <c r="BC557" s="401"/>
      <c r="BD557" s="400">
        <v>1</v>
      </c>
      <c r="BE557" s="401"/>
      <c r="BF557" s="400">
        <v>1</v>
      </c>
      <c r="BG557" s="401"/>
      <c r="BH557" s="400"/>
      <c r="BI557" s="401"/>
      <c r="BJ557" s="400"/>
      <c r="BK557" s="401"/>
      <c r="BL557" s="400">
        <v>2</v>
      </c>
      <c r="BM557" s="401"/>
      <c r="BN557" s="400">
        <v>4</v>
      </c>
      <c r="BO557" s="401"/>
      <c r="BP557" s="400">
        <v>1</v>
      </c>
      <c r="BQ557" s="401"/>
      <c r="BR557" s="400">
        <v>1</v>
      </c>
      <c r="BS557" s="401"/>
      <c r="BT557" s="400"/>
      <c r="BU557" s="401"/>
      <c r="BV557" s="337">
        <f t="shared" ref="BV557:BV560" si="223">L557+N557+P557+R557+T557+V557+X557+Z557+AB557+AD557+AF557+AH557+AJ557+AL557+AN557+AP557+AR557+AT557+AV557+AX557+AZ557+BB557+BD557+BF557+BH557+BJ557+BL557+BN557+BP557+BR557+BT557</f>
        <v>38</v>
      </c>
      <c r="BW557" s="337">
        <f t="shared" ref="BW557:BW560" si="224">M557+O557+Q557+S557+U557+W557+Y557+AA557+AC557+AE557+AG557+AI557+AK557+AM557+AO557+AQ557+AS557+AU557+AW557+AY557+BA557+BC557+BE557+BG557+BI557+BK557+BM557+BO557+BQ557+BS557+BU557</f>
        <v>0</v>
      </c>
    </row>
    <row r="558" spans="1:75" s="64" customFormat="1" ht="21.95" customHeight="1" x14ac:dyDescent="0.2">
      <c r="A558" s="385" t="s">
        <v>3696</v>
      </c>
      <c r="B558" s="386" t="s">
        <v>3697</v>
      </c>
      <c r="C558" s="392" t="s">
        <v>3233</v>
      </c>
      <c r="D558" s="387" t="s">
        <v>3693</v>
      </c>
      <c r="E558" s="388" t="s">
        <v>3698</v>
      </c>
      <c r="F558" s="389" t="s">
        <v>3224</v>
      </c>
      <c r="G558" s="389" t="s">
        <v>3225</v>
      </c>
      <c r="H558" s="390" t="s">
        <v>1825</v>
      </c>
      <c r="I558" s="391" t="s">
        <v>3699</v>
      </c>
      <c r="J558" s="353" t="s">
        <v>3231</v>
      </c>
      <c r="K558" s="355" t="s">
        <v>3235</v>
      </c>
      <c r="L558" s="400"/>
      <c r="M558" s="401"/>
      <c r="N558" s="400"/>
      <c r="O558" s="401"/>
      <c r="P558" s="400"/>
      <c r="Q558" s="401"/>
      <c r="R558" s="400"/>
      <c r="S558" s="401"/>
      <c r="T558" s="400"/>
      <c r="U558" s="401"/>
      <c r="V558" s="400"/>
      <c r="W558" s="401"/>
      <c r="X558" s="400"/>
      <c r="Y558" s="401"/>
      <c r="Z558" s="400"/>
      <c r="AA558" s="401"/>
      <c r="AB558" s="400"/>
      <c r="AC558" s="401"/>
      <c r="AD558" s="400"/>
      <c r="AE558" s="401"/>
      <c r="AF558" s="400"/>
      <c r="AG558" s="401"/>
      <c r="AH558" s="400"/>
      <c r="AI558" s="401"/>
      <c r="AJ558" s="400"/>
      <c r="AK558" s="401"/>
      <c r="AL558" s="400"/>
      <c r="AM558" s="401"/>
      <c r="AN558" s="400"/>
      <c r="AO558" s="401"/>
      <c r="AP558" s="400"/>
      <c r="AQ558" s="401"/>
      <c r="AR558" s="400"/>
      <c r="AS558" s="401"/>
      <c r="AT558" s="400"/>
      <c r="AU558" s="401"/>
      <c r="AV558" s="400"/>
      <c r="AW558" s="401"/>
      <c r="AX558" s="400"/>
      <c r="AY558" s="401"/>
      <c r="AZ558" s="400"/>
      <c r="BA558" s="401"/>
      <c r="BB558" s="400"/>
      <c r="BC558" s="401"/>
      <c r="BD558" s="400"/>
      <c r="BE558" s="401"/>
      <c r="BF558" s="400"/>
      <c r="BG558" s="401"/>
      <c r="BH558" s="400"/>
      <c r="BI558" s="401"/>
      <c r="BJ558" s="400"/>
      <c r="BK558" s="401"/>
      <c r="BL558" s="400"/>
      <c r="BM558" s="401"/>
      <c r="BN558" s="400"/>
      <c r="BO558" s="401"/>
      <c r="BP558" s="400"/>
      <c r="BQ558" s="401"/>
      <c r="BR558" s="400"/>
      <c r="BS558" s="401"/>
      <c r="BT558" s="400"/>
      <c r="BU558" s="401"/>
      <c r="BV558" s="337">
        <f t="shared" si="223"/>
        <v>0</v>
      </c>
      <c r="BW558" s="337">
        <f t="shared" si="224"/>
        <v>0</v>
      </c>
    </row>
    <row r="559" spans="1:75" s="64" customFormat="1" ht="21.95" customHeight="1" x14ac:dyDescent="0.2">
      <c r="A559" s="385" t="s">
        <v>3696</v>
      </c>
      <c r="B559" s="386" t="s">
        <v>3697</v>
      </c>
      <c r="C559" s="392" t="s">
        <v>3233</v>
      </c>
      <c r="D559" s="387" t="s">
        <v>3693</v>
      </c>
      <c r="E559" s="388" t="s">
        <v>3698</v>
      </c>
      <c r="F559" s="389" t="s">
        <v>3224</v>
      </c>
      <c r="G559" s="389" t="s">
        <v>3225</v>
      </c>
      <c r="H559" s="390" t="s">
        <v>1825</v>
      </c>
      <c r="I559" s="391" t="s">
        <v>3699</v>
      </c>
      <c r="J559" s="353" t="s">
        <v>3231</v>
      </c>
      <c r="K559" s="356" t="s">
        <v>3236</v>
      </c>
      <c r="L559" s="400"/>
      <c r="M559" s="401"/>
      <c r="N559" s="400"/>
      <c r="O559" s="401"/>
      <c r="P559" s="400"/>
      <c r="Q559" s="401"/>
      <c r="R559" s="400"/>
      <c r="S559" s="401"/>
      <c r="T559" s="400"/>
      <c r="U559" s="401"/>
      <c r="V559" s="400"/>
      <c r="W559" s="401"/>
      <c r="X559" s="400"/>
      <c r="Y559" s="401"/>
      <c r="Z559" s="400"/>
      <c r="AA559" s="401"/>
      <c r="AB559" s="400"/>
      <c r="AC559" s="401"/>
      <c r="AD559" s="400"/>
      <c r="AE559" s="401"/>
      <c r="AF559" s="400"/>
      <c r="AG559" s="401"/>
      <c r="AH559" s="400"/>
      <c r="AI559" s="401"/>
      <c r="AJ559" s="400"/>
      <c r="AK559" s="401"/>
      <c r="AL559" s="400"/>
      <c r="AM559" s="401"/>
      <c r="AN559" s="400"/>
      <c r="AO559" s="401"/>
      <c r="AP559" s="400"/>
      <c r="AQ559" s="401"/>
      <c r="AR559" s="400"/>
      <c r="AS559" s="401"/>
      <c r="AT559" s="400"/>
      <c r="AU559" s="401"/>
      <c r="AV559" s="400"/>
      <c r="AW559" s="401"/>
      <c r="AX559" s="400"/>
      <c r="AY559" s="401"/>
      <c r="AZ559" s="400"/>
      <c r="BA559" s="401"/>
      <c r="BB559" s="400"/>
      <c r="BC559" s="401"/>
      <c r="BD559" s="400"/>
      <c r="BE559" s="401"/>
      <c r="BF559" s="400"/>
      <c r="BG559" s="401"/>
      <c r="BH559" s="400"/>
      <c r="BI559" s="401"/>
      <c r="BJ559" s="400"/>
      <c r="BK559" s="401"/>
      <c r="BL559" s="400"/>
      <c r="BM559" s="401"/>
      <c r="BN559" s="400"/>
      <c r="BO559" s="401"/>
      <c r="BP559" s="400"/>
      <c r="BQ559" s="401"/>
      <c r="BR559" s="400"/>
      <c r="BS559" s="401"/>
      <c r="BT559" s="400"/>
      <c r="BU559" s="401"/>
      <c r="BV559" s="337">
        <f t="shared" si="223"/>
        <v>0</v>
      </c>
      <c r="BW559" s="337">
        <f t="shared" si="224"/>
        <v>0</v>
      </c>
    </row>
    <row r="560" spans="1:75" s="64" customFormat="1" ht="21.95" customHeight="1" thickBot="1" x14ac:dyDescent="0.25">
      <c r="A560" s="898" t="s">
        <v>3696</v>
      </c>
      <c r="B560" s="393" t="s">
        <v>3697</v>
      </c>
      <c r="C560" s="394" t="s">
        <v>3233</v>
      </c>
      <c r="D560" s="395" t="s">
        <v>3693</v>
      </c>
      <c r="E560" s="411" t="s">
        <v>3698</v>
      </c>
      <c r="F560" s="396" t="s">
        <v>3224</v>
      </c>
      <c r="G560" s="396" t="s">
        <v>3225</v>
      </c>
      <c r="H560" s="397" t="s">
        <v>1825</v>
      </c>
      <c r="I560" s="899" t="s">
        <v>3699</v>
      </c>
      <c r="J560" s="353" t="s">
        <v>3231</v>
      </c>
      <c r="K560" s="357" t="s">
        <v>60</v>
      </c>
      <c r="L560" s="402"/>
      <c r="M560" s="403"/>
      <c r="N560" s="402"/>
      <c r="O560" s="403"/>
      <c r="P560" s="402"/>
      <c r="Q560" s="403"/>
      <c r="R560" s="402"/>
      <c r="S560" s="403"/>
      <c r="T560" s="402"/>
      <c r="U560" s="403"/>
      <c r="V560" s="402"/>
      <c r="W560" s="403"/>
      <c r="X560" s="402"/>
      <c r="Y560" s="403"/>
      <c r="Z560" s="402"/>
      <c r="AA560" s="403"/>
      <c r="AB560" s="402"/>
      <c r="AC560" s="403"/>
      <c r="AD560" s="402"/>
      <c r="AE560" s="403"/>
      <c r="AF560" s="402"/>
      <c r="AG560" s="403"/>
      <c r="AH560" s="402"/>
      <c r="AI560" s="403"/>
      <c r="AJ560" s="402"/>
      <c r="AK560" s="403"/>
      <c r="AL560" s="402"/>
      <c r="AM560" s="403"/>
      <c r="AN560" s="402"/>
      <c r="AO560" s="403"/>
      <c r="AP560" s="402"/>
      <c r="AQ560" s="403"/>
      <c r="AR560" s="402"/>
      <c r="AS560" s="403"/>
      <c r="AT560" s="402"/>
      <c r="AU560" s="403"/>
      <c r="AV560" s="402"/>
      <c r="AW560" s="403"/>
      <c r="AX560" s="402"/>
      <c r="AY560" s="403"/>
      <c r="AZ560" s="402"/>
      <c r="BA560" s="403"/>
      <c r="BB560" s="402"/>
      <c r="BC560" s="403"/>
      <c r="BD560" s="402"/>
      <c r="BE560" s="403"/>
      <c r="BF560" s="402"/>
      <c r="BG560" s="403"/>
      <c r="BH560" s="402"/>
      <c r="BI560" s="403"/>
      <c r="BJ560" s="402"/>
      <c r="BK560" s="403"/>
      <c r="BL560" s="402"/>
      <c r="BM560" s="403"/>
      <c r="BN560" s="402"/>
      <c r="BO560" s="403"/>
      <c r="BP560" s="402"/>
      <c r="BQ560" s="403"/>
      <c r="BR560" s="402"/>
      <c r="BS560" s="403"/>
      <c r="BT560" s="402"/>
      <c r="BU560" s="403"/>
      <c r="BV560" s="337">
        <f t="shared" si="223"/>
        <v>0</v>
      </c>
      <c r="BW560" s="337">
        <f t="shared" si="224"/>
        <v>0</v>
      </c>
    </row>
    <row r="561" spans="1:75" s="64" customFormat="1" ht="21.95" customHeight="1" x14ac:dyDescent="0.25">
      <c r="A561" s="425" t="s">
        <v>3700</v>
      </c>
      <c r="B561" s="526" t="s">
        <v>3701</v>
      </c>
      <c r="C561" s="527">
        <v>1</v>
      </c>
      <c r="D561" s="528" t="s">
        <v>3702</v>
      </c>
      <c r="E561" s="426" t="s">
        <v>3703</v>
      </c>
      <c r="F561" s="529" t="s">
        <v>3224</v>
      </c>
      <c r="G561" s="529" t="s">
        <v>3225</v>
      </c>
      <c r="H561" s="530" t="s">
        <v>3704</v>
      </c>
      <c r="I561" s="384" t="s">
        <v>1763</v>
      </c>
      <c r="J561" s="353" t="s">
        <v>3231</v>
      </c>
      <c r="K561" s="354" t="s">
        <v>3232</v>
      </c>
      <c r="L561" s="402"/>
      <c r="M561" s="403"/>
      <c r="N561" s="402"/>
      <c r="O561" s="403"/>
      <c r="P561" s="402"/>
      <c r="Q561" s="403"/>
      <c r="R561" s="402"/>
      <c r="S561" s="403"/>
      <c r="T561" s="402"/>
      <c r="U561" s="403"/>
      <c r="V561" s="402"/>
      <c r="W561" s="403"/>
      <c r="X561" s="402"/>
      <c r="Y561" s="403"/>
      <c r="Z561" s="402"/>
      <c r="AA561" s="403"/>
      <c r="AB561" s="402"/>
      <c r="AC561" s="403"/>
      <c r="AD561" s="402"/>
      <c r="AE561" s="403"/>
      <c r="AF561" s="402"/>
      <c r="AG561" s="403"/>
      <c r="AH561" s="402"/>
      <c r="AI561" s="403"/>
      <c r="AJ561" s="402"/>
      <c r="AK561" s="403"/>
      <c r="AL561" s="402"/>
      <c r="AM561" s="403"/>
      <c r="AN561" s="402"/>
      <c r="AO561" s="403"/>
      <c r="AP561" s="402"/>
      <c r="AQ561" s="403"/>
      <c r="AR561" s="402"/>
      <c r="AS561" s="403"/>
      <c r="AT561" s="402"/>
      <c r="AU561" s="403"/>
      <c r="AV561" s="402"/>
      <c r="AW561" s="403"/>
      <c r="AX561" s="402"/>
      <c r="AY561" s="403"/>
      <c r="AZ561" s="402"/>
      <c r="BA561" s="403"/>
      <c r="BB561" s="402"/>
      <c r="BC561" s="403"/>
      <c r="BD561" s="402"/>
      <c r="BE561" s="403"/>
      <c r="BF561" s="402"/>
      <c r="BG561" s="403"/>
      <c r="BH561" s="402"/>
      <c r="BI561" s="403"/>
      <c r="BJ561" s="402"/>
      <c r="BK561" s="403"/>
      <c r="BL561" s="402"/>
      <c r="BM561" s="403"/>
      <c r="BN561" s="402"/>
      <c r="BO561" s="403"/>
      <c r="BP561" s="402"/>
      <c r="BQ561" s="403"/>
      <c r="BR561" s="402"/>
      <c r="BS561" s="403"/>
      <c r="BT561" s="402"/>
      <c r="BU561" s="403"/>
      <c r="BV561" s="337">
        <f>L561+N561+P561+R561+T561+V561+X561+Z561+AB561+AD561+AF561+AH561+AJ561+AL561+AN561+AP561+AR561+AT561+AV561+AX561+AZ561+BB561+BD561+BF561+BH561+BJ561+BL561+BN561+BP561+BR561+BT561</f>
        <v>0</v>
      </c>
      <c r="BW561" s="337">
        <f>M561+O561+Q561+S561+U561+W561+Y561+AA561+AC561+AE561+AG561+AI561+AK561+AM561+AO561+AQ561+AS561+AU561+AW561+AY561+BA561+BC561+BE561+BG561+BI561+BK561+BM561+BO561+BQ561+BS561+BU561</f>
        <v>0</v>
      </c>
    </row>
    <row r="562" spans="1:75" s="64" customFormat="1" ht="21.95" customHeight="1" x14ac:dyDescent="0.2">
      <c r="A562" s="385" t="s">
        <v>3700</v>
      </c>
      <c r="B562" s="386" t="s">
        <v>3701</v>
      </c>
      <c r="C562" s="352" t="s">
        <v>3233</v>
      </c>
      <c r="D562" s="387" t="s">
        <v>3702</v>
      </c>
      <c r="E562" s="388" t="s">
        <v>3703</v>
      </c>
      <c r="F562" s="389" t="s">
        <v>3224</v>
      </c>
      <c r="G562" s="389" t="s">
        <v>3225</v>
      </c>
      <c r="H562" s="390" t="s">
        <v>3704</v>
      </c>
      <c r="I562" s="391" t="s">
        <v>1763</v>
      </c>
      <c r="J562" s="353" t="s">
        <v>3231</v>
      </c>
      <c r="K562" s="353" t="s">
        <v>3234</v>
      </c>
      <c r="L562" s="400">
        <v>2</v>
      </c>
      <c r="M562" s="401"/>
      <c r="N562" s="400"/>
      <c r="O562" s="401"/>
      <c r="P562" s="400">
        <v>2</v>
      </c>
      <c r="Q562" s="401"/>
      <c r="R562" s="400"/>
      <c r="S562" s="401"/>
      <c r="T562" s="400"/>
      <c r="U562" s="401"/>
      <c r="V562" s="400"/>
      <c r="W562" s="401"/>
      <c r="X562" s="400"/>
      <c r="Y562" s="401"/>
      <c r="Z562" s="400">
        <v>2</v>
      </c>
      <c r="AA562" s="401"/>
      <c r="AB562" s="400"/>
      <c r="AC562" s="401"/>
      <c r="AD562" s="400">
        <v>2</v>
      </c>
      <c r="AE562" s="401"/>
      <c r="AF562" s="400"/>
      <c r="AG562" s="401"/>
      <c r="AH562" s="400"/>
      <c r="AI562" s="401"/>
      <c r="AJ562" s="400"/>
      <c r="AK562" s="401"/>
      <c r="AL562" s="400"/>
      <c r="AM562" s="401"/>
      <c r="AN562" s="400">
        <v>2</v>
      </c>
      <c r="AO562" s="401"/>
      <c r="AP562" s="400"/>
      <c r="AQ562" s="401"/>
      <c r="AR562" s="400">
        <v>2</v>
      </c>
      <c r="AS562" s="401"/>
      <c r="AT562" s="400"/>
      <c r="AU562" s="401"/>
      <c r="AV562" s="400"/>
      <c r="AW562" s="401"/>
      <c r="AX562" s="400"/>
      <c r="AY562" s="401"/>
      <c r="AZ562" s="400"/>
      <c r="BA562" s="401"/>
      <c r="BB562" s="400">
        <v>2</v>
      </c>
      <c r="BC562" s="401"/>
      <c r="BD562" s="400"/>
      <c r="BE562" s="401"/>
      <c r="BF562" s="400">
        <v>2</v>
      </c>
      <c r="BG562" s="401"/>
      <c r="BH562" s="400"/>
      <c r="BI562" s="401"/>
      <c r="BJ562" s="400"/>
      <c r="BK562" s="401"/>
      <c r="BL562" s="400"/>
      <c r="BM562" s="401"/>
      <c r="BN562" s="400"/>
      <c r="BO562" s="401"/>
      <c r="BP562" s="400">
        <v>2</v>
      </c>
      <c r="BQ562" s="401"/>
      <c r="BR562" s="400"/>
      <c r="BS562" s="401"/>
      <c r="BT562" s="400"/>
      <c r="BU562" s="401"/>
      <c r="BV562" s="337">
        <f t="shared" ref="BV562:BV565" si="225">L562+N562+P562+R562+T562+V562+X562+Z562+AB562+AD562+AF562+AH562+AJ562+AL562+AN562+AP562+AR562+AT562+AV562+AX562+AZ562+BB562+BD562+BF562+BH562+BJ562+BL562+BN562+BP562+BR562+BT562</f>
        <v>18</v>
      </c>
      <c r="BW562" s="337">
        <f t="shared" ref="BW562:BW565" si="226">M562+O562+Q562+S562+U562+W562+Y562+AA562+AC562+AE562+AG562+AI562+AK562+AM562+AO562+AQ562+AS562+AU562+AW562+AY562+BA562+BC562+BE562+BG562+BI562+BK562+BM562+BO562+BQ562+BS562+BU562</f>
        <v>0</v>
      </c>
    </row>
    <row r="563" spans="1:75" s="64" customFormat="1" ht="21.95" customHeight="1" x14ac:dyDescent="0.2">
      <c r="A563" s="385" t="s">
        <v>3700</v>
      </c>
      <c r="B563" s="386" t="s">
        <v>3701</v>
      </c>
      <c r="C563" s="392" t="s">
        <v>3233</v>
      </c>
      <c r="D563" s="387" t="s">
        <v>3702</v>
      </c>
      <c r="E563" s="388" t="s">
        <v>3703</v>
      </c>
      <c r="F563" s="389" t="s">
        <v>3224</v>
      </c>
      <c r="G563" s="389" t="s">
        <v>3225</v>
      </c>
      <c r="H563" s="390" t="s">
        <v>3704</v>
      </c>
      <c r="I563" s="391" t="s">
        <v>1763</v>
      </c>
      <c r="J563" s="353" t="s">
        <v>3231</v>
      </c>
      <c r="K563" s="355" t="s">
        <v>3235</v>
      </c>
      <c r="L563" s="400"/>
      <c r="M563" s="401"/>
      <c r="N563" s="400"/>
      <c r="O563" s="401"/>
      <c r="P563" s="400"/>
      <c r="Q563" s="401"/>
      <c r="R563" s="400"/>
      <c r="S563" s="401"/>
      <c r="T563" s="400"/>
      <c r="U563" s="401"/>
      <c r="V563" s="400"/>
      <c r="W563" s="401"/>
      <c r="X563" s="400"/>
      <c r="Y563" s="401"/>
      <c r="Z563" s="400"/>
      <c r="AA563" s="401"/>
      <c r="AB563" s="400"/>
      <c r="AC563" s="401"/>
      <c r="AD563" s="400"/>
      <c r="AE563" s="401"/>
      <c r="AF563" s="400"/>
      <c r="AG563" s="401"/>
      <c r="AH563" s="400"/>
      <c r="AI563" s="401"/>
      <c r="AJ563" s="400"/>
      <c r="AK563" s="401"/>
      <c r="AL563" s="400"/>
      <c r="AM563" s="401"/>
      <c r="AN563" s="400"/>
      <c r="AO563" s="401"/>
      <c r="AP563" s="400"/>
      <c r="AQ563" s="401"/>
      <c r="AR563" s="400"/>
      <c r="AS563" s="401"/>
      <c r="AT563" s="400"/>
      <c r="AU563" s="401"/>
      <c r="AV563" s="400"/>
      <c r="AW563" s="401"/>
      <c r="AX563" s="400"/>
      <c r="AY563" s="401"/>
      <c r="AZ563" s="400"/>
      <c r="BA563" s="401"/>
      <c r="BB563" s="400"/>
      <c r="BC563" s="401"/>
      <c r="BD563" s="400"/>
      <c r="BE563" s="401"/>
      <c r="BF563" s="400"/>
      <c r="BG563" s="401"/>
      <c r="BH563" s="400"/>
      <c r="BI563" s="401"/>
      <c r="BJ563" s="400"/>
      <c r="BK563" s="401"/>
      <c r="BL563" s="400"/>
      <c r="BM563" s="401"/>
      <c r="BN563" s="400"/>
      <c r="BO563" s="401"/>
      <c r="BP563" s="400"/>
      <c r="BQ563" s="401"/>
      <c r="BR563" s="400"/>
      <c r="BS563" s="401"/>
      <c r="BT563" s="400"/>
      <c r="BU563" s="401"/>
      <c r="BV563" s="337">
        <f t="shared" si="225"/>
        <v>0</v>
      </c>
      <c r="BW563" s="337">
        <f t="shared" si="226"/>
        <v>0</v>
      </c>
    </row>
    <row r="564" spans="1:75" s="64" customFormat="1" ht="21.95" customHeight="1" x14ac:dyDescent="0.2">
      <c r="A564" s="385" t="s">
        <v>3700</v>
      </c>
      <c r="B564" s="386" t="s">
        <v>3701</v>
      </c>
      <c r="C564" s="392" t="s">
        <v>3233</v>
      </c>
      <c r="D564" s="387" t="s">
        <v>3702</v>
      </c>
      <c r="E564" s="388" t="s">
        <v>3703</v>
      </c>
      <c r="F564" s="389" t="s">
        <v>3224</v>
      </c>
      <c r="G564" s="389" t="s">
        <v>3225</v>
      </c>
      <c r="H564" s="390" t="s">
        <v>3704</v>
      </c>
      <c r="I564" s="391" t="s">
        <v>1763</v>
      </c>
      <c r="J564" s="353" t="s">
        <v>3231</v>
      </c>
      <c r="K564" s="356" t="s">
        <v>3236</v>
      </c>
      <c r="L564" s="400"/>
      <c r="M564" s="401"/>
      <c r="N564" s="400"/>
      <c r="O564" s="401"/>
      <c r="P564" s="400"/>
      <c r="Q564" s="401"/>
      <c r="R564" s="400"/>
      <c r="S564" s="401"/>
      <c r="T564" s="400"/>
      <c r="U564" s="401"/>
      <c r="V564" s="400"/>
      <c r="W564" s="401"/>
      <c r="X564" s="400"/>
      <c r="Y564" s="401"/>
      <c r="Z564" s="400"/>
      <c r="AA564" s="401"/>
      <c r="AB564" s="400"/>
      <c r="AC564" s="401"/>
      <c r="AD564" s="400"/>
      <c r="AE564" s="401"/>
      <c r="AF564" s="400"/>
      <c r="AG564" s="401"/>
      <c r="AH564" s="400"/>
      <c r="AI564" s="401"/>
      <c r="AJ564" s="400"/>
      <c r="AK564" s="401"/>
      <c r="AL564" s="400"/>
      <c r="AM564" s="401"/>
      <c r="AN564" s="400"/>
      <c r="AO564" s="401"/>
      <c r="AP564" s="400"/>
      <c r="AQ564" s="401"/>
      <c r="AR564" s="400"/>
      <c r="AS564" s="401"/>
      <c r="AT564" s="400"/>
      <c r="AU564" s="401"/>
      <c r="AV564" s="400"/>
      <c r="AW564" s="401"/>
      <c r="AX564" s="400"/>
      <c r="AY564" s="401"/>
      <c r="AZ564" s="400"/>
      <c r="BA564" s="401"/>
      <c r="BB564" s="400"/>
      <c r="BC564" s="401"/>
      <c r="BD564" s="400"/>
      <c r="BE564" s="401"/>
      <c r="BF564" s="400"/>
      <c r="BG564" s="401"/>
      <c r="BH564" s="400"/>
      <c r="BI564" s="401"/>
      <c r="BJ564" s="400"/>
      <c r="BK564" s="401"/>
      <c r="BL564" s="400"/>
      <c r="BM564" s="401"/>
      <c r="BN564" s="400"/>
      <c r="BO564" s="401"/>
      <c r="BP564" s="400"/>
      <c r="BQ564" s="401"/>
      <c r="BR564" s="400"/>
      <c r="BS564" s="401"/>
      <c r="BT564" s="400"/>
      <c r="BU564" s="401"/>
      <c r="BV564" s="337">
        <f t="shared" si="225"/>
        <v>0</v>
      </c>
      <c r="BW564" s="337">
        <f t="shared" si="226"/>
        <v>0</v>
      </c>
    </row>
    <row r="565" spans="1:75" s="64" customFormat="1" ht="21.95" customHeight="1" thickBot="1" x14ac:dyDescent="0.25">
      <c r="A565" s="898" t="s">
        <v>3700</v>
      </c>
      <c r="B565" s="393" t="s">
        <v>3701</v>
      </c>
      <c r="C565" s="394" t="s">
        <v>3233</v>
      </c>
      <c r="D565" s="395" t="s">
        <v>3702</v>
      </c>
      <c r="E565" s="411" t="s">
        <v>3703</v>
      </c>
      <c r="F565" s="396" t="s">
        <v>3224</v>
      </c>
      <c r="G565" s="396" t="s">
        <v>3225</v>
      </c>
      <c r="H565" s="397" t="s">
        <v>3704</v>
      </c>
      <c r="I565" s="899" t="s">
        <v>1763</v>
      </c>
      <c r="J565" s="353" t="s">
        <v>3231</v>
      </c>
      <c r="K565" s="357" t="s">
        <v>60</v>
      </c>
      <c r="L565" s="402"/>
      <c r="M565" s="403"/>
      <c r="N565" s="402"/>
      <c r="O565" s="403"/>
      <c r="P565" s="402"/>
      <c r="Q565" s="403"/>
      <c r="R565" s="402"/>
      <c r="S565" s="403"/>
      <c r="T565" s="402"/>
      <c r="U565" s="403"/>
      <c r="V565" s="402"/>
      <c r="W565" s="403"/>
      <c r="X565" s="402"/>
      <c r="Y565" s="403"/>
      <c r="Z565" s="402"/>
      <c r="AA565" s="403"/>
      <c r="AB565" s="402"/>
      <c r="AC565" s="403"/>
      <c r="AD565" s="402"/>
      <c r="AE565" s="403"/>
      <c r="AF565" s="402"/>
      <c r="AG565" s="403"/>
      <c r="AH565" s="402"/>
      <c r="AI565" s="403"/>
      <c r="AJ565" s="402"/>
      <c r="AK565" s="403"/>
      <c r="AL565" s="402"/>
      <c r="AM565" s="403"/>
      <c r="AN565" s="402"/>
      <c r="AO565" s="403"/>
      <c r="AP565" s="402"/>
      <c r="AQ565" s="403"/>
      <c r="AR565" s="402"/>
      <c r="AS565" s="403"/>
      <c r="AT565" s="402"/>
      <c r="AU565" s="403"/>
      <c r="AV565" s="402"/>
      <c r="AW565" s="403"/>
      <c r="AX565" s="402"/>
      <c r="AY565" s="403"/>
      <c r="AZ565" s="402"/>
      <c r="BA565" s="403"/>
      <c r="BB565" s="402"/>
      <c r="BC565" s="403"/>
      <c r="BD565" s="402"/>
      <c r="BE565" s="403"/>
      <c r="BF565" s="402"/>
      <c r="BG565" s="403"/>
      <c r="BH565" s="402"/>
      <c r="BI565" s="403"/>
      <c r="BJ565" s="402"/>
      <c r="BK565" s="403"/>
      <c r="BL565" s="402"/>
      <c r="BM565" s="403"/>
      <c r="BN565" s="402"/>
      <c r="BO565" s="403"/>
      <c r="BP565" s="402"/>
      <c r="BQ565" s="403"/>
      <c r="BR565" s="402"/>
      <c r="BS565" s="403"/>
      <c r="BT565" s="402"/>
      <c r="BU565" s="403"/>
      <c r="BV565" s="337">
        <f t="shared" si="225"/>
        <v>0</v>
      </c>
      <c r="BW565" s="337">
        <f t="shared" si="226"/>
        <v>0</v>
      </c>
    </row>
    <row r="566" spans="1:75" s="64" customFormat="1" ht="21.95" customHeight="1" x14ac:dyDescent="0.25">
      <c r="A566" s="425" t="s">
        <v>3705</v>
      </c>
      <c r="B566" s="526" t="s">
        <v>3706</v>
      </c>
      <c r="C566" s="527">
        <v>1</v>
      </c>
      <c r="D566" s="528" t="s">
        <v>3707</v>
      </c>
      <c r="E566" s="426" t="s">
        <v>3708</v>
      </c>
      <c r="F566" s="529" t="s">
        <v>3224</v>
      </c>
      <c r="G566" s="529" t="s">
        <v>3225</v>
      </c>
      <c r="H566" s="530" t="s">
        <v>1827</v>
      </c>
      <c r="I566" s="384" t="s">
        <v>3709</v>
      </c>
      <c r="J566" s="353" t="s">
        <v>3231</v>
      </c>
      <c r="K566" s="354" t="s">
        <v>3232</v>
      </c>
      <c r="L566" s="402"/>
      <c r="M566" s="403"/>
      <c r="N566" s="402"/>
      <c r="O566" s="403"/>
      <c r="P566" s="402"/>
      <c r="Q566" s="403"/>
      <c r="R566" s="402"/>
      <c r="S566" s="403"/>
      <c r="T566" s="402"/>
      <c r="U566" s="403"/>
      <c r="V566" s="402"/>
      <c r="W566" s="403"/>
      <c r="X566" s="402"/>
      <c r="Y566" s="403"/>
      <c r="Z566" s="402"/>
      <c r="AA566" s="403"/>
      <c r="AB566" s="402"/>
      <c r="AC566" s="403"/>
      <c r="AD566" s="402"/>
      <c r="AE566" s="403"/>
      <c r="AF566" s="402"/>
      <c r="AG566" s="403"/>
      <c r="AH566" s="402"/>
      <c r="AI566" s="403"/>
      <c r="AJ566" s="402"/>
      <c r="AK566" s="403"/>
      <c r="AL566" s="402"/>
      <c r="AM566" s="403"/>
      <c r="AN566" s="402"/>
      <c r="AO566" s="403"/>
      <c r="AP566" s="402"/>
      <c r="AQ566" s="403"/>
      <c r="AR566" s="402"/>
      <c r="AS566" s="403"/>
      <c r="AT566" s="402"/>
      <c r="AU566" s="403"/>
      <c r="AV566" s="402"/>
      <c r="AW566" s="403"/>
      <c r="AX566" s="402"/>
      <c r="AY566" s="403"/>
      <c r="AZ566" s="402"/>
      <c r="BA566" s="403"/>
      <c r="BB566" s="402"/>
      <c r="BC566" s="403"/>
      <c r="BD566" s="402"/>
      <c r="BE566" s="403"/>
      <c r="BF566" s="402"/>
      <c r="BG566" s="403"/>
      <c r="BH566" s="402"/>
      <c r="BI566" s="403"/>
      <c r="BJ566" s="402"/>
      <c r="BK566" s="403"/>
      <c r="BL566" s="402"/>
      <c r="BM566" s="403"/>
      <c r="BN566" s="402"/>
      <c r="BO566" s="403"/>
      <c r="BP566" s="402"/>
      <c r="BQ566" s="403"/>
      <c r="BR566" s="402"/>
      <c r="BS566" s="403"/>
      <c r="BT566" s="402"/>
      <c r="BU566" s="403"/>
      <c r="BV566" s="337">
        <f>L566+N566+P566+R566+T566+V566+X566+Z566+AB566+AD566+AF566+AH566+AJ566+AL566+AN566+AP566+AR566+AT566+AV566+AX566+AZ566+BB566+BD566+BF566+BH566+BJ566+BL566+BN566+BP566+BR566+BT566</f>
        <v>0</v>
      </c>
      <c r="BW566" s="337">
        <f>M566+O566+Q566+S566+U566+W566+Y566+AA566+AC566+AE566+AG566+AI566+AK566+AM566+AO566+AQ566+AS566+AU566+AW566+AY566+BA566+BC566+BE566+BG566+BI566+BK566+BM566+BO566+BQ566+BS566+BU566</f>
        <v>0</v>
      </c>
    </row>
    <row r="567" spans="1:75" s="64" customFormat="1" ht="21.95" customHeight="1" x14ac:dyDescent="0.2">
      <c r="A567" s="385" t="s">
        <v>3705</v>
      </c>
      <c r="B567" s="386" t="s">
        <v>3706</v>
      </c>
      <c r="C567" s="352" t="s">
        <v>3233</v>
      </c>
      <c r="D567" s="387" t="s">
        <v>3707</v>
      </c>
      <c r="E567" s="388" t="s">
        <v>3708</v>
      </c>
      <c r="F567" s="389" t="s">
        <v>3224</v>
      </c>
      <c r="G567" s="389" t="s">
        <v>3225</v>
      </c>
      <c r="H567" s="390" t="s">
        <v>1827</v>
      </c>
      <c r="I567" s="391" t="s">
        <v>3709</v>
      </c>
      <c r="J567" s="353" t="s">
        <v>3231</v>
      </c>
      <c r="K567" s="353" t="s">
        <v>3234</v>
      </c>
      <c r="L567" s="400"/>
      <c r="M567" s="401"/>
      <c r="N567" s="400"/>
      <c r="O567" s="401"/>
      <c r="P567" s="400"/>
      <c r="Q567" s="401"/>
      <c r="R567" s="400"/>
      <c r="S567" s="401"/>
      <c r="T567" s="400"/>
      <c r="U567" s="401"/>
      <c r="V567" s="400">
        <v>4</v>
      </c>
      <c r="W567" s="401"/>
      <c r="X567" s="400"/>
      <c r="Y567" s="401"/>
      <c r="Z567" s="400"/>
      <c r="AA567" s="401"/>
      <c r="AB567" s="400"/>
      <c r="AC567" s="401"/>
      <c r="AD567" s="400"/>
      <c r="AE567" s="401"/>
      <c r="AF567" s="400"/>
      <c r="AG567" s="401"/>
      <c r="AH567" s="400"/>
      <c r="AI567" s="401"/>
      <c r="AJ567" s="400">
        <v>4</v>
      </c>
      <c r="AK567" s="401"/>
      <c r="AL567" s="400"/>
      <c r="AM567" s="401"/>
      <c r="AN567" s="400"/>
      <c r="AO567" s="401"/>
      <c r="AP567" s="400"/>
      <c r="AQ567" s="401"/>
      <c r="AR567" s="400"/>
      <c r="AS567" s="401"/>
      <c r="AT567" s="400"/>
      <c r="AU567" s="401"/>
      <c r="AV567" s="400"/>
      <c r="AW567" s="401"/>
      <c r="AX567" s="400">
        <v>4</v>
      </c>
      <c r="AY567" s="401"/>
      <c r="AZ567" s="400"/>
      <c r="BA567" s="401"/>
      <c r="BB567" s="400"/>
      <c r="BC567" s="401"/>
      <c r="BD567" s="400"/>
      <c r="BE567" s="401"/>
      <c r="BF567" s="400"/>
      <c r="BG567" s="401"/>
      <c r="BH567" s="400"/>
      <c r="BI567" s="401"/>
      <c r="BJ567" s="400"/>
      <c r="BK567" s="401"/>
      <c r="BL567" s="400">
        <v>4</v>
      </c>
      <c r="BM567" s="401"/>
      <c r="BN567" s="400"/>
      <c r="BO567" s="401"/>
      <c r="BP567" s="400"/>
      <c r="BQ567" s="401"/>
      <c r="BR567" s="400"/>
      <c r="BS567" s="401"/>
      <c r="BT567" s="400"/>
      <c r="BU567" s="401"/>
      <c r="BV567" s="337">
        <f t="shared" ref="BV567:BV570" si="227">L567+N567+P567+R567+T567+V567+X567+Z567+AB567+AD567+AF567+AH567+AJ567+AL567+AN567+AP567+AR567+AT567+AV567+AX567+AZ567+BB567+BD567+BF567+BH567+BJ567+BL567+BN567+BP567+BR567+BT567</f>
        <v>16</v>
      </c>
      <c r="BW567" s="337">
        <f t="shared" ref="BW567:BW570" si="228">M567+O567+Q567+S567+U567+W567+Y567+AA567+AC567+AE567+AG567+AI567+AK567+AM567+AO567+AQ567+AS567+AU567+AW567+AY567+BA567+BC567+BE567+BG567+BI567+BK567+BM567+BO567+BQ567+BS567+BU567</f>
        <v>0</v>
      </c>
    </row>
    <row r="568" spans="1:75" s="64" customFormat="1" ht="21.95" customHeight="1" x14ac:dyDescent="0.2">
      <c r="A568" s="385" t="s">
        <v>3705</v>
      </c>
      <c r="B568" s="386" t="s">
        <v>3706</v>
      </c>
      <c r="C568" s="392" t="s">
        <v>3233</v>
      </c>
      <c r="D568" s="387" t="s">
        <v>3707</v>
      </c>
      <c r="E568" s="388" t="s">
        <v>3708</v>
      </c>
      <c r="F568" s="389" t="s">
        <v>3224</v>
      </c>
      <c r="G568" s="389" t="s">
        <v>3225</v>
      </c>
      <c r="H568" s="390" t="s">
        <v>1827</v>
      </c>
      <c r="I568" s="391" t="s">
        <v>3709</v>
      </c>
      <c r="J568" s="353" t="s">
        <v>3231</v>
      </c>
      <c r="K568" s="355" t="s">
        <v>3235</v>
      </c>
      <c r="L568" s="400"/>
      <c r="M568" s="401"/>
      <c r="N568" s="400"/>
      <c r="O568" s="401"/>
      <c r="P568" s="400"/>
      <c r="Q568" s="401"/>
      <c r="R568" s="400"/>
      <c r="S568" s="401"/>
      <c r="T568" s="400"/>
      <c r="U568" s="401"/>
      <c r="V568" s="400"/>
      <c r="W568" s="401"/>
      <c r="X568" s="400"/>
      <c r="Y568" s="401"/>
      <c r="Z568" s="400"/>
      <c r="AA568" s="401"/>
      <c r="AB568" s="400"/>
      <c r="AC568" s="401"/>
      <c r="AD568" s="400"/>
      <c r="AE568" s="401"/>
      <c r="AF568" s="400"/>
      <c r="AG568" s="401"/>
      <c r="AH568" s="400"/>
      <c r="AI568" s="401"/>
      <c r="AJ568" s="400"/>
      <c r="AK568" s="401"/>
      <c r="AL568" s="400"/>
      <c r="AM568" s="401"/>
      <c r="AN568" s="400"/>
      <c r="AO568" s="401"/>
      <c r="AP568" s="400"/>
      <c r="AQ568" s="401"/>
      <c r="AR568" s="400"/>
      <c r="AS568" s="401"/>
      <c r="AT568" s="400"/>
      <c r="AU568" s="401"/>
      <c r="AV568" s="400"/>
      <c r="AW568" s="401"/>
      <c r="AX568" s="400"/>
      <c r="AY568" s="401"/>
      <c r="AZ568" s="400"/>
      <c r="BA568" s="401"/>
      <c r="BB568" s="400"/>
      <c r="BC568" s="401"/>
      <c r="BD568" s="400"/>
      <c r="BE568" s="401"/>
      <c r="BF568" s="400"/>
      <c r="BG568" s="401"/>
      <c r="BH568" s="400"/>
      <c r="BI568" s="401"/>
      <c r="BJ568" s="400"/>
      <c r="BK568" s="401"/>
      <c r="BL568" s="400"/>
      <c r="BM568" s="401"/>
      <c r="BN568" s="400"/>
      <c r="BO568" s="401"/>
      <c r="BP568" s="400"/>
      <c r="BQ568" s="401"/>
      <c r="BR568" s="400"/>
      <c r="BS568" s="401"/>
      <c r="BT568" s="400"/>
      <c r="BU568" s="401"/>
      <c r="BV568" s="337">
        <f t="shared" si="227"/>
        <v>0</v>
      </c>
      <c r="BW568" s="337">
        <f t="shared" si="228"/>
        <v>0</v>
      </c>
    </row>
    <row r="569" spans="1:75" s="64" customFormat="1" ht="21.95" customHeight="1" x14ac:dyDescent="0.2">
      <c r="A569" s="385" t="s">
        <v>3705</v>
      </c>
      <c r="B569" s="386" t="s">
        <v>3706</v>
      </c>
      <c r="C569" s="392" t="s">
        <v>3233</v>
      </c>
      <c r="D569" s="387" t="s">
        <v>3707</v>
      </c>
      <c r="E569" s="388" t="s">
        <v>3708</v>
      </c>
      <c r="F569" s="389" t="s">
        <v>3224</v>
      </c>
      <c r="G569" s="389" t="s">
        <v>3225</v>
      </c>
      <c r="H569" s="390" t="s">
        <v>1827</v>
      </c>
      <c r="I569" s="391" t="s">
        <v>3709</v>
      </c>
      <c r="J569" s="353" t="s">
        <v>3231</v>
      </c>
      <c r="K569" s="356" t="s">
        <v>3236</v>
      </c>
      <c r="L569" s="400"/>
      <c r="M569" s="401"/>
      <c r="N569" s="400"/>
      <c r="O569" s="401"/>
      <c r="P569" s="400"/>
      <c r="Q569" s="401"/>
      <c r="R569" s="400"/>
      <c r="S569" s="401"/>
      <c r="T569" s="400"/>
      <c r="U569" s="401"/>
      <c r="V569" s="400"/>
      <c r="W569" s="401"/>
      <c r="X569" s="400"/>
      <c r="Y569" s="401"/>
      <c r="Z569" s="400"/>
      <c r="AA569" s="401"/>
      <c r="AB569" s="400"/>
      <c r="AC569" s="401"/>
      <c r="AD569" s="400"/>
      <c r="AE569" s="401"/>
      <c r="AF569" s="400"/>
      <c r="AG569" s="401"/>
      <c r="AH569" s="400"/>
      <c r="AI569" s="401"/>
      <c r="AJ569" s="400"/>
      <c r="AK569" s="401"/>
      <c r="AL569" s="400"/>
      <c r="AM569" s="401"/>
      <c r="AN569" s="400"/>
      <c r="AO569" s="401"/>
      <c r="AP569" s="400"/>
      <c r="AQ569" s="401"/>
      <c r="AR569" s="400"/>
      <c r="AS569" s="401"/>
      <c r="AT569" s="400"/>
      <c r="AU569" s="401"/>
      <c r="AV569" s="400"/>
      <c r="AW569" s="401"/>
      <c r="AX569" s="400"/>
      <c r="AY569" s="401"/>
      <c r="AZ569" s="400"/>
      <c r="BA569" s="401"/>
      <c r="BB569" s="400"/>
      <c r="BC569" s="401"/>
      <c r="BD569" s="400"/>
      <c r="BE569" s="401"/>
      <c r="BF569" s="400"/>
      <c r="BG569" s="401"/>
      <c r="BH569" s="400"/>
      <c r="BI569" s="401"/>
      <c r="BJ569" s="400"/>
      <c r="BK569" s="401"/>
      <c r="BL569" s="400"/>
      <c r="BM569" s="401"/>
      <c r="BN569" s="400"/>
      <c r="BO569" s="401"/>
      <c r="BP569" s="400"/>
      <c r="BQ569" s="401"/>
      <c r="BR569" s="400"/>
      <c r="BS569" s="401"/>
      <c r="BT569" s="400"/>
      <c r="BU569" s="401"/>
      <c r="BV569" s="337">
        <f t="shared" si="227"/>
        <v>0</v>
      </c>
      <c r="BW569" s="337">
        <f t="shared" si="228"/>
        <v>0</v>
      </c>
    </row>
    <row r="570" spans="1:75" s="64" customFormat="1" ht="21.95" customHeight="1" thickBot="1" x14ac:dyDescent="0.25">
      <c r="A570" s="898" t="s">
        <v>3705</v>
      </c>
      <c r="B570" s="393" t="s">
        <v>3706</v>
      </c>
      <c r="C570" s="394" t="s">
        <v>3233</v>
      </c>
      <c r="D570" s="395" t="s">
        <v>3707</v>
      </c>
      <c r="E570" s="411" t="s">
        <v>3708</v>
      </c>
      <c r="F570" s="396" t="s">
        <v>3224</v>
      </c>
      <c r="G570" s="396" t="s">
        <v>3225</v>
      </c>
      <c r="H570" s="397" t="s">
        <v>1827</v>
      </c>
      <c r="I570" s="899" t="s">
        <v>3709</v>
      </c>
      <c r="J570" s="353" t="s">
        <v>3231</v>
      </c>
      <c r="K570" s="357" t="s">
        <v>60</v>
      </c>
      <c r="L570" s="402"/>
      <c r="M570" s="403"/>
      <c r="N570" s="402"/>
      <c r="O570" s="403"/>
      <c r="P570" s="402"/>
      <c r="Q570" s="403"/>
      <c r="R570" s="402"/>
      <c r="S570" s="403"/>
      <c r="T570" s="402"/>
      <c r="U570" s="403"/>
      <c r="V570" s="402"/>
      <c r="W570" s="403"/>
      <c r="X570" s="402"/>
      <c r="Y570" s="403"/>
      <c r="Z570" s="402"/>
      <c r="AA570" s="403"/>
      <c r="AB570" s="402"/>
      <c r="AC570" s="403"/>
      <c r="AD570" s="402"/>
      <c r="AE570" s="403"/>
      <c r="AF570" s="402"/>
      <c r="AG570" s="403"/>
      <c r="AH570" s="402"/>
      <c r="AI570" s="403"/>
      <c r="AJ570" s="402"/>
      <c r="AK570" s="403"/>
      <c r="AL570" s="402"/>
      <c r="AM570" s="403"/>
      <c r="AN570" s="402"/>
      <c r="AO570" s="403"/>
      <c r="AP570" s="402"/>
      <c r="AQ570" s="403"/>
      <c r="AR570" s="402"/>
      <c r="AS570" s="403"/>
      <c r="AT570" s="402"/>
      <c r="AU570" s="403"/>
      <c r="AV570" s="402"/>
      <c r="AW570" s="403"/>
      <c r="AX570" s="402"/>
      <c r="AY570" s="403"/>
      <c r="AZ570" s="402"/>
      <c r="BA570" s="403"/>
      <c r="BB570" s="402"/>
      <c r="BC570" s="403"/>
      <c r="BD570" s="402"/>
      <c r="BE570" s="403"/>
      <c r="BF570" s="402"/>
      <c r="BG570" s="403"/>
      <c r="BH570" s="402"/>
      <c r="BI570" s="403"/>
      <c r="BJ570" s="402"/>
      <c r="BK570" s="403"/>
      <c r="BL570" s="402"/>
      <c r="BM570" s="403"/>
      <c r="BN570" s="402"/>
      <c r="BO570" s="403"/>
      <c r="BP570" s="402"/>
      <c r="BQ570" s="403"/>
      <c r="BR570" s="402"/>
      <c r="BS570" s="403"/>
      <c r="BT570" s="402"/>
      <c r="BU570" s="403"/>
      <c r="BV570" s="337">
        <f t="shared" si="227"/>
        <v>0</v>
      </c>
      <c r="BW570" s="337">
        <f t="shared" si="228"/>
        <v>0</v>
      </c>
    </row>
    <row r="571" spans="1:75" s="64" customFormat="1" ht="21.95" customHeight="1" x14ac:dyDescent="0.25">
      <c r="A571" s="425" t="s">
        <v>3710</v>
      </c>
      <c r="B571" s="526" t="s">
        <v>3711</v>
      </c>
      <c r="C571" s="527">
        <v>1</v>
      </c>
      <c r="D571" s="528" t="s">
        <v>3707</v>
      </c>
      <c r="E571" s="426" t="s">
        <v>3712</v>
      </c>
      <c r="F571" s="529" t="s">
        <v>3224</v>
      </c>
      <c r="G571" s="529" t="s">
        <v>3225</v>
      </c>
      <c r="H571" s="530" t="s">
        <v>1827</v>
      </c>
      <c r="I571" s="384" t="s">
        <v>3713</v>
      </c>
      <c r="J571" s="353" t="s">
        <v>3231</v>
      </c>
      <c r="K571" s="354" t="s">
        <v>3232</v>
      </c>
      <c r="L571" s="402"/>
      <c r="M571" s="403"/>
      <c r="N571" s="402"/>
      <c r="O571" s="403"/>
      <c r="P571" s="402"/>
      <c r="Q571" s="403"/>
      <c r="R571" s="402"/>
      <c r="S571" s="403"/>
      <c r="T571" s="402"/>
      <c r="U571" s="403"/>
      <c r="V571" s="402"/>
      <c r="W571" s="403"/>
      <c r="X571" s="402"/>
      <c r="Y571" s="403"/>
      <c r="Z571" s="402"/>
      <c r="AA571" s="403"/>
      <c r="AB571" s="402"/>
      <c r="AC571" s="403"/>
      <c r="AD571" s="402"/>
      <c r="AE571" s="403"/>
      <c r="AF571" s="402"/>
      <c r="AG571" s="403"/>
      <c r="AH571" s="402"/>
      <c r="AI571" s="403"/>
      <c r="AJ571" s="402"/>
      <c r="AK571" s="403"/>
      <c r="AL571" s="402"/>
      <c r="AM571" s="403"/>
      <c r="AN571" s="402"/>
      <c r="AO571" s="403"/>
      <c r="AP571" s="402"/>
      <c r="AQ571" s="403"/>
      <c r="AR571" s="402"/>
      <c r="AS571" s="403"/>
      <c r="AT571" s="402"/>
      <c r="AU571" s="403"/>
      <c r="AV571" s="402"/>
      <c r="AW571" s="403"/>
      <c r="AX571" s="402"/>
      <c r="AY571" s="403"/>
      <c r="AZ571" s="402"/>
      <c r="BA571" s="403"/>
      <c r="BB571" s="402"/>
      <c r="BC571" s="403"/>
      <c r="BD571" s="402"/>
      <c r="BE571" s="403"/>
      <c r="BF571" s="402"/>
      <c r="BG571" s="403"/>
      <c r="BH571" s="402"/>
      <c r="BI571" s="403"/>
      <c r="BJ571" s="402"/>
      <c r="BK571" s="403"/>
      <c r="BL571" s="402"/>
      <c r="BM571" s="403"/>
      <c r="BN571" s="402"/>
      <c r="BO571" s="403"/>
      <c r="BP571" s="402"/>
      <c r="BQ571" s="403"/>
      <c r="BR571" s="402"/>
      <c r="BS571" s="403"/>
      <c r="BT571" s="402"/>
      <c r="BU571" s="403"/>
      <c r="BV571" s="337">
        <f>L571+N571+P571+R571+T571+V571+X571+Z571+AB571+AD571+AF571+AH571+AJ571+AL571+AN571+AP571+AR571+AT571+AV571+AX571+AZ571+BB571+BD571+BF571+BH571+BJ571+BL571+BN571+BP571+BR571+BT571</f>
        <v>0</v>
      </c>
      <c r="BW571" s="337">
        <f>M571+O571+Q571+S571+U571+W571+Y571+AA571+AC571+AE571+AG571+AI571+AK571+AM571+AO571+AQ571+AS571+AU571+AW571+AY571+BA571+BC571+BE571+BG571+BI571+BK571+BM571+BO571+BQ571+BS571+BU571</f>
        <v>0</v>
      </c>
    </row>
    <row r="572" spans="1:75" s="64" customFormat="1" ht="21.95" customHeight="1" x14ac:dyDescent="0.2">
      <c r="A572" s="385" t="s">
        <v>3710</v>
      </c>
      <c r="B572" s="386" t="s">
        <v>3711</v>
      </c>
      <c r="C572" s="352" t="s">
        <v>3233</v>
      </c>
      <c r="D572" s="387" t="s">
        <v>3707</v>
      </c>
      <c r="E572" s="388" t="s">
        <v>3712</v>
      </c>
      <c r="F572" s="389" t="s">
        <v>3224</v>
      </c>
      <c r="G572" s="389" t="s">
        <v>3225</v>
      </c>
      <c r="H572" s="390" t="s">
        <v>1827</v>
      </c>
      <c r="I572" s="391" t="s">
        <v>3713</v>
      </c>
      <c r="J572" s="353" t="s">
        <v>3231</v>
      </c>
      <c r="K572" s="353" t="s">
        <v>3234</v>
      </c>
      <c r="L572" s="400">
        <v>4</v>
      </c>
      <c r="M572" s="401"/>
      <c r="N572" s="400"/>
      <c r="O572" s="401"/>
      <c r="P572" s="400">
        <v>3</v>
      </c>
      <c r="Q572" s="401"/>
      <c r="R572" s="400"/>
      <c r="S572" s="401"/>
      <c r="T572" s="400"/>
      <c r="U572" s="401"/>
      <c r="V572" s="400">
        <v>4</v>
      </c>
      <c r="W572" s="401"/>
      <c r="X572" s="400"/>
      <c r="Y572" s="401"/>
      <c r="Z572" s="400">
        <v>4</v>
      </c>
      <c r="AA572" s="401"/>
      <c r="AB572" s="400"/>
      <c r="AC572" s="401"/>
      <c r="AD572" s="400">
        <v>3</v>
      </c>
      <c r="AE572" s="401"/>
      <c r="AF572" s="400"/>
      <c r="AG572" s="401"/>
      <c r="AH572" s="400"/>
      <c r="AI572" s="401"/>
      <c r="AJ572" s="400">
        <v>4</v>
      </c>
      <c r="AK572" s="401"/>
      <c r="AL572" s="400"/>
      <c r="AM572" s="401"/>
      <c r="AN572" s="400">
        <v>4</v>
      </c>
      <c r="AO572" s="401"/>
      <c r="AP572" s="400"/>
      <c r="AQ572" s="401"/>
      <c r="AR572" s="400">
        <v>3</v>
      </c>
      <c r="AS572" s="401"/>
      <c r="AT572" s="400"/>
      <c r="AU572" s="401"/>
      <c r="AV572" s="400"/>
      <c r="AW572" s="401"/>
      <c r="AX572" s="400">
        <v>4</v>
      </c>
      <c r="AY572" s="401"/>
      <c r="AZ572" s="400"/>
      <c r="BA572" s="401"/>
      <c r="BB572" s="400">
        <v>4</v>
      </c>
      <c r="BC572" s="401"/>
      <c r="BD572" s="400"/>
      <c r="BE572" s="401"/>
      <c r="BF572" s="400">
        <v>3</v>
      </c>
      <c r="BG572" s="401"/>
      <c r="BH572" s="400"/>
      <c r="BI572" s="401"/>
      <c r="BJ572" s="400"/>
      <c r="BK572" s="401"/>
      <c r="BL572" s="400">
        <v>4</v>
      </c>
      <c r="BM572" s="401"/>
      <c r="BN572" s="400"/>
      <c r="BO572" s="401"/>
      <c r="BP572" s="400">
        <v>4</v>
      </c>
      <c r="BQ572" s="401"/>
      <c r="BR572" s="400"/>
      <c r="BS572" s="401"/>
      <c r="BT572" s="400"/>
      <c r="BU572" s="401"/>
      <c r="BV572" s="337">
        <f t="shared" ref="BV572:BV575" si="229">L572+N572+P572+R572+T572+V572+X572+Z572+AB572+AD572+AF572+AH572+AJ572+AL572+AN572+AP572+AR572+AT572+AV572+AX572+AZ572+BB572+BD572+BF572+BH572+BJ572+BL572+BN572+BP572+BR572+BT572</f>
        <v>48</v>
      </c>
      <c r="BW572" s="337">
        <f t="shared" ref="BW572:BW575" si="230">M572+O572+Q572+S572+U572+W572+Y572+AA572+AC572+AE572+AG572+AI572+AK572+AM572+AO572+AQ572+AS572+AU572+AW572+AY572+BA572+BC572+BE572+BG572+BI572+BK572+BM572+BO572+BQ572+BS572+BU572</f>
        <v>0</v>
      </c>
    </row>
    <row r="573" spans="1:75" s="64" customFormat="1" ht="21.95" customHeight="1" x14ac:dyDescent="0.2">
      <c r="A573" s="385" t="s">
        <v>3710</v>
      </c>
      <c r="B573" s="386" t="s">
        <v>3711</v>
      </c>
      <c r="C573" s="392" t="s">
        <v>3233</v>
      </c>
      <c r="D573" s="387" t="s">
        <v>3707</v>
      </c>
      <c r="E573" s="388" t="s">
        <v>3712</v>
      </c>
      <c r="F573" s="389" t="s">
        <v>3224</v>
      </c>
      <c r="G573" s="389" t="s">
        <v>3225</v>
      </c>
      <c r="H573" s="390" t="s">
        <v>1827</v>
      </c>
      <c r="I573" s="391" t="s">
        <v>3713</v>
      </c>
      <c r="J573" s="353" t="s">
        <v>3231</v>
      </c>
      <c r="K573" s="355" t="s">
        <v>3235</v>
      </c>
      <c r="L573" s="400"/>
      <c r="M573" s="401"/>
      <c r="N573" s="400"/>
      <c r="O573" s="401"/>
      <c r="P573" s="400"/>
      <c r="Q573" s="401"/>
      <c r="R573" s="400"/>
      <c r="S573" s="401"/>
      <c r="T573" s="400"/>
      <c r="U573" s="401"/>
      <c r="V573" s="400"/>
      <c r="W573" s="401"/>
      <c r="X573" s="400"/>
      <c r="Y573" s="401"/>
      <c r="Z573" s="400"/>
      <c r="AA573" s="401"/>
      <c r="AB573" s="400"/>
      <c r="AC573" s="401"/>
      <c r="AD573" s="400"/>
      <c r="AE573" s="401"/>
      <c r="AF573" s="400"/>
      <c r="AG573" s="401"/>
      <c r="AH573" s="400"/>
      <c r="AI573" s="401"/>
      <c r="AJ573" s="400"/>
      <c r="AK573" s="401"/>
      <c r="AL573" s="400"/>
      <c r="AM573" s="401"/>
      <c r="AN573" s="400"/>
      <c r="AO573" s="401"/>
      <c r="AP573" s="400"/>
      <c r="AQ573" s="401"/>
      <c r="AR573" s="400"/>
      <c r="AS573" s="401"/>
      <c r="AT573" s="400"/>
      <c r="AU573" s="401"/>
      <c r="AV573" s="400"/>
      <c r="AW573" s="401"/>
      <c r="AX573" s="400"/>
      <c r="AY573" s="401"/>
      <c r="AZ573" s="400"/>
      <c r="BA573" s="401"/>
      <c r="BB573" s="400"/>
      <c r="BC573" s="401"/>
      <c r="BD573" s="400"/>
      <c r="BE573" s="401"/>
      <c r="BF573" s="400"/>
      <c r="BG573" s="401"/>
      <c r="BH573" s="400"/>
      <c r="BI573" s="401"/>
      <c r="BJ573" s="400"/>
      <c r="BK573" s="401"/>
      <c r="BL573" s="400"/>
      <c r="BM573" s="401"/>
      <c r="BN573" s="400"/>
      <c r="BO573" s="401"/>
      <c r="BP573" s="400"/>
      <c r="BQ573" s="401"/>
      <c r="BR573" s="400"/>
      <c r="BS573" s="401"/>
      <c r="BT573" s="400"/>
      <c r="BU573" s="401"/>
      <c r="BV573" s="337">
        <f t="shared" si="229"/>
        <v>0</v>
      </c>
      <c r="BW573" s="337">
        <f t="shared" si="230"/>
        <v>0</v>
      </c>
    </row>
    <row r="574" spans="1:75" s="64" customFormat="1" ht="21.95" customHeight="1" x14ac:dyDescent="0.2">
      <c r="A574" s="385" t="s">
        <v>3710</v>
      </c>
      <c r="B574" s="386" t="s">
        <v>3711</v>
      </c>
      <c r="C574" s="392" t="s">
        <v>3233</v>
      </c>
      <c r="D574" s="387" t="s">
        <v>3707</v>
      </c>
      <c r="E574" s="388" t="s">
        <v>3712</v>
      </c>
      <c r="F574" s="389" t="s">
        <v>3224</v>
      </c>
      <c r="G574" s="389" t="s">
        <v>3225</v>
      </c>
      <c r="H574" s="390" t="s">
        <v>1827</v>
      </c>
      <c r="I574" s="391" t="s">
        <v>3713</v>
      </c>
      <c r="J574" s="353" t="s">
        <v>3231</v>
      </c>
      <c r="K574" s="356" t="s">
        <v>3236</v>
      </c>
      <c r="L574" s="400"/>
      <c r="M574" s="401"/>
      <c r="N574" s="400"/>
      <c r="O574" s="401"/>
      <c r="P574" s="400"/>
      <c r="Q574" s="401"/>
      <c r="R574" s="400"/>
      <c r="S574" s="401"/>
      <c r="T574" s="400"/>
      <c r="U574" s="401"/>
      <c r="V574" s="400"/>
      <c r="W574" s="401"/>
      <c r="X574" s="400"/>
      <c r="Y574" s="401"/>
      <c r="Z574" s="400"/>
      <c r="AA574" s="401"/>
      <c r="AB574" s="400"/>
      <c r="AC574" s="401"/>
      <c r="AD574" s="400"/>
      <c r="AE574" s="401"/>
      <c r="AF574" s="400"/>
      <c r="AG574" s="401"/>
      <c r="AH574" s="400"/>
      <c r="AI574" s="401"/>
      <c r="AJ574" s="400"/>
      <c r="AK574" s="401"/>
      <c r="AL574" s="400"/>
      <c r="AM574" s="401"/>
      <c r="AN574" s="400"/>
      <c r="AO574" s="401"/>
      <c r="AP574" s="400"/>
      <c r="AQ574" s="401"/>
      <c r="AR574" s="400"/>
      <c r="AS574" s="401"/>
      <c r="AT574" s="400"/>
      <c r="AU574" s="401"/>
      <c r="AV574" s="400"/>
      <c r="AW574" s="401"/>
      <c r="AX574" s="400"/>
      <c r="AY574" s="401"/>
      <c r="AZ574" s="400"/>
      <c r="BA574" s="401"/>
      <c r="BB574" s="400"/>
      <c r="BC574" s="401"/>
      <c r="BD574" s="400"/>
      <c r="BE574" s="401"/>
      <c r="BF574" s="400"/>
      <c r="BG574" s="401"/>
      <c r="BH574" s="400"/>
      <c r="BI574" s="401"/>
      <c r="BJ574" s="400"/>
      <c r="BK574" s="401"/>
      <c r="BL574" s="400"/>
      <c r="BM574" s="401"/>
      <c r="BN574" s="400"/>
      <c r="BO574" s="401"/>
      <c r="BP574" s="400"/>
      <c r="BQ574" s="401"/>
      <c r="BR574" s="400"/>
      <c r="BS574" s="401"/>
      <c r="BT574" s="400"/>
      <c r="BU574" s="401"/>
      <c r="BV574" s="337">
        <f t="shared" si="229"/>
        <v>0</v>
      </c>
      <c r="BW574" s="337">
        <f t="shared" si="230"/>
        <v>0</v>
      </c>
    </row>
    <row r="575" spans="1:75" s="64" customFormat="1" ht="21.95" customHeight="1" thickBot="1" x14ac:dyDescent="0.25">
      <c r="A575" s="898" t="s">
        <v>3710</v>
      </c>
      <c r="B575" s="393" t="s">
        <v>3711</v>
      </c>
      <c r="C575" s="394" t="s">
        <v>3233</v>
      </c>
      <c r="D575" s="395" t="s">
        <v>3707</v>
      </c>
      <c r="E575" s="411" t="s">
        <v>3712</v>
      </c>
      <c r="F575" s="396" t="s">
        <v>3224</v>
      </c>
      <c r="G575" s="396" t="s">
        <v>3225</v>
      </c>
      <c r="H575" s="397" t="s">
        <v>1827</v>
      </c>
      <c r="I575" s="899" t="s">
        <v>3713</v>
      </c>
      <c r="J575" s="353" t="s">
        <v>3231</v>
      </c>
      <c r="K575" s="357" t="s">
        <v>60</v>
      </c>
      <c r="L575" s="402"/>
      <c r="M575" s="403"/>
      <c r="N575" s="402"/>
      <c r="O575" s="403"/>
      <c r="P575" s="402"/>
      <c r="Q575" s="403"/>
      <c r="R575" s="402"/>
      <c r="S575" s="403"/>
      <c r="T575" s="402"/>
      <c r="U575" s="403"/>
      <c r="V575" s="402"/>
      <c r="W575" s="403"/>
      <c r="X575" s="402"/>
      <c r="Y575" s="403"/>
      <c r="Z575" s="402"/>
      <c r="AA575" s="403"/>
      <c r="AB575" s="402"/>
      <c r="AC575" s="403"/>
      <c r="AD575" s="402"/>
      <c r="AE575" s="403"/>
      <c r="AF575" s="402"/>
      <c r="AG575" s="403"/>
      <c r="AH575" s="402"/>
      <c r="AI575" s="403"/>
      <c r="AJ575" s="402"/>
      <c r="AK575" s="403"/>
      <c r="AL575" s="402"/>
      <c r="AM575" s="403"/>
      <c r="AN575" s="402"/>
      <c r="AO575" s="403"/>
      <c r="AP575" s="402"/>
      <c r="AQ575" s="403"/>
      <c r="AR575" s="402"/>
      <c r="AS575" s="403"/>
      <c r="AT575" s="402"/>
      <c r="AU575" s="403"/>
      <c r="AV575" s="402"/>
      <c r="AW575" s="403"/>
      <c r="AX575" s="402"/>
      <c r="AY575" s="403"/>
      <c r="AZ575" s="402"/>
      <c r="BA575" s="403"/>
      <c r="BB575" s="402"/>
      <c r="BC575" s="403"/>
      <c r="BD575" s="402"/>
      <c r="BE575" s="403"/>
      <c r="BF575" s="402"/>
      <c r="BG575" s="403"/>
      <c r="BH575" s="402"/>
      <c r="BI575" s="403"/>
      <c r="BJ575" s="402"/>
      <c r="BK575" s="403"/>
      <c r="BL575" s="402"/>
      <c r="BM575" s="403"/>
      <c r="BN575" s="402"/>
      <c r="BO575" s="403"/>
      <c r="BP575" s="402"/>
      <c r="BQ575" s="403"/>
      <c r="BR575" s="402"/>
      <c r="BS575" s="403"/>
      <c r="BT575" s="402"/>
      <c r="BU575" s="403"/>
      <c r="BV575" s="337">
        <f t="shared" si="229"/>
        <v>0</v>
      </c>
      <c r="BW575" s="337">
        <f t="shared" si="230"/>
        <v>0</v>
      </c>
    </row>
    <row r="576" spans="1:75" s="64" customFormat="1" ht="21.95" customHeight="1" x14ac:dyDescent="0.25">
      <c r="A576" s="425" t="s">
        <v>3714</v>
      </c>
      <c r="B576" s="526" t="s">
        <v>3715</v>
      </c>
      <c r="C576" s="527">
        <v>2</v>
      </c>
      <c r="D576" s="528" t="s">
        <v>3716</v>
      </c>
      <c r="E576" s="426" t="s">
        <v>3717</v>
      </c>
      <c r="F576" s="529" t="s">
        <v>3224</v>
      </c>
      <c r="G576" s="529" t="s">
        <v>3225</v>
      </c>
      <c r="H576" s="530" t="s">
        <v>1829</v>
      </c>
      <c r="I576" s="384" t="s">
        <v>3718</v>
      </c>
      <c r="J576" s="353" t="s">
        <v>3268</v>
      </c>
      <c r="K576" s="354" t="s">
        <v>3232</v>
      </c>
      <c r="L576" s="402"/>
      <c r="M576" s="403"/>
      <c r="N576" s="402"/>
      <c r="O576" s="403"/>
      <c r="P576" s="402"/>
      <c r="Q576" s="403"/>
      <c r="R576" s="402"/>
      <c r="S576" s="403"/>
      <c r="T576" s="402"/>
      <c r="U576" s="403"/>
      <c r="V576" s="402"/>
      <c r="W576" s="403"/>
      <c r="X576" s="402"/>
      <c r="Y576" s="403"/>
      <c r="Z576" s="402"/>
      <c r="AA576" s="403"/>
      <c r="AB576" s="402"/>
      <c r="AC576" s="403"/>
      <c r="AD576" s="402"/>
      <c r="AE576" s="403"/>
      <c r="AF576" s="402"/>
      <c r="AG576" s="403"/>
      <c r="AH576" s="402"/>
      <c r="AI576" s="403"/>
      <c r="AJ576" s="402"/>
      <c r="AK576" s="403"/>
      <c r="AL576" s="402"/>
      <c r="AM576" s="403"/>
      <c r="AN576" s="402"/>
      <c r="AO576" s="403"/>
      <c r="AP576" s="402"/>
      <c r="AQ576" s="403"/>
      <c r="AR576" s="402"/>
      <c r="AS576" s="403"/>
      <c r="AT576" s="402"/>
      <c r="AU576" s="403"/>
      <c r="AV576" s="402"/>
      <c r="AW576" s="403"/>
      <c r="AX576" s="402"/>
      <c r="AY576" s="403"/>
      <c r="AZ576" s="402"/>
      <c r="BA576" s="403"/>
      <c r="BB576" s="402"/>
      <c r="BC576" s="403"/>
      <c r="BD576" s="402"/>
      <c r="BE576" s="403"/>
      <c r="BF576" s="402"/>
      <c r="BG576" s="403"/>
      <c r="BH576" s="402"/>
      <c r="BI576" s="403"/>
      <c r="BJ576" s="402"/>
      <c r="BK576" s="403"/>
      <c r="BL576" s="402"/>
      <c r="BM576" s="403"/>
      <c r="BN576" s="402"/>
      <c r="BO576" s="403"/>
      <c r="BP576" s="402"/>
      <c r="BQ576" s="403"/>
      <c r="BR576" s="402"/>
      <c r="BS576" s="403"/>
      <c r="BT576" s="402"/>
      <c r="BU576" s="403"/>
      <c r="BV576" s="337">
        <f>L576+N576+P576+R576+T576+V576+X576+Z576+AB576+AD576+AF576+AH576+AJ576+AL576+AN576+AP576+AR576+AT576+AV576+AX576+AZ576+BB576+BD576+BF576+BH576+BJ576+BL576+BN576+BP576+BR576+BT576</f>
        <v>0</v>
      </c>
      <c r="BW576" s="337">
        <f>M576+O576+Q576+S576+U576+W576+Y576+AA576+AC576+AE576+AG576+AI576+AK576+AM576+AO576+AQ576+AS576+AU576+AW576+AY576+BA576+BC576+BE576+BG576+BI576+BK576+BM576+BO576+BQ576+BS576+BU576</f>
        <v>0</v>
      </c>
    </row>
    <row r="577" spans="1:75" s="64" customFormat="1" ht="21.95" customHeight="1" x14ac:dyDescent="0.2">
      <c r="A577" s="385" t="s">
        <v>3714</v>
      </c>
      <c r="B577" s="386" t="s">
        <v>3715</v>
      </c>
      <c r="C577" s="352" t="s">
        <v>3233</v>
      </c>
      <c r="D577" s="387" t="s">
        <v>3716</v>
      </c>
      <c r="E577" s="388" t="s">
        <v>3717</v>
      </c>
      <c r="F577" s="389" t="s">
        <v>3224</v>
      </c>
      <c r="G577" s="389" t="s">
        <v>3225</v>
      </c>
      <c r="H577" s="390" t="s">
        <v>1829</v>
      </c>
      <c r="I577" s="391" t="s">
        <v>3718</v>
      </c>
      <c r="J577" s="353" t="s">
        <v>3268</v>
      </c>
      <c r="K577" s="353" t="s">
        <v>3234</v>
      </c>
      <c r="L577" s="400">
        <v>1</v>
      </c>
      <c r="M577" s="401"/>
      <c r="N577" s="400">
        <v>1</v>
      </c>
      <c r="O577" s="401"/>
      <c r="P577" s="400">
        <v>1</v>
      </c>
      <c r="Q577" s="401"/>
      <c r="R577" s="400"/>
      <c r="S577" s="401"/>
      <c r="T577" s="400"/>
      <c r="U577" s="401"/>
      <c r="V577" s="400">
        <v>1</v>
      </c>
      <c r="W577" s="401"/>
      <c r="X577" s="400">
        <v>1</v>
      </c>
      <c r="Y577" s="401"/>
      <c r="Z577" s="400">
        <v>1</v>
      </c>
      <c r="AA577" s="401"/>
      <c r="AB577" s="400"/>
      <c r="AC577" s="401"/>
      <c r="AD577" s="400">
        <v>1</v>
      </c>
      <c r="AE577" s="401"/>
      <c r="AF577" s="400"/>
      <c r="AG577" s="401"/>
      <c r="AH577" s="400"/>
      <c r="AI577" s="401"/>
      <c r="AJ577" s="400">
        <v>1</v>
      </c>
      <c r="AK577" s="401"/>
      <c r="AL577" s="400">
        <v>1</v>
      </c>
      <c r="AM577" s="401"/>
      <c r="AN577" s="400">
        <v>1</v>
      </c>
      <c r="AO577" s="401"/>
      <c r="AP577" s="400"/>
      <c r="AQ577" s="401"/>
      <c r="AR577" s="400">
        <v>1</v>
      </c>
      <c r="AS577" s="401"/>
      <c r="AT577" s="400"/>
      <c r="AU577" s="401"/>
      <c r="AV577" s="400"/>
      <c r="AW577" s="401"/>
      <c r="AX577" s="400">
        <v>1</v>
      </c>
      <c r="AY577" s="401"/>
      <c r="AZ577" s="400">
        <v>1</v>
      </c>
      <c r="BA577" s="401"/>
      <c r="BB577" s="400">
        <v>1</v>
      </c>
      <c r="BC577" s="401"/>
      <c r="BD577" s="400"/>
      <c r="BE577" s="401"/>
      <c r="BF577" s="400">
        <v>1</v>
      </c>
      <c r="BG577" s="401"/>
      <c r="BH577" s="400"/>
      <c r="BI577" s="401"/>
      <c r="BJ577" s="400"/>
      <c r="BK577" s="401"/>
      <c r="BL577" s="400">
        <v>1</v>
      </c>
      <c r="BM577" s="401"/>
      <c r="BN577" s="400">
        <v>1</v>
      </c>
      <c r="BO577" s="401"/>
      <c r="BP577" s="400">
        <v>1</v>
      </c>
      <c r="BQ577" s="401"/>
      <c r="BR577" s="400">
        <v>1</v>
      </c>
      <c r="BS577" s="401"/>
      <c r="BT577" s="400"/>
      <c r="BU577" s="401"/>
      <c r="BV577" s="337">
        <f t="shared" ref="BV577:BV580" si="231">L577+N577+P577+R577+T577+V577+X577+Z577+AB577+AD577+AF577+AH577+AJ577+AL577+AN577+AP577+AR577+AT577+AV577+AX577+AZ577+BB577+BD577+BF577+BH577+BJ577+BL577+BN577+BP577+BR577+BT577</f>
        <v>19</v>
      </c>
      <c r="BW577" s="337">
        <f t="shared" ref="BW577:BW580" si="232">M577+O577+Q577+S577+U577+W577+Y577+AA577+AC577+AE577+AG577+AI577+AK577+AM577+AO577+AQ577+AS577+AU577+AW577+AY577+BA577+BC577+BE577+BG577+BI577+BK577+BM577+BO577+BQ577+BS577+BU577</f>
        <v>0</v>
      </c>
    </row>
    <row r="578" spans="1:75" s="64" customFormat="1" ht="21.95" customHeight="1" x14ac:dyDescent="0.2">
      <c r="A578" s="385" t="s">
        <v>3714</v>
      </c>
      <c r="B578" s="386" t="s">
        <v>3715</v>
      </c>
      <c r="C578" s="392" t="s">
        <v>3233</v>
      </c>
      <c r="D578" s="387" t="s">
        <v>3716</v>
      </c>
      <c r="E578" s="388" t="s">
        <v>3717</v>
      </c>
      <c r="F578" s="389" t="s">
        <v>3224</v>
      </c>
      <c r="G578" s="389" t="s">
        <v>3225</v>
      </c>
      <c r="H578" s="390" t="s">
        <v>1829</v>
      </c>
      <c r="I578" s="391" t="s">
        <v>3718</v>
      </c>
      <c r="J578" s="353" t="s">
        <v>3268</v>
      </c>
      <c r="K578" s="355" t="s">
        <v>3235</v>
      </c>
      <c r="L578" s="400"/>
      <c r="M578" s="401"/>
      <c r="N578" s="400"/>
      <c r="O578" s="401"/>
      <c r="P578" s="400"/>
      <c r="Q578" s="401"/>
      <c r="R578" s="400"/>
      <c r="S578" s="401"/>
      <c r="T578" s="400"/>
      <c r="U578" s="401"/>
      <c r="V578" s="400"/>
      <c r="W578" s="401"/>
      <c r="X578" s="400"/>
      <c r="Y578" s="401"/>
      <c r="Z578" s="400"/>
      <c r="AA578" s="401"/>
      <c r="AB578" s="400"/>
      <c r="AC578" s="401"/>
      <c r="AD578" s="400"/>
      <c r="AE578" s="401"/>
      <c r="AF578" s="400"/>
      <c r="AG578" s="401"/>
      <c r="AH578" s="400"/>
      <c r="AI578" s="401"/>
      <c r="AJ578" s="400"/>
      <c r="AK578" s="401"/>
      <c r="AL578" s="400"/>
      <c r="AM578" s="401"/>
      <c r="AN578" s="400"/>
      <c r="AO578" s="401"/>
      <c r="AP578" s="400"/>
      <c r="AQ578" s="401"/>
      <c r="AR578" s="400"/>
      <c r="AS578" s="401"/>
      <c r="AT578" s="400"/>
      <c r="AU578" s="401"/>
      <c r="AV578" s="400"/>
      <c r="AW578" s="401"/>
      <c r="AX578" s="400"/>
      <c r="AY578" s="401"/>
      <c r="AZ578" s="400"/>
      <c r="BA578" s="401"/>
      <c r="BB578" s="400"/>
      <c r="BC578" s="401"/>
      <c r="BD578" s="400"/>
      <c r="BE578" s="401"/>
      <c r="BF578" s="400"/>
      <c r="BG578" s="401"/>
      <c r="BH578" s="400"/>
      <c r="BI578" s="401"/>
      <c r="BJ578" s="400"/>
      <c r="BK578" s="401"/>
      <c r="BL578" s="400"/>
      <c r="BM578" s="401"/>
      <c r="BN578" s="400"/>
      <c r="BO578" s="401"/>
      <c r="BP578" s="400"/>
      <c r="BQ578" s="401"/>
      <c r="BR578" s="400"/>
      <c r="BS578" s="401"/>
      <c r="BT578" s="400"/>
      <c r="BU578" s="401"/>
      <c r="BV578" s="337">
        <f t="shared" si="231"/>
        <v>0</v>
      </c>
      <c r="BW578" s="337">
        <f t="shared" si="232"/>
        <v>0</v>
      </c>
    </row>
    <row r="579" spans="1:75" s="64" customFormat="1" ht="21.95" customHeight="1" x14ac:dyDescent="0.2">
      <c r="A579" s="385" t="s">
        <v>3714</v>
      </c>
      <c r="B579" s="386" t="s">
        <v>3715</v>
      </c>
      <c r="C579" s="392" t="s">
        <v>3233</v>
      </c>
      <c r="D579" s="387" t="s">
        <v>3716</v>
      </c>
      <c r="E579" s="388" t="s">
        <v>3717</v>
      </c>
      <c r="F579" s="389" t="s">
        <v>3224</v>
      </c>
      <c r="G579" s="389" t="s">
        <v>3225</v>
      </c>
      <c r="H579" s="390" t="s">
        <v>1829</v>
      </c>
      <c r="I579" s="391" t="s">
        <v>3718</v>
      </c>
      <c r="J579" s="353" t="s">
        <v>3268</v>
      </c>
      <c r="K579" s="356" t="s">
        <v>3236</v>
      </c>
      <c r="L579" s="400"/>
      <c r="M579" s="401"/>
      <c r="N579" s="400"/>
      <c r="O579" s="401"/>
      <c r="P579" s="400"/>
      <c r="Q579" s="401"/>
      <c r="R579" s="400"/>
      <c r="S579" s="401"/>
      <c r="T579" s="400"/>
      <c r="U579" s="401"/>
      <c r="V579" s="400"/>
      <c r="W579" s="401"/>
      <c r="X579" s="400"/>
      <c r="Y579" s="401"/>
      <c r="Z579" s="400"/>
      <c r="AA579" s="401"/>
      <c r="AB579" s="400"/>
      <c r="AC579" s="401"/>
      <c r="AD579" s="400"/>
      <c r="AE579" s="401"/>
      <c r="AF579" s="400"/>
      <c r="AG579" s="401"/>
      <c r="AH579" s="400"/>
      <c r="AI579" s="401"/>
      <c r="AJ579" s="400"/>
      <c r="AK579" s="401"/>
      <c r="AL579" s="400"/>
      <c r="AM579" s="401"/>
      <c r="AN579" s="400"/>
      <c r="AO579" s="401"/>
      <c r="AP579" s="400"/>
      <c r="AQ579" s="401"/>
      <c r="AR579" s="400"/>
      <c r="AS579" s="401"/>
      <c r="AT579" s="400"/>
      <c r="AU579" s="401"/>
      <c r="AV579" s="400"/>
      <c r="AW579" s="401"/>
      <c r="AX579" s="400"/>
      <c r="AY579" s="401"/>
      <c r="AZ579" s="400"/>
      <c r="BA579" s="401"/>
      <c r="BB579" s="400"/>
      <c r="BC579" s="401"/>
      <c r="BD579" s="400"/>
      <c r="BE579" s="401"/>
      <c r="BF579" s="400"/>
      <c r="BG579" s="401"/>
      <c r="BH579" s="400"/>
      <c r="BI579" s="401"/>
      <c r="BJ579" s="400"/>
      <c r="BK579" s="401"/>
      <c r="BL579" s="400"/>
      <c r="BM579" s="401"/>
      <c r="BN579" s="400"/>
      <c r="BO579" s="401"/>
      <c r="BP579" s="400"/>
      <c r="BQ579" s="401"/>
      <c r="BR579" s="400"/>
      <c r="BS579" s="401"/>
      <c r="BT579" s="400"/>
      <c r="BU579" s="401"/>
      <c r="BV579" s="337">
        <f t="shared" si="231"/>
        <v>0</v>
      </c>
      <c r="BW579" s="337">
        <f t="shared" si="232"/>
        <v>0</v>
      </c>
    </row>
    <row r="580" spans="1:75" s="64" customFormat="1" ht="21.95" customHeight="1" thickBot="1" x14ac:dyDescent="0.25">
      <c r="A580" s="898" t="s">
        <v>3714</v>
      </c>
      <c r="B580" s="393" t="s">
        <v>3715</v>
      </c>
      <c r="C580" s="394" t="s">
        <v>3233</v>
      </c>
      <c r="D580" s="395" t="s">
        <v>3716</v>
      </c>
      <c r="E580" s="411" t="s">
        <v>3717</v>
      </c>
      <c r="F580" s="396" t="s">
        <v>3224</v>
      </c>
      <c r="G580" s="396" t="s">
        <v>3225</v>
      </c>
      <c r="H580" s="397" t="s">
        <v>1829</v>
      </c>
      <c r="I580" s="899" t="s">
        <v>3718</v>
      </c>
      <c r="J580" s="353" t="s">
        <v>3268</v>
      </c>
      <c r="K580" s="357" t="s">
        <v>60</v>
      </c>
      <c r="L580" s="402"/>
      <c r="M580" s="403"/>
      <c r="N580" s="402"/>
      <c r="O580" s="403"/>
      <c r="P580" s="402"/>
      <c r="Q580" s="403"/>
      <c r="R580" s="402"/>
      <c r="S580" s="403"/>
      <c r="T580" s="402"/>
      <c r="U580" s="403"/>
      <c r="V580" s="402"/>
      <c r="W580" s="403"/>
      <c r="X580" s="402"/>
      <c r="Y580" s="403"/>
      <c r="Z580" s="402"/>
      <c r="AA580" s="403"/>
      <c r="AB580" s="402"/>
      <c r="AC580" s="403"/>
      <c r="AD580" s="402"/>
      <c r="AE580" s="403"/>
      <c r="AF580" s="402"/>
      <c r="AG580" s="403"/>
      <c r="AH580" s="402"/>
      <c r="AI580" s="403"/>
      <c r="AJ580" s="402"/>
      <c r="AK580" s="403"/>
      <c r="AL580" s="402"/>
      <c r="AM580" s="403"/>
      <c r="AN580" s="402"/>
      <c r="AO580" s="403"/>
      <c r="AP580" s="402"/>
      <c r="AQ580" s="403"/>
      <c r="AR580" s="402"/>
      <c r="AS580" s="403"/>
      <c r="AT580" s="402"/>
      <c r="AU580" s="403"/>
      <c r="AV580" s="402"/>
      <c r="AW580" s="403"/>
      <c r="AX580" s="402"/>
      <c r="AY580" s="403"/>
      <c r="AZ580" s="402"/>
      <c r="BA580" s="403"/>
      <c r="BB580" s="402"/>
      <c r="BC580" s="403"/>
      <c r="BD580" s="402"/>
      <c r="BE580" s="403"/>
      <c r="BF580" s="402"/>
      <c r="BG580" s="403"/>
      <c r="BH580" s="402"/>
      <c r="BI580" s="403"/>
      <c r="BJ580" s="402"/>
      <c r="BK580" s="403"/>
      <c r="BL580" s="402"/>
      <c r="BM580" s="403"/>
      <c r="BN580" s="402"/>
      <c r="BO580" s="403"/>
      <c r="BP580" s="402"/>
      <c r="BQ580" s="403"/>
      <c r="BR580" s="402"/>
      <c r="BS580" s="403"/>
      <c r="BT580" s="402"/>
      <c r="BU580" s="403"/>
      <c r="BV580" s="337">
        <f t="shared" si="231"/>
        <v>0</v>
      </c>
      <c r="BW580" s="337">
        <f t="shared" si="232"/>
        <v>0</v>
      </c>
    </row>
    <row r="581" spans="1:75" s="64" customFormat="1" ht="21.95" customHeight="1" x14ac:dyDescent="0.25">
      <c r="A581" s="425" t="s">
        <v>3719</v>
      </c>
      <c r="B581" s="526" t="s">
        <v>3720</v>
      </c>
      <c r="C581" s="527">
        <v>1</v>
      </c>
      <c r="D581" s="528" t="s">
        <v>3716</v>
      </c>
      <c r="E581" s="426" t="s">
        <v>3721</v>
      </c>
      <c r="F581" s="529" t="s">
        <v>3224</v>
      </c>
      <c r="G581" s="529" t="s">
        <v>3225</v>
      </c>
      <c r="H581" s="530" t="s">
        <v>1829</v>
      </c>
      <c r="I581" s="384" t="s">
        <v>3722</v>
      </c>
      <c r="J581" s="353" t="s">
        <v>3231</v>
      </c>
      <c r="K581" s="354" t="s">
        <v>3232</v>
      </c>
      <c r="L581" s="402"/>
      <c r="M581" s="403"/>
      <c r="N581" s="402"/>
      <c r="O581" s="403"/>
      <c r="P581" s="402"/>
      <c r="Q581" s="403"/>
      <c r="R581" s="402"/>
      <c r="S581" s="403"/>
      <c r="T581" s="402"/>
      <c r="U581" s="403"/>
      <c r="V581" s="402"/>
      <c r="W581" s="403"/>
      <c r="X581" s="402"/>
      <c r="Y581" s="403"/>
      <c r="Z581" s="402"/>
      <c r="AA581" s="403"/>
      <c r="AB581" s="402"/>
      <c r="AC581" s="403"/>
      <c r="AD581" s="402"/>
      <c r="AE581" s="403"/>
      <c r="AF581" s="402"/>
      <c r="AG581" s="403"/>
      <c r="AH581" s="402"/>
      <c r="AI581" s="403"/>
      <c r="AJ581" s="402"/>
      <c r="AK581" s="403"/>
      <c r="AL581" s="402"/>
      <c r="AM581" s="403"/>
      <c r="AN581" s="402"/>
      <c r="AO581" s="403"/>
      <c r="AP581" s="402"/>
      <c r="AQ581" s="403"/>
      <c r="AR581" s="402"/>
      <c r="AS581" s="403"/>
      <c r="AT581" s="402"/>
      <c r="AU581" s="403"/>
      <c r="AV581" s="402"/>
      <c r="AW581" s="403"/>
      <c r="AX581" s="402"/>
      <c r="AY581" s="403"/>
      <c r="AZ581" s="402"/>
      <c r="BA581" s="403"/>
      <c r="BB581" s="402"/>
      <c r="BC581" s="403"/>
      <c r="BD581" s="402"/>
      <c r="BE581" s="403"/>
      <c r="BF581" s="402"/>
      <c r="BG581" s="403"/>
      <c r="BH581" s="402"/>
      <c r="BI581" s="403"/>
      <c r="BJ581" s="402"/>
      <c r="BK581" s="403"/>
      <c r="BL581" s="402"/>
      <c r="BM581" s="403"/>
      <c r="BN581" s="402"/>
      <c r="BO581" s="403"/>
      <c r="BP581" s="402"/>
      <c r="BQ581" s="403"/>
      <c r="BR581" s="402"/>
      <c r="BS581" s="403"/>
      <c r="BT581" s="402"/>
      <c r="BU581" s="403"/>
      <c r="BV581" s="337">
        <f>L581+N581+P581+R581+T581+V581+X581+Z581+AB581+AD581+AF581+AH581+AJ581+AL581+AN581+AP581+AR581+AT581+AV581+AX581+AZ581+BB581+BD581+BF581+BH581+BJ581+BL581+BN581+BP581+BR581+BT581</f>
        <v>0</v>
      </c>
      <c r="BW581" s="337">
        <f>M581+O581+Q581+S581+U581+W581+Y581+AA581+AC581+AE581+AG581+AI581+AK581+AM581+AO581+AQ581+AS581+AU581+AW581+AY581+BA581+BC581+BE581+BG581+BI581+BK581+BM581+BO581+BQ581+BS581+BU581</f>
        <v>0</v>
      </c>
    </row>
    <row r="582" spans="1:75" s="64" customFormat="1" ht="21.95" customHeight="1" x14ac:dyDescent="0.2">
      <c r="A582" s="385" t="s">
        <v>3719</v>
      </c>
      <c r="B582" s="386" t="s">
        <v>3720</v>
      </c>
      <c r="C582" s="352" t="s">
        <v>3233</v>
      </c>
      <c r="D582" s="387" t="s">
        <v>3716</v>
      </c>
      <c r="E582" s="388" t="s">
        <v>3721</v>
      </c>
      <c r="F582" s="389" t="s">
        <v>3224</v>
      </c>
      <c r="G582" s="389" t="s">
        <v>3225</v>
      </c>
      <c r="H582" s="390" t="s">
        <v>1829</v>
      </c>
      <c r="I582" s="391" t="s">
        <v>3722</v>
      </c>
      <c r="J582" s="353" t="s">
        <v>3231</v>
      </c>
      <c r="K582" s="353" t="s">
        <v>3234</v>
      </c>
      <c r="L582" s="400">
        <v>6</v>
      </c>
      <c r="M582" s="401"/>
      <c r="N582" s="400">
        <v>3</v>
      </c>
      <c r="O582" s="401"/>
      <c r="P582" s="400">
        <v>4</v>
      </c>
      <c r="Q582" s="401"/>
      <c r="R582" s="400"/>
      <c r="S582" s="401"/>
      <c r="T582" s="400"/>
      <c r="U582" s="401"/>
      <c r="V582" s="400">
        <v>3</v>
      </c>
      <c r="W582" s="401"/>
      <c r="X582" s="400">
        <v>3</v>
      </c>
      <c r="Y582" s="401"/>
      <c r="Z582" s="400">
        <v>6</v>
      </c>
      <c r="AA582" s="401"/>
      <c r="AB582" s="400">
        <v>3</v>
      </c>
      <c r="AC582" s="401"/>
      <c r="AD582" s="400">
        <v>4</v>
      </c>
      <c r="AE582" s="401"/>
      <c r="AF582" s="400"/>
      <c r="AG582" s="401"/>
      <c r="AH582" s="400"/>
      <c r="AI582" s="401"/>
      <c r="AJ582" s="400">
        <v>3</v>
      </c>
      <c r="AK582" s="401"/>
      <c r="AL582" s="400">
        <v>3</v>
      </c>
      <c r="AM582" s="401"/>
      <c r="AN582" s="400">
        <v>6</v>
      </c>
      <c r="AO582" s="401"/>
      <c r="AP582" s="400">
        <v>3</v>
      </c>
      <c r="AQ582" s="401"/>
      <c r="AR582" s="400">
        <v>4</v>
      </c>
      <c r="AS582" s="401"/>
      <c r="AT582" s="400"/>
      <c r="AU582" s="401"/>
      <c r="AV582" s="400"/>
      <c r="AW582" s="401"/>
      <c r="AX582" s="400">
        <v>3</v>
      </c>
      <c r="AY582" s="401"/>
      <c r="AZ582" s="400">
        <v>3</v>
      </c>
      <c r="BA582" s="401"/>
      <c r="BB582" s="400">
        <v>6</v>
      </c>
      <c r="BC582" s="401"/>
      <c r="BD582" s="400">
        <v>3</v>
      </c>
      <c r="BE582" s="401"/>
      <c r="BF582" s="400">
        <v>4</v>
      </c>
      <c r="BG582" s="401"/>
      <c r="BH582" s="400"/>
      <c r="BI582" s="401"/>
      <c r="BJ582" s="400"/>
      <c r="BK582" s="401"/>
      <c r="BL582" s="400">
        <v>3</v>
      </c>
      <c r="BM582" s="401"/>
      <c r="BN582" s="400">
        <v>3</v>
      </c>
      <c r="BO582" s="401"/>
      <c r="BP582" s="400">
        <v>6</v>
      </c>
      <c r="BQ582" s="401"/>
      <c r="BR582" s="400">
        <v>4</v>
      </c>
      <c r="BS582" s="401"/>
      <c r="BT582" s="400"/>
      <c r="BU582" s="401"/>
      <c r="BV582" s="337">
        <f t="shared" ref="BV582:BV585" si="233">L582+N582+P582+R582+T582+V582+X582+Z582+AB582+AD582+AF582+AH582+AJ582+AL582+AN582+AP582+AR582+AT582+AV582+AX582+AZ582+BB582+BD582+BF582+BH582+BJ582+BL582+BN582+BP582+BR582+BT582</f>
        <v>86</v>
      </c>
      <c r="BW582" s="337">
        <f t="shared" ref="BW582:BW585" si="234">M582+O582+Q582+S582+U582+W582+Y582+AA582+AC582+AE582+AG582+AI582+AK582+AM582+AO582+AQ582+AS582+AU582+AW582+AY582+BA582+BC582+BE582+BG582+BI582+BK582+BM582+BO582+BQ582+BS582+BU582</f>
        <v>0</v>
      </c>
    </row>
    <row r="583" spans="1:75" s="64" customFormat="1" ht="21.95" customHeight="1" x14ac:dyDescent="0.2">
      <c r="A583" s="385" t="s">
        <v>3719</v>
      </c>
      <c r="B583" s="386" t="s">
        <v>3720</v>
      </c>
      <c r="C583" s="392" t="s">
        <v>3233</v>
      </c>
      <c r="D583" s="387" t="s">
        <v>3716</v>
      </c>
      <c r="E583" s="388" t="s">
        <v>3721</v>
      </c>
      <c r="F583" s="389" t="s">
        <v>3224</v>
      </c>
      <c r="G583" s="389" t="s">
        <v>3225</v>
      </c>
      <c r="H583" s="390" t="s">
        <v>1829</v>
      </c>
      <c r="I583" s="391" t="s">
        <v>3722</v>
      </c>
      <c r="J583" s="353" t="s">
        <v>3231</v>
      </c>
      <c r="K583" s="355" t="s">
        <v>3235</v>
      </c>
      <c r="L583" s="400"/>
      <c r="M583" s="401"/>
      <c r="N583" s="400"/>
      <c r="O583" s="401"/>
      <c r="P583" s="400"/>
      <c r="Q583" s="401"/>
      <c r="R583" s="400"/>
      <c r="S583" s="401"/>
      <c r="T583" s="400"/>
      <c r="U583" s="401"/>
      <c r="V583" s="400"/>
      <c r="W583" s="401"/>
      <c r="X583" s="400"/>
      <c r="Y583" s="401"/>
      <c r="Z583" s="400"/>
      <c r="AA583" s="401"/>
      <c r="AB583" s="400"/>
      <c r="AC583" s="401"/>
      <c r="AD583" s="400"/>
      <c r="AE583" s="401"/>
      <c r="AF583" s="400"/>
      <c r="AG583" s="401"/>
      <c r="AH583" s="400"/>
      <c r="AI583" s="401"/>
      <c r="AJ583" s="400"/>
      <c r="AK583" s="401"/>
      <c r="AL583" s="400"/>
      <c r="AM583" s="401"/>
      <c r="AN583" s="400"/>
      <c r="AO583" s="401"/>
      <c r="AP583" s="400"/>
      <c r="AQ583" s="401"/>
      <c r="AR583" s="400"/>
      <c r="AS583" s="401"/>
      <c r="AT583" s="400"/>
      <c r="AU583" s="401"/>
      <c r="AV583" s="400"/>
      <c r="AW583" s="401"/>
      <c r="AX583" s="400"/>
      <c r="AY583" s="401"/>
      <c r="AZ583" s="400"/>
      <c r="BA583" s="401"/>
      <c r="BB583" s="400"/>
      <c r="BC583" s="401"/>
      <c r="BD583" s="400"/>
      <c r="BE583" s="401"/>
      <c r="BF583" s="400"/>
      <c r="BG583" s="401"/>
      <c r="BH583" s="400"/>
      <c r="BI583" s="401"/>
      <c r="BJ583" s="400"/>
      <c r="BK583" s="401"/>
      <c r="BL583" s="400"/>
      <c r="BM583" s="401"/>
      <c r="BN583" s="400"/>
      <c r="BO583" s="401"/>
      <c r="BP583" s="400"/>
      <c r="BQ583" s="401"/>
      <c r="BR583" s="400"/>
      <c r="BS583" s="401"/>
      <c r="BT583" s="400"/>
      <c r="BU583" s="401"/>
      <c r="BV583" s="337">
        <f t="shared" si="233"/>
        <v>0</v>
      </c>
      <c r="BW583" s="337">
        <f t="shared" si="234"/>
        <v>0</v>
      </c>
    </row>
    <row r="584" spans="1:75" s="64" customFormat="1" ht="21.95" customHeight="1" x14ac:dyDescent="0.2">
      <c r="A584" s="385" t="s">
        <v>3719</v>
      </c>
      <c r="B584" s="386" t="s">
        <v>3720</v>
      </c>
      <c r="C584" s="392" t="s">
        <v>3233</v>
      </c>
      <c r="D584" s="387" t="s">
        <v>3716</v>
      </c>
      <c r="E584" s="388" t="s">
        <v>3721</v>
      </c>
      <c r="F584" s="389" t="s">
        <v>3224</v>
      </c>
      <c r="G584" s="389" t="s">
        <v>3225</v>
      </c>
      <c r="H584" s="390" t="s">
        <v>1829</v>
      </c>
      <c r="I584" s="391" t="s">
        <v>3722</v>
      </c>
      <c r="J584" s="353" t="s">
        <v>3231</v>
      </c>
      <c r="K584" s="356" t="s">
        <v>3236</v>
      </c>
      <c r="L584" s="400"/>
      <c r="M584" s="401"/>
      <c r="N584" s="400"/>
      <c r="O584" s="401"/>
      <c r="P584" s="400"/>
      <c r="Q584" s="401"/>
      <c r="R584" s="400"/>
      <c r="S584" s="401"/>
      <c r="T584" s="400"/>
      <c r="U584" s="401"/>
      <c r="V584" s="400"/>
      <c r="W584" s="401"/>
      <c r="X584" s="400"/>
      <c r="Y584" s="401"/>
      <c r="Z584" s="400"/>
      <c r="AA584" s="401"/>
      <c r="AB584" s="400"/>
      <c r="AC584" s="401"/>
      <c r="AD584" s="400"/>
      <c r="AE584" s="401"/>
      <c r="AF584" s="400"/>
      <c r="AG584" s="401"/>
      <c r="AH584" s="400"/>
      <c r="AI584" s="401"/>
      <c r="AJ584" s="400"/>
      <c r="AK584" s="401"/>
      <c r="AL584" s="400"/>
      <c r="AM584" s="401"/>
      <c r="AN584" s="400"/>
      <c r="AO584" s="401"/>
      <c r="AP584" s="400"/>
      <c r="AQ584" s="401"/>
      <c r="AR584" s="400"/>
      <c r="AS584" s="401"/>
      <c r="AT584" s="400"/>
      <c r="AU584" s="401"/>
      <c r="AV584" s="400"/>
      <c r="AW584" s="401"/>
      <c r="AX584" s="400"/>
      <c r="AY584" s="401"/>
      <c r="AZ584" s="400"/>
      <c r="BA584" s="401"/>
      <c r="BB584" s="400"/>
      <c r="BC584" s="401"/>
      <c r="BD584" s="400"/>
      <c r="BE584" s="401"/>
      <c r="BF584" s="400"/>
      <c r="BG584" s="401"/>
      <c r="BH584" s="400"/>
      <c r="BI584" s="401"/>
      <c r="BJ584" s="400"/>
      <c r="BK584" s="401"/>
      <c r="BL584" s="400"/>
      <c r="BM584" s="401"/>
      <c r="BN584" s="400"/>
      <c r="BO584" s="401"/>
      <c r="BP584" s="400"/>
      <c r="BQ584" s="401"/>
      <c r="BR584" s="400"/>
      <c r="BS584" s="401"/>
      <c r="BT584" s="400"/>
      <c r="BU584" s="401"/>
      <c r="BV584" s="337">
        <f t="shared" si="233"/>
        <v>0</v>
      </c>
      <c r="BW584" s="337">
        <f t="shared" si="234"/>
        <v>0</v>
      </c>
    </row>
    <row r="585" spans="1:75" s="64" customFormat="1" ht="21.95" customHeight="1" thickBot="1" x14ac:dyDescent="0.25">
      <c r="A585" s="898" t="s">
        <v>3719</v>
      </c>
      <c r="B585" s="393" t="s">
        <v>3720</v>
      </c>
      <c r="C585" s="394" t="s">
        <v>3233</v>
      </c>
      <c r="D585" s="395" t="s">
        <v>3716</v>
      </c>
      <c r="E585" s="411" t="s">
        <v>3721</v>
      </c>
      <c r="F585" s="396" t="s">
        <v>3224</v>
      </c>
      <c r="G585" s="396" t="s">
        <v>3225</v>
      </c>
      <c r="H585" s="397" t="s">
        <v>1829</v>
      </c>
      <c r="I585" s="899" t="s">
        <v>3722</v>
      </c>
      <c r="J585" s="353" t="s">
        <v>3231</v>
      </c>
      <c r="K585" s="357" t="s">
        <v>60</v>
      </c>
      <c r="L585" s="402"/>
      <c r="M585" s="403"/>
      <c r="N585" s="402"/>
      <c r="O585" s="403"/>
      <c r="P585" s="402"/>
      <c r="Q585" s="403"/>
      <c r="R585" s="402"/>
      <c r="S585" s="403"/>
      <c r="T585" s="402"/>
      <c r="U585" s="403"/>
      <c r="V585" s="402"/>
      <c r="W585" s="403"/>
      <c r="X585" s="402"/>
      <c r="Y585" s="403"/>
      <c r="Z585" s="402"/>
      <c r="AA585" s="403"/>
      <c r="AB585" s="402"/>
      <c r="AC585" s="403"/>
      <c r="AD585" s="402"/>
      <c r="AE585" s="403"/>
      <c r="AF585" s="402"/>
      <c r="AG585" s="403"/>
      <c r="AH585" s="402"/>
      <c r="AI585" s="403"/>
      <c r="AJ585" s="402"/>
      <c r="AK585" s="403"/>
      <c r="AL585" s="402"/>
      <c r="AM585" s="403"/>
      <c r="AN585" s="402"/>
      <c r="AO585" s="403"/>
      <c r="AP585" s="402"/>
      <c r="AQ585" s="403"/>
      <c r="AR585" s="402"/>
      <c r="AS585" s="403"/>
      <c r="AT585" s="402"/>
      <c r="AU585" s="403"/>
      <c r="AV585" s="402"/>
      <c r="AW585" s="403"/>
      <c r="AX585" s="402"/>
      <c r="AY585" s="403"/>
      <c r="AZ585" s="402"/>
      <c r="BA585" s="403"/>
      <c r="BB585" s="402"/>
      <c r="BC585" s="403"/>
      <c r="BD585" s="402"/>
      <c r="BE585" s="403"/>
      <c r="BF585" s="402"/>
      <c r="BG585" s="403"/>
      <c r="BH585" s="402"/>
      <c r="BI585" s="403"/>
      <c r="BJ585" s="402"/>
      <c r="BK585" s="403"/>
      <c r="BL585" s="402"/>
      <c r="BM585" s="403"/>
      <c r="BN585" s="402"/>
      <c r="BO585" s="403"/>
      <c r="BP585" s="402"/>
      <c r="BQ585" s="403"/>
      <c r="BR585" s="402"/>
      <c r="BS585" s="403"/>
      <c r="BT585" s="402"/>
      <c r="BU585" s="403"/>
      <c r="BV585" s="337">
        <f t="shared" si="233"/>
        <v>0</v>
      </c>
      <c r="BW585" s="337">
        <f t="shared" si="234"/>
        <v>0</v>
      </c>
    </row>
    <row r="586" spans="1:75" s="64" customFormat="1" ht="21.95" customHeight="1" x14ac:dyDescent="0.25">
      <c r="A586" s="425" t="s">
        <v>3723</v>
      </c>
      <c r="B586" s="526" t="s">
        <v>3724</v>
      </c>
      <c r="C586" s="527">
        <v>1</v>
      </c>
      <c r="D586" s="528" t="s">
        <v>3716</v>
      </c>
      <c r="E586" s="426" t="s">
        <v>3725</v>
      </c>
      <c r="F586" s="529" t="s">
        <v>3224</v>
      </c>
      <c r="G586" s="529" t="s">
        <v>3225</v>
      </c>
      <c r="H586" s="530" t="s">
        <v>1829</v>
      </c>
      <c r="I586" s="384" t="s">
        <v>3726</v>
      </c>
      <c r="J586" s="353" t="s">
        <v>3231</v>
      </c>
      <c r="K586" s="354" t="s">
        <v>3232</v>
      </c>
      <c r="L586" s="402"/>
      <c r="M586" s="403"/>
      <c r="N586" s="402"/>
      <c r="O586" s="403"/>
      <c r="P586" s="402"/>
      <c r="Q586" s="403"/>
      <c r="R586" s="402"/>
      <c r="S586" s="403"/>
      <c r="T586" s="402"/>
      <c r="U586" s="403"/>
      <c r="V586" s="402"/>
      <c r="W586" s="403"/>
      <c r="X586" s="402"/>
      <c r="Y586" s="403"/>
      <c r="Z586" s="402"/>
      <c r="AA586" s="403"/>
      <c r="AB586" s="402"/>
      <c r="AC586" s="403"/>
      <c r="AD586" s="402"/>
      <c r="AE586" s="403"/>
      <c r="AF586" s="402"/>
      <c r="AG586" s="403"/>
      <c r="AH586" s="402"/>
      <c r="AI586" s="403"/>
      <c r="AJ586" s="402"/>
      <c r="AK586" s="403"/>
      <c r="AL586" s="402"/>
      <c r="AM586" s="403"/>
      <c r="AN586" s="402"/>
      <c r="AO586" s="403"/>
      <c r="AP586" s="402"/>
      <c r="AQ586" s="403"/>
      <c r="AR586" s="402"/>
      <c r="AS586" s="403"/>
      <c r="AT586" s="402"/>
      <c r="AU586" s="403"/>
      <c r="AV586" s="402"/>
      <c r="AW586" s="403"/>
      <c r="AX586" s="402"/>
      <c r="AY586" s="403"/>
      <c r="AZ586" s="402"/>
      <c r="BA586" s="403"/>
      <c r="BB586" s="402"/>
      <c r="BC586" s="403"/>
      <c r="BD586" s="402"/>
      <c r="BE586" s="403"/>
      <c r="BF586" s="402"/>
      <c r="BG586" s="403"/>
      <c r="BH586" s="402"/>
      <c r="BI586" s="403"/>
      <c r="BJ586" s="402"/>
      <c r="BK586" s="403"/>
      <c r="BL586" s="402"/>
      <c r="BM586" s="403"/>
      <c r="BN586" s="402"/>
      <c r="BO586" s="403"/>
      <c r="BP586" s="402"/>
      <c r="BQ586" s="403"/>
      <c r="BR586" s="402"/>
      <c r="BS586" s="403"/>
      <c r="BT586" s="402"/>
      <c r="BU586" s="403"/>
      <c r="BV586" s="337">
        <f>L586+N586+P586+R586+T586+V586+X586+Z586+AB586+AD586+AF586+AH586+AJ586+AL586+AN586+AP586+AR586+AT586+AV586+AX586+AZ586+BB586+BD586+BF586+BH586+BJ586+BL586+BN586+BP586+BR586+BT586</f>
        <v>0</v>
      </c>
      <c r="BW586" s="337">
        <f>M586+O586+Q586+S586+U586+W586+Y586+AA586+AC586+AE586+AG586+AI586+AK586+AM586+AO586+AQ586+AS586+AU586+AW586+AY586+BA586+BC586+BE586+BG586+BI586+BK586+BM586+BO586+BQ586+BS586+BU586</f>
        <v>0</v>
      </c>
    </row>
    <row r="587" spans="1:75" s="64" customFormat="1" ht="21.95" customHeight="1" x14ac:dyDescent="0.2">
      <c r="A587" s="385" t="s">
        <v>3723</v>
      </c>
      <c r="B587" s="386" t="s">
        <v>3724</v>
      </c>
      <c r="C587" s="352" t="s">
        <v>3233</v>
      </c>
      <c r="D587" s="387" t="s">
        <v>3716</v>
      </c>
      <c r="E587" s="388" t="s">
        <v>3725</v>
      </c>
      <c r="F587" s="389" t="s">
        <v>3224</v>
      </c>
      <c r="G587" s="389" t="s">
        <v>3225</v>
      </c>
      <c r="H587" s="390" t="s">
        <v>1829</v>
      </c>
      <c r="I587" s="391" t="s">
        <v>3726</v>
      </c>
      <c r="J587" s="353" t="s">
        <v>3231</v>
      </c>
      <c r="K587" s="353" t="s">
        <v>3234</v>
      </c>
      <c r="L587" s="400"/>
      <c r="M587" s="401"/>
      <c r="N587" s="400"/>
      <c r="O587" s="401"/>
      <c r="P587" s="400"/>
      <c r="Q587" s="401"/>
      <c r="R587" s="400"/>
      <c r="S587" s="401"/>
      <c r="T587" s="400"/>
      <c r="U587" s="401"/>
      <c r="V587" s="400"/>
      <c r="W587" s="401"/>
      <c r="X587" s="400"/>
      <c r="Y587" s="401"/>
      <c r="Z587" s="400"/>
      <c r="AA587" s="401"/>
      <c r="AB587" s="400"/>
      <c r="AC587" s="401"/>
      <c r="AD587" s="400"/>
      <c r="AE587" s="401"/>
      <c r="AF587" s="400"/>
      <c r="AG587" s="401"/>
      <c r="AH587" s="400"/>
      <c r="AI587" s="401"/>
      <c r="AJ587" s="400"/>
      <c r="AK587" s="401"/>
      <c r="AL587" s="400"/>
      <c r="AM587" s="401"/>
      <c r="AN587" s="400"/>
      <c r="AO587" s="401"/>
      <c r="AP587" s="400"/>
      <c r="AQ587" s="401"/>
      <c r="AR587" s="400"/>
      <c r="AS587" s="401"/>
      <c r="AT587" s="400"/>
      <c r="AU587" s="401"/>
      <c r="AV587" s="400"/>
      <c r="AW587" s="401"/>
      <c r="AX587" s="400"/>
      <c r="AY587" s="401"/>
      <c r="AZ587" s="400"/>
      <c r="BA587" s="401"/>
      <c r="BB587" s="400"/>
      <c r="BC587" s="401"/>
      <c r="BD587" s="400"/>
      <c r="BE587" s="401"/>
      <c r="BF587" s="400"/>
      <c r="BG587" s="401"/>
      <c r="BH587" s="400"/>
      <c r="BI587" s="401"/>
      <c r="BJ587" s="400"/>
      <c r="BK587" s="401"/>
      <c r="BL587" s="400"/>
      <c r="BM587" s="401"/>
      <c r="BN587" s="400"/>
      <c r="BO587" s="401"/>
      <c r="BP587" s="400"/>
      <c r="BQ587" s="401"/>
      <c r="BR587" s="400"/>
      <c r="BS587" s="401"/>
      <c r="BT587" s="400"/>
      <c r="BU587" s="401"/>
      <c r="BV587" s="337">
        <f t="shared" ref="BV587:BV590" si="235">L587+N587+P587+R587+T587+V587+X587+Z587+AB587+AD587+AF587+AH587+AJ587+AL587+AN587+AP587+AR587+AT587+AV587+AX587+AZ587+BB587+BD587+BF587+BH587+BJ587+BL587+BN587+BP587+BR587+BT587</f>
        <v>0</v>
      </c>
      <c r="BW587" s="337">
        <f t="shared" ref="BW587:BW590" si="236">M587+O587+Q587+S587+U587+W587+Y587+AA587+AC587+AE587+AG587+AI587+AK587+AM587+AO587+AQ587+AS587+AU587+AW587+AY587+BA587+BC587+BE587+BG587+BI587+BK587+BM587+BO587+BQ587+BS587+BU587</f>
        <v>0</v>
      </c>
    </row>
    <row r="588" spans="1:75" s="64" customFormat="1" ht="21.95" customHeight="1" x14ac:dyDescent="0.2">
      <c r="A588" s="385" t="s">
        <v>3723</v>
      </c>
      <c r="B588" s="386" t="s">
        <v>3724</v>
      </c>
      <c r="C588" s="392" t="s">
        <v>3233</v>
      </c>
      <c r="D588" s="387" t="s">
        <v>3716</v>
      </c>
      <c r="E588" s="388" t="s">
        <v>3725</v>
      </c>
      <c r="F588" s="389" t="s">
        <v>3224</v>
      </c>
      <c r="G588" s="389" t="s">
        <v>3225</v>
      </c>
      <c r="H588" s="390" t="s">
        <v>1829</v>
      </c>
      <c r="I588" s="391" t="s">
        <v>3726</v>
      </c>
      <c r="J588" s="353" t="s">
        <v>3231</v>
      </c>
      <c r="K588" s="355" t="s">
        <v>3235</v>
      </c>
      <c r="L588" s="400"/>
      <c r="M588" s="401"/>
      <c r="N588" s="400"/>
      <c r="O588" s="401"/>
      <c r="P588" s="400"/>
      <c r="Q588" s="401"/>
      <c r="R588" s="400"/>
      <c r="S588" s="401"/>
      <c r="T588" s="400"/>
      <c r="U588" s="401"/>
      <c r="V588" s="400"/>
      <c r="W588" s="401"/>
      <c r="X588" s="400"/>
      <c r="Y588" s="401"/>
      <c r="Z588" s="400"/>
      <c r="AA588" s="401"/>
      <c r="AB588" s="400"/>
      <c r="AC588" s="401"/>
      <c r="AD588" s="400"/>
      <c r="AE588" s="401"/>
      <c r="AF588" s="400"/>
      <c r="AG588" s="401"/>
      <c r="AH588" s="400"/>
      <c r="AI588" s="401"/>
      <c r="AJ588" s="400"/>
      <c r="AK588" s="401"/>
      <c r="AL588" s="400"/>
      <c r="AM588" s="401"/>
      <c r="AN588" s="400"/>
      <c r="AO588" s="401"/>
      <c r="AP588" s="400"/>
      <c r="AQ588" s="401"/>
      <c r="AR588" s="400"/>
      <c r="AS588" s="401"/>
      <c r="AT588" s="400"/>
      <c r="AU588" s="401"/>
      <c r="AV588" s="400"/>
      <c r="AW588" s="401"/>
      <c r="AX588" s="400"/>
      <c r="AY588" s="401"/>
      <c r="AZ588" s="400"/>
      <c r="BA588" s="401"/>
      <c r="BB588" s="400"/>
      <c r="BC588" s="401"/>
      <c r="BD588" s="400"/>
      <c r="BE588" s="401"/>
      <c r="BF588" s="400"/>
      <c r="BG588" s="401"/>
      <c r="BH588" s="400"/>
      <c r="BI588" s="401"/>
      <c r="BJ588" s="400"/>
      <c r="BK588" s="401"/>
      <c r="BL588" s="400"/>
      <c r="BM588" s="401"/>
      <c r="BN588" s="400"/>
      <c r="BO588" s="401"/>
      <c r="BP588" s="400"/>
      <c r="BQ588" s="401"/>
      <c r="BR588" s="400"/>
      <c r="BS588" s="401"/>
      <c r="BT588" s="400"/>
      <c r="BU588" s="401"/>
      <c r="BV588" s="337">
        <f t="shared" si="235"/>
        <v>0</v>
      </c>
      <c r="BW588" s="337">
        <f t="shared" si="236"/>
        <v>0</v>
      </c>
    </row>
    <row r="589" spans="1:75" s="64" customFormat="1" ht="21.95" customHeight="1" x14ac:dyDescent="0.2">
      <c r="A589" s="385" t="s">
        <v>3723</v>
      </c>
      <c r="B589" s="386" t="s">
        <v>3724</v>
      </c>
      <c r="C589" s="392" t="s">
        <v>3233</v>
      </c>
      <c r="D589" s="387" t="s">
        <v>3716</v>
      </c>
      <c r="E589" s="388" t="s">
        <v>3725</v>
      </c>
      <c r="F589" s="389" t="s">
        <v>3224</v>
      </c>
      <c r="G589" s="389" t="s">
        <v>3225</v>
      </c>
      <c r="H589" s="390" t="s">
        <v>1829</v>
      </c>
      <c r="I589" s="391" t="s">
        <v>3726</v>
      </c>
      <c r="J589" s="353" t="s">
        <v>3231</v>
      </c>
      <c r="K589" s="356" t="s">
        <v>3236</v>
      </c>
      <c r="L589" s="400"/>
      <c r="M589" s="401"/>
      <c r="N589" s="400"/>
      <c r="O589" s="401"/>
      <c r="P589" s="400"/>
      <c r="Q589" s="401"/>
      <c r="R589" s="400"/>
      <c r="S589" s="401"/>
      <c r="T589" s="400"/>
      <c r="U589" s="401"/>
      <c r="V589" s="400"/>
      <c r="W589" s="401"/>
      <c r="X589" s="400"/>
      <c r="Y589" s="401"/>
      <c r="Z589" s="400"/>
      <c r="AA589" s="401"/>
      <c r="AB589" s="400"/>
      <c r="AC589" s="401"/>
      <c r="AD589" s="400"/>
      <c r="AE589" s="401"/>
      <c r="AF589" s="400"/>
      <c r="AG589" s="401"/>
      <c r="AH589" s="400"/>
      <c r="AI589" s="401"/>
      <c r="AJ589" s="400"/>
      <c r="AK589" s="401"/>
      <c r="AL589" s="400"/>
      <c r="AM589" s="401"/>
      <c r="AN589" s="400"/>
      <c r="AO589" s="401"/>
      <c r="AP589" s="400"/>
      <c r="AQ589" s="401"/>
      <c r="AR589" s="400"/>
      <c r="AS589" s="401"/>
      <c r="AT589" s="400"/>
      <c r="AU589" s="401"/>
      <c r="AV589" s="400"/>
      <c r="AW589" s="401"/>
      <c r="AX589" s="400"/>
      <c r="AY589" s="401"/>
      <c r="AZ589" s="400"/>
      <c r="BA589" s="401"/>
      <c r="BB589" s="400"/>
      <c r="BC589" s="401"/>
      <c r="BD589" s="400"/>
      <c r="BE589" s="401"/>
      <c r="BF589" s="400"/>
      <c r="BG589" s="401"/>
      <c r="BH589" s="400"/>
      <c r="BI589" s="401"/>
      <c r="BJ589" s="400"/>
      <c r="BK589" s="401"/>
      <c r="BL589" s="400"/>
      <c r="BM589" s="401"/>
      <c r="BN589" s="400"/>
      <c r="BO589" s="401"/>
      <c r="BP589" s="400"/>
      <c r="BQ589" s="401"/>
      <c r="BR589" s="400"/>
      <c r="BS589" s="401"/>
      <c r="BT589" s="400"/>
      <c r="BU589" s="401"/>
      <c r="BV589" s="337">
        <f t="shared" si="235"/>
        <v>0</v>
      </c>
      <c r="BW589" s="337">
        <f t="shared" si="236"/>
        <v>0</v>
      </c>
    </row>
    <row r="590" spans="1:75" s="64" customFormat="1" ht="21.95" customHeight="1" thickBot="1" x14ac:dyDescent="0.25">
      <c r="A590" s="898" t="s">
        <v>3723</v>
      </c>
      <c r="B590" s="393" t="s">
        <v>3724</v>
      </c>
      <c r="C590" s="394" t="s">
        <v>3233</v>
      </c>
      <c r="D590" s="395" t="s">
        <v>3716</v>
      </c>
      <c r="E590" s="411" t="s">
        <v>3725</v>
      </c>
      <c r="F590" s="396" t="s">
        <v>3224</v>
      </c>
      <c r="G590" s="396" t="s">
        <v>3225</v>
      </c>
      <c r="H590" s="397" t="s">
        <v>1829</v>
      </c>
      <c r="I590" s="899" t="s">
        <v>3726</v>
      </c>
      <c r="J590" s="353" t="s">
        <v>3231</v>
      </c>
      <c r="K590" s="357" t="s">
        <v>60</v>
      </c>
      <c r="L590" s="402"/>
      <c r="M590" s="403"/>
      <c r="N590" s="402"/>
      <c r="O590" s="403"/>
      <c r="P590" s="402"/>
      <c r="Q590" s="403"/>
      <c r="R590" s="402"/>
      <c r="S590" s="403"/>
      <c r="T590" s="402"/>
      <c r="U590" s="403"/>
      <c r="V590" s="402"/>
      <c r="W590" s="403"/>
      <c r="X590" s="402"/>
      <c r="Y590" s="403"/>
      <c r="Z590" s="402"/>
      <c r="AA590" s="403"/>
      <c r="AB590" s="402"/>
      <c r="AC590" s="403"/>
      <c r="AD590" s="402"/>
      <c r="AE590" s="403"/>
      <c r="AF590" s="402"/>
      <c r="AG590" s="403"/>
      <c r="AH590" s="402"/>
      <c r="AI590" s="403"/>
      <c r="AJ590" s="402"/>
      <c r="AK590" s="403"/>
      <c r="AL590" s="402"/>
      <c r="AM590" s="403"/>
      <c r="AN590" s="402"/>
      <c r="AO590" s="403"/>
      <c r="AP590" s="402"/>
      <c r="AQ590" s="403"/>
      <c r="AR590" s="402"/>
      <c r="AS590" s="403"/>
      <c r="AT590" s="402"/>
      <c r="AU590" s="403"/>
      <c r="AV590" s="402"/>
      <c r="AW590" s="403"/>
      <c r="AX590" s="402"/>
      <c r="AY590" s="403"/>
      <c r="AZ590" s="402"/>
      <c r="BA590" s="403"/>
      <c r="BB590" s="402"/>
      <c r="BC590" s="403"/>
      <c r="BD590" s="402"/>
      <c r="BE590" s="403"/>
      <c r="BF590" s="402"/>
      <c r="BG590" s="403"/>
      <c r="BH590" s="402"/>
      <c r="BI590" s="403"/>
      <c r="BJ590" s="402"/>
      <c r="BK590" s="403"/>
      <c r="BL590" s="402"/>
      <c r="BM590" s="403"/>
      <c r="BN590" s="402"/>
      <c r="BO590" s="403"/>
      <c r="BP590" s="402"/>
      <c r="BQ590" s="403"/>
      <c r="BR590" s="402"/>
      <c r="BS590" s="403"/>
      <c r="BT590" s="402"/>
      <c r="BU590" s="403"/>
      <c r="BV590" s="337">
        <f t="shared" si="235"/>
        <v>0</v>
      </c>
      <c r="BW590" s="337">
        <f t="shared" si="236"/>
        <v>0</v>
      </c>
    </row>
    <row r="591" spans="1:75" s="64" customFormat="1" ht="21.95" customHeight="1" x14ac:dyDescent="0.25">
      <c r="A591" s="425" t="s">
        <v>3727</v>
      </c>
      <c r="B591" s="526" t="s">
        <v>3728</v>
      </c>
      <c r="C591" s="527">
        <v>1</v>
      </c>
      <c r="D591" s="528" t="s">
        <v>3729</v>
      </c>
      <c r="E591" s="426" t="s">
        <v>3730</v>
      </c>
      <c r="F591" s="529" t="s">
        <v>3224</v>
      </c>
      <c r="G591" s="529" t="s">
        <v>3225</v>
      </c>
      <c r="H591" s="530" t="s">
        <v>1833</v>
      </c>
      <c r="I591" s="384" t="s">
        <v>3731</v>
      </c>
      <c r="J591" s="353" t="s">
        <v>3231</v>
      </c>
      <c r="K591" s="354" t="s">
        <v>3232</v>
      </c>
      <c r="L591" s="402"/>
      <c r="M591" s="403"/>
      <c r="N591" s="402"/>
      <c r="O591" s="403"/>
      <c r="P591" s="402"/>
      <c r="Q591" s="403"/>
      <c r="R591" s="402"/>
      <c r="S591" s="403"/>
      <c r="T591" s="402"/>
      <c r="U591" s="403"/>
      <c r="V591" s="402"/>
      <c r="W591" s="403"/>
      <c r="X591" s="402"/>
      <c r="Y591" s="403"/>
      <c r="Z591" s="402"/>
      <c r="AA591" s="403"/>
      <c r="AB591" s="402"/>
      <c r="AC591" s="403"/>
      <c r="AD591" s="402"/>
      <c r="AE591" s="403"/>
      <c r="AF591" s="402"/>
      <c r="AG591" s="403"/>
      <c r="AH591" s="402"/>
      <c r="AI591" s="403"/>
      <c r="AJ591" s="402"/>
      <c r="AK591" s="403"/>
      <c r="AL591" s="402"/>
      <c r="AM591" s="403"/>
      <c r="AN591" s="402"/>
      <c r="AO591" s="403"/>
      <c r="AP591" s="402"/>
      <c r="AQ591" s="403"/>
      <c r="AR591" s="402"/>
      <c r="AS591" s="403"/>
      <c r="AT591" s="402"/>
      <c r="AU591" s="403"/>
      <c r="AV591" s="402"/>
      <c r="AW591" s="403"/>
      <c r="AX591" s="402"/>
      <c r="AY591" s="403"/>
      <c r="AZ591" s="402"/>
      <c r="BA591" s="403"/>
      <c r="BB591" s="402"/>
      <c r="BC591" s="403"/>
      <c r="BD591" s="402"/>
      <c r="BE591" s="403"/>
      <c r="BF591" s="402"/>
      <c r="BG591" s="403"/>
      <c r="BH591" s="402"/>
      <c r="BI591" s="403"/>
      <c r="BJ591" s="402"/>
      <c r="BK591" s="403"/>
      <c r="BL591" s="402"/>
      <c r="BM591" s="403"/>
      <c r="BN591" s="402"/>
      <c r="BO591" s="403"/>
      <c r="BP591" s="402"/>
      <c r="BQ591" s="403"/>
      <c r="BR591" s="402"/>
      <c r="BS591" s="403"/>
      <c r="BT591" s="402"/>
      <c r="BU591" s="403"/>
      <c r="BV591" s="337">
        <f>L591+N591+P591+R591+T591+V591+X591+Z591+AB591+AD591+AF591+AH591+AJ591+AL591+AN591+AP591+AR591+AT591+AV591+AX591+AZ591+BB591+BD591+BF591+BH591+BJ591+BL591+BN591+BP591+BR591+BT591</f>
        <v>0</v>
      </c>
      <c r="BW591" s="337">
        <f>M591+O591+Q591+S591+U591+W591+Y591+AA591+AC591+AE591+AG591+AI591+AK591+AM591+AO591+AQ591+AS591+AU591+AW591+AY591+BA591+BC591+BE591+BG591+BI591+BK591+BM591+BO591+BQ591+BS591+BU591</f>
        <v>0</v>
      </c>
    </row>
    <row r="592" spans="1:75" s="64" customFormat="1" ht="21.95" customHeight="1" x14ac:dyDescent="0.2">
      <c r="A592" s="385" t="s">
        <v>3727</v>
      </c>
      <c r="B592" s="386" t="s">
        <v>3728</v>
      </c>
      <c r="C592" s="352" t="s">
        <v>3233</v>
      </c>
      <c r="D592" s="387" t="s">
        <v>3729</v>
      </c>
      <c r="E592" s="388" t="s">
        <v>3730</v>
      </c>
      <c r="F592" s="389" t="s">
        <v>3224</v>
      </c>
      <c r="G592" s="389" t="s">
        <v>3225</v>
      </c>
      <c r="H592" s="390" t="s">
        <v>1833</v>
      </c>
      <c r="I592" s="391" t="s">
        <v>3731</v>
      </c>
      <c r="J592" s="353" t="s">
        <v>3231</v>
      </c>
      <c r="K592" s="353" t="s">
        <v>3234</v>
      </c>
      <c r="L592" s="400">
        <v>2</v>
      </c>
      <c r="M592" s="401"/>
      <c r="N592" s="400">
        <v>2</v>
      </c>
      <c r="O592" s="401"/>
      <c r="P592" s="400">
        <v>2</v>
      </c>
      <c r="Q592" s="401"/>
      <c r="R592" s="400"/>
      <c r="S592" s="401"/>
      <c r="T592" s="400"/>
      <c r="U592" s="401"/>
      <c r="V592" s="400"/>
      <c r="W592" s="401"/>
      <c r="X592" s="400"/>
      <c r="Y592" s="401"/>
      <c r="Z592" s="400">
        <v>2</v>
      </c>
      <c r="AA592" s="401"/>
      <c r="AB592" s="400">
        <v>2</v>
      </c>
      <c r="AC592" s="401"/>
      <c r="AD592" s="400">
        <v>2</v>
      </c>
      <c r="AE592" s="401"/>
      <c r="AF592" s="400"/>
      <c r="AG592" s="401"/>
      <c r="AH592" s="400"/>
      <c r="AI592" s="401"/>
      <c r="AJ592" s="400"/>
      <c r="AK592" s="401"/>
      <c r="AL592" s="400"/>
      <c r="AM592" s="401"/>
      <c r="AN592" s="400">
        <v>2</v>
      </c>
      <c r="AO592" s="401"/>
      <c r="AP592" s="400">
        <v>2</v>
      </c>
      <c r="AQ592" s="401"/>
      <c r="AR592" s="400">
        <v>2</v>
      </c>
      <c r="AS592" s="401"/>
      <c r="AT592" s="400"/>
      <c r="AU592" s="401"/>
      <c r="AV592" s="400"/>
      <c r="AW592" s="401"/>
      <c r="AX592" s="400"/>
      <c r="AY592" s="401"/>
      <c r="AZ592" s="400"/>
      <c r="BA592" s="401"/>
      <c r="BB592" s="400">
        <v>2</v>
      </c>
      <c r="BC592" s="401"/>
      <c r="BD592" s="400">
        <v>2</v>
      </c>
      <c r="BE592" s="401"/>
      <c r="BF592" s="400">
        <v>2</v>
      </c>
      <c r="BG592" s="401"/>
      <c r="BH592" s="400"/>
      <c r="BI592" s="401"/>
      <c r="BJ592" s="400"/>
      <c r="BK592" s="401"/>
      <c r="BL592" s="400"/>
      <c r="BM592" s="401"/>
      <c r="BN592" s="400"/>
      <c r="BO592" s="401"/>
      <c r="BP592" s="400">
        <v>2</v>
      </c>
      <c r="BQ592" s="401"/>
      <c r="BR592" s="400">
        <v>2</v>
      </c>
      <c r="BS592" s="401"/>
      <c r="BT592" s="400"/>
      <c r="BU592" s="401"/>
      <c r="BV592" s="337">
        <f t="shared" ref="BV592:BV595" si="237">L592+N592+P592+R592+T592+V592+X592+Z592+AB592+AD592+AF592+AH592+AJ592+AL592+AN592+AP592+AR592+AT592+AV592+AX592+AZ592+BB592+BD592+BF592+BH592+BJ592+BL592+BN592+BP592+BR592+BT592</f>
        <v>28</v>
      </c>
      <c r="BW592" s="337">
        <f t="shared" ref="BW592:BW595" si="238">M592+O592+Q592+S592+U592+W592+Y592+AA592+AC592+AE592+AG592+AI592+AK592+AM592+AO592+AQ592+AS592+AU592+AW592+AY592+BA592+BC592+BE592+BG592+BI592+BK592+BM592+BO592+BQ592+BS592+BU592</f>
        <v>0</v>
      </c>
    </row>
    <row r="593" spans="1:75" s="64" customFormat="1" ht="21.95" customHeight="1" x14ac:dyDescent="0.2">
      <c r="A593" s="385" t="s">
        <v>3727</v>
      </c>
      <c r="B593" s="386" t="s">
        <v>3728</v>
      </c>
      <c r="C593" s="392" t="s">
        <v>3233</v>
      </c>
      <c r="D593" s="387" t="s">
        <v>3729</v>
      </c>
      <c r="E593" s="388" t="s">
        <v>3730</v>
      </c>
      <c r="F593" s="389" t="s">
        <v>3224</v>
      </c>
      <c r="G593" s="389" t="s">
        <v>3225</v>
      </c>
      <c r="H593" s="390" t="s">
        <v>1833</v>
      </c>
      <c r="I593" s="391" t="s">
        <v>3731</v>
      </c>
      <c r="J593" s="353" t="s">
        <v>3231</v>
      </c>
      <c r="K593" s="355" t="s">
        <v>3235</v>
      </c>
      <c r="L593" s="400"/>
      <c r="M593" s="401"/>
      <c r="N593" s="400"/>
      <c r="O593" s="401"/>
      <c r="P593" s="400"/>
      <c r="Q593" s="401"/>
      <c r="R593" s="400"/>
      <c r="S593" s="401"/>
      <c r="T593" s="400"/>
      <c r="U593" s="401"/>
      <c r="V593" s="400"/>
      <c r="W593" s="401"/>
      <c r="X593" s="400"/>
      <c r="Y593" s="401"/>
      <c r="Z593" s="400"/>
      <c r="AA593" s="401"/>
      <c r="AB593" s="400"/>
      <c r="AC593" s="401"/>
      <c r="AD593" s="400"/>
      <c r="AE593" s="401"/>
      <c r="AF593" s="400"/>
      <c r="AG593" s="401"/>
      <c r="AH593" s="400"/>
      <c r="AI593" s="401"/>
      <c r="AJ593" s="400"/>
      <c r="AK593" s="401"/>
      <c r="AL593" s="400"/>
      <c r="AM593" s="401"/>
      <c r="AN593" s="400"/>
      <c r="AO593" s="401"/>
      <c r="AP593" s="400"/>
      <c r="AQ593" s="401"/>
      <c r="AR593" s="400"/>
      <c r="AS593" s="401"/>
      <c r="AT593" s="400"/>
      <c r="AU593" s="401"/>
      <c r="AV593" s="400"/>
      <c r="AW593" s="401"/>
      <c r="AX593" s="400"/>
      <c r="AY593" s="401"/>
      <c r="AZ593" s="400"/>
      <c r="BA593" s="401"/>
      <c r="BB593" s="400"/>
      <c r="BC593" s="401"/>
      <c r="BD593" s="400"/>
      <c r="BE593" s="401"/>
      <c r="BF593" s="400"/>
      <c r="BG593" s="401"/>
      <c r="BH593" s="400"/>
      <c r="BI593" s="401"/>
      <c r="BJ593" s="400"/>
      <c r="BK593" s="401"/>
      <c r="BL593" s="400"/>
      <c r="BM593" s="401"/>
      <c r="BN593" s="400"/>
      <c r="BO593" s="401"/>
      <c r="BP593" s="400"/>
      <c r="BQ593" s="401"/>
      <c r="BR593" s="400"/>
      <c r="BS593" s="401"/>
      <c r="BT593" s="400"/>
      <c r="BU593" s="401"/>
      <c r="BV593" s="337">
        <f t="shared" si="237"/>
        <v>0</v>
      </c>
      <c r="BW593" s="337">
        <f t="shared" si="238"/>
        <v>0</v>
      </c>
    </row>
    <row r="594" spans="1:75" s="64" customFormat="1" ht="21.95" customHeight="1" x14ac:dyDescent="0.2">
      <c r="A594" s="385" t="s">
        <v>3727</v>
      </c>
      <c r="B594" s="386" t="s">
        <v>3728</v>
      </c>
      <c r="C594" s="392" t="s">
        <v>3233</v>
      </c>
      <c r="D594" s="387" t="s">
        <v>3729</v>
      </c>
      <c r="E594" s="388" t="s">
        <v>3730</v>
      </c>
      <c r="F594" s="389" t="s">
        <v>3224</v>
      </c>
      <c r="G594" s="389" t="s">
        <v>3225</v>
      </c>
      <c r="H594" s="390" t="s">
        <v>1833</v>
      </c>
      <c r="I594" s="391" t="s">
        <v>3731</v>
      </c>
      <c r="J594" s="353" t="s">
        <v>3231</v>
      </c>
      <c r="K594" s="356" t="s">
        <v>3236</v>
      </c>
      <c r="L594" s="400"/>
      <c r="M594" s="401"/>
      <c r="N594" s="400"/>
      <c r="O594" s="401"/>
      <c r="P594" s="400"/>
      <c r="Q594" s="401"/>
      <c r="R594" s="400"/>
      <c r="S594" s="401"/>
      <c r="T594" s="400"/>
      <c r="U594" s="401"/>
      <c r="V594" s="400"/>
      <c r="W594" s="401"/>
      <c r="X594" s="400"/>
      <c r="Y594" s="401"/>
      <c r="Z594" s="400"/>
      <c r="AA594" s="401"/>
      <c r="AB594" s="400"/>
      <c r="AC594" s="401"/>
      <c r="AD594" s="400"/>
      <c r="AE594" s="401"/>
      <c r="AF594" s="400"/>
      <c r="AG594" s="401"/>
      <c r="AH594" s="400"/>
      <c r="AI594" s="401"/>
      <c r="AJ594" s="400"/>
      <c r="AK594" s="401"/>
      <c r="AL594" s="400"/>
      <c r="AM594" s="401"/>
      <c r="AN594" s="400"/>
      <c r="AO594" s="401"/>
      <c r="AP594" s="400"/>
      <c r="AQ594" s="401"/>
      <c r="AR594" s="400"/>
      <c r="AS594" s="401"/>
      <c r="AT594" s="400"/>
      <c r="AU594" s="401"/>
      <c r="AV594" s="400"/>
      <c r="AW594" s="401"/>
      <c r="AX594" s="400"/>
      <c r="AY594" s="401"/>
      <c r="AZ594" s="400"/>
      <c r="BA594" s="401"/>
      <c r="BB594" s="400"/>
      <c r="BC594" s="401"/>
      <c r="BD594" s="400"/>
      <c r="BE594" s="401"/>
      <c r="BF594" s="400"/>
      <c r="BG594" s="401"/>
      <c r="BH594" s="400"/>
      <c r="BI594" s="401"/>
      <c r="BJ594" s="400"/>
      <c r="BK594" s="401"/>
      <c r="BL594" s="400"/>
      <c r="BM594" s="401"/>
      <c r="BN594" s="400"/>
      <c r="BO594" s="401"/>
      <c r="BP594" s="400"/>
      <c r="BQ594" s="401"/>
      <c r="BR594" s="400"/>
      <c r="BS594" s="401"/>
      <c r="BT594" s="400"/>
      <c r="BU594" s="401"/>
      <c r="BV594" s="337">
        <f t="shared" si="237"/>
        <v>0</v>
      </c>
      <c r="BW594" s="337">
        <f t="shared" si="238"/>
        <v>0</v>
      </c>
    </row>
    <row r="595" spans="1:75" s="64" customFormat="1" ht="21.95" customHeight="1" thickBot="1" x14ac:dyDescent="0.25">
      <c r="A595" s="898" t="s">
        <v>3727</v>
      </c>
      <c r="B595" s="393" t="s">
        <v>3728</v>
      </c>
      <c r="C595" s="394" t="s">
        <v>3233</v>
      </c>
      <c r="D595" s="395" t="s">
        <v>3729</v>
      </c>
      <c r="E595" s="411" t="s">
        <v>3730</v>
      </c>
      <c r="F595" s="396" t="s">
        <v>3224</v>
      </c>
      <c r="G595" s="396" t="s">
        <v>3225</v>
      </c>
      <c r="H595" s="397" t="s">
        <v>1833</v>
      </c>
      <c r="I595" s="899" t="s">
        <v>3731</v>
      </c>
      <c r="J595" s="353" t="s">
        <v>3231</v>
      </c>
      <c r="K595" s="357" t="s">
        <v>60</v>
      </c>
      <c r="L595" s="402"/>
      <c r="M595" s="403"/>
      <c r="N595" s="402"/>
      <c r="O595" s="403"/>
      <c r="P595" s="402"/>
      <c r="Q595" s="403"/>
      <c r="R595" s="402"/>
      <c r="S595" s="403"/>
      <c r="T595" s="402"/>
      <c r="U595" s="403"/>
      <c r="V595" s="402"/>
      <c r="W595" s="403"/>
      <c r="X595" s="402"/>
      <c r="Y595" s="403"/>
      <c r="Z595" s="402"/>
      <c r="AA595" s="403"/>
      <c r="AB595" s="402"/>
      <c r="AC595" s="403"/>
      <c r="AD595" s="402"/>
      <c r="AE595" s="403"/>
      <c r="AF595" s="402"/>
      <c r="AG595" s="403"/>
      <c r="AH595" s="402"/>
      <c r="AI595" s="403"/>
      <c r="AJ595" s="402"/>
      <c r="AK595" s="403"/>
      <c r="AL595" s="402"/>
      <c r="AM595" s="403"/>
      <c r="AN595" s="402"/>
      <c r="AO595" s="403"/>
      <c r="AP595" s="402"/>
      <c r="AQ595" s="403"/>
      <c r="AR595" s="402"/>
      <c r="AS595" s="403"/>
      <c r="AT595" s="402"/>
      <c r="AU595" s="403"/>
      <c r="AV595" s="402"/>
      <c r="AW595" s="403"/>
      <c r="AX595" s="402"/>
      <c r="AY595" s="403"/>
      <c r="AZ595" s="402"/>
      <c r="BA595" s="403"/>
      <c r="BB595" s="402"/>
      <c r="BC595" s="403"/>
      <c r="BD595" s="402"/>
      <c r="BE595" s="403"/>
      <c r="BF595" s="402"/>
      <c r="BG595" s="403"/>
      <c r="BH595" s="402"/>
      <c r="BI595" s="403"/>
      <c r="BJ595" s="402"/>
      <c r="BK595" s="403"/>
      <c r="BL595" s="402"/>
      <c r="BM595" s="403"/>
      <c r="BN595" s="402"/>
      <c r="BO595" s="403"/>
      <c r="BP595" s="402"/>
      <c r="BQ595" s="403"/>
      <c r="BR595" s="402"/>
      <c r="BS595" s="403"/>
      <c r="BT595" s="402"/>
      <c r="BU595" s="403"/>
      <c r="BV595" s="337">
        <f t="shared" si="237"/>
        <v>0</v>
      </c>
      <c r="BW595" s="337">
        <f t="shared" si="238"/>
        <v>0</v>
      </c>
    </row>
    <row r="596" spans="1:75" s="64" customFormat="1" ht="21.95" customHeight="1" x14ac:dyDescent="0.25">
      <c r="A596" s="425" t="s">
        <v>3732</v>
      </c>
      <c r="B596" s="526" t="s">
        <v>3733</v>
      </c>
      <c r="C596" s="527">
        <v>1</v>
      </c>
      <c r="D596" s="528" t="s">
        <v>3729</v>
      </c>
      <c r="E596" s="426" t="s">
        <v>3734</v>
      </c>
      <c r="F596" s="529" t="s">
        <v>3224</v>
      </c>
      <c r="G596" s="529" t="s">
        <v>3225</v>
      </c>
      <c r="H596" s="530" t="s">
        <v>1833</v>
      </c>
      <c r="I596" s="384" t="s">
        <v>775</v>
      </c>
      <c r="J596" s="353" t="s">
        <v>3231</v>
      </c>
      <c r="K596" s="354" t="s">
        <v>3232</v>
      </c>
      <c r="L596" s="402"/>
      <c r="M596" s="403"/>
      <c r="N596" s="402"/>
      <c r="O596" s="403"/>
      <c r="P596" s="402"/>
      <c r="Q596" s="403"/>
      <c r="R596" s="402"/>
      <c r="S596" s="403"/>
      <c r="T596" s="402"/>
      <c r="U596" s="403"/>
      <c r="V596" s="402"/>
      <c r="W596" s="403"/>
      <c r="X596" s="402"/>
      <c r="Y596" s="403"/>
      <c r="Z596" s="402"/>
      <c r="AA596" s="403"/>
      <c r="AB596" s="402"/>
      <c r="AC596" s="403"/>
      <c r="AD596" s="402"/>
      <c r="AE596" s="403"/>
      <c r="AF596" s="402"/>
      <c r="AG596" s="403"/>
      <c r="AH596" s="402"/>
      <c r="AI596" s="403"/>
      <c r="AJ596" s="402"/>
      <c r="AK596" s="403"/>
      <c r="AL596" s="402"/>
      <c r="AM596" s="403"/>
      <c r="AN596" s="402"/>
      <c r="AO596" s="403"/>
      <c r="AP596" s="402"/>
      <c r="AQ596" s="403"/>
      <c r="AR596" s="402"/>
      <c r="AS596" s="403"/>
      <c r="AT596" s="402"/>
      <c r="AU596" s="403"/>
      <c r="AV596" s="402"/>
      <c r="AW596" s="403"/>
      <c r="AX596" s="402"/>
      <c r="AY596" s="403"/>
      <c r="AZ596" s="402"/>
      <c r="BA596" s="403"/>
      <c r="BB596" s="402"/>
      <c r="BC596" s="403"/>
      <c r="BD596" s="402"/>
      <c r="BE596" s="403"/>
      <c r="BF596" s="402"/>
      <c r="BG596" s="403"/>
      <c r="BH596" s="402"/>
      <c r="BI596" s="403"/>
      <c r="BJ596" s="402"/>
      <c r="BK596" s="403"/>
      <c r="BL596" s="402"/>
      <c r="BM596" s="403"/>
      <c r="BN596" s="402"/>
      <c r="BO596" s="403"/>
      <c r="BP596" s="402"/>
      <c r="BQ596" s="403"/>
      <c r="BR596" s="402"/>
      <c r="BS596" s="403"/>
      <c r="BT596" s="402"/>
      <c r="BU596" s="403"/>
      <c r="BV596" s="337">
        <f>L596+N596+P596+R596+T596+V596+X596+Z596+AB596+AD596+AF596+AH596+AJ596+AL596+AN596+AP596+AR596+AT596+AV596+AX596+AZ596+BB596+BD596+BF596+BH596+BJ596+BL596+BN596+BP596+BR596+BT596</f>
        <v>0</v>
      </c>
      <c r="BW596" s="337">
        <f>M596+O596+Q596+S596+U596+W596+Y596+AA596+AC596+AE596+AG596+AI596+AK596+AM596+AO596+AQ596+AS596+AU596+AW596+AY596+BA596+BC596+BE596+BG596+BI596+BK596+BM596+BO596+BQ596+BS596+BU596</f>
        <v>0</v>
      </c>
    </row>
    <row r="597" spans="1:75" s="64" customFormat="1" ht="21.95" customHeight="1" x14ac:dyDescent="0.2">
      <c r="A597" s="385" t="s">
        <v>3732</v>
      </c>
      <c r="B597" s="386" t="s">
        <v>3733</v>
      </c>
      <c r="C597" s="352" t="s">
        <v>3233</v>
      </c>
      <c r="D597" s="387" t="s">
        <v>3729</v>
      </c>
      <c r="E597" s="388" t="s">
        <v>3734</v>
      </c>
      <c r="F597" s="389" t="s">
        <v>3224</v>
      </c>
      <c r="G597" s="389" t="s">
        <v>3225</v>
      </c>
      <c r="H597" s="390" t="s">
        <v>1833</v>
      </c>
      <c r="I597" s="391" t="s">
        <v>775</v>
      </c>
      <c r="J597" s="353" t="s">
        <v>3231</v>
      </c>
      <c r="K597" s="353" t="s">
        <v>3234</v>
      </c>
      <c r="L597" s="400">
        <v>1</v>
      </c>
      <c r="M597" s="401"/>
      <c r="N597" s="400"/>
      <c r="O597" s="401"/>
      <c r="P597" s="400"/>
      <c r="Q597" s="401"/>
      <c r="R597" s="400"/>
      <c r="S597" s="401"/>
      <c r="T597" s="400"/>
      <c r="U597" s="401"/>
      <c r="V597" s="400"/>
      <c r="W597" s="401"/>
      <c r="X597" s="400"/>
      <c r="Y597" s="401"/>
      <c r="Z597" s="400">
        <v>1</v>
      </c>
      <c r="AA597" s="401"/>
      <c r="AB597" s="400"/>
      <c r="AC597" s="401"/>
      <c r="AD597" s="400"/>
      <c r="AE597" s="401"/>
      <c r="AF597" s="400"/>
      <c r="AG597" s="401"/>
      <c r="AH597" s="400"/>
      <c r="AI597" s="401"/>
      <c r="AJ597" s="400"/>
      <c r="AK597" s="401"/>
      <c r="AL597" s="400"/>
      <c r="AM597" s="401"/>
      <c r="AN597" s="400">
        <v>1</v>
      </c>
      <c r="AO597" s="401"/>
      <c r="AP597" s="400"/>
      <c r="AQ597" s="401"/>
      <c r="AR597" s="400"/>
      <c r="AS597" s="401"/>
      <c r="AT597" s="400"/>
      <c r="AU597" s="401"/>
      <c r="AV597" s="400"/>
      <c r="AW597" s="401"/>
      <c r="AX597" s="400"/>
      <c r="AY597" s="401"/>
      <c r="AZ597" s="400"/>
      <c r="BA597" s="401"/>
      <c r="BB597" s="400">
        <v>1</v>
      </c>
      <c r="BC597" s="401"/>
      <c r="BD597" s="400"/>
      <c r="BE597" s="401"/>
      <c r="BF597" s="400"/>
      <c r="BG597" s="401"/>
      <c r="BH597" s="400"/>
      <c r="BI597" s="401"/>
      <c r="BJ597" s="400"/>
      <c r="BK597" s="401"/>
      <c r="BL597" s="400"/>
      <c r="BM597" s="401"/>
      <c r="BN597" s="400"/>
      <c r="BO597" s="401"/>
      <c r="BP597" s="400">
        <v>1</v>
      </c>
      <c r="BQ597" s="401"/>
      <c r="BR597" s="400"/>
      <c r="BS597" s="401"/>
      <c r="BT597" s="400"/>
      <c r="BU597" s="401"/>
      <c r="BV597" s="337">
        <f t="shared" ref="BV597:BV600" si="239">L597+N597+P597+R597+T597+V597+X597+Z597+AB597+AD597+AF597+AH597+AJ597+AL597+AN597+AP597+AR597+AT597+AV597+AX597+AZ597+BB597+BD597+BF597+BH597+BJ597+BL597+BN597+BP597+BR597+BT597</f>
        <v>5</v>
      </c>
      <c r="BW597" s="337">
        <f t="shared" ref="BW597:BW600" si="240">M597+O597+Q597+S597+U597+W597+Y597+AA597+AC597+AE597+AG597+AI597+AK597+AM597+AO597+AQ597+AS597+AU597+AW597+AY597+BA597+BC597+BE597+BG597+BI597+BK597+BM597+BO597+BQ597+BS597+BU597</f>
        <v>0</v>
      </c>
    </row>
    <row r="598" spans="1:75" s="64" customFormat="1" ht="21.95" customHeight="1" x14ac:dyDescent="0.2">
      <c r="A598" s="385" t="s">
        <v>3732</v>
      </c>
      <c r="B598" s="386" t="s">
        <v>3733</v>
      </c>
      <c r="C598" s="392" t="s">
        <v>3233</v>
      </c>
      <c r="D598" s="387" t="s">
        <v>3729</v>
      </c>
      <c r="E598" s="388" t="s">
        <v>3734</v>
      </c>
      <c r="F598" s="389" t="s">
        <v>3224</v>
      </c>
      <c r="G598" s="389" t="s">
        <v>3225</v>
      </c>
      <c r="H598" s="390" t="s">
        <v>1833</v>
      </c>
      <c r="I598" s="391" t="s">
        <v>775</v>
      </c>
      <c r="J598" s="353" t="s">
        <v>3231</v>
      </c>
      <c r="K598" s="355" t="s">
        <v>3235</v>
      </c>
      <c r="L598" s="400"/>
      <c r="M598" s="401"/>
      <c r="N598" s="400"/>
      <c r="O598" s="401"/>
      <c r="P598" s="400"/>
      <c r="Q598" s="401"/>
      <c r="R598" s="400"/>
      <c r="S598" s="401"/>
      <c r="T598" s="400"/>
      <c r="U598" s="401"/>
      <c r="V598" s="400"/>
      <c r="W598" s="401"/>
      <c r="X598" s="400"/>
      <c r="Y598" s="401"/>
      <c r="Z598" s="400"/>
      <c r="AA598" s="401"/>
      <c r="AB598" s="400"/>
      <c r="AC598" s="401"/>
      <c r="AD598" s="400"/>
      <c r="AE598" s="401"/>
      <c r="AF598" s="400"/>
      <c r="AG598" s="401"/>
      <c r="AH598" s="400"/>
      <c r="AI598" s="401"/>
      <c r="AJ598" s="400"/>
      <c r="AK598" s="401"/>
      <c r="AL598" s="400"/>
      <c r="AM598" s="401"/>
      <c r="AN598" s="400"/>
      <c r="AO598" s="401"/>
      <c r="AP598" s="400"/>
      <c r="AQ598" s="401"/>
      <c r="AR598" s="400"/>
      <c r="AS598" s="401"/>
      <c r="AT598" s="400"/>
      <c r="AU598" s="401"/>
      <c r="AV598" s="400"/>
      <c r="AW598" s="401"/>
      <c r="AX598" s="400"/>
      <c r="AY598" s="401"/>
      <c r="AZ598" s="400"/>
      <c r="BA598" s="401"/>
      <c r="BB598" s="400"/>
      <c r="BC598" s="401"/>
      <c r="BD598" s="400"/>
      <c r="BE598" s="401"/>
      <c r="BF598" s="400"/>
      <c r="BG598" s="401"/>
      <c r="BH598" s="400"/>
      <c r="BI598" s="401"/>
      <c r="BJ598" s="400"/>
      <c r="BK598" s="401"/>
      <c r="BL598" s="400"/>
      <c r="BM598" s="401"/>
      <c r="BN598" s="400"/>
      <c r="BO598" s="401"/>
      <c r="BP598" s="400"/>
      <c r="BQ598" s="401"/>
      <c r="BR598" s="400"/>
      <c r="BS598" s="401"/>
      <c r="BT598" s="400"/>
      <c r="BU598" s="401"/>
      <c r="BV598" s="337">
        <f t="shared" si="239"/>
        <v>0</v>
      </c>
      <c r="BW598" s="337">
        <f t="shared" si="240"/>
        <v>0</v>
      </c>
    </row>
    <row r="599" spans="1:75" s="64" customFormat="1" ht="21.95" customHeight="1" x14ac:dyDescent="0.2">
      <c r="A599" s="385" t="s">
        <v>3732</v>
      </c>
      <c r="B599" s="386" t="s">
        <v>3733</v>
      </c>
      <c r="C599" s="392" t="s">
        <v>3233</v>
      </c>
      <c r="D599" s="387" t="s">
        <v>3729</v>
      </c>
      <c r="E599" s="388" t="s">
        <v>3734</v>
      </c>
      <c r="F599" s="389" t="s">
        <v>3224</v>
      </c>
      <c r="G599" s="389" t="s">
        <v>3225</v>
      </c>
      <c r="H599" s="390" t="s">
        <v>1833</v>
      </c>
      <c r="I599" s="391" t="s">
        <v>775</v>
      </c>
      <c r="J599" s="353" t="s">
        <v>3231</v>
      </c>
      <c r="K599" s="356" t="s">
        <v>3236</v>
      </c>
      <c r="L599" s="400"/>
      <c r="M599" s="401"/>
      <c r="N599" s="400"/>
      <c r="O599" s="401"/>
      <c r="P599" s="400"/>
      <c r="Q599" s="401"/>
      <c r="R599" s="400"/>
      <c r="S599" s="401"/>
      <c r="T599" s="400"/>
      <c r="U599" s="401"/>
      <c r="V599" s="400"/>
      <c r="W599" s="401"/>
      <c r="X599" s="400"/>
      <c r="Y599" s="401"/>
      <c r="Z599" s="400"/>
      <c r="AA599" s="401"/>
      <c r="AB599" s="400"/>
      <c r="AC599" s="401"/>
      <c r="AD599" s="400"/>
      <c r="AE599" s="401"/>
      <c r="AF599" s="400"/>
      <c r="AG599" s="401"/>
      <c r="AH599" s="400"/>
      <c r="AI599" s="401"/>
      <c r="AJ599" s="400"/>
      <c r="AK599" s="401"/>
      <c r="AL599" s="400"/>
      <c r="AM599" s="401"/>
      <c r="AN599" s="400"/>
      <c r="AO599" s="401"/>
      <c r="AP599" s="400"/>
      <c r="AQ599" s="401"/>
      <c r="AR599" s="400"/>
      <c r="AS599" s="401"/>
      <c r="AT599" s="400"/>
      <c r="AU599" s="401"/>
      <c r="AV599" s="400"/>
      <c r="AW599" s="401"/>
      <c r="AX599" s="400"/>
      <c r="AY599" s="401"/>
      <c r="AZ599" s="400"/>
      <c r="BA599" s="401"/>
      <c r="BB599" s="400"/>
      <c r="BC599" s="401"/>
      <c r="BD599" s="400"/>
      <c r="BE599" s="401"/>
      <c r="BF599" s="400"/>
      <c r="BG599" s="401"/>
      <c r="BH599" s="400"/>
      <c r="BI599" s="401"/>
      <c r="BJ599" s="400"/>
      <c r="BK599" s="401"/>
      <c r="BL599" s="400"/>
      <c r="BM599" s="401"/>
      <c r="BN599" s="400"/>
      <c r="BO599" s="401"/>
      <c r="BP599" s="400"/>
      <c r="BQ599" s="401"/>
      <c r="BR599" s="400"/>
      <c r="BS599" s="401"/>
      <c r="BT599" s="400"/>
      <c r="BU599" s="401"/>
      <c r="BV599" s="337">
        <f t="shared" si="239"/>
        <v>0</v>
      </c>
      <c r="BW599" s="337">
        <f t="shared" si="240"/>
        <v>0</v>
      </c>
    </row>
    <row r="600" spans="1:75" s="64" customFormat="1" ht="21.95" customHeight="1" thickBot="1" x14ac:dyDescent="0.25">
      <c r="A600" s="898" t="s">
        <v>3732</v>
      </c>
      <c r="B600" s="393" t="s">
        <v>3733</v>
      </c>
      <c r="C600" s="394" t="s">
        <v>3233</v>
      </c>
      <c r="D600" s="395" t="s">
        <v>3729</v>
      </c>
      <c r="E600" s="411" t="s">
        <v>3734</v>
      </c>
      <c r="F600" s="396" t="s">
        <v>3224</v>
      </c>
      <c r="G600" s="396" t="s">
        <v>3225</v>
      </c>
      <c r="H600" s="397" t="s">
        <v>1833</v>
      </c>
      <c r="I600" s="899" t="s">
        <v>775</v>
      </c>
      <c r="J600" s="353" t="s">
        <v>3231</v>
      </c>
      <c r="K600" s="357" t="s">
        <v>60</v>
      </c>
      <c r="L600" s="402"/>
      <c r="M600" s="403"/>
      <c r="N600" s="402"/>
      <c r="O600" s="403"/>
      <c r="P600" s="402"/>
      <c r="Q600" s="403"/>
      <c r="R600" s="402"/>
      <c r="S600" s="403"/>
      <c r="T600" s="402"/>
      <c r="U600" s="403"/>
      <c r="V600" s="402"/>
      <c r="W600" s="403"/>
      <c r="X600" s="402"/>
      <c r="Y600" s="403"/>
      <c r="Z600" s="402"/>
      <c r="AA600" s="403"/>
      <c r="AB600" s="402"/>
      <c r="AC600" s="403"/>
      <c r="AD600" s="402"/>
      <c r="AE600" s="403"/>
      <c r="AF600" s="402"/>
      <c r="AG600" s="403"/>
      <c r="AH600" s="402"/>
      <c r="AI600" s="403"/>
      <c r="AJ600" s="402"/>
      <c r="AK600" s="403"/>
      <c r="AL600" s="402"/>
      <c r="AM600" s="403"/>
      <c r="AN600" s="402"/>
      <c r="AO600" s="403"/>
      <c r="AP600" s="402"/>
      <c r="AQ600" s="403"/>
      <c r="AR600" s="402"/>
      <c r="AS600" s="403"/>
      <c r="AT600" s="402"/>
      <c r="AU600" s="403"/>
      <c r="AV600" s="402"/>
      <c r="AW600" s="403"/>
      <c r="AX600" s="402"/>
      <c r="AY600" s="403"/>
      <c r="AZ600" s="402"/>
      <c r="BA600" s="403"/>
      <c r="BB600" s="402"/>
      <c r="BC600" s="403"/>
      <c r="BD600" s="402"/>
      <c r="BE600" s="403"/>
      <c r="BF600" s="402"/>
      <c r="BG600" s="403"/>
      <c r="BH600" s="402"/>
      <c r="BI600" s="403"/>
      <c r="BJ600" s="402"/>
      <c r="BK600" s="403"/>
      <c r="BL600" s="402"/>
      <c r="BM600" s="403"/>
      <c r="BN600" s="402"/>
      <c r="BO600" s="403"/>
      <c r="BP600" s="402"/>
      <c r="BQ600" s="403"/>
      <c r="BR600" s="402"/>
      <c r="BS600" s="403"/>
      <c r="BT600" s="402"/>
      <c r="BU600" s="403"/>
      <c r="BV600" s="337">
        <f t="shared" si="239"/>
        <v>0</v>
      </c>
      <c r="BW600" s="337">
        <f t="shared" si="240"/>
        <v>0</v>
      </c>
    </row>
    <row r="601" spans="1:75" s="64" customFormat="1" ht="21.95" customHeight="1" x14ac:dyDescent="0.25">
      <c r="A601" s="425" t="s">
        <v>3735</v>
      </c>
      <c r="B601" s="526" t="s">
        <v>3736</v>
      </c>
      <c r="C601" s="527">
        <v>1</v>
      </c>
      <c r="D601" s="528" t="s">
        <v>3737</v>
      </c>
      <c r="E601" s="426" t="s">
        <v>3738</v>
      </c>
      <c r="F601" s="529" t="s">
        <v>3224</v>
      </c>
      <c r="G601" s="529" t="s">
        <v>3225</v>
      </c>
      <c r="H601" s="530" t="s">
        <v>1835</v>
      </c>
      <c r="I601" s="384" t="s">
        <v>3739</v>
      </c>
      <c r="J601" s="353" t="s">
        <v>3231</v>
      </c>
      <c r="K601" s="354" t="s">
        <v>3232</v>
      </c>
      <c r="L601" s="402"/>
      <c r="M601" s="403"/>
      <c r="N601" s="402"/>
      <c r="O601" s="403"/>
      <c r="P601" s="402"/>
      <c r="Q601" s="403"/>
      <c r="R601" s="402"/>
      <c r="S601" s="403"/>
      <c r="T601" s="402"/>
      <c r="U601" s="403"/>
      <c r="V601" s="402"/>
      <c r="W601" s="403"/>
      <c r="X601" s="402"/>
      <c r="Y601" s="403"/>
      <c r="Z601" s="402"/>
      <c r="AA601" s="403"/>
      <c r="AB601" s="402"/>
      <c r="AC601" s="403"/>
      <c r="AD601" s="402"/>
      <c r="AE601" s="403"/>
      <c r="AF601" s="402"/>
      <c r="AG601" s="403"/>
      <c r="AH601" s="402"/>
      <c r="AI601" s="403"/>
      <c r="AJ601" s="402"/>
      <c r="AK601" s="403"/>
      <c r="AL601" s="402"/>
      <c r="AM601" s="403"/>
      <c r="AN601" s="402"/>
      <c r="AO601" s="403"/>
      <c r="AP601" s="402"/>
      <c r="AQ601" s="403"/>
      <c r="AR601" s="402"/>
      <c r="AS601" s="403"/>
      <c r="AT601" s="402"/>
      <c r="AU601" s="403"/>
      <c r="AV601" s="402"/>
      <c r="AW601" s="403"/>
      <c r="AX601" s="402"/>
      <c r="AY601" s="403"/>
      <c r="AZ601" s="402"/>
      <c r="BA601" s="403"/>
      <c r="BB601" s="402"/>
      <c r="BC601" s="403"/>
      <c r="BD601" s="402"/>
      <c r="BE601" s="403"/>
      <c r="BF601" s="402"/>
      <c r="BG601" s="403"/>
      <c r="BH601" s="402"/>
      <c r="BI601" s="403"/>
      <c r="BJ601" s="402"/>
      <c r="BK601" s="403"/>
      <c r="BL601" s="402"/>
      <c r="BM601" s="403"/>
      <c r="BN601" s="402"/>
      <c r="BO601" s="403"/>
      <c r="BP601" s="402"/>
      <c r="BQ601" s="403"/>
      <c r="BR601" s="402"/>
      <c r="BS601" s="403"/>
      <c r="BT601" s="402"/>
      <c r="BU601" s="403"/>
      <c r="BV601" s="337">
        <f>L601+N601+P601+R601+T601+V601+X601+Z601+AB601+AD601+AF601+AH601+AJ601+AL601+AN601+AP601+AR601+AT601+AV601+AX601+AZ601+BB601+BD601+BF601+BH601+BJ601+BL601+BN601+BP601+BR601+BT601</f>
        <v>0</v>
      </c>
      <c r="BW601" s="337">
        <f>M601+O601+Q601+S601+U601+W601+Y601+AA601+AC601+AE601+AG601+AI601+AK601+AM601+AO601+AQ601+AS601+AU601+AW601+AY601+BA601+BC601+BE601+BG601+BI601+BK601+BM601+BO601+BQ601+BS601+BU601</f>
        <v>0</v>
      </c>
    </row>
    <row r="602" spans="1:75" s="64" customFormat="1" ht="21.95" customHeight="1" x14ac:dyDescent="0.2">
      <c r="A602" s="385" t="s">
        <v>3735</v>
      </c>
      <c r="B602" s="386" t="s">
        <v>3736</v>
      </c>
      <c r="C602" s="352" t="s">
        <v>3233</v>
      </c>
      <c r="D602" s="387" t="s">
        <v>3737</v>
      </c>
      <c r="E602" s="388" t="s">
        <v>3738</v>
      </c>
      <c r="F602" s="389" t="s">
        <v>3224</v>
      </c>
      <c r="G602" s="389" t="s">
        <v>3225</v>
      </c>
      <c r="H602" s="390" t="s">
        <v>1835</v>
      </c>
      <c r="I602" s="391" t="s">
        <v>3739</v>
      </c>
      <c r="J602" s="353" t="s">
        <v>3231</v>
      </c>
      <c r="K602" s="353" t="s">
        <v>3234</v>
      </c>
      <c r="L602" s="400"/>
      <c r="M602" s="401"/>
      <c r="N602" s="400"/>
      <c r="O602" s="401"/>
      <c r="P602" s="400"/>
      <c r="Q602" s="401"/>
      <c r="R602" s="400"/>
      <c r="S602" s="401"/>
      <c r="T602" s="400"/>
      <c r="U602" s="401"/>
      <c r="V602" s="400"/>
      <c r="W602" s="401"/>
      <c r="X602" s="400"/>
      <c r="Y602" s="401"/>
      <c r="Z602" s="400"/>
      <c r="AA602" s="401"/>
      <c r="AB602" s="400"/>
      <c r="AC602" s="401"/>
      <c r="AD602" s="400"/>
      <c r="AE602" s="401"/>
      <c r="AF602" s="400"/>
      <c r="AG602" s="401"/>
      <c r="AH602" s="400"/>
      <c r="AI602" s="401"/>
      <c r="AJ602" s="400"/>
      <c r="AK602" s="401"/>
      <c r="AL602" s="400"/>
      <c r="AM602" s="401"/>
      <c r="AN602" s="400"/>
      <c r="AO602" s="401"/>
      <c r="AP602" s="400"/>
      <c r="AQ602" s="401"/>
      <c r="AR602" s="400"/>
      <c r="AS602" s="401"/>
      <c r="AT602" s="400"/>
      <c r="AU602" s="401"/>
      <c r="AV602" s="400"/>
      <c r="AW602" s="401"/>
      <c r="AX602" s="400"/>
      <c r="AY602" s="401"/>
      <c r="AZ602" s="400"/>
      <c r="BA602" s="401"/>
      <c r="BB602" s="400"/>
      <c r="BC602" s="401"/>
      <c r="BD602" s="400"/>
      <c r="BE602" s="401"/>
      <c r="BF602" s="400"/>
      <c r="BG602" s="401"/>
      <c r="BH602" s="400"/>
      <c r="BI602" s="401"/>
      <c r="BJ602" s="400"/>
      <c r="BK602" s="401"/>
      <c r="BL602" s="400"/>
      <c r="BM602" s="401"/>
      <c r="BN602" s="400"/>
      <c r="BO602" s="401"/>
      <c r="BP602" s="400"/>
      <c r="BQ602" s="401"/>
      <c r="BR602" s="400"/>
      <c r="BS602" s="401"/>
      <c r="BT602" s="400"/>
      <c r="BU602" s="401"/>
      <c r="BV602" s="337">
        <f t="shared" ref="BV602:BV605" si="241">L602+N602+P602+R602+T602+V602+X602+Z602+AB602+AD602+AF602+AH602+AJ602+AL602+AN602+AP602+AR602+AT602+AV602+AX602+AZ602+BB602+BD602+BF602+BH602+BJ602+BL602+BN602+BP602+BR602+BT602</f>
        <v>0</v>
      </c>
      <c r="BW602" s="337">
        <f t="shared" ref="BW602:BW605" si="242">M602+O602+Q602+S602+U602+W602+Y602+AA602+AC602+AE602+AG602+AI602+AK602+AM602+AO602+AQ602+AS602+AU602+AW602+AY602+BA602+BC602+BE602+BG602+BI602+BK602+BM602+BO602+BQ602+BS602+BU602</f>
        <v>0</v>
      </c>
    </row>
    <row r="603" spans="1:75" s="64" customFormat="1" ht="21.95" customHeight="1" x14ac:dyDescent="0.2">
      <c r="A603" s="385" t="s">
        <v>3735</v>
      </c>
      <c r="B603" s="386" t="s">
        <v>3736</v>
      </c>
      <c r="C603" s="392" t="s">
        <v>3233</v>
      </c>
      <c r="D603" s="387" t="s">
        <v>3737</v>
      </c>
      <c r="E603" s="388" t="s">
        <v>3738</v>
      </c>
      <c r="F603" s="389" t="s">
        <v>3224</v>
      </c>
      <c r="G603" s="389" t="s">
        <v>3225</v>
      </c>
      <c r="H603" s="390" t="s">
        <v>1835</v>
      </c>
      <c r="I603" s="391" t="s">
        <v>3739</v>
      </c>
      <c r="J603" s="353" t="s">
        <v>3231</v>
      </c>
      <c r="K603" s="355" t="s">
        <v>3235</v>
      </c>
      <c r="L603" s="400"/>
      <c r="M603" s="401"/>
      <c r="N603" s="400"/>
      <c r="O603" s="401"/>
      <c r="P603" s="400"/>
      <c r="Q603" s="401"/>
      <c r="R603" s="400"/>
      <c r="S603" s="401"/>
      <c r="T603" s="400"/>
      <c r="U603" s="401"/>
      <c r="V603" s="400"/>
      <c r="W603" s="401"/>
      <c r="X603" s="400"/>
      <c r="Y603" s="401"/>
      <c r="Z603" s="400"/>
      <c r="AA603" s="401"/>
      <c r="AB603" s="400"/>
      <c r="AC603" s="401"/>
      <c r="AD603" s="400"/>
      <c r="AE603" s="401"/>
      <c r="AF603" s="400"/>
      <c r="AG603" s="401"/>
      <c r="AH603" s="400"/>
      <c r="AI603" s="401"/>
      <c r="AJ603" s="400"/>
      <c r="AK603" s="401"/>
      <c r="AL603" s="400"/>
      <c r="AM603" s="401"/>
      <c r="AN603" s="400"/>
      <c r="AO603" s="401"/>
      <c r="AP603" s="400"/>
      <c r="AQ603" s="401"/>
      <c r="AR603" s="400"/>
      <c r="AS603" s="401"/>
      <c r="AT603" s="400"/>
      <c r="AU603" s="401"/>
      <c r="AV603" s="400"/>
      <c r="AW603" s="401"/>
      <c r="AX603" s="400"/>
      <c r="AY603" s="401"/>
      <c r="AZ603" s="400"/>
      <c r="BA603" s="401"/>
      <c r="BB603" s="400"/>
      <c r="BC603" s="401"/>
      <c r="BD603" s="400"/>
      <c r="BE603" s="401"/>
      <c r="BF603" s="400"/>
      <c r="BG603" s="401"/>
      <c r="BH603" s="400"/>
      <c r="BI603" s="401"/>
      <c r="BJ603" s="400"/>
      <c r="BK603" s="401"/>
      <c r="BL603" s="400"/>
      <c r="BM603" s="401"/>
      <c r="BN603" s="400"/>
      <c r="BO603" s="401"/>
      <c r="BP603" s="400"/>
      <c r="BQ603" s="401"/>
      <c r="BR603" s="400"/>
      <c r="BS603" s="401"/>
      <c r="BT603" s="400"/>
      <c r="BU603" s="401"/>
      <c r="BV603" s="337">
        <f t="shared" si="241"/>
        <v>0</v>
      </c>
      <c r="BW603" s="337">
        <f t="shared" si="242"/>
        <v>0</v>
      </c>
    </row>
    <row r="604" spans="1:75" s="64" customFormat="1" ht="21.95" customHeight="1" x14ac:dyDescent="0.2">
      <c r="A604" s="385" t="s">
        <v>3735</v>
      </c>
      <c r="B604" s="386" t="s">
        <v>3736</v>
      </c>
      <c r="C604" s="392" t="s">
        <v>3233</v>
      </c>
      <c r="D604" s="387" t="s">
        <v>3737</v>
      </c>
      <c r="E604" s="388" t="s">
        <v>3738</v>
      </c>
      <c r="F604" s="389" t="s">
        <v>3224</v>
      </c>
      <c r="G604" s="389" t="s">
        <v>3225</v>
      </c>
      <c r="H604" s="390" t="s">
        <v>1835</v>
      </c>
      <c r="I604" s="391" t="s">
        <v>3739</v>
      </c>
      <c r="J604" s="353" t="s">
        <v>3231</v>
      </c>
      <c r="K604" s="356" t="s">
        <v>3236</v>
      </c>
      <c r="L604" s="400"/>
      <c r="M604" s="401"/>
      <c r="N604" s="400"/>
      <c r="O604" s="401"/>
      <c r="P604" s="400"/>
      <c r="Q604" s="401"/>
      <c r="R604" s="400"/>
      <c r="S604" s="401"/>
      <c r="T604" s="400"/>
      <c r="U604" s="401"/>
      <c r="V604" s="400"/>
      <c r="W604" s="401"/>
      <c r="X604" s="400"/>
      <c r="Y604" s="401"/>
      <c r="Z604" s="400"/>
      <c r="AA604" s="401"/>
      <c r="AB604" s="400"/>
      <c r="AC604" s="401"/>
      <c r="AD604" s="400"/>
      <c r="AE604" s="401"/>
      <c r="AF604" s="400"/>
      <c r="AG604" s="401"/>
      <c r="AH604" s="400"/>
      <c r="AI604" s="401"/>
      <c r="AJ604" s="400"/>
      <c r="AK604" s="401"/>
      <c r="AL604" s="400"/>
      <c r="AM604" s="401"/>
      <c r="AN604" s="400"/>
      <c r="AO604" s="401"/>
      <c r="AP604" s="400"/>
      <c r="AQ604" s="401"/>
      <c r="AR604" s="400"/>
      <c r="AS604" s="401"/>
      <c r="AT604" s="400"/>
      <c r="AU604" s="401"/>
      <c r="AV604" s="400"/>
      <c r="AW604" s="401"/>
      <c r="AX604" s="400"/>
      <c r="AY604" s="401"/>
      <c r="AZ604" s="400"/>
      <c r="BA604" s="401"/>
      <c r="BB604" s="400"/>
      <c r="BC604" s="401"/>
      <c r="BD604" s="400"/>
      <c r="BE604" s="401"/>
      <c r="BF604" s="400"/>
      <c r="BG604" s="401"/>
      <c r="BH604" s="400"/>
      <c r="BI604" s="401"/>
      <c r="BJ604" s="400"/>
      <c r="BK604" s="401"/>
      <c r="BL604" s="400"/>
      <c r="BM604" s="401"/>
      <c r="BN604" s="400"/>
      <c r="BO604" s="401"/>
      <c r="BP604" s="400"/>
      <c r="BQ604" s="401"/>
      <c r="BR604" s="400"/>
      <c r="BS604" s="401"/>
      <c r="BT604" s="400"/>
      <c r="BU604" s="401"/>
      <c r="BV604" s="337">
        <f t="shared" si="241"/>
        <v>0</v>
      </c>
      <c r="BW604" s="337">
        <f t="shared" si="242"/>
        <v>0</v>
      </c>
    </row>
    <row r="605" spans="1:75" s="64" customFormat="1" ht="21.95" customHeight="1" thickBot="1" x14ac:dyDescent="0.25">
      <c r="A605" s="898" t="s">
        <v>3735</v>
      </c>
      <c r="B605" s="393" t="s">
        <v>3736</v>
      </c>
      <c r="C605" s="394" t="s">
        <v>3233</v>
      </c>
      <c r="D605" s="395" t="s">
        <v>3737</v>
      </c>
      <c r="E605" s="411" t="s">
        <v>3738</v>
      </c>
      <c r="F605" s="396" t="s">
        <v>3224</v>
      </c>
      <c r="G605" s="396" t="s">
        <v>3225</v>
      </c>
      <c r="H605" s="397" t="s">
        <v>1835</v>
      </c>
      <c r="I605" s="899" t="s">
        <v>3739</v>
      </c>
      <c r="J605" s="353" t="s">
        <v>3231</v>
      </c>
      <c r="K605" s="357" t="s">
        <v>60</v>
      </c>
      <c r="L605" s="402"/>
      <c r="M605" s="403"/>
      <c r="N605" s="402"/>
      <c r="O605" s="403"/>
      <c r="P605" s="402"/>
      <c r="Q605" s="403"/>
      <c r="R605" s="402"/>
      <c r="S605" s="403"/>
      <c r="T605" s="402"/>
      <c r="U605" s="403"/>
      <c r="V605" s="402"/>
      <c r="W605" s="403"/>
      <c r="X605" s="402"/>
      <c r="Y605" s="403"/>
      <c r="Z605" s="402"/>
      <c r="AA605" s="403"/>
      <c r="AB605" s="402"/>
      <c r="AC605" s="403"/>
      <c r="AD605" s="402"/>
      <c r="AE605" s="403"/>
      <c r="AF605" s="402"/>
      <c r="AG605" s="403"/>
      <c r="AH605" s="402"/>
      <c r="AI605" s="403"/>
      <c r="AJ605" s="402"/>
      <c r="AK605" s="403"/>
      <c r="AL605" s="402"/>
      <c r="AM605" s="403"/>
      <c r="AN605" s="402"/>
      <c r="AO605" s="403"/>
      <c r="AP605" s="402"/>
      <c r="AQ605" s="403"/>
      <c r="AR605" s="402"/>
      <c r="AS605" s="403"/>
      <c r="AT605" s="402"/>
      <c r="AU605" s="403"/>
      <c r="AV605" s="402"/>
      <c r="AW605" s="403"/>
      <c r="AX605" s="402"/>
      <c r="AY605" s="403"/>
      <c r="AZ605" s="402"/>
      <c r="BA605" s="403"/>
      <c r="BB605" s="402"/>
      <c r="BC605" s="403"/>
      <c r="BD605" s="402"/>
      <c r="BE605" s="403"/>
      <c r="BF605" s="402"/>
      <c r="BG605" s="403"/>
      <c r="BH605" s="402"/>
      <c r="BI605" s="403"/>
      <c r="BJ605" s="402"/>
      <c r="BK605" s="403"/>
      <c r="BL605" s="402"/>
      <c r="BM605" s="403"/>
      <c r="BN605" s="402"/>
      <c r="BO605" s="403"/>
      <c r="BP605" s="402"/>
      <c r="BQ605" s="403"/>
      <c r="BR605" s="402"/>
      <c r="BS605" s="403"/>
      <c r="BT605" s="402"/>
      <c r="BU605" s="403"/>
      <c r="BV605" s="337">
        <f t="shared" si="241"/>
        <v>0</v>
      </c>
      <c r="BW605" s="337">
        <f t="shared" si="242"/>
        <v>0</v>
      </c>
    </row>
    <row r="606" spans="1:75" s="64" customFormat="1" ht="21.95" customHeight="1" x14ac:dyDescent="0.25">
      <c r="A606" s="425" t="s">
        <v>3740</v>
      </c>
      <c r="B606" s="526" t="s">
        <v>3741</v>
      </c>
      <c r="C606" s="527">
        <v>4</v>
      </c>
      <c r="D606" s="528" t="s">
        <v>3737</v>
      </c>
      <c r="E606" s="426" t="s">
        <v>3742</v>
      </c>
      <c r="F606" s="529" t="s">
        <v>3224</v>
      </c>
      <c r="G606" s="529" t="s">
        <v>3225</v>
      </c>
      <c r="H606" s="530" t="s">
        <v>1835</v>
      </c>
      <c r="I606" s="384" t="s">
        <v>3743</v>
      </c>
      <c r="J606" s="353" t="s">
        <v>3231</v>
      </c>
      <c r="K606" s="354" t="s">
        <v>3232</v>
      </c>
      <c r="L606" s="402"/>
      <c r="M606" s="403"/>
      <c r="N606" s="402"/>
      <c r="O606" s="403"/>
      <c r="P606" s="402"/>
      <c r="Q606" s="403"/>
      <c r="R606" s="402"/>
      <c r="S606" s="403"/>
      <c r="T606" s="402"/>
      <c r="U606" s="403"/>
      <c r="V606" s="402"/>
      <c r="W606" s="403"/>
      <c r="X606" s="402"/>
      <c r="Y606" s="403"/>
      <c r="Z606" s="402"/>
      <c r="AA606" s="403"/>
      <c r="AB606" s="402"/>
      <c r="AC606" s="403"/>
      <c r="AD606" s="402"/>
      <c r="AE606" s="403"/>
      <c r="AF606" s="402"/>
      <c r="AG606" s="403"/>
      <c r="AH606" s="402"/>
      <c r="AI606" s="403"/>
      <c r="AJ606" s="402"/>
      <c r="AK606" s="403"/>
      <c r="AL606" s="402"/>
      <c r="AM606" s="403"/>
      <c r="AN606" s="402"/>
      <c r="AO606" s="403"/>
      <c r="AP606" s="402"/>
      <c r="AQ606" s="403"/>
      <c r="AR606" s="402"/>
      <c r="AS606" s="403"/>
      <c r="AT606" s="402"/>
      <c r="AU606" s="403"/>
      <c r="AV606" s="402"/>
      <c r="AW606" s="403"/>
      <c r="AX606" s="402"/>
      <c r="AY606" s="403"/>
      <c r="AZ606" s="402"/>
      <c r="BA606" s="403"/>
      <c r="BB606" s="402"/>
      <c r="BC606" s="403"/>
      <c r="BD606" s="402"/>
      <c r="BE606" s="403"/>
      <c r="BF606" s="402"/>
      <c r="BG606" s="403"/>
      <c r="BH606" s="402"/>
      <c r="BI606" s="403"/>
      <c r="BJ606" s="402"/>
      <c r="BK606" s="403"/>
      <c r="BL606" s="402"/>
      <c r="BM606" s="403"/>
      <c r="BN606" s="402"/>
      <c r="BO606" s="403"/>
      <c r="BP606" s="402"/>
      <c r="BQ606" s="403"/>
      <c r="BR606" s="402"/>
      <c r="BS606" s="403"/>
      <c r="BT606" s="402"/>
      <c r="BU606" s="403"/>
      <c r="BV606" s="337">
        <f>L606+N606+P606+R606+T606+V606+X606+Z606+AB606+AD606+AF606+AH606+AJ606+AL606+AN606+AP606+AR606+AT606+AV606+AX606+AZ606+BB606+BD606+BF606+BH606+BJ606+BL606+BN606+BP606+BR606+BT606</f>
        <v>0</v>
      </c>
      <c r="BW606" s="337">
        <f>M606+O606+Q606+S606+U606+W606+Y606+AA606+AC606+AE606+AG606+AI606+AK606+AM606+AO606+AQ606+AS606+AU606+AW606+AY606+BA606+BC606+BE606+BG606+BI606+BK606+BM606+BO606+BQ606+BS606+BU606</f>
        <v>0</v>
      </c>
    </row>
    <row r="607" spans="1:75" s="64" customFormat="1" ht="21.95" customHeight="1" x14ac:dyDescent="0.2">
      <c r="A607" s="385" t="s">
        <v>3740</v>
      </c>
      <c r="B607" s="386" t="s">
        <v>3741</v>
      </c>
      <c r="C607" s="352" t="s">
        <v>3262</v>
      </c>
      <c r="D607" s="387" t="s">
        <v>3737</v>
      </c>
      <c r="E607" s="388" t="s">
        <v>3742</v>
      </c>
      <c r="F607" s="389" t="s">
        <v>3224</v>
      </c>
      <c r="G607" s="389" t="s">
        <v>3225</v>
      </c>
      <c r="H607" s="390" t="s">
        <v>1835</v>
      </c>
      <c r="I607" s="391" t="s">
        <v>3743</v>
      </c>
      <c r="J607" s="353" t="s">
        <v>3231</v>
      </c>
      <c r="K607" s="353" t="s">
        <v>3234</v>
      </c>
      <c r="L607" s="400"/>
      <c r="M607" s="401"/>
      <c r="N607" s="400"/>
      <c r="O607" s="401"/>
      <c r="P607" s="400"/>
      <c r="Q607" s="401"/>
      <c r="R607" s="400"/>
      <c r="S607" s="401"/>
      <c r="T607" s="400"/>
      <c r="U607" s="401"/>
      <c r="V607" s="400"/>
      <c r="W607" s="401"/>
      <c r="X607" s="400"/>
      <c r="Y607" s="401"/>
      <c r="Z607" s="400"/>
      <c r="AA607" s="401"/>
      <c r="AB607" s="400"/>
      <c r="AC607" s="401"/>
      <c r="AD607" s="400"/>
      <c r="AE607" s="401"/>
      <c r="AF607" s="400"/>
      <c r="AG607" s="401"/>
      <c r="AH607" s="400"/>
      <c r="AI607" s="401"/>
      <c r="AJ607" s="400"/>
      <c r="AK607" s="401"/>
      <c r="AL607" s="400"/>
      <c r="AM607" s="401"/>
      <c r="AN607" s="400"/>
      <c r="AO607" s="401"/>
      <c r="AP607" s="400"/>
      <c r="AQ607" s="401"/>
      <c r="AR607" s="400"/>
      <c r="AS607" s="401"/>
      <c r="AT607" s="400"/>
      <c r="AU607" s="401"/>
      <c r="AV607" s="400"/>
      <c r="AW607" s="401"/>
      <c r="AX607" s="400"/>
      <c r="AY607" s="401"/>
      <c r="AZ607" s="400"/>
      <c r="BA607" s="401"/>
      <c r="BB607" s="400"/>
      <c r="BC607" s="401"/>
      <c r="BD607" s="400"/>
      <c r="BE607" s="401"/>
      <c r="BF607" s="400"/>
      <c r="BG607" s="401"/>
      <c r="BH607" s="400"/>
      <c r="BI607" s="401"/>
      <c r="BJ607" s="400"/>
      <c r="BK607" s="401"/>
      <c r="BL607" s="400"/>
      <c r="BM607" s="401"/>
      <c r="BN607" s="400"/>
      <c r="BO607" s="401"/>
      <c r="BP607" s="400"/>
      <c r="BQ607" s="401"/>
      <c r="BR607" s="400"/>
      <c r="BS607" s="401"/>
      <c r="BT607" s="400"/>
      <c r="BU607" s="401"/>
      <c r="BV607" s="337">
        <f t="shared" ref="BV607:BV610" si="243">L607+N607+P607+R607+T607+V607+X607+Z607+AB607+AD607+AF607+AH607+AJ607+AL607+AN607+AP607+AR607+AT607+AV607+AX607+AZ607+BB607+BD607+BF607+BH607+BJ607+BL607+BN607+BP607+BR607+BT607</f>
        <v>0</v>
      </c>
      <c r="BW607" s="337">
        <f t="shared" ref="BW607:BW610" si="244">M607+O607+Q607+S607+U607+W607+Y607+AA607+AC607+AE607+AG607+AI607+AK607+AM607+AO607+AQ607+AS607+AU607+AW607+AY607+BA607+BC607+BE607+BG607+BI607+BK607+BM607+BO607+BQ607+BS607+BU607</f>
        <v>0</v>
      </c>
    </row>
    <row r="608" spans="1:75" s="64" customFormat="1" ht="21.95" customHeight="1" x14ac:dyDescent="0.2">
      <c r="A608" s="385" t="s">
        <v>3740</v>
      </c>
      <c r="B608" s="386" t="s">
        <v>3741</v>
      </c>
      <c r="C608" s="392" t="s">
        <v>3262</v>
      </c>
      <c r="D608" s="387" t="s">
        <v>3737</v>
      </c>
      <c r="E608" s="388" t="s">
        <v>3742</v>
      </c>
      <c r="F608" s="389" t="s">
        <v>3224</v>
      </c>
      <c r="G608" s="389" t="s">
        <v>3225</v>
      </c>
      <c r="H608" s="390" t="s">
        <v>1835</v>
      </c>
      <c r="I608" s="391" t="s">
        <v>3743</v>
      </c>
      <c r="J608" s="353" t="s">
        <v>3231</v>
      </c>
      <c r="K608" s="355" t="s">
        <v>3235</v>
      </c>
      <c r="L608" s="400"/>
      <c r="M608" s="401"/>
      <c r="N608" s="400"/>
      <c r="O608" s="401"/>
      <c r="P608" s="400"/>
      <c r="Q608" s="401"/>
      <c r="R608" s="400"/>
      <c r="S608" s="401"/>
      <c r="T608" s="400"/>
      <c r="U608" s="401"/>
      <c r="V608" s="400"/>
      <c r="W608" s="401"/>
      <c r="X608" s="400"/>
      <c r="Y608" s="401"/>
      <c r="Z608" s="400"/>
      <c r="AA608" s="401"/>
      <c r="AB608" s="400"/>
      <c r="AC608" s="401"/>
      <c r="AD608" s="400"/>
      <c r="AE608" s="401"/>
      <c r="AF608" s="400"/>
      <c r="AG608" s="401"/>
      <c r="AH608" s="400"/>
      <c r="AI608" s="401"/>
      <c r="AJ608" s="400"/>
      <c r="AK608" s="401"/>
      <c r="AL608" s="400"/>
      <c r="AM608" s="401"/>
      <c r="AN608" s="400"/>
      <c r="AO608" s="401"/>
      <c r="AP608" s="400"/>
      <c r="AQ608" s="401"/>
      <c r="AR608" s="400"/>
      <c r="AS608" s="401"/>
      <c r="AT608" s="400"/>
      <c r="AU608" s="401"/>
      <c r="AV608" s="400"/>
      <c r="AW608" s="401"/>
      <c r="AX608" s="400"/>
      <c r="AY608" s="401"/>
      <c r="AZ608" s="400"/>
      <c r="BA608" s="401"/>
      <c r="BB608" s="400"/>
      <c r="BC608" s="401"/>
      <c r="BD608" s="400"/>
      <c r="BE608" s="401"/>
      <c r="BF608" s="400"/>
      <c r="BG608" s="401"/>
      <c r="BH608" s="400"/>
      <c r="BI608" s="401"/>
      <c r="BJ608" s="400"/>
      <c r="BK608" s="401"/>
      <c r="BL608" s="400"/>
      <c r="BM608" s="401"/>
      <c r="BN608" s="400"/>
      <c r="BO608" s="401"/>
      <c r="BP608" s="400"/>
      <c r="BQ608" s="401"/>
      <c r="BR608" s="400"/>
      <c r="BS608" s="401"/>
      <c r="BT608" s="400"/>
      <c r="BU608" s="401"/>
      <c r="BV608" s="337">
        <f t="shared" si="243"/>
        <v>0</v>
      </c>
      <c r="BW608" s="337">
        <f t="shared" si="244"/>
        <v>0</v>
      </c>
    </row>
    <row r="609" spans="1:75" s="64" customFormat="1" ht="21.95" customHeight="1" x14ac:dyDescent="0.2">
      <c r="A609" s="385" t="s">
        <v>3740</v>
      </c>
      <c r="B609" s="386" t="s">
        <v>3741</v>
      </c>
      <c r="C609" s="392" t="s">
        <v>3262</v>
      </c>
      <c r="D609" s="387" t="s">
        <v>3737</v>
      </c>
      <c r="E609" s="388" t="s">
        <v>3742</v>
      </c>
      <c r="F609" s="389" t="s">
        <v>3224</v>
      </c>
      <c r="G609" s="389" t="s">
        <v>3225</v>
      </c>
      <c r="H609" s="390" t="s">
        <v>1835</v>
      </c>
      <c r="I609" s="391" t="s">
        <v>3743</v>
      </c>
      <c r="J609" s="353" t="s">
        <v>3231</v>
      </c>
      <c r="K609" s="356" t="s">
        <v>3236</v>
      </c>
      <c r="L609" s="400"/>
      <c r="M609" s="401"/>
      <c r="N609" s="400"/>
      <c r="O609" s="401"/>
      <c r="P609" s="400"/>
      <c r="Q609" s="401"/>
      <c r="R609" s="400"/>
      <c r="S609" s="401"/>
      <c r="T609" s="400"/>
      <c r="U609" s="401"/>
      <c r="V609" s="400"/>
      <c r="W609" s="401"/>
      <c r="X609" s="400"/>
      <c r="Y609" s="401"/>
      <c r="Z609" s="400"/>
      <c r="AA609" s="401"/>
      <c r="AB609" s="400"/>
      <c r="AC609" s="401"/>
      <c r="AD609" s="400"/>
      <c r="AE609" s="401"/>
      <c r="AF609" s="400"/>
      <c r="AG609" s="401"/>
      <c r="AH609" s="400"/>
      <c r="AI609" s="401"/>
      <c r="AJ609" s="400"/>
      <c r="AK609" s="401"/>
      <c r="AL609" s="400"/>
      <c r="AM609" s="401"/>
      <c r="AN609" s="400"/>
      <c r="AO609" s="401"/>
      <c r="AP609" s="400"/>
      <c r="AQ609" s="401"/>
      <c r="AR609" s="400"/>
      <c r="AS609" s="401"/>
      <c r="AT609" s="400"/>
      <c r="AU609" s="401"/>
      <c r="AV609" s="400"/>
      <c r="AW609" s="401"/>
      <c r="AX609" s="400"/>
      <c r="AY609" s="401"/>
      <c r="AZ609" s="400"/>
      <c r="BA609" s="401"/>
      <c r="BB609" s="400"/>
      <c r="BC609" s="401"/>
      <c r="BD609" s="400"/>
      <c r="BE609" s="401"/>
      <c r="BF609" s="400"/>
      <c r="BG609" s="401"/>
      <c r="BH609" s="400"/>
      <c r="BI609" s="401"/>
      <c r="BJ609" s="400"/>
      <c r="BK609" s="401"/>
      <c r="BL609" s="400"/>
      <c r="BM609" s="401"/>
      <c r="BN609" s="400"/>
      <c r="BO609" s="401"/>
      <c r="BP609" s="400"/>
      <c r="BQ609" s="401"/>
      <c r="BR609" s="400"/>
      <c r="BS609" s="401"/>
      <c r="BT609" s="400"/>
      <c r="BU609" s="401"/>
      <c r="BV609" s="337">
        <f t="shared" si="243"/>
        <v>0</v>
      </c>
      <c r="BW609" s="337">
        <f t="shared" si="244"/>
        <v>0</v>
      </c>
    </row>
    <row r="610" spans="1:75" s="64" customFormat="1" ht="21.95" customHeight="1" thickBot="1" x14ac:dyDescent="0.25">
      <c r="A610" s="898" t="s">
        <v>3740</v>
      </c>
      <c r="B610" s="393" t="s">
        <v>3741</v>
      </c>
      <c r="C610" s="394" t="s">
        <v>3262</v>
      </c>
      <c r="D610" s="395" t="s">
        <v>3737</v>
      </c>
      <c r="E610" s="411" t="s">
        <v>3742</v>
      </c>
      <c r="F610" s="396" t="s">
        <v>3224</v>
      </c>
      <c r="G610" s="396" t="s">
        <v>3225</v>
      </c>
      <c r="H610" s="397" t="s">
        <v>1835</v>
      </c>
      <c r="I610" s="899" t="s">
        <v>3743</v>
      </c>
      <c r="J610" s="353" t="s">
        <v>3231</v>
      </c>
      <c r="K610" s="357" t="s">
        <v>60</v>
      </c>
      <c r="L610" s="402"/>
      <c r="M610" s="403"/>
      <c r="N610" s="402"/>
      <c r="O610" s="403"/>
      <c r="P610" s="402"/>
      <c r="Q610" s="403"/>
      <c r="R610" s="402"/>
      <c r="S610" s="403"/>
      <c r="T610" s="402"/>
      <c r="U610" s="403"/>
      <c r="V610" s="402"/>
      <c r="W610" s="403"/>
      <c r="X610" s="402"/>
      <c r="Y610" s="403"/>
      <c r="Z610" s="402"/>
      <c r="AA610" s="403"/>
      <c r="AB610" s="402"/>
      <c r="AC610" s="403"/>
      <c r="AD610" s="402"/>
      <c r="AE610" s="403"/>
      <c r="AF610" s="402"/>
      <c r="AG610" s="403"/>
      <c r="AH610" s="402"/>
      <c r="AI610" s="403"/>
      <c r="AJ610" s="402"/>
      <c r="AK610" s="403"/>
      <c r="AL610" s="402"/>
      <c r="AM610" s="403"/>
      <c r="AN610" s="402"/>
      <c r="AO610" s="403"/>
      <c r="AP610" s="402"/>
      <c r="AQ610" s="403"/>
      <c r="AR610" s="402"/>
      <c r="AS610" s="403"/>
      <c r="AT610" s="402"/>
      <c r="AU610" s="403"/>
      <c r="AV610" s="402"/>
      <c r="AW610" s="403"/>
      <c r="AX610" s="402"/>
      <c r="AY610" s="403"/>
      <c r="AZ610" s="402"/>
      <c r="BA610" s="403"/>
      <c r="BB610" s="402"/>
      <c r="BC610" s="403"/>
      <c r="BD610" s="402"/>
      <c r="BE610" s="403"/>
      <c r="BF610" s="402"/>
      <c r="BG610" s="403"/>
      <c r="BH610" s="402"/>
      <c r="BI610" s="403"/>
      <c r="BJ610" s="402"/>
      <c r="BK610" s="403"/>
      <c r="BL610" s="402"/>
      <c r="BM610" s="403"/>
      <c r="BN610" s="402"/>
      <c r="BO610" s="403"/>
      <c r="BP610" s="402"/>
      <c r="BQ610" s="403"/>
      <c r="BR610" s="402"/>
      <c r="BS610" s="403"/>
      <c r="BT610" s="402"/>
      <c r="BU610" s="403"/>
      <c r="BV610" s="337">
        <f t="shared" si="243"/>
        <v>0</v>
      </c>
      <c r="BW610" s="337">
        <f t="shared" si="244"/>
        <v>0</v>
      </c>
    </row>
    <row r="611" spans="1:75" s="64" customFormat="1" ht="21.95" customHeight="1" x14ac:dyDescent="0.25">
      <c r="A611" s="425" t="s">
        <v>3744</v>
      </c>
      <c r="B611" s="526" t="s">
        <v>3745</v>
      </c>
      <c r="C611" s="527">
        <v>1</v>
      </c>
      <c r="D611" s="528" t="s">
        <v>3746</v>
      </c>
      <c r="E611" s="426" t="s">
        <v>3747</v>
      </c>
      <c r="F611" s="529" t="s">
        <v>3224</v>
      </c>
      <c r="G611" s="529" t="s">
        <v>3225</v>
      </c>
      <c r="H611" s="530" t="s">
        <v>1837</v>
      </c>
      <c r="I611" s="384" t="s">
        <v>3748</v>
      </c>
      <c r="J611" s="353" t="s">
        <v>3231</v>
      </c>
      <c r="K611" s="354" t="s">
        <v>3232</v>
      </c>
      <c r="L611" s="402"/>
      <c r="M611" s="403"/>
      <c r="N611" s="402"/>
      <c r="O611" s="403"/>
      <c r="P611" s="402"/>
      <c r="Q611" s="403"/>
      <c r="R611" s="402"/>
      <c r="S611" s="403"/>
      <c r="T611" s="402"/>
      <c r="U611" s="403"/>
      <c r="V611" s="402"/>
      <c r="W611" s="403"/>
      <c r="X611" s="402"/>
      <c r="Y611" s="403"/>
      <c r="Z611" s="402"/>
      <c r="AA611" s="403"/>
      <c r="AB611" s="402"/>
      <c r="AC611" s="403"/>
      <c r="AD611" s="402"/>
      <c r="AE611" s="403"/>
      <c r="AF611" s="402"/>
      <c r="AG611" s="403"/>
      <c r="AH611" s="402"/>
      <c r="AI611" s="403"/>
      <c r="AJ611" s="402"/>
      <c r="AK611" s="403"/>
      <c r="AL611" s="402"/>
      <c r="AM611" s="403"/>
      <c r="AN611" s="402"/>
      <c r="AO611" s="403"/>
      <c r="AP611" s="402"/>
      <c r="AQ611" s="403"/>
      <c r="AR611" s="402"/>
      <c r="AS611" s="403"/>
      <c r="AT611" s="402"/>
      <c r="AU611" s="403"/>
      <c r="AV611" s="402"/>
      <c r="AW611" s="403"/>
      <c r="AX611" s="402"/>
      <c r="AY611" s="403"/>
      <c r="AZ611" s="402"/>
      <c r="BA611" s="403"/>
      <c r="BB611" s="402"/>
      <c r="BC611" s="403"/>
      <c r="BD611" s="402"/>
      <c r="BE611" s="403"/>
      <c r="BF611" s="402"/>
      <c r="BG611" s="403"/>
      <c r="BH611" s="402"/>
      <c r="BI611" s="403"/>
      <c r="BJ611" s="402"/>
      <c r="BK611" s="403"/>
      <c r="BL611" s="402"/>
      <c r="BM611" s="403"/>
      <c r="BN611" s="402"/>
      <c r="BO611" s="403"/>
      <c r="BP611" s="402"/>
      <c r="BQ611" s="403"/>
      <c r="BR611" s="402"/>
      <c r="BS611" s="403"/>
      <c r="BT611" s="402"/>
      <c r="BU611" s="403"/>
      <c r="BV611" s="337">
        <f>L611+N611+P611+R611+T611+V611+X611+Z611+AB611+AD611+AF611+AH611+AJ611+AL611+AN611+AP611+AR611+AT611+AV611+AX611+AZ611+BB611+BD611+BF611+BH611+BJ611+BL611+BN611+BP611+BR611+BT611</f>
        <v>0</v>
      </c>
      <c r="BW611" s="337">
        <f>M611+O611+Q611+S611+U611+W611+Y611+AA611+AC611+AE611+AG611+AI611+AK611+AM611+AO611+AQ611+AS611+AU611+AW611+AY611+BA611+BC611+BE611+BG611+BI611+BK611+BM611+BO611+BQ611+BS611+BU611</f>
        <v>0</v>
      </c>
    </row>
    <row r="612" spans="1:75" s="64" customFormat="1" ht="21.95" customHeight="1" x14ac:dyDescent="0.2">
      <c r="A612" s="385" t="s">
        <v>3744</v>
      </c>
      <c r="B612" s="386" t="s">
        <v>3745</v>
      </c>
      <c r="C612" s="352" t="s">
        <v>3233</v>
      </c>
      <c r="D612" s="387" t="s">
        <v>3746</v>
      </c>
      <c r="E612" s="388" t="s">
        <v>3747</v>
      </c>
      <c r="F612" s="389" t="s">
        <v>3224</v>
      </c>
      <c r="G612" s="389" t="s">
        <v>3225</v>
      </c>
      <c r="H612" s="390" t="s">
        <v>1837</v>
      </c>
      <c r="I612" s="391" t="s">
        <v>3748</v>
      </c>
      <c r="J612" s="353" t="s">
        <v>3231</v>
      </c>
      <c r="K612" s="353" t="s">
        <v>3234</v>
      </c>
      <c r="L612" s="400"/>
      <c r="M612" s="401"/>
      <c r="N612" s="400">
        <v>3</v>
      </c>
      <c r="O612" s="401"/>
      <c r="P612" s="400">
        <v>2</v>
      </c>
      <c r="Q612" s="401"/>
      <c r="R612" s="400"/>
      <c r="S612" s="401"/>
      <c r="T612" s="400"/>
      <c r="U612" s="401"/>
      <c r="V612" s="400">
        <v>2</v>
      </c>
      <c r="W612" s="401"/>
      <c r="X612" s="400">
        <v>1</v>
      </c>
      <c r="Y612" s="401"/>
      <c r="Z612" s="400"/>
      <c r="AA612" s="401"/>
      <c r="AB612" s="400">
        <v>3</v>
      </c>
      <c r="AC612" s="401"/>
      <c r="AD612" s="400">
        <v>2</v>
      </c>
      <c r="AE612" s="401"/>
      <c r="AF612" s="400"/>
      <c r="AG612" s="401"/>
      <c r="AH612" s="400"/>
      <c r="AI612" s="401"/>
      <c r="AJ612" s="400">
        <v>2</v>
      </c>
      <c r="AK612" s="401"/>
      <c r="AL612" s="400">
        <v>1</v>
      </c>
      <c r="AM612" s="401"/>
      <c r="AN612" s="400"/>
      <c r="AO612" s="401"/>
      <c r="AP612" s="400">
        <v>3</v>
      </c>
      <c r="AQ612" s="401"/>
      <c r="AR612" s="400">
        <v>2</v>
      </c>
      <c r="AS612" s="401"/>
      <c r="AT612" s="400"/>
      <c r="AU612" s="401"/>
      <c r="AV612" s="400"/>
      <c r="AW612" s="401"/>
      <c r="AX612" s="400">
        <v>2</v>
      </c>
      <c r="AY612" s="401"/>
      <c r="AZ612" s="400">
        <v>1</v>
      </c>
      <c r="BA612" s="401"/>
      <c r="BB612" s="400"/>
      <c r="BC612" s="401"/>
      <c r="BD612" s="400">
        <v>3</v>
      </c>
      <c r="BE612" s="401"/>
      <c r="BF612" s="400">
        <v>2</v>
      </c>
      <c r="BG612" s="401"/>
      <c r="BH612" s="400"/>
      <c r="BI612" s="401"/>
      <c r="BJ612" s="400"/>
      <c r="BK612" s="401"/>
      <c r="BL612" s="400">
        <v>2</v>
      </c>
      <c r="BM612" s="401"/>
      <c r="BN612" s="400">
        <v>1</v>
      </c>
      <c r="BO612" s="401"/>
      <c r="BP612" s="400"/>
      <c r="BQ612" s="401"/>
      <c r="BR612" s="400"/>
      <c r="BS612" s="401"/>
      <c r="BT612" s="400"/>
      <c r="BU612" s="401"/>
      <c r="BV612" s="337">
        <f t="shared" ref="BV612:BV615" si="245">L612+N612+P612+R612+T612+V612+X612+Z612+AB612+AD612+AF612+AH612+AJ612+AL612+AN612+AP612+AR612+AT612+AV612+AX612+AZ612+BB612+BD612+BF612+BH612+BJ612+BL612+BN612+BP612+BR612+BT612</f>
        <v>32</v>
      </c>
      <c r="BW612" s="337">
        <f t="shared" ref="BW612:BW615" si="246">M612+O612+Q612+S612+U612+W612+Y612+AA612+AC612+AE612+AG612+AI612+AK612+AM612+AO612+AQ612+AS612+AU612+AW612+AY612+BA612+BC612+BE612+BG612+BI612+BK612+BM612+BO612+BQ612+BS612+BU612</f>
        <v>0</v>
      </c>
    </row>
    <row r="613" spans="1:75" s="64" customFormat="1" ht="21.95" customHeight="1" x14ac:dyDescent="0.2">
      <c r="A613" s="385" t="s">
        <v>3744</v>
      </c>
      <c r="B613" s="386" t="s">
        <v>3745</v>
      </c>
      <c r="C613" s="392" t="s">
        <v>3233</v>
      </c>
      <c r="D613" s="387" t="s">
        <v>3746</v>
      </c>
      <c r="E613" s="388" t="s">
        <v>3747</v>
      </c>
      <c r="F613" s="389" t="s">
        <v>3224</v>
      </c>
      <c r="G613" s="389" t="s">
        <v>3225</v>
      </c>
      <c r="H613" s="390" t="s">
        <v>1837</v>
      </c>
      <c r="I613" s="391" t="s">
        <v>3748</v>
      </c>
      <c r="J613" s="353" t="s">
        <v>3231</v>
      </c>
      <c r="K613" s="355" t="s">
        <v>3235</v>
      </c>
      <c r="L613" s="400"/>
      <c r="M613" s="401"/>
      <c r="N613" s="400"/>
      <c r="O613" s="401"/>
      <c r="P613" s="400"/>
      <c r="Q613" s="401"/>
      <c r="R613" s="400"/>
      <c r="S613" s="401"/>
      <c r="T613" s="400"/>
      <c r="U613" s="401"/>
      <c r="V613" s="400"/>
      <c r="W613" s="401"/>
      <c r="X613" s="400"/>
      <c r="Y613" s="401"/>
      <c r="Z613" s="400"/>
      <c r="AA613" s="401"/>
      <c r="AB613" s="400"/>
      <c r="AC613" s="401"/>
      <c r="AD613" s="400"/>
      <c r="AE613" s="401"/>
      <c r="AF613" s="400"/>
      <c r="AG613" s="401"/>
      <c r="AH613" s="400"/>
      <c r="AI613" s="401"/>
      <c r="AJ613" s="400"/>
      <c r="AK613" s="401"/>
      <c r="AL613" s="400"/>
      <c r="AM613" s="401"/>
      <c r="AN613" s="400"/>
      <c r="AO613" s="401"/>
      <c r="AP613" s="400"/>
      <c r="AQ613" s="401"/>
      <c r="AR613" s="400"/>
      <c r="AS613" s="401"/>
      <c r="AT613" s="400"/>
      <c r="AU613" s="401"/>
      <c r="AV613" s="400"/>
      <c r="AW613" s="401"/>
      <c r="AX613" s="400"/>
      <c r="AY613" s="401"/>
      <c r="AZ613" s="400"/>
      <c r="BA613" s="401"/>
      <c r="BB613" s="400"/>
      <c r="BC613" s="401"/>
      <c r="BD613" s="400"/>
      <c r="BE613" s="401"/>
      <c r="BF613" s="400"/>
      <c r="BG613" s="401"/>
      <c r="BH613" s="400"/>
      <c r="BI613" s="401"/>
      <c r="BJ613" s="400"/>
      <c r="BK613" s="401"/>
      <c r="BL613" s="400"/>
      <c r="BM613" s="401"/>
      <c r="BN613" s="400"/>
      <c r="BO613" s="401"/>
      <c r="BP613" s="400"/>
      <c r="BQ613" s="401"/>
      <c r="BR613" s="400"/>
      <c r="BS613" s="401"/>
      <c r="BT613" s="400"/>
      <c r="BU613" s="401"/>
      <c r="BV613" s="337">
        <f t="shared" si="245"/>
        <v>0</v>
      </c>
      <c r="BW613" s="337">
        <f t="shared" si="246"/>
        <v>0</v>
      </c>
    </row>
    <row r="614" spans="1:75" s="64" customFormat="1" ht="21.95" customHeight="1" x14ac:dyDescent="0.2">
      <c r="A614" s="385" t="s">
        <v>3744</v>
      </c>
      <c r="B614" s="386" t="s">
        <v>3745</v>
      </c>
      <c r="C614" s="392" t="s">
        <v>3233</v>
      </c>
      <c r="D614" s="387" t="s">
        <v>3746</v>
      </c>
      <c r="E614" s="388" t="s">
        <v>3747</v>
      </c>
      <c r="F614" s="389" t="s">
        <v>3224</v>
      </c>
      <c r="G614" s="389" t="s">
        <v>3225</v>
      </c>
      <c r="H614" s="390" t="s">
        <v>1837</v>
      </c>
      <c r="I614" s="391" t="s">
        <v>3748</v>
      </c>
      <c r="J614" s="353" t="s">
        <v>3231</v>
      </c>
      <c r="K614" s="356" t="s">
        <v>3236</v>
      </c>
      <c r="L614" s="400"/>
      <c r="M614" s="401"/>
      <c r="N614" s="400"/>
      <c r="O614" s="401"/>
      <c r="P614" s="400"/>
      <c r="Q614" s="401"/>
      <c r="R614" s="400"/>
      <c r="S614" s="401"/>
      <c r="T614" s="400"/>
      <c r="U614" s="401"/>
      <c r="V614" s="400"/>
      <c r="W614" s="401"/>
      <c r="X614" s="400"/>
      <c r="Y614" s="401"/>
      <c r="Z614" s="400"/>
      <c r="AA614" s="401"/>
      <c r="AB614" s="400"/>
      <c r="AC614" s="401"/>
      <c r="AD614" s="400"/>
      <c r="AE614" s="401"/>
      <c r="AF614" s="400"/>
      <c r="AG614" s="401"/>
      <c r="AH614" s="400"/>
      <c r="AI614" s="401"/>
      <c r="AJ614" s="400"/>
      <c r="AK614" s="401"/>
      <c r="AL614" s="400"/>
      <c r="AM614" s="401"/>
      <c r="AN614" s="400"/>
      <c r="AO614" s="401"/>
      <c r="AP614" s="400"/>
      <c r="AQ614" s="401"/>
      <c r="AR614" s="400"/>
      <c r="AS614" s="401"/>
      <c r="AT614" s="400"/>
      <c r="AU614" s="401"/>
      <c r="AV614" s="400"/>
      <c r="AW614" s="401"/>
      <c r="AX614" s="400"/>
      <c r="AY614" s="401"/>
      <c r="AZ614" s="400"/>
      <c r="BA614" s="401"/>
      <c r="BB614" s="400"/>
      <c r="BC614" s="401"/>
      <c r="BD614" s="400"/>
      <c r="BE614" s="401"/>
      <c r="BF614" s="400"/>
      <c r="BG614" s="401"/>
      <c r="BH614" s="400"/>
      <c r="BI614" s="401"/>
      <c r="BJ614" s="400"/>
      <c r="BK614" s="401"/>
      <c r="BL614" s="400"/>
      <c r="BM614" s="401"/>
      <c r="BN614" s="400"/>
      <c r="BO614" s="401"/>
      <c r="BP614" s="400"/>
      <c r="BQ614" s="401"/>
      <c r="BR614" s="400"/>
      <c r="BS614" s="401"/>
      <c r="BT614" s="400"/>
      <c r="BU614" s="401"/>
      <c r="BV614" s="337">
        <f t="shared" si="245"/>
        <v>0</v>
      </c>
      <c r="BW614" s="337">
        <f t="shared" si="246"/>
        <v>0</v>
      </c>
    </row>
    <row r="615" spans="1:75" s="64" customFormat="1" ht="21.95" customHeight="1" thickBot="1" x14ac:dyDescent="0.25">
      <c r="A615" s="898" t="s">
        <v>3744</v>
      </c>
      <c r="B615" s="393" t="s">
        <v>3745</v>
      </c>
      <c r="C615" s="394" t="s">
        <v>3233</v>
      </c>
      <c r="D615" s="395" t="s">
        <v>3746</v>
      </c>
      <c r="E615" s="411" t="s">
        <v>3747</v>
      </c>
      <c r="F615" s="396" t="s">
        <v>3224</v>
      </c>
      <c r="G615" s="396" t="s">
        <v>3225</v>
      </c>
      <c r="H615" s="397" t="s">
        <v>1837</v>
      </c>
      <c r="I615" s="899" t="s">
        <v>3748</v>
      </c>
      <c r="J615" s="353" t="s">
        <v>3231</v>
      </c>
      <c r="K615" s="357" t="s">
        <v>60</v>
      </c>
      <c r="L615" s="402"/>
      <c r="M615" s="403"/>
      <c r="N615" s="402"/>
      <c r="O615" s="403"/>
      <c r="P615" s="402"/>
      <c r="Q615" s="403"/>
      <c r="R615" s="402"/>
      <c r="S615" s="403"/>
      <c r="T615" s="402"/>
      <c r="U615" s="403"/>
      <c r="V615" s="402"/>
      <c r="W615" s="403"/>
      <c r="X615" s="402"/>
      <c r="Y615" s="403"/>
      <c r="Z615" s="402"/>
      <c r="AA615" s="403"/>
      <c r="AB615" s="402"/>
      <c r="AC615" s="403"/>
      <c r="AD615" s="402"/>
      <c r="AE615" s="403"/>
      <c r="AF615" s="402"/>
      <c r="AG615" s="403"/>
      <c r="AH615" s="402"/>
      <c r="AI615" s="403"/>
      <c r="AJ615" s="402"/>
      <c r="AK615" s="403"/>
      <c r="AL615" s="402"/>
      <c r="AM615" s="403"/>
      <c r="AN615" s="402"/>
      <c r="AO615" s="403"/>
      <c r="AP615" s="402"/>
      <c r="AQ615" s="403"/>
      <c r="AR615" s="402"/>
      <c r="AS615" s="403"/>
      <c r="AT615" s="402"/>
      <c r="AU615" s="403"/>
      <c r="AV615" s="402"/>
      <c r="AW615" s="403"/>
      <c r="AX615" s="402"/>
      <c r="AY615" s="403"/>
      <c r="AZ615" s="402"/>
      <c r="BA615" s="403"/>
      <c r="BB615" s="402"/>
      <c r="BC615" s="403"/>
      <c r="BD615" s="402"/>
      <c r="BE615" s="403"/>
      <c r="BF615" s="402"/>
      <c r="BG615" s="403"/>
      <c r="BH615" s="402"/>
      <c r="BI615" s="403"/>
      <c r="BJ615" s="402"/>
      <c r="BK615" s="403"/>
      <c r="BL615" s="402"/>
      <c r="BM615" s="403"/>
      <c r="BN615" s="402"/>
      <c r="BO615" s="403"/>
      <c r="BP615" s="402"/>
      <c r="BQ615" s="403"/>
      <c r="BR615" s="402"/>
      <c r="BS615" s="403"/>
      <c r="BT615" s="402"/>
      <c r="BU615" s="403"/>
      <c r="BV615" s="337">
        <f t="shared" si="245"/>
        <v>0</v>
      </c>
      <c r="BW615" s="337">
        <f t="shared" si="246"/>
        <v>0</v>
      </c>
    </row>
    <row r="616" spans="1:75" s="64" customFormat="1" ht="21.95" customHeight="1" x14ac:dyDescent="0.25">
      <c r="A616" s="425" t="s">
        <v>3749</v>
      </c>
      <c r="B616" s="526" t="s">
        <v>3750</v>
      </c>
      <c r="C616" s="527">
        <v>1</v>
      </c>
      <c r="D616" s="528" t="s">
        <v>3751</v>
      </c>
      <c r="E616" s="426" t="s">
        <v>3752</v>
      </c>
      <c r="F616" s="529" t="s">
        <v>3224</v>
      </c>
      <c r="G616" s="529" t="s">
        <v>3225</v>
      </c>
      <c r="H616" s="530" t="s">
        <v>1614</v>
      </c>
      <c r="I616" s="384" t="s">
        <v>3753</v>
      </c>
      <c r="J616" s="353" t="s">
        <v>3231</v>
      </c>
      <c r="K616" s="354" t="s">
        <v>3232</v>
      </c>
      <c r="L616" s="402"/>
      <c r="M616" s="403"/>
      <c r="N616" s="402"/>
      <c r="O616" s="403"/>
      <c r="P616" s="402"/>
      <c r="Q616" s="403"/>
      <c r="R616" s="402"/>
      <c r="S616" s="403"/>
      <c r="T616" s="402"/>
      <c r="U616" s="403"/>
      <c r="V616" s="402"/>
      <c r="W616" s="403"/>
      <c r="X616" s="402"/>
      <c r="Y616" s="403"/>
      <c r="Z616" s="402"/>
      <c r="AA616" s="403"/>
      <c r="AB616" s="402"/>
      <c r="AC616" s="403"/>
      <c r="AD616" s="402"/>
      <c r="AE616" s="403"/>
      <c r="AF616" s="402"/>
      <c r="AG616" s="403"/>
      <c r="AH616" s="402"/>
      <c r="AI616" s="403"/>
      <c r="AJ616" s="402"/>
      <c r="AK616" s="403"/>
      <c r="AL616" s="402"/>
      <c r="AM616" s="403"/>
      <c r="AN616" s="402"/>
      <c r="AO616" s="403"/>
      <c r="AP616" s="402"/>
      <c r="AQ616" s="403"/>
      <c r="AR616" s="402"/>
      <c r="AS616" s="403"/>
      <c r="AT616" s="402"/>
      <c r="AU616" s="403"/>
      <c r="AV616" s="402"/>
      <c r="AW616" s="403"/>
      <c r="AX616" s="402"/>
      <c r="AY616" s="403"/>
      <c r="AZ616" s="402"/>
      <c r="BA616" s="403"/>
      <c r="BB616" s="402"/>
      <c r="BC616" s="403"/>
      <c r="BD616" s="402"/>
      <c r="BE616" s="403"/>
      <c r="BF616" s="402"/>
      <c r="BG616" s="403"/>
      <c r="BH616" s="402"/>
      <c r="BI616" s="403"/>
      <c r="BJ616" s="402"/>
      <c r="BK616" s="403"/>
      <c r="BL616" s="402"/>
      <c r="BM616" s="403"/>
      <c r="BN616" s="402"/>
      <c r="BO616" s="403"/>
      <c r="BP616" s="402"/>
      <c r="BQ616" s="403"/>
      <c r="BR616" s="402"/>
      <c r="BS616" s="403"/>
      <c r="BT616" s="402"/>
      <c r="BU616" s="403"/>
      <c r="BV616" s="337">
        <f>L616+N616+P616+R616+T616+V616+X616+Z616+AB616+AD616+AF616+AH616+AJ616+AL616+AN616+AP616+AR616+AT616+AV616+AX616+AZ616+BB616+BD616+BF616+BH616+BJ616+BL616+BN616+BP616+BR616+BT616</f>
        <v>0</v>
      </c>
      <c r="BW616" s="337">
        <f>M616+O616+Q616+S616+U616+W616+Y616+AA616+AC616+AE616+AG616+AI616+AK616+AM616+AO616+AQ616+AS616+AU616+AW616+AY616+BA616+BC616+BE616+BG616+BI616+BK616+BM616+BO616+BQ616+BS616+BU616</f>
        <v>0</v>
      </c>
    </row>
    <row r="617" spans="1:75" s="64" customFormat="1" ht="21.95" customHeight="1" x14ac:dyDescent="0.2">
      <c r="A617" s="385" t="s">
        <v>3749</v>
      </c>
      <c r="B617" s="386" t="s">
        <v>3750</v>
      </c>
      <c r="C617" s="352" t="s">
        <v>3233</v>
      </c>
      <c r="D617" s="387" t="s">
        <v>3751</v>
      </c>
      <c r="E617" s="388" t="s">
        <v>3752</v>
      </c>
      <c r="F617" s="389" t="s">
        <v>3224</v>
      </c>
      <c r="G617" s="389" t="s">
        <v>3225</v>
      </c>
      <c r="H617" s="390" t="s">
        <v>1614</v>
      </c>
      <c r="I617" s="391" t="s">
        <v>3753</v>
      </c>
      <c r="J617" s="353" t="s">
        <v>3231</v>
      </c>
      <c r="K617" s="353" t="s">
        <v>3234</v>
      </c>
      <c r="L617" s="400"/>
      <c r="M617" s="401"/>
      <c r="N617" s="400"/>
      <c r="O617" s="401"/>
      <c r="P617" s="400"/>
      <c r="Q617" s="401"/>
      <c r="R617" s="400"/>
      <c r="S617" s="401"/>
      <c r="T617" s="400"/>
      <c r="U617" s="401"/>
      <c r="V617" s="400"/>
      <c r="W617" s="401"/>
      <c r="X617" s="400"/>
      <c r="Y617" s="401"/>
      <c r="Z617" s="400"/>
      <c r="AA617" s="401"/>
      <c r="AB617" s="400"/>
      <c r="AC617" s="401"/>
      <c r="AD617" s="400"/>
      <c r="AE617" s="401"/>
      <c r="AF617" s="400"/>
      <c r="AG617" s="401"/>
      <c r="AH617" s="400"/>
      <c r="AI617" s="401"/>
      <c r="AJ617" s="400"/>
      <c r="AK617" s="401"/>
      <c r="AL617" s="400"/>
      <c r="AM617" s="401"/>
      <c r="AN617" s="400"/>
      <c r="AO617" s="401"/>
      <c r="AP617" s="400"/>
      <c r="AQ617" s="401"/>
      <c r="AR617" s="400"/>
      <c r="AS617" s="401"/>
      <c r="AT617" s="400"/>
      <c r="AU617" s="401"/>
      <c r="AV617" s="400"/>
      <c r="AW617" s="401"/>
      <c r="AX617" s="400"/>
      <c r="AY617" s="401"/>
      <c r="AZ617" s="400"/>
      <c r="BA617" s="401"/>
      <c r="BB617" s="400"/>
      <c r="BC617" s="401"/>
      <c r="BD617" s="400"/>
      <c r="BE617" s="401"/>
      <c r="BF617" s="400"/>
      <c r="BG617" s="401"/>
      <c r="BH617" s="400"/>
      <c r="BI617" s="401"/>
      <c r="BJ617" s="400"/>
      <c r="BK617" s="401"/>
      <c r="BL617" s="400"/>
      <c r="BM617" s="401"/>
      <c r="BN617" s="400"/>
      <c r="BO617" s="401"/>
      <c r="BP617" s="400"/>
      <c r="BQ617" s="401"/>
      <c r="BR617" s="400"/>
      <c r="BS617" s="401"/>
      <c r="BT617" s="400"/>
      <c r="BU617" s="401"/>
      <c r="BV617" s="337">
        <f t="shared" ref="BV617:BV620" si="247">L617+N617+P617+R617+T617+V617+X617+Z617+AB617+AD617+AF617+AH617+AJ617+AL617+AN617+AP617+AR617+AT617+AV617+AX617+AZ617+BB617+BD617+BF617+BH617+BJ617+BL617+BN617+BP617+BR617+BT617</f>
        <v>0</v>
      </c>
      <c r="BW617" s="337">
        <f t="shared" ref="BW617:BW620" si="248">M617+O617+Q617+S617+U617+W617+Y617+AA617+AC617+AE617+AG617+AI617+AK617+AM617+AO617+AQ617+AS617+AU617+AW617+AY617+BA617+BC617+BE617+BG617+BI617+BK617+BM617+BO617+BQ617+BS617+BU617</f>
        <v>0</v>
      </c>
    </row>
    <row r="618" spans="1:75" s="64" customFormat="1" ht="21.95" customHeight="1" x14ac:dyDescent="0.2">
      <c r="A618" s="385" t="s">
        <v>3749</v>
      </c>
      <c r="B618" s="386" t="s">
        <v>3750</v>
      </c>
      <c r="C618" s="392" t="s">
        <v>3233</v>
      </c>
      <c r="D618" s="387" t="s">
        <v>3751</v>
      </c>
      <c r="E618" s="388" t="s">
        <v>3752</v>
      </c>
      <c r="F618" s="389" t="s">
        <v>3224</v>
      </c>
      <c r="G618" s="389" t="s">
        <v>3225</v>
      </c>
      <c r="H618" s="390" t="s">
        <v>1614</v>
      </c>
      <c r="I618" s="391" t="s">
        <v>3753</v>
      </c>
      <c r="J618" s="353" t="s">
        <v>3231</v>
      </c>
      <c r="K618" s="355" t="s">
        <v>3235</v>
      </c>
      <c r="L618" s="400"/>
      <c r="M618" s="401"/>
      <c r="N618" s="400"/>
      <c r="O618" s="401"/>
      <c r="P618" s="400"/>
      <c r="Q618" s="401"/>
      <c r="R618" s="400"/>
      <c r="S618" s="401"/>
      <c r="T618" s="400"/>
      <c r="U618" s="401"/>
      <c r="V618" s="400"/>
      <c r="W618" s="401"/>
      <c r="X618" s="400"/>
      <c r="Y618" s="401"/>
      <c r="Z618" s="400"/>
      <c r="AA618" s="401"/>
      <c r="AB618" s="400"/>
      <c r="AC618" s="401"/>
      <c r="AD618" s="400"/>
      <c r="AE618" s="401"/>
      <c r="AF618" s="400"/>
      <c r="AG618" s="401"/>
      <c r="AH618" s="400"/>
      <c r="AI618" s="401"/>
      <c r="AJ618" s="400"/>
      <c r="AK618" s="401"/>
      <c r="AL618" s="400"/>
      <c r="AM618" s="401"/>
      <c r="AN618" s="400"/>
      <c r="AO618" s="401"/>
      <c r="AP618" s="400"/>
      <c r="AQ618" s="401"/>
      <c r="AR618" s="400"/>
      <c r="AS618" s="401"/>
      <c r="AT618" s="400"/>
      <c r="AU618" s="401"/>
      <c r="AV618" s="400"/>
      <c r="AW618" s="401"/>
      <c r="AX618" s="400"/>
      <c r="AY618" s="401"/>
      <c r="AZ618" s="400"/>
      <c r="BA618" s="401"/>
      <c r="BB618" s="400"/>
      <c r="BC618" s="401"/>
      <c r="BD618" s="400"/>
      <c r="BE618" s="401"/>
      <c r="BF618" s="400"/>
      <c r="BG618" s="401"/>
      <c r="BH618" s="400"/>
      <c r="BI618" s="401"/>
      <c r="BJ618" s="400"/>
      <c r="BK618" s="401"/>
      <c r="BL618" s="400"/>
      <c r="BM618" s="401"/>
      <c r="BN618" s="400"/>
      <c r="BO618" s="401"/>
      <c r="BP618" s="400"/>
      <c r="BQ618" s="401"/>
      <c r="BR618" s="400"/>
      <c r="BS618" s="401"/>
      <c r="BT618" s="400"/>
      <c r="BU618" s="401"/>
      <c r="BV618" s="337">
        <f t="shared" si="247"/>
        <v>0</v>
      </c>
      <c r="BW618" s="337">
        <f t="shared" si="248"/>
        <v>0</v>
      </c>
    </row>
    <row r="619" spans="1:75" s="64" customFormat="1" ht="21.95" customHeight="1" x14ac:dyDescent="0.2">
      <c r="A619" s="385" t="s">
        <v>3749</v>
      </c>
      <c r="B619" s="386" t="s">
        <v>3750</v>
      </c>
      <c r="C619" s="392" t="s">
        <v>3233</v>
      </c>
      <c r="D619" s="387" t="s">
        <v>3751</v>
      </c>
      <c r="E619" s="388" t="s">
        <v>3752</v>
      </c>
      <c r="F619" s="389" t="s">
        <v>3224</v>
      </c>
      <c r="G619" s="389" t="s">
        <v>3225</v>
      </c>
      <c r="H619" s="390" t="s">
        <v>1614</v>
      </c>
      <c r="I619" s="391" t="s">
        <v>3753</v>
      </c>
      <c r="J619" s="353" t="s">
        <v>3231</v>
      </c>
      <c r="K619" s="356" t="s">
        <v>3236</v>
      </c>
      <c r="L619" s="400"/>
      <c r="M619" s="401"/>
      <c r="N619" s="400"/>
      <c r="O619" s="401"/>
      <c r="P619" s="400"/>
      <c r="Q619" s="401"/>
      <c r="R619" s="400"/>
      <c r="S619" s="401"/>
      <c r="T619" s="400"/>
      <c r="U619" s="401"/>
      <c r="V619" s="400"/>
      <c r="W619" s="401"/>
      <c r="X619" s="400"/>
      <c r="Y619" s="401"/>
      <c r="Z619" s="400"/>
      <c r="AA619" s="401"/>
      <c r="AB619" s="400"/>
      <c r="AC619" s="401"/>
      <c r="AD619" s="400"/>
      <c r="AE619" s="401"/>
      <c r="AF619" s="400"/>
      <c r="AG619" s="401"/>
      <c r="AH619" s="400"/>
      <c r="AI619" s="401"/>
      <c r="AJ619" s="400"/>
      <c r="AK619" s="401"/>
      <c r="AL619" s="400"/>
      <c r="AM619" s="401"/>
      <c r="AN619" s="400"/>
      <c r="AO619" s="401"/>
      <c r="AP619" s="400"/>
      <c r="AQ619" s="401"/>
      <c r="AR619" s="400"/>
      <c r="AS619" s="401"/>
      <c r="AT619" s="400"/>
      <c r="AU619" s="401"/>
      <c r="AV619" s="400"/>
      <c r="AW619" s="401"/>
      <c r="AX619" s="400"/>
      <c r="AY619" s="401"/>
      <c r="AZ619" s="400"/>
      <c r="BA619" s="401"/>
      <c r="BB619" s="400"/>
      <c r="BC619" s="401"/>
      <c r="BD619" s="400"/>
      <c r="BE619" s="401"/>
      <c r="BF619" s="400"/>
      <c r="BG619" s="401"/>
      <c r="BH619" s="400"/>
      <c r="BI619" s="401"/>
      <c r="BJ619" s="400"/>
      <c r="BK619" s="401"/>
      <c r="BL619" s="400"/>
      <c r="BM619" s="401"/>
      <c r="BN619" s="400"/>
      <c r="BO619" s="401"/>
      <c r="BP619" s="400"/>
      <c r="BQ619" s="401"/>
      <c r="BR619" s="400"/>
      <c r="BS619" s="401"/>
      <c r="BT619" s="400"/>
      <c r="BU619" s="401"/>
      <c r="BV619" s="337">
        <f t="shared" si="247"/>
        <v>0</v>
      </c>
      <c r="BW619" s="337">
        <f t="shared" si="248"/>
        <v>0</v>
      </c>
    </row>
    <row r="620" spans="1:75" s="64" customFormat="1" ht="21.95" customHeight="1" thickBot="1" x14ac:dyDescent="0.25">
      <c r="A620" s="898" t="s">
        <v>3749</v>
      </c>
      <c r="B620" s="393" t="s">
        <v>3750</v>
      </c>
      <c r="C620" s="394" t="s">
        <v>3233</v>
      </c>
      <c r="D620" s="395" t="s">
        <v>3751</v>
      </c>
      <c r="E620" s="411" t="s">
        <v>3752</v>
      </c>
      <c r="F620" s="396" t="s">
        <v>3224</v>
      </c>
      <c r="G620" s="396" t="s">
        <v>3225</v>
      </c>
      <c r="H620" s="397" t="s">
        <v>1614</v>
      </c>
      <c r="I620" s="899" t="s">
        <v>3753</v>
      </c>
      <c r="J620" s="353" t="s">
        <v>3231</v>
      </c>
      <c r="K620" s="357" t="s">
        <v>60</v>
      </c>
      <c r="L620" s="402"/>
      <c r="M620" s="403"/>
      <c r="N620" s="402"/>
      <c r="O620" s="403"/>
      <c r="P620" s="402"/>
      <c r="Q620" s="403"/>
      <c r="R620" s="402"/>
      <c r="S620" s="403"/>
      <c r="T620" s="402"/>
      <c r="U620" s="403"/>
      <c r="V620" s="402"/>
      <c r="W620" s="403"/>
      <c r="X620" s="402"/>
      <c r="Y620" s="403"/>
      <c r="Z620" s="402"/>
      <c r="AA620" s="403"/>
      <c r="AB620" s="402"/>
      <c r="AC620" s="403"/>
      <c r="AD620" s="402"/>
      <c r="AE620" s="403"/>
      <c r="AF620" s="402"/>
      <c r="AG620" s="403"/>
      <c r="AH620" s="402"/>
      <c r="AI620" s="403"/>
      <c r="AJ620" s="402"/>
      <c r="AK620" s="403"/>
      <c r="AL620" s="402"/>
      <c r="AM620" s="403"/>
      <c r="AN620" s="402"/>
      <c r="AO620" s="403"/>
      <c r="AP620" s="402"/>
      <c r="AQ620" s="403"/>
      <c r="AR620" s="402"/>
      <c r="AS620" s="403"/>
      <c r="AT620" s="402"/>
      <c r="AU620" s="403"/>
      <c r="AV620" s="402"/>
      <c r="AW620" s="403"/>
      <c r="AX620" s="402"/>
      <c r="AY620" s="403"/>
      <c r="AZ620" s="402"/>
      <c r="BA620" s="403"/>
      <c r="BB620" s="402"/>
      <c r="BC620" s="403"/>
      <c r="BD620" s="402"/>
      <c r="BE620" s="403"/>
      <c r="BF620" s="402"/>
      <c r="BG620" s="403"/>
      <c r="BH620" s="402"/>
      <c r="BI620" s="403"/>
      <c r="BJ620" s="402"/>
      <c r="BK620" s="403"/>
      <c r="BL620" s="402"/>
      <c r="BM620" s="403"/>
      <c r="BN620" s="402"/>
      <c r="BO620" s="403"/>
      <c r="BP620" s="402"/>
      <c r="BQ620" s="403"/>
      <c r="BR620" s="402"/>
      <c r="BS620" s="403"/>
      <c r="BT620" s="402"/>
      <c r="BU620" s="403"/>
      <c r="BV620" s="337">
        <f t="shared" si="247"/>
        <v>0</v>
      </c>
      <c r="BW620" s="337">
        <f t="shared" si="248"/>
        <v>0</v>
      </c>
    </row>
    <row r="621" spans="1:75" s="64" customFormat="1" ht="21.95" customHeight="1" x14ac:dyDescent="0.25">
      <c r="A621" s="425" t="s">
        <v>3754</v>
      </c>
      <c r="B621" s="526" t="s">
        <v>3755</v>
      </c>
      <c r="C621" s="527">
        <v>1</v>
      </c>
      <c r="D621" s="528" t="s">
        <v>3751</v>
      </c>
      <c r="E621" s="426" t="s">
        <v>3756</v>
      </c>
      <c r="F621" s="529" t="s">
        <v>3224</v>
      </c>
      <c r="G621" s="529" t="s">
        <v>3225</v>
      </c>
      <c r="H621" s="530" t="s">
        <v>1614</v>
      </c>
      <c r="I621" s="384" t="s">
        <v>3757</v>
      </c>
      <c r="J621" s="353" t="s">
        <v>3231</v>
      </c>
      <c r="K621" s="354" t="s">
        <v>3232</v>
      </c>
      <c r="L621" s="402"/>
      <c r="M621" s="403"/>
      <c r="N621" s="402"/>
      <c r="O621" s="403"/>
      <c r="P621" s="402"/>
      <c r="Q621" s="403"/>
      <c r="R621" s="402"/>
      <c r="S621" s="403"/>
      <c r="T621" s="402"/>
      <c r="U621" s="403"/>
      <c r="V621" s="402"/>
      <c r="W621" s="403"/>
      <c r="X621" s="402"/>
      <c r="Y621" s="403"/>
      <c r="Z621" s="402"/>
      <c r="AA621" s="403"/>
      <c r="AB621" s="402"/>
      <c r="AC621" s="403"/>
      <c r="AD621" s="402"/>
      <c r="AE621" s="403"/>
      <c r="AF621" s="402"/>
      <c r="AG621" s="403"/>
      <c r="AH621" s="402"/>
      <c r="AI621" s="403"/>
      <c r="AJ621" s="402"/>
      <c r="AK621" s="403"/>
      <c r="AL621" s="402"/>
      <c r="AM621" s="403"/>
      <c r="AN621" s="402"/>
      <c r="AO621" s="403"/>
      <c r="AP621" s="402"/>
      <c r="AQ621" s="403"/>
      <c r="AR621" s="402"/>
      <c r="AS621" s="403"/>
      <c r="AT621" s="402"/>
      <c r="AU621" s="403"/>
      <c r="AV621" s="402"/>
      <c r="AW621" s="403"/>
      <c r="AX621" s="402"/>
      <c r="AY621" s="403"/>
      <c r="AZ621" s="402"/>
      <c r="BA621" s="403"/>
      <c r="BB621" s="402"/>
      <c r="BC621" s="403"/>
      <c r="BD621" s="402"/>
      <c r="BE621" s="403"/>
      <c r="BF621" s="402"/>
      <c r="BG621" s="403"/>
      <c r="BH621" s="402"/>
      <c r="BI621" s="403"/>
      <c r="BJ621" s="402"/>
      <c r="BK621" s="403"/>
      <c r="BL621" s="402"/>
      <c r="BM621" s="403"/>
      <c r="BN621" s="402"/>
      <c r="BO621" s="403"/>
      <c r="BP621" s="402"/>
      <c r="BQ621" s="403"/>
      <c r="BR621" s="402"/>
      <c r="BS621" s="403"/>
      <c r="BT621" s="402"/>
      <c r="BU621" s="403"/>
      <c r="BV621" s="337">
        <f>L621+N621+P621+R621+T621+V621+X621+Z621+AB621+AD621+AF621+AH621+AJ621+AL621+AN621+AP621+AR621+AT621+AV621+AX621+AZ621+BB621+BD621+BF621+BH621+BJ621+BL621+BN621+BP621+BR621+BT621</f>
        <v>0</v>
      </c>
      <c r="BW621" s="337">
        <f>M621+O621+Q621+S621+U621+W621+Y621+AA621+AC621+AE621+AG621+AI621+AK621+AM621+AO621+AQ621+AS621+AU621+AW621+AY621+BA621+BC621+BE621+BG621+BI621+BK621+BM621+BO621+BQ621+BS621+BU621</f>
        <v>0</v>
      </c>
    </row>
    <row r="622" spans="1:75" s="64" customFormat="1" ht="21.95" customHeight="1" x14ac:dyDescent="0.2">
      <c r="A622" s="385" t="s">
        <v>3754</v>
      </c>
      <c r="B622" s="386" t="s">
        <v>3755</v>
      </c>
      <c r="C622" s="352" t="s">
        <v>3233</v>
      </c>
      <c r="D622" s="387" t="s">
        <v>3751</v>
      </c>
      <c r="E622" s="388" t="s">
        <v>3756</v>
      </c>
      <c r="F622" s="389" t="s">
        <v>3224</v>
      </c>
      <c r="G622" s="389" t="s">
        <v>3225</v>
      </c>
      <c r="H622" s="390" t="s">
        <v>1614</v>
      </c>
      <c r="I622" s="391" t="s">
        <v>3757</v>
      </c>
      <c r="J622" s="353" t="s">
        <v>3231</v>
      </c>
      <c r="K622" s="353" t="s">
        <v>3234</v>
      </c>
      <c r="L622" s="400">
        <v>1</v>
      </c>
      <c r="M622" s="401"/>
      <c r="N622" s="400">
        <v>1</v>
      </c>
      <c r="O622" s="401"/>
      <c r="P622" s="400">
        <v>1</v>
      </c>
      <c r="Q622" s="401"/>
      <c r="R622" s="400"/>
      <c r="S622" s="401"/>
      <c r="T622" s="400"/>
      <c r="U622" s="401"/>
      <c r="V622" s="400">
        <v>1</v>
      </c>
      <c r="W622" s="401"/>
      <c r="X622" s="400">
        <v>1</v>
      </c>
      <c r="Y622" s="401"/>
      <c r="Z622" s="400">
        <v>1</v>
      </c>
      <c r="AA622" s="401"/>
      <c r="AB622" s="400">
        <v>1</v>
      </c>
      <c r="AC622" s="401"/>
      <c r="AD622" s="400">
        <v>1</v>
      </c>
      <c r="AE622" s="401"/>
      <c r="AF622" s="400"/>
      <c r="AG622" s="401"/>
      <c r="AH622" s="400"/>
      <c r="AI622" s="401"/>
      <c r="AJ622" s="400">
        <v>1</v>
      </c>
      <c r="AK622" s="401"/>
      <c r="AL622" s="400">
        <v>1</v>
      </c>
      <c r="AM622" s="401"/>
      <c r="AN622" s="400">
        <v>1</v>
      </c>
      <c r="AO622" s="401"/>
      <c r="AP622" s="400">
        <v>1</v>
      </c>
      <c r="AQ622" s="401"/>
      <c r="AR622" s="400">
        <v>1</v>
      </c>
      <c r="AS622" s="401"/>
      <c r="AT622" s="400"/>
      <c r="AU622" s="401"/>
      <c r="AV622" s="400"/>
      <c r="AW622" s="401"/>
      <c r="AX622" s="400">
        <v>1</v>
      </c>
      <c r="AY622" s="401"/>
      <c r="AZ622" s="400">
        <v>1</v>
      </c>
      <c r="BA622" s="401"/>
      <c r="BB622" s="400">
        <v>1</v>
      </c>
      <c r="BC622" s="401"/>
      <c r="BD622" s="400">
        <v>1</v>
      </c>
      <c r="BE622" s="401"/>
      <c r="BF622" s="400">
        <v>1</v>
      </c>
      <c r="BG622" s="401"/>
      <c r="BH622" s="400"/>
      <c r="BI622" s="401"/>
      <c r="BJ622" s="400"/>
      <c r="BK622" s="401"/>
      <c r="BL622" s="400">
        <v>1</v>
      </c>
      <c r="BM622" s="401"/>
      <c r="BN622" s="400">
        <v>1</v>
      </c>
      <c r="BO622" s="401"/>
      <c r="BP622" s="400">
        <v>1</v>
      </c>
      <c r="BQ622" s="401"/>
      <c r="BR622" s="400">
        <v>1</v>
      </c>
      <c r="BS622" s="401"/>
      <c r="BT622" s="400"/>
      <c r="BU622" s="401"/>
      <c r="BV622" s="337">
        <f t="shared" ref="BV622:BV625" si="249">L622+N622+P622+R622+T622+V622+X622+Z622+AB622+AD622+AF622+AH622+AJ622+AL622+AN622+AP622+AR622+AT622+AV622+AX622+AZ622+BB622+BD622+BF622+BH622+BJ622+BL622+BN622+BP622+BR622+BT622</f>
        <v>22</v>
      </c>
      <c r="BW622" s="337">
        <f t="shared" ref="BW622:BW625" si="250">M622+O622+Q622+S622+U622+W622+Y622+AA622+AC622+AE622+AG622+AI622+AK622+AM622+AO622+AQ622+AS622+AU622+AW622+AY622+BA622+BC622+BE622+BG622+BI622+BK622+BM622+BO622+BQ622+BS622+BU622</f>
        <v>0</v>
      </c>
    </row>
    <row r="623" spans="1:75" s="64" customFormat="1" ht="21.95" customHeight="1" x14ac:dyDescent="0.2">
      <c r="A623" s="385" t="s">
        <v>3754</v>
      </c>
      <c r="B623" s="386" t="s">
        <v>3755</v>
      </c>
      <c r="C623" s="392" t="s">
        <v>3233</v>
      </c>
      <c r="D623" s="387" t="s">
        <v>3751</v>
      </c>
      <c r="E623" s="388" t="s">
        <v>3756</v>
      </c>
      <c r="F623" s="389" t="s">
        <v>3224</v>
      </c>
      <c r="G623" s="389" t="s">
        <v>3225</v>
      </c>
      <c r="H623" s="390" t="s">
        <v>1614</v>
      </c>
      <c r="I623" s="391" t="s">
        <v>3757</v>
      </c>
      <c r="J623" s="353" t="s">
        <v>3231</v>
      </c>
      <c r="K623" s="355" t="s">
        <v>3235</v>
      </c>
      <c r="L623" s="400"/>
      <c r="M623" s="401"/>
      <c r="N623" s="400"/>
      <c r="O623" s="401"/>
      <c r="P623" s="400"/>
      <c r="Q623" s="401"/>
      <c r="R623" s="400"/>
      <c r="S623" s="401"/>
      <c r="T623" s="400"/>
      <c r="U623" s="401"/>
      <c r="V623" s="400"/>
      <c r="W623" s="401"/>
      <c r="X623" s="400"/>
      <c r="Y623" s="401"/>
      <c r="Z623" s="400"/>
      <c r="AA623" s="401"/>
      <c r="AB623" s="400"/>
      <c r="AC623" s="401"/>
      <c r="AD623" s="400"/>
      <c r="AE623" s="401"/>
      <c r="AF623" s="400"/>
      <c r="AG623" s="401"/>
      <c r="AH623" s="400"/>
      <c r="AI623" s="401"/>
      <c r="AJ623" s="400"/>
      <c r="AK623" s="401"/>
      <c r="AL623" s="400"/>
      <c r="AM623" s="401"/>
      <c r="AN623" s="400"/>
      <c r="AO623" s="401"/>
      <c r="AP623" s="400"/>
      <c r="AQ623" s="401"/>
      <c r="AR623" s="400"/>
      <c r="AS623" s="401"/>
      <c r="AT623" s="400"/>
      <c r="AU623" s="401"/>
      <c r="AV623" s="400"/>
      <c r="AW623" s="401"/>
      <c r="AX623" s="400"/>
      <c r="AY623" s="401"/>
      <c r="AZ623" s="400"/>
      <c r="BA623" s="401"/>
      <c r="BB623" s="400"/>
      <c r="BC623" s="401"/>
      <c r="BD623" s="400"/>
      <c r="BE623" s="401"/>
      <c r="BF623" s="400"/>
      <c r="BG623" s="401"/>
      <c r="BH623" s="400"/>
      <c r="BI623" s="401"/>
      <c r="BJ623" s="400"/>
      <c r="BK623" s="401"/>
      <c r="BL623" s="400"/>
      <c r="BM623" s="401"/>
      <c r="BN623" s="400"/>
      <c r="BO623" s="401"/>
      <c r="BP623" s="400"/>
      <c r="BQ623" s="401"/>
      <c r="BR623" s="400"/>
      <c r="BS623" s="401"/>
      <c r="BT623" s="400"/>
      <c r="BU623" s="401"/>
      <c r="BV623" s="337">
        <f t="shared" si="249"/>
        <v>0</v>
      </c>
      <c r="BW623" s="337">
        <f t="shared" si="250"/>
        <v>0</v>
      </c>
    </row>
    <row r="624" spans="1:75" s="64" customFormat="1" ht="21.95" customHeight="1" x14ac:dyDescent="0.2">
      <c r="A624" s="385" t="s">
        <v>3754</v>
      </c>
      <c r="B624" s="386" t="s">
        <v>3755</v>
      </c>
      <c r="C624" s="392" t="s">
        <v>3233</v>
      </c>
      <c r="D624" s="387" t="s">
        <v>3751</v>
      </c>
      <c r="E624" s="388" t="s">
        <v>3756</v>
      </c>
      <c r="F624" s="389" t="s">
        <v>3224</v>
      </c>
      <c r="G624" s="389" t="s">
        <v>3225</v>
      </c>
      <c r="H624" s="390" t="s">
        <v>1614</v>
      </c>
      <c r="I624" s="391" t="s">
        <v>3757</v>
      </c>
      <c r="J624" s="353" t="s">
        <v>3231</v>
      </c>
      <c r="K624" s="356" t="s">
        <v>3236</v>
      </c>
      <c r="L624" s="400"/>
      <c r="M624" s="401"/>
      <c r="N624" s="400"/>
      <c r="O624" s="401"/>
      <c r="P624" s="400"/>
      <c r="Q624" s="401"/>
      <c r="R624" s="400"/>
      <c r="S624" s="401"/>
      <c r="T624" s="400"/>
      <c r="U624" s="401"/>
      <c r="V624" s="400"/>
      <c r="W624" s="401"/>
      <c r="X624" s="400"/>
      <c r="Y624" s="401"/>
      <c r="Z624" s="400"/>
      <c r="AA624" s="401"/>
      <c r="AB624" s="400"/>
      <c r="AC624" s="401"/>
      <c r="AD624" s="400"/>
      <c r="AE624" s="401"/>
      <c r="AF624" s="400"/>
      <c r="AG624" s="401"/>
      <c r="AH624" s="400"/>
      <c r="AI624" s="401"/>
      <c r="AJ624" s="400"/>
      <c r="AK624" s="401"/>
      <c r="AL624" s="400"/>
      <c r="AM624" s="401"/>
      <c r="AN624" s="400"/>
      <c r="AO624" s="401"/>
      <c r="AP624" s="400"/>
      <c r="AQ624" s="401"/>
      <c r="AR624" s="400"/>
      <c r="AS624" s="401"/>
      <c r="AT624" s="400"/>
      <c r="AU624" s="401"/>
      <c r="AV624" s="400"/>
      <c r="AW624" s="401"/>
      <c r="AX624" s="400"/>
      <c r="AY624" s="401"/>
      <c r="AZ624" s="400"/>
      <c r="BA624" s="401"/>
      <c r="BB624" s="400"/>
      <c r="BC624" s="401"/>
      <c r="BD624" s="400"/>
      <c r="BE624" s="401"/>
      <c r="BF624" s="400"/>
      <c r="BG624" s="401"/>
      <c r="BH624" s="400"/>
      <c r="BI624" s="401"/>
      <c r="BJ624" s="400"/>
      <c r="BK624" s="401"/>
      <c r="BL624" s="400"/>
      <c r="BM624" s="401"/>
      <c r="BN624" s="400"/>
      <c r="BO624" s="401"/>
      <c r="BP624" s="400"/>
      <c r="BQ624" s="401"/>
      <c r="BR624" s="400"/>
      <c r="BS624" s="401"/>
      <c r="BT624" s="400"/>
      <c r="BU624" s="401"/>
      <c r="BV624" s="337">
        <f t="shared" si="249"/>
        <v>0</v>
      </c>
      <c r="BW624" s="337">
        <f t="shared" si="250"/>
        <v>0</v>
      </c>
    </row>
    <row r="625" spans="1:75" s="64" customFormat="1" ht="21.95" customHeight="1" thickBot="1" x14ac:dyDescent="0.25">
      <c r="A625" s="898" t="s">
        <v>3754</v>
      </c>
      <c r="B625" s="393" t="s">
        <v>3755</v>
      </c>
      <c r="C625" s="394" t="s">
        <v>3233</v>
      </c>
      <c r="D625" s="395" t="s">
        <v>3751</v>
      </c>
      <c r="E625" s="411" t="s">
        <v>3756</v>
      </c>
      <c r="F625" s="396" t="s">
        <v>3224</v>
      </c>
      <c r="G625" s="396" t="s">
        <v>3225</v>
      </c>
      <c r="H625" s="397" t="s">
        <v>1614</v>
      </c>
      <c r="I625" s="899" t="s">
        <v>3757</v>
      </c>
      <c r="J625" s="353" t="s">
        <v>3231</v>
      </c>
      <c r="K625" s="357" t="s">
        <v>60</v>
      </c>
      <c r="L625" s="402"/>
      <c r="M625" s="403"/>
      <c r="N625" s="402"/>
      <c r="O625" s="403"/>
      <c r="P625" s="402"/>
      <c r="Q625" s="403"/>
      <c r="R625" s="402"/>
      <c r="S625" s="403"/>
      <c r="T625" s="402"/>
      <c r="U625" s="403"/>
      <c r="V625" s="402"/>
      <c r="W625" s="403"/>
      <c r="X625" s="402"/>
      <c r="Y625" s="403"/>
      <c r="Z625" s="402"/>
      <c r="AA625" s="403"/>
      <c r="AB625" s="402"/>
      <c r="AC625" s="403"/>
      <c r="AD625" s="402"/>
      <c r="AE625" s="403"/>
      <c r="AF625" s="402"/>
      <c r="AG625" s="403"/>
      <c r="AH625" s="402"/>
      <c r="AI625" s="403"/>
      <c r="AJ625" s="402"/>
      <c r="AK625" s="403"/>
      <c r="AL625" s="402"/>
      <c r="AM625" s="403"/>
      <c r="AN625" s="402"/>
      <c r="AO625" s="403"/>
      <c r="AP625" s="402"/>
      <c r="AQ625" s="403"/>
      <c r="AR625" s="402"/>
      <c r="AS625" s="403"/>
      <c r="AT625" s="402"/>
      <c r="AU625" s="403"/>
      <c r="AV625" s="402"/>
      <c r="AW625" s="403"/>
      <c r="AX625" s="402"/>
      <c r="AY625" s="403"/>
      <c r="AZ625" s="402"/>
      <c r="BA625" s="403"/>
      <c r="BB625" s="402"/>
      <c r="BC625" s="403"/>
      <c r="BD625" s="402"/>
      <c r="BE625" s="403"/>
      <c r="BF625" s="402"/>
      <c r="BG625" s="403"/>
      <c r="BH625" s="402"/>
      <c r="BI625" s="403"/>
      <c r="BJ625" s="402"/>
      <c r="BK625" s="403"/>
      <c r="BL625" s="402"/>
      <c r="BM625" s="403"/>
      <c r="BN625" s="402"/>
      <c r="BO625" s="403"/>
      <c r="BP625" s="402"/>
      <c r="BQ625" s="403"/>
      <c r="BR625" s="402"/>
      <c r="BS625" s="403"/>
      <c r="BT625" s="402"/>
      <c r="BU625" s="403"/>
      <c r="BV625" s="337">
        <f t="shared" si="249"/>
        <v>0</v>
      </c>
      <c r="BW625" s="337">
        <f t="shared" si="250"/>
        <v>0</v>
      </c>
    </row>
    <row r="626" spans="1:75" s="64" customFormat="1" ht="21.95" customHeight="1" x14ac:dyDescent="0.25">
      <c r="A626" s="425" t="s">
        <v>3758</v>
      </c>
      <c r="B626" s="526" t="s">
        <v>3759</v>
      </c>
      <c r="C626" s="527">
        <v>1</v>
      </c>
      <c r="D626" s="528" t="s">
        <v>3760</v>
      </c>
      <c r="E626" s="426" t="s">
        <v>3761</v>
      </c>
      <c r="F626" s="529" t="s">
        <v>3224</v>
      </c>
      <c r="G626" s="529" t="s">
        <v>3225</v>
      </c>
      <c r="H626" s="530" t="s">
        <v>3762</v>
      </c>
      <c r="I626" s="384" t="s">
        <v>1792</v>
      </c>
      <c r="J626" s="353" t="s">
        <v>3231</v>
      </c>
      <c r="K626" s="354" t="s">
        <v>3232</v>
      </c>
      <c r="L626" s="402"/>
      <c r="M626" s="403"/>
      <c r="N626" s="402"/>
      <c r="O626" s="403"/>
      <c r="P626" s="402"/>
      <c r="Q626" s="403"/>
      <c r="R626" s="402"/>
      <c r="S626" s="403"/>
      <c r="T626" s="402"/>
      <c r="U626" s="403"/>
      <c r="V626" s="402"/>
      <c r="W626" s="403"/>
      <c r="X626" s="402"/>
      <c r="Y626" s="403"/>
      <c r="Z626" s="402"/>
      <c r="AA626" s="403"/>
      <c r="AB626" s="402"/>
      <c r="AC626" s="403"/>
      <c r="AD626" s="402"/>
      <c r="AE626" s="403"/>
      <c r="AF626" s="402"/>
      <c r="AG626" s="403"/>
      <c r="AH626" s="402"/>
      <c r="AI626" s="403"/>
      <c r="AJ626" s="402"/>
      <c r="AK626" s="403"/>
      <c r="AL626" s="402"/>
      <c r="AM626" s="403"/>
      <c r="AN626" s="402"/>
      <c r="AO626" s="403"/>
      <c r="AP626" s="402"/>
      <c r="AQ626" s="403"/>
      <c r="AR626" s="402"/>
      <c r="AS626" s="403"/>
      <c r="AT626" s="402"/>
      <c r="AU626" s="403"/>
      <c r="AV626" s="402"/>
      <c r="AW626" s="403"/>
      <c r="AX626" s="402"/>
      <c r="AY626" s="403"/>
      <c r="AZ626" s="402"/>
      <c r="BA626" s="403"/>
      <c r="BB626" s="402"/>
      <c r="BC626" s="403"/>
      <c r="BD626" s="402"/>
      <c r="BE626" s="403"/>
      <c r="BF626" s="402"/>
      <c r="BG626" s="403"/>
      <c r="BH626" s="402"/>
      <c r="BI626" s="403"/>
      <c r="BJ626" s="402"/>
      <c r="BK626" s="403"/>
      <c r="BL626" s="402"/>
      <c r="BM626" s="403"/>
      <c r="BN626" s="402"/>
      <c r="BO626" s="403"/>
      <c r="BP626" s="402"/>
      <c r="BQ626" s="403"/>
      <c r="BR626" s="402"/>
      <c r="BS626" s="403"/>
      <c r="BT626" s="402"/>
      <c r="BU626" s="403"/>
      <c r="BV626" s="337">
        <f>L626+N626+P626+R626+T626+V626+X626+Z626+AB626+AD626+AF626+AH626+AJ626+AL626+AN626+AP626+AR626+AT626+AV626+AX626+AZ626+BB626+BD626+BF626+BH626+BJ626+BL626+BN626+BP626+BR626+BT626</f>
        <v>0</v>
      </c>
      <c r="BW626" s="337">
        <f>M626+O626+Q626+S626+U626+W626+Y626+AA626+AC626+AE626+AG626+AI626+AK626+AM626+AO626+AQ626+AS626+AU626+AW626+AY626+BA626+BC626+BE626+BG626+BI626+BK626+BM626+BO626+BQ626+BS626+BU626</f>
        <v>0</v>
      </c>
    </row>
    <row r="627" spans="1:75" s="64" customFormat="1" ht="21.95" customHeight="1" x14ac:dyDescent="0.2">
      <c r="A627" s="385" t="s">
        <v>3758</v>
      </c>
      <c r="B627" s="386" t="s">
        <v>3759</v>
      </c>
      <c r="C627" s="352" t="s">
        <v>3233</v>
      </c>
      <c r="D627" s="387" t="s">
        <v>3760</v>
      </c>
      <c r="E627" s="388" t="s">
        <v>3761</v>
      </c>
      <c r="F627" s="389" t="s">
        <v>3224</v>
      </c>
      <c r="G627" s="389" t="s">
        <v>3225</v>
      </c>
      <c r="H627" s="390" t="s">
        <v>3762</v>
      </c>
      <c r="I627" s="391" t="s">
        <v>1792</v>
      </c>
      <c r="J627" s="353" t="s">
        <v>3231</v>
      </c>
      <c r="K627" s="353" t="s">
        <v>3234</v>
      </c>
      <c r="L627" s="400"/>
      <c r="M627" s="401"/>
      <c r="N627" s="400">
        <v>1</v>
      </c>
      <c r="O627" s="401"/>
      <c r="P627" s="400">
        <v>1</v>
      </c>
      <c r="Q627" s="401"/>
      <c r="R627" s="400"/>
      <c r="S627" s="401"/>
      <c r="T627" s="400"/>
      <c r="U627" s="401"/>
      <c r="V627" s="400">
        <v>2</v>
      </c>
      <c r="W627" s="401"/>
      <c r="X627" s="400">
        <v>3</v>
      </c>
      <c r="Y627" s="401"/>
      <c r="Z627" s="400"/>
      <c r="AA627" s="401"/>
      <c r="AB627" s="400">
        <v>1</v>
      </c>
      <c r="AC627" s="401"/>
      <c r="AD627" s="400">
        <v>1</v>
      </c>
      <c r="AE627" s="401"/>
      <c r="AF627" s="400"/>
      <c r="AG627" s="401"/>
      <c r="AH627" s="400"/>
      <c r="AI627" s="401"/>
      <c r="AJ627" s="400">
        <v>2</v>
      </c>
      <c r="AK627" s="401"/>
      <c r="AL627" s="400">
        <v>3</v>
      </c>
      <c r="AM627" s="401"/>
      <c r="AN627" s="400"/>
      <c r="AO627" s="401"/>
      <c r="AP627" s="400">
        <v>1</v>
      </c>
      <c r="AQ627" s="401"/>
      <c r="AR627" s="400">
        <v>1</v>
      </c>
      <c r="AS627" s="401"/>
      <c r="AT627" s="400"/>
      <c r="AU627" s="401"/>
      <c r="AV627" s="400"/>
      <c r="AW627" s="401"/>
      <c r="AX627" s="400">
        <v>2</v>
      </c>
      <c r="AY627" s="401"/>
      <c r="AZ627" s="400">
        <v>3</v>
      </c>
      <c r="BA627" s="401"/>
      <c r="BB627" s="400"/>
      <c r="BC627" s="401"/>
      <c r="BD627" s="400">
        <v>1</v>
      </c>
      <c r="BE627" s="401"/>
      <c r="BF627" s="400">
        <v>1</v>
      </c>
      <c r="BG627" s="401"/>
      <c r="BH627" s="400"/>
      <c r="BI627" s="401"/>
      <c r="BJ627" s="400"/>
      <c r="BK627" s="401"/>
      <c r="BL627" s="400">
        <v>2</v>
      </c>
      <c r="BM627" s="401"/>
      <c r="BN627" s="400">
        <v>3</v>
      </c>
      <c r="BO627" s="401"/>
      <c r="BP627" s="400"/>
      <c r="BQ627" s="401"/>
      <c r="BR627" s="400">
        <v>1</v>
      </c>
      <c r="BS627" s="401"/>
      <c r="BT627" s="400"/>
      <c r="BU627" s="401"/>
      <c r="BV627" s="337">
        <f t="shared" ref="BV627:BV630" si="251">L627+N627+P627+R627+T627+V627+X627+Z627+AB627+AD627+AF627+AH627+AJ627+AL627+AN627+AP627+AR627+AT627+AV627+AX627+AZ627+BB627+BD627+BF627+BH627+BJ627+BL627+BN627+BP627+BR627+BT627</f>
        <v>29</v>
      </c>
      <c r="BW627" s="337">
        <f t="shared" ref="BW627:BW630" si="252">M627+O627+Q627+S627+U627+W627+Y627+AA627+AC627+AE627+AG627+AI627+AK627+AM627+AO627+AQ627+AS627+AU627+AW627+AY627+BA627+BC627+BE627+BG627+BI627+BK627+BM627+BO627+BQ627+BS627+BU627</f>
        <v>0</v>
      </c>
    </row>
    <row r="628" spans="1:75" s="64" customFormat="1" ht="21.95" customHeight="1" x14ac:dyDescent="0.2">
      <c r="A628" s="385" t="s">
        <v>3758</v>
      </c>
      <c r="B628" s="386" t="s">
        <v>3759</v>
      </c>
      <c r="C628" s="392" t="s">
        <v>3233</v>
      </c>
      <c r="D628" s="387" t="s">
        <v>3760</v>
      </c>
      <c r="E628" s="388" t="s">
        <v>3761</v>
      </c>
      <c r="F628" s="389" t="s">
        <v>3224</v>
      </c>
      <c r="G628" s="389" t="s">
        <v>3225</v>
      </c>
      <c r="H628" s="390" t="s">
        <v>3762</v>
      </c>
      <c r="I628" s="391" t="s">
        <v>1792</v>
      </c>
      <c r="J628" s="353" t="s">
        <v>3231</v>
      </c>
      <c r="K628" s="355" t="s">
        <v>3235</v>
      </c>
      <c r="L628" s="400"/>
      <c r="M628" s="401"/>
      <c r="N628" s="400"/>
      <c r="O628" s="401"/>
      <c r="P628" s="400"/>
      <c r="Q628" s="401"/>
      <c r="R628" s="400"/>
      <c r="S628" s="401"/>
      <c r="T628" s="400"/>
      <c r="U628" s="401"/>
      <c r="V628" s="400"/>
      <c r="W628" s="401"/>
      <c r="X628" s="400"/>
      <c r="Y628" s="401"/>
      <c r="Z628" s="400"/>
      <c r="AA628" s="401"/>
      <c r="AB628" s="400"/>
      <c r="AC628" s="401"/>
      <c r="AD628" s="400"/>
      <c r="AE628" s="401"/>
      <c r="AF628" s="400"/>
      <c r="AG628" s="401"/>
      <c r="AH628" s="400"/>
      <c r="AI628" s="401"/>
      <c r="AJ628" s="400"/>
      <c r="AK628" s="401"/>
      <c r="AL628" s="400"/>
      <c r="AM628" s="401"/>
      <c r="AN628" s="400"/>
      <c r="AO628" s="401"/>
      <c r="AP628" s="400"/>
      <c r="AQ628" s="401"/>
      <c r="AR628" s="400"/>
      <c r="AS628" s="401"/>
      <c r="AT628" s="400"/>
      <c r="AU628" s="401"/>
      <c r="AV628" s="400"/>
      <c r="AW628" s="401"/>
      <c r="AX628" s="400"/>
      <c r="AY628" s="401"/>
      <c r="AZ628" s="400"/>
      <c r="BA628" s="401"/>
      <c r="BB628" s="400"/>
      <c r="BC628" s="401"/>
      <c r="BD628" s="400"/>
      <c r="BE628" s="401"/>
      <c r="BF628" s="400"/>
      <c r="BG628" s="401"/>
      <c r="BH628" s="400"/>
      <c r="BI628" s="401"/>
      <c r="BJ628" s="400"/>
      <c r="BK628" s="401"/>
      <c r="BL628" s="400"/>
      <c r="BM628" s="401"/>
      <c r="BN628" s="400"/>
      <c r="BO628" s="401"/>
      <c r="BP628" s="400"/>
      <c r="BQ628" s="401"/>
      <c r="BR628" s="400"/>
      <c r="BS628" s="401"/>
      <c r="BT628" s="400"/>
      <c r="BU628" s="401"/>
      <c r="BV628" s="337">
        <f t="shared" si="251"/>
        <v>0</v>
      </c>
      <c r="BW628" s="337">
        <f t="shared" si="252"/>
        <v>0</v>
      </c>
    </row>
    <row r="629" spans="1:75" s="64" customFormat="1" ht="21.95" customHeight="1" x14ac:dyDescent="0.2">
      <c r="A629" s="385" t="s">
        <v>3758</v>
      </c>
      <c r="B629" s="386" t="s">
        <v>3759</v>
      </c>
      <c r="C629" s="392" t="s">
        <v>3233</v>
      </c>
      <c r="D629" s="387" t="s">
        <v>3760</v>
      </c>
      <c r="E629" s="388" t="s">
        <v>3761</v>
      </c>
      <c r="F629" s="389" t="s">
        <v>3224</v>
      </c>
      <c r="G629" s="389" t="s">
        <v>3225</v>
      </c>
      <c r="H629" s="390" t="s">
        <v>3762</v>
      </c>
      <c r="I629" s="391" t="s">
        <v>1792</v>
      </c>
      <c r="J629" s="353" t="s">
        <v>3231</v>
      </c>
      <c r="K629" s="356" t="s">
        <v>3236</v>
      </c>
      <c r="L629" s="400"/>
      <c r="M629" s="401"/>
      <c r="N629" s="400"/>
      <c r="O629" s="401"/>
      <c r="P629" s="400"/>
      <c r="Q629" s="401"/>
      <c r="R629" s="400"/>
      <c r="S629" s="401"/>
      <c r="T629" s="400"/>
      <c r="U629" s="401"/>
      <c r="V629" s="400"/>
      <c r="W629" s="401"/>
      <c r="X629" s="400"/>
      <c r="Y629" s="401"/>
      <c r="Z629" s="400"/>
      <c r="AA629" s="401"/>
      <c r="AB629" s="400"/>
      <c r="AC629" s="401"/>
      <c r="AD629" s="400"/>
      <c r="AE629" s="401"/>
      <c r="AF629" s="400"/>
      <c r="AG629" s="401"/>
      <c r="AH629" s="400"/>
      <c r="AI629" s="401"/>
      <c r="AJ629" s="400"/>
      <c r="AK629" s="401"/>
      <c r="AL629" s="400"/>
      <c r="AM629" s="401"/>
      <c r="AN629" s="400"/>
      <c r="AO629" s="401"/>
      <c r="AP629" s="400"/>
      <c r="AQ629" s="401"/>
      <c r="AR629" s="400"/>
      <c r="AS629" s="401"/>
      <c r="AT629" s="400"/>
      <c r="AU629" s="401"/>
      <c r="AV629" s="400"/>
      <c r="AW629" s="401"/>
      <c r="AX629" s="400"/>
      <c r="AY629" s="401"/>
      <c r="AZ629" s="400"/>
      <c r="BA629" s="401"/>
      <c r="BB629" s="400"/>
      <c r="BC629" s="401"/>
      <c r="BD629" s="400"/>
      <c r="BE629" s="401"/>
      <c r="BF629" s="400"/>
      <c r="BG629" s="401"/>
      <c r="BH629" s="400"/>
      <c r="BI629" s="401"/>
      <c r="BJ629" s="400"/>
      <c r="BK629" s="401"/>
      <c r="BL629" s="400"/>
      <c r="BM629" s="401"/>
      <c r="BN629" s="400"/>
      <c r="BO629" s="401"/>
      <c r="BP629" s="400"/>
      <c r="BQ629" s="401"/>
      <c r="BR629" s="400"/>
      <c r="BS629" s="401"/>
      <c r="BT629" s="400"/>
      <c r="BU629" s="401"/>
      <c r="BV629" s="337">
        <f t="shared" si="251"/>
        <v>0</v>
      </c>
      <c r="BW629" s="337">
        <f t="shared" si="252"/>
        <v>0</v>
      </c>
    </row>
    <row r="630" spans="1:75" s="64" customFormat="1" ht="21.95" customHeight="1" thickBot="1" x14ac:dyDescent="0.25">
      <c r="A630" s="898" t="s">
        <v>3758</v>
      </c>
      <c r="B630" s="393" t="s">
        <v>3759</v>
      </c>
      <c r="C630" s="394" t="s">
        <v>3233</v>
      </c>
      <c r="D630" s="395" t="s">
        <v>3760</v>
      </c>
      <c r="E630" s="411" t="s">
        <v>3761</v>
      </c>
      <c r="F630" s="396" t="s">
        <v>3224</v>
      </c>
      <c r="G630" s="396" t="s">
        <v>3225</v>
      </c>
      <c r="H630" s="397" t="s">
        <v>3762</v>
      </c>
      <c r="I630" s="899" t="s">
        <v>1792</v>
      </c>
      <c r="J630" s="353" t="s">
        <v>3231</v>
      </c>
      <c r="K630" s="357" t="s">
        <v>60</v>
      </c>
      <c r="L630" s="402"/>
      <c r="M630" s="403"/>
      <c r="N630" s="402"/>
      <c r="O630" s="403"/>
      <c r="P630" s="402"/>
      <c r="Q630" s="403"/>
      <c r="R630" s="402"/>
      <c r="S630" s="403"/>
      <c r="T630" s="402"/>
      <c r="U630" s="403"/>
      <c r="V630" s="402"/>
      <c r="W630" s="403"/>
      <c r="X630" s="402"/>
      <c r="Y630" s="403"/>
      <c r="Z630" s="402"/>
      <c r="AA630" s="403"/>
      <c r="AB630" s="402"/>
      <c r="AC630" s="403"/>
      <c r="AD630" s="402"/>
      <c r="AE630" s="403"/>
      <c r="AF630" s="402"/>
      <c r="AG630" s="403"/>
      <c r="AH630" s="402"/>
      <c r="AI630" s="403"/>
      <c r="AJ630" s="402"/>
      <c r="AK630" s="403"/>
      <c r="AL630" s="402"/>
      <c r="AM630" s="403"/>
      <c r="AN630" s="402"/>
      <c r="AO630" s="403"/>
      <c r="AP630" s="402"/>
      <c r="AQ630" s="403"/>
      <c r="AR630" s="402"/>
      <c r="AS630" s="403"/>
      <c r="AT630" s="402"/>
      <c r="AU630" s="403"/>
      <c r="AV630" s="402"/>
      <c r="AW630" s="403"/>
      <c r="AX630" s="402"/>
      <c r="AY630" s="403"/>
      <c r="AZ630" s="402"/>
      <c r="BA630" s="403"/>
      <c r="BB630" s="402"/>
      <c r="BC630" s="403"/>
      <c r="BD630" s="402"/>
      <c r="BE630" s="403"/>
      <c r="BF630" s="402"/>
      <c r="BG630" s="403"/>
      <c r="BH630" s="402"/>
      <c r="BI630" s="403"/>
      <c r="BJ630" s="402"/>
      <c r="BK630" s="403"/>
      <c r="BL630" s="402"/>
      <c r="BM630" s="403"/>
      <c r="BN630" s="402"/>
      <c r="BO630" s="403"/>
      <c r="BP630" s="402"/>
      <c r="BQ630" s="403"/>
      <c r="BR630" s="402"/>
      <c r="BS630" s="403"/>
      <c r="BT630" s="402"/>
      <c r="BU630" s="403"/>
      <c r="BV630" s="337">
        <f t="shared" si="251"/>
        <v>0</v>
      </c>
      <c r="BW630" s="337">
        <f t="shared" si="252"/>
        <v>0</v>
      </c>
    </row>
    <row r="631" spans="1:75" s="64" customFormat="1" ht="21.95" customHeight="1" x14ac:dyDescent="0.25">
      <c r="A631" s="425" t="s">
        <v>3763</v>
      </c>
      <c r="B631" s="526" t="s">
        <v>3764</v>
      </c>
      <c r="C631" s="527">
        <v>3</v>
      </c>
      <c r="D631" s="528" t="s">
        <v>3765</v>
      </c>
      <c r="E631" s="426" t="s">
        <v>3766</v>
      </c>
      <c r="F631" s="529" t="s">
        <v>3224</v>
      </c>
      <c r="G631" s="529" t="s">
        <v>3225</v>
      </c>
      <c r="H631" s="530" t="s">
        <v>431</v>
      </c>
      <c r="I631" s="384" t="s">
        <v>3767</v>
      </c>
      <c r="J631" s="353" t="s">
        <v>3300</v>
      </c>
      <c r="K631" s="354" t="s">
        <v>3232</v>
      </c>
      <c r="L631" s="402"/>
      <c r="M631" s="403"/>
      <c r="N631" s="402"/>
      <c r="O631" s="403"/>
      <c r="P631" s="402"/>
      <c r="Q631" s="403"/>
      <c r="R631" s="402"/>
      <c r="S631" s="403"/>
      <c r="T631" s="402"/>
      <c r="U631" s="403"/>
      <c r="V631" s="402"/>
      <c r="W631" s="403"/>
      <c r="X631" s="402"/>
      <c r="Y631" s="403"/>
      <c r="Z631" s="402"/>
      <c r="AA631" s="403"/>
      <c r="AB631" s="402"/>
      <c r="AC631" s="403"/>
      <c r="AD631" s="402"/>
      <c r="AE631" s="403"/>
      <c r="AF631" s="402"/>
      <c r="AG631" s="403"/>
      <c r="AH631" s="402"/>
      <c r="AI631" s="403"/>
      <c r="AJ631" s="402"/>
      <c r="AK631" s="403"/>
      <c r="AL631" s="402"/>
      <c r="AM631" s="403"/>
      <c r="AN631" s="402"/>
      <c r="AO631" s="403"/>
      <c r="AP631" s="402"/>
      <c r="AQ631" s="403"/>
      <c r="AR631" s="402"/>
      <c r="AS631" s="403"/>
      <c r="AT631" s="402"/>
      <c r="AU631" s="403"/>
      <c r="AV631" s="402"/>
      <c r="AW631" s="403"/>
      <c r="AX631" s="402"/>
      <c r="AY631" s="403"/>
      <c r="AZ631" s="402"/>
      <c r="BA631" s="403"/>
      <c r="BB631" s="402"/>
      <c r="BC631" s="403"/>
      <c r="BD631" s="402"/>
      <c r="BE631" s="403"/>
      <c r="BF631" s="402"/>
      <c r="BG631" s="403"/>
      <c r="BH631" s="402"/>
      <c r="BI631" s="403"/>
      <c r="BJ631" s="402"/>
      <c r="BK631" s="403"/>
      <c r="BL631" s="402"/>
      <c r="BM631" s="403"/>
      <c r="BN631" s="402"/>
      <c r="BO631" s="403"/>
      <c r="BP631" s="402"/>
      <c r="BQ631" s="403"/>
      <c r="BR631" s="402"/>
      <c r="BS631" s="403"/>
      <c r="BT631" s="402"/>
      <c r="BU631" s="403"/>
      <c r="BV631" s="337">
        <f>L631+N631+P631+R631+T631+V631+X631+Z631+AB631+AD631+AF631+AH631+AJ631+AL631+AN631+AP631+AR631+AT631+AV631+AX631+AZ631+BB631+BD631+BF631+BH631+BJ631+BL631+BN631+BP631+BR631+BT631</f>
        <v>0</v>
      </c>
      <c r="BW631" s="337">
        <f>M631+O631+Q631+S631+U631+W631+Y631+AA631+AC631+AE631+AG631+AI631+AK631+AM631+AO631+AQ631+AS631+AU631+AW631+AY631+BA631+BC631+BE631+BG631+BI631+BK631+BM631+BO631+BQ631+BS631+BU631</f>
        <v>0</v>
      </c>
    </row>
    <row r="632" spans="1:75" s="64" customFormat="1" ht="21.95" customHeight="1" x14ac:dyDescent="0.2">
      <c r="A632" s="385" t="s">
        <v>3763</v>
      </c>
      <c r="B632" s="386" t="s">
        <v>3764</v>
      </c>
      <c r="C632" s="352" t="s">
        <v>3301</v>
      </c>
      <c r="D632" s="387" t="s">
        <v>3765</v>
      </c>
      <c r="E632" s="388" t="s">
        <v>3766</v>
      </c>
      <c r="F632" s="389" t="s">
        <v>3224</v>
      </c>
      <c r="G632" s="389" t="s">
        <v>3225</v>
      </c>
      <c r="H632" s="390" t="s">
        <v>431</v>
      </c>
      <c r="I632" s="391" t="s">
        <v>3767</v>
      </c>
      <c r="J632" s="353" t="s">
        <v>3300</v>
      </c>
      <c r="K632" s="353" t="s">
        <v>3234</v>
      </c>
      <c r="L632" s="400"/>
      <c r="M632" s="401"/>
      <c r="N632" s="400"/>
      <c r="O632" s="401"/>
      <c r="P632" s="400"/>
      <c r="Q632" s="401"/>
      <c r="R632" s="400"/>
      <c r="S632" s="401"/>
      <c r="T632" s="400"/>
      <c r="U632" s="401"/>
      <c r="V632" s="400"/>
      <c r="W632" s="401"/>
      <c r="X632" s="400"/>
      <c r="Y632" s="401"/>
      <c r="Z632" s="400"/>
      <c r="AA632" s="401"/>
      <c r="AB632" s="400"/>
      <c r="AC632" s="401"/>
      <c r="AD632" s="400"/>
      <c r="AE632" s="401"/>
      <c r="AF632" s="400"/>
      <c r="AG632" s="401"/>
      <c r="AH632" s="400"/>
      <c r="AI632" s="401"/>
      <c r="AJ632" s="400"/>
      <c r="AK632" s="401"/>
      <c r="AL632" s="400"/>
      <c r="AM632" s="401"/>
      <c r="AN632" s="400"/>
      <c r="AO632" s="401"/>
      <c r="AP632" s="400"/>
      <c r="AQ632" s="401"/>
      <c r="AR632" s="400"/>
      <c r="AS632" s="401"/>
      <c r="AT632" s="400"/>
      <c r="AU632" s="401"/>
      <c r="AV632" s="400"/>
      <c r="AW632" s="401"/>
      <c r="AX632" s="400"/>
      <c r="AY632" s="401"/>
      <c r="AZ632" s="400"/>
      <c r="BA632" s="401"/>
      <c r="BB632" s="400"/>
      <c r="BC632" s="401"/>
      <c r="BD632" s="400"/>
      <c r="BE632" s="401"/>
      <c r="BF632" s="400"/>
      <c r="BG632" s="401"/>
      <c r="BH632" s="400"/>
      <c r="BI632" s="401"/>
      <c r="BJ632" s="400"/>
      <c r="BK632" s="401"/>
      <c r="BL632" s="400"/>
      <c r="BM632" s="401"/>
      <c r="BN632" s="400"/>
      <c r="BO632" s="401"/>
      <c r="BP632" s="400"/>
      <c r="BQ632" s="401"/>
      <c r="BR632" s="400"/>
      <c r="BS632" s="401"/>
      <c r="BT632" s="400"/>
      <c r="BU632" s="401"/>
      <c r="BV632" s="337">
        <f t="shared" ref="BV632:BV635" si="253">L632+N632+P632+R632+T632+V632+X632+Z632+AB632+AD632+AF632+AH632+AJ632+AL632+AN632+AP632+AR632+AT632+AV632+AX632+AZ632+BB632+BD632+BF632+BH632+BJ632+BL632+BN632+BP632+BR632+BT632</f>
        <v>0</v>
      </c>
      <c r="BW632" s="337">
        <f t="shared" ref="BW632:BW635" si="254">M632+O632+Q632+S632+U632+W632+Y632+AA632+AC632+AE632+AG632+AI632+AK632+AM632+AO632+AQ632+AS632+AU632+AW632+AY632+BA632+BC632+BE632+BG632+BI632+BK632+BM632+BO632+BQ632+BS632+BU632</f>
        <v>0</v>
      </c>
    </row>
    <row r="633" spans="1:75" s="64" customFormat="1" ht="21.95" customHeight="1" x14ac:dyDescent="0.2">
      <c r="A633" s="385" t="s">
        <v>3763</v>
      </c>
      <c r="B633" s="386" t="s">
        <v>3764</v>
      </c>
      <c r="C633" s="392" t="s">
        <v>3301</v>
      </c>
      <c r="D633" s="387" t="s">
        <v>3765</v>
      </c>
      <c r="E633" s="388" t="s">
        <v>3766</v>
      </c>
      <c r="F633" s="389" t="s">
        <v>3224</v>
      </c>
      <c r="G633" s="389" t="s">
        <v>3225</v>
      </c>
      <c r="H633" s="390" t="s">
        <v>431</v>
      </c>
      <c r="I633" s="391" t="s">
        <v>3767</v>
      </c>
      <c r="J633" s="353" t="s">
        <v>3300</v>
      </c>
      <c r="K633" s="355" t="s">
        <v>3235</v>
      </c>
      <c r="L633" s="400"/>
      <c r="M633" s="401"/>
      <c r="N633" s="400"/>
      <c r="O633" s="401"/>
      <c r="P633" s="400"/>
      <c r="Q633" s="401"/>
      <c r="R633" s="400"/>
      <c r="S633" s="401"/>
      <c r="T633" s="400"/>
      <c r="U633" s="401"/>
      <c r="V633" s="400"/>
      <c r="W633" s="401"/>
      <c r="X633" s="400"/>
      <c r="Y633" s="401"/>
      <c r="Z633" s="400"/>
      <c r="AA633" s="401"/>
      <c r="AB633" s="400"/>
      <c r="AC633" s="401"/>
      <c r="AD633" s="400"/>
      <c r="AE633" s="401"/>
      <c r="AF633" s="400"/>
      <c r="AG633" s="401"/>
      <c r="AH633" s="400"/>
      <c r="AI633" s="401"/>
      <c r="AJ633" s="400"/>
      <c r="AK633" s="401"/>
      <c r="AL633" s="400"/>
      <c r="AM633" s="401"/>
      <c r="AN633" s="400"/>
      <c r="AO633" s="401"/>
      <c r="AP633" s="400"/>
      <c r="AQ633" s="401"/>
      <c r="AR633" s="400"/>
      <c r="AS633" s="401"/>
      <c r="AT633" s="400"/>
      <c r="AU633" s="401"/>
      <c r="AV633" s="400"/>
      <c r="AW633" s="401"/>
      <c r="AX633" s="400"/>
      <c r="AY633" s="401"/>
      <c r="AZ633" s="400"/>
      <c r="BA633" s="401"/>
      <c r="BB633" s="400"/>
      <c r="BC633" s="401"/>
      <c r="BD633" s="400"/>
      <c r="BE633" s="401"/>
      <c r="BF633" s="400"/>
      <c r="BG633" s="401"/>
      <c r="BH633" s="400"/>
      <c r="BI633" s="401"/>
      <c r="BJ633" s="400"/>
      <c r="BK633" s="401"/>
      <c r="BL633" s="400"/>
      <c r="BM633" s="401"/>
      <c r="BN633" s="400"/>
      <c r="BO633" s="401"/>
      <c r="BP633" s="400"/>
      <c r="BQ633" s="401"/>
      <c r="BR633" s="400"/>
      <c r="BS633" s="401"/>
      <c r="BT633" s="400"/>
      <c r="BU633" s="401"/>
      <c r="BV633" s="337">
        <f t="shared" si="253"/>
        <v>0</v>
      </c>
      <c r="BW633" s="337">
        <f t="shared" si="254"/>
        <v>0</v>
      </c>
    </row>
    <row r="634" spans="1:75" s="64" customFormat="1" ht="21.95" customHeight="1" x14ac:dyDescent="0.2">
      <c r="A634" s="385" t="s">
        <v>3763</v>
      </c>
      <c r="B634" s="386" t="s">
        <v>3764</v>
      </c>
      <c r="C634" s="392" t="s">
        <v>3301</v>
      </c>
      <c r="D634" s="387" t="s">
        <v>3765</v>
      </c>
      <c r="E634" s="388" t="s">
        <v>3766</v>
      </c>
      <c r="F634" s="389" t="s">
        <v>3224</v>
      </c>
      <c r="G634" s="389" t="s">
        <v>3225</v>
      </c>
      <c r="H634" s="390" t="s">
        <v>431</v>
      </c>
      <c r="I634" s="391" t="s">
        <v>3767</v>
      </c>
      <c r="J634" s="353" t="s">
        <v>3300</v>
      </c>
      <c r="K634" s="356" t="s">
        <v>3236</v>
      </c>
      <c r="L634" s="400"/>
      <c r="M634" s="401"/>
      <c r="N634" s="400"/>
      <c r="O634" s="401"/>
      <c r="P634" s="400"/>
      <c r="Q634" s="401"/>
      <c r="R634" s="400"/>
      <c r="S634" s="401"/>
      <c r="T634" s="400"/>
      <c r="U634" s="401"/>
      <c r="V634" s="400"/>
      <c r="W634" s="401"/>
      <c r="X634" s="400"/>
      <c r="Y634" s="401"/>
      <c r="Z634" s="400"/>
      <c r="AA634" s="401"/>
      <c r="AB634" s="400"/>
      <c r="AC634" s="401"/>
      <c r="AD634" s="400"/>
      <c r="AE634" s="401"/>
      <c r="AF634" s="400"/>
      <c r="AG634" s="401"/>
      <c r="AH634" s="400"/>
      <c r="AI634" s="401"/>
      <c r="AJ634" s="400"/>
      <c r="AK634" s="401"/>
      <c r="AL634" s="400"/>
      <c r="AM634" s="401"/>
      <c r="AN634" s="400"/>
      <c r="AO634" s="401"/>
      <c r="AP634" s="400"/>
      <c r="AQ634" s="401"/>
      <c r="AR634" s="400"/>
      <c r="AS634" s="401"/>
      <c r="AT634" s="400"/>
      <c r="AU634" s="401"/>
      <c r="AV634" s="400"/>
      <c r="AW634" s="401"/>
      <c r="AX634" s="400"/>
      <c r="AY634" s="401"/>
      <c r="AZ634" s="400"/>
      <c r="BA634" s="401"/>
      <c r="BB634" s="400"/>
      <c r="BC634" s="401"/>
      <c r="BD634" s="400"/>
      <c r="BE634" s="401"/>
      <c r="BF634" s="400"/>
      <c r="BG634" s="401"/>
      <c r="BH634" s="400"/>
      <c r="BI634" s="401"/>
      <c r="BJ634" s="400"/>
      <c r="BK634" s="401"/>
      <c r="BL634" s="400"/>
      <c r="BM634" s="401"/>
      <c r="BN634" s="400"/>
      <c r="BO634" s="401"/>
      <c r="BP634" s="400"/>
      <c r="BQ634" s="401"/>
      <c r="BR634" s="400"/>
      <c r="BS634" s="401"/>
      <c r="BT634" s="400"/>
      <c r="BU634" s="401"/>
      <c r="BV634" s="337">
        <f t="shared" si="253"/>
        <v>0</v>
      </c>
      <c r="BW634" s="337">
        <f t="shared" si="254"/>
        <v>0</v>
      </c>
    </row>
    <row r="635" spans="1:75" s="64" customFormat="1" ht="21.95" customHeight="1" thickBot="1" x14ac:dyDescent="0.25">
      <c r="A635" s="898" t="s">
        <v>3763</v>
      </c>
      <c r="B635" s="393" t="s">
        <v>3764</v>
      </c>
      <c r="C635" s="394" t="s">
        <v>3301</v>
      </c>
      <c r="D635" s="395" t="s">
        <v>3765</v>
      </c>
      <c r="E635" s="411" t="s">
        <v>3766</v>
      </c>
      <c r="F635" s="396" t="s">
        <v>3224</v>
      </c>
      <c r="G635" s="396" t="s">
        <v>3225</v>
      </c>
      <c r="H635" s="397" t="s">
        <v>431</v>
      </c>
      <c r="I635" s="899" t="s">
        <v>3767</v>
      </c>
      <c r="J635" s="353" t="s">
        <v>3300</v>
      </c>
      <c r="K635" s="357" t="s">
        <v>60</v>
      </c>
      <c r="L635" s="402"/>
      <c r="M635" s="403"/>
      <c r="N635" s="402"/>
      <c r="O635" s="403"/>
      <c r="P635" s="402"/>
      <c r="Q635" s="403"/>
      <c r="R635" s="402"/>
      <c r="S635" s="403"/>
      <c r="T635" s="402"/>
      <c r="U635" s="403"/>
      <c r="V635" s="402"/>
      <c r="W635" s="403"/>
      <c r="X635" s="402"/>
      <c r="Y635" s="403"/>
      <c r="Z635" s="402"/>
      <c r="AA635" s="403"/>
      <c r="AB635" s="402"/>
      <c r="AC635" s="403"/>
      <c r="AD635" s="402"/>
      <c r="AE635" s="403"/>
      <c r="AF635" s="402"/>
      <c r="AG635" s="403"/>
      <c r="AH635" s="402"/>
      <c r="AI635" s="403"/>
      <c r="AJ635" s="402"/>
      <c r="AK635" s="403"/>
      <c r="AL635" s="402"/>
      <c r="AM635" s="403"/>
      <c r="AN635" s="402"/>
      <c r="AO635" s="403"/>
      <c r="AP635" s="402"/>
      <c r="AQ635" s="403"/>
      <c r="AR635" s="402"/>
      <c r="AS635" s="403"/>
      <c r="AT635" s="402"/>
      <c r="AU635" s="403"/>
      <c r="AV635" s="402"/>
      <c r="AW635" s="403"/>
      <c r="AX635" s="402"/>
      <c r="AY635" s="403"/>
      <c r="AZ635" s="402"/>
      <c r="BA635" s="403"/>
      <c r="BB635" s="402"/>
      <c r="BC635" s="403"/>
      <c r="BD635" s="402"/>
      <c r="BE635" s="403"/>
      <c r="BF635" s="402"/>
      <c r="BG635" s="403"/>
      <c r="BH635" s="402"/>
      <c r="BI635" s="403"/>
      <c r="BJ635" s="402"/>
      <c r="BK635" s="403"/>
      <c r="BL635" s="402"/>
      <c r="BM635" s="403"/>
      <c r="BN635" s="402"/>
      <c r="BO635" s="403"/>
      <c r="BP635" s="402"/>
      <c r="BQ635" s="403"/>
      <c r="BR635" s="402"/>
      <c r="BS635" s="403"/>
      <c r="BT635" s="402"/>
      <c r="BU635" s="403"/>
      <c r="BV635" s="337">
        <f t="shared" si="253"/>
        <v>0</v>
      </c>
      <c r="BW635" s="337">
        <f t="shared" si="254"/>
        <v>0</v>
      </c>
    </row>
    <row r="636" spans="1:75" s="64" customFormat="1" ht="21.95" customHeight="1" x14ac:dyDescent="0.25">
      <c r="A636" s="425" t="s">
        <v>3768</v>
      </c>
      <c r="B636" s="526" t="s">
        <v>3769</v>
      </c>
      <c r="C636" s="527">
        <v>3</v>
      </c>
      <c r="D636" s="528" t="s">
        <v>3765</v>
      </c>
      <c r="E636" s="426" t="s">
        <v>3770</v>
      </c>
      <c r="F636" s="529" t="s">
        <v>3224</v>
      </c>
      <c r="G636" s="529" t="s">
        <v>3225</v>
      </c>
      <c r="H636" s="530" t="s">
        <v>431</v>
      </c>
      <c r="I636" s="384" t="s">
        <v>3771</v>
      </c>
      <c r="J636" s="353" t="s">
        <v>3300</v>
      </c>
      <c r="K636" s="354" t="s">
        <v>3232</v>
      </c>
      <c r="L636" s="402"/>
      <c r="M636" s="403"/>
      <c r="N636" s="402"/>
      <c r="O636" s="403"/>
      <c r="P636" s="402"/>
      <c r="Q636" s="403"/>
      <c r="R636" s="402"/>
      <c r="S636" s="403"/>
      <c r="T636" s="402"/>
      <c r="U636" s="403"/>
      <c r="V636" s="402"/>
      <c r="W636" s="403"/>
      <c r="X636" s="402"/>
      <c r="Y636" s="403"/>
      <c r="Z636" s="402"/>
      <c r="AA636" s="403"/>
      <c r="AB636" s="402"/>
      <c r="AC636" s="403"/>
      <c r="AD636" s="402"/>
      <c r="AE636" s="403"/>
      <c r="AF636" s="402"/>
      <c r="AG636" s="403"/>
      <c r="AH636" s="402"/>
      <c r="AI636" s="403"/>
      <c r="AJ636" s="402"/>
      <c r="AK636" s="403"/>
      <c r="AL636" s="402"/>
      <c r="AM636" s="403"/>
      <c r="AN636" s="402"/>
      <c r="AO636" s="403"/>
      <c r="AP636" s="402"/>
      <c r="AQ636" s="403"/>
      <c r="AR636" s="402"/>
      <c r="AS636" s="403"/>
      <c r="AT636" s="402"/>
      <c r="AU636" s="403"/>
      <c r="AV636" s="402"/>
      <c r="AW636" s="403"/>
      <c r="AX636" s="402"/>
      <c r="AY636" s="403"/>
      <c r="AZ636" s="402"/>
      <c r="BA636" s="403"/>
      <c r="BB636" s="402"/>
      <c r="BC636" s="403"/>
      <c r="BD636" s="402"/>
      <c r="BE636" s="403"/>
      <c r="BF636" s="402"/>
      <c r="BG636" s="403"/>
      <c r="BH636" s="402"/>
      <c r="BI636" s="403"/>
      <c r="BJ636" s="402"/>
      <c r="BK636" s="403"/>
      <c r="BL636" s="402"/>
      <c r="BM636" s="403"/>
      <c r="BN636" s="402"/>
      <c r="BO636" s="403"/>
      <c r="BP636" s="402"/>
      <c r="BQ636" s="403"/>
      <c r="BR636" s="402"/>
      <c r="BS636" s="403"/>
      <c r="BT636" s="402"/>
      <c r="BU636" s="403"/>
      <c r="BV636" s="337">
        <f>L636+N636+P636+R636+T636+V636+X636+Z636+AB636+AD636+AF636+AH636+AJ636+AL636+AN636+AP636+AR636+AT636+AV636+AX636+AZ636+BB636+BD636+BF636+BH636+BJ636+BL636+BN636+BP636+BR636+BT636</f>
        <v>0</v>
      </c>
      <c r="BW636" s="337">
        <f>M636+O636+Q636+S636+U636+W636+Y636+AA636+AC636+AE636+AG636+AI636+AK636+AM636+AO636+AQ636+AS636+AU636+AW636+AY636+BA636+BC636+BE636+BG636+BI636+BK636+BM636+BO636+BQ636+BS636+BU636</f>
        <v>0</v>
      </c>
    </row>
    <row r="637" spans="1:75" s="64" customFormat="1" ht="21.95" customHeight="1" x14ac:dyDescent="0.2">
      <c r="A637" s="385" t="s">
        <v>3768</v>
      </c>
      <c r="B637" s="386" t="s">
        <v>3769</v>
      </c>
      <c r="C637" s="352" t="s">
        <v>3301</v>
      </c>
      <c r="D637" s="387" t="s">
        <v>3765</v>
      </c>
      <c r="E637" s="388" t="s">
        <v>3770</v>
      </c>
      <c r="F637" s="389" t="s">
        <v>3224</v>
      </c>
      <c r="G637" s="389" t="s">
        <v>3225</v>
      </c>
      <c r="H637" s="390" t="s">
        <v>431</v>
      </c>
      <c r="I637" s="391" t="s">
        <v>3771</v>
      </c>
      <c r="J637" s="353" t="s">
        <v>3300</v>
      </c>
      <c r="K637" s="353" t="s">
        <v>3234</v>
      </c>
      <c r="L637" s="400"/>
      <c r="M637" s="401"/>
      <c r="N637" s="400"/>
      <c r="O637" s="401"/>
      <c r="P637" s="400"/>
      <c r="Q637" s="401"/>
      <c r="R637" s="400"/>
      <c r="S637" s="401"/>
      <c r="T637" s="400"/>
      <c r="U637" s="401"/>
      <c r="V637" s="400"/>
      <c r="W637" s="401"/>
      <c r="X637" s="400"/>
      <c r="Y637" s="401"/>
      <c r="Z637" s="400"/>
      <c r="AA637" s="401"/>
      <c r="AB637" s="400"/>
      <c r="AC637" s="401"/>
      <c r="AD637" s="400"/>
      <c r="AE637" s="401"/>
      <c r="AF637" s="400"/>
      <c r="AG637" s="401"/>
      <c r="AH637" s="400"/>
      <c r="AI637" s="401"/>
      <c r="AJ637" s="400"/>
      <c r="AK637" s="401"/>
      <c r="AL637" s="400"/>
      <c r="AM637" s="401"/>
      <c r="AN637" s="400"/>
      <c r="AO637" s="401"/>
      <c r="AP637" s="400"/>
      <c r="AQ637" s="401"/>
      <c r="AR637" s="400"/>
      <c r="AS637" s="401"/>
      <c r="AT637" s="400"/>
      <c r="AU637" s="401"/>
      <c r="AV637" s="400"/>
      <c r="AW637" s="401"/>
      <c r="AX637" s="400"/>
      <c r="AY637" s="401"/>
      <c r="AZ637" s="400"/>
      <c r="BA637" s="401"/>
      <c r="BB637" s="400"/>
      <c r="BC637" s="401"/>
      <c r="BD637" s="400"/>
      <c r="BE637" s="401"/>
      <c r="BF637" s="400"/>
      <c r="BG637" s="401"/>
      <c r="BH637" s="400"/>
      <c r="BI637" s="401"/>
      <c r="BJ637" s="400"/>
      <c r="BK637" s="401"/>
      <c r="BL637" s="400"/>
      <c r="BM637" s="401"/>
      <c r="BN637" s="400"/>
      <c r="BO637" s="401"/>
      <c r="BP637" s="400"/>
      <c r="BQ637" s="401"/>
      <c r="BR637" s="400"/>
      <c r="BS637" s="401"/>
      <c r="BT637" s="400"/>
      <c r="BU637" s="401"/>
      <c r="BV637" s="337">
        <f t="shared" ref="BV637:BV640" si="255">L637+N637+P637+R637+T637+V637+X637+Z637+AB637+AD637+AF637+AH637+AJ637+AL637+AN637+AP637+AR637+AT637+AV637+AX637+AZ637+BB637+BD637+BF637+BH637+BJ637+BL637+BN637+BP637+BR637+BT637</f>
        <v>0</v>
      </c>
      <c r="BW637" s="337">
        <f t="shared" ref="BW637:BW640" si="256">M637+O637+Q637+S637+U637+W637+Y637+AA637+AC637+AE637+AG637+AI637+AK637+AM637+AO637+AQ637+AS637+AU637+AW637+AY637+BA637+BC637+BE637+BG637+BI637+BK637+BM637+BO637+BQ637+BS637+BU637</f>
        <v>0</v>
      </c>
    </row>
    <row r="638" spans="1:75" s="64" customFormat="1" ht="21.95" customHeight="1" x14ac:dyDescent="0.2">
      <c r="A638" s="385" t="s">
        <v>3768</v>
      </c>
      <c r="B638" s="386" t="s">
        <v>3769</v>
      </c>
      <c r="C638" s="392" t="s">
        <v>3301</v>
      </c>
      <c r="D638" s="387" t="s">
        <v>3765</v>
      </c>
      <c r="E638" s="388" t="s">
        <v>3770</v>
      </c>
      <c r="F638" s="389" t="s">
        <v>3224</v>
      </c>
      <c r="G638" s="389" t="s">
        <v>3225</v>
      </c>
      <c r="H638" s="390" t="s">
        <v>431</v>
      </c>
      <c r="I638" s="391" t="s">
        <v>3771</v>
      </c>
      <c r="J638" s="353" t="s">
        <v>3300</v>
      </c>
      <c r="K638" s="355" t="s">
        <v>3235</v>
      </c>
      <c r="L638" s="400"/>
      <c r="M638" s="401"/>
      <c r="N638" s="400"/>
      <c r="O638" s="401"/>
      <c r="P638" s="400"/>
      <c r="Q638" s="401"/>
      <c r="R638" s="400"/>
      <c r="S638" s="401"/>
      <c r="T638" s="400"/>
      <c r="U638" s="401"/>
      <c r="V638" s="400"/>
      <c r="W638" s="401"/>
      <c r="X638" s="400"/>
      <c r="Y638" s="401"/>
      <c r="Z638" s="400"/>
      <c r="AA638" s="401"/>
      <c r="AB638" s="400"/>
      <c r="AC638" s="401"/>
      <c r="AD638" s="400"/>
      <c r="AE638" s="401"/>
      <c r="AF638" s="400"/>
      <c r="AG638" s="401"/>
      <c r="AH638" s="400"/>
      <c r="AI638" s="401"/>
      <c r="AJ638" s="400"/>
      <c r="AK638" s="401"/>
      <c r="AL638" s="400"/>
      <c r="AM638" s="401"/>
      <c r="AN638" s="400"/>
      <c r="AO638" s="401"/>
      <c r="AP638" s="400"/>
      <c r="AQ638" s="401"/>
      <c r="AR638" s="400"/>
      <c r="AS638" s="401"/>
      <c r="AT638" s="400"/>
      <c r="AU638" s="401"/>
      <c r="AV638" s="400"/>
      <c r="AW638" s="401"/>
      <c r="AX638" s="400"/>
      <c r="AY638" s="401"/>
      <c r="AZ638" s="400"/>
      <c r="BA638" s="401"/>
      <c r="BB638" s="400"/>
      <c r="BC638" s="401"/>
      <c r="BD638" s="400"/>
      <c r="BE638" s="401"/>
      <c r="BF638" s="400"/>
      <c r="BG638" s="401"/>
      <c r="BH638" s="400"/>
      <c r="BI638" s="401"/>
      <c r="BJ638" s="400"/>
      <c r="BK638" s="401"/>
      <c r="BL638" s="400"/>
      <c r="BM638" s="401"/>
      <c r="BN638" s="400"/>
      <c r="BO638" s="401"/>
      <c r="BP638" s="400"/>
      <c r="BQ638" s="401"/>
      <c r="BR638" s="400"/>
      <c r="BS638" s="401"/>
      <c r="BT638" s="400"/>
      <c r="BU638" s="401"/>
      <c r="BV638" s="337">
        <f t="shared" si="255"/>
        <v>0</v>
      </c>
      <c r="BW638" s="337">
        <f t="shared" si="256"/>
        <v>0</v>
      </c>
    </row>
    <row r="639" spans="1:75" s="64" customFormat="1" ht="21.95" customHeight="1" x14ac:dyDescent="0.2">
      <c r="A639" s="385" t="s">
        <v>3768</v>
      </c>
      <c r="B639" s="386" t="s">
        <v>3769</v>
      </c>
      <c r="C639" s="392" t="s">
        <v>3301</v>
      </c>
      <c r="D639" s="387" t="s">
        <v>3765</v>
      </c>
      <c r="E639" s="388" t="s">
        <v>3770</v>
      </c>
      <c r="F639" s="389" t="s">
        <v>3224</v>
      </c>
      <c r="G639" s="389" t="s">
        <v>3225</v>
      </c>
      <c r="H639" s="390" t="s">
        <v>431</v>
      </c>
      <c r="I639" s="391" t="s">
        <v>3771</v>
      </c>
      <c r="J639" s="353" t="s">
        <v>3300</v>
      </c>
      <c r="K639" s="356" t="s">
        <v>3236</v>
      </c>
      <c r="L639" s="400"/>
      <c r="M639" s="401"/>
      <c r="N639" s="400"/>
      <c r="O639" s="401"/>
      <c r="P639" s="400"/>
      <c r="Q639" s="401"/>
      <c r="R639" s="400"/>
      <c r="S639" s="401"/>
      <c r="T639" s="400"/>
      <c r="U639" s="401"/>
      <c r="V639" s="400"/>
      <c r="W639" s="401"/>
      <c r="X639" s="400"/>
      <c r="Y639" s="401"/>
      <c r="Z639" s="400"/>
      <c r="AA639" s="401"/>
      <c r="AB639" s="400"/>
      <c r="AC639" s="401"/>
      <c r="AD639" s="400"/>
      <c r="AE639" s="401"/>
      <c r="AF639" s="400"/>
      <c r="AG639" s="401"/>
      <c r="AH639" s="400"/>
      <c r="AI639" s="401"/>
      <c r="AJ639" s="400"/>
      <c r="AK639" s="401"/>
      <c r="AL639" s="400"/>
      <c r="AM639" s="401"/>
      <c r="AN639" s="400"/>
      <c r="AO639" s="401"/>
      <c r="AP639" s="400"/>
      <c r="AQ639" s="401"/>
      <c r="AR639" s="400"/>
      <c r="AS639" s="401"/>
      <c r="AT639" s="400"/>
      <c r="AU639" s="401"/>
      <c r="AV639" s="400"/>
      <c r="AW639" s="401"/>
      <c r="AX639" s="400"/>
      <c r="AY639" s="401"/>
      <c r="AZ639" s="400"/>
      <c r="BA639" s="401"/>
      <c r="BB639" s="400"/>
      <c r="BC639" s="401"/>
      <c r="BD639" s="400"/>
      <c r="BE639" s="401"/>
      <c r="BF639" s="400"/>
      <c r="BG639" s="401"/>
      <c r="BH639" s="400"/>
      <c r="BI639" s="401"/>
      <c r="BJ639" s="400"/>
      <c r="BK639" s="401"/>
      <c r="BL639" s="400"/>
      <c r="BM639" s="401"/>
      <c r="BN639" s="400"/>
      <c r="BO639" s="401"/>
      <c r="BP639" s="400"/>
      <c r="BQ639" s="401"/>
      <c r="BR639" s="400"/>
      <c r="BS639" s="401"/>
      <c r="BT639" s="400"/>
      <c r="BU639" s="401"/>
      <c r="BV639" s="337">
        <f t="shared" si="255"/>
        <v>0</v>
      </c>
      <c r="BW639" s="337">
        <f t="shared" si="256"/>
        <v>0</v>
      </c>
    </row>
    <row r="640" spans="1:75" s="64" customFormat="1" ht="21.95" customHeight="1" thickBot="1" x14ac:dyDescent="0.25">
      <c r="A640" s="898" t="s">
        <v>3768</v>
      </c>
      <c r="B640" s="393" t="s">
        <v>3769</v>
      </c>
      <c r="C640" s="394" t="s">
        <v>3301</v>
      </c>
      <c r="D640" s="395" t="s">
        <v>3765</v>
      </c>
      <c r="E640" s="411" t="s">
        <v>3770</v>
      </c>
      <c r="F640" s="396" t="s">
        <v>3224</v>
      </c>
      <c r="G640" s="396" t="s">
        <v>3225</v>
      </c>
      <c r="H640" s="397" t="s">
        <v>431</v>
      </c>
      <c r="I640" s="899" t="s">
        <v>3771</v>
      </c>
      <c r="J640" s="353" t="s">
        <v>3300</v>
      </c>
      <c r="K640" s="357" t="s">
        <v>60</v>
      </c>
      <c r="L640" s="402"/>
      <c r="M640" s="403"/>
      <c r="N640" s="402"/>
      <c r="O640" s="403"/>
      <c r="P640" s="402"/>
      <c r="Q640" s="403"/>
      <c r="R640" s="402"/>
      <c r="S640" s="403"/>
      <c r="T640" s="402"/>
      <c r="U640" s="403"/>
      <c r="V640" s="402"/>
      <c r="W640" s="403"/>
      <c r="X640" s="402"/>
      <c r="Y640" s="403"/>
      <c r="Z640" s="402"/>
      <c r="AA640" s="403"/>
      <c r="AB640" s="402"/>
      <c r="AC640" s="403"/>
      <c r="AD640" s="402"/>
      <c r="AE640" s="403"/>
      <c r="AF640" s="402"/>
      <c r="AG640" s="403"/>
      <c r="AH640" s="402"/>
      <c r="AI640" s="403"/>
      <c r="AJ640" s="402"/>
      <c r="AK640" s="403"/>
      <c r="AL640" s="402"/>
      <c r="AM640" s="403"/>
      <c r="AN640" s="402"/>
      <c r="AO640" s="403"/>
      <c r="AP640" s="402"/>
      <c r="AQ640" s="403"/>
      <c r="AR640" s="402"/>
      <c r="AS640" s="403"/>
      <c r="AT640" s="402"/>
      <c r="AU640" s="403"/>
      <c r="AV640" s="402"/>
      <c r="AW640" s="403"/>
      <c r="AX640" s="402"/>
      <c r="AY640" s="403"/>
      <c r="AZ640" s="402"/>
      <c r="BA640" s="403"/>
      <c r="BB640" s="402"/>
      <c r="BC640" s="403"/>
      <c r="BD640" s="402"/>
      <c r="BE640" s="403"/>
      <c r="BF640" s="402"/>
      <c r="BG640" s="403"/>
      <c r="BH640" s="402"/>
      <c r="BI640" s="403"/>
      <c r="BJ640" s="402"/>
      <c r="BK640" s="403"/>
      <c r="BL640" s="402"/>
      <c r="BM640" s="403"/>
      <c r="BN640" s="402"/>
      <c r="BO640" s="403"/>
      <c r="BP640" s="402"/>
      <c r="BQ640" s="403"/>
      <c r="BR640" s="402"/>
      <c r="BS640" s="403"/>
      <c r="BT640" s="402"/>
      <c r="BU640" s="403"/>
      <c r="BV640" s="337">
        <f t="shared" si="255"/>
        <v>0</v>
      </c>
      <c r="BW640" s="337">
        <f t="shared" si="256"/>
        <v>0</v>
      </c>
    </row>
    <row r="641" spans="1:75" s="64" customFormat="1" ht="21.95" customHeight="1" x14ac:dyDescent="0.25">
      <c r="A641" s="425" t="s">
        <v>3772</v>
      </c>
      <c r="B641" s="526" t="s">
        <v>3773</v>
      </c>
      <c r="C641" s="527">
        <v>3</v>
      </c>
      <c r="D641" s="528" t="s">
        <v>3765</v>
      </c>
      <c r="E641" s="426" t="s">
        <v>3774</v>
      </c>
      <c r="F641" s="529" t="s">
        <v>3224</v>
      </c>
      <c r="G641" s="529" t="s">
        <v>3225</v>
      </c>
      <c r="H641" s="530" t="s">
        <v>431</v>
      </c>
      <c r="I641" s="384" t="s">
        <v>3775</v>
      </c>
      <c r="J641" s="353" t="s">
        <v>3300</v>
      </c>
      <c r="K641" s="354" t="s">
        <v>3232</v>
      </c>
      <c r="L641" s="402"/>
      <c r="M641" s="403"/>
      <c r="N641" s="402"/>
      <c r="O641" s="403"/>
      <c r="P641" s="402"/>
      <c r="Q641" s="403"/>
      <c r="R641" s="402"/>
      <c r="S641" s="403"/>
      <c r="T641" s="402"/>
      <c r="U641" s="403"/>
      <c r="V641" s="402"/>
      <c r="W641" s="403"/>
      <c r="X641" s="402"/>
      <c r="Y641" s="403"/>
      <c r="Z641" s="402"/>
      <c r="AA641" s="403"/>
      <c r="AB641" s="402"/>
      <c r="AC641" s="403"/>
      <c r="AD641" s="402"/>
      <c r="AE641" s="403"/>
      <c r="AF641" s="402"/>
      <c r="AG641" s="403"/>
      <c r="AH641" s="402"/>
      <c r="AI641" s="403"/>
      <c r="AJ641" s="402"/>
      <c r="AK641" s="403"/>
      <c r="AL641" s="402"/>
      <c r="AM641" s="403"/>
      <c r="AN641" s="402"/>
      <c r="AO641" s="403"/>
      <c r="AP641" s="402"/>
      <c r="AQ641" s="403"/>
      <c r="AR641" s="402"/>
      <c r="AS641" s="403"/>
      <c r="AT641" s="402"/>
      <c r="AU641" s="403"/>
      <c r="AV641" s="402"/>
      <c r="AW641" s="403"/>
      <c r="AX641" s="402"/>
      <c r="AY641" s="403"/>
      <c r="AZ641" s="402"/>
      <c r="BA641" s="403"/>
      <c r="BB641" s="402"/>
      <c r="BC641" s="403"/>
      <c r="BD641" s="402"/>
      <c r="BE641" s="403"/>
      <c r="BF641" s="402"/>
      <c r="BG641" s="403"/>
      <c r="BH641" s="402"/>
      <c r="BI641" s="403"/>
      <c r="BJ641" s="402"/>
      <c r="BK641" s="403"/>
      <c r="BL641" s="402"/>
      <c r="BM641" s="403"/>
      <c r="BN641" s="402"/>
      <c r="BO641" s="403"/>
      <c r="BP641" s="402"/>
      <c r="BQ641" s="403"/>
      <c r="BR641" s="402"/>
      <c r="BS641" s="403"/>
      <c r="BT641" s="402"/>
      <c r="BU641" s="403"/>
      <c r="BV641" s="337">
        <f>L641+N641+P641+R641+T641+V641+X641+Z641+AB641+AD641+AF641+AH641+AJ641+AL641+AN641+AP641+AR641+AT641+AV641+AX641+AZ641+BB641+BD641+BF641+BH641+BJ641+BL641+BN641+BP641+BR641+BT641</f>
        <v>0</v>
      </c>
      <c r="BW641" s="337">
        <f>M641+O641+Q641+S641+U641+W641+Y641+AA641+AC641+AE641+AG641+AI641+AK641+AM641+AO641+AQ641+AS641+AU641+AW641+AY641+BA641+BC641+BE641+BG641+BI641+BK641+BM641+BO641+BQ641+BS641+BU641</f>
        <v>0</v>
      </c>
    </row>
    <row r="642" spans="1:75" s="64" customFormat="1" ht="21.95" customHeight="1" x14ac:dyDescent="0.2">
      <c r="A642" s="385" t="s">
        <v>3772</v>
      </c>
      <c r="B642" s="386" t="s">
        <v>3773</v>
      </c>
      <c r="C642" s="352" t="s">
        <v>3301</v>
      </c>
      <c r="D642" s="387" t="s">
        <v>3765</v>
      </c>
      <c r="E642" s="388" t="s">
        <v>3774</v>
      </c>
      <c r="F642" s="389" t="s">
        <v>3224</v>
      </c>
      <c r="G642" s="389" t="s">
        <v>3225</v>
      </c>
      <c r="H642" s="390" t="s">
        <v>431</v>
      </c>
      <c r="I642" s="391" t="s">
        <v>3775</v>
      </c>
      <c r="J642" s="353" t="s">
        <v>3300</v>
      </c>
      <c r="K642" s="353" t="s">
        <v>3234</v>
      </c>
      <c r="L642" s="400"/>
      <c r="M642" s="401"/>
      <c r="N642" s="400"/>
      <c r="O642" s="401"/>
      <c r="P642" s="400"/>
      <c r="Q642" s="401"/>
      <c r="R642" s="400"/>
      <c r="S642" s="401"/>
      <c r="T642" s="400"/>
      <c r="U642" s="401"/>
      <c r="V642" s="400"/>
      <c r="W642" s="401"/>
      <c r="X642" s="400"/>
      <c r="Y642" s="401"/>
      <c r="Z642" s="400"/>
      <c r="AA642" s="401"/>
      <c r="AB642" s="400"/>
      <c r="AC642" s="401"/>
      <c r="AD642" s="400"/>
      <c r="AE642" s="401"/>
      <c r="AF642" s="400"/>
      <c r="AG642" s="401"/>
      <c r="AH642" s="400"/>
      <c r="AI642" s="401"/>
      <c r="AJ642" s="400"/>
      <c r="AK642" s="401"/>
      <c r="AL642" s="400"/>
      <c r="AM642" s="401"/>
      <c r="AN642" s="400"/>
      <c r="AO642" s="401"/>
      <c r="AP642" s="400"/>
      <c r="AQ642" s="401"/>
      <c r="AR642" s="400"/>
      <c r="AS642" s="401"/>
      <c r="AT642" s="400"/>
      <c r="AU642" s="401"/>
      <c r="AV642" s="400"/>
      <c r="AW642" s="401"/>
      <c r="AX642" s="400"/>
      <c r="AY642" s="401"/>
      <c r="AZ642" s="400"/>
      <c r="BA642" s="401"/>
      <c r="BB642" s="400"/>
      <c r="BC642" s="401"/>
      <c r="BD642" s="400"/>
      <c r="BE642" s="401"/>
      <c r="BF642" s="400"/>
      <c r="BG642" s="401"/>
      <c r="BH642" s="400"/>
      <c r="BI642" s="401"/>
      <c r="BJ642" s="400"/>
      <c r="BK642" s="401"/>
      <c r="BL642" s="400"/>
      <c r="BM642" s="401"/>
      <c r="BN642" s="400"/>
      <c r="BO642" s="401"/>
      <c r="BP642" s="400"/>
      <c r="BQ642" s="401"/>
      <c r="BR642" s="400"/>
      <c r="BS642" s="401"/>
      <c r="BT642" s="400"/>
      <c r="BU642" s="401"/>
      <c r="BV642" s="337">
        <f t="shared" ref="BV642:BV645" si="257">L642+N642+P642+R642+T642+V642+X642+Z642+AB642+AD642+AF642+AH642+AJ642+AL642+AN642+AP642+AR642+AT642+AV642+AX642+AZ642+BB642+BD642+BF642+BH642+BJ642+BL642+BN642+BP642+BR642+BT642</f>
        <v>0</v>
      </c>
      <c r="BW642" s="337">
        <f t="shared" ref="BW642:BW645" si="258">M642+O642+Q642+S642+U642+W642+Y642+AA642+AC642+AE642+AG642+AI642+AK642+AM642+AO642+AQ642+AS642+AU642+AW642+AY642+BA642+BC642+BE642+BG642+BI642+BK642+BM642+BO642+BQ642+BS642+BU642</f>
        <v>0</v>
      </c>
    </row>
    <row r="643" spans="1:75" s="64" customFormat="1" ht="21.95" customHeight="1" x14ac:dyDescent="0.2">
      <c r="A643" s="385" t="s">
        <v>3772</v>
      </c>
      <c r="B643" s="386" t="s">
        <v>3773</v>
      </c>
      <c r="C643" s="392" t="s">
        <v>3301</v>
      </c>
      <c r="D643" s="387" t="s">
        <v>3765</v>
      </c>
      <c r="E643" s="388" t="s">
        <v>3774</v>
      </c>
      <c r="F643" s="389" t="s">
        <v>3224</v>
      </c>
      <c r="G643" s="389" t="s">
        <v>3225</v>
      </c>
      <c r="H643" s="390" t="s">
        <v>431</v>
      </c>
      <c r="I643" s="391" t="s">
        <v>3775</v>
      </c>
      <c r="J643" s="353" t="s">
        <v>3300</v>
      </c>
      <c r="K643" s="355" t="s">
        <v>3235</v>
      </c>
      <c r="L643" s="400"/>
      <c r="M643" s="401"/>
      <c r="N643" s="400"/>
      <c r="O643" s="401"/>
      <c r="P643" s="400"/>
      <c r="Q643" s="401"/>
      <c r="R643" s="400"/>
      <c r="S643" s="401"/>
      <c r="T643" s="400"/>
      <c r="U643" s="401"/>
      <c r="V643" s="400"/>
      <c r="W643" s="401"/>
      <c r="X643" s="400"/>
      <c r="Y643" s="401"/>
      <c r="Z643" s="400"/>
      <c r="AA643" s="401"/>
      <c r="AB643" s="400"/>
      <c r="AC643" s="401"/>
      <c r="AD643" s="400"/>
      <c r="AE643" s="401"/>
      <c r="AF643" s="400"/>
      <c r="AG643" s="401"/>
      <c r="AH643" s="400"/>
      <c r="AI643" s="401"/>
      <c r="AJ643" s="400"/>
      <c r="AK643" s="401"/>
      <c r="AL643" s="400"/>
      <c r="AM643" s="401"/>
      <c r="AN643" s="400"/>
      <c r="AO643" s="401"/>
      <c r="AP643" s="400"/>
      <c r="AQ643" s="401"/>
      <c r="AR643" s="400"/>
      <c r="AS643" s="401"/>
      <c r="AT643" s="400"/>
      <c r="AU643" s="401"/>
      <c r="AV643" s="400"/>
      <c r="AW643" s="401"/>
      <c r="AX643" s="400"/>
      <c r="AY643" s="401"/>
      <c r="AZ643" s="400"/>
      <c r="BA643" s="401"/>
      <c r="BB643" s="400"/>
      <c r="BC643" s="401"/>
      <c r="BD643" s="400"/>
      <c r="BE643" s="401"/>
      <c r="BF643" s="400"/>
      <c r="BG643" s="401"/>
      <c r="BH643" s="400"/>
      <c r="BI643" s="401"/>
      <c r="BJ643" s="400"/>
      <c r="BK643" s="401"/>
      <c r="BL643" s="400"/>
      <c r="BM643" s="401"/>
      <c r="BN643" s="400"/>
      <c r="BO643" s="401"/>
      <c r="BP643" s="400"/>
      <c r="BQ643" s="401"/>
      <c r="BR643" s="400"/>
      <c r="BS643" s="401"/>
      <c r="BT643" s="400"/>
      <c r="BU643" s="401"/>
      <c r="BV643" s="337">
        <f t="shared" si="257"/>
        <v>0</v>
      </c>
      <c r="BW643" s="337">
        <f t="shared" si="258"/>
        <v>0</v>
      </c>
    </row>
    <row r="644" spans="1:75" s="64" customFormat="1" ht="21.95" customHeight="1" x14ac:dyDescent="0.2">
      <c r="A644" s="385" t="s">
        <v>3772</v>
      </c>
      <c r="B644" s="386" t="s">
        <v>3773</v>
      </c>
      <c r="C644" s="392" t="s">
        <v>3301</v>
      </c>
      <c r="D644" s="387" t="s">
        <v>3765</v>
      </c>
      <c r="E644" s="388" t="s">
        <v>3774</v>
      </c>
      <c r="F644" s="389" t="s">
        <v>3224</v>
      </c>
      <c r="G644" s="389" t="s">
        <v>3225</v>
      </c>
      <c r="H644" s="390" t="s">
        <v>431</v>
      </c>
      <c r="I644" s="391" t="s">
        <v>3775</v>
      </c>
      <c r="J644" s="353" t="s">
        <v>3300</v>
      </c>
      <c r="K644" s="356" t="s">
        <v>3236</v>
      </c>
      <c r="L644" s="400"/>
      <c r="M644" s="401"/>
      <c r="N644" s="400"/>
      <c r="O644" s="401"/>
      <c r="P644" s="400"/>
      <c r="Q644" s="401"/>
      <c r="R644" s="400"/>
      <c r="S644" s="401"/>
      <c r="T644" s="400"/>
      <c r="U644" s="401"/>
      <c r="V644" s="400"/>
      <c r="W644" s="401"/>
      <c r="X644" s="400"/>
      <c r="Y644" s="401"/>
      <c r="Z644" s="400"/>
      <c r="AA644" s="401"/>
      <c r="AB644" s="400"/>
      <c r="AC644" s="401"/>
      <c r="AD644" s="400"/>
      <c r="AE644" s="401"/>
      <c r="AF644" s="400"/>
      <c r="AG644" s="401"/>
      <c r="AH644" s="400"/>
      <c r="AI644" s="401"/>
      <c r="AJ644" s="400"/>
      <c r="AK644" s="401"/>
      <c r="AL644" s="400"/>
      <c r="AM644" s="401"/>
      <c r="AN644" s="400"/>
      <c r="AO644" s="401"/>
      <c r="AP644" s="400"/>
      <c r="AQ644" s="401"/>
      <c r="AR644" s="400"/>
      <c r="AS644" s="401"/>
      <c r="AT644" s="400"/>
      <c r="AU644" s="401"/>
      <c r="AV644" s="400"/>
      <c r="AW644" s="401"/>
      <c r="AX644" s="400"/>
      <c r="AY644" s="401"/>
      <c r="AZ644" s="400"/>
      <c r="BA644" s="401"/>
      <c r="BB644" s="400"/>
      <c r="BC644" s="401"/>
      <c r="BD644" s="400"/>
      <c r="BE644" s="401"/>
      <c r="BF644" s="400"/>
      <c r="BG644" s="401"/>
      <c r="BH644" s="400"/>
      <c r="BI644" s="401"/>
      <c r="BJ644" s="400"/>
      <c r="BK644" s="401"/>
      <c r="BL644" s="400"/>
      <c r="BM644" s="401"/>
      <c r="BN644" s="400"/>
      <c r="BO644" s="401"/>
      <c r="BP644" s="400"/>
      <c r="BQ644" s="401"/>
      <c r="BR644" s="400"/>
      <c r="BS644" s="401"/>
      <c r="BT644" s="400"/>
      <c r="BU644" s="401"/>
      <c r="BV644" s="337">
        <f t="shared" si="257"/>
        <v>0</v>
      </c>
      <c r="BW644" s="337">
        <f t="shared" si="258"/>
        <v>0</v>
      </c>
    </row>
    <row r="645" spans="1:75" s="64" customFormat="1" ht="21.95" customHeight="1" thickBot="1" x14ac:dyDescent="0.25">
      <c r="A645" s="898" t="s">
        <v>3772</v>
      </c>
      <c r="B645" s="393" t="s">
        <v>3773</v>
      </c>
      <c r="C645" s="394" t="s">
        <v>3301</v>
      </c>
      <c r="D645" s="395" t="s">
        <v>3765</v>
      </c>
      <c r="E645" s="411" t="s">
        <v>3774</v>
      </c>
      <c r="F645" s="396" t="s">
        <v>3224</v>
      </c>
      <c r="G645" s="396" t="s">
        <v>3225</v>
      </c>
      <c r="H645" s="397" t="s">
        <v>431</v>
      </c>
      <c r="I645" s="899" t="s">
        <v>3775</v>
      </c>
      <c r="J645" s="353" t="s">
        <v>3300</v>
      </c>
      <c r="K645" s="357" t="s">
        <v>60</v>
      </c>
      <c r="L645" s="402"/>
      <c r="M645" s="403"/>
      <c r="N645" s="402"/>
      <c r="O645" s="403"/>
      <c r="P645" s="402"/>
      <c r="Q645" s="403"/>
      <c r="R645" s="402"/>
      <c r="S645" s="403"/>
      <c r="T645" s="402"/>
      <c r="U645" s="403"/>
      <c r="V645" s="402"/>
      <c r="W645" s="403"/>
      <c r="X645" s="402"/>
      <c r="Y645" s="403"/>
      <c r="Z645" s="402"/>
      <c r="AA645" s="403"/>
      <c r="AB645" s="402"/>
      <c r="AC645" s="403"/>
      <c r="AD645" s="402"/>
      <c r="AE645" s="403"/>
      <c r="AF645" s="402"/>
      <c r="AG645" s="403"/>
      <c r="AH645" s="402"/>
      <c r="AI645" s="403"/>
      <c r="AJ645" s="402"/>
      <c r="AK645" s="403"/>
      <c r="AL645" s="402"/>
      <c r="AM645" s="403"/>
      <c r="AN645" s="402"/>
      <c r="AO645" s="403"/>
      <c r="AP645" s="402"/>
      <c r="AQ645" s="403"/>
      <c r="AR645" s="402"/>
      <c r="AS645" s="403"/>
      <c r="AT645" s="402"/>
      <c r="AU645" s="403"/>
      <c r="AV645" s="402"/>
      <c r="AW645" s="403"/>
      <c r="AX645" s="402"/>
      <c r="AY645" s="403"/>
      <c r="AZ645" s="402"/>
      <c r="BA645" s="403"/>
      <c r="BB645" s="402"/>
      <c r="BC645" s="403"/>
      <c r="BD645" s="402"/>
      <c r="BE645" s="403"/>
      <c r="BF645" s="402"/>
      <c r="BG645" s="403"/>
      <c r="BH645" s="402"/>
      <c r="BI645" s="403"/>
      <c r="BJ645" s="402"/>
      <c r="BK645" s="403"/>
      <c r="BL645" s="402"/>
      <c r="BM645" s="403"/>
      <c r="BN645" s="402"/>
      <c r="BO645" s="403"/>
      <c r="BP645" s="402"/>
      <c r="BQ645" s="403"/>
      <c r="BR645" s="402"/>
      <c r="BS645" s="403"/>
      <c r="BT645" s="402"/>
      <c r="BU645" s="403"/>
      <c r="BV645" s="337">
        <f t="shared" si="257"/>
        <v>0</v>
      </c>
      <c r="BW645" s="337">
        <f t="shared" si="258"/>
        <v>0</v>
      </c>
    </row>
    <row r="646" spans="1:75" s="64" customFormat="1" ht="21.95" customHeight="1" x14ac:dyDescent="0.25">
      <c r="A646" s="425" t="s">
        <v>3776</v>
      </c>
      <c r="B646" s="526" t="s">
        <v>3777</v>
      </c>
      <c r="C646" s="527">
        <v>3</v>
      </c>
      <c r="D646" s="528" t="s">
        <v>3778</v>
      </c>
      <c r="E646" s="426" t="s">
        <v>3779</v>
      </c>
      <c r="F646" s="529" t="s">
        <v>3224</v>
      </c>
      <c r="G646" s="529" t="s">
        <v>3225</v>
      </c>
      <c r="H646" s="530" t="s">
        <v>431</v>
      </c>
      <c r="I646" s="384" t="s">
        <v>3780</v>
      </c>
      <c r="J646" s="353" t="s">
        <v>3300</v>
      </c>
      <c r="K646" s="354" t="s">
        <v>3232</v>
      </c>
      <c r="L646" s="402"/>
      <c r="M646" s="403"/>
      <c r="N646" s="402"/>
      <c r="O646" s="403"/>
      <c r="P646" s="402"/>
      <c r="Q646" s="403"/>
      <c r="R646" s="402"/>
      <c r="S646" s="403"/>
      <c r="T646" s="402"/>
      <c r="U646" s="403"/>
      <c r="V646" s="402"/>
      <c r="W646" s="403"/>
      <c r="X646" s="402"/>
      <c r="Y646" s="403"/>
      <c r="Z646" s="402"/>
      <c r="AA646" s="403"/>
      <c r="AB646" s="402"/>
      <c r="AC646" s="403"/>
      <c r="AD646" s="402"/>
      <c r="AE646" s="403"/>
      <c r="AF646" s="402"/>
      <c r="AG646" s="403"/>
      <c r="AH646" s="402"/>
      <c r="AI646" s="403"/>
      <c r="AJ646" s="402"/>
      <c r="AK646" s="403"/>
      <c r="AL646" s="402"/>
      <c r="AM646" s="403"/>
      <c r="AN646" s="402"/>
      <c r="AO646" s="403"/>
      <c r="AP646" s="402"/>
      <c r="AQ646" s="403"/>
      <c r="AR646" s="402"/>
      <c r="AS646" s="403"/>
      <c r="AT646" s="402"/>
      <c r="AU646" s="403"/>
      <c r="AV646" s="402"/>
      <c r="AW646" s="403"/>
      <c r="AX646" s="402"/>
      <c r="AY646" s="403"/>
      <c r="AZ646" s="402"/>
      <c r="BA646" s="403"/>
      <c r="BB646" s="402"/>
      <c r="BC646" s="403"/>
      <c r="BD646" s="402"/>
      <c r="BE646" s="403"/>
      <c r="BF646" s="402"/>
      <c r="BG646" s="403"/>
      <c r="BH646" s="402"/>
      <c r="BI646" s="403"/>
      <c r="BJ646" s="402"/>
      <c r="BK646" s="403"/>
      <c r="BL646" s="402"/>
      <c r="BM646" s="403"/>
      <c r="BN646" s="402"/>
      <c r="BO646" s="403"/>
      <c r="BP646" s="402"/>
      <c r="BQ646" s="403"/>
      <c r="BR646" s="402"/>
      <c r="BS646" s="403"/>
      <c r="BT646" s="402"/>
      <c r="BU646" s="403"/>
      <c r="BV646" s="337">
        <f>L646+N646+P646+R646+T646+V646+X646+Z646+AB646+AD646+AF646+AH646+AJ646+AL646+AN646+AP646+AR646+AT646+AV646+AX646+AZ646+BB646+BD646+BF646+BH646+BJ646+BL646+BN646+BP646+BR646+BT646</f>
        <v>0</v>
      </c>
      <c r="BW646" s="337">
        <f>M646+O646+Q646+S646+U646+W646+Y646+AA646+AC646+AE646+AG646+AI646+AK646+AM646+AO646+AQ646+AS646+AU646+AW646+AY646+BA646+BC646+BE646+BG646+BI646+BK646+BM646+BO646+BQ646+BS646+BU646</f>
        <v>0</v>
      </c>
    </row>
    <row r="647" spans="1:75" s="64" customFormat="1" ht="21.95" customHeight="1" x14ac:dyDescent="0.2">
      <c r="A647" s="385" t="s">
        <v>3776</v>
      </c>
      <c r="B647" s="386" t="s">
        <v>3777</v>
      </c>
      <c r="C647" s="352" t="s">
        <v>3301</v>
      </c>
      <c r="D647" s="387" t="s">
        <v>3778</v>
      </c>
      <c r="E647" s="388" t="s">
        <v>3779</v>
      </c>
      <c r="F647" s="389" t="s">
        <v>3224</v>
      </c>
      <c r="G647" s="389" t="s">
        <v>3225</v>
      </c>
      <c r="H647" s="390" t="s">
        <v>431</v>
      </c>
      <c r="I647" s="391" t="s">
        <v>3780</v>
      </c>
      <c r="J647" s="353" t="s">
        <v>3300</v>
      </c>
      <c r="K647" s="353" t="s">
        <v>3234</v>
      </c>
      <c r="L647" s="400"/>
      <c r="M647" s="401"/>
      <c r="N647" s="400"/>
      <c r="O647" s="401"/>
      <c r="P647" s="400"/>
      <c r="Q647" s="401"/>
      <c r="R647" s="400"/>
      <c r="S647" s="401"/>
      <c r="T647" s="400"/>
      <c r="U647" s="401"/>
      <c r="V647" s="400"/>
      <c r="W647" s="401"/>
      <c r="X647" s="400"/>
      <c r="Y647" s="401"/>
      <c r="Z647" s="400"/>
      <c r="AA647" s="401"/>
      <c r="AB647" s="400"/>
      <c r="AC647" s="401"/>
      <c r="AD647" s="400"/>
      <c r="AE647" s="401"/>
      <c r="AF647" s="400"/>
      <c r="AG647" s="401"/>
      <c r="AH647" s="400"/>
      <c r="AI647" s="401"/>
      <c r="AJ647" s="400"/>
      <c r="AK647" s="401"/>
      <c r="AL647" s="400"/>
      <c r="AM647" s="401"/>
      <c r="AN647" s="400"/>
      <c r="AO647" s="401"/>
      <c r="AP647" s="400"/>
      <c r="AQ647" s="401"/>
      <c r="AR647" s="400"/>
      <c r="AS647" s="401"/>
      <c r="AT647" s="400"/>
      <c r="AU647" s="401"/>
      <c r="AV647" s="400"/>
      <c r="AW647" s="401"/>
      <c r="AX647" s="400"/>
      <c r="AY647" s="401"/>
      <c r="AZ647" s="400"/>
      <c r="BA647" s="401"/>
      <c r="BB647" s="400"/>
      <c r="BC647" s="401"/>
      <c r="BD647" s="400"/>
      <c r="BE647" s="401"/>
      <c r="BF647" s="400"/>
      <c r="BG647" s="401"/>
      <c r="BH647" s="400"/>
      <c r="BI647" s="401"/>
      <c r="BJ647" s="400"/>
      <c r="BK647" s="401"/>
      <c r="BL647" s="400"/>
      <c r="BM647" s="401"/>
      <c r="BN647" s="400"/>
      <c r="BO647" s="401"/>
      <c r="BP647" s="400"/>
      <c r="BQ647" s="401"/>
      <c r="BR647" s="400"/>
      <c r="BS647" s="401"/>
      <c r="BT647" s="400"/>
      <c r="BU647" s="401"/>
      <c r="BV647" s="337">
        <f t="shared" ref="BV647:BV650" si="259">L647+N647+P647+R647+T647+V647+X647+Z647+AB647+AD647+AF647+AH647+AJ647+AL647+AN647+AP647+AR647+AT647+AV647+AX647+AZ647+BB647+BD647+BF647+BH647+BJ647+BL647+BN647+BP647+BR647+BT647</f>
        <v>0</v>
      </c>
      <c r="BW647" s="337">
        <f t="shared" ref="BW647:BW650" si="260">M647+O647+Q647+S647+U647+W647+Y647+AA647+AC647+AE647+AG647+AI647+AK647+AM647+AO647+AQ647+AS647+AU647+AW647+AY647+BA647+BC647+BE647+BG647+BI647+BK647+BM647+BO647+BQ647+BS647+BU647</f>
        <v>0</v>
      </c>
    </row>
    <row r="648" spans="1:75" s="64" customFormat="1" ht="21.95" customHeight="1" x14ac:dyDescent="0.2">
      <c r="A648" s="385" t="s">
        <v>3776</v>
      </c>
      <c r="B648" s="386" t="s">
        <v>3777</v>
      </c>
      <c r="C648" s="392" t="s">
        <v>3301</v>
      </c>
      <c r="D648" s="387" t="s">
        <v>3778</v>
      </c>
      <c r="E648" s="388" t="s">
        <v>3779</v>
      </c>
      <c r="F648" s="389" t="s">
        <v>3224</v>
      </c>
      <c r="G648" s="389" t="s">
        <v>3225</v>
      </c>
      <c r="H648" s="390" t="s">
        <v>431</v>
      </c>
      <c r="I648" s="391" t="s">
        <v>3780</v>
      </c>
      <c r="J648" s="353" t="s">
        <v>3300</v>
      </c>
      <c r="K648" s="355" t="s">
        <v>3235</v>
      </c>
      <c r="L648" s="400"/>
      <c r="M648" s="401"/>
      <c r="N648" s="400"/>
      <c r="O648" s="401"/>
      <c r="P648" s="400"/>
      <c r="Q648" s="401"/>
      <c r="R648" s="400"/>
      <c r="S648" s="401"/>
      <c r="T648" s="400"/>
      <c r="U648" s="401"/>
      <c r="V648" s="400"/>
      <c r="W648" s="401"/>
      <c r="X648" s="400"/>
      <c r="Y648" s="401"/>
      <c r="Z648" s="400"/>
      <c r="AA648" s="401"/>
      <c r="AB648" s="400"/>
      <c r="AC648" s="401"/>
      <c r="AD648" s="400"/>
      <c r="AE648" s="401"/>
      <c r="AF648" s="400"/>
      <c r="AG648" s="401"/>
      <c r="AH648" s="400"/>
      <c r="AI648" s="401"/>
      <c r="AJ648" s="400"/>
      <c r="AK648" s="401"/>
      <c r="AL648" s="400"/>
      <c r="AM648" s="401"/>
      <c r="AN648" s="400"/>
      <c r="AO648" s="401"/>
      <c r="AP648" s="400"/>
      <c r="AQ648" s="401"/>
      <c r="AR648" s="400"/>
      <c r="AS648" s="401"/>
      <c r="AT648" s="400"/>
      <c r="AU648" s="401"/>
      <c r="AV648" s="400"/>
      <c r="AW648" s="401"/>
      <c r="AX648" s="400"/>
      <c r="AY648" s="401"/>
      <c r="AZ648" s="400"/>
      <c r="BA648" s="401"/>
      <c r="BB648" s="400"/>
      <c r="BC648" s="401"/>
      <c r="BD648" s="400"/>
      <c r="BE648" s="401"/>
      <c r="BF648" s="400"/>
      <c r="BG648" s="401"/>
      <c r="BH648" s="400"/>
      <c r="BI648" s="401"/>
      <c r="BJ648" s="400"/>
      <c r="BK648" s="401"/>
      <c r="BL648" s="400"/>
      <c r="BM648" s="401"/>
      <c r="BN648" s="400"/>
      <c r="BO648" s="401"/>
      <c r="BP648" s="400"/>
      <c r="BQ648" s="401"/>
      <c r="BR648" s="400"/>
      <c r="BS648" s="401"/>
      <c r="BT648" s="400"/>
      <c r="BU648" s="401"/>
      <c r="BV648" s="337">
        <f t="shared" si="259"/>
        <v>0</v>
      </c>
      <c r="BW648" s="337">
        <f t="shared" si="260"/>
        <v>0</v>
      </c>
    </row>
    <row r="649" spans="1:75" s="64" customFormat="1" ht="21.95" customHeight="1" x14ac:dyDescent="0.2">
      <c r="A649" s="385" t="s">
        <v>3776</v>
      </c>
      <c r="B649" s="386" t="s">
        <v>3777</v>
      </c>
      <c r="C649" s="392" t="s">
        <v>3301</v>
      </c>
      <c r="D649" s="387" t="s">
        <v>3778</v>
      </c>
      <c r="E649" s="388" t="s">
        <v>3779</v>
      </c>
      <c r="F649" s="389" t="s">
        <v>3224</v>
      </c>
      <c r="G649" s="389" t="s">
        <v>3225</v>
      </c>
      <c r="H649" s="390" t="s">
        <v>431</v>
      </c>
      <c r="I649" s="391" t="s">
        <v>3780</v>
      </c>
      <c r="J649" s="353" t="s">
        <v>3300</v>
      </c>
      <c r="K649" s="356" t="s">
        <v>3236</v>
      </c>
      <c r="L649" s="400"/>
      <c r="M649" s="401"/>
      <c r="N649" s="400"/>
      <c r="O649" s="401"/>
      <c r="P649" s="400"/>
      <c r="Q649" s="401"/>
      <c r="R649" s="400"/>
      <c r="S649" s="401"/>
      <c r="T649" s="400"/>
      <c r="U649" s="401"/>
      <c r="V649" s="400"/>
      <c r="W649" s="401"/>
      <c r="X649" s="400"/>
      <c r="Y649" s="401"/>
      <c r="Z649" s="400"/>
      <c r="AA649" s="401"/>
      <c r="AB649" s="400"/>
      <c r="AC649" s="401"/>
      <c r="AD649" s="400"/>
      <c r="AE649" s="401"/>
      <c r="AF649" s="400"/>
      <c r="AG649" s="401"/>
      <c r="AH649" s="400"/>
      <c r="AI649" s="401"/>
      <c r="AJ649" s="400"/>
      <c r="AK649" s="401"/>
      <c r="AL649" s="400"/>
      <c r="AM649" s="401"/>
      <c r="AN649" s="400"/>
      <c r="AO649" s="401"/>
      <c r="AP649" s="400"/>
      <c r="AQ649" s="401"/>
      <c r="AR649" s="400"/>
      <c r="AS649" s="401"/>
      <c r="AT649" s="400"/>
      <c r="AU649" s="401"/>
      <c r="AV649" s="400"/>
      <c r="AW649" s="401"/>
      <c r="AX649" s="400"/>
      <c r="AY649" s="401"/>
      <c r="AZ649" s="400"/>
      <c r="BA649" s="401"/>
      <c r="BB649" s="400"/>
      <c r="BC649" s="401"/>
      <c r="BD649" s="400"/>
      <c r="BE649" s="401"/>
      <c r="BF649" s="400"/>
      <c r="BG649" s="401"/>
      <c r="BH649" s="400"/>
      <c r="BI649" s="401"/>
      <c r="BJ649" s="400"/>
      <c r="BK649" s="401"/>
      <c r="BL649" s="400"/>
      <c r="BM649" s="401"/>
      <c r="BN649" s="400"/>
      <c r="BO649" s="401"/>
      <c r="BP649" s="400"/>
      <c r="BQ649" s="401"/>
      <c r="BR649" s="400"/>
      <c r="BS649" s="401"/>
      <c r="BT649" s="400"/>
      <c r="BU649" s="401"/>
      <c r="BV649" s="337">
        <f t="shared" si="259"/>
        <v>0</v>
      </c>
      <c r="BW649" s="337">
        <f t="shared" si="260"/>
        <v>0</v>
      </c>
    </row>
    <row r="650" spans="1:75" s="64" customFormat="1" ht="21.95" customHeight="1" thickBot="1" x14ac:dyDescent="0.25">
      <c r="A650" s="898" t="s">
        <v>3776</v>
      </c>
      <c r="B650" s="393" t="s">
        <v>3777</v>
      </c>
      <c r="C650" s="394" t="s">
        <v>3301</v>
      </c>
      <c r="D650" s="395" t="s">
        <v>3778</v>
      </c>
      <c r="E650" s="411" t="s">
        <v>3779</v>
      </c>
      <c r="F650" s="396" t="s">
        <v>3224</v>
      </c>
      <c r="G650" s="396" t="s">
        <v>3225</v>
      </c>
      <c r="H650" s="397" t="s">
        <v>431</v>
      </c>
      <c r="I650" s="899" t="s">
        <v>3780</v>
      </c>
      <c r="J650" s="353" t="s">
        <v>3300</v>
      </c>
      <c r="K650" s="357" t="s">
        <v>60</v>
      </c>
      <c r="L650" s="402"/>
      <c r="M650" s="403"/>
      <c r="N650" s="402"/>
      <c r="O650" s="403"/>
      <c r="P650" s="402"/>
      <c r="Q650" s="403"/>
      <c r="R650" s="402"/>
      <c r="S650" s="403"/>
      <c r="T650" s="402"/>
      <c r="U650" s="403"/>
      <c r="V650" s="402"/>
      <c r="W650" s="403"/>
      <c r="X650" s="402"/>
      <c r="Y650" s="403"/>
      <c r="Z650" s="402"/>
      <c r="AA650" s="403"/>
      <c r="AB650" s="402"/>
      <c r="AC650" s="403"/>
      <c r="AD650" s="402"/>
      <c r="AE650" s="403"/>
      <c r="AF650" s="402"/>
      <c r="AG650" s="403"/>
      <c r="AH650" s="402"/>
      <c r="AI650" s="403"/>
      <c r="AJ650" s="402"/>
      <c r="AK650" s="403"/>
      <c r="AL650" s="402"/>
      <c r="AM650" s="403"/>
      <c r="AN650" s="402"/>
      <c r="AO650" s="403"/>
      <c r="AP650" s="402"/>
      <c r="AQ650" s="403"/>
      <c r="AR650" s="402"/>
      <c r="AS650" s="403"/>
      <c r="AT650" s="402"/>
      <c r="AU650" s="403"/>
      <c r="AV650" s="402"/>
      <c r="AW650" s="403"/>
      <c r="AX650" s="402"/>
      <c r="AY650" s="403"/>
      <c r="AZ650" s="402"/>
      <c r="BA650" s="403"/>
      <c r="BB650" s="402"/>
      <c r="BC650" s="403"/>
      <c r="BD650" s="402"/>
      <c r="BE650" s="403"/>
      <c r="BF650" s="402"/>
      <c r="BG650" s="403"/>
      <c r="BH650" s="402"/>
      <c r="BI650" s="403"/>
      <c r="BJ650" s="402"/>
      <c r="BK650" s="403"/>
      <c r="BL650" s="402"/>
      <c r="BM650" s="403"/>
      <c r="BN650" s="402"/>
      <c r="BO650" s="403"/>
      <c r="BP650" s="402"/>
      <c r="BQ650" s="403"/>
      <c r="BR650" s="402"/>
      <c r="BS650" s="403"/>
      <c r="BT650" s="402"/>
      <c r="BU650" s="403"/>
      <c r="BV650" s="337">
        <f t="shared" si="259"/>
        <v>0</v>
      </c>
      <c r="BW650" s="337">
        <f t="shared" si="260"/>
        <v>0</v>
      </c>
    </row>
    <row r="651" spans="1:75" s="64" customFormat="1" ht="21.95" customHeight="1" x14ac:dyDescent="0.25">
      <c r="A651" s="425" t="s">
        <v>3781</v>
      </c>
      <c r="B651" s="526" t="s">
        <v>3782</v>
      </c>
      <c r="C651" s="527">
        <v>2</v>
      </c>
      <c r="D651" s="528" t="s">
        <v>3765</v>
      </c>
      <c r="E651" s="426" t="s">
        <v>3783</v>
      </c>
      <c r="F651" s="529" t="s">
        <v>3224</v>
      </c>
      <c r="G651" s="529" t="s">
        <v>3225</v>
      </c>
      <c r="H651" s="530" t="s">
        <v>431</v>
      </c>
      <c r="I651" s="384" t="s">
        <v>3784</v>
      </c>
      <c r="J651" s="353" t="s">
        <v>3268</v>
      </c>
      <c r="K651" s="354" t="s">
        <v>3232</v>
      </c>
      <c r="L651" s="402"/>
      <c r="M651" s="403"/>
      <c r="N651" s="402"/>
      <c r="O651" s="403"/>
      <c r="P651" s="402"/>
      <c r="Q651" s="403"/>
      <c r="R651" s="402"/>
      <c r="S651" s="403"/>
      <c r="T651" s="402"/>
      <c r="U651" s="403"/>
      <c r="V651" s="402"/>
      <c r="W651" s="403"/>
      <c r="X651" s="402"/>
      <c r="Y651" s="403"/>
      <c r="Z651" s="402"/>
      <c r="AA651" s="403"/>
      <c r="AB651" s="402"/>
      <c r="AC651" s="403"/>
      <c r="AD651" s="402"/>
      <c r="AE651" s="403"/>
      <c r="AF651" s="402"/>
      <c r="AG651" s="403"/>
      <c r="AH651" s="402"/>
      <c r="AI651" s="403"/>
      <c r="AJ651" s="402"/>
      <c r="AK651" s="403"/>
      <c r="AL651" s="402"/>
      <c r="AM651" s="403"/>
      <c r="AN651" s="402"/>
      <c r="AO651" s="403"/>
      <c r="AP651" s="402"/>
      <c r="AQ651" s="403"/>
      <c r="AR651" s="402"/>
      <c r="AS651" s="403"/>
      <c r="AT651" s="402"/>
      <c r="AU651" s="403"/>
      <c r="AV651" s="402"/>
      <c r="AW651" s="403"/>
      <c r="AX651" s="402"/>
      <c r="AY651" s="403"/>
      <c r="AZ651" s="402"/>
      <c r="BA651" s="403"/>
      <c r="BB651" s="402"/>
      <c r="BC651" s="403"/>
      <c r="BD651" s="402"/>
      <c r="BE651" s="403"/>
      <c r="BF651" s="402"/>
      <c r="BG651" s="403"/>
      <c r="BH651" s="402"/>
      <c r="BI651" s="403"/>
      <c r="BJ651" s="402"/>
      <c r="BK651" s="403"/>
      <c r="BL651" s="402"/>
      <c r="BM651" s="403"/>
      <c r="BN651" s="402"/>
      <c r="BO651" s="403"/>
      <c r="BP651" s="402"/>
      <c r="BQ651" s="403"/>
      <c r="BR651" s="402"/>
      <c r="BS651" s="403"/>
      <c r="BT651" s="402"/>
      <c r="BU651" s="403"/>
      <c r="BV651" s="337">
        <f>L651+N651+P651+R651+T651+V651+X651+Z651+AB651+AD651+AF651+AH651+AJ651+AL651+AN651+AP651+AR651+AT651+AV651+AX651+AZ651+BB651+BD651+BF651+BH651+BJ651+BL651+BN651+BP651+BR651+BT651</f>
        <v>0</v>
      </c>
      <c r="BW651" s="337">
        <f>M651+O651+Q651+S651+U651+W651+Y651+AA651+AC651+AE651+AG651+AI651+AK651+AM651+AO651+AQ651+AS651+AU651+AW651+AY651+BA651+BC651+BE651+BG651+BI651+BK651+BM651+BO651+BQ651+BS651+BU651</f>
        <v>0</v>
      </c>
    </row>
    <row r="652" spans="1:75" s="64" customFormat="1" ht="21.95" customHeight="1" x14ac:dyDescent="0.2">
      <c r="A652" s="385" t="s">
        <v>3781</v>
      </c>
      <c r="B652" s="386" t="s">
        <v>3782</v>
      </c>
      <c r="C652" s="352" t="s">
        <v>3233</v>
      </c>
      <c r="D652" s="387" t="s">
        <v>3765</v>
      </c>
      <c r="E652" s="388" t="s">
        <v>3783</v>
      </c>
      <c r="F652" s="389" t="s">
        <v>3224</v>
      </c>
      <c r="G652" s="389" t="s">
        <v>3225</v>
      </c>
      <c r="H652" s="390" t="s">
        <v>431</v>
      </c>
      <c r="I652" s="391" t="s">
        <v>3784</v>
      </c>
      <c r="J652" s="353" t="s">
        <v>3268</v>
      </c>
      <c r="K652" s="353" t="s">
        <v>3234</v>
      </c>
      <c r="L652" s="400"/>
      <c r="M652" s="401"/>
      <c r="N652" s="400"/>
      <c r="O652" s="401"/>
      <c r="P652" s="400"/>
      <c r="Q652" s="401"/>
      <c r="R652" s="400"/>
      <c r="S652" s="401"/>
      <c r="T652" s="400"/>
      <c r="U652" s="401"/>
      <c r="V652" s="400"/>
      <c r="W652" s="401"/>
      <c r="X652" s="400"/>
      <c r="Y652" s="401"/>
      <c r="Z652" s="400"/>
      <c r="AA652" s="401"/>
      <c r="AB652" s="400"/>
      <c r="AC652" s="401"/>
      <c r="AD652" s="400"/>
      <c r="AE652" s="401"/>
      <c r="AF652" s="400"/>
      <c r="AG652" s="401"/>
      <c r="AH652" s="400"/>
      <c r="AI652" s="401"/>
      <c r="AJ652" s="400"/>
      <c r="AK652" s="401"/>
      <c r="AL652" s="400"/>
      <c r="AM652" s="401"/>
      <c r="AN652" s="400"/>
      <c r="AO652" s="401"/>
      <c r="AP652" s="400"/>
      <c r="AQ652" s="401"/>
      <c r="AR652" s="400"/>
      <c r="AS652" s="401"/>
      <c r="AT652" s="400"/>
      <c r="AU652" s="401"/>
      <c r="AV652" s="400"/>
      <c r="AW652" s="401"/>
      <c r="AX652" s="400"/>
      <c r="AY652" s="401"/>
      <c r="AZ652" s="400"/>
      <c r="BA652" s="401"/>
      <c r="BB652" s="400"/>
      <c r="BC652" s="401"/>
      <c r="BD652" s="400"/>
      <c r="BE652" s="401"/>
      <c r="BF652" s="400"/>
      <c r="BG652" s="401"/>
      <c r="BH652" s="400"/>
      <c r="BI652" s="401"/>
      <c r="BJ652" s="400"/>
      <c r="BK652" s="401"/>
      <c r="BL652" s="400"/>
      <c r="BM652" s="401"/>
      <c r="BN652" s="400"/>
      <c r="BO652" s="401"/>
      <c r="BP652" s="400"/>
      <c r="BQ652" s="401"/>
      <c r="BR652" s="400"/>
      <c r="BS652" s="401"/>
      <c r="BT652" s="400"/>
      <c r="BU652" s="401"/>
      <c r="BV652" s="337">
        <f t="shared" ref="BV652:BV655" si="261">L652+N652+P652+R652+T652+V652+X652+Z652+AB652+AD652+AF652+AH652+AJ652+AL652+AN652+AP652+AR652+AT652+AV652+AX652+AZ652+BB652+BD652+BF652+BH652+BJ652+BL652+BN652+BP652+BR652+BT652</f>
        <v>0</v>
      </c>
      <c r="BW652" s="337">
        <f t="shared" ref="BW652:BW655" si="262">M652+O652+Q652+S652+U652+W652+Y652+AA652+AC652+AE652+AG652+AI652+AK652+AM652+AO652+AQ652+AS652+AU652+AW652+AY652+BA652+BC652+BE652+BG652+BI652+BK652+BM652+BO652+BQ652+BS652+BU652</f>
        <v>0</v>
      </c>
    </row>
    <row r="653" spans="1:75" s="64" customFormat="1" ht="21.95" customHeight="1" x14ac:dyDescent="0.2">
      <c r="A653" s="385" t="s">
        <v>3781</v>
      </c>
      <c r="B653" s="386" t="s">
        <v>3782</v>
      </c>
      <c r="C653" s="392" t="s">
        <v>3233</v>
      </c>
      <c r="D653" s="387" t="s">
        <v>3765</v>
      </c>
      <c r="E653" s="388" t="s">
        <v>3783</v>
      </c>
      <c r="F653" s="389" t="s">
        <v>3224</v>
      </c>
      <c r="G653" s="389" t="s">
        <v>3225</v>
      </c>
      <c r="H653" s="390" t="s">
        <v>431</v>
      </c>
      <c r="I653" s="391" t="s">
        <v>3784</v>
      </c>
      <c r="J653" s="353" t="s">
        <v>3268</v>
      </c>
      <c r="K653" s="355" t="s">
        <v>3235</v>
      </c>
      <c r="L653" s="400"/>
      <c r="M653" s="401"/>
      <c r="N653" s="400"/>
      <c r="O653" s="401"/>
      <c r="P653" s="400"/>
      <c r="Q653" s="401"/>
      <c r="R653" s="400"/>
      <c r="S653" s="401"/>
      <c r="T653" s="400"/>
      <c r="U653" s="401"/>
      <c r="V653" s="400"/>
      <c r="W653" s="401"/>
      <c r="X653" s="400"/>
      <c r="Y653" s="401"/>
      <c r="Z653" s="400"/>
      <c r="AA653" s="401"/>
      <c r="AB653" s="400"/>
      <c r="AC653" s="401"/>
      <c r="AD653" s="400"/>
      <c r="AE653" s="401"/>
      <c r="AF653" s="400"/>
      <c r="AG653" s="401"/>
      <c r="AH653" s="400"/>
      <c r="AI653" s="401"/>
      <c r="AJ653" s="400"/>
      <c r="AK653" s="401"/>
      <c r="AL653" s="400"/>
      <c r="AM653" s="401"/>
      <c r="AN653" s="400"/>
      <c r="AO653" s="401"/>
      <c r="AP653" s="400"/>
      <c r="AQ653" s="401"/>
      <c r="AR653" s="400"/>
      <c r="AS653" s="401"/>
      <c r="AT653" s="400"/>
      <c r="AU653" s="401"/>
      <c r="AV653" s="400"/>
      <c r="AW653" s="401"/>
      <c r="AX653" s="400"/>
      <c r="AY653" s="401"/>
      <c r="AZ653" s="400"/>
      <c r="BA653" s="401"/>
      <c r="BB653" s="400"/>
      <c r="BC653" s="401"/>
      <c r="BD653" s="400"/>
      <c r="BE653" s="401"/>
      <c r="BF653" s="400"/>
      <c r="BG653" s="401"/>
      <c r="BH653" s="400"/>
      <c r="BI653" s="401"/>
      <c r="BJ653" s="400"/>
      <c r="BK653" s="401"/>
      <c r="BL653" s="400"/>
      <c r="BM653" s="401"/>
      <c r="BN653" s="400"/>
      <c r="BO653" s="401"/>
      <c r="BP653" s="400"/>
      <c r="BQ653" s="401"/>
      <c r="BR653" s="400"/>
      <c r="BS653" s="401"/>
      <c r="BT653" s="400"/>
      <c r="BU653" s="401"/>
      <c r="BV653" s="337">
        <f t="shared" si="261"/>
        <v>0</v>
      </c>
      <c r="BW653" s="337">
        <f t="shared" si="262"/>
        <v>0</v>
      </c>
    </row>
    <row r="654" spans="1:75" s="64" customFormat="1" ht="21.95" customHeight="1" x14ac:dyDescent="0.2">
      <c r="A654" s="385" t="s">
        <v>3781</v>
      </c>
      <c r="B654" s="386" t="s">
        <v>3782</v>
      </c>
      <c r="C654" s="392" t="s">
        <v>3233</v>
      </c>
      <c r="D654" s="387" t="s">
        <v>3765</v>
      </c>
      <c r="E654" s="388" t="s">
        <v>3783</v>
      </c>
      <c r="F654" s="389" t="s">
        <v>3224</v>
      </c>
      <c r="G654" s="389" t="s">
        <v>3225</v>
      </c>
      <c r="H654" s="390" t="s">
        <v>431</v>
      </c>
      <c r="I654" s="391" t="s">
        <v>3784</v>
      </c>
      <c r="J654" s="353" t="s">
        <v>3268</v>
      </c>
      <c r="K654" s="356" t="s">
        <v>3236</v>
      </c>
      <c r="L654" s="400"/>
      <c r="M654" s="401"/>
      <c r="N654" s="400"/>
      <c r="O654" s="401"/>
      <c r="P654" s="400"/>
      <c r="Q654" s="401"/>
      <c r="R654" s="400"/>
      <c r="S654" s="401"/>
      <c r="T654" s="400"/>
      <c r="U654" s="401"/>
      <c r="V654" s="400"/>
      <c r="W654" s="401"/>
      <c r="X654" s="400"/>
      <c r="Y654" s="401"/>
      <c r="Z654" s="400"/>
      <c r="AA654" s="401"/>
      <c r="AB654" s="400"/>
      <c r="AC654" s="401"/>
      <c r="AD654" s="400"/>
      <c r="AE654" s="401"/>
      <c r="AF654" s="400"/>
      <c r="AG654" s="401"/>
      <c r="AH654" s="400"/>
      <c r="AI654" s="401"/>
      <c r="AJ654" s="400"/>
      <c r="AK654" s="401"/>
      <c r="AL654" s="400"/>
      <c r="AM654" s="401"/>
      <c r="AN654" s="400"/>
      <c r="AO654" s="401"/>
      <c r="AP654" s="400"/>
      <c r="AQ654" s="401"/>
      <c r="AR654" s="400"/>
      <c r="AS654" s="401"/>
      <c r="AT654" s="400"/>
      <c r="AU654" s="401"/>
      <c r="AV654" s="400"/>
      <c r="AW654" s="401"/>
      <c r="AX654" s="400"/>
      <c r="AY654" s="401"/>
      <c r="AZ654" s="400"/>
      <c r="BA654" s="401"/>
      <c r="BB654" s="400"/>
      <c r="BC654" s="401"/>
      <c r="BD654" s="400"/>
      <c r="BE654" s="401"/>
      <c r="BF654" s="400"/>
      <c r="BG654" s="401"/>
      <c r="BH654" s="400"/>
      <c r="BI654" s="401"/>
      <c r="BJ654" s="400"/>
      <c r="BK654" s="401"/>
      <c r="BL654" s="400"/>
      <c r="BM654" s="401"/>
      <c r="BN654" s="400"/>
      <c r="BO654" s="401"/>
      <c r="BP654" s="400"/>
      <c r="BQ654" s="401"/>
      <c r="BR654" s="400"/>
      <c r="BS654" s="401"/>
      <c r="BT654" s="400"/>
      <c r="BU654" s="401"/>
      <c r="BV654" s="337">
        <f t="shared" si="261"/>
        <v>0</v>
      </c>
      <c r="BW654" s="337">
        <f t="shared" si="262"/>
        <v>0</v>
      </c>
    </row>
    <row r="655" spans="1:75" s="64" customFormat="1" ht="21.95" customHeight="1" thickBot="1" x14ac:dyDescent="0.25">
      <c r="A655" s="898" t="s">
        <v>3781</v>
      </c>
      <c r="B655" s="393" t="s">
        <v>3782</v>
      </c>
      <c r="C655" s="394" t="s">
        <v>3233</v>
      </c>
      <c r="D655" s="395" t="s">
        <v>3765</v>
      </c>
      <c r="E655" s="411" t="s">
        <v>3783</v>
      </c>
      <c r="F655" s="396" t="s">
        <v>3224</v>
      </c>
      <c r="G655" s="396" t="s">
        <v>3225</v>
      </c>
      <c r="H655" s="397" t="s">
        <v>431</v>
      </c>
      <c r="I655" s="899" t="s">
        <v>3784</v>
      </c>
      <c r="J655" s="353" t="s">
        <v>3268</v>
      </c>
      <c r="K655" s="357" t="s">
        <v>60</v>
      </c>
      <c r="L655" s="402"/>
      <c r="M655" s="403"/>
      <c r="N655" s="402"/>
      <c r="O655" s="403"/>
      <c r="P655" s="402"/>
      <c r="Q655" s="403"/>
      <c r="R655" s="402"/>
      <c r="S655" s="403"/>
      <c r="T655" s="402"/>
      <c r="U655" s="403"/>
      <c r="V655" s="402"/>
      <c r="W655" s="403"/>
      <c r="X655" s="402"/>
      <c r="Y655" s="403"/>
      <c r="Z655" s="402"/>
      <c r="AA655" s="403"/>
      <c r="AB655" s="402"/>
      <c r="AC655" s="403"/>
      <c r="AD655" s="402"/>
      <c r="AE655" s="403"/>
      <c r="AF655" s="402"/>
      <c r="AG655" s="403"/>
      <c r="AH655" s="402"/>
      <c r="AI655" s="403"/>
      <c r="AJ655" s="402"/>
      <c r="AK655" s="403"/>
      <c r="AL655" s="402"/>
      <c r="AM655" s="403"/>
      <c r="AN655" s="402"/>
      <c r="AO655" s="403"/>
      <c r="AP655" s="402"/>
      <c r="AQ655" s="403"/>
      <c r="AR655" s="402"/>
      <c r="AS655" s="403"/>
      <c r="AT655" s="402"/>
      <c r="AU655" s="403"/>
      <c r="AV655" s="402"/>
      <c r="AW655" s="403"/>
      <c r="AX655" s="402"/>
      <c r="AY655" s="403"/>
      <c r="AZ655" s="402"/>
      <c r="BA655" s="403"/>
      <c r="BB655" s="402"/>
      <c r="BC655" s="403"/>
      <c r="BD655" s="402"/>
      <c r="BE655" s="403"/>
      <c r="BF655" s="402"/>
      <c r="BG655" s="403"/>
      <c r="BH655" s="402"/>
      <c r="BI655" s="403"/>
      <c r="BJ655" s="402"/>
      <c r="BK655" s="403"/>
      <c r="BL655" s="402"/>
      <c r="BM655" s="403"/>
      <c r="BN655" s="402"/>
      <c r="BO655" s="403"/>
      <c r="BP655" s="402"/>
      <c r="BQ655" s="403"/>
      <c r="BR655" s="402"/>
      <c r="BS655" s="403"/>
      <c r="BT655" s="402"/>
      <c r="BU655" s="403"/>
      <c r="BV655" s="337">
        <f t="shared" si="261"/>
        <v>0</v>
      </c>
      <c r="BW655" s="337">
        <f t="shared" si="262"/>
        <v>0</v>
      </c>
    </row>
    <row r="656" spans="1:75" s="64" customFormat="1" ht="21.95" customHeight="1" x14ac:dyDescent="0.25">
      <c r="A656" s="425" t="s">
        <v>3785</v>
      </c>
      <c r="B656" s="526" t="s">
        <v>3786</v>
      </c>
      <c r="C656" s="527">
        <v>4</v>
      </c>
      <c r="D656" s="528" t="s">
        <v>3787</v>
      </c>
      <c r="E656" s="426" t="s">
        <v>3788</v>
      </c>
      <c r="F656" s="529" t="s">
        <v>3224</v>
      </c>
      <c r="G656" s="529" t="s">
        <v>3225</v>
      </c>
      <c r="H656" s="530" t="s">
        <v>1839</v>
      </c>
      <c r="I656" s="384" t="s">
        <v>3789</v>
      </c>
      <c r="J656" s="353" t="s">
        <v>3231</v>
      </c>
      <c r="K656" s="354" t="s">
        <v>3232</v>
      </c>
      <c r="L656" s="402"/>
      <c r="M656" s="403"/>
      <c r="N656" s="402"/>
      <c r="O656" s="403"/>
      <c r="P656" s="402"/>
      <c r="Q656" s="403"/>
      <c r="R656" s="402"/>
      <c r="S656" s="403"/>
      <c r="T656" s="402"/>
      <c r="U656" s="403"/>
      <c r="V656" s="402"/>
      <c r="W656" s="403"/>
      <c r="X656" s="402"/>
      <c r="Y656" s="403"/>
      <c r="Z656" s="402"/>
      <c r="AA656" s="403"/>
      <c r="AB656" s="402"/>
      <c r="AC656" s="403"/>
      <c r="AD656" s="402"/>
      <c r="AE656" s="403"/>
      <c r="AF656" s="402"/>
      <c r="AG656" s="403"/>
      <c r="AH656" s="402"/>
      <c r="AI656" s="403"/>
      <c r="AJ656" s="402"/>
      <c r="AK656" s="403"/>
      <c r="AL656" s="402"/>
      <c r="AM656" s="403"/>
      <c r="AN656" s="402"/>
      <c r="AO656" s="403"/>
      <c r="AP656" s="402"/>
      <c r="AQ656" s="403"/>
      <c r="AR656" s="402"/>
      <c r="AS656" s="403"/>
      <c r="AT656" s="402"/>
      <c r="AU656" s="403"/>
      <c r="AV656" s="402"/>
      <c r="AW656" s="403"/>
      <c r="AX656" s="402"/>
      <c r="AY656" s="403"/>
      <c r="AZ656" s="402"/>
      <c r="BA656" s="403"/>
      <c r="BB656" s="402"/>
      <c r="BC656" s="403"/>
      <c r="BD656" s="402"/>
      <c r="BE656" s="403"/>
      <c r="BF656" s="402"/>
      <c r="BG656" s="403"/>
      <c r="BH656" s="402"/>
      <c r="BI656" s="403"/>
      <c r="BJ656" s="402"/>
      <c r="BK656" s="403"/>
      <c r="BL656" s="402"/>
      <c r="BM656" s="403"/>
      <c r="BN656" s="402"/>
      <c r="BO656" s="403"/>
      <c r="BP656" s="402"/>
      <c r="BQ656" s="403"/>
      <c r="BR656" s="402"/>
      <c r="BS656" s="403"/>
      <c r="BT656" s="402"/>
      <c r="BU656" s="403"/>
      <c r="BV656" s="337">
        <f>L656+N656+P656+R656+T656+V656+X656+Z656+AB656+AD656+AF656+AH656+AJ656+AL656+AN656+AP656+AR656+AT656+AV656+AX656+AZ656+BB656+BD656+BF656+BH656+BJ656+BL656+BN656+BP656+BR656+BT656</f>
        <v>0</v>
      </c>
      <c r="BW656" s="337">
        <f>M656+O656+Q656+S656+U656+W656+Y656+AA656+AC656+AE656+AG656+AI656+AK656+AM656+AO656+AQ656+AS656+AU656+AW656+AY656+BA656+BC656+BE656+BG656+BI656+BK656+BM656+BO656+BQ656+BS656+BU656</f>
        <v>0</v>
      </c>
    </row>
    <row r="657" spans="1:75" s="64" customFormat="1" ht="21.95" customHeight="1" x14ac:dyDescent="0.2">
      <c r="A657" s="385" t="s">
        <v>3785</v>
      </c>
      <c r="B657" s="386" t="s">
        <v>3786</v>
      </c>
      <c r="C657" s="352" t="s">
        <v>3262</v>
      </c>
      <c r="D657" s="387" t="s">
        <v>3787</v>
      </c>
      <c r="E657" s="388" t="s">
        <v>3788</v>
      </c>
      <c r="F657" s="389" t="s">
        <v>3224</v>
      </c>
      <c r="G657" s="389" t="s">
        <v>3225</v>
      </c>
      <c r="H657" s="390" t="s">
        <v>1839</v>
      </c>
      <c r="I657" s="391" t="s">
        <v>3789</v>
      </c>
      <c r="J657" s="353" t="s">
        <v>3231</v>
      </c>
      <c r="K657" s="353" t="s">
        <v>3234</v>
      </c>
      <c r="L657" s="400"/>
      <c r="M657" s="401"/>
      <c r="N657" s="400"/>
      <c r="O657" s="401"/>
      <c r="P657" s="400"/>
      <c r="Q657" s="401"/>
      <c r="R657" s="400"/>
      <c r="S657" s="401"/>
      <c r="T657" s="400"/>
      <c r="U657" s="401"/>
      <c r="V657" s="400"/>
      <c r="W657" s="401"/>
      <c r="X657" s="400"/>
      <c r="Y657" s="401"/>
      <c r="Z657" s="400"/>
      <c r="AA657" s="401"/>
      <c r="AB657" s="400"/>
      <c r="AC657" s="401"/>
      <c r="AD657" s="400"/>
      <c r="AE657" s="401"/>
      <c r="AF657" s="400"/>
      <c r="AG657" s="401"/>
      <c r="AH657" s="400"/>
      <c r="AI657" s="401"/>
      <c r="AJ657" s="400"/>
      <c r="AK657" s="401"/>
      <c r="AL657" s="400"/>
      <c r="AM657" s="401"/>
      <c r="AN657" s="400"/>
      <c r="AO657" s="401"/>
      <c r="AP657" s="400"/>
      <c r="AQ657" s="401"/>
      <c r="AR657" s="400"/>
      <c r="AS657" s="401"/>
      <c r="AT657" s="400"/>
      <c r="AU657" s="401"/>
      <c r="AV657" s="400"/>
      <c r="AW657" s="401"/>
      <c r="AX657" s="400"/>
      <c r="AY657" s="401"/>
      <c r="AZ657" s="400"/>
      <c r="BA657" s="401"/>
      <c r="BB657" s="400"/>
      <c r="BC657" s="401"/>
      <c r="BD657" s="400"/>
      <c r="BE657" s="401"/>
      <c r="BF657" s="400"/>
      <c r="BG657" s="401"/>
      <c r="BH657" s="400"/>
      <c r="BI657" s="401"/>
      <c r="BJ657" s="400"/>
      <c r="BK657" s="401"/>
      <c r="BL657" s="400"/>
      <c r="BM657" s="401"/>
      <c r="BN657" s="400"/>
      <c r="BO657" s="401"/>
      <c r="BP657" s="400"/>
      <c r="BQ657" s="401"/>
      <c r="BR657" s="400"/>
      <c r="BS657" s="401"/>
      <c r="BT657" s="400"/>
      <c r="BU657" s="401"/>
      <c r="BV657" s="337">
        <f t="shared" ref="BV657:BV660" si="263">L657+N657+P657+R657+T657+V657+X657+Z657+AB657+AD657+AF657+AH657+AJ657+AL657+AN657+AP657+AR657+AT657+AV657+AX657+AZ657+BB657+BD657+BF657+BH657+BJ657+BL657+BN657+BP657+BR657+BT657</f>
        <v>0</v>
      </c>
      <c r="BW657" s="337">
        <f t="shared" ref="BW657:BW660" si="264">M657+O657+Q657+S657+U657+W657+Y657+AA657+AC657+AE657+AG657+AI657+AK657+AM657+AO657+AQ657+AS657+AU657+AW657+AY657+BA657+BC657+BE657+BG657+BI657+BK657+BM657+BO657+BQ657+BS657+BU657</f>
        <v>0</v>
      </c>
    </row>
    <row r="658" spans="1:75" s="64" customFormat="1" ht="21.95" customHeight="1" x14ac:dyDescent="0.2">
      <c r="A658" s="385" t="s">
        <v>3785</v>
      </c>
      <c r="B658" s="386" t="s">
        <v>3786</v>
      </c>
      <c r="C658" s="392" t="s">
        <v>3262</v>
      </c>
      <c r="D658" s="387" t="s">
        <v>3787</v>
      </c>
      <c r="E658" s="388" t="s">
        <v>3788</v>
      </c>
      <c r="F658" s="389" t="s">
        <v>3224</v>
      </c>
      <c r="G658" s="389" t="s">
        <v>3225</v>
      </c>
      <c r="H658" s="390" t="s">
        <v>1839</v>
      </c>
      <c r="I658" s="391" t="s">
        <v>3789</v>
      </c>
      <c r="J658" s="353" t="s">
        <v>3231</v>
      </c>
      <c r="K658" s="355" t="s">
        <v>3235</v>
      </c>
      <c r="L658" s="400"/>
      <c r="M658" s="401"/>
      <c r="N658" s="400"/>
      <c r="O658" s="401"/>
      <c r="P658" s="400"/>
      <c r="Q658" s="401"/>
      <c r="R658" s="400"/>
      <c r="S658" s="401"/>
      <c r="T658" s="400"/>
      <c r="U658" s="401"/>
      <c r="V658" s="400"/>
      <c r="W658" s="401"/>
      <c r="X658" s="400"/>
      <c r="Y658" s="401"/>
      <c r="Z658" s="400"/>
      <c r="AA658" s="401"/>
      <c r="AB658" s="400"/>
      <c r="AC658" s="401"/>
      <c r="AD658" s="400"/>
      <c r="AE658" s="401"/>
      <c r="AF658" s="400"/>
      <c r="AG658" s="401"/>
      <c r="AH658" s="400"/>
      <c r="AI658" s="401"/>
      <c r="AJ658" s="400"/>
      <c r="AK658" s="401"/>
      <c r="AL658" s="400"/>
      <c r="AM658" s="401"/>
      <c r="AN658" s="400"/>
      <c r="AO658" s="401"/>
      <c r="AP658" s="400"/>
      <c r="AQ658" s="401"/>
      <c r="AR658" s="400"/>
      <c r="AS658" s="401"/>
      <c r="AT658" s="400"/>
      <c r="AU658" s="401"/>
      <c r="AV658" s="400"/>
      <c r="AW658" s="401"/>
      <c r="AX658" s="400"/>
      <c r="AY658" s="401"/>
      <c r="AZ658" s="400"/>
      <c r="BA658" s="401"/>
      <c r="BB658" s="400"/>
      <c r="BC658" s="401"/>
      <c r="BD658" s="400"/>
      <c r="BE658" s="401"/>
      <c r="BF658" s="400"/>
      <c r="BG658" s="401"/>
      <c r="BH658" s="400"/>
      <c r="BI658" s="401"/>
      <c r="BJ658" s="400"/>
      <c r="BK658" s="401"/>
      <c r="BL658" s="400"/>
      <c r="BM658" s="401"/>
      <c r="BN658" s="400"/>
      <c r="BO658" s="401"/>
      <c r="BP658" s="400"/>
      <c r="BQ658" s="401"/>
      <c r="BR658" s="400"/>
      <c r="BS658" s="401"/>
      <c r="BT658" s="400"/>
      <c r="BU658" s="401"/>
      <c r="BV658" s="337">
        <f t="shared" si="263"/>
        <v>0</v>
      </c>
      <c r="BW658" s="337">
        <f t="shared" si="264"/>
        <v>0</v>
      </c>
    </row>
    <row r="659" spans="1:75" s="64" customFormat="1" ht="21.95" customHeight="1" x14ac:dyDescent="0.2">
      <c r="A659" s="385" t="s">
        <v>3785</v>
      </c>
      <c r="B659" s="386" t="s">
        <v>3786</v>
      </c>
      <c r="C659" s="392" t="s">
        <v>3262</v>
      </c>
      <c r="D659" s="387" t="s">
        <v>3787</v>
      </c>
      <c r="E659" s="388" t="s">
        <v>3788</v>
      </c>
      <c r="F659" s="389" t="s">
        <v>3224</v>
      </c>
      <c r="G659" s="389" t="s">
        <v>3225</v>
      </c>
      <c r="H659" s="390" t="s">
        <v>1839</v>
      </c>
      <c r="I659" s="391" t="s">
        <v>3789</v>
      </c>
      <c r="J659" s="353" t="s">
        <v>3231</v>
      </c>
      <c r="K659" s="356" t="s">
        <v>3236</v>
      </c>
      <c r="L659" s="400"/>
      <c r="M659" s="401"/>
      <c r="N659" s="400"/>
      <c r="O659" s="401"/>
      <c r="P659" s="400"/>
      <c r="Q659" s="401"/>
      <c r="R659" s="400"/>
      <c r="S659" s="401"/>
      <c r="T659" s="400"/>
      <c r="U659" s="401"/>
      <c r="V659" s="400"/>
      <c r="W659" s="401"/>
      <c r="X659" s="400"/>
      <c r="Y659" s="401"/>
      <c r="Z659" s="400"/>
      <c r="AA659" s="401"/>
      <c r="AB659" s="400"/>
      <c r="AC659" s="401"/>
      <c r="AD659" s="400"/>
      <c r="AE659" s="401"/>
      <c r="AF659" s="400"/>
      <c r="AG659" s="401"/>
      <c r="AH659" s="400"/>
      <c r="AI659" s="401"/>
      <c r="AJ659" s="400"/>
      <c r="AK659" s="401"/>
      <c r="AL659" s="400"/>
      <c r="AM659" s="401"/>
      <c r="AN659" s="400"/>
      <c r="AO659" s="401"/>
      <c r="AP659" s="400"/>
      <c r="AQ659" s="401"/>
      <c r="AR659" s="400"/>
      <c r="AS659" s="401"/>
      <c r="AT659" s="400"/>
      <c r="AU659" s="401"/>
      <c r="AV659" s="400"/>
      <c r="AW659" s="401"/>
      <c r="AX659" s="400"/>
      <c r="AY659" s="401"/>
      <c r="AZ659" s="400"/>
      <c r="BA659" s="401"/>
      <c r="BB659" s="400"/>
      <c r="BC659" s="401"/>
      <c r="BD659" s="400"/>
      <c r="BE659" s="401"/>
      <c r="BF659" s="400"/>
      <c r="BG659" s="401"/>
      <c r="BH659" s="400"/>
      <c r="BI659" s="401"/>
      <c r="BJ659" s="400"/>
      <c r="BK659" s="401"/>
      <c r="BL659" s="400"/>
      <c r="BM659" s="401"/>
      <c r="BN659" s="400"/>
      <c r="BO659" s="401"/>
      <c r="BP659" s="400"/>
      <c r="BQ659" s="401"/>
      <c r="BR659" s="400"/>
      <c r="BS659" s="401"/>
      <c r="BT659" s="400"/>
      <c r="BU659" s="401"/>
      <c r="BV659" s="337">
        <f t="shared" si="263"/>
        <v>0</v>
      </c>
      <c r="BW659" s="337">
        <f t="shared" si="264"/>
        <v>0</v>
      </c>
    </row>
    <row r="660" spans="1:75" s="64" customFormat="1" ht="21.95" customHeight="1" thickBot="1" x14ac:dyDescent="0.25">
      <c r="A660" s="898" t="s">
        <v>3785</v>
      </c>
      <c r="B660" s="393" t="s">
        <v>3786</v>
      </c>
      <c r="C660" s="394" t="s">
        <v>3262</v>
      </c>
      <c r="D660" s="395" t="s">
        <v>3787</v>
      </c>
      <c r="E660" s="411" t="s">
        <v>3788</v>
      </c>
      <c r="F660" s="396" t="s">
        <v>3224</v>
      </c>
      <c r="G660" s="396" t="s">
        <v>3225</v>
      </c>
      <c r="H660" s="397" t="s">
        <v>1839</v>
      </c>
      <c r="I660" s="899" t="s">
        <v>3789</v>
      </c>
      <c r="J660" s="353" t="s">
        <v>3231</v>
      </c>
      <c r="K660" s="357" t="s">
        <v>60</v>
      </c>
      <c r="L660" s="402"/>
      <c r="M660" s="403"/>
      <c r="N660" s="402"/>
      <c r="O660" s="403"/>
      <c r="P660" s="402"/>
      <c r="Q660" s="403"/>
      <c r="R660" s="402"/>
      <c r="S660" s="403"/>
      <c r="T660" s="402"/>
      <c r="U660" s="403"/>
      <c r="V660" s="402"/>
      <c r="W660" s="403"/>
      <c r="X660" s="402"/>
      <c r="Y660" s="403"/>
      <c r="Z660" s="402"/>
      <c r="AA660" s="403"/>
      <c r="AB660" s="402"/>
      <c r="AC660" s="403"/>
      <c r="AD660" s="402"/>
      <c r="AE660" s="403"/>
      <c r="AF660" s="402"/>
      <c r="AG660" s="403"/>
      <c r="AH660" s="402"/>
      <c r="AI660" s="403"/>
      <c r="AJ660" s="402"/>
      <c r="AK660" s="403"/>
      <c r="AL660" s="402"/>
      <c r="AM660" s="403"/>
      <c r="AN660" s="402"/>
      <c r="AO660" s="403"/>
      <c r="AP660" s="402"/>
      <c r="AQ660" s="403"/>
      <c r="AR660" s="402"/>
      <c r="AS660" s="403"/>
      <c r="AT660" s="402"/>
      <c r="AU660" s="403"/>
      <c r="AV660" s="402"/>
      <c r="AW660" s="403"/>
      <c r="AX660" s="402"/>
      <c r="AY660" s="403"/>
      <c r="AZ660" s="402"/>
      <c r="BA660" s="403"/>
      <c r="BB660" s="402"/>
      <c r="BC660" s="403"/>
      <c r="BD660" s="402"/>
      <c r="BE660" s="403"/>
      <c r="BF660" s="402"/>
      <c r="BG660" s="403"/>
      <c r="BH660" s="402"/>
      <c r="BI660" s="403"/>
      <c r="BJ660" s="402"/>
      <c r="BK660" s="403"/>
      <c r="BL660" s="402"/>
      <c r="BM660" s="403"/>
      <c r="BN660" s="402"/>
      <c r="BO660" s="403"/>
      <c r="BP660" s="402"/>
      <c r="BQ660" s="403"/>
      <c r="BR660" s="402"/>
      <c r="BS660" s="403"/>
      <c r="BT660" s="402"/>
      <c r="BU660" s="403"/>
      <c r="BV660" s="337">
        <f t="shared" si="263"/>
        <v>0</v>
      </c>
      <c r="BW660" s="337">
        <f t="shared" si="264"/>
        <v>0</v>
      </c>
    </row>
    <row r="661" spans="1:75" s="64" customFormat="1" ht="21.95" customHeight="1" x14ac:dyDescent="0.25">
      <c r="A661" s="425" t="s">
        <v>3790</v>
      </c>
      <c r="B661" s="526" t="s">
        <v>3791</v>
      </c>
      <c r="C661" s="527">
        <v>1</v>
      </c>
      <c r="D661" s="528" t="s">
        <v>3787</v>
      </c>
      <c r="E661" s="426" t="s">
        <v>3792</v>
      </c>
      <c r="F661" s="529" t="s">
        <v>3224</v>
      </c>
      <c r="G661" s="529" t="s">
        <v>3225</v>
      </c>
      <c r="H661" s="530" t="s">
        <v>1839</v>
      </c>
      <c r="I661" s="384" t="s">
        <v>3793</v>
      </c>
      <c r="J661" s="353" t="s">
        <v>3231</v>
      </c>
      <c r="K661" s="354" t="s">
        <v>3232</v>
      </c>
      <c r="L661" s="402"/>
      <c r="M661" s="403"/>
      <c r="N661" s="402"/>
      <c r="O661" s="403"/>
      <c r="P661" s="402"/>
      <c r="Q661" s="403"/>
      <c r="R661" s="402"/>
      <c r="S661" s="403"/>
      <c r="T661" s="402"/>
      <c r="U661" s="403"/>
      <c r="V661" s="402"/>
      <c r="W661" s="403"/>
      <c r="X661" s="402"/>
      <c r="Y661" s="403"/>
      <c r="Z661" s="402"/>
      <c r="AA661" s="403"/>
      <c r="AB661" s="402"/>
      <c r="AC661" s="403"/>
      <c r="AD661" s="402"/>
      <c r="AE661" s="403"/>
      <c r="AF661" s="402"/>
      <c r="AG661" s="403"/>
      <c r="AH661" s="402"/>
      <c r="AI661" s="403"/>
      <c r="AJ661" s="402"/>
      <c r="AK661" s="403"/>
      <c r="AL661" s="402"/>
      <c r="AM661" s="403"/>
      <c r="AN661" s="402"/>
      <c r="AO661" s="403"/>
      <c r="AP661" s="402"/>
      <c r="AQ661" s="403"/>
      <c r="AR661" s="402"/>
      <c r="AS661" s="403"/>
      <c r="AT661" s="402"/>
      <c r="AU661" s="403"/>
      <c r="AV661" s="402"/>
      <c r="AW661" s="403"/>
      <c r="AX661" s="402"/>
      <c r="AY661" s="403"/>
      <c r="AZ661" s="402"/>
      <c r="BA661" s="403"/>
      <c r="BB661" s="402"/>
      <c r="BC661" s="403"/>
      <c r="BD661" s="402"/>
      <c r="BE661" s="403"/>
      <c r="BF661" s="402"/>
      <c r="BG661" s="403"/>
      <c r="BH661" s="402"/>
      <c r="BI661" s="403"/>
      <c r="BJ661" s="402"/>
      <c r="BK661" s="403"/>
      <c r="BL661" s="402"/>
      <c r="BM661" s="403"/>
      <c r="BN661" s="402"/>
      <c r="BO661" s="403"/>
      <c r="BP661" s="402"/>
      <c r="BQ661" s="403"/>
      <c r="BR661" s="402"/>
      <c r="BS661" s="403"/>
      <c r="BT661" s="402"/>
      <c r="BU661" s="403"/>
      <c r="BV661" s="337">
        <f>L661+N661+P661+R661+T661+V661+X661+Z661+AB661+AD661+AF661+AH661+AJ661+AL661+AN661+AP661+AR661+AT661+AV661+AX661+AZ661+BB661+BD661+BF661+BH661+BJ661+BL661+BN661+BP661+BR661+BT661</f>
        <v>0</v>
      </c>
      <c r="BW661" s="337">
        <f>M661+O661+Q661+S661+U661+W661+Y661+AA661+AC661+AE661+AG661+AI661+AK661+AM661+AO661+AQ661+AS661+AU661+AW661+AY661+BA661+BC661+BE661+BG661+BI661+BK661+BM661+BO661+BQ661+BS661+BU661</f>
        <v>0</v>
      </c>
    </row>
    <row r="662" spans="1:75" s="64" customFormat="1" ht="21.95" customHeight="1" x14ac:dyDescent="0.2">
      <c r="A662" s="385" t="s">
        <v>3790</v>
      </c>
      <c r="B662" s="386" t="s">
        <v>3791</v>
      </c>
      <c r="C662" s="352" t="s">
        <v>3233</v>
      </c>
      <c r="D662" s="387" t="s">
        <v>3787</v>
      </c>
      <c r="E662" s="388" t="s">
        <v>3792</v>
      </c>
      <c r="F662" s="389" t="s">
        <v>3224</v>
      </c>
      <c r="G662" s="389" t="s">
        <v>3225</v>
      </c>
      <c r="H662" s="390" t="s">
        <v>1839</v>
      </c>
      <c r="I662" s="391" t="s">
        <v>3793</v>
      </c>
      <c r="J662" s="353" t="s">
        <v>3231</v>
      </c>
      <c r="K662" s="353" t="s">
        <v>3234</v>
      </c>
      <c r="L662" s="400"/>
      <c r="M662" s="401"/>
      <c r="N662" s="400"/>
      <c r="O662" s="401"/>
      <c r="P662" s="400"/>
      <c r="Q662" s="401"/>
      <c r="R662" s="400"/>
      <c r="S662" s="401"/>
      <c r="T662" s="400"/>
      <c r="U662" s="401"/>
      <c r="V662" s="400"/>
      <c r="W662" s="401"/>
      <c r="X662" s="400"/>
      <c r="Y662" s="401"/>
      <c r="Z662" s="400"/>
      <c r="AA662" s="401"/>
      <c r="AB662" s="400"/>
      <c r="AC662" s="401"/>
      <c r="AD662" s="400"/>
      <c r="AE662" s="401"/>
      <c r="AF662" s="400"/>
      <c r="AG662" s="401"/>
      <c r="AH662" s="400"/>
      <c r="AI662" s="401"/>
      <c r="AJ662" s="400"/>
      <c r="AK662" s="401"/>
      <c r="AL662" s="400"/>
      <c r="AM662" s="401"/>
      <c r="AN662" s="400"/>
      <c r="AO662" s="401"/>
      <c r="AP662" s="400"/>
      <c r="AQ662" s="401"/>
      <c r="AR662" s="400"/>
      <c r="AS662" s="401"/>
      <c r="AT662" s="400"/>
      <c r="AU662" s="401"/>
      <c r="AV662" s="400"/>
      <c r="AW662" s="401"/>
      <c r="AX662" s="400"/>
      <c r="AY662" s="401"/>
      <c r="AZ662" s="400"/>
      <c r="BA662" s="401"/>
      <c r="BB662" s="400"/>
      <c r="BC662" s="401"/>
      <c r="BD662" s="400"/>
      <c r="BE662" s="401"/>
      <c r="BF662" s="400"/>
      <c r="BG662" s="401"/>
      <c r="BH662" s="400"/>
      <c r="BI662" s="401"/>
      <c r="BJ662" s="400"/>
      <c r="BK662" s="401"/>
      <c r="BL662" s="400"/>
      <c r="BM662" s="401"/>
      <c r="BN662" s="400"/>
      <c r="BO662" s="401"/>
      <c r="BP662" s="400"/>
      <c r="BQ662" s="401"/>
      <c r="BR662" s="400"/>
      <c r="BS662" s="401"/>
      <c r="BT662" s="400"/>
      <c r="BU662" s="401"/>
      <c r="BV662" s="337">
        <f t="shared" ref="BV662:BV665" si="265">L662+N662+P662+R662+T662+V662+X662+Z662+AB662+AD662+AF662+AH662+AJ662+AL662+AN662+AP662+AR662+AT662+AV662+AX662+AZ662+BB662+BD662+BF662+BH662+BJ662+BL662+BN662+BP662+BR662+BT662</f>
        <v>0</v>
      </c>
      <c r="BW662" s="337">
        <f t="shared" ref="BW662:BW665" si="266">M662+O662+Q662+S662+U662+W662+Y662+AA662+AC662+AE662+AG662+AI662+AK662+AM662+AO662+AQ662+AS662+AU662+AW662+AY662+BA662+BC662+BE662+BG662+BI662+BK662+BM662+BO662+BQ662+BS662+BU662</f>
        <v>0</v>
      </c>
    </row>
    <row r="663" spans="1:75" s="64" customFormat="1" ht="21.95" customHeight="1" x14ac:dyDescent="0.2">
      <c r="A663" s="385" t="s">
        <v>3790</v>
      </c>
      <c r="B663" s="386" t="s">
        <v>3791</v>
      </c>
      <c r="C663" s="392" t="s">
        <v>3233</v>
      </c>
      <c r="D663" s="387" t="s">
        <v>3787</v>
      </c>
      <c r="E663" s="388" t="s">
        <v>3792</v>
      </c>
      <c r="F663" s="389" t="s">
        <v>3224</v>
      </c>
      <c r="G663" s="389" t="s">
        <v>3225</v>
      </c>
      <c r="H663" s="390" t="s">
        <v>1839</v>
      </c>
      <c r="I663" s="391" t="s">
        <v>3793</v>
      </c>
      <c r="J663" s="353" t="s">
        <v>3231</v>
      </c>
      <c r="K663" s="355" t="s">
        <v>3235</v>
      </c>
      <c r="L663" s="400"/>
      <c r="M663" s="401"/>
      <c r="N663" s="400"/>
      <c r="O663" s="401"/>
      <c r="P663" s="400"/>
      <c r="Q663" s="401"/>
      <c r="R663" s="400"/>
      <c r="S663" s="401"/>
      <c r="T663" s="400"/>
      <c r="U663" s="401"/>
      <c r="V663" s="400"/>
      <c r="W663" s="401"/>
      <c r="X663" s="400"/>
      <c r="Y663" s="401"/>
      <c r="Z663" s="400"/>
      <c r="AA663" s="401"/>
      <c r="AB663" s="400"/>
      <c r="AC663" s="401"/>
      <c r="AD663" s="400"/>
      <c r="AE663" s="401"/>
      <c r="AF663" s="400"/>
      <c r="AG663" s="401"/>
      <c r="AH663" s="400"/>
      <c r="AI663" s="401"/>
      <c r="AJ663" s="400"/>
      <c r="AK663" s="401"/>
      <c r="AL663" s="400"/>
      <c r="AM663" s="401"/>
      <c r="AN663" s="400"/>
      <c r="AO663" s="401"/>
      <c r="AP663" s="400"/>
      <c r="AQ663" s="401"/>
      <c r="AR663" s="400"/>
      <c r="AS663" s="401"/>
      <c r="AT663" s="400"/>
      <c r="AU663" s="401"/>
      <c r="AV663" s="400"/>
      <c r="AW663" s="401"/>
      <c r="AX663" s="400"/>
      <c r="AY663" s="401"/>
      <c r="AZ663" s="400"/>
      <c r="BA663" s="401"/>
      <c r="BB663" s="400"/>
      <c r="BC663" s="401"/>
      <c r="BD663" s="400"/>
      <c r="BE663" s="401"/>
      <c r="BF663" s="400"/>
      <c r="BG663" s="401"/>
      <c r="BH663" s="400"/>
      <c r="BI663" s="401"/>
      <c r="BJ663" s="400"/>
      <c r="BK663" s="401"/>
      <c r="BL663" s="400"/>
      <c r="BM663" s="401"/>
      <c r="BN663" s="400"/>
      <c r="BO663" s="401"/>
      <c r="BP663" s="400"/>
      <c r="BQ663" s="401"/>
      <c r="BR663" s="400"/>
      <c r="BS663" s="401"/>
      <c r="BT663" s="400"/>
      <c r="BU663" s="401"/>
      <c r="BV663" s="337">
        <f t="shared" si="265"/>
        <v>0</v>
      </c>
      <c r="BW663" s="337">
        <f t="shared" si="266"/>
        <v>0</v>
      </c>
    </row>
    <row r="664" spans="1:75" s="64" customFormat="1" ht="21.95" customHeight="1" x14ac:dyDescent="0.2">
      <c r="A664" s="385" t="s">
        <v>3790</v>
      </c>
      <c r="B664" s="386" t="s">
        <v>3791</v>
      </c>
      <c r="C664" s="392" t="s">
        <v>3233</v>
      </c>
      <c r="D664" s="387" t="s">
        <v>3787</v>
      </c>
      <c r="E664" s="388" t="s">
        <v>3792</v>
      </c>
      <c r="F664" s="389" t="s">
        <v>3224</v>
      </c>
      <c r="G664" s="389" t="s">
        <v>3225</v>
      </c>
      <c r="H664" s="390" t="s">
        <v>1839</v>
      </c>
      <c r="I664" s="391" t="s">
        <v>3793</v>
      </c>
      <c r="J664" s="353" t="s">
        <v>3231</v>
      </c>
      <c r="K664" s="356" t="s">
        <v>3236</v>
      </c>
      <c r="L664" s="400"/>
      <c r="M664" s="401"/>
      <c r="N664" s="400"/>
      <c r="O664" s="401"/>
      <c r="P664" s="400"/>
      <c r="Q664" s="401"/>
      <c r="R664" s="400"/>
      <c r="S664" s="401"/>
      <c r="T664" s="400"/>
      <c r="U664" s="401"/>
      <c r="V664" s="400"/>
      <c r="W664" s="401"/>
      <c r="X664" s="400"/>
      <c r="Y664" s="401"/>
      <c r="Z664" s="400"/>
      <c r="AA664" s="401"/>
      <c r="AB664" s="400"/>
      <c r="AC664" s="401"/>
      <c r="AD664" s="400"/>
      <c r="AE664" s="401"/>
      <c r="AF664" s="400"/>
      <c r="AG664" s="401"/>
      <c r="AH664" s="400"/>
      <c r="AI664" s="401"/>
      <c r="AJ664" s="400"/>
      <c r="AK664" s="401"/>
      <c r="AL664" s="400"/>
      <c r="AM664" s="401"/>
      <c r="AN664" s="400"/>
      <c r="AO664" s="401"/>
      <c r="AP664" s="400"/>
      <c r="AQ664" s="401"/>
      <c r="AR664" s="400"/>
      <c r="AS664" s="401"/>
      <c r="AT664" s="400"/>
      <c r="AU664" s="401"/>
      <c r="AV664" s="400"/>
      <c r="AW664" s="401"/>
      <c r="AX664" s="400"/>
      <c r="AY664" s="401"/>
      <c r="AZ664" s="400"/>
      <c r="BA664" s="401"/>
      <c r="BB664" s="400"/>
      <c r="BC664" s="401"/>
      <c r="BD664" s="400"/>
      <c r="BE664" s="401"/>
      <c r="BF664" s="400"/>
      <c r="BG664" s="401"/>
      <c r="BH664" s="400"/>
      <c r="BI664" s="401"/>
      <c r="BJ664" s="400"/>
      <c r="BK664" s="401"/>
      <c r="BL664" s="400"/>
      <c r="BM664" s="401"/>
      <c r="BN664" s="400"/>
      <c r="BO664" s="401"/>
      <c r="BP664" s="400"/>
      <c r="BQ664" s="401"/>
      <c r="BR664" s="400"/>
      <c r="BS664" s="401"/>
      <c r="BT664" s="400"/>
      <c r="BU664" s="401"/>
      <c r="BV664" s="337">
        <f t="shared" si="265"/>
        <v>0</v>
      </c>
      <c r="BW664" s="337">
        <f t="shared" si="266"/>
        <v>0</v>
      </c>
    </row>
    <row r="665" spans="1:75" s="64" customFormat="1" ht="21.95" customHeight="1" thickBot="1" x14ac:dyDescent="0.25">
      <c r="A665" s="898" t="s">
        <v>3790</v>
      </c>
      <c r="B665" s="393" t="s">
        <v>3791</v>
      </c>
      <c r="C665" s="394" t="s">
        <v>3233</v>
      </c>
      <c r="D665" s="395" t="s">
        <v>3787</v>
      </c>
      <c r="E665" s="411" t="s">
        <v>3792</v>
      </c>
      <c r="F665" s="396" t="s">
        <v>3224</v>
      </c>
      <c r="G665" s="396" t="s">
        <v>3225</v>
      </c>
      <c r="H665" s="397" t="s">
        <v>1839</v>
      </c>
      <c r="I665" s="899" t="s">
        <v>3793</v>
      </c>
      <c r="J665" s="353" t="s">
        <v>3231</v>
      </c>
      <c r="K665" s="357" t="s">
        <v>60</v>
      </c>
      <c r="L665" s="402"/>
      <c r="M665" s="403"/>
      <c r="N665" s="402"/>
      <c r="O665" s="403"/>
      <c r="P665" s="402"/>
      <c r="Q665" s="403"/>
      <c r="R665" s="402"/>
      <c r="S665" s="403"/>
      <c r="T665" s="402"/>
      <c r="U665" s="403"/>
      <c r="V665" s="402"/>
      <c r="W665" s="403"/>
      <c r="X665" s="402"/>
      <c r="Y665" s="403"/>
      <c r="Z665" s="402"/>
      <c r="AA665" s="403"/>
      <c r="AB665" s="402"/>
      <c r="AC665" s="403"/>
      <c r="AD665" s="402"/>
      <c r="AE665" s="403"/>
      <c r="AF665" s="402"/>
      <c r="AG665" s="403"/>
      <c r="AH665" s="402"/>
      <c r="AI665" s="403"/>
      <c r="AJ665" s="402"/>
      <c r="AK665" s="403"/>
      <c r="AL665" s="402"/>
      <c r="AM665" s="403"/>
      <c r="AN665" s="402"/>
      <c r="AO665" s="403"/>
      <c r="AP665" s="402"/>
      <c r="AQ665" s="403"/>
      <c r="AR665" s="402"/>
      <c r="AS665" s="403"/>
      <c r="AT665" s="402"/>
      <c r="AU665" s="403"/>
      <c r="AV665" s="402"/>
      <c r="AW665" s="403"/>
      <c r="AX665" s="402"/>
      <c r="AY665" s="403"/>
      <c r="AZ665" s="402"/>
      <c r="BA665" s="403"/>
      <c r="BB665" s="402"/>
      <c r="BC665" s="403"/>
      <c r="BD665" s="402"/>
      <c r="BE665" s="403"/>
      <c r="BF665" s="402"/>
      <c r="BG665" s="403"/>
      <c r="BH665" s="402"/>
      <c r="BI665" s="403"/>
      <c r="BJ665" s="402"/>
      <c r="BK665" s="403"/>
      <c r="BL665" s="402"/>
      <c r="BM665" s="403"/>
      <c r="BN665" s="402"/>
      <c r="BO665" s="403"/>
      <c r="BP665" s="402"/>
      <c r="BQ665" s="403"/>
      <c r="BR665" s="402"/>
      <c r="BS665" s="403"/>
      <c r="BT665" s="402"/>
      <c r="BU665" s="403"/>
      <c r="BV665" s="337">
        <f t="shared" si="265"/>
        <v>0</v>
      </c>
      <c r="BW665" s="337">
        <f t="shared" si="266"/>
        <v>0</v>
      </c>
    </row>
    <row r="666" spans="1:75" s="64" customFormat="1" ht="21.95" customHeight="1" x14ac:dyDescent="0.25">
      <c r="A666" s="425" t="s">
        <v>3794</v>
      </c>
      <c r="B666" s="526" t="s">
        <v>3795</v>
      </c>
      <c r="C666" s="527">
        <v>3</v>
      </c>
      <c r="D666" s="528" t="s">
        <v>3796</v>
      </c>
      <c r="E666" s="426" t="s">
        <v>3797</v>
      </c>
      <c r="F666" s="529" t="s">
        <v>3224</v>
      </c>
      <c r="G666" s="529" t="s">
        <v>3225</v>
      </c>
      <c r="H666" s="530" t="s">
        <v>1841</v>
      </c>
      <c r="I666" s="384" t="s">
        <v>3798</v>
      </c>
      <c r="J666" s="353" t="s">
        <v>3300</v>
      </c>
      <c r="K666" s="354" t="s">
        <v>3232</v>
      </c>
      <c r="L666" s="402"/>
      <c r="M666" s="403"/>
      <c r="N666" s="402"/>
      <c r="O666" s="403"/>
      <c r="P666" s="402"/>
      <c r="Q666" s="403"/>
      <c r="R666" s="402"/>
      <c r="S666" s="403"/>
      <c r="T666" s="402"/>
      <c r="U666" s="403"/>
      <c r="V666" s="402"/>
      <c r="W666" s="403"/>
      <c r="X666" s="402"/>
      <c r="Y666" s="403"/>
      <c r="Z666" s="402"/>
      <c r="AA666" s="403"/>
      <c r="AB666" s="402"/>
      <c r="AC666" s="403"/>
      <c r="AD666" s="402"/>
      <c r="AE666" s="403"/>
      <c r="AF666" s="402"/>
      <c r="AG666" s="403"/>
      <c r="AH666" s="402"/>
      <c r="AI666" s="403"/>
      <c r="AJ666" s="402"/>
      <c r="AK666" s="403"/>
      <c r="AL666" s="402"/>
      <c r="AM666" s="403"/>
      <c r="AN666" s="402"/>
      <c r="AO666" s="403"/>
      <c r="AP666" s="402"/>
      <c r="AQ666" s="403"/>
      <c r="AR666" s="402"/>
      <c r="AS666" s="403"/>
      <c r="AT666" s="402"/>
      <c r="AU666" s="403"/>
      <c r="AV666" s="402"/>
      <c r="AW666" s="403"/>
      <c r="AX666" s="402"/>
      <c r="AY666" s="403"/>
      <c r="AZ666" s="402"/>
      <c r="BA666" s="403"/>
      <c r="BB666" s="402"/>
      <c r="BC666" s="403"/>
      <c r="BD666" s="402"/>
      <c r="BE666" s="403"/>
      <c r="BF666" s="402"/>
      <c r="BG666" s="403"/>
      <c r="BH666" s="402"/>
      <c r="BI666" s="403"/>
      <c r="BJ666" s="402"/>
      <c r="BK666" s="403"/>
      <c r="BL666" s="402"/>
      <c r="BM666" s="403"/>
      <c r="BN666" s="402"/>
      <c r="BO666" s="403"/>
      <c r="BP666" s="402"/>
      <c r="BQ666" s="403"/>
      <c r="BR666" s="402"/>
      <c r="BS666" s="403"/>
      <c r="BT666" s="402"/>
      <c r="BU666" s="403"/>
      <c r="BV666" s="337">
        <f>L666+N666+P666+R666+T666+V666+X666+Z666+AB666+AD666+AF666+AH666+AJ666+AL666+AN666+AP666+AR666+AT666+AV666+AX666+AZ666+BB666+BD666+BF666+BH666+BJ666+BL666+BN666+BP666+BR666+BT666</f>
        <v>0</v>
      </c>
      <c r="BW666" s="337">
        <f>M666+O666+Q666+S666+U666+W666+Y666+AA666+AC666+AE666+AG666+AI666+AK666+AM666+AO666+AQ666+AS666+AU666+AW666+AY666+BA666+BC666+BE666+BG666+BI666+BK666+BM666+BO666+BQ666+BS666+BU666</f>
        <v>0</v>
      </c>
    </row>
    <row r="667" spans="1:75" s="64" customFormat="1" ht="21.95" customHeight="1" x14ac:dyDescent="0.2">
      <c r="A667" s="385" t="s">
        <v>3794</v>
      </c>
      <c r="B667" s="386" t="s">
        <v>3795</v>
      </c>
      <c r="C667" s="352" t="s">
        <v>3301</v>
      </c>
      <c r="D667" s="387" t="s">
        <v>3796</v>
      </c>
      <c r="E667" s="388" t="s">
        <v>3797</v>
      </c>
      <c r="F667" s="389" t="s">
        <v>3224</v>
      </c>
      <c r="G667" s="389" t="s">
        <v>3225</v>
      </c>
      <c r="H667" s="390" t="s">
        <v>1841</v>
      </c>
      <c r="I667" s="391" t="s">
        <v>3798</v>
      </c>
      <c r="J667" s="353" t="s">
        <v>3300</v>
      </c>
      <c r="K667" s="353" t="s">
        <v>3234</v>
      </c>
      <c r="L667" s="400"/>
      <c r="M667" s="401"/>
      <c r="N667" s="400"/>
      <c r="O667" s="401"/>
      <c r="P667" s="400"/>
      <c r="Q667" s="401"/>
      <c r="R667" s="400"/>
      <c r="S667" s="401"/>
      <c r="T667" s="400"/>
      <c r="U667" s="401"/>
      <c r="V667" s="400"/>
      <c r="W667" s="401"/>
      <c r="X667" s="400"/>
      <c r="Y667" s="401"/>
      <c r="Z667" s="400"/>
      <c r="AA667" s="401"/>
      <c r="AB667" s="400"/>
      <c r="AC667" s="401"/>
      <c r="AD667" s="400"/>
      <c r="AE667" s="401"/>
      <c r="AF667" s="400"/>
      <c r="AG667" s="401"/>
      <c r="AH667" s="400"/>
      <c r="AI667" s="401"/>
      <c r="AJ667" s="400"/>
      <c r="AK667" s="401"/>
      <c r="AL667" s="400"/>
      <c r="AM667" s="401"/>
      <c r="AN667" s="400"/>
      <c r="AO667" s="401"/>
      <c r="AP667" s="400"/>
      <c r="AQ667" s="401"/>
      <c r="AR667" s="400"/>
      <c r="AS667" s="401"/>
      <c r="AT667" s="400"/>
      <c r="AU667" s="401"/>
      <c r="AV667" s="400"/>
      <c r="AW667" s="401"/>
      <c r="AX667" s="400"/>
      <c r="AY667" s="401"/>
      <c r="AZ667" s="400"/>
      <c r="BA667" s="401"/>
      <c r="BB667" s="400"/>
      <c r="BC667" s="401"/>
      <c r="BD667" s="400"/>
      <c r="BE667" s="401"/>
      <c r="BF667" s="400"/>
      <c r="BG667" s="401"/>
      <c r="BH667" s="400"/>
      <c r="BI667" s="401"/>
      <c r="BJ667" s="400"/>
      <c r="BK667" s="401"/>
      <c r="BL667" s="400"/>
      <c r="BM667" s="401"/>
      <c r="BN667" s="400"/>
      <c r="BO667" s="401"/>
      <c r="BP667" s="400"/>
      <c r="BQ667" s="401"/>
      <c r="BR667" s="400"/>
      <c r="BS667" s="401"/>
      <c r="BT667" s="400"/>
      <c r="BU667" s="401"/>
      <c r="BV667" s="337">
        <f t="shared" ref="BV667:BV670" si="267">L667+N667+P667+R667+T667+V667+X667+Z667+AB667+AD667+AF667+AH667+AJ667+AL667+AN667+AP667+AR667+AT667+AV667+AX667+AZ667+BB667+BD667+BF667+BH667+BJ667+BL667+BN667+BP667+BR667+BT667</f>
        <v>0</v>
      </c>
      <c r="BW667" s="337">
        <f t="shared" ref="BW667:BW670" si="268">M667+O667+Q667+S667+U667+W667+Y667+AA667+AC667+AE667+AG667+AI667+AK667+AM667+AO667+AQ667+AS667+AU667+AW667+AY667+BA667+BC667+BE667+BG667+BI667+BK667+BM667+BO667+BQ667+BS667+BU667</f>
        <v>0</v>
      </c>
    </row>
    <row r="668" spans="1:75" s="64" customFormat="1" ht="21.95" customHeight="1" x14ac:dyDescent="0.2">
      <c r="A668" s="385" t="s">
        <v>3794</v>
      </c>
      <c r="B668" s="386" t="s">
        <v>3795</v>
      </c>
      <c r="C668" s="392" t="s">
        <v>3301</v>
      </c>
      <c r="D668" s="387" t="s">
        <v>3796</v>
      </c>
      <c r="E668" s="388" t="s">
        <v>3797</v>
      </c>
      <c r="F668" s="389" t="s">
        <v>3224</v>
      </c>
      <c r="G668" s="389" t="s">
        <v>3225</v>
      </c>
      <c r="H668" s="390" t="s">
        <v>1841</v>
      </c>
      <c r="I668" s="391" t="s">
        <v>3798</v>
      </c>
      <c r="J668" s="353" t="s">
        <v>3300</v>
      </c>
      <c r="K668" s="355" t="s">
        <v>3235</v>
      </c>
      <c r="L668" s="400"/>
      <c r="M668" s="401"/>
      <c r="N668" s="400"/>
      <c r="O668" s="401"/>
      <c r="P668" s="400"/>
      <c r="Q668" s="401"/>
      <c r="R668" s="400"/>
      <c r="S668" s="401"/>
      <c r="T668" s="400"/>
      <c r="U668" s="401"/>
      <c r="V668" s="400"/>
      <c r="W668" s="401"/>
      <c r="X668" s="400"/>
      <c r="Y668" s="401"/>
      <c r="Z668" s="400"/>
      <c r="AA668" s="401"/>
      <c r="AB668" s="400"/>
      <c r="AC668" s="401"/>
      <c r="AD668" s="400"/>
      <c r="AE668" s="401"/>
      <c r="AF668" s="400"/>
      <c r="AG668" s="401"/>
      <c r="AH668" s="400"/>
      <c r="AI668" s="401"/>
      <c r="AJ668" s="400"/>
      <c r="AK668" s="401"/>
      <c r="AL668" s="400"/>
      <c r="AM668" s="401"/>
      <c r="AN668" s="400"/>
      <c r="AO668" s="401"/>
      <c r="AP668" s="400"/>
      <c r="AQ668" s="401"/>
      <c r="AR668" s="400"/>
      <c r="AS668" s="401"/>
      <c r="AT668" s="400"/>
      <c r="AU668" s="401"/>
      <c r="AV668" s="400"/>
      <c r="AW668" s="401"/>
      <c r="AX668" s="400"/>
      <c r="AY668" s="401"/>
      <c r="AZ668" s="400"/>
      <c r="BA668" s="401"/>
      <c r="BB668" s="400"/>
      <c r="BC668" s="401"/>
      <c r="BD668" s="400"/>
      <c r="BE668" s="401"/>
      <c r="BF668" s="400"/>
      <c r="BG668" s="401"/>
      <c r="BH668" s="400"/>
      <c r="BI668" s="401"/>
      <c r="BJ668" s="400"/>
      <c r="BK668" s="401"/>
      <c r="BL668" s="400"/>
      <c r="BM668" s="401"/>
      <c r="BN668" s="400"/>
      <c r="BO668" s="401"/>
      <c r="BP668" s="400"/>
      <c r="BQ668" s="401"/>
      <c r="BR668" s="400"/>
      <c r="BS668" s="401"/>
      <c r="BT668" s="400"/>
      <c r="BU668" s="401"/>
      <c r="BV668" s="337">
        <f t="shared" si="267"/>
        <v>0</v>
      </c>
      <c r="BW668" s="337">
        <f t="shared" si="268"/>
        <v>0</v>
      </c>
    </row>
    <row r="669" spans="1:75" s="64" customFormat="1" ht="21.95" customHeight="1" x14ac:dyDescent="0.2">
      <c r="A669" s="385" t="s">
        <v>3794</v>
      </c>
      <c r="B669" s="386" t="s">
        <v>3795</v>
      </c>
      <c r="C669" s="392" t="s">
        <v>3301</v>
      </c>
      <c r="D669" s="387" t="s">
        <v>3796</v>
      </c>
      <c r="E669" s="388" t="s">
        <v>3797</v>
      </c>
      <c r="F669" s="389" t="s">
        <v>3224</v>
      </c>
      <c r="G669" s="389" t="s">
        <v>3225</v>
      </c>
      <c r="H669" s="390" t="s">
        <v>1841</v>
      </c>
      <c r="I669" s="391" t="s">
        <v>3798</v>
      </c>
      <c r="J669" s="353" t="s">
        <v>3300</v>
      </c>
      <c r="K669" s="356" t="s">
        <v>3236</v>
      </c>
      <c r="L669" s="400"/>
      <c r="M669" s="401"/>
      <c r="N669" s="400"/>
      <c r="O669" s="401"/>
      <c r="P669" s="400"/>
      <c r="Q669" s="401"/>
      <c r="R669" s="400"/>
      <c r="S669" s="401"/>
      <c r="T669" s="400"/>
      <c r="U669" s="401"/>
      <c r="V669" s="400"/>
      <c r="W669" s="401"/>
      <c r="X669" s="400"/>
      <c r="Y669" s="401"/>
      <c r="Z669" s="400"/>
      <c r="AA669" s="401"/>
      <c r="AB669" s="400"/>
      <c r="AC669" s="401"/>
      <c r="AD669" s="400"/>
      <c r="AE669" s="401"/>
      <c r="AF669" s="400"/>
      <c r="AG669" s="401"/>
      <c r="AH669" s="400"/>
      <c r="AI669" s="401"/>
      <c r="AJ669" s="400"/>
      <c r="AK669" s="401"/>
      <c r="AL669" s="400"/>
      <c r="AM669" s="401"/>
      <c r="AN669" s="400"/>
      <c r="AO669" s="401"/>
      <c r="AP669" s="400"/>
      <c r="AQ669" s="401"/>
      <c r="AR669" s="400"/>
      <c r="AS669" s="401"/>
      <c r="AT669" s="400"/>
      <c r="AU669" s="401"/>
      <c r="AV669" s="400"/>
      <c r="AW669" s="401"/>
      <c r="AX669" s="400"/>
      <c r="AY669" s="401"/>
      <c r="AZ669" s="400"/>
      <c r="BA669" s="401"/>
      <c r="BB669" s="400"/>
      <c r="BC669" s="401"/>
      <c r="BD669" s="400"/>
      <c r="BE669" s="401"/>
      <c r="BF669" s="400"/>
      <c r="BG669" s="401"/>
      <c r="BH669" s="400"/>
      <c r="BI669" s="401"/>
      <c r="BJ669" s="400"/>
      <c r="BK669" s="401"/>
      <c r="BL669" s="400"/>
      <c r="BM669" s="401"/>
      <c r="BN669" s="400"/>
      <c r="BO669" s="401"/>
      <c r="BP669" s="400"/>
      <c r="BQ669" s="401"/>
      <c r="BR669" s="400"/>
      <c r="BS669" s="401"/>
      <c r="BT669" s="400"/>
      <c r="BU669" s="401"/>
      <c r="BV669" s="337">
        <f t="shared" si="267"/>
        <v>0</v>
      </c>
      <c r="BW669" s="337">
        <f t="shared" si="268"/>
        <v>0</v>
      </c>
    </row>
    <row r="670" spans="1:75" s="64" customFormat="1" ht="21.95" customHeight="1" thickBot="1" x14ac:dyDescent="0.25">
      <c r="A670" s="898" t="s">
        <v>3794</v>
      </c>
      <c r="B670" s="393" t="s">
        <v>3795</v>
      </c>
      <c r="C670" s="394" t="s">
        <v>3301</v>
      </c>
      <c r="D670" s="395" t="s">
        <v>3796</v>
      </c>
      <c r="E670" s="411" t="s">
        <v>3797</v>
      </c>
      <c r="F670" s="396" t="s">
        <v>3224</v>
      </c>
      <c r="G670" s="396" t="s">
        <v>3225</v>
      </c>
      <c r="H670" s="397" t="s">
        <v>1841</v>
      </c>
      <c r="I670" s="899" t="s">
        <v>3798</v>
      </c>
      <c r="J670" s="353" t="s">
        <v>3300</v>
      </c>
      <c r="K670" s="357" t="s">
        <v>60</v>
      </c>
      <c r="L670" s="402"/>
      <c r="M670" s="403"/>
      <c r="N670" s="402"/>
      <c r="O670" s="403"/>
      <c r="P670" s="402"/>
      <c r="Q670" s="403"/>
      <c r="R670" s="402"/>
      <c r="S670" s="403"/>
      <c r="T670" s="402"/>
      <c r="U670" s="403"/>
      <c r="V670" s="402"/>
      <c r="W670" s="403"/>
      <c r="X670" s="402"/>
      <c r="Y670" s="403"/>
      <c r="Z670" s="402"/>
      <c r="AA670" s="403"/>
      <c r="AB670" s="402"/>
      <c r="AC670" s="403"/>
      <c r="AD670" s="402"/>
      <c r="AE670" s="403"/>
      <c r="AF670" s="402"/>
      <c r="AG670" s="403"/>
      <c r="AH670" s="402"/>
      <c r="AI670" s="403"/>
      <c r="AJ670" s="402"/>
      <c r="AK670" s="403"/>
      <c r="AL670" s="402"/>
      <c r="AM670" s="403"/>
      <c r="AN670" s="402"/>
      <c r="AO670" s="403"/>
      <c r="AP670" s="402"/>
      <c r="AQ670" s="403"/>
      <c r="AR670" s="402"/>
      <c r="AS670" s="403"/>
      <c r="AT670" s="402"/>
      <c r="AU670" s="403"/>
      <c r="AV670" s="402"/>
      <c r="AW670" s="403"/>
      <c r="AX670" s="402"/>
      <c r="AY670" s="403"/>
      <c r="AZ670" s="402"/>
      <c r="BA670" s="403"/>
      <c r="BB670" s="402"/>
      <c r="BC670" s="403"/>
      <c r="BD670" s="402"/>
      <c r="BE670" s="403"/>
      <c r="BF670" s="402"/>
      <c r="BG670" s="403"/>
      <c r="BH670" s="402"/>
      <c r="BI670" s="403"/>
      <c r="BJ670" s="402"/>
      <c r="BK670" s="403"/>
      <c r="BL670" s="402"/>
      <c r="BM670" s="403"/>
      <c r="BN670" s="402"/>
      <c r="BO670" s="403"/>
      <c r="BP670" s="402"/>
      <c r="BQ670" s="403"/>
      <c r="BR670" s="402"/>
      <c r="BS670" s="403"/>
      <c r="BT670" s="402"/>
      <c r="BU670" s="403"/>
      <c r="BV670" s="337">
        <f t="shared" si="267"/>
        <v>0</v>
      </c>
      <c r="BW670" s="337">
        <f t="shared" si="268"/>
        <v>0</v>
      </c>
    </row>
    <row r="671" spans="1:75" s="64" customFormat="1" ht="21.95" customHeight="1" x14ac:dyDescent="0.25">
      <c r="A671" s="425" t="s">
        <v>3799</v>
      </c>
      <c r="B671" s="526" t="s">
        <v>3800</v>
      </c>
      <c r="C671" s="527">
        <v>1</v>
      </c>
      <c r="D671" s="528" t="s">
        <v>3801</v>
      </c>
      <c r="E671" s="426" t="s">
        <v>3802</v>
      </c>
      <c r="F671" s="529" t="s">
        <v>3224</v>
      </c>
      <c r="G671" s="529" t="s">
        <v>3225</v>
      </c>
      <c r="H671" s="530" t="s">
        <v>1843</v>
      </c>
      <c r="I671" s="384" t="s">
        <v>3803</v>
      </c>
      <c r="J671" s="353" t="s">
        <v>3231</v>
      </c>
      <c r="K671" s="354" t="s">
        <v>3232</v>
      </c>
      <c r="L671" s="402"/>
      <c r="M671" s="403"/>
      <c r="N671" s="402"/>
      <c r="O671" s="403"/>
      <c r="P671" s="402"/>
      <c r="Q671" s="403"/>
      <c r="R671" s="402"/>
      <c r="S671" s="403"/>
      <c r="T671" s="402"/>
      <c r="U671" s="403"/>
      <c r="V671" s="402"/>
      <c r="W671" s="403"/>
      <c r="X671" s="402"/>
      <c r="Y671" s="403"/>
      <c r="Z671" s="402"/>
      <c r="AA671" s="403"/>
      <c r="AB671" s="402"/>
      <c r="AC671" s="403"/>
      <c r="AD671" s="402"/>
      <c r="AE671" s="403"/>
      <c r="AF671" s="402"/>
      <c r="AG671" s="403"/>
      <c r="AH671" s="402"/>
      <c r="AI671" s="403"/>
      <c r="AJ671" s="402"/>
      <c r="AK671" s="403"/>
      <c r="AL671" s="402"/>
      <c r="AM671" s="403"/>
      <c r="AN671" s="402"/>
      <c r="AO671" s="403"/>
      <c r="AP671" s="402"/>
      <c r="AQ671" s="403"/>
      <c r="AR671" s="402"/>
      <c r="AS671" s="403"/>
      <c r="AT671" s="402"/>
      <c r="AU671" s="403"/>
      <c r="AV671" s="402"/>
      <c r="AW671" s="403"/>
      <c r="AX671" s="402"/>
      <c r="AY671" s="403"/>
      <c r="AZ671" s="402"/>
      <c r="BA671" s="403"/>
      <c r="BB671" s="402"/>
      <c r="BC671" s="403"/>
      <c r="BD671" s="402"/>
      <c r="BE671" s="403"/>
      <c r="BF671" s="402"/>
      <c r="BG671" s="403"/>
      <c r="BH671" s="402"/>
      <c r="BI671" s="403"/>
      <c r="BJ671" s="402"/>
      <c r="BK671" s="403"/>
      <c r="BL671" s="402"/>
      <c r="BM671" s="403"/>
      <c r="BN671" s="402"/>
      <c r="BO671" s="403"/>
      <c r="BP671" s="402"/>
      <c r="BQ671" s="403"/>
      <c r="BR671" s="402"/>
      <c r="BS671" s="403"/>
      <c r="BT671" s="402"/>
      <c r="BU671" s="403"/>
      <c r="BV671" s="337">
        <f>L671+N671+P671+R671+T671+V671+X671+Z671+AB671+AD671+AF671+AH671+AJ671+AL671+AN671+AP671+AR671+AT671+AV671+AX671+AZ671+BB671+BD671+BF671+BH671+BJ671+BL671+BN671+BP671+BR671+BT671</f>
        <v>0</v>
      </c>
      <c r="BW671" s="337">
        <f>M671+O671+Q671+S671+U671+W671+Y671+AA671+AC671+AE671+AG671+AI671+AK671+AM671+AO671+AQ671+AS671+AU671+AW671+AY671+BA671+BC671+BE671+BG671+BI671+BK671+BM671+BO671+BQ671+BS671+BU671</f>
        <v>0</v>
      </c>
    </row>
    <row r="672" spans="1:75" s="64" customFormat="1" ht="21.95" customHeight="1" x14ac:dyDescent="0.2">
      <c r="A672" s="385" t="s">
        <v>3799</v>
      </c>
      <c r="B672" s="386" t="s">
        <v>3800</v>
      </c>
      <c r="C672" s="352" t="s">
        <v>3233</v>
      </c>
      <c r="D672" s="387" t="s">
        <v>3801</v>
      </c>
      <c r="E672" s="388" t="s">
        <v>3802</v>
      </c>
      <c r="F672" s="389" t="s">
        <v>3224</v>
      </c>
      <c r="G672" s="389" t="s">
        <v>3225</v>
      </c>
      <c r="H672" s="390" t="s">
        <v>1843</v>
      </c>
      <c r="I672" s="391" t="s">
        <v>3803</v>
      </c>
      <c r="J672" s="353" t="s">
        <v>3231</v>
      </c>
      <c r="K672" s="353" t="s">
        <v>3234</v>
      </c>
      <c r="L672" s="400"/>
      <c r="M672" s="401"/>
      <c r="N672" s="400"/>
      <c r="O672" s="401"/>
      <c r="P672" s="400"/>
      <c r="Q672" s="401"/>
      <c r="R672" s="400"/>
      <c r="S672" s="401"/>
      <c r="T672" s="400"/>
      <c r="U672" s="401"/>
      <c r="V672" s="400"/>
      <c r="W672" s="401"/>
      <c r="X672" s="400"/>
      <c r="Y672" s="401"/>
      <c r="Z672" s="400"/>
      <c r="AA672" s="401"/>
      <c r="AB672" s="400"/>
      <c r="AC672" s="401"/>
      <c r="AD672" s="400"/>
      <c r="AE672" s="401"/>
      <c r="AF672" s="400"/>
      <c r="AG672" s="401"/>
      <c r="AH672" s="400"/>
      <c r="AI672" s="401"/>
      <c r="AJ672" s="400"/>
      <c r="AK672" s="401"/>
      <c r="AL672" s="400"/>
      <c r="AM672" s="401"/>
      <c r="AN672" s="400"/>
      <c r="AO672" s="401"/>
      <c r="AP672" s="400"/>
      <c r="AQ672" s="401"/>
      <c r="AR672" s="400"/>
      <c r="AS672" s="401"/>
      <c r="AT672" s="400"/>
      <c r="AU672" s="401"/>
      <c r="AV672" s="400"/>
      <c r="AW672" s="401"/>
      <c r="AX672" s="400"/>
      <c r="AY672" s="401"/>
      <c r="AZ672" s="400"/>
      <c r="BA672" s="401"/>
      <c r="BB672" s="400"/>
      <c r="BC672" s="401"/>
      <c r="BD672" s="400"/>
      <c r="BE672" s="401"/>
      <c r="BF672" s="400"/>
      <c r="BG672" s="401"/>
      <c r="BH672" s="400"/>
      <c r="BI672" s="401"/>
      <c r="BJ672" s="400"/>
      <c r="BK672" s="401"/>
      <c r="BL672" s="400"/>
      <c r="BM672" s="401"/>
      <c r="BN672" s="400"/>
      <c r="BO672" s="401"/>
      <c r="BP672" s="400"/>
      <c r="BQ672" s="401"/>
      <c r="BR672" s="400"/>
      <c r="BS672" s="401"/>
      <c r="BT672" s="400"/>
      <c r="BU672" s="401"/>
      <c r="BV672" s="337">
        <f t="shared" ref="BV672:BV675" si="269">L672+N672+P672+R672+T672+V672+X672+Z672+AB672+AD672+AF672+AH672+AJ672+AL672+AN672+AP672+AR672+AT672+AV672+AX672+AZ672+BB672+BD672+BF672+BH672+BJ672+BL672+BN672+BP672+BR672+BT672</f>
        <v>0</v>
      </c>
      <c r="BW672" s="337">
        <f t="shared" ref="BW672:BW675" si="270">M672+O672+Q672+S672+U672+W672+Y672+AA672+AC672+AE672+AG672+AI672+AK672+AM672+AO672+AQ672+AS672+AU672+AW672+AY672+BA672+BC672+BE672+BG672+BI672+BK672+BM672+BO672+BQ672+BS672+BU672</f>
        <v>0</v>
      </c>
    </row>
    <row r="673" spans="1:75" s="64" customFormat="1" ht="21.95" customHeight="1" x14ac:dyDescent="0.2">
      <c r="A673" s="385" t="s">
        <v>3799</v>
      </c>
      <c r="B673" s="386" t="s">
        <v>3800</v>
      </c>
      <c r="C673" s="392" t="s">
        <v>3233</v>
      </c>
      <c r="D673" s="387" t="s">
        <v>3801</v>
      </c>
      <c r="E673" s="388" t="s">
        <v>3802</v>
      </c>
      <c r="F673" s="389" t="s">
        <v>3224</v>
      </c>
      <c r="G673" s="389" t="s">
        <v>3225</v>
      </c>
      <c r="H673" s="390" t="s">
        <v>1843</v>
      </c>
      <c r="I673" s="391" t="s">
        <v>3803</v>
      </c>
      <c r="J673" s="353" t="s">
        <v>3231</v>
      </c>
      <c r="K673" s="355" t="s">
        <v>3235</v>
      </c>
      <c r="L673" s="400"/>
      <c r="M673" s="401"/>
      <c r="N673" s="400"/>
      <c r="O673" s="401"/>
      <c r="P673" s="400"/>
      <c r="Q673" s="401"/>
      <c r="R673" s="400"/>
      <c r="S673" s="401"/>
      <c r="T673" s="400"/>
      <c r="U673" s="401"/>
      <c r="V673" s="400"/>
      <c r="W673" s="401"/>
      <c r="X673" s="400"/>
      <c r="Y673" s="401"/>
      <c r="Z673" s="400"/>
      <c r="AA673" s="401"/>
      <c r="AB673" s="400"/>
      <c r="AC673" s="401"/>
      <c r="AD673" s="400"/>
      <c r="AE673" s="401"/>
      <c r="AF673" s="400"/>
      <c r="AG673" s="401"/>
      <c r="AH673" s="400"/>
      <c r="AI673" s="401"/>
      <c r="AJ673" s="400"/>
      <c r="AK673" s="401"/>
      <c r="AL673" s="400"/>
      <c r="AM673" s="401"/>
      <c r="AN673" s="400"/>
      <c r="AO673" s="401"/>
      <c r="AP673" s="400"/>
      <c r="AQ673" s="401"/>
      <c r="AR673" s="400"/>
      <c r="AS673" s="401"/>
      <c r="AT673" s="400"/>
      <c r="AU673" s="401"/>
      <c r="AV673" s="400"/>
      <c r="AW673" s="401"/>
      <c r="AX673" s="400"/>
      <c r="AY673" s="401"/>
      <c r="AZ673" s="400"/>
      <c r="BA673" s="401"/>
      <c r="BB673" s="400"/>
      <c r="BC673" s="401"/>
      <c r="BD673" s="400"/>
      <c r="BE673" s="401"/>
      <c r="BF673" s="400"/>
      <c r="BG673" s="401"/>
      <c r="BH673" s="400"/>
      <c r="BI673" s="401"/>
      <c r="BJ673" s="400"/>
      <c r="BK673" s="401"/>
      <c r="BL673" s="400"/>
      <c r="BM673" s="401"/>
      <c r="BN673" s="400"/>
      <c r="BO673" s="401"/>
      <c r="BP673" s="400"/>
      <c r="BQ673" s="401"/>
      <c r="BR673" s="400"/>
      <c r="BS673" s="401"/>
      <c r="BT673" s="400"/>
      <c r="BU673" s="401"/>
      <c r="BV673" s="337">
        <f t="shared" si="269"/>
        <v>0</v>
      </c>
      <c r="BW673" s="337">
        <f t="shared" si="270"/>
        <v>0</v>
      </c>
    </row>
    <row r="674" spans="1:75" s="64" customFormat="1" ht="21.95" customHeight="1" x14ac:dyDescent="0.2">
      <c r="A674" s="385" t="s">
        <v>3799</v>
      </c>
      <c r="B674" s="386" t="s">
        <v>3800</v>
      </c>
      <c r="C674" s="392" t="s">
        <v>3233</v>
      </c>
      <c r="D674" s="387" t="s">
        <v>3801</v>
      </c>
      <c r="E674" s="388" t="s">
        <v>3802</v>
      </c>
      <c r="F674" s="389" t="s">
        <v>3224</v>
      </c>
      <c r="G674" s="389" t="s">
        <v>3225</v>
      </c>
      <c r="H674" s="390" t="s">
        <v>1843</v>
      </c>
      <c r="I674" s="391" t="s">
        <v>3803</v>
      </c>
      <c r="J674" s="353" t="s">
        <v>3231</v>
      </c>
      <c r="K674" s="356" t="s">
        <v>3236</v>
      </c>
      <c r="L674" s="400"/>
      <c r="M674" s="401"/>
      <c r="N674" s="400"/>
      <c r="O674" s="401"/>
      <c r="P674" s="400"/>
      <c r="Q674" s="401"/>
      <c r="R674" s="400"/>
      <c r="S674" s="401"/>
      <c r="T674" s="400"/>
      <c r="U674" s="401"/>
      <c r="V674" s="400"/>
      <c r="W674" s="401"/>
      <c r="X674" s="400"/>
      <c r="Y674" s="401"/>
      <c r="Z674" s="400"/>
      <c r="AA674" s="401"/>
      <c r="AB674" s="400"/>
      <c r="AC674" s="401"/>
      <c r="AD674" s="400"/>
      <c r="AE674" s="401"/>
      <c r="AF674" s="400"/>
      <c r="AG674" s="401"/>
      <c r="AH674" s="400"/>
      <c r="AI674" s="401"/>
      <c r="AJ674" s="400"/>
      <c r="AK674" s="401"/>
      <c r="AL674" s="400"/>
      <c r="AM674" s="401"/>
      <c r="AN674" s="400"/>
      <c r="AO674" s="401"/>
      <c r="AP674" s="400"/>
      <c r="AQ674" s="401"/>
      <c r="AR674" s="400"/>
      <c r="AS674" s="401"/>
      <c r="AT674" s="400"/>
      <c r="AU674" s="401"/>
      <c r="AV674" s="400"/>
      <c r="AW674" s="401"/>
      <c r="AX674" s="400"/>
      <c r="AY674" s="401"/>
      <c r="AZ674" s="400"/>
      <c r="BA674" s="401"/>
      <c r="BB674" s="400"/>
      <c r="BC674" s="401"/>
      <c r="BD674" s="400"/>
      <c r="BE674" s="401"/>
      <c r="BF674" s="400"/>
      <c r="BG674" s="401"/>
      <c r="BH674" s="400"/>
      <c r="BI674" s="401"/>
      <c r="BJ674" s="400"/>
      <c r="BK674" s="401"/>
      <c r="BL674" s="400"/>
      <c r="BM674" s="401"/>
      <c r="BN674" s="400"/>
      <c r="BO674" s="401"/>
      <c r="BP674" s="400"/>
      <c r="BQ674" s="401"/>
      <c r="BR674" s="400"/>
      <c r="BS674" s="401"/>
      <c r="BT674" s="400"/>
      <c r="BU674" s="401"/>
      <c r="BV674" s="337">
        <f t="shared" si="269"/>
        <v>0</v>
      </c>
      <c r="BW674" s="337">
        <f t="shared" si="270"/>
        <v>0</v>
      </c>
    </row>
    <row r="675" spans="1:75" s="64" customFormat="1" ht="21.95" customHeight="1" thickBot="1" x14ac:dyDescent="0.25">
      <c r="A675" s="898" t="s">
        <v>3799</v>
      </c>
      <c r="B675" s="393" t="s">
        <v>3800</v>
      </c>
      <c r="C675" s="394" t="s">
        <v>3233</v>
      </c>
      <c r="D675" s="395" t="s">
        <v>3801</v>
      </c>
      <c r="E675" s="411" t="s">
        <v>3802</v>
      </c>
      <c r="F675" s="396" t="s">
        <v>3224</v>
      </c>
      <c r="G675" s="396" t="s">
        <v>3225</v>
      </c>
      <c r="H675" s="397" t="s">
        <v>1843</v>
      </c>
      <c r="I675" s="899" t="s">
        <v>3803</v>
      </c>
      <c r="J675" s="353" t="s">
        <v>3231</v>
      </c>
      <c r="K675" s="357" t="s">
        <v>60</v>
      </c>
      <c r="L675" s="402"/>
      <c r="M675" s="403"/>
      <c r="N675" s="402"/>
      <c r="O675" s="403"/>
      <c r="P675" s="402"/>
      <c r="Q675" s="403"/>
      <c r="R675" s="402"/>
      <c r="S675" s="403"/>
      <c r="T675" s="402"/>
      <c r="U675" s="403"/>
      <c r="V675" s="402"/>
      <c r="W675" s="403"/>
      <c r="X675" s="402"/>
      <c r="Y675" s="403"/>
      <c r="Z675" s="402"/>
      <c r="AA675" s="403"/>
      <c r="AB675" s="402"/>
      <c r="AC675" s="403"/>
      <c r="AD675" s="402"/>
      <c r="AE675" s="403"/>
      <c r="AF675" s="402"/>
      <c r="AG675" s="403"/>
      <c r="AH675" s="402"/>
      <c r="AI675" s="403"/>
      <c r="AJ675" s="402"/>
      <c r="AK675" s="403"/>
      <c r="AL675" s="402"/>
      <c r="AM675" s="403"/>
      <c r="AN675" s="402"/>
      <c r="AO675" s="403"/>
      <c r="AP675" s="402"/>
      <c r="AQ675" s="403"/>
      <c r="AR675" s="402"/>
      <c r="AS675" s="403"/>
      <c r="AT675" s="402"/>
      <c r="AU675" s="403"/>
      <c r="AV675" s="402"/>
      <c r="AW675" s="403"/>
      <c r="AX675" s="402"/>
      <c r="AY675" s="403"/>
      <c r="AZ675" s="402"/>
      <c r="BA675" s="403"/>
      <c r="BB675" s="402"/>
      <c r="BC675" s="403"/>
      <c r="BD675" s="402"/>
      <c r="BE675" s="403"/>
      <c r="BF675" s="402"/>
      <c r="BG675" s="403"/>
      <c r="BH675" s="402"/>
      <c r="BI675" s="403"/>
      <c r="BJ675" s="402"/>
      <c r="BK675" s="403"/>
      <c r="BL675" s="402"/>
      <c r="BM675" s="403"/>
      <c r="BN675" s="402"/>
      <c r="BO675" s="403"/>
      <c r="BP675" s="402"/>
      <c r="BQ675" s="403"/>
      <c r="BR675" s="402"/>
      <c r="BS675" s="403"/>
      <c r="BT675" s="402"/>
      <c r="BU675" s="403"/>
      <c r="BV675" s="337">
        <f t="shared" si="269"/>
        <v>0</v>
      </c>
      <c r="BW675" s="337">
        <f t="shared" si="270"/>
        <v>0</v>
      </c>
    </row>
    <row r="676" spans="1:75" s="64" customFormat="1" ht="21.95" customHeight="1" x14ac:dyDescent="0.25">
      <c r="A676" s="425" t="s">
        <v>3804</v>
      </c>
      <c r="B676" s="526" t="s">
        <v>3805</v>
      </c>
      <c r="C676" s="527">
        <v>1</v>
      </c>
      <c r="D676" s="528" t="s">
        <v>3806</v>
      </c>
      <c r="E676" s="426" t="s">
        <v>3807</v>
      </c>
      <c r="F676" s="529" t="s">
        <v>3224</v>
      </c>
      <c r="G676" s="529" t="s">
        <v>3225</v>
      </c>
      <c r="H676" s="530" t="s">
        <v>1843</v>
      </c>
      <c r="I676" s="384" t="s">
        <v>3808</v>
      </c>
      <c r="J676" s="353" t="s">
        <v>3231</v>
      </c>
      <c r="K676" s="354" t="s">
        <v>3232</v>
      </c>
      <c r="L676" s="402"/>
      <c r="M676" s="403"/>
      <c r="N676" s="402"/>
      <c r="O676" s="403"/>
      <c r="P676" s="402"/>
      <c r="Q676" s="403"/>
      <c r="R676" s="402"/>
      <c r="S676" s="403"/>
      <c r="T676" s="402"/>
      <c r="U676" s="403"/>
      <c r="V676" s="402"/>
      <c r="W676" s="403"/>
      <c r="X676" s="402"/>
      <c r="Y676" s="403"/>
      <c r="Z676" s="402"/>
      <c r="AA676" s="403"/>
      <c r="AB676" s="402"/>
      <c r="AC676" s="403"/>
      <c r="AD676" s="402"/>
      <c r="AE676" s="403"/>
      <c r="AF676" s="402"/>
      <c r="AG676" s="403"/>
      <c r="AH676" s="402"/>
      <c r="AI676" s="403"/>
      <c r="AJ676" s="402"/>
      <c r="AK676" s="403"/>
      <c r="AL676" s="402"/>
      <c r="AM676" s="403"/>
      <c r="AN676" s="402"/>
      <c r="AO676" s="403"/>
      <c r="AP676" s="402"/>
      <c r="AQ676" s="403"/>
      <c r="AR676" s="402"/>
      <c r="AS676" s="403"/>
      <c r="AT676" s="402"/>
      <c r="AU676" s="403"/>
      <c r="AV676" s="402"/>
      <c r="AW676" s="403"/>
      <c r="AX676" s="402"/>
      <c r="AY676" s="403"/>
      <c r="AZ676" s="402"/>
      <c r="BA676" s="403"/>
      <c r="BB676" s="402"/>
      <c r="BC676" s="403"/>
      <c r="BD676" s="402"/>
      <c r="BE676" s="403"/>
      <c r="BF676" s="402"/>
      <c r="BG676" s="403"/>
      <c r="BH676" s="402"/>
      <c r="BI676" s="403"/>
      <c r="BJ676" s="402"/>
      <c r="BK676" s="403"/>
      <c r="BL676" s="402"/>
      <c r="BM676" s="403"/>
      <c r="BN676" s="402"/>
      <c r="BO676" s="403"/>
      <c r="BP676" s="402"/>
      <c r="BQ676" s="403"/>
      <c r="BR676" s="402"/>
      <c r="BS676" s="403"/>
      <c r="BT676" s="402"/>
      <c r="BU676" s="403"/>
      <c r="BV676" s="337">
        <f>L676+N676+P676+R676+T676+V676+X676+Z676+AB676+AD676+AF676+AH676+AJ676+AL676+AN676+AP676+AR676+AT676+AV676+AX676+AZ676+BB676+BD676+BF676+BH676+BJ676+BL676+BN676+BP676+BR676+BT676</f>
        <v>0</v>
      </c>
      <c r="BW676" s="337">
        <f>M676+O676+Q676+S676+U676+W676+Y676+AA676+AC676+AE676+AG676+AI676+AK676+AM676+AO676+AQ676+AS676+AU676+AW676+AY676+BA676+BC676+BE676+BG676+BI676+BK676+BM676+BO676+BQ676+BS676+BU676</f>
        <v>0</v>
      </c>
    </row>
    <row r="677" spans="1:75" s="64" customFormat="1" ht="21.95" customHeight="1" x14ac:dyDescent="0.2">
      <c r="A677" s="385" t="s">
        <v>3804</v>
      </c>
      <c r="B677" s="386" t="s">
        <v>3805</v>
      </c>
      <c r="C677" s="352" t="s">
        <v>3233</v>
      </c>
      <c r="D677" s="387" t="s">
        <v>3806</v>
      </c>
      <c r="E677" s="388" t="s">
        <v>3807</v>
      </c>
      <c r="F677" s="389" t="s">
        <v>3224</v>
      </c>
      <c r="G677" s="389" t="s">
        <v>3225</v>
      </c>
      <c r="H677" s="390" t="s">
        <v>1843</v>
      </c>
      <c r="I677" s="391" t="s">
        <v>3808</v>
      </c>
      <c r="J677" s="353" t="s">
        <v>3231</v>
      </c>
      <c r="K677" s="353" t="s">
        <v>3234</v>
      </c>
      <c r="L677" s="400"/>
      <c r="M677" s="401"/>
      <c r="N677" s="400"/>
      <c r="O677" s="401"/>
      <c r="P677" s="400"/>
      <c r="Q677" s="401"/>
      <c r="R677" s="400"/>
      <c r="S677" s="401"/>
      <c r="T677" s="400"/>
      <c r="U677" s="401"/>
      <c r="V677" s="400"/>
      <c r="W677" s="401"/>
      <c r="X677" s="400"/>
      <c r="Y677" s="401"/>
      <c r="Z677" s="400"/>
      <c r="AA677" s="401"/>
      <c r="AB677" s="400"/>
      <c r="AC677" s="401"/>
      <c r="AD677" s="400"/>
      <c r="AE677" s="401"/>
      <c r="AF677" s="400"/>
      <c r="AG677" s="401"/>
      <c r="AH677" s="400"/>
      <c r="AI677" s="401"/>
      <c r="AJ677" s="400"/>
      <c r="AK677" s="401"/>
      <c r="AL677" s="400"/>
      <c r="AM677" s="401"/>
      <c r="AN677" s="400"/>
      <c r="AO677" s="401"/>
      <c r="AP677" s="400"/>
      <c r="AQ677" s="401"/>
      <c r="AR677" s="400"/>
      <c r="AS677" s="401"/>
      <c r="AT677" s="400"/>
      <c r="AU677" s="401"/>
      <c r="AV677" s="400"/>
      <c r="AW677" s="401"/>
      <c r="AX677" s="400"/>
      <c r="AY677" s="401"/>
      <c r="AZ677" s="400"/>
      <c r="BA677" s="401"/>
      <c r="BB677" s="400"/>
      <c r="BC677" s="401"/>
      <c r="BD677" s="400"/>
      <c r="BE677" s="401"/>
      <c r="BF677" s="400"/>
      <c r="BG677" s="401"/>
      <c r="BH677" s="400"/>
      <c r="BI677" s="401"/>
      <c r="BJ677" s="400"/>
      <c r="BK677" s="401"/>
      <c r="BL677" s="400"/>
      <c r="BM677" s="401"/>
      <c r="BN677" s="400"/>
      <c r="BO677" s="401"/>
      <c r="BP677" s="400"/>
      <c r="BQ677" s="401"/>
      <c r="BR677" s="400"/>
      <c r="BS677" s="401"/>
      <c r="BT677" s="400"/>
      <c r="BU677" s="401"/>
      <c r="BV677" s="337">
        <f t="shared" ref="BV677:BV680" si="271">L677+N677+P677+R677+T677+V677+X677+Z677+AB677+AD677+AF677+AH677+AJ677+AL677+AN677+AP677+AR677+AT677+AV677+AX677+AZ677+BB677+BD677+BF677+BH677+BJ677+BL677+BN677+BP677+BR677+BT677</f>
        <v>0</v>
      </c>
      <c r="BW677" s="337">
        <f t="shared" ref="BW677:BW680" si="272">M677+O677+Q677+S677+U677+W677+Y677+AA677+AC677+AE677+AG677+AI677+AK677+AM677+AO677+AQ677+AS677+AU677+AW677+AY677+BA677+BC677+BE677+BG677+BI677+BK677+BM677+BO677+BQ677+BS677+BU677</f>
        <v>0</v>
      </c>
    </row>
    <row r="678" spans="1:75" s="64" customFormat="1" ht="21.95" customHeight="1" x14ac:dyDescent="0.2">
      <c r="A678" s="385" t="s">
        <v>3804</v>
      </c>
      <c r="B678" s="386" t="s">
        <v>3805</v>
      </c>
      <c r="C678" s="392" t="s">
        <v>3233</v>
      </c>
      <c r="D678" s="387" t="s">
        <v>3806</v>
      </c>
      <c r="E678" s="388" t="s">
        <v>3807</v>
      </c>
      <c r="F678" s="389" t="s">
        <v>3224</v>
      </c>
      <c r="G678" s="389" t="s">
        <v>3225</v>
      </c>
      <c r="H678" s="390" t="s">
        <v>1843</v>
      </c>
      <c r="I678" s="391" t="s">
        <v>3808</v>
      </c>
      <c r="J678" s="353" t="s">
        <v>3231</v>
      </c>
      <c r="K678" s="355" t="s">
        <v>3235</v>
      </c>
      <c r="L678" s="400"/>
      <c r="M678" s="401"/>
      <c r="N678" s="400"/>
      <c r="O678" s="401"/>
      <c r="P678" s="400"/>
      <c r="Q678" s="401"/>
      <c r="R678" s="400"/>
      <c r="S678" s="401"/>
      <c r="T678" s="400"/>
      <c r="U678" s="401"/>
      <c r="V678" s="400"/>
      <c r="W678" s="401"/>
      <c r="X678" s="400"/>
      <c r="Y678" s="401"/>
      <c r="Z678" s="400"/>
      <c r="AA678" s="401"/>
      <c r="AB678" s="400"/>
      <c r="AC678" s="401"/>
      <c r="AD678" s="400"/>
      <c r="AE678" s="401"/>
      <c r="AF678" s="400"/>
      <c r="AG678" s="401"/>
      <c r="AH678" s="400"/>
      <c r="AI678" s="401"/>
      <c r="AJ678" s="400"/>
      <c r="AK678" s="401"/>
      <c r="AL678" s="400"/>
      <c r="AM678" s="401"/>
      <c r="AN678" s="400"/>
      <c r="AO678" s="401"/>
      <c r="AP678" s="400"/>
      <c r="AQ678" s="401"/>
      <c r="AR678" s="400"/>
      <c r="AS678" s="401"/>
      <c r="AT678" s="400"/>
      <c r="AU678" s="401"/>
      <c r="AV678" s="400"/>
      <c r="AW678" s="401"/>
      <c r="AX678" s="400"/>
      <c r="AY678" s="401"/>
      <c r="AZ678" s="400"/>
      <c r="BA678" s="401"/>
      <c r="BB678" s="400"/>
      <c r="BC678" s="401"/>
      <c r="BD678" s="400"/>
      <c r="BE678" s="401"/>
      <c r="BF678" s="400"/>
      <c r="BG678" s="401"/>
      <c r="BH678" s="400"/>
      <c r="BI678" s="401"/>
      <c r="BJ678" s="400"/>
      <c r="BK678" s="401"/>
      <c r="BL678" s="400"/>
      <c r="BM678" s="401"/>
      <c r="BN678" s="400"/>
      <c r="BO678" s="401"/>
      <c r="BP678" s="400"/>
      <c r="BQ678" s="401"/>
      <c r="BR678" s="400"/>
      <c r="BS678" s="401"/>
      <c r="BT678" s="400"/>
      <c r="BU678" s="401"/>
      <c r="BV678" s="337">
        <f t="shared" si="271"/>
        <v>0</v>
      </c>
      <c r="BW678" s="337">
        <f t="shared" si="272"/>
        <v>0</v>
      </c>
    </row>
    <row r="679" spans="1:75" s="64" customFormat="1" ht="21.95" customHeight="1" x14ac:dyDescent="0.2">
      <c r="A679" s="385" t="s">
        <v>3804</v>
      </c>
      <c r="B679" s="386" t="s">
        <v>3805</v>
      </c>
      <c r="C679" s="392" t="s">
        <v>3233</v>
      </c>
      <c r="D679" s="387" t="s">
        <v>3806</v>
      </c>
      <c r="E679" s="388" t="s">
        <v>3807</v>
      </c>
      <c r="F679" s="389" t="s">
        <v>3224</v>
      </c>
      <c r="G679" s="389" t="s">
        <v>3225</v>
      </c>
      <c r="H679" s="390" t="s">
        <v>1843</v>
      </c>
      <c r="I679" s="391" t="s">
        <v>3808</v>
      </c>
      <c r="J679" s="353" t="s">
        <v>3231</v>
      </c>
      <c r="K679" s="356" t="s">
        <v>3236</v>
      </c>
      <c r="L679" s="400"/>
      <c r="M679" s="401"/>
      <c r="N679" s="400"/>
      <c r="O679" s="401"/>
      <c r="P679" s="400"/>
      <c r="Q679" s="401"/>
      <c r="R679" s="400"/>
      <c r="S679" s="401"/>
      <c r="T679" s="400"/>
      <c r="U679" s="401"/>
      <c r="V679" s="400"/>
      <c r="W679" s="401"/>
      <c r="X679" s="400"/>
      <c r="Y679" s="401"/>
      <c r="Z679" s="400"/>
      <c r="AA679" s="401"/>
      <c r="AB679" s="400"/>
      <c r="AC679" s="401"/>
      <c r="AD679" s="400"/>
      <c r="AE679" s="401"/>
      <c r="AF679" s="400"/>
      <c r="AG679" s="401"/>
      <c r="AH679" s="400"/>
      <c r="AI679" s="401"/>
      <c r="AJ679" s="400"/>
      <c r="AK679" s="401"/>
      <c r="AL679" s="400"/>
      <c r="AM679" s="401"/>
      <c r="AN679" s="400"/>
      <c r="AO679" s="401"/>
      <c r="AP679" s="400"/>
      <c r="AQ679" s="401"/>
      <c r="AR679" s="400"/>
      <c r="AS679" s="401"/>
      <c r="AT679" s="400"/>
      <c r="AU679" s="401"/>
      <c r="AV679" s="400"/>
      <c r="AW679" s="401"/>
      <c r="AX679" s="400"/>
      <c r="AY679" s="401"/>
      <c r="AZ679" s="400"/>
      <c r="BA679" s="401"/>
      <c r="BB679" s="400"/>
      <c r="BC679" s="401"/>
      <c r="BD679" s="400"/>
      <c r="BE679" s="401"/>
      <c r="BF679" s="400"/>
      <c r="BG679" s="401"/>
      <c r="BH679" s="400"/>
      <c r="BI679" s="401"/>
      <c r="BJ679" s="400"/>
      <c r="BK679" s="401"/>
      <c r="BL679" s="400"/>
      <c r="BM679" s="401"/>
      <c r="BN679" s="400"/>
      <c r="BO679" s="401"/>
      <c r="BP679" s="400"/>
      <c r="BQ679" s="401"/>
      <c r="BR679" s="400"/>
      <c r="BS679" s="401"/>
      <c r="BT679" s="400"/>
      <c r="BU679" s="401"/>
      <c r="BV679" s="337">
        <f t="shared" si="271"/>
        <v>0</v>
      </c>
      <c r="BW679" s="337">
        <f t="shared" si="272"/>
        <v>0</v>
      </c>
    </row>
    <row r="680" spans="1:75" s="64" customFormat="1" ht="21.95" customHeight="1" thickBot="1" x14ac:dyDescent="0.25">
      <c r="A680" s="898" t="s">
        <v>3804</v>
      </c>
      <c r="B680" s="393" t="s">
        <v>3805</v>
      </c>
      <c r="C680" s="394" t="s">
        <v>3233</v>
      </c>
      <c r="D680" s="395" t="s">
        <v>3806</v>
      </c>
      <c r="E680" s="411" t="s">
        <v>3807</v>
      </c>
      <c r="F680" s="396" t="s">
        <v>3224</v>
      </c>
      <c r="G680" s="396" t="s">
        <v>3225</v>
      </c>
      <c r="H680" s="397" t="s">
        <v>1843</v>
      </c>
      <c r="I680" s="899" t="s">
        <v>3808</v>
      </c>
      <c r="J680" s="353" t="s">
        <v>3231</v>
      </c>
      <c r="K680" s="357" t="s">
        <v>60</v>
      </c>
      <c r="L680" s="402"/>
      <c r="M680" s="403"/>
      <c r="N680" s="402"/>
      <c r="O680" s="403"/>
      <c r="P680" s="402"/>
      <c r="Q680" s="403"/>
      <c r="R680" s="402"/>
      <c r="S680" s="403"/>
      <c r="T680" s="402"/>
      <c r="U680" s="403"/>
      <c r="V680" s="402"/>
      <c r="W680" s="403"/>
      <c r="X680" s="402"/>
      <c r="Y680" s="403"/>
      <c r="Z680" s="402"/>
      <c r="AA680" s="403"/>
      <c r="AB680" s="402"/>
      <c r="AC680" s="403"/>
      <c r="AD680" s="402"/>
      <c r="AE680" s="403"/>
      <c r="AF680" s="402"/>
      <c r="AG680" s="403"/>
      <c r="AH680" s="402"/>
      <c r="AI680" s="403"/>
      <c r="AJ680" s="402"/>
      <c r="AK680" s="403"/>
      <c r="AL680" s="402"/>
      <c r="AM680" s="403"/>
      <c r="AN680" s="402"/>
      <c r="AO680" s="403"/>
      <c r="AP680" s="402"/>
      <c r="AQ680" s="403"/>
      <c r="AR680" s="402"/>
      <c r="AS680" s="403"/>
      <c r="AT680" s="402"/>
      <c r="AU680" s="403"/>
      <c r="AV680" s="402"/>
      <c r="AW680" s="403"/>
      <c r="AX680" s="402"/>
      <c r="AY680" s="403"/>
      <c r="AZ680" s="402"/>
      <c r="BA680" s="403"/>
      <c r="BB680" s="402"/>
      <c r="BC680" s="403"/>
      <c r="BD680" s="402"/>
      <c r="BE680" s="403"/>
      <c r="BF680" s="402"/>
      <c r="BG680" s="403"/>
      <c r="BH680" s="402"/>
      <c r="BI680" s="403"/>
      <c r="BJ680" s="402"/>
      <c r="BK680" s="403"/>
      <c r="BL680" s="402"/>
      <c r="BM680" s="403"/>
      <c r="BN680" s="402"/>
      <c r="BO680" s="403"/>
      <c r="BP680" s="402"/>
      <c r="BQ680" s="403"/>
      <c r="BR680" s="402"/>
      <c r="BS680" s="403"/>
      <c r="BT680" s="402"/>
      <c r="BU680" s="403"/>
      <c r="BV680" s="337">
        <f t="shared" si="271"/>
        <v>0</v>
      </c>
      <c r="BW680" s="337">
        <f t="shared" si="272"/>
        <v>0</v>
      </c>
    </row>
    <row r="681" spans="1:75" s="64" customFormat="1" ht="21.95" customHeight="1" x14ac:dyDescent="0.25">
      <c r="A681" s="425" t="s">
        <v>3809</v>
      </c>
      <c r="B681" s="526" t="s">
        <v>3810</v>
      </c>
      <c r="C681" s="527">
        <v>3</v>
      </c>
      <c r="D681" s="528" t="s">
        <v>3811</v>
      </c>
      <c r="E681" s="426" t="s">
        <v>3812</v>
      </c>
      <c r="F681" s="529" t="s">
        <v>3224</v>
      </c>
      <c r="G681" s="529" t="s">
        <v>3225</v>
      </c>
      <c r="H681" s="530" t="s">
        <v>1843</v>
      </c>
      <c r="I681" s="384" t="s">
        <v>3813</v>
      </c>
      <c r="J681" s="353" t="s">
        <v>3300</v>
      </c>
      <c r="K681" s="354" t="s">
        <v>3232</v>
      </c>
      <c r="L681" s="402"/>
      <c r="M681" s="403"/>
      <c r="N681" s="402"/>
      <c r="O681" s="403"/>
      <c r="P681" s="402"/>
      <c r="Q681" s="403"/>
      <c r="R681" s="402"/>
      <c r="S681" s="403"/>
      <c r="T681" s="402"/>
      <c r="U681" s="403"/>
      <c r="V681" s="402"/>
      <c r="W681" s="403"/>
      <c r="X681" s="402"/>
      <c r="Y681" s="403"/>
      <c r="Z681" s="402"/>
      <c r="AA681" s="403"/>
      <c r="AB681" s="402"/>
      <c r="AC681" s="403"/>
      <c r="AD681" s="402"/>
      <c r="AE681" s="403"/>
      <c r="AF681" s="402"/>
      <c r="AG681" s="403"/>
      <c r="AH681" s="402"/>
      <c r="AI681" s="403"/>
      <c r="AJ681" s="402"/>
      <c r="AK681" s="403"/>
      <c r="AL681" s="402"/>
      <c r="AM681" s="403"/>
      <c r="AN681" s="402"/>
      <c r="AO681" s="403"/>
      <c r="AP681" s="402"/>
      <c r="AQ681" s="403"/>
      <c r="AR681" s="402"/>
      <c r="AS681" s="403"/>
      <c r="AT681" s="402"/>
      <c r="AU681" s="403"/>
      <c r="AV681" s="402"/>
      <c r="AW681" s="403"/>
      <c r="AX681" s="402"/>
      <c r="AY681" s="403"/>
      <c r="AZ681" s="402"/>
      <c r="BA681" s="403"/>
      <c r="BB681" s="402"/>
      <c r="BC681" s="403"/>
      <c r="BD681" s="402"/>
      <c r="BE681" s="403"/>
      <c r="BF681" s="402"/>
      <c r="BG681" s="403"/>
      <c r="BH681" s="402"/>
      <c r="BI681" s="403"/>
      <c r="BJ681" s="402"/>
      <c r="BK681" s="403"/>
      <c r="BL681" s="402"/>
      <c r="BM681" s="403"/>
      <c r="BN681" s="402"/>
      <c r="BO681" s="403"/>
      <c r="BP681" s="402"/>
      <c r="BQ681" s="403"/>
      <c r="BR681" s="402"/>
      <c r="BS681" s="403"/>
      <c r="BT681" s="402"/>
      <c r="BU681" s="403"/>
      <c r="BV681" s="337">
        <f>L681+N681+P681+R681+T681+V681+X681+Z681+AB681+AD681+AF681+AH681+AJ681+AL681+AN681+AP681+AR681+AT681+AV681+AX681+AZ681+BB681+BD681+BF681+BH681+BJ681+BL681+BN681+BP681+BR681+BT681</f>
        <v>0</v>
      </c>
      <c r="BW681" s="337">
        <f>M681+O681+Q681+S681+U681+W681+Y681+AA681+AC681+AE681+AG681+AI681+AK681+AM681+AO681+AQ681+AS681+AU681+AW681+AY681+BA681+BC681+BE681+BG681+BI681+BK681+BM681+BO681+BQ681+BS681+BU681</f>
        <v>0</v>
      </c>
    </row>
    <row r="682" spans="1:75" s="64" customFormat="1" ht="21.95" customHeight="1" x14ac:dyDescent="0.2">
      <c r="A682" s="385" t="s">
        <v>3809</v>
      </c>
      <c r="B682" s="386" t="s">
        <v>3810</v>
      </c>
      <c r="C682" s="352" t="s">
        <v>3301</v>
      </c>
      <c r="D682" s="387" t="s">
        <v>3811</v>
      </c>
      <c r="E682" s="388" t="s">
        <v>3812</v>
      </c>
      <c r="F682" s="389" t="s">
        <v>3224</v>
      </c>
      <c r="G682" s="389" t="s">
        <v>3225</v>
      </c>
      <c r="H682" s="390" t="s">
        <v>1843</v>
      </c>
      <c r="I682" s="391" t="s">
        <v>3813</v>
      </c>
      <c r="J682" s="353" t="s">
        <v>3300</v>
      </c>
      <c r="K682" s="353" t="s">
        <v>3234</v>
      </c>
      <c r="L682" s="400"/>
      <c r="M682" s="401"/>
      <c r="N682" s="400"/>
      <c r="O682" s="401"/>
      <c r="P682" s="400"/>
      <c r="Q682" s="401"/>
      <c r="R682" s="400"/>
      <c r="S682" s="401"/>
      <c r="T682" s="400"/>
      <c r="U682" s="401"/>
      <c r="V682" s="400"/>
      <c r="W682" s="401"/>
      <c r="X682" s="400"/>
      <c r="Y682" s="401"/>
      <c r="Z682" s="400"/>
      <c r="AA682" s="401"/>
      <c r="AB682" s="400"/>
      <c r="AC682" s="401"/>
      <c r="AD682" s="400"/>
      <c r="AE682" s="401"/>
      <c r="AF682" s="400"/>
      <c r="AG682" s="401"/>
      <c r="AH682" s="400"/>
      <c r="AI682" s="401"/>
      <c r="AJ682" s="400"/>
      <c r="AK682" s="401"/>
      <c r="AL682" s="400"/>
      <c r="AM682" s="401"/>
      <c r="AN682" s="400"/>
      <c r="AO682" s="401"/>
      <c r="AP682" s="400"/>
      <c r="AQ682" s="401"/>
      <c r="AR682" s="400"/>
      <c r="AS682" s="401"/>
      <c r="AT682" s="400"/>
      <c r="AU682" s="401"/>
      <c r="AV682" s="400"/>
      <c r="AW682" s="401"/>
      <c r="AX682" s="400"/>
      <c r="AY682" s="401"/>
      <c r="AZ682" s="400"/>
      <c r="BA682" s="401"/>
      <c r="BB682" s="400"/>
      <c r="BC682" s="401"/>
      <c r="BD682" s="400"/>
      <c r="BE682" s="401"/>
      <c r="BF682" s="400"/>
      <c r="BG682" s="401"/>
      <c r="BH682" s="400"/>
      <c r="BI682" s="401"/>
      <c r="BJ682" s="400"/>
      <c r="BK682" s="401"/>
      <c r="BL682" s="400"/>
      <c r="BM682" s="401"/>
      <c r="BN682" s="400"/>
      <c r="BO682" s="401"/>
      <c r="BP682" s="400"/>
      <c r="BQ682" s="401"/>
      <c r="BR682" s="400"/>
      <c r="BS682" s="401"/>
      <c r="BT682" s="400"/>
      <c r="BU682" s="401"/>
      <c r="BV682" s="337">
        <f t="shared" ref="BV682:BV685" si="273">L682+N682+P682+R682+T682+V682+X682+Z682+AB682+AD682+AF682+AH682+AJ682+AL682+AN682+AP682+AR682+AT682+AV682+AX682+AZ682+BB682+BD682+BF682+BH682+BJ682+BL682+BN682+BP682+BR682+BT682</f>
        <v>0</v>
      </c>
      <c r="BW682" s="337">
        <f t="shared" ref="BW682:BW685" si="274">M682+O682+Q682+S682+U682+W682+Y682+AA682+AC682+AE682+AG682+AI682+AK682+AM682+AO682+AQ682+AS682+AU682+AW682+AY682+BA682+BC682+BE682+BG682+BI682+BK682+BM682+BO682+BQ682+BS682+BU682</f>
        <v>0</v>
      </c>
    </row>
    <row r="683" spans="1:75" s="64" customFormat="1" ht="21.95" customHeight="1" x14ac:dyDescent="0.2">
      <c r="A683" s="385" t="s">
        <v>3809</v>
      </c>
      <c r="B683" s="386" t="s">
        <v>3810</v>
      </c>
      <c r="C683" s="392" t="s">
        <v>3301</v>
      </c>
      <c r="D683" s="387" t="s">
        <v>3811</v>
      </c>
      <c r="E683" s="388" t="s">
        <v>3812</v>
      </c>
      <c r="F683" s="389" t="s">
        <v>3224</v>
      </c>
      <c r="G683" s="389" t="s">
        <v>3225</v>
      </c>
      <c r="H683" s="390" t="s">
        <v>1843</v>
      </c>
      <c r="I683" s="391" t="s">
        <v>3813</v>
      </c>
      <c r="J683" s="353" t="s">
        <v>3300</v>
      </c>
      <c r="K683" s="355" t="s">
        <v>3235</v>
      </c>
      <c r="L683" s="400"/>
      <c r="M683" s="401"/>
      <c r="N683" s="400"/>
      <c r="O683" s="401"/>
      <c r="P683" s="400"/>
      <c r="Q683" s="401"/>
      <c r="R683" s="400"/>
      <c r="S683" s="401"/>
      <c r="T683" s="400"/>
      <c r="U683" s="401"/>
      <c r="V683" s="400"/>
      <c r="W683" s="401"/>
      <c r="X683" s="400"/>
      <c r="Y683" s="401"/>
      <c r="Z683" s="400"/>
      <c r="AA683" s="401"/>
      <c r="AB683" s="400"/>
      <c r="AC683" s="401"/>
      <c r="AD683" s="400"/>
      <c r="AE683" s="401"/>
      <c r="AF683" s="400"/>
      <c r="AG683" s="401"/>
      <c r="AH683" s="400"/>
      <c r="AI683" s="401"/>
      <c r="AJ683" s="400"/>
      <c r="AK683" s="401"/>
      <c r="AL683" s="400"/>
      <c r="AM683" s="401"/>
      <c r="AN683" s="400"/>
      <c r="AO683" s="401"/>
      <c r="AP683" s="400"/>
      <c r="AQ683" s="401"/>
      <c r="AR683" s="400"/>
      <c r="AS683" s="401"/>
      <c r="AT683" s="400"/>
      <c r="AU683" s="401"/>
      <c r="AV683" s="400"/>
      <c r="AW683" s="401"/>
      <c r="AX683" s="400"/>
      <c r="AY683" s="401"/>
      <c r="AZ683" s="400"/>
      <c r="BA683" s="401"/>
      <c r="BB683" s="400"/>
      <c r="BC683" s="401"/>
      <c r="BD683" s="400"/>
      <c r="BE683" s="401"/>
      <c r="BF683" s="400"/>
      <c r="BG683" s="401"/>
      <c r="BH683" s="400"/>
      <c r="BI683" s="401"/>
      <c r="BJ683" s="400"/>
      <c r="BK683" s="401"/>
      <c r="BL683" s="400"/>
      <c r="BM683" s="401"/>
      <c r="BN683" s="400"/>
      <c r="BO683" s="401"/>
      <c r="BP683" s="400"/>
      <c r="BQ683" s="401"/>
      <c r="BR683" s="400"/>
      <c r="BS683" s="401"/>
      <c r="BT683" s="400"/>
      <c r="BU683" s="401"/>
      <c r="BV683" s="337">
        <f t="shared" si="273"/>
        <v>0</v>
      </c>
      <c r="BW683" s="337">
        <f t="shared" si="274"/>
        <v>0</v>
      </c>
    </row>
    <row r="684" spans="1:75" s="64" customFormat="1" ht="21.95" customHeight="1" x14ac:dyDescent="0.2">
      <c r="A684" s="385" t="s">
        <v>3809</v>
      </c>
      <c r="B684" s="386" t="s">
        <v>3810</v>
      </c>
      <c r="C684" s="392" t="s">
        <v>3301</v>
      </c>
      <c r="D684" s="387" t="s">
        <v>3811</v>
      </c>
      <c r="E684" s="388" t="s">
        <v>3812</v>
      </c>
      <c r="F684" s="389" t="s">
        <v>3224</v>
      </c>
      <c r="G684" s="389" t="s">
        <v>3225</v>
      </c>
      <c r="H684" s="390" t="s">
        <v>1843</v>
      </c>
      <c r="I684" s="391" t="s">
        <v>3813</v>
      </c>
      <c r="J684" s="353" t="s">
        <v>3300</v>
      </c>
      <c r="K684" s="356" t="s">
        <v>3236</v>
      </c>
      <c r="L684" s="400"/>
      <c r="M684" s="401"/>
      <c r="N684" s="400"/>
      <c r="O684" s="401"/>
      <c r="P684" s="400"/>
      <c r="Q684" s="401"/>
      <c r="R684" s="400"/>
      <c r="S684" s="401"/>
      <c r="T684" s="400"/>
      <c r="U684" s="401"/>
      <c r="V684" s="400"/>
      <c r="W684" s="401"/>
      <c r="X684" s="400"/>
      <c r="Y684" s="401"/>
      <c r="Z684" s="400"/>
      <c r="AA684" s="401"/>
      <c r="AB684" s="400"/>
      <c r="AC684" s="401"/>
      <c r="AD684" s="400"/>
      <c r="AE684" s="401"/>
      <c r="AF684" s="400"/>
      <c r="AG684" s="401"/>
      <c r="AH684" s="400"/>
      <c r="AI684" s="401"/>
      <c r="AJ684" s="400"/>
      <c r="AK684" s="401"/>
      <c r="AL684" s="400"/>
      <c r="AM684" s="401"/>
      <c r="AN684" s="400"/>
      <c r="AO684" s="401"/>
      <c r="AP684" s="400"/>
      <c r="AQ684" s="401"/>
      <c r="AR684" s="400"/>
      <c r="AS684" s="401"/>
      <c r="AT684" s="400"/>
      <c r="AU684" s="401"/>
      <c r="AV684" s="400"/>
      <c r="AW684" s="401"/>
      <c r="AX684" s="400"/>
      <c r="AY684" s="401"/>
      <c r="AZ684" s="400"/>
      <c r="BA684" s="401"/>
      <c r="BB684" s="400"/>
      <c r="BC684" s="401"/>
      <c r="BD684" s="400"/>
      <c r="BE684" s="401"/>
      <c r="BF684" s="400"/>
      <c r="BG684" s="401"/>
      <c r="BH684" s="400"/>
      <c r="BI684" s="401"/>
      <c r="BJ684" s="400"/>
      <c r="BK684" s="401"/>
      <c r="BL684" s="400"/>
      <c r="BM684" s="401"/>
      <c r="BN684" s="400"/>
      <c r="BO684" s="401"/>
      <c r="BP684" s="400"/>
      <c r="BQ684" s="401"/>
      <c r="BR684" s="400"/>
      <c r="BS684" s="401"/>
      <c r="BT684" s="400"/>
      <c r="BU684" s="401"/>
      <c r="BV684" s="337">
        <f t="shared" si="273"/>
        <v>0</v>
      </c>
      <c r="BW684" s="337">
        <f t="shared" si="274"/>
        <v>0</v>
      </c>
    </row>
    <row r="685" spans="1:75" s="64" customFormat="1" ht="21.95" customHeight="1" thickBot="1" x14ac:dyDescent="0.25">
      <c r="A685" s="898" t="s">
        <v>3809</v>
      </c>
      <c r="B685" s="393" t="s">
        <v>3810</v>
      </c>
      <c r="C685" s="394" t="s">
        <v>3301</v>
      </c>
      <c r="D685" s="395" t="s">
        <v>3811</v>
      </c>
      <c r="E685" s="411" t="s">
        <v>3812</v>
      </c>
      <c r="F685" s="396" t="s">
        <v>3224</v>
      </c>
      <c r="G685" s="396" t="s">
        <v>3225</v>
      </c>
      <c r="H685" s="397" t="s">
        <v>1843</v>
      </c>
      <c r="I685" s="899" t="s">
        <v>3813</v>
      </c>
      <c r="J685" s="353" t="s">
        <v>3300</v>
      </c>
      <c r="K685" s="357" t="s">
        <v>60</v>
      </c>
      <c r="L685" s="402"/>
      <c r="M685" s="403"/>
      <c r="N685" s="402"/>
      <c r="O685" s="403"/>
      <c r="P685" s="402"/>
      <c r="Q685" s="403"/>
      <c r="R685" s="402"/>
      <c r="S685" s="403"/>
      <c r="T685" s="402"/>
      <c r="U685" s="403"/>
      <c r="V685" s="402"/>
      <c r="W685" s="403"/>
      <c r="X685" s="402"/>
      <c r="Y685" s="403"/>
      <c r="Z685" s="402"/>
      <c r="AA685" s="403"/>
      <c r="AB685" s="402"/>
      <c r="AC685" s="403"/>
      <c r="AD685" s="402"/>
      <c r="AE685" s="403"/>
      <c r="AF685" s="402"/>
      <c r="AG685" s="403"/>
      <c r="AH685" s="402"/>
      <c r="AI685" s="403"/>
      <c r="AJ685" s="402"/>
      <c r="AK685" s="403"/>
      <c r="AL685" s="402"/>
      <c r="AM685" s="403"/>
      <c r="AN685" s="402"/>
      <c r="AO685" s="403"/>
      <c r="AP685" s="402"/>
      <c r="AQ685" s="403"/>
      <c r="AR685" s="402"/>
      <c r="AS685" s="403"/>
      <c r="AT685" s="402"/>
      <c r="AU685" s="403"/>
      <c r="AV685" s="402"/>
      <c r="AW685" s="403"/>
      <c r="AX685" s="402"/>
      <c r="AY685" s="403"/>
      <c r="AZ685" s="402"/>
      <c r="BA685" s="403"/>
      <c r="BB685" s="402"/>
      <c r="BC685" s="403"/>
      <c r="BD685" s="402"/>
      <c r="BE685" s="403"/>
      <c r="BF685" s="402"/>
      <c r="BG685" s="403"/>
      <c r="BH685" s="402"/>
      <c r="BI685" s="403"/>
      <c r="BJ685" s="402"/>
      <c r="BK685" s="403"/>
      <c r="BL685" s="402"/>
      <c r="BM685" s="403"/>
      <c r="BN685" s="402"/>
      <c r="BO685" s="403"/>
      <c r="BP685" s="402"/>
      <c r="BQ685" s="403"/>
      <c r="BR685" s="402"/>
      <c r="BS685" s="403"/>
      <c r="BT685" s="402"/>
      <c r="BU685" s="403"/>
      <c r="BV685" s="337">
        <f t="shared" si="273"/>
        <v>0</v>
      </c>
      <c r="BW685" s="337">
        <f t="shared" si="274"/>
        <v>0</v>
      </c>
    </row>
    <row r="686" spans="1:75" s="64" customFormat="1" ht="21.95" customHeight="1" x14ac:dyDescent="0.25">
      <c r="A686" s="425" t="s">
        <v>3814</v>
      </c>
      <c r="B686" s="526" t="s">
        <v>3815</v>
      </c>
      <c r="C686" s="527">
        <v>3</v>
      </c>
      <c r="D686" s="528" t="s">
        <v>3816</v>
      </c>
      <c r="E686" s="426" t="s">
        <v>3817</v>
      </c>
      <c r="F686" s="529" t="s">
        <v>3224</v>
      </c>
      <c r="G686" s="529" t="s">
        <v>3225</v>
      </c>
      <c r="H686" s="530" t="s">
        <v>1843</v>
      </c>
      <c r="I686" s="384" t="s">
        <v>3818</v>
      </c>
      <c r="J686" s="353" t="s">
        <v>3300</v>
      </c>
      <c r="K686" s="354" t="s">
        <v>3232</v>
      </c>
      <c r="L686" s="402"/>
      <c r="M686" s="403"/>
      <c r="N686" s="402"/>
      <c r="O686" s="403"/>
      <c r="P686" s="402"/>
      <c r="Q686" s="403"/>
      <c r="R686" s="402"/>
      <c r="S686" s="403"/>
      <c r="T686" s="402"/>
      <c r="U686" s="403"/>
      <c r="V686" s="402"/>
      <c r="W686" s="403"/>
      <c r="X686" s="402"/>
      <c r="Y686" s="403"/>
      <c r="Z686" s="402"/>
      <c r="AA686" s="403"/>
      <c r="AB686" s="402"/>
      <c r="AC686" s="403"/>
      <c r="AD686" s="402"/>
      <c r="AE686" s="403"/>
      <c r="AF686" s="402"/>
      <c r="AG686" s="403"/>
      <c r="AH686" s="402"/>
      <c r="AI686" s="403"/>
      <c r="AJ686" s="402"/>
      <c r="AK686" s="403"/>
      <c r="AL686" s="402"/>
      <c r="AM686" s="403"/>
      <c r="AN686" s="402"/>
      <c r="AO686" s="403"/>
      <c r="AP686" s="402"/>
      <c r="AQ686" s="403"/>
      <c r="AR686" s="402"/>
      <c r="AS686" s="403"/>
      <c r="AT686" s="402"/>
      <c r="AU686" s="403"/>
      <c r="AV686" s="402"/>
      <c r="AW686" s="403"/>
      <c r="AX686" s="402"/>
      <c r="AY686" s="403"/>
      <c r="AZ686" s="402"/>
      <c r="BA686" s="403"/>
      <c r="BB686" s="402"/>
      <c r="BC686" s="403"/>
      <c r="BD686" s="402"/>
      <c r="BE686" s="403"/>
      <c r="BF686" s="402"/>
      <c r="BG686" s="403"/>
      <c r="BH686" s="402"/>
      <c r="BI686" s="403"/>
      <c r="BJ686" s="402"/>
      <c r="BK686" s="403"/>
      <c r="BL686" s="402"/>
      <c r="BM686" s="403"/>
      <c r="BN686" s="402"/>
      <c r="BO686" s="403"/>
      <c r="BP686" s="402"/>
      <c r="BQ686" s="403"/>
      <c r="BR686" s="402"/>
      <c r="BS686" s="403"/>
      <c r="BT686" s="402"/>
      <c r="BU686" s="403"/>
      <c r="BV686" s="337">
        <f>L686+N686+P686+R686+T686+V686+X686+Z686+AB686+AD686+AF686+AH686+AJ686+AL686+AN686+AP686+AR686+AT686+AV686+AX686+AZ686+BB686+BD686+BF686+BH686+BJ686+BL686+BN686+BP686+BR686+BT686</f>
        <v>0</v>
      </c>
      <c r="BW686" s="337">
        <f>M686+O686+Q686+S686+U686+W686+Y686+AA686+AC686+AE686+AG686+AI686+AK686+AM686+AO686+AQ686+AS686+AU686+AW686+AY686+BA686+BC686+BE686+BG686+BI686+BK686+BM686+BO686+BQ686+BS686+BU686</f>
        <v>0</v>
      </c>
    </row>
    <row r="687" spans="1:75" s="64" customFormat="1" ht="21.95" customHeight="1" x14ac:dyDescent="0.2">
      <c r="A687" s="385" t="s">
        <v>3814</v>
      </c>
      <c r="B687" s="386" t="s">
        <v>3815</v>
      </c>
      <c r="C687" s="352" t="s">
        <v>3301</v>
      </c>
      <c r="D687" s="387" t="s">
        <v>3816</v>
      </c>
      <c r="E687" s="388" t="s">
        <v>3817</v>
      </c>
      <c r="F687" s="389" t="s">
        <v>3224</v>
      </c>
      <c r="G687" s="389" t="s">
        <v>3225</v>
      </c>
      <c r="H687" s="390" t="s">
        <v>1843</v>
      </c>
      <c r="I687" s="391" t="s">
        <v>3818</v>
      </c>
      <c r="J687" s="353" t="s">
        <v>3300</v>
      </c>
      <c r="K687" s="353" t="s">
        <v>3234</v>
      </c>
      <c r="L687" s="400"/>
      <c r="M687" s="401"/>
      <c r="N687" s="400"/>
      <c r="O687" s="401"/>
      <c r="P687" s="400"/>
      <c r="Q687" s="401"/>
      <c r="R687" s="400"/>
      <c r="S687" s="401"/>
      <c r="T687" s="400"/>
      <c r="U687" s="401"/>
      <c r="V687" s="400"/>
      <c r="W687" s="401"/>
      <c r="X687" s="400"/>
      <c r="Y687" s="401"/>
      <c r="Z687" s="400"/>
      <c r="AA687" s="401"/>
      <c r="AB687" s="400"/>
      <c r="AC687" s="401"/>
      <c r="AD687" s="400"/>
      <c r="AE687" s="401"/>
      <c r="AF687" s="400"/>
      <c r="AG687" s="401"/>
      <c r="AH687" s="400"/>
      <c r="AI687" s="401"/>
      <c r="AJ687" s="400"/>
      <c r="AK687" s="401"/>
      <c r="AL687" s="400"/>
      <c r="AM687" s="401"/>
      <c r="AN687" s="400"/>
      <c r="AO687" s="401"/>
      <c r="AP687" s="400"/>
      <c r="AQ687" s="401"/>
      <c r="AR687" s="400"/>
      <c r="AS687" s="401"/>
      <c r="AT687" s="400"/>
      <c r="AU687" s="401"/>
      <c r="AV687" s="400"/>
      <c r="AW687" s="401"/>
      <c r="AX687" s="400"/>
      <c r="AY687" s="401"/>
      <c r="AZ687" s="400"/>
      <c r="BA687" s="401"/>
      <c r="BB687" s="400"/>
      <c r="BC687" s="401"/>
      <c r="BD687" s="400"/>
      <c r="BE687" s="401"/>
      <c r="BF687" s="400"/>
      <c r="BG687" s="401"/>
      <c r="BH687" s="400"/>
      <c r="BI687" s="401"/>
      <c r="BJ687" s="400"/>
      <c r="BK687" s="401"/>
      <c r="BL687" s="400"/>
      <c r="BM687" s="401"/>
      <c r="BN687" s="400"/>
      <c r="BO687" s="401"/>
      <c r="BP687" s="400"/>
      <c r="BQ687" s="401"/>
      <c r="BR687" s="400"/>
      <c r="BS687" s="401"/>
      <c r="BT687" s="400"/>
      <c r="BU687" s="401"/>
      <c r="BV687" s="337">
        <f t="shared" ref="BV687:BV690" si="275">L687+N687+P687+R687+T687+V687+X687+Z687+AB687+AD687+AF687+AH687+AJ687+AL687+AN687+AP687+AR687+AT687+AV687+AX687+AZ687+BB687+BD687+BF687+BH687+BJ687+BL687+BN687+BP687+BR687+BT687</f>
        <v>0</v>
      </c>
      <c r="BW687" s="337">
        <f t="shared" ref="BW687:BW690" si="276">M687+O687+Q687+S687+U687+W687+Y687+AA687+AC687+AE687+AG687+AI687+AK687+AM687+AO687+AQ687+AS687+AU687+AW687+AY687+BA687+BC687+BE687+BG687+BI687+BK687+BM687+BO687+BQ687+BS687+BU687</f>
        <v>0</v>
      </c>
    </row>
    <row r="688" spans="1:75" s="64" customFormat="1" ht="21.95" customHeight="1" x14ac:dyDescent="0.2">
      <c r="A688" s="385" t="s">
        <v>3814</v>
      </c>
      <c r="B688" s="386" t="s">
        <v>3815</v>
      </c>
      <c r="C688" s="392" t="s">
        <v>3301</v>
      </c>
      <c r="D688" s="387" t="s">
        <v>3816</v>
      </c>
      <c r="E688" s="388" t="s">
        <v>3817</v>
      </c>
      <c r="F688" s="389" t="s">
        <v>3224</v>
      </c>
      <c r="G688" s="389" t="s">
        <v>3225</v>
      </c>
      <c r="H688" s="390" t="s">
        <v>1843</v>
      </c>
      <c r="I688" s="391" t="s">
        <v>3818</v>
      </c>
      <c r="J688" s="353" t="s">
        <v>3300</v>
      </c>
      <c r="K688" s="355" t="s">
        <v>3235</v>
      </c>
      <c r="L688" s="400"/>
      <c r="M688" s="401"/>
      <c r="N688" s="400"/>
      <c r="O688" s="401"/>
      <c r="P688" s="400"/>
      <c r="Q688" s="401"/>
      <c r="R688" s="400"/>
      <c r="S688" s="401"/>
      <c r="T688" s="400"/>
      <c r="U688" s="401"/>
      <c r="V688" s="400"/>
      <c r="W688" s="401"/>
      <c r="X688" s="400"/>
      <c r="Y688" s="401"/>
      <c r="Z688" s="400"/>
      <c r="AA688" s="401"/>
      <c r="AB688" s="400"/>
      <c r="AC688" s="401"/>
      <c r="AD688" s="400"/>
      <c r="AE688" s="401"/>
      <c r="AF688" s="400"/>
      <c r="AG688" s="401"/>
      <c r="AH688" s="400"/>
      <c r="AI688" s="401"/>
      <c r="AJ688" s="400"/>
      <c r="AK688" s="401"/>
      <c r="AL688" s="400"/>
      <c r="AM688" s="401"/>
      <c r="AN688" s="400"/>
      <c r="AO688" s="401"/>
      <c r="AP688" s="400"/>
      <c r="AQ688" s="401"/>
      <c r="AR688" s="400"/>
      <c r="AS688" s="401"/>
      <c r="AT688" s="400"/>
      <c r="AU688" s="401"/>
      <c r="AV688" s="400"/>
      <c r="AW688" s="401"/>
      <c r="AX688" s="400"/>
      <c r="AY688" s="401"/>
      <c r="AZ688" s="400"/>
      <c r="BA688" s="401"/>
      <c r="BB688" s="400"/>
      <c r="BC688" s="401"/>
      <c r="BD688" s="400"/>
      <c r="BE688" s="401"/>
      <c r="BF688" s="400"/>
      <c r="BG688" s="401"/>
      <c r="BH688" s="400"/>
      <c r="BI688" s="401"/>
      <c r="BJ688" s="400"/>
      <c r="BK688" s="401"/>
      <c r="BL688" s="400"/>
      <c r="BM688" s="401"/>
      <c r="BN688" s="400"/>
      <c r="BO688" s="401"/>
      <c r="BP688" s="400"/>
      <c r="BQ688" s="401"/>
      <c r="BR688" s="400"/>
      <c r="BS688" s="401"/>
      <c r="BT688" s="400"/>
      <c r="BU688" s="401"/>
      <c r="BV688" s="337">
        <f t="shared" si="275"/>
        <v>0</v>
      </c>
      <c r="BW688" s="337">
        <f t="shared" si="276"/>
        <v>0</v>
      </c>
    </row>
    <row r="689" spans="1:75" s="64" customFormat="1" ht="21.95" customHeight="1" x14ac:dyDescent="0.2">
      <c r="A689" s="385" t="s">
        <v>3814</v>
      </c>
      <c r="B689" s="386" t="s">
        <v>3815</v>
      </c>
      <c r="C689" s="392" t="s">
        <v>3301</v>
      </c>
      <c r="D689" s="387" t="s">
        <v>3816</v>
      </c>
      <c r="E689" s="388" t="s">
        <v>3817</v>
      </c>
      <c r="F689" s="389" t="s">
        <v>3224</v>
      </c>
      <c r="G689" s="389" t="s">
        <v>3225</v>
      </c>
      <c r="H689" s="390" t="s">
        <v>1843</v>
      </c>
      <c r="I689" s="391" t="s">
        <v>3818</v>
      </c>
      <c r="J689" s="353" t="s">
        <v>3300</v>
      </c>
      <c r="K689" s="356" t="s">
        <v>3236</v>
      </c>
      <c r="L689" s="400"/>
      <c r="M689" s="401"/>
      <c r="N689" s="400"/>
      <c r="O689" s="401"/>
      <c r="P689" s="400"/>
      <c r="Q689" s="401"/>
      <c r="R689" s="400"/>
      <c r="S689" s="401"/>
      <c r="T689" s="400"/>
      <c r="U689" s="401"/>
      <c r="V689" s="400"/>
      <c r="W689" s="401"/>
      <c r="X689" s="400"/>
      <c r="Y689" s="401"/>
      <c r="Z689" s="400"/>
      <c r="AA689" s="401"/>
      <c r="AB689" s="400"/>
      <c r="AC689" s="401"/>
      <c r="AD689" s="400"/>
      <c r="AE689" s="401"/>
      <c r="AF689" s="400"/>
      <c r="AG689" s="401"/>
      <c r="AH689" s="400"/>
      <c r="AI689" s="401"/>
      <c r="AJ689" s="400"/>
      <c r="AK689" s="401"/>
      <c r="AL689" s="400"/>
      <c r="AM689" s="401"/>
      <c r="AN689" s="400"/>
      <c r="AO689" s="401"/>
      <c r="AP689" s="400"/>
      <c r="AQ689" s="401"/>
      <c r="AR689" s="400"/>
      <c r="AS689" s="401"/>
      <c r="AT689" s="400"/>
      <c r="AU689" s="401"/>
      <c r="AV689" s="400"/>
      <c r="AW689" s="401"/>
      <c r="AX689" s="400"/>
      <c r="AY689" s="401"/>
      <c r="AZ689" s="400"/>
      <c r="BA689" s="401"/>
      <c r="BB689" s="400"/>
      <c r="BC689" s="401"/>
      <c r="BD689" s="400"/>
      <c r="BE689" s="401"/>
      <c r="BF689" s="400"/>
      <c r="BG689" s="401"/>
      <c r="BH689" s="400"/>
      <c r="BI689" s="401"/>
      <c r="BJ689" s="400"/>
      <c r="BK689" s="401"/>
      <c r="BL689" s="400"/>
      <c r="BM689" s="401"/>
      <c r="BN689" s="400"/>
      <c r="BO689" s="401"/>
      <c r="BP689" s="400"/>
      <c r="BQ689" s="401"/>
      <c r="BR689" s="400"/>
      <c r="BS689" s="401"/>
      <c r="BT689" s="400"/>
      <c r="BU689" s="401"/>
      <c r="BV689" s="337">
        <f t="shared" si="275"/>
        <v>0</v>
      </c>
      <c r="BW689" s="337">
        <f t="shared" si="276"/>
        <v>0</v>
      </c>
    </row>
    <row r="690" spans="1:75" s="64" customFormat="1" ht="21.95" customHeight="1" thickBot="1" x14ac:dyDescent="0.25">
      <c r="A690" s="898" t="s">
        <v>3814</v>
      </c>
      <c r="B690" s="393" t="s">
        <v>3815</v>
      </c>
      <c r="C690" s="394" t="s">
        <v>3301</v>
      </c>
      <c r="D690" s="395" t="s">
        <v>3816</v>
      </c>
      <c r="E690" s="411" t="s">
        <v>3817</v>
      </c>
      <c r="F690" s="396" t="s">
        <v>3224</v>
      </c>
      <c r="G690" s="396" t="s">
        <v>3225</v>
      </c>
      <c r="H690" s="397" t="s">
        <v>1843</v>
      </c>
      <c r="I690" s="899" t="s">
        <v>3818</v>
      </c>
      <c r="J690" s="353" t="s">
        <v>3300</v>
      </c>
      <c r="K690" s="357" t="s">
        <v>60</v>
      </c>
      <c r="L690" s="402"/>
      <c r="M690" s="403"/>
      <c r="N690" s="402"/>
      <c r="O690" s="403"/>
      <c r="P690" s="402"/>
      <c r="Q690" s="403"/>
      <c r="R690" s="402"/>
      <c r="S690" s="403"/>
      <c r="T690" s="402"/>
      <c r="U690" s="403"/>
      <c r="V690" s="402"/>
      <c r="W690" s="403"/>
      <c r="X690" s="402"/>
      <c r="Y690" s="403"/>
      <c r="Z690" s="402"/>
      <c r="AA690" s="403"/>
      <c r="AB690" s="402"/>
      <c r="AC690" s="403"/>
      <c r="AD690" s="402"/>
      <c r="AE690" s="403"/>
      <c r="AF690" s="402"/>
      <c r="AG690" s="403"/>
      <c r="AH690" s="402"/>
      <c r="AI690" s="403"/>
      <c r="AJ690" s="402"/>
      <c r="AK690" s="403"/>
      <c r="AL690" s="402"/>
      <c r="AM690" s="403"/>
      <c r="AN690" s="402"/>
      <c r="AO690" s="403"/>
      <c r="AP690" s="402"/>
      <c r="AQ690" s="403"/>
      <c r="AR690" s="402"/>
      <c r="AS690" s="403"/>
      <c r="AT690" s="402"/>
      <c r="AU690" s="403"/>
      <c r="AV690" s="402"/>
      <c r="AW690" s="403"/>
      <c r="AX690" s="402"/>
      <c r="AY690" s="403"/>
      <c r="AZ690" s="402"/>
      <c r="BA690" s="403"/>
      <c r="BB690" s="402"/>
      <c r="BC690" s="403"/>
      <c r="BD690" s="402"/>
      <c r="BE690" s="403"/>
      <c r="BF690" s="402"/>
      <c r="BG690" s="403"/>
      <c r="BH690" s="402"/>
      <c r="BI690" s="403"/>
      <c r="BJ690" s="402"/>
      <c r="BK690" s="403"/>
      <c r="BL690" s="402"/>
      <c r="BM690" s="403"/>
      <c r="BN690" s="402"/>
      <c r="BO690" s="403"/>
      <c r="BP690" s="402"/>
      <c r="BQ690" s="403"/>
      <c r="BR690" s="402"/>
      <c r="BS690" s="403"/>
      <c r="BT690" s="402"/>
      <c r="BU690" s="403"/>
      <c r="BV690" s="337">
        <f t="shared" si="275"/>
        <v>0</v>
      </c>
      <c r="BW690" s="337">
        <f t="shared" si="276"/>
        <v>0</v>
      </c>
    </row>
    <row r="691" spans="1:75" s="64" customFormat="1" ht="21.95" customHeight="1" x14ac:dyDescent="0.25">
      <c r="A691" s="425" t="s">
        <v>3819</v>
      </c>
      <c r="B691" s="526" t="s">
        <v>3820</v>
      </c>
      <c r="C691" s="527">
        <v>2</v>
      </c>
      <c r="D691" s="528" t="s">
        <v>3821</v>
      </c>
      <c r="E691" s="426" t="s">
        <v>3822</v>
      </c>
      <c r="F691" s="529" t="s">
        <v>3224</v>
      </c>
      <c r="G691" s="529" t="s">
        <v>3225</v>
      </c>
      <c r="H691" s="530" t="s">
        <v>1847</v>
      </c>
      <c r="I691" s="384" t="s">
        <v>3823</v>
      </c>
      <c r="J691" s="353" t="s">
        <v>3268</v>
      </c>
      <c r="K691" s="354" t="s">
        <v>3232</v>
      </c>
      <c r="L691" s="402"/>
      <c r="M691" s="403"/>
      <c r="N691" s="402"/>
      <c r="O691" s="403"/>
      <c r="P691" s="402"/>
      <c r="Q691" s="403"/>
      <c r="R691" s="402"/>
      <c r="S691" s="403"/>
      <c r="T691" s="402"/>
      <c r="U691" s="403"/>
      <c r="V691" s="402"/>
      <c r="W691" s="403"/>
      <c r="X691" s="402"/>
      <c r="Y691" s="403"/>
      <c r="Z691" s="402"/>
      <c r="AA691" s="403"/>
      <c r="AB691" s="402"/>
      <c r="AC691" s="403"/>
      <c r="AD691" s="402"/>
      <c r="AE691" s="403"/>
      <c r="AF691" s="402"/>
      <c r="AG691" s="403"/>
      <c r="AH691" s="402"/>
      <c r="AI691" s="403"/>
      <c r="AJ691" s="402"/>
      <c r="AK691" s="403"/>
      <c r="AL691" s="402"/>
      <c r="AM691" s="403"/>
      <c r="AN691" s="402"/>
      <c r="AO691" s="403"/>
      <c r="AP691" s="402"/>
      <c r="AQ691" s="403"/>
      <c r="AR691" s="402"/>
      <c r="AS691" s="403"/>
      <c r="AT691" s="402"/>
      <c r="AU691" s="403"/>
      <c r="AV691" s="402"/>
      <c r="AW691" s="403"/>
      <c r="AX691" s="402"/>
      <c r="AY691" s="403"/>
      <c r="AZ691" s="402"/>
      <c r="BA691" s="403"/>
      <c r="BB691" s="402"/>
      <c r="BC691" s="403"/>
      <c r="BD691" s="402"/>
      <c r="BE691" s="403"/>
      <c r="BF691" s="402"/>
      <c r="BG691" s="403"/>
      <c r="BH691" s="402"/>
      <c r="BI691" s="403"/>
      <c r="BJ691" s="402"/>
      <c r="BK691" s="403"/>
      <c r="BL691" s="402"/>
      <c r="BM691" s="403"/>
      <c r="BN691" s="402"/>
      <c r="BO691" s="403"/>
      <c r="BP691" s="402"/>
      <c r="BQ691" s="403"/>
      <c r="BR691" s="402"/>
      <c r="BS691" s="403"/>
      <c r="BT691" s="402"/>
      <c r="BU691" s="403"/>
      <c r="BV691" s="337">
        <f>L691+N691+P691+R691+T691+V691+X691+Z691+AB691+AD691+AF691+AH691+AJ691+AL691+AN691+AP691+AR691+AT691+AV691+AX691+AZ691+BB691+BD691+BF691+BH691+BJ691+BL691+BN691+BP691+BR691+BT691</f>
        <v>0</v>
      </c>
      <c r="BW691" s="337">
        <f>M691+O691+Q691+S691+U691+W691+Y691+AA691+AC691+AE691+AG691+AI691+AK691+AM691+AO691+AQ691+AS691+AU691+AW691+AY691+BA691+BC691+BE691+BG691+BI691+BK691+BM691+BO691+BQ691+BS691+BU691</f>
        <v>0</v>
      </c>
    </row>
    <row r="692" spans="1:75" s="64" customFormat="1" ht="21.95" customHeight="1" x14ac:dyDescent="0.2">
      <c r="A692" s="385" t="s">
        <v>3819</v>
      </c>
      <c r="B692" s="386" t="s">
        <v>3820</v>
      </c>
      <c r="C692" s="352" t="s">
        <v>3233</v>
      </c>
      <c r="D692" s="387" t="s">
        <v>3821</v>
      </c>
      <c r="E692" s="388" t="s">
        <v>3822</v>
      </c>
      <c r="F692" s="389" t="s">
        <v>3224</v>
      </c>
      <c r="G692" s="389" t="s">
        <v>3225</v>
      </c>
      <c r="H692" s="390" t="s">
        <v>1847</v>
      </c>
      <c r="I692" s="391" t="s">
        <v>3823</v>
      </c>
      <c r="J692" s="353" t="s">
        <v>3268</v>
      </c>
      <c r="K692" s="353" t="s">
        <v>3234</v>
      </c>
      <c r="L692" s="400"/>
      <c r="M692" s="401"/>
      <c r="N692" s="400"/>
      <c r="O692" s="401"/>
      <c r="P692" s="400"/>
      <c r="Q692" s="401"/>
      <c r="R692" s="400"/>
      <c r="S692" s="401"/>
      <c r="T692" s="400"/>
      <c r="U692" s="401"/>
      <c r="V692" s="400"/>
      <c r="W692" s="401"/>
      <c r="X692" s="400"/>
      <c r="Y692" s="401"/>
      <c r="Z692" s="400"/>
      <c r="AA692" s="401"/>
      <c r="AB692" s="400"/>
      <c r="AC692" s="401"/>
      <c r="AD692" s="400"/>
      <c r="AE692" s="401"/>
      <c r="AF692" s="400"/>
      <c r="AG692" s="401"/>
      <c r="AH692" s="400"/>
      <c r="AI692" s="401"/>
      <c r="AJ692" s="400"/>
      <c r="AK692" s="401"/>
      <c r="AL692" s="400"/>
      <c r="AM692" s="401"/>
      <c r="AN692" s="400"/>
      <c r="AO692" s="401"/>
      <c r="AP692" s="400"/>
      <c r="AQ692" s="401"/>
      <c r="AR692" s="400"/>
      <c r="AS692" s="401"/>
      <c r="AT692" s="400"/>
      <c r="AU692" s="401"/>
      <c r="AV692" s="400"/>
      <c r="AW692" s="401"/>
      <c r="AX692" s="400"/>
      <c r="AY692" s="401"/>
      <c r="AZ692" s="400"/>
      <c r="BA692" s="401"/>
      <c r="BB692" s="400"/>
      <c r="BC692" s="401"/>
      <c r="BD692" s="400"/>
      <c r="BE692" s="401"/>
      <c r="BF692" s="400"/>
      <c r="BG692" s="401"/>
      <c r="BH692" s="400"/>
      <c r="BI692" s="401"/>
      <c r="BJ692" s="400"/>
      <c r="BK692" s="401"/>
      <c r="BL692" s="400"/>
      <c r="BM692" s="401"/>
      <c r="BN692" s="400"/>
      <c r="BO692" s="401"/>
      <c r="BP692" s="400"/>
      <c r="BQ692" s="401"/>
      <c r="BR692" s="400"/>
      <c r="BS692" s="401"/>
      <c r="BT692" s="400"/>
      <c r="BU692" s="401"/>
      <c r="BV692" s="337">
        <f t="shared" ref="BV692:BV695" si="277">L692+N692+P692+R692+T692+V692+X692+Z692+AB692+AD692+AF692+AH692+AJ692+AL692+AN692+AP692+AR692+AT692+AV692+AX692+AZ692+BB692+BD692+BF692+BH692+BJ692+BL692+BN692+BP692+BR692+BT692</f>
        <v>0</v>
      </c>
      <c r="BW692" s="337">
        <f t="shared" ref="BW692:BW695" si="278">M692+O692+Q692+S692+U692+W692+Y692+AA692+AC692+AE692+AG692+AI692+AK692+AM692+AO692+AQ692+AS692+AU692+AW692+AY692+BA692+BC692+BE692+BG692+BI692+BK692+BM692+BO692+BQ692+BS692+BU692</f>
        <v>0</v>
      </c>
    </row>
    <row r="693" spans="1:75" s="64" customFormat="1" ht="21.95" customHeight="1" x14ac:dyDescent="0.2">
      <c r="A693" s="385" t="s">
        <v>3819</v>
      </c>
      <c r="B693" s="386" t="s">
        <v>3820</v>
      </c>
      <c r="C693" s="392" t="s">
        <v>3233</v>
      </c>
      <c r="D693" s="387" t="s">
        <v>3821</v>
      </c>
      <c r="E693" s="388" t="s">
        <v>3822</v>
      </c>
      <c r="F693" s="389" t="s">
        <v>3224</v>
      </c>
      <c r="G693" s="389" t="s">
        <v>3225</v>
      </c>
      <c r="H693" s="390" t="s">
        <v>1847</v>
      </c>
      <c r="I693" s="391" t="s">
        <v>3823</v>
      </c>
      <c r="J693" s="353" t="s">
        <v>3268</v>
      </c>
      <c r="K693" s="355" t="s">
        <v>3235</v>
      </c>
      <c r="L693" s="400"/>
      <c r="M693" s="401"/>
      <c r="N693" s="400"/>
      <c r="O693" s="401"/>
      <c r="P693" s="400"/>
      <c r="Q693" s="401"/>
      <c r="R693" s="400"/>
      <c r="S693" s="401"/>
      <c r="T693" s="400"/>
      <c r="U693" s="401"/>
      <c r="V693" s="400"/>
      <c r="W693" s="401"/>
      <c r="X693" s="400"/>
      <c r="Y693" s="401"/>
      <c r="Z693" s="400"/>
      <c r="AA693" s="401"/>
      <c r="AB693" s="400"/>
      <c r="AC693" s="401"/>
      <c r="AD693" s="400"/>
      <c r="AE693" s="401"/>
      <c r="AF693" s="400"/>
      <c r="AG693" s="401"/>
      <c r="AH693" s="400"/>
      <c r="AI693" s="401"/>
      <c r="AJ693" s="400"/>
      <c r="AK693" s="401"/>
      <c r="AL693" s="400"/>
      <c r="AM693" s="401"/>
      <c r="AN693" s="400"/>
      <c r="AO693" s="401"/>
      <c r="AP693" s="400"/>
      <c r="AQ693" s="401"/>
      <c r="AR693" s="400"/>
      <c r="AS693" s="401"/>
      <c r="AT693" s="400"/>
      <c r="AU693" s="401"/>
      <c r="AV693" s="400"/>
      <c r="AW693" s="401"/>
      <c r="AX693" s="400"/>
      <c r="AY693" s="401"/>
      <c r="AZ693" s="400"/>
      <c r="BA693" s="401"/>
      <c r="BB693" s="400"/>
      <c r="BC693" s="401"/>
      <c r="BD693" s="400"/>
      <c r="BE693" s="401"/>
      <c r="BF693" s="400"/>
      <c r="BG693" s="401"/>
      <c r="BH693" s="400"/>
      <c r="BI693" s="401"/>
      <c r="BJ693" s="400"/>
      <c r="BK693" s="401"/>
      <c r="BL693" s="400"/>
      <c r="BM693" s="401"/>
      <c r="BN693" s="400"/>
      <c r="BO693" s="401"/>
      <c r="BP693" s="400"/>
      <c r="BQ693" s="401"/>
      <c r="BR693" s="400"/>
      <c r="BS693" s="401"/>
      <c r="BT693" s="400"/>
      <c r="BU693" s="401"/>
      <c r="BV693" s="337">
        <f t="shared" si="277"/>
        <v>0</v>
      </c>
      <c r="BW693" s="337">
        <f t="shared" si="278"/>
        <v>0</v>
      </c>
    </row>
    <row r="694" spans="1:75" s="64" customFormat="1" ht="21.95" customHeight="1" x14ac:dyDescent="0.2">
      <c r="A694" s="385" t="s">
        <v>3819</v>
      </c>
      <c r="B694" s="386" t="s">
        <v>3820</v>
      </c>
      <c r="C694" s="392" t="s">
        <v>3233</v>
      </c>
      <c r="D694" s="387" t="s">
        <v>3821</v>
      </c>
      <c r="E694" s="388" t="s">
        <v>3822</v>
      </c>
      <c r="F694" s="389" t="s">
        <v>3224</v>
      </c>
      <c r="G694" s="389" t="s">
        <v>3225</v>
      </c>
      <c r="H694" s="390" t="s">
        <v>1847</v>
      </c>
      <c r="I694" s="391" t="s">
        <v>3823</v>
      </c>
      <c r="J694" s="353" t="s">
        <v>3268</v>
      </c>
      <c r="K694" s="356" t="s">
        <v>3236</v>
      </c>
      <c r="L694" s="400"/>
      <c r="M694" s="401"/>
      <c r="N694" s="400"/>
      <c r="O694" s="401"/>
      <c r="P694" s="400"/>
      <c r="Q694" s="401"/>
      <c r="R694" s="400"/>
      <c r="S694" s="401"/>
      <c r="T694" s="400"/>
      <c r="U694" s="401"/>
      <c r="V694" s="400"/>
      <c r="W694" s="401"/>
      <c r="X694" s="400"/>
      <c r="Y694" s="401"/>
      <c r="Z694" s="400"/>
      <c r="AA694" s="401"/>
      <c r="AB694" s="400"/>
      <c r="AC694" s="401"/>
      <c r="AD694" s="400"/>
      <c r="AE694" s="401"/>
      <c r="AF694" s="400"/>
      <c r="AG694" s="401"/>
      <c r="AH694" s="400"/>
      <c r="AI694" s="401"/>
      <c r="AJ694" s="400"/>
      <c r="AK694" s="401"/>
      <c r="AL694" s="400"/>
      <c r="AM694" s="401"/>
      <c r="AN694" s="400"/>
      <c r="AO694" s="401"/>
      <c r="AP694" s="400"/>
      <c r="AQ694" s="401"/>
      <c r="AR694" s="400"/>
      <c r="AS694" s="401"/>
      <c r="AT694" s="400"/>
      <c r="AU694" s="401"/>
      <c r="AV694" s="400"/>
      <c r="AW694" s="401"/>
      <c r="AX694" s="400"/>
      <c r="AY694" s="401"/>
      <c r="AZ694" s="400"/>
      <c r="BA694" s="401"/>
      <c r="BB694" s="400"/>
      <c r="BC694" s="401"/>
      <c r="BD694" s="400"/>
      <c r="BE694" s="401"/>
      <c r="BF694" s="400"/>
      <c r="BG694" s="401"/>
      <c r="BH694" s="400"/>
      <c r="BI694" s="401"/>
      <c r="BJ694" s="400"/>
      <c r="BK694" s="401"/>
      <c r="BL694" s="400"/>
      <c r="BM694" s="401"/>
      <c r="BN694" s="400"/>
      <c r="BO694" s="401"/>
      <c r="BP694" s="400"/>
      <c r="BQ694" s="401"/>
      <c r="BR694" s="400"/>
      <c r="BS694" s="401"/>
      <c r="BT694" s="400"/>
      <c r="BU694" s="401"/>
      <c r="BV694" s="337">
        <f t="shared" si="277"/>
        <v>0</v>
      </c>
      <c r="BW694" s="337">
        <f t="shared" si="278"/>
        <v>0</v>
      </c>
    </row>
    <row r="695" spans="1:75" s="64" customFormat="1" ht="21.95" customHeight="1" thickBot="1" x14ac:dyDescent="0.25">
      <c r="A695" s="898" t="s">
        <v>3819</v>
      </c>
      <c r="B695" s="393" t="s">
        <v>3820</v>
      </c>
      <c r="C695" s="394" t="s">
        <v>3233</v>
      </c>
      <c r="D695" s="395" t="s">
        <v>3821</v>
      </c>
      <c r="E695" s="411" t="s">
        <v>3822</v>
      </c>
      <c r="F695" s="396" t="s">
        <v>3224</v>
      </c>
      <c r="G695" s="396" t="s">
        <v>3225</v>
      </c>
      <c r="H695" s="397" t="s">
        <v>1847</v>
      </c>
      <c r="I695" s="899" t="s">
        <v>3823</v>
      </c>
      <c r="J695" s="353" t="s">
        <v>3268</v>
      </c>
      <c r="K695" s="357" t="s">
        <v>60</v>
      </c>
      <c r="L695" s="402"/>
      <c r="M695" s="403"/>
      <c r="N695" s="402"/>
      <c r="O695" s="403"/>
      <c r="P695" s="402"/>
      <c r="Q695" s="403"/>
      <c r="R695" s="402"/>
      <c r="S695" s="403"/>
      <c r="T695" s="402"/>
      <c r="U695" s="403"/>
      <c r="V695" s="402"/>
      <c r="W695" s="403"/>
      <c r="X695" s="402"/>
      <c r="Y695" s="403"/>
      <c r="Z695" s="402"/>
      <c r="AA695" s="403"/>
      <c r="AB695" s="402"/>
      <c r="AC695" s="403"/>
      <c r="AD695" s="402"/>
      <c r="AE695" s="403"/>
      <c r="AF695" s="402"/>
      <c r="AG695" s="403"/>
      <c r="AH695" s="402"/>
      <c r="AI695" s="403"/>
      <c r="AJ695" s="402"/>
      <c r="AK695" s="403"/>
      <c r="AL695" s="402"/>
      <c r="AM695" s="403"/>
      <c r="AN695" s="402"/>
      <c r="AO695" s="403"/>
      <c r="AP695" s="402"/>
      <c r="AQ695" s="403"/>
      <c r="AR695" s="402"/>
      <c r="AS695" s="403"/>
      <c r="AT695" s="402"/>
      <c r="AU695" s="403"/>
      <c r="AV695" s="402"/>
      <c r="AW695" s="403"/>
      <c r="AX695" s="402"/>
      <c r="AY695" s="403"/>
      <c r="AZ695" s="402"/>
      <c r="BA695" s="403"/>
      <c r="BB695" s="402"/>
      <c r="BC695" s="403"/>
      <c r="BD695" s="402"/>
      <c r="BE695" s="403"/>
      <c r="BF695" s="402"/>
      <c r="BG695" s="403"/>
      <c r="BH695" s="402"/>
      <c r="BI695" s="403"/>
      <c r="BJ695" s="402"/>
      <c r="BK695" s="403"/>
      <c r="BL695" s="402"/>
      <c r="BM695" s="403"/>
      <c r="BN695" s="402"/>
      <c r="BO695" s="403"/>
      <c r="BP695" s="402"/>
      <c r="BQ695" s="403"/>
      <c r="BR695" s="402"/>
      <c r="BS695" s="403"/>
      <c r="BT695" s="402"/>
      <c r="BU695" s="403"/>
      <c r="BV695" s="337">
        <f t="shared" si="277"/>
        <v>0</v>
      </c>
      <c r="BW695" s="337">
        <f t="shared" si="278"/>
        <v>0</v>
      </c>
    </row>
    <row r="696" spans="1:75" s="64" customFormat="1" ht="21.95" customHeight="1" x14ac:dyDescent="0.25">
      <c r="A696" s="425" t="s">
        <v>3824</v>
      </c>
      <c r="B696" s="526" t="s">
        <v>3825</v>
      </c>
      <c r="C696" s="527">
        <v>2</v>
      </c>
      <c r="D696" s="528" t="s">
        <v>3821</v>
      </c>
      <c r="E696" s="426" t="s">
        <v>3826</v>
      </c>
      <c r="F696" s="529" t="s">
        <v>3224</v>
      </c>
      <c r="G696" s="529" t="s">
        <v>3225</v>
      </c>
      <c r="H696" s="530" t="s">
        <v>1847</v>
      </c>
      <c r="I696" s="384" t="s">
        <v>3827</v>
      </c>
      <c r="J696" s="353" t="s">
        <v>3268</v>
      </c>
      <c r="K696" s="354" t="s">
        <v>3232</v>
      </c>
      <c r="L696" s="402"/>
      <c r="M696" s="403"/>
      <c r="N696" s="402"/>
      <c r="O696" s="403"/>
      <c r="P696" s="402"/>
      <c r="Q696" s="403"/>
      <c r="R696" s="402"/>
      <c r="S696" s="403"/>
      <c r="T696" s="402"/>
      <c r="U696" s="403"/>
      <c r="V696" s="402"/>
      <c r="W696" s="403"/>
      <c r="X696" s="402"/>
      <c r="Y696" s="403"/>
      <c r="Z696" s="402"/>
      <c r="AA696" s="403"/>
      <c r="AB696" s="402"/>
      <c r="AC696" s="403"/>
      <c r="AD696" s="402"/>
      <c r="AE696" s="403"/>
      <c r="AF696" s="402"/>
      <c r="AG696" s="403"/>
      <c r="AH696" s="402"/>
      <c r="AI696" s="403"/>
      <c r="AJ696" s="402"/>
      <c r="AK696" s="403"/>
      <c r="AL696" s="402"/>
      <c r="AM696" s="403"/>
      <c r="AN696" s="402"/>
      <c r="AO696" s="403"/>
      <c r="AP696" s="402"/>
      <c r="AQ696" s="403"/>
      <c r="AR696" s="402"/>
      <c r="AS696" s="403"/>
      <c r="AT696" s="402"/>
      <c r="AU696" s="403"/>
      <c r="AV696" s="402"/>
      <c r="AW696" s="403"/>
      <c r="AX696" s="402"/>
      <c r="AY696" s="403"/>
      <c r="AZ696" s="402"/>
      <c r="BA696" s="403"/>
      <c r="BB696" s="402"/>
      <c r="BC696" s="403"/>
      <c r="BD696" s="402"/>
      <c r="BE696" s="403"/>
      <c r="BF696" s="402"/>
      <c r="BG696" s="403"/>
      <c r="BH696" s="402"/>
      <c r="BI696" s="403"/>
      <c r="BJ696" s="402"/>
      <c r="BK696" s="403"/>
      <c r="BL696" s="402"/>
      <c r="BM696" s="403"/>
      <c r="BN696" s="402"/>
      <c r="BO696" s="403"/>
      <c r="BP696" s="402"/>
      <c r="BQ696" s="403"/>
      <c r="BR696" s="402"/>
      <c r="BS696" s="403"/>
      <c r="BT696" s="402"/>
      <c r="BU696" s="403"/>
      <c r="BV696" s="337">
        <f>L696+N696+P696+R696+T696+V696+X696+Z696+AB696+AD696+AF696+AH696+AJ696+AL696+AN696+AP696+AR696+AT696+AV696+AX696+AZ696+BB696+BD696+BF696+BH696+BJ696+BL696+BN696+BP696+BR696+BT696</f>
        <v>0</v>
      </c>
      <c r="BW696" s="337">
        <f>M696+O696+Q696+S696+U696+W696+Y696+AA696+AC696+AE696+AG696+AI696+AK696+AM696+AO696+AQ696+AS696+AU696+AW696+AY696+BA696+BC696+BE696+BG696+BI696+BK696+BM696+BO696+BQ696+BS696+BU696</f>
        <v>0</v>
      </c>
    </row>
    <row r="697" spans="1:75" s="64" customFormat="1" ht="21.95" customHeight="1" x14ac:dyDescent="0.2">
      <c r="A697" s="385" t="s">
        <v>3824</v>
      </c>
      <c r="B697" s="386" t="s">
        <v>3825</v>
      </c>
      <c r="C697" s="352" t="s">
        <v>3233</v>
      </c>
      <c r="D697" s="387" t="s">
        <v>3821</v>
      </c>
      <c r="E697" s="388" t="s">
        <v>3826</v>
      </c>
      <c r="F697" s="389" t="s">
        <v>3224</v>
      </c>
      <c r="G697" s="389" t="s">
        <v>3225</v>
      </c>
      <c r="H697" s="390" t="s">
        <v>1847</v>
      </c>
      <c r="I697" s="391" t="s">
        <v>3827</v>
      </c>
      <c r="J697" s="353" t="s">
        <v>3268</v>
      </c>
      <c r="K697" s="353" t="s">
        <v>3234</v>
      </c>
      <c r="L697" s="400"/>
      <c r="M697" s="401"/>
      <c r="N697" s="400"/>
      <c r="O697" s="401"/>
      <c r="P697" s="400"/>
      <c r="Q697" s="401"/>
      <c r="R697" s="400"/>
      <c r="S697" s="401"/>
      <c r="T697" s="400"/>
      <c r="U697" s="401"/>
      <c r="V697" s="400"/>
      <c r="W697" s="401"/>
      <c r="X697" s="400"/>
      <c r="Y697" s="401"/>
      <c r="Z697" s="400"/>
      <c r="AA697" s="401"/>
      <c r="AB697" s="400"/>
      <c r="AC697" s="401"/>
      <c r="AD697" s="400"/>
      <c r="AE697" s="401"/>
      <c r="AF697" s="400"/>
      <c r="AG697" s="401"/>
      <c r="AH697" s="400"/>
      <c r="AI697" s="401"/>
      <c r="AJ697" s="400"/>
      <c r="AK697" s="401"/>
      <c r="AL697" s="400"/>
      <c r="AM697" s="401"/>
      <c r="AN697" s="400"/>
      <c r="AO697" s="401"/>
      <c r="AP697" s="400"/>
      <c r="AQ697" s="401"/>
      <c r="AR697" s="400"/>
      <c r="AS697" s="401"/>
      <c r="AT697" s="400"/>
      <c r="AU697" s="401"/>
      <c r="AV697" s="400"/>
      <c r="AW697" s="401"/>
      <c r="AX697" s="400"/>
      <c r="AY697" s="401"/>
      <c r="AZ697" s="400"/>
      <c r="BA697" s="401"/>
      <c r="BB697" s="400"/>
      <c r="BC697" s="401"/>
      <c r="BD697" s="400"/>
      <c r="BE697" s="401"/>
      <c r="BF697" s="400"/>
      <c r="BG697" s="401"/>
      <c r="BH697" s="400"/>
      <c r="BI697" s="401"/>
      <c r="BJ697" s="400"/>
      <c r="BK697" s="401"/>
      <c r="BL697" s="400"/>
      <c r="BM697" s="401"/>
      <c r="BN697" s="400"/>
      <c r="BO697" s="401"/>
      <c r="BP697" s="400"/>
      <c r="BQ697" s="401"/>
      <c r="BR697" s="400"/>
      <c r="BS697" s="401"/>
      <c r="BT697" s="400"/>
      <c r="BU697" s="401"/>
      <c r="BV697" s="337">
        <f t="shared" ref="BV697:BV700" si="279">L697+N697+P697+R697+T697+V697+X697+Z697+AB697+AD697+AF697+AH697+AJ697+AL697+AN697+AP697+AR697+AT697+AV697+AX697+AZ697+BB697+BD697+BF697+BH697+BJ697+BL697+BN697+BP697+BR697+BT697</f>
        <v>0</v>
      </c>
      <c r="BW697" s="337">
        <f t="shared" ref="BW697:BW700" si="280">M697+O697+Q697+S697+U697+W697+Y697+AA697+AC697+AE697+AG697+AI697+AK697+AM697+AO697+AQ697+AS697+AU697+AW697+AY697+BA697+BC697+BE697+BG697+BI697+BK697+BM697+BO697+BQ697+BS697+BU697</f>
        <v>0</v>
      </c>
    </row>
    <row r="698" spans="1:75" s="64" customFormat="1" ht="21.95" customHeight="1" x14ac:dyDescent="0.2">
      <c r="A698" s="385" t="s">
        <v>3824</v>
      </c>
      <c r="B698" s="386" t="s">
        <v>3825</v>
      </c>
      <c r="C698" s="392" t="s">
        <v>3233</v>
      </c>
      <c r="D698" s="387" t="s">
        <v>3821</v>
      </c>
      <c r="E698" s="388" t="s">
        <v>3826</v>
      </c>
      <c r="F698" s="389" t="s">
        <v>3224</v>
      </c>
      <c r="G698" s="389" t="s">
        <v>3225</v>
      </c>
      <c r="H698" s="390" t="s">
        <v>1847</v>
      </c>
      <c r="I698" s="391" t="s">
        <v>3827</v>
      </c>
      <c r="J698" s="353" t="s">
        <v>3268</v>
      </c>
      <c r="K698" s="355" t="s">
        <v>3235</v>
      </c>
      <c r="L698" s="400"/>
      <c r="M698" s="401"/>
      <c r="N698" s="400"/>
      <c r="O698" s="401"/>
      <c r="P698" s="400"/>
      <c r="Q698" s="401"/>
      <c r="R698" s="400"/>
      <c r="S698" s="401"/>
      <c r="T698" s="400"/>
      <c r="U698" s="401"/>
      <c r="V698" s="400"/>
      <c r="W698" s="401"/>
      <c r="X698" s="400"/>
      <c r="Y698" s="401"/>
      <c r="Z698" s="400"/>
      <c r="AA698" s="401"/>
      <c r="AB698" s="400"/>
      <c r="AC698" s="401"/>
      <c r="AD698" s="400"/>
      <c r="AE698" s="401"/>
      <c r="AF698" s="400"/>
      <c r="AG698" s="401"/>
      <c r="AH698" s="400"/>
      <c r="AI698" s="401"/>
      <c r="AJ698" s="400"/>
      <c r="AK698" s="401"/>
      <c r="AL698" s="400"/>
      <c r="AM698" s="401"/>
      <c r="AN698" s="400"/>
      <c r="AO698" s="401"/>
      <c r="AP698" s="400"/>
      <c r="AQ698" s="401"/>
      <c r="AR698" s="400"/>
      <c r="AS698" s="401"/>
      <c r="AT698" s="400"/>
      <c r="AU698" s="401"/>
      <c r="AV698" s="400"/>
      <c r="AW698" s="401"/>
      <c r="AX698" s="400"/>
      <c r="AY698" s="401"/>
      <c r="AZ698" s="400"/>
      <c r="BA698" s="401"/>
      <c r="BB698" s="400"/>
      <c r="BC698" s="401"/>
      <c r="BD698" s="400"/>
      <c r="BE698" s="401"/>
      <c r="BF698" s="400"/>
      <c r="BG698" s="401"/>
      <c r="BH698" s="400"/>
      <c r="BI698" s="401"/>
      <c r="BJ698" s="400"/>
      <c r="BK698" s="401"/>
      <c r="BL698" s="400"/>
      <c r="BM698" s="401"/>
      <c r="BN698" s="400"/>
      <c r="BO698" s="401"/>
      <c r="BP698" s="400"/>
      <c r="BQ698" s="401"/>
      <c r="BR698" s="400"/>
      <c r="BS698" s="401"/>
      <c r="BT698" s="400"/>
      <c r="BU698" s="401"/>
      <c r="BV698" s="337">
        <f t="shared" si="279"/>
        <v>0</v>
      </c>
      <c r="BW698" s="337">
        <f t="shared" si="280"/>
        <v>0</v>
      </c>
    </row>
    <row r="699" spans="1:75" s="64" customFormat="1" ht="21.95" customHeight="1" x14ac:dyDescent="0.2">
      <c r="A699" s="385" t="s">
        <v>3824</v>
      </c>
      <c r="B699" s="386" t="s">
        <v>3825</v>
      </c>
      <c r="C699" s="392" t="s">
        <v>3233</v>
      </c>
      <c r="D699" s="387" t="s">
        <v>3821</v>
      </c>
      <c r="E699" s="388" t="s">
        <v>3826</v>
      </c>
      <c r="F699" s="389" t="s">
        <v>3224</v>
      </c>
      <c r="G699" s="389" t="s">
        <v>3225</v>
      </c>
      <c r="H699" s="390" t="s">
        <v>1847</v>
      </c>
      <c r="I699" s="391" t="s">
        <v>3827</v>
      </c>
      <c r="J699" s="353" t="s">
        <v>3268</v>
      </c>
      <c r="K699" s="356" t="s">
        <v>3236</v>
      </c>
      <c r="L699" s="400"/>
      <c r="M699" s="401"/>
      <c r="N699" s="400"/>
      <c r="O699" s="401"/>
      <c r="P699" s="400"/>
      <c r="Q699" s="401"/>
      <c r="R699" s="400"/>
      <c r="S699" s="401"/>
      <c r="T699" s="400"/>
      <c r="U699" s="401"/>
      <c r="V699" s="400"/>
      <c r="W699" s="401"/>
      <c r="X699" s="400"/>
      <c r="Y699" s="401"/>
      <c r="Z699" s="400"/>
      <c r="AA699" s="401"/>
      <c r="AB699" s="400"/>
      <c r="AC699" s="401"/>
      <c r="AD699" s="400"/>
      <c r="AE699" s="401"/>
      <c r="AF699" s="400"/>
      <c r="AG699" s="401"/>
      <c r="AH699" s="400"/>
      <c r="AI699" s="401"/>
      <c r="AJ699" s="400"/>
      <c r="AK699" s="401"/>
      <c r="AL699" s="400"/>
      <c r="AM699" s="401"/>
      <c r="AN699" s="400"/>
      <c r="AO699" s="401"/>
      <c r="AP699" s="400"/>
      <c r="AQ699" s="401"/>
      <c r="AR699" s="400"/>
      <c r="AS699" s="401"/>
      <c r="AT699" s="400"/>
      <c r="AU699" s="401"/>
      <c r="AV699" s="400"/>
      <c r="AW699" s="401"/>
      <c r="AX699" s="400"/>
      <c r="AY699" s="401"/>
      <c r="AZ699" s="400"/>
      <c r="BA699" s="401"/>
      <c r="BB699" s="400"/>
      <c r="BC699" s="401"/>
      <c r="BD699" s="400"/>
      <c r="BE699" s="401"/>
      <c r="BF699" s="400"/>
      <c r="BG699" s="401"/>
      <c r="BH699" s="400"/>
      <c r="BI699" s="401"/>
      <c r="BJ699" s="400"/>
      <c r="BK699" s="401"/>
      <c r="BL699" s="400"/>
      <c r="BM699" s="401"/>
      <c r="BN699" s="400"/>
      <c r="BO699" s="401"/>
      <c r="BP699" s="400"/>
      <c r="BQ699" s="401"/>
      <c r="BR699" s="400"/>
      <c r="BS699" s="401"/>
      <c r="BT699" s="400"/>
      <c r="BU699" s="401"/>
      <c r="BV699" s="337">
        <f t="shared" si="279"/>
        <v>0</v>
      </c>
      <c r="BW699" s="337">
        <f t="shared" si="280"/>
        <v>0</v>
      </c>
    </row>
    <row r="700" spans="1:75" s="64" customFormat="1" ht="21.95" customHeight="1" thickBot="1" x14ac:dyDescent="0.25">
      <c r="A700" s="898" t="s">
        <v>3824</v>
      </c>
      <c r="B700" s="393" t="s">
        <v>3825</v>
      </c>
      <c r="C700" s="394" t="s">
        <v>3233</v>
      </c>
      <c r="D700" s="395" t="s">
        <v>3821</v>
      </c>
      <c r="E700" s="411" t="s">
        <v>3826</v>
      </c>
      <c r="F700" s="396" t="s">
        <v>3224</v>
      </c>
      <c r="G700" s="396" t="s">
        <v>3225</v>
      </c>
      <c r="H700" s="397" t="s">
        <v>1847</v>
      </c>
      <c r="I700" s="899" t="s">
        <v>3827</v>
      </c>
      <c r="J700" s="353" t="s">
        <v>3268</v>
      </c>
      <c r="K700" s="357" t="s">
        <v>60</v>
      </c>
      <c r="L700" s="402"/>
      <c r="M700" s="403"/>
      <c r="N700" s="402"/>
      <c r="O700" s="403"/>
      <c r="P700" s="402"/>
      <c r="Q700" s="403"/>
      <c r="R700" s="402"/>
      <c r="S700" s="403"/>
      <c r="T700" s="402"/>
      <c r="U700" s="403"/>
      <c r="V700" s="402"/>
      <c r="W700" s="403"/>
      <c r="X700" s="402"/>
      <c r="Y700" s="403"/>
      <c r="Z700" s="402"/>
      <c r="AA700" s="403"/>
      <c r="AB700" s="402"/>
      <c r="AC700" s="403"/>
      <c r="AD700" s="402"/>
      <c r="AE700" s="403"/>
      <c r="AF700" s="402"/>
      <c r="AG700" s="403"/>
      <c r="AH700" s="402"/>
      <c r="AI700" s="403"/>
      <c r="AJ700" s="402"/>
      <c r="AK700" s="403"/>
      <c r="AL700" s="402"/>
      <c r="AM700" s="403"/>
      <c r="AN700" s="402"/>
      <c r="AO700" s="403"/>
      <c r="AP700" s="402"/>
      <c r="AQ700" s="403"/>
      <c r="AR700" s="402"/>
      <c r="AS700" s="403"/>
      <c r="AT700" s="402"/>
      <c r="AU700" s="403"/>
      <c r="AV700" s="402"/>
      <c r="AW700" s="403"/>
      <c r="AX700" s="402"/>
      <c r="AY700" s="403"/>
      <c r="AZ700" s="402"/>
      <c r="BA700" s="403"/>
      <c r="BB700" s="402"/>
      <c r="BC700" s="403"/>
      <c r="BD700" s="402"/>
      <c r="BE700" s="403"/>
      <c r="BF700" s="402"/>
      <c r="BG700" s="403"/>
      <c r="BH700" s="402"/>
      <c r="BI700" s="403"/>
      <c r="BJ700" s="402"/>
      <c r="BK700" s="403"/>
      <c r="BL700" s="402"/>
      <c r="BM700" s="403"/>
      <c r="BN700" s="402"/>
      <c r="BO700" s="403"/>
      <c r="BP700" s="402"/>
      <c r="BQ700" s="403"/>
      <c r="BR700" s="402"/>
      <c r="BS700" s="403"/>
      <c r="BT700" s="402"/>
      <c r="BU700" s="403"/>
      <c r="BV700" s="337">
        <f t="shared" si="279"/>
        <v>0</v>
      </c>
      <c r="BW700" s="337">
        <f t="shared" si="280"/>
        <v>0</v>
      </c>
    </row>
    <row r="701" spans="1:75" s="64" customFormat="1" ht="21.95" customHeight="1" x14ac:dyDescent="0.25">
      <c r="A701" s="425" t="s">
        <v>3828</v>
      </c>
      <c r="B701" s="526" t="s">
        <v>3829</v>
      </c>
      <c r="C701" s="527">
        <v>2</v>
      </c>
      <c r="D701" s="528" t="s">
        <v>3821</v>
      </c>
      <c r="E701" s="426" t="s">
        <v>3830</v>
      </c>
      <c r="F701" s="529" t="s">
        <v>3224</v>
      </c>
      <c r="G701" s="529" t="s">
        <v>3225</v>
      </c>
      <c r="H701" s="530" t="s">
        <v>1847</v>
      </c>
      <c r="I701" s="384" t="s">
        <v>3831</v>
      </c>
      <c r="J701" s="353" t="s">
        <v>3268</v>
      </c>
      <c r="K701" s="354" t="s">
        <v>3232</v>
      </c>
      <c r="L701" s="402"/>
      <c r="M701" s="403"/>
      <c r="N701" s="402"/>
      <c r="O701" s="403"/>
      <c r="P701" s="402"/>
      <c r="Q701" s="403"/>
      <c r="R701" s="402"/>
      <c r="S701" s="403"/>
      <c r="T701" s="402"/>
      <c r="U701" s="403"/>
      <c r="V701" s="402"/>
      <c r="W701" s="403"/>
      <c r="X701" s="402"/>
      <c r="Y701" s="403"/>
      <c r="Z701" s="402"/>
      <c r="AA701" s="403"/>
      <c r="AB701" s="402"/>
      <c r="AC701" s="403"/>
      <c r="AD701" s="402"/>
      <c r="AE701" s="403"/>
      <c r="AF701" s="402"/>
      <c r="AG701" s="403"/>
      <c r="AH701" s="402"/>
      <c r="AI701" s="403"/>
      <c r="AJ701" s="402"/>
      <c r="AK701" s="403"/>
      <c r="AL701" s="402"/>
      <c r="AM701" s="403"/>
      <c r="AN701" s="402"/>
      <c r="AO701" s="403"/>
      <c r="AP701" s="402"/>
      <c r="AQ701" s="403"/>
      <c r="AR701" s="402"/>
      <c r="AS701" s="403"/>
      <c r="AT701" s="402"/>
      <c r="AU701" s="403"/>
      <c r="AV701" s="402"/>
      <c r="AW701" s="403"/>
      <c r="AX701" s="402"/>
      <c r="AY701" s="403"/>
      <c r="AZ701" s="402"/>
      <c r="BA701" s="403"/>
      <c r="BB701" s="402"/>
      <c r="BC701" s="403"/>
      <c r="BD701" s="402"/>
      <c r="BE701" s="403"/>
      <c r="BF701" s="402"/>
      <c r="BG701" s="403"/>
      <c r="BH701" s="402"/>
      <c r="BI701" s="403"/>
      <c r="BJ701" s="402"/>
      <c r="BK701" s="403"/>
      <c r="BL701" s="402"/>
      <c r="BM701" s="403"/>
      <c r="BN701" s="402"/>
      <c r="BO701" s="403"/>
      <c r="BP701" s="402"/>
      <c r="BQ701" s="403"/>
      <c r="BR701" s="402"/>
      <c r="BS701" s="403"/>
      <c r="BT701" s="402"/>
      <c r="BU701" s="403"/>
      <c r="BV701" s="337">
        <f>L701+N701+P701+R701+T701+V701+X701+Z701+AB701+AD701+AF701+AH701+AJ701+AL701+AN701+AP701+AR701+AT701+AV701+AX701+AZ701+BB701+BD701+BF701+BH701+BJ701+BL701+BN701+BP701+BR701+BT701</f>
        <v>0</v>
      </c>
      <c r="BW701" s="337">
        <f>M701+O701+Q701+S701+U701+W701+Y701+AA701+AC701+AE701+AG701+AI701+AK701+AM701+AO701+AQ701+AS701+AU701+AW701+AY701+BA701+BC701+BE701+BG701+BI701+BK701+BM701+BO701+BQ701+BS701+BU701</f>
        <v>0</v>
      </c>
    </row>
    <row r="702" spans="1:75" s="64" customFormat="1" ht="21.95" customHeight="1" x14ac:dyDescent="0.2">
      <c r="A702" s="385" t="s">
        <v>3828</v>
      </c>
      <c r="B702" s="386" t="s">
        <v>3829</v>
      </c>
      <c r="C702" s="352" t="s">
        <v>3233</v>
      </c>
      <c r="D702" s="387" t="s">
        <v>3821</v>
      </c>
      <c r="E702" s="388" t="s">
        <v>3830</v>
      </c>
      <c r="F702" s="389" t="s">
        <v>3224</v>
      </c>
      <c r="G702" s="389" t="s">
        <v>3225</v>
      </c>
      <c r="H702" s="390" t="s">
        <v>1847</v>
      </c>
      <c r="I702" s="391" t="s">
        <v>3831</v>
      </c>
      <c r="J702" s="353" t="s">
        <v>3268</v>
      </c>
      <c r="K702" s="353" t="s">
        <v>3234</v>
      </c>
      <c r="L702" s="400"/>
      <c r="M702" s="401"/>
      <c r="N702" s="400"/>
      <c r="O702" s="401"/>
      <c r="P702" s="400"/>
      <c r="Q702" s="401"/>
      <c r="R702" s="400"/>
      <c r="S702" s="401"/>
      <c r="T702" s="400"/>
      <c r="U702" s="401"/>
      <c r="V702" s="400"/>
      <c r="W702" s="401"/>
      <c r="X702" s="400"/>
      <c r="Y702" s="401"/>
      <c r="Z702" s="400"/>
      <c r="AA702" s="401"/>
      <c r="AB702" s="400"/>
      <c r="AC702" s="401"/>
      <c r="AD702" s="400"/>
      <c r="AE702" s="401"/>
      <c r="AF702" s="400"/>
      <c r="AG702" s="401"/>
      <c r="AH702" s="400"/>
      <c r="AI702" s="401"/>
      <c r="AJ702" s="400"/>
      <c r="AK702" s="401"/>
      <c r="AL702" s="400"/>
      <c r="AM702" s="401"/>
      <c r="AN702" s="400"/>
      <c r="AO702" s="401"/>
      <c r="AP702" s="400"/>
      <c r="AQ702" s="401"/>
      <c r="AR702" s="400"/>
      <c r="AS702" s="401"/>
      <c r="AT702" s="400"/>
      <c r="AU702" s="401"/>
      <c r="AV702" s="400"/>
      <c r="AW702" s="401"/>
      <c r="AX702" s="400"/>
      <c r="AY702" s="401"/>
      <c r="AZ702" s="400"/>
      <c r="BA702" s="401"/>
      <c r="BB702" s="400"/>
      <c r="BC702" s="401"/>
      <c r="BD702" s="400"/>
      <c r="BE702" s="401"/>
      <c r="BF702" s="400"/>
      <c r="BG702" s="401"/>
      <c r="BH702" s="400"/>
      <c r="BI702" s="401"/>
      <c r="BJ702" s="400"/>
      <c r="BK702" s="401"/>
      <c r="BL702" s="400"/>
      <c r="BM702" s="401"/>
      <c r="BN702" s="400"/>
      <c r="BO702" s="401"/>
      <c r="BP702" s="400"/>
      <c r="BQ702" s="401"/>
      <c r="BR702" s="400"/>
      <c r="BS702" s="401"/>
      <c r="BT702" s="400"/>
      <c r="BU702" s="401"/>
      <c r="BV702" s="337">
        <f t="shared" ref="BV702:BV705" si="281">L702+N702+P702+R702+T702+V702+X702+Z702+AB702+AD702+AF702+AH702+AJ702+AL702+AN702+AP702+AR702+AT702+AV702+AX702+AZ702+BB702+BD702+BF702+BH702+BJ702+BL702+BN702+BP702+BR702+BT702</f>
        <v>0</v>
      </c>
      <c r="BW702" s="337">
        <f t="shared" ref="BW702:BW705" si="282">M702+O702+Q702+S702+U702+W702+Y702+AA702+AC702+AE702+AG702+AI702+AK702+AM702+AO702+AQ702+AS702+AU702+AW702+AY702+BA702+BC702+BE702+BG702+BI702+BK702+BM702+BO702+BQ702+BS702+BU702</f>
        <v>0</v>
      </c>
    </row>
    <row r="703" spans="1:75" s="64" customFormat="1" ht="21.95" customHeight="1" x14ac:dyDescent="0.2">
      <c r="A703" s="385" t="s">
        <v>3828</v>
      </c>
      <c r="B703" s="386" t="s">
        <v>3829</v>
      </c>
      <c r="C703" s="392" t="s">
        <v>3233</v>
      </c>
      <c r="D703" s="387" t="s">
        <v>3821</v>
      </c>
      <c r="E703" s="388" t="s">
        <v>3830</v>
      </c>
      <c r="F703" s="389" t="s">
        <v>3224</v>
      </c>
      <c r="G703" s="389" t="s">
        <v>3225</v>
      </c>
      <c r="H703" s="390" t="s">
        <v>1847</v>
      </c>
      <c r="I703" s="391" t="s">
        <v>3831</v>
      </c>
      <c r="J703" s="353" t="s">
        <v>3268</v>
      </c>
      <c r="K703" s="355" t="s">
        <v>3235</v>
      </c>
      <c r="L703" s="400"/>
      <c r="M703" s="401"/>
      <c r="N703" s="400"/>
      <c r="O703" s="401"/>
      <c r="P703" s="400"/>
      <c r="Q703" s="401"/>
      <c r="R703" s="400"/>
      <c r="S703" s="401"/>
      <c r="T703" s="400"/>
      <c r="U703" s="401"/>
      <c r="V703" s="400"/>
      <c r="W703" s="401"/>
      <c r="X703" s="400"/>
      <c r="Y703" s="401"/>
      <c r="Z703" s="400"/>
      <c r="AA703" s="401"/>
      <c r="AB703" s="400"/>
      <c r="AC703" s="401"/>
      <c r="AD703" s="400"/>
      <c r="AE703" s="401"/>
      <c r="AF703" s="400"/>
      <c r="AG703" s="401"/>
      <c r="AH703" s="400"/>
      <c r="AI703" s="401"/>
      <c r="AJ703" s="400"/>
      <c r="AK703" s="401"/>
      <c r="AL703" s="400"/>
      <c r="AM703" s="401"/>
      <c r="AN703" s="400"/>
      <c r="AO703" s="401"/>
      <c r="AP703" s="400"/>
      <c r="AQ703" s="401"/>
      <c r="AR703" s="400"/>
      <c r="AS703" s="401"/>
      <c r="AT703" s="400"/>
      <c r="AU703" s="401"/>
      <c r="AV703" s="400"/>
      <c r="AW703" s="401"/>
      <c r="AX703" s="400"/>
      <c r="AY703" s="401"/>
      <c r="AZ703" s="400"/>
      <c r="BA703" s="401"/>
      <c r="BB703" s="400"/>
      <c r="BC703" s="401"/>
      <c r="BD703" s="400"/>
      <c r="BE703" s="401"/>
      <c r="BF703" s="400"/>
      <c r="BG703" s="401"/>
      <c r="BH703" s="400"/>
      <c r="BI703" s="401"/>
      <c r="BJ703" s="400"/>
      <c r="BK703" s="401"/>
      <c r="BL703" s="400"/>
      <c r="BM703" s="401"/>
      <c r="BN703" s="400"/>
      <c r="BO703" s="401"/>
      <c r="BP703" s="400"/>
      <c r="BQ703" s="401"/>
      <c r="BR703" s="400"/>
      <c r="BS703" s="401"/>
      <c r="BT703" s="400"/>
      <c r="BU703" s="401"/>
      <c r="BV703" s="337">
        <f t="shared" si="281"/>
        <v>0</v>
      </c>
      <c r="BW703" s="337">
        <f t="shared" si="282"/>
        <v>0</v>
      </c>
    </row>
    <row r="704" spans="1:75" s="64" customFormat="1" ht="21.95" customHeight="1" x14ac:dyDescent="0.2">
      <c r="A704" s="385" t="s">
        <v>3828</v>
      </c>
      <c r="B704" s="386" t="s">
        <v>3829</v>
      </c>
      <c r="C704" s="392" t="s">
        <v>3233</v>
      </c>
      <c r="D704" s="387" t="s">
        <v>3821</v>
      </c>
      <c r="E704" s="388" t="s">
        <v>3830</v>
      </c>
      <c r="F704" s="389" t="s">
        <v>3224</v>
      </c>
      <c r="G704" s="389" t="s">
        <v>3225</v>
      </c>
      <c r="H704" s="390" t="s">
        <v>1847</v>
      </c>
      <c r="I704" s="391" t="s">
        <v>3831</v>
      </c>
      <c r="J704" s="353" t="s">
        <v>3268</v>
      </c>
      <c r="K704" s="356" t="s">
        <v>3236</v>
      </c>
      <c r="L704" s="400"/>
      <c r="M704" s="401"/>
      <c r="N704" s="400"/>
      <c r="O704" s="401"/>
      <c r="P704" s="400"/>
      <c r="Q704" s="401"/>
      <c r="R704" s="400"/>
      <c r="S704" s="401"/>
      <c r="T704" s="400"/>
      <c r="U704" s="401"/>
      <c r="V704" s="400"/>
      <c r="W704" s="401"/>
      <c r="X704" s="400"/>
      <c r="Y704" s="401"/>
      <c r="Z704" s="400"/>
      <c r="AA704" s="401"/>
      <c r="AB704" s="400"/>
      <c r="AC704" s="401"/>
      <c r="AD704" s="400"/>
      <c r="AE704" s="401"/>
      <c r="AF704" s="400"/>
      <c r="AG704" s="401"/>
      <c r="AH704" s="400"/>
      <c r="AI704" s="401"/>
      <c r="AJ704" s="400"/>
      <c r="AK704" s="401"/>
      <c r="AL704" s="400"/>
      <c r="AM704" s="401"/>
      <c r="AN704" s="400"/>
      <c r="AO704" s="401"/>
      <c r="AP704" s="400"/>
      <c r="AQ704" s="401"/>
      <c r="AR704" s="400"/>
      <c r="AS704" s="401"/>
      <c r="AT704" s="400"/>
      <c r="AU704" s="401"/>
      <c r="AV704" s="400"/>
      <c r="AW704" s="401"/>
      <c r="AX704" s="400"/>
      <c r="AY704" s="401"/>
      <c r="AZ704" s="400"/>
      <c r="BA704" s="401"/>
      <c r="BB704" s="400"/>
      <c r="BC704" s="401"/>
      <c r="BD704" s="400"/>
      <c r="BE704" s="401"/>
      <c r="BF704" s="400"/>
      <c r="BG704" s="401"/>
      <c r="BH704" s="400"/>
      <c r="BI704" s="401"/>
      <c r="BJ704" s="400"/>
      <c r="BK704" s="401"/>
      <c r="BL704" s="400"/>
      <c r="BM704" s="401"/>
      <c r="BN704" s="400"/>
      <c r="BO704" s="401"/>
      <c r="BP704" s="400"/>
      <c r="BQ704" s="401"/>
      <c r="BR704" s="400"/>
      <c r="BS704" s="401"/>
      <c r="BT704" s="400"/>
      <c r="BU704" s="401"/>
      <c r="BV704" s="337">
        <f t="shared" si="281"/>
        <v>0</v>
      </c>
      <c r="BW704" s="337">
        <f t="shared" si="282"/>
        <v>0</v>
      </c>
    </row>
    <row r="705" spans="1:75" s="64" customFormat="1" ht="21.95" customHeight="1" thickBot="1" x14ac:dyDescent="0.25">
      <c r="A705" s="898" t="s">
        <v>3828</v>
      </c>
      <c r="B705" s="393" t="s">
        <v>3829</v>
      </c>
      <c r="C705" s="394" t="s">
        <v>3233</v>
      </c>
      <c r="D705" s="395" t="s">
        <v>3821</v>
      </c>
      <c r="E705" s="411" t="s">
        <v>3830</v>
      </c>
      <c r="F705" s="396" t="s">
        <v>3224</v>
      </c>
      <c r="G705" s="396" t="s">
        <v>3225</v>
      </c>
      <c r="H705" s="397" t="s">
        <v>1847</v>
      </c>
      <c r="I705" s="899" t="s">
        <v>3831</v>
      </c>
      <c r="J705" s="353" t="s">
        <v>3268</v>
      </c>
      <c r="K705" s="357" t="s">
        <v>60</v>
      </c>
      <c r="L705" s="402"/>
      <c r="M705" s="403"/>
      <c r="N705" s="402"/>
      <c r="O705" s="403"/>
      <c r="P705" s="402"/>
      <c r="Q705" s="403"/>
      <c r="R705" s="402"/>
      <c r="S705" s="403"/>
      <c r="T705" s="402"/>
      <c r="U705" s="403"/>
      <c r="V705" s="402"/>
      <c r="W705" s="403"/>
      <c r="X705" s="402"/>
      <c r="Y705" s="403"/>
      <c r="Z705" s="402"/>
      <c r="AA705" s="403"/>
      <c r="AB705" s="402"/>
      <c r="AC705" s="403"/>
      <c r="AD705" s="402"/>
      <c r="AE705" s="403"/>
      <c r="AF705" s="402"/>
      <c r="AG705" s="403"/>
      <c r="AH705" s="402"/>
      <c r="AI705" s="403"/>
      <c r="AJ705" s="402"/>
      <c r="AK705" s="403"/>
      <c r="AL705" s="402"/>
      <c r="AM705" s="403"/>
      <c r="AN705" s="402"/>
      <c r="AO705" s="403"/>
      <c r="AP705" s="402"/>
      <c r="AQ705" s="403"/>
      <c r="AR705" s="402"/>
      <c r="AS705" s="403"/>
      <c r="AT705" s="402"/>
      <c r="AU705" s="403"/>
      <c r="AV705" s="402"/>
      <c r="AW705" s="403"/>
      <c r="AX705" s="402"/>
      <c r="AY705" s="403"/>
      <c r="AZ705" s="402"/>
      <c r="BA705" s="403"/>
      <c r="BB705" s="402"/>
      <c r="BC705" s="403"/>
      <c r="BD705" s="402"/>
      <c r="BE705" s="403"/>
      <c r="BF705" s="402"/>
      <c r="BG705" s="403"/>
      <c r="BH705" s="402"/>
      <c r="BI705" s="403"/>
      <c r="BJ705" s="402"/>
      <c r="BK705" s="403"/>
      <c r="BL705" s="402"/>
      <c r="BM705" s="403"/>
      <c r="BN705" s="402"/>
      <c r="BO705" s="403"/>
      <c r="BP705" s="402"/>
      <c r="BQ705" s="403"/>
      <c r="BR705" s="402"/>
      <c r="BS705" s="403"/>
      <c r="BT705" s="402"/>
      <c r="BU705" s="403"/>
      <c r="BV705" s="337">
        <f t="shared" si="281"/>
        <v>0</v>
      </c>
      <c r="BW705" s="337">
        <f t="shared" si="282"/>
        <v>0</v>
      </c>
    </row>
    <row r="706" spans="1:75" s="64" customFormat="1" ht="21.95" customHeight="1" x14ac:dyDescent="0.25">
      <c r="A706" s="425" t="s">
        <v>3832</v>
      </c>
      <c r="B706" s="526" t="s">
        <v>3833</v>
      </c>
      <c r="C706" s="527">
        <v>1</v>
      </c>
      <c r="D706" s="528" t="s">
        <v>3834</v>
      </c>
      <c r="E706" s="426" t="s">
        <v>3835</v>
      </c>
      <c r="F706" s="529" t="s">
        <v>3224</v>
      </c>
      <c r="G706" s="529" t="s">
        <v>3225</v>
      </c>
      <c r="H706" s="530" t="s">
        <v>3836</v>
      </c>
      <c r="I706" s="384" t="s">
        <v>3837</v>
      </c>
      <c r="J706" s="353" t="s">
        <v>3231</v>
      </c>
      <c r="K706" s="354" t="s">
        <v>3232</v>
      </c>
      <c r="L706" s="402"/>
      <c r="M706" s="403"/>
      <c r="N706" s="402"/>
      <c r="O706" s="403"/>
      <c r="P706" s="402"/>
      <c r="Q706" s="403"/>
      <c r="R706" s="402"/>
      <c r="S706" s="403"/>
      <c r="T706" s="402"/>
      <c r="U706" s="403"/>
      <c r="V706" s="402"/>
      <c r="W706" s="403"/>
      <c r="X706" s="402"/>
      <c r="Y706" s="403"/>
      <c r="Z706" s="402"/>
      <c r="AA706" s="403"/>
      <c r="AB706" s="402"/>
      <c r="AC706" s="403"/>
      <c r="AD706" s="402"/>
      <c r="AE706" s="403"/>
      <c r="AF706" s="402"/>
      <c r="AG706" s="403"/>
      <c r="AH706" s="402"/>
      <c r="AI706" s="403"/>
      <c r="AJ706" s="402"/>
      <c r="AK706" s="403"/>
      <c r="AL706" s="402"/>
      <c r="AM706" s="403"/>
      <c r="AN706" s="402"/>
      <c r="AO706" s="403"/>
      <c r="AP706" s="402"/>
      <c r="AQ706" s="403"/>
      <c r="AR706" s="402"/>
      <c r="AS706" s="403"/>
      <c r="AT706" s="402"/>
      <c r="AU706" s="403"/>
      <c r="AV706" s="402"/>
      <c r="AW706" s="403"/>
      <c r="AX706" s="402"/>
      <c r="AY706" s="403"/>
      <c r="AZ706" s="402"/>
      <c r="BA706" s="403"/>
      <c r="BB706" s="402"/>
      <c r="BC706" s="403"/>
      <c r="BD706" s="402"/>
      <c r="BE706" s="403"/>
      <c r="BF706" s="402"/>
      <c r="BG706" s="403"/>
      <c r="BH706" s="402"/>
      <c r="BI706" s="403"/>
      <c r="BJ706" s="402"/>
      <c r="BK706" s="403"/>
      <c r="BL706" s="402"/>
      <c r="BM706" s="403"/>
      <c r="BN706" s="402"/>
      <c r="BO706" s="403"/>
      <c r="BP706" s="402"/>
      <c r="BQ706" s="403"/>
      <c r="BR706" s="402"/>
      <c r="BS706" s="403"/>
      <c r="BT706" s="402"/>
      <c r="BU706" s="403"/>
      <c r="BV706" s="337">
        <f>L706+N706+P706+R706+T706+V706+X706+Z706+AB706+AD706+AF706+AH706+AJ706+AL706+AN706+AP706+AR706+AT706+AV706+AX706+AZ706+BB706+BD706+BF706+BH706+BJ706+BL706+BN706+BP706+BR706+BT706</f>
        <v>0</v>
      </c>
      <c r="BW706" s="337">
        <f>M706+O706+Q706+S706+U706+W706+Y706+AA706+AC706+AE706+AG706+AI706+AK706+AM706+AO706+AQ706+AS706+AU706+AW706+AY706+BA706+BC706+BE706+BG706+BI706+BK706+BM706+BO706+BQ706+BS706+BU706</f>
        <v>0</v>
      </c>
    </row>
    <row r="707" spans="1:75" s="64" customFormat="1" ht="21.95" customHeight="1" x14ac:dyDescent="0.2">
      <c r="A707" s="385" t="s">
        <v>3832</v>
      </c>
      <c r="B707" s="386" t="s">
        <v>3833</v>
      </c>
      <c r="C707" s="352" t="s">
        <v>3233</v>
      </c>
      <c r="D707" s="387" t="s">
        <v>3834</v>
      </c>
      <c r="E707" s="388" t="s">
        <v>3835</v>
      </c>
      <c r="F707" s="389" t="s">
        <v>3224</v>
      </c>
      <c r="G707" s="389" t="s">
        <v>3225</v>
      </c>
      <c r="H707" s="390" t="s">
        <v>3836</v>
      </c>
      <c r="I707" s="391" t="s">
        <v>3837</v>
      </c>
      <c r="J707" s="353" t="s">
        <v>3231</v>
      </c>
      <c r="K707" s="353" t="s">
        <v>3234</v>
      </c>
      <c r="L707" s="400"/>
      <c r="M707" s="401"/>
      <c r="N707" s="400"/>
      <c r="O707" s="401"/>
      <c r="P707" s="400"/>
      <c r="Q707" s="401"/>
      <c r="R707" s="400"/>
      <c r="S707" s="401"/>
      <c r="T707" s="400"/>
      <c r="U707" s="401"/>
      <c r="V707" s="400"/>
      <c r="W707" s="401"/>
      <c r="X707" s="400"/>
      <c r="Y707" s="401"/>
      <c r="Z707" s="400"/>
      <c r="AA707" s="401"/>
      <c r="AB707" s="400"/>
      <c r="AC707" s="401"/>
      <c r="AD707" s="400"/>
      <c r="AE707" s="401"/>
      <c r="AF707" s="400"/>
      <c r="AG707" s="401"/>
      <c r="AH707" s="400"/>
      <c r="AI707" s="401"/>
      <c r="AJ707" s="400"/>
      <c r="AK707" s="401"/>
      <c r="AL707" s="400"/>
      <c r="AM707" s="401"/>
      <c r="AN707" s="400"/>
      <c r="AO707" s="401"/>
      <c r="AP707" s="400"/>
      <c r="AQ707" s="401"/>
      <c r="AR707" s="400"/>
      <c r="AS707" s="401"/>
      <c r="AT707" s="400"/>
      <c r="AU707" s="401"/>
      <c r="AV707" s="400"/>
      <c r="AW707" s="401"/>
      <c r="AX707" s="400"/>
      <c r="AY707" s="401"/>
      <c r="AZ707" s="400"/>
      <c r="BA707" s="401"/>
      <c r="BB707" s="400"/>
      <c r="BC707" s="401"/>
      <c r="BD707" s="400"/>
      <c r="BE707" s="401"/>
      <c r="BF707" s="400"/>
      <c r="BG707" s="401"/>
      <c r="BH707" s="400"/>
      <c r="BI707" s="401"/>
      <c r="BJ707" s="400"/>
      <c r="BK707" s="401"/>
      <c r="BL707" s="400"/>
      <c r="BM707" s="401"/>
      <c r="BN707" s="400"/>
      <c r="BO707" s="401"/>
      <c r="BP707" s="400"/>
      <c r="BQ707" s="401"/>
      <c r="BR707" s="400"/>
      <c r="BS707" s="401"/>
      <c r="BT707" s="400"/>
      <c r="BU707" s="401"/>
      <c r="BV707" s="337">
        <f t="shared" ref="BV707:BV710" si="283">L707+N707+P707+R707+T707+V707+X707+Z707+AB707+AD707+AF707+AH707+AJ707+AL707+AN707+AP707+AR707+AT707+AV707+AX707+AZ707+BB707+BD707+BF707+BH707+BJ707+BL707+BN707+BP707+BR707+BT707</f>
        <v>0</v>
      </c>
      <c r="BW707" s="337">
        <f t="shared" ref="BW707:BW710" si="284">M707+O707+Q707+S707+U707+W707+Y707+AA707+AC707+AE707+AG707+AI707+AK707+AM707+AO707+AQ707+AS707+AU707+AW707+AY707+BA707+BC707+BE707+BG707+BI707+BK707+BM707+BO707+BQ707+BS707+BU707</f>
        <v>0</v>
      </c>
    </row>
    <row r="708" spans="1:75" s="64" customFormat="1" ht="21.95" customHeight="1" x14ac:dyDescent="0.2">
      <c r="A708" s="385" t="s">
        <v>3832</v>
      </c>
      <c r="B708" s="386" t="s">
        <v>3833</v>
      </c>
      <c r="C708" s="392" t="s">
        <v>3233</v>
      </c>
      <c r="D708" s="387" t="s">
        <v>3834</v>
      </c>
      <c r="E708" s="388" t="s">
        <v>3835</v>
      </c>
      <c r="F708" s="389" t="s">
        <v>3224</v>
      </c>
      <c r="G708" s="389" t="s">
        <v>3225</v>
      </c>
      <c r="H708" s="390" t="s">
        <v>3836</v>
      </c>
      <c r="I708" s="391" t="s">
        <v>3837</v>
      </c>
      <c r="J708" s="353" t="s">
        <v>3231</v>
      </c>
      <c r="K708" s="355" t="s">
        <v>3235</v>
      </c>
      <c r="L708" s="400"/>
      <c r="M708" s="401"/>
      <c r="N708" s="400"/>
      <c r="O708" s="401"/>
      <c r="P708" s="400"/>
      <c r="Q708" s="401"/>
      <c r="R708" s="400"/>
      <c r="S708" s="401"/>
      <c r="T708" s="400"/>
      <c r="U708" s="401"/>
      <c r="V708" s="400"/>
      <c r="W708" s="401"/>
      <c r="X708" s="400"/>
      <c r="Y708" s="401"/>
      <c r="Z708" s="400"/>
      <c r="AA708" s="401"/>
      <c r="AB708" s="400"/>
      <c r="AC708" s="401"/>
      <c r="AD708" s="400"/>
      <c r="AE708" s="401"/>
      <c r="AF708" s="400"/>
      <c r="AG708" s="401"/>
      <c r="AH708" s="400"/>
      <c r="AI708" s="401"/>
      <c r="AJ708" s="400"/>
      <c r="AK708" s="401"/>
      <c r="AL708" s="400"/>
      <c r="AM708" s="401"/>
      <c r="AN708" s="400"/>
      <c r="AO708" s="401"/>
      <c r="AP708" s="400"/>
      <c r="AQ708" s="401"/>
      <c r="AR708" s="400"/>
      <c r="AS708" s="401"/>
      <c r="AT708" s="400"/>
      <c r="AU708" s="401"/>
      <c r="AV708" s="400"/>
      <c r="AW708" s="401"/>
      <c r="AX708" s="400"/>
      <c r="AY708" s="401"/>
      <c r="AZ708" s="400"/>
      <c r="BA708" s="401"/>
      <c r="BB708" s="400"/>
      <c r="BC708" s="401"/>
      <c r="BD708" s="400"/>
      <c r="BE708" s="401"/>
      <c r="BF708" s="400"/>
      <c r="BG708" s="401"/>
      <c r="BH708" s="400"/>
      <c r="BI708" s="401"/>
      <c r="BJ708" s="400"/>
      <c r="BK708" s="401"/>
      <c r="BL708" s="400"/>
      <c r="BM708" s="401"/>
      <c r="BN708" s="400"/>
      <c r="BO708" s="401"/>
      <c r="BP708" s="400"/>
      <c r="BQ708" s="401"/>
      <c r="BR708" s="400"/>
      <c r="BS708" s="401"/>
      <c r="BT708" s="400"/>
      <c r="BU708" s="401"/>
      <c r="BV708" s="337">
        <f t="shared" si="283"/>
        <v>0</v>
      </c>
      <c r="BW708" s="337">
        <f t="shared" si="284"/>
        <v>0</v>
      </c>
    </row>
    <row r="709" spans="1:75" s="64" customFormat="1" ht="21.95" customHeight="1" x14ac:dyDescent="0.2">
      <c r="A709" s="385" t="s">
        <v>3832</v>
      </c>
      <c r="B709" s="386" t="s">
        <v>3833</v>
      </c>
      <c r="C709" s="392" t="s">
        <v>3233</v>
      </c>
      <c r="D709" s="387" t="s">
        <v>3834</v>
      </c>
      <c r="E709" s="388" t="s">
        <v>3835</v>
      </c>
      <c r="F709" s="389" t="s">
        <v>3224</v>
      </c>
      <c r="G709" s="389" t="s">
        <v>3225</v>
      </c>
      <c r="H709" s="390" t="s">
        <v>3836</v>
      </c>
      <c r="I709" s="391" t="s">
        <v>3837</v>
      </c>
      <c r="J709" s="353" t="s">
        <v>3231</v>
      </c>
      <c r="K709" s="356" t="s">
        <v>3236</v>
      </c>
      <c r="L709" s="400"/>
      <c r="M709" s="401"/>
      <c r="N709" s="400"/>
      <c r="O709" s="401"/>
      <c r="P709" s="400"/>
      <c r="Q709" s="401"/>
      <c r="R709" s="400"/>
      <c r="S709" s="401"/>
      <c r="T709" s="400"/>
      <c r="U709" s="401"/>
      <c r="V709" s="400"/>
      <c r="W709" s="401"/>
      <c r="X709" s="400"/>
      <c r="Y709" s="401"/>
      <c r="Z709" s="400"/>
      <c r="AA709" s="401"/>
      <c r="AB709" s="400"/>
      <c r="AC709" s="401"/>
      <c r="AD709" s="400"/>
      <c r="AE709" s="401"/>
      <c r="AF709" s="400"/>
      <c r="AG709" s="401"/>
      <c r="AH709" s="400"/>
      <c r="AI709" s="401"/>
      <c r="AJ709" s="400"/>
      <c r="AK709" s="401"/>
      <c r="AL709" s="400"/>
      <c r="AM709" s="401"/>
      <c r="AN709" s="400"/>
      <c r="AO709" s="401"/>
      <c r="AP709" s="400"/>
      <c r="AQ709" s="401"/>
      <c r="AR709" s="400"/>
      <c r="AS709" s="401"/>
      <c r="AT709" s="400"/>
      <c r="AU709" s="401"/>
      <c r="AV709" s="400"/>
      <c r="AW709" s="401"/>
      <c r="AX709" s="400"/>
      <c r="AY709" s="401"/>
      <c r="AZ709" s="400"/>
      <c r="BA709" s="401"/>
      <c r="BB709" s="400"/>
      <c r="BC709" s="401"/>
      <c r="BD709" s="400"/>
      <c r="BE709" s="401"/>
      <c r="BF709" s="400"/>
      <c r="BG709" s="401"/>
      <c r="BH709" s="400"/>
      <c r="BI709" s="401"/>
      <c r="BJ709" s="400"/>
      <c r="BK709" s="401"/>
      <c r="BL709" s="400"/>
      <c r="BM709" s="401"/>
      <c r="BN709" s="400"/>
      <c r="BO709" s="401"/>
      <c r="BP709" s="400"/>
      <c r="BQ709" s="401"/>
      <c r="BR709" s="400"/>
      <c r="BS709" s="401"/>
      <c r="BT709" s="400"/>
      <c r="BU709" s="401"/>
      <c r="BV709" s="337">
        <f t="shared" si="283"/>
        <v>0</v>
      </c>
      <c r="BW709" s="337">
        <f t="shared" si="284"/>
        <v>0</v>
      </c>
    </row>
    <row r="710" spans="1:75" s="64" customFormat="1" ht="21.95" customHeight="1" thickBot="1" x14ac:dyDescent="0.25">
      <c r="A710" s="898" t="s">
        <v>3832</v>
      </c>
      <c r="B710" s="393" t="s">
        <v>3833</v>
      </c>
      <c r="C710" s="394" t="s">
        <v>3233</v>
      </c>
      <c r="D710" s="395" t="s">
        <v>3834</v>
      </c>
      <c r="E710" s="411" t="s">
        <v>3835</v>
      </c>
      <c r="F710" s="396" t="s">
        <v>3224</v>
      </c>
      <c r="G710" s="396" t="s">
        <v>3225</v>
      </c>
      <c r="H710" s="397" t="s">
        <v>3836</v>
      </c>
      <c r="I710" s="899" t="s">
        <v>3837</v>
      </c>
      <c r="J710" s="353" t="s">
        <v>3231</v>
      </c>
      <c r="K710" s="357" t="s">
        <v>60</v>
      </c>
      <c r="L710" s="402"/>
      <c r="M710" s="403"/>
      <c r="N710" s="402"/>
      <c r="O710" s="403"/>
      <c r="P710" s="402"/>
      <c r="Q710" s="403"/>
      <c r="R710" s="402"/>
      <c r="S710" s="403"/>
      <c r="T710" s="402"/>
      <c r="U710" s="403"/>
      <c r="V710" s="402"/>
      <c r="W710" s="403"/>
      <c r="X710" s="402"/>
      <c r="Y710" s="403"/>
      <c r="Z710" s="402"/>
      <c r="AA710" s="403"/>
      <c r="AB710" s="402"/>
      <c r="AC710" s="403"/>
      <c r="AD710" s="402"/>
      <c r="AE710" s="403"/>
      <c r="AF710" s="402"/>
      <c r="AG710" s="403"/>
      <c r="AH710" s="402"/>
      <c r="AI710" s="403"/>
      <c r="AJ710" s="402"/>
      <c r="AK710" s="403"/>
      <c r="AL710" s="402"/>
      <c r="AM710" s="403"/>
      <c r="AN710" s="402"/>
      <c r="AO710" s="403"/>
      <c r="AP710" s="402"/>
      <c r="AQ710" s="403"/>
      <c r="AR710" s="402"/>
      <c r="AS710" s="403"/>
      <c r="AT710" s="402"/>
      <c r="AU710" s="403"/>
      <c r="AV710" s="402"/>
      <c r="AW710" s="403"/>
      <c r="AX710" s="402"/>
      <c r="AY710" s="403"/>
      <c r="AZ710" s="402"/>
      <c r="BA710" s="403"/>
      <c r="BB710" s="402"/>
      <c r="BC710" s="403"/>
      <c r="BD710" s="402"/>
      <c r="BE710" s="403"/>
      <c r="BF710" s="402"/>
      <c r="BG710" s="403"/>
      <c r="BH710" s="402"/>
      <c r="BI710" s="403"/>
      <c r="BJ710" s="402"/>
      <c r="BK710" s="403"/>
      <c r="BL710" s="402"/>
      <c r="BM710" s="403"/>
      <c r="BN710" s="402"/>
      <c r="BO710" s="403"/>
      <c r="BP710" s="402"/>
      <c r="BQ710" s="403"/>
      <c r="BR710" s="402"/>
      <c r="BS710" s="403"/>
      <c r="BT710" s="402"/>
      <c r="BU710" s="403"/>
      <c r="BV710" s="337">
        <f t="shared" si="283"/>
        <v>0</v>
      </c>
      <c r="BW710" s="337">
        <f t="shared" si="284"/>
        <v>0</v>
      </c>
    </row>
    <row r="711" spans="1:75" s="64" customFormat="1" ht="21.95" customHeight="1" x14ac:dyDescent="0.25">
      <c r="A711" s="425" t="s">
        <v>3838</v>
      </c>
      <c r="B711" s="526" t="s">
        <v>3839</v>
      </c>
      <c r="C711" s="527">
        <v>1</v>
      </c>
      <c r="D711" s="528" t="s">
        <v>3840</v>
      </c>
      <c r="E711" s="426" t="s">
        <v>3841</v>
      </c>
      <c r="F711" s="529" t="s">
        <v>3224</v>
      </c>
      <c r="G711" s="529" t="s">
        <v>3225</v>
      </c>
      <c r="H711" s="530" t="s">
        <v>1640</v>
      </c>
      <c r="I711" s="384" t="s">
        <v>3842</v>
      </c>
      <c r="J711" s="353" t="s">
        <v>3231</v>
      </c>
      <c r="K711" s="354" t="s">
        <v>3232</v>
      </c>
      <c r="L711" s="402"/>
      <c r="M711" s="403"/>
      <c r="N711" s="402"/>
      <c r="O711" s="403"/>
      <c r="P711" s="402"/>
      <c r="Q711" s="403"/>
      <c r="R711" s="402"/>
      <c r="S711" s="403"/>
      <c r="T711" s="402"/>
      <c r="U711" s="403"/>
      <c r="V711" s="402"/>
      <c r="W711" s="403"/>
      <c r="X711" s="402"/>
      <c r="Y711" s="403"/>
      <c r="Z711" s="402"/>
      <c r="AA711" s="403"/>
      <c r="AB711" s="402"/>
      <c r="AC711" s="403"/>
      <c r="AD711" s="402"/>
      <c r="AE711" s="403"/>
      <c r="AF711" s="402"/>
      <c r="AG711" s="403"/>
      <c r="AH711" s="402"/>
      <c r="AI711" s="403"/>
      <c r="AJ711" s="402"/>
      <c r="AK711" s="403"/>
      <c r="AL711" s="402"/>
      <c r="AM711" s="403"/>
      <c r="AN711" s="402"/>
      <c r="AO711" s="403"/>
      <c r="AP711" s="402"/>
      <c r="AQ711" s="403"/>
      <c r="AR711" s="402"/>
      <c r="AS711" s="403"/>
      <c r="AT711" s="402"/>
      <c r="AU711" s="403"/>
      <c r="AV711" s="402"/>
      <c r="AW711" s="403"/>
      <c r="AX711" s="402"/>
      <c r="AY711" s="403"/>
      <c r="AZ711" s="402"/>
      <c r="BA711" s="403"/>
      <c r="BB711" s="402"/>
      <c r="BC711" s="403"/>
      <c r="BD711" s="402"/>
      <c r="BE711" s="403"/>
      <c r="BF711" s="402"/>
      <c r="BG711" s="403"/>
      <c r="BH711" s="402"/>
      <c r="BI711" s="403"/>
      <c r="BJ711" s="402"/>
      <c r="BK711" s="403"/>
      <c r="BL711" s="402"/>
      <c r="BM711" s="403"/>
      <c r="BN711" s="402"/>
      <c r="BO711" s="403"/>
      <c r="BP711" s="402"/>
      <c r="BQ711" s="403"/>
      <c r="BR711" s="402"/>
      <c r="BS711" s="403"/>
      <c r="BT711" s="402"/>
      <c r="BU711" s="403"/>
      <c r="BV711" s="337">
        <f>L711+N711+P711+R711+T711+V711+X711+Z711+AB711+AD711+AF711+AH711+AJ711+AL711+AN711+AP711+AR711+AT711+AV711+AX711+AZ711+BB711+BD711+BF711+BH711+BJ711+BL711+BN711+BP711+BR711+BT711</f>
        <v>0</v>
      </c>
      <c r="BW711" s="337">
        <f>M711+O711+Q711+S711+U711+W711+Y711+AA711+AC711+AE711+AG711+AI711+AK711+AM711+AO711+AQ711+AS711+AU711+AW711+AY711+BA711+BC711+BE711+BG711+BI711+BK711+BM711+BO711+BQ711+BS711+BU711</f>
        <v>0</v>
      </c>
    </row>
    <row r="712" spans="1:75" s="64" customFormat="1" ht="21.95" customHeight="1" x14ac:dyDescent="0.2">
      <c r="A712" s="385" t="s">
        <v>3838</v>
      </c>
      <c r="B712" s="386" t="s">
        <v>3839</v>
      </c>
      <c r="C712" s="352" t="s">
        <v>3233</v>
      </c>
      <c r="D712" s="387" t="s">
        <v>3840</v>
      </c>
      <c r="E712" s="388" t="s">
        <v>3841</v>
      </c>
      <c r="F712" s="389" t="s">
        <v>3224</v>
      </c>
      <c r="G712" s="389" t="s">
        <v>3225</v>
      </c>
      <c r="H712" s="390" t="s">
        <v>1640</v>
      </c>
      <c r="I712" s="391" t="s">
        <v>3842</v>
      </c>
      <c r="J712" s="353" t="s">
        <v>3231</v>
      </c>
      <c r="K712" s="353" t="s">
        <v>3234</v>
      </c>
      <c r="L712" s="400">
        <v>4</v>
      </c>
      <c r="M712" s="401"/>
      <c r="N712" s="400">
        <v>1</v>
      </c>
      <c r="O712" s="401"/>
      <c r="P712" s="400">
        <v>1</v>
      </c>
      <c r="Q712" s="401"/>
      <c r="R712" s="400"/>
      <c r="S712" s="401"/>
      <c r="T712" s="400"/>
      <c r="U712" s="401"/>
      <c r="V712" s="400">
        <v>5</v>
      </c>
      <c r="W712" s="401"/>
      <c r="X712" s="400">
        <v>4</v>
      </c>
      <c r="Y712" s="401"/>
      <c r="Z712" s="400">
        <v>4</v>
      </c>
      <c r="AA712" s="401"/>
      <c r="AB712" s="400">
        <v>1</v>
      </c>
      <c r="AC712" s="401"/>
      <c r="AD712" s="400">
        <v>1</v>
      </c>
      <c r="AE712" s="401"/>
      <c r="AF712" s="400"/>
      <c r="AG712" s="401"/>
      <c r="AH712" s="400"/>
      <c r="AI712" s="401"/>
      <c r="AJ712" s="400">
        <v>5</v>
      </c>
      <c r="AK712" s="401"/>
      <c r="AL712" s="400">
        <v>4</v>
      </c>
      <c r="AM712" s="401"/>
      <c r="AN712" s="400">
        <v>4</v>
      </c>
      <c r="AO712" s="401"/>
      <c r="AP712" s="400">
        <v>1</v>
      </c>
      <c r="AQ712" s="401"/>
      <c r="AR712" s="400">
        <v>1</v>
      </c>
      <c r="AS712" s="401"/>
      <c r="AT712" s="400"/>
      <c r="AU712" s="401"/>
      <c r="AV712" s="400"/>
      <c r="AW712" s="401"/>
      <c r="AX712" s="400">
        <v>5</v>
      </c>
      <c r="AY712" s="401"/>
      <c r="AZ712" s="400">
        <v>4</v>
      </c>
      <c r="BA712" s="401"/>
      <c r="BB712" s="400">
        <v>4</v>
      </c>
      <c r="BC712" s="401"/>
      <c r="BD712" s="400">
        <v>1</v>
      </c>
      <c r="BE712" s="401"/>
      <c r="BF712" s="400">
        <v>1</v>
      </c>
      <c r="BG712" s="401"/>
      <c r="BH712" s="400"/>
      <c r="BI712" s="401"/>
      <c r="BJ712" s="400"/>
      <c r="BK712" s="401"/>
      <c r="BL712" s="400">
        <v>5</v>
      </c>
      <c r="BM712" s="401"/>
      <c r="BN712" s="400">
        <v>4</v>
      </c>
      <c r="BO712" s="401"/>
      <c r="BP712" s="400">
        <v>1</v>
      </c>
      <c r="BQ712" s="401"/>
      <c r="BR712" s="400">
        <v>1</v>
      </c>
      <c r="BS712" s="401"/>
      <c r="BT712" s="400"/>
      <c r="BU712" s="401"/>
      <c r="BV712" s="337">
        <f t="shared" ref="BV712:BV715" si="285">L712+N712+P712+R712+T712+V712+X712+Z712+AB712+AD712+AF712+AH712+AJ712+AL712+AN712+AP712+AR712+AT712+AV712+AX712+AZ712+BB712+BD712+BF712+BH712+BJ712+BL712+BN712+BP712+BR712+BT712</f>
        <v>62</v>
      </c>
      <c r="BW712" s="337">
        <f t="shared" ref="BW712:BW715" si="286">M712+O712+Q712+S712+U712+W712+Y712+AA712+AC712+AE712+AG712+AI712+AK712+AM712+AO712+AQ712+AS712+AU712+AW712+AY712+BA712+BC712+BE712+BG712+BI712+BK712+BM712+BO712+BQ712+BS712+BU712</f>
        <v>0</v>
      </c>
    </row>
    <row r="713" spans="1:75" s="64" customFormat="1" ht="21.95" customHeight="1" x14ac:dyDescent="0.2">
      <c r="A713" s="385" t="s">
        <v>3838</v>
      </c>
      <c r="B713" s="386" t="s">
        <v>3839</v>
      </c>
      <c r="C713" s="392" t="s">
        <v>3233</v>
      </c>
      <c r="D713" s="387" t="s">
        <v>3840</v>
      </c>
      <c r="E713" s="388" t="s">
        <v>3841</v>
      </c>
      <c r="F713" s="389" t="s">
        <v>3224</v>
      </c>
      <c r="G713" s="389" t="s">
        <v>3225</v>
      </c>
      <c r="H713" s="390" t="s">
        <v>1640</v>
      </c>
      <c r="I713" s="391" t="s">
        <v>3842</v>
      </c>
      <c r="J713" s="353" t="s">
        <v>3231</v>
      </c>
      <c r="K713" s="355" t="s">
        <v>3235</v>
      </c>
      <c r="L713" s="400"/>
      <c r="M713" s="401"/>
      <c r="N713" s="400"/>
      <c r="O713" s="401"/>
      <c r="P713" s="400"/>
      <c r="Q713" s="401"/>
      <c r="R713" s="400"/>
      <c r="S713" s="401"/>
      <c r="T713" s="400"/>
      <c r="U713" s="401"/>
      <c r="V713" s="400"/>
      <c r="W713" s="401"/>
      <c r="X713" s="400"/>
      <c r="Y713" s="401"/>
      <c r="Z713" s="400"/>
      <c r="AA713" s="401"/>
      <c r="AB713" s="400"/>
      <c r="AC713" s="401"/>
      <c r="AD713" s="400"/>
      <c r="AE713" s="401"/>
      <c r="AF713" s="400"/>
      <c r="AG713" s="401"/>
      <c r="AH713" s="400"/>
      <c r="AI713" s="401"/>
      <c r="AJ713" s="400"/>
      <c r="AK713" s="401"/>
      <c r="AL713" s="400"/>
      <c r="AM713" s="401"/>
      <c r="AN713" s="400"/>
      <c r="AO713" s="401"/>
      <c r="AP713" s="400"/>
      <c r="AQ713" s="401"/>
      <c r="AR713" s="400"/>
      <c r="AS713" s="401"/>
      <c r="AT713" s="400"/>
      <c r="AU713" s="401"/>
      <c r="AV713" s="400"/>
      <c r="AW713" s="401"/>
      <c r="AX713" s="400"/>
      <c r="AY713" s="401"/>
      <c r="AZ713" s="400"/>
      <c r="BA713" s="401"/>
      <c r="BB713" s="400"/>
      <c r="BC713" s="401"/>
      <c r="BD713" s="400"/>
      <c r="BE713" s="401"/>
      <c r="BF713" s="400"/>
      <c r="BG713" s="401"/>
      <c r="BH713" s="400"/>
      <c r="BI713" s="401"/>
      <c r="BJ713" s="400"/>
      <c r="BK713" s="401"/>
      <c r="BL713" s="400"/>
      <c r="BM713" s="401"/>
      <c r="BN713" s="400"/>
      <c r="BO713" s="401"/>
      <c r="BP713" s="400"/>
      <c r="BQ713" s="401"/>
      <c r="BR713" s="400"/>
      <c r="BS713" s="401"/>
      <c r="BT713" s="400"/>
      <c r="BU713" s="401"/>
      <c r="BV713" s="337">
        <f t="shared" si="285"/>
        <v>0</v>
      </c>
      <c r="BW713" s="337">
        <f t="shared" si="286"/>
        <v>0</v>
      </c>
    </row>
    <row r="714" spans="1:75" s="64" customFormat="1" ht="21.95" customHeight="1" x14ac:dyDescent="0.2">
      <c r="A714" s="385" t="s">
        <v>3838</v>
      </c>
      <c r="B714" s="386" t="s">
        <v>3839</v>
      </c>
      <c r="C714" s="392" t="s">
        <v>3233</v>
      </c>
      <c r="D714" s="387" t="s">
        <v>3840</v>
      </c>
      <c r="E714" s="388" t="s">
        <v>3841</v>
      </c>
      <c r="F714" s="389" t="s">
        <v>3224</v>
      </c>
      <c r="G714" s="389" t="s">
        <v>3225</v>
      </c>
      <c r="H714" s="390" t="s">
        <v>1640</v>
      </c>
      <c r="I714" s="391" t="s">
        <v>3842</v>
      </c>
      <c r="J714" s="353" t="s">
        <v>3231</v>
      </c>
      <c r="K714" s="356" t="s">
        <v>3236</v>
      </c>
      <c r="L714" s="400"/>
      <c r="M714" s="401"/>
      <c r="N714" s="400"/>
      <c r="O714" s="401"/>
      <c r="P714" s="400"/>
      <c r="Q714" s="401"/>
      <c r="R714" s="400"/>
      <c r="S714" s="401"/>
      <c r="T714" s="400"/>
      <c r="U714" s="401"/>
      <c r="V714" s="400"/>
      <c r="W714" s="401"/>
      <c r="X714" s="400"/>
      <c r="Y714" s="401"/>
      <c r="Z714" s="400"/>
      <c r="AA714" s="401"/>
      <c r="AB714" s="400"/>
      <c r="AC714" s="401"/>
      <c r="AD714" s="400"/>
      <c r="AE714" s="401"/>
      <c r="AF714" s="400"/>
      <c r="AG714" s="401"/>
      <c r="AH714" s="400"/>
      <c r="AI714" s="401"/>
      <c r="AJ714" s="400"/>
      <c r="AK714" s="401"/>
      <c r="AL714" s="400"/>
      <c r="AM714" s="401"/>
      <c r="AN714" s="400"/>
      <c r="AO714" s="401"/>
      <c r="AP714" s="400"/>
      <c r="AQ714" s="401"/>
      <c r="AR714" s="400"/>
      <c r="AS714" s="401"/>
      <c r="AT714" s="400"/>
      <c r="AU714" s="401"/>
      <c r="AV714" s="400"/>
      <c r="AW714" s="401"/>
      <c r="AX714" s="400"/>
      <c r="AY714" s="401"/>
      <c r="AZ714" s="400"/>
      <c r="BA714" s="401"/>
      <c r="BB714" s="400"/>
      <c r="BC714" s="401"/>
      <c r="BD714" s="400"/>
      <c r="BE714" s="401"/>
      <c r="BF714" s="400"/>
      <c r="BG714" s="401"/>
      <c r="BH714" s="400"/>
      <c r="BI714" s="401"/>
      <c r="BJ714" s="400"/>
      <c r="BK714" s="401"/>
      <c r="BL714" s="400"/>
      <c r="BM714" s="401"/>
      <c r="BN714" s="400"/>
      <c r="BO714" s="401"/>
      <c r="BP714" s="400"/>
      <c r="BQ714" s="401"/>
      <c r="BR714" s="400"/>
      <c r="BS714" s="401"/>
      <c r="BT714" s="400"/>
      <c r="BU714" s="401"/>
      <c r="BV714" s="337">
        <f t="shared" si="285"/>
        <v>0</v>
      </c>
      <c r="BW714" s="337">
        <f t="shared" si="286"/>
        <v>0</v>
      </c>
    </row>
    <row r="715" spans="1:75" s="64" customFormat="1" ht="21.95" customHeight="1" thickBot="1" x14ac:dyDescent="0.25">
      <c r="A715" s="898" t="s">
        <v>3838</v>
      </c>
      <c r="B715" s="393" t="s">
        <v>3839</v>
      </c>
      <c r="C715" s="394" t="s">
        <v>3233</v>
      </c>
      <c r="D715" s="395" t="s">
        <v>3840</v>
      </c>
      <c r="E715" s="411" t="s">
        <v>3841</v>
      </c>
      <c r="F715" s="396" t="s">
        <v>3224</v>
      </c>
      <c r="G715" s="396" t="s">
        <v>3225</v>
      </c>
      <c r="H715" s="397" t="s">
        <v>1640</v>
      </c>
      <c r="I715" s="899" t="s">
        <v>3842</v>
      </c>
      <c r="J715" s="353" t="s">
        <v>3231</v>
      </c>
      <c r="K715" s="357" t="s">
        <v>60</v>
      </c>
      <c r="L715" s="402"/>
      <c r="M715" s="403"/>
      <c r="N715" s="402"/>
      <c r="O715" s="403"/>
      <c r="P715" s="402"/>
      <c r="Q715" s="403"/>
      <c r="R715" s="402"/>
      <c r="S715" s="403"/>
      <c r="T715" s="402"/>
      <c r="U715" s="403"/>
      <c r="V715" s="402"/>
      <c r="W715" s="403"/>
      <c r="X715" s="402"/>
      <c r="Y715" s="403"/>
      <c r="Z715" s="402"/>
      <c r="AA715" s="403"/>
      <c r="AB715" s="402"/>
      <c r="AC715" s="403"/>
      <c r="AD715" s="402"/>
      <c r="AE715" s="403"/>
      <c r="AF715" s="402"/>
      <c r="AG715" s="403"/>
      <c r="AH715" s="402"/>
      <c r="AI715" s="403"/>
      <c r="AJ715" s="402"/>
      <c r="AK715" s="403"/>
      <c r="AL715" s="402"/>
      <c r="AM715" s="403"/>
      <c r="AN715" s="402"/>
      <c r="AO715" s="403"/>
      <c r="AP715" s="402"/>
      <c r="AQ715" s="403"/>
      <c r="AR715" s="402"/>
      <c r="AS715" s="403"/>
      <c r="AT715" s="402"/>
      <c r="AU715" s="403"/>
      <c r="AV715" s="402"/>
      <c r="AW715" s="403"/>
      <c r="AX715" s="402"/>
      <c r="AY715" s="403"/>
      <c r="AZ715" s="402"/>
      <c r="BA715" s="403"/>
      <c r="BB715" s="402"/>
      <c r="BC715" s="403"/>
      <c r="BD715" s="402"/>
      <c r="BE715" s="403"/>
      <c r="BF715" s="402"/>
      <c r="BG715" s="403"/>
      <c r="BH715" s="402"/>
      <c r="BI715" s="403"/>
      <c r="BJ715" s="402"/>
      <c r="BK715" s="403"/>
      <c r="BL715" s="402"/>
      <c r="BM715" s="403"/>
      <c r="BN715" s="402"/>
      <c r="BO715" s="403"/>
      <c r="BP715" s="402"/>
      <c r="BQ715" s="403"/>
      <c r="BR715" s="402"/>
      <c r="BS715" s="403"/>
      <c r="BT715" s="402"/>
      <c r="BU715" s="403"/>
      <c r="BV715" s="337">
        <f t="shared" si="285"/>
        <v>0</v>
      </c>
      <c r="BW715" s="337">
        <f t="shared" si="286"/>
        <v>0</v>
      </c>
    </row>
    <row r="716" spans="1:75" s="64" customFormat="1" ht="21.95" customHeight="1" x14ac:dyDescent="0.25">
      <c r="A716" s="425" t="s">
        <v>3843</v>
      </c>
      <c r="B716" s="526" t="s">
        <v>3844</v>
      </c>
      <c r="C716" s="527">
        <v>1</v>
      </c>
      <c r="D716" s="528" t="s">
        <v>3845</v>
      </c>
      <c r="E716" s="426" t="s">
        <v>3846</v>
      </c>
      <c r="F716" s="529" t="s">
        <v>3224</v>
      </c>
      <c r="G716" s="529" t="s">
        <v>3225</v>
      </c>
      <c r="H716" s="530" t="s">
        <v>1849</v>
      </c>
      <c r="I716" s="384" t="s">
        <v>3847</v>
      </c>
      <c r="J716" s="353" t="s">
        <v>3231</v>
      </c>
      <c r="K716" s="354" t="s">
        <v>3232</v>
      </c>
      <c r="L716" s="402"/>
      <c r="M716" s="403"/>
      <c r="N716" s="402"/>
      <c r="O716" s="403"/>
      <c r="P716" s="402"/>
      <c r="Q716" s="403"/>
      <c r="R716" s="402"/>
      <c r="S716" s="403"/>
      <c r="T716" s="402"/>
      <c r="U716" s="403"/>
      <c r="V716" s="402"/>
      <c r="W716" s="403"/>
      <c r="X716" s="402"/>
      <c r="Y716" s="403"/>
      <c r="Z716" s="402"/>
      <c r="AA716" s="403"/>
      <c r="AB716" s="402"/>
      <c r="AC716" s="403"/>
      <c r="AD716" s="402"/>
      <c r="AE716" s="403"/>
      <c r="AF716" s="402"/>
      <c r="AG716" s="403"/>
      <c r="AH716" s="402"/>
      <c r="AI716" s="403"/>
      <c r="AJ716" s="402"/>
      <c r="AK716" s="403"/>
      <c r="AL716" s="402"/>
      <c r="AM716" s="403"/>
      <c r="AN716" s="402"/>
      <c r="AO716" s="403"/>
      <c r="AP716" s="402"/>
      <c r="AQ716" s="403"/>
      <c r="AR716" s="402"/>
      <c r="AS716" s="403"/>
      <c r="AT716" s="402"/>
      <c r="AU716" s="403"/>
      <c r="AV716" s="402"/>
      <c r="AW716" s="403"/>
      <c r="AX716" s="402"/>
      <c r="AY716" s="403"/>
      <c r="AZ716" s="402"/>
      <c r="BA716" s="403"/>
      <c r="BB716" s="402"/>
      <c r="BC716" s="403"/>
      <c r="BD716" s="402"/>
      <c r="BE716" s="403"/>
      <c r="BF716" s="402"/>
      <c r="BG716" s="403"/>
      <c r="BH716" s="402"/>
      <c r="BI716" s="403"/>
      <c r="BJ716" s="402"/>
      <c r="BK716" s="403"/>
      <c r="BL716" s="402"/>
      <c r="BM716" s="403"/>
      <c r="BN716" s="402"/>
      <c r="BO716" s="403"/>
      <c r="BP716" s="402"/>
      <c r="BQ716" s="403"/>
      <c r="BR716" s="402"/>
      <c r="BS716" s="403"/>
      <c r="BT716" s="402"/>
      <c r="BU716" s="403"/>
      <c r="BV716" s="337">
        <f>L716+N716+P716+R716+T716+V716+X716+Z716+AB716+AD716+AF716+AH716+AJ716+AL716+AN716+AP716+AR716+AT716+AV716+AX716+AZ716+BB716+BD716+BF716+BH716+BJ716+BL716+BN716+BP716+BR716+BT716</f>
        <v>0</v>
      </c>
      <c r="BW716" s="337">
        <f>M716+O716+Q716+S716+U716+W716+Y716+AA716+AC716+AE716+AG716+AI716+AK716+AM716+AO716+AQ716+AS716+AU716+AW716+AY716+BA716+BC716+BE716+BG716+BI716+BK716+BM716+BO716+BQ716+BS716+BU716</f>
        <v>0</v>
      </c>
    </row>
    <row r="717" spans="1:75" s="64" customFormat="1" ht="21.95" customHeight="1" x14ac:dyDescent="0.2">
      <c r="A717" s="385" t="s">
        <v>3843</v>
      </c>
      <c r="B717" s="386" t="s">
        <v>3844</v>
      </c>
      <c r="C717" s="352" t="s">
        <v>3233</v>
      </c>
      <c r="D717" s="387" t="s">
        <v>3845</v>
      </c>
      <c r="E717" s="388" t="s">
        <v>3846</v>
      </c>
      <c r="F717" s="389" t="s">
        <v>3224</v>
      </c>
      <c r="G717" s="389" t="s">
        <v>3225</v>
      </c>
      <c r="H717" s="390" t="s">
        <v>1849</v>
      </c>
      <c r="I717" s="391" t="s">
        <v>3847</v>
      </c>
      <c r="J717" s="353" t="s">
        <v>3231</v>
      </c>
      <c r="K717" s="353" t="s">
        <v>3234</v>
      </c>
      <c r="L717" s="400"/>
      <c r="M717" s="401"/>
      <c r="N717" s="400"/>
      <c r="O717" s="401"/>
      <c r="P717" s="400"/>
      <c r="Q717" s="401"/>
      <c r="R717" s="400"/>
      <c r="S717" s="401"/>
      <c r="T717" s="400"/>
      <c r="U717" s="401"/>
      <c r="V717" s="400"/>
      <c r="W717" s="401"/>
      <c r="X717" s="400"/>
      <c r="Y717" s="401"/>
      <c r="Z717" s="400"/>
      <c r="AA717" s="401"/>
      <c r="AB717" s="400"/>
      <c r="AC717" s="401"/>
      <c r="AD717" s="400"/>
      <c r="AE717" s="401"/>
      <c r="AF717" s="400"/>
      <c r="AG717" s="401"/>
      <c r="AH717" s="400"/>
      <c r="AI717" s="401"/>
      <c r="AJ717" s="400"/>
      <c r="AK717" s="401"/>
      <c r="AL717" s="400"/>
      <c r="AM717" s="401"/>
      <c r="AN717" s="400"/>
      <c r="AO717" s="401"/>
      <c r="AP717" s="400"/>
      <c r="AQ717" s="401"/>
      <c r="AR717" s="400"/>
      <c r="AS717" s="401"/>
      <c r="AT717" s="400"/>
      <c r="AU717" s="401"/>
      <c r="AV717" s="400"/>
      <c r="AW717" s="401"/>
      <c r="AX717" s="400"/>
      <c r="AY717" s="401"/>
      <c r="AZ717" s="400"/>
      <c r="BA717" s="401"/>
      <c r="BB717" s="400"/>
      <c r="BC717" s="401"/>
      <c r="BD717" s="400"/>
      <c r="BE717" s="401"/>
      <c r="BF717" s="400"/>
      <c r="BG717" s="401"/>
      <c r="BH717" s="400"/>
      <c r="BI717" s="401"/>
      <c r="BJ717" s="400"/>
      <c r="BK717" s="401"/>
      <c r="BL717" s="400"/>
      <c r="BM717" s="401"/>
      <c r="BN717" s="400"/>
      <c r="BO717" s="401"/>
      <c r="BP717" s="400"/>
      <c r="BQ717" s="401"/>
      <c r="BR717" s="400"/>
      <c r="BS717" s="401"/>
      <c r="BT717" s="400"/>
      <c r="BU717" s="401"/>
      <c r="BV717" s="337">
        <f t="shared" ref="BV717:BV720" si="287">L717+N717+P717+R717+T717+V717+X717+Z717+AB717+AD717+AF717+AH717+AJ717+AL717+AN717+AP717+AR717+AT717+AV717+AX717+AZ717+BB717+BD717+BF717+BH717+BJ717+BL717+BN717+BP717+BR717+BT717</f>
        <v>0</v>
      </c>
      <c r="BW717" s="337">
        <f t="shared" ref="BW717:BW720" si="288">M717+O717+Q717+S717+U717+W717+Y717+AA717+AC717+AE717+AG717+AI717+AK717+AM717+AO717+AQ717+AS717+AU717+AW717+AY717+BA717+BC717+BE717+BG717+BI717+BK717+BM717+BO717+BQ717+BS717+BU717</f>
        <v>0</v>
      </c>
    </row>
    <row r="718" spans="1:75" s="64" customFormat="1" ht="21.95" customHeight="1" x14ac:dyDescent="0.2">
      <c r="A718" s="385" t="s">
        <v>3843</v>
      </c>
      <c r="B718" s="386" t="s">
        <v>3844</v>
      </c>
      <c r="C718" s="392" t="s">
        <v>3233</v>
      </c>
      <c r="D718" s="387" t="s">
        <v>3845</v>
      </c>
      <c r="E718" s="388" t="s">
        <v>3846</v>
      </c>
      <c r="F718" s="389" t="s">
        <v>3224</v>
      </c>
      <c r="G718" s="389" t="s">
        <v>3225</v>
      </c>
      <c r="H718" s="390" t="s">
        <v>1849</v>
      </c>
      <c r="I718" s="391" t="s">
        <v>3847</v>
      </c>
      <c r="J718" s="353" t="s">
        <v>3231</v>
      </c>
      <c r="K718" s="355" t="s">
        <v>3235</v>
      </c>
      <c r="L718" s="400"/>
      <c r="M718" s="401"/>
      <c r="N718" s="400"/>
      <c r="O718" s="401"/>
      <c r="P718" s="400"/>
      <c r="Q718" s="401"/>
      <c r="R718" s="400"/>
      <c r="S718" s="401"/>
      <c r="T718" s="400"/>
      <c r="U718" s="401"/>
      <c r="V718" s="400"/>
      <c r="W718" s="401"/>
      <c r="X718" s="400"/>
      <c r="Y718" s="401"/>
      <c r="Z718" s="400"/>
      <c r="AA718" s="401"/>
      <c r="AB718" s="400"/>
      <c r="AC718" s="401"/>
      <c r="AD718" s="400"/>
      <c r="AE718" s="401"/>
      <c r="AF718" s="400"/>
      <c r="AG718" s="401"/>
      <c r="AH718" s="400"/>
      <c r="AI718" s="401"/>
      <c r="AJ718" s="400"/>
      <c r="AK718" s="401"/>
      <c r="AL718" s="400"/>
      <c r="AM718" s="401"/>
      <c r="AN718" s="400"/>
      <c r="AO718" s="401"/>
      <c r="AP718" s="400"/>
      <c r="AQ718" s="401"/>
      <c r="AR718" s="400"/>
      <c r="AS718" s="401"/>
      <c r="AT718" s="400"/>
      <c r="AU718" s="401"/>
      <c r="AV718" s="400"/>
      <c r="AW718" s="401"/>
      <c r="AX718" s="400"/>
      <c r="AY718" s="401"/>
      <c r="AZ718" s="400"/>
      <c r="BA718" s="401"/>
      <c r="BB718" s="400"/>
      <c r="BC718" s="401"/>
      <c r="BD718" s="400"/>
      <c r="BE718" s="401"/>
      <c r="BF718" s="400"/>
      <c r="BG718" s="401"/>
      <c r="BH718" s="400"/>
      <c r="BI718" s="401"/>
      <c r="BJ718" s="400"/>
      <c r="BK718" s="401"/>
      <c r="BL718" s="400"/>
      <c r="BM718" s="401"/>
      <c r="BN718" s="400"/>
      <c r="BO718" s="401"/>
      <c r="BP718" s="400"/>
      <c r="BQ718" s="401"/>
      <c r="BR718" s="400"/>
      <c r="BS718" s="401"/>
      <c r="BT718" s="400"/>
      <c r="BU718" s="401"/>
      <c r="BV718" s="337">
        <f t="shared" si="287"/>
        <v>0</v>
      </c>
      <c r="BW718" s="337">
        <f t="shared" si="288"/>
        <v>0</v>
      </c>
    </row>
    <row r="719" spans="1:75" s="64" customFormat="1" ht="21.95" customHeight="1" x14ac:dyDescent="0.2">
      <c r="A719" s="385" t="s">
        <v>3843</v>
      </c>
      <c r="B719" s="386" t="s">
        <v>3844</v>
      </c>
      <c r="C719" s="392" t="s">
        <v>3233</v>
      </c>
      <c r="D719" s="387" t="s">
        <v>3845</v>
      </c>
      <c r="E719" s="388" t="s">
        <v>3846</v>
      </c>
      <c r="F719" s="389" t="s">
        <v>3224</v>
      </c>
      <c r="G719" s="389" t="s">
        <v>3225</v>
      </c>
      <c r="H719" s="390" t="s">
        <v>1849</v>
      </c>
      <c r="I719" s="391" t="s">
        <v>3847</v>
      </c>
      <c r="J719" s="353" t="s">
        <v>3231</v>
      </c>
      <c r="K719" s="356" t="s">
        <v>3236</v>
      </c>
      <c r="L719" s="400"/>
      <c r="M719" s="401"/>
      <c r="N719" s="400"/>
      <c r="O719" s="401"/>
      <c r="P719" s="400"/>
      <c r="Q719" s="401"/>
      <c r="R719" s="400"/>
      <c r="S719" s="401"/>
      <c r="T719" s="400"/>
      <c r="U719" s="401"/>
      <c r="V719" s="400"/>
      <c r="W719" s="401"/>
      <c r="X719" s="400"/>
      <c r="Y719" s="401"/>
      <c r="Z719" s="400"/>
      <c r="AA719" s="401"/>
      <c r="AB719" s="400"/>
      <c r="AC719" s="401"/>
      <c r="AD719" s="400"/>
      <c r="AE719" s="401"/>
      <c r="AF719" s="400"/>
      <c r="AG719" s="401"/>
      <c r="AH719" s="400"/>
      <c r="AI719" s="401"/>
      <c r="AJ719" s="400"/>
      <c r="AK719" s="401"/>
      <c r="AL719" s="400"/>
      <c r="AM719" s="401"/>
      <c r="AN719" s="400"/>
      <c r="AO719" s="401"/>
      <c r="AP719" s="400"/>
      <c r="AQ719" s="401"/>
      <c r="AR719" s="400"/>
      <c r="AS719" s="401"/>
      <c r="AT719" s="400"/>
      <c r="AU719" s="401"/>
      <c r="AV719" s="400"/>
      <c r="AW719" s="401"/>
      <c r="AX719" s="400"/>
      <c r="AY719" s="401"/>
      <c r="AZ719" s="400"/>
      <c r="BA719" s="401"/>
      <c r="BB719" s="400"/>
      <c r="BC719" s="401"/>
      <c r="BD719" s="400"/>
      <c r="BE719" s="401"/>
      <c r="BF719" s="400"/>
      <c r="BG719" s="401"/>
      <c r="BH719" s="400"/>
      <c r="BI719" s="401"/>
      <c r="BJ719" s="400"/>
      <c r="BK719" s="401"/>
      <c r="BL719" s="400"/>
      <c r="BM719" s="401"/>
      <c r="BN719" s="400"/>
      <c r="BO719" s="401"/>
      <c r="BP719" s="400"/>
      <c r="BQ719" s="401"/>
      <c r="BR719" s="400"/>
      <c r="BS719" s="401"/>
      <c r="BT719" s="400"/>
      <c r="BU719" s="401"/>
      <c r="BV719" s="337">
        <f t="shared" si="287"/>
        <v>0</v>
      </c>
      <c r="BW719" s="337">
        <f t="shared" si="288"/>
        <v>0</v>
      </c>
    </row>
    <row r="720" spans="1:75" s="64" customFormat="1" ht="21.95" customHeight="1" thickBot="1" x14ac:dyDescent="0.25">
      <c r="A720" s="898" t="s">
        <v>3843</v>
      </c>
      <c r="B720" s="393" t="s">
        <v>3844</v>
      </c>
      <c r="C720" s="394" t="s">
        <v>3233</v>
      </c>
      <c r="D720" s="395" t="s">
        <v>3845</v>
      </c>
      <c r="E720" s="411" t="s">
        <v>3846</v>
      </c>
      <c r="F720" s="396" t="s">
        <v>3224</v>
      </c>
      <c r="G720" s="396" t="s">
        <v>3225</v>
      </c>
      <c r="H720" s="397" t="s">
        <v>1849</v>
      </c>
      <c r="I720" s="899" t="s">
        <v>3847</v>
      </c>
      <c r="J720" s="353" t="s">
        <v>3231</v>
      </c>
      <c r="K720" s="357" t="s">
        <v>60</v>
      </c>
      <c r="L720" s="402"/>
      <c r="M720" s="403"/>
      <c r="N720" s="402"/>
      <c r="O720" s="403"/>
      <c r="P720" s="402"/>
      <c r="Q720" s="403"/>
      <c r="R720" s="402"/>
      <c r="S720" s="403"/>
      <c r="T720" s="402"/>
      <c r="U720" s="403"/>
      <c r="V720" s="402"/>
      <c r="W720" s="403"/>
      <c r="X720" s="402"/>
      <c r="Y720" s="403"/>
      <c r="Z720" s="402"/>
      <c r="AA720" s="403"/>
      <c r="AB720" s="402"/>
      <c r="AC720" s="403"/>
      <c r="AD720" s="402"/>
      <c r="AE720" s="403"/>
      <c r="AF720" s="402"/>
      <c r="AG720" s="403"/>
      <c r="AH720" s="402"/>
      <c r="AI720" s="403"/>
      <c r="AJ720" s="402"/>
      <c r="AK720" s="403"/>
      <c r="AL720" s="402"/>
      <c r="AM720" s="403"/>
      <c r="AN720" s="402"/>
      <c r="AO720" s="403"/>
      <c r="AP720" s="402"/>
      <c r="AQ720" s="403"/>
      <c r="AR720" s="402"/>
      <c r="AS720" s="403"/>
      <c r="AT720" s="402"/>
      <c r="AU720" s="403"/>
      <c r="AV720" s="402"/>
      <c r="AW720" s="403"/>
      <c r="AX720" s="402"/>
      <c r="AY720" s="403"/>
      <c r="AZ720" s="402"/>
      <c r="BA720" s="403"/>
      <c r="BB720" s="402"/>
      <c r="BC720" s="403"/>
      <c r="BD720" s="402"/>
      <c r="BE720" s="403"/>
      <c r="BF720" s="402"/>
      <c r="BG720" s="403"/>
      <c r="BH720" s="402"/>
      <c r="BI720" s="403"/>
      <c r="BJ720" s="402"/>
      <c r="BK720" s="403"/>
      <c r="BL720" s="402"/>
      <c r="BM720" s="403"/>
      <c r="BN720" s="402"/>
      <c r="BO720" s="403"/>
      <c r="BP720" s="402"/>
      <c r="BQ720" s="403"/>
      <c r="BR720" s="402"/>
      <c r="BS720" s="403"/>
      <c r="BT720" s="402"/>
      <c r="BU720" s="403"/>
      <c r="BV720" s="337">
        <f t="shared" si="287"/>
        <v>0</v>
      </c>
      <c r="BW720" s="337">
        <f t="shared" si="288"/>
        <v>0</v>
      </c>
    </row>
    <row r="721" spans="1:75" s="64" customFormat="1" ht="21.95" customHeight="1" x14ac:dyDescent="0.25">
      <c r="A721" s="425" t="s">
        <v>3848</v>
      </c>
      <c r="B721" s="526" t="s">
        <v>3849</v>
      </c>
      <c r="C721" s="527">
        <v>1</v>
      </c>
      <c r="D721" s="528" t="s">
        <v>3850</v>
      </c>
      <c r="E721" s="426" t="s">
        <v>3851</v>
      </c>
      <c r="F721" s="529" t="s">
        <v>3224</v>
      </c>
      <c r="G721" s="529" t="s">
        <v>3225</v>
      </c>
      <c r="H721" s="530" t="s">
        <v>1849</v>
      </c>
      <c r="I721" s="384" t="s">
        <v>3852</v>
      </c>
      <c r="J721" s="353" t="s">
        <v>3231</v>
      </c>
      <c r="K721" s="354" t="s">
        <v>3232</v>
      </c>
      <c r="L721" s="402"/>
      <c r="M721" s="403"/>
      <c r="N721" s="402"/>
      <c r="O721" s="403"/>
      <c r="P721" s="402"/>
      <c r="Q721" s="403"/>
      <c r="R721" s="402"/>
      <c r="S721" s="403"/>
      <c r="T721" s="402"/>
      <c r="U721" s="403"/>
      <c r="V721" s="402"/>
      <c r="W721" s="403"/>
      <c r="X721" s="402"/>
      <c r="Y721" s="403"/>
      <c r="Z721" s="402"/>
      <c r="AA721" s="403"/>
      <c r="AB721" s="402"/>
      <c r="AC721" s="403"/>
      <c r="AD721" s="402"/>
      <c r="AE721" s="403"/>
      <c r="AF721" s="402"/>
      <c r="AG721" s="403"/>
      <c r="AH721" s="402"/>
      <c r="AI721" s="403"/>
      <c r="AJ721" s="402"/>
      <c r="AK721" s="403"/>
      <c r="AL721" s="402"/>
      <c r="AM721" s="403"/>
      <c r="AN721" s="402"/>
      <c r="AO721" s="403"/>
      <c r="AP721" s="402"/>
      <c r="AQ721" s="403"/>
      <c r="AR721" s="402"/>
      <c r="AS721" s="403"/>
      <c r="AT721" s="402"/>
      <c r="AU721" s="403"/>
      <c r="AV721" s="402"/>
      <c r="AW721" s="403"/>
      <c r="AX721" s="402"/>
      <c r="AY721" s="403"/>
      <c r="AZ721" s="402"/>
      <c r="BA721" s="403"/>
      <c r="BB721" s="402"/>
      <c r="BC721" s="403"/>
      <c r="BD721" s="402"/>
      <c r="BE721" s="403"/>
      <c r="BF721" s="402"/>
      <c r="BG721" s="403"/>
      <c r="BH721" s="402"/>
      <c r="BI721" s="403"/>
      <c r="BJ721" s="402"/>
      <c r="BK721" s="403"/>
      <c r="BL721" s="402"/>
      <c r="BM721" s="403"/>
      <c r="BN721" s="402"/>
      <c r="BO721" s="403"/>
      <c r="BP721" s="402"/>
      <c r="BQ721" s="403"/>
      <c r="BR721" s="402"/>
      <c r="BS721" s="403"/>
      <c r="BT721" s="402"/>
      <c r="BU721" s="403"/>
      <c r="BV721" s="337">
        <f>L721+N721+P721+R721+T721+V721+X721+Z721+AB721+AD721+AF721+AH721+AJ721+AL721+AN721+AP721+AR721+AT721+AV721+AX721+AZ721+BB721+BD721+BF721+BH721+BJ721+BL721+BN721+BP721+BR721+BT721</f>
        <v>0</v>
      </c>
      <c r="BW721" s="337">
        <f>M721+O721+Q721+S721+U721+W721+Y721+AA721+AC721+AE721+AG721+AI721+AK721+AM721+AO721+AQ721+AS721+AU721+AW721+AY721+BA721+BC721+BE721+BG721+BI721+BK721+BM721+BO721+BQ721+BS721+BU721</f>
        <v>0</v>
      </c>
    </row>
    <row r="722" spans="1:75" s="64" customFormat="1" ht="21.95" customHeight="1" x14ac:dyDescent="0.2">
      <c r="A722" s="385" t="s">
        <v>3848</v>
      </c>
      <c r="B722" s="386" t="s">
        <v>3849</v>
      </c>
      <c r="C722" s="352" t="s">
        <v>3233</v>
      </c>
      <c r="D722" s="387" t="s">
        <v>3850</v>
      </c>
      <c r="E722" s="388" t="s">
        <v>3851</v>
      </c>
      <c r="F722" s="389" t="s">
        <v>3224</v>
      </c>
      <c r="G722" s="389" t="s">
        <v>3225</v>
      </c>
      <c r="H722" s="390" t="s">
        <v>1849</v>
      </c>
      <c r="I722" s="391" t="s">
        <v>3852</v>
      </c>
      <c r="J722" s="353" t="s">
        <v>3231</v>
      </c>
      <c r="K722" s="353" t="s">
        <v>3234</v>
      </c>
      <c r="L722" s="400"/>
      <c r="M722" s="401"/>
      <c r="N722" s="400"/>
      <c r="O722" s="401"/>
      <c r="P722" s="400"/>
      <c r="Q722" s="401"/>
      <c r="R722" s="400"/>
      <c r="S722" s="401"/>
      <c r="T722" s="400"/>
      <c r="U722" s="401"/>
      <c r="V722" s="400"/>
      <c r="W722" s="401"/>
      <c r="X722" s="400"/>
      <c r="Y722" s="401"/>
      <c r="Z722" s="400"/>
      <c r="AA722" s="401"/>
      <c r="AB722" s="400"/>
      <c r="AC722" s="401"/>
      <c r="AD722" s="400"/>
      <c r="AE722" s="401"/>
      <c r="AF722" s="400"/>
      <c r="AG722" s="401"/>
      <c r="AH722" s="400"/>
      <c r="AI722" s="401"/>
      <c r="AJ722" s="400"/>
      <c r="AK722" s="401"/>
      <c r="AL722" s="400"/>
      <c r="AM722" s="401"/>
      <c r="AN722" s="400"/>
      <c r="AO722" s="401"/>
      <c r="AP722" s="400"/>
      <c r="AQ722" s="401"/>
      <c r="AR722" s="400"/>
      <c r="AS722" s="401"/>
      <c r="AT722" s="400"/>
      <c r="AU722" s="401"/>
      <c r="AV722" s="400"/>
      <c r="AW722" s="401"/>
      <c r="AX722" s="400"/>
      <c r="AY722" s="401"/>
      <c r="AZ722" s="400"/>
      <c r="BA722" s="401"/>
      <c r="BB722" s="400"/>
      <c r="BC722" s="401"/>
      <c r="BD722" s="400"/>
      <c r="BE722" s="401"/>
      <c r="BF722" s="400"/>
      <c r="BG722" s="401"/>
      <c r="BH722" s="400"/>
      <c r="BI722" s="401"/>
      <c r="BJ722" s="400"/>
      <c r="BK722" s="401"/>
      <c r="BL722" s="400"/>
      <c r="BM722" s="401"/>
      <c r="BN722" s="400"/>
      <c r="BO722" s="401"/>
      <c r="BP722" s="400"/>
      <c r="BQ722" s="401"/>
      <c r="BR722" s="400"/>
      <c r="BS722" s="401"/>
      <c r="BT722" s="400"/>
      <c r="BU722" s="401"/>
      <c r="BV722" s="337">
        <f t="shared" ref="BV722:BV725" si="289">L722+N722+P722+R722+T722+V722+X722+Z722+AB722+AD722+AF722+AH722+AJ722+AL722+AN722+AP722+AR722+AT722+AV722+AX722+AZ722+BB722+BD722+BF722+BH722+BJ722+BL722+BN722+BP722+BR722+BT722</f>
        <v>0</v>
      </c>
      <c r="BW722" s="337">
        <f t="shared" ref="BW722:BW725" si="290">M722+O722+Q722+S722+U722+W722+Y722+AA722+AC722+AE722+AG722+AI722+AK722+AM722+AO722+AQ722+AS722+AU722+AW722+AY722+BA722+BC722+BE722+BG722+BI722+BK722+BM722+BO722+BQ722+BS722+BU722</f>
        <v>0</v>
      </c>
    </row>
    <row r="723" spans="1:75" s="64" customFormat="1" ht="21.95" customHeight="1" x14ac:dyDescent="0.2">
      <c r="A723" s="385" t="s">
        <v>3848</v>
      </c>
      <c r="B723" s="386" t="s">
        <v>3849</v>
      </c>
      <c r="C723" s="392" t="s">
        <v>3233</v>
      </c>
      <c r="D723" s="387" t="s">
        <v>3850</v>
      </c>
      <c r="E723" s="388" t="s">
        <v>3851</v>
      </c>
      <c r="F723" s="389" t="s">
        <v>3224</v>
      </c>
      <c r="G723" s="389" t="s">
        <v>3225</v>
      </c>
      <c r="H723" s="390" t="s">
        <v>1849</v>
      </c>
      <c r="I723" s="391" t="s">
        <v>3852</v>
      </c>
      <c r="J723" s="353" t="s">
        <v>3231</v>
      </c>
      <c r="K723" s="355" t="s">
        <v>3235</v>
      </c>
      <c r="L723" s="400"/>
      <c r="M723" s="401"/>
      <c r="N723" s="400"/>
      <c r="O723" s="401"/>
      <c r="P723" s="400"/>
      <c r="Q723" s="401"/>
      <c r="R723" s="400"/>
      <c r="S723" s="401"/>
      <c r="T723" s="400"/>
      <c r="U723" s="401"/>
      <c r="V723" s="400"/>
      <c r="W723" s="401"/>
      <c r="X723" s="400"/>
      <c r="Y723" s="401"/>
      <c r="Z723" s="400"/>
      <c r="AA723" s="401"/>
      <c r="AB723" s="400"/>
      <c r="AC723" s="401"/>
      <c r="AD723" s="400"/>
      <c r="AE723" s="401"/>
      <c r="AF723" s="400"/>
      <c r="AG723" s="401"/>
      <c r="AH723" s="400"/>
      <c r="AI723" s="401"/>
      <c r="AJ723" s="400"/>
      <c r="AK723" s="401"/>
      <c r="AL723" s="400"/>
      <c r="AM723" s="401"/>
      <c r="AN723" s="400"/>
      <c r="AO723" s="401"/>
      <c r="AP723" s="400"/>
      <c r="AQ723" s="401"/>
      <c r="AR723" s="400"/>
      <c r="AS723" s="401"/>
      <c r="AT723" s="400"/>
      <c r="AU723" s="401"/>
      <c r="AV723" s="400"/>
      <c r="AW723" s="401"/>
      <c r="AX723" s="400"/>
      <c r="AY723" s="401"/>
      <c r="AZ723" s="400"/>
      <c r="BA723" s="401"/>
      <c r="BB723" s="400"/>
      <c r="BC723" s="401"/>
      <c r="BD723" s="400"/>
      <c r="BE723" s="401"/>
      <c r="BF723" s="400"/>
      <c r="BG723" s="401"/>
      <c r="BH723" s="400"/>
      <c r="BI723" s="401"/>
      <c r="BJ723" s="400"/>
      <c r="BK723" s="401"/>
      <c r="BL723" s="400"/>
      <c r="BM723" s="401"/>
      <c r="BN723" s="400"/>
      <c r="BO723" s="401"/>
      <c r="BP723" s="400"/>
      <c r="BQ723" s="401"/>
      <c r="BR723" s="400"/>
      <c r="BS723" s="401"/>
      <c r="BT723" s="400"/>
      <c r="BU723" s="401"/>
      <c r="BV723" s="337">
        <f t="shared" si="289"/>
        <v>0</v>
      </c>
      <c r="BW723" s="337">
        <f t="shared" si="290"/>
        <v>0</v>
      </c>
    </row>
    <row r="724" spans="1:75" s="64" customFormat="1" ht="21.95" customHeight="1" x14ac:dyDescent="0.2">
      <c r="A724" s="385" t="s">
        <v>3848</v>
      </c>
      <c r="B724" s="386" t="s">
        <v>3849</v>
      </c>
      <c r="C724" s="392" t="s">
        <v>3233</v>
      </c>
      <c r="D724" s="387" t="s">
        <v>3850</v>
      </c>
      <c r="E724" s="388" t="s">
        <v>3851</v>
      </c>
      <c r="F724" s="389" t="s">
        <v>3224</v>
      </c>
      <c r="G724" s="389" t="s">
        <v>3225</v>
      </c>
      <c r="H724" s="390" t="s">
        <v>1849</v>
      </c>
      <c r="I724" s="391" t="s">
        <v>3852</v>
      </c>
      <c r="J724" s="353" t="s">
        <v>3231</v>
      </c>
      <c r="K724" s="356" t="s">
        <v>3236</v>
      </c>
      <c r="L724" s="400"/>
      <c r="M724" s="401"/>
      <c r="N724" s="400"/>
      <c r="O724" s="401"/>
      <c r="P724" s="400"/>
      <c r="Q724" s="401"/>
      <c r="R724" s="400"/>
      <c r="S724" s="401"/>
      <c r="T724" s="400"/>
      <c r="U724" s="401"/>
      <c r="V724" s="400"/>
      <c r="W724" s="401"/>
      <c r="X724" s="400"/>
      <c r="Y724" s="401"/>
      <c r="Z724" s="400"/>
      <c r="AA724" s="401"/>
      <c r="AB724" s="400"/>
      <c r="AC724" s="401"/>
      <c r="AD724" s="400"/>
      <c r="AE724" s="401"/>
      <c r="AF724" s="400"/>
      <c r="AG724" s="401"/>
      <c r="AH724" s="400"/>
      <c r="AI724" s="401"/>
      <c r="AJ724" s="400"/>
      <c r="AK724" s="401"/>
      <c r="AL724" s="400"/>
      <c r="AM724" s="401"/>
      <c r="AN724" s="400"/>
      <c r="AO724" s="401"/>
      <c r="AP724" s="400"/>
      <c r="AQ724" s="401"/>
      <c r="AR724" s="400"/>
      <c r="AS724" s="401"/>
      <c r="AT724" s="400"/>
      <c r="AU724" s="401"/>
      <c r="AV724" s="400"/>
      <c r="AW724" s="401"/>
      <c r="AX724" s="400"/>
      <c r="AY724" s="401"/>
      <c r="AZ724" s="400"/>
      <c r="BA724" s="401"/>
      <c r="BB724" s="400"/>
      <c r="BC724" s="401"/>
      <c r="BD724" s="400"/>
      <c r="BE724" s="401"/>
      <c r="BF724" s="400"/>
      <c r="BG724" s="401"/>
      <c r="BH724" s="400"/>
      <c r="BI724" s="401"/>
      <c r="BJ724" s="400"/>
      <c r="BK724" s="401"/>
      <c r="BL724" s="400"/>
      <c r="BM724" s="401"/>
      <c r="BN724" s="400"/>
      <c r="BO724" s="401"/>
      <c r="BP724" s="400"/>
      <c r="BQ724" s="401"/>
      <c r="BR724" s="400"/>
      <c r="BS724" s="401"/>
      <c r="BT724" s="400"/>
      <c r="BU724" s="401"/>
      <c r="BV724" s="337">
        <f t="shared" si="289"/>
        <v>0</v>
      </c>
      <c r="BW724" s="337">
        <f t="shared" si="290"/>
        <v>0</v>
      </c>
    </row>
    <row r="725" spans="1:75" s="64" customFormat="1" ht="21.95" customHeight="1" thickBot="1" x14ac:dyDescent="0.25">
      <c r="A725" s="898" t="s">
        <v>3848</v>
      </c>
      <c r="B725" s="393" t="s">
        <v>3849</v>
      </c>
      <c r="C725" s="394" t="s">
        <v>3233</v>
      </c>
      <c r="D725" s="395" t="s">
        <v>3850</v>
      </c>
      <c r="E725" s="411" t="s">
        <v>3851</v>
      </c>
      <c r="F725" s="396" t="s">
        <v>3224</v>
      </c>
      <c r="G725" s="396" t="s">
        <v>3225</v>
      </c>
      <c r="H725" s="397" t="s">
        <v>1849</v>
      </c>
      <c r="I725" s="899" t="s">
        <v>3852</v>
      </c>
      <c r="J725" s="353" t="s">
        <v>3231</v>
      </c>
      <c r="K725" s="357" t="s">
        <v>60</v>
      </c>
      <c r="L725" s="402"/>
      <c r="M725" s="403"/>
      <c r="N725" s="402"/>
      <c r="O725" s="403"/>
      <c r="P725" s="402"/>
      <c r="Q725" s="403"/>
      <c r="R725" s="402"/>
      <c r="S725" s="403"/>
      <c r="T725" s="402"/>
      <c r="U725" s="403"/>
      <c r="V725" s="402"/>
      <c r="W725" s="403"/>
      <c r="X725" s="402"/>
      <c r="Y725" s="403"/>
      <c r="Z725" s="402"/>
      <c r="AA725" s="403"/>
      <c r="AB725" s="402"/>
      <c r="AC725" s="403"/>
      <c r="AD725" s="402"/>
      <c r="AE725" s="403"/>
      <c r="AF725" s="402"/>
      <c r="AG725" s="403"/>
      <c r="AH725" s="402"/>
      <c r="AI725" s="403"/>
      <c r="AJ725" s="402"/>
      <c r="AK725" s="403"/>
      <c r="AL725" s="402"/>
      <c r="AM725" s="403"/>
      <c r="AN725" s="402"/>
      <c r="AO725" s="403"/>
      <c r="AP725" s="402"/>
      <c r="AQ725" s="403"/>
      <c r="AR725" s="402"/>
      <c r="AS725" s="403"/>
      <c r="AT725" s="402"/>
      <c r="AU725" s="403"/>
      <c r="AV725" s="402"/>
      <c r="AW725" s="403"/>
      <c r="AX725" s="402"/>
      <c r="AY725" s="403"/>
      <c r="AZ725" s="402"/>
      <c r="BA725" s="403"/>
      <c r="BB725" s="402"/>
      <c r="BC725" s="403"/>
      <c r="BD725" s="402"/>
      <c r="BE725" s="403"/>
      <c r="BF725" s="402"/>
      <c r="BG725" s="403"/>
      <c r="BH725" s="402"/>
      <c r="BI725" s="403"/>
      <c r="BJ725" s="402"/>
      <c r="BK725" s="403"/>
      <c r="BL725" s="402"/>
      <c r="BM725" s="403"/>
      <c r="BN725" s="402"/>
      <c r="BO725" s="403"/>
      <c r="BP725" s="402"/>
      <c r="BQ725" s="403"/>
      <c r="BR725" s="402"/>
      <c r="BS725" s="403"/>
      <c r="BT725" s="402"/>
      <c r="BU725" s="403"/>
      <c r="BV725" s="337">
        <f t="shared" si="289"/>
        <v>0</v>
      </c>
      <c r="BW725" s="337">
        <f t="shared" si="290"/>
        <v>0</v>
      </c>
    </row>
    <row r="726" spans="1:75" s="64" customFormat="1" ht="21.95" customHeight="1" x14ac:dyDescent="0.25">
      <c r="A726" s="425" t="s">
        <v>3853</v>
      </c>
      <c r="B726" s="526" t="s">
        <v>3854</v>
      </c>
      <c r="C726" s="527">
        <v>2</v>
      </c>
      <c r="D726" s="528" t="s">
        <v>3855</v>
      </c>
      <c r="E726" s="426" t="s">
        <v>3856</v>
      </c>
      <c r="F726" s="529" t="s">
        <v>3224</v>
      </c>
      <c r="G726" s="529" t="s">
        <v>3225</v>
      </c>
      <c r="H726" s="530" t="s">
        <v>1851</v>
      </c>
      <c r="I726" s="384" t="s">
        <v>3857</v>
      </c>
      <c r="J726" s="353" t="s">
        <v>3268</v>
      </c>
      <c r="K726" s="354" t="s">
        <v>3232</v>
      </c>
      <c r="L726" s="402"/>
      <c r="M726" s="403"/>
      <c r="N726" s="402"/>
      <c r="O726" s="403"/>
      <c r="P726" s="402"/>
      <c r="Q726" s="403"/>
      <c r="R726" s="402"/>
      <c r="S726" s="403"/>
      <c r="T726" s="402"/>
      <c r="U726" s="403"/>
      <c r="V726" s="402"/>
      <c r="W726" s="403"/>
      <c r="X726" s="402"/>
      <c r="Y726" s="403"/>
      <c r="Z726" s="402"/>
      <c r="AA726" s="403"/>
      <c r="AB726" s="402"/>
      <c r="AC726" s="403"/>
      <c r="AD726" s="402"/>
      <c r="AE726" s="403"/>
      <c r="AF726" s="402"/>
      <c r="AG726" s="403"/>
      <c r="AH726" s="402"/>
      <c r="AI726" s="403"/>
      <c r="AJ726" s="402"/>
      <c r="AK726" s="403"/>
      <c r="AL726" s="402"/>
      <c r="AM726" s="403"/>
      <c r="AN726" s="402"/>
      <c r="AO726" s="403"/>
      <c r="AP726" s="402"/>
      <c r="AQ726" s="403"/>
      <c r="AR726" s="402"/>
      <c r="AS726" s="403"/>
      <c r="AT726" s="402"/>
      <c r="AU726" s="403"/>
      <c r="AV726" s="402"/>
      <c r="AW726" s="403"/>
      <c r="AX726" s="402"/>
      <c r="AY726" s="403"/>
      <c r="AZ726" s="402"/>
      <c r="BA726" s="403"/>
      <c r="BB726" s="402"/>
      <c r="BC726" s="403"/>
      <c r="BD726" s="402"/>
      <c r="BE726" s="403"/>
      <c r="BF726" s="402"/>
      <c r="BG726" s="403"/>
      <c r="BH726" s="402"/>
      <c r="BI726" s="403"/>
      <c r="BJ726" s="402"/>
      <c r="BK726" s="403"/>
      <c r="BL726" s="402"/>
      <c r="BM726" s="403"/>
      <c r="BN726" s="402"/>
      <c r="BO726" s="403"/>
      <c r="BP726" s="402"/>
      <c r="BQ726" s="403"/>
      <c r="BR726" s="402"/>
      <c r="BS726" s="403"/>
      <c r="BT726" s="402"/>
      <c r="BU726" s="403"/>
      <c r="BV726" s="337">
        <f>L726+N726+P726+R726+T726+V726+X726+Z726+AB726+AD726+AF726+AH726+AJ726+AL726+AN726+AP726+AR726+AT726+AV726+AX726+AZ726+BB726+BD726+BF726+BH726+BJ726+BL726+BN726+BP726+BR726+BT726</f>
        <v>0</v>
      </c>
      <c r="BW726" s="337">
        <f>M726+O726+Q726+S726+U726+W726+Y726+AA726+AC726+AE726+AG726+AI726+AK726+AM726+AO726+AQ726+AS726+AU726+AW726+AY726+BA726+BC726+BE726+BG726+BI726+BK726+BM726+BO726+BQ726+BS726+BU726</f>
        <v>0</v>
      </c>
    </row>
    <row r="727" spans="1:75" s="64" customFormat="1" ht="21.95" customHeight="1" x14ac:dyDescent="0.2">
      <c r="A727" s="385" t="s">
        <v>3853</v>
      </c>
      <c r="B727" s="386" t="s">
        <v>3854</v>
      </c>
      <c r="C727" s="352" t="s">
        <v>3233</v>
      </c>
      <c r="D727" s="387" t="s">
        <v>3855</v>
      </c>
      <c r="E727" s="388" t="s">
        <v>3856</v>
      </c>
      <c r="F727" s="389" t="s">
        <v>3224</v>
      </c>
      <c r="G727" s="389" t="s">
        <v>3225</v>
      </c>
      <c r="H727" s="390" t="s">
        <v>1851</v>
      </c>
      <c r="I727" s="391" t="s">
        <v>3857</v>
      </c>
      <c r="J727" s="353" t="s">
        <v>3268</v>
      </c>
      <c r="K727" s="353" t="s">
        <v>3234</v>
      </c>
      <c r="L727" s="400"/>
      <c r="M727" s="401"/>
      <c r="N727" s="400">
        <v>1</v>
      </c>
      <c r="O727" s="401"/>
      <c r="P727" s="400"/>
      <c r="Q727" s="401"/>
      <c r="R727" s="400"/>
      <c r="S727" s="401"/>
      <c r="T727" s="400"/>
      <c r="U727" s="401"/>
      <c r="V727" s="400">
        <v>1</v>
      </c>
      <c r="W727" s="401"/>
      <c r="X727" s="400">
        <v>1</v>
      </c>
      <c r="Y727" s="401"/>
      <c r="Z727" s="400"/>
      <c r="AA727" s="401"/>
      <c r="AB727" s="400">
        <v>1</v>
      </c>
      <c r="AC727" s="401"/>
      <c r="AD727" s="400"/>
      <c r="AE727" s="401"/>
      <c r="AF727" s="400"/>
      <c r="AG727" s="401"/>
      <c r="AH727" s="400"/>
      <c r="AI727" s="401"/>
      <c r="AJ727" s="400">
        <v>1</v>
      </c>
      <c r="AK727" s="401"/>
      <c r="AL727" s="400">
        <v>1</v>
      </c>
      <c r="AM727" s="401"/>
      <c r="AN727" s="400"/>
      <c r="AO727" s="401"/>
      <c r="AP727" s="400">
        <v>1</v>
      </c>
      <c r="AQ727" s="401"/>
      <c r="AR727" s="400"/>
      <c r="AS727" s="401"/>
      <c r="AT727" s="400"/>
      <c r="AU727" s="401"/>
      <c r="AV727" s="400"/>
      <c r="AW727" s="401"/>
      <c r="AX727" s="400">
        <v>1</v>
      </c>
      <c r="AY727" s="401"/>
      <c r="AZ727" s="400">
        <v>1</v>
      </c>
      <c r="BA727" s="401"/>
      <c r="BB727" s="400"/>
      <c r="BC727" s="401"/>
      <c r="BD727" s="400">
        <v>1</v>
      </c>
      <c r="BE727" s="401"/>
      <c r="BF727" s="400"/>
      <c r="BG727" s="401"/>
      <c r="BH727" s="400"/>
      <c r="BI727" s="401"/>
      <c r="BJ727" s="400"/>
      <c r="BK727" s="401"/>
      <c r="BL727" s="400">
        <v>1</v>
      </c>
      <c r="BM727" s="401"/>
      <c r="BN727" s="400">
        <v>1</v>
      </c>
      <c r="BO727" s="401"/>
      <c r="BP727" s="400"/>
      <c r="BQ727" s="401"/>
      <c r="BR727" s="400">
        <v>1</v>
      </c>
      <c r="BS727" s="401"/>
      <c r="BT727" s="400"/>
      <c r="BU727" s="401"/>
      <c r="BV727" s="337">
        <f t="shared" ref="BV727:BV730" si="291">L727+N727+P727+R727+T727+V727+X727+Z727+AB727+AD727+AF727+AH727+AJ727+AL727+AN727+AP727+AR727+AT727+AV727+AX727+AZ727+BB727+BD727+BF727+BH727+BJ727+BL727+BN727+BP727+BR727+BT727</f>
        <v>13</v>
      </c>
      <c r="BW727" s="337">
        <f t="shared" ref="BW727:BW730" si="292">M727+O727+Q727+S727+U727+W727+Y727+AA727+AC727+AE727+AG727+AI727+AK727+AM727+AO727+AQ727+AS727+AU727+AW727+AY727+BA727+BC727+BE727+BG727+BI727+BK727+BM727+BO727+BQ727+BS727+BU727</f>
        <v>0</v>
      </c>
    </row>
    <row r="728" spans="1:75" s="64" customFormat="1" ht="21.95" customHeight="1" x14ac:dyDescent="0.2">
      <c r="A728" s="385" t="s">
        <v>3853</v>
      </c>
      <c r="B728" s="386" t="s">
        <v>3854</v>
      </c>
      <c r="C728" s="392" t="s">
        <v>3233</v>
      </c>
      <c r="D728" s="387" t="s">
        <v>3855</v>
      </c>
      <c r="E728" s="388" t="s">
        <v>3856</v>
      </c>
      <c r="F728" s="389" t="s">
        <v>3224</v>
      </c>
      <c r="G728" s="389" t="s">
        <v>3225</v>
      </c>
      <c r="H728" s="390" t="s">
        <v>1851</v>
      </c>
      <c r="I728" s="391" t="s">
        <v>3857</v>
      </c>
      <c r="J728" s="353" t="s">
        <v>3268</v>
      </c>
      <c r="K728" s="355" t="s">
        <v>3235</v>
      </c>
      <c r="L728" s="400"/>
      <c r="M728" s="401"/>
      <c r="N728" s="400"/>
      <c r="O728" s="401"/>
      <c r="P728" s="400"/>
      <c r="Q728" s="401"/>
      <c r="R728" s="400"/>
      <c r="S728" s="401"/>
      <c r="T728" s="400"/>
      <c r="U728" s="401"/>
      <c r="V728" s="400"/>
      <c r="W728" s="401"/>
      <c r="X728" s="400"/>
      <c r="Y728" s="401"/>
      <c r="Z728" s="400"/>
      <c r="AA728" s="401"/>
      <c r="AB728" s="400"/>
      <c r="AC728" s="401"/>
      <c r="AD728" s="400"/>
      <c r="AE728" s="401"/>
      <c r="AF728" s="400"/>
      <c r="AG728" s="401"/>
      <c r="AH728" s="400"/>
      <c r="AI728" s="401"/>
      <c r="AJ728" s="400"/>
      <c r="AK728" s="401"/>
      <c r="AL728" s="400"/>
      <c r="AM728" s="401"/>
      <c r="AN728" s="400"/>
      <c r="AO728" s="401"/>
      <c r="AP728" s="400"/>
      <c r="AQ728" s="401"/>
      <c r="AR728" s="400"/>
      <c r="AS728" s="401"/>
      <c r="AT728" s="400"/>
      <c r="AU728" s="401"/>
      <c r="AV728" s="400"/>
      <c r="AW728" s="401"/>
      <c r="AX728" s="400"/>
      <c r="AY728" s="401"/>
      <c r="AZ728" s="400"/>
      <c r="BA728" s="401"/>
      <c r="BB728" s="400"/>
      <c r="BC728" s="401"/>
      <c r="BD728" s="400"/>
      <c r="BE728" s="401"/>
      <c r="BF728" s="400"/>
      <c r="BG728" s="401"/>
      <c r="BH728" s="400"/>
      <c r="BI728" s="401"/>
      <c r="BJ728" s="400"/>
      <c r="BK728" s="401"/>
      <c r="BL728" s="400"/>
      <c r="BM728" s="401"/>
      <c r="BN728" s="400"/>
      <c r="BO728" s="401"/>
      <c r="BP728" s="400"/>
      <c r="BQ728" s="401"/>
      <c r="BR728" s="400"/>
      <c r="BS728" s="401"/>
      <c r="BT728" s="400"/>
      <c r="BU728" s="401"/>
      <c r="BV728" s="337">
        <f t="shared" si="291"/>
        <v>0</v>
      </c>
      <c r="BW728" s="337">
        <f t="shared" si="292"/>
        <v>0</v>
      </c>
    </row>
    <row r="729" spans="1:75" s="64" customFormat="1" ht="21.95" customHeight="1" x14ac:dyDescent="0.2">
      <c r="A729" s="385" t="s">
        <v>3853</v>
      </c>
      <c r="B729" s="386" t="s">
        <v>3854</v>
      </c>
      <c r="C729" s="392" t="s">
        <v>3233</v>
      </c>
      <c r="D729" s="387" t="s">
        <v>3855</v>
      </c>
      <c r="E729" s="388" t="s">
        <v>3856</v>
      </c>
      <c r="F729" s="389" t="s">
        <v>3224</v>
      </c>
      <c r="G729" s="389" t="s">
        <v>3225</v>
      </c>
      <c r="H729" s="390" t="s">
        <v>1851</v>
      </c>
      <c r="I729" s="391" t="s">
        <v>3857</v>
      </c>
      <c r="J729" s="353" t="s">
        <v>3268</v>
      </c>
      <c r="K729" s="356" t="s">
        <v>3236</v>
      </c>
      <c r="L729" s="400"/>
      <c r="M729" s="401"/>
      <c r="N729" s="400"/>
      <c r="O729" s="401"/>
      <c r="P729" s="400"/>
      <c r="Q729" s="401"/>
      <c r="R729" s="400"/>
      <c r="S729" s="401"/>
      <c r="T729" s="400"/>
      <c r="U729" s="401"/>
      <c r="V729" s="400"/>
      <c r="W729" s="401"/>
      <c r="X729" s="400"/>
      <c r="Y729" s="401"/>
      <c r="Z729" s="400"/>
      <c r="AA729" s="401"/>
      <c r="AB729" s="400"/>
      <c r="AC729" s="401"/>
      <c r="AD729" s="400"/>
      <c r="AE729" s="401"/>
      <c r="AF729" s="400"/>
      <c r="AG729" s="401"/>
      <c r="AH729" s="400"/>
      <c r="AI729" s="401"/>
      <c r="AJ729" s="400"/>
      <c r="AK729" s="401"/>
      <c r="AL729" s="400"/>
      <c r="AM729" s="401"/>
      <c r="AN729" s="400"/>
      <c r="AO729" s="401"/>
      <c r="AP729" s="400"/>
      <c r="AQ729" s="401"/>
      <c r="AR729" s="400"/>
      <c r="AS729" s="401"/>
      <c r="AT729" s="400"/>
      <c r="AU729" s="401"/>
      <c r="AV729" s="400"/>
      <c r="AW729" s="401"/>
      <c r="AX729" s="400"/>
      <c r="AY729" s="401"/>
      <c r="AZ729" s="400"/>
      <c r="BA729" s="401"/>
      <c r="BB729" s="400"/>
      <c r="BC729" s="401"/>
      <c r="BD729" s="400"/>
      <c r="BE729" s="401"/>
      <c r="BF729" s="400"/>
      <c r="BG729" s="401"/>
      <c r="BH729" s="400"/>
      <c r="BI729" s="401"/>
      <c r="BJ729" s="400"/>
      <c r="BK729" s="401"/>
      <c r="BL729" s="400"/>
      <c r="BM729" s="401"/>
      <c r="BN729" s="400"/>
      <c r="BO729" s="401"/>
      <c r="BP729" s="400"/>
      <c r="BQ729" s="401"/>
      <c r="BR729" s="400"/>
      <c r="BS729" s="401"/>
      <c r="BT729" s="400"/>
      <c r="BU729" s="401"/>
      <c r="BV729" s="337">
        <f t="shared" si="291"/>
        <v>0</v>
      </c>
      <c r="BW729" s="337">
        <f t="shared" si="292"/>
        <v>0</v>
      </c>
    </row>
    <row r="730" spans="1:75" s="64" customFormat="1" ht="21.95" customHeight="1" thickBot="1" x14ac:dyDescent="0.25">
      <c r="A730" s="898" t="s">
        <v>3853</v>
      </c>
      <c r="B730" s="393" t="s">
        <v>3854</v>
      </c>
      <c r="C730" s="394" t="s">
        <v>3233</v>
      </c>
      <c r="D730" s="395" t="s">
        <v>3855</v>
      </c>
      <c r="E730" s="411" t="s">
        <v>3856</v>
      </c>
      <c r="F730" s="396" t="s">
        <v>3224</v>
      </c>
      <c r="G730" s="396" t="s">
        <v>3225</v>
      </c>
      <c r="H730" s="397" t="s">
        <v>1851</v>
      </c>
      <c r="I730" s="899" t="s">
        <v>3857</v>
      </c>
      <c r="J730" s="353" t="s">
        <v>3268</v>
      </c>
      <c r="K730" s="357" t="s">
        <v>60</v>
      </c>
      <c r="L730" s="402"/>
      <c r="M730" s="403"/>
      <c r="N730" s="402"/>
      <c r="O730" s="403"/>
      <c r="P730" s="402"/>
      <c r="Q730" s="403"/>
      <c r="R730" s="402"/>
      <c r="S730" s="403"/>
      <c r="T730" s="402"/>
      <c r="U730" s="403"/>
      <c r="V730" s="402"/>
      <c r="W730" s="403"/>
      <c r="X730" s="402"/>
      <c r="Y730" s="403"/>
      <c r="Z730" s="402"/>
      <c r="AA730" s="403"/>
      <c r="AB730" s="402"/>
      <c r="AC730" s="403"/>
      <c r="AD730" s="402"/>
      <c r="AE730" s="403"/>
      <c r="AF730" s="402"/>
      <c r="AG730" s="403"/>
      <c r="AH730" s="402"/>
      <c r="AI730" s="403"/>
      <c r="AJ730" s="402"/>
      <c r="AK730" s="403"/>
      <c r="AL730" s="402"/>
      <c r="AM730" s="403"/>
      <c r="AN730" s="402"/>
      <c r="AO730" s="403"/>
      <c r="AP730" s="402"/>
      <c r="AQ730" s="403"/>
      <c r="AR730" s="402"/>
      <c r="AS730" s="403"/>
      <c r="AT730" s="402"/>
      <c r="AU730" s="403"/>
      <c r="AV730" s="402"/>
      <c r="AW730" s="403"/>
      <c r="AX730" s="402"/>
      <c r="AY730" s="403"/>
      <c r="AZ730" s="402"/>
      <c r="BA730" s="403"/>
      <c r="BB730" s="402"/>
      <c r="BC730" s="403"/>
      <c r="BD730" s="402"/>
      <c r="BE730" s="403"/>
      <c r="BF730" s="402"/>
      <c r="BG730" s="403"/>
      <c r="BH730" s="402"/>
      <c r="BI730" s="403"/>
      <c r="BJ730" s="402"/>
      <c r="BK730" s="403"/>
      <c r="BL730" s="402"/>
      <c r="BM730" s="403"/>
      <c r="BN730" s="402"/>
      <c r="BO730" s="403"/>
      <c r="BP730" s="402"/>
      <c r="BQ730" s="403"/>
      <c r="BR730" s="402"/>
      <c r="BS730" s="403"/>
      <c r="BT730" s="402"/>
      <c r="BU730" s="403"/>
      <c r="BV730" s="337">
        <f t="shared" si="291"/>
        <v>0</v>
      </c>
      <c r="BW730" s="337">
        <f t="shared" si="292"/>
        <v>0</v>
      </c>
    </row>
    <row r="731" spans="1:75" s="64" customFormat="1" ht="21.95" customHeight="1" x14ac:dyDescent="0.25">
      <c r="A731" s="425" t="s">
        <v>3858</v>
      </c>
      <c r="B731" s="526" t="s">
        <v>3859</v>
      </c>
      <c r="C731" s="527">
        <v>1</v>
      </c>
      <c r="D731" s="528" t="s">
        <v>3860</v>
      </c>
      <c r="E731" s="426" t="s">
        <v>3861</v>
      </c>
      <c r="F731" s="529" t="s">
        <v>3224</v>
      </c>
      <c r="G731" s="529" t="s">
        <v>3225</v>
      </c>
      <c r="H731" s="530" t="s">
        <v>3862</v>
      </c>
      <c r="I731" s="384" t="s">
        <v>1800</v>
      </c>
      <c r="J731" s="353" t="s">
        <v>3231</v>
      </c>
      <c r="K731" s="354" t="s">
        <v>3232</v>
      </c>
      <c r="L731" s="402"/>
      <c r="M731" s="403"/>
      <c r="N731" s="402"/>
      <c r="O731" s="403"/>
      <c r="P731" s="402"/>
      <c r="Q731" s="403"/>
      <c r="R731" s="402"/>
      <c r="S731" s="403"/>
      <c r="T731" s="402"/>
      <c r="U731" s="403"/>
      <c r="V731" s="402"/>
      <c r="W731" s="403"/>
      <c r="X731" s="402"/>
      <c r="Y731" s="403"/>
      <c r="Z731" s="402"/>
      <c r="AA731" s="403"/>
      <c r="AB731" s="402"/>
      <c r="AC731" s="403"/>
      <c r="AD731" s="402"/>
      <c r="AE731" s="403"/>
      <c r="AF731" s="402"/>
      <c r="AG731" s="403"/>
      <c r="AH731" s="402"/>
      <c r="AI731" s="403"/>
      <c r="AJ731" s="402"/>
      <c r="AK731" s="403"/>
      <c r="AL731" s="402"/>
      <c r="AM731" s="403"/>
      <c r="AN731" s="402"/>
      <c r="AO731" s="403"/>
      <c r="AP731" s="402"/>
      <c r="AQ731" s="403"/>
      <c r="AR731" s="402"/>
      <c r="AS731" s="403"/>
      <c r="AT731" s="402"/>
      <c r="AU731" s="403"/>
      <c r="AV731" s="402"/>
      <c r="AW731" s="403"/>
      <c r="AX731" s="402"/>
      <c r="AY731" s="403"/>
      <c r="AZ731" s="402"/>
      <c r="BA731" s="403"/>
      <c r="BB731" s="402"/>
      <c r="BC731" s="403"/>
      <c r="BD731" s="402"/>
      <c r="BE731" s="403"/>
      <c r="BF731" s="402"/>
      <c r="BG731" s="403"/>
      <c r="BH731" s="402"/>
      <c r="BI731" s="403"/>
      <c r="BJ731" s="402"/>
      <c r="BK731" s="403"/>
      <c r="BL731" s="402"/>
      <c r="BM731" s="403"/>
      <c r="BN731" s="402"/>
      <c r="BO731" s="403"/>
      <c r="BP731" s="402"/>
      <c r="BQ731" s="403"/>
      <c r="BR731" s="402"/>
      <c r="BS731" s="403"/>
      <c r="BT731" s="402"/>
      <c r="BU731" s="403"/>
      <c r="BV731" s="337">
        <f>L731+N731+P731+R731+T731+V731+X731+Z731+AB731+AD731+AF731+AH731+AJ731+AL731+AN731+AP731+AR731+AT731+AV731+AX731+AZ731+BB731+BD731+BF731+BH731+BJ731+BL731+BN731+BP731+BR731+BT731</f>
        <v>0</v>
      </c>
      <c r="BW731" s="337">
        <f>M731+O731+Q731+S731+U731+W731+Y731+AA731+AC731+AE731+AG731+AI731+AK731+AM731+AO731+AQ731+AS731+AU731+AW731+AY731+BA731+BC731+BE731+BG731+BI731+BK731+BM731+BO731+BQ731+BS731+BU731</f>
        <v>0</v>
      </c>
    </row>
    <row r="732" spans="1:75" s="64" customFormat="1" ht="21.95" customHeight="1" x14ac:dyDescent="0.2">
      <c r="A732" s="385" t="s">
        <v>3858</v>
      </c>
      <c r="B732" s="386" t="s">
        <v>3859</v>
      </c>
      <c r="C732" s="352" t="s">
        <v>3233</v>
      </c>
      <c r="D732" s="387" t="s">
        <v>3860</v>
      </c>
      <c r="E732" s="388" t="s">
        <v>3861</v>
      </c>
      <c r="F732" s="389" t="s">
        <v>3224</v>
      </c>
      <c r="G732" s="389" t="s">
        <v>3225</v>
      </c>
      <c r="H732" s="390" t="s">
        <v>3862</v>
      </c>
      <c r="I732" s="391" t="s">
        <v>1800</v>
      </c>
      <c r="J732" s="353" t="s">
        <v>3231</v>
      </c>
      <c r="K732" s="353" t="s">
        <v>3234</v>
      </c>
      <c r="L732" s="400">
        <v>5</v>
      </c>
      <c r="M732" s="401"/>
      <c r="N732" s="400">
        <v>2</v>
      </c>
      <c r="O732" s="401"/>
      <c r="P732" s="400">
        <v>5</v>
      </c>
      <c r="Q732" s="401"/>
      <c r="R732" s="400"/>
      <c r="S732" s="401"/>
      <c r="T732" s="400"/>
      <c r="U732" s="401"/>
      <c r="V732" s="400">
        <v>4</v>
      </c>
      <c r="W732" s="401"/>
      <c r="X732" s="400">
        <v>3</v>
      </c>
      <c r="Y732" s="401"/>
      <c r="Z732" s="400">
        <v>5</v>
      </c>
      <c r="AA732" s="401"/>
      <c r="AB732" s="400">
        <v>2</v>
      </c>
      <c r="AC732" s="401"/>
      <c r="AD732" s="400">
        <v>5</v>
      </c>
      <c r="AE732" s="401"/>
      <c r="AF732" s="400"/>
      <c r="AG732" s="401"/>
      <c r="AH732" s="400"/>
      <c r="AI732" s="401"/>
      <c r="AJ732" s="400">
        <v>4</v>
      </c>
      <c r="AK732" s="401"/>
      <c r="AL732" s="400">
        <v>3</v>
      </c>
      <c r="AM732" s="401"/>
      <c r="AN732" s="400">
        <v>5</v>
      </c>
      <c r="AO732" s="401"/>
      <c r="AP732" s="400">
        <v>2</v>
      </c>
      <c r="AQ732" s="401"/>
      <c r="AR732" s="400">
        <v>5</v>
      </c>
      <c r="AS732" s="401"/>
      <c r="AT732" s="400"/>
      <c r="AU732" s="401"/>
      <c r="AV732" s="400"/>
      <c r="AW732" s="401"/>
      <c r="AX732" s="400">
        <v>4</v>
      </c>
      <c r="AY732" s="401"/>
      <c r="AZ732" s="400">
        <v>3</v>
      </c>
      <c r="BA732" s="401"/>
      <c r="BB732" s="400">
        <v>5</v>
      </c>
      <c r="BC732" s="401"/>
      <c r="BD732" s="400">
        <v>2</v>
      </c>
      <c r="BE732" s="401"/>
      <c r="BF732" s="400">
        <v>5</v>
      </c>
      <c r="BG732" s="401"/>
      <c r="BH732" s="400"/>
      <c r="BI732" s="401"/>
      <c r="BJ732" s="400"/>
      <c r="BK732" s="401"/>
      <c r="BL732" s="400">
        <v>4</v>
      </c>
      <c r="BM732" s="401"/>
      <c r="BN732" s="400">
        <v>3</v>
      </c>
      <c r="BO732" s="401"/>
      <c r="BP732" s="400">
        <v>5</v>
      </c>
      <c r="BQ732" s="401"/>
      <c r="BR732" s="400">
        <v>2</v>
      </c>
      <c r="BS732" s="401"/>
      <c r="BT732" s="400"/>
      <c r="BU732" s="401"/>
      <c r="BV732" s="337">
        <f t="shared" ref="BV732:BV735" si="293">L732+N732+P732+R732+T732+V732+X732+Z732+AB732+AD732+AF732+AH732+AJ732+AL732+AN732+AP732+AR732+AT732+AV732+AX732+AZ732+BB732+BD732+BF732+BH732+BJ732+BL732+BN732+BP732+BR732+BT732</f>
        <v>83</v>
      </c>
      <c r="BW732" s="337">
        <f t="shared" ref="BW732:BW735" si="294">M732+O732+Q732+S732+U732+W732+Y732+AA732+AC732+AE732+AG732+AI732+AK732+AM732+AO732+AQ732+AS732+AU732+AW732+AY732+BA732+BC732+BE732+BG732+BI732+BK732+BM732+BO732+BQ732+BS732+BU732</f>
        <v>0</v>
      </c>
    </row>
    <row r="733" spans="1:75" s="64" customFormat="1" ht="21.95" customHeight="1" x14ac:dyDescent="0.2">
      <c r="A733" s="385" t="s">
        <v>3858</v>
      </c>
      <c r="B733" s="386" t="s">
        <v>3859</v>
      </c>
      <c r="C733" s="392" t="s">
        <v>3233</v>
      </c>
      <c r="D733" s="387" t="s">
        <v>3860</v>
      </c>
      <c r="E733" s="388" t="s">
        <v>3861</v>
      </c>
      <c r="F733" s="389" t="s">
        <v>3224</v>
      </c>
      <c r="G733" s="389" t="s">
        <v>3225</v>
      </c>
      <c r="H733" s="390" t="s">
        <v>3862</v>
      </c>
      <c r="I733" s="391" t="s">
        <v>1800</v>
      </c>
      <c r="J733" s="353" t="s">
        <v>3231</v>
      </c>
      <c r="K733" s="355" t="s">
        <v>3235</v>
      </c>
      <c r="L733" s="400"/>
      <c r="M733" s="401"/>
      <c r="N733" s="400"/>
      <c r="O733" s="401"/>
      <c r="P733" s="400"/>
      <c r="Q733" s="401"/>
      <c r="R733" s="400"/>
      <c r="S733" s="401"/>
      <c r="T733" s="400"/>
      <c r="U733" s="401"/>
      <c r="V733" s="400"/>
      <c r="W733" s="401"/>
      <c r="X733" s="400"/>
      <c r="Y733" s="401"/>
      <c r="Z733" s="400"/>
      <c r="AA733" s="401"/>
      <c r="AB733" s="400"/>
      <c r="AC733" s="401"/>
      <c r="AD733" s="400"/>
      <c r="AE733" s="401"/>
      <c r="AF733" s="400"/>
      <c r="AG733" s="401"/>
      <c r="AH733" s="400"/>
      <c r="AI733" s="401"/>
      <c r="AJ733" s="400"/>
      <c r="AK733" s="401"/>
      <c r="AL733" s="400"/>
      <c r="AM733" s="401"/>
      <c r="AN733" s="400"/>
      <c r="AO733" s="401"/>
      <c r="AP733" s="400"/>
      <c r="AQ733" s="401"/>
      <c r="AR733" s="400"/>
      <c r="AS733" s="401"/>
      <c r="AT733" s="400"/>
      <c r="AU733" s="401"/>
      <c r="AV733" s="400"/>
      <c r="AW733" s="401"/>
      <c r="AX733" s="400"/>
      <c r="AY733" s="401"/>
      <c r="AZ733" s="400"/>
      <c r="BA733" s="401"/>
      <c r="BB733" s="400"/>
      <c r="BC733" s="401"/>
      <c r="BD733" s="400"/>
      <c r="BE733" s="401"/>
      <c r="BF733" s="400"/>
      <c r="BG733" s="401"/>
      <c r="BH733" s="400"/>
      <c r="BI733" s="401"/>
      <c r="BJ733" s="400"/>
      <c r="BK733" s="401"/>
      <c r="BL733" s="400"/>
      <c r="BM733" s="401"/>
      <c r="BN733" s="400"/>
      <c r="BO733" s="401"/>
      <c r="BP733" s="400"/>
      <c r="BQ733" s="401"/>
      <c r="BR733" s="400"/>
      <c r="BS733" s="401"/>
      <c r="BT733" s="400"/>
      <c r="BU733" s="401"/>
      <c r="BV733" s="337">
        <f t="shared" si="293"/>
        <v>0</v>
      </c>
      <c r="BW733" s="337">
        <f t="shared" si="294"/>
        <v>0</v>
      </c>
    </row>
    <row r="734" spans="1:75" s="64" customFormat="1" ht="21.95" customHeight="1" x14ac:dyDescent="0.2">
      <c r="A734" s="385" t="s">
        <v>3858</v>
      </c>
      <c r="B734" s="386" t="s">
        <v>3859</v>
      </c>
      <c r="C734" s="392" t="s">
        <v>3233</v>
      </c>
      <c r="D734" s="387" t="s">
        <v>3860</v>
      </c>
      <c r="E734" s="388" t="s">
        <v>3861</v>
      </c>
      <c r="F734" s="389" t="s">
        <v>3224</v>
      </c>
      <c r="G734" s="389" t="s">
        <v>3225</v>
      </c>
      <c r="H734" s="390" t="s">
        <v>3862</v>
      </c>
      <c r="I734" s="391" t="s">
        <v>1800</v>
      </c>
      <c r="J734" s="353" t="s">
        <v>3231</v>
      </c>
      <c r="K734" s="356" t="s">
        <v>3236</v>
      </c>
      <c r="L734" s="400"/>
      <c r="M734" s="401"/>
      <c r="N734" s="400"/>
      <c r="O734" s="401"/>
      <c r="P734" s="400"/>
      <c r="Q734" s="401"/>
      <c r="R734" s="400"/>
      <c r="S734" s="401"/>
      <c r="T734" s="400"/>
      <c r="U734" s="401"/>
      <c r="V734" s="400"/>
      <c r="W734" s="401"/>
      <c r="X734" s="400"/>
      <c r="Y734" s="401"/>
      <c r="Z734" s="400"/>
      <c r="AA734" s="401"/>
      <c r="AB734" s="400"/>
      <c r="AC734" s="401"/>
      <c r="AD734" s="400"/>
      <c r="AE734" s="401"/>
      <c r="AF734" s="400"/>
      <c r="AG734" s="401"/>
      <c r="AH734" s="400"/>
      <c r="AI734" s="401"/>
      <c r="AJ734" s="400"/>
      <c r="AK734" s="401"/>
      <c r="AL734" s="400"/>
      <c r="AM734" s="401"/>
      <c r="AN734" s="400"/>
      <c r="AO734" s="401"/>
      <c r="AP734" s="400"/>
      <c r="AQ734" s="401"/>
      <c r="AR734" s="400"/>
      <c r="AS734" s="401"/>
      <c r="AT734" s="400"/>
      <c r="AU734" s="401"/>
      <c r="AV734" s="400"/>
      <c r="AW734" s="401"/>
      <c r="AX734" s="400"/>
      <c r="AY734" s="401"/>
      <c r="AZ734" s="400"/>
      <c r="BA734" s="401"/>
      <c r="BB734" s="400"/>
      <c r="BC734" s="401"/>
      <c r="BD734" s="400"/>
      <c r="BE734" s="401"/>
      <c r="BF734" s="400"/>
      <c r="BG734" s="401"/>
      <c r="BH734" s="400"/>
      <c r="BI734" s="401"/>
      <c r="BJ734" s="400"/>
      <c r="BK734" s="401"/>
      <c r="BL734" s="400"/>
      <c r="BM734" s="401"/>
      <c r="BN734" s="400"/>
      <c r="BO734" s="401"/>
      <c r="BP734" s="400"/>
      <c r="BQ734" s="401"/>
      <c r="BR734" s="400"/>
      <c r="BS734" s="401"/>
      <c r="BT734" s="400"/>
      <c r="BU734" s="401"/>
      <c r="BV734" s="337">
        <f t="shared" si="293"/>
        <v>0</v>
      </c>
      <c r="BW734" s="337">
        <f t="shared" si="294"/>
        <v>0</v>
      </c>
    </row>
    <row r="735" spans="1:75" s="64" customFormat="1" ht="21.95" customHeight="1" thickBot="1" x14ac:dyDescent="0.25">
      <c r="A735" s="898" t="s">
        <v>3858</v>
      </c>
      <c r="B735" s="393" t="s">
        <v>3859</v>
      </c>
      <c r="C735" s="394" t="s">
        <v>3233</v>
      </c>
      <c r="D735" s="395" t="s">
        <v>3860</v>
      </c>
      <c r="E735" s="411" t="s">
        <v>3861</v>
      </c>
      <c r="F735" s="396" t="s">
        <v>3224</v>
      </c>
      <c r="G735" s="396" t="s">
        <v>3225</v>
      </c>
      <c r="H735" s="397" t="s">
        <v>3862</v>
      </c>
      <c r="I735" s="899" t="s">
        <v>1800</v>
      </c>
      <c r="J735" s="353" t="s">
        <v>3231</v>
      </c>
      <c r="K735" s="357" t="s">
        <v>60</v>
      </c>
      <c r="L735" s="402"/>
      <c r="M735" s="403"/>
      <c r="N735" s="402"/>
      <c r="O735" s="403"/>
      <c r="P735" s="402"/>
      <c r="Q735" s="403"/>
      <c r="R735" s="402"/>
      <c r="S735" s="403"/>
      <c r="T735" s="402"/>
      <c r="U735" s="403"/>
      <c r="V735" s="402"/>
      <c r="W735" s="403"/>
      <c r="X735" s="402"/>
      <c r="Y735" s="403"/>
      <c r="Z735" s="402"/>
      <c r="AA735" s="403"/>
      <c r="AB735" s="402"/>
      <c r="AC735" s="403"/>
      <c r="AD735" s="402"/>
      <c r="AE735" s="403"/>
      <c r="AF735" s="402"/>
      <c r="AG735" s="403"/>
      <c r="AH735" s="402"/>
      <c r="AI735" s="403"/>
      <c r="AJ735" s="402"/>
      <c r="AK735" s="403"/>
      <c r="AL735" s="402"/>
      <c r="AM735" s="403"/>
      <c r="AN735" s="402"/>
      <c r="AO735" s="403"/>
      <c r="AP735" s="402"/>
      <c r="AQ735" s="403"/>
      <c r="AR735" s="402"/>
      <c r="AS735" s="403"/>
      <c r="AT735" s="402"/>
      <c r="AU735" s="403"/>
      <c r="AV735" s="402"/>
      <c r="AW735" s="403"/>
      <c r="AX735" s="402"/>
      <c r="AY735" s="403"/>
      <c r="AZ735" s="402"/>
      <c r="BA735" s="403"/>
      <c r="BB735" s="402"/>
      <c r="BC735" s="403"/>
      <c r="BD735" s="402"/>
      <c r="BE735" s="403"/>
      <c r="BF735" s="402"/>
      <c r="BG735" s="403"/>
      <c r="BH735" s="402"/>
      <c r="BI735" s="403"/>
      <c r="BJ735" s="402"/>
      <c r="BK735" s="403"/>
      <c r="BL735" s="402"/>
      <c r="BM735" s="403"/>
      <c r="BN735" s="402"/>
      <c r="BO735" s="403"/>
      <c r="BP735" s="402"/>
      <c r="BQ735" s="403"/>
      <c r="BR735" s="402"/>
      <c r="BS735" s="403"/>
      <c r="BT735" s="402"/>
      <c r="BU735" s="403"/>
      <c r="BV735" s="337">
        <f t="shared" si="293"/>
        <v>0</v>
      </c>
      <c r="BW735" s="337">
        <f t="shared" si="294"/>
        <v>0</v>
      </c>
    </row>
    <row r="736" spans="1:75" s="64" customFormat="1" ht="21.95" customHeight="1" x14ac:dyDescent="0.25">
      <c r="A736" s="425" t="s">
        <v>3863</v>
      </c>
      <c r="B736" s="526" t="s">
        <v>3864</v>
      </c>
      <c r="C736" s="527">
        <v>1</v>
      </c>
      <c r="D736" s="528" t="s">
        <v>3865</v>
      </c>
      <c r="E736" s="426" t="s">
        <v>3866</v>
      </c>
      <c r="F736" s="529" t="s">
        <v>3224</v>
      </c>
      <c r="G736" s="529" t="s">
        <v>3225</v>
      </c>
      <c r="H736" s="530" t="s">
        <v>1853</v>
      </c>
      <c r="I736" s="384" t="s">
        <v>3867</v>
      </c>
      <c r="J736" s="353" t="s">
        <v>3231</v>
      </c>
      <c r="K736" s="354" t="s">
        <v>3232</v>
      </c>
      <c r="L736" s="402"/>
      <c r="M736" s="403"/>
      <c r="N736" s="402"/>
      <c r="O736" s="403"/>
      <c r="P736" s="402"/>
      <c r="Q736" s="403"/>
      <c r="R736" s="402"/>
      <c r="S736" s="403"/>
      <c r="T736" s="402"/>
      <c r="U736" s="403"/>
      <c r="V736" s="402"/>
      <c r="W736" s="403"/>
      <c r="X736" s="402"/>
      <c r="Y736" s="403"/>
      <c r="Z736" s="402"/>
      <c r="AA736" s="403"/>
      <c r="AB736" s="402"/>
      <c r="AC736" s="403"/>
      <c r="AD736" s="402"/>
      <c r="AE736" s="403"/>
      <c r="AF736" s="402"/>
      <c r="AG736" s="403"/>
      <c r="AH736" s="402"/>
      <c r="AI736" s="403"/>
      <c r="AJ736" s="402"/>
      <c r="AK736" s="403"/>
      <c r="AL736" s="402"/>
      <c r="AM736" s="403"/>
      <c r="AN736" s="402"/>
      <c r="AO736" s="403"/>
      <c r="AP736" s="402"/>
      <c r="AQ736" s="403"/>
      <c r="AR736" s="402"/>
      <c r="AS736" s="403"/>
      <c r="AT736" s="402"/>
      <c r="AU736" s="403"/>
      <c r="AV736" s="402"/>
      <c r="AW736" s="403"/>
      <c r="AX736" s="402"/>
      <c r="AY736" s="403"/>
      <c r="AZ736" s="402"/>
      <c r="BA736" s="403"/>
      <c r="BB736" s="402"/>
      <c r="BC736" s="403"/>
      <c r="BD736" s="402"/>
      <c r="BE736" s="403"/>
      <c r="BF736" s="402"/>
      <c r="BG736" s="403"/>
      <c r="BH736" s="402"/>
      <c r="BI736" s="403"/>
      <c r="BJ736" s="402"/>
      <c r="BK736" s="403"/>
      <c r="BL736" s="402"/>
      <c r="BM736" s="403"/>
      <c r="BN736" s="402"/>
      <c r="BO736" s="403"/>
      <c r="BP736" s="402"/>
      <c r="BQ736" s="403"/>
      <c r="BR736" s="402"/>
      <c r="BS736" s="403"/>
      <c r="BT736" s="402"/>
      <c r="BU736" s="403"/>
      <c r="BV736" s="337">
        <f>L736+N736+P736+R736+T736+V736+X736+Z736+AB736+AD736+AF736+AH736+AJ736+AL736+AN736+AP736+AR736+AT736+AV736+AX736+AZ736+BB736+BD736+BF736+BH736+BJ736+BL736+BN736+BP736+BR736+BT736</f>
        <v>0</v>
      </c>
      <c r="BW736" s="337">
        <f>M736+O736+Q736+S736+U736+W736+Y736+AA736+AC736+AE736+AG736+AI736+AK736+AM736+AO736+AQ736+AS736+AU736+AW736+AY736+BA736+BC736+BE736+BG736+BI736+BK736+BM736+BO736+BQ736+BS736+BU736</f>
        <v>0</v>
      </c>
    </row>
    <row r="737" spans="1:75" s="64" customFormat="1" ht="21.95" customHeight="1" x14ac:dyDescent="0.2">
      <c r="A737" s="385" t="s">
        <v>3863</v>
      </c>
      <c r="B737" s="386" t="s">
        <v>3864</v>
      </c>
      <c r="C737" s="352" t="s">
        <v>3233</v>
      </c>
      <c r="D737" s="387" t="s">
        <v>3865</v>
      </c>
      <c r="E737" s="388" t="s">
        <v>3866</v>
      </c>
      <c r="F737" s="389" t="s">
        <v>3224</v>
      </c>
      <c r="G737" s="389" t="s">
        <v>3225</v>
      </c>
      <c r="H737" s="390" t="s">
        <v>1853</v>
      </c>
      <c r="I737" s="391" t="s">
        <v>3867</v>
      </c>
      <c r="J737" s="353" t="s">
        <v>3231</v>
      </c>
      <c r="K737" s="353" t="s">
        <v>3234</v>
      </c>
      <c r="L737" s="400">
        <v>3</v>
      </c>
      <c r="M737" s="401"/>
      <c r="N737" s="400">
        <v>6</v>
      </c>
      <c r="O737" s="401"/>
      <c r="P737" s="400">
        <v>5</v>
      </c>
      <c r="Q737" s="401"/>
      <c r="R737" s="400"/>
      <c r="S737" s="401"/>
      <c r="T737" s="400"/>
      <c r="U737" s="401"/>
      <c r="V737" s="400">
        <v>6</v>
      </c>
      <c r="W737" s="401"/>
      <c r="X737" s="400">
        <v>3</v>
      </c>
      <c r="Y737" s="401"/>
      <c r="Z737" s="400">
        <v>5</v>
      </c>
      <c r="AA737" s="401"/>
      <c r="AB737" s="400">
        <v>4</v>
      </c>
      <c r="AC737" s="401"/>
      <c r="AD737" s="400">
        <v>5</v>
      </c>
      <c r="AE737" s="401"/>
      <c r="AF737" s="400"/>
      <c r="AG737" s="401"/>
      <c r="AH737" s="400"/>
      <c r="AI737" s="401"/>
      <c r="AJ737" s="400">
        <v>6</v>
      </c>
      <c r="AK737" s="401"/>
      <c r="AL737" s="400">
        <v>3</v>
      </c>
      <c r="AM737" s="401"/>
      <c r="AN737" s="400">
        <v>5</v>
      </c>
      <c r="AO737" s="401"/>
      <c r="AP737" s="400">
        <v>4</v>
      </c>
      <c r="AQ737" s="401"/>
      <c r="AR737" s="400">
        <v>5</v>
      </c>
      <c r="AS737" s="401"/>
      <c r="AT737" s="400"/>
      <c r="AU737" s="401"/>
      <c r="AV737" s="400"/>
      <c r="AW737" s="401"/>
      <c r="AX737" s="400">
        <v>6</v>
      </c>
      <c r="AY737" s="401"/>
      <c r="AZ737" s="400">
        <v>3</v>
      </c>
      <c r="BA737" s="401"/>
      <c r="BB737" s="400">
        <v>5</v>
      </c>
      <c r="BC737" s="401"/>
      <c r="BD737" s="400">
        <v>4</v>
      </c>
      <c r="BE737" s="401"/>
      <c r="BF737" s="400">
        <v>5</v>
      </c>
      <c r="BG737" s="401"/>
      <c r="BH737" s="400"/>
      <c r="BI737" s="401"/>
      <c r="BJ737" s="400"/>
      <c r="BK737" s="401"/>
      <c r="BL737" s="400">
        <v>6</v>
      </c>
      <c r="BM737" s="401"/>
      <c r="BN737" s="400">
        <v>3</v>
      </c>
      <c r="BO737" s="401"/>
      <c r="BP737" s="400">
        <v>5</v>
      </c>
      <c r="BQ737" s="401"/>
      <c r="BR737" s="400">
        <v>4</v>
      </c>
      <c r="BS737" s="401"/>
      <c r="BT737" s="400"/>
      <c r="BU737" s="401"/>
      <c r="BV737" s="337">
        <f t="shared" ref="BV737:BV740" si="295">L737+N737+P737+R737+T737+V737+X737+Z737+AB737+AD737+AF737+AH737+AJ737+AL737+AN737+AP737+AR737+AT737+AV737+AX737+AZ737+BB737+BD737+BF737+BH737+BJ737+BL737+BN737+BP737+BR737+BT737</f>
        <v>101</v>
      </c>
      <c r="BW737" s="337">
        <f t="shared" ref="BW737:BW740" si="296">M737+O737+Q737+S737+U737+W737+Y737+AA737+AC737+AE737+AG737+AI737+AK737+AM737+AO737+AQ737+AS737+AU737+AW737+AY737+BA737+BC737+BE737+BG737+BI737+BK737+BM737+BO737+BQ737+BS737+BU737</f>
        <v>0</v>
      </c>
    </row>
    <row r="738" spans="1:75" s="64" customFormat="1" ht="21.95" customHeight="1" x14ac:dyDescent="0.2">
      <c r="A738" s="385" t="s">
        <v>3863</v>
      </c>
      <c r="B738" s="386" t="s">
        <v>3864</v>
      </c>
      <c r="C738" s="392" t="s">
        <v>3233</v>
      </c>
      <c r="D738" s="387" t="s">
        <v>3865</v>
      </c>
      <c r="E738" s="388" t="s">
        <v>3866</v>
      </c>
      <c r="F738" s="389" t="s">
        <v>3224</v>
      </c>
      <c r="G738" s="389" t="s">
        <v>3225</v>
      </c>
      <c r="H738" s="390" t="s">
        <v>1853</v>
      </c>
      <c r="I738" s="391" t="s">
        <v>3867</v>
      </c>
      <c r="J738" s="353" t="s">
        <v>3231</v>
      </c>
      <c r="K738" s="355" t="s">
        <v>3235</v>
      </c>
      <c r="L738" s="400"/>
      <c r="M738" s="401"/>
      <c r="N738" s="400"/>
      <c r="O738" s="401"/>
      <c r="P738" s="400"/>
      <c r="Q738" s="401"/>
      <c r="R738" s="400"/>
      <c r="S738" s="401"/>
      <c r="T738" s="400"/>
      <c r="U738" s="401"/>
      <c r="V738" s="400"/>
      <c r="W738" s="401"/>
      <c r="X738" s="400"/>
      <c r="Y738" s="401"/>
      <c r="Z738" s="400"/>
      <c r="AA738" s="401"/>
      <c r="AB738" s="400"/>
      <c r="AC738" s="401"/>
      <c r="AD738" s="400"/>
      <c r="AE738" s="401"/>
      <c r="AF738" s="400"/>
      <c r="AG738" s="401"/>
      <c r="AH738" s="400"/>
      <c r="AI738" s="401"/>
      <c r="AJ738" s="400"/>
      <c r="AK738" s="401"/>
      <c r="AL738" s="400"/>
      <c r="AM738" s="401"/>
      <c r="AN738" s="400"/>
      <c r="AO738" s="401"/>
      <c r="AP738" s="400"/>
      <c r="AQ738" s="401"/>
      <c r="AR738" s="400"/>
      <c r="AS738" s="401"/>
      <c r="AT738" s="400"/>
      <c r="AU738" s="401"/>
      <c r="AV738" s="400"/>
      <c r="AW738" s="401"/>
      <c r="AX738" s="400"/>
      <c r="AY738" s="401"/>
      <c r="AZ738" s="400"/>
      <c r="BA738" s="401"/>
      <c r="BB738" s="400"/>
      <c r="BC738" s="401"/>
      <c r="BD738" s="400"/>
      <c r="BE738" s="401"/>
      <c r="BF738" s="400"/>
      <c r="BG738" s="401"/>
      <c r="BH738" s="400"/>
      <c r="BI738" s="401"/>
      <c r="BJ738" s="400"/>
      <c r="BK738" s="401"/>
      <c r="BL738" s="400"/>
      <c r="BM738" s="401"/>
      <c r="BN738" s="400"/>
      <c r="BO738" s="401"/>
      <c r="BP738" s="400"/>
      <c r="BQ738" s="401"/>
      <c r="BR738" s="400"/>
      <c r="BS738" s="401"/>
      <c r="BT738" s="400"/>
      <c r="BU738" s="401"/>
      <c r="BV738" s="337">
        <f t="shared" si="295"/>
        <v>0</v>
      </c>
      <c r="BW738" s="337">
        <f t="shared" si="296"/>
        <v>0</v>
      </c>
    </row>
    <row r="739" spans="1:75" s="64" customFormat="1" ht="21.95" customHeight="1" x14ac:dyDescent="0.2">
      <c r="A739" s="385" t="s">
        <v>3863</v>
      </c>
      <c r="B739" s="386" t="s">
        <v>3864</v>
      </c>
      <c r="C739" s="392" t="s">
        <v>3233</v>
      </c>
      <c r="D739" s="387" t="s">
        <v>3865</v>
      </c>
      <c r="E739" s="388" t="s">
        <v>3866</v>
      </c>
      <c r="F739" s="389" t="s">
        <v>3224</v>
      </c>
      <c r="G739" s="389" t="s">
        <v>3225</v>
      </c>
      <c r="H739" s="390" t="s">
        <v>1853</v>
      </c>
      <c r="I739" s="391" t="s">
        <v>3867</v>
      </c>
      <c r="J739" s="353" t="s">
        <v>3231</v>
      </c>
      <c r="K739" s="356" t="s">
        <v>3236</v>
      </c>
      <c r="L739" s="400"/>
      <c r="M739" s="401"/>
      <c r="N739" s="400"/>
      <c r="O739" s="401"/>
      <c r="P739" s="400"/>
      <c r="Q739" s="401"/>
      <c r="R739" s="400"/>
      <c r="S739" s="401"/>
      <c r="T739" s="400"/>
      <c r="U739" s="401"/>
      <c r="V739" s="400"/>
      <c r="W739" s="401"/>
      <c r="X739" s="400"/>
      <c r="Y739" s="401"/>
      <c r="Z739" s="400"/>
      <c r="AA739" s="401"/>
      <c r="AB739" s="400"/>
      <c r="AC739" s="401"/>
      <c r="AD739" s="400"/>
      <c r="AE739" s="401"/>
      <c r="AF739" s="400"/>
      <c r="AG739" s="401"/>
      <c r="AH739" s="400"/>
      <c r="AI739" s="401"/>
      <c r="AJ739" s="400"/>
      <c r="AK739" s="401"/>
      <c r="AL739" s="400"/>
      <c r="AM739" s="401"/>
      <c r="AN739" s="400"/>
      <c r="AO739" s="401"/>
      <c r="AP739" s="400"/>
      <c r="AQ739" s="401"/>
      <c r="AR739" s="400"/>
      <c r="AS739" s="401"/>
      <c r="AT739" s="400"/>
      <c r="AU739" s="401"/>
      <c r="AV739" s="400"/>
      <c r="AW739" s="401"/>
      <c r="AX739" s="400"/>
      <c r="AY739" s="401"/>
      <c r="AZ739" s="400"/>
      <c r="BA739" s="401"/>
      <c r="BB739" s="400"/>
      <c r="BC739" s="401"/>
      <c r="BD739" s="400"/>
      <c r="BE739" s="401"/>
      <c r="BF739" s="400"/>
      <c r="BG739" s="401"/>
      <c r="BH739" s="400"/>
      <c r="BI739" s="401"/>
      <c r="BJ739" s="400"/>
      <c r="BK739" s="401"/>
      <c r="BL739" s="400"/>
      <c r="BM739" s="401"/>
      <c r="BN739" s="400"/>
      <c r="BO739" s="401"/>
      <c r="BP739" s="400"/>
      <c r="BQ739" s="401"/>
      <c r="BR739" s="400"/>
      <c r="BS739" s="401"/>
      <c r="BT739" s="400"/>
      <c r="BU739" s="401"/>
      <c r="BV739" s="337">
        <f t="shared" si="295"/>
        <v>0</v>
      </c>
      <c r="BW739" s="337">
        <f t="shared" si="296"/>
        <v>0</v>
      </c>
    </row>
    <row r="740" spans="1:75" s="64" customFormat="1" ht="21.95" customHeight="1" thickBot="1" x14ac:dyDescent="0.25">
      <c r="A740" s="898" t="s">
        <v>3863</v>
      </c>
      <c r="B740" s="393" t="s">
        <v>3864</v>
      </c>
      <c r="C740" s="394" t="s">
        <v>3233</v>
      </c>
      <c r="D740" s="395" t="s">
        <v>3865</v>
      </c>
      <c r="E740" s="411" t="s">
        <v>3866</v>
      </c>
      <c r="F740" s="396" t="s">
        <v>3224</v>
      </c>
      <c r="G740" s="396" t="s">
        <v>3225</v>
      </c>
      <c r="H740" s="397" t="s">
        <v>1853</v>
      </c>
      <c r="I740" s="899" t="s">
        <v>3867</v>
      </c>
      <c r="J740" s="353" t="s">
        <v>3231</v>
      </c>
      <c r="K740" s="357" t="s">
        <v>60</v>
      </c>
      <c r="L740" s="402"/>
      <c r="M740" s="403"/>
      <c r="N740" s="402"/>
      <c r="O740" s="403"/>
      <c r="P740" s="402"/>
      <c r="Q740" s="403"/>
      <c r="R740" s="402"/>
      <c r="S740" s="403"/>
      <c r="T740" s="402"/>
      <c r="U740" s="403"/>
      <c r="V740" s="402"/>
      <c r="W740" s="403"/>
      <c r="X740" s="402"/>
      <c r="Y740" s="403"/>
      <c r="Z740" s="402"/>
      <c r="AA740" s="403"/>
      <c r="AB740" s="402"/>
      <c r="AC740" s="403"/>
      <c r="AD740" s="402"/>
      <c r="AE740" s="403"/>
      <c r="AF740" s="402"/>
      <c r="AG740" s="403"/>
      <c r="AH740" s="402"/>
      <c r="AI740" s="403"/>
      <c r="AJ740" s="402"/>
      <c r="AK740" s="403"/>
      <c r="AL740" s="402"/>
      <c r="AM740" s="403"/>
      <c r="AN740" s="402"/>
      <c r="AO740" s="403"/>
      <c r="AP740" s="402"/>
      <c r="AQ740" s="403"/>
      <c r="AR740" s="402"/>
      <c r="AS740" s="403"/>
      <c r="AT740" s="402"/>
      <c r="AU740" s="403"/>
      <c r="AV740" s="402"/>
      <c r="AW740" s="403"/>
      <c r="AX740" s="402"/>
      <c r="AY740" s="403"/>
      <c r="AZ740" s="402"/>
      <c r="BA740" s="403"/>
      <c r="BB740" s="402"/>
      <c r="BC740" s="403"/>
      <c r="BD740" s="402"/>
      <c r="BE740" s="403"/>
      <c r="BF740" s="402"/>
      <c r="BG740" s="403"/>
      <c r="BH740" s="402"/>
      <c r="BI740" s="403"/>
      <c r="BJ740" s="402"/>
      <c r="BK740" s="403"/>
      <c r="BL740" s="402"/>
      <c r="BM740" s="403"/>
      <c r="BN740" s="402"/>
      <c r="BO740" s="403"/>
      <c r="BP740" s="402"/>
      <c r="BQ740" s="403"/>
      <c r="BR740" s="402"/>
      <c r="BS740" s="403"/>
      <c r="BT740" s="402"/>
      <c r="BU740" s="403"/>
      <c r="BV740" s="337">
        <f t="shared" si="295"/>
        <v>0</v>
      </c>
      <c r="BW740" s="337">
        <f t="shared" si="296"/>
        <v>0</v>
      </c>
    </row>
    <row r="741" spans="1:75" s="64" customFormat="1" ht="21.95" customHeight="1" x14ac:dyDescent="0.25">
      <c r="A741" s="425" t="s">
        <v>3868</v>
      </c>
      <c r="B741" s="526" t="s">
        <v>3869</v>
      </c>
      <c r="C741" s="527">
        <v>1</v>
      </c>
      <c r="D741" s="528" t="s">
        <v>3870</v>
      </c>
      <c r="E741" s="426" t="s">
        <v>3871</v>
      </c>
      <c r="F741" s="529" t="s">
        <v>3224</v>
      </c>
      <c r="G741" s="529" t="s">
        <v>3225</v>
      </c>
      <c r="H741" s="530" t="s">
        <v>3872</v>
      </c>
      <c r="I741" s="384" t="s">
        <v>1802</v>
      </c>
      <c r="J741" s="353" t="s">
        <v>3231</v>
      </c>
      <c r="K741" s="354" t="s">
        <v>3232</v>
      </c>
      <c r="L741" s="402"/>
      <c r="M741" s="403"/>
      <c r="N741" s="402"/>
      <c r="O741" s="403"/>
      <c r="P741" s="402"/>
      <c r="Q741" s="403"/>
      <c r="R741" s="402"/>
      <c r="S741" s="403"/>
      <c r="T741" s="402"/>
      <c r="U741" s="403"/>
      <c r="V741" s="402"/>
      <c r="W741" s="403"/>
      <c r="X741" s="402"/>
      <c r="Y741" s="403"/>
      <c r="Z741" s="402"/>
      <c r="AA741" s="403"/>
      <c r="AB741" s="402"/>
      <c r="AC741" s="403"/>
      <c r="AD741" s="402"/>
      <c r="AE741" s="403"/>
      <c r="AF741" s="402"/>
      <c r="AG741" s="403"/>
      <c r="AH741" s="402"/>
      <c r="AI741" s="403"/>
      <c r="AJ741" s="402"/>
      <c r="AK741" s="403"/>
      <c r="AL741" s="402"/>
      <c r="AM741" s="403"/>
      <c r="AN741" s="402"/>
      <c r="AO741" s="403"/>
      <c r="AP741" s="402"/>
      <c r="AQ741" s="403"/>
      <c r="AR741" s="402"/>
      <c r="AS741" s="403"/>
      <c r="AT741" s="402"/>
      <c r="AU741" s="403"/>
      <c r="AV741" s="402"/>
      <c r="AW741" s="403"/>
      <c r="AX741" s="402"/>
      <c r="AY741" s="403"/>
      <c r="AZ741" s="402"/>
      <c r="BA741" s="403"/>
      <c r="BB741" s="402"/>
      <c r="BC741" s="403"/>
      <c r="BD741" s="402"/>
      <c r="BE741" s="403"/>
      <c r="BF741" s="402"/>
      <c r="BG741" s="403"/>
      <c r="BH741" s="402"/>
      <c r="BI741" s="403"/>
      <c r="BJ741" s="402"/>
      <c r="BK741" s="403"/>
      <c r="BL741" s="402"/>
      <c r="BM741" s="403"/>
      <c r="BN741" s="402"/>
      <c r="BO741" s="403"/>
      <c r="BP741" s="402"/>
      <c r="BQ741" s="403"/>
      <c r="BR741" s="402"/>
      <c r="BS741" s="403"/>
      <c r="BT741" s="402"/>
      <c r="BU741" s="403"/>
      <c r="BV741" s="337">
        <f>L741+N741+P741+R741+T741+V741+X741+Z741+AB741+AD741+AF741+AH741+AJ741+AL741+AN741+AP741+AR741+AT741+AV741+AX741+AZ741+BB741+BD741+BF741+BH741+BJ741+BL741+BN741+BP741+BR741+BT741</f>
        <v>0</v>
      </c>
      <c r="BW741" s="337">
        <f>M741+O741+Q741+S741+U741+W741+Y741+AA741+AC741+AE741+AG741+AI741+AK741+AM741+AO741+AQ741+AS741+AU741+AW741+AY741+BA741+BC741+BE741+BG741+BI741+BK741+BM741+BO741+BQ741+BS741+BU741</f>
        <v>0</v>
      </c>
    </row>
    <row r="742" spans="1:75" s="64" customFormat="1" ht="21.95" customHeight="1" x14ac:dyDescent="0.2">
      <c r="A742" s="385" t="s">
        <v>3868</v>
      </c>
      <c r="B742" s="386" t="s">
        <v>3869</v>
      </c>
      <c r="C742" s="352" t="s">
        <v>3233</v>
      </c>
      <c r="D742" s="387" t="s">
        <v>3870</v>
      </c>
      <c r="E742" s="388" t="s">
        <v>3871</v>
      </c>
      <c r="F742" s="389" t="s">
        <v>3224</v>
      </c>
      <c r="G742" s="389" t="s">
        <v>3225</v>
      </c>
      <c r="H742" s="390" t="s">
        <v>3872</v>
      </c>
      <c r="I742" s="391" t="s">
        <v>1802</v>
      </c>
      <c r="J742" s="353" t="s">
        <v>3231</v>
      </c>
      <c r="K742" s="353" t="s">
        <v>3234</v>
      </c>
      <c r="L742" s="400">
        <v>1</v>
      </c>
      <c r="M742" s="401"/>
      <c r="N742" s="400">
        <v>1</v>
      </c>
      <c r="O742" s="401"/>
      <c r="P742" s="400">
        <v>1</v>
      </c>
      <c r="Q742" s="401"/>
      <c r="R742" s="400"/>
      <c r="S742" s="401"/>
      <c r="T742" s="400"/>
      <c r="U742" s="401"/>
      <c r="V742" s="400"/>
      <c r="W742" s="401"/>
      <c r="X742" s="400"/>
      <c r="Y742" s="401"/>
      <c r="Z742" s="400">
        <v>1</v>
      </c>
      <c r="AA742" s="401"/>
      <c r="AB742" s="400">
        <v>1</v>
      </c>
      <c r="AC742" s="401"/>
      <c r="AD742" s="400">
        <v>1</v>
      </c>
      <c r="AE742" s="401"/>
      <c r="AF742" s="400"/>
      <c r="AG742" s="401"/>
      <c r="AH742" s="400"/>
      <c r="AI742" s="401"/>
      <c r="AJ742" s="400"/>
      <c r="AK742" s="401"/>
      <c r="AL742" s="400"/>
      <c r="AM742" s="401"/>
      <c r="AN742" s="400">
        <v>1</v>
      </c>
      <c r="AO742" s="401"/>
      <c r="AP742" s="400">
        <v>1</v>
      </c>
      <c r="AQ742" s="401"/>
      <c r="AR742" s="400">
        <v>1</v>
      </c>
      <c r="AS742" s="401"/>
      <c r="AT742" s="400"/>
      <c r="AU742" s="401"/>
      <c r="AV742" s="400"/>
      <c r="AW742" s="401"/>
      <c r="AX742" s="400"/>
      <c r="AY742" s="401"/>
      <c r="AZ742" s="400"/>
      <c r="BA742" s="401"/>
      <c r="BB742" s="400">
        <v>1</v>
      </c>
      <c r="BC742" s="401"/>
      <c r="BD742" s="400">
        <v>1</v>
      </c>
      <c r="BE742" s="401"/>
      <c r="BF742" s="400">
        <v>1</v>
      </c>
      <c r="BG742" s="401"/>
      <c r="BH742" s="400"/>
      <c r="BI742" s="401"/>
      <c r="BJ742" s="400"/>
      <c r="BK742" s="401"/>
      <c r="BL742" s="400"/>
      <c r="BM742" s="401"/>
      <c r="BN742" s="400"/>
      <c r="BO742" s="401"/>
      <c r="BP742" s="400">
        <v>1</v>
      </c>
      <c r="BQ742" s="401"/>
      <c r="BR742" s="400">
        <v>1</v>
      </c>
      <c r="BS742" s="401"/>
      <c r="BT742" s="400"/>
      <c r="BU742" s="401"/>
      <c r="BV742" s="337">
        <f t="shared" ref="BV742:BV745" si="297">L742+N742+P742+R742+T742+V742+X742+Z742+AB742+AD742+AF742+AH742+AJ742+AL742+AN742+AP742+AR742+AT742+AV742+AX742+AZ742+BB742+BD742+BF742+BH742+BJ742+BL742+BN742+BP742+BR742+BT742</f>
        <v>14</v>
      </c>
      <c r="BW742" s="337">
        <f t="shared" ref="BW742:BW745" si="298">M742+O742+Q742+S742+U742+W742+Y742+AA742+AC742+AE742+AG742+AI742+AK742+AM742+AO742+AQ742+AS742+AU742+AW742+AY742+BA742+BC742+BE742+BG742+BI742+BK742+BM742+BO742+BQ742+BS742+BU742</f>
        <v>0</v>
      </c>
    </row>
    <row r="743" spans="1:75" s="64" customFormat="1" ht="21.95" customHeight="1" x14ac:dyDescent="0.2">
      <c r="A743" s="385" t="s">
        <v>3868</v>
      </c>
      <c r="B743" s="386" t="s">
        <v>3869</v>
      </c>
      <c r="C743" s="392" t="s">
        <v>3233</v>
      </c>
      <c r="D743" s="387" t="s">
        <v>3870</v>
      </c>
      <c r="E743" s="388" t="s">
        <v>3871</v>
      </c>
      <c r="F743" s="389" t="s">
        <v>3224</v>
      </c>
      <c r="G743" s="389" t="s">
        <v>3225</v>
      </c>
      <c r="H743" s="390" t="s">
        <v>3872</v>
      </c>
      <c r="I743" s="391" t="s">
        <v>1802</v>
      </c>
      <c r="J743" s="353" t="s">
        <v>3231</v>
      </c>
      <c r="K743" s="355" t="s">
        <v>3235</v>
      </c>
      <c r="L743" s="400"/>
      <c r="M743" s="401"/>
      <c r="N743" s="400"/>
      <c r="O743" s="401"/>
      <c r="P743" s="400"/>
      <c r="Q743" s="401"/>
      <c r="R743" s="400"/>
      <c r="S743" s="401"/>
      <c r="T743" s="400"/>
      <c r="U743" s="401"/>
      <c r="V743" s="400"/>
      <c r="W743" s="401"/>
      <c r="X743" s="400"/>
      <c r="Y743" s="401"/>
      <c r="Z743" s="400"/>
      <c r="AA743" s="401"/>
      <c r="AB743" s="400"/>
      <c r="AC743" s="401"/>
      <c r="AD743" s="400"/>
      <c r="AE743" s="401"/>
      <c r="AF743" s="400"/>
      <c r="AG743" s="401"/>
      <c r="AH743" s="400"/>
      <c r="AI743" s="401"/>
      <c r="AJ743" s="400"/>
      <c r="AK743" s="401"/>
      <c r="AL743" s="400"/>
      <c r="AM743" s="401"/>
      <c r="AN743" s="400"/>
      <c r="AO743" s="401"/>
      <c r="AP743" s="400"/>
      <c r="AQ743" s="401"/>
      <c r="AR743" s="400"/>
      <c r="AS743" s="401"/>
      <c r="AT743" s="400"/>
      <c r="AU743" s="401"/>
      <c r="AV743" s="400"/>
      <c r="AW743" s="401"/>
      <c r="AX743" s="400"/>
      <c r="AY743" s="401"/>
      <c r="AZ743" s="400"/>
      <c r="BA743" s="401"/>
      <c r="BB743" s="400"/>
      <c r="BC743" s="401"/>
      <c r="BD743" s="400"/>
      <c r="BE743" s="401"/>
      <c r="BF743" s="400"/>
      <c r="BG743" s="401"/>
      <c r="BH743" s="400"/>
      <c r="BI743" s="401"/>
      <c r="BJ743" s="400"/>
      <c r="BK743" s="401"/>
      <c r="BL743" s="400"/>
      <c r="BM743" s="401"/>
      <c r="BN743" s="400"/>
      <c r="BO743" s="401"/>
      <c r="BP743" s="400"/>
      <c r="BQ743" s="401"/>
      <c r="BR743" s="400"/>
      <c r="BS743" s="401"/>
      <c r="BT743" s="400"/>
      <c r="BU743" s="401"/>
      <c r="BV743" s="337">
        <f t="shared" si="297"/>
        <v>0</v>
      </c>
      <c r="BW743" s="337">
        <f t="shared" si="298"/>
        <v>0</v>
      </c>
    </row>
    <row r="744" spans="1:75" s="64" customFormat="1" ht="21.95" customHeight="1" x14ac:dyDescent="0.2">
      <c r="A744" s="385" t="s">
        <v>3868</v>
      </c>
      <c r="B744" s="386" t="s">
        <v>3869</v>
      </c>
      <c r="C744" s="392" t="s">
        <v>3233</v>
      </c>
      <c r="D744" s="387" t="s">
        <v>3870</v>
      </c>
      <c r="E744" s="388" t="s">
        <v>3871</v>
      </c>
      <c r="F744" s="389" t="s">
        <v>3224</v>
      </c>
      <c r="G744" s="389" t="s">
        <v>3225</v>
      </c>
      <c r="H744" s="390" t="s">
        <v>3872</v>
      </c>
      <c r="I744" s="391" t="s">
        <v>1802</v>
      </c>
      <c r="J744" s="353" t="s">
        <v>3231</v>
      </c>
      <c r="K744" s="356" t="s">
        <v>3236</v>
      </c>
      <c r="L744" s="400"/>
      <c r="M744" s="401"/>
      <c r="N744" s="400"/>
      <c r="O744" s="401"/>
      <c r="P744" s="400"/>
      <c r="Q744" s="401"/>
      <c r="R744" s="400"/>
      <c r="S744" s="401"/>
      <c r="T744" s="400"/>
      <c r="U744" s="401"/>
      <c r="V744" s="400"/>
      <c r="W744" s="401"/>
      <c r="X744" s="400"/>
      <c r="Y744" s="401"/>
      <c r="Z744" s="400"/>
      <c r="AA744" s="401"/>
      <c r="AB744" s="400"/>
      <c r="AC744" s="401"/>
      <c r="AD744" s="400"/>
      <c r="AE744" s="401"/>
      <c r="AF744" s="400"/>
      <c r="AG744" s="401"/>
      <c r="AH744" s="400"/>
      <c r="AI744" s="401"/>
      <c r="AJ744" s="400"/>
      <c r="AK744" s="401"/>
      <c r="AL744" s="400"/>
      <c r="AM744" s="401"/>
      <c r="AN744" s="400"/>
      <c r="AO744" s="401"/>
      <c r="AP744" s="400"/>
      <c r="AQ744" s="401"/>
      <c r="AR744" s="400"/>
      <c r="AS744" s="401"/>
      <c r="AT744" s="400"/>
      <c r="AU744" s="401"/>
      <c r="AV744" s="400"/>
      <c r="AW744" s="401"/>
      <c r="AX744" s="400"/>
      <c r="AY744" s="401"/>
      <c r="AZ744" s="400"/>
      <c r="BA744" s="401"/>
      <c r="BB744" s="400"/>
      <c r="BC744" s="401"/>
      <c r="BD744" s="400"/>
      <c r="BE744" s="401"/>
      <c r="BF744" s="400"/>
      <c r="BG744" s="401"/>
      <c r="BH744" s="400"/>
      <c r="BI744" s="401"/>
      <c r="BJ744" s="400"/>
      <c r="BK744" s="401"/>
      <c r="BL744" s="400"/>
      <c r="BM744" s="401"/>
      <c r="BN744" s="400"/>
      <c r="BO744" s="401"/>
      <c r="BP744" s="400"/>
      <c r="BQ744" s="401"/>
      <c r="BR744" s="400"/>
      <c r="BS744" s="401"/>
      <c r="BT744" s="400"/>
      <c r="BU744" s="401"/>
      <c r="BV744" s="337">
        <f t="shared" si="297"/>
        <v>0</v>
      </c>
      <c r="BW744" s="337">
        <f t="shared" si="298"/>
        <v>0</v>
      </c>
    </row>
    <row r="745" spans="1:75" s="64" customFormat="1" ht="21.95" customHeight="1" thickBot="1" x14ac:dyDescent="0.25">
      <c r="A745" s="898" t="s">
        <v>3868</v>
      </c>
      <c r="B745" s="393" t="s">
        <v>3869</v>
      </c>
      <c r="C745" s="394" t="s">
        <v>3233</v>
      </c>
      <c r="D745" s="395" t="s">
        <v>3870</v>
      </c>
      <c r="E745" s="411" t="s">
        <v>3871</v>
      </c>
      <c r="F745" s="396" t="s">
        <v>3224</v>
      </c>
      <c r="G745" s="396" t="s">
        <v>3225</v>
      </c>
      <c r="H745" s="397" t="s">
        <v>3872</v>
      </c>
      <c r="I745" s="899" t="s">
        <v>1802</v>
      </c>
      <c r="J745" s="353" t="s">
        <v>3231</v>
      </c>
      <c r="K745" s="357" t="s">
        <v>60</v>
      </c>
      <c r="L745" s="402"/>
      <c r="M745" s="403"/>
      <c r="N745" s="402"/>
      <c r="O745" s="403"/>
      <c r="P745" s="402"/>
      <c r="Q745" s="403"/>
      <c r="R745" s="402"/>
      <c r="S745" s="403"/>
      <c r="T745" s="402"/>
      <c r="U745" s="403"/>
      <c r="V745" s="402"/>
      <c r="W745" s="403"/>
      <c r="X745" s="402"/>
      <c r="Y745" s="403"/>
      <c r="Z745" s="402"/>
      <c r="AA745" s="403"/>
      <c r="AB745" s="402"/>
      <c r="AC745" s="403"/>
      <c r="AD745" s="402"/>
      <c r="AE745" s="403"/>
      <c r="AF745" s="402"/>
      <c r="AG745" s="403"/>
      <c r="AH745" s="402"/>
      <c r="AI745" s="403"/>
      <c r="AJ745" s="402"/>
      <c r="AK745" s="403"/>
      <c r="AL745" s="402"/>
      <c r="AM745" s="403"/>
      <c r="AN745" s="402"/>
      <c r="AO745" s="403"/>
      <c r="AP745" s="402"/>
      <c r="AQ745" s="403"/>
      <c r="AR745" s="402"/>
      <c r="AS745" s="403"/>
      <c r="AT745" s="402"/>
      <c r="AU745" s="403"/>
      <c r="AV745" s="402"/>
      <c r="AW745" s="403"/>
      <c r="AX745" s="402"/>
      <c r="AY745" s="403"/>
      <c r="AZ745" s="402"/>
      <c r="BA745" s="403"/>
      <c r="BB745" s="402"/>
      <c r="BC745" s="403"/>
      <c r="BD745" s="402"/>
      <c r="BE745" s="403"/>
      <c r="BF745" s="402"/>
      <c r="BG745" s="403"/>
      <c r="BH745" s="402"/>
      <c r="BI745" s="403"/>
      <c r="BJ745" s="402"/>
      <c r="BK745" s="403"/>
      <c r="BL745" s="402"/>
      <c r="BM745" s="403"/>
      <c r="BN745" s="402"/>
      <c r="BO745" s="403"/>
      <c r="BP745" s="402"/>
      <c r="BQ745" s="403"/>
      <c r="BR745" s="402"/>
      <c r="BS745" s="403"/>
      <c r="BT745" s="402"/>
      <c r="BU745" s="403"/>
      <c r="BV745" s="337">
        <f t="shared" si="297"/>
        <v>0</v>
      </c>
      <c r="BW745" s="337">
        <f t="shared" si="298"/>
        <v>0</v>
      </c>
    </row>
    <row r="746" spans="1:75" s="64" customFormat="1" ht="21.95" customHeight="1" x14ac:dyDescent="0.25">
      <c r="A746" s="425" t="s">
        <v>3873</v>
      </c>
      <c r="B746" s="526" t="s">
        <v>3874</v>
      </c>
      <c r="C746" s="527">
        <v>1</v>
      </c>
      <c r="D746" s="528" t="s">
        <v>3875</v>
      </c>
      <c r="E746" s="426" t="s">
        <v>3876</v>
      </c>
      <c r="F746" s="529" t="s">
        <v>3224</v>
      </c>
      <c r="G746" s="529" t="s">
        <v>3225</v>
      </c>
      <c r="H746" s="530" t="s">
        <v>1855</v>
      </c>
      <c r="I746" s="384" t="s">
        <v>1803</v>
      </c>
      <c r="J746" s="353" t="s">
        <v>3231</v>
      </c>
      <c r="K746" s="354" t="s">
        <v>3232</v>
      </c>
      <c r="L746" s="402"/>
      <c r="M746" s="403"/>
      <c r="N746" s="402"/>
      <c r="O746" s="403"/>
      <c r="P746" s="402"/>
      <c r="Q746" s="403"/>
      <c r="R746" s="402"/>
      <c r="S746" s="403"/>
      <c r="T746" s="402"/>
      <c r="U746" s="403"/>
      <c r="V746" s="402"/>
      <c r="W746" s="403"/>
      <c r="X746" s="402"/>
      <c r="Y746" s="403"/>
      <c r="Z746" s="402"/>
      <c r="AA746" s="403"/>
      <c r="AB746" s="402"/>
      <c r="AC746" s="403"/>
      <c r="AD746" s="402"/>
      <c r="AE746" s="403"/>
      <c r="AF746" s="402"/>
      <c r="AG746" s="403"/>
      <c r="AH746" s="402"/>
      <c r="AI746" s="403"/>
      <c r="AJ746" s="402"/>
      <c r="AK746" s="403"/>
      <c r="AL746" s="402"/>
      <c r="AM746" s="403"/>
      <c r="AN746" s="402"/>
      <c r="AO746" s="403"/>
      <c r="AP746" s="402"/>
      <c r="AQ746" s="403"/>
      <c r="AR746" s="402"/>
      <c r="AS746" s="403"/>
      <c r="AT746" s="402"/>
      <c r="AU746" s="403"/>
      <c r="AV746" s="402"/>
      <c r="AW746" s="403"/>
      <c r="AX746" s="402"/>
      <c r="AY746" s="403"/>
      <c r="AZ746" s="402"/>
      <c r="BA746" s="403"/>
      <c r="BB746" s="402"/>
      <c r="BC746" s="403"/>
      <c r="BD746" s="402"/>
      <c r="BE746" s="403"/>
      <c r="BF746" s="402"/>
      <c r="BG746" s="403"/>
      <c r="BH746" s="402"/>
      <c r="BI746" s="403"/>
      <c r="BJ746" s="402"/>
      <c r="BK746" s="403"/>
      <c r="BL746" s="402"/>
      <c r="BM746" s="403"/>
      <c r="BN746" s="402"/>
      <c r="BO746" s="403"/>
      <c r="BP746" s="402"/>
      <c r="BQ746" s="403"/>
      <c r="BR746" s="402"/>
      <c r="BS746" s="403"/>
      <c r="BT746" s="402"/>
      <c r="BU746" s="403"/>
      <c r="BV746" s="337">
        <f>L746+N746+P746+R746+T746+V746+X746+Z746+AB746+AD746+AF746+AH746+AJ746+AL746+AN746+AP746+AR746+AT746+AV746+AX746+AZ746+BB746+BD746+BF746+BH746+BJ746+BL746+BN746+BP746+BR746+BT746</f>
        <v>0</v>
      </c>
      <c r="BW746" s="337">
        <f>M746+O746+Q746+S746+U746+W746+Y746+AA746+AC746+AE746+AG746+AI746+AK746+AM746+AO746+AQ746+AS746+AU746+AW746+AY746+BA746+BC746+BE746+BG746+BI746+BK746+BM746+BO746+BQ746+BS746+BU746</f>
        <v>0</v>
      </c>
    </row>
    <row r="747" spans="1:75" s="64" customFormat="1" ht="21.95" customHeight="1" x14ac:dyDescent="0.2">
      <c r="A747" s="385" t="s">
        <v>3873</v>
      </c>
      <c r="B747" s="386" t="s">
        <v>3874</v>
      </c>
      <c r="C747" s="352" t="s">
        <v>3233</v>
      </c>
      <c r="D747" s="387" t="s">
        <v>3875</v>
      </c>
      <c r="E747" s="388" t="s">
        <v>3876</v>
      </c>
      <c r="F747" s="389" t="s">
        <v>3224</v>
      </c>
      <c r="G747" s="389" t="s">
        <v>3225</v>
      </c>
      <c r="H747" s="390" t="s">
        <v>1855</v>
      </c>
      <c r="I747" s="391" t="s">
        <v>1803</v>
      </c>
      <c r="J747" s="353" t="s">
        <v>3231</v>
      </c>
      <c r="K747" s="353" t="s">
        <v>3234</v>
      </c>
      <c r="L747" s="400"/>
      <c r="M747" s="401"/>
      <c r="N747" s="400"/>
      <c r="O747" s="401"/>
      <c r="P747" s="400">
        <v>3</v>
      </c>
      <c r="Q747" s="401"/>
      <c r="R747" s="400"/>
      <c r="S747" s="401"/>
      <c r="T747" s="400"/>
      <c r="U747" s="401"/>
      <c r="V747" s="400">
        <v>2</v>
      </c>
      <c r="W747" s="401"/>
      <c r="X747" s="400">
        <v>2</v>
      </c>
      <c r="Y747" s="401"/>
      <c r="Z747" s="400"/>
      <c r="AA747" s="401"/>
      <c r="AB747" s="400"/>
      <c r="AC747" s="401"/>
      <c r="AD747" s="400">
        <v>3</v>
      </c>
      <c r="AE747" s="401"/>
      <c r="AF747" s="400"/>
      <c r="AG747" s="401"/>
      <c r="AH747" s="400"/>
      <c r="AI747" s="401"/>
      <c r="AJ747" s="400">
        <v>2</v>
      </c>
      <c r="AK747" s="401"/>
      <c r="AL747" s="400">
        <v>2</v>
      </c>
      <c r="AM747" s="401"/>
      <c r="AN747" s="400"/>
      <c r="AO747" s="401"/>
      <c r="AP747" s="400"/>
      <c r="AQ747" s="401"/>
      <c r="AR747" s="400">
        <v>3</v>
      </c>
      <c r="AS747" s="401"/>
      <c r="AT747" s="400"/>
      <c r="AU747" s="401"/>
      <c r="AV747" s="400"/>
      <c r="AW747" s="401"/>
      <c r="AX747" s="400">
        <v>2</v>
      </c>
      <c r="AY747" s="401"/>
      <c r="AZ747" s="400">
        <v>2</v>
      </c>
      <c r="BA747" s="401"/>
      <c r="BB747" s="400"/>
      <c r="BC747" s="401"/>
      <c r="BD747" s="400"/>
      <c r="BE747" s="401"/>
      <c r="BF747" s="400">
        <v>3</v>
      </c>
      <c r="BG747" s="401"/>
      <c r="BH747" s="400"/>
      <c r="BI747" s="401"/>
      <c r="BJ747" s="400"/>
      <c r="BK747" s="401"/>
      <c r="BL747" s="400">
        <v>2</v>
      </c>
      <c r="BM747" s="401"/>
      <c r="BN747" s="400">
        <v>2</v>
      </c>
      <c r="BO747" s="401"/>
      <c r="BP747" s="400"/>
      <c r="BQ747" s="401"/>
      <c r="BR747" s="400">
        <v>3</v>
      </c>
      <c r="BS747" s="401"/>
      <c r="BT747" s="400"/>
      <c r="BU747" s="401"/>
      <c r="BV747" s="337">
        <f t="shared" ref="BV747:BV750" si="299">L747+N747+P747+R747+T747+V747+X747+Z747+AB747+AD747+AF747+AH747+AJ747+AL747+AN747+AP747+AR747+AT747+AV747+AX747+AZ747+BB747+BD747+BF747+BH747+BJ747+BL747+BN747+BP747+BR747+BT747</f>
        <v>31</v>
      </c>
      <c r="BW747" s="337">
        <f t="shared" ref="BW747:BW750" si="300">M747+O747+Q747+S747+U747+W747+Y747+AA747+AC747+AE747+AG747+AI747+AK747+AM747+AO747+AQ747+AS747+AU747+AW747+AY747+BA747+BC747+BE747+BG747+BI747+BK747+BM747+BO747+BQ747+BS747+BU747</f>
        <v>0</v>
      </c>
    </row>
    <row r="748" spans="1:75" s="64" customFormat="1" ht="21.95" customHeight="1" x14ac:dyDescent="0.2">
      <c r="A748" s="385" t="s">
        <v>3873</v>
      </c>
      <c r="B748" s="386" t="s">
        <v>3874</v>
      </c>
      <c r="C748" s="392" t="s">
        <v>3233</v>
      </c>
      <c r="D748" s="387" t="s">
        <v>3875</v>
      </c>
      <c r="E748" s="388" t="s">
        <v>3876</v>
      </c>
      <c r="F748" s="389" t="s">
        <v>3224</v>
      </c>
      <c r="G748" s="389" t="s">
        <v>3225</v>
      </c>
      <c r="H748" s="390" t="s">
        <v>1855</v>
      </c>
      <c r="I748" s="391" t="s">
        <v>1803</v>
      </c>
      <c r="J748" s="353" t="s">
        <v>3231</v>
      </c>
      <c r="K748" s="355" t="s">
        <v>3235</v>
      </c>
      <c r="L748" s="400"/>
      <c r="M748" s="401"/>
      <c r="N748" s="400"/>
      <c r="O748" s="401"/>
      <c r="P748" s="400"/>
      <c r="Q748" s="401"/>
      <c r="R748" s="400"/>
      <c r="S748" s="401"/>
      <c r="T748" s="400"/>
      <c r="U748" s="401"/>
      <c r="V748" s="400"/>
      <c r="W748" s="401"/>
      <c r="X748" s="400"/>
      <c r="Y748" s="401"/>
      <c r="Z748" s="400"/>
      <c r="AA748" s="401"/>
      <c r="AB748" s="400"/>
      <c r="AC748" s="401"/>
      <c r="AD748" s="400"/>
      <c r="AE748" s="401"/>
      <c r="AF748" s="400"/>
      <c r="AG748" s="401"/>
      <c r="AH748" s="400"/>
      <c r="AI748" s="401"/>
      <c r="AJ748" s="400"/>
      <c r="AK748" s="401"/>
      <c r="AL748" s="400"/>
      <c r="AM748" s="401"/>
      <c r="AN748" s="400"/>
      <c r="AO748" s="401"/>
      <c r="AP748" s="400"/>
      <c r="AQ748" s="401"/>
      <c r="AR748" s="400"/>
      <c r="AS748" s="401"/>
      <c r="AT748" s="400"/>
      <c r="AU748" s="401"/>
      <c r="AV748" s="400"/>
      <c r="AW748" s="401"/>
      <c r="AX748" s="400"/>
      <c r="AY748" s="401"/>
      <c r="AZ748" s="400"/>
      <c r="BA748" s="401"/>
      <c r="BB748" s="400"/>
      <c r="BC748" s="401"/>
      <c r="BD748" s="400"/>
      <c r="BE748" s="401"/>
      <c r="BF748" s="400"/>
      <c r="BG748" s="401"/>
      <c r="BH748" s="400"/>
      <c r="BI748" s="401"/>
      <c r="BJ748" s="400"/>
      <c r="BK748" s="401"/>
      <c r="BL748" s="400"/>
      <c r="BM748" s="401"/>
      <c r="BN748" s="400"/>
      <c r="BO748" s="401"/>
      <c r="BP748" s="400"/>
      <c r="BQ748" s="401"/>
      <c r="BR748" s="400"/>
      <c r="BS748" s="401"/>
      <c r="BT748" s="400"/>
      <c r="BU748" s="401"/>
      <c r="BV748" s="337">
        <f t="shared" si="299"/>
        <v>0</v>
      </c>
      <c r="BW748" s="337">
        <f t="shared" si="300"/>
        <v>0</v>
      </c>
    </row>
    <row r="749" spans="1:75" s="64" customFormat="1" ht="21.95" customHeight="1" x14ac:dyDescent="0.2">
      <c r="A749" s="385" t="s">
        <v>3873</v>
      </c>
      <c r="B749" s="386" t="s">
        <v>3874</v>
      </c>
      <c r="C749" s="392" t="s">
        <v>3233</v>
      </c>
      <c r="D749" s="387" t="s">
        <v>3875</v>
      </c>
      <c r="E749" s="388" t="s">
        <v>3876</v>
      </c>
      <c r="F749" s="389" t="s">
        <v>3224</v>
      </c>
      <c r="G749" s="389" t="s">
        <v>3225</v>
      </c>
      <c r="H749" s="390" t="s">
        <v>1855</v>
      </c>
      <c r="I749" s="391" t="s">
        <v>1803</v>
      </c>
      <c r="J749" s="353" t="s">
        <v>3231</v>
      </c>
      <c r="K749" s="356" t="s">
        <v>3236</v>
      </c>
      <c r="L749" s="400"/>
      <c r="M749" s="401"/>
      <c r="N749" s="400"/>
      <c r="O749" s="401"/>
      <c r="P749" s="400"/>
      <c r="Q749" s="401"/>
      <c r="R749" s="400"/>
      <c r="S749" s="401"/>
      <c r="T749" s="400"/>
      <c r="U749" s="401"/>
      <c r="V749" s="400"/>
      <c r="W749" s="401"/>
      <c r="X749" s="400"/>
      <c r="Y749" s="401"/>
      <c r="Z749" s="400"/>
      <c r="AA749" s="401"/>
      <c r="AB749" s="400"/>
      <c r="AC749" s="401"/>
      <c r="AD749" s="400"/>
      <c r="AE749" s="401"/>
      <c r="AF749" s="400"/>
      <c r="AG749" s="401"/>
      <c r="AH749" s="400"/>
      <c r="AI749" s="401"/>
      <c r="AJ749" s="400"/>
      <c r="AK749" s="401"/>
      <c r="AL749" s="400"/>
      <c r="AM749" s="401"/>
      <c r="AN749" s="400"/>
      <c r="AO749" s="401"/>
      <c r="AP749" s="400"/>
      <c r="AQ749" s="401"/>
      <c r="AR749" s="400"/>
      <c r="AS749" s="401"/>
      <c r="AT749" s="400"/>
      <c r="AU749" s="401"/>
      <c r="AV749" s="400"/>
      <c r="AW749" s="401"/>
      <c r="AX749" s="400"/>
      <c r="AY749" s="401"/>
      <c r="AZ749" s="400"/>
      <c r="BA749" s="401"/>
      <c r="BB749" s="400"/>
      <c r="BC749" s="401"/>
      <c r="BD749" s="400"/>
      <c r="BE749" s="401"/>
      <c r="BF749" s="400"/>
      <c r="BG749" s="401"/>
      <c r="BH749" s="400"/>
      <c r="BI749" s="401"/>
      <c r="BJ749" s="400"/>
      <c r="BK749" s="401"/>
      <c r="BL749" s="400"/>
      <c r="BM749" s="401"/>
      <c r="BN749" s="400"/>
      <c r="BO749" s="401"/>
      <c r="BP749" s="400"/>
      <c r="BQ749" s="401"/>
      <c r="BR749" s="400"/>
      <c r="BS749" s="401"/>
      <c r="BT749" s="400"/>
      <c r="BU749" s="401"/>
      <c r="BV749" s="337">
        <f t="shared" si="299"/>
        <v>0</v>
      </c>
      <c r="BW749" s="337">
        <f t="shared" si="300"/>
        <v>0</v>
      </c>
    </row>
    <row r="750" spans="1:75" s="64" customFormat="1" ht="21.95" customHeight="1" thickBot="1" x14ac:dyDescent="0.25">
      <c r="A750" s="898" t="s">
        <v>3873</v>
      </c>
      <c r="B750" s="393" t="s">
        <v>3874</v>
      </c>
      <c r="C750" s="394" t="s">
        <v>3233</v>
      </c>
      <c r="D750" s="395" t="s">
        <v>3875</v>
      </c>
      <c r="E750" s="411" t="s">
        <v>3876</v>
      </c>
      <c r="F750" s="396" t="s">
        <v>3224</v>
      </c>
      <c r="G750" s="396" t="s">
        <v>3225</v>
      </c>
      <c r="H750" s="397" t="s">
        <v>1855</v>
      </c>
      <c r="I750" s="899" t="s">
        <v>1803</v>
      </c>
      <c r="J750" s="353" t="s">
        <v>3231</v>
      </c>
      <c r="K750" s="357" t="s">
        <v>60</v>
      </c>
      <c r="L750" s="402"/>
      <c r="M750" s="403"/>
      <c r="N750" s="402"/>
      <c r="O750" s="403"/>
      <c r="P750" s="402"/>
      <c r="Q750" s="403"/>
      <c r="R750" s="402"/>
      <c r="S750" s="403"/>
      <c r="T750" s="402"/>
      <c r="U750" s="403"/>
      <c r="V750" s="402"/>
      <c r="W750" s="403"/>
      <c r="X750" s="402"/>
      <c r="Y750" s="403"/>
      <c r="Z750" s="402"/>
      <c r="AA750" s="403"/>
      <c r="AB750" s="402"/>
      <c r="AC750" s="403"/>
      <c r="AD750" s="402"/>
      <c r="AE750" s="403"/>
      <c r="AF750" s="402"/>
      <c r="AG750" s="403"/>
      <c r="AH750" s="402"/>
      <c r="AI750" s="403"/>
      <c r="AJ750" s="402"/>
      <c r="AK750" s="403"/>
      <c r="AL750" s="402"/>
      <c r="AM750" s="403"/>
      <c r="AN750" s="402"/>
      <c r="AO750" s="403"/>
      <c r="AP750" s="402"/>
      <c r="AQ750" s="403"/>
      <c r="AR750" s="402"/>
      <c r="AS750" s="403"/>
      <c r="AT750" s="402"/>
      <c r="AU750" s="403"/>
      <c r="AV750" s="402"/>
      <c r="AW750" s="403"/>
      <c r="AX750" s="402"/>
      <c r="AY750" s="403"/>
      <c r="AZ750" s="402"/>
      <c r="BA750" s="403"/>
      <c r="BB750" s="402"/>
      <c r="BC750" s="403"/>
      <c r="BD750" s="402"/>
      <c r="BE750" s="403"/>
      <c r="BF750" s="402"/>
      <c r="BG750" s="403"/>
      <c r="BH750" s="402"/>
      <c r="BI750" s="403"/>
      <c r="BJ750" s="402"/>
      <c r="BK750" s="403"/>
      <c r="BL750" s="402"/>
      <c r="BM750" s="403"/>
      <c r="BN750" s="402"/>
      <c r="BO750" s="403"/>
      <c r="BP750" s="402"/>
      <c r="BQ750" s="403"/>
      <c r="BR750" s="402"/>
      <c r="BS750" s="403"/>
      <c r="BT750" s="402"/>
      <c r="BU750" s="403"/>
      <c r="BV750" s="337">
        <f t="shared" si="299"/>
        <v>0</v>
      </c>
      <c r="BW750" s="337">
        <f t="shared" si="300"/>
        <v>0</v>
      </c>
    </row>
    <row r="751" spans="1:75" s="64" customFormat="1" ht="21.95" customHeight="1" x14ac:dyDescent="0.25">
      <c r="A751" s="425" t="s">
        <v>3877</v>
      </c>
      <c r="B751" s="526" t="s">
        <v>3878</v>
      </c>
      <c r="C751" s="527">
        <v>1</v>
      </c>
      <c r="D751" s="528" t="s">
        <v>3879</v>
      </c>
      <c r="E751" s="426" t="s">
        <v>3880</v>
      </c>
      <c r="F751" s="529" t="s">
        <v>3224</v>
      </c>
      <c r="G751" s="529" t="s">
        <v>3225</v>
      </c>
      <c r="H751" s="530" t="s">
        <v>1856</v>
      </c>
      <c r="I751" s="384" t="s">
        <v>3881</v>
      </c>
      <c r="J751" s="353" t="s">
        <v>3231</v>
      </c>
      <c r="K751" s="354" t="s">
        <v>3232</v>
      </c>
      <c r="L751" s="402"/>
      <c r="M751" s="403"/>
      <c r="N751" s="402"/>
      <c r="O751" s="403"/>
      <c r="P751" s="402"/>
      <c r="Q751" s="403"/>
      <c r="R751" s="402"/>
      <c r="S751" s="403"/>
      <c r="T751" s="402"/>
      <c r="U751" s="403"/>
      <c r="V751" s="402"/>
      <c r="W751" s="403"/>
      <c r="X751" s="402"/>
      <c r="Y751" s="403"/>
      <c r="Z751" s="402"/>
      <c r="AA751" s="403"/>
      <c r="AB751" s="402"/>
      <c r="AC751" s="403"/>
      <c r="AD751" s="402"/>
      <c r="AE751" s="403"/>
      <c r="AF751" s="402"/>
      <c r="AG751" s="403"/>
      <c r="AH751" s="402"/>
      <c r="AI751" s="403"/>
      <c r="AJ751" s="402"/>
      <c r="AK751" s="403"/>
      <c r="AL751" s="402"/>
      <c r="AM751" s="403"/>
      <c r="AN751" s="402"/>
      <c r="AO751" s="403"/>
      <c r="AP751" s="402"/>
      <c r="AQ751" s="403"/>
      <c r="AR751" s="402"/>
      <c r="AS751" s="403"/>
      <c r="AT751" s="402"/>
      <c r="AU751" s="403"/>
      <c r="AV751" s="402"/>
      <c r="AW751" s="403"/>
      <c r="AX751" s="402"/>
      <c r="AY751" s="403"/>
      <c r="AZ751" s="402"/>
      <c r="BA751" s="403"/>
      <c r="BB751" s="402"/>
      <c r="BC751" s="403"/>
      <c r="BD751" s="402"/>
      <c r="BE751" s="403"/>
      <c r="BF751" s="402"/>
      <c r="BG751" s="403"/>
      <c r="BH751" s="402"/>
      <c r="BI751" s="403"/>
      <c r="BJ751" s="402"/>
      <c r="BK751" s="403"/>
      <c r="BL751" s="402"/>
      <c r="BM751" s="403"/>
      <c r="BN751" s="402"/>
      <c r="BO751" s="403"/>
      <c r="BP751" s="402"/>
      <c r="BQ751" s="403"/>
      <c r="BR751" s="402"/>
      <c r="BS751" s="403"/>
      <c r="BT751" s="402"/>
      <c r="BU751" s="403"/>
      <c r="BV751" s="337">
        <f>L751+N751+P751+R751+T751+V751+X751+Z751+AB751+AD751+AF751+AH751+AJ751+AL751+AN751+AP751+AR751+AT751+AV751+AX751+AZ751+BB751+BD751+BF751+BH751+BJ751+BL751+BN751+BP751+BR751+BT751</f>
        <v>0</v>
      </c>
      <c r="BW751" s="337">
        <f>M751+O751+Q751+S751+U751+W751+Y751+AA751+AC751+AE751+AG751+AI751+AK751+AM751+AO751+AQ751+AS751+AU751+AW751+AY751+BA751+BC751+BE751+BG751+BI751+BK751+BM751+BO751+BQ751+BS751+BU751</f>
        <v>0</v>
      </c>
    </row>
    <row r="752" spans="1:75" s="64" customFormat="1" ht="21.95" customHeight="1" x14ac:dyDescent="0.2">
      <c r="A752" s="385" t="s">
        <v>3877</v>
      </c>
      <c r="B752" s="386" t="s">
        <v>3878</v>
      </c>
      <c r="C752" s="352" t="s">
        <v>3233</v>
      </c>
      <c r="D752" s="387" t="s">
        <v>3879</v>
      </c>
      <c r="E752" s="388" t="s">
        <v>3880</v>
      </c>
      <c r="F752" s="389" t="s">
        <v>3224</v>
      </c>
      <c r="G752" s="389" t="s">
        <v>3225</v>
      </c>
      <c r="H752" s="390" t="s">
        <v>1856</v>
      </c>
      <c r="I752" s="391" t="s">
        <v>3881</v>
      </c>
      <c r="J752" s="353" t="s">
        <v>3231</v>
      </c>
      <c r="K752" s="353" t="s">
        <v>3234</v>
      </c>
      <c r="L752" s="400"/>
      <c r="M752" s="401"/>
      <c r="N752" s="400"/>
      <c r="O752" s="401"/>
      <c r="P752" s="400"/>
      <c r="Q752" s="401"/>
      <c r="R752" s="400"/>
      <c r="S752" s="401"/>
      <c r="T752" s="400"/>
      <c r="U752" s="401"/>
      <c r="V752" s="400"/>
      <c r="W752" s="401"/>
      <c r="X752" s="400"/>
      <c r="Y752" s="401"/>
      <c r="Z752" s="400"/>
      <c r="AA752" s="401"/>
      <c r="AB752" s="400"/>
      <c r="AC752" s="401"/>
      <c r="AD752" s="400"/>
      <c r="AE752" s="401"/>
      <c r="AF752" s="400"/>
      <c r="AG752" s="401"/>
      <c r="AH752" s="400"/>
      <c r="AI752" s="401"/>
      <c r="AJ752" s="400"/>
      <c r="AK752" s="401"/>
      <c r="AL752" s="400"/>
      <c r="AM752" s="401"/>
      <c r="AN752" s="400"/>
      <c r="AO752" s="401"/>
      <c r="AP752" s="400"/>
      <c r="AQ752" s="401"/>
      <c r="AR752" s="400"/>
      <c r="AS752" s="401"/>
      <c r="AT752" s="400"/>
      <c r="AU752" s="401"/>
      <c r="AV752" s="400"/>
      <c r="AW752" s="401"/>
      <c r="AX752" s="400"/>
      <c r="AY752" s="401"/>
      <c r="AZ752" s="400"/>
      <c r="BA752" s="401"/>
      <c r="BB752" s="400"/>
      <c r="BC752" s="401"/>
      <c r="BD752" s="400"/>
      <c r="BE752" s="401"/>
      <c r="BF752" s="400"/>
      <c r="BG752" s="401"/>
      <c r="BH752" s="400"/>
      <c r="BI752" s="401"/>
      <c r="BJ752" s="400"/>
      <c r="BK752" s="401"/>
      <c r="BL752" s="400"/>
      <c r="BM752" s="401"/>
      <c r="BN752" s="400"/>
      <c r="BO752" s="401"/>
      <c r="BP752" s="400"/>
      <c r="BQ752" s="401"/>
      <c r="BR752" s="400"/>
      <c r="BS752" s="401"/>
      <c r="BT752" s="400"/>
      <c r="BU752" s="401"/>
      <c r="BV752" s="337">
        <f t="shared" ref="BV752:BV755" si="301">L752+N752+P752+R752+T752+V752+X752+Z752+AB752+AD752+AF752+AH752+AJ752+AL752+AN752+AP752+AR752+AT752+AV752+AX752+AZ752+BB752+BD752+BF752+BH752+BJ752+BL752+BN752+BP752+BR752+BT752</f>
        <v>0</v>
      </c>
      <c r="BW752" s="337">
        <f t="shared" ref="BW752:BW755" si="302">M752+O752+Q752+S752+U752+W752+Y752+AA752+AC752+AE752+AG752+AI752+AK752+AM752+AO752+AQ752+AS752+AU752+AW752+AY752+BA752+BC752+BE752+BG752+BI752+BK752+BM752+BO752+BQ752+BS752+BU752</f>
        <v>0</v>
      </c>
    </row>
    <row r="753" spans="1:75" s="64" customFormat="1" ht="21.95" customHeight="1" x14ac:dyDescent="0.2">
      <c r="A753" s="385" t="s">
        <v>3877</v>
      </c>
      <c r="B753" s="386" t="s">
        <v>3878</v>
      </c>
      <c r="C753" s="392" t="s">
        <v>3233</v>
      </c>
      <c r="D753" s="387" t="s">
        <v>3879</v>
      </c>
      <c r="E753" s="388" t="s">
        <v>3880</v>
      </c>
      <c r="F753" s="389" t="s">
        <v>3224</v>
      </c>
      <c r="G753" s="389" t="s">
        <v>3225</v>
      </c>
      <c r="H753" s="390" t="s">
        <v>1856</v>
      </c>
      <c r="I753" s="391" t="s">
        <v>3881</v>
      </c>
      <c r="J753" s="353" t="s">
        <v>3231</v>
      </c>
      <c r="K753" s="355" t="s">
        <v>3235</v>
      </c>
      <c r="L753" s="400"/>
      <c r="M753" s="401"/>
      <c r="N753" s="400"/>
      <c r="O753" s="401"/>
      <c r="P753" s="400"/>
      <c r="Q753" s="401"/>
      <c r="R753" s="400"/>
      <c r="S753" s="401"/>
      <c r="T753" s="400"/>
      <c r="U753" s="401"/>
      <c r="V753" s="400"/>
      <c r="W753" s="401"/>
      <c r="X753" s="400"/>
      <c r="Y753" s="401"/>
      <c r="Z753" s="400"/>
      <c r="AA753" s="401"/>
      <c r="AB753" s="400"/>
      <c r="AC753" s="401"/>
      <c r="AD753" s="400"/>
      <c r="AE753" s="401"/>
      <c r="AF753" s="400"/>
      <c r="AG753" s="401"/>
      <c r="AH753" s="400"/>
      <c r="AI753" s="401"/>
      <c r="AJ753" s="400"/>
      <c r="AK753" s="401"/>
      <c r="AL753" s="400"/>
      <c r="AM753" s="401"/>
      <c r="AN753" s="400"/>
      <c r="AO753" s="401"/>
      <c r="AP753" s="400"/>
      <c r="AQ753" s="401"/>
      <c r="AR753" s="400"/>
      <c r="AS753" s="401"/>
      <c r="AT753" s="400"/>
      <c r="AU753" s="401"/>
      <c r="AV753" s="400"/>
      <c r="AW753" s="401"/>
      <c r="AX753" s="400"/>
      <c r="AY753" s="401"/>
      <c r="AZ753" s="400"/>
      <c r="BA753" s="401"/>
      <c r="BB753" s="400"/>
      <c r="BC753" s="401"/>
      <c r="BD753" s="400"/>
      <c r="BE753" s="401"/>
      <c r="BF753" s="400"/>
      <c r="BG753" s="401"/>
      <c r="BH753" s="400"/>
      <c r="BI753" s="401"/>
      <c r="BJ753" s="400"/>
      <c r="BK753" s="401"/>
      <c r="BL753" s="400"/>
      <c r="BM753" s="401"/>
      <c r="BN753" s="400"/>
      <c r="BO753" s="401"/>
      <c r="BP753" s="400"/>
      <c r="BQ753" s="401"/>
      <c r="BR753" s="400"/>
      <c r="BS753" s="401"/>
      <c r="BT753" s="400"/>
      <c r="BU753" s="401"/>
      <c r="BV753" s="337">
        <f t="shared" si="301"/>
        <v>0</v>
      </c>
      <c r="BW753" s="337">
        <f t="shared" si="302"/>
        <v>0</v>
      </c>
    </row>
    <row r="754" spans="1:75" s="64" customFormat="1" ht="21.95" customHeight="1" x14ac:dyDescent="0.2">
      <c r="A754" s="385" t="s">
        <v>3877</v>
      </c>
      <c r="B754" s="386" t="s">
        <v>3878</v>
      </c>
      <c r="C754" s="392" t="s">
        <v>3233</v>
      </c>
      <c r="D754" s="387" t="s">
        <v>3879</v>
      </c>
      <c r="E754" s="388" t="s">
        <v>3880</v>
      </c>
      <c r="F754" s="389" t="s">
        <v>3224</v>
      </c>
      <c r="G754" s="389" t="s">
        <v>3225</v>
      </c>
      <c r="H754" s="390" t="s">
        <v>1856</v>
      </c>
      <c r="I754" s="391" t="s">
        <v>3881</v>
      </c>
      <c r="J754" s="353" t="s">
        <v>3231</v>
      </c>
      <c r="K754" s="356" t="s">
        <v>3236</v>
      </c>
      <c r="L754" s="400"/>
      <c r="M754" s="401"/>
      <c r="N754" s="400"/>
      <c r="O754" s="401"/>
      <c r="P754" s="400"/>
      <c r="Q754" s="401"/>
      <c r="R754" s="400"/>
      <c r="S754" s="401"/>
      <c r="T754" s="400"/>
      <c r="U754" s="401"/>
      <c r="V754" s="400"/>
      <c r="W754" s="401"/>
      <c r="X754" s="400"/>
      <c r="Y754" s="401"/>
      <c r="Z754" s="400"/>
      <c r="AA754" s="401"/>
      <c r="AB754" s="400"/>
      <c r="AC754" s="401"/>
      <c r="AD754" s="400"/>
      <c r="AE754" s="401"/>
      <c r="AF754" s="400"/>
      <c r="AG754" s="401"/>
      <c r="AH754" s="400"/>
      <c r="AI754" s="401"/>
      <c r="AJ754" s="400"/>
      <c r="AK754" s="401"/>
      <c r="AL754" s="400"/>
      <c r="AM754" s="401"/>
      <c r="AN754" s="400"/>
      <c r="AO754" s="401"/>
      <c r="AP754" s="400"/>
      <c r="AQ754" s="401"/>
      <c r="AR754" s="400"/>
      <c r="AS754" s="401"/>
      <c r="AT754" s="400"/>
      <c r="AU754" s="401"/>
      <c r="AV754" s="400"/>
      <c r="AW754" s="401"/>
      <c r="AX754" s="400"/>
      <c r="AY754" s="401"/>
      <c r="AZ754" s="400"/>
      <c r="BA754" s="401"/>
      <c r="BB754" s="400"/>
      <c r="BC754" s="401"/>
      <c r="BD754" s="400"/>
      <c r="BE754" s="401"/>
      <c r="BF754" s="400"/>
      <c r="BG754" s="401"/>
      <c r="BH754" s="400"/>
      <c r="BI754" s="401"/>
      <c r="BJ754" s="400"/>
      <c r="BK754" s="401"/>
      <c r="BL754" s="400"/>
      <c r="BM754" s="401"/>
      <c r="BN754" s="400"/>
      <c r="BO754" s="401"/>
      <c r="BP754" s="400"/>
      <c r="BQ754" s="401"/>
      <c r="BR754" s="400"/>
      <c r="BS754" s="401"/>
      <c r="BT754" s="400"/>
      <c r="BU754" s="401"/>
      <c r="BV754" s="337">
        <f t="shared" si="301"/>
        <v>0</v>
      </c>
      <c r="BW754" s="337">
        <f t="shared" si="302"/>
        <v>0</v>
      </c>
    </row>
    <row r="755" spans="1:75" s="64" customFormat="1" ht="21.95" customHeight="1" thickBot="1" x14ac:dyDescent="0.25">
      <c r="A755" s="898" t="s">
        <v>3877</v>
      </c>
      <c r="B755" s="393" t="s">
        <v>3878</v>
      </c>
      <c r="C755" s="394" t="s">
        <v>3233</v>
      </c>
      <c r="D755" s="395" t="s">
        <v>3879</v>
      </c>
      <c r="E755" s="411" t="s">
        <v>3880</v>
      </c>
      <c r="F755" s="396" t="s">
        <v>3224</v>
      </c>
      <c r="G755" s="396" t="s">
        <v>3225</v>
      </c>
      <c r="H755" s="397" t="s">
        <v>1856</v>
      </c>
      <c r="I755" s="899" t="s">
        <v>3881</v>
      </c>
      <c r="J755" s="353" t="s">
        <v>3231</v>
      </c>
      <c r="K755" s="357" t="s">
        <v>60</v>
      </c>
      <c r="L755" s="402"/>
      <c r="M755" s="403"/>
      <c r="N755" s="402"/>
      <c r="O755" s="403"/>
      <c r="P755" s="402"/>
      <c r="Q755" s="403"/>
      <c r="R755" s="402"/>
      <c r="S755" s="403"/>
      <c r="T755" s="402"/>
      <c r="U755" s="403"/>
      <c r="V755" s="402"/>
      <c r="W755" s="403"/>
      <c r="X755" s="402"/>
      <c r="Y755" s="403"/>
      <c r="Z755" s="402"/>
      <c r="AA755" s="403"/>
      <c r="AB755" s="402"/>
      <c r="AC755" s="403"/>
      <c r="AD755" s="402"/>
      <c r="AE755" s="403"/>
      <c r="AF755" s="402"/>
      <c r="AG755" s="403"/>
      <c r="AH755" s="402"/>
      <c r="AI755" s="403"/>
      <c r="AJ755" s="402"/>
      <c r="AK755" s="403"/>
      <c r="AL755" s="402"/>
      <c r="AM755" s="403"/>
      <c r="AN755" s="402"/>
      <c r="AO755" s="403"/>
      <c r="AP755" s="402"/>
      <c r="AQ755" s="403"/>
      <c r="AR755" s="402"/>
      <c r="AS755" s="403"/>
      <c r="AT755" s="402"/>
      <c r="AU755" s="403"/>
      <c r="AV755" s="402"/>
      <c r="AW755" s="403"/>
      <c r="AX755" s="402"/>
      <c r="AY755" s="403"/>
      <c r="AZ755" s="402"/>
      <c r="BA755" s="403"/>
      <c r="BB755" s="402"/>
      <c r="BC755" s="403"/>
      <c r="BD755" s="402"/>
      <c r="BE755" s="403"/>
      <c r="BF755" s="402"/>
      <c r="BG755" s="403"/>
      <c r="BH755" s="402"/>
      <c r="BI755" s="403"/>
      <c r="BJ755" s="402"/>
      <c r="BK755" s="403"/>
      <c r="BL755" s="402"/>
      <c r="BM755" s="403"/>
      <c r="BN755" s="402"/>
      <c r="BO755" s="403"/>
      <c r="BP755" s="402"/>
      <c r="BQ755" s="403"/>
      <c r="BR755" s="402"/>
      <c r="BS755" s="403"/>
      <c r="BT755" s="402"/>
      <c r="BU755" s="403"/>
      <c r="BV755" s="337">
        <f t="shared" si="301"/>
        <v>0</v>
      </c>
      <c r="BW755" s="337">
        <f t="shared" si="302"/>
        <v>0</v>
      </c>
    </row>
    <row r="756" spans="1:75" s="64" customFormat="1" ht="21.95" customHeight="1" x14ac:dyDescent="0.25">
      <c r="A756" s="425" t="s">
        <v>3882</v>
      </c>
      <c r="B756" s="526" t="s">
        <v>3883</v>
      </c>
      <c r="C756" s="527">
        <v>4</v>
      </c>
      <c r="D756" s="528" t="s">
        <v>3884</v>
      </c>
      <c r="E756" s="426" t="s">
        <v>3885</v>
      </c>
      <c r="F756" s="529" t="s">
        <v>3224</v>
      </c>
      <c r="G756" s="529" t="s">
        <v>3225</v>
      </c>
      <c r="H756" s="530" t="s">
        <v>1858</v>
      </c>
      <c r="I756" s="384" t="s">
        <v>3886</v>
      </c>
      <c r="J756" s="353" t="s">
        <v>3268</v>
      </c>
      <c r="K756" s="354" t="s">
        <v>3232</v>
      </c>
      <c r="L756" s="402"/>
      <c r="M756" s="403"/>
      <c r="N756" s="402"/>
      <c r="O756" s="403"/>
      <c r="P756" s="402"/>
      <c r="Q756" s="403"/>
      <c r="R756" s="402"/>
      <c r="S756" s="403"/>
      <c r="T756" s="402"/>
      <c r="U756" s="403"/>
      <c r="V756" s="402"/>
      <c r="W756" s="403"/>
      <c r="X756" s="402"/>
      <c r="Y756" s="403"/>
      <c r="Z756" s="402"/>
      <c r="AA756" s="403"/>
      <c r="AB756" s="402"/>
      <c r="AC756" s="403"/>
      <c r="AD756" s="402"/>
      <c r="AE756" s="403"/>
      <c r="AF756" s="402"/>
      <c r="AG756" s="403"/>
      <c r="AH756" s="402"/>
      <c r="AI756" s="403"/>
      <c r="AJ756" s="402"/>
      <c r="AK756" s="403"/>
      <c r="AL756" s="402"/>
      <c r="AM756" s="403"/>
      <c r="AN756" s="402"/>
      <c r="AO756" s="403"/>
      <c r="AP756" s="402"/>
      <c r="AQ756" s="403"/>
      <c r="AR756" s="402"/>
      <c r="AS756" s="403"/>
      <c r="AT756" s="402"/>
      <c r="AU756" s="403"/>
      <c r="AV756" s="402"/>
      <c r="AW756" s="403"/>
      <c r="AX756" s="402"/>
      <c r="AY756" s="403"/>
      <c r="AZ756" s="402"/>
      <c r="BA756" s="403"/>
      <c r="BB756" s="402"/>
      <c r="BC756" s="403"/>
      <c r="BD756" s="402"/>
      <c r="BE756" s="403"/>
      <c r="BF756" s="402"/>
      <c r="BG756" s="403"/>
      <c r="BH756" s="402"/>
      <c r="BI756" s="403"/>
      <c r="BJ756" s="402"/>
      <c r="BK756" s="403"/>
      <c r="BL756" s="402"/>
      <c r="BM756" s="403"/>
      <c r="BN756" s="402"/>
      <c r="BO756" s="403"/>
      <c r="BP756" s="402"/>
      <c r="BQ756" s="403"/>
      <c r="BR756" s="402"/>
      <c r="BS756" s="403"/>
      <c r="BT756" s="402"/>
      <c r="BU756" s="403"/>
      <c r="BV756" s="337">
        <f>L756+N756+P756+R756+T756+V756+X756+Z756+AB756+AD756+AF756+AH756+AJ756+AL756+AN756+AP756+AR756+AT756+AV756+AX756+AZ756+BB756+BD756+BF756+BH756+BJ756+BL756+BN756+BP756+BR756+BT756</f>
        <v>0</v>
      </c>
      <c r="BW756" s="337">
        <f>M756+O756+Q756+S756+U756+W756+Y756+AA756+AC756+AE756+AG756+AI756+AK756+AM756+AO756+AQ756+AS756+AU756+AW756+AY756+BA756+BC756+BE756+BG756+BI756+BK756+BM756+BO756+BQ756+BS756+BU756</f>
        <v>0</v>
      </c>
    </row>
    <row r="757" spans="1:75" s="64" customFormat="1" ht="21.95" customHeight="1" x14ac:dyDescent="0.2">
      <c r="A757" s="385" t="s">
        <v>3882</v>
      </c>
      <c r="B757" s="386" t="s">
        <v>3883</v>
      </c>
      <c r="C757" s="352" t="s">
        <v>3262</v>
      </c>
      <c r="D757" s="387" t="s">
        <v>3884</v>
      </c>
      <c r="E757" s="388" t="s">
        <v>3885</v>
      </c>
      <c r="F757" s="389" t="s">
        <v>3224</v>
      </c>
      <c r="G757" s="389" t="s">
        <v>3225</v>
      </c>
      <c r="H757" s="390" t="s">
        <v>1858</v>
      </c>
      <c r="I757" s="391" t="s">
        <v>3886</v>
      </c>
      <c r="J757" s="353" t="s">
        <v>3268</v>
      </c>
      <c r="K757" s="353" t="s">
        <v>3234</v>
      </c>
      <c r="L757" s="400"/>
      <c r="M757" s="401"/>
      <c r="N757" s="400"/>
      <c r="O757" s="401"/>
      <c r="P757" s="400"/>
      <c r="Q757" s="401"/>
      <c r="R757" s="400"/>
      <c r="S757" s="401"/>
      <c r="T757" s="400"/>
      <c r="U757" s="401"/>
      <c r="V757" s="400"/>
      <c r="W757" s="401"/>
      <c r="X757" s="400"/>
      <c r="Y757" s="401"/>
      <c r="Z757" s="400"/>
      <c r="AA757" s="401"/>
      <c r="AB757" s="400"/>
      <c r="AC757" s="401"/>
      <c r="AD757" s="400"/>
      <c r="AE757" s="401"/>
      <c r="AF757" s="400"/>
      <c r="AG757" s="401"/>
      <c r="AH757" s="400"/>
      <c r="AI757" s="401"/>
      <c r="AJ757" s="400"/>
      <c r="AK757" s="401"/>
      <c r="AL757" s="400"/>
      <c r="AM757" s="401"/>
      <c r="AN757" s="400"/>
      <c r="AO757" s="401"/>
      <c r="AP757" s="400"/>
      <c r="AQ757" s="401"/>
      <c r="AR757" s="400"/>
      <c r="AS757" s="401"/>
      <c r="AT757" s="400"/>
      <c r="AU757" s="401"/>
      <c r="AV757" s="400"/>
      <c r="AW757" s="401"/>
      <c r="AX757" s="400"/>
      <c r="AY757" s="401"/>
      <c r="AZ757" s="400"/>
      <c r="BA757" s="401"/>
      <c r="BB757" s="400"/>
      <c r="BC757" s="401"/>
      <c r="BD757" s="400"/>
      <c r="BE757" s="401"/>
      <c r="BF757" s="400"/>
      <c r="BG757" s="401"/>
      <c r="BH757" s="400"/>
      <c r="BI757" s="401"/>
      <c r="BJ757" s="400"/>
      <c r="BK757" s="401"/>
      <c r="BL757" s="400"/>
      <c r="BM757" s="401"/>
      <c r="BN757" s="400"/>
      <c r="BO757" s="401"/>
      <c r="BP757" s="400"/>
      <c r="BQ757" s="401"/>
      <c r="BR757" s="400"/>
      <c r="BS757" s="401"/>
      <c r="BT757" s="400"/>
      <c r="BU757" s="401"/>
      <c r="BV757" s="337">
        <f t="shared" ref="BV757:BV760" si="303">L757+N757+P757+R757+T757+V757+X757+Z757+AB757+AD757+AF757+AH757+AJ757+AL757+AN757+AP757+AR757+AT757+AV757+AX757+AZ757+BB757+BD757+BF757+BH757+BJ757+BL757+BN757+BP757+BR757+BT757</f>
        <v>0</v>
      </c>
      <c r="BW757" s="337">
        <f t="shared" ref="BW757:BW760" si="304">M757+O757+Q757+S757+U757+W757+Y757+AA757+AC757+AE757+AG757+AI757+AK757+AM757+AO757+AQ757+AS757+AU757+AW757+AY757+BA757+BC757+BE757+BG757+BI757+BK757+BM757+BO757+BQ757+BS757+BU757</f>
        <v>0</v>
      </c>
    </row>
    <row r="758" spans="1:75" s="64" customFormat="1" ht="21.95" customHeight="1" x14ac:dyDescent="0.2">
      <c r="A758" s="385" t="s">
        <v>3882</v>
      </c>
      <c r="B758" s="386" t="s">
        <v>3883</v>
      </c>
      <c r="C758" s="392" t="s">
        <v>3262</v>
      </c>
      <c r="D758" s="387" t="s">
        <v>3884</v>
      </c>
      <c r="E758" s="388" t="s">
        <v>3885</v>
      </c>
      <c r="F758" s="389" t="s">
        <v>3224</v>
      </c>
      <c r="G758" s="389" t="s">
        <v>3225</v>
      </c>
      <c r="H758" s="390" t="s">
        <v>1858</v>
      </c>
      <c r="I758" s="391" t="s">
        <v>3886</v>
      </c>
      <c r="J758" s="353" t="s">
        <v>3268</v>
      </c>
      <c r="K758" s="355" t="s">
        <v>3235</v>
      </c>
      <c r="L758" s="400"/>
      <c r="M758" s="401"/>
      <c r="N758" s="400"/>
      <c r="O758" s="401"/>
      <c r="P758" s="400"/>
      <c r="Q758" s="401"/>
      <c r="R758" s="400"/>
      <c r="S758" s="401"/>
      <c r="T758" s="400"/>
      <c r="U758" s="401"/>
      <c r="V758" s="400"/>
      <c r="W758" s="401"/>
      <c r="X758" s="400"/>
      <c r="Y758" s="401"/>
      <c r="Z758" s="400"/>
      <c r="AA758" s="401"/>
      <c r="AB758" s="400"/>
      <c r="AC758" s="401"/>
      <c r="AD758" s="400"/>
      <c r="AE758" s="401"/>
      <c r="AF758" s="400"/>
      <c r="AG758" s="401"/>
      <c r="AH758" s="400"/>
      <c r="AI758" s="401"/>
      <c r="AJ758" s="400"/>
      <c r="AK758" s="401"/>
      <c r="AL758" s="400"/>
      <c r="AM758" s="401"/>
      <c r="AN758" s="400"/>
      <c r="AO758" s="401"/>
      <c r="AP758" s="400"/>
      <c r="AQ758" s="401"/>
      <c r="AR758" s="400"/>
      <c r="AS758" s="401"/>
      <c r="AT758" s="400"/>
      <c r="AU758" s="401"/>
      <c r="AV758" s="400"/>
      <c r="AW758" s="401"/>
      <c r="AX758" s="400"/>
      <c r="AY758" s="401"/>
      <c r="AZ758" s="400"/>
      <c r="BA758" s="401"/>
      <c r="BB758" s="400"/>
      <c r="BC758" s="401"/>
      <c r="BD758" s="400"/>
      <c r="BE758" s="401"/>
      <c r="BF758" s="400"/>
      <c r="BG758" s="401"/>
      <c r="BH758" s="400"/>
      <c r="BI758" s="401"/>
      <c r="BJ758" s="400"/>
      <c r="BK758" s="401"/>
      <c r="BL758" s="400"/>
      <c r="BM758" s="401"/>
      <c r="BN758" s="400"/>
      <c r="BO758" s="401"/>
      <c r="BP758" s="400"/>
      <c r="BQ758" s="401"/>
      <c r="BR758" s="400"/>
      <c r="BS758" s="401"/>
      <c r="BT758" s="400"/>
      <c r="BU758" s="401"/>
      <c r="BV758" s="337">
        <f t="shared" si="303"/>
        <v>0</v>
      </c>
      <c r="BW758" s="337">
        <f t="shared" si="304"/>
        <v>0</v>
      </c>
    </row>
    <row r="759" spans="1:75" s="64" customFormat="1" ht="21.95" customHeight="1" x14ac:dyDescent="0.2">
      <c r="A759" s="385" t="s">
        <v>3882</v>
      </c>
      <c r="B759" s="386" t="s">
        <v>3883</v>
      </c>
      <c r="C759" s="392" t="s">
        <v>3262</v>
      </c>
      <c r="D759" s="387" t="s">
        <v>3884</v>
      </c>
      <c r="E759" s="388" t="s">
        <v>3885</v>
      </c>
      <c r="F759" s="389" t="s">
        <v>3224</v>
      </c>
      <c r="G759" s="389" t="s">
        <v>3225</v>
      </c>
      <c r="H759" s="390" t="s">
        <v>1858</v>
      </c>
      <c r="I759" s="391" t="s">
        <v>3886</v>
      </c>
      <c r="J759" s="353" t="s">
        <v>3268</v>
      </c>
      <c r="K759" s="356" t="s">
        <v>3236</v>
      </c>
      <c r="L759" s="400"/>
      <c r="M759" s="401"/>
      <c r="N759" s="400"/>
      <c r="O759" s="401"/>
      <c r="P759" s="400"/>
      <c r="Q759" s="401"/>
      <c r="R759" s="400"/>
      <c r="S759" s="401"/>
      <c r="T759" s="400"/>
      <c r="U759" s="401"/>
      <c r="V759" s="400"/>
      <c r="W759" s="401"/>
      <c r="X759" s="400"/>
      <c r="Y759" s="401"/>
      <c r="Z759" s="400"/>
      <c r="AA759" s="401"/>
      <c r="AB759" s="400"/>
      <c r="AC759" s="401"/>
      <c r="AD759" s="400"/>
      <c r="AE759" s="401"/>
      <c r="AF759" s="400"/>
      <c r="AG759" s="401"/>
      <c r="AH759" s="400"/>
      <c r="AI759" s="401"/>
      <c r="AJ759" s="400"/>
      <c r="AK759" s="401"/>
      <c r="AL759" s="400"/>
      <c r="AM759" s="401"/>
      <c r="AN759" s="400"/>
      <c r="AO759" s="401"/>
      <c r="AP759" s="400"/>
      <c r="AQ759" s="401"/>
      <c r="AR759" s="400"/>
      <c r="AS759" s="401"/>
      <c r="AT759" s="400"/>
      <c r="AU759" s="401"/>
      <c r="AV759" s="400"/>
      <c r="AW759" s="401"/>
      <c r="AX759" s="400"/>
      <c r="AY759" s="401"/>
      <c r="AZ759" s="400"/>
      <c r="BA759" s="401"/>
      <c r="BB759" s="400"/>
      <c r="BC759" s="401"/>
      <c r="BD759" s="400"/>
      <c r="BE759" s="401"/>
      <c r="BF759" s="400"/>
      <c r="BG759" s="401"/>
      <c r="BH759" s="400"/>
      <c r="BI759" s="401"/>
      <c r="BJ759" s="400"/>
      <c r="BK759" s="401"/>
      <c r="BL759" s="400"/>
      <c r="BM759" s="401"/>
      <c r="BN759" s="400"/>
      <c r="BO759" s="401"/>
      <c r="BP759" s="400"/>
      <c r="BQ759" s="401"/>
      <c r="BR759" s="400"/>
      <c r="BS759" s="401"/>
      <c r="BT759" s="400"/>
      <c r="BU759" s="401"/>
      <c r="BV759" s="337">
        <f t="shared" si="303"/>
        <v>0</v>
      </c>
      <c r="BW759" s="337">
        <f t="shared" si="304"/>
        <v>0</v>
      </c>
    </row>
    <row r="760" spans="1:75" s="64" customFormat="1" ht="21.95" customHeight="1" thickBot="1" x14ac:dyDescent="0.25">
      <c r="A760" s="898" t="s">
        <v>3882</v>
      </c>
      <c r="B760" s="393" t="s">
        <v>3883</v>
      </c>
      <c r="C760" s="394" t="s">
        <v>3262</v>
      </c>
      <c r="D760" s="395" t="s">
        <v>3884</v>
      </c>
      <c r="E760" s="411" t="s">
        <v>3885</v>
      </c>
      <c r="F760" s="396" t="s">
        <v>3224</v>
      </c>
      <c r="G760" s="396" t="s">
        <v>3225</v>
      </c>
      <c r="H760" s="397" t="s">
        <v>1858</v>
      </c>
      <c r="I760" s="899" t="s">
        <v>3886</v>
      </c>
      <c r="J760" s="353" t="s">
        <v>3268</v>
      </c>
      <c r="K760" s="357" t="s">
        <v>60</v>
      </c>
      <c r="L760" s="402"/>
      <c r="M760" s="403"/>
      <c r="N760" s="402"/>
      <c r="O760" s="403"/>
      <c r="P760" s="402"/>
      <c r="Q760" s="403"/>
      <c r="R760" s="402"/>
      <c r="S760" s="403"/>
      <c r="T760" s="402"/>
      <c r="U760" s="403"/>
      <c r="V760" s="402"/>
      <c r="W760" s="403"/>
      <c r="X760" s="402"/>
      <c r="Y760" s="403"/>
      <c r="Z760" s="402"/>
      <c r="AA760" s="403"/>
      <c r="AB760" s="402"/>
      <c r="AC760" s="403"/>
      <c r="AD760" s="402"/>
      <c r="AE760" s="403"/>
      <c r="AF760" s="402"/>
      <c r="AG760" s="403"/>
      <c r="AH760" s="402"/>
      <c r="AI760" s="403"/>
      <c r="AJ760" s="402"/>
      <c r="AK760" s="403"/>
      <c r="AL760" s="402"/>
      <c r="AM760" s="403"/>
      <c r="AN760" s="402"/>
      <c r="AO760" s="403"/>
      <c r="AP760" s="402"/>
      <c r="AQ760" s="403"/>
      <c r="AR760" s="402"/>
      <c r="AS760" s="403"/>
      <c r="AT760" s="402"/>
      <c r="AU760" s="403"/>
      <c r="AV760" s="402"/>
      <c r="AW760" s="403"/>
      <c r="AX760" s="402"/>
      <c r="AY760" s="403"/>
      <c r="AZ760" s="402"/>
      <c r="BA760" s="403"/>
      <c r="BB760" s="402"/>
      <c r="BC760" s="403"/>
      <c r="BD760" s="402"/>
      <c r="BE760" s="403"/>
      <c r="BF760" s="402"/>
      <c r="BG760" s="403"/>
      <c r="BH760" s="402"/>
      <c r="BI760" s="403"/>
      <c r="BJ760" s="402"/>
      <c r="BK760" s="403"/>
      <c r="BL760" s="402"/>
      <c r="BM760" s="403"/>
      <c r="BN760" s="402"/>
      <c r="BO760" s="403"/>
      <c r="BP760" s="402"/>
      <c r="BQ760" s="403"/>
      <c r="BR760" s="402"/>
      <c r="BS760" s="403"/>
      <c r="BT760" s="402"/>
      <c r="BU760" s="403"/>
      <c r="BV760" s="337">
        <f t="shared" si="303"/>
        <v>0</v>
      </c>
      <c r="BW760" s="337">
        <f t="shared" si="304"/>
        <v>0</v>
      </c>
    </row>
    <row r="761" spans="1:75" s="64" customFormat="1" ht="21.95" customHeight="1" x14ac:dyDescent="0.25">
      <c r="A761" s="425" t="s">
        <v>3887</v>
      </c>
      <c r="B761" s="526" t="s">
        <v>3888</v>
      </c>
      <c r="C761" s="527">
        <v>2</v>
      </c>
      <c r="D761" s="528" t="s">
        <v>3889</v>
      </c>
      <c r="E761" s="426" t="s">
        <v>3890</v>
      </c>
      <c r="F761" s="529" t="s">
        <v>3224</v>
      </c>
      <c r="G761" s="529" t="s">
        <v>3225</v>
      </c>
      <c r="H761" s="530" t="s">
        <v>1860</v>
      </c>
      <c r="I761" s="384" t="s">
        <v>3891</v>
      </c>
      <c r="J761" s="353" t="s">
        <v>3268</v>
      </c>
      <c r="K761" s="354" t="s">
        <v>3232</v>
      </c>
      <c r="L761" s="402"/>
      <c r="M761" s="403"/>
      <c r="N761" s="402"/>
      <c r="O761" s="403"/>
      <c r="P761" s="402"/>
      <c r="Q761" s="403"/>
      <c r="R761" s="402"/>
      <c r="S761" s="403"/>
      <c r="T761" s="402"/>
      <c r="U761" s="403"/>
      <c r="V761" s="402"/>
      <c r="W761" s="403"/>
      <c r="X761" s="402"/>
      <c r="Y761" s="403"/>
      <c r="Z761" s="402"/>
      <c r="AA761" s="403"/>
      <c r="AB761" s="402"/>
      <c r="AC761" s="403"/>
      <c r="AD761" s="402"/>
      <c r="AE761" s="403"/>
      <c r="AF761" s="402"/>
      <c r="AG761" s="403"/>
      <c r="AH761" s="402"/>
      <c r="AI761" s="403"/>
      <c r="AJ761" s="402"/>
      <c r="AK761" s="403"/>
      <c r="AL761" s="402"/>
      <c r="AM761" s="403"/>
      <c r="AN761" s="402"/>
      <c r="AO761" s="403"/>
      <c r="AP761" s="402"/>
      <c r="AQ761" s="403"/>
      <c r="AR761" s="402"/>
      <c r="AS761" s="403"/>
      <c r="AT761" s="402"/>
      <c r="AU761" s="403"/>
      <c r="AV761" s="402"/>
      <c r="AW761" s="403"/>
      <c r="AX761" s="402"/>
      <c r="AY761" s="403"/>
      <c r="AZ761" s="402"/>
      <c r="BA761" s="403"/>
      <c r="BB761" s="402"/>
      <c r="BC761" s="403"/>
      <c r="BD761" s="402"/>
      <c r="BE761" s="403"/>
      <c r="BF761" s="402"/>
      <c r="BG761" s="403"/>
      <c r="BH761" s="402"/>
      <c r="BI761" s="403"/>
      <c r="BJ761" s="402"/>
      <c r="BK761" s="403"/>
      <c r="BL761" s="402"/>
      <c r="BM761" s="403"/>
      <c r="BN761" s="402"/>
      <c r="BO761" s="403"/>
      <c r="BP761" s="402"/>
      <c r="BQ761" s="403"/>
      <c r="BR761" s="402"/>
      <c r="BS761" s="403"/>
      <c r="BT761" s="402"/>
      <c r="BU761" s="403"/>
      <c r="BV761" s="337">
        <f>L761+N761+P761+R761+T761+V761+X761+Z761+AB761+AD761+AF761+AH761+AJ761+AL761+AN761+AP761+AR761+AT761+AV761+AX761+AZ761+BB761+BD761+BF761+BH761+BJ761+BL761+BN761+BP761+BR761+BT761</f>
        <v>0</v>
      </c>
      <c r="BW761" s="337">
        <f>M761+O761+Q761+S761+U761+W761+Y761+AA761+AC761+AE761+AG761+AI761+AK761+AM761+AO761+AQ761+AS761+AU761+AW761+AY761+BA761+BC761+BE761+BG761+BI761+BK761+BM761+BO761+BQ761+BS761+BU761</f>
        <v>0</v>
      </c>
    </row>
    <row r="762" spans="1:75" s="64" customFormat="1" ht="21.95" customHeight="1" x14ac:dyDescent="0.2">
      <c r="A762" s="385" t="s">
        <v>3887</v>
      </c>
      <c r="B762" s="386" t="s">
        <v>3888</v>
      </c>
      <c r="C762" s="352" t="s">
        <v>3233</v>
      </c>
      <c r="D762" s="387" t="s">
        <v>3889</v>
      </c>
      <c r="E762" s="388" t="s">
        <v>3890</v>
      </c>
      <c r="F762" s="389" t="s">
        <v>3224</v>
      </c>
      <c r="G762" s="389" t="s">
        <v>3225</v>
      </c>
      <c r="H762" s="390" t="s">
        <v>1860</v>
      </c>
      <c r="I762" s="391" t="s">
        <v>3891</v>
      </c>
      <c r="J762" s="353" t="s">
        <v>3268</v>
      </c>
      <c r="K762" s="353" t="s">
        <v>3234</v>
      </c>
      <c r="L762" s="400"/>
      <c r="M762" s="401"/>
      <c r="N762" s="400"/>
      <c r="O762" s="401"/>
      <c r="P762" s="400"/>
      <c r="Q762" s="401"/>
      <c r="R762" s="400"/>
      <c r="S762" s="401"/>
      <c r="T762" s="400"/>
      <c r="U762" s="401"/>
      <c r="V762" s="400"/>
      <c r="W762" s="401"/>
      <c r="X762" s="400"/>
      <c r="Y762" s="401"/>
      <c r="Z762" s="400"/>
      <c r="AA762" s="401"/>
      <c r="AB762" s="400"/>
      <c r="AC762" s="401"/>
      <c r="AD762" s="400"/>
      <c r="AE762" s="401"/>
      <c r="AF762" s="400"/>
      <c r="AG762" s="401"/>
      <c r="AH762" s="400"/>
      <c r="AI762" s="401"/>
      <c r="AJ762" s="400"/>
      <c r="AK762" s="401"/>
      <c r="AL762" s="400"/>
      <c r="AM762" s="401"/>
      <c r="AN762" s="400"/>
      <c r="AO762" s="401"/>
      <c r="AP762" s="400"/>
      <c r="AQ762" s="401"/>
      <c r="AR762" s="400"/>
      <c r="AS762" s="401"/>
      <c r="AT762" s="400"/>
      <c r="AU762" s="401"/>
      <c r="AV762" s="400"/>
      <c r="AW762" s="401"/>
      <c r="AX762" s="400"/>
      <c r="AY762" s="401"/>
      <c r="AZ762" s="400"/>
      <c r="BA762" s="401"/>
      <c r="BB762" s="400"/>
      <c r="BC762" s="401"/>
      <c r="BD762" s="400"/>
      <c r="BE762" s="401"/>
      <c r="BF762" s="400"/>
      <c r="BG762" s="401"/>
      <c r="BH762" s="400"/>
      <c r="BI762" s="401"/>
      <c r="BJ762" s="400"/>
      <c r="BK762" s="401"/>
      <c r="BL762" s="400"/>
      <c r="BM762" s="401"/>
      <c r="BN762" s="400"/>
      <c r="BO762" s="401"/>
      <c r="BP762" s="400"/>
      <c r="BQ762" s="401"/>
      <c r="BR762" s="400"/>
      <c r="BS762" s="401"/>
      <c r="BT762" s="400"/>
      <c r="BU762" s="401"/>
      <c r="BV762" s="337">
        <f t="shared" ref="BV762:BV765" si="305">L762+N762+P762+R762+T762+V762+X762+Z762+AB762+AD762+AF762+AH762+AJ762+AL762+AN762+AP762+AR762+AT762+AV762+AX762+AZ762+BB762+BD762+BF762+BH762+BJ762+BL762+BN762+BP762+BR762+BT762</f>
        <v>0</v>
      </c>
      <c r="BW762" s="337">
        <f t="shared" ref="BW762:BW765" si="306">M762+O762+Q762+S762+U762+W762+Y762+AA762+AC762+AE762+AG762+AI762+AK762+AM762+AO762+AQ762+AS762+AU762+AW762+AY762+BA762+BC762+BE762+BG762+BI762+BK762+BM762+BO762+BQ762+BS762+BU762</f>
        <v>0</v>
      </c>
    </row>
    <row r="763" spans="1:75" s="64" customFormat="1" ht="21.95" customHeight="1" x14ac:dyDescent="0.2">
      <c r="A763" s="385" t="s">
        <v>3887</v>
      </c>
      <c r="B763" s="386" t="s">
        <v>3888</v>
      </c>
      <c r="C763" s="392" t="s">
        <v>3233</v>
      </c>
      <c r="D763" s="387" t="s">
        <v>3889</v>
      </c>
      <c r="E763" s="388" t="s">
        <v>3890</v>
      </c>
      <c r="F763" s="389" t="s">
        <v>3224</v>
      </c>
      <c r="G763" s="389" t="s">
        <v>3225</v>
      </c>
      <c r="H763" s="390" t="s">
        <v>1860</v>
      </c>
      <c r="I763" s="391" t="s">
        <v>3891</v>
      </c>
      <c r="J763" s="353" t="s">
        <v>3268</v>
      </c>
      <c r="K763" s="355" t="s">
        <v>3235</v>
      </c>
      <c r="L763" s="400"/>
      <c r="M763" s="401"/>
      <c r="N763" s="400"/>
      <c r="O763" s="401"/>
      <c r="P763" s="400"/>
      <c r="Q763" s="401"/>
      <c r="R763" s="400"/>
      <c r="S763" s="401"/>
      <c r="T763" s="400"/>
      <c r="U763" s="401"/>
      <c r="V763" s="400"/>
      <c r="W763" s="401"/>
      <c r="X763" s="400"/>
      <c r="Y763" s="401"/>
      <c r="Z763" s="400"/>
      <c r="AA763" s="401"/>
      <c r="AB763" s="400"/>
      <c r="AC763" s="401"/>
      <c r="AD763" s="400"/>
      <c r="AE763" s="401"/>
      <c r="AF763" s="400"/>
      <c r="AG763" s="401"/>
      <c r="AH763" s="400"/>
      <c r="AI763" s="401"/>
      <c r="AJ763" s="400"/>
      <c r="AK763" s="401"/>
      <c r="AL763" s="400"/>
      <c r="AM763" s="401"/>
      <c r="AN763" s="400"/>
      <c r="AO763" s="401"/>
      <c r="AP763" s="400"/>
      <c r="AQ763" s="401"/>
      <c r="AR763" s="400"/>
      <c r="AS763" s="401"/>
      <c r="AT763" s="400"/>
      <c r="AU763" s="401"/>
      <c r="AV763" s="400"/>
      <c r="AW763" s="401"/>
      <c r="AX763" s="400"/>
      <c r="AY763" s="401"/>
      <c r="AZ763" s="400"/>
      <c r="BA763" s="401"/>
      <c r="BB763" s="400"/>
      <c r="BC763" s="401"/>
      <c r="BD763" s="400"/>
      <c r="BE763" s="401"/>
      <c r="BF763" s="400"/>
      <c r="BG763" s="401"/>
      <c r="BH763" s="400"/>
      <c r="BI763" s="401"/>
      <c r="BJ763" s="400"/>
      <c r="BK763" s="401"/>
      <c r="BL763" s="400"/>
      <c r="BM763" s="401"/>
      <c r="BN763" s="400"/>
      <c r="BO763" s="401"/>
      <c r="BP763" s="400"/>
      <c r="BQ763" s="401"/>
      <c r="BR763" s="400"/>
      <c r="BS763" s="401"/>
      <c r="BT763" s="400"/>
      <c r="BU763" s="401"/>
      <c r="BV763" s="337">
        <f t="shared" si="305"/>
        <v>0</v>
      </c>
      <c r="BW763" s="337">
        <f t="shared" si="306"/>
        <v>0</v>
      </c>
    </row>
    <row r="764" spans="1:75" s="64" customFormat="1" ht="21.95" customHeight="1" x14ac:dyDescent="0.2">
      <c r="A764" s="385" t="s">
        <v>3887</v>
      </c>
      <c r="B764" s="386" t="s">
        <v>3888</v>
      </c>
      <c r="C764" s="392" t="s">
        <v>3233</v>
      </c>
      <c r="D764" s="387" t="s">
        <v>3889</v>
      </c>
      <c r="E764" s="388" t="s">
        <v>3890</v>
      </c>
      <c r="F764" s="389" t="s">
        <v>3224</v>
      </c>
      <c r="G764" s="389" t="s">
        <v>3225</v>
      </c>
      <c r="H764" s="390" t="s">
        <v>1860</v>
      </c>
      <c r="I764" s="391" t="s">
        <v>3891</v>
      </c>
      <c r="J764" s="353" t="s">
        <v>3268</v>
      </c>
      <c r="K764" s="356" t="s">
        <v>3236</v>
      </c>
      <c r="L764" s="400"/>
      <c r="M764" s="401"/>
      <c r="N764" s="400"/>
      <c r="O764" s="401"/>
      <c r="P764" s="400"/>
      <c r="Q764" s="401"/>
      <c r="R764" s="400"/>
      <c r="S764" s="401"/>
      <c r="T764" s="400"/>
      <c r="U764" s="401"/>
      <c r="V764" s="400"/>
      <c r="W764" s="401"/>
      <c r="X764" s="400"/>
      <c r="Y764" s="401"/>
      <c r="Z764" s="400"/>
      <c r="AA764" s="401"/>
      <c r="AB764" s="400"/>
      <c r="AC764" s="401"/>
      <c r="AD764" s="400"/>
      <c r="AE764" s="401"/>
      <c r="AF764" s="400"/>
      <c r="AG764" s="401"/>
      <c r="AH764" s="400"/>
      <c r="AI764" s="401"/>
      <c r="AJ764" s="400"/>
      <c r="AK764" s="401"/>
      <c r="AL764" s="400"/>
      <c r="AM764" s="401"/>
      <c r="AN764" s="400"/>
      <c r="AO764" s="401"/>
      <c r="AP764" s="400"/>
      <c r="AQ764" s="401"/>
      <c r="AR764" s="400"/>
      <c r="AS764" s="401"/>
      <c r="AT764" s="400"/>
      <c r="AU764" s="401"/>
      <c r="AV764" s="400"/>
      <c r="AW764" s="401"/>
      <c r="AX764" s="400"/>
      <c r="AY764" s="401"/>
      <c r="AZ764" s="400"/>
      <c r="BA764" s="401"/>
      <c r="BB764" s="400"/>
      <c r="BC764" s="401"/>
      <c r="BD764" s="400"/>
      <c r="BE764" s="401"/>
      <c r="BF764" s="400"/>
      <c r="BG764" s="401"/>
      <c r="BH764" s="400"/>
      <c r="BI764" s="401"/>
      <c r="BJ764" s="400"/>
      <c r="BK764" s="401"/>
      <c r="BL764" s="400"/>
      <c r="BM764" s="401"/>
      <c r="BN764" s="400"/>
      <c r="BO764" s="401"/>
      <c r="BP764" s="400"/>
      <c r="BQ764" s="401"/>
      <c r="BR764" s="400"/>
      <c r="BS764" s="401"/>
      <c r="BT764" s="400"/>
      <c r="BU764" s="401"/>
      <c r="BV764" s="337">
        <f t="shared" si="305"/>
        <v>0</v>
      </c>
      <c r="BW764" s="337">
        <f t="shared" si="306"/>
        <v>0</v>
      </c>
    </row>
    <row r="765" spans="1:75" s="64" customFormat="1" ht="21.95" customHeight="1" thickBot="1" x14ac:dyDescent="0.25">
      <c r="A765" s="898" t="s">
        <v>3887</v>
      </c>
      <c r="B765" s="393" t="s">
        <v>3888</v>
      </c>
      <c r="C765" s="394" t="s">
        <v>3233</v>
      </c>
      <c r="D765" s="395" t="s">
        <v>3889</v>
      </c>
      <c r="E765" s="411" t="s">
        <v>3890</v>
      </c>
      <c r="F765" s="396" t="s">
        <v>3224</v>
      </c>
      <c r="G765" s="396" t="s">
        <v>3225</v>
      </c>
      <c r="H765" s="397" t="s">
        <v>1860</v>
      </c>
      <c r="I765" s="899" t="s">
        <v>3891</v>
      </c>
      <c r="J765" s="353" t="s">
        <v>3268</v>
      </c>
      <c r="K765" s="357" t="s">
        <v>60</v>
      </c>
      <c r="L765" s="402"/>
      <c r="M765" s="403"/>
      <c r="N765" s="402"/>
      <c r="O765" s="403"/>
      <c r="P765" s="402"/>
      <c r="Q765" s="403"/>
      <c r="R765" s="402"/>
      <c r="S765" s="403"/>
      <c r="T765" s="402"/>
      <c r="U765" s="403"/>
      <c r="V765" s="402"/>
      <c r="W765" s="403"/>
      <c r="X765" s="402"/>
      <c r="Y765" s="403"/>
      <c r="Z765" s="402"/>
      <c r="AA765" s="403"/>
      <c r="AB765" s="402"/>
      <c r="AC765" s="403"/>
      <c r="AD765" s="402"/>
      <c r="AE765" s="403"/>
      <c r="AF765" s="402"/>
      <c r="AG765" s="403"/>
      <c r="AH765" s="402"/>
      <c r="AI765" s="403"/>
      <c r="AJ765" s="402"/>
      <c r="AK765" s="403"/>
      <c r="AL765" s="402"/>
      <c r="AM765" s="403"/>
      <c r="AN765" s="402"/>
      <c r="AO765" s="403"/>
      <c r="AP765" s="402"/>
      <c r="AQ765" s="403"/>
      <c r="AR765" s="402"/>
      <c r="AS765" s="403"/>
      <c r="AT765" s="402"/>
      <c r="AU765" s="403"/>
      <c r="AV765" s="402"/>
      <c r="AW765" s="403"/>
      <c r="AX765" s="402"/>
      <c r="AY765" s="403"/>
      <c r="AZ765" s="402"/>
      <c r="BA765" s="403"/>
      <c r="BB765" s="402"/>
      <c r="BC765" s="403"/>
      <c r="BD765" s="402"/>
      <c r="BE765" s="403"/>
      <c r="BF765" s="402"/>
      <c r="BG765" s="403"/>
      <c r="BH765" s="402"/>
      <c r="BI765" s="403"/>
      <c r="BJ765" s="402"/>
      <c r="BK765" s="403"/>
      <c r="BL765" s="402"/>
      <c r="BM765" s="403"/>
      <c r="BN765" s="402"/>
      <c r="BO765" s="403"/>
      <c r="BP765" s="402"/>
      <c r="BQ765" s="403"/>
      <c r="BR765" s="402"/>
      <c r="BS765" s="403"/>
      <c r="BT765" s="402"/>
      <c r="BU765" s="403"/>
      <c r="BV765" s="337">
        <f t="shared" si="305"/>
        <v>0</v>
      </c>
      <c r="BW765" s="337">
        <f t="shared" si="306"/>
        <v>0</v>
      </c>
    </row>
    <row r="766" spans="1:75" s="64" customFormat="1" ht="21.95" customHeight="1" x14ac:dyDescent="0.25">
      <c r="A766" s="425" t="s">
        <v>3892</v>
      </c>
      <c r="B766" s="526" t="s">
        <v>3893</v>
      </c>
      <c r="C766" s="527">
        <v>1</v>
      </c>
      <c r="D766" s="528" t="s">
        <v>3889</v>
      </c>
      <c r="E766" s="426" t="s">
        <v>3894</v>
      </c>
      <c r="F766" s="529" t="s">
        <v>3224</v>
      </c>
      <c r="G766" s="529" t="s">
        <v>3225</v>
      </c>
      <c r="H766" s="530" t="s">
        <v>1860</v>
      </c>
      <c r="I766" s="384" t="s">
        <v>3895</v>
      </c>
      <c r="J766" s="353" t="s">
        <v>3231</v>
      </c>
      <c r="K766" s="354" t="s">
        <v>3232</v>
      </c>
      <c r="L766" s="402"/>
      <c r="M766" s="403"/>
      <c r="N766" s="402"/>
      <c r="O766" s="403"/>
      <c r="P766" s="402"/>
      <c r="Q766" s="403"/>
      <c r="R766" s="402"/>
      <c r="S766" s="403"/>
      <c r="T766" s="402"/>
      <c r="U766" s="403"/>
      <c r="V766" s="402"/>
      <c r="W766" s="403"/>
      <c r="X766" s="402"/>
      <c r="Y766" s="403"/>
      <c r="Z766" s="402"/>
      <c r="AA766" s="403"/>
      <c r="AB766" s="402"/>
      <c r="AC766" s="403"/>
      <c r="AD766" s="402"/>
      <c r="AE766" s="403"/>
      <c r="AF766" s="402"/>
      <c r="AG766" s="403"/>
      <c r="AH766" s="402"/>
      <c r="AI766" s="403"/>
      <c r="AJ766" s="402"/>
      <c r="AK766" s="403"/>
      <c r="AL766" s="402"/>
      <c r="AM766" s="403"/>
      <c r="AN766" s="402"/>
      <c r="AO766" s="403"/>
      <c r="AP766" s="402"/>
      <c r="AQ766" s="403"/>
      <c r="AR766" s="402"/>
      <c r="AS766" s="403"/>
      <c r="AT766" s="402"/>
      <c r="AU766" s="403"/>
      <c r="AV766" s="402"/>
      <c r="AW766" s="403"/>
      <c r="AX766" s="402"/>
      <c r="AY766" s="403"/>
      <c r="AZ766" s="402"/>
      <c r="BA766" s="403"/>
      <c r="BB766" s="402"/>
      <c r="BC766" s="403"/>
      <c r="BD766" s="402"/>
      <c r="BE766" s="403"/>
      <c r="BF766" s="402"/>
      <c r="BG766" s="403"/>
      <c r="BH766" s="402"/>
      <c r="BI766" s="403"/>
      <c r="BJ766" s="402"/>
      <c r="BK766" s="403"/>
      <c r="BL766" s="402"/>
      <c r="BM766" s="403"/>
      <c r="BN766" s="402"/>
      <c r="BO766" s="403"/>
      <c r="BP766" s="402"/>
      <c r="BQ766" s="403"/>
      <c r="BR766" s="402"/>
      <c r="BS766" s="403"/>
      <c r="BT766" s="402"/>
      <c r="BU766" s="403"/>
      <c r="BV766" s="337">
        <f>L766+N766+P766+R766+T766+V766+X766+Z766+AB766+AD766+AF766+AH766+AJ766+AL766+AN766+AP766+AR766+AT766+AV766+AX766+AZ766+BB766+BD766+BF766+BH766+BJ766+BL766+BN766+BP766+BR766+BT766</f>
        <v>0</v>
      </c>
      <c r="BW766" s="337">
        <f>M766+O766+Q766+S766+U766+W766+Y766+AA766+AC766+AE766+AG766+AI766+AK766+AM766+AO766+AQ766+AS766+AU766+AW766+AY766+BA766+BC766+BE766+BG766+BI766+BK766+BM766+BO766+BQ766+BS766+BU766</f>
        <v>0</v>
      </c>
    </row>
    <row r="767" spans="1:75" s="64" customFormat="1" ht="21.95" customHeight="1" x14ac:dyDescent="0.2">
      <c r="A767" s="385" t="s">
        <v>3892</v>
      </c>
      <c r="B767" s="386" t="s">
        <v>3893</v>
      </c>
      <c r="C767" s="352" t="s">
        <v>3233</v>
      </c>
      <c r="D767" s="387" t="s">
        <v>3889</v>
      </c>
      <c r="E767" s="388" t="s">
        <v>3894</v>
      </c>
      <c r="F767" s="389" t="s">
        <v>3224</v>
      </c>
      <c r="G767" s="389" t="s">
        <v>3225</v>
      </c>
      <c r="H767" s="390" t="s">
        <v>1860</v>
      </c>
      <c r="I767" s="391" t="s">
        <v>3895</v>
      </c>
      <c r="J767" s="353" t="s">
        <v>3231</v>
      </c>
      <c r="K767" s="353" t="s">
        <v>3234</v>
      </c>
      <c r="L767" s="400">
        <v>4</v>
      </c>
      <c r="M767" s="401"/>
      <c r="N767" s="400"/>
      <c r="O767" s="401"/>
      <c r="P767" s="400">
        <v>1</v>
      </c>
      <c r="Q767" s="401"/>
      <c r="R767" s="400"/>
      <c r="S767" s="401"/>
      <c r="T767" s="400"/>
      <c r="U767" s="401"/>
      <c r="V767" s="400">
        <v>2</v>
      </c>
      <c r="W767" s="401"/>
      <c r="X767" s="400"/>
      <c r="Y767" s="401"/>
      <c r="Z767" s="400">
        <v>4</v>
      </c>
      <c r="AA767" s="401"/>
      <c r="AB767" s="400"/>
      <c r="AC767" s="401"/>
      <c r="AD767" s="400">
        <v>1</v>
      </c>
      <c r="AE767" s="401"/>
      <c r="AF767" s="400"/>
      <c r="AG767" s="401"/>
      <c r="AH767" s="400"/>
      <c r="AI767" s="401"/>
      <c r="AJ767" s="400">
        <v>2</v>
      </c>
      <c r="AK767" s="401"/>
      <c r="AL767" s="400"/>
      <c r="AM767" s="401"/>
      <c r="AN767" s="400">
        <v>4</v>
      </c>
      <c r="AO767" s="401"/>
      <c r="AP767" s="400"/>
      <c r="AQ767" s="401"/>
      <c r="AR767" s="400">
        <v>1</v>
      </c>
      <c r="AS767" s="401"/>
      <c r="AT767" s="400"/>
      <c r="AU767" s="401"/>
      <c r="AV767" s="400"/>
      <c r="AW767" s="401"/>
      <c r="AX767" s="400">
        <v>2</v>
      </c>
      <c r="AY767" s="401"/>
      <c r="AZ767" s="400"/>
      <c r="BA767" s="401"/>
      <c r="BB767" s="400">
        <v>4</v>
      </c>
      <c r="BC767" s="401"/>
      <c r="BD767" s="400"/>
      <c r="BE767" s="401"/>
      <c r="BF767" s="400">
        <v>1</v>
      </c>
      <c r="BG767" s="401"/>
      <c r="BH767" s="400"/>
      <c r="BI767" s="401"/>
      <c r="BJ767" s="400"/>
      <c r="BK767" s="401"/>
      <c r="BL767" s="400">
        <v>2</v>
      </c>
      <c r="BM767" s="401"/>
      <c r="BN767" s="400"/>
      <c r="BO767" s="401"/>
      <c r="BP767" s="400">
        <v>4</v>
      </c>
      <c r="BQ767" s="401"/>
      <c r="BR767" s="400"/>
      <c r="BS767" s="401"/>
      <c r="BT767" s="400"/>
      <c r="BU767" s="401"/>
      <c r="BV767" s="337">
        <f t="shared" ref="BV767:BV770" si="307">L767+N767+P767+R767+T767+V767+X767+Z767+AB767+AD767+AF767+AH767+AJ767+AL767+AN767+AP767+AR767+AT767+AV767+AX767+AZ767+BB767+BD767+BF767+BH767+BJ767+BL767+BN767+BP767+BR767+BT767</f>
        <v>32</v>
      </c>
      <c r="BW767" s="337">
        <f t="shared" ref="BW767:BW770" si="308">M767+O767+Q767+S767+U767+W767+Y767+AA767+AC767+AE767+AG767+AI767+AK767+AM767+AO767+AQ767+AS767+AU767+AW767+AY767+BA767+BC767+BE767+BG767+BI767+BK767+BM767+BO767+BQ767+BS767+BU767</f>
        <v>0</v>
      </c>
    </row>
    <row r="768" spans="1:75" s="64" customFormat="1" ht="21.95" customHeight="1" x14ac:dyDescent="0.2">
      <c r="A768" s="385" t="s">
        <v>3892</v>
      </c>
      <c r="B768" s="386" t="s">
        <v>3893</v>
      </c>
      <c r="C768" s="392" t="s">
        <v>3233</v>
      </c>
      <c r="D768" s="387" t="s">
        <v>3889</v>
      </c>
      <c r="E768" s="388" t="s">
        <v>3894</v>
      </c>
      <c r="F768" s="389" t="s">
        <v>3224</v>
      </c>
      <c r="G768" s="389" t="s">
        <v>3225</v>
      </c>
      <c r="H768" s="390" t="s">
        <v>1860</v>
      </c>
      <c r="I768" s="391" t="s">
        <v>3895</v>
      </c>
      <c r="J768" s="353" t="s">
        <v>3231</v>
      </c>
      <c r="K768" s="355" t="s">
        <v>3235</v>
      </c>
      <c r="L768" s="400"/>
      <c r="M768" s="401"/>
      <c r="N768" s="400"/>
      <c r="O768" s="401"/>
      <c r="P768" s="400"/>
      <c r="Q768" s="401"/>
      <c r="R768" s="400"/>
      <c r="S768" s="401"/>
      <c r="T768" s="400"/>
      <c r="U768" s="401"/>
      <c r="V768" s="400"/>
      <c r="W768" s="401"/>
      <c r="X768" s="400"/>
      <c r="Y768" s="401"/>
      <c r="Z768" s="400"/>
      <c r="AA768" s="401"/>
      <c r="AB768" s="400"/>
      <c r="AC768" s="401"/>
      <c r="AD768" s="400"/>
      <c r="AE768" s="401"/>
      <c r="AF768" s="400"/>
      <c r="AG768" s="401"/>
      <c r="AH768" s="400"/>
      <c r="AI768" s="401"/>
      <c r="AJ768" s="400"/>
      <c r="AK768" s="401"/>
      <c r="AL768" s="400"/>
      <c r="AM768" s="401"/>
      <c r="AN768" s="400"/>
      <c r="AO768" s="401"/>
      <c r="AP768" s="400"/>
      <c r="AQ768" s="401"/>
      <c r="AR768" s="400"/>
      <c r="AS768" s="401"/>
      <c r="AT768" s="400"/>
      <c r="AU768" s="401"/>
      <c r="AV768" s="400"/>
      <c r="AW768" s="401"/>
      <c r="AX768" s="400"/>
      <c r="AY768" s="401"/>
      <c r="AZ768" s="400"/>
      <c r="BA768" s="401"/>
      <c r="BB768" s="400"/>
      <c r="BC768" s="401"/>
      <c r="BD768" s="400"/>
      <c r="BE768" s="401"/>
      <c r="BF768" s="400"/>
      <c r="BG768" s="401"/>
      <c r="BH768" s="400"/>
      <c r="BI768" s="401"/>
      <c r="BJ768" s="400"/>
      <c r="BK768" s="401"/>
      <c r="BL768" s="400"/>
      <c r="BM768" s="401"/>
      <c r="BN768" s="400"/>
      <c r="BO768" s="401"/>
      <c r="BP768" s="400"/>
      <c r="BQ768" s="401"/>
      <c r="BR768" s="400"/>
      <c r="BS768" s="401"/>
      <c r="BT768" s="400"/>
      <c r="BU768" s="401"/>
      <c r="BV768" s="337">
        <f t="shared" si="307"/>
        <v>0</v>
      </c>
      <c r="BW768" s="337">
        <f t="shared" si="308"/>
        <v>0</v>
      </c>
    </row>
    <row r="769" spans="1:75" s="64" customFormat="1" ht="21.95" customHeight="1" x14ac:dyDescent="0.2">
      <c r="A769" s="385" t="s">
        <v>3892</v>
      </c>
      <c r="B769" s="386" t="s">
        <v>3893</v>
      </c>
      <c r="C769" s="392" t="s">
        <v>3233</v>
      </c>
      <c r="D769" s="387" t="s">
        <v>3889</v>
      </c>
      <c r="E769" s="388" t="s">
        <v>3894</v>
      </c>
      <c r="F769" s="389" t="s">
        <v>3224</v>
      </c>
      <c r="G769" s="389" t="s">
        <v>3225</v>
      </c>
      <c r="H769" s="390" t="s">
        <v>1860</v>
      </c>
      <c r="I769" s="391" t="s">
        <v>3895</v>
      </c>
      <c r="J769" s="353" t="s">
        <v>3231</v>
      </c>
      <c r="K769" s="356" t="s">
        <v>3236</v>
      </c>
      <c r="L769" s="400"/>
      <c r="M769" s="401"/>
      <c r="N769" s="400"/>
      <c r="O769" s="401"/>
      <c r="P769" s="400"/>
      <c r="Q769" s="401"/>
      <c r="R769" s="400"/>
      <c r="S769" s="401"/>
      <c r="T769" s="400"/>
      <c r="U769" s="401"/>
      <c r="V769" s="400"/>
      <c r="W769" s="401"/>
      <c r="X769" s="400"/>
      <c r="Y769" s="401"/>
      <c r="Z769" s="400"/>
      <c r="AA769" s="401"/>
      <c r="AB769" s="400"/>
      <c r="AC769" s="401"/>
      <c r="AD769" s="400"/>
      <c r="AE769" s="401"/>
      <c r="AF769" s="400"/>
      <c r="AG769" s="401"/>
      <c r="AH769" s="400"/>
      <c r="AI769" s="401"/>
      <c r="AJ769" s="400"/>
      <c r="AK769" s="401"/>
      <c r="AL769" s="400"/>
      <c r="AM769" s="401"/>
      <c r="AN769" s="400"/>
      <c r="AO769" s="401"/>
      <c r="AP769" s="400"/>
      <c r="AQ769" s="401"/>
      <c r="AR769" s="400"/>
      <c r="AS769" s="401"/>
      <c r="AT769" s="400"/>
      <c r="AU769" s="401"/>
      <c r="AV769" s="400"/>
      <c r="AW769" s="401"/>
      <c r="AX769" s="400"/>
      <c r="AY769" s="401"/>
      <c r="AZ769" s="400"/>
      <c r="BA769" s="401"/>
      <c r="BB769" s="400"/>
      <c r="BC769" s="401"/>
      <c r="BD769" s="400"/>
      <c r="BE769" s="401"/>
      <c r="BF769" s="400"/>
      <c r="BG769" s="401"/>
      <c r="BH769" s="400"/>
      <c r="BI769" s="401"/>
      <c r="BJ769" s="400"/>
      <c r="BK769" s="401"/>
      <c r="BL769" s="400"/>
      <c r="BM769" s="401"/>
      <c r="BN769" s="400"/>
      <c r="BO769" s="401"/>
      <c r="BP769" s="400"/>
      <c r="BQ769" s="401"/>
      <c r="BR769" s="400"/>
      <c r="BS769" s="401"/>
      <c r="BT769" s="400"/>
      <c r="BU769" s="401"/>
      <c r="BV769" s="337">
        <f t="shared" si="307"/>
        <v>0</v>
      </c>
      <c r="BW769" s="337">
        <f t="shared" si="308"/>
        <v>0</v>
      </c>
    </row>
    <row r="770" spans="1:75" s="64" customFormat="1" ht="21.95" customHeight="1" thickBot="1" x14ac:dyDescent="0.25">
      <c r="A770" s="898" t="s">
        <v>3892</v>
      </c>
      <c r="B770" s="393" t="s">
        <v>3893</v>
      </c>
      <c r="C770" s="394" t="s">
        <v>3233</v>
      </c>
      <c r="D770" s="395" t="s">
        <v>3889</v>
      </c>
      <c r="E770" s="411" t="s">
        <v>3894</v>
      </c>
      <c r="F770" s="396" t="s">
        <v>3224</v>
      </c>
      <c r="G770" s="396" t="s">
        <v>3225</v>
      </c>
      <c r="H770" s="397" t="s">
        <v>1860</v>
      </c>
      <c r="I770" s="899" t="s">
        <v>3895</v>
      </c>
      <c r="J770" s="353" t="s">
        <v>3231</v>
      </c>
      <c r="K770" s="357" t="s">
        <v>60</v>
      </c>
      <c r="L770" s="402"/>
      <c r="M770" s="403"/>
      <c r="N770" s="402"/>
      <c r="O770" s="403"/>
      <c r="P770" s="402"/>
      <c r="Q770" s="403"/>
      <c r="R770" s="402"/>
      <c r="S770" s="403"/>
      <c r="T770" s="402"/>
      <c r="U770" s="403"/>
      <c r="V770" s="402"/>
      <c r="W770" s="403"/>
      <c r="X770" s="402"/>
      <c r="Y770" s="403"/>
      <c r="Z770" s="402"/>
      <c r="AA770" s="403"/>
      <c r="AB770" s="402"/>
      <c r="AC770" s="403"/>
      <c r="AD770" s="402"/>
      <c r="AE770" s="403"/>
      <c r="AF770" s="402"/>
      <c r="AG770" s="403"/>
      <c r="AH770" s="402"/>
      <c r="AI770" s="403"/>
      <c r="AJ770" s="402"/>
      <c r="AK770" s="403"/>
      <c r="AL770" s="402"/>
      <c r="AM770" s="403"/>
      <c r="AN770" s="402"/>
      <c r="AO770" s="403"/>
      <c r="AP770" s="402"/>
      <c r="AQ770" s="403"/>
      <c r="AR770" s="402"/>
      <c r="AS770" s="403"/>
      <c r="AT770" s="402"/>
      <c r="AU770" s="403"/>
      <c r="AV770" s="402"/>
      <c r="AW770" s="403"/>
      <c r="AX770" s="402"/>
      <c r="AY770" s="403"/>
      <c r="AZ770" s="402"/>
      <c r="BA770" s="403"/>
      <c r="BB770" s="402"/>
      <c r="BC770" s="403"/>
      <c r="BD770" s="402"/>
      <c r="BE770" s="403"/>
      <c r="BF770" s="402"/>
      <c r="BG770" s="403"/>
      <c r="BH770" s="402"/>
      <c r="BI770" s="403"/>
      <c r="BJ770" s="402"/>
      <c r="BK770" s="403"/>
      <c r="BL770" s="402"/>
      <c r="BM770" s="403"/>
      <c r="BN770" s="402"/>
      <c r="BO770" s="403"/>
      <c r="BP770" s="402"/>
      <c r="BQ770" s="403"/>
      <c r="BR770" s="402"/>
      <c r="BS770" s="403"/>
      <c r="BT770" s="402"/>
      <c r="BU770" s="403"/>
      <c r="BV770" s="337">
        <f t="shared" si="307"/>
        <v>0</v>
      </c>
      <c r="BW770" s="337">
        <f t="shared" si="308"/>
        <v>0</v>
      </c>
    </row>
    <row r="771" spans="1:75" s="64" customFormat="1" ht="21.95" customHeight="1" x14ac:dyDescent="0.25">
      <c r="A771" s="425" t="s">
        <v>3896</v>
      </c>
      <c r="B771" s="526" t="s">
        <v>3897</v>
      </c>
      <c r="C771" s="527">
        <v>2</v>
      </c>
      <c r="D771" s="528" t="s">
        <v>3889</v>
      </c>
      <c r="E771" s="426" t="s">
        <v>3898</v>
      </c>
      <c r="F771" s="529" t="s">
        <v>3224</v>
      </c>
      <c r="G771" s="529" t="s">
        <v>3225</v>
      </c>
      <c r="H771" s="530" t="s">
        <v>1860</v>
      </c>
      <c r="I771" s="384" t="s">
        <v>3899</v>
      </c>
      <c r="J771" s="353" t="s">
        <v>3268</v>
      </c>
      <c r="K771" s="354" t="s">
        <v>3232</v>
      </c>
      <c r="L771" s="402"/>
      <c r="M771" s="403"/>
      <c r="N771" s="402"/>
      <c r="O771" s="403"/>
      <c r="P771" s="402"/>
      <c r="Q771" s="403"/>
      <c r="R771" s="402"/>
      <c r="S771" s="403"/>
      <c r="T771" s="402"/>
      <c r="U771" s="403"/>
      <c r="V771" s="402"/>
      <c r="W771" s="403"/>
      <c r="X771" s="402"/>
      <c r="Y771" s="403"/>
      <c r="Z771" s="402"/>
      <c r="AA771" s="403"/>
      <c r="AB771" s="402"/>
      <c r="AC771" s="403"/>
      <c r="AD771" s="402"/>
      <c r="AE771" s="403"/>
      <c r="AF771" s="402"/>
      <c r="AG771" s="403"/>
      <c r="AH771" s="402"/>
      <c r="AI771" s="403"/>
      <c r="AJ771" s="402"/>
      <c r="AK771" s="403"/>
      <c r="AL771" s="402"/>
      <c r="AM771" s="403"/>
      <c r="AN771" s="402"/>
      <c r="AO771" s="403"/>
      <c r="AP771" s="402"/>
      <c r="AQ771" s="403"/>
      <c r="AR771" s="402"/>
      <c r="AS771" s="403"/>
      <c r="AT771" s="402"/>
      <c r="AU771" s="403"/>
      <c r="AV771" s="402"/>
      <c r="AW771" s="403"/>
      <c r="AX771" s="402"/>
      <c r="AY771" s="403"/>
      <c r="AZ771" s="402"/>
      <c r="BA771" s="403"/>
      <c r="BB771" s="402"/>
      <c r="BC771" s="403"/>
      <c r="BD771" s="402"/>
      <c r="BE771" s="403"/>
      <c r="BF771" s="402"/>
      <c r="BG771" s="403"/>
      <c r="BH771" s="402"/>
      <c r="BI771" s="403"/>
      <c r="BJ771" s="402"/>
      <c r="BK771" s="403"/>
      <c r="BL771" s="402"/>
      <c r="BM771" s="403"/>
      <c r="BN771" s="402"/>
      <c r="BO771" s="403"/>
      <c r="BP771" s="402"/>
      <c r="BQ771" s="403"/>
      <c r="BR771" s="402"/>
      <c r="BS771" s="403"/>
      <c r="BT771" s="402"/>
      <c r="BU771" s="403"/>
      <c r="BV771" s="337">
        <f>L771+N771+P771+R771+T771+V771+X771+Z771+AB771+AD771+AF771+AH771+AJ771+AL771+AN771+AP771+AR771+AT771+AV771+AX771+AZ771+BB771+BD771+BF771+BH771+BJ771+BL771+BN771+BP771+BR771+BT771</f>
        <v>0</v>
      </c>
      <c r="BW771" s="337">
        <f>M771+O771+Q771+S771+U771+W771+Y771+AA771+AC771+AE771+AG771+AI771+AK771+AM771+AO771+AQ771+AS771+AU771+AW771+AY771+BA771+BC771+BE771+BG771+BI771+BK771+BM771+BO771+BQ771+BS771+BU771</f>
        <v>0</v>
      </c>
    </row>
    <row r="772" spans="1:75" s="64" customFormat="1" ht="21.95" customHeight="1" x14ac:dyDescent="0.2">
      <c r="A772" s="385" t="s">
        <v>3896</v>
      </c>
      <c r="B772" s="386" t="s">
        <v>3897</v>
      </c>
      <c r="C772" s="352" t="s">
        <v>3233</v>
      </c>
      <c r="D772" s="387" t="s">
        <v>3889</v>
      </c>
      <c r="E772" s="388" t="s">
        <v>3898</v>
      </c>
      <c r="F772" s="389" t="s">
        <v>3224</v>
      </c>
      <c r="G772" s="389" t="s">
        <v>3225</v>
      </c>
      <c r="H772" s="390" t="s">
        <v>1860</v>
      </c>
      <c r="I772" s="391" t="s">
        <v>3899</v>
      </c>
      <c r="J772" s="353" t="s">
        <v>3268</v>
      </c>
      <c r="K772" s="353" t="s">
        <v>3234</v>
      </c>
      <c r="L772" s="400"/>
      <c r="M772" s="401"/>
      <c r="N772" s="400">
        <v>3</v>
      </c>
      <c r="O772" s="401"/>
      <c r="P772" s="400"/>
      <c r="Q772" s="401"/>
      <c r="R772" s="400"/>
      <c r="S772" s="401"/>
      <c r="T772" s="400"/>
      <c r="U772" s="401"/>
      <c r="V772" s="400"/>
      <c r="W772" s="401"/>
      <c r="X772" s="400">
        <v>3</v>
      </c>
      <c r="Y772" s="401"/>
      <c r="Z772" s="400"/>
      <c r="AA772" s="401"/>
      <c r="AB772" s="400">
        <v>3</v>
      </c>
      <c r="AC772" s="401"/>
      <c r="AD772" s="400"/>
      <c r="AE772" s="401"/>
      <c r="AF772" s="400"/>
      <c r="AG772" s="401"/>
      <c r="AH772" s="400"/>
      <c r="AI772" s="401"/>
      <c r="AJ772" s="400"/>
      <c r="AK772" s="401"/>
      <c r="AL772" s="400">
        <v>3</v>
      </c>
      <c r="AM772" s="401"/>
      <c r="AN772" s="400"/>
      <c r="AO772" s="401"/>
      <c r="AP772" s="400">
        <v>3</v>
      </c>
      <c r="AQ772" s="401"/>
      <c r="AR772" s="400"/>
      <c r="AS772" s="401"/>
      <c r="AT772" s="400"/>
      <c r="AU772" s="401"/>
      <c r="AV772" s="400"/>
      <c r="AW772" s="401"/>
      <c r="AX772" s="400"/>
      <c r="AY772" s="401"/>
      <c r="AZ772" s="400">
        <v>3</v>
      </c>
      <c r="BA772" s="401"/>
      <c r="BB772" s="400"/>
      <c r="BC772" s="401"/>
      <c r="BD772" s="400">
        <v>3</v>
      </c>
      <c r="BE772" s="401"/>
      <c r="BF772" s="400"/>
      <c r="BG772" s="401"/>
      <c r="BH772" s="400"/>
      <c r="BI772" s="401"/>
      <c r="BJ772" s="400"/>
      <c r="BK772" s="401"/>
      <c r="BL772" s="400"/>
      <c r="BM772" s="401"/>
      <c r="BN772" s="400">
        <v>3</v>
      </c>
      <c r="BO772" s="401"/>
      <c r="BP772" s="400"/>
      <c r="BQ772" s="401"/>
      <c r="BR772" s="400">
        <v>3</v>
      </c>
      <c r="BS772" s="401"/>
      <c r="BT772" s="400"/>
      <c r="BU772" s="401"/>
      <c r="BV772" s="337">
        <f t="shared" ref="BV772:BV775" si="309">L772+N772+P772+R772+T772+V772+X772+Z772+AB772+AD772+AF772+AH772+AJ772+AL772+AN772+AP772+AR772+AT772+AV772+AX772+AZ772+BB772+BD772+BF772+BH772+BJ772+BL772+BN772+BP772+BR772+BT772</f>
        <v>27</v>
      </c>
      <c r="BW772" s="337">
        <f t="shared" ref="BW772:BW775" si="310">M772+O772+Q772+S772+U772+W772+Y772+AA772+AC772+AE772+AG772+AI772+AK772+AM772+AO772+AQ772+AS772+AU772+AW772+AY772+BA772+BC772+BE772+BG772+BI772+BK772+BM772+BO772+BQ772+BS772+BU772</f>
        <v>0</v>
      </c>
    </row>
    <row r="773" spans="1:75" s="64" customFormat="1" ht="21.95" customHeight="1" x14ac:dyDescent="0.2">
      <c r="A773" s="385" t="s">
        <v>3896</v>
      </c>
      <c r="B773" s="386" t="s">
        <v>3897</v>
      </c>
      <c r="C773" s="392" t="s">
        <v>3233</v>
      </c>
      <c r="D773" s="387" t="s">
        <v>3889</v>
      </c>
      <c r="E773" s="388" t="s">
        <v>3898</v>
      </c>
      <c r="F773" s="389" t="s">
        <v>3224</v>
      </c>
      <c r="G773" s="389" t="s">
        <v>3225</v>
      </c>
      <c r="H773" s="390" t="s">
        <v>1860</v>
      </c>
      <c r="I773" s="391" t="s">
        <v>3899</v>
      </c>
      <c r="J773" s="353" t="s">
        <v>3268</v>
      </c>
      <c r="K773" s="355" t="s">
        <v>3235</v>
      </c>
      <c r="L773" s="400"/>
      <c r="M773" s="401"/>
      <c r="N773" s="400"/>
      <c r="O773" s="401"/>
      <c r="P773" s="400"/>
      <c r="Q773" s="401"/>
      <c r="R773" s="400"/>
      <c r="S773" s="401"/>
      <c r="T773" s="400"/>
      <c r="U773" s="401"/>
      <c r="V773" s="400"/>
      <c r="W773" s="401"/>
      <c r="X773" s="400"/>
      <c r="Y773" s="401"/>
      <c r="Z773" s="400"/>
      <c r="AA773" s="401"/>
      <c r="AB773" s="400"/>
      <c r="AC773" s="401"/>
      <c r="AD773" s="400"/>
      <c r="AE773" s="401"/>
      <c r="AF773" s="400"/>
      <c r="AG773" s="401"/>
      <c r="AH773" s="400"/>
      <c r="AI773" s="401"/>
      <c r="AJ773" s="400"/>
      <c r="AK773" s="401"/>
      <c r="AL773" s="400"/>
      <c r="AM773" s="401"/>
      <c r="AN773" s="400"/>
      <c r="AO773" s="401"/>
      <c r="AP773" s="400"/>
      <c r="AQ773" s="401"/>
      <c r="AR773" s="400"/>
      <c r="AS773" s="401"/>
      <c r="AT773" s="400"/>
      <c r="AU773" s="401"/>
      <c r="AV773" s="400"/>
      <c r="AW773" s="401"/>
      <c r="AX773" s="400"/>
      <c r="AY773" s="401"/>
      <c r="AZ773" s="400"/>
      <c r="BA773" s="401"/>
      <c r="BB773" s="400"/>
      <c r="BC773" s="401"/>
      <c r="BD773" s="400"/>
      <c r="BE773" s="401"/>
      <c r="BF773" s="400"/>
      <c r="BG773" s="401"/>
      <c r="BH773" s="400"/>
      <c r="BI773" s="401"/>
      <c r="BJ773" s="400"/>
      <c r="BK773" s="401"/>
      <c r="BL773" s="400"/>
      <c r="BM773" s="401"/>
      <c r="BN773" s="400"/>
      <c r="BO773" s="401"/>
      <c r="BP773" s="400"/>
      <c r="BQ773" s="401"/>
      <c r="BR773" s="400"/>
      <c r="BS773" s="401"/>
      <c r="BT773" s="400"/>
      <c r="BU773" s="401"/>
      <c r="BV773" s="337">
        <f t="shared" si="309"/>
        <v>0</v>
      </c>
      <c r="BW773" s="337">
        <f t="shared" si="310"/>
        <v>0</v>
      </c>
    </row>
    <row r="774" spans="1:75" s="64" customFormat="1" ht="21.95" customHeight="1" x14ac:dyDescent="0.2">
      <c r="A774" s="385" t="s">
        <v>3896</v>
      </c>
      <c r="B774" s="386" t="s">
        <v>3897</v>
      </c>
      <c r="C774" s="392" t="s">
        <v>3233</v>
      </c>
      <c r="D774" s="387" t="s">
        <v>3889</v>
      </c>
      <c r="E774" s="388" t="s">
        <v>3898</v>
      </c>
      <c r="F774" s="389" t="s">
        <v>3224</v>
      </c>
      <c r="G774" s="389" t="s">
        <v>3225</v>
      </c>
      <c r="H774" s="390" t="s">
        <v>1860</v>
      </c>
      <c r="I774" s="391" t="s">
        <v>3899</v>
      </c>
      <c r="J774" s="353" t="s">
        <v>3268</v>
      </c>
      <c r="K774" s="356" t="s">
        <v>3236</v>
      </c>
      <c r="L774" s="400"/>
      <c r="M774" s="401"/>
      <c r="N774" s="400"/>
      <c r="O774" s="401"/>
      <c r="P774" s="400"/>
      <c r="Q774" s="401"/>
      <c r="R774" s="400"/>
      <c r="S774" s="401"/>
      <c r="T774" s="400"/>
      <c r="U774" s="401"/>
      <c r="V774" s="400"/>
      <c r="W774" s="401"/>
      <c r="X774" s="400"/>
      <c r="Y774" s="401"/>
      <c r="Z774" s="400"/>
      <c r="AA774" s="401"/>
      <c r="AB774" s="400"/>
      <c r="AC774" s="401"/>
      <c r="AD774" s="400"/>
      <c r="AE774" s="401"/>
      <c r="AF774" s="400"/>
      <c r="AG774" s="401"/>
      <c r="AH774" s="400"/>
      <c r="AI774" s="401"/>
      <c r="AJ774" s="400"/>
      <c r="AK774" s="401"/>
      <c r="AL774" s="400"/>
      <c r="AM774" s="401"/>
      <c r="AN774" s="400"/>
      <c r="AO774" s="401"/>
      <c r="AP774" s="400"/>
      <c r="AQ774" s="401"/>
      <c r="AR774" s="400"/>
      <c r="AS774" s="401"/>
      <c r="AT774" s="400"/>
      <c r="AU774" s="401"/>
      <c r="AV774" s="400"/>
      <c r="AW774" s="401"/>
      <c r="AX774" s="400"/>
      <c r="AY774" s="401"/>
      <c r="AZ774" s="400"/>
      <c r="BA774" s="401"/>
      <c r="BB774" s="400"/>
      <c r="BC774" s="401"/>
      <c r="BD774" s="400"/>
      <c r="BE774" s="401"/>
      <c r="BF774" s="400"/>
      <c r="BG774" s="401"/>
      <c r="BH774" s="400"/>
      <c r="BI774" s="401"/>
      <c r="BJ774" s="400"/>
      <c r="BK774" s="401"/>
      <c r="BL774" s="400"/>
      <c r="BM774" s="401"/>
      <c r="BN774" s="400"/>
      <c r="BO774" s="401"/>
      <c r="BP774" s="400"/>
      <c r="BQ774" s="401"/>
      <c r="BR774" s="400"/>
      <c r="BS774" s="401"/>
      <c r="BT774" s="400"/>
      <c r="BU774" s="401"/>
      <c r="BV774" s="337">
        <f t="shared" si="309"/>
        <v>0</v>
      </c>
      <c r="BW774" s="337">
        <f t="shared" si="310"/>
        <v>0</v>
      </c>
    </row>
    <row r="775" spans="1:75" s="64" customFormat="1" ht="21.95" customHeight="1" thickBot="1" x14ac:dyDescent="0.25">
      <c r="A775" s="898" t="s">
        <v>3896</v>
      </c>
      <c r="B775" s="393" t="s">
        <v>3897</v>
      </c>
      <c r="C775" s="394" t="s">
        <v>3233</v>
      </c>
      <c r="D775" s="395" t="s">
        <v>3889</v>
      </c>
      <c r="E775" s="411" t="s">
        <v>3898</v>
      </c>
      <c r="F775" s="396" t="s">
        <v>3224</v>
      </c>
      <c r="G775" s="396" t="s">
        <v>3225</v>
      </c>
      <c r="H775" s="397" t="s">
        <v>1860</v>
      </c>
      <c r="I775" s="899" t="s">
        <v>3899</v>
      </c>
      <c r="J775" s="353" t="s">
        <v>3268</v>
      </c>
      <c r="K775" s="357" t="s">
        <v>60</v>
      </c>
      <c r="L775" s="402"/>
      <c r="M775" s="403"/>
      <c r="N775" s="402"/>
      <c r="O775" s="403"/>
      <c r="P775" s="402"/>
      <c r="Q775" s="403"/>
      <c r="R775" s="402"/>
      <c r="S775" s="403"/>
      <c r="T775" s="402"/>
      <c r="U775" s="403"/>
      <c r="V775" s="402"/>
      <c r="W775" s="403"/>
      <c r="X775" s="402"/>
      <c r="Y775" s="403"/>
      <c r="Z775" s="402"/>
      <c r="AA775" s="403"/>
      <c r="AB775" s="402"/>
      <c r="AC775" s="403"/>
      <c r="AD775" s="402"/>
      <c r="AE775" s="403"/>
      <c r="AF775" s="402"/>
      <c r="AG775" s="403"/>
      <c r="AH775" s="402"/>
      <c r="AI775" s="403"/>
      <c r="AJ775" s="402"/>
      <c r="AK775" s="403"/>
      <c r="AL775" s="402"/>
      <c r="AM775" s="403"/>
      <c r="AN775" s="402"/>
      <c r="AO775" s="403"/>
      <c r="AP775" s="402"/>
      <c r="AQ775" s="403"/>
      <c r="AR775" s="402"/>
      <c r="AS775" s="403"/>
      <c r="AT775" s="402"/>
      <c r="AU775" s="403"/>
      <c r="AV775" s="402"/>
      <c r="AW775" s="403"/>
      <c r="AX775" s="402"/>
      <c r="AY775" s="403"/>
      <c r="AZ775" s="402"/>
      <c r="BA775" s="403"/>
      <c r="BB775" s="402"/>
      <c r="BC775" s="403"/>
      <c r="BD775" s="402"/>
      <c r="BE775" s="403"/>
      <c r="BF775" s="402"/>
      <c r="BG775" s="403"/>
      <c r="BH775" s="402"/>
      <c r="BI775" s="403"/>
      <c r="BJ775" s="402"/>
      <c r="BK775" s="403"/>
      <c r="BL775" s="402"/>
      <c r="BM775" s="403"/>
      <c r="BN775" s="402"/>
      <c r="BO775" s="403"/>
      <c r="BP775" s="402"/>
      <c r="BQ775" s="403"/>
      <c r="BR775" s="402"/>
      <c r="BS775" s="403"/>
      <c r="BT775" s="402"/>
      <c r="BU775" s="403"/>
      <c r="BV775" s="337">
        <f t="shared" si="309"/>
        <v>0</v>
      </c>
      <c r="BW775" s="337">
        <f t="shared" si="310"/>
        <v>0</v>
      </c>
    </row>
    <row r="776" spans="1:75" s="64" customFormat="1" ht="21.95" customHeight="1" x14ac:dyDescent="0.25">
      <c r="A776" s="425" t="s">
        <v>3900</v>
      </c>
      <c r="B776" s="526" t="s">
        <v>3901</v>
      </c>
      <c r="C776" s="527">
        <v>1</v>
      </c>
      <c r="D776" s="528" t="s">
        <v>3902</v>
      </c>
      <c r="E776" s="426" t="s">
        <v>3903</v>
      </c>
      <c r="F776" s="529" t="s">
        <v>3224</v>
      </c>
      <c r="G776" s="529" t="s">
        <v>3225</v>
      </c>
      <c r="H776" s="530" t="s">
        <v>1860</v>
      </c>
      <c r="I776" s="384" t="s">
        <v>3904</v>
      </c>
      <c r="J776" s="353" t="s">
        <v>3231</v>
      </c>
      <c r="K776" s="354" t="s">
        <v>3232</v>
      </c>
      <c r="L776" s="402"/>
      <c r="M776" s="403"/>
      <c r="N776" s="402"/>
      <c r="O776" s="403"/>
      <c r="P776" s="402"/>
      <c r="Q776" s="403"/>
      <c r="R776" s="402"/>
      <c r="S776" s="403"/>
      <c r="T776" s="402"/>
      <c r="U776" s="403"/>
      <c r="V776" s="402"/>
      <c r="W776" s="403"/>
      <c r="X776" s="402"/>
      <c r="Y776" s="403"/>
      <c r="Z776" s="402"/>
      <c r="AA776" s="403"/>
      <c r="AB776" s="402"/>
      <c r="AC776" s="403"/>
      <c r="AD776" s="402"/>
      <c r="AE776" s="403"/>
      <c r="AF776" s="402"/>
      <c r="AG776" s="403"/>
      <c r="AH776" s="402"/>
      <c r="AI776" s="403"/>
      <c r="AJ776" s="402"/>
      <c r="AK776" s="403"/>
      <c r="AL776" s="402"/>
      <c r="AM776" s="403"/>
      <c r="AN776" s="402"/>
      <c r="AO776" s="403"/>
      <c r="AP776" s="402"/>
      <c r="AQ776" s="403"/>
      <c r="AR776" s="402"/>
      <c r="AS776" s="403"/>
      <c r="AT776" s="402"/>
      <c r="AU776" s="403"/>
      <c r="AV776" s="402"/>
      <c r="AW776" s="403"/>
      <c r="AX776" s="402"/>
      <c r="AY776" s="403"/>
      <c r="AZ776" s="402"/>
      <c r="BA776" s="403"/>
      <c r="BB776" s="402"/>
      <c r="BC776" s="403"/>
      <c r="BD776" s="402"/>
      <c r="BE776" s="403"/>
      <c r="BF776" s="402"/>
      <c r="BG776" s="403"/>
      <c r="BH776" s="402"/>
      <c r="BI776" s="403"/>
      <c r="BJ776" s="402"/>
      <c r="BK776" s="403"/>
      <c r="BL776" s="402"/>
      <c r="BM776" s="403"/>
      <c r="BN776" s="402"/>
      <c r="BO776" s="403"/>
      <c r="BP776" s="402"/>
      <c r="BQ776" s="403"/>
      <c r="BR776" s="402"/>
      <c r="BS776" s="403"/>
      <c r="BT776" s="402"/>
      <c r="BU776" s="403"/>
      <c r="BV776" s="337">
        <f>L776+N776+P776+R776+T776+V776+X776+Z776+AB776+AD776+AF776+AH776+AJ776+AL776+AN776+AP776+AR776+AT776+AV776+AX776+AZ776+BB776+BD776+BF776+BH776+BJ776+BL776+BN776+BP776+BR776+BT776</f>
        <v>0</v>
      </c>
      <c r="BW776" s="337">
        <f>M776+O776+Q776+S776+U776+W776+Y776+AA776+AC776+AE776+AG776+AI776+AK776+AM776+AO776+AQ776+AS776+AU776+AW776+AY776+BA776+BC776+BE776+BG776+BI776+BK776+BM776+BO776+BQ776+BS776+BU776</f>
        <v>0</v>
      </c>
    </row>
    <row r="777" spans="1:75" s="64" customFormat="1" ht="21.95" customHeight="1" x14ac:dyDescent="0.2">
      <c r="A777" s="385" t="s">
        <v>3900</v>
      </c>
      <c r="B777" s="386" t="s">
        <v>3901</v>
      </c>
      <c r="C777" s="352" t="s">
        <v>3233</v>
      </c>
      <c r="D777" s="387" t="s">
        <v>3902</v>
      </c>
      <c r="E777" s="388" t="s">
        <v>3903</v>
      </c>
      <c r="F777" s="389" t="s">
        <v>3224</v>
      </c>
      <c r="G777" s="389" t="s">
        <v>3225</v>
      </c>
      <c r="H777" s="390" t="s">
        <v>1860</v>
      </c>
      <c r="I777" s="391" t="s">
        <v>3904</v>
      </c>
      <c r="J777" s="353" t="s">
        <v>3231</v>
      </c>
      <c r="K777" s="353" t="s">
        <v>3234</v>
      </c>
      <c r="L777" s="400"/>
      <c r="M777" s="401"/>
      <c r="N777" s="400"/>
      <c r="O777" s="401"/>
      <c r="P777" s="400"/>
      <c r="Q777" s="401"/>
      <c r="R777" s="400"/>
      <c r="S777" s="401"/>
      <c r="T777" s="400"/>
      <c r="U777" s="401"/>
      <c r="V777" s="400"/>
      <c r="W777" s="401"/>
      <c r="X777" s="400"/>
      <c r="Y777" s="401"/>
      <c r="Z777" s="400"/>
      <c r="AA777" s="401"/>
      <c r="AB777" s="400"/>
      <c r="AC777" s="401"/>
      <c r="AD777" s="400"/>
      <c r="AE777" s="401"/>
      <c r="AF777" s="400"/>
      <c r="AG777" s="401"/>
      <c r="AH777" s="400"/>
      <c r="AI777" s="401"/>
      <c r="AJ777" s="400"/>
      <c r="AK777" s="401"/>
      <c r="AL777" s="400"/>
      <c r="AM777" s="401"/>
      <c r="AN777" s="400"/>
      <c r="AO777" s="401"/>
      <c r="AP777" s="400"/>
      <c r="AQ777" s="401"/>
      <c r="AR777" s="400"/>
      <c r="AS777" s="401"/>
      <c r="AT777" s="400"/>
      <c r="AU777" s="401"/>
      <c r="AV777" s="400"/>
      <c r="AW777" s="401"/>
      <c r="AX777" s="400"/>
      <c r="AY777" s="401"/>
      <c r="AZ777" s="400"/>
      <c r="BA777" s="401"/>
      <c r="BB777" s="400"/>
      <c r="BC777" s="401"/>
      <c r="BD777" s="400"/>
      <c r="BE777" s="401"/>
      <c r="BF777" s="400"/>
      <c r="BG777" s="401"/>
      <c r="BH777" s="400"/>
      <c r="BI777" s="401"/>
      <c r="BJ777" s="400"/>
      <c r="BK777" s="401"/>
      <c r="BL777" s="400"/>
      <c r="BM777" s="401"/>
      <c r="BN777" s="400"/>
      <c r="BO777" s="401"/>
      <c r="BP777" s="400"/>
      <c r="BQ777" s="401"/>
      <c r="BR777" s="400"/>
      <c r="BS777" s="401"/>
      <c r="BT777" s="400"/>
      <c r="BU777" s="401"/>
      <c r="BV777" s="337">
        <f t="shared" ref="BV777:BV780" si="311">L777+N777+P777+R777+T777+V777+X777+Z777+AB777+AD777+AF777+AH777+AJ777+AL777+AN777+AP777+AR777+AT777+AV777+AX777+AZ777+BB777+BD777+BF777+BH777+BJ777+BL777+BN777+BP777+BR777+BT777</f>
        <v>0</v>
      </c>
      <c r="BW777" s="337">
        <f t="shared" ref="BW777:BW780" si="312">M777+O777+Q777+S777+U777+W777+Y777+AA777+AC777+AE777+AG777+AI777+AK777+AM777+AO777+AQ777+AS777+AU777+AW777+AY777+BA777+BC777+BE777+BG777+BI777+BK777+BM777+BO777+BQ777+BS777+BU777</f>
        <v>0</v>
      </c>
    </row>
    <row r="778" spans="1:75" s="64" customFormat="1" ht="21.95" customHeight="1" x14ac:dyDescent="0.2">
      <c r="A778" s="385" t="s">
        <v>3900</v>
      </c>
      <c r="B778" s="386" t="s">
        <v>3901</v>
      </c>
      <c r="C778" s="392" t="s">
        <v>3233</v>
      </c>
      <c r="D778" s="387" t="s">
        <v>3902</v>
      </c>
      <c r="E778" s="388" t="s">
        <v>3903</v>
      </c>
      <c r="F778" s="389" t="s">
        <v>3224</v>
      </c>
      <c r="G778" s="389" t="s">
        <v>3225</v>
      </c>
      <c r="H778" s="390" t="s">
        <v>1860</v>
      </c>
      <c r="I778" s="391" t="s">
        <v>3904</v>
      </c>
      <c r="J778" s="353" t="s">
        <v>3231</v>
      </c>
      <c r="K778" s="355" t="s">
        <v>3235</v>
      </c>
      <c r="L778" s="400"/>
      <c r="M778" s="401"/>
      <c r="N778" s="400"/>
      <c r="O778" s="401"/>
      <c r="P778" s="400"/>
      <c r="Q778" s="401"/>
      <c r="R778" s="400"/>
      <c r="S778" s="401"/>
      <c r="T778" s="400"/>
      <c r="U778" s="401"/>
      <c r="V778" s="400"/>
      <c r="W778" s="401"/>
      <c r="X778" s="400"/>
      <c r="Y778" s="401"/>
      <c r="Z778" s="400"/>
      <c r="AA778" s="401"/>
      <c r="AB778" s="400"/>
      <c r="AC778" s="401"/>
      <c r="AD778" s="400"/>
      <c r="AE778" s="401"/>
      <c r="AF778" s="400"/>
      <c r="AG778" s="401"/>
      <c r="AH778" s="400"/>
      <c r="AI778" s="401"/>
      <c r="AJ778" s="400"/>
      <c r="AK778" s="401"/>
      <c r="AL778" s="400"/>
      <c r="AM778" s="401"/>
      <c r="AN778" s="400"/>
      <c r="AO778" s="401"/>
      <c r="AP778" s="400"/>
      <c r="AQ778" s="401"/>
      <c r="AR778" s="400"/>
      <c r="AS778" s="401"/>
      <c r="AT778" s="400"/>
      <c r="AU778" s="401"/>
      <c r="AV778" s="400"/>
      <c r="AW778" s="401"/>
      <c r="AX778" s="400"/>
      <c r="AY778" s="401"/>
      <c r="AZ778" s="400"/>
      <c r="BA778" s="401"/>
      <c r="BB778" s="400"/>
      <c r="BC778" s="401"/>
      <c r="BD778" s="400"/>
      <c r="BE778" s="401"/>
      <c r="BF778" s="400"/>
      <c r="BG778" s="401"/>
      <c r="BH778" s="400"/>
      <c r="BI778" s="401"/>
      <c r="BJ778" s="400"/>
      <c r="BK778" s="401"/>
      <c r="BL778" s="400"/>
      <c r="BM778" s="401"/>
      <c r="BN778" s="400"/>
      <c r="BO778" s="401"/>
      <c r="BP778" s="400"/>
      <c r="BQ778" s="401"/>
      <c r="BR778" s="400"/>
      <c r="BS778" s="401"/>
      <c r="BT778" s="400"/>
      <c r="BU778" s="401"/>
      <c r="BV778" s="337">
        <f t="shared" si="311"/>
        <v>0</v>
      </c>
      <c r="BW778" s="337">
        <f t="shared" si="312"/>
        <v>0</v>
      </c>
    </row>
    <row r="779" spans="1:75" s="64" customFormat="1" ht="21.95" customHeight="1" x14ac:dyDescent="0.2">
      <c r="A779" s="385" t="s">
        <v>3900</v>
      </c>
      <c r="B779" s="386" t="s">
        <v>3901</v>
      </c>
      <c r="C779" s="392" t="s">
        <v>3233</v>
      </c>
      <c r="D779" s="387" t="s">
        <v>3902</v>
      </c>
      <c r="E779" s="388" t="s">
        <v>3903</v>
      </c>
      <c r="F779" s="389" t="s">
        <v>3224</v>
      </c>
      <c r="G779" s="389" t="s">
        <v>3225</v>
      </c>
      <c r="H779" s="390" t="s">
        <v>1860</v>
      </c>
      <c r="I779" s="391" t="s">
        <v>3904</v>
      </c>
      <c r="J779" s="353" t="s">
        <v>3231</v>
      </c>
      <c r="K779" s="356" t="s">
        <v>3236</v>
      </c>
      <c r="L779" s="400"/>
      <c r="M779" s="401"/>
      <c r="N779" s="400"/>
      <c r="O779" s="401"/>
      <c r="P779" s="400"/>
      <c r="Q779" s="401"/>
      <c r="R779" s="400"/>
      <c r="S779" s="401"/>
      <c r="T779" s="400"/>
      <c r="U779" s="401"/>
      <c r="V779" s="400"/>
      <c r="W779" s="401"/>
      <c r="X779" s="400"/>
      <c r="Y779" s="401"/>
      <c r="Z779" s="400"/>
      <c r="AA779" s="401"/>
      <c r="AB779" s="400"/>
      <c r="AC779" s="401"/>
      <c r="AD779" s="400"/>
      <c r="AE779" s="401"/>
      <c r="AF779" s="400"/>
      <c r="AG779" s="401"/>
      <c r="AH779" s="400"/>
      <c r="AI779" s="401"/>
      <c r="AJ779" s="400"/>
      <c r="AK779" s="401"/>
      <c r="AL779" s="400"/>
      <c r="AM779" s="401"/>
      <c r="AN779" s="400"/>
      <c r="AO779" s="401"/>
      <c r="AP779" s="400"/>
      <c r="AQ779" s="401"/>
      <c r="AR779" s="400"/>
      <c r="AS779" s="401"/>
      <c r="AT779" s="400"/>
      <c r="AU779" s="401"/>
      <c r="AV779" s="400"/>
      <c r="AW779" s="401"/>
      <c r="AX779" s="400"/>
      <c r="AY779" s="401"/>
      <c r="AZ779" s="400"/>
      <c r="BA779" s="401"/>
      <c r="BB779" s="400"/>
      <c r="BC779" s="401"/>
      <c r="BD779" s="400"/>
      <c r="BE779" s="401"/>
      <c r="BF779" s="400"/>
      <c r="BG779" s="401"/>
      <c r="BH779" s="400"/>
      <c r="BI779" s="401"/>
      <c r="BJ779" s="400"/>
      <c r="BK779" s="401"/>
      <c r="BL779" s="400"/>
      <c r="BM779" s="401"/>
      <c r="BN779" s="400"/>
      <c r="BO779" s="401"/>
      <c r="BP779" s="400"/>
      <c r="BQ779" s="401"/>
      <c r="BR779" s="400"/>
      <c r="BS779" s="401"/>
      <c r="BT779" s="400"/>
      <c r="BU779" s="401"/>
      <c r="BV779" s="337">
        <f t="shared" si="311"/>
        <v>0</v>
      </c>
      <c r="BW779" s="337">
        <f t="shared" si="312"/>
        <v>0</v>
      </c>
    </row>
    <row r="780" spans="1:75" s="64" customFormat="1" ht="21.95" customHeight="1" thickBot="1" x14ac:dyDescent="0.25">
      <c r="A780" s="898" t="s">
        <v>3900</v>
      </c>
      <c r="B780" s="393" t="s">
        <v>3901</v>
      </c>
      <c r="C780" s="394" t="s">
        <v>3233</v>
      </c>
      <c r="D780" s="395" t="s">
        <v>3902</v>
      </c>
      <c r="E780" s="411" t="s">
        <v>3903</v>
      </c>
      <c r="F780" s="396" t="s">
        <v>3224</v>
      </c>
      <c r="G780" s="396" t="s">
        <v>3225</v>
      </c>
      <c r="H780" s="397" t="s">
        <v>1860</v>
      </c>
      <c r="I780" s="899" t="s">
        <v>3904</v>
      </c>
      <c r="J780" s="353" t="s">
        <v>3231</v>
      </c>
      <c r="K780" s="357" t="s">
        <v>60</v>
      </c>
      <c r="L780" s="402"/>
      <c r="M780" s="403"/>
      <c r="N780" s="402"/>
      <c r="O780" s="403"/>
      <c r="P780" s="402"/>
      <c r="Q780" s="403"/>
      <c r="R780" s="402"/>
      <c r="S780" s="403"/>
      <c r="T780" s="402"/>
      <c r="U780" s="403"/>
      <c r="V780" s="402"/>
      <c r="W780" s="403"/>
      <c r="X780" s="402"/>
      <c r="Y780" s="403"/>
      <c r="Z780" s="402"/>
      <c r="AA780" s="403"/>
      <c r="AB780" s="402"/>
      <c r="AC780" s="403"/>
      <c r="AD780" s="402"/>
      <c r="AE780" s="403"/>
      <c r="AF780" s="402"/>
      <c r="AG780" s="403"/>
      <c r="AH780" s="402"/>
      <c r="AI780" s="403"/>
      <c r="AJ780" s="402"/>
      <c r="AK780" s="403"/>
      <c r="AL780" s="402"/>
      <c r="AM780" s="403"/>
      <c r="AN780" s="402"/>
      <c r="AO780" s="403"/>
      <c r="AP780" s="402"/>
      <c r="AQ780" s="403"/>
      <c r="AR780" s="402"/>
      <c r="AS780" s="403"/>
      <c r="AT780" s="402"/>
      <c r="AU780" s="403"/>
      <c r="AV780" s="402"/>
      <c r="AW780" s="403"/>
      <c r="AX780" s="402"/>
      <c r="AY780" s="403"/>
      <c r="AZ780" s="402"/>
      <c r="BA780" s="403"/>
      <c r="BB780" s="402"/>
      <c r="BC780" s="403"/>
      <c r="BD780" s="402"/>
      <c r="BE780" s="403"/>
      <c r="BF780" s="402"/>
      <c r="BG780" s="403"/>
      <c r="BH780" s="402"/>
      <c r="BI780" s="403"/>
      <c r="BJ780" s="402"/>
      <c r="BK780" s="403"/>
      <c r="BL780" s="402"/>
      <c r="BM780" s="403"/>
      <c r="BN780" s="402"/>
      <c r="BO780" s="403"/>
      <c r="BP780" s="402"/>
      <c r="BQ780" s="403"/>
      <c r="BR780" s="402"/>
      <c r="BS780" s="403"/>
      <c r="BT780" s="402"/>
      <c r="BU780" s="403"/>
      <c r="BV780" s="337">
        <f t="shared" si="311"/>
        <v>0</v>
      </c>
      <c r="BW780" s="337">
        <f t="shared" si="312"/>
        <v>0</v>
      </c>
    </row>
    <row r="781" spans="1:75" s="64" customFormat="1" ht="21.95" customHeight="1" x14ac:dyDescent="0.25">
      <c r="A781" s="425" t="s">
        <v>3905</v>
      </c>
      <c r="B781" s="526" t="s">
        <v>3906</v>
      </c>
      <c r="C781" s="527">
        <v>4</v>
      </c>
      <c r="D781" s="528" t="s">
        <v>3889</v>
      </c>
      <c r="E781" s="426" t="s">
        <v>3907</v>
      </c>
      <c r="F781" s="529" t="s">
        <v>3224</v>
      </c>
      <c r="G781" s="529" t="s">
        <v>3225</v>
      </c>
      <c r="H781" s="530" t="s">
        <v>1860</v>
      </c>
      <c r="I781" s="384" t="s">
        <v>3908</v>
      </c>
      <c r="J781" s="353" t="s">
        <v>3231</v>
      </c>
      <c r="K781" s="354" t="s">
        <v>3232</v>
      </c>
      <c r="L781" s="402"/>
      <c r="M781" s="403"/>
      <c r="N781" s="402"/>
      <c r="O781" s="403"/>
      <c r="P781" s="402"/>
      <c r="Q781" s="403"/>
      <c r="R781" s="402"/>
      <c r="S781" s="403"/>
      <c r="T781" s="402"/>
      <c r="U781" s="403"/>
      <c r="V781" s="402"/>
      <c r="W781" s="403"/>
      <c r="X781" s="402"/>
      <c r="Y781" s="403"/>
      <c r="Z781" s="402"/>
      <c r="AA781" s="403"/>
      <c r="AB781" s="402"/>
      <c r="AC781" s="403"/>
      <c r="AD781" s="402"/>
      <c r="AE781" s="403"/>
      <c r="AF781" s="402"/>
      <c r="AG781" s="403"/>
      <c r="AH781" s="402"/>
      <c r="AI781" s="403"/>
      <c r="AJ781" s="402"/>
      <c r="AK781" s="403"/>
      <c r="AL781" s="402"/>
      <c r="AM781" s="403"/>
      <c r="AN781" s="402"/>
      <c r="AO781" s="403"/>
      <c r="AP781" s="402"/>
      <c r="AQ781" s="403"/>
      <c r="AR781" s="402"/>
      <c r="AS781" s="403"/>
      <c r="AT781" s="402"/>
      <c r="AU781" s="403"/>
      <c r="AV781" s="402"/>
      <c r="AW781" s="403"/>
      <c r="AX781" s="402"/>
      <c r="AY781" s="403"/>
      <c r="AZ781" s="402"/>
      <c r="BA781" s="403"/>
      <c r="BB781" s="402"/>
      <c r="BC781" s="403"/>
      <c r="BD781" s="402"/>
      <c r="BE781" s="403"/>
      <c r="BF781" s="402"/>
      <c r="BG781" s="403"/>
      <c r="BH781" s="402"/>
      <c r="BI781" s="403"/>
      <c r="BJ781" s="402"/>
      <c r="BK781" s="403"/>
      <c r="BL781" s="402"/>
      <c r="BM781" s="403"/>
      <c r="BN781" s="402"/>
      <c r="BO781" s="403"/>
      <c r="BP781" s="402"/>
      <c r="BQ781" s="403"/>
      <c r="BR781" s="402"/>
      <c r="BS781" s="403"/>
      <c r="BT781" s="402"/>
      <c r="BU781" s="403"/>
      <c r="BV781" s="337">
        <f>L781+N781+P781+R781+T781+V781+X781+Z781+AB781+AD781+AF781+AH781+AJ781+AL781+AN781+AP781+AR781+AT781+AV781+AX781+AZ781+BB781+BD781+BF781+BH781+BJ781+BL781+BN781+BP781+BR781+BT781</f>
        <v>0</v>
      </c>
      <c r="BW781" s="337">
        <f>M781+O781+Q781+S781+U781+W781+Y781+AA781+AC781+AE781+AG781+AI781+AK781+AM781+AO781+AQ781+AS781+AU781+AW781+AY781+BA781+BC781+BE781+BG781+BI781+BK781+BM781+BO781+BQ781+BS781+BU781</f>
        <v>0</v>
      </c>
    </row>
    <row r="782" spans="1:75" s="64" customFormat="1" ht="21.95" customHeight="1" x14ac:dyDescent="0.2">
      <c r="A782" s="385" t="s">
        <v>3905</v>
      </c>
      <c r="B782" s="386" t="s">
        <v>3906</v>
      </c>
      <c r="C782" s="352" t="s">
        <v>3262</v>
      </c>
      <c r="D782" s="387" t="s">
        <v>3889</v>
      </c>
      <c r="E782" s="388" t="s">
        <v>3907</v>
      </c>
      <c r="F782" s="389" t="s">
        <v>3224</v>
      </c>
      <c r="G782" s="389" t="s">
        <v>3225</v>
      </c>
      <c r="H782" s="390" t="s">
        <v>1860</v>
      </c>
      <c r="I782" s="391" t="s">
        <v>3908</v>
      </c>
      <c r="J782" s="353" t="s">
        <v>3231</v>
      </c>
      <c r="K782" s="353" t="s">
        <v>3234</v>
      </c>
      <c r="L782" s="400"/>
      <c r="M782" s="401"/>
      <c r="N782" s="400"/>
      <c r="O782" s="401"/>
      <c r="P782" s="400"/>
      <c r="Q782" s="401"/>
      <c r="R782" s="400"/>
      <c r="S782" s="401"/>
      <c r="T782" s="400"/>
      <c r="U782" s="401"/>
      <c r="V782" s="400"/>
      <c r="W782" s="401"/>
      <c r="X782" s="400"/>
      <c r="Y782" s="401"/>
      <c r="Z782" s="400"/>
      <c r="AA782" s="401"/>
      <c r="AB782" s="400"/>
      <c r="AC782" s="401"/>
      <c r="AD782" s="400"/>
      <c r="AE782" s="401"/>
      <c r="AF782" s="400"/>
      <c r="AG782" s="401"/>
      <c r="AH782" s="400"/>
      <c r="AI782" s="401"/>
      <c r="AJ782" s="400"/>
      <c r="AK782" s="401"/>
      <c r="AL782" s="400"/>
      <c r="AM782" s="401"/>
      <c r="AN782" s="400"/>
      <c r="AO782" s="401"/>
      <c r="AP782" s="400"/>
      <c r="AQ782" s="401"/>
      <c r="AR782" s="400"/>
      <c r="AS782" s="401"/>
      <c r="AT782" s="400"/>
      <c r="AU782" s="401"/>
      <c r="AV782" s="400"/>
      <c r="AW782" s="401"/>
      <c r="AX782" s="400"/>
      <c r="AY782" s="401"/>
      <c r="AZ782" s="400"/>
      <c r="BA782" s="401"/>
      <c r="BB782" s="400"/>
      <c r="BC782" s="401"/>
      <c r="BD782" s="400"/>
      <c r="BE782" s="401"/>
      <c r="BF782" s="400"/>
      <c r="BG782" s="401"/>
      <c r="BH782" s="400"/>
      <c r="BI782" s="401"/>
      <c r="BJ782" s="400"/>
      <c r="BK782" s="401"/>
      <c r="BL782" s="400"/>
      <c r="BM782" s="401"/>
      <c r="BN782" s="400"/>
      <c r="BO782" s="401"/>
      <c r="BP782" s="400"/>
      <c r="BQ782" s="401"/>
      <c r="BR782" s="400"/>
      <c r="BS782" s="401"/>
      <c r="BT782" s="400"/>
      <c r="BU782" s="401"/>
      <c r="BV782" s="337">
        <f t="shared" ref="BV782:BV785" si="313">L782+N782+P782+R782+T782+V782+X782+Z782+AB782+AD782+AF782+AH782+AJ782+AL782+AN782+AP782+AR782+AT782+AV782+AX782+AZ782+BB782+BD782+BF782+BH782+BJ782+BL782+BN782+BP782+BR782+BT782</f>
        <v>0</v>
      </c>
      <c r="BW782" s="337">
        <f t="shared" ref="BW782:BW785" si="314">M782+O782+Q782+S782+U782+W782+Y782+AA782+AC782+AE782+AG782+AI782+AK782+AM782+AO782+AQ782+AS782+AU782+AW782+AY782+BA782+BC782+BE782+BG782+BI782+BK782+BM782+BO782+BQ782+BS782+BU782</f>
        <v>0</v>
      </c>
    </row>
    <row r="783" spans="1:75" s="64" customFormat="1" ht="21.95" customHeight="1" x14ac:dyDescent="0.2">
      <c r="A783" s="385" t="s">
        <v>3905</v>
      </c>
      <c r="B783" s="386" t="s">
        <v>3906</v>
      </c>
      <c r="C783" s="392" t="s">
        <v>3262</v>
      </c>
      <c r="D783" s="387" t="s">
        <v>3889</v>
      </c>
      <c r="E783" s="388" t="s">
        <v>3907</v>
      </c>
      <c r="F783" s="389" t="s">
        <v>3224</v>
      </c>
      <c r="G783" s="389" t="s">
        <v>3225</v>
      </c>
      <c r="H783" s="390" t="s">
        <v>1860</v>
      </c>
      <c r="I783" s="391" t="s">
        <v>3908</v>
      </c>
      <c r="J783" s="353" t="s">
        <v>3231</v>
      </c>
      <c r="K783" s="355" t="s">
        <v>3235</v>
      </c>
      <c r="L783" s="400"/>
      <c r="M783" s="401"/>
      <c r="N783" s="400"/>
      <c r="O783" s="401"/>
      <c r="P783" s="400"/>
      <c r="Q783" s="401"/>
      <c r="R783" s="400"/>
      <c r="S783" s="401"/>
      <c r="T783" s="400"/>
      <c r="U783" s="401"/>
      <c r="V783" s="400"/>
      <c r="W783" s="401"/>
      <c r="X783" s="400"/>
      <c r="Y783" s="401"/>
      <c r="Z783" s="400"/>
      <c r="AA783" s="401"/>
      <c r="AB783" s="400"/>
      <c r="AC783" s="401"/>
      <c r="AD783" s="400"/>
      <c r="AE783" s="401"/>
      <c r="AF783" s="400"/>
      <c r="AG783" s="401"/>
      <c r="AH783" s="400"/>
      <c r="AI783" s="401"/>
      <c r="AJ783" s="400"/>
      <c r="AK783" s="401"/>
      <c r="AL783" s="400"/>
      <c r="AM783" s="401"/>
      <c r="AN783" s="400"/>
      <c r="AO783" s="401"/>
      <c r="AP783" s="400"/>
      <c r="AQ783" s="401"/>
      <c r="AR783" s="400"/>
      <c r="AS783" s="401"/>
      <c r="AT783" s="400"/>
      <c r="AU783" s="401"/>
      <c r="AV783" s="400"/>
      <c r="AW783" s="401"/>
      <c r="AX783" s="400"/>
      <c r="AY783" s="401"/>
      <c r="AZ783" s="400"/>
      <c r="BA783" s="401"/>
      <c r="BB783" s="400"/>
      <c r="BC783" s="401"/>
      <c r="BD783" s="400"/>
      <c r="BE783" s="401"/>
      <c r="BF783" s="400"/>
      <c r="BG783" s="401"/>
      <c r="BH783" s="400"/>
      <c r="BI783" s="401"/>
      <c r="BJ783" s="400"/>
      <c r="BK783" s="401"/>
      <c r="BL783" s="400"/>
      <c r="BM783" s="401"/>
      <c r="BN783" s="400"/>
      <c r="BO783" s="401"/>
      <c r="BP783" s="400"/>
      <c r="BQ783" s="401"/>
      <c r="BR783" s="400"/>
      <c r="BS783" s="401"/>
      <c r="BT783" s="400"/>
      <c r="BU783" s="401"/>
      <c r="BV783" s="337">
        <f t="shared" si="313"/>
        <v>0</v>
      </c>
      <c r="BW783" s="337">
        <f t="shared" si="314"/>
        <v>0</v>
      </c>
    </row>
    <row r="784" spans="1:75" s="64" customFormat="1" ht="21.95" customHeight="1" x14ac:dyDescent="0.2">
      <c r="A784" s="385" t="s">
        <v>3905</v>
      </c>
      <c r="B784" s="386" t="s">
        <v>3906</v>
      </c>
      <c r="C784" s="392" t="s">
        <v>3262</v>
      </c>
      <c r="D784" s="387" t="s">
        <v>3889</v>
      </c>
      <c r="E784" s="388" t="s">
        <v>3907</v>
      </c>
      <c r="F784" s="389" t="s">
        <v>3224</v>
      </c>
      <c r="G784" s="389" t="s">
        <v>3225</v>
      </c>
      <c r="H784" s="390" t="s">
        <v>1860</v>
      </c>
      <c r="I784" s="391" t="s">
        <v>3908</v>
      </c>
      <c r="J784" s="353" t="s">
        <v>3231</v>
      </c>
      <c r="K784" s="356" t="s">
        <v>3236</v>
      </c>
      <c r="L784" s="400"/>
      <c r="M784" s="401"/>
      <c r="N784" s="400"/>
      <c r="O784" s="401"/>
      <c r="P784" s="400"/>
      <c r="Q784" s="401"/>
      <c r="R784" s="400"/>
      <c r="S784" s="401"/>
      <c r="T784" s="400"/>
      <c r="U784" s="401"/>
      <c r="V784" s="400"/>
      <c r="W784" s="401"/>
      <c r="X784" s="400"/>
      <c r="Y784" s="401"/>
      <c r="Z784" s="400"/>
      <c r="AA784" s="401"/>
      <c r="AB784" s="400"/>
      <c r="AC784" s="401"/>
      <c r="AD784" s="400"/>
      <c r="AE784" s="401"/>
      <c r="AF784" s="400"/>
      <c r="AG784" s="401"/>
      <c r="AH784" s="400"/>
      <c r="AI784" s="401"/>
      <c r="AJ784" s="400"/>
      <c r="AK784" s="401"/>
      <c r="AL784" s="400"/>
      <c r="AM784" s="401"/>
      <c r="AN784" s="400"/>
      <c r="AO784" s="401"/>
      <c r="AP784" s="400"/>
      <c r="AQ784" s="401"/>
      <c r="AR784" s="400"/>
      <c r="AS784" s="401"/>
      <c r="AT784" s="400"/>
      <c r="AU784" s="401"/>
      <c r="AV784" s="400"/>
      <c r="AW784" s="401"/>
      <c r="AX784" s="400"/>
      <c r="AY784" s="401"/>
      <c r="AZ784" s="400"/>
      <c r="BA784" s="401"/>
      <c r="BB784" s="400"/>
      <c r="BC784" s="401"/>
      <c r="BD784" s="400"/>
      <c r="BE784" s="401"/>
      <c r="BF784" s="400"/>
      <c r="BG784" s="401"/>
      <c r="BH784" s="400"/>
      <c r="BI784" s="401"/>
      <c r="BJ784" s="400"/>
      <c r="BK784" s="401"/>
      <c r="BL784" s="400"/>
      <c r="BM784" s="401"/>
      <c r="BN784" s="400"/>
      <c r="BO784" s="401"/>
      <c r="BP784" s="400"/>
      <c r="BQ784" s="401"/>
      <c r="BR784" s="400"/>
      <c r="BS784" s="401"/>
      <c r="BT784" s="400"/>
      <c r="BU784" s="401"/>
      <c r="BV784" s="337">
        <f t="shared" si="313"/>
        <v>0</v>
      </c>
      <c r="BW784" s="337">
        <f t="shared" si="314"/>
        <v>0</v>
      </c>
    </row>
    <row r="785" spans="1:75" s="64" customFormat="1" ht="21.95" customHeight="1" thickBot="1" x14ac:dyDescent="0.25">
      <c r="A785" s="898" t="s">
        <v>3905</v>
      </c>
      <c r="B785" s="393" t="s">
        <v>3906</v>
      </c>
      <c r="C785" s="394" t="s">
        <v>3262</v>
      </c>
      <c r="D785" s="395" t="s">
        <v>3889</v>
      </c>
      <c r="E785" s="411" t="s">
        <v>3907</v>
      </c>
      <c r="F785" s="396" t="s">
        <v>3224</v>
      </c>
      <c r="G785" s="396" t="s">
        <v>3225</v>
      </c>
      <c r="H785" s="397" t="s">
        <v>1860</v>
      </c>
      <c r="I785" s="899" t="s">
        <v>3908</v>
      </c>
      <c r="J785" s="353" t="s">
        <v>3231</v>
      </c>
      <c r="K785" s="357" t="s">
        <v>60</v>
      </c>
      <c r="L785" s="402"/>
      <c r="M785" s="403"/>
      <c r="N785" s="402"/>
      <c r="O785" s="403"/>
      <c r="P785" s="402"/>
      <c r="Q785" s="403"/>
      <c r="R785" s="402"/>
      <c r="S785" s="403"/>
      <c r="T785" s="402"/>
      <c r="U785" s="403"/>
      <c r="V785" s="402"/>
      <c r="W785" s="403"/>
      <c r="X785" s="402"/>
      <c r="Y785" s="403"/>
      <c r="Z785" s="402"/>
      <c r="AA785" s="403"/>
      <c r="AB785" s="402"/>
      <c r="AC785" s="403"/>
      <c r="AD785" s="402"/>
      <c r="AE785" s="403"/>
      <c r="AF785" s="402"/>
      <c r="AG785" s="403"/>
      <c r="AH785" s="402"/>
      <c r="AI785" s="403"/>
      <c r="AJ785" s="402"/>
      <c r="AK785" s="403"/>
      <c r="AL785" s="402"/>
      <c r="AM785" s="403"/>
      <c r="AN785" s="402"/>
      <c r="AO785" s="403"/>
      <c r="AP785" s="402"/>
      <c r="AQ785" s="403"/>
      <c r="AR785" s="402"/>
      <c r="AS785" s="403"/>
      <c r="AT785" s="402"/>
      <c r="AU785" s="403"/>
      <c r="AV785" s="402"/>
      <c r="AW785" s="403"/>
      <c r="AX785" s="402"/>
      <c r="AY785" s="403"/>
      <c r="AZ785" s="402"/>
      <c r="BA785" s="403"/>
      <c r="BB785" s="402"/>
      <c r="BC785" s="403"/>
      <c r="BD785" s="402"/>
      <c r="BE785" s="403"/>
      <c r="BF785" s="402"/>
      <c r="BG785" s="403"/>
      <c r="BH785" s="402"/>
      <c r="BI785" s="403"/>
      <c r="BJ785" s="402"/>
      <c r="BK785" s="403"/>
      <c r="BL785" s="402"/>
      <c r="BM785" s="403"/>
      <c r="BN785" s="402"/>
      <c r="BO785" s="403"/>
      <c r="BP785" s="402"/>
      <c r="BQ785" s="403"/>
      <c r="BR785" s="402"/>
      <c r="BS785" s="403"/>
      <c r="BT785" s="402"/>
      <c r="BU785" s="403"/>
      <c r="BV785" s="337">
        <f t="shared" si="313"/>
        <v>0</v>
      </c>
      <c r="BW785" s="337">
        <f t="shared" si="314"/>
        <v>0</v>
      </c>
    </row>
    <row r="786" spans="1:75" s="64" customFormat="1" ht="21.95" customHeight="1" x14ac:dyDescent="0.25">
      <c r="A786" s="425" t="s">
        <v>3909</v>
      </c>
      <c r="B786" s="526" t="s">
        <v>3910</v>
      </c>
      <c r="C786" s="527">
        <v>1</v>
      </c>
      <c r="D786" s="528" t="s">
        <v>3911</v>
      </c>
      <c r="E786" s="426" t="s">
        <v>3912</v>
      </c>
      <c r="F786" s="529" t="s">
        <v>3224</v>
      </c>
      <c r="G786" s="529" t="s">
        <v>3225</v>
      </c>
      <c r="H786" s="530" t="s">
        <v>1862</v>
      </c>
      <c r="I786" s="384" t="s">
        <v>3913</v>
      </c>
      <c r="J786" s="353" t="s">
        <v>3231</v>
      </c>
      <c r="K786" s="354" t="s">
        <v>3232</v>
      </c>
      <c r="L786" s="402"/>
      <c r="M786" s="403"/>
      <c r="N786" s="402"/>
      <c r="O786" s="403"/>
      <c r="P786" s="402"/>
      <c r="Q786" s="403"/>
      <c r="R786" s="402"/>
      <c r="S786" s="403"/>
      <c r="T786" s="402"/>
      <c r="U786" s="403"/>
      <c r="V786" s="402"/>
      <c r="W786" s="403"/>
      <c r="X786" s="402"/>
      <c r="Y786" s="403"/>
      <c r="Z786" s="402"/>
      <c r="AA786" s="403"/>
      <c r="AB786" s="402"/>
      <c r="AC786" s="403"/>
      <c r="AD786" s="402"/>
      <c r="AE786" s="403"/>
      <c r="AF786" s="402"/>
      <c r="AG786" s="403"/>
      <c r="AH786" s="402"/>
      <c r="AI786" s="403"/>
      <c r="AJ786" s="402"/>
      <c r="AK786" s="403"/>
      <c r="AL786" s="402"/>
      <c r="AM786" s="403"/>
      <c r="AN786" s="402"/>
      <c r="AO786" s="403"/>
      <c r="AP786" s="402"/>
      <c r="AQ786" s="403"/>
      <c r="AR786" s="402"/>
      <c r="AS786" s="403"/>
      <c r="AT786" s="402"/>
      <c r="AU786" s="403"/>
      <c r="AV786" s="402"/>
      <c r="AW786" s="403"/>
      <c r="AX786" s="402"/>
      <c r="AY786" s="403"/>
      <c r="AZ786" s="402"/>
      <c r="BA786" s="403"/>
      <c r="BB786" s="402"/>
      <c r="BC786" s="403"/>
      <c r="BD786" s="402"/>
      <c r="BE786" s="403"/>
      <c r="BF786" s="402"/>
      <c r="BG786" s="403"/>
      <c r="BH786" s="402"/>
      <c r="BI786" s="403"/>
      <c r="BJ786" s="402"/>
      <c r="BK786" s="403"/>
      <c r="BL786" s="402"/>
      <c r="BM786" s="403"/>
      <c r="BN786" s="402"/>
      <c r="BO786" s="403"/>
      <c r="BP786" s="402"/>
      <c r="BQ786" s="403"/>
      <c r="BR786" s="402"/>
      <c r="BS786" s="403"/>
      <c r="BT786" s="402"/>
      <c r="BU786" s="403"/>
      <c r="BV786" s="337">
        <f>L786+N786+P786+R786+T786+V786+X786+Z786+AB786+AD786+AF786+AH786+AJ786+AL786+AN786+AP786+AR786+AT786+AV786+AX786+AZ786+BB786+BD786+BF786+BH786+BJ786+BL786+BN786+BP786+BR786+BT786</f>
        <v>0</v>
      </c>
      <c r="BW786" s="337">
        <f>M786+O786+Q786+S786+U786+W786+Y786+AA786+AC786+AE786+AG786+AI786+AK786+AM786+AO786+AQ786+AS786+AU786+AW786+AY786+BA786+BC786+BE786+BG786+BI786+BK786+BM786+BO786+BQ786+BS786+BU786</f>
        <v>0</v>
      </c>
    </row>
    <row r="787" spans="1:75" s="64" customFormat="1" ht="21.95" customHeight="1" x14ac:dyDescent="0.2">
      <c r="A787" s="385" t="s">
        <v>3909</v>
      </c>
      <c r="B787" s="386" t="s">
        <v>3910</v>
      </c>
      <c r="C787" s="352" t="s">
        <v>3233</v>
      </c>
      <c r="D787" s="387" t="s">
        <v>3911</v>
      </c>
      <c r="E787" s="388" t="s">
        <v>3912</v>
      </c>
      <c r="F787" s="389" t="s">
        <v>3224</v>
      </c>
      <c r="G787" s="389" t="s">
        <v>3225</v>
      </c>
      <c r="H787" s="390" t="s">
        <v>1862</v>
      </c>
      <c r="I787" s="391" t="s">
        <v>3913</v>
      </c>
      <c r="J787" s="353" t="s">
        <v>3231</v>
      </c>
      <c r="K787" s="353" t="s">
        <v>3234</v>
      </c>
      <c r="L787" s="400">
        <v>5</v>
      </c>
      <c r="M787" s="401"/>
      <c r="N787" s="400"/>
      <c r="O787" s="401"/>
      <c r="P787" s="400"/>
      <c r="Q787" s="401"/>
      <c r="R787" s="400"/>
      <c r="S787" s="401"/>
      <c r="T787" s="400"/>
      <c r="U787" s="401"/>
      <c r="V787" s="400">
        <v>3</v>
      </c>
      <c r="W787" s="401"/>
      <c r="X787" s="400"/>
      <c r="Y787" s="401"/>
      <c r="Z787" s="400">
        <v>5</v>
      </c>
      <c r="AA787" s="401"/>
      <c r="AB787" s="400"/>
      <c r="AC787" s="401"/>
      <c r="AD787" s="400"/>
      <c r="AE787" s="401"/>
      <c r="AF787" s="400"/>
      <c r="AG787" s="401"/>
      <c r="AH787" s="400"/>
      <c r="AI787" s="401"/>
      <c r="AJ787" s="400">
        <v>3</v>
      </c>
      <c r="AK787" s="401"/>
      <c r="AL787" s="400"/>
      <c r="AM787" s="401"/>
      <c r="AN787" s="400">
        <v>5</v>
      </c>
      <c r="AO787" s="401"/>
      <c r="AP787" s="400"/>
      <c r="AQ787" s="401"/>
      <c r="AR787" s="400"/>
      <c r="AS787" s="401"/>
      <c r="AT787" s="400"/>
      <c r="AU787" s="401"/>
      <c r="AV787" s="400"/>
      <c r="AW787" s="401"/>
      <c r="AX787" s="400">
        <v>3</v>
      </c>
      <c r="AY787" s="401"/>
      <c r="AZ787" s="400"/>
      <c r="BA787" s="401"/>
      <c r="BB787" s="400">
        <v>5</v>
      </c>
      <c r="BC787" s="401"/>
      <c r="BD787" s="400"/>
      <c r="BE787" s="401"/>
      <c r="BF787" s="400"/>
      <c r="BG787" s="401"/>
      <c r="BH787" s="400"/>
      <c r="BI787" s="401"/>
      <c r="BJ787" s="400"/>
      <c r="BK787" s="401"/>
      <c r="BL787" s="400">
        <v>3</v>
      </c>
      <c r="BM787" s="401"/>
      <c r="BN787" s="400"/>
      <c r="BO787" s="401"/>
      <c r="BP787" s="400">
        <v>5</v>
      </c>
      <c r="BQ787" s="401"/>
      <c r="BR787" s="400"/>
      <c r="BS787" s="401"/>
      <c r="BT787" s="400"/>
      <c r="BU787" s="401"/>
      <c r="BV787" s="337">
        <f t="shared" ref="BV787:BV790" si="315">L787+N787+P787+R787+T787+V787+X787+Z787+AB787+AD787+AF787+AH787+AJ787+AL787+AN787+AP787+AR787+AT787+AV787+AX787+AZ787+BB787+BD787+BF787+BH787+BJ787+BL787+BN787+BP787+BR787+BT787</f>
        <v>37</v>
      </c>
      <c r="BW787" s="337">
        <f t="shared" ref="BW787:BW790" si="316">M787+O787+Q787+S787+U787+W787+Y787+AA787+AC787+AE787+AG787+AI787+AK787+AM787+AO787+AQ787+AS787+AU787+AW787+AY787+BA787+BC787+BE787+BG787+BI787+BK787+BM787+BO787+BQ787+BS787+BU787</f>
        <v>0</v>
      </c>
    </row>
    <row r="788" spans="1:75" s="64" customFormat="1" ht="21.95" customHeight="1" x14ac:dyDescent="0.2">
      <c r="A788" s="385" t="s">
        <v>3909</v>
      </c>
      <c r="B788" s="386" t="s">
        <v>3910</v>
      </c>
      <c r="C788" s="392" t="s">
        <v>3233</v>
      </c>
      <c r="D788" s="387" t="s">
        <v>3911</v>
      </c>
      <c r="E788" s="388" t="s">
        <v>3912</v>
      </c>
      <c r="F788" s="389" t="s">
        <v>3224</v>
      </c>
      <c r="G788" s="389" t="s">
        <v>3225</v>
      </c>
      <c r="H788" s="390" t="s">
        <v>1862</v>
      </c>
      <c r="I788" s="391" t="s">
        <v>3913</v>
      </c>
      <c r="J788" s="353" t="s">
        <v>3231</v>
      </c>
      <c r="K788" s="355" t="s">
        <v>3235</v>
      </c>
      <c r="L788" s="400"/>
      <c r="M788" s="401"/>
      <c r="N788" s="400"/>
      <c r="O788" s="401"/>
      <c r="P788" s="400"/>
      <c r="Q788" s="401"/>
      <c r="R788" s="400"/>
      <c r="S788" s="401"/>
      <c r="T788" s="400"/>
      <c r="U788" s="401"/>
      <c r="V788" s="400"/>
      <c r="W788" s="401"/>
      <c r="X788" s="400"/>
      <c r="Y788" s="401"/>
      <c r="Z788" s="400"/>
      <c r="AA788" s="401"/>
      <c r="AB788" s="400"/>
      <c r="AC788" s="401"/>
      <c r="AD788" s="400"/>
      <c r="AE788" s="401"/>
      <c r="AF788" s="400"/>
      <c r="AG788" s="401"/>
      <c r="AH788" s="400"/>
      <c r="AI788" s="401"/>
      <c r="AJ788" s="400"/>
      <c r="AK788" s="401"/>
      <c r="AL788" s="400"/>
      <c r="AM788" s="401"/>
      <c r="AN788" s="400"/>
      <c r="AO788" s="401"/>
      <c r="AP788" s="400"/>
      <c r="AQ788" s="401"/>
      <c r="AR788" s="400"/>
      <c r="AS788" s="401"/>
      <c r="AT788" s="400"/>
      <c r="AU788" s="401"/>
      <c r="AV788" s="400"/>
      <c r="AW788" s="401"/>
      <c r="AX788" s="400"/>
      <c r="AY788" s="401"/>
      <c r="AZ788" s="400"/>
      <c r="BA788" s="401"/>
      <c r="BB788" s="400"/>
      <c r="BC788" s="401"/>
      <c r="BD788" s="400"/>
      <c r="BE788" s="401"/>
      <c r="BF788" s="400"/>
      <c r="BG788" s="401"/>
      <c r="BH788" s="400"/>
      <c r="BI788" s="401"/>
      <c r="BJ788" s="400"/>
      <c r="BK788" s="401"/>
      <c r="BL788" s="400"/>
      <c r="BM788" s="401"/>
      <c r="BN788" s="400"/>
      <c r="BO788" s="401"/>
      <c r="BP788" s="400"/>
      <c r="BQ788" s="401"/>
      <c r="BR788" s="400"/>
      <c r="BS788" s="401"/>
      <c r="BT788" s="400"/>
      <c r="BU788" s="401"/>
      <c r="BV788" s="337">
        <f t="shared" si="315"/>
        <v>0</v>
      </c>
      <c r="BW788" s="337">
        <f t="shared" si="316"/>
        <v>0</v>
      </c>
    </row>
    <row r="789" spans="1:75" s="64" customFormat="1" ht="21.95" customHeight="1" x14ac:dyDescent="0.2">
      <c r="A789" s="385" t="s">
        <v>3909</v>
      </c>
      <c r="B789" s="386" t="s">
        <v>3910</v>
      </c>
      <c r="C789" s="392" t="s">
        <v>3233</v>
      </c>
      <c r="D789" s="387" t="s">
        <v>3911</v>
      </c>
      <c r="E789" s="388" t="s">
        <v>3912</v>
      </c>
      <c r="F789" s="389" t="s">
        <v>3224</v>
      </c>
      <c r="G789" s="389" t="s">
        <v>3225</v>
      </c>
      <c r="H789" s="390" t="s">
        <v>1862</v>
      </c>
      <c r="I789" s="391" t="s">
        <v>3913</v>
      </c>
      <c r="J789" s="353" t="s">
        <v>3231</v>
      </c>
      <c r="K789" s="356" t="s">
        <v>3236</v>
      </c>
      <c r="L789" s="400"/>
      <c r="M789" s="401"/>
      <c r="N789" s="400"/>
      <c r="O789" s="401"/>
      <c r="P789" s="400"/>
      <c r="Q789" s="401"/>
      <c r="R789" s="400"/>
      <c r="S789" s="401"/>
      <c r="T789" s="400"/>
      <c r="U789" s="401"/>
      <c r="V789" s="400"/>
      <c r="W789" s="401"/>
      <c r="X789" s="400"/>
      <c r="Y789" s="401"/>
      <c r="Z789" s="400"/>
      <c r="AA789" s="401"/>
      <c r="AB789" s="400"/>
      <c r="AC789" s="401"/>
      <c r="AD789" s="400"/>
      <c r="AE789" s="401"/>
      <c r="AF789" s="400"/>
      <c r="AG789" s="401"/>
      <c r="AH789" s="400"/>
      <c r="AI789" s="401"/>
      <c r="AJ789" s="400"/>
      <c r="AK789" s="401"/>
      <c r="AL789" s="400"/>
      <c r="AM789" s="401"/>
      <c r="AN789" s="400"/>
      <c r="AO789" s="401"/>
      <c r="AP789" s="400"/>
      <c r="AQ789" s="401"/>
      <c r="AR789" s="400"/>
      <c r="AS789" s="401"/>
      <c r="AT789" s="400"/>
      <c r="AU789" s="401"/>
      <c r="AV789" s="400"/>
      <c r="AW789" s="401"/>
      <c r="AX789" s="400"/>
      <c r="AY789" s="401"/>
      <c r="AZ789" s="400"/>
      <c r="BA789" s="401"/>
      <c r="BB789" s="400"/>
      <c r="BC789" s="401"/>
      <c r="BD789" s="400"/>
      <c r="BE789" s="401"/>
      <c r="BF789" s="400"/>
      <c r="BG789" s="401"/>
      <c r="BH789" s="400"/>
      <c r="BI789" s="401"/>
      <c r="BJ789" s="400"/>
      <c r="BK789" s="401"/>
      <c r="BL789" s="400"/>
      <c r="BM789" s="401"/>
      <c r="BN789" s="400"/>
      <c r="BO789" s="401"/>
      <c r="BP789" s="400"/>
      <c r="BQ789" s="401"/>
      <c r="BR789" s="400"/>
      <c r="BS789" s="401"/>
      <c r="BT789" s="400"/>
      <c r="BU789" s="401"/>
      <c r="BV789" s="337">
        <f t="shared" si="315"/>
        <v>0</v>
      </c>
      <c r="BW789" s="337">
        <f t="shared" si="316"/>
        <v>0</v>
      </c>
    </row>
    <row r="790" spans="1:75" s="64" customFormat="1" ht="21.95" customHeight="1" thickBot="1" x14ac:dyDescent="0.25">
      <c r="A790" s="898" t="s">
        <v>3909</v>
      </c>
      <c r="B790" s="393" t="s">
        <v>3910</v>
      </c>
      <c r="C790" s="394" t="s">
        <v>3233</v>
      </c>
      <c r="D790" s="395" t="s">
        <v>3911</v>
      </c>
      <c r="E790" s="411" t="s">
        <v>3912</v>
      </c>
      <c r="F790" s="396" t="s">
        <v>3224</v>
      </c>
      <c r="G790" s="396" t="s">
        <v>3225</v>
      </c>
      <c r="H790" s="397" t="s">
        <v>1862</v>
      </c>
      <c r="I790" s="899" t="s">
        <v>3913</v>
      </c>
      <c r="J790" s="353" t="s">
        <v>3231</v>
      </c>
      <c r="K790" s="357" t="s">
        <v>60</v>
      </c>
      <c r="L790" s="402"/>
      <c r="M790" s="403"/>
      <c r="N790" s="402"/>
      <c r="O790" s="403"/>
      <c r="P790" s="402"/>
      <c r="Q790" s="403"/>
      <c r="R790" s="402"/>
      <c r="S790" s="403"/>
      <c r="T790" s="402"/>
      <c r="U790" s="403"/>
      <c r="V790" s="402"/>
      <c r="W790" s="403"/>
      <c r="X790" s="402"/>
      <c r="Y790" s="403"/>
      <c r="Z790" s="402"/>
      <c r="AA790" s="403"/>
      <c r="AB790" s="402"/>
      <c r="AC790" s="403"/>
      <c r="AD790" s="402"/>
      <c r="AE790" s="403"/>
      <c r="AF790" s="402"/>
      <c r="AG790" s="403"/>
      <c r="AH790" s="402"/>
      <c r="AI790" s="403"/>
      <c r="AJ790" s="402"/>
      <c r="AK790" s="403"/>
      <c r="AL790" s="402"/>
      <c r="AM790" s="403"/>
      <c r="AN790" s="402"/>
      <c r="AO790" s="403"/>
      <c r="AP790" s="402"/>
      <c r="AQ790" s="403"/>
      <c r="AR790" s="402"/>
      <c r="AS790" s="403"/>
      <c r="AT790" s="402"/>
      <c r="AU790" s="403"/>
      <c r="AV790" s="402"/>
      <c r="AW790" s="403"/>
      <c r="AX790" s="402"/>
      <c r="AY790" s="403"/>
      <c r="AZ790" s="402"/>
      <c r="BA790" s="403"/>
      <c r="BB790" s="402"/>
      <c r="BC790" s="403"/>
      <c r="BD790" s="402"/>
      <c r="BE790" s="403"/>
      <c r="BF790" s="402"/>
      <c r="BG790" s="403"/>
      <c r="BH790" s="402"/>
      <c r="BI790" s="403"/>
      <c r="BJ790" s="402"/>
      <c r="BK790" s="403"/>
      <c r="BL790" s="402"/>
      <c r="BM790" s="403"/>
      <c r="BN790" s="402"/>
      <c r="BO790" s="403"/>
      <c r="BP790" s="402"/>
      <c r="BQ790" s="403"/>
      <c r="BR790" s="402"/>
      <c r="BS790" s="403"/>
      <c r="BT790" s="402"/>
      <c r="BU790" s="403"/>
      <c r="BV790" s="337">
        <f t="shared" si="315"/>
        <v>0</v>
      </c>
      <c r="BW790" s="337">
        <f t="shared" si="316"/>
        <v>0</v>
      </c>
    </row>
    <row r="791" spans="1:75" s="64" customFormat="1" ht="21.95" customHeight="1" x14ac:dyDescent="0.25">
      <c r="A791" s="425" t="s">
        <v>3914</v>
      </c>
      <c r="B791" s="526" t="s">
        <v>3915</v>
      </c>
      <c r="C791" s="527">
        <v>1</v>
      </c>
      <c r="D791" s="528" t="s">
        <v>3916</v>
      </c>
      <c r="E791" s="426" t="s">
        <v>3917</v>
      </c>
      <c r="F791" s="529" t="s">
        <v>3224</v>
      </c>
      <c r="G791" s="529" t="s">
        <v>3225</v>
      </c>
      <c r="H791" s="530" t="s">
        <v>1864</v>
      </c>
      <c r="I791" s="384" t="s">
        <v>3918</v>
      </c>
      <c r="J791" s="353" t="s">
        <v>3231</v>
      </c>
      <c r="K791" s="354" t="s">
        <v>3232</v>
      </c>
      <c r="L791" s="402"/>
      <c r="M791" s="403"/>
      <c r="N791" s="402"/>
      <c r="O791" s="403"/>
      <c r="P791" s="402"/>
      <c r="Q791" s="403"/>
      <c r="R791" s="402"/>
      <c r="S791" s="403"/>
      <c r="T791" s="402"/>
      <c r="U791" s="403"/>
      <c r="V791" s="402"/>
      <c r="W791" s="403"/>
      <c r="X791" s="402"/>
      <c r="Y791" s="403"/>
      <c r="Z791" s="402"/>
      <c r="AA791" s="403"/>
      <c r="AB791" s="402"/>
      <c r="AC791" s="403"/>
      <c r="AD791" s="402"/>
      <c r="AE791" s="403"/>
      <c r="AF791" s="402"/>
      <c r="AG791" s="403"/>
      <c r="AH791" s="402"/>
      <c r="AI791" s="403"/>
      <c r="AJ791" s="402"/>
      <c r="AK791" s="403"/>
      <c r="AL791" s="402"/>
      <c r="AM791" s="403"/>
      <c r="AN791" s="402"/>
      <c r="AO791" s="403"/>
      <c r="AP791" s="402"/>
      <c r="AQ791" s="403"/>
      <c r="AR791" s="402"/>
      <c r="AS791" s="403"/>
      <c r="AT791" s="402"/>
      <c r="AU791" s="403"/>
      <c r="AV791" s="402"/>
      <c r="AW791" s="403"/>
      <c r="AX791" s="402"/>
      <c r="AY791" s="403"/>
      <c r="AZ791" s="402"/>
      <c r="BA791" s="403"/>
      <c r="BB791" s="402"/>
      <c r="BC791" s="403"/>
      <c r="BD791" s="402"/>
      <c r="BE791" s="403"/>
      <c r="BF791" s="402"/>
      <c r="BG791" s="403"/>
      <c r="BH791" s="402"/>
      <c r="BI791" s="403"/>
      <c r="BJ791" s="402"/>
      <c r="BK791" s="403"/>
      <c r="BL791" s="402"/>
      <c r="BM791" s="403"/>
      <c r="BN791" s="402"/>
      <c r="BO791" s="403"/>
      <c r="BP791" s="402"/>
      <c r="BQ791" s="403"/>
      <c r="BR791" s="402"/>
      <c r="BS791" s="403"/>
      <c r="BT791" s="402"/>
      <c r="BU791" s="403"/>
      <c r="BV791" s="337">
        <f>L791+N791+P791+R791+T791+V791+X791+Z791+AB791+AD791+AF791+AH791+AJ791+AL791+AN791+AP791+AR791+AT791+AV791+AX791+AZ791+BB791+BD791+BF791+BH791+BJ791+BL791+BN791+BP791+BR791+BT791</f>
        <v>0</v>
      </c>
      <c r="BW791" s="337">
        <f>M791+O791+Q791+S791+U791+W791+Y791+AA791+AC791+AE791+AG791+AI791+AK791+AM791+AO791+AQ791+AS791+AU791+AW791+AY791+BA791+BC791+BE791+BG791+BI791+BK791+BM791+BO791+BQ791+BS791+BU791</f>
        <v>0</v>
      </c>
    </row>
    <row r="792" spans="1:75" s="64" customFormat="1" ht="21.95" customHeight="1" x14ac:dyDescent="0.2">
      <c r="A792" s="385" t="s">
        <v>3914</v>
      </c>
      <c r="B792" s="386" t="s">
        <v>3915</v>
      </c>
      <c r="C792" s="352" t="s">
        <v>3233</v>
      </c>
      <c r="D792" s="387" t="s">
        <v>3916</v>
      </c>
      <c r="E792" s="388" t="s">
        <v>3917</v>
      </c>
      <c r="F792" s="389" t="s">
        <v>3224</v>
      </c>
      <c r="G792" s="389" t="s">
        <v>3225</v>
      </c>
      <c r="H792" s="390" t="s">
        <v>1864</v>
      </c>
      <c r="I792" s="391" t="s">
        <v>3918</v>
      </c>
      <c r="J792" s="353" t="s">
        <v>3231</v>
      </c>
      <c r="K792" s="353" t="s">
        <v>3234</v>
      </c>
      <c r="L792" s="400"/>
      <c r="M792" s="401"/>
      <c r="N792" s="400"/>
      <c r="O792" s="401"/>
      <c r="P792" s="400"/>
      <c r="Q792" s="401"/>
      <c r="R792" s="400"/>
      <c r="S792" s="401"/>
      <c r="T792" s="400"/>
      <c r="U792" s="401"/>
      <c r="V792" s="400"/>
      <c r="W792" s="401"/>
      <c r="X792" s="400"/>
      <c r="Y792" s="401"/>
      <c r="Z792" s="400"/>
      <c r="AA792" s="401"/>
      <c r="AB792" s="400"/>
      <c r="AC792" s="401"/>
      <c r="AD792" s="400"/>
      <c r="AE792" s="401"/>
      <c r="AF792" s="400"/>
      <c r="AG792" s="401"/>
      <c r="AH792" s="400"/>
      <c r="AI792" s="401"/>
      <c r="AJ792" s="400"/>
      <c r="AK792" s="401"/>
      <c r="AL792" s="400"/>
      <c r="AM792" s="401"/>
      <c r="AN792" s="400"/>
      <c r="AO792" s="401"/>
      <c r="AP792" s="400"/>
      <c r="AQ792" s="401"/>
      <c r="AR792" s="400"/>
      <c r="AS792" s="401"/>
      <c r="AT792" s="400"/>
      <c r="AU792" s="401"/>
      <c r="AV792" s="400"/>
      <c r="AW792" s="401"/>
      <c r="AX792" s="400"/>
      <c r="AY792" s="401"/>
      <c r="AZ792" s="400"/>
      <c r="BA792" s="401"/>
      <c r="BB792" s="400"/>
      <c r="BC792" s="401"/>
      <c r="BD792" s="400"/>
      <c r="BE792" s="401"/>
      <c r="BF792" s="400"/>
      <c r="BG792" s="401"/>
      <c r="BH792" s="400"/>
      <c r="BI792" s="401"/>
      <c r="BJ792" s="400"/>
      <c r="BK792" s="401"/>
      <c r="BL792" s="400"/>
      <c r="BM792" s="401"/>
      <c r="BN792" s="400"/>
      <c r="BO792" s="401"/>
      <c r="BP792" s="400"/>
      <c r="BQ792" s="401"/>
      <c r="BR792" s="400"/>
      <c r="BS792" s="401"/>
      <c r="BT792" s="400"/>
      <c r="BU792" s="401"/>
      <c r="BV792" s="337">
        <f t="shared" ref="BV792:BV795" si="317">L792+N792+P792+R792+T792+V792+X792+Z792+AB792+AD792+AF792+AH792+AJ792+AL792+AN792+AP792+AR792+AT792+AV792+AX792+AZ792+BB792+BD792+BF792+BH792+BJ792+BL792+BN792+BP792+BR792+BT792</f>
        <v>0</v>
      </c>
      <c r="BW792" s="337">
        <f t="shared" ref="BW792:BW795" si="318">M792+O792+Q792+S792+U792+W792+Y792+AA792+AC792+AE792+AG792+AI792+AK792+AM792+AO792+AQ792+AS792+AU792+AW792+AY792+BA792+BC792+BE792+BG792+BI792+BK792+BM792+BO792+BQ792+BS792+BU792</f>
        <v>0</v>
      </c>
    </row>
    <row r="793" spans="1:75" s="64" customFormat="1" ht="21.95" customHeight="1" x14ac:dyDescent="0.2">
      <c r="A793" s="385" t="s">
        <v>3914</v>
      </c>
      <c r="B793" s="386" t="s">
        <v>3915</v>
      </c>
      <c r="C793" s="392" t="s">
        <v>3233</v>
      </c>
      <c r="D793" s="387" t="s">
        <v>3916</v>
      </c>
      <c r="E793" s="388" t="s">
        <v>3917</v>
      </c>
      <c r="F793" s="389" t="s">
        <v>3224</v>
      </c>
      <c r="G793" s="389" t="s">
        <v>3225</v>
      </c>
      <c r="H793" s="390" t="s">
        <v>1864</v>
      </c>
      <c r="I793" s="391" t="s">
        <v>3918</v>
      </c>
      <c r="J793" s="353" t="s">
        <v>3231</v>
      </c>
      <c r="K793" s="355" t="s">
        <v>3235</v>
      </c>
      <c r="L793" s="400"/>
      <c r="M793" s="401"/>
      <c r="N793" s="400"/>
      <c r="O793" s="401"/>
      <c r="P793" s="400"/>
      <c r="Q793" s="401"/>
      <c r="R793" s="400"/>
      <c r="S793" s="401"/>
      <c r="T793" s="400"/>
      <c r="U793" s="401"/>
      <c r="V793" s="400"/>
      <c r="W793" s="401"/>
      <c r="X793" s="400"/>
      <c r="Y793" s="401"/>
      <c r="Z793" s="400"/>
      <c r="AA793" s="401"/>
      <c r="AB793" s="400"/>
      <c r="AC793" s="401"/>
      <c r="AD793" s="400"/>
      <c r="AE793" s="401"/>
      <c r="AF793" s="400"/>
      <c r="AG793" s="401"/>
      <c r="AH793" s="400"/>
      <c r="AI793" s="401"/>
      <c r="AJ793" s="400"/>
      <c r="AK793" s="401"/>
      <c r="AL793" s="400"/>
      <c r="AM793" s="401"/>
      <c r="AN793" s="400"/>
      <c r="AO793" s="401"/>
      <c r="AP793" s="400"/>
      <c r="AQ793" s="401"/>
      <c r="AR793" s="400"/>
      <c r="AS793" s="401"/>
      <c r="AT793" s="400"/>
      <c r="AU793" s="401"/>
      <c r="AV793" s="400"/>
      <c r="AW793" s="401"/>
      <c r="AX793" s="400"/>
      <c r="AY793" s="401"/>
      <c r="AZ793" s="400"/>
      <c r="BA793" s="401"/>
      <c r="BB793" s="400"/>
      <c r="BC793" s="401"/>
      <c r="BD793" s="400"/>
      <c r="BE793" s="401"/>
      <c r="BF793" s="400"/>
      <c r="BG793" s="401"/>
      <c r="BH793" s="400"/>
      <c r="BI793" s="401"/>
      <c r="BJ793" s="400"/>
      <c r="BK793" s="401"/>
      <c r="BL793" s="400"/>
      <c r="BM793" s="401"/>
      <c r="BN793" s="400"/>
      <c r="BO793" s="401"/>
      <c r="BP793" s="400"/>
      <c r="BQ793" s="401"/>
      <c r="BR793" s="400"/>
      <c r="BS793" s="401"/>
      <c r="BT793" s="400"/>
      <c r="BU793" s="401"/>
      <c r="BV793" s="337">
        <f t="shared" si="317"/>
        <v>0</v>
      </c>
      <c r="BW793" s="337">
        <f t="shared" si="318"/>
        <v>0</v>
      </c>
    </row>
    <row r="794" spans="1:75" s="64" customFormat="1" ht="21.95" customHeight="1" x14ac:dyDescent="0.2">
      <c r="A794" s="385" t="s">
        <v>3914</v>
      </c>
      <c r="B794" s="386" t="s">
        <v>3915</v>
      </c>
      <c r="C794" s="392" t="s">
        <v>3233</v>
      </c>
      <c r="D794" s="387" t="s">
        <v>3916</v>
      </c>
      <c r="E794" s="388" t="s">
        <v>3917</v>
      </c>
      <c r="F794" s="389" t="s">
        <v>3224</v>
      </c>
      <c r="G794" s="389" t="s">
        <v>3225</v>
      </c>
      <c r="H794" s="390" t="s">
        <v>1864</v>
      </c>
      <c r="I794" s="391" t="s">
        <v>3918</v>
      </c>
      <c r="J794" s="353" t="s">
        <v>3231</v>
      </c>
      <c r="K794" s="356" t="s">
        <v>3236</v>
      </c>
      <c r="L794" s="400"/>
      <c r="M794" s="401"/>
      <c r="N794" s="400"/>
      <c r="O794" s="401"/>
      <c r="P794" s="400"/>
      <c r="Q794" s="401"/>
      <c r="R794" s="400"/>
      <c r="S794" s="401"/>
      <c r="T794" s="400"/>
      <c r="U794" s="401"/>
      <c r="V794" s="400"/>
      <c r="W794" s="401"/>
      <c r="X794" s="400"/>
      <c r="Y794" s="401"/>
      <c r="Z794" s="400"/>
      <c r="AA794" s="401"/>
      <c r="AB794" s="400"/>
      <c r="AC794" s="401"/>
      <c r="AD794" s="400"/>
      <c r="AE794" s="401"/>
      <c r="AF794" s="400"/>
      <c r="AG794" s="401"/>
      <c r="AH794" s="400"/>
      <c r="AI794" s="401"/>
      <c r="AJ794" s="400"/>
      <c r="AK794" s="401"/>
      <c r="AL794" s="400"/>
      <c r="AM794" s="401"/>
      <c r="AN794" s="400"/>
      <c r="AO794" s="401"/>
      <c r="AP794" s="400"/>
      <c r="AQ794" s="401"/>
      <c r="AR794" s="400"/>
      <c r="AS794" s="401"/>
      <c r="AT794" s="400"/>
      <c r="AU794" s="401"/>
      <c r="AV794" s="400"/>
      <c r="AW794" s="401"/>
      <c r="AX794" s="400"/>
      <c r="AY794" s="401"/>
      <c r="AZ794" s="400"/>
      <c r="BA794" s="401"/>
      <c r="BB794" s="400"/>
      <c r="BC794" s="401"/>
      <c r="BD794" s="400"/>
      <c r="BE794" s="401"/>
      <c r="BF794" s="400"/>
      <c r="BG794" s="401"/>
      <c r="BH794" s="400"/>
      <c r="BI794" s="401"/>
      <c r="BJ794" s="400"/>
      <c r="BK794" s="401"/>
      <c r="BL794" s="400"/>
      <c r="BM794" s="401"/>
      <c r="BN794" s="400"/>
      <c r="BO794" s="401"/>
      <c r="BP794" s="400"/>
      <c r="BQ794" s="401"/>
      <c r="BR794" s="400"/>
      <c r="BS794" s="401"/>
      <c r="BT794" s="400"/>
      <c r="BU794" s="401"/>
      <c r="BV794" s="337">
        <f t="shared" si="317"/>
        <v>0</v>
      </c>
      <c r="BW794" s="337">
        <f t="shared" si="318"/>
        <v>0</v>
      </c>
    </row>
    <row r="795" spans="1:75" s="64" customFormat="1" ht="21.95" customHeight="1" thickBot="1" x14ac:dyDescent="0.25">
      <c r="A795" s="898" t="s">
        <v>3914</v>
      </c>
      <c r="B795" s="393" t="s">
        <v>3915</v>
      </c>
      <c r="C795" s="394" t="s">
        <v>3233</v>
      </c>
      <c r="D795" s="395" t="s">
        <v>3916</v>
      </c>
      <c r="E795" s="411" t="s">
        <v>3917</v>
      </c>
      <c r="F795" s="396" t="s">
        <v>3224</v>
      </c>
      <c r="G795" s="396" t="s">
        <v>3225</v>
      </c>
      <c r="H795" s="397" t="s">
        <v>1864</v>
      </c>
      <c r="I795" s="899" t="s">
        <v>3918</v>
      </c>
      <c r="J795" s="353" t="s">
        <v>3231</v>
      </c>
      <c r="K795" s="357" t="s">
        <v>60</v>
      </c>
      <c r="L795" s="402"/>
      <c r="M795" s="403"/>
      <c r="N795" s="402"/>
      <c r="O795" s="403"/>
      <c r="P795" s="402"/>
      <c r="Q795" s="403"/>
      <c r="R795" s="402"/>
      <c r="S795" s="403"/>
      <c r="T795" s="402"/>
      <c r="U795" s="403"/>
      <c r="V795" s="402"/>
      <c r="W795" s="403"/>
      <c r="X795" s="402"/>
      <c r="Y795" s="403"/>
      <c r="Z795" s="402"/>
      <c r="AA795" s="403"/>
      <c r="AB795" s="402"/>
      <c r="AC795" s="403"/>
      <c r="AD795" s="402"/>
      <c r="AE795" s="403"/>
      <c r="AF795" s="402"/>
      <c r="AG795" s="403"/>
      <c r="AH795" s="402"/>
      <c r="AI795" s="403"/>
      <c r="AJ795" s="402"/>
      <c r="AK795" s="403"/>
      <c r="AL795" s="402"/>
      <c r="AM795" s="403"/>
      <c r="AN795" s="402"/>
      <c r="AO795" s="403"/>
      <c r="AP795" s="402"/>
      <c r="AQ795" s="403"/>
      <c r="AR795" s="402"/>
      <c r="AS795" s="403"/>
      <c r="AT795" s="402"/>
      <c r="AU795" s="403"/>
      <c r="AV795" s="402"/>
      <c r="AW795" s="403"/>
      <c r="AX795" s="402"/>
      <c r="AY795" s="403"/>
      <c r="AZ795" s="402"/>
      <c r="BA795" s="403"/>
      <c r="BB795" s="402"/>
      <c r="BC795" s="403"/>
      <c r="BD795" s="402"/>
      <c r="BE795" s="403"/>
      <c r="BF795" s="402"/>
      <c r="BG795" s="403"/>
      <c r="BH795" s="402"/>
      <c r="BI795" s="403"/>
      <c r="BJ795" s="402"/>
      <c r="BK795" s="403"/>
      <c r="BL795" s="402"/>
      <c r="BM795" s="403"/>
      <c r="BN795" s="402"/>
      <c r="BO795" s="403"/>
      <c r="BP795" s="402"/>
      <c r="BQ795" s="403"/>
      <c r="BR795" s="402"/>
      <c r="BS795" s="403"/>
      <c r="BT795" s="402"/>
      <c r="BU795" s="403"/>
      <c r="BV795" s="337">
        <f t="shared" si="317"/>
        <v>0</v>
      </c>
      <c r="BW795" s="337">
        <f t="shared" si="318"/>
        <v>0</v>
      </c>
    </row>
    <row r="796" spans="1:75" s="64" customFormat="1" ht="21.95" customHeight="1" x14ac:dyDescent="0.25">
      <c r="A796" s="425" t="s">
        <v>3919</v>
      </c>
      <c r="B796" s="526" t="s">
        <v>3920</v>
      </c>
      <c r="C796" s="527">
        <v>1</v>
      </c>
      <c r="D796" s="528" t="s">
        <v>3916</v>
      </c>
      <c r="E796" s="426" t="s">
        <v>3921</v>
      </c>
      <c r="F796" s="529" t="s">
        <v>3224</v>
      </c>
      <c r="G796" s="529" t="s">
        <v>3225</v>
      </c>
      <c r="H796" s="530" t="s">
        <v>1864</v>
      </c>
      <c r="I796" s="384" t="s">
        <v>3922</v>
      </c>
      <c r="J796" s="353" t="s">
        <v>3231</v>
      </c>
      <c r="K796" s="354" t="s">
        <v>3232</v>
      </c>
      <c r="L796" s="402"/>
      <c r="M796" s="403"/>
      <c r="N796" s="402"/>
      <c r="O796" s="403"/>
      <c r="P796" s="402"/>
      <c r="Q796" s="403"/>
      <c r="R796" s="402"/>
      <c r="S796" s="403"/>
      <c r="T796" s="402"/>
      <c r="U796" s="403"/>
      <c r="V796" s="402"/>
      <c r="W796" s="403"/>
      <c r="X796" s="402"/>
      <c r="Y796" s="403"/>
      <c r="Z796" s="402"/>
      <c r="AA796" s="403"/>
      <c r="AB796" s="402"/>
      <c r="AC796" s="403"/>
      <c r="AD796" s="402"/>
      <c r="AE796" s="403"/>
      <c r="AF796" s="402"/>
      <c r="AG796" s="403"/>
      <c r="AH796" s="402"/>
      <c r="AI796" s="403"/>
      <c r="AJ796" s="402"/>
      <c r="AK796" s="403"/>
      <c r="AL796" s="402"/>
      <c r="AM796" s="403"/>
      <c r="AN796" s="402"/>
      <c r="AO796" s="403"/>
      <c r="AP796" s="402"/>
      <c r="AQ796" s="403"/>
      <c r="AR796" s="402"/>
      <c r="AS796" s="403"/>
      <c r="AT796" s="402"/>
      <c r="AU796" s="403"/>
      <c r="AV796" s="402"/>
      <c r="AW796" s="403"/>
      <c r="AX796" s="402"/>
      <c r="AY796" s="403"/>
      <c r="AZ796" s="402"/>
      <c r="BA796" s="403"/>
      <c r="BB796" s="402"/>
      <c r="BC796" s="403"/>
      <c r="BD796" s="402"/>
      <c r="BE796" s="403"/>
      <c r="BF796" s="402"/>
      <c r="BG796" s="403"/>
      <c r="BH796" s="402"/>
      <c r="BI796" s="403"/>
      <c r="BJ796" s="402"/>
      <c r="BK796" s="403"/>
      <c r="BL796" s="402"/>
      <c r="BM796" s="403"/>
      <c r="BN796" s="402"/>
      <c r="BO796" s="403"/>
      <c r="BP796" s="402"/>
      <c r="BQ796" s="403"/>
      <c r="BR796" s="402"/>
      <c r="BS796" s="403"/>
      <c r="BT796" s="402"/>
      <c r="BU796" s="403"/>
      <c r="BV796" s="337">
        <f>L796+N796+P796+R796+T796+V796+X796+Z796+AB796+AD796+AF796+AH796+AJ796+AL796+AN796+AP796+AR796+AT796+AV796+AX796+AZ796+BB796+BD796+BF796+BH796+BJ796+BL796+BN796+BP796+BR796+BT796</f>
        <v>0</v>
      </c>
      <c r="BW796" s="337">
        <f>M796+O796+Q796+S796+U796+W796+Y796+AA796+AC796+AE796+AG796+AI796+AK796+AM796+AO796+AQ796+AS796+AU796+AW796+AY796+BA796+BC796+BE796+BG796+BI796+BK796+BM796+BO796+BQ796+BS796+BU796</f>
        <v>0</v>
      </c>
    </row>
    <row r="797" spans="1:75" s="64" customFormat="1" ht="21.95" customHeight="1" x14ac:dyDescent="0.2">
      <c r="A797" s="385" t="s">
        <v>3919</v>
      </c>
      <c r="B797" s="386" t="s">
        <v>3920</v>
      </c>
      <c r="C797" s="352" t="s">
        <v>3233</v>
      </c>
      <c r="D797" s="387" t="s">
        <v>3916</v>
      </c>
      <c r="E797" s="388" t="s">
        <v>3921</v>
      </c>
      <c r="F797" s="389" t="s">
        <v>3224</v>
      </c>
      <c r="G797" s="389" t="s">
        <v>3225</v>
      </c>
      <c r="H797" s="390" t="s">
        <v>1864</v>
      </c>
      <c r="I797" s="391" t="s">
        <v>3922</v>
      </c>
      <c r="J797" s="353" t="s">
        <v>3231</v>
      </c>
      <c r="K797" s="353" t="s">
        <v>3234</v>
      </c>
      <c r="L797" s="400"/>
      <c r="M797" s="401"/>
      <c r="N797" s="400"/>
      <c r="O797" s="401"/>
      <c r="P797" s="400"/>
      <c r="Q797" s="401"/>
      <c r="R797" s="400"/>
      <c r="S797" s="401"/>
      <c r="T797" s="400"/>
      <c r="U797" s="401"/>
      <c r="V797" s="400"/>
      <c r="W797" s="401"/>
      <c r="X797" s="400"/>
      <c r="Y797" s="401"/>
      <c r="Z797" s="400"/>
      <c r="AA797" s="401"/>
      <c r="AB797" s="400"/>
      <c r="AC797" s="401"/>
      <c r="AD797" s="400"/>
      <c r="AE797" s="401"/>
      <c r="AF797" s="400"/>
      <c r="AG797" s="401"/>
      <c r="AH797" s="400"/>
      <c r="AI797" s="401"/>
      <c r="AJ797" s="400"/>
      <c r="AK797" s="401"/>
      <c r="AL797" s="400"/>
      <c r="AM797" s="401"/>
      <c r="AN797" s="400"/>
      <c r="AO797" s="401"/>
      <c r="AP797" s="400"/>
      <c r="AQ797" s="401"/>
      <c r="AR797" s="400"/>
      <c r="AS797" s="401"/>
      <c r="AT797" s="400"/>
      <c r="AU797" s="401"/>
      <c r="AV797" s="400"/>
      <c r="AW797" s="401"/>
      <c r="AX797" s="400"/>
      <c r="AY797" s="401"/>
      <c r="AZ797" s="400"/>
      <c r="BA797" s="401"/>
      <c r="BB797" s="400"/>
      <c r="BC797" s="401"/>
      <c r="BD797" s="400"/>
      <c r="BE797" s="401"/>
      <c r="BF797" s="400"/>
      <c r="BG797" s="401"/>
      <c r="BH797" s="400"/>
      <c r="BI797" s="401"/>
      <c r="BJ797" s="400"/>
      <c r="BK797" s="401"/>
      <c r="BL797" s="400"/>
      <c r="BM797" s="401"/>
      <c r="BN797" s="400"/>
      <c r="BO797" s="401"/>
      <c r="BP797" s="400"/>
      <c r="BQ797" s="401"/>
      <c r="BR797" s="400"/>
      <c r="BS797" s="401"/>
      <c r="BT797" s="400"/>
      <c r="BU797" s="401"/>
      <c r="BV797" s="337">
        <f t="shared" ref="BV797:BV800" si="319">L797+N797+P797+R797+T797+V797+X797+Z797+AB797+AD797+AF797+AH797+AJ797+AL797+AN797+AP797+AR797+AT797+AV797+AX797+AZ797+BB797+BD797+BF797+BH797+BJ797+BL797+BN797+BP797+BR797+BT797</f>
        <v>0</v>
      </c>
      <c r="BW797" s="337">
        <f t="shared" ref="BW797:BW800" si="320">M797+O797+Q797+S797+U797+W797+Y797+AA797+AC797+AE797+AG797+AI797+AK797+AM797+AO797+AQ797+AS797+AU797+AW797+AY797+BA797+BC797+BE797+BG797+BI797+BK797+BM797+BO797+BQ797+BS797+BU797</f>
        <v>0</v>
      </c>
    </row>
    <row r="798" spans="1:75" s="64" customFormat="1" ht="21.95" customHeight="1" x14ac:dyDescent="0.2">
      <c r="A798" s="385" t="s">
        <v>3919</v>
      </c>
      <c r="B798" s="386" t="s">
        <v>3920</v>
      </c>
      <c r="C798" s="392" t="s">
        <v>3233</v>
      </c>
      <c r="D798" s="387" t="s">
        <v>3916</v>
      </c>
      <c r="E798" s="388" t="s">
        <v>3921</v>
      </c>
      <c r="F798" s="389" t="s">
        <v>3224</v>
      </c>
      <c r="G798" s="389" t="s">
        <v>3225</v>
      </c>
      <c r="H798" s="390" t="s">
        <v>1864</v>
      </c>
      <c r="I798" s="391" t="s">
        <v>3922</v>
      </c>
      <c r="J798" s="353" t="s">
        <v>3231</v>
      </c>
      <c r="K798" s="355" t="s">
        <v>3235</v>
      </c>
      <c r="L798" s="400"/>
      <c r="M798" s="401"/>
      <c r="N798" s="400"/>
      <c r="O798" s="401"/>
      <c r="P798" s="400"/>
      <c r="Q798" s="401"/>
      <c r="R798" s="400"/>
      <c r="S798" s="401"/>
      <c r="T798" s="400"/>
      <c r="U798" s="401"/>
      <c r="V798" s="400"/>
      <c r="W798" s="401"/>
      <c r="X798" s="400"/>
      <c r="Y798" s="401"/>
      <c r="Z798" s="400"/>
      <c r="AA798" s="401"/>
      <c r="AB798" s="400"/>
      <c r="AC798" s="401"/>
      <c r="AD798" s="400"/>
      <c r="AE798" s="401"/>
      <c r="AF798" s="400"/>
      <c r="AG798" s="401"/>
      <c r="AH798" s="400"/>
      <c r="AI798" s="401"/>
      <c r="AJ798" s="400"/>
      <c r="AK798" s="401"/>
      <c r="AL798" s="400"/>
      <c r="AM798" s="401"/>
      <c r="AN798" s="400"/>
      <c r="AO798" s="401"/>
      <c r="AP798" s="400"/>
      <c r="AQ798" s="401"/>
      <c r="AR798" s="400"/>
      <c r="AS798" s="401"/>
      <c r="AT798" s="400"/>
      <c r="AU798" s="401"/>
      <c r="AV798" s="400"/>
      <c r="AW798" s="401"/>
      <c r="AX798" s="400"/>
      <c r="AY798" s="401"/>
      <c r="AZ798" s="400"/>
      <c r="BA798" s="401"/>
      <c r="BB798" s="400"/>
      <c r="BC798" s="401"/>
      <c r="BD798" s="400"/>
      <c r="BE798" s="401"/>
      <c r="BF798" s="400"/>
      <c r="BG798" s="401"/>
      <c r="BH798" s="400"/>
      <c r="BI798" s="401"/>
      <c r="BJ798" s="400"/>
      <c r="BK798" s="401"/>
      <c r="BL798" s="400"/>
      <c r="BM798" s="401"/>
      <c r="BN798" s="400"/>
      <c r="BO798" s="401"/>
      <c r="BP798" s="400"/>
      <c r="BQ798" s="401"/>
      <c r="BR798" s="400"/>
      <c r="BS798" s="401"/>
      <c r="BT798" s="400"/>
      <c r="BU798" s="401"/>
      <c r="BV798" s="337">
        <f t="shared" si="319"/>
        <v>0</v>
      </c>
      <c r="BW798" s="337">
        <f t="shared" si="320"/>
        <v>0</v>
      </c>
    </row>
    <row r="799" spans="1:75" s="64" customFormat="1" ht="21.95" customHeight="1" x14ac:dyDescent="0.2">
      <c r="A799" s="385" t="s">
        <v>3919</v>
      </c>
      <c r="B799" s="386" t="s">
        <v>3920</v>
      </c>
      <c r="C799" s="392" t="s">
        <v>3233</v>
      </c>
      <c r="D799" s="387" t="s">
        <v>3916</v>
      </c>
      <c r="E799" s="388" t="s">
        <v>3921</v>
      </c>
      <c r="F799" s="389" t="s">
        <v>3224</v>
      </c>
      <c r="G799" s="389" t="s">
        <v>3225</v>
      </c>
      <c r="H799" s="390" t="s">
        <v>1864</v>
      </c>
      <c r="I799" s="391" t="s">
        <v>3922</v>
      </c>
      <c r="J799" s="353" t="s">
        <v>3231</v>
      </c>
      <c r="K799" s="356" t="s">
        <v>3236</v>
      </c>
      <c r="L799" s="400"/>
      <c r="M799" s="401"/>
      <c r="N799" s="400"/>
      <c r="O799" s="401"/>
      <c r="P799" s="400"/>
      <c r="Q799" s="401"/>
      <c r="R799" s="400"/>
      <c r="S799" s="401"/>
      <c r="T799" s="400"/>
      <c r="U799" s="401"/>
      <c r="V799" s="400"/>
      <c r="W799" s="401"/>
      <c r="X799" s="400"/>
      <c r="Y799" s="401"/>
      <c r="Z799" s="400"/>
      <c r="AA799" s="401"/>
      <c r="AB799" s="400"/>
      <c r="AC799" s="401"/>
      <c r="AD799" s="400"/>
      <c r="AE799" s="401"/>
      <c r="AF799" s="400"/>
      <c r="AG799" s="401"/>
      <c r="AH799" s="400"/>
      <c r="AI799" s="401"/>
      <c r="AJ799" s="400"/>
      <c r="AK799" s="401"/>
      <c r="AL799" s="400"/>
      <c r="AM799" s="401"/>
      <c r="AN799" s="400"/>
      <c r="AO799" s="401"/>
      <c r="AP799" s="400"/>
      <c r="AQ799" s="401"/>
      <c r="AR799" s="400"/>
      <c r="AS799" s="401"/>
      <c r="AT799" s="400"/>
      <c r="AU799" s="401"/>
      <c r="AV799" s="400"/>
      <c r="AW799" s="401"/>
      <c r="AX799" s="400"/>
      <c r="AY799" s="401"/>
      <c r="AZ799" s="400"/>
      <c r="BA799" s="401"/>
      <c r="BB799" s="400"/>
      <c r="BC799" s="401"/>
      <c r="BD799" s="400"/>
      <c r="BE799" s="401"/>
      <c r="BF799" s="400"/>
      <c r="BG799" s="401"/>
      <c r="BH799" s="400"/>
      <c r="BI799" s="401"/>
      <c r="BJ799" s="400"/>
      <c r="BK799" s="401"/>
      <c r="BL799" s="400"/>
      <c r="BM799" s="401"/>
      <c r="BN799" s="400"/>
      <c r="BO799" s="401"/>
      <c r="BP799" s="400"/>
      <c r="BQ799" s="401"/>
      <c r="BR799" s="400"/>
      <c r="BS799" s="401"/>
      <c r="BT799" s="400"/>
      <c r="BU799" s="401"/>
      <c r="BV799" s="337">
        <f t="shared" si="319"/>
        <v>0</v>
      </c>
      <c r="BW799" s="337">
        <f t="shared" si="320"/>
        <v>0</v>
      </c>
    </row>
    <row r="800" spans="1:75" s="64" customFormat="1" ht="21.95" customHeight="1" thickBot="1" x14ac:dyDescent="0.25">
      <c r="A800" s="898" t="s">
        <v>3919</v>
      </c>
      <c r="B800" s="393" t="s">
        <v>3920</v>
      </c>
      <c r="C800" s="394" t="s">
        <v>3233</v>
      </c>
      <c r="D800" s="395" t="s">
        <v>3916</v>
      </c>
      <c r="E800" s="411" t="s">
        <v>3921</v>
      </c>
      <c r="F800" s="396" t="s">
        <v>3224</v>
      </c>
      <c r="G800" s="396" t="s">
        <v>3225</v>
      </c>
      <c r="H800" s="397" t="s">
        <v>1864</v>
      </c>
      <c r="I800" s="899" t="s">
        <v>3922</v>
      </c>
      <c r="J800" s="353" t="s">
        <v>3231</v>
      </c>
      <c r="K800" s="357" t="s">
        <v>60</v>
      </c>
      <c r="L800" s="402"/>
      <c r="M800" s="403"/>
      <c r="N800" s="402"/>
      <c r="O800" s="403"/>
      <c r="P800" s="402"/>
      <c r="Q800" s="403"/>
      <c r="R800" s="402"/>
      <c r="S800" s="403"/>
      <c r="T800" s="402"/>
      <c r="U800" s="403"/>
      <c r="V800" s="402"/>
      <c r="W800" s="403"/>
      <c r="X800" s="402"/>
      <c r="Y800" s="403"/>
      <c r="Z800" s="402"/>
      <c r="AA800" s="403"/>
      <c r="AB800" s="402"/>
      <c r="AC800" s="403"/>
      <c r="AD800" s="402"/>
      <c r="AE800" s="403"/>
      <c r="AF800" s="402"/>
      <c r="AG800" s="403"/>
      <c r="AH800" s="402"/>
      <c r="AI800" s="403"/>
      <c r="AJ800" s="402"/>
      <c r="AK800" s="403"/>
      <c r="AL800" s="402"/>
      <c r="AM800" s="403"/>
      <c r="AN800" s="402"/>
      <c r="AO800" s="403"/>
      <c r="AP800" s="402"/>
      <c r="AQ800" s="403"/>
      <c r="AR800" s="402"/>
      <c r="AS800" s="403"/>
      <c r="AT800" s="402"/>
      <c r="AU800" s="403"/>
      <c r="AV800" s="402"/>
      <c r="AW800" s="403"/>
      <c r="AX800" s="402"/>
      <c r="AY800" s="403"/>
      <c r="AZ800" s="402"/>
      <c r="BA800" s="403"/>
      <c r="BB800" s="402"/>
      <c r="BC800" s="403"/>
      <c r="BD800" s="402"/>
      <c r="BE800" s="403"/>
      <c r="BF800" s="402"/>
      <c r="BG800" s="403"/>
      <c r="BH800" s="402"/>
      <c r="BI800" s="403"/>
      <c r="BJ800" s="402"/>
      <c r="BK800" s="403"/>
      <c r="BL800" s="402"/>
      <c r="BM800" s="403"/>
      <c r="BN800" s="402"/>
      <c r="BO800" s="403"/>
      <c r="BP800" s="402"/>
      <c r="BQ800" s="403"/>
      <c r="BR800" s="402"/>
      <c r="BS800" s="403"/>
      <c r="BT800" s="402"/>
      <c r="BU800" s="403"/>
      <c r="BV800" s="337">
        <f t="shared" si="319"/>
        <v>0</v>
      </c>
      <c r="BW800" s="337">
        <f t="shared" si="320"/>
        <v>0</v>
      </c>
    </row>
    <row r="801" spans="1:75" s="64" customFormat="1" ht="21.95" customHeight="1" x14ac:dyDescent="0.25">
      <c r="A801" s="425" t="s">
        <v>3923</v>
      </c>
      <c r="B801" s="526" t="s">
        <v>3924</v>
      </c>
      <c r="C801" s="527">
        <v>1</v>
      </c>
      <c r="D801" s="528" t="s">
        <v>3925</v>
      </c>
      <c r="E801" s="426" t="s">
        <v>3926</v>
      </c>
      <c r="F801" s="529" t="s">
        <v>3224</v>
      </c>
      <c r="G801" s="529" t="s">
        <v>3225</v>
      </c>
      <c r="H801" s="530" t="s">
        <v>1866</v>
      </c>
      <c r="I801" s="384" t="s">
        <v>3927</v>
      </c>
      <c r="J801" s="353" t="s">
        <v>3231</v>
      </c>
      <c r="K801" s="354" t="s">
        <v>3232</v>
      </c>
      <c r="L801" s="402"/>
      <c r="M801" s="403"/>
      <c r="N801" s="402"/>
      <c r="O801" s="403"/>
      <c r="P801" s="402"/>
      <c r="Q801" s="403"/>
      <c r="R801" s="402"/>
      <c r="S801" s="403"/>
      <c r="T801" s="402"/>
      <c r="U801" s="403"/>
      <c r="V801" s="402"/>
      <c r="W801" s="403"/>
      <c r="X801" s="402"/>
      <c r="Y801" s="403"/>
      <c r="Z801" s="402"/>
      <c r="AA801" s="403"/>
      <c r="AB801" s="402"/>
      <c r="AC801" s="403"/>
      <c r="AD801" s="402"/>
      <c r="AE801" s="403"/>
      <c r="AF801" s="402"/>
      <c r="AG801" s="403"/>
      <c r="AH801" s="402"/>
      <c r="AI801" s="403"/>
      <c r="AJ801" s="402"/>
      <c r="AK801" s="403"/>
      <c r="AL801" s="402"/>
      <c r="AM801" s="403"/>
      <c r="AN801" s="402"/>
      <c r="AO801" s="403"/>
      <c r="AP801" s="402"/>
      <c r="AQ801" s="403"/>
      <c r="AR801" s="402"/>
      <c r="AS801" s="403"/>
      <c r="AT801" s="402"/>
      <c r="AU801" s="403"/>
      <c r="AV801" s="402"/>
      <c r="AW801" s="403"/>
      <c r="AX801" s="402"/>
      <c r="AY801" s="403"/>
      <c r="AZ801" s="402"/>
      <c r="BA801" s="403"/>
      <c r="BB801" s="402"/>
      <c r="BC801" s="403"/>
      <c r="BD801" s="402"/>
      <c r="BE801" s="403"/>
      <c r="BF801" s="402"/>
      <c r="BG801" s="403"/>
      <c r="BH801" s="402"/>
      <c r="BI801" s="403"/>
      <c r="BJ801" s="402"/>
      <c r="BK801" s="403"/>
      <c r="BL801" s="402"/>
      <c r="BM801" s="403"/>
      <c r="BN801" s="402"/>
      <c r="BO801" s="403"/>
      <c r="BP801" s="402"/>
      <c r="BQ801" s="403"/>
      <c r="BR801" s="402"/>
      <c r="BS801" s="403"/>
      <c r="BT801" s="402"/>
      <c r="BU801" s="403"/>
      <c r="BV801" s="337">
        <f>L801+N801+P801+R801+T801+V801+X801+Z801+AB801+AD801+AF801+AH801+AJ801+AL801+AN801+AP801+AR801+AT801+AV801+AX801+AZ801+BB801+BD801+BF801+BH801+BJ801+BL801+BN801+BP801+BR801+BT801</f>
        <v>0</v>
      </c>
      <c r="BW801" s="337">
        <f>M801+O801+Q801+S801+U801+W801+Y801+AA801+AC801+AE801+AG801+AI801+AK801+AM801+AO801+AQ801+AS801+AU801+AW801+AY801+BA801+BC801+BE801+BG801+BI801+BK801+BM801+BO801+BQ801+BS801+BU801</f>
        <v>0</v>
      </c>
    </row>
    <row r="802" spans="1:75" s="64" customFormat="1" ht="21.95" customHeight="1" x14ac:dyDescent="0.2">
      <c r="A802" s="385" t="s">
        <v>3923</v>
      </c>
      <c r="B802" s="386" t="s">
        <v>3924</v>
      </c>
      <c r="C802" s="352" t="s">
        <v>3233</v>
      </c>
      <c r="D802" s="387" t="s">
        <v>3925</v>
      </c>
      <c r="E802" s="388" t="s">
        <v>3926</v>
      </c>
      <c r="F802" s="389" t="s">
        <v>3224</v>
      </c>
      <c r="G802" s="389" t="s">
        <v>3225</v>
      </c>
      <c r="H802" s="390" t="s">
        <v>1866</v>
      </c>
      <c r="I802" s="391" t="s">
        <v>3927</v>
      </c>
      <c r="J802" s="353" t="s">
        <v>3231</v>
      </c>
      <c r="K802" s="353" t="s">
        <v>3234</v>
      </c>
      <c r="L802" s="400"/>
      <c r="M802" s="401"/>
      <c r="N802" s="400">
        <v>1</v>
      </c>
      <c r="O802" s="401"/>
      <c r="P802" s="400"/>
      <c r="Q802" s="401"/>
      <c r="R802" s="400"/>
      <c r="S802" s="401"/>
      <c r="T802" s="400"/>
      <c r="U802" s="401"/>
      <c r="V802" s="400">
        <v>1</v>
      </c>
      <c r="W802" s="401"/>
      <c r="X802" s="400">
        <v>1</v>
      </c>
      <c r="Y802" s="401"/>
      <c r="Z802" s="400"/>
      <c r="AA802" s="401"/>
      <c r="AB802" s="400"/>
      <c r="AC802" s="401"/>
      <c r="AD802" s="400"/>
      <c r="AE802" s="401"/>
      <c r="AF802" s="400"/>
      <c r="AG802" s="401"/>
      <c r="AH802" s="400"/>
      <c r="AI802" s="401"/>
      <c r="AJ802" s="400">
        <v>1</v>
      </c>
      <c r="AK802" s="401"/>
      <c r="AL802" s="400">
        <v>1</v>
      </c>
      <c r="AM802" s="401"/>
      <c r="AN802" s="400"/>
      <c r="AO802" s="401"/>
      <c r="AP802" s="400"/>
      <c r="AQ802" s="401"/>
      <c r="AR802" s="400"/>
      <c r="AS802" s="401"/>
      <c r="AT802" s="400"/>
      <c r="AU802" s="401"/>
      <c r="AV802" s="400"/>
      <c r="AW802" s="401"/>
      <c r="AX802" s="400">
        <v>1</v>
      </c>
      <c r="AY802" s="401"/>
      <c r="AZ802" s="400">
        <v>1</v>
      </c>
      <c r="BA802" s="401"/>
      <c r="BB802" s="400"/>
      <c r="BC802" s="401"/>
      <c r="BD802" s="400"/>
      <c r="BE802" s="401"/>
      <c r="BF802" s="400"/>
      <c r="BG802" s="401"/>
      <c r="BH802" s="400"/>
      <c r="BI802" s="401"/>
      <c r="BJ802" s="400"/>
      <c r="BK802" s="401"/>
      <c r="BL802" s="400">
        <v>1</v>
      </c>
      <c r="BM802" s="401"/>
      <c r="BN802" s="400">
        <v>1</v>
      </c>
      <c r="BO802" s="401"/>
      <c r="BP802" s="400"/>
      <c r="BQ802" s="401"/>
      <c r="BR802" s="400"/>
      <c r="BS802" s="401"/>
      <c r="BT802" s="400"/>
      <c r="BU802" s="401"/>
      <c r="BV802" s="337">
        <f t="shared" ref="BV802:BV805" si="321">L802+N802+P802+R802+T802+V802+X802+Z802+AB802+AD802+AF802+AH802+AJ802+AL802+AN802+AP802+AR802+AT802+AV802+AX802+AZ802+BB802+BD802+BF802+BH802+BJ802+BL802+BN802+BP802+BR802+BT802</f>
        <v>9</v>
      </c>
      <c r="BW802" s="337">
        <f t="shared" ref="BW802:BW805" si="322">M802+O802+Q802+S802+U802+W802+Y802+AA802+AC802+AE802+AG802+AI802+AK802+AM802+AO802+AQ802+AS802+AU802+AW802+AY802+BA802+BC802+BE802+BG802+BI802+BK802+BM802+BO802+BQ802+BS802+BU802</f>
        <v>0</v>
      </c>
    </row>
    <row r="803" spans="1:75" s="64" customFormat="1" ht="21.95" customHeight="1" x14ac:dyDescent="0.2">
      <c r="A803" s="385" t="s">
        <v>3923</v>
      </c>
      <c r="B803" s="386" t="s">
        <v>3924</v>
      </c>
      <c r="C803" s="392" t="s">
        <v>3233</v>
      </c>
      <c r="D803" s="387" t="s">
        <v>3925</v>
      </c>
      <c r="E803" s="388" t="s">
        <v>3926</v>
      </c>
      <c r="F803" s="389" t="s">
        <v>3224</v>
      </c>
      <c r="G803" s="389" t="s">
        <v>3225</v>
      </c>
      <c r="H803" s="390" t="s">
        <v>1866</v>
      </c>
      <c r="I803" s="391" t="s">
        <v>3927</v>
      </c>
      <c r="J803" s="353" t="s">
        <v>3231</v>
      </c>
      <c r="K803" s="355" t="s">
        <v>3235</v>
      </c>
      <c r="L803" s="400"/>
      <c r="M803" s="401"/>
      <c r="N803" s="400"/>
      <c r="O803" s="401"/>
      <c r="P803" s="400"/>
      <c r="Q803" s="401"/>
      <c r="R803" s="400"/>
      <c r="S803" s="401"/>
      <c r="T803" s="400"/>
      <c r="U803" s="401"/>
      <c r="V803" s="400"/>
      <c r="W803" s="401"/>
      <c r="X803" s="400"/>
      <c r="Y803" s="401"/>
      <c r="Z803" s="400"/>
      <c r="AA803" s="401"/>
      <c r="AB803" s="400"/>
      <c r="AC803" s="401"/>
      <c r="AD803" s="400"/>
      <c r="AE803" s="401"/>
      <c r="AF803" s="400"/>
      <c r="AG803" s="401"/>
      <c r="AH803" s="400"/>
      <c r="AI803" s="401"/>
      <c r="AJ803" s="400"/>
      <c r="AK803" s="401"/>
      <c r="AL803" s="400"/>
      <c r="AM803" s="401"/>
      <c r="AN803" s="400"/>
      <c r="AO803" s="401"/>
      <c r="AP803" s="400"/>
      <c r="AQ803" s="401"/>
      <c r="AR803" s="400"/>
      <c r="AS803" s="401"/>
      <c r="AT803" s="400"/>
      <c r="AU803" s="401"/>
      <c r="AV803" s="400"/>
      <c r="AW803" s="401"/>
      <c r="AX803" s="400"/>
      <c r="AY803" s="401"/>
      <c r="AZ803" s="400"/>
      <c r="BA803" s="401"/>
      <c r="BB803" s="400"/>
      <c r="BC803" s="401"/>
      <c r="BD803" s="400"/>
      <c r="BE803" s="401"/>
      <c r="BF803" s="400"/>
      <c r="BG803" s="401"/>
      <c r="BH803" s="400"/>
      <c r="BI803" s="401"/>
      <c r="BJ803" s="400"/>
      <c r="BK803" s="401"/>
      <c r="BL803" s="400"/>
      <c r="BM803" s="401"/>
      <c r="BN803" s="400"/>
      <c r="BO803" s="401"/>
      <c r="BP803" s="400"/>
      <c r="BQ803" s="401"/>
      <c r="BR803" s="400"/>
      <c r="BS803" s="401"/>
      <c r="BT803" s="400"/>
      <c r="BU803" s="401"/>
      <c r="BV803" s="337">
        <f t="shared" si="321"/>
        <v>0</v>
      </c>
      <c r="BW803" s="337">
        <f t="shared" si="322"/>
        <v>0</v>
      </c>
    </row>
    <row r="804" spans="1:75" s="64" customFormat="1" ht="21.95" customHeight="1" x14ac:dyDescent="0.2">
      <c r="A804" s="385" t="s">
        <v>3923</v>
      </c>
      <c r="B804" s="386" t="s">
        <v>3924</v>
      </c>
      <c r="C804" s="392" t="s">
        <v>3233</v>
      </c>
      <c r="D804" s="387" t="s">
        <v>3925</v>
      </c>
      <c r="E804" s="388" t="s">
        <v>3926</v>
      </c>
      <c r="F804" s="389" t="s">
        <v>3224</v>
      </c>
      <c r="G804" s="389" t="s">
        <v>3225</v>
      </c>
      <c r="H804" s="390" t="s">
        <v>1866</v>
      </c>
      <c r="I804" s="391" t="s">
        <v>3927</v>
      </c>
      <c r="J804" s="353" t="s">
        <v>3231</v>
      </c>
      <c r="K804" s="356" t="s">
        <v>3236</v>
      </c>
      <c r="L804" s="400"/>
      <c r="M804" s="401"/>
      <c r="N804" s="400"/>
      <c r="O804" s="401"/>
      <c r="P804" s="400"/>
      <c r="Q804" s="401"/>
      <c r="R804" s="400"/>
      <c r="S804" s="401"/>
      <c r="T804" s="400"/>
      <c r="U804" s="401"/>
      <c r="V804" s="400"/>
      <c r="W804" s="401"/>
      <c r="X804" s="400"/>
      <c r="Y804" s="401"/>
      <c r="Z804" s="400"/>
      <c r="AA804" s="401"/>
      <c r="AB804" s="400"/>
      <c r="AC804" s="401"/>
      <c r="AD804" s="400"/>
      <c r="AE804" s="401"/>
      <c r="AF804" s="400"/>
      <c r="AG804" s="401"/>
      <c r="AH804" s="400"/>
      <c r="AI804" s="401"/>
      <c r="AJ804" s="400"/>
      <c r="AK804" s="401"/>
      <c r="AL804" s="400"/>
      <c r="AM804" s="401"/>
      <c r="AN804" s="400"/>
      <c r="AO804" s="401"/>
      <c r="AP804" s="400"/>
      <c r="AQ804" s="401"/>
      <c r="AR804" s="400"/>
      <c r="AS804" s="401"/>
      <c r="AT804" s="400"/>
      <c r="AU804" s="401"/>
      <c r="AV804" s="400"/>
      <c r="AW804" s="401"/>
      <c r="AX804" s="400"/>
      <c r="AY804" s="401"/>
      <c r="AZ804" s="400"/>
      <c r="BA804" s="401"/>
      <c r="BB804" s="400"/>
      <c r="BC804" s="401"/>
      <c r="BD804" s="400"/>
      <c r="BE804" s="401"/>
      <c r="BF804" s="400"/>
      <c r="BG804" s="401"/>
      <c r="BH804" s="400"/>
      <c r="BI804" s="401"/>
      <c r="BJ804" s="400"/>
      <c r="BK804" s="401"/>
      <c r="BL804" s="400"/>
      <c r="BM804" s="401"/>
      <c r="BN804" s="400"/>
      <c r="BO804" s="401"/>
      <c r="BP804" s="400"/>
      <c r="BQ804" s="401"/>
      <c r="BR804" s="400"/>
      <c r="BS804" s="401"/>
      <c r="BT804" s="400"/>
      <c r="BU804" s="401"/>
      <c r="BV804" s="337">
        <f t="shared" si="321"/>
        <v>0</v>
      </c>
      <c r="BW804" s="337">
        <f t="shared" si="322"/>
        <v>0</v>
      </c>
    </row>
    <row r="805" spans="1:75" s="64" customFormat="1" ht="21.95" customHeight="1" thickBot="1" x14ac:dyDescent="0.25">
      <c r="A805" s="898" t="s">
        <v>3923</v>
      </c>
      <c r="B805" s="393" t="s">
        <v>3924</v>
      </c>
      <c r="C805" s="394" t="s">
        <v>3233</v>
      </c>
      <c r="D805" s="395" t="s">
        <v>3925</v>
      </c>
      <c r="E805" s="411" t="s">
        <v>3926</v>
      </c>
      <c r="F805" s="396" t="s">
        <v>3224</v>
      </c>
      <c r="G805" s="396" t="s">
        <v>3225</v>
      </c>
      <c r="H805" s="397" t="s">
        <v>1866</v>
      </c>
      <c r="I805" s="899" t="s">
        <v>3927</v>
      </c>
      <c r="J805" s="353" t="s">
        <v>3231</v>
      </c>
      <c r="K805" s="357" t="s">
        <v>60</v>
      </c>
      <c r="L805" s="402"/>
      <c r="M805" s="403"/>
      <c r="N805" s="402"/>
      <c r="O805" s="403"/>
      <c r="P805" s="402"/>
      <c r="Q805" s="403"/>
      <c r="R805" s="402"/>
      <c r="S805" s="403"/>
      <c r="T805" s="402"/>
      <c r="U805" s="403"/>
      <c r="V805" s="402"/>
      <c r="W805" s="403"/>
      <c r="X805" s="402"/>
      <c r="Y805" s="403"/>
      <c r="Z805" s="402"/>
      <c r="AA805" s="403"/>
      <c r="AB805" s="402"/>
      <c r="AC805" s="403"/>
      <c r="AD805" s="402"/>
      <c r="AE805" s="403"/>
      <c r="AF805" s="402"/>
      <c r="AG805" s="403"/>
      <c r="AH805" s="402"/>
      <c r="AI805" s="403"/>
      <c r="AJ805" s="402"/>
      <c r="AK805" s="403"/>
      <c r="AL805" s="402"/>
      <c r="AM805" s="403"/>
      <c r="AN805" s="402"/>
      <c r="AO805" s="403"/>
      <c r="AP805" s="402"/>
      <c r="AQ805" s="403"/>
      <c r="AR805" s="402"/>
      <c r="AS805" s="403"/>
      <c r="AT805" s="402"/>
      <c r="AU805" s="403"/>
      <c r="AV805" s="402"/>
      <c r="AW805" s="403"/>
      <c r="AX805" s="402"/>
      <c r="AY805" s="403"/>
      <c r="AZ805" s="402"/>
      <c r="BA805" s="403"/>
      <c r="BB805" s="402"/>
      <c r="BC805" s="403"/>
      <c r="BD805" s="402"/>
      <c r="BE805" s="403"/>
      <c r="BF805" s="402"/>
      <c r="BG805" s="403"/>
      <c r="BH805" s="402"/>
      <c r="BI805" s="403"/>
      <c r="BJ805" s="402"/>
      <c r="BK805" s="403"/>
      <c r="BL805" s="402"/>
      <c r="BM805" s="403"/>
      <c r="BN805" s="402"/>
      <c r="BO805" s="403"/>
      <c r="BP805" s="402"/>
      <c r="BQ805" s="403"/>
      <c r="BR805" s="402"/>
      <c r="BS805" s="403"/>
      <c r="BT805" s="402"/>
      <c r="BU805" s="403"/>
      <c r="BV805" s="337">
        <f t="shared" si="321"/>
        <v>0</v>
      </c>
      <c r="BW805" s="337">
        <f t="shared" si="322"/>
        <v>0</v>
      </c>
    </row>
    <row r="806" spans="1:75" s="64" customFormat="1" ht="21.95" customHeight="1" x14ac:dyDescent="0.25">
      <c r="A806" s="425" t="s">
        <v>3928</v>
      </c>
      <c r="B806" s="526" t="s">
        <v>3929</v>
      </c>
      <c r="C806" s="527">
        <v>3</v>
      </c>
      <c r="D806" s="528" t="s">
        <v>3930</v>
      </c>
      <c r="E806" s="426" t="s">
        <v>3931</v>
      </c>
      <c r="F806" s="529" t="s">
        <v>3224</v>
      </c>
      <c r="G806" s="529" t="s">
        <v>3225</v>
      </c>
      <c r="H806" s="530" t="s">
        <v>1866</v>
      </c>
      <c r="I806" s="384" t="s">
        <v>3932</v>
      </c>
      <c r="J806" s="353" t="s">
        <v>3300</v>
      </c>
      <c r="K806" s="354" t="s">
        <v>3232</v>
      </c>
      <c r="L806" s="402"/>
      <c r="M806" s="403"/>
      <c r="N806" s="402"/>
      <c r="O806" s="403"/>
      <c r="P806" s="402"/>
      <c r="Q806" s="403"/>
      <c r="R806" s="402"/>
      <c r="S806" s="403"/>
      <c r="T806" s="402"/>
      <c r="U806" s="403"/>
      <c r="V806" s="402"/>
      <c r="W806" s="403"/>
      <c r="X806" s="402"/>
      <c r="Y806" s="403"/>
      <c r="Z806" s="402"/>
      <c r="AA806" s="403"/>
      <c r="AB806" s="402"/>
      <c r="AC806" s="403"/>
      <c r="AD806" s="402"/>
      <c r="AE806" s="403"/>
      <c r="AF806" s="402"/>
      <c r="AG806" s="403"/>
      <c r="AH806" s="402"/>
      <c r="AI806" s="403"/>
      <c r="AJ806" s="402"/>
      <c r="AK806" s="403"/>
      <c r="AL806" s="402"/>
      <c r="AM806" s="403"/>
      <c r="AN806" s="402"/>
      <c r="AO806" s="403"/>
      <c r="AP806" s="402"/>
      <c r="AQ806" s="403"/>
      <c r="AR806" s="402"/>
      <c r="AS806" s="403"/>
      <c r="AT806" s="402"/>
      <c r="AU806" s="403"/>
      <c r="AV806" s="402"/>
      <c r="AW806" s="403"/>
      <c r="AX806" s="402"/>
      <c r="AY806" s="403"/>
      <c r="AZ806" s="402"/>
      <c r="BA806" s="403"/>
      <c r="BB806" s="402"/>
      <c r="BC806" s="403"/>
      <c r="BD806" s="402"/>
      <c r="BE806" s="403"/>
      <c r="BF806" s="402"/>
      <c r="BG806" s="403"/>
      <c r="BH806" s="402"/>
      <c r="BI806" s="403"/>
      <c r="BJ806" s="402"/>
      <c r="BK806" s="403"/>
      <c r="BL806" s="402"/>
      <c r="BM806" s="403"/>
      <c r="BN806" s="402"/>
      <c r="BO806" s="403"/>
      <c r="BP806" s="402"/>
      <c r="BQ806" s="403"/>
      <c r="BR806" s="402"/>
      <c r="BS806" s="403"/>
      <c r="BT806" s="402"/>
      <c r="BU806" s="403"/>
      <c r="BV806" s="337">
        <f>L806+N806+P806+R806+T806+V806+X806+Z806+AB806+AD806+AF806+AH806+AJ806+AL806+AN806+AP806+AR806+AT806+AV806+AX806+AZ806+BB806+BD806+BF806+BH806+BJ806+BL806+BN806+BP806+BR806+BT806</f>
        <v>0</v>
      </c>
      <c r="BW806" s="337">
        <f>M806+O806+Q806+S806+U806+W806+Y806+AA806+AC806+AE806+AG806+AI806+AK806+AM806+AO806+AQ806+AS806+AU806+AW806+AY806+BA806+BC806+BE806+BG806+BI806+BK806+BM806+BO806+BQ806+BS806+BU806</f>
        <v>0</v>
      </c>
    </row>
    <row r="807" spans="1:75" s="64" customFormat="1" ht="21.95" customHeight="1" x14ac:dyDescent="0.2">
      <c r="A807" s="385" t="s">
        <v>3928</v>
      </c>
      <c r="B807" s="386" t="s">
        <v>3929</v>
      </c>
      <c r="C807" s="352" t="s">
        <v>3301</v>
      </c>
      <c r="D807" s="387" t="s">
        <v>3930</v>
      </c>
      <c r="E807" s="388" t="s">
        <v>3931</v>
      </c>
      <c r="F807" s="389" t="s">
        <v>3224</v>
      </c>
      <c r="G807" s="389" t="s">
        <v>3225</v>
      </c>
      <c r="H807" s="390" t="s">
        <v>1866</v>
      </c>
      <c r="I807" s="391" t="s">
        <v>3932</v>
      </c>
      <c r="J807" s="353" t="s">
        <v>3300</v>
      </c>
      <c r="K807" s="353" t="s">
        <v>3234</v>
      </c>
      <c r="L807" s="400"/>
      <c r="M807" s="401"/>
      <c r="N807" s="400"/>
      <c r="O807" s="401"/>
      <c r="P807" s="400"/>
      <c r="Q807" s="401"/>
      <c r="R807" s="400"/>
      <c r="S807" s="401"/>
      <c r="T807" s="400"/>
      <c r="U807" s="401"/>
      <c r="V807" s="400"/>
      <c r="W807" s="401"/>
      <c r="X807" s="400"/>
      <c r="Y807" s="401"/>
      <c r="Z807" s="400"/>
      <c r="AA807" s="401"/>
      <c r="AB807" s="400"/>
      <c r="AC807" s="401"/>
      <c r="AD807" s="400"/>
      <c r="AE807" s="401"/>
      <c r="AF807" s="400"/>
      <c r="AG807" s="401"/>
      <c r="AH807" s="400"/>
      <c r="AI807" s="401"/>
      <c r="AJ807" s="400"/>
      <c r="AK807" s="401"/>
      <c r="AL807" s="400"/>
      <c r="AM807" s="401"/>
      <c r="AN807" s="400"/>
      <c r="AO807" s="401"/>
      <c r="AP807" s="400"/>
      <c r="AQ807" s="401"/>
      <c r="AR807" s="400"/>
      <c r="AS807" s="401"/>
      <c r="AT807" s="400"/>
      <c r="AU807" s="401"/>
      <c r="AV807" s="400"/>
      <c r="AW807" s="401"/>
      <c r="AX807" s="400"/>
      <c r="AY807" s="401"/>
      <c r="AZ807" s="400"/>
      <c r="BA807" s="401"/>
      <c r="BB807" s="400"/>
      <c r="BC807" s="401"/>
      <c r="BD807" s="400"/>
      <c r="BE807" s="401"/>
      <c r="BF807" s="400"/>
      <c r="BG807" s="401"/>
      <c r="BH807" s="400"/>
      <c r="BI807" s="401"/>
      <c r="BJ807" s="400"/>
      <c r="BK807" s="401"/>
      <c r="BL807" s="400"/>
      <c r="BM807" s="401"/>
      <c r="BN807" s="400"/>
      <c r="BO807" s="401"/>
      <c r="BP807" s="400"/>
      <c r="BQ807" s="401"/>
      <c r="BR807" s="400"/>
      <c r="BS807" s="401"/>
      <c r="BT807" s="400"/>
      <c r="BU807" s="401"/>
      <c r="BV807" s="337">
        <f t="shared" ref="BV807:BV810" si="323">L807+N807+P807+R807+T807+V807+X807+Z807+AB807+AD807+AF807+AH807+AJ807+AL807+AN807+AP807+AR807+AT807+AV807+AX807+AZ807+BB807+BD807+BF807+BH807+BJ807+BL807+BN807+BP807+BR807+BT807</f>
        <v>0</v>
      </c>
      <c r="BW807" s="337">
        <f t="shared" ref="BW807:BW810" si="324">M807+O807+Q807+S807+U807+W807+Y807+AA807+AC807+AE807+AG807+AI807+AK807+AM807+AO807+AQ807+AS807+AU807+AW807+AY807+BA807+BC807+BE807+BG807+BI807+BK807+BM807+BO807+BQ807+BS807+BU807</f>
        <v>0</v>
      </c>
    </row>
    <row r="808" spans="1:75" s="64" customFormat="1" ht="21.95" customHeight="1" x14ac:dyDescent="0.2">
      <c r="A808" s="385" t="s">
        <v>3928</v>
      </c>
      <c r="B808" s="386" t="s">
        <v>3929</v>
      </c>
      <c r="C808" s="392" t="s">
        <v>3301</v>
      </c>
      <c r="D808" s="387" t="s">
        <v>3930</v>
      </c>
      <c r="E808" s="388" t="s">
        <v>3931</v>
      </c>
      <c r="F808" s="389" t="s">
        <v>3224</v>
      </c>
      <c r="G808" s="389" t="s">
        <v>3225</v>
      </c>
      <c r="H808" s="390" t="s">
        <v>1866</v>
      </c>
      <c r="I808" s="391" t="s">
        <v>3932</v>
      </c>
      <c r="J808" s="353" t="s">
        <v>3300</v>
      </c>
      <c r="K808" s="355" t="s">
        <v>3235</v>
      </c>
      <c r="L808" s="400"/>
      <c r="M808" s="401"/>
      <c r="N808" s="400"/>
      <c r="O808" s="401"/>
      <c r="P808" s="400"/>
      <c r="Q808" s="401"/>
      <c r="R808" s="400"/>
      <c r="S808" s="401"/>
      <c r="T808" s="400"/>
      <c r="U808" s="401"/>
      <c r="V808" s="400"/>
      <c r="W808" s="401"/>
      <c r="X808" s="400"/>
      <c r="Y808" s="401"/>
      <c r="Z808" s="400"/>
      <c r="AA808" s="401"/>
      <c r="AB808" s="400"/>
      <c r="AC808" s="401"/>
      <c r="AD808" s="400"/>
      <c r="AE808" s="401"/>
      <c r="AF808" s="400"/>
      <c r="AG808" s="401"/>
      <c r="AH808" s="400"/>
      <c r="AI808" s="401"/>
      <c r="AJ808" s="400"/>
      <c r="AK808" s="401"/>
      <c r="AL808" s="400"/>
      <c r="AM808" s="401"/>
      <c r="AN808" s="400"/>
      <c r="AO808" s="401"/>
      <c r="AP808" s="400"/>
      <c r="AQ808" s="401"/>
      <c r="AR808" s="400"/>
      <c r="AS808" s="401"/>
      <c r="AT808" s="400"/>
      <c r="AU808" s="401"/>
      <c r="AV808" s="400"/>
      <c r="AW808" s="401"/>
      <c r="AX808" s="400"/>
      <c r="AY808" s="401"/>
      <c r="AZ808" s="400"/>
      <c r="BA808" s="401"/>
      <c r="BB808" s="400"/>
      <c r="BC808" s="401"/>
      <c r="BD808" s="400"/>
      <c r="BE808" s="401"/>
      <c r="BF808" s="400"/>
      <c r="BG808" s="401"/>
      <c r="BH808" s="400"/>
      <c r="BI808" s="401"/>
      <c r="BJ808" s="400"/>
      <c r="BK808" s="401"/>
      <c r="BL808" s="400"/>
      <c r="BM808" s="401"/>
      <c r="BN808" s="400"/>
      <c r="BO808" s="401"/>
      <c r="BP808" s="400"/>
      <c r="BQ808" s="401"/>
      <c r="BR808" s="400"/>
      <c r="BS808" s="401"/>
      <c r="BT808" s="400"/>
      <c r="BU808" s="401"/>
      <c r="BV808" s="337">
        <f t="shared" si="323"/>
        <v>0</v>
      </c>
      <c r="BW808" s="337">
        <f t="shared" si="324"/>
        <v>0</v>
      </c>
    </row>
    <row r="809" spans="1:75" s="64" customFormat="1" ht="21.95" customHeight="1" x14ac:dyDescent="0.2">
      <c r="A809" s="385" t="s">
        <v>3928</v>
      </c>
      <c r="B809" s="386" t="s">
        <v>3929</v>
      </c>
      <c r="C809" s="392" t="s">
        <v>3301</v>
      </c>
      <c r="D809" s="387" t="s">
        <v>3930</v>
      </c>
      <c r="E809" s="388" t="s">
        <v>3931</v>
      </c>
      <c r="F809" s="389" t="s">
        <v>3224</v>
      </c>
      <c r="G809" s="389" t="s">
        <v>3225</v>
      </c>
      <c r="H809" s="390" t="s">
        <v>1866</v>
      </c>
      <c r="I809" s="391" t="s">
        <v>3932</v>
      </c>
      <c r="J809" s="353" t="s">
        <v>3300</v>
      </c>
      <c r="K809" s="356" t="s">
        <v>3236</v>
      </c>
      <c r="L809" s="400"/>
      <c r="M809" s="401"/>
      <c r="N809" s="400"/>
      <c r="O809" s="401"/>
      <c r="P809" s="400"/>
      <c r="Q809" s="401"/>
      <c r="R809" s="400"/>
      <c r="S809" s="401"/>
      <c r="T809" s="400"/>
      <c r="U809" s="401"/>
      <c r="V809" s="400"/>
      <c r="W809" s="401"/>
      <c r="X809" s="400"/>
      <c r="Y809" s="401"/>
      <c r="Z809" s="400"/>
      <c r="AA809" s="401"/>
      <c r="AB809" s="400"/>
      <c r="AC809" s="401"/>
      <c r="AD809" s="400"/>
      <c r="AE809" s="401"/>
      <c r="AF809" s="400"/>
      <c r="AG809" s="401"/>
      <c r="AH809" s="400"/>
      <c r="AI809" s="401"/>
      <c r="AJ809" s="400"/>
      <c r="AK809" s="401"/>
      <c r="AL809" s="400"/>
      <c r="AM809" s="401"/>
      <c r="AN809" s="400"/>
      <c r="AO809" s="401"/>
      <c r="AP809" s="400"/>
      <c r="AQ809" s="401"/>
      <c r="AR809" s="400"/>
      <c r="AS809" s="401"/>
      <c r="AT809" s="400"/>
      <c r="AU809" s="401"/>
      <c r="AV809" s="400"/>
      <c r="AW809" s="401"/>
      <c r="AX809" s="400"/>
      <c r="AY809" s="401"/>
      <c r="AZ809" s="400"/>
      <c r="BA809" s="401"/>
      <c r="BB809" s="400"/>
      <c r="BC809" s="401"/>
      <c r="BD809" s="400"/>
      <c r="BE809" s="401"/>
      <c r="BF809" s="400"/>
      <c r="BG809" s="401"/>
      <c r="BH809" s="400"/>
      <c r="BI809" s="401"/>
      <c r="BJ809" s="400"/>
      <c r="BK809" s="401"/>
      <c r="BL809" s="400"/>
      <c r="BM809" s="401"/>
      <c r="BN809" s="400"/>
      <c r="BO809" s="401"/>
      <c r="BP809" s="400"/>
      <c r="BQ809" s="401"/>
      <c r="BR809" s="400"/>
      <c r="BS809" s="401"/>
      <c r="BT809" s="400"/>
      <c r="BU809" s="401"/>
      <c r="BV809" s="337">
        <f t="shared" si="323"/>
        <v>0</v>
      </c>
      <c r="BW809" s="337">
        <f t="shared" si="324"/>
        <v>0</v>
      </c>
    </row>
    <row r="810" spans="1:75" s="64" customFormat="1" ht="21.95" customHeight="1" thickBot="1" x14ac:dyDescent="0.25">
      <c r="A810" s="898" t="s">
        <v>3928</v>
      </c>
      <c r="B810" s="393" t="s">
        <v>3929</v>
      </c>
      <c r="C810" s="394" t="s">
        <v>3301</v>
      </c>
      <c r="D810" s="395" t="s">
        <v>3930</v>
      </c>
      <c r="E810" s="411" t="s">
        <v>3931</v>
      </c>
      <c r="F810" s="396" t="s">
        <v>3224</v>
      </c>
      <c r="G810" s="396" t="s">
        <v>3225</v>
      </c>
      <c r="H810" s="397" t="s">
        <v>1866</v>
      </c>
      <c r="I810" s="899" t="s">
        <v>3932</v>
      </c>
      <c r="J810" s="353" t="s">
        <v>3300</v>
      </c>
      <c r="K810" s="357" t="s">
        <v>60</v>
      </c>
      <c r="L810" s="402"/>
      <c r="M810" s="403"/>
      <c r="N810" s="402"/>
      <c r="O810" s="403"/>
      <c r="P810" s="402"/>
      <c r="Q810" s="403"/>
      <c r="R810" s="402"/>
      <c r="S810" s="403"/>
      <c r="T810" s="402"/>
      <c r="U810" s="403"/>
      <c r="V810" s="402"/>
      <c r="W810" s="403"/>
      <c r="X810" s="402"/>
      <c r="Y810" s="403"/>
      <c r="Z810" s="402"/>
      <c r="AA810" s="403"/>
      <c r="AB810" s="402"/>
      <c r="AC810" s="403"/>
      <c r="AD810" s="402"/>
      <c r="AE810" s="403"/>
      <c r="AF810" s="402"/>
      <c r="AG810" s="403"/>
      <c r="AH810" s="402"/>
      <c r="AI810" s="403"/>
      <c r="AJ810" s="402"/>
      <c r="AK810" s="403"/>
      <c r="AL810" s="402"/>
      <c r="AM810" s="403"/>
      <c r="AN810" s="402"/>
      <c r="AO810" s="403"/>
      <c r="AP810" s="402"/>
      <c r="AQ810" s="403"/>
      <c r="AR810" s="402"/>
      <c r="AS810" s="403"/>
      <c r="AT810" s="402"/>
      <c r="AU810" s="403"/>
      <c r="AV810" s="402"/>
      <c r="AW810" s="403"/>
      <c r="AX810" s="402"/>
      <c r="AY810" s="403"/>
      <c r="AZ810" s="402"/>
      <c r="BA810" s="403"/>
      <c r="BB810" s="402"/>
      <c r="BC810" s="403"/>
      <c r="BD810" s="402"/>
      <c r="BE810" s="403"/>
      <c r="BF810" s="402"/>
      <c r="BG810" s="403"/>
      <c r="BH810" s="402"/>
      <c r="BI810" s="403"/>
      <c r="BJ810" s="402"/>
      <c r="BK810" s="403"/>
      <c r="BL810" s="402"/>
      <c r="BM810" s="403"/>
      <c r="BN810" s="402"/>
      <c r="BO810" s="403"/>
      <c r="BP810" s="402"/>
      <c r="BQ810" s="403"/>
      <c r="BR810" s="402"/>
      <c r="BS810" s="403"/>
      <c r="BT810" s="402"/>
      <c r="BU810" s="403"/>
      <c r="BV810" s="337">
        <f t="shared" si="323"/>
        <v>0</v>
      </c>
      <c r="BW810" s="337">
        <f t="shared" si="324"/>
        <v>0</v>
      </c>
    </row>
    <row r="811" spans="1:75" s="64" customFormat="1" ht="21.95" customHeight="1" x14ac:dyDescent="0.25">
      <c r="A811" s="425" t="s">
        <v>3933</v>
      </c>
      <c r="B811" s="526" t="s">
        <v>3934</v>
      </c>
      <c r="C811" s="527">
        <v>1</v>
      </c>
      <c r="D811" s="528" t="s">
        <v>3935</v>
      </c>
      <c r="E811" s="426" t="s">
        <v>3936</v>
      </c>
      <c r="F811" s="529" t="s">
        <v>3224</v>
      </c>
      <c r="G811" s="529" t="s">
        <v>3225</v>
      </c>
      <c r="H811" s="530" t="s">
        <v>1866</v>
      </c>
      <c r="I811" s="384" t="s">
        <v>3937</v>
      </c>
      <c r="J811" s="353" t="s">
        <v>3231</v>
      </c>
      <c r="K811" s="354" t="s">
        <v>3232</v>
      </c>
      <c r="L811" s="402"/>
      <c r="M811" s="403"/>
      <c r="N811" s="402"/>
      <c r="O811" s="403"/>
      <c r="P811" s="402"/>
      <c r="Q811" s="403"/>
      <c r="R811" s="402"/>
      <c r="S811" s="403"/>
      <c r="T811" s="402"/>
      <c r="U811" s="403"/>
      <c r="V811" s="402"/>
      <c r="W811" s="403"/>
      <c r="X811" s="402"/>
      <c r="Y811" s="403"/>
      <c r="Z811" s="402"/>
      <c r="AA811" s="403"/>
      <c r="AB811" s="402"/>
      <c r="AC811" s="403"/>
      <c r="AD811" s="402"/>
      <c r="AE811" s="403"/>
      <c r="AF811" s="402"/>
      <c r="AG811" s="403"/>
      <c r="AH811" s="402"/>
      <c r="AI811" s="403"/>
      <c r="AJ811" s="402"/>
      <c r="AK811" s="403"/>
      <c r="AL811" s="402"/>
      <c r="AM811" s="403"/>
      <c r="AN811" s="402"/>
      <c r="AO811" s="403"/>
      <c r="AP811" s="402"/>
      <c r="AQ811" s="403"/>
      <c r="AR811" s="402"/>
      <c r="AS811" s="403"/>
      <c r="AT811" s="402"/>
      <c r="AU811" s="403"/>
      <c r="AV811" s="402"/>
      <c r="AW811" s="403"/>
      <c r="AX811" s="402"/>
      <c r="AY811" s="403"/>
      <c r="AZ811" s="402"/>
      <c r="BA811" s="403"/>
      <c r="BB811" s="402"/>
      <c r="BC811" s="403"/>
      <c r="BD811" s="402"/>
      <c r="BE811" s="403"/>
      <c r="BF811" s="402"/>
      <c r="BG811" s="403"/>
      <c r="BH811" s="402"/>
      <c r="BI811" s="403"/>
      <c r="BJ811" s="402"/>
      <c r="BK811" s="403"/>
      <c r="BL811" s="402"/>
      <c r="BM811" s="403"/>
      <c r="BN811" s="402"/>
      <c r="BO811" s="403"/>
      <c r="BP811" s="402"/>
      <c r="BQ811" s="403"/>
      <c r="BR811" s="402"/>
      <c r="BS811" s="403"/>
      <c r="BT811" s="402"/>
      <c r="BU811" s="403"/>
      <c r="BV811" s="337">
        <f>L811+N811+P811+R811+T811+V811+X811+Z811+AB811+AD811+AF811+AH811+AJ811+AL811+AN811+AP811+AR811+AT811+AV811+AX811+AZ811+BB811+BD811+BF811+BH811+BJ811+BL811+BN811+BP811+BR811+BT811</f>
        <v>0</v>
      </c>
      <c r="BW811" s="337">
        <f>M811+O811+Q811+S811+U811+W811+Y811+AA811+AC811+AE811+AG811+AI811+AK811+AM811+AO811+AQ811+AS811+AU811+AW811+AY811+BA811+BC811+BE811+BG811+BI811+BK811+BM811+BO811+BQ811+BS811+BU811</f>
        <v>0</v>
      </c>
    </row>
    <row r="812" spans="1:75" s="64" customFormat="1" ht="21.95" customHeight="1" x14ac:dyDescent="0.2">
      <c r="A812" s="385" t="s">
        <v>3933</v>
      </c>
      <c r="B812" s="386" t="s">
        <v>3934</v>
      </c>
      <c r="C812" s="352" t="s">
        <v>3233</v>
      </c>
      <c r="D812" s="387" t="s">
        <v>3935</v>
      </c>
      <c r="E812" s="388" t="s">
        <v>3936</v>
      </c>
      <c r="F812" s="389" t="s">
        <v>3224</v>
      </c>
      <c r="G812" s="389" t="s">
        <v>3225</v>
      </c>
      <c r="H812" s="390" t="s">
        <v>1866</v>
      </c>
      <c r="I812" s="391" t="s">
        <v>3937</v>
      </c>
      <c r="J812" s="353" t="s">
        <v>3231</v>
      </c>
      <c r="K812" s="353" t="s">
        <v>3234</v>
      </c>
      <c r="L812" s="400"/>
      <c r="M812" s="401"/>
      <c r="N812" s="400"/>
      <c r="O812" s="401"/>
      <c r="P812" s="400">
        <v>2</v>
      </c>
      <c r="Q812" s="401"/>
      <c r="R812" s="400"/>
      <c r="S812" s="401"/>
      <c r="T812" s="400"/>
      <c r="U812" s="401"/>
      <c r="V812" s="400"/>
      <c r="W812" s="401"/>
      <c r="X812" s="400"/>
      <c r="Y812" s="401"/>
      <c r="Z812" s="400"/>
      <c r="AA812" s="401"/>
      <c r="AB812" s="400"/>
      <c r="AC812" s="401"/>
      <c r="AD812" s="400">
        <v>2</v>
      </c>
      <c r="AE812" s="401"/>
      <c r="AF812" s="400"/>
      <c r="AG812" s="401"/>
      <c r="AH812" s="400"/>
      <c r="AI812" s="401"/>
      <c r="AJ812" s="400"/>
      <c r="AK812" s="401"/>
      <c r="AL812" s="400"/>
      <c r="AM812" s="401"/>
      <c r="AN812" s="400"/>
      <c r="AO812" s="401"/>
      <c r="AP812" s="400"/>
      <c r="AQ812" s="401"/>
      <c r="AR812" s="400">
        <v>2</v>
      </c>
      <c r="AS812" s="401"/>
      <c r="AT812" s="400"/>
      <c r="AU812" s="401"/>
      <c r="AV812" s="400"/>
      <c r="AW812" s="401"/>
      <c r="AX812" s="400"/>
      <c r="AY812" s="401"/>
      <c r="AZ812" s="400"/>
      <c r="BA812" s="401"/>
      <c r="BB812" s="400"/>
      <c r="BC812" s="401"/>
      <c r="BD812" s="400"/>
      <c r="BE812" s="401"/>
      <c r="BF812" s="400">
        <v>2</v>
      </c>
      <c r="BG812" s="401"/>
      <c r="BH812" s="400"/>
      <c r="BI812" s="401"/>
      <c r="BJ812" s="400"/>
      <c r="BK812" s="401"/>
      <c r="BL812" s="400"/>
      <c r="BM812" s="401"/>
      <c r="BN812" s="400"/>
      <c r="BO812" s="401"/>
      <c r="BP812" s="400"/>
      <c r="BQ812" s="401"/>
      <c r="BR812" s="400"/>
      <c r="BS812" s="401"/>
      <c r="BT812" s="400"/>
      <c r="BU812" s="401"/>
      <c r="BV812" s="337">
        <f t="shared" ref="BV812:BV815" si="325">L812+N812+P812+R812+T812+V812+X812+Z812+AB812+AD812+AF812+AH812+AJ812+AL812+AN812+AP812+AR812+AT812+AV812+AX812+AZ812+BB812+BD812+BF812+BH812+BJ812+BL812+BN812+BP812+BR812+BT812</f>
        <v>8</v>
      </c>
      <c r="BW812" s="337">
        <f t="shared" ref="BW812:BW815" si="326">M812+O812+Q812+S812+U812+W812+Y812+AA812+AC812+AE812+AG812+AI812+AK812+AM812+AO812+AQ812+AS812+AU812+AW812+AY812+BA812+BC812+BE812+BG812+BI812+BK812+BM812+BO812+BQ812+BS812+BU812</f>
        <v>0</v>
      </c>
    </row>
    <row r="813" spans="1:75" s="64" customFormat="1" ht="21.95" customHeight="1" x14ac:dyDescent="0.2">
      <c r="A813" s="385" t="s">
        <v>3933</v>
      </c>
      <c r="B813" s="386" t="s">
        <v>3934</v>
      </c>
      <c r="C813" s="392" t="s">
        <v>3233</v>
      </c>
      <c r="D813" s="387" t="s">
        <v>3935</v>
      </c>
      <c r="E813" s="388" t="s">
        <v>3936</v>
      </c>
      <c r="F813" s="389" t="s">
        <v>3224</v>
      </c>
      <c r="G813" s="389" t="s">
        <v>3225</v>
      </c>
      <c r="H813" s="390" t="s">
        <v>1866</v>
      </c>
      <c r="I813" s="391" t="s">
        <v>3937</v>
      </c>
      <c r="J813" s="353" t="s">
        <v>3231</v>
      </c>
      <c r="K813" s="355" t="s">
        <v>3235</v>
      </c>
      <c r="L813" s="400"/>
      <c r="M813" s="401"/>
      <c r="N813" s="400"/>
      <c r="O813" s="401"/>
      <c r="P813" s="400"/>
      <c r="Q813" s="401"/>
      <c r="R813" s="400"/>
      <c r="S813" s="401"/>
      <c r="T813" s="400"/>
      <c r="U813" s="401"/>
      <c r="V813" s="400"/>
      <c r="W813" s="401"/>
      <c r="X813" s="400"/>
      <c r="Y813" s="401"/>
      <c r="Z813" s="400"/>
      <c r="AA813" s="401"/>
      <c r="AB813" s="400"/>
      <c r="AC813" s="401"/>
      <c r="AD813" s="400"/>
      <c r="AE813" s="401"/>
      <c r="AF813" s="400"/>
      <c r="AG813" s="401"/>
      <c r="AH813" s="400"/>
      <c r="AI813" s="401"/>
      <c r="AJ813" s="400"/>
      <c r="AK813" s="401"/>
      <c r="AL813" s="400"/>
      <c r="AM813" s="401"/>
      <c r="AN813" s="400"/>
      <c r="AO813" s="401"/>
      <c r="AP813" s="400"/>
      <c r="AQ813" s="401"/>
      <c r="AR813" s="400"/>
      <c r="AS813" s="401"/>
      <c r="AT813" s="400"/>
      <c r="AU813" s="401"/>
      <c r="AV813" s="400"/>
      <c r="AW813" s="401"/>
      <c r="AX813" s="400"/>
      <c r="AY813" s="401"/>
      <c r="AZ813" s="400"/>
      <c r="BA813" s="401"/>
      <c r="BB813" s="400"/>
      <c r="BC813" s="401"/>
      <c r="BD813" s="400"/>
      <c r="BE813" s="401"/>
      <c r="BF813" s="400"/>
      <c r="BG813" s="401"/>
      <c r="BH813" s="400"/>
      <c r="BI813" s="401"/>
      <c r="BJ813" s="400"/>
      <c r="BK813" s="401"/>
      <c r="BL813" s="400"/>
      <c r="BM813" s="401"/>
      <c r="BN813" s="400"/>
      <c r="BO813" s="401"/>
      <c r="BP813" s="400"/>
      <c r="BQ813" s="401"/>
      <c r="BR813" s="400"/>
      <c r="BS813" s="401"/>
      <c r="BT813" s="400"/>
      <c r="BU813" s="401"/>
      <c r="BV813" s="337">
        <f t="shared" si="325"/>
        <v>0</v>
      </c>
      <c r="BW813" s="337">
        <f t="shared" si="326"/>
        <v>0</v>
      </c>
    </row>
    <row r="814" spans="1:75" s="64" customFormat="1" ht="21.95" customHeight="1" x14ac:dyDescent="0.2">
      <c r="A814" s="385" t="s">
        <v>3933</v>
      </c>
      <c r="B814" s="386" t="s">
        <v>3934</v>
      </c>
      <c r="C814" s="392" t="s">
        <v>3233</v>
      </c>
      <c r="D814" s="387" t="s">
        <v>3935</v>
      </c>
      <c r="E814" s="388" t="s">
        <v>3936</v>
      </c>
      <c r="F814" s="389" t="s">
        <v>3224</v>
      </c>
      <c r="G814" s="389" t="s">
        <v>3225</v>
      </c>
      <c r="H814" s="390" t="s">
        <v>1866</v>
      </c>
      <c r="I814" s="391" t="s">
        <v>3937</v>
      </c>
      <c r="J814" s="353" t="s">
        <v>3231</v>
      </c>
      <c r="K814" s="356" t="s">
        <v>3236</v>
      </c>
      <c r="L814" s="400"/>
      <c r="M814" s="401"/>
      <c r="N814" s="400"/>
      <c r="O814" s="401"/>
      <c r="P814" s="400"/>
      <c r="Q814" s="401"/>
      <c r="R814" s="400"/>
      <c r="S814" s="401"/>
      <c r="T814" s="400"/>
      <c r="U814" s="401"/>
      <c r="V814" s="400"/>
      <c r="W814" s="401"/>
      <c r="X814" s="400"/>
      <c r="Y814" s="401"/>
      <c r="Z814" s="400"/>
      <c r="AA814" s="401"/>
      <c r="AB814" s="400"/>
      <c r="AC814" s="401"/>
      <c r="AD814" s="400"/>
      <c r="AE814" s="401"/>
      <c r="AF814" s="400"/>
      <c r="AG814" s="401"/>
      <c r="AH814" s="400"/>
      <c r="AI814" s="401"/>
      <c r="AJ814" s="400"/>
      <c r="AK814" s="401"/>
      <c r="AL814" s="400"/>
      <c r="AM814" s="401"/>
      <c r="AN814" s="400"/>
      <c r="AO814" s="401"/>
      <c r="AP814" s="400"/>
      <c r="AQ814" s="401"/>
      <c r="AR814" s="400"/>
      <c r="AS814" s="401"/>
      <c r="AT814" s="400"/>
      <c r="AU814" s="401"/>
      <c r="AV814" s="400"/>
      <c r="AW814" s="401"/>
      <c r="AX814" s="400"/>
      <c r="AY814" s="401"/>
      <c r="AZ814" s="400"/>
      <c r="BA814" s="401"/>
      <c r="BB814" s="400"/>
      <c r="BC814" s="401"/>
      <c r="BD814" s="400"/>
      <c r="BE814" s="401"/>
      <c r="BF814" s="400"/>
      <c r="BG814" s="401"/>
      <c r="BH814" s="400"/>
      <c r="BI814" s="401"/>
      <c r="BJ814" s="400"/>
      <c r="BK814" s="401"/>
      <c r="BL814" s="400"/>
      <c r="BM814" s="401"/>
      <c r="BN814" s="400"/>
      <c r="BO814" s="401"/>
      <c r="BP814" s="400"/>
      <c r="BQ814" s="401"/>
      <c r="BR814" s="400"/>
      <c r="BS814" s="401"/>
      <c r="BT814" s="400"/>
      <c r="BU814" s="401"/>
      <c r="BV814" s="337">
        <f t="shared" si="325"/>
        <v>0</v>
      </c>
      <c r="BW814" s="337">
        <f t="shared" si="326"/>
        <v>0</v>
      </c>
    </row>
    <row r="815" spans="1:75" s="64" customFormat="1" ht="21.95" customHeight="1" thickBot="1" x14ac:dyDescent="0.25">
      <c r="A815" s="898" t="s">
        <v>3933</v>
      </c>
      <c r="B815" s="393" t="s">
        <v>3934</v>
      </c>
      <c r="C815" s="394" t="s">
        <v>3233</v>
      </c>
      <c r="D815" s="395" t="s">
        <v>3935</v>
      </c>
      <c r="E815" s="411" t="s">
        <v>3936</v>
      </c>
      <c r="F815" s="396" t="s">
        <v>3224</v>
      </c>
      <c r="G815" s="396" t="s">
        <v>3225</v>
      </c>
      <c r="H815" s="397" t="s">
        <v>1866</v>
      </c>
      <c r="I815" s="899" t="s">
        <v>3937</v>
      </c>
      <c r="J815" s="353" t="s">
        <v>3231</v>
      </c>
      <c r="K815" s="357" t="s">
        <v>60</v>
      </c>
      <c r="L815" s="402"/>
      <c r="M815" s="403"/>
      <c r="N815" s="402"/>
      <c r="O815" s="403"/>
      <c r="P815" s="402"/>
      <c r="Q815" s="403"/>
      <c r="R815" s="402"/>
      <c r="S815" s="403"/>
      <c r="T815" s="402"/>
      <c r="U815" s="403"/>
      <c r="V815" s="402"/>
      <c r="W815" s="403"/>
      <c r="X815" s="402"/>
      <c r="Y815" s="403"/>
      <c r="Z815" s="402"/>
      <c r="AA815" s="403"/>
      <c r="AB815" s="402"/>
      <c r="AC815" s="403"/>
      <c r="AD815" s="402"/>
      <c r="AE815" s="403"/>
      <c r="AF815" s="402"/>
      <c r="AG815" s="403"/>
      <c r="AH815" s="402"/>
      <c r="AI815" s="403"/>
      <c r="AJ815" s="402"/>
      <c r="AK815" s="403"/>
      <c r="AL815" s="402"/>
      <c r="AM815" s="403"/>
      <c r="AN815" s="402"/>
      <c r="AO815" s="403"/>
      <c r="AP815" s="402"/>
      <c r="AQ815" s="403"/>
      <c r="AR815" s="402"/>
      <c r="AS815" s="403"/>
      <c r="AT815" s="402"/>
      <c r="AU815" s="403"/>
      <c r="AV815" s="402"/>
      <c r="AW815" s="403"/>
      <c r="AX815" s="402"/>
      <c r="AY815" s="403"/>
      <c r="AZ815" s="402"/>
      <c r="BA815" s="403"/>
      <c r="BB815" s="402"/>
      <c r="BC815" s="403"/>
      <c r="BD815" s="402"/>
      <c r="BE815" s="403"/>
      <c r="BF815" s="402"/>
      <c r="BG815" s="403"/>
      <c r="BH815" s="402"/>
      <c r="BI815" s="403"/>
      <c r="BJ815" s="402"/>
      <c r="BK815" s="403"/>
      <c r="BL815" s="402"/>
      <c r="BM815" s="403"/>
      <c r="BN815" s="402"/>
      <c r="BO815" s="403"/>
      <c r="BP815" s="402"/>
      <c r="BQ815" s="403"/>
      <c r="BR815" s="402"/>
      <c r="BS815" s="403"/>
      <c r="BT815" s="402"/>
      <c r="BU815" s="403"/>
      <c r="BV815" s="337">
        <f t="shared" si="325"/>
        <v>0</v>
      </c>
      <c r="BW815" s="337">
        <f t="shared" si="326"/>
        <v>0</v>
      </c>
    </row>
    <row r="816" spans="1:75" s="64" customFormat="1" ht="21.95" customHeight="1" x14ac:dyDescent="0.25">
      <c r="A816" s="425" t="s">
        <v>3938</v>
      </c>
      <c r="B816" s="526" t="s">
        <v>3939</v>
      </c>
      <c r="C816" s="527">
        <v>1</v>
      </c>
      <c r="D816" s="528" t="s">
        <v>3940</v>
      </c>
      <c r="E816" s="426" t="s">
        <v>3941</v>
      </c>
      <c r="F816" s="529" t="s">
        <v>3224</v>
      </c>
      <c r="G816" s="529" t="s">
        <v>3225</v>
      </c>
      <c r="H816" s="530" t="s">
        <v>1868</v>
      </c>
      <c r="I816" s="384" t="s">
        <v>1781</v>
      </c>
      <c r="J816" s="353" t="s">
        <v>3231</v>
      </c>
      <c r="K816" s="354" t="s">
        <v>3232</v>
      </c>
      <c r="L816" s="402"/>
      <c r="M816" s="403"/>
      <c r="N816" s="402"/>
      <c r="O816" s="403"/>
      <c r="P816" s="402"/>
      <c r="Q816" s="403"/>
      <c r="R816" s="402"/>
      <c r="S816" s="403"/>
      <c r="T816" s="402"/>
      <c r="U816" s="403"/>
      <c r="V816" s="402"/>
      <c r="W816" s="403"/>
      <c r="X816" s="402"/>
      <c r="Y816" s="403"/>
      <c r="Z816" s="402"/>
      <c r="AA816" s="403"/>
      <c r="AB816" s="402"/>
      <c r="AC816" s="403"/>
      <c r="AD816" s="402"/>
      <c r="AE816" s="403"/>
      <c r="AF816" s="402"/>
      <c r="AG816" s="403"/>
      <c r="AH816" s="402"/>
      <c r="AI816" s="403"/>
      <c r="AJ816" s="402"/>
      <c r="AK816" s="403"/>
      <c r="AL816" s="402"/>
      <c r="AM816" s="403"/>
      <c r="AN816" s="402"/>
      <c r="AO816" s="403"/>
      <c r="AP816" s="402"/>
      <c r="AQ816" s="403"/>
      <c r="AR816" s="402"/>
      <c r="AS816" s="403"/>
      <c r="AT816" s="402"/>
      <c r="AU816" s="403"/>
      <c r="AV816" s="402"/>
      <c r="AW816" s="403"/>
      <c r="AX816" s="402"/>
      <c r="AY816" s="403"/>
      <c r="AZ816" s="402"/>
      <c r="BA816" s="403"/>
      <c r="BB816" s="402"/>
      <c r="BC816" s="403"/>
      <c r="BD816" s="402"/>
      <c r="BE816" s="403"/>
      <c r="BF816" s="402"/>
      <c r="BG816" s="403"/>
      <c r="BH816" s="402"/>
      <c r="BI816" s="403"/>
      <c r="BJ816" s="402"/>
      <c r="BK816" s="403"/>
      <c r="BL816" s="402"/>
      <c r="BM816" s="403"/>
      <c r="BN816" s="402"/>
      <c r="BO816" s="403"/>
      <c r="BP816" s="402"/>
      <c r="BQ816" s="403"/>
      <c r="BR816" s="402"/>
      <c r="BS816" s="403"/>
      <c r="BT816" s="402"/>
      <c r="BU816" s="403"/>
      <c r="BV816" s="337">
        <f>L816+N816+P816+R816+T816+V816+X816+Z816+AB816+AD816+AF816+AH816+AJ816+AL816+AN816+AP816+AR816+AT816+AV816+AX816+AZ816+BB816+BD816+BF816+BH816+BJ816+BL816+BN816+BP816+BR816+BT816</f>
        <v>0</v>
      </c>
      <c r="BW816" s="337">
        <f>M816+O816+Q816+S816+U816+W816+Y816+AA816+AC816+AE816+AG816+AI816+AK816+AM816+AO816+AQ816+AS816+AU816+AW816+AY816+BA816+BC816+BE816+BG816+BI816+BK816+BM816+BO816+BQ816+BS816+BU816</f>
        <v>0</v>
      </c>
    </row>
    <row r="817" spans="1:75" s="64" customFormat="1" ht="21.95" customHeight="1" x14ac:dyDescent="0.2">
      <c r="A817" s="385" t="s">
        <v>3938</v>
      </c>
      <c r="B817" s="386" t="s">
        <v>3939</v>
      </c>
      <c r="C817" s="352" t="s">
        <v>3233</v>
      </c>
      <c r="D817" s="387" t="s">
        <v>3940</v>
      </c>
      <c r="E817" s="388" t="s">
        <v>3941</v>
      </c>
      <c r="F817" s="389" t="s">
        <v>3224</v>
      </c>
      <c r="G817" s="389" t="s">
        <v>3225</v>
      </c>
      <c r="H817" s="390" t="s">
        <v>1868</v>
      </c>
      <c r="I817" s="391" t="s">
        <v>1781</v>
      </c>
      <c r="J817" s="353" t="s">
        <v>3231</v>
      </c>
      <c r="K817" s="353" t="s">
        <v>3234</v>
      </c>
      <c r="L817" s="400">
        <v>2</v>
      </c>
      <c r="M817" s="401"/>
      <c r="N817" s="400">
        <v>2</v>
      </c>
      <c r="O817" s="401"/>
      <c r="P817" s="400">
        <v>3</v>
      </c>
      <c r="Q817" s="401"/>
      <c r="R817" s="400"/>
      <c r="S817" s="401"/>
      <c r="T817" s="400"/>
      <c r="U817" s="401"/>
      <c r="V817" s="400">
        <v>2</v>
      </c>
      <c r="W817" s="401"/>
      <c r="X817" s="400">
        <v>2</v>
      </c>
      <c r="Y817" s="401"/>
      <c r="Z817" s="400">
        <v>2</v>
      </c>
      <c r="AA817" s="401"/>
      <c r="AB817" s="400">
        <v>2</v>
      </c>
      <c r="AC817" s="401"/>
      <c r="AD817" s="400">
        <v>3</v>
      </c>
      <c r="AE817" s="401"/>
      <c r="AF817" s="400"/>
      <c r="AG817" s="401"/>
      <c r="AH817" s="400"/>
      <c r="AI817" s="401"/>
      <c r="AJ817" s="400">
        <v>2</v>
      </c>
      <c r="AK817" s="401"/>
      <c r="AL817" s="400">
        <v>2</v>
      </c>
      <c r="AM817" s="401"/>
      <c r="AN817" s="400">
        <v>2</v>
      </c>
      <c r="AO817" s="401"/>
      <c r="AP817" s="400">
        <v>2</v>
      </c>
      <c r="AQ817" s="401"/>
      <c r="AR817" s="400">
        <v>3</v>
      </c>
      <c r="AS817" s="401"/>
      <c r="AT817" s="400"/>
      <c r="AU817" s="401"/>
      <c r="AV817" s="400"/>
      <c r="AW817" s="401"/>
      <c r="AX817" s="400">
        <v>2</v>
      </c>
      <c r="AY817" s="401"/>
      <c r="AZ817" s="400">
        <v>2</v>
      </c>
      <c r="BA817" s="401"/>
      <c r="BB817" s="400">
        <v>2</v>
      </c>
      <c r="BC817" s="401"/>
      <c r="BD817" s="400">
        <v>2</v>
      </c>
      <c r="BE817" s="401"/>
      <c r="BF817" s="400">
        <v>3</v>
      </c>
      <c r="BG817" s="401"/>
      <c r="BH817" s="400"/>
      <c r="BI817" s="401"/>
      <c r="BJ817" s="400"/>
      <c r="BK817" s="401"/>
      <c r="BL817" s="400">
        <v>2</v>
      </c>
      <c r="BM817" s="401"/>
      <c r="BN817" s="400">
        <v>2</v>
      </c>
      <c r="BO817" s="401"/>
      <c r="BP817" s="400">
        <v>2</v>
      </c>
      <c r="BQ817" s="401"/>
      <c r="BR817" s="400">
        <v>2</v>
      </c>
      <c r="BS817" s="401"/>
      <c r="BT817" s="400"/>
      <c r="BU817" s="401"/>
      <c r="BV817" s="337">
        <f t="shared" ref="BV817:BV820" si="327">L817+N817+P817+R817+T817+V817+X817+Z817+AB817+AD817+AF817+AH817+AJ817+AL817+AN817+AP817+AR817+AT817+AV817+AX817+AZ817+BB817+BD817+BF817+BH817+BJ817+BL817+BN817+BP817+BR817+BT817</f>
        <v>48</v>
      </c>
      <c r="BW817" s="337">
        <f t="shared" ref="BW817:BW820" si="328">M817+O817+Q817+S817+U817+W817+Y817+AA817+AC817+AE817+AG817+AI817+AK817+AM817+AO817+AQ817+AS817+AU817+AW817+AY817+BA817+BC817+BE817+BG817+BI817+BK817+BM817+BO817+BQ817+BS817+BU817</f>
        <v>0</v>
      </c>
    </row>
    <row r="818" spans="1:75" s="64" customFormat="1" ht="21.95" customHeight="1" x14ac:dyDescent="0.2">
      <c r="A818" s="385" t="s">
        <v>3938</v>
      </c>
      <c r="B818" s="386" t="s">
        <v>3939</v>
      </c>
      <c r="C818" s="392" t="s">
        <v>3233</v>
      </c>
      <c r="D818" s="387" t="s">
        <v>3940</v>
      </c>
      <c r="E818" s="388" t="s">
        <v>3941</v>
      </c>
      <c r="F818" s="389" t="s">
        <v>3224</v>
      </c>
      <c r="G818" s="389" t="s">
        <v>3225</v>
      </c>
      <c r="H818" s="390" t="s">
        <v>1868</v>
      </c>
      <c r="I818" s="391" t="s">
        <v>1781</v>
      </c>
      <c r="J818" s="353" t="s">
        <v>3231</v>
      </c>
      <c r="K818" s="355" t="s">
        <v>3235</v>
      </c>
      <c r="L818" s="400"/>
      <c r="M818" s="401"/>
      <c r="N818" s="400"/>
      <c r="O818" s="401"/>
      <c r="P818" s="400"/>
      <c r="Q818" s="401"/>
      <c r="R818" s="400"/>
      <c r="S818" s="401"/>
      <c r="T818" s="400"/>
      <c r="U818" s="401"/>
      <c r="V818" s="400"/>
      <c r="W818" s="401"/>
      <c r="X818" s="400"/>
      <c r="Y818" s="401"/>
      <c r="Z818" s="400"/>
      <c r="AA818" s="401"/>
      <c r="AB818" s="400"/>
      <c r="AC818" s="401"/>
      <c r="AD818" s="400"/>
      <c r="AE818" s="401"/>
      <c r="AF818" s="400"/>
      <c r="AG818" s="401"/>
      <c r="AH818" s="400"/>
      <c r="AI818" s="401"/>
      <c r="AJ818" s="400"/>
      <c r="AK818" s="401"/>
      <c r="AL818" s="400"/>
      <c r="AM818" s="401"/>
      <c r="AN818" s="400"/>
      <c r="AO818" s="401"/>
      <c r="AP818" s="400"/>
      <c r="AQ818" s="401"/>
      <c r="AR818" s="400"/>
      <c r="AS818" s="401"/>
      <c r="AT818" s="400"/>
      <c r="AU818" s="401"/>
      <c r="AV818" s="400"/>
      <c r="AW818" s="401"/>
      <c r="AX818" s="400"/>
      <c r="AY818" s="401"/>
      <c r="AZ818" s="400"/>
      <c r="BA818" s="401"/>
      <c r="BB818" s="400"/>
      <c r="BC818" s="401"/>
      <c r="BD818" s="400"/>
      <c r="BE818" s="401"/>
      <c r="BF818" s="400"/>
      <c r="BG818" s="401"/>
      <c r="BH818" s="400"/>
      <c r="BI818" s="401"/>
      <c r="BJ818" s="400"/>
      <c r="BK818" s="401"/>
      <c r="BL818" s="400"/>
      <c r="BM818" s="401"/>
      <c r="BN818" s="400"/>
      <c r="BO818" s="401"/>
      <c r="BP818" s="400"/>
      <c r="BQ818" s="401"/>
      <c r="BR818" s="400"/>
      <c r="BS818" s="401"/>
      <c r="BT818" s="400"/>
      <c r="BU818" s="401"/>
      <c r="BV818" s="337">
        <f t="shared" si="327"/>
        <v>0</v>
      </c>
      <c r="BW818" s="337">
        <f t="shared" si="328"/>
        <v>0</v>
      </c>
    </row>
    <row r="819" spans="1:75" s="64" customFormat="1" ht="21.95" customHeight="1" x14ac:dyDescent="0.2">
      <c r="A819" s="385" t="s">
        <v>3938</v>
      </c>
      <c r="B819" s="386" t="s">
        <v>3939</v>
      </c>
      <c r="C819" s="392" t="s">
        <v>3233</v>
      </c>
      <c r="D819" s="387" t="s">
        <v>3940</v>
      </c>
      <c r="E819" s="388" t="s">
        <v>3941</v>
      </c>
      <c r="F819" s="389" t="s">
        <v>3224</v>
      </c>
      <c r="G819" s="389" t="s">
        <v>3225</v>
      </c>
      <c r="H819" s="390" t="s">
        <v>1868</v>
      </c>
      <c r="I819" s="391" t="s">
        <v>1781</v>
      </c>
      <c r="J819" s="353" t="s">
        <v>3231</v>
      </c>
      <c r="K819" s="356" t="s">
        <v>3236</v>
      </c>
      <c r="L819" s="400"/>
      <c r="M819" s="401"/>
      <c r="N819" s="400"/>
      <c r="O819" s="401"/>
      <c r="P819" s="400"/>
      <c r="Q819" s="401"/>
      <c r="R819" s="400"/>
      <c r="S819" s="401"/>
      <c r="T819" s="400"/>
      <c r="U819" s="401"/>
      <c r="V819" s="400"/>
      <c r="W819" s="401"/>
      <c r="X819" s="400"/>
      <c r="Y819" s="401"/>
      <c r="Z819" s="400"/>
      <c r="AA819" s="401"/>
      <c r="AB819" s="400"/>
      <c r="AC819" s="401"/>
      <c r="AD819" s="400"/>
      <c r="AE819" s="401"/>
      <c r="AF819" s="400"/>
      <c r="AG819" s="401"/>
      <c r="AH819" s="400"/>
      <c r="AI819" s="401"/>
      <c r="AJ819" s="400"/>
      <c r="AK819" s="401"/>
      <c r="AL819" s="400"/>
      <c r="AM819" s="401"/>
      <c r="AN819" s="400"/>
      <c r="AO819" s="401"/>
      <c r="AP819" s="400"/>
      <c r="AQ819" s="401"/>
      <c r="AR819" s="400"/>
      <c r="AS819" s="401"/>
      <c r="AT819" s="400"/>
      <c r="AU819" s="401"/>
      <c r="AV819" s="400"/>
      <c r="AW819" s="401"/>
      <c r="AX819" s="400"/>
      <c r="AY819" s="401"/>
      <c r="AZ819" s="400"/>
      <c r="BA819" s="401"/>
      <c r="BB819" s="400"/>
      <c r="BC819" s="401"/>
      <c r="BD819" s="400"/>
      <c r="BE819" s="401"/>
      <c r="BF819" s="400"/>
      <c r="BG819" s="401"/>
      <c r="BH819" s="400"/>
      <c r="BI819" s="401"/>
      <c r="BJ819" s="400"/>
      <c r="BK819" s="401"/>
      <c r="BL819" s="400"/>
      <c r="BM819" s="401"/>
      <c r="BN819" s="400"/>
      <c r="BO819" s="401"/>
      <c r="BP819" s="400"/>
      <c r="BQ819" s="401"/>
      <c r="BR819" s="400"/>
      <c r="BS819" s="401"/>
      <c r="BT819" s="400"/>
      <c r="BU819" s="401"/>
      <c r="BV819" s="337">
        <f t="shared" si="327"/>
        <v>0</v>
      </c>
      <c r="BW819" s="337">
        <f t="shared" si="328"/>
        <v>0</v>
      </c>
    </row>
    <row r="820" spans="1:75" s="64" customFormat="1" ht="21.95" customHeight="1" thickBot="1" x14ac:dyDescent="0.25">
      <c r="A820" s="898" t="s">
        <v>3938</v>
      </c>
      <c r="B820" s="393" t="s">
        <v>3939</v>
      </c>
      <c r="C820" s="394" t="s">
        <v>3233</v>
      </c>
      <c r="D820" s="395" t="s">
        <v>3940</v>
      </c>
      <c r="E820" s="411" t="s">
        <v>3941</v>
      </c>
      <c r="F820" s="396" t="s">
        <v>3224</v>
      </c>
      <c r="G820" s="396" t="s">
        <v>3225</v>
      </c>
      <c r="H820" s="397" t="s">
        <v>1868</v>
      </c>
      <c r="I820" s="899" t="s">
        <v>1781</v>
      </c>
      <c r="J820" s="353" t="s">
        <v>3231</v>
      </c>
      <c r="K820" s="357" t="s">
        <v>60</v>
      </c>
      <c r="L820" s="402"/>
      <c r="M820" s="403"/>
      <c r="N820" s="402"/>
      <c r="O820" s="403"/>
      <c r="P820" s="402"/>
      <c r="Q820" s="403"/>
      <c r="R820" s="402"/>
      <c r="S820" s="403"/>
      <c r="T820" s="402"/>
      <c r="U820" s="403"/>
      <c r="V820" s="402"/>
      <c r="W820" s="403"/>
      <c r="X820" s="402"/>
      <c r="Y820" s="403"/>
      <c r="Z820" s="402"/>
      <c r="AA820" s="403"/>
      <c r="AB820" s="402"/>
      <c r="AC820" s="403"/>
      <c r="AD820" s="402"/>
      <c r="AE820" s="403"/>
      <c r="AF820" s="402"/>
      <c r="AG820" s="403"/>
      <c r="AH820" s="402"/>
      <c r="AI820" s="403"/>
      <c r="AJ820" s="402"/>
      <c r="AK820" s="403"/>
      <c r="AL820" s="402"/>
      <c r="AM820" s="403"/>
      <c r="AN820" s="402"/>
      <c r="AO820" s="403"/>
      <c r="AP820" s="402"/>
      <c r="AQ820" s="403"/>
      <c r="AR820" s="402"/>
      <c r="AS820" s="403"/>
      <c r="AT820" s="402"/>
      <c r="AU820" s="403"/>
      <c r="AV820" s="402"/>
      <c r="AW820" s="403"/>
      <c r="AX820" s="402"/>
      <c r="AY820" s="403"/>
      <c r="AZ820" s="402"/>
      <c r="BA820" s="403"/>
      <c r="BB820" s="402"/>
      <c r="BC820" s="403"/>
      <c r="BD820" s="402"/>
      <c r="BE820" s="403"/>
      <c r="BF820" s="402"/>
      <c r="BG820" s="403"/>
      <c r="BH820" s="402"/>
      <c r="BI820" s="403"/>
      <c r="BJ820" s="402"/>
      <c r="BK820" s="403"/>
      <c r="BL820" s="402"/>
      <c r="BM820" s="403"/>
      <c r="BN820" s="402"/>
      <c r="BO820" s="403"/>
      <c r="BP820" s="402"/>
      <c r="BQ820" s="403"/>
      <c r="BR820" s="402"/>
      <c r="BS820" s="403"/>
      <c r="BT820" s="402"/>
      <c r="BU820" s="403"/>
      <c r="BV820" s="337">
        <f t="shared" si="327"/>
        <v>0</v>
      </c>
      <c r="BW820" s="337">
        <f t="shared" si="328"/>
        <v>0</v>
      </c>
    </row>
    <row r="821" spans="1:75" s="64" customFormat="1" ht="21.95" customHeight="1" x14ac:dyDescent="0.25">
      <c r="A821" s="425" t="s">
        <v>3942</v>
      </c>
      <c r="B821" s="526" t="s">
        <v>3943</v>
      </c>
      <c r="C821" s="527">
        <v>3</v>
      </c>
      <c r="D821" s="528" t="s">
        <v>3944</v>
      </c>
      <c r="E821" s="426" t="s">
        <v>3945</v>
      </c>
      <c r="F821" s="529" t="s">
        <v>3224</v>
      </c>
      <c r="G821" s="529" t="s">
        <v>3225</v>
      </c>
      <c r="H821" s="530" t="s">
        <v>1868</v>
      </c>
      <c r="I821" s="384" t="s">
        <v>3946</v>
      </c>
      <c r="J821" s="353" t="s">
        <v>3300</v>
      </c>
      <c r="K821" s="354" t="s">
        <v>3232</v>
      </c>
      <c r="L821" s="402"/>
      <c r="M821" s="403"/>
      <c r="N821" s="402"/>
      <c r="O821" s="403"/>
      <c r="P821" s="402"/>
      <c r="Q821" s="403"/>
      <c r="R821" s="402"/>
      <c r="S821" s="403"/>
      <c r="T821" s="402"/>
      <c r="U821" s="403"/>
      <c r="V821" s="402"/>
      <c r="W821" s="403"/>
      <c r="X821" s="402"/>
      <c r="Y821" s="403"/>
      <c r="Z821" s="402"/>
      <c r="AA821" s="403"/>
      <c r="AB821" s="402"/>
      <c r="AC821" s="403"/>
      <c r="AD821" s="402"/>
      <c r="AE821" s="403"/>
      <c r="AF821" s="402"/>
      <c r="AG821" s="403"/>
      <c r="AH821" s="402"/>
      <c r="AI821" s="403"/>
      <c r="AJ821" s="402"/>
      <c r="AK821" s="403"/>
      <c r="AL821" s="402"/>
      <c r="AM821" s="403"/>
      <c r="AN821" s="402"/>
      <c r="AO821" s="403"/>
      <c r="AP821" s="402"/>
      <c r="AQ821" s="403"/>
      <c r="AR821" s="402"/>
      <c r="AS821" s="403"/>
      <c r="AT821" s="402"/>
      <c r="AU821" s="403"/>
      <c r="AV821" s="402"/>
      <c r="AW821" s="403"/>
      <c r="AX821" s="402"/>
      <c r="AY821" s="403"/>
      <c r="AZ821" s="402"/>
      <c r="BA821" s="403"/>
      <c r="BB821" s="402"/>
      <c r="BC821" s="403"/>
      <c r="BD821" s="402"/>
      <c r="BE821" s="403"/>
      <c r="BF821" s="402"/>
      <c r="BG821" s="403"/>
      <c r="BH821" s="402"/>
      <c r="BI821" s="403"/>
      <c r="BJ821" s="402"/>
      <c r="BK821" s="403"/>
      <c r="BL821" s="402"/>
      <c r="BM821" s="403"/>
      <c r="BN821" s="402"/>
      <c r="BO821" s="403"/>
      <c r="BP821" s="402"/>
      <c r="BQ821" s="403"/>
      <c r="BR821" s="402"/>
      <c r="BS821" s="403"/>
      <c r="BT821" s="402"/>
      <c r="BU821" s="403"/>
      <c r="BV821" s="337">
        <f>L821+N821+P821+R821+T821+V821+X821+Z821+AB821+AD821+AF821+AH821+AJ821+AL821+AN821+AP821+AR821+AT821+AV821+AX821+AZ821+BB821+BD821+BF821+BH821+BJ821+BL821+BN821+BP821+BR821+BT821</f>
        <v>0</v>
      </c>
      <c r="BW821" s="337">
        <f>M821+O821+Q821+S821+U821+W821+Y821+AA821+AC821+AE821+AG821+AI821+AK821+AM821+AO821+AQ821+AS821+AU821+AW821+AY821+BA821+BC821+BE821+BG821+BI821+BK821+BM821+BO821+BQ821+BS821+BU821</f>
        <v>0</v>
      </c>
    </row>
    <row r="822" spans="1:75" s="64" customFormat="1" ht="21.95" customHeight="1" x14ac:dyDescent="0.2">
      <c r="A822" s="385" t="s">
        <v>3942</v>
      </c>
      <c r="B822" s="386" t="s">
        <v>3943</v>
      </c>
      <c r="C822" s="352" t="s">
        <v>3301</v>
      </c>
      <c r="D822" s="387" t="s">
        <v>3944</v>
      </c>
      <c r="E822" s="388" t="s">
        <v>3945</v>
      </c>
      <c r="F822" s="389" t="s">
        <v>3224</v>
      </c>
      <c r="G822" s="389" t="s">
        <v>3225</v>
      </c>
      <c r="H822" s="390" t="s">
        <v>1868</v>
      </c>
      <c r="I822" s="391" t="s">
        <v>3946</v>
      </c>
      <c r="J822" s="353" t="s">
        <v>3300</v>
      </c>
      <c r="K822" s="353" t="s">
        <v>3234</v>
      </c>
      <c r="L822" s="400"/>
      <c r="M822" s="401"/>
      <c r="N822" s="400"/>
      <c r="O822" s="401"/>
      <c r="P822" s="400"/>
      <c r="Q822" s="401"/>
      <c r="R822" s="400"/>
      <c r="S822" s="401"/>
      <c r="T822" s="400"/>
      <c r="U822" s="401"/>
      <c r="V822" s="400"/>
      <c r="W822" s="401"/>
      <c r="X822" s="400"/>
      <c r="Y822" s="401"/>
      <c r="Z822" s="400"/>
      <c r="AA822" s="401"/>
      <c r="AB822" s="400"/>
      <c r="AC822" s="401"/>
      <c r="AD822" s="400"/>
      <c r="AE822" s="401"/>
      <c r="AF822" s="400"/>
      <c r="AG822" s="401"/>
      <c r="AH822" s="400"/>
      <c r="AI822" s="401"/>
      <c r="AJ822" s="400"/>
      <c r="AK822" s="401"/>
      <c r="AL822" s="400"/>
      <c r="AM822" s="401"/>
      <c r="AN822" s="400"/>
      <c r="AO822" s="401"/>
      <c r="AP822" s="400"/>
      <c r="AQ822" s="401"/>
      <c r="AR822" s="400"/>
      <c r="AS822" s="401"/>
      <c r="AT822" s="400"/>
      <c r="AU822" s="401"/>
      <c r="AV822" s="400"/>
      <c r="AW822" s="401"/>
      <c r="AX822" s="400"/>
      <c r="AY822" s="401"/>
      <c r="AZ822" s="400"/>
      <c r="BA822" s="401"/>
      <c r="BB822" s="400"/>
      <c r="BC822" s="401"/>
      <c r="BD822" s="400"/>
      <c r="BE822" s="401"/>
      <c r="BF822" s="400"/>
      <c r="BG822" s="401"/>
      <c r="BH822" s="400"/>
      <c r="BI822" s="401"/>
      <c r="BJ822" s="400"/>
      <c r="BK822" s="401"/>
      <c r="BL822" s="400"/>
      <c r="BM822" s="401"/>
      <c r="BN822" s="400"/>
      <c r="BO822" s="401"/>
      <c r="BP822" s="400"/>
      <c r="BQ822" s="401"/>
      <c r="BR822" s="400"/>
      <c r="BS822" s="401"/>
      <c r="BT822" s="400"/>
      <c r="BU822" s="401"/>
      <c r="BV822" s="337">
        <f t="shared" ref="BV822:BV825" si="329">L822+N822+P822+R822+T822+V822+X822+Z822+AB822+AD822+AF822+AH822+AJ822+AL822+AN822+AP822+AR822+AT822+AV822+AX822+AZ822+BB822+BD822+BF822+BH822+BJ822+BL822+BN822+BP822+BR822+BT822</f>
        <v>0</v>
      </c>
      <c r="BW822" s="337">
        <f t="shared" ref="BW822:BW825" si="330">M822+O822+Q822+S822+U822+W822+Y822+AA822+AC822+AE822+AG822+AI822+AK822+AM822+AO822+AQ822+AS822+AU822+AW822+AY822+BA822+BC822+BE822+BG822+BI822+BK822+BM822+BO822+BQ822+BS822+BU822</f>
        <v>0</v>
      </c>
    </row>
    <row r="823" spans="1:75" s="64" customFormat="1" ht="21.95" customHeight="1" x14ac:dyDescent="0.2">
      <c r="A823" s="385" t="s">
        <v>3942</v>
      </c>
      <c r="B823" s="386" t="s">
        <v>3943</v>
      </c>
      <c r="C823" s="392" t="s">
        <v>3301</v>
      </c>
      <c r="D823" s="387" t="s">
        <v>3944</v>
      </c>
      <c r="E823" s="388" t="s">
        <v>3945</v>
      </c>
      <c r="F823" s="389" t="s">
        <v>3224</v>
      </c>
      <c r="G823" s="389" t="s">
        <v>3225</v>
      </c>
      <c r="H823" s="390" t="s">
        <v>1868</v>
      </c>
      <c r="I823" s="391" t="s">
        <v>3946</v>
      </c>
      <c r="J823" s="353" t="s">
        <v>3300</v>
      </c>
      <c r="K823" s="355" t="s">
        <v>3235</v>
      </c>
      <c r="L823" s="400"/>
      <c r="M823" s="401"/>
      <c r="N823" s="400"/>
      <c r="O823" s="401"/>
      <c r="P823" s="400"/>
      <c r="Q823" s="401"/>
      <c r="R823" s="400"/>
      <c r="S823" s="401"/>
      <c r="T823" s="400"/>
      <c r="U823" s="401"/>
      <c r="V823" s="400"/>
      <c r="W823" s="401"/>
      <c r="X823" s="400"/>
      <c r="Y823" s="401"/>
      <c r="Z823" s="400"/>
      <c r="AA823" s="401"/>
      <c r="AB823" s="400"/>
      <c r="AC823" s="401"/>
      <c r="AD823" s="400"/>
      <c r="AE823" s="401"/>
      <c r="AF823" s="400"/>
      <c r="AG823" s="401"/>
      <c r="AH823" s="400"/>
      <c r="AI823" s="401"/>
      <c r="AJ823" s="400"/>
      <c r="AK823" s="401"/>
      <c r="AL823" s="400"/>
      <c r="AM823" s="401"/>
      <c r="AN823" s="400"/>
      <c r="AO823" s="401"/>
      <c r="AP823" s="400"/>
      <c r="AQ823" s="401"/>
      <c r="AR823" s="400"/>
      <c r="AS823" s="401"/>
      <c r="AT823" s="400"/>
      <c r="AU823" s="401"/>
      <c r="AV823" s="400"/>
      <c r="AW823" s="401"/>
      <c r="AX823" s="400"/>
      <c r="AY823" s="401"/>
      <c r="AZ823" s="400"/>
      <c r="BA823" s="401"/>
      <c r="BB823" s="400"/>
      <c r="BC823" s="401"/>
      <c r="BD823" s="400"/>
      <c r="BE823" s="401"/>
      <c r="BF823" s="400"/>
      <c r="BG823" s="401"/>
      <c r="BH823" s="400"/>
      <c r="BI823" s="401"/>
      <c r="BJ823" s="400"/>
      <c r="BK823" s="401"/>
      <c r="BL823" s="400"/>
      <c r="BM823" s="401"/>
      <c r="BN823" s="400"/>
      <c r="BO823" s="401"/>
      <c r="BP823" s="400"/>
      <c r="BQ823" s="401"/>
      <c r="BR823" s="400"/>
      <c r="BS823" s="401"/>
      <c r="BT823" s="400"/>
      <c r="BU823" s="401"/>
      <c r="BV823" s="337">
        <f t="shared" si="329"/>
        <v>0</v>
      </c>
      <c r="BW823" s="337">
        <f t="shared" si="330"/>
        <v>0</v>
      </c>
    </row>
    <row r="824" spans="1:75" s="64" customFormat="1" ht="21.95" customHeight="1" x14ac:dyDescent="0.2">
      <c r="A824" s="385" t="s">
        <v>3942</v>
      </c>
      <c r="B824" s="386" t="s">
        <v>3943</v>
      </c>
      <c r="C824" s="392" t="s">
        <v>3301</v>
      </c>
      <c r="D824" s="387" t="s">
        <v>3944</v>
      </c>
      <c r="E824" s="388" t="s">
        <v>3945</v>
      </c>
      <c r="F824" s="389" t="s">
        <v>3224</v>
      </c>
      <c r="G824" s="389" t="s">
        <v>3225</v>
      </c>
      <c r="H824" s="390" t="s">
        <v>1868</v>
      </c>
      <c r="I824" s="391" t="s">
        <v>3946</v>
      </c>
      <c r="J824" s="353" t="s">
        <v>3300</v>
      </c>
      <c r="K824" s="356" t="s">
        <v>3236</v>
      </c>
      <c r="L824" s="400"/>
      <c r="M824" s="401"/>
      <c r="N824" s="400"/>
      <c r="O824" s="401"/>
      <c r="P824" s="400"/>
      <c r="Q824" s="401"/>
      <c r="R824" s="400"/>
      <c r="S824" s="401"/>
      <c r="T824" s="400"/>
      <c r="U824" s="401"/>
      <c r="V824" s="400"/>
      <c r="W824" s="401"/>
      <c r="X824" s="400"/>
      <c r="Y824" s="401"/>
      <c r="Z824" s="400"/>
      <c r="AA824" s="401"/>
      <c r="AB824" s="400"/>
      <c r="AC824" s="401"/>
      <c r="AD824" s="400"/>
      <c r="AE824" s="401"/>
      <c r="AF824" s="400"/>
      <c r="AG824" s="401"/>
      <c r="AH824" s="400"/>
      <c r="AI824" s="401"/>
      <c r="AJ824" s="400"/>
      <c r="AK824" s="401"/>
      <c r="AL824" s="400"/>
      <c r="AM824" s="401"/>
      <c r="AN824" s="400"/>
      <c r="AO824" s="401"/>
      <c r="AP824" s="400"/>
      <c r="AQ824" s="401"/>
      <c r="AR824" s="400"/>
      <c r="AS824" s="401"/>
      <c r="AT824" s="400"/>
      <c r="AU824" s="401"/>
      <c r="AV824" s="400"/>
      <c r="AW824" s="401"/>
      <c r="AX824" s="400"/>
      <c r="AY824" s="401"/>
      <c r="AZ824" s="400"/>
      <c r="BA824" s="401"/>
      <c r="BB824" s="400"/>
      <c r="BC824" s="401"/>
      <c r="BD824" s="400"/>
      <c r="BE824" s="401"/>
      <c r="BF824" s="400"/>
      <c r="BG824" s="401"/>
      <c r="BH824" s="400"/>
      <c r="BI824" s="401"/>
      <c r="BJ824" s="400"/>
      <c r="BK824" s="401"/>
      <c r="BL824" s="400"/>
      <c r="BM824" s="401"/>
      <c r="BN824" s="400"/>
      <c r="BO824" s="401"/>
      <c r="BP824" s="400"/>
      <c r="BQ824" s="401"/>
      <c r="BR824" s="400"/>
      <c r="BS824" s="401"/>
      <c r="BT824" s="400"/>
      <c r="BU824" s="401"/>
      <c r="BV824" s="337">
        <f t="shared" si="329"/>
        <v>0</v>
      </c>
      <c r="BW824" s="337">
        <f t="shared" si="330"/>
        <v>0</v>
      </c>
    </row>
    <row r="825" spans="1:75" s="64" customFormat="1" ht="21.95" customHeight="1" thickBot="1" x14ac:dyDescent="0.25">
      <c r="A825" s="898" t="s">
        <v>3942</v>
      </c>
      <c r="B825" s="393" t="s">
        <v>3943</v>
      </c>
      <c r="C825" s="394" t="s">
        <v>3301</v>
      </c>
      <c r="D825" s="395" t="s">
        <v>3944</v>
      </c>
      <c r="E825" s="411" t="s">
        <v>3945</v>
      </c>
      <c r="F825" s="396" t="s">
        <v>3224</v>
      </c>
      <c r="G825" s="396" t="s">
        <v>3225</v>
      </c>
      <c r="H825" s="397" t="s">
        <v>1868</v>
      </c>
      <c r="I825" s="899" t="s">
        <v>3946</v>
      </c>
      <c r="J825" s="353" t="s">
        <v>3300</v>
      </c>
      <c r="K825" s="357" t="s">
        <v>60</v>
      </c>
      <c r="L825" s="402"/>
      <c r="M825" s="403"/>
      <c r="N825" s="402"/>
      <c r="O825" s="403"/>
      <c r="P825" s="402"/>
      <c r="Q825" s="403"/>
      <c r="R825" s="402"/>
      <c r="S825" s="403"/>
      <c r="T825" s="402"/>
      <c r="U825" s="403"/>
      <c r="V825" s="402"/>
      <c r="W825" s="403"/>
      <c r="X825" s="402"/>
      <c r="Y825" s="403"/>
      <c r="Z825" s="402"/>
      <c r="AA825" s="403"/>
      <c r="AB825" s="402"/>
      <c r="AC825" s="403"/>
      <c r="AD825" s="402"/>
      <c r="AE825" s="403"/>
      <c r="AF825" s="402"/>
      <c r="AG825" s="403"/>
      <c r="AH825" s="402"/>
      <c r="AI825" s="403"/>
      <c r="AJ825" s="402"/>
      <c r="AK825" s="403"/>
      <c r="AL825" s="402"/>
      <c r="AM825" s="403"/>
      <c r="AN825" s="402"/>
      <c r="AO825" s="403"/>
      <c r="AP825" s="402"/>
      <c r="AQ825" s="403"/>
      <c r="AR825" s="402"/>
      <c r="AS825" s="403"/>
      <c r="AT825" s="402"/>
      <c r="AU825" s="403"/>
      <c r="AV825" s="402"/>
      <c r="AW825" s="403"/>
      <c r="AX825" s="402"/>
      <c r="AY825" s="403"/>
      <c r="AZ825" s="402"/>
      <c r="BA825" s="403"/>
      <c r="BB825" s="402"/>
      <c r="BC825" s="403"/>
      <c r="BD825" s="402"/>
      <c r="BE825" s="403"/>
      <c r="BF825" s="402"/>
      <c r="BG825" s="403"/>
      <c r="BH825" s="402"/>
      <c r="BI825" s="403"/>
      <c r="BJ825" s="402"/>
      <c r="BK825" s="403"/>
      <c r="BL825" s="402"/>
      <c r="BM825" s="403"/>
      <c r="BN825" s="402"/>
      <c r="BO825" s="403"/>
      <c r="BP825" s="402"/>
      <c r="BQ825" s="403"/>
      <c r="BR825" s="402"/>
      <c r="BS825" s="403"/>
      <c r="BT825" s="402"/>
      <c r="BU825" s="403"/>
      <c r="BV825" s="337">
        <f t="shared" si="329"/>
        <v>0</v>
      </c>
      <c r="BW825" s="337">
        <f t="shared" si="330"/>
        <v>0</v>
      </c>
    </row>
    <row r="826" spans="1:75" s="64" customFormat="1" ht="21.95" customHeight="1" x14ac:dyDescent="0.25">
      <c r="A826" s="425" t="s">
        <v>3947</v>
      </c>
      <c r="B826" s="526" t="s">
        <v>3948</v>
      </c>
      <c r="C826" s="527">
        <v>4</v>
      </c>
      <c r="D826" s="528" t="s">
        <v>3949</v>
      </c>
      <c r="E826" s="426" t="s">
        <v>3950</v>
      </c>
      <c r="F826" s="529" t="s">
        <v>3224</v>
      </c>
      <c r="G826" s="529" t="s">
        <v>3225</v>
      </c>
      <c r="H826" s="530" t="s">
        <v>1870</v>
      </c>
      <c r="I826" s="384" t="s">
        <v>3951</v>
      </c>
      <c r="J826" s="353" t="s">
        <v>3231</v>
      </c>
      <c r="K826" s="354" t="s">
        <v>3232</v>
      </c>
      <c r="L826" s="402"/>
      <c r="M826" s="403"/>
      <c r="N826" s="402"/>
      <c r="O826" s="403"/>
      <c r="P826" s="402"/>
      <c r="Q826" s="403"/>
      <c r="R826" s="402"/>
      <c r="S826" s="403"/>
      <c r="T826" s="402"/>
      <c r="U826" s="403"/>
      <c r="V826" s="402"/>
      <c r="W826" s="403"/>
      <c r="X826" s="402"/>
      <c r="Y826" s="403"/>
      <c r="Z826" s="402"/>
      <c r="AA826" s="403"/>
      <c r="AB826" s="402"/>
      <c r="AC826" s="403"/>
      <c r="AD826" s="402"/>
      <c r="AE826" s="403"/>
      <c r="AF826" s="402"/>
      <c r="AG826" s="403"/>
      <c r="AH826" s="402"/>
      <c r="AI826" s="403"/>
      <c r="AJ826" s="402"/>
      <c r="AK826" s="403"/>
      <c r="AL826" s="402"/>
      <c r="AM826" s="403"/>
      <c r="AN826" s="402"/>
      <c r="AO826" s="403"/>
      <c r="AP826" s="402"/>
      <c r="AQ826" s="403"/>
      <c r="AR826" s="402"/>
      <c r="AS826" s="403"/>
      <c r="AT826" s="402"/>
      <c r="AU826" s="403"/>
      <c r="AV826" s="402"/>
      <c r="AW826" s="403"/>
      <c r="AX826" s="402"/>
      <c r="AY826" s="403"/>
      <c r="AZ826" s="402"/>
      <c r="BA826" s="403"/>
      <c r="BB826" s="402"/>
      <c r="BC826" s="403"/>
      <c r="BD826" s="402"/>
      <c r="BE826" s="403"/>
      <c r="BF826" s="402"/>
      <c r="BG826" s="403"/>
      <c r="BH826" s="402"/>
      <c r="BI826" s="403"/>
      <c r="BJ826" s="402"/>
      <c r="BK826" s="403"/>
      <c r="BL826" s="402"/>
      <c r="BM826" s="403"/>
      <c r="BN826" s="402"/>
      <c r="BO826" s="403"/>
      <c r="BP826" s="402"/>
      <c r="BQ826" s="403"/>
      <c r="BR826" s="402"/>
      <c r="BS826" s="403"/>
      <c r="BT826" s="402"/>
      <c r="BU826" s="403"/>
      <c r="BV826" s="337">
        <f>L826+N826+P826+R826+T826+V826+X826+Z826+AB826+AD826+AF826+AH826+AJ826+AL826+AN826+AP826+AR826+AT826+AV826+AX826+AZ826+BB826+BD826+BF826+BH826+BJ826+BL826+BN826+BP826+BR826+BT826</f>
        <v>0</v>
      </c>
      <c r="BW826" s="337">
        <f>M826+O826+Q826+S826+U826+W826+Y826+AA826+AC826+AE826+AG826+AI826+AK826+AM826+AO826+AQ826+AS826+AU826+AW826+AY826+BA826+BC826+BE826+BG826+BI826+BK826+BM826+BO826+BQ826+BS826+BU826</f>
        <v>0</v>
      </c>
    </row>
    <row r="827" spans="1:75" s="64" customFormat="1" ht="21.95" customHeight="1" x14ac:dyDescent="0.2">
      <c r="A827" s="385" t="s">
        <v>3947</v>
      </c>
      <c r="B827" s="386" t="s">
        <v>3948</v>
      </c>
      <c r="C827" s="352" t="s">
        <v>3262</v>
      </c>
      <c r="D827" s="387" t="s">
        <v>3949</v>
      </c>
      <c r="E827" s="388" t="s">
        <v>3950</v>
      </c>
      <c r="F827" s="389" t="s">
        <v>3224</v>
      </c>
      <c r="G827" s="389" t="s">
        <v>3225</v>
      </c>
      <c r="H827" s="390" t="s">
        <v>1870</v>
      </c>
      <c r="I827" s="391" t="s">
        <v>3951</v>
      </c>
      <c r="J827" s="353" t="s">
        <v>3231</v>
      </c>
      <c r="K827" s="353" t="s">
        <v>3234</v>
      </c>
      <c r="L827" s="400"/>
      <c r="M827" s="401"/>
      <c r="N827" s="400"/>
      <c r="O827" s="401"/>
      <c r="P827" s="400"/>
      <c r="Q827" s="401"/>
      <c r="R827" s="400"/>
      <c r="S827" s="401"/>
      <c r="T827" s="400"/>
      <c r="U827" s="401"/>
      <c r="V827" s="400"/>
      <c r="W827" s="401"/>
      <c r="X827" s="400"/>
      <c r="Y827" s="401"/>
      <c r="Z827" s="400"/>
      <c r="AA827" s="401"/>
      <c r="AB827" s="400"/>
      <c r="AC827" s="401"/>
      <c r="AD827" s="400"/>
      <c r="AE827" s="401"/>
      <c r="AF827" s="400"/>
      <c r="AG827" s="401"/>
      <c r="AH827" s="400"/>
      <c r="AI827" s="401"/>
      <c r="AJ827" s="400"/>
      <c r="AK827" s="401"/>
      <c r="AL827" s="400"/>
      <c r="AM827" s="401"/>
      <c r="AN827" s="400"/>
      <c r="AO827" s="401"/>
      <c r="AP827" s="400"/>
      <c r="AQ827" s="401"/>
      <c r="AR827" s="400"/>
      <c r="AS827" s="401"/>
      <c r="AT827" s="400"/>
      <c r="AU827" s="401"/>
      <c r="AV827" s="400"/>
      <c r="AW827" s="401"/>
      <c r="AX827" s="400"/>
      <c r="AY827" s="401"/>
      <c r="AZ827" s="400"/>
      <c r="BA827" s="401"/>
      <c r="BB827" s="400"/>
      <c r="BC827" s="401"/>
      <c r="BD827" s="400"/>
      <c r="BE827" s="401"/>
      <c r="BF827" s="400"/>
      <c r="BG827" s="401"/>
      <c r="BH827" s="400"/>
      <c r="BI827" s="401"/>
      <c r="BJ827" s="400"/>
      <c r="BK827" s="401"/>
      <c r="BL827" s="400"/>
      <c r="BM827" s="401"/>
      <c r="BN827" s="400"/>
      <c r="BO827" s="401"/>
      <c r="BP827" s="400"/>
      <c r="BQ827" s="401"/>
      <c r="BR827" s="400"/>
      <c r="BS827" s="401"/>
      <c r="BT827" s="400"/>
      <c r="BU827" s="401"/>
      <c r="BV827" s="337">
        <f t="shared" ref="BV827:BV830" si="331">L827+N827+P827+R827+T827+V827+X827+Z827+AB827+AD827+AF827+AH827+AJ827+AL827+AN827+AP827+AR827+AT827+AV827+AX827+AZ827+BB827+BD827+BF827+BH827+BJ827+BL827+BN827+BP827+BR827+BT827</f>
        <v>0</v>
      </c>
      <c r="BW827" s="337">
        <f t="shared" ref="BW827:BW830" si="332">M827+O827+Q827+S827+U827+W827+Y827+AA827+AC827+AE827+AG827+AI827+AK827+AM827+AO827+AQ827+AS827+AU827+AW827+AY827+BA827+BC827+BE827+BG827+BI827+BK827+BM827+BO827+BQ827+BS827+BU827</f>
        <v>0</v>
      </c>
    </row>
    <row r="828" spans="1:75" s="64" customFormat="1" ht="21.95" customHeight="1" x14ac:dyDescent="0.2">
      <c r="A828" s="385" t="s">
        <v>3947</v>
      </c>
      <c r="B828" s="386" t="s">
        <v>3948</v>
      </c>
      <c r="C828" s="392" t="s">
        <v>3262</v>
      </c>
      <c r="D828" s="387" t="s">
        <v>3949</v>
      </c>
      <c r="E828" s="388" t="s">
        <v>3950</v>
      </c>
      <c r="F828" s="389" t="s">
        <v>3224</v>
      </c>
      <c r="G828" s="389" t="s">
        <v>3225</v>
      </c>
      <c r="H828" s="390" t="s">
        <v>1870</v>
      </c>
      <c r="I828" s="391" t="s">
        <v>3951</v>
      </c>
      <c r="J828" s="353" t="s">
        <v>3231</v>
      </c>
      <c r="K828" s="355" t="s">
        <v>3235</v>
      </c>
      <c r="L828" s="400"/>
      <c r="M828" s="401"/>
      <c r="N828" s="400"/>
      <c r="O828" s="401"/>
      <c r="P828" s="400"/>
      <c r="Q828" s="401"/>
      <c r="R828" s="400"/>
      <c r="S828" s="401"/>
      <c r="T828" s="400"/>
      <c r="U828" s="401"/>
      <c r="V828" s="400"/>
      <c r="W828" s="401"/>
      <c r="X828" s="400"/>
      <c r="Y828" s="401"/>
      <c r="Z828" s="400"/>
      <c r="AA828" s="401"/>
      <c r="AB828" s="400"/>
      <c r="AC828" s="401"/>
      <c r="AD828" s="400"/>
      <c r="AE828" s="401"/>
      <c r="AF828" s="400"/>
      <c r="AG828" s="401"/>
      <c r="AH828" s="400"/>
      <c r="AI828" s="401"/>
      <c r="AJ828" s="400"/>
      <c r="AK828" s="401"/>
      <c r="AL828" s="400"/>
      <c r="AM828" s="401"/>
      <c r="AN828" s="400"/>
      <c r="AO828" s="401"/>
      <c r="AP828" s="400"/>
      <c r="AQ828" s="401"/>
      <c r="AR828" s="400"/>
      <c r="AS828" s="401"/>
      <c r="AT828" s="400"/>
      <c r="AU828" s="401"/>
      <c r="AV828" s="400"/>
      <c r="AW828" s="401"/>
      <c r="AX828" s="400"/>
      <c r="AY828" s="401"/>
      <c r="AZ828" s="400"/>
      <c r="BA828" s="401"/>
      <c r="BB828" s="400"/>
      <c r="BC828" s="401"/>
      <c r="BD828" s="400"/>
      <c r="BE828" s="401"/>
      <c r="BF828" s="400"/>
      <c r="BG828" s="401"/>
      <c r="BH828" s="400"/>
      <c r="BI828" s="401"/>
      <c r="BJ828" s="400"/>
      <c r="BK828" s="401"/>
      <c r="BL828" s="400"/>
      <c r="BM828" s="401"/>
      <c r="BN828" s="400"/>
      <c r="BO828" s="401"/>
      <c r="BP828" s="400"/>
      <c r="BQ828" s="401"/>
      <c r="BR828" s="400"/>
      <c r="BS828" s="401"/>
      <c r="BT828" s="400"/>
      <c r="BU828" s="401"/>
      <c r="BV828" s="337">
        <f t="shared" si="331"/>
        <v>0</v>
      </c>
      <c r="BW828" s="337">
        <f t="shared" si="332"/>
        <v>0</v>
      </c>
    </row>
    <row r="829" spans="1:75" s="64" customFormat="1" ht="21.95" customHeight="1" x14ac:dyDescent="0.2">
      <c r="A829" s="385" t="s">
        <v>3947</v>
      </c>
      <c r="B829" s="386" t="s">
        <v>3948</v>
      </c>
      <c r="C829" s="392" t="s">
        <v>3262</v>
      </c>
      <c r="D829" s="387" t="s">
        <v>3949</v>
      </c>
      <c r="E829" s="388" t="s">
        <v>3950</v>
      </c>
      <c r="F829" s="389" t="s">
        <v>3224</v>
      </c>
      <c r="G829" s="389" t="s">
        <v>3225</v>
      </c>
      <c r="H829" s="390" t="s">
        <v>1870</v>
      </c>
      <c r="I829" s="391" t="s">
        <v>3951</v>
      </c>
      <c r="J829" s="353" t="s">
        <v>3231</v>
      </c>
      <c r="K829" s="356" t="s">
        <v>3236</v>
      </c>
      <c r="L829" s="400"/>
      <c r="M829" s="401"/>
      <c r="N829" s="400"/>
      <c r="O829" s="401"/>
      <c r="P829" s="400"/>
      <c r="Q829" s="401"/>
      <c r="R829" s="400"/>
      <c r="S829" s="401"/>
      <c r="T829" s="400"/>
      <c r="U829" s="401"/>
      <c r="V829" s="400"/>
      <c r="W829" s="401"/>
      <c r="X829" s="400"/>
      <c r="Y829" s="401"/>
      <c r="Z829" s="400"/>
      <c r="AA829" s="401"/>
      <c r="AB829" s="400"/>
      <c r="AC829" s="401"/>
      <c r="AD829" s="400"/>
      <c r="AE829" s="401"/>
      <c r="AF829" s="400"/>
      <c r="AG829" s="401"/>
      <c r="AH829" s="400"/>
      <c r="AI829" s="401"/>
      <c r="AJ829" s="400"/>
      <c r="AK829" s="401"/>
      <c r="AL829" s="400"/>
      <c r="AM829" s="401"/>
      <c r="AN829" s="400"/>
      <c r="AO829" s="401"/>
      <c r="AP829" s="400"/>
      <c r="AQ829" s="401"/>
      <c r="AR829" s="400"/>
      <c r="AS829" s="401"/>
      <c r="AT829" s="400"/>
      <c r="AU829" s="401"/>
      <c r="AV829" s="400"/>
      <c r="AW829" s="401"/>
      <c r="AX829" s="400"/>
      <c r="AY829" s="401"/>
      <c r="AZ829" s="400"/>
      <c r="BA829" s="401"/>
      <c r="BB829" s="400"/>
      <c r="BC829" s="401"/>
      <c r="BD829" s="400"/>
      <c r="BE829" s="401"/>
      <c r="BF829" s="400"/>
      <c r="BG829" s="401"/>
      <c r="BH829" s="400"/>
      <c r="BI829" s="401"/>
      <c r="BJ829" s="400"/>
      <c r="BK829" s="401"/>
      <c r="BL829" s="400"/>
      <c r="BM829" s="401"/>
      <c r="BN829" s="400"/>
      <c r="BO829" s="401"/>
      <c r="BP829" s="400"/>
      <c r="BQ829" s="401"/>
      <c r="BR829" s="400"/>
      <c r="BS829" s="401"/>
      <c r="BT829" s="400"/>
      <c r="BU829" s="401"/>
      <c r="BV829" s="337">
        <f t="shared" si="331"/>
        <v>0</v>
      </c>
      <c r="BW829" s="337">
        <f t="shared" si="332"/>
        <v>0</v>
      </c>
    </row>
    <row r="830" spans="1:75" s="64" customFormat="1" ht="21.95" customHeight="1" thickBot="1" x14ac:dyDescent="0.25">
      <c r="A830" s="898" t="s">
        <v>3947</v>
      </c>
      <c r="B830" s="393" t="s">
        <v>3948</v>
      </c>
      <c r="C830" s="394" t="s">
        <v>3262</v>
      </c>
      <c r="D830" s="395" t="s">
        <v>3949</v>
      </c>
      <c r="E830" s="411" t="s">
        <v>3950</v>
      </c>
      <c r="F830" s="396" t="s">
        <v>3224</v>
      </c>
      <c r="G830" s="396" t="s">
        <v>3225</v>
      </c>
      <c r="H830" s="397" t="s">
        <v>1870</v>
      </c>
      <c r="I830" s="899" t="s">
        <v>3951</v>
      </c>
      <c r="J830" s="353" t="s">
        <v>3231</v>
      </c>
      <c r="K830" s="357" t="s">
        <v>60</v>
      </c>
      <c r="L830" s="402"/>
      <c r="M830" s="403"/>
      <c r="N830" s="402"/>
      <c r="O830" s="403"/>
      <c r="P830" s="402"/>
      <c r="Q830" s="403"/>
      <c r="R830" s="402"/>
      <c r="S830" s="403"/>
      <c r="T830" s="402"/>
      <c r="U830" s="403"/>
      <c r="V830" s="402"/>
      <c r="W830" s="403"/>
      <c r="X830" s="402"/>
      <c r="Y830" s="403"/>
      <c r="Z830" s="402"/>
      <c r="AA830" s="403"/>
      <c r="AB830" s="402"/>
      <c r="AC830" s="403"/>
      <c r="AD830" s="402"/>
      <c r="AE830" s="403"/>
      <c r="AF830" s="402"/>
      <c r="AG830" s="403"/>
      <c r="AH830" s="402"/>
      <c r="AI830" s="403"/>
      <c r="AJ830" s="402"/>
      <c r="AK830" s="403"/>
      <c r="AL830" s="402"/>
      <c r="AM830" s="403"/>
      <c r="AN830" s="402"/>
      <c r="AO830" s="403"/>
      <c r="AP830" s="402"/>
      <c r="AQ830" s="403"/>
      <c r="AR830" s="402"/>
      <c r="AS830" s="403"/>
      <c r="AT830" s="402"/>
      <c r="AU830" s="403"/>
      <c r="AV830" s="402"/>
      <c r="AW830" s="403"/>
      <c r="AX830" s="402"/>
      <c r="AY830" s="403"/>
      <c r="AZ830" s="402"/>
      <c r="BA830" s="403"/>
      <c r="BB830" s="402"/>
      <c r="BC830" s="403"/>
      <c r="BD830" s="402"/>
      <c r="BE830" s="403"/>
      <c r="BF830" s="402"/>
      <c r="BG830" s="403"/>
      <c r="BH830" s="402"/>
      <c r="BI830" s="403"/>
      <c r="BJ830" s="402"/>
      <c r="BK830" s="403"/>
      <c r="BL830" s="402"/>
      <c r="BM830" s="403"/>
      <c r="BN830" s="402"/>
      <c r="BO830" s="403"/>
      <c r="BP830" s="402"/>
      <c r="BQ830" s="403"/>
      <c r="BR830" s="402"/>
      <c r="BS830" s="403"/>
      <c r="BT830" s="402"/>
      <c r="BU830" s="403"/>
      <c r="BV830" s="337">
        <f t="shared" si="331"/>
        <v>0</v>
      </c>
      <c r="BW830" s="337">
        <f t="shared" si="332"/>
        <v>0</v>
      </c>
    </row>
    <row r="831" spans="1:75" s="64" customFormat="1" ht="21.95" customHeight="1" x14ac:dyDescent="0.25">
      <c r="A831" s="425" t="s">
        <v>3952</v>
      </c>
      <c r="B831" s="526" t="s">
        <v>3953</v>
      </c>
      <c r="C831" s="527">
        <v>1</v>
      </c>
      <c r="D831" s="528" t="s">
        <v>3954</v>
      </c>
      <c r="E831" s="426" t="s">
        <v>3955</v>
      </c>
      <c r="F831" s="529" t="s">
        <v>3224</v>
      </c>
      <c r="G831" s="529" t="s">
        <v>3225</v>
      </c>
      <c r="H831" s="530" t="s">
        <v>1872</v>
      </c>
      <c r="I831" s="384" t="s">
        <v>1794</v>
      </c>
      <c r="J831" s="353" t="s">
        <v>3231</v>
      </c>
      <c r="K831" s="354" t="s">
        <v>3232</v>
      </c>
      <c r="L831" s="402"/>
      <c r="M831" s="403"/>
      <c r="N831" s="402"/>
      <c r="O831" s="403"/>
      <c r="P831" s="402"/>
      <c r="Q831" s="403"/>
      <c r="R831" s="402"/>
      <c r="S831" s="403"/>
      <c r="T831" s="402"/>
      <c r="U831" s="403"/>
      <c r="V831" s="402"/>
      <c r="W831" s="403"/>
      <c r="X831" s="402"/>
      <c r="Y831" s="403"/>
      <c r="Z831" s="402"/>
      <c r="AA831" s="403"/>
      <c r="AB831" s="402"/>
      <c r="AC831" s="403"/>
      <c r="AD831" s="402"/>
      <c r="AE831" s="403"/>
      <c r="AF831" s="402"/>
      <c r="AG831" s="403"/>
      <c r="AH831" s="402"/>
      <c r="AI831" s="403"/>
      <c r="AJ831" s="402"/>
      <c r="AK831" s="403"/>
      <c r="AL831" s="402"/>
      <c r="AM831" s="403"/>
      <c r="AN831" s="402"/>
      <c r="AO831" s="403"/>
      <c r="AP831" s="402"/>
      <c r="AQ831" s="403"/>
      <c r="AR831" s="402"/>
      <c r="AS831" s="403"/>
      <c r="AT831" s="402"/>
      <c r="AU831" s="403"/>
      <c r="AV831" s="402"/>
      <c r="AW831" s="403"/>
      <c r="AX831" s="402"/>
      <c r="AY831" s="403"/>
      <c r="AZ831" s="402"/>
      <c r="BA831" s="403"/>
      <c r="BB831" s="402"/>
      <c r="BC831" s="403"/>
      <c r="BD831" s="402"/>
      <c r="BE831" s="403"/>
      <c r="BF831" s="402"/>
      <c r="BG831" s="403"/>
      <c r="BH831" s="402"/>
      <c r="BI831" s="403"/>
      <c r="BJ831" s="402"/>
      <c r="BK831" s="403"/>
      <c r="BL831" s="402"/>
      <c r="BM831" s="403"/>
      <c r="BN831" s="402"/>
      <c r="BO831" s="403"/>
      <c r="BP831" s="402"/>
      <c r="BQ831" s="403"/>
      <c r="BR831" s="402"/>
      <c r="BS831" s="403"/>
      <c r="BT831" s="402"/>
      <c r="BU831" s="403"/>
      <c r="BV831" s="337">
        <f>L831+N831+P831+R831+T831+V831+X831+Z831+AB831+AD831+AF831+AH831+AJ831+AL831+AN831+AP831+AR831+AT831+AV831+AX831+AZ831+BB831+BD831+BF831+BH831+BJ831+BL831+BN831+BP831+BR831+BT831</f>
        <v>0</v>
      </c>
      <c r="BW831" s="337">
        <f>M831+O831+Q831+S831+U831+W831+Y831+AA831+AC831+AE831+AG831+AI831+AK831+AM831+AO831+AQ831+AS831+AU831+AW831+AY831+BA831+BC831+BE831+BG831+BI831+BK831+BM831+BO831+BQ831+BS831+BU831</f>
        <v>0</v>
      </c>
    </row>
    <row r="832" spans="1:75" s="64" customFormat="1" ht="21.95" customHeight="1" x14ac:dyDescent="0.2">
      <c r="A832" s="385" t="s">
        <v>3952</v>
      </c>
      <c r="B832" s="386" t="s">
        <v>3953</v>
      </c>
      <c r="C832" s="352" t="s">
        <v>3233</v>
      </c>
      <c r="D832" s="387" t="s">
        <v>3954</v>
      </c>
      <c r="E832" s="388" t="s">
        <v>3955</v>
      </c>
      <c r="F832" s="389" t="s">
        <v>3224</v>
      </c>
      <c r="G832" s="389" t="s">
        <v>3225</v>
      </c>
      <c r="H832" s="390" t="s">
        <v>1872</v>
      </c>
      <c r="I832" s="391" t="s">
        <v>1794</v>
      </c>
      <c r="J832" s="353" t="s">
        <v>3231</v>
      </c>
      <c r="K832" s="353" t="s">
        <v>3234</v>
      </c>
      <c r="L832" s="400"/>
      <c r="M832" s="401"/>
      <c r="N832" s="400"/>
      <c r="O832" s="401"/>
      <c r="P832" s="400"/>
      <c r="Q832" s="401"/>
      <c r="R832" s="400"/>
      <c r="S832" s="401"/>
      <c r="T832" s="400"/>
      <c r="U832" s="401"/>
      <c r="V832" s="400"/>
      <c r="W832" s="401"/>
      <c r="X832" s="400"/>
      <c r="Y832" s="401"/>
      <c r="Z832" s="400"/>
      <c r="AA832" s="401"/>
      <c r="AB832" s="400"/>
      <c r="AC832" s="401"/>
      <c r="AD832" s="400"/>
      <c r="AE832" s="401"/>
      <c r="AF832" s="400"/>
      <c r="AG832" s="401"/>
      <c r="AH832" s="400"/>
      <c r="AI832" s="401"/>
      <c r="AJ832" s="400"/>
      <c r="AK832" s="401"/>
      <c r="AL832" s="400"/>
      <c r="AM832" s="401"/>
      <c r="AN832" s="400"/>
      <c r="AO832" s="401"/>
      <c r="AP832" s="400"/>
      <c r="AQ832" s="401"/>
      <c r="AR832" s="400"/>
      <c r="AS832" s="401"/>
      <c r="AT832" s="400"/>
      <c r="AU832" s="401"/>
      <c r="AV832" s="400"/>
      <c r="AW832" s="401"/>
      <c r="AX832" s="400"/>
      <c r="AY832" s="401"/>
      <c r="AZ832" s="400"/>
      <c r="BA832" s="401"/>
      <c r="BB832" s="400"/>
      <c r="BC832" s="401"/>
      <c r="BD832" s="400"/>
      <c r="BE832" s="401"/>
      <c r="BF832" s="400"/>
      <c r="BG832" s="401"/>
      <c r="BH832" s="400"/>
      <c r="BI832" s="401"/>
      <c r="BJ832" s="400"/>
      <c r="BK832" s="401"/>
      <c r="BL832" s="400"/>
      <c r="BM832" s="401"/>
      <c r="BN832" s="400"/>
      <c r="BO832" s="401"/>
      <c r="BP832" s="400"/>
      <c r="BQ832" s="401"/>
      <c r="BR832" s="400"/>
      <c r="BS832" s="401"/>
      <c r="BT832" s="400"/>
      <c r="BU832" s="401"/>
      <c r="BV832" s="337">
        <f t="shared" ref="BV832:BV835" si="333">L832+N832+P832+R832+T832+V832+X832+Z832+AB832+AD832+AF832+AH832+AJ832+AL832+AN832+AP832+AR832+AT832+AV832+AX832+AZ832+BB832+BD832+BF832+BH832+BJ832+BL832+BN832+BP832+BR832+BT832</f>
        <v>0</v>
      </c>
      <c r="BW832" s="337">
        <f t="shared" ref="BW832:BW835" si="334">M832+O832+Q832+S832+U832+W832+Y832+AA832+AC832+AE832+AG832+AI832+AK832+AM832+AO832+AQ832+AS832+AU832+AW832+AY832+BA832+BC832+BE832+BG832+BI832+BK832+BM832+BO832+BQ832+BS832+BU832</f>
        <v>0</v>
      </c>
    </row>
    <row r="833" spans="1:75" s="64" customFormat="1" ht="21.95" customHeight="1" x14ac:dyDescent="0.2">
      <c r="A833" s="385" t="s">
        <v>3952</v>
      </c>
      <c r="B833" s="386" t="s">
        <v>3953</v>
      </c>
      <c r="C833" s="392" t="s">
        <v>3233</v>
      </c>
      <c r="D833" s="387" t="s">
        <v>3954</v>
      </c>
      <c r="E833" s="388" t="s">
        <v>3955</v>
      </c>
      <c r="F833" s="389" t="s">
        <v>3224</v>
      </c>
      <c r="G833" s="389" t="s">
        <v>3225</v>
      </c>
      <c r="H833" s="390" t="s">
        <v>1872</v>
      </c>
      <c r="I833" s="391" t="s">
        <v>1794</v>
      </c>
      <c r="J833" s="353" t="s">
        <v>3231</v>
      </c>
      <c r="K833" s="355" t="s">
        <v>3235</v>
      </c>
      <c r="L833" s="400"/>
      <c r="M833" s="401"/>
      <c r="N833" s="400"/>
      <c r="O833" s="401"/>
      <c r="P833" s="400"/>
      <c r="Q833" s="401"/>
      <c r="R833" s="400"/>
      <c r="S833" s="401"/>
      <c r="T833" s="400"/>
      <c r="U833" s="401"/>
      <c r="V833" s="400"/>
      <c r="W833" s="401"/>
      <c r="X833" s="400"/>
      <c r="Y833" s="401"/>
      <c r="Z833" s="400"/>
      <c r="AA833" s="401"/>
      <c r="AB833" s="400"/>
      <c r="AC833" s="401"/>
      <c r="AD833" s="400"/>
      <c r="AE833" s="401"/>
      <c r="AF833" s="400"/>
      <c r="AG833" s="401"/>
      <c r="AH833" s="400"/>
      <c r="AI833" s="401"/>
      <c r="AJ833" s="400"/>
      <c r="AK833" s="401"/>
      <c r="AL833" s="400"/>
      <c r="AM833" s="401"/>
      <c r="AN833" s="400"/>
      <c r="AO833" s="401"/>
      <c r="AP833" s="400"/>
      <c r="AQ833" s="401"/>
      <c r="AR833" s="400"/>
      <c r="AS833" s="401"/>
      <c r="AT833" s="400"/>
      <c r="AU833" s="401"/>
      <c r="AV833" s="400"/>
      <c r="AW833" s="401"/>
      <c r="AX833" s="400"/>
      <c r="AY833" s="401"/>
      <c r="AZ833" s="400"/>
      <c r="BA833" s="401"/>
      <c r="BB833" s="400"/>
      <c r="BC833" s="401"/>
      <c r="BD833" s="400"/>
      <c r="BE833" s="401"/>
      <c r="BF833" s="400"/>
      <c r="BG833" s="401"/>
      <c r="BH833" s="400"/>
      <c r="BI833" s="401"/>
      <c r="BJ833" s="400"/>
      <c r="BK833" s="401"/>
      <c r="BL833" s="400"/>
      <c r="BM833" s="401"/>
      <c r="BN833" s="400"/>
      <c r="BO833" s="401"/>
      <c r="BP833" s="400"/>
      <c r="BQ833" s="401"/>
      <c r="BR833" s="400"/>
      <c r="BS833" s="401"/>
      <c r="BT833" s="400"/>
      <c r="BU833" s="401"/>
      <c r="BV833" s="337">
        <f t="shared" si="333"/>
        <v>0</v>
      </c>
      <c r="BW833" s="337">
        <f t="shared" si="334"/>
        <v>0</v>
      </c>
    </row>
    <row r="834" spans="1:75" s="64" customFormat="1" ht="21.95" customHeight="1" x14ac:dyDescent="0.2">
      <c r="A834" s="385" t="s">
        <v>3952</v>
      </c>
      <c r="B834" s="386" t="s">
        <v>3953</v>
      </c>
      <c r="C834" s="392" t="s">
        <v>3233</v>
      </c>
      <c r="D834" s="387" t="s">
        <v>3954</v>
      </c>
      <c r="E834" s="388" t="s">
        <v>3955</v>
      </c>
      <c r="F834" s="389" t="s">
        <v>3224</v>
      </c>
      <c r="G834" s="389" t="s">
        <v>3225</v>
      </c>
      <c r="H834" s="390" t="s">
        <v>1872</v>
      </c>
      <c r="I834" s="391" t="s">
        <v>1794</v>
      </c>
      <c r="J834" s="353" t="s">
        <v>3231</v>
      </c>
      <c r="K834" s="356" t="s">
        <v>3236</v>
      </c>
      <c r="L834" s="400"/>
      <c r="M834" s="401"/>
      <c r="N834" s="400"/>
      <c r="O834" s="401"/>
      <c r="P834" s="400"/>
      <c r="Q834" s="401"/>
      <c r="R834" s="400"/>
      <c r="S834" s="401"/>
      <c r="T834" s="400"/>
      <c r="U834" s="401"/>
      <c r="V834" s="400"/>
      <c r="W834" s="401"/>
      <c r="X834" s="400"/>
      <c r="Y834" s="401"/>
      <c r="Z834" s="400"/>
      <c r="AA834" s="401"/>
      <c r="AB834" s="400"/>
      <c r="AC834" s="401"/>
      <c r="AD834" s="400"/>
      <c r="AE834" s="401"/>
      <c r="AF834" s="400"/>
      <c r="AG834" s="401"/>
      <c r="AH834" s="400"/>
      <c r="AI834" s="401"/>
      <c r="AJ834" s="400"/>
      <c r="AK834" s="401"/>
      <c r="AL834" s="400"/>
      <c r="AM834" s="401"/>
      <c r="AN834" s="400"/>
      <c r="AO834" s="401"/>
      <c r="AP834" s="400"/>
      <c r="AQ834" s="401"/>
      <c r="AR834" s="400"/>
      <c r="AS834" s="401"/>
      <c r="AT834" s="400"/>
      <c r="AU834" s="401"/>
      <c r="AV834" s="400"/>
      <c r="AW834" s="401"/>
      <c r="AX834" s="400"/>
      <c r="AY834" s="401"/>
      <c r="AZ834" s="400"/>
      <c r="BA834" s="401"/>
      <c r="BB834" s="400"/>
      <c r="BC834" s="401"/>
      <c r="BD834" s="400"/>
      <c r="BE834" s="401"/>
      <c r="BF834" s="400"/>
      <c r="BG834" s="401"/>
      <c r="BH834" s="400"/>
      <c r="BI834" s="401"/>
      <c r="BJ834" s="400"/>
      <c r="BK834" s="401"/>
      <c r="BL834" s="400"/>
      <c r="BM834" s="401"/>
      <c r="BN834" s="400"/>
      <c r="BO834" s="401"/>
      <c r="BP834" s="400"/>
      <c r="BQ834" s="401"/>
      <c r="BR834" s="400"/>
      <c r="BS834" s="401"/>
      <c r="BT834" s="400"/>
      <c r="BU834" s="401"/>
      <c r="BV834" s="337">
        <f t="shared" si="333"/>
        <v>0</v>
      </c>
      <c r="BW834" s="337">
        <f t="shared" si="334"/>
        <v>0</v>
      </c>
    </row>
    <row r="835" spans="1:75" s="64" customFormat="1" ht="21.95" customHeight="1" thickBot="1" x14ac:dyDescent="0.25">
      <c r="A835" s="898" t="s">
        <v>3952</v>
      </c>
      <c r="B835" s="393" t="s">
        <v>3953</v>
      </c>
      <c r="C835" s="394" t="s">
        <v>3233</v>
      </c>
      <c r="D835" s="395" t="s">
        <v>3954</v>
      </c>
      <c r="E835" s="411" t="s">
        <v>3955</v>
      </c>
      <c r="F835" s="396" t="s">
        <v>3224</v>
      </c>
      <c r="G835" s="396" t="s">
        <v>3225</v>
      </c>
      <c r="H835" s="397" t="s">
        <v>1872</v>
      </c>
      <c r="I835" s="899" t="s">
        <v>1794</v>
      </c>
      <c r="J835" s="353" t="s">
        <v>3231</v>
      </c>
      <c r="K835" s="357" t="s">
        <v>60</v>
      </c>
      <c r="L835" s="402"/>
      <c r="M835" s="403"/>
      <c r="N835" s="402"/>
      <c r="O835" s="403"/>
      <c r="P835" s="402"/>
      <c r="Q835" s="403"/>
      <c r="R835" s="402"/>
      <c r="S835" s="403"/>
      <c r="T835" s="402"/>
      <c r="U835" s="403"/>
      <c r="V835" s="402"/>
      <c r="W835" s="403"/>
      <c r="X835" s="402"/>
      <c r="Y835" s="403"/>
      <c r="Z835" s="402"/>
      <c r="AA835" s="403"/>
      <c r="AB835" s="402"/>
      <c r="AC835" s="403"/>
      <c r="AD835" s="402"/>
      <c r="AE835" s="403"/>
      <c r="AF835" s="402"/>
      <c r="AG835" s="403"/>
      <c r="AH835" s="402"/>
      <c r="AI835" s="403"/>
      <c r="AJ835" s="402"/>
      <c r="AK835" s="403"/>
      <c r="AL835" s="402"/>
      <c r="AM835" s="403"/>
      <c r="AN835" s="402"/>
      <c r="AO835" s="403"/>
      <c r="AP835" s="402"/>
      <c r="AQ835" s="403"/>
      <c r="AR835" s="402"/>
      <c r="AS835" s="403"/>
      <c r="AT835" s="402"/>
      <c r="AU835" s="403"/>
      <c r="AV835" s="402"/>
      <c r="AW835" s="403"/>
      <c r="AX835" s="402"/>
      <c r="AY835" s="403"/>
      <c r="AZ835" s="402"/>
      <c r="BA835" s="403"/>
      <c r="BB835" s="402"/>
      <c r="BC835" s="403"/>
      <c r="BD835" s="402"/>
      <c r="BE835" s="403"/>
      <c r="BF835" s="402"/>
      <c r="BG835" s="403"/>
      <c r="BH835" s="402"/>
      <c r="BI835" s="403"/>
      <c r="BJ835" s="402"/>
      <c r="BK835" s="403"/>
      <c r="BL835" s="402"/>
      <c r="BM835" s="403"/>
      <c r="BN835" s="402"/>
      <c r="BO835" s="403"/>
      <c r="BP835" s="402"/>
      <c r="BQ835" s="403"/>
      <c r="BR835" s="402"/>
      <c r="BS835" s="403"/>
      <c r="BT835" s="402"/>
      <c r="BU835" s="403"/>
      <c r="BV835" s="337">
        <f t="shared" si="333"/>
        <v>0</v>
      </c>
      <c r="BW835" s="337">
        <f t="shared" si="334"/>
        <v>0</v>
      </c>
    </row>
    <row r="836" spans="1:75" s="64" customFormat="1" ht="21.95" customHeight="1" x14ac:dyDescent="0.25">
      <c r="A836" s="425" t="s">
        <v>3956</v>
      </c>
      <c r="B836" s="526" t="s">
        <v>3957</v>
      </c>
      <c r="C836" s="527">
        <v>1</v>
      </c>
      <c r="D836" s="528" t="s">
        <v>3954</v>
      </c>
      <c r="E836" s="426" t="s">
        <v>3958</v>
      </c>
      <c r="F836" s="529" t="s">
        <v>3224</v>
      </c>
      <c r="G836" s="529" t="s">
        <v>3225</v>
      </c>
      <c r="H836" s="530" t="s">
        <v>1872</v>
      </c>
      <c r="I836" s="384" t="s">
        <v>1807</v>
      </c>
      <c r="J836" s="353" t="s">
        <v>3231</v>
      </c>
      <c r="K836" s="354" t="s">
        <v>3232</v>
      </c>
      <c r="L836" s="402"/>
      <c r="M836" s="403"/>
      <c r="N836" s="402"/>
      <c r="O836" s="403"/>
      <c r="P836" s="402"/>
      <c r="Q836" s="403"/>
      <c r="R836" s="402"/>
      <c r="S836" s="403"/>
      <c r="T836" s="402"/>
      <c r="U836" s="403"/>
      <c r="V836" s="402"/>
      <c r="W836" s="403"/>
      <c r="X836" s="402"/>
      <c r="Y836" s="403"/>
      <c r="Z836" s="402"/>
      <c r="AA836" s="403"/>
      <c r="AB836" s="402"/>
      <c r="AC836" s="403"/>
      <c r="AD836" s="402"/>
      <c r="AE836" s="403"/>
      <c r="AF836" s="402"/>
      <c r="AG836" s="403"/>
      <c r="AH836" s="402"/>
      <c r="AI836" s="403"/>
      <c r="AJ836" s="402"/>
      <c r="AK836" s="403"/>
      <c r="AL836" s="402"/>
      <c r="AM836" s="403"/>
      <c r="AN836" s="402"/>
      <c r="AO836" s="403"/>
      <c r="AP836" s="402"/>
      <c r="AQ836" s="403"/>
      <c r="AR836" s="402"/>
      <c r="AS836" s="403"/>
      <c r="AT836" s="402"/>
      <c r="AU836" s="403"/>
      <c r="AV836" s="402"/>
      <c r="AW836" s="403"/>
      <c r="AX836" s="402"/>
      <c r="AY836" s="403"/>
      <c r="AZ836" s="402"/>
      <c r="BA836" s="403"/>
      <c r="BB836" s="402"/>
      <c r="BC836" s="403"/>
      <c r="BD836" s="402"/>
      <c r="BE836" s="403"/>
      <c r="BF836" s="402"/>
      <c r="BG836" s="403"/>
      <c r="BH836" s="402"/>
      <c r="BI836" s="403"/>
      <c r="BJ836" s="402"/>
      <c r="BK836" s="403"/>
      <c r="BL836" s="402"/>
      <c r="BM836" s="403"/>
      <c r="BN836" s="402"/>
      <c r="BO836" s="403"/>
      <c r="BP836" s="402"/>
      <c r="BQ836" s="403"/>
      <c r="BR836" s="402"/>
      <c r="BS836" s="403"/>
      <c r="BT836" s="402"/>
      <c r="BU836" s="403"/>
      <c r="BV836" s="337">
        <f>L836+N836+P836+R836+T836+V836+X836+Z836+AB836+AD836+AF836+AH836+AJ836+AL836+AN836+AP836+AR836+AT836+AV836+AX836+AZ836+BB836+BD836+BF836+BH836+BJ836+BL836+BN836+BP836+BR836+BT836</f>
        <v>0</v>
      </c>
      <c r="BW836" s="337">
        <f>M836+O836+Q836+S836+U836+W836+Y836+AA836+AC836+AE836+AG836+AI836+AK836+AM836+AO836+AQ836+AS836+AU836+AW836+AY836+BA836+BC836+BE836+BG836+BI836+BK836+BM836+BO836+BQ836+BS836+BU836</f>
        <v>0</v>
      </c>
    </row>
    <row r="837" spans="1:75" s="64" customFormat="1" ht="21.95" customHeight="1" x14ac:dyDescent="0.2">
      <c r="A837" s="385" t="s">
        <v>3956</v>
      </c>
      <c r="B837" s="386" t="s">
        <v>3957</v>
      </c>
      <c r="C837" s="352" t="s">
        <v>3233</v>
      </c>
      <c r="D837" s="387" t="s">
        <v>3954</v>
      </c>
      <c r="E837" s="388" t="s">
        <v>3958</v>
      </c>
      <c r="F837" s="389" t="s">
        <v>3224</v>
      </c>
      <c r="G837" s="389" t="s">
        <v>3225</v>
      </c>
      <c r="H837" s="390" t="s">
        <v>1872</v>
      </c>
      <c r="I837" s="391" t="s">
        <v>1807</v>
      </c>
      <c r="J837" s="353" t="s">
        <v>3231</v>
      </c>
      <c r="K837" s="353" t="s">
        <v>3234</v>
      </c>
      <c r="L837" s="400">
        <v>3</v>
      </c>
      <c r="M837" s="401"/>
      <c r="N837" s="400"/>
      <c r="O837" s="401"/>
      <c r="P837" s="400">
        <v>3</v>
      </c>
      <c r="Q837" s="401"/>
      <c r="R837" s="400"/>
      <c r="S837" s="401"/>
      <c r="T837" s="400"/>
      <c r="U837" s="401"/>
      <c r="V837" s="400"/>
      <c r="W837" s="401"/>
      <c r="X837" s="400"/>
      <c r="Y837" s="401"/>
      <c r="Z837" s="400">
        <v>3</v>
      </c>
      <c r="AA837" s="401"/>
      <c r="AB837" s="400"/>
      <c r="AC837" s="401"/>
      <c r="AD837" s="400">
        <v>3</v>
      </c>
      <c r="AE837" s="401"/>
      <c r="AF837" s="400"/>
      <c r="AG837" s="401"/>
      <c r="AH837" s="400"/>
      <c r="AI837" s="401"/>
      <c r="AJ837" s="400"/>
      <c r="AK837" s="401"/>
      <c r="AL837" s="400"/>
      <c r="AM837" s="401"/>
      <c r="AN837" s="400">
        <v>3</v>
      </c>
      <c r="AO837" s="401"/>
      <c r="AP837" s="400"/>
      <c r="AQ837" s="401"/>
      <c r="AR837" s="400">
        <v>3</v>
      </c>
      <c r="AS837" s="401"/>
      <c r="AT837" s="400"/>
      <c r="AU837" s="401"/>
      <c r="AV837" s="400"/>
      <c r="AW837" s="401"/>
      <c r="AX837" s="400"/>
      <c r="AY837" s="401"/>
      <c r="AZ837" s="400"/>
      <c r="BA837" s="401"/>
      <c r="BB837" s="400">
        <v>3</v>
      </c>
      <c r="BC837" s="401"/>
      <c r="BD837" s="400"/>
      <c r="BE837" s="401"/>
      <c r="BF837" s="400">
        <v>3</v>
      </c>
      <c r="BG837" s="401"/>
      <c r="BH837" s="400"/>
      <c r="BI837" s="401"/>
      <c r="BJ837" s="400"/>
      <c r="BK837" s="401"/>
      <c r="BL837" s="400"/>
      <c r="BM837" s="401"/>
      <c r="BN837" s="400"/>
      <c r="BO837" s="401"/>
      <c r="BP837" s="400">
        <v>3</v>
      </c>
      <c r="BQ837" s="401"/>
      <c r="BR837" s="400"/>
      <c r="BS837" s="401"/>
      <c r="BT837" s="400"/>
      <c r="BU837" s="401"/>
      <c r="BV837" s="337">
        <f t="shared" ref="BV837:BV840" si="335">L837+N837+P837+R837+T837+V837+X837+Z837+AB837+AD837+AF837+AH837+AJ837+AL837+AN837+AP837+AR837+AT837+AV837+AX837+AZ837+BB837+BD837+BF837+BH837+BJ837+BL837+BN837+BP837+BR837+BT837</f>
        <v>27</v>
      </c>
      <c r="BW837" s="337">
        <f t="shared" ref="BW837:BW840" si="336">M837+O837+Q837+S837+U837+W837+Y837+AA837+AC837+AE837+AG837+AI837+AK837+AM837+AO837+AQ837+AS837+AU837+AW837+AY837+BA837+BC837+BE837+BG837+BI837+BK837+BM837+BO837+BQ837+BS837+BU837</f>
        <v>0</v>
      </c>
    </row>
    <row r="838" spans="1:75" s="64" customFormat="1" ht="21.95" customHeight="1" x14ac:dyDescent="0.2">
      <c r="A838" s="385" t="s">
        <v>3956</v>
      </c>
      <c r="B838" s="386" t="s">
        <v>3957</v>
      </c>
      <c r="C838" s="392" t="s">
        <v>3233</v>
      </c>
      <c r="D838" s="387" t="s">
        <v>3954</v>
      </c>
      <c r="E838" s="388" t="s">
        <v>3958</v>
      </c>
      <c r="F838" s="389" t="s">
        <v>3224</v>
      </c>
      <c r="G838" s="389" t="s">
        <v>3225</v>
      </c>
      <c r="H838" s="390" t="s">
        <v>1872</v>
      </c>
      <c r="I838" s="391" t="s">
        <v>1807</v>
      </c>
      <c r="J838" s="353" t="s">
        <v>3231</v>
      </c>
      <c r="K838" s="355" t="s">
        <v>3235</v>
      </c>
      <c r="L838" s="400"/>
      <c r="M838" s="401"/>
      <c r="N838" s="400"/>
      <c r="O838" s="401"/>
      <c r="P838" s="400"/>
      <c r="Q838" s="401"/>
      <c r="R838" s="400"/>
      <c r="S838" s="401"/>
      <c r="T838" s="400"/>
      <c r="U838" s="401"/>
      <c r="V838" s="400"/>
      <c r="W838" s="401"/>
      <c r="X838" s="400"/>
      <c r="Y838" s="401"/>
      <c r="Z838" s="400"/>
      <c r="AA838" s="401"/>
      <c r="AB838" s="400"/>
      <c r="AC838" s="401"/>
      <c r="AD838" s="400"/>
      <c r="AE838" s="401"/>
      <c r="AF838" s="400"/>
      <c r="AG838" s="401"/>
      <c r="AH838" s="400"/>
      <c r="AI838" s="401"/>
      <c r="AJ838" s="400"/>
      <c r="AK838" s="401"/>
      <c r="AL838" s="400"/>
      <c r="AM838" s="401"/>
      <c r="AN838" s="400"/>
      <c r="AO838" s="401"/>
      <c r="AP838" s="400"/>
      <c r="AQ838" s="401"/>
      <c r="AR838" s="400"/>
      <c r="AS838" s="401"/>
      <c r="AT838" s="400"/>
      <c r="AU838" s="401"/>
      <c r="AV838" s="400"/>
      <c r="AW838" s="401"/>
      <c r="AX838" s="400"/>
      <c r="AY838" s="401"/>
      <c r="AZ838" s="400"/>
      <c r="BA838" s="401"/>
      <c r="BB838" s="400"/>
      <c r="BC838" s="401"/>
      <c r="BD838" s="400"/>
      <c r="BE838" s="401"/>
      <c r="BF838" s="400"/>
      <c r="BG838" s="401"/>
      <c r="BH838" s="400"/>
      <c r="BI838" s="401"/>
      <c r="BJ838" s="400"/>
      <c r="BK838" s="401"/>
      <c r="BL838" s="400"/>
      <c r="BM838" s="401"/>
      <c r="BN838" s="400"/>
      <c r="BO838" s="401"/>
      <c r="BP838" s="400"/>
      <c r="BQ838" s="401"/>
      <c r="BR838" s="400"/>
      <c r="BS838" s="401"/>
      <c r="BT838" s="400"/>
      <c r="BU838" s="401"/>
      <c r="BV838" s="337">
        <f t="shared" si="335"/>
        <v>0</v>
      </c>
      <c r="BW838" s="337">
        <f t="shared" si="336"/>
        <v>0</v>
      </c>
    </row>
    <row r="839" spans="1:75" s="64" customFormat="1" ht="21.95" customHeight="1" x14ac:dyDescent="0.2">
      <c r="A839" s="385" t="s">
        <v>3956</v>
      </c>
      <c r="B839" s="386" t="s">
        <v>3957</v>
      </c>
      <c r="C839" s="392" t="s">
        <v>3233</v>
      </c>
      <c r="D839" s="387" t="s">
        <v>3954</v>
      </c>
      <c r="E839" s="388" t="s">
        <v>3958</v>
      </c>
      <c r="F839" s="389" t="s">
        <v>3224</v>
      </c>
      <c r="G839" s="389" t="s">
        <v>3225</v>
      </c>
      <c r="H839" s="390" t="s">
        <v>1872</v>
      </c>
      <c r="I839" s="391" t="s">
        <v>1807</v>
      </c>
      <c r="J839" s="353" t="s">
        <v>3231</v>
      </c>
      <c r="K839" s="356" t="s">
        <v>3236</v>
      </c>
      <c r="L839" s="400"/>
      <c r="M839" s="401"/>
      <c r="N839" s="400"/>
      <c r="O839" s="401"/>
      <c r="P839" s="400"/>
      <c r="Q839" s="401"/>
      <c r="R839" s="400"/>
      <c r="S839" s="401"/>
      <c r="T839" s="400"/>
      <c r="U839" s="401"/>
      <c r="V839" s="400"/>
      <c r="W839" s="401"/>
      <c r="X839" s="400"/>
      <c r="Y839" s="401"/>
      <c r="Z839" s="400"/>
      <c r="AA839" s="401"/>
      <c r="AB839" s="400"/>
      <c r="AC839" s="401"/>
      <c r="AD839" s="400"/>
      <c r="AE839" s="401"/>
      <c r="AF839" s="400"/>
      <c r="AG839" s="401"/>
      <c r="AH839" s="400"/>
      <c r="AI839" s="401"/>
      <c r="AJ839" s="400"/>
      <c r="AK839" s="401"/>
      <c r="AL839" s="400"/>
      <c r="AM839" s="401"/>
      <c r="AN839" s="400"/>
      <c r="AO839" s="401"/>
      <c r="AP839" s="400"/>
      <c r="AQ839" s="401"/>
      <c r="AR839" s="400"/>
      <c r="AS839" s="401"/>
      <c r="AT839" s="400"/>
      <c r="AU839" s="401"/>
      <c r="AV839" s="400"/>
      <c r="AW839" s="401"/>
      <c r="AX839" s="400"/>
      <c r="AY839" s="401"/>
      <c r="AZ839" s="400"/>
      <c r="BA839" s="401"/>
      <c r="BB839" s="400"/>
      <c r="BC839" s="401"/>
      <c r="BD839" s="400"/>
      <c r="BE839" s="401"/>
      <c r="BF839" s="400"/>
      <c r="BG839" s="401"/>
      <c r="BH839" s="400"/>
      <c r="BI839" s="401"/>
      <c r="BJ839" s="400"/>
      <c r="BK839" s="401"/>
      <c r="BL839" s="400"/>
      <c r="BM839" s="401"/>
      <c r="BN839" s="400"/>
      <c r="BO839" s="401"/>
      <c r="BP839" s="400"/>
      <c r="BQ839" s="401"/>
      <c r="BR839" s="400"/>
      <c r="BS839" s="401"/>
      <c r="BT839" s="400"/>
      <c r="BU839" s="401"/>
      <c r="BV839" s="337">
        <f t="shared" si="335"/>
        <v>0</v>
      </c>
      <c r="BW839" s="337">
        <f t="shared" si="336"/>
        <v>0</v>
      </c>
    </row>
    <row r="840" spans="1:75" s="64" customFormat="1" ht="21.95" customHeight="1" thickBot="1" x14ac:dyDescent="0.25">
      <c r="A840" s="898" t="s">
        <v>3956</v>
      </c>
      <c r="B840" s="393" t="s">
        <v>3957</v>
      </c>
      <c r="C840" s="394" t="s">
        <v>3233</v>
      </c>
      <c r="D840" s="395" t="s">
        <v>3954</v>
      </c>
      <c r="E840" s="411" t="s">
        <v>3958</v>
      </c>
      <c r="F840" s="396" t="s">
        <v>3224</v>
      </c>
      <c r="G840" s="396" t="s">
        <v>3225</v>
      </c>
      <c r="H840" s="397" t="s">
        <v>1872</v>
      </c>
      <c r="I840" s="899" t="s">
        <v>1807</v>
      </c>
      <c r="J840" s="353" t="s">
        <v>3231</v>
      </c>
      <c r="K840" s="357" t="s">
        <v>60</v>
      </c>
      <c r="L840" s="402"/>
      <c r="M840" s="403"/>
      <c r="N840" s="402"/>
      <c r="O840" s="403"/>
      <c r="P840" s="402"/>
      <c r="Q840" s="403"/>
      <c r="R840" s="402"/>
      <c r="S840" s="403"/>
      <c r="T840" s="402"/>
      <c r="U840" s="403"/>
      <c r="V840" s="402"/>
      <c r="W840" s="403"/>
      <c r="X840" s="402"/>
      <c r="Y840" s="403"/>
      <c r="Z840" s="402"/>
      <c r="AA840" s="403"/>
      <c r="AB840" s="402"/>
      <c r="AC840" s="403"/>
      <c r="AD840" s="402"/>
      <c r="AE840" s="403"/>
      <c r="AF840" s="402"/>
      <c r="AG840" s="403"/>
      <c r="AH840" s="402"/>
      <c r="AI840" s="403"/>
      <c r="AJ840" s="402"/>
      <c r="AK840" s="403"/>
      <c r="AL840" s="402"/>
      <c r="AM840" s="403"/>
      <c r="AN840" s="402"/>
      <c r="AO840" s="403"/>
      <c r="AP840" s="402"/>
      <c r="AQ840" s="403"/>
      <c r="AR840" s="402"/>
      <c r="AS840" s="403"/>
      <c r="AT840" s="402"/>
      <c r="AU840" s="403"/>
      <c r="AV840" s="402"/>
      <c r="AW840" s="403"/>
      <c r="AX840" s="402"/>
      <c r="AY840" s="403"/>
      <c r="AZ840" s="402"/>
      <c r="BA840" s="403"/>
      <c r="BB840" s="402"/>
      <c r="BC840" s="403"/>
      <c r="BD840" s="402"/>
      <c r="BE840" s="403"/>
      <c r="BF840" s="402"/>
      <c r="BG840" s="403"/>
      <c r="BH840" s="402"/>
      <c r="BI840" s="403"/>
      <c r="BJ840" s="402"/>
      <c r="BK840" s="403"/>
      <c r="BL840" s="402"/>
      <c r="BM840" s="403"/>
      <c r="BN840" s="402"/>
      <c r="BO840" s="403"/>
      <c r="BP840" s="402"/>
      <c r="BQ840" s="403"/>
      <c r="BR840" s="402"/>
      <c r="BS840" s="403"/>
      <c r="BT840" s="402"/>
      <c r="BU840" s="403"/>
      <c r="BV840" s="337">
        <f t="shared" si="335"/>
        <v>0</v>
      </c>
      <c r="BW840" s="337">
        <f t="shared" si="336"/>
        <v>0</v>
      </c>
    </row>
    <row r="841" spans="1:75" s="64" customFormat="1" ht="21.95" customHeight="1" x14ac:dyDescent="0.25">
      <c r="A841" s="425" t="s">
        <v>3959</v>
      </c>
      <c r="B841" s="526" t="s">
        <v>3960</v>
      </c>
      <c r="C841" s="527">
        <v>1</v>
      </c>
      <c r="D841" s="528" t="s">
        <v>3961</v>
      </c>
      <c r="E841" s="426" t="s">
        <v>3962</v>
      </c>
      <c r="F841" s="529" t="s">
        <v>3224</v>
      </c>
      <c r="G841" s="529" t="s">
        <v>3225</v>
      </c>
      <c r="H841" s="530" t="s">
        <v>1662</v>
      </c>
      <c r="I841" s="384" t="s">
        <v>3963</v>
      </c>
      <c r="J841" s="353" t="s">
        <v>3231</v>
      </c>
      <c r="K841" s="354" t="s">
        <v>3232</v>
      </c>
      <c r="L841" s="402"/>
      <c r="M841" s="403"/>
      <c r="N841" s="402"/>
      <c r="O841" s="403"/>
      <c r="P841" s="402"/>
      <c r="Q841" s="403"/>
      <c r="R841" s="402"/>
      <c r="S841" s="403"/>
      <c r="T841" s="402"/>
      <c r="U841" s="403"/>
      <c r="V841" s="402"/>
      <c r="W841" s="403"/>
      <c r="X841" s="402"/>
      <c r="Y841" s="403"/>
      <c r="Z841" s="402"/>
      <c r="AA841" s="403"/>
      <c r="AB841" s="402"/>
      <c r="AC841" s="403"/>
      <c r="AD841" s="402"/>
      <c r="AE841" s="403"/>
      <c r="AF841" s="402"/>
      <c r="AG841" s="403"/>
      <c r="AH841" s="402"/>
      <c r="AI841" s="403"/>
      <c r="AJ841" s="402"/>
      <c r="AK841" s="403"/>
      <c r="AL841" s="402"/>
      <c r="AM841" s="403"/>
      <c r="AN841" s="402"/>
      <c r="AO841" s="403"/>
      <c r="AP841" s="402"/>
      <c r="AQ841" s="403"/>
      <c r="AR841" s="402"/>
      <c r="AS841" s="403"/>
      <c r="AT841" s="402"/>
      <c r="AU841" s="403"/>
      <c r="AV841" s="402"/>
      <c r="AW841" s="403"/>
      <c r="AX841" s="402"/>
      <c r="AY841" s="403"/>
      <c r="AZ841" s="402"/>
      <c r="BA841" s="403"/>
      <c r="BB841" s="402"/>
      <c r="BC841" s="403"/>
      <c r="BD841" s="402"/>
      <c r="BE841" s="403"/>
      <c r="BF841" s="402"/>
      <c r="BG841" s="403"/>
      <c r="BH841" s="402"/>
      <c r="BI841" s="403"/>
      <c r="BJ841" s="402"/>
      <c r="BK841" s="403"/>
      <c r="BL841" s="402"/>
      <c r="BM841" s="403"/>
      <c r="BN841" s="402"/>
      <c r="BO841" s="403"/>
      <c r="BP841" s="402"/>
      <c r="BQ841" s="403"/>
      <c r="BR841" s="402"/>
      <c r="BS841" s="403"/>
      <c r="BT841" s="402"/>
      <c r="BU841" s="403"/>
      <c r="BV841" s="337">
        <f>L841+N841+P841+R841+T841+V841+X841+Z841+AB841+AD841+AF841+AH841+AJ841+AL841+AN841+AP841+AR841+AT841+AV841+AX841+AZ841+BB841+BD841+BF841+BH841+BJ841+BL841+BN841+BP841+BR841+BT841</f>
        <v>0</v>
      </c>
      <c r="BW841" s="337">
        <f>M841+O841+Q841+S841+U841+W841+Y841+AA841+AC841+AE841+AG841+AI841+AK841+AM841+AO841+AQ841+AS841+AU841+AW841+AY841+BA841+BC841+BE841+BG841+BI841+BK841+BM841+BO841+BQ841+BS841+BU841</f>
        <v>0</v>
      </c>
    </row>
    <row r="842" spans="1:75" s="64" customFormat="1" ht="21.95" customHeight="1" x14ac:dyDescent="0.2">
      <c r="A842" s="385" t="s">
        <v>3959</v>
      </c>
      <c r="B842" s="386" t="s">
        <v>3960</v>
      </c>
      <c r="C842" s="352" t="s">
        <v>3233</v>
      </c>
      <c r="D842" s="387" t="s">
        <v>3961</v>
      </c>
      <c r="E842" s="388" t="s">
        <v>3962</v>
      </c>
      <c r="F842" s="389" t="s">
        <v>3224</v>
      </c>
      <c r="G842" s="389" t="s">
        <v>3225</v>
      </c>
      <c r="H842" s="390" t="s">
        <v>1662</v>
      </c>
      <c r="I842" s="391" t="s">
        <v>3963</v>
      </c>
      <c r="J842" s="353" t="s">
        <v>3231</v>
      </c>
      <c r="K842" s="353" t="s">
        <v>3234</v>
      </c>
      <c r="L842" s="400">
        <v>1</v>
      </c>
      <c r="M842" s="401"/>
      <c r="N842" s="400"/>
      <c r="O842" s="401"/>
      <c r="P842" s="400">
        <v>3</v>
      </c>
      <c r="Q842" s="401"/>
      <c r="R842" s="400"/>
      <c r="S842" s="401"/>
      <c r="T842" s="400"/>
      <c r="U842" s="401"/>
      <c r="V842" s="400">
        <v>1</v>
      </c>
      <c r="W842" s="401"/>
      <c r="X842" s="400"/>
      <c r="Y842" s="401"/>
      <c r="Z842" s="400">
        <v>1</v>
      </c>
      <c r="AA842" s="401"/>
      <c r="AB842" s="400"/>
      <c r="AC842" s="401"/>
      <c r="AD842" s="400">
        <v>3</v>
      </c>
      <c r="AE842" s="401"/>
      <c r="AF842" s="400"/>
      <c r="AG842" s="401"/>
      <c r="AH842" s="400"/>
      <c r="AI842" s="401"/>
      <c r="AJ842" s="400">
        <v>1</v>
      </c>
      <c r="AK842" s="401"/>
      <c r="AL842" s="400"/>
      <c r="AM842" s="401"/>
      <c r="AN842" s="400">
        <v>1</v>
      </c>
      <c r="AO842" s="401"/>
      <c r="AP842" s="400"/>
      <c r="AQ842" s="401"/>
      <c r="AR842" s="400">
        <v>3</v>
      </c>
      <c r="AS842" s="401"/>
      <c r="AT842" s="400"/>
      <c r="AU842" s="401"/>
      <c r="AV842" s="400"/>
      <c r="AW842" s="401"/>
      <c r="AX842" s="400">
        <v>1</v>
      </c>
      <c r="AY842" s="401"/>
      <c r="AZ842" s="400"/>
      <c r="BA842" s="401"/>
      <c r="BB842" s="400">
        <v>1</v>
      </c>
      <c r="BC842" s="401"/>
      <c r="BD842" s="400"/>
      <c r="BE842" s="401"/>
      <c r="BF842" s="400">
        <v>3</v>
      </c>
      <c r="BG842" s="401"/>
      <c r="BH842" s="400"/>
      <c r="BI842" s="401"/>
      <c r="BJ842" s="400"/>
      <c r="BK842" s="401"/>
      <c r="BL842" s="400">
        <v>1</v>
      </c>
      <c r="BM842" s="401"/>
      <c r="BN842" s="400"/>
      <c r="BO842" s="401"/>
      <c r="BP842" s="400">
        <v>1</v>
      </c>
      <c r="BQ842" s="401"/>
      <c r="BR842" s="400"/>
      <c r="BS842" s="401"/>
      <c r="BT842" s="400"/>
      <c r="BU842" s="401"/>
      <c r="BV842" s="337">
        <f t="shared" ref="BV842:BV845" si="337">L842+N842+P842+R842+T842+V842+X842+Z842+AB842+AD842+AF842+AH842+AJ842+AL842+AN842+AP842+AR842+AT842+AV842+AX842+AZ842+BB842+BD842+BF842+BH842+BJ842+BL842+BN842+BP842+BR842+BT842</f>
        <v>21</v>
      </c>
      <c r="BW842" s="337">
        <f t="shared" ref="BW842:BW845" si="338">M842+O842+Q842+S842+U842+W842+Y842+AA842+AC842+AE842+AG842+AI842+AK842+AM842+AO842+AQ842+AS842+AU842+AW842+AY842+BA842+BC842+BE842+BG842+BI842+BK842+BM842+BO842+BQ842+BS842+BU842</f>
        <v>0</v>
      </c>
    </row>
    <row r="843" spans="1:75" s="64" customFormat="1" ht="21.95" customHeight="1" x14ac:dyDescent="0.2">
      <c r="A843" s="385" t="s">
        <v>3959</v>
      </c>
      <c r="B843" s="386" t="s">
        <v>3960</v>
      </c>
      <c r="C843" s="392" t="s">
        <v>3233</v>
      </c>
      <c r="D843" s="387" t="s">
        <v>3961</v>
      </c>
      <c r="E843" s="388" t="s">
        <v>3962</v>
      </c>
      <c r="F843" s="389" t="s">
        <v>3224</v>
      </c>
      <c r="G843" s="389" t="s">
        <v>3225</v>
      </c>
      <c r="H843" s="390" t="s">
        <v>1662</v>
      </c>
      <c r="I843" s="391" t="s">
        <v>3963</v>
      </c>
      <c r="J843" s="353" t="s">
        <v>3231</v>
      </c>
      <c r="K843" s="355" t="s">
        <v>3235</v>
      </c>
      <c r="L843" s="400"/>
      <c r="M843" s="401"/>
      <c r="N843" s="400"/>
      <c r="O843" s="401"/>
      <c r="P843" s="400"/>
      <c r="Q843" s="401"/>
      <c r="R843" s="400"/>
      <c r="S843" s="401"/>
      <c r="T843" s="400"/>
      <c r="U843" s="401"/>
      <c r="V843" s="400"/>
      <c r="W843" s="401"/>
      <c r="X843" s="400"/>
      <c r="Y843" s="401"/>
      <c r="Z843" s="400"/>
      <c r="AA843" s="401"/>
      <c r="AB843" s="400"/>
      <c r="AC843" s="401"/>
      <c r="AD843" s="400"/>
      <c r="AE843" s="401"/>
      <c r="AF843" s="400"/>
      <c r="AG843" s="401"/>
      <c r="AH843" s="400"/>
      <c r="AI843" s="401"/>
      <c r="AJ843" s="400"/>
      <c r="AK843" s="401"/>
      <c r="AL843" s="400"/>
      <c r="AM843" s="401"/>
      <c r="AN843" s="400"/>
      <c r="AO843" s="401"/>
      <c r="AP843" s="400"/>
      <c r="AQ843" s="401"/>
      <c r="AR843" s="400"/>
      <c r="AS843" s="401"/>
      <c r="AT843" s="400"/>
      <c r="AU843" s="401"/>
      <c r="AV843" s="400"/>
      <c r="AW843" s="401"/>
      <c r="AX843" s="400"/>
      <c r="AY843" s="401"/>
      <c r="AZ843" s="400"/>
      <c r="BA843" s="401"/>
      <c r="BB843" s="400"/>
      <c r="BC843" s="401"/>
      <c r="BD843" s="400"/>
      <c r="BE843" s="401"/>
      <c r="BF843" s="400"/>
      <c r="BG843" s="401"/>
      <c r="BH843" s="400"/>
      <c r="BI843" s="401"/>
      <c r="BJ843" s="400"/>
      <c r="BK843" s="401"/>
      <c r="BL843" s="400"/>
      <c r="BM843" s="401"/>
      <c r="BN843" s="400"/>
      <c r="BO843" s="401"/>
      <c r="BP843" s="400"/>
      <c r="BQ843" s="401"/>
      <c r="BR843" s="400"/>
      <c r="BS843" s="401"/>
      <c r="BT843" s="400"/>
      <c r="BU843" s="401"/>
      <c r="BV843" s="337">
        <f t="shared" si="337"/>
        <v>0</v>
      </c>
      <c r="BW843" s="337">
        <f t="shared" si="338"/>
        <v>0</v>
      </c>
    </row>
    <row r="844" spans="1:75" s="64" customFormat="1" ht="21.95" customHeight="1" x14ac:dyDescent="0.2">
      <c r="A844" s="385" t="s">
        <v>3959</v>
      </c>
      <c r="B844" s="386" t="s">
        <v>3960</v>
      </c>
      <c r="C844" s="392" t="s">
        <v>3233</v>
      </c>
      <c r="D844" s="387" t="s">
        <v>3961</v>
      </c>
      <c r="E844" s="388" t="s">
        <v>3962</v>
      </c>
      <c r="F844" s="389" t="s">
        <v>3224</v>
      </c>
      <c r="G844" s="389" t="s">
        <v>3225</v>
      </c>
      <c r="H844" s="390" t="s">
        <v>1662</v>
      </c>
      <c r="I844" s="391" t="s">
        <v>3963</v>
      </c>
      <c r="J844" s="353" t="s">
        <v>3231</v>
      </c>
      <c r="K844" s="356" t="s">
        <v>3236</v>
      </c>
      <c r="L844" s="400"/>
      <c r="M844" s="401"/>
      <c r="N844" s="400"/>
      <c r="O844" s="401"/>
      <c r="P844" s="400"/>
      <c r="Q844" s="401"/>
      <c r="R844" s="400"/>
      <c r="S844" s="401"/>
      <c r="T844" s="400"/>
      <c r="U844" s="401"/>
      <c r="V844" s="400"/>
      <c r="W844" s="401"/>
      <c r="X844" s="400"/>
      <c r="Y844" s="401"/>
      <c r="Z844" s="400"/>
      <c r="AA844" s="401"/>
      <c r="AB844" s="400"/>
      <c r="AC844" s="401"/>
      <c r="AD844" s="400"/>
      <c r="AE844" s="401"/>
      <c r="AF844" s="400"/>
      <c r="AG844" s="401"/>
      <c r="AH844" s="400"/>
      <c r="AI844" s="401"/>
      <c r="AJ844" s="400"/>
      <c r="AK844" s="401"/>
      <c r="AL844" s="400"/>
      <c r="AM844" s="401"/>
      <c r="AN844" s="400"/>
      <c r="AO844" s="401"/>
      <c r="AP844" s="400"/>
      <c r="AQ844" s="401"/>
      <c r="AR844" s="400"/>
      <c r="AS844" s="401"/>
      <c r="AT844" s="400"/>
      <c r="AU844" s="401"/>
      <c r="AV844" s="400"/>
      <c r="AW844" s="401"/>
      <c r="AX844" s="400"/>
      <c r="AY844" s="401"/>
      <c r="AZ844" s="400"/>
      <c r="BA844" s="401"/>
      <c r="BB844" s="400"/>
      <c r="BC844" s="401"/>
      <c r="BD844" s="400"/>
      <c r="BE844" s="401"/>
      <c r="BF844" s="400"/>
      <c r="BG844" s="401"/>
      <c r="BH844" s="400"/>
      <c r="BI844" s="401"/>
      <c r="BJ844" s="400"/>
      <c r="BK844" s="401"/>
      <c r="BL844" s="400"/>
      <c r="BM844" s="401"/>
      <c r="BN844" s="400"/>
      <c r="BO844" s="401"/>
      <c r="BP844" s="400"/>
      <c r="BQ844" s="401"/>
      <c r="BR844" s="400"/>
      <c r="BS844" s="401"/>
      <c r="BT844" s="400"/>
      <c r="BU844" s="401"/>
      <c r="BV844" s="337">
        <f t="shared" si="337"/>
        <v>0</v>
      </c>
      <c r="BW844" s="337">
        <f t="shared" si="338"/>
        <v>0</v>
      </c>
    </row>
    <row r="845" spans="1:75" s="64" customFormat="1" ht="21.95" customHeight="1" thickBot="1" x14ac:dyDescent="0.25">
      <c r="A845" s="898" t="s">
        <v>3959</v>
      </c>
      <c r="B845" s="393" t="s">
        <v>3960</v>
      </c>
      <c r="C845" s="394" t="s">
        <v>3233</v>
      </c>
      <c r="D845" s="395" t="s">
        <v>3961</v>
      </c>
      <c r="E845" s="411" t="s">
        <v>3962</v>
      </c>
      <c r="F845" s="396" t="s">
        <v>3224</v>
      </c>
      <c r="G845" s="396" t="s">
        <v>3225</v>
      </c>
      <c r="H845" s="397" t="s">
        <v>1662</v>
      </c>
      <c r="I845" s="899" t="s">
        <v>3963</v>
      </c>
      <c r="J845" s="353" t="s">
        <v>3231</v>
      </c>
      <c r="K845" s="357" t="s">
        <v>60</v>
      </c>
      <c r="L845" s="402"/>
      <c r="M845" s="403"/>
      <c r="N845" s="402"/>
      <c r="O845" s="403"/>
      <c r="P845" s="402"/>
      <c r="Q845" s="403"/>
      <c r="R845" s="402"/>
      <c r="S845" s="403"/>
      <c r="T845" s="402"/>
      <c r="U845" s="403"/>
      <c r="V845" s="402"/>
      <c r="W845" s="403"/>
      <c r="X845" s="402"/>
      <c r="Y845" s="403"/>
      <c r="Z845" s="402"/>
      <c r="AA845" s="403"/>
      <c r="AB845" s="402"/>
      <c r="AC845" s="403"/>
      <c r="AD845" s="402"/>
      <c r="AE845" s="403"/>
      <c r="AF845" s="402"/>
      <c r="AG845" s="403"/>
      <c r="AH845" s="402"/>
      <c r="AI845" s="403"/>
      <c r="AJ845" s="402"/>
      <c r="AK845" s="403"/>
      <c r="AL845" s="402"/>
      <c r="AM845" s="403"/>
      <c r="AN845" s="402"/>
      <c r="AO845" s="403"/>
      <c r="AP845" s="402"/>
      <c r="AQ845" s="403"/>
      <c r="AR845" s="402"/>
      <c r="AS845" s="403"/>
      <c r="AT845" s="402"/>
      <c r="AU845" s="403"/>
      <c r="AV845" s="402"/>
      <c r="AW845" s="403"/>
      <c r="AX845" s="402"/>
      <c r="AY845" s="403"/>
      <c r="AZ845" s="402"/>
      <c r="BA845" s="403"/>
      <c r="BB845" s="402"/>
      <c r="BC845" s="403"/>
      <c r="BD845" s="402"/>
      <c r="BE845" s="403"/>
      <c r="BF845" s="402"/>
      <c r="BG845" s="403"/>
      <c r="BH845" s="402"/>
      <c r="BI845" s="403"/>
      <c r="BJ845" s="402"/>
      <c r="BK845" s="403"/>
      <c r="BL845" s="402"/>
      <c r="BM845" s="403"/>
      <c r="BN845" s="402"/>
      <c r="BO845" s="403"/>
      <c r="BP845" s="402"/>
      <c r="BQ845" s="403"/>
      <c r="BR845" s="402"/>
      <c r="BS845" s="403"/>
      <c r="BT845" s="402"/>
      <c r="BU845" s="403"/>
      <c r="BV845" s="337">
        <f t="shared" si="337"/>
        <v>0</v>
      </c>
      <c r="BW845" s="337">
        <f t="shared" si="338"/>
        <v>0</v>
      </c>
    </row>
    <row r="846" spans="1:75" s="64" customFormat="1" ht="21.95" customHeight="1" x14ac:dyDescent="0.25">
      <c r="A846" s="425" t="s">
        <v>3964</v>
      </c>
      <c r="B846" s="526" t="s">
        <v>3965</v>
      </c>
      <c r="C846" s="527">
        <v>1</v>
      </c>
      <c r="D846" s="528" t="s">
        <v>3961</v>
      </c>
      <c r="E846" s="426" t="s">
        <v>3966</v>
      </c>
      <c r="F846" s="529" t="s">
        <v>3224</v>
      </c>
      <c r="G846" s="529" t="s">
        <v>3225</v>
      </c>
      <c r="H846" s="530" t="s">
        <v>1662</v>
      </c>
      <c r="I846" s="384" t="s">
        <v>3967</v>
      </c>
      <c r="J846" s="353" t="s">
        <v>3231</v>
      </c>
      <c r="K846" s="354" t="s">
        <v>3232</v>
      </c>
      <c r="L846" s="402"/>
      <c r="M846" s="403"/>
      <c r="N846" s="402"/>
      <c r="O846" s="403"/>
      <c r="P846" s="402"/>
      <c r="Q846" s="403"/>
      <c r="R846" s="402"/>
      <c r="S846" s="403"/>
      <c r="T846" s="402"/>
      <c r="U846" s="403"/>
      <c r="V846" s="402"/>
      <c r="W846" s="403"/>
      <c r="X846" s="402"/>
      <c r="Y846" s="403"/>
      <c r="Z846" s="402"/>
      <c r="AA846" s="403"/>
      <c r="AB846" s="402"/>
      <c r="AC846" s="403"/>
      <c r="AD846" s="402"/>
      <c r="AE846" s="403"/>
      <c r="AF846" s="402"/>
      <c r="AG846" s="403"/>
      <c r="AH846" s="402"/>
      <c r="AI846" s="403"/>
      <c r="AJ846" s="402"/>
      <c r="AK846" s="403"/>
      <c r="AL846" s="402"/>
      <c r="AM846" s="403"/>
      <c r="AN846" s="402"/>
      <c r="AO846" s="403"/>
      <c r="AP846" s="402"/>
      <c r="AQ846" s="403"/>
      <c r="AR846" s="402"/>
      <c r="AS846" s="403"/>
      <c r="AT846" s="402"/>
      <c r="AU846" s="403"/>
      <c r="AV846" s="402"/>
      <c r="AW846" s="403"/>
      <c r="AX846" s="402"/>
      <c r="AY846" s="403"/>
      <c r="AZ846" s="402"/>
      <c r="BA846" s="403"/>
      <c r="BB846" s="402"/>
      <c r="BC846" s="403"/>
      <c r="BD846" s="402"/>
      <c r="BE846" s="403"/>
      <c r="BF846" s="402"/>
      <c r="BG846" s="403"/>
      <c r="BH846" s="402"/>
      <c r="BI846" s="403"/>
      <c r="BJ846" s="402"/>
      <c r="BK846" s="403"/>
      <c r="BL846" s="402"/>
      <c r="BM846" s="403"/>
      <c r="BN846" s="402"/>
      <c r="BO846" s="403"/>
      <c r="BP846" s="402"/>
      <c r="BQ846" s="403"/>
      <c r="BR846" s="402"/>
      <c r="BS846" s="403"/>
      <c r="BT846" s="402"/>
      <c r="BU846" s="403"/>
      <c r="BV846" s="337">
        <f>L846+N846+P846+R846+T846+V846+X846+Z846+AB846+AD846+AF846+AH846+AJ846+AL846+AN846+AP846+AR846+AT846+AV846+AX846+AZ846+BB846+BD846+BF846+BH846+BJ846+BL846+BN846+BP846+BR846+BT846</f>
        <v>0</v>
      </c>
      <c r="BW846" s="337">
        <f>M846+O846+Q846+S846+U846+W846+Y846+AA846+AC846+AE846+AG846+AI846+AK846+AM846+AO846+AQ846+AS846+AU846+AW846+AY846+BA846+BC846+BE846+BG846+BI846+BK846+BM846+BO846+BQ846+BS846+BU846</f>
        <v>0</v>
      </c>
    </row>
    <row r="847" spans="1:75" s="64" customFormat="1" ht="21.95" customHeight="1" x14ac:dyDescent="0.2">
      <c r="A847" s="385" t="s">
        <v>3964</v>
      </c>
      <c r="B847" s="386" t="s">
        <v>3965</v>
      </c>
      <c r="C847" s="352" t="s">
        <v>3233</v>
      </c>
      <c r="D847" s="387" t="s">
        <v>3961</v>
      </c>
      <c r="E847" s="388" t="s">
        <v>3966</v>
      </c>
      <c r="F847" s="389" t="s">
        <v>3224</v>
      </c>
      <c r="G847" s="389" t="s">
        <v>3225</v>
      </c>
      <c r="H847" s="390" t="s">
        <v>1662</v>
      </c>
      <c r="I847" s="391" t="s">
        <v>3967</v>
      </c>
      <c r="J847" s="353" t="s">
        <v>3231</v>
      </c>
      <c r="K847" s="353" t="s">
        <v>3234</v>
      </c>
      <c r="L847" s="400"/>
      <c r="M847" s="401"/>
      <c r="N847" s="400"/>
      <c r="O847" s="401"/>
      <c r="P847" s="400"/>
      <c r="Q847" s="401"/>
      <c r="R847" s="400"/>
      <c r="S847" s="401"/>
      <c r="T847" s="400"/>
      <c r="U847" s="401"/>
      <c r="V847" s="400"/>
      <c r="W847" s="401"/>
      <c r="X847" s="400"/>
      <c r="Y847" s="401"/>
      <c r="Z847" s="400"/>
      <c r="AA847" s="401"/>
      <c r="AB847" s="400"/>
      <c r="AC847" s="401"/>
      <c r="AD847" s="400"/>
      <c r="AE847" s="401"/>
      <c r="AF847" s="400"/>
      <c r="AG847" s="401"/>
      <c r="AH847" s="400"/>
      <c r="AI847" s="401"/>
      <c r="AJ847" s="400"/>
      <c r="AK847" s="401"/>
      <c r="AL847" s="400"/>
      <c r="AM847" s="401"/>
      <c r="AN847" s="400"/>
      <c r="AO847" s="401"/>
      <c r="AP847" s="400"/>
      <c r="AQ847" s="401"/>
      <c r="AR847" s="400"/>
      <c r="AS847" s="401"/>
      <c r="AT847" s="400"/>
      <c r="AU847" s="401"/>
      <c r="AV847" s="400"/>
      <c r="AW847" s="401"/>
      <c r="AX847" s="400"/>
      <c r="AY847" s="401"/>
      <c r="AZ847" s="400"/>
      <c r="BA847" s="401"/>
      <c r="BB847" s="400"/>
      <c r="BC847" s="401"/>
      <c r="BD847" s="400"/>
      <c r="BE847" s="401"/>
      <c r="BF847" s="400"/>
      <c r="BG847" s="401"/>
      <c r="BH847" s="400"/>
      <c r="BI847" s="401"/>
      <c r="BJ847" s="400"/>
      <c r="BK847" s="401"/>
      <c r="BL847" s="400"/>
      <c r="BM847" s="401"/>
      <c r="BN847" s="400"/>
      <c r="BO847" s="401"/>
      <c r="BP847" s="400"/>
      <c r="BQ847" s="401"/>
      <c r="BR847" s="400"/>
      <c r="BS847" s="401"/>
      <c r="BT847" s="400"/>
      <c r="BU847" s="401"/>
      <c r="BV847" s="337">
        <f t="shared" ref="BV847:BV850" si="339">L847+N847+P847+R847+T847+V847+X847+Z847+AB847+AD847+AF847+AH847+AJ847+AL847+AN847+AP847+AR847+AT847+AV847+AX847+AZ847+BB847+BD847+BF847+BH847+BJ847+BL847+BN847+BP847+BR847+BT847</f>
        <v>0</v>
      </c>
      <c r="BW847" s="337">
        <f t="shared" ref="BW847:BW850" si="340">M847+O847+Q847+S847+U847+W847+Y847+AA847+AC847+AE847+AG847+AI847+AK847+AM847+AO847+AQ847+AS847+AU847+AW847+AY847+BA847+BC847+BE847+BG847+BI847+BK847+BM847+BO847+BQ847+BS847+BU847</f>
        <v>0</v>
      </c>
    </row>
    <row r="848" spans="1:75" s="64" customFormat="1" ht="21.95" customHeight="1" x14ac:dyDescent="0.2">
      <c r="A848" s="385" t="s">
        <v>3964</v>
      </c>
      <c r="B848" s="386" t="s">
        <v>3965</v>
      </c>
      <c r="C848" s="392" t="s">
        <v>3233</v>
      </c>
      <c r="D848" s="387" t="s">
        <v>3961</v>
      </c>
      <c r="E848" s="388" t="s">
        <v>3966</v>
      </c>
      <c r="F848" s="389" t="s">
        <v>3224</v>
      </c>
      <c r="G848" s="389" t="s">
        <v>3225</v>
      </c>
      <c r="H848" s="390" t="s">
        <v>1662</v>
      </c>
      <c r="I848" s="391" t="s">
        <v>3967</v>
      </c>
      <c r="J848" s="353" t="s">
        <v>3231</v>
      </c>
      <c r="K848" s="355" t="s">
        <v>3235</v>
      </c>
      <c r="L848" s="400"/>
      <c r="M848" s="401"/>
      <c r="N848" s="400"/>
      <c r="O848" s="401"/>
      <c r="P848" s="400"/>
      <c r="Q848" s="401"/>
      <c r="R848" s="400"/>
      <c r="S848" s="401"/>
      <c r="T848" s="400"/>
      <c r="U848" s="401"/>
      <c r="V848" s="400"/>
      <c r="W848" s="401"/>
      <c r="X848" s="400"/>
      <c r="Y848" s="401"/>
      <c r="Z848" s="400"/>
      <c r="AA848" s="401"/>
      <c r="AB848" s="400"/>
      <c r="AC848" s="401"/>
      <c r="AD848" s="400"/>
      <c r="AE848" s="401"/>
      <c r="AF848" s="400"/>
      <c r="AG848" s="401"/>
      <c r="AH848" s="400"/>
      <c r="AI848" s="401"/>
      <c r="AJ848" s="400"/>
      <c r="AK848" s="401"/>
      <c r="AL848" s="400"/>
      <c r="AM848" s="401"/>
      <c r="AN848" s="400"/>
      <c r="AO848" s="401"/>
      <c r="AP848" s="400"/>
      <c r="AQ848" s="401"/>
      <c r="AR848" s="400"/>
      <c r="AS848" s="401"/>
      <c r="AT848" s="400"/>
      <c r="AU848" s="401"/>
      <c r="AV848" s="400"/>
      <c r="AW848" s="401"/>
      <c r="AX848" s="400"/>
      <c r="AY848" s="401"/>
      <c r="AZ848" s="400"/>
      <c r="BA848" s="401"/>
      <c r="BB848" s="400"/>
      <c r="BC848" s="401"/>
      <c r="BD848" s="400"/>
      <c r="BE848" s="401"/>
      <c r="BF848" s="400"/>
      <c r="BG848" s="401"/>
      <c r="BH848" s="400"/>
      <c r="BI848" s="401"/>
      <c r="BJ848" s="400"/>
      <c r="BK848" s="401"/>
      <c r="BL848" s="400"/>
      <c r="BM848" s="401"/>
      <c r="BN848" s="400"/>
      <c r="BO848" s="401"/>
      <c r="BP848" s="400"/>
      <c r="BQ848" s="401"/>
      <c r="BR848" s="400"/>
      <c r="BS848" s="401"/>
      <c r="BT848" s="400"/>
      <c r="BU848" s="401"/>
      <c r="BV848" s="337">
        <f t="shared" si="339"/>
        <v>0</v>
      </c>
      <c r="BW848" s="337">
        <f t="shared" si="340"/>
        <v>0</v>
      </c>
    </row>
    <row r="849" spans="1:75" s="64" customFormat="1" ht="21.95" customHeight="1" x14ac:dyDescent="0.2">
      <c r="A849" s="385" t="s">
        <v>3964</v>
      </c>
      <c r="B849" s="386" t="s">
        <v>3965</v>
      </c>
      <c r="C849" s="392" t="s">
        <v>3233</v>
      </c>
      <c r="D849" s="387" t="s">
        <v>3961</v>
      </c>
      <c r="E849" s="388" t="s">
        <v>3966</v>
      </c>
      <c r="F849" s="389" t="s">
        <v>3224</v>
      </c>
      <c r="G849" s="389" t="s">
        <v>3225</v>
      </c>
      <c r="H849" s="390" t="s">
        <v>1662</v>
      </c>
      <c r="I849" s="391" t="s">
        <v>3967</v>
      </c>
      <c r="J849" s="353" t="s">
        <v>3231</v>
      </c>
      <c r="K849" s="356" t="s">
        <v>3236</v>
      </c>
      <c r="L849" s="400"/>
      <c r="M849" s="401"/>
      <c r="N849" s="400"/>
      <c r="O849" s="401"/>
      <c r="P849" s="400"/>
      <c r="Q849" s="401"/>
      <c r="R849" s="400"/>
      <c r="S849" s="401"/>
      <c r="T849" s="400"/>
      <c r="U849" s="401"/>
      <c r="V849" s="400"/>
      <c r="W849" s="401"/>
      <c r="X849" s="400"/>
      <c r="Y849" s="401"/>
      <c r="Z849" s="400"/>
      <c r="AA849" s="401"/>
      <c r="AB849" s="400"/>
      <c r="AC849" s="401"/>
      <c r="AD849" s="400"/>
      <c r="AE849" s="401"/>
      <c r="AF849" s="400"/>
      <c r="AG849" s="401"/>
      <c r="AH849" s="400"/>
      <c r="AI849" s="401"/>
      <c r="AJ849" s="400"/>
      <c r="AK849" s="401"/>
      <c r="AL849" s="400"/>
      <c r="AM849" s="401"/>
      <c r="AN849" s="400"/>
      <c r="AO849" s="401"/>
      <c r="AP849" s="400"/>
      <c r="AQ849" s="401"/>
      <c r="AR849" s="400"/>
      <c r="AS849" s="401"/>
      <c r="AT849" s="400"/>
      <c r="AU849" s="401"/>
      <c r="AV849" s="400"/>
      <c r="AW849" s="401"/>
      <c r="AX849" s="400"/>
      <c r="AY849" s="401"/>
      <c r="AZ849" s="400"/>
      <c r="BA849" s="401"/>
      <c r="BB849" s="400"/>
      <c r="BC849" s="401"/>
      <c r="BD849" s="400"/>
      <c r="BE849" s="401"/>
      <c r="BF849" s="400"/>
      <c r="BG849" s="401"/>
      <c r="BH849" s="400"/>
      <c r="BI849" s="401"/>
      <c r="BJ849" s="400"/>
      <c r="BK849" s="401"/>
      <c r="BL849" s="400"/>
      <c r="BM849" s="401"/>
      <c r="BN849" s="400"/>
      <c r="BO849" s="401"/>
      <c r="BP849" s="400"/>
      <c r="BQ849" s="401"/>
      <c r="BR849" s="400"/>
      <c r="BS849" s="401"/>
      <c r="BT849" s="400"/>
      <c r="BU849" s="401"/>
      <c r="BV849" s="337">
        <f t="shared" si="339"/>
        <v>0</v>
      </c>
      <c r="BW849" s="337">
        <f t="shared" si="340"/>
        <v>0</v>
      </c>
    </row>
    <row r="850" spans="1:75" s="64" customFormat="1" ht="21.95" customHeight="1" thickBot="1" x14ac:dyDescent="0.25">
      <c r="A850" s="898" t="s">
        <v>3964</v>
      </c>
      <c r="B850" s="393" t="s">
        <v>3965</v>
      </c>
      <c r="C850" s="394" t="s">
        <v>3233</v>
      </c>
      <c r="D850" s="395" t="s">
        <v>3961</v>
      </c>
      <c r="E850" s="411" t="s">
        <v>3966</v>
      </c>
      <c r="F850" s="396" t="s">
        <v>3224</v>
      </c>
      <c r="G850" s="396" t="s">
        <v>3225</v>
      </c>
      <c r="H850" s="397" t="s">
        <v>1662</v>
      </c>
      <c r="I850" s="899" t="s">
        <v>3967</v>
      </c>
      <c r="J850" s="353" t="s">
        <v>3231</v>
      </c>
      <c r="K850" s="357" t="s">
        <v>60</v>
      </c>
      <c r="L850" s="402"/>
      <c r="M850" s="403"/>
      <c r="N850" s="402"/>
      <c r="O850" s="403"/>
      <c r="P850" s="402"/>
      <c r="Q850" s="403"/>
      <c r="R850" s="402"/>
      <c r="S850" s="403"/>
      <c r="T850" s="402"/>
      <c r="U850" s="403"/>
      <c r="V850" s="402"/>
      <c r="W850" s="403"/>
      <c r="X850" s="402"/>
      <c r="Y850" s="403"/>
      <c r="Z850" s="402"/>
      <c r="AA850" s="403"/>
      <c r="AB850" s="402"/>
      <c r="AC850" s="403"/>
      <c r="AD850" s="402"/>
      <c r="AE850" s="403"/>
      <c r="AF850" s="402"/>
      <c r="AG850" s="403"/>
      <c r="AH850" s="402"/>
      <c r="AI850" s="403"/>
      <c r="AJ850" s="402"/>
      <c r="AK850" s="403"/>
      <c r="AL850" s="402"/>
      <c r="AM850" s="403"/>
      <c r="AN850" s="402"/>
      <c r="AO850" s="403"/>
      <c r="AP850" s="402"/>
      <c r="AQ850" s="403"/>
      <c r="AR850" s="402"/>
      <c r="AS850" s="403"/>
      <c r="AT850" s="402"/>
      <c r="AU850" s="403"/>
      <c r="AV850" s="402"/>
      <c r="AW850" s="403"/>
      <c r="AX850" s="402"/>
      <c r="AY850" s="403"/>
      <c r="AZ850" s="402"/>
      <c r="BA850" s="403"/>
      <c r="BB850" s="402"/>
      <c r="BC850" s="403"/>
      <c r="BD850" s="402"/>
      <c r="BE850" s="403"/>
      <c r="BF850" s="402"/>
      <c r="BG850" s="403"/>
      <c r="BH850" s="402"/>
      <c r="BI850" s="403"/>
      <c r="BJ850" s="402"/>
      <c r="BK850" s="403"/>
      <c r="BL850" s="402"/>
      <c r="BM850" s="403"/>
      <c r="BN850" s="402"/>
      <c r="BO850" s="403"/>
      <c r="BP850" s="402"/>
      <c r="BQ850" s="403"/>
      <c r="BR850" s="402"/>
      <c r="BS850" s="403"/>
      <c r="BT850" s="402"/>
      <c r="BU850" s="403"/>
      <c r="BV850" s="337">
        <f t="shared" si="339"/>
        <v>0</v>
      </c>
      <c r="BW850" s="337">
        <f t="shared" si="340"/>
        <v>0</v>
      </c>
    </row>
    <row r="851" spans="1:75" s="64" customFormat="1" ht="21.95" customHeight="1" x14ac:dyDescent="0.25">
      <c r="A851" s="425" t="s">
        <v>3968</v>
      </c>
      <c r="B851" s="526" t="s">
        <v>3969</v>
      </c>
      <c r="C851" s="527">
        <v>1</v>
      </c>
      <c r="D851" s="528" t="s">
        <v>3961</v>
      </c>
      <c r="E851" s="426" t="s">
        <v>3970</v>
      </c>
      <c r="F851" s="529" t="s">
        <v>3224</v>
      </c>
      <c r="G851" s="529" t="s">
        <v>3225</v>
      </c>
      <c r="H851" s="530" t="s">
        <v>1662</v>
      </c>
      <c r="I851" s="384" t="s">
        <v>3971</v>
      </c>
      <c r="J851" s="353" t="s">
        <v>3231</v>
      </c>
      <c r="K851" s="354" t="s">
        <v>3232</v>
      </c>
      <c r="L851" s="402"/>
      <c r="M851" s="403"/>
      <c r="N851" s="402"/>
      <c r="O851" s="403"/>
      <c r="P851" s="402"/>
      <c r="Q851" s="403"/>
      <c r="R851" s="402"/>
      <c r="S851" s="403"/>
      <c r="T851" s="402"/>
      <c r="U851" s="403"/>
      <c r="V851" s="402"/>
      <c r="W851" s="403"/>
      <c r="X851" s="402"/>
      <c r="Y851" s="403"/>
      <c r="Z851" s="402"/>
      <c r="AA851" s="403"/>
      <c r="AB851" s="402"/>
      <c r="AC851" s="403"/>
      <c r="AD851" s="402"/>
      <c r="AE851" s="403"/>
      <c r="AF851" s="402"/>
      <c r="AG851" s="403"/>
      <c r="AH851" s="402"/>
      <c r="AI851" s="403"/>
      <c r="AJ851" s="402"/>
      <c r="AK851" s="403"/>
      <c r="AL851" s="402"/>
      <c r="AM851" s="403"/>
      <c r="AN851" s="402"/>
      <c r="AO851" s="403"/>
      <c r="AP851" s="402"/>
      <c r="AQ851" s="403"/>
      <c r="AR851" s="402"/>
      <c r="AS851" s="403"/>
      <c r="AT851" s="402"/>
      <c r="AU851" s="403"/>
      <c r="AV851" s="402"/>
      <c r="AW851" s="403"/>
      <c r="AX851" s="402"/>
      <c r="AY851" s="403"/>
      <c r="AZ851" s="402"/>
      <c r="BA851" s="403"/>
      <c r="BB851" s="402"/>
      <c r="BC851" s="403"/>
      <c r="BD851" s="402"/>
      <c r="BE851" s="403"/>
      <c r="BF851" s="402"/>
      <c r="BG851" s="403"/>
      <c r="BH851" s="402"/>
      <c r="BI851" s="403"/>
      <c r="BJ851" s="402"/>
      <c r="BK851" s="403"/>
      <c r="BL851" s="402"/>
      <c r="BM851" s="403"/>
      <c r="BN851" s="402"/>
      <c r="BO851" s="403"/>
      <c r="BP851" s="402"/>
      <c r="BQ851" s="403"/>
      <c r="BR851" s="402"/>
      <c r="BS851" s="403"/>
      <c r="BT851" s="402"/>
      <c r="BU851" s="403"/>
      <c r="BV851" s="337">
        <f>L851+N851+P851+R851+T851+V851+X851+Z851+AB851+AD851+AF851+AH851+AJ851+AL851+AN851+AP851+AR851+AT851+AV851+AX851+AZ851+BB851+BD851+BF851+BH851+BJ851+BL851+BN851+BP851+BR851+BT851</f>
        <v>0</v>
      </c>
      <c r="BW851" s="337">
        <f>M851+O851+Q851+S851+U851+W851+Y851+AA851+AC851+AE851+AG851+AI851+AK851+AM851+AO851+AQ851+AS851+AU851+AW851+AY851+BA851+BC851+BE851+BG851+BI851+BK851+BM851+BO851+BQ851+BS851+BU851</f>
        <v>0</v>
      </c>
    </row>
    <row r="852" spans="1:75" s="64" customFormat="1" ht="21.95" customHeight="1" x14ac:dyDescent="0.2">
      <c r="A852" s="385" t="s">
        <v>3968</v>
      </c>
      <c r="B852" s="386" t="s">
        <v>3969</v>
      </c>
      <c r="C852" s="352" t="s">
        <v>3233</v>
      </c>
      <c r="D852" s="387" t="s">
        <v>3961</v>
      </c>
      <c r="E852" s="388" t="s">
        <v>3970</v>
      </c>
      <c r="F852" s="389" t="s">
        <v>3224</v>
      </c>
      <c r="G852" s="389" t="s">
        <v>3225</v>
      </c>
      <c r="H852" s="390" t="s">
        <v>1662</v>
      </c>
      <c r="I852" s="391" t="s">
        <v>3971</v>
      </c>
      <c r="J852" s="353" t="s">
        <v>3231</v>
      </c>
      <c r="K852" s="353" t="s">
        <v>3234</v>
      </c>
      <c r="L852" s="400">
        <v>1</v>
      </c>
      <c r="M852" s="401"/>
      <c r="N852" s="400"/>
      <c r="O852" s="401"/>
      <c r="P852" s="400">
        <v>2</v>
      </c>
      <c r="Q852" s="401"/>
      <c r="R852" s="400"/>
      <c r="S852" s="401"/>
      <c r="T852" s="400"/>
      <c r="U852" s="401"/>
      <c r="V852" s="400">
        <v>1</v>
      </c>
      <c r="W852" s="401"/>
      <c r="X852" s="400">
        <v>1</v>
      </c>
      <c r="Y852" s="401"/>
      <c r="Z852" s="400">
        <v>1</v>
      </c>
      <c r="AA852" s="401"/>
      <c r="AB852" s="400"/>
      <c r="AC852" s="401"/>
      <c r="AD852" s="400">
        <v>2</v>
      </c>
      <c r="AE852" s="401"/>
      <c r="AF852" s="400"/>
      <c r="AG852" s="401"/>
      <c r="AH852" s="400"/>
      <c r="AI852" s="401"/>
      <c r="AJ852" s="400">
        <v>1</v>
      </c>
      <c r="AK852" s="401"/>
      <c r="AL852" s="400"/>
      <c r="AM852" s="401"/>
      <c r="AN852" s="400">
        <v>1</v>
      </c>
      <c r="AO852" s="401"/>
      <c r="AP852" s="400"/>
      <c r="AQ852" s="401"/>
      <c r="AR852" s="400">
        <v>2</v>
      </c>
      <c r="AS852" s="401"/>
      <c r="AT852" s="400"/>
      <c r="AU852" s="401"/>
      <c r="AV852" s="400"/>
      <c r="AW852" s="401"/>
      <c r="AX852" s="400">
        <v>1</v>
      </c>
      <c r="AY852" s="401"/>
      <c r="AZ852" s="400">
        <v>1</v>
      </c>
      <c r="BA852" s="401"/>
      <c r="BB852" s="400">
        <v>1</v>
      </c>
      <c r="BC852" s="401"/>
      <c r="BD852" s="400"/>
      <c r="BE852" s="401"/>
      <c r="BF852" s="400">
        <v>2</v>
      </c>
      <c r="BG852" s="401"/>
      <c r="BH852" s="400"/>
      <c r="BI852" s="401"/>
      <c r="BJ852" s="400"/>
      <c r="BK852" s="401"/>
      <c r="BL852" s="400">
        <v>1</v>
      </c>
      <c r="BM852" s="401"/>
      <c r="BN852" s="400">
        <v>1</v>
      </c>
      <c r="BO852" s="401"/>
      <c r="BP852" s="400">
        <v>1</v>
      </c>
      <c r="BQ852" s="401"/>
      <c r="BR852" s="400"/>
      <c r="BS852" s="401"/>
      <c r="BT852" s="400"/>
      <c r="BU852" s="401"/>
      <c r="BV852" s="337">
        <f t="shared" ref="BV852:BV855" si="341">L852+N852+P852+R852+T852+V852+X852+Z852+AB852+AD852+AF852+AH852+AJ852+AL852+AN852+AP852+AR852+AT852+AV852+AX852+AZ852+BB852+BD852+BF852+BH852+BJ852+BL852+BN852+BP852+BR852+BT852</f>
        <v>20</v>
      </c>
      <c r="BW852" s="337">
        <f t="shared" ref="BW852:BW855" si="342">M852+O852+Q852+S852+U852+W852+Y852+AA852+AC852+AE852+AG852+AI852+AK852+AM852+AO852+AQ852+AS852+AU852+AW852+AY852+BA852+BC852+BE852+BG852+BI852+BK852+BM852+BO852+BQ852+BS852+BU852</f>
        <v>0</v>
      </c>
    </row>
    <row r="853" spans="1:75" s="64" customFormat="1" ht="21.95" customHeight="1" x14ac:dyDescent="0.2">
      <c r="A853" s="385" t="s">
        <v>3968</v>
      </c>
      <c r="B853" s="386" t="s">
        <v>3969</v>
      </c>
      <c r="C853" s="392" t="s">
        <v>3233</v>
      </c>
      <c r="D853" s="387" t="s">
        <v>3961</v>
      </c>
      <c r="E853" s="388" t="s">
        <v>3970</v>
      </c>
      <c r="F853" s="389" t="s">
        <v>3224</v>
      </c>
      <c r="G853" s="389" t="s">
        <v>3225</v>
      </c>
      <c r="H853" s="390" t="s">
        <v>1662</v>
      </c>
      <c r="I853" s="391" t="s">
        <v>3971</v>
      </c>
      <c r="J853" s="353" t="s">
        <v>3231</v>
      </c>
      <c r="K853" s="355" t="s">
        <v>3235</v>
      </c>
      <c r="L853" s="400"/>
      <c r="M853" s="401"/>
      <c r="N853" s="400"/>
      <c r="O853" s="401"/>
      <c r="P853" s="400"/>
      <c r="Q853" s="401"/>
      <c r="R853" s="400"/>
      <c r="S853" s="401"/>
      <c r="T853" s="400"/>
      <c r="U853" s="401"/>
      <c r="V853" s="400"/>
      <c r="W853" s="401"/>
      <c r="X853" s="400"/>
      <c r="Y853" s="401"/>
      <c r="Z853" s="400"/>
      <c r="AA853" s="401"/>
      <c r="AB853" s="400"/>
      <c r="AC853" s="401"/>
      <c r="AD853" s="400"/>
      <c r="AE853" s="401"/>
      <c r="AF853" s="400"/>
      <c r="AG853" s="401"/>
      <c r="AH853" s="400"/>
      <c r="AI853" s="401"/>
      <c r="AJ853" s="400"/>
      <c r="AK853" s="401"/>
      <c r="AL853" s="400"/>
      <c r="AM853" s="401"/>
      <c r="AN853" s="400"/>
      <c r="AO853" s="401"/>
      <c r="AP853" s="400"/>
      <c r="AQ853" s="401"/>
      <c r="AR853" s="400"/>
      <c r="AS853" s="401"/>
      <c r="AT853" s="400"/>
      <c r="AU853" s="401"/>
      <c r="AV853" s="400"/>
      <c r="AW853" s="401"/>
      <c r="AX853" s="400"/>
      <c r="AY853" s="401"/>
      <c r="AZ853" s="400"/>
      <c r="BA853" s="401"/>
      <c r="BB853" s="400"/>
      <c r="BC853" s="401"/>
      <c r="BD853" s="400"/>
      <c r="BE853" s="401"/>
      <c r="BF853" s="400"/>
      <c r="BG853" s="401"/>
      <c r="BH853" s="400"/>
      <c r="BI853" s="401"/>
      <c r="BJ853" s="400"/>
      <c r="BK853" s="401"/>
      <c r="BL853" s="400"/>
      <c r="BM853" s="401"/>
      <c r="BN853" s="400"/>
      <c r="BO853" s="401"/>
      <c r="BP853" s="400"/>
      <c r="BQ853" s="401"/>
      <c r="BR853" s="400"/>
      <c r="BS853" s="401"/>
      <c r="BT853" s="400"/>
      <c r="BU853" s="401"/>
      <c r="BV853" s="337">
        <f t="shared" si="341"/>
        <v>0</v>
      </c>
      <c r="BW853" s="337">
        <f t="shared" si="342"/>
        <v>0</v>
      </c>
    </row>
    <row r="854" spans="1:75" s="64" customFormat="1" ht="21.95" customHeight="1" x14ac:dyDescent="0.2">
      <c r="A854" s="385" t="s">
        <v>3968</v>
      </c>
      <c r="B854" s="386" t="s">
        <v>3969</v>
      </c>
      <c r="C854" s="392" t="s">
        <v>3233</v>
      </c>
      <c r="D854" s="387" t="s">
        <v>3961</v>
      </c>
      <c r="E854" s="388" t="s">
        <v>3970</v>
      </c>
      <c r="F854" s="389" t="s">
        <v>3224</v>
      </c>
      <c r="G854" s="389" t="s">
        <v>3225</v>
      </c>
      <c r="H854" s="390" t="s">
        <v>1662</v>
      </c>
      <c r="I854" s="391" t="s">
        <v>3971</v>
      </c>
      <c r="J854" s="353" t="s">
        <v>3231</v>
      </c>
      <c r="K854" s="356" t="s">
        <v>3236</v>
      </c>
      <c r="L854" s="400"/>
      <c r="M854" s="401"/>
      <c r="N854" s="400"/>
      <c r="O854" s="401"/>
      <c r="P854" s="400"/>
      <c r="Q854" s="401"/>
      <c r="R854" s="400"/>
      <c r="S854" s="401"/>
      <c r="T854" s="400"/>
      <c r="U854" s="401"/>
      <c r="V854" s="400"/>
      <c r="W854" s="401"/>
      <c r="X854" s="400"/>
      <c r="Y854" s="401"/>
      <c r="Z854" s="400"/>
      <c r="AA854" s="401"/>
      <c r="AB854" s="400"/>
      <c r="AC854" s="401"/>
      <c r="AD854" s="400"/>
      <c r="AE854" s="401"/>
      <c r="AF854" s="400"/>
      <c r="AG854" s="401"/>
      <c r="AH854" s="400"/>
      <c r="AI854" s="401"/>
      <c r="AJ854" s="400"/>
      <c r="AK854" s="401"/>
      <c r="AL854" s="400"/>
      <c r="AM854" s="401"/>
      <c r="AN854" s="400"/>
      <c r="AO854" s="401"/>
      <c r="AP854" s="400"/>
      <c r="AQ854" s="401"/>
      <c r="AR854" s="400"/>
      <c r="AS854" s="401"/>
      <c r="AT854" s="400"/>
      <c r="AU854" s="401"/>
      <c r="AV854" s="400"/>
      <c r="AW854" s="401"/>
      <c r="AX854" s="400"/>
      <c r="AY854" s="401"/>
      <c r="AZ854" s="400"/>
      <c r="BA854" s="401"/>
      <c r="BB854" s="400"/>
      <c r="BC854" s="401"/>
      <c r="BD854" s="400"/>
      <c r="BE854" s="401"/>
      <c r="BF854" s="400"/>
      <c r="BG854" s="401"/>
      <c r="BH854" s="400"/>
      <c r="BI854" s="401"/>
      <c r="BJ854" s="400"/>
      <c r="BK854" s="401"/>
      <c r="BL854" s="400"/>
      <c r="BM854" s="401"/>
      <c r="BN854" s="400"/>
      <c r="BO854" s="401"/>
      <c r="BP854" s="400"/>
      <c r="BQ854" s="401"/>
      <c r="BR854" s="400"/>
      <c r="BS854" s="401"/>
      <c r="BT854" s="400"/>
      <c r="BU854" s="401"/>
      <c r="BV854" s="337">
        <f t="shared" si="341"/>
        <v>0</v>
      </c>
      <c r="BW854" s="337">
        <f t="shared" si="342"/>
        <v>0</v>
      </c>
    </row>
    <row r="855" spans="1:75" s="64" customFormat="1" ht="21.95" customHeight="1" thickBot="1" x14ac:dyDescent="0.25">
      <c r="A855" s="898" t="s">
        <v>3968</v>
      </c>
      <c r="B855" s="393" t="s">
        <v>3969</v>
      </c>
      <c r="C855" s="394" t="s">
        <v>3233</v>
      </c>
      <c r="D855" s="395" t="s">
        <v>3961</v>
      </c>
      <c r="E855" s="411" t="s">
        <v>3970</v>
      </c>
      <c r="F855" s="396" t="s">
        <v>3224</v>
      </c>
      <c r="G855" s="396" t="s">
        <v>3225</v>
      </c>
      <c r="H855" s="397" t="s">
        <v>1662</v>
      </c>
      <c r="I855" s="899" t="s">
        <v>3971</v>
      </c>
      <c r="J855" s="353" t="s">
        <v>3231</v>
      </c>
      <c r="K855" s="357" t="s">
        <v>60</v>
      </c>
      <c r="L855" s="402"/>
      <c r="M855" s="403"/>
      <c r="N855" s="402"/>
      <c r="O855" s="403"/>
      <c r="P855" s="402"/>
      <c r="Q855" s="403"/>
      <c r="R855" s="402"/>
      <c r="S855" s="403"/>
      <c r="T855" s="402"/>
      <c r="U855" s="403"/>
      <c r="V855" s="402"/>
      <c r="W855" s="403"/>
      <c r="X855" s="402"/>
      <c r="Y855" s="403"/>
      <c r="Z855" s="402"/>
      <c r="AA855" s="403"/>
      <c r="AB855" s="402"/>
      <c r="AC855" s="403"/>
      <c r="AD855" s="402"/>
      <c r="AE855" s="403"/>
      <c r="AF855" s="402"/>
      <c r="AG855" s="403"/>
      <c r="AH855" s="402"/>
      <c r="AI855" s="403"/>
      <c r="AJ855" s="402"/>
      <c r="AK855" s="403"/>
      <c r="AL855" s="402"/>
      <c r="AM855" s="403"/>
      <c r="AN855" s="402"/>
      <c r="AO855" s="403"/>
      <c r="AP855" s="402"/>
      <c r="AQ855" s="403"/>
      <c r="AR855" s="402"/>
      <c r="AS855" s="403"/>
      <c r="AT855" s="402"/>
      <c r="AU855" s="403"/>
      <c r="AV855" s="402"/>
      <c r="AW855" s="403"/>
      <c r="AX855" s="402"/>
      <c r="AY855" s="403"/>
      <c r="AZ855" s="402"/>
      <c r="BA855" s="403"/>
      <c r="BB855" s="402"/>
      <c r="BC855" s="403"/>
      <c r="BD855" s="402"/>
      <c r="BE855" s="403"/>
      <c r="BF855" s="402"/>
      <c r="BG855" s="403"/>
      <c r="BH855" s="402"/>
      <c r="BI855" s="403"/>
      <c r="BJ855" s="402"/>
      <c r="BK855" s="403"/>
      <c r="BL855" s="402"/>
      <c r="BM855" s="403"/>
      <c r="BN855" s="402"/>
      <c r="BO855" s="403"/>
      <c r="BP855" s="402"/>
      <c r="BQ855" s="403"/>
      <c r="BR855" s="402"/>
      <c r="BS855" s="403"/>
      <c r="BT855" s="402"/>
      <c r="BU855" s="403"/>
      <c r="BV855" s="337">
        <f t="shared" si="341"/>
        <v>0</v>
      </c>
      <c r="BW855" s="337">
        <f t="shared" si="342"/>
        <v>0</v>
      </c>
    </row>
    <row r="856" spans="1:75" s="64" customFormat="1" ht="21.95" customHeight="1" x14ac:dyDescent="0.25">
      <c r="A856" s="425" t="s">
        <v>3972</v>
      </c>
      <c r="B856" s="526" t="s">
        <v>3973</v>
      </c>
      <c r="C856" s="527">
        <v>4</v>
      </c>
      <c r="D856" s="528" t="s">
        <v>3974</v>
      </c>
      <c r="E856" s="426" t="s">
        <v>3975</v>
      </c>
      <c r="F856" s="529" t="s">
        <v>3224</v>
      </c>
      <c r="G856" s="529" t="s">
        <v>3225</v>
      </c>
      <c r="H856" s="530" t="s">
        <v>1874</v>
      </c>
      <c r="I856" s="384" t="s">
        <v>1757</v>
      </c>
      <c r="J856" s="353" t="s">
        <v>3231</v>
      </c>
      <c r="K856" s="354" t="s">
        <v>3232</v>
      </c>
      <c r="L856" s="402"/>
      <c r="M856" s="403"/>
      <c r="N856" s="402"/>
      <c r="O856" s="403"/>
      <c r="P856" s="402"/>
      <c r="Q856" s="403"/>
      <c r="R856" s="402"/>
      <c r="S856" s="403"/>
      <c r="T856" s="402"/>
      <c r="U856" s="403"/>
      <c r="V856" s="402"/>
      <c r="W856" s="403"/>
      <c r="X856" s="402"/>
      <c r="Y856" s="403"/>
      <c r="Z856" s="402"/>
      <c r="AA856" s="403"/>
      <c r="AB856" s="402"/>
      <c r="AC856" s="403"/>
      <c r="AD856" s="402"/>
      <c r="AE856" s="403"/>
      <c r="AF856" s="402"/>
      <c r="AG856" s="403"/>
      <c r="AH856" s="402"/>
      <c r="AI856" s="403"/>
      <c r="AJ856" s="402"/>
      <c r="AK856" s="403"/>
      <c r="AL856" s="402"/>
      <c r="AM856" s="403"/>
      <c r="AN856" s="402"/>
      <c r="AO856" s="403"/>
      <c r="AP856" s="402"/>
      <c r="AQ856" s="403"/>
      <c r="AR856" s="402"/>
      <c r="AS856" s="403"/>
      <c r="AT856" s="402"/>
      <c r="AU856" s="403"/>
      <c r="AV856" s="402"/>
      <c r="AW856" s="403"/>
      <c r="AX856" s="402"/>
      <c r="AY856" s="403"/>
      <c r="AZ856" s="402"/>
      <c r="BA856" s="403"/>
      <c r="BB856" s="402"/>
      <c r="BC856" s="403"/>
      <c r="BD856" s="402"/>
      <c r="BE856" s="403"/>
      <c r="BF856" s="402"/>
      <c r="BG856" s="403"/>
      <c r="BH856" s="402"/>
      <c r="BI856" s="403"/>
      <c r="BJ856" s="402"/>
      <c r="BK856" s="403"/>
      <c r="BL856" s="402"/>
      <c r="BM856" s="403"/>
      <c r="BN856" s="402"/>
      <c r="BO856" s="403"/>
      <c r="BP856" s="402"/>
      <c r="BQ856" s="403"/>
      <c r="BR856" s="402"/>
      <c r="BS856" s="403"/>
      <c r="BT856" s="402"/>
      <c r="BU856" s="403"/>
      <c r="BV856" s="337">
        <f>L856+N856+P856+R856+T856+V856+X856+Z856+AB856+AD856+AF856+AH856+AJ856+AL856+AN856+AP856+AR856+AT856+AV856+AX856+AZ856+BB856+BD856+BF856+BH856+BJ856+BL856+BN856+BP856+BR856+BT856</f>
        <v>0</v>
      </c>
      <c r="BW856" s="337">
        <f>M856+O856+Q856+S856+U856+W856+Y856+AA856+AC856+AE856+AG856+AI856+AK856+AM856+AO856+AQ856+AS856+AU856+AW856+AY856+BA856+BC856+BE856+BG856+BI856+BK856+BM856+BO856+BQ856+BS856+BU856</f>
        <v>0</v>
      </c>
    </row>
    <row r="857" spans="1:75" s="64" customFormat="1" ht="21.95" customHeight="1" x14ac:dyDescent="0.2">
      <c r="A857" s="385" t="s">
        <v>3972</v>
      </c>
      <c r="B857" s="386" t="s">
        <v>3973</v>
      </c>
      <c r="C857" s="352" t="s">
        <v>3262</v>
      </c>
      <c r="D857" s="387" t="s">
        <v>3974</v>
      </c>
      <c r="E857" s="388" t="s">
        <v>3975</v>
      </c>
      <c r="F857" s="389" t="s">
        <v>3224</v>
      </c>
      <c r="G857" s="389" t="s">
        <v>3225</v>
      </c>
      <c r="H857" s="390" t="s">
        <v>1874</v>
      </c>
      <c r="I857" s="391" t="s">
        <v>1757</v>
      </c>
      <c r="J857" s="353" t="s">
        <v>3231</v>
      </c>
      <c r="K857" s="353" t="s">
        <v>3234</v>
      </c>
      <c r="L857" s="400"/>
      <c r="M857" s="401"/>
      <c r="N857" s="400"/>
      <c r="O857" s="401"/>
      <c r="P857" s="400"/>
      <c r="Q857" s="401"/>
      <c r="R857" s="400"/>
      <c r="S857" s="401"/>
      <c r="T857" s="400"/>
      <c r="U857" s="401"/>
      <c r="V857" s="400"/>
      <c r="W857" s="401"/>
      <c r="X857" s="400"/>
      <c r="Y857" s="401"/>
      <c r="Z857" s="400"/>
      <c r="AA857" s="401"/>
      <c r="AB857" s="400"/>
      <c r="AC857" s="401"/>
      <c r="AD857" s="400"/>
      <c r="AE857" s="401"/>
      <c r="AF857" s="400"/>
      <c r="AG857" s="401"/>
      <c r="AH857" s="400"/>
      <c r="AI857" s="401"/>
      <c r="AJ857" s="400"/>
      <c r="AK857" s="401"/>
      <c r="AL857" s="400"/>
      <c r="AM857" s="401"/>
      <c r="AN857" s="400"/>
      <c r="AO857" s="401"/>
      <c r="AP857" s="400"/>
      <c r="AQ857" s="401"/>
      <c r="AR857" s="400"/>
      <c r="AS857" s="401"/>
      <c r="AT857" s="400"/>
      <c r="AU857" s="401"/>
      <c r="AV857" s="400"/>
      <c r="AW857" s="401"/>
      <c r="AX857" s="400"/>
      <c r="AY857" s="401"/>
      <c r="AZ857" s="400"/>
      <c r="BA857" s="401"/>
      <c r="BB857" s="400"/>
      <c r="BC857" s="401"/>
      <c r="BD857" s="400"/>
      <c r="BE857" s="401"/>
      <c r="BF857" s="400"/>
      <c r="BG857" s="401"/>
      <c r="BH857" s="400"/>
      <c r="BI857" s="401"/>
      <c r="BJ857" s="400"/>
      <c r="BK857" s="401"/>
      <c r="BL857" s="400"/>
      <c r="BM857" s="401"/>
      <c r="BN857" s="400"/>
      <c r="BO857" s="401"/>
      <c r="BP857" s="400"/>
      <c r="BQ857" s="401"/>
      <c r="BR857" s="400"/>
      <c r="BS857" s="401"/>
      <c r="BT857" s="400"/>
      <c r="BU857" s="401"/>
      <c r="BV857" s="337">
        <f t="shared" ref="BV857:BV860" si="343">L857+N857+P857+R857+T857+V857+X857+Z857+AB857+AD857+AF857+AH857+AJ857+AL857+AN857+AP857+AR857+AT857+AV857+AX857+AZ857+BB857+BD857+BF857+BH857+BJ857+BL857+BN857+BP857+BR857+BT857</f>
        <v>0</v>
      </c>
      <c r="BW857" s="337">
        <f t="shared" ref="BW857:BW860" si="344">M857+O857+Q857+S857+U857+W857+Y857+AA857+AC857+AE857+AG857+AI857+AK857+AM857+AO857+AQ857+AS857+AU857+AW857+AY857+BA857+BC857+BE857+BG857+BI857+BK857+BM857+BO857+BQ857+BS857+BU857</f>
        <v>0</v>
      </c>
    </row>
    <row r="858" spans="1:75" s="64" customFormat="1" ht="21.95" customHeight="1" x14ac:dyDescent="0.2">
      <c r="A858" s="385" t="s">
        <v>3972</v>
      </c>
      <c r="B858" s="386" t="s">
        <v>3973</v>
      </c>
      <c r="C858" s="392" t="s">
        <v>3262</v>
      </c>
      <c r="D858" s="387" t="s">
        <v>3974</v>
      </c>
      <c r="E858" s="388" t="s">
        <v>3975</v>
      </c>
      <c r="F858" s="389" t="s">
        <v>3224</v>
      </c>
      <c r="G858" s="389" t="s">
        <v>3225</v>
      </c>
      <c r="H858" s="390" t="s">
        <v>1874</v>
      </c>
      <c r="I858" s="391" t="s">
        <v>1757</v>
      </c>
      <c r="J858" s="353" t="s">
        <v>3231</v>
      </c>
      <c r="K858" s="355" t="s">
        <v>3235</v>
      </c>
      <c r="L858" s="400"/>
      <c r="M858" s="401"/>
      <c r="N858" s="400"/>
      <c r="O858" s="401"/>
      <c r="P858" s="400"/>
      <c r="Q858" s="401"/>
      <c r="R858" s="400"/>
      <c r="S858" s="401"/>
      <c r="T858" s="400"/>
      <c r="U858" s="401"/>
      <c r="V858" s="400"/>
      <c r="W858" s="401"/>
      <c r="X858" s="400"/>
      <c r="Y858" s="401"/>
      <c r="Z858" s="400"/>
      <c r="AA858" s="401"/>
      <c r="AB858" s="400"/>
      <c r="AC858" s="401"/>
      <c r="AD858" s="400"/>
      <c r="AE858" s="401"/>
      <c r="AF858" s="400"/>
      <c r="AG858" s="401"/>
      <c r="AH858" s="400"/>
      <c r="AI858" s="401"/>
      <c r="AJ858" s="400"/>
      <c r="AK858" s="401"/>
      <c r="AL858" s="400"/>
      <c r="AM858" s="401"/>
      <c r="AN858" s="400"/>
      <c r="AO858" s="401"/>
      <c r="AP858" s="400"/>
      <c r="AQ858" s="401"/>
      <c r="AR858" s="400"/>
      <c r="AS858" s="401"/>
      <c r="AT858" s="400"/>
      <c r="AU858" s="401"/>
      <c r="AV858" s="400"/>
      <c r="AW858" s="401"/>
      <c r="AX858" s="400"/>
      <c r="AY858" s="401"/>
      <c r="AZ858" s="400"/>
      <c r="BA858" s="401"/>
      <c r="BB858" s="400"/>
      <c r="BC858" s="401"/>
      <c r="BD858" s="400"/>
      <c r="BE858" s="401"/>
      <c r="BF858" s="400"/>
      <c r="BG858" s="401"/>
      <c r="BH858" s="400"/>
      <c r="BI858" s="401"/>
      <c r="BJ858" s="400"/>
      <c r="BK858" s="401"/>
      <c r="BL858" s="400"/>
      <c r="BM858" s="401"/>
      <c r="BN858" s="400"/>
      <c r="BO858" s="401"/>
      <c r="BP858" s="400"/>
      <c r="BQ858" s="401"/>
      <c r="BR858" s="400"/>
      <c r="BS858" s="401"/>
      <c r="BT858" s="400"/>
      <c r="BU858" s="401"/>
      <c r="BV858" s="337">
        <f t="shared" si="343"/>
        <v>0</v>
      </c>
      <c r="BW858" s="337">
        <f t="shared" si="344"/>
        <v>0</v>
      </c>
    </row>
    <row r="859" spans="1:75" s="64" customFormat="1" ht="21.95" customHeight="1" x14ac:dyDescent="0.2">
      <c r="A859" s="385" t="s">
        <v>3972</v>
      </c>
      <c r="B859" s="386" t="s">
        <v>3973</v>
      </c>
      <c r="C859" s="392" t="s">
        <v>3262</v>
      </c>
      <c r="D859" s="387" t="s">
        <v>3974</v>
      </c>
      <c r="E859" s="388" t="s">
        <v>3975</v>
      </c>
      <c r="F859" s="389" t="s">
        <v>3224</v>
      </c>
      <c r="G859" s="389" t="s">
        <v>3225</v>
      </c>
      <c r="H859" s="390" t="s">
        <v>1874</v>
      </c>
      <c r="I859" s="391" t="s">
        <v>1757</v>
      </c>
      <c r="J859" s="353" t="s">
        <v>3231</v>
      </c>
      <c r="K859" s="356" t="s">
        <v>3236</v>
      </c>
      <c r="L859" s="400"/>
      <c r="M859" s="401"/>
      <c r="N859" s="400"/>
      <c r="O859" s="401"/>
      <c r="P859" s="400"/>
      <c r="Q859" s="401"/>
      <c r="R859" s="400"/>
      <c r="S859" s="401"/>
      <c r="T859" s="400"/>
      <c r="U859" s="401"/>
      <c r="V859" s="400"/>
      <c r="W859" s="401"/>
      <c r="X859" s="400"/>
      <c r="Y859" s="401"/>
      <c r="Z859" s="400"/>
      <c r="AA859" s="401"/>
      <c r="AB859" s="400"/>
      <c r="AC859" s="401"/>
      <c r="AD859" s="400"/>
      <c r="AE859" s="401"/>
      <c r="AF859" s="400"/>
      <c r="AG859" s="401"/>
      <c r="AH859" s="400"/>
      <c r="AI859" s="401"/>
      <c r="AJ859" s="400"/>
      <c r="AK859" s="401"/>
      <c r="AL859" s="400"/>
      <c r="AM859" s="401"/>
      <c r="AN859" s="400"/>
      <c r="AO859" s="401"/>
      <c r="AP859" s="400"/>
      <c r="AQ859" s="401"/>
      <c r="AR859" s="400"/>
      <c r="AS859" s="401"/>
      <c r="AT859" s="400"/>
      <c r="AU859" s="401"/>
      <c r="AV859" s="400"/>
      <c r="AW859" s="401"/>
      <c r="AX859" s="400"/>
      <c r="AY859" s="401"/>
      <c r="AZ859" s="400"/>
      <c r="BA859" s="401"/>
      <c r="BB859" s="400"/>
      <c r="BC859" s="401"/>
      <c r="BD859" s="400"/>
      <c r="BE859" s="401"/>
      <c r="BF859" s="400"/>
      <c r="BG859" s="401"/>
      <c r="BH859" s="400"/>
      <c r="BI859" s="401"/>
      <c r="BJ859" s="400"/>
      <c r="BK859" s="401"/>
      <c r="BL859" s="400"/>
      <c r="BM859" s="401"/>
      <c r="BN859" s="400"/>
      <c r="BO859" s="401"/>
      <c r="BP859" s="400"/>
      <c r="BQ859" s="401"/>
      <c r="BR859" s="400"/>
      <c r="BS859" s="401"/>
      <c r="BT859" s="400"/>
      <c r="BU859" s="401"/>
      <c r="BV859" s="337">
        <f t="shared" si="343"/>
        <v>0</v>
      </c>
      <c r="BW859" s="337">
        <f t="shared" si="344"/>
        <v>0</v>
      </c>
    </row>
    <row r="860" spans="1:75" s="64" customFormat="1" ht="21.95" customHeight="1" thickBot="1" x14ac:dyDescent="0.25">
      <c r="A860" s="898" t="s">
        <v>3972</v>
      </c>
      <c r="B860" s="393" t="s">
        <v>3973</v>
      </c>
      <c r="C860" s="394" t="s">
        <v>3262</v>
      </c>
      <c r="D860" s="395" t="s">
        <v>3974</v>
      </c>
      <c r="E860" s="411" t="s">
        <v>3975</v>
      </c>
      <c r="F860" s="396" t="s">
        <v>3224</v>
      </c>
      <c r="G860" s="396" t="s">
        <v>3225</v>
      </c>
      <c r="H860" s="397" t="s">
        <v>1874</v>
      </c>
      <c r="I860" s="899" t="s">
        <v>1757</v>
      </c>
      <c r="J860" s="353" t="s">
        <v>3231</v>
      </c>
      <c r="K860" s="357" t="s">
        <v>60</v>
      </c>
      <c r="L860" s="402"/>
      <c r="M860" s="403"/>
      <c r="N860" s="402"/>
      <c r="O860" s="403"/>
      <c r="P860" s="402"/>
      <c r="Q860" s="403"/>
      <c r="R860" s="402"/>
      <c r="S860" s="403"/>
      <c r="T860" s="402"/>
      <c r="U860" s="403"/>
      <c r="V860" s="402"/>
      <c r="W860" s="403"/>
      <c r="X860" s="402"/>
      <c r="Y860" s="403"/>
      <c r="Z860" s="402"/>
      <c r="AA860" s="403"/>
      <c r="AB860" s="402"/>
      <c r="AC860" s="403"/>
      <c r="AD860" s="402"/>
      <c r="AE860" s="403"/>
      <c r="AF860" s="402"/>
      <c r="AG860" s="403"/>
      <c r="AH860" s="402"/>
      <c r="AI860" s="403"/>
      <c r="AJ860" s="402"/>
      <c r="AK860" s="403"/>
      <c r="AL860" s="402"/>
      <c r="AM860" s="403"/>
      <c r="AN860" s="402"/>
      <c r="AO860" s="403"/>
      <c r="AP860" s="402"/>
      <c r="AQ860" s="403"/>
      <c r="AR860" s="402"/>
      <c r="AS860" s="403"/>
      <c r="AT860" s="402"/>
      <c r="AU860" s="403"/>
      <c r="AV860" s="402"/>
      <c r="AW860" s="403"/>
      <c r="AX860" s="402"/>
      <c r="AY860" s="403"/>
      <c r="AZ860" s="402"/>
      <c r="BA860" s="403"/>
      <c r="BB860" s="402"/>
      <c r="BC860" s="403"/>
      <c r="BD860" s="402"/>
      <c r="BE860" s="403"/>
      <c r="BF860" s="402"/>
      <c r="BG860" s="403"/>
      <c r="BH860" s="402"/>
      <c r="BI860" s="403"/>
      <c r="BJ860" s="402"/>
      <c r="BK860" s="403"/>
      <c r="BL860" s="402"/>
      <c r="BM860" s="403"/>
      <c r="BN860" s="402"/>
      <c r="BO860" s="403"/>
      <c r="BP860" s="402"/>
      <c r="BQ860" s="403"/>
      <c r="BR860" s="402"/>
      <c r="BS860" s="403"/>
      <c r="BT860" s="402"/>
      <c r="BU860" s="403"/>
      <c r="BV860" s="337">
        <f t="shared" si="343"/>
        <v>0</v>
      </c>
      <c r="BW860" s="337">
        <f t="shared" si="344"/>
        <v>0</v>
      </c>
    </row>
    <row r="861" spans="1:75" s="64" customFormat="1" ht="21.95" customHeight="1" x14ac:dyDescent="0.25">
      <c r="A861" s="425" t="s">
        <v>3976</v>
      </c>
      <c r="B861" s="526" t="s">
        <v>3977</v>
      </c>
      <c r="C861" s="527">
        <v>4</v>
      </c>
      <c r="D861" s="528" t="s">
        <v>3978</v>
      </c>
      <c r="E861" s="426" t="s">
        <v>3979</v>
      </c>
      <c r="F861" s="529" t="s">
        <v>3224</v>
      </c>
      <c r="G861" s="529" t="s">
        <v>3225</v>
      </c>
      <c r="H861" s="530" t="s">
        <v>1876</v>
      </c>
      <c r="I861" s="384" t="s">
        <v>3980</v>
      </c>
      <c r="J861" s="353" t="s">
        <v>3268</v>
      </c>
      <c r="K861" s="354" t="s">
        <v>3232</v>
      </c>
      <c r="L861" s="402"/>
      <c r="M861" s="403"/>
      <c r="N861" s="402"/>
      <c r="O861" s="403"/>
      <c r="P861" s="402"/>
      <c r="Q861" s="403"/>
      <c r="R861" s="402"/>
      <c r="S861" s="403"/>
      <c r="T861" s="402"/>
      <c r="U861" s="403"/>
      <c r="V861" s="402"/>
      <c r="W861" s="403"/>
      <c r="X861" s="402"/>
      <c r="Y861" s="403"/>
      <c r="Z861" s="402"/>
      <c r="AA861" s="403"/>
      <c r="AB861" s="402"/>
      <c r="AC861" s="403"/>
      <c r="AD861" s="402"/>
      <c r="AE861" s="403"/>
      <c r="AF861" s="402"/>
      <c r="AG861" s="403"/>
      <c r="AH861" s="402"/>
      <c r="AI861" s="403"/>
      <c r="AJ861" s="402"/>
      <c r="AK861" s="403"/>
      <c r="AL861" s="402"/>
      <c r="AM861" s="403"/>
      <c r="AN861" s="402"/>
      <c r="AO861" s="403"/>
      <c r="AP861" s="402"/>
      <c r="AQ861" s="403"/>
      <c r="AR861" s="402"/>
      <c r="AS861" s="403"/>
      <c r="AT861" s="402"/>
      <c r="AU861" s="403"/>
      <c r="AV861" s="402"/>
      <c r="AW861" s="403"/>
      <c r="AX861" s="402"/>
      <c r="AY861" s="403"/>
      <c r="AZ861" s="402"/>
      <c r="BA861" s="403"/>
      <c r="BB861" s="402"/>
      <c r="BC861" s="403"/>
      <c r="BD861" s="402"/>
      <c r="BE861" s="403"/>
      <c r="BF861" s="402"/>
      <c r="BG861" s="403"/>
      <c r="BH861" s="402"/>
      <c r="BI861" s="403"/>
      <c r="BJ861" s="402"/>
      <c r="BK861" s="403"/>
      <c r="BL861" s="402"/>
      <c r="BM861" s="403"/>
      <c r="BN861" s="402"/>
      <c r="BO861" s="403"/>
      <c r="BP861" s="402"/>
      <c r="BQ861" s="403"/>
      <c r="BR861" s="402"/>
      <c r="BS861" s="403"/>
      <c r="BT861" s="402"/>
      <c r="BU861" s="403"/>
      <c r="BV861" s="337">
        <f>L861+N861+P861+R861+T861+V861+X861+Z861+AB861+AD861+AF861+AH861+AJ861+AL861+AN861+AP861+AR861+AT861+AV861+AX861+AZ861+BB861+BD861+BF861+BH861+BJ861+BL861+BN861+BP861+BR861+BT861</f>
        <v>0</v>
      </c>
      <c r="BW861" s="337">
        <f>M861+O861+Q861+S861+U861+W861+Y861+AA861+AC861+AE861+AG861+AI861+AK861+AM861+AO861+AQ861+AS861+AU861+AW861+AY861+BA861+BC861+BE861+BG861+BI861+BK861+BM861+BO861+BQ861+BS861+BU861</f>
        <v>0</v>
      </c>
    </row>
    <row r="862" spans="1:75" s="64" customFormat="1" ht="21.95" customHeight="1" x14ac:dyDescent="0.2">
      <c r="A862" s="385" t="s">
        <v>3976</v>
      </c>
      <c r="B862" s="386" t="s">
        <v>3977</v>
      </c>
      <c r="C862" s="352" t="s">
        <v>3262</v>
      </c>
      <c r="D862" s="387" t="s">
        <v>3978</v>
      </c>
      <c r="E862" s="388" t="s">
        <v>3979</v>
      </c>
      <c r="F862" s="389" t="s">
        <v>3224</v>
      </c>
      <c r="G862" s="389" t="s">
        <v>3225</v>
      </c>
      <c r="H862" s="390" t="s">
        <v>1876</v>
      </c>
      <c r="I862" s="391" t="s">
        <v>3980</v>
      </c>
      <c r="J862" s="353" t="s">
        <v>3268</v>
      </c>
      <c r="K862" s="353" t="s">
        <v>3234</v>
      </c>
      <c r="L862" s="400"/>
      <c r="M862" s="401"/>
      <c r="N862" s="400"/>
      <c r="O862" s="401"/>
      <c r="P862" s="400"/>
      <c r="Q862" s="401"/>
      <c r="R862" s="400"/>
      <c r="S862" s="401"/>
      <c r="T862" s="400"/>
      <c r="U862" s="401"/>
      <c r="V862" s="400"/>
      <c r="W862" s="401"/>
      <c r="X862" s="400"/>
      <c r="Y862" s="401"/>
      <c r="Z862" s="400"/>
      <c r="AA862" s="401"/>
      <c r="AB862" s="400"/>
      <c r="AC862" s="401"/>
      <c r="AD862" s="400"/>
      <c r="AE862" s="401"/>
      <c r="AF862" s="400"/>
      <c r="AG862" s="401"/>
      <c r="AH862" s="400"/>
      <c r="AI862" s="401"/>
      <c r="AJ862" s="400"/>
      <c r="AK862" s="401"/>
      <c r="AL862" s="400"/>
      <c r="AM862" s="401"/>
      <c r="AN862" s="400"/>
      <c r="AO862" s="401"/>
      <c r="AP862" s="400"/>
      <c r="AQ862" s="401"/>
      <c r="AR862" s="400"/>
      <c r="AS862" s="401"/>
      <c r="AT862" s="400"/>
      <c r="AU862" s="401"/>
      <c r="AV862" s="400"/>
      <c r="AW862" s="401"/>
      <c r="AX862" s="400"/>
      <c r="AY862" s="401"/>
      <c r="AZ862" s="400"/>
      <c r="BA862" s="401"/>
      <c r="BB862" s="400"/>
      <c r="BC862" s="401"/>
      <c r="BD862" s="400"/>
      <c r="BE862" s="401"/>
      <c r="BF862" s="400"/>
      <c r="BG862" s="401"/>
      <c r="BH862" s="400"/>
      <c r="BI862" s="401"/>
      <c r="BJ862" s="400"/>
      <c r="BK862" s="401"/>
      <c r="BL862" s="400"/>
      <c r="BM862" s="401"/>
      <c r="BN862" s="400"/>
      <c r="BO862" s="401"/>
      <c r="BP862" s="400"/>
      <c r="BQ862" s="401"/>
      <c r="BR862" s="400"/>
      <c r="BS862" s="401"/>
      <c r="BT862" s="400"/>
      <c r="BU862" s="401"/>
      <c r="BV862" s="337">
        <f t="shared" ref="BV862:BV865" si="345">L862+N862+P862+R862+T862+V862+X862+Z862+AB862+AD862+AF862+AH862+AJ862+AL862+AN862+AP862+AR862+AT862+AV862+AX862+AZ862+BB862+BD862+BF862+BH862+BJ862+BL862+BN862+BP862+BR862+BT862</f>
        <v>0</v>
      </c>
      <c r="BW862" s="337">
        <f t="shared" ref="BW862:BW865" si="346">M862+O862+Q862+S862+U862+W862+Y862+AA862+AC862+AE862+AG862+AI862+AK862+AM862+AO862+AQ862+AS862+AU862+AW862+AY862+BA862+BC862+BE862+BG862+BI862+BK862+BM862+BO862+BQ862+BS862+BU862</f>
        <v>0</v>
      </c>
    </row>
    <row r="863" spans="1:75" s="64" customFormat="1" ht="21.95" customHeight="1" x14ac:dyDescent="0.2">
      <c r="A863" s="385" t="s">
        <v>3976</v>
      </c>
      <c r="B863" s="386" t="s">
        <v>3977</v>
      </c>
      <c r="C863" s="392" t="s">
        <v>3262</v>
      </c>
      <c r="D863" s="387" t="s">
        <v>3978</v>
      </c>
      <c r="E863" s="388" t="s">
        <v>3979</v>
      </c>
      <c r="F863" s="389" t="s">
        <v>3224</v>
      </c>
      <c r="G863" s="389" t="s">
        <v>3225</v>
      </c>
      <c r="H863" s="390" t="s">
        <v>1876</v>
      </c>
      <c r="I863" s="391" t="s">
        <v>3980</v>
      </c>
      <c r="J863" s="353" t="s">
        <v>3268</v>
      </c>
      <c r="K863" s="355" t="s">
        <v>3235</v>
      </c>
      <c r="L863" s="400"/>
      <c r="M863" s="401"/>
      <c r="N863" s="400"/>
      <c r="O863" s="401"/>
      <c r="P863" s="400"/>
      <c r="Q863" s="401"/>
      <c r="R863" s="400"/>
      <c r="S863" s="401"/>
      <c r="T863" s="400"/>
      <c r="U863" s="401"/>
      <c r="V863" s="400"/>
      <c r="W863" s="401"/>
      <c r="X863" s="400"/>
      <c r="Y863" s="401"/>
      <c r="Z863" s="400"/>
      <c r="AA863" s="401"/>
      <c r="AB863" s="400"/>
      <c r="AC863" s="401"/>
      <c r="AD863" s="400"/>
      <c r="AE863" s="401"/>
      <c r="AF863" s="400"/>
      <c r="AG863" s="401"/>
      <c r="AH863" s="400"/>
      <c r="AI863" s="401"/>
      <c r="AJ863" s="400"/>
      <c r="AK863" s="401"/>
      <c r="AL863" s="400"/>
      <c r="AM863" s="401"/>
      <c r="AN863" s="400"/>
      <c r="AO863" s="401"/>
      <c r="AP863" s="400"/>
      <c r="AQ863" s="401"/>
      <c r="AR863" s="400"/>
      <c r="AS863" s="401"/>
      <c r="AT863" s="400"/>
      <c r="AU863" s="401"/>
      <c r="AV863" s="400"/>
      <c r="AW863" s="401"/>
      <c r="AX863" s="400"/>
      <c r="AY863" s="401"/>
      <c r="AZ863" s="400"/>
      <c r="BA863" s="401"/>
      <c r="BB863" s="400"/>
      <c r="BC863" s="401"/>
      <c r="BD863" s="400"/>
      <c r="BE863" s="401"/>
      <c r="BF863" s="400"/>
      <c r="BG863" s="401"/>
      <c r="BH863" s="400"/>
      <c r="BI863" s="401"/>
      <c r="BJ863" s="400"/>
      <c r="BK863" s="401"/>
      <c r="BL863" s="400"/>
      <c r="BM863" s="401"/>
      <c r="BN863" s="400"/>
      <c r="BO863" s="401"/>
      <c r="BP863" s="400"/>
      <c r="BQ863" s="401"/>
      <c r="BR863" s="400"/>
      <c r="BS863" s="401"/>
      <c r="BT863" s="400"/>
      <c r="BU863" s="401"/>
      <c r="BV863" s="337">
        <f t="shared" si="345"/>
        <v>0</v>
      </c>
      <c r="BW863" s="337">
        <f t="shared" si="346"/>
        <v>0</v>
      </c>
    </row>
    <row r="864" spans="1:75" s="64" customFormat="1" ht="21.95" customHeight="1" x14ac:dyDescent="0.2">
      <c r="A864" s="385" t="s">
        <v>3976</v>
      </c>
      <c r="B864" s="386" t="s">
        <v>3977</v>
      </c>
      <c r="C864" s="392" t="s">
        <v>3262</v>
      </c>
      <c r="D864" s="387" t="s">
        <v>3978</v>
      </c>
      <c r="E864" s="388" t="s">
        <v>3979</v>
      </c>
      <c r="F864" s="389" t="s">
        <v>3224</v>
      </c>
      <c r="G864" s="389" t="s">
        <v>3225</v>
      </c>
      <c r="H864" s="390" t="s">
        <v>1876</v>
      </c>
      <c r="I864" s="391" t="s">
        <v>3980</v>
      </c>
      <c r="J864" s="353" t="s">
        <v>3268</v>
      </c>
      <c r="K864" s="356" t="s">
        <v>3236</v>
      </c>
      <c r="L864" s="400"/>
      <c r="M864" s="401"/>
      <c r="N864" s="400"/>
      <c r="O864" s="401"/>
      <c r="P864" s="400"/>
      <c r="Q864" s="401"/>
      <c r="R864" s="400"/>
      <c r="S864" s="401"/>
      <c r="T864" s="400"/>
      <c r="U864" s="401"/>
      <c r="V864" s="400"/>
      <c r="W864" s="401"/>
      <c r="X864" s="400"/>
      <c r="Y864" s="401"/>
      <c r="Z864" s="400"/>
      <c r="AA864" s="401"/>
      <c r="AB864" s="400"/>
      <c r="AC864" s="401"/>
      <c r="AD864" s="400"/>
      <c r="AE864" s="401"/>
      <c r="AF864" s="400"/>
      <c r="AG864" s="401"/>
      <c r="AH864" s="400"/>
      <c r="AI864" s="401"/>
      <c r="AJ864" s="400"/>
      <c r="AK864" s="401"/>
      <c r="AL864" s="400"/>
      <c r="AM864" s="401"/>
      <c r="AN864" s="400"/>
      <c r="AO864" s="401"/>
      <c r="AP864" s="400"/>
      <c r="AQ864" s="401"/>
      <c r="AR864" s="400"/>
      <c r="AS864" s="401"/>
      <c r="AT864" s="400"/>
      <c r="AU864" s="401"/>
      <c r="AV864" s="400"/>
      <c r="AW864" s="401"/>
      <c r="AX864" s="400"/>
      <c r="AY864" s="401"/>
      <c r="AZ864" s="400"/>
      <c r="BA864" s="401"/>
      <c r="BB864" s="400"/>
      <c r="BC864" s="401"/>
      <c r="BD864" s="400"/>
      <c r="BE864" s="401"/>
      <c r="BF864" s="400"/>
      <c r="BG864" s="401"/>
      <c r="BH864" s="400"/>
      <c r="BI864" s="401"/>
      <c r="BJ864" s="400"/>
      <c r="BK864" s="401"/>
      <c r="BL864" s="400"/>
      <c r="BM864" s="401"/>
      <c r="BN864" s="400"/>
      <c r="BO864" s="401"/>
      <c r="BP864" s="400"/>
      <c r="BQ864" s="401"/>
      <c r="BR864" s="400"/>
      <c r="BS864" s="401"/>
      <c r="BT864" s="400"/>
      <c r="BU864" s="401"/>
      <c r="BV864" s="337">
        <f t="shared" si="345"/>
        <v>0</v>
      </c>
      <c r="BW864" s="337">
        <f t="shared" si="346"/>
        <v>0</v>
      </c>
    </row>
    <row r="865" spans="1:75" s="64" customFormat="1" ht="21.95" customHeight="1" thickBot="1" x14ac:dyDescent="0.25">
      <c r="A865" s="898" t="s">
        <v>3976</v>
      </c>
      <c r="B865" s="393" t="s">
        <v>3977</v>
      </c>
      <c r="C865" s="394" t="s">
        <v>3262</v>
      </c>
      <c r="D865" s="395" t="s">
        <v>3978</v>
      </c>
      <c r="E865" s="411" t="s">
        <v>3979</v>
      </c>
      <c r="F865" s="396" t="s">
        <v>3224</v>
      </c>
      <c r="G865" s="396" t="s">
        <v>3225</v>
      </c>
      <c r="H865" s="397" t="s">
        <v>1876</v>
      </c>
      <c r="I865" s="899" t="s">
        <v>3980</v>
      </c>
      <c r="J865" s="353" t="s">
        <v>3268</v>
      </c>
      <c r="K865" s="357" t="s">
        <v>60</v>
      </c>
      <c r="L865" s="402"/>
      <c r="M865" s="403"/>
      <c r="N865" s="402"/>
      <c r="O865" s="403"/>
      <c r="P865" s="402"/>
      <c r="Q865" s="403"/>
      <c r="R865" s="402"/>
      <c r="S865" s="403"/>
      <c r="T865" s="402"/>
      <c r="U865" s="403"/>
      <c r="V865" s="402"/>
      <c r="W865" s="403"/>
      <c r="X865" s="402"/>
      <c r="Y865" s="403"/>
      <c r="Z865" s="402"/>
      <c r="AA865" s="403"/>
      <c r="AB865" s="402"/>
      <c r="AC865" s="403"/>
      <c r="AD865" s="402"/>
      <c r="AE865" s="403"/>
      <c r="AF865" s="402"/>
      <c r="AG865" s="403"/>
      <c r="AH865" s="402"/>
      <c r="AI865" s="403"/>
      <c r="AJ865" s="402"/>
      <c r="AK865" s="403"/>
      <c r="AL865" s="402"/>
      <c r="AM865" s="403"/>
      <c r="AN865" s="402"/>
      <c r="AO865" s="403"/>
      <c r="AP865" s="402"/>
      <c r="AQ865" s="403"/>
      <c r="AR865" s="402"/>
      <c r="AS865" s="403"/>
      <c r="AT865" s="402"/>
      <c r="AU865" s="403"/>
      <c r="AV865" s="402"/>
      <c r="AW865" s="403"/>
      <c r="AX865" s="402"/>
      <c r="AY865" s="403"/>
      <c r="AZ865" s="402"/>
      <c r="BA865" s="403"/>
      <c r="BB865" s="402"/>
      <c r="BC865" s="403"/>
      <c r="BD865" s="402"/>
      <c r="BE865" s="403"/>
      <c r="BF865" s="402"/>
      <c r="BG865" s="403"/>
      <c r="BH865" s="402"/>
      <c r="BI865" s="403"/>
      <c r="BJ865" s="402"/>
      <c r="BK865" s="403"/>
      <c r="BL865" s="402"/>
      <c r="BM865" s="403"/>
      <c r="BN865" s="402"/>
      <c r="BO865" s="403"/>
      <c r="BP865" s="402"/>
      <c r="BQ865" s="403"/>
      <c r="BR865" s="402"/>
      <c r="BS865" s="403"/>
      <c r="BT865" s="402"/>
      <c r="BU865" s="403"/>
      <c r="BV865" s="337">
        <f t="shared" si="345"/>
        <v>0</v>
      </c>
      <c r="BW865" s="337">
        <f t="shared" si="346"/>
        <v>0</v>
      </c>
    </row>
    <row r="866" spans="1:75" s="64" customFormat="1" ht="21.95" customHeight="1" x14ac:dyDescent="0.25">
      <c r="A866" s="425" t="s">
        <v>3981</v>
      </c>
      <c r="B866" s="526" t="s">
        <v>3982</v>
      </c>
      <c r="C866" s="527">
        <v>2</v>
      </c>
      <c r="D866" s="528" t="s">
        <v>3983</v>
      </c>
      <c r="E866" s="426" t="s">
        <v>3984</v>
      </c>
      <c r="F866" s="529" t="s">
        <v>3224</v>
      </c>
      <c r="G866" s="529" t="s">
        <v>3225</v>
      </c>
      <c r="H866" s="530" t="s">
        <v>1878</v>
      </c>
      <c r="I866" s="384" t="s">
        <v>3985</v>
      </c>
      <c r="J866" s="353" t="s">
        <v>3268</v>
      </c>
      <c r="K866" s="354" t="s">
        <v>3232</v>
      </c>
      <c r="L866" s="402"/>
      <c r="M866" s="403"/>
      <c r="N866" s="402"/>
      <c r="O866" s="403"/>
      <c r="P866" s="402"/>
      <c r="Q866" s="403"/>
      <c r="R866" s="402"/>
      <c r="S866" s="403"/>
      <c r="T866" s="402"/>
      <c r="U866" s="403"/>
      <c r="V866" s="402"/>
      <c r="W866" s="403"/>
      <c r="X866" s="402"/>
      <c r="Y866" s="403"/>
      <c r="Z866" s="402"/>
      <c r="AA866" s="403"/>
      <c r="AB866" s="402"/>
      <c r="AC866" s="403"/>
      <c r="AD866" s="402"/>
      <c r="AE866" s="403"/>
      <c r="AF866" s="402"/>
      <c r="AG866" s="403"/>
      <c r="AH866" s="402"/>
      <c r="AI866" s="403"/>
      <c r="AJ866" s="402"/>
      <c r="AK866" s="403"/>
      <c r="AL866" s="402"/>
      <c r="AM866" s="403"/>
      <c r="AN866" s="402"/>
      <c r="AO866" s="403"/>
      <c r="AP866" s="402"/>
      <c r="AQ866" s="403"/>
      <c r="AR866" s="402"/>
      <c r="AS866" s="403"/>
      <c r="AT866" s="402"/>
      <c r="AU866" s="403"/>
      <c r="AV866" s="402"/>
      <c r="AW866" s="403"/>
      <c r="AX866" s="402"/>
      <c r="AY866" s="403"/>
      <c r="AZ866" s="402"/>
      <c r="BA866" s="403"/>
      <c r="BB866" s="402"/>
      <c r="BC866" s="403"/>
      <c r="BD866" s="402"/>
      <c r="BE866" s="403"/>
      <c r="BF866" s="402"/>
      <c r="BG866" s="403"/>
      <c r="BH866" s="402"/>
      <c r="BI866" s="403"/>
      <c r="BJ866" s="402"/>
      <c r="BK866" s="403"/>
      <c r="BL866" s="402"/>
      <c r="BM866" s="403"/>
      <c r="BN866" s="402"/>
      <c r="BO866" s="403"/>
      <c r="BP866" s="402"/>
      <c r="BQ866" s="403"/>
      <c r="BR866" s="402"/>
      <c r="BS866" s="403"/>
      <c r="BT866" s="402"/>
      <c r="BU866" s="403"/>
      <c r="BV866" s="337">
        <f>L866+N866+P866+R866+T866+V866+X866+Z866+AB866+AD866+AF866+AH866+AJ866+AL866+AN866+AP866+AR866+AT866+AV866+AX866+AZ866+BB866+BD866+BF866+BH866+BJ866+BL866+BN866+BP866+BR866+BT866</f>
        <v>0</v>
      </c>
      <c r="BW866" s="337">
        <f>M866+O866+Q866+S866+U866+W866+Y866+AA866+AC866+AE866+AG866+AI866+AK866+AM866+AO866+AQ866+AS866+AU866+AW866+AY866+BA866+BC866+BE866+BG866+BI866+BK866+BM866+BO866+BQ866+BS866+BU866</f>
        <v>0</v>
      </c>
    </row>
    <row r="867" spans="1:75" s="64" customFormat="1" ht="21.95" customHeight="1" x14ac:dyDescent="0.2">
      <c r="A867" s="385" t="s">
        <v>3981</v>
      </c>
      <c r="B867" s="386" t="s">
        <v>3982</v>
      </c>
      <c r="C867" s="352" t="s">
        <v>3233</v>
      </c>
      <c r="D867" s="387" t="s">
        <v>3983</v>
      </c>
      <c r="E867" s="388" t="s">
        <v>3984</v>
      </c>
      <c r="F867" s="389" t="s">
        <v>3224</v>
      </c>
      <c r="G867" s="389" t="s">
        <v>3225</v>
      </c>
      <c r="H867" s="390" t="s">
        <v>1878</v>
      </c>
      <c r="I867" s="391" t="s">
        <v>3985</v>
      </c>
      <c r="J867" s="353" t="s">
        <v>3268</v>
      </c>
      <c r="K867" s="353" t="s">
        <v>3234</v>
      </c>
      <c r="L867" s="400"/>
      <c r="M867" s="401"/>
      <c r="N867" s="400"/>
      <c r="O867" s="401"/>
      <c r="P867" s="400"/>
      <c r="Q867" s="401"/>
      <c r="R867" s="400"/>
      <c r="S867" s="401"/>
      <c r="T867" s="400"/>
      <c r="U867" s="401"/>
      <c r="V867" s="400"/>
      <c r="W867" s="401"/>
      <c r="X867" s="400"/>
      <c r="Y867" s="401"/>
      <c r="Z867" s="400"/>
      <c r="AA867" s="401"/>
      <c r="AB867" s="400"/>
      <c r="AC867" s="401"/>
      <c r="AD867" s="400"/>
      <c r="AE867" s="401"/>
      <c r="AF867" s="400"/>
      <c r="AG867" s="401"/>
      <c r="AH867" s="400"/>
      <c r="AI867" s="401"/>
      <c r="AJ867" s="400"/>
      <c r="AK867" s="401"/>
      <c r="AL867" s="400"/>
      <c r="AM867" s="401"/>
      <c r="AN867" s="400"/>
      <c r="AO867" s="401"/>
      <c r="AP867" s="400"/>
      <c r="AQ867" s="401"/>
      <c r="AR867" s="400"/>
      <c r="AS867" s="401"/>
      <c r="AT867" s="400"/>
      <c r="AU867" s="401"/>
      <c r="AV867" s="400"/>
      <c r="AW867" s="401"/>
      <c r="AX867" s="400"/>
      <c r="AY867" s="401"/>
      <c r="AZ867" s="400"/>
      <c r="BA867" s="401"/>
      <c r="BB867" s="400"/>
      <c r="BC867" s="401"/>
      <c r="BD867" s="400"/>
      <c r="BE867" s="401"/>
      <c r="BF867" s="400"/>
      <c r="BG867" s="401"/>
      <c r="BH867" s="400"/>
      <c r="BI867" s="401"/>
      <c r="BJ867" s="400"/>
      <c r="BK867" s="401"/>
      <c r="BL867" s="400"/>
      <c r="BM867" s="401"/>
      <c r="BN867" s="400"/>
      <c r="BO867" s="401"/>
      <c r="BP867" s="400"/>
      <c r="BQ867" s="401"/>
      <c r="BR867" s="400"/>
      <c r="BS867" s="401"/>
      <c r="BT867" s="400"/>
      <c r="BU867" s="401"/>
      <c r="BV867" s="337">
        <f t="shared" ref="BV867:BV870" si="347">L867+N867+P867+R867+T867+V867+X867+Z867+AB867+AD867+AF867+AH867+AJ867+AL867+AN867+AP867+AR867+AT867+AV867+AX867+AZ867+BB867+BD867+BF867+BH867+BJ867+BL867+BN867+BP867+BR867+BT867</f>
        <v>0</v>
      </c>
      <c r="BW867" s="337">
        <f t="shared" ref="BW867:BW870" si="348">M867+O867+Q867+S867+U867+W867+Y867+AA867+AC867+AE867+AG867+AI867+AK867+AM867+AO867+AQ867+AS867+AU867+AW867+AY867+BA867+BC867+BE867+BG867+BI867+BK867+BM867+BO867+BQ867+BS867+BU867</f>
        <v>0</v>
      </c>
    </row>
    <row r="868" spans="1:75" s="64" customFormat="1" ht="21.95" customHeight="1" x14ac:dyDescent="0.2">
      <c r="A868" s="385" t="s">
        <v>3981</v>
      </c>
      <c r="B868" s="386" t="s">
        <v>3982</v>
      </c>
      <c r="C868" s="392" t="s">
        <v>3233</v>
      </c>
      <c r="D868" s="387" t="s">
        <v>3983</v>
      </c>
      <c r="E868" s="388" t="s">
        <v>3984</v>
      </c>
      <c r="F868" s="389" t="s">
        <v>3224</v>
      </c>
      <c r="G868" s="389" t="s">
        <v>3225</v>
      </c>
      <c r="H868" s="390" t="s">
        <v>1878</v>
      </c>
      <c r="I868" s="391" t="s">
        <v>3985</v>
      </c>
      <c r="J868" s="353" t="s">
        <v>3268</v>
      </c>
      <c r="K868" s="355" t="s">
        <v>3235</v>
      </c>
      <c r="L868" s="400"/>
      <c r="M868" s="401"/>
      <c r="N868" s="400"/>
      <c r="O868" s="401"/>
      <c r="P868" s="400"/>
      <c r="Q868" s="401"/>
      <c r="R868" s="400"/>
      <c r="S868" s="401"/>
      <c r="T868" s="400"/>
      <c r="U868" s="401"/>
      <c r="V868" s="400"/>
      <c r="W868" s="401"/>
      <c r="X868" s="400"/>
      <c r="Y868" s="401"/>
      <c r="Z868" s="400"/>
      <c r="AA868" s="401"/>
      <c r="AB868" s="400"/>
      <c r="AC868" s="401"/>
      <c r="AD868" s="400"/>
      <c r="AE868" s="401"/>
      <c r="AF868" s="400"/>
      <c r="AG868" s="401"/>
      <c r="AH868" s="400"/>
      <c r="AI868" s="401"/>
      <c r="AJ868" s="400"/>
      <c r="AK868" s="401"/>
      <c r="AL868" s="400"/>
      <c r="AM868" s="401"/>
      <c r="AN868" s="400"/>
      <c r="AO868" s="401"/>
      <c r="AP868" s="400"/>
      <c r="AQ868" s="401"/>
      <c r="AR868" s="400"/>
      <c r="AS868" s="401"/>
      <c r="AT868" s="400"/>
      <c r="AU868" s="401"/>
      <c r="AV868" s="400"/>
      <c r="AW868" s="401"/>
      <c r="AX868" s="400"/>
      <c r="AY868" s="401"/>
      <c r="AZ868" s="400"/>
      <c r="BA868" s="401"/>
      <c r="BB868" s="400"/>
      <c r="BC868" s="401"/>
      <c r="BD868" s="400"/>
      <c r="BE868" s="401"/>
      <c r="BF868" s="400"/>
      <c r="BG868" s="401"/>
      <c r="BH868" s="400"/>
      <c r="BI868" s="401"/>
      <c r="BJ868" s="400"/>
      <c r="BK868" s="401"/>
      <c r="BL868" s="400"/>
      <c r="BM868" s="401"/>
      <c r="BN868" s="400"/>
      <c r="BO868" s="401"/>
      <c r="BP868" s="400"/>
      <c r="BQ868" s="401"/>
      <c r="BR868" s="400"/>
      <c r="BS868" s="401"/>
      <c r="BT868" s="400"/>
      <c r="BU868" s="401"/>
      <c r="BV868" s="337">
        <f t="shared" si="347"/>
        <v>0</v>
      </c>
      <c r="BW868" s="337">
        <f t="shared" si="348"/>
        <v>0</v>
      </c>
    </row>
    <row r="869" spans="1:75" s="64" customFormat="1" ht="21.95" customHeight="1" x14ac:dyDescent="0.2">
      <c r="A869" s="385" t="s">
        <v>3981</v>
      </c>
      <c r="B869" s="386" t="s">
        <v>3982</v>
      </c>
      <c r="C869" s="392" t="s">
        <v>3233</v>
      </c>
      <c r="D869" s="387" t="s">
        <v>3983</v>
      </c>
      <c r="E869" s="388" t="s">
        <v>3984</v>
      </c>
      <c r="F869" s="389" t="s">
        <v>3224</v>
      </c>
      <c r="G869" s="389" t="s">
        <v>3225</v>
      </c>
      <c r="H869" s="390" t="s">
        <v>1878</v>
      </c>
      <c r="I869" s="391" t="s">
        <v>3985</v>
      </c>
      <c r="J869" s="353" t="s">
        <v>3268</v>
      </c>
      <c r="K869" s="356" t="s">
        <v>3236</v>
      </c>
      <c r="L869" s="400"/>
      <c r="M869" s="401"/>
      <c r="N869" s="400"/>
      <c r="O869" s="401"/>
      <c r="P869" s="400"/>
      <c r="Q869" s="401"/>
      <c r="R869" s="400"/>
      <c r="S869" s="401"/>
      <c r="T869" s="400"/>
      <c r="U869" s="401"/>
      <c r="V869" s="400"/>
      <c r="W869" s="401"/>
      <c r="X869" s="400"/>
      <c r="Y869" s="401"/>
      <c r="Z869" s="400"/>
      <c r="AA869" s="401"/>
      <c r="AB869" s="400"/>
      <c r="AC869" s="401"/>
      <c r="AD869" s="400"/>
      <c r="AE869" s="401"/>
      <c r="AF869" s="400"/>
      <c r="AG869" s="401"/>
      <c r="AH869" s="400"/>
      <c r="AI869" s="401"/>
      <c r="AJ869" s="400"/>
      <c r="AK869" s="401"/>
      <c r="AL869" s="400"/>
      <c r="AM869" s="401"/>
      <c r="AN869" s="400"/>
      <c r="AO869" s="401"/>
      <c r="AP869" s="400"/>
      <c r="AQ869" s="401"/>
      <c r="AR869" s="400"/>
      <c r="AS869" s="401"/>
      <c r="AT869" s="400"/>
      <c r="AU869" s="401"/>
      <c r="AV869" s="400"/>
      <c r="AW869" s="401"/>
      <c r="AX869" s="400"/>
      <c r="AY869" s="401"/>
      <c r="AZ869" s="400"/>
      <c r="BA869" s="401"/>
      <c r="BB869" s="400"/>
      <c r="BC869" s="401"/>
      <c r="BD869" s="400"/>
      <c r="BE869" s="401"/>
      <c r="BF869" s="400"/>
      <c r="BG869" s="401"/>
      <c r="BH869" s="400"/>
      <c r="BI869" s="401"/>
      <c r="BJ869" s="400"/>
      <c r="BK869" s="401"/>
      <c r="BL869" s="400"/>
      <c r="BM869" s="401"/>
      <c r="BN869" s="400"/>
      <c r="BO869" s="401"/>
      <c r="BP869" s="400"/>
      <c r="BQ869" s="401"/>
      <c r="BR869" s="400"/>
      <c r="BS869" s="401"/>
      <c r="BT869" s="400"/>
      <c r="BU869" s="401"/>
      <c r="BV869" s="337">
        <f t="shared" si="347"/>
        <v>0</v>
      </c>
      <c r="BW869" s="337">
        <f t="shared" si="348"/>
        <v>0</v>
      </c>
    </row>
    <row r="870" spans="1:75" s="64" customFormat="1" ht="21.95" customHeight="1" thickBot="1" x14ac:dyDescent="0.25">
      <c r="A870" s="898" t="s">
        <v>3981</v>
      </c>
      <c r="B870" s="393" t="s">
        <v>3982</v>
      </c>
      <c r="C870" s="394" t="s">
        <v>3233</v>
      </c>
      <c r="D870" s="395" t="s">
        <v>3983</v>
      </c>
      <c r="E870" s="411" t="s">
        <v>3984</v>
      </c>
      <c r="F870" s="396" t="s">
        <v>3224</v>
      </c>
      <c r="G870" s="396" t="s">
        <v>3225</v>
      </c>
      <c r="H870" s="397" t="s">
        <v>1878</v>
      </c>
      <c r="I870" s="899" t="s">
        <v>3985</v>
      </c>
      <c r="J870" s="353" t="s">
        <v>3268</v>
      </c>
      <c r="K870" s="357" t="s">
        <v>60</v>
      </c>
      <c r="L870" s="402"/>
      <c r="M870" s="403"/>
      <c r="N870" s="402"/>
      <c r="O870" s="403"/>
      <c r="P870" s="402"/>
      <c r="Q870" s="403"/>
      <c r="R870" s="402"/>
      <c r="S870" s="403"/>
      <c r="T870" s="402"/>
      <c r="U870" s="403"/>
      <c r="V870" s="402"/>
      <c r="W870" s="403"/>
      <c r="X870" s="402"/>
      <c r="Y870" s="403"/>
      <c r="Z870" s="402"/>
      <c r="AA870" s="403"/>
      <c r="AB870" s="402"/>
      <c r="AC870" s="403"/>
      <c r="AD870" s="402"/>
      <c r="AE870" s="403"/>
      <c r="AF870" s="402"/>
      <c r="AG870" s="403"/>
      <c r="AH870" s="402"/>
      <c r="AI870" s="403"/>
      <c r="AJ870" s="402"/>
      <c r="AK870" s="403"/>
      <c r="AL870" s="402"/>
      <c r="AM870" s="403"/>
      <c r="AN870" s="402"/>
      <c r="AO870" s="403"/>
      <c r="AP870" s="402"/>
      <c r="AQ870" s="403"/>
      <c r="AR870" s="402"/>
      <c r="AS870" s="403"/>
      <c r="AT870" s="402"/>
      <c r="AU870" s="403"/>
      <c r="AV870" s="402"/>
      <c r="AW870" s="403"/>
      <c r="AX870" s="402"/>
      <c r="AY870" s="403"/>
      <c r="AZ870" s="402"/>
      <c r="BA870" s="403"/>
      <c r="BB870" s="402"/>
      <c r="BC870" s="403"/>
      <c r="BD870" s="402"/>
      <c r="BE870" s="403"/>
      <c r="BF870" s="402"/>
      <c r="BG870" s="403"/>
      <c r="BH870" s="402"/>
      <c r="BI870" s="403"/>
      <c r="BJ870" s="402"/>
      <c r="BK870" s="403"/>
      <c r="BL870" s="402"/>
      <c r="BM870" s="403"/>
      <c r="BN870" s="402"/>
      <c r="BO870" s="403"/>
      <c r="BP870" s="402"/>
      <c r="BQ870" s="403"/>
      <c r="BR870" s="402"/>
      <c r="BS870" s="403"/>
      <c r="BT870" s="402"/>
      <c r="BU870" s="403"/>
      <c r="BV870" s="337">
        <f t="shared" si="347"/>
        <v>0</v>
      </c>
      <c r="BW870" s="337">
        <f t="shared" si="348"/>
        <v>0</v>
      </c>
    </row>
    <row r="871" spans="1:75" s="64" customFormat="1" ht="21.95" customHeight="1" x14ac:dyDescent="0.25">
      <c r="A871" s="425" t="s">
        <v>3986</v>
      </c>
      <c r="B871" s="526" t="s">
        <v>3987</v>
      </c>
      <c r="C871" s="527">
        <v>2</v>
      </c>
      <c r="D871" s="528" t="s">
        <v>3983</v>
      </c>
      <c r="E871" s="426" t="s">
        <v>3988</v>
      </c>
      <c r="F871" s="529" t="s">
        <v>3224</v>
      </c>
      <c r="G871" s="529" t="s">
        <v>3225</v>
      </c>
      <c r="H871" s="530" t="s">
        <v>1878</v>
      </c>
      <c r="I871" s="384" t="s">
        <v>3989</v>
      </c>
      <c r="J871" s="353" t="s">
        <v>3268</v>
      </c>
      <c r="K871" s="354" t="s">
        <v>3232</v>
      </c>
      <c r="L871" s="402"/>
      <c r="M871" s="403"/>
      <c r="N871" s="402"/>
      <c r="O871" s="403"/>
      <c r="P871" s="402"/>
      <c r="Q871" s="403"/>
      <c r="R871" s="402"/>
      <c r="S871" s="403"/>
      <c r="T871" s="402"/>
      <c r="U871" s="403"/>
      <c r="V871" s="402"/>
      <c r="W871" s="403"/>
      <c r="X871" s="402"/>
      <c r="Y871" s="403"/>
      <c r="Z871" s="402"/>
      <c r="AA871" s="403"/>
      <c r="AB871" s="402"/>
      <c r="AC871" s="403"/>
      <c r="AD871" s="402"/>
      <c r="AE871" s="403"/>
      <c r="AF871" s="402"/>
      <c r="AG871" s="403"/>
      <c r="AH871" s="402"/>
      <c r="AI871" s="403"/>
      <c r="AJ871" s="402"/>
      <c r="AK871" s="403"/>
      <c r="AL871" s="402"/>
      <c r="AM871" s="403"/>
      <c r="AN871" s="402"/>
      <c r="AO871" s="403"/>
      <c r="AP871" s="402"/>
      <c r="AQ871" s="403"/>
      <c r="AR871" s="402"/>
      <c r="AS871" s="403"/>
      <c r="AT871" s="402"/>
      <c r="AU871" s="403"/>
      <c r="AV871" s="402"/>
      <c r="AW871" s="403"/>
      <c r="AX871" s="402"/>
      <c r="AY871" s="403"/>
      <c r="AZ871" s="402"/>
      <c r="BA871" s="403"/>
      <c r="BB871" s="402"/>
      <c r="BC871" s="403"/>
      <c r="BD871" s="402"/>
      <c r="BE871" s="403"/>
      <c r="BF871" s="402"/>
      <c r="BG871" s="403"/>
      <c r="BH871" s="402"/>
      <c r="BI871" s="403"/>
      <c r="BJ871" s="402"/>
      <c r="BK871" s="403"/>
      <c r="BL871" s="402"/>
      <c r="BM871" s="403"/>
      <c r="BN871" s="402"/>
      <c r="BO871" s="403"/>
      <c r="BP871" s="402"/>
      <c r="BQ871" s="403"/>
      <c r="BR871" s="402"/>
      <c r="BS871" s="403"/>
      <c r="BT871" s="402"/>
      <c r="BU871" s="403"/>
      <c r="BV871" s="337">
        <f>L871+N871+P871+R871+T871+V871+X871+Z871+AB871+AD871+AF871+AH871+AJ871+AL871+AN871+AP871+AR871+AT871+AV871+AX871+AZ871+BB871+BD871+BF871+BH871+BJ871+BL871+BN871+BP871+BR871+BT871</f>
        <v>0</v>
      </c>
      <c r="BW871" s="337">
        <f>M871+O871+Q871+S871+U871+W871+Y871+AA871+AC871+AE871+AG871+AI871+AK871+AM871+AO871+AQ871+AS871+AU871+AW871+AY871+BA871+BC871+BE871+BG871+BI871+BK871+BM871+BO871+BQ871+BS871+BU871</f>
        <v>0</v>
      </c>
    </row>
    <row r="872" spans="1:75" s="64" customFormat="1" ht="21.95" customHeight="1" x14ac:dyDescent="0.2">
      <c r="A872" s="385" t="s">
        <v>3986</v>
      </c>
      <c r="B872" s="386" t="s">
        <v>3987</v>
      </c>
      <c r="C872" s="352" t="s">
        <v>3233</v>
      </c>
      <c r="D872" s="387" t="s">
        <v>3983</v>
      </c>
      <c r="E872" s="388" t="s">
        <v>3988</v>
      </c>
      <c r="F872" s="389" t="s">
        <v>3224</v>
      </c>
      <c r="G872" s="389" t="s">
        <v>3225</v>
      </c>
      <c r="H872" s="390" t="s">
        <v>1878</v>
      </c>
      <c r="I872" s="391" t="s">
        <v>3989</v>
      </c>
      <c r="J872" s="353" t="s">
        <v>3268</v>
      </c>
      <c r="K872" s="353" t="s">
        <v>3234</v>
      </c>
      <c r="L872" s="400"/>
      <c r="M872" s="401"/>
      <c r="N872" s="400"/>
      <c r="O872" s="401"/>
      <c r="P872" s="400"/>
      <c r="Q872" s="401"/>
      <c r="R872" s="400"/>
      <c r="S872" s="401"/>
      <c r="T872" s="400"/>
      <c r="U872" s="401"/>
      <c r="V872" s="400"/>
      <c r="W872" s="401"/>
      <c r="X872" s="400"/>
      <c r="Y872" s="401"/>
      <c r="Z872" s="400"/>
      <c r="AA872" s="401"/>
      <c r="AB872" s="400"/>
      <c r="AC872" s="401"/>
      <c r="AD872" s="400"/>
      <c r="AE872" s="401"/>
      <c r="AF872" s="400"/>
      <c r="AG872" s="401"/>
      <c r="AH872" s="400"/>
      <c r="AI872" s="401"/>
      <c r="AJ872" s="400"/>
      <c r="AK872" s="401"/>
      <c r="AL872" s="400"/>
      <c r="AM872" s="401"/>
      <c r="AN872" s="400"/>
      <c r="AO872" s="401"/>
      <c r="AP872" s="400"/>
      <c r="AQ872" s="401"/>
      <c r="AR872" s="400"/>
      <c r="AS872" s="401"/>
      <c r="AT872" s="400"/>
      <c r="AU872" s="401"/>
      <c r="AV872" s="400"/>
      <c r="AW872" s="401"/>
      <c r="AX872" s="400"/>
      <c r="AY872" s="401"/>
      <c r="AZ872" s="400"/>
      <c r="BA872" s="401"/>
      <c r="BB872" s="400"/>
      <c r="BC872" s="401"/>
      <c r="BD872" s="400"/>
      <c r="BE872" s="401"/>
      <c r="BF872" s="400"/>
      <c r="BG872" s="401"/>
      <c r="BH872" s="400"/>
      <c r="BI872" s="401"/>
      <c r="BJ872" s="400"/>
      <c r="BK872" s="401"/>
      <c r="BL872" s="400"/>
      <c r="BM872" s="401"/>
      <c r="BN872" s="400"/>
      <c r="BO872" s="401"/>
      <c r="BP872" s="400"/>
      <c r="BQ872" s="401"/>
      <c r="BR872" s="400"/>
      <c r="BS872" s="401"/>
      <c r="BT872" s="400"/>
      <c r="BU872" s="401"/>
      <c r="BV872" s="337">
        <f t="shared" ref="BV872:BV875" si="349">L872+N872+P872+R872+T872+V872+X872+Z872+AB872+AD872+AF872+AH872+AJ872+AL872+AN872+AP872+AR872+AT872+AV872+AX872+AZ872+BB872+BD872+BF872+BH872+BJ872+BL872+BN872+BP872+BR872+BT872</f>
        <v>0</v>
      </c>
      <c r="BW872" s="337">
        <f t="shared" ref="BW872:BW875" si="350">M872+O872+Q872+S872+U872+W872+Y872+AA872+AC872+AE872+AG872+AI872+AK872+AM872+AO872+AQ872+AS872+AU872+AW872+AY872+BA872+BC872+BE872+BG872+BI872+BK872+BM872+BO872+BQ872+BS872+BU872</f>
        <v>0</v>
      </c>
    </row>
    <row r="873" spans="1:75" s="64" customFormat="1" ht="21.95" customHeight="1" x14ac:dyDescent="0.2">
      <c r="A873" s="385" t="s">
        <v>3986</v>
      </c>
      <c r="B873" s="386" t="s">
        <v>3987</v>
      </c>
      <c r="C873" s="392" t="s">
        <v>3233</v>
      </c>
      <c r="D873" s="387" t="s">
        <v>3983</v>
      </c>
      <c r="E873" s="388" t="s">
        <v>3988</v>
      </c>
      <c r="F873" s="389" t="s">
        <v>3224</v>
      </c>
      <c r="G873" s="389" t="s">
        <v>3225</v>
      </c>
      <c r="H873" s="390" t="s">
        <v>1878</v>
      </c>
      <c r="I873" s="391" t="s">
        <v>3989</v>
      </c>
      <c r="J873" s="353" t="s">
        <v>3268</v>
      </c>
      <c r="K873" s="355" t="s">
        <v>3235</v>
      </c>
      <c r="L873" s="400"/>
      <c r="M873" s="401"/>
      <c r="N873" s="400"/>
      <c r="O873" s="401"/>
      <c r="P873" s="400"/>
      <c r="Q873" s="401"/>
      <c r="R873" s="400"/>
      <c r="S873" s="401"/>
      <c r="T873" s="400"/>
      <c r="U873" s="401"/>
      <c r="V873" s="400"/>
      <c r="W873" s="401"/>
      <c r="X873" s="400"/>
      <c r="Y873" s="401"/>
      <c r="Z873" s="400"/>
      <c r="AA873" s="401"/>
      <c r="AB873" s="400"/>
      <c r="AC873" s="401"/>
      <c r="AD873" s="400"/>
      <c r="AE873" s="401"/>
      <c r="AF873" s="400"/>
      <c r="AG873" s="401"/>
      <c r="AH873" s="400"/>
      <c r="AI873" s="401"/>
      <c r="AJ873" s="400"/>
      <c r="AK873" s="401"/>
      <c r="AL873" s="400"/>
      <c r="AM873" s="401"/>
      <c r="AN873" s="400"/>
      <c r="AO873" s="401"/>
      <c r="AP873" s="400"/>
      <c r="AQ873" s="401"/>
      <c r="AR873" s="400"/>
      <c r="AS873" s="401"/>
      <c r="AT873" s="400"/>
      <c r="AU873" s="401"/>
      <c r="AV873" s="400"/>
      <c r="AW873" s="401"/>
      <c r="AX873" s="400"/>
      <c r="AY873" s="401"/>
      <c r="AZ873" s="400"/>
      <c r="BA873" s="401"/>
      <c r="BB873" s="400"/>
      <c r="BC873" s="401"/>
      <c r="BD873" s="400"/>
      <c r="BE873" s="401"/>
      <c r="BF873" s="400"/>
      <c r="BG873" s="401"/>
      <c r="BH873" s="400"/>
      <c r="BI873" s="401"/>
      <c r="BJ873" s="400"/>
      <c r="BK873" s="401"/>
      <c r="BL873" s="400"/>
      <c r="BM873" s="401"/>
      <c r="BN873" s="400"/>
      <c r="BO873" s="401"/>
      <c r="BP873" s="400"/>
      <c r="BQ873" s="401"/>
      <c r="BR873" s="400"/>
      <c r="BS873" s="401"/>
      <c r="BT873" s="400"/>
      <c r="BU873" s="401"/>
      <c r="BV873" s="337">
        <f t="shared" si="349"/>
        <v>0</v>
      </c>
      <c r="BW873" s="337">
        <f t="shared" si="350"/>
        <v>0</v>
      </c>
    </row>
    <row r="874" spans="1:75" s="64" customFormat="1" ht="21.95" customHeight="1" x14ac:dyDescent="0.2">
      <c r="A874" s="385" t="s">
        <v>3986</v>
      </c>
      <c r="B874" s="386" t="s">
        <v>3987</v>
      </c>
      <c r="C874" s="392" t="s">
        <v>3233</v>
      </c>
      <c r="D874" s="387" t="s">
        <v>3983</v>
      </c>
      <c r="E874" s="388" t="s">
        <v>3988</v>
      </c>
      <c r="F874" s="389" t="s">
        <v>3224</v>
      </c>
      <c r="G874" s="389" t="s">
        <v>3225</v>
      </c>
      <c r="H874" s="390" t="s">
        <v>1878</v>
      </c>
      <c r="I874" s="391" t="s">
        <v>3989</v>
      </c>
      <c r="J874" s="353" t="s">
        <v>3268</v>
      </c>
      <c r="K874" s="356" t="s">
        <v>3236</v>
      </c>
      <c r="L874" s="400"/>
      <c r="M874" s="401"/>
      <c r="N874" s="400"/>
      <c r="O874" s="401"/>
      <c r="P874" s="400"/>
      <c r="Q874" s="401"/>
      <c r="R874" s="400"/>
      <c r="S874" s="401"/>
      <c r="T874" s="400"/>
      <c r="U874" s="401"/>
      <c r="V874" s="400"/>
      <c r="W874" s="401"/>
      <c r="X874" s="400"/>
      <c r="Y874" s="401"/>
      <c r="Z874" s="400"/>
      <c r="AA874" s="401"/>
      <c r="AB874" s="400"/>
      <c r="AC874" s="401"/>
      <c r="AD874" s="400"/>
      <c r="AE874" s="401"/>
      <c r="AF874" s="400"/>
      <c r="AG874" s="401"/>
      <c r="AH874" s="400"/>
      <c r="AI874" s="401"/>
      <c r="AJ874" s="400"/>
      <c r="AK874" s="401"/>
      <c r="AL874" s="400"/>
      <c r="AM874" s="401"/>
      <c r="AN874" s="400"/>
      <c r="AO874" s="401"/>
      <c r="AP874" s="400"/>
      <c r="AQ874" s="401"/>
      <c r="AR874" s="400"/>
      <c r="AS874" s="401"/>
      <c r="AT874" s="400"/>
      <c r="AU874" s="401"/>
      <c r="AV874" s="400"/>
      <c r="AW874" s="401"/>
      <c r="AX874" s="400"/>
      <c r="AY874" s="401"/>
      <c r="AZ874" s="400"/>
      <c r="BA874" s="401"/>
      <c r="BB874" s="400"/>
      <c r="BC874" s="401"/>
      <c r="BD874" s="400"/>
      <c r="BE874" s="401"/>
      <c r="BF874" s="400"/>
      <c r="BG874" s="401"/>
      <c r="BH874" s="400"/>
      <c r="BI874" s="401"/>
      <c r="BJ874" s="400"/>
      <c r="BK874" s="401"/>
      <c r="BL874" s="400"/>
      <c r="BM874" s="401"/>
      <c r="BN874" s="400"/>
      <c r="BO874" s="401"/>
      <c r="BP874" s="400"/>
      <c r="BQ874" s="401"/>
      <c r="BR874" s="400"/>
      <c r="BS874" s="401"/>
      <c r="BT874" s="400"/>
      <c r="BU874" s="401"/>
      <c r="BV874" s="337">
        <f t="shared" si="349"/>
        <v>0</v>
      </c>
      <c r="BW874" s="337">
        <f t="shared" si="350"/>
        <v>0</v>
      </c>
    </row>
    <row r="875" spans="1:75" s="64" customFormat="1" ht="21.95" customHeight="1" thickBot="1" x14ac:dyDescent="0.25">
      <c r="A875" s="898" t="s">
        <v>3986</v>
      </c>
      <c r="B875" s="393" t="s">
        <v>3987</v>
      </c>
      <c r="C875" s="394" t="s">
        <v>3233</v>
      </c>
      <c r="D875" s="395" t="s">
        <v>3983</v>
      </c>
      <c r="E875" s="411" t="s">
        <v>3988</v>
      </c>
      <c r="F875" s="396" t="s">
        <v>3224</v>
      </c>
      <c r="G875" s="396" t="s">
        <v>3225</v>
      </c>
      <c r="H875" s="397" t="s">
        <v>1878</v>
      </c>
      <c r="I875" s="899" t="s">
        <v>3989</v>
      </c>
      <c r="J875" s="353" t="s">
        <v>3268</v>
      </c>
      <c r="K875" s="357" t="s">
        <v>60</v>
      </c>
      <c r="L875" s="402"/>
      <c r="M875" s="403"/>
      <c r="N875" s="402"/>
      <c r="O875" s="403"/>
      <c r="P875" s="402"/>
      <c r="Q875" s="403"/>
      <c r="R875" s="402"/>
      <c r="S875" s="403"/>
      <c r="T875" s="402"/>
      <c r="U875" s="403"/>
      <c r="V875" s="402"/>
      <c r="W875" s="403"/>
      <c r="X875" s="402"/>
      <c r="Y875" s="403"/>
      <c r="Z875" s="402"/>
      <c r="AA875" s="403"/>
      <c r="AB875" s="402"/>
      <c r="AC875" s="403"/>
      <c r="AD875" s="402"/>
      <c r="AE875" s="403"/>
      <c r="AF875" s="402"/>
      <c r="AG875" s="403"/>
      <c r="AH875" s="402"/>
      <c r="AI875" s="403"/>
      <c r="AJ875" s="402"/>
      <c r="AK875" s="403"/>
      <c r="AL875" s="402"/>
      <c r="AM875" s="403"/>
      <c r="AN875" s="402"/>
      <c r="AO875" s="403"/>
      <c r="AP875" s="402"/>
      <c r="AQ875" s="403"/>
      <c r="AR875" s="402"/>
      <c r="AS875" s="403"/>
      <c r="AT875" s="402"/>
      <c r="AU875" s="403"/>
      <c r="AV875" s="402"/>
      <c r="AW875" s="403"/>
      <c r="AX875" s="402"/>
      <c r="AY875" s="403"/>
      <c r="AZ875" s="402"/>
      <c r="BA875" s="403"/>
      <c r="BB875" s="402"/>
      <c r="BC875" s="403"/>
      <c r="BD875" s="402"/>
      <c r="BE875" s="403"/>
      <c r="BF875" s="402"/>
      <c r="BG875" s="403"/>
      <c r="BH875" s="402"/>
      <c r="BI875" s="403"/>
      <c r="BJ875" s="402"/>
      <c r="BK875" s="403"/>
      <c r="BL875" s="402"/>
      <c r="BM875" s="403"/>
      <c r="BN875" s="402"/>
      <c r="BO875" s="403"/>
      <c r="BP875" s="402"/>
      <c r="BQ875" s="403"/>
      <c r="BR875" s="402"/>
      <c r="BS875" s="403"/>
      <c r="BT875" s="402"/>
      <c r="BU875" s="403"/>
      <c r="BV875" s="337">
        <f t="shared" si="349"/>
        <v>0</v>
      </c>
      <c r="BW875" s="337">
        <f t="shared" si="350"/>
        <v>0</v>
      </c>
    </row>
    <row r="876" spans="1:75" s="64" customFormat="1" ht="21.95" customHeight="1" x14ac:dyDescent="0.25">
      <c r="A876" s="425" t="s">
        <v>3990</v>
      </c>
      <c r="B876" s="526" t="s">
        <v>3991</v>
      </c>
      <c r="C876" s="527">
        <v>1</v>
      </c>
      <c r="D876" s="528" t="s">
        <v>3992</v>
      </c>
      <c r="E876" s="426" t="s">
        <v>3993</v>
      </c>
      <c r="F876" s="529" t="s">
        <v>3224</v>
      </c>
      <c r="G876" s="529" t="s">
        <v>3225</v>
      </c>
      <c r="H876" s="530" t="s">
        <v>1880</v>
      </c>
      <c r="I876" s="384" t="s">
        <v>3994</v>
      </c>
      <c r="J876" s="353" t="s">
        <v>3231</v>
      </c>
      <c r="K876" s="354" t="s">
        <v>3232</v>
      </c>
      <c r="L876" s="402"/>
      <c r="M876" s="403"/>
      <c r="N876" s="402"/>
      <c r="O876" s="403"/>
      <c r="P876" s="402"/>
      <c r="Q876" s="403"/>
      <c r="R876" s="402"/>
      <c r="S876" s="403"/>
      <c r="T876" s="402"/>
      <c r="U876" s="403"/>
      <c r="V876" s="402"/>
      <c r="W876" s="403"/>
      <c r="X876" s="402"/>
      <c r="Y876" s="403"/>
      <c r="Z876" s="402"/>
      <c r="AA876" s="403"/>
      <c r="AB876" s="402"/>
      <c r="AC876" s="403"/>
      <c r="AD876" s="402"/>
      <c r="AE876" s="403"/>
      <c r="AF876" s="402"/>
      <c r="AG876" s="403"/>
      <c r="AH876" s="402"/>
      <c r="AI876" s="403"/>
      <c r="AJ876" s="402"/>
      <c r="AK876" s="403"/>
      <c r="AL876" s="402"/>
      <c r="AM876" s="403"/>
      <c r="AN876" s="402"/>
      <c r="AO876" s="403"/>
      <c r="AP876" s="402"/>
      <c r="AQ876" s="403"/>
      <c r="AR876" s="402"/>
      <c r="AS876" s="403"/>
      <c r="AT876" s="402"/>
      <c r="AU876" s="403"/>
      <c r="AV876" s="402"/>
      <c r="AW876" s="403"/>
      <c r="AX876" s="402"/>
      <c r="AY876" s="403"/>
      <c r="AZ876" s="402"/>
      <c r="BA876" s="403"/>
      <c r="BB876" s="402"/>
      <c r="BC876" s="403"/>
      <c r="BD876" s="402"/>
      <c r="BE876" s="403"/>
      <c r="BF876" s="402"/>
      <c r="BG876" s="403"/>
      <c r="BH876" s="402"/>
      <c r="BI876" s="403"/>
      <c r="BJ876" s="402"/>
      <c r="BK876" s="403"/>
      <c r="BL876" s="402"/>
      <c r="BM876" s="403"/>
      <c r="BN876" s="402"/>
      <c r="BO876" s="403"/>
      <c r="BP876" s="402"/>
      <c r="BQ876" s="403"/>
      <c r="BR876" s="402"/>
      <c r="BS876" s="403"/>
      <c r="BT876" s="402"/>
      <c r="BU876" s="403"/>
      <c r="BV876" s="337">
        <f>L876+N876+P876+R876+T876+V876+X876+Z876+AB876+AD876+AF876+AH876+AJ876+AL876+AN876+AP876+AR876+AT876+AV876+AX876+AZ876+BB876+BD876+BF876+BH876+BJ876+BL876+BN876+BP876+BR876+BT876</f>
        <v>0</v>
      </c>
      <c r="BW876" s="337">
        <f>M876+O876+Q876+S876+U876+W876+Y876+AA876+AC876+AE876+AG876+AI876+AK876+AM876+AO876+AQ876+AS876+AU876+AW876+AY876+BA876+BC876+BE876+BG876+BI876+BK876+BM876+BO876+BQ876+BS876+BU876</f>
        <v>0</v>
      </c>
    </row>
    <row r="877" spans="1:75" s="64" customFormat="1" ht="21.95" customHeight="1" x14ac:dyDescent="0.2">
      <c r="A877" s="385" t="s">
        <v>3990</v>
      </c>
      <c r="B877" s="386" t="s">
        <v>3991</v>
      </c>
      <c r="C877" s="352" t="s">
        <v>3233</v>
      </c>
      <c r="D877" s="387" t="s">
        <v>3992</v>
      </c>
      <c r="E877" s="388" t="s">
        <v>3993</v>
      </c>
      <c r="F877" s="389" t="s">
        <v>3224</v>
      </c>
      <c r="G877" s="389" t="s">
        <v>3225</v>
      </c>
      <c r="H877" s="390" t="s">
        <v>1880</v>
      </c>
      <c r="I877" s="391" t="s">
        <v>3994</v>
      </c>
      <c r="J877" s="353" t="s">
        <v>3231</v>
      </c>
      <c r="K877" s="353" t="s">
        <v>3234</v>
      </c>
      <c r="L877" s="400">
        <v>1</v>
      </c>
      <c r="M877" s="401"/>
      <c r="N877" s="400">
        <v>1</v>
      </c>
      <c r="O877" s="401"/>
      <c r="P877" s="400">
        <v>1</v>
      </c>
      <c r="Q877" s="401"/>
      <c r="R877" s="400"/>
      <c r="S877" s="401"/>
      <c r="T877" s="400"/>
      <c r="U877" s="401"/>
      <c r="V877" s="400">
        <v>1</v>
      </c>
      <c r="W877" s="401"/>
      <c r="X877" s="400">
        <v>1</v>
      </c>
      <c r="Y877" s="401"/>
      <c r="Z877" s="400">
        <v>1</v>
      </c>
      <c r="AA877" s="401"/>
      <c r="AB877" s="400">
        <v>1</v>
      </c>
      <c r="AC877" s="401"/>
      <c r="AD877" s="400"/>
      <c r="AE877" s="401"/>
      <c r="AF877" s="400"/>
      <c r="AG877" s="401"/>
      <c r="AH877" s="400"/>
      <c r="AI877" s="401"/>
      <c r="AJ877" s="400">
        <v>1</v>
      </c>
      <c r="AK877" s="401"/>
      <c r="AL877" s="400">
        <v>1</v>
      </c>
      <c r="AM877" s="401"/>
      <c r="AN877" s="400">
        <v>1</v>
      </c>
      <c r="AO877" s="401"/>
      <c r="AP877" s="400">
        <v>1</v>
      </c>
      <c r="AQ877" s="401"/>
      <c r="AR877" s="400"/>
      <c r="AS877" s="401"/>
      <c r="AT877" s="400"/>
      <c r="AU877" s="401"/>
      <c r="AV877" s="400"/>
      <c r="AW877" s="401"/>
      <c r="AX877" s="400">
        <v>1</v>
      </c>
      <c r="AY877" s="401"/>
      <c r="AZ877" s="400">
        <v>1</v>
      </c>
      <c r="BA877" s="401"/>
      <c r="BB877" s="400">
        <v>1</v>
      </c>
      <c r="BC877" s="401"/>
      <c r="BD877" s="400">
        <v>1</v>
      </c>
      <c r="BE877" s="401"/>
      <c r="BF877" s="400"/>
      <c r="BG877" s="401"/>
      <c r="BH877" s="400"/>
      <c r="BI877" s="401"/>
      <c r="BJ877" s="400"/>
      <c r="BK877" s="401"/>
      <c r="BL877" s="400">
        <v>1</v>
      </c>
      <c r="BM877" s="401"/>
      <c r="BN877" s="400">
        <v>1</v>
      </c>
      <c r="BO877" s="401"/>
      <c r="BP877" s="400">
        <v>1</v>
      </c>
      <c r="BQ877" s="401"/>
      <c r="BR877" s="400">
        <v>1</v>
      </c>
      <c r="BS877" s="401"/>
      <c r="BT877" s="400"/>
      <c r="BU877" s="401"/>
      <c r="BV877" s="337">
        <f t="shared" ref="BV877:BV880" si="351">L877+N877+P877+R877+T877+V877+X877+Z877+AB877+AD877+AF877+AH877+AJ877+AL877+AN877+AP877+AR877+AT877+AV877+AX877+AZ877+BB877+BD877+BF877+BH877+BJ877+BL877+BN877+BP877+BR877+BT877</f>
        <v>19</v>
      </c>
      <c r="BW877" s="337">
        <f t="shared" ref="BW877:BW880" si="352">M877+O877+Q877+S877+U877+W877+Y877+AA877+AC877+AE877+AG877+AI877+AK877+AM877+AO877+AQ877+AS877+AU877+AW877+AY877+BA877+BC877+BE877+BG877+BI877+BK877+BM877+BO877+BQ877+BS877+BU877</f>
        <v>0</v>
      </c>
    </row>
    <row r="878" spans="1:75" s="64" customFormat="1" ht="21.95" customHeight="1" x14ac:dyDescent="0.2">
      <c r="A878" s="385" t="s">
        <v>3990</v>
      </c>
      <c r="B878" s="386" t="s">
        <v>3991</v>
      </c>
      <c r="C878" s="392" t="s">
        <v>3233</v>
      </c>
      <c r="D878" s="387" t="s">
        <v>3992</v>
      </c>
      <c r="E878" s="388" t="s">
        <v>3993</v>
      </c>
      <c r="F878" s="389" t="s">
        <v>3224</v>
      </c>
      <c r="G878" s="389" t="s">
        <v>3225</v>
      </c>
      <c r="H878" s="390" t="s">
        <v>1880</v>
      </c>
      <c r="I878" s="391" t="s">
        <v>3994</v>
      </c>
      <c r="J878" s="353" t="s">
        <v>3231</v>
      </c>
      <c r="K878" s="355" t="s">
        <v>3235</v>
      </c>
      <c r="L878" s="400"/>
      <c r="M878" s="401"/>
      <c r="N878" s="400"/>
      <c r="O878" s="401"/>
      <c r="P878" s="400"/>
      <c r="Q878" s="401"/>
      <c r="R878" s="400"/>
      <c r="S878" s="401"/>
      <c r="T878" s="400"/>
      <c r="U878" s="401"/>
      <c r="V878" s="400"/>
      <c r="W878" s="401"/>
      <c r="X878" s="400"/>
      <c r="Y878" s="401"/>
      <c r="Z878" s="400"/>
      <c r="AA878" s="401"/>
      <c r="AB878" s="400"/>
      <c r="AC878" s="401"/>
      <c r="AD878" s="400"/>
      <c r="AE878" s="401"/>
      <c r="AF878" s="400"/>
      <c r="AG878" s="401"/>
      <c r="AH878" s="400"/>
      <c r="AI878" s="401"/>
      <c r="AJ878" s="400"/>
      <c r="AK878" s="401"/>
      <c r="AL878" s="400"/>
      <c r="AM878" s="401"/>
      <c r="AN878" s="400"/>
      <c r="AO878" s="401"/>
      <c r="AP878" s="400"/>
      <c r="AQ878" s="401"/>
      <c r="AR878" s="400"/>
      <c r="AS878" s="401"/>
      <c r="AT878" s="400"/>
      <c r="AU878" s="401"/>
      <c r="AV878" s="400"/>
      <c r="AW878" s="401"/>
      <c r="AX878" s="400"/>
      <c r="AY878" s="401"/>
      <c r="AZ878" s="400"/>
      <c r="BA878" s="401"/>
      <c r="BB878" s="400"/>
      <c r="BC878" s="401"/>
      <c r="BD878" s="400"/>
      <c r="BE878" s="401"/>
      <c r="BF878" s="400"/>
      <c r="BG878" s="401"/>
      <c r="BH878" s="400"/>
      <c r="BI878" s="401"/>
      <c r="BJ878" s="400"/>
      <c r="BK878" s="401"/>
      <c r="BL878" s="400"/>
      <c r="BM878" s="401"/>
      <c r="BN878" s="400"/>
      <c r="BO878" s="401"/>
      <c r="BP878" s="400"/>
      <c r="BQ878" s="401"/>
      <c r="BR878" s="400"/>
      <c r="BS878" s="401"/>
      <c r="BT878" s="400"/>
      <c r="BU878" s="401"/>
      <c r="BV878" s="337">
        <f t="shared" si="351"/>
        <v>0</v>
      </c>
      <c r="BW878" s="337">
        <f t="shared" si="352"/>
        <v>0</v>
      </c>
    </row>
    <row r="879" spans="1:75" s="64" customFormat="1" ht="21.95" customHeight="1" x14ac:dyDescent="0.2">
      <c r="A879" s="385" t="s">
        <v>3990</v>
      </c>
      <c r="B879" s="386" t="s">
        <v>3991</v>
      </c>
      <c r="C879" s="392" t="s">
        <v>3233</v>
      </c>
      <c r="D879" s="387" t="s">
        <v>3992</v>
      </c>
      <c r="E879" s="388" t="s">
        <v>3993</v>
      </c>
      <c r="F879" s="389" t="s">
        <v>3224</v>
      </c>
      <c r="G879" s="389" t="s">
        <v>3225</v>
      </c>
      <c r="H879" s="390" t="s">
        <v>1880</v>
      </c>
      <c r="I879" s="391" t="s">
        <v>3994</v>
      </c>
      <c r="J879" s="353" t="s">
        <v>3231</v>
      </c>
      <c r="K879" s="356" t="s">
        <v>3236</v>
      </c>
      <c r="L879" s="400"/>
      <c r="M879" s="401"/>
      <c r="N879" s="400"/>
      <c r="O879" s="401"/>
      <c r="P879" s="400"/>
      <c r="Q879" s="401"/>
      <c r="R879" s="400"/>
      <c r="S879" s="401"/>
      <c r="T879" s="400"/>
      <c r="U879" s="401"/>
      <c r="V879" s="400"/>
      <c r="W879" s="401"/>
      <c r="X879" s="400"/>
      <c r="Y879" s="401"/>
      <c r="Z879" s="400"/>
      <c r="AA879" s="401"/>
      <c r="AB879" s="400"/>
      <c r="AC879" s="401"/>
      <c r="AD879" s="400"/>
      <c r="AE879" s="401"/>
      <c r="AF879" s="400"/>
      <c r="AG879" s="401"/>
      <c r="AH879" s="400"/>
      <c r="AI879" s="401"/>
      <c r="AJ879" s="400"/>
      <c r="AK879" s="401"/>
      <c r="AL879" s="400"/>
      <c r="AM879" s="401"/>
      <c r="AN879" s="400"/>
      <c r="AO879" s="401"/>
      <c r="AP879" s="400"/>
      <c r="AQ879" s="401"/>
      <c r="AR879" s="400"/>
      <c r="AS879" s="401"/>
      <c r="AT879" s="400"/>
      <c r="AU879" s="401"/>
      <c r="AV879" s="400"/>
      <c r="AW879" s="401"/>
      <c r="AX879" s="400"/>
      <c r="AY879" s="401"/>
      <c r="AZ879" s="400"/>
      <c r="BA879" s="401"/>
      <c r="BB879" s="400"/>
      <c r="BC879" s="401"/>
      <c r="BD879" s="400"/>
      <c r="BE879" s="401"/>
      <c r="BF879" s="400"/>
      <c r="BG879" s="401"/>
      <c r="BH879" s="400"/>
      <c r="BI879" s="401"/>
      <c r="BJ879" s="400"/>
      <c r="BK879" s="401"/>
      <c r="BL879" s="400"/>
      <c r="BM879" s="401"/>
      <c r="BN879" s="400"/>
      <c r="BO879" s="401"/>
      <c r="BP879" s="400"/>
      <c r="BQ879" s="401"/>
      <c r="BR879" s="400"/>
      <c r="BS879" s="401"/>
      <c r="BT879" s="400"/>
      <c r="BU879" s="401"/>
      <c r="BV879" s="337">
        <f t="shared" si="351"/>
        <v>0</v>
      </c>
      <c r="BW879" s="337">
        <f t="shared" si="352"/>
        <v>0</v>
      </c>
    </row>
    <row r="880" spans="1:75" s="64" customFormat="1" ht="21.95" customHeight="1" thickBot="1" x14ac:dyDescent="0.25">
      <c r="A880" s="898" t="s">
        <v>3990</v>
      </c>
      <c r="B880" s="393" t="s">
        <v>3991</v>
      </c>
      <c r="C880" s="394" t="s">
        <v>3233</v>
      </c>
      <c r="D880" s="395" t="s">
        <v>3992</v>
      </c>
      <c r="E880" s="411" t="s">
        <v>3993</v>
      </c>
      <c r="F880" s="396" t="s">
        <v>3224</v>
      </c>
      <c r="G880" s="396" t="s">
        <v>3225</v>
      </c>
      <c r="H880" s="397" t="s">
        <v>1880</v>
      </c>
      <c r="I880" s="899" t="s">
        <v>3994</v>
      </c>
      <c r="J880" s="353" t="s">
        <v>3231</v>
      </c>
      <c r="K880" s="357" t="s">
        <v>60</v>
      </c>
      <c r="L880" s="402"/>
      <c r="M880" s="403"/>
      <c r="N880" s="402"/>
      <c r="O880" s="403"/>
      <c r="P880" s="402"/>
      <c r="Q880" s="403"/>
      <c r="R880" s="402"/>
      <c r="S880" s="403"/>
      <c r="T880" s="402"/>
      <c r="U880" s="403"/>
      <c r="V880" s="402"/>
      <c r="W880" s="403"/>
      <c r="X880" s="402"/>
      <c r="Y880" s="403"/>
      <c r="Z880" s="402"/>
      <c r="AA880" s="403"/>
      <c r="AB880" s="402"/>
      <c r="AC880" s="403"/>
      <c r="AD880" s="402"/>
      <c r="AE880" s="403"/>
      <c r="AF880" s="402"/>
      <c r="AG880" s="403"/>
      <c r="AH880" s="402"/>
      <c r="AI880" s="403"/>
      <c r="AJ880" s="402"/>
      <c r="AK880" s="403"/>
      <c r="AL880" s="402"/>
      <c r="AM880" s="403"/>
      <c r="AN880" s="402"/>
      <c r="AO880" s="403"/>
      <c r="AP880" s="402"/>
      <c r="AQ880" s="403"/>
      <c r="AR880" s="402"/>
      <c r="AS880" s="403"/>
      <c r="AT880" s="402"/>
      <c r="AU880" s="403"/>
      <c r="AV880" s="402"/>
      <c r="AW880" s="403"/>
      <c r="AX880" s="402"/>
      <c r="AY880" s="403"/>
      <c r="AZ880" s="402"/>
      <c r="BA880" s="403"/>
      <c r="BB880" s="402"/>
      <c r="BC880" s="403"/>
      <c r="BD880" s="402"/>
      <c r="BE880" s="403"/>
      <c r="BF880" s="402"/>
      <c r="BG880" s="403"/>
      <c r="BH880" s="402"/>
      <c r="BI880" s="403"/>
      <c r="BJ880" s="402"/>
      <c r="BK880" s="403"/>
      <c r="BL880" s="402"/>
      <c r="BM880" s="403"/>
      <c r="BN880" s="402"/>
      <c r="BO880" s="403"/>
      <c r="BP880" s="402"/>
      <c r="BQ880" s="403"/>
      <c r="BR880" s="402"/>
      <c r="BS880" s="403"/>
      <c r="BT880" s="402"/>
      <c r="BU880" s="403"/>
      <c r="BV880" s="337">
        <f t="shared" si="351"/>
        <v>0</v>
      </c>
      <c r="BW880" s="337">
        <f t="shared" si="352"/>
        <v>0</v>
      </c>
    </row>
    <row r="881" spans="1:75" s="64" customFormat="1" ht="21.95" customHeight="1" x14ac:dyDescent="0.25">
      <c r="A881" s="425" t="s">
        <v>3995</v>
      </c>
      <c r="B881" s="526" t="s">
        <v>3996</v>
      </c>
      <c r="C881" s="527">
        <v>2</v>
      </c>
      <c r="D881" s="528" t="s">
        <v>3997</v>
      </c>
      <c r="E881" s="426" t="s">
        <v>3998</v>
      </c>
      <c r="F881" s="529" t="s">
        <v>3224</v>
      </c>
      <c r="G881" s="529" t="s">
        <v>3225</v>
      </c>
      <c r="H881" s="530" t="s">
        <v>1882</v>
      </c>
      <c r="I881" s="384" t="s">
        <v>3999</v>
      </c>
      <c r="J881" s="353" t="s">
        <v>3268</v>
      </c>
      <c r="K881" s="354" t="s">
        <v>3232</v>
      </c>
      <c r="L881" s="402"/>
      <c r="M881" s="403"/>
      <c r="N881" s="402"/>
      <c r="O881" s="403"/>
      <c r="P881" s="402"/>
      <c r="Q881" s="403"/>
      <c r="R881" s="402"/>
      <c r="S881" s="403"/>
      <c r="T881" s="402"/>
      <c r="U881" s="403"/>
      <c r="V881" s="402"/>
      <c r="W881" s="403"/>
      <c r="X881" s="402"/>
      <c r="Y881" s="403"/>
      <c r="Z881" s="402"/>
      <c r="AA881" s="403"/>
      <c r="AB881" s="402"/>
      <c r="AC881" s="403"/>
      <c r="AD881" s="402"/>
      <c r="AE881" s="403"/>
      <c r="AF881" s="402"/>
      <c r="AG881" s="403"/>
      <c r="AH881" s="402"/>
      <c r="AI881" s="403"/>
      <c r="AJ881" s="402"/>
      <c r="AK881" s="403"/>
      <c r="AL881" s="402"/>
      <c r="AM881" s="403"/>
      <c r="AN881" s="402"/>
      <c r="AO881" s="403"/>
      <c r="AP881" s="402"/>
      <c r="AQ881" s="403"/>
      <c r="AR881" s="402"/>
      <c r="AS881" s="403"/>
      <c r="AT881" s="402"/>
      <c r="AU881" s="403"/>
      <c r="AV881" s="402"/>
      <c r="AW881" s="403"/>
      <c r="AX881" s="402"/>
      <c r="AY881" s="403"/>
      <c r="AZ881" s="402"/>
      <c r="BA881" s="403"/>
      <c r="BB881" s="402"/>
      <c r="BC881" s="403"/>
      <c r="BD881" s="402"/>
      <c r="BE881" s="403"/>
      <c r="BF881" s="402"/>
      <c r="BG881" s="403"/>
      <c r="BH881" s="402"/>
      <c r="BI881" s="403"/>
      <c r="BJ881" s="402"/>
      <c r="BK881" s="403"/>
      <c r="BL881" s="402"/>
      <c r="BM881" s="403"/>
      <c r="BN881" s="402"/>
      <c r="BO881" s="403"/>
      <c r="BP881" s="402"/>
      <c r="BQ881" s="403"/>
      <c r="BR881" s="402"/>
      <c r="BS881" s="403"/>
      <c r="BT881" s="402"/>
      <c r="BU881" s="403"/>
      <c r="BV881" s="337">
        <f>L881+N881+P881+R881+T881+V881+X881+Z881+AB881+AD881+AF881+AH881+AJ881+AL881+AN881+AP881+AR881+AT881+AV881+AX881+AZ881+BB881+BD881+BF881+BH881+BJ881+BL881+BN881+BP881+BR881+BT881</f>
        <v>0</v>
      </c>
      <c r="BW881" s="337">
        <f>M881+O881+Q881+S881+U881+W881+Y881+AA881+AC881+AE881+AG881+AI881+AK881+AM881+AO881+AQ881+AS881+AU881+AW881+AY881+BA881+BC881+BE881+BG881+BI881+BK881+BM881+BO881+BQ881+BS881+BU881</f>
        <v>0</v>
      </c>
    </row>
    <row r="882" spans="1:75" s="64" customFormat="1" ht="21.95" customHeight="1" x14ac:dyDescent="0.2">
      <c r="A882" s="385" t="s">
        <v>3995</v>
      </c>
      <c r="B882" s="386" t="s">
        <v>3996</v>
      </c>
      <c r="C882" s="352" t="s">
        <v>3233</v>
      </c>
      <c r="D882" s="387" t="s">
        <v>3997</v>
      </c>
      <c r="E882" s="388" t="s">
        <v>3998</v>
      </c>
      <c r="F882" s="389" t="s">
        <v>3224</v>
      </c>
      <c r="G882" s="389" t="s">
        <v>3225</v>
      </c>
      <c r="H882" s="390" t="s">
        <v>1882</v>
      </c>
      <c r="I882" s="391" t="s">
        <v>3999</v>
      </c>
      <c r="J882" s="353" t="s">
        <v>3268</v>
      </c>
      <c r="K882" s="353" t="s">
        <v>3234</v>
      </c>
      <c r="L882" s="400"/>
      <c r="M882" s="401"/>
      <c r="N882" s="400"/>
      <c r="O882" s="401"/>
      <c r="P882" s="400"/>
      <c r="Q882" s="401"/>
      <c r="R882" s="400"/>
      <c r="S882" s="401"/>
      <c r="T882" s="400"/>
      <c r="U882" s="401"/>
      <c r="V882" s="400"/>
      <c r="W882" s="401"/>
      <c r="X882" s="400"/>
      <c r="Y882" s="401"/>
      <c r="Z882" s="400"/>
      <c r="AA882" s="401"/>
      <c r="AB882" s="400"/>
      <c r="AC882" s="401"/>
      <c r="AD882" s="400"/>
      <c r="AE882" s="401"/>
      <c r="AF882" s="400"/>
      <c r="AG882" s="401"/>
      <c r="AH882" s="400"/>
      <c r="AI882" s="401"/>
      <c r="AJ882" s="400"/>
      <c r="AK882" s="401"/>
      <c r="AL882" s="400"/>
      <c r="AM882" s="401"/>
      <c r="AN882" s="400"/>
      <c r="AO882" s="401"/>
      <c r="AP882" s="400"/>
      <c r="AQ882" s="401"/>
      <c r="AR882" s="400"/>
      <c r="AS882" s="401"/>
      <c r="AT882" s="400"/>
      <c r="AU882" s="401"/>
      <c r="AV882" s="400"/>
      <c r="AW882" s="401"/>
      <c r="AX882" s="400"/>
      <c r="AY882" s="401"/>
      <c r="AZ882" s="400"/>
      <c r="BA882" s="401"/>
      <c r="BB882" s="400"/>
      <c r="BC882" s="401"/>
      <c r="BD882" s="400"/>
      <c r="BE882" s="401"/>
      <c r="BF882" s="400"/>
      <c r="BG882" s="401"/>
      <c r="BH882" s="400"/>
      <c r="BI882" s="401"/>
      <c r="BJ882" s="400"/>
      <c r="BK882" s="401"/>
      <c r="BL882" s="400"/>
      <c r="BM882" s="401"/>
      <c r="BN882" s="400"/>
      <c r="BO882" s="401"/>
      <c r="BP882" s="400"/>
      <c r="BQ882" s="401"/>
      <c r="BR882" s="400"/>
      <c r="BS882" s="401"/>
      <c r="BT882" s="400"/>
      <c r="BU882" s="401"/>
      <c r="BV882" s="337">
        <f t="shared" ref="BV882:BV885" si="353">L882+N882+P882+R882+T882+V882+X882+Z882+AB882+AD882+AF882+AH882+AJ882+AL882+AN882+AP882+AR882+AT882+AV882+AX882+AZ882+BB882+BD882+BF882+BH882+BJ882+BL882+BN882+BP882+BR882+BT882</f>
        <v>0</v>
      </c>
      <c r="BW882" s="337">
        <f t="shared" ref="BW882:BW885" si="354">M882+O882+Q882+S882+U882+W882+Y882+AA882+AC882+AE882+AG882+AI882+AK882+AM882+AO882+AQ882+AS882+AU882+AW882+AY882+BA882+BC882+BE882+BG882+BI882+BK882+BM882+BO882+BQ882+BS882+BU882</f>
        <v>0</v>
      </c>
    </row>
    <row r="883" spans="1:75" s="64" customFormat="1" ht="21.95" customHeight="1" x14ac:dyDescent="0.2">
      <c r="A883" s="385" t="s">
        <v>3995</v>
      </c>
      <c r="B883" s="386" t="s">
        <v>3996</v>
      </c>
      <c r="C883" s="392" t="s">
        <v>3233</v>
      </c>
      <c r="D883" s="387" t="s">
        <v>3997</v>
      </c>
      <c r="E883" s="388" t="s">
        <v>3998</v>
      </c>
      <c r="F883" s="389" t="s">
        <v>3224</v>
      </c>
      <c r="G883" s="389" t="s">
        <v>3225</v>
      </c>
      <c r="H883" s="390" t="s">
        <v>1882</v>
      </c>
      <c r="I883" s="391" t="s">
        <v>3999</v>
      </c>
      <c r="J883" s="353" t="s">
        <v>3268</v>
      </c>
      <c r="K883" s="355" t="s">
        <v>3235</v>
      </c>
      <c r="L883" s="400"/>
      <c r="M883" s="401"/>
      <c r="N883" s="400"/>
      <c r="O883" s="401"/>
      <c r="P883" s="400"/>
      <c r="Q883" s="401"/>
      <c r="R883" s="400"/>
      <c r="S883" s="401"/>
      <c r="T883" s="400"/>
      <c r="U883" s="401"/>
      <c r="V883" s="400"/>
      <c r="W883" s="401"/>
      <c r="X883" s="400"/>
      <c r="Y883" s="401"/>
      <c r="Z883" s="400"/>
      <c r="AA883" s="401"/>
      <c r="AB883" s="400"/>
      <c r="AC883" s="401"/>
      <c r="AD883" s="400"/>
      <c r="AE883" s="401"/>
      <c r="AF883" s="400"/>
      <c r="AG883" s="401"/>
      <c r="AH883" s="400"/>
      <c r="AI883" s="401"/>
      <c r="AJ883" s="400"/>
      <c r="AK883" s="401"/>
      <c r="AL883" s="400"/>
      <c r="AM883" s="401"/>
      <c r="AN883" s="400"/>
      <c r="AO883" s="401"/>
      <c r="AP883" s="400"/>
      <c r="AQ883" s="401"/>
      <c r="AR883" s="400"/>
      <c r="AS883" s="401"/>
      <c r="AT883" s="400"/>
      <c r="AU883" s="401"/>
      <c r="AV883" s="400"/>
      <c r="AW883" s="401"/>
      <c r="AX883" s="400"/>
      <c r="AY883" s="401"/>
      <c r="AZ883" s="400"/>
      <c r="BA883" s="401"/>
      <c r="BB883" s="400"/>
      <c r="BC883" s="401"/>
      <c r="BD883" s="400"/>
      <c r="BE883" s="401"/>
      <c r="BF883" s="400"/>
      <c r="BG883" s="401"/>
      <c r="BH883" s="400"/>
      <c r="BI883" s="401"/>
      <c r="BJ883" s="400"/>
      <c r="BK883" s="401"/>
      <c r="BL883" s="400"/>
      <c r="BM883" s="401"/>
      <c r="BN883" s="400"/>
      <c r="BO883" s="401"/>
      <c r="BP883" s="400"/>
      <c r="BQ883" s="401"/>
      <c r="BR883" s="400"/>
      <c r="BS883" s="401"/>
      <c r="BT883" s="400"/>
      <c r="BU883" s="401"/>
      <c r="BV883" s="337">
        <f t="shared" si="353"/>
        <v>0</v>
      </c>
      <c r="BW883" s="337">
        <f t="shared" si="354"/>
        <v>0</v>
      </c>
    </row>
    <row r="884" spans="1:75" s="64" customFormat="1" ht="21.95" customHeight="1" x14ac:dyDescent="0.2">
      <c r="A884" s="385" t="s">
        <v>3995</v>
      </c>
      <c r="B884" s="386" t="s">
        <v>3996</v>
      </c>
      <c r="C884" s="392" t="s">
        <v>3233</v>
      </c>
      <c r="D884" s="387" t="s">
        <v>3997</v>
      </c>
      <c r="E884" s="388" t="s">
        <v>3998</v>
      </c>
      <c r="F884" s="389" t="s">
        <v>3224</v>
      </c>
      <c r="G884" s="389" t="s">
        <v>3225</v>
      </c>
      <c r="H884" s="390" t="s">
        <v>1882</v>
      </c>
      <c r="I884" s="391" t="s">
        <v>3999</v>
      </c>
      <c r="J884" s="353" t="s">
        <v>3268</v>
      </c>
      <c r="K884" s="356" t="s">
        <v>3236</v>
      </c>
      <c r="L884" s="400"/>
      <c r="M884" s="401"/>
      <c r="N884" s="400"/>
      <c r="O884" s="401"/>
      <c r="P884" s="400"/>
      <c r="Q884" s="401"/>
      <c r="R884" s="400"/>
      <c r="S884" s="401"/>
      <c r="T884" s="400"/>
      <c r="U884" s="401"/>
      <c r="V884" s="400"/>
      <c r="W884" s="401"/>
      <c r="X884" s="400"/>
      <c r="Y884" s="401"/>
      <c r="Z884" s="400"/>
      <c r="AA884" s="401"/>
      <c r="AB884" s="400"/>
      <c r="AC884" s="401"/>
      <c r="AD884" s="400"/>
      <c r="AE884" s="401"/>
      <c r="AF884" s="400"/>
      <c r="AG884" s="401"/>
      <c r="AH884" s="400"/>
      <c r="AI884" s="401"/>
      <c r="AJ884" s="400"/>
      <c r="AK884" s="401"/>
      <c r="AL884" s="400"/>
      <c r="AM884" s="401"/>
      <c r="AN884" s="400"/>
      <c r="AO884" s="401"/>
      <c r="AP884" s="400"/>
      <c r="AQ884" s="401"/>
      <c r="AR884" s="400"/>
      <c r="AS884" s="401"/>
      <c r="AT884" s="400"/>
      <c r="AU884" s="401"/>
      <c r="AV884" s="400"/>
      <c r="AW884" s="401"/>
      <c r="AX884" s="400"/>
      <c r="AY884" s="401"/>
      <c r="AZ884" s="400"/>
      <c r="BA884" s="401"/>
      <c r="BB884" s="400"/>
      <c r="BC884" s="401"/>
      <c r="BD884" s="400"/>
      <c r="BE884" s="401"/>
      <c r="BF884" s="400"/>
      <c r="BG884" s="401"/>
      <c r="BH884" s="400"/>
      <c r="BI884" s="401"/>
      <c r="BJ884" s="400"/>
      <c r="BK884" s="401"/>
      <c r="BL884" s="400"/>
      <c r="BM884" s="401"/>
      <c r="BN884" s="400"/>
      <c r="BO884" s="401"/>
      <c r="BP884" s="400"/>
      <c r="BQ884" s="401"/>
      <c r="BR884" s="400"/>
      <c r="BS884" s="401"/>
      <c r="BT884" s="400"/>
      <c r="BU884" s="401"/>
      <c r="BV884" s="337">
        <f t="shared" si="353"/>
        <v>0</v>
      </c>
      <c r="BW884" s="337">
        <f t="shared" si="354"/>
        <v>0</v>
      </c>
    </row>
    <row r="885" spans="1:75" s="64" customFormat="1" ht="21.95" customHeight="1" thickBot="1" x14ac:dyDescent="0.25">
      <c r="A885" s="898" t="s">
        <v>3995</v>
      </c>
      <c r="B885" s="393" t="s">
        <v>3996</v>
      </c>
      <c r="C885" s="394" t="s">
        <v>3233</v>
      </c>
      <c r="D885" s="395" t="s">
        <v>3997</v>
      </c>
      <c r="E885" s="411" t="s">
        <v>3998</v>
      </c>
      <c r="F885" s="396" t="s">
        <v>3224</v>
      </c>
      <c r="G885" s="396" t="s">
        <v>3225</v>
      </c>
      <c r="H885" s="397" t="s">
        <v>1882</v>
      </c>
      <c r="I885" s="899" t="s">
        <v>3999</v>
      </c>
      <c r="J885" s="353" t="s">
        <v>3268</v>
      </c>
      <c r="K885" s="357" t="s">
        <v>60</v>
      </c>
      <c r="L885" s="402"/>
      <c r="M885" s="403"/>
      <c r="N885" s="402"/>
      <c r="O885" s="403"/>
      <c r="P885" s="402"/>
      <c r="Q885" s="403"/>
      <c r="R885" s="402"/>
      <c r="S885" s="403"/>
      <c r="T885" s="402"/>
      <c r="U885" s="403"/>
      <c r="V885" s="402"/>
      <c r="W885" s="403"/>
      <c r="X885" s="402"/>
      <c r="Y885" s="403"/>
      <c r="Z885" s="402"/>
      <c r="AA885" s="403"/>
      <c r="AB885" s="402"/>
      <c r="AC885" s="403"/>
      <c r="AD885" s="402"/>
      <c r="AE885" s="403"/>
      <c r="AF885" s="402"/>
      <c r="AG885" s="403"/>
      <c r="AH885" s="402"/>
      <c r="AI885" s="403"/>
      <c r="AJ885" s="402"/>
      <c r="AK885" s="403"/>
      <c r="AL885" s="402"/>
      <c r="AM885" s="403"/>
      <c r="AN885" s="402"/>
      <c r="AO885" s="403"/>
      <c r="AP885" s="402"/>
      <c r="AQ885" s="403"/>
      <c r="AR885" s="402"/>
      <c r="AS885" s="403"/>
      <c r="AT885" s="402"/>
      <c r="AU885" s="403"/>
      <c r="AV885" s="402"/>
      <c r="AW885" s="403"/>
      <c r="AX885" s="402"/>
      <c r="AY885" s="403"/>
      <c r="AZ885" s="402"/>
      <c r="BA885" s="403"/>
      <c r="BB885" s="402"/>
      <c r="BC885" s="403"/>
      <c r="BD885" s="402"/>
      <c r="BE885" s="403"/>
      <c r="BF885" s="402"/>
      <c r="BG885" s="403"/>
      <c r="BH885" s="402"/>
      <c r="BI885" s="403"/>
      <c r="BJ885" s="402"/>
      <c r="BK885" s="403"/>
      <c r="BL885" s="402"/>
      <c r="BM885" s="403"/>
      <c r="BN885" s="402"/>
      <c r="BO885" s="403"/>
      <c r="BP885" s="402"/>
      <c r="BQ885" s="403"/>
      <c r="BR885" s="402"/>
      <c r="BS885" s="403"/>
      <c r="BT885" s="402"/>
      <c r="BU885" s="403"/>
      <c r="BV885" s="337">
        <f t="shared" si="353"/>
        <v>0</v>
      </c>
      <c r="BW885" s="337">
        <f t="shared" si="354"/>
        <v>0</v>
      </c>
    </row>
    <row r="886" spans="1:75" s="64" customFormat="1" ht="21.95" customHeight="1" x14ac:dyDescent="0.25">
      <c r="A886" s="425" t="s">
        <v>4000</v>
      </c>
      <c r="B886" s="526" t="s">
        <v>4001</v>
      </c>
      <c r="C886" s="527">
        <v>2</v>
      </c>
      <c r="D886" s="528" t="s">
        <v>4002</v>
      </c>
      <c r="E886" s="426" t="s">
        <v>4003</v>
      </c>
      <c r="F886" s="529" t="s">
        <v>3224</v>
      </c>
      <c r="G886" s="529" t="s">
        <v>3225</v>
      </c>
      <c r="H886" s="530" t="s">
        <v>1884</v>
      </c>
      <c r="I886" s="384" t="s">
        <v>4004</v>
      </c>
      <c r="J886" s="353" t="s">
        <v>3268</v>
      </c>
      <c r="K886" s="354" t="s">
        <v>3232</v>
      </c>
      <c r="L886" s="402"/>
      <c r="M886" s="403"/>
      <c r="N886" s="402"/>
      <c r="O886" s="403"/>
      <c r="P886" s="402"/>
      <c r="Q886" s="403"/>
      <c r="R886" s="402"/>
      <c r="S886" s="403"/>
      <c r="T886" s="402"/>
      <c r="U886" s="403"/>
      <c r="V886" s="402"/>
      <c r="W886" s="403"/>
      <c r="X886" s="402"/>
      <c r="Y886" s="403"/>
      <c r="Z886" s="402"/>
      <c r="AA886" s="403"/>
      <c r="AB886" s="402"/>
      <c r="AC886" s="403"/>
      <c r="AD886" s="402"/>
      <c r="AE886" s="403"/>
      <c r="AF886" s="402"/>
      <c r="AG886" s="403"/>
      <c r="AH886" s="402"/>
      <c r="AI886" s="403"/>
      <c r="AJ886" s="402"/>
      <c r="AK886" s="403"/>
      <c r="AL886" s="402"/>
      <c r="AM886" s="403"/>
      <c r="AN886" s="402"/>
      <c r="AO886" s="403"/>
      <c r="AP886" s="402"/>
      <c r="AQ886" s="403"/>
      <c r="AR886" s="402"/>
      <c r="AS886" s="403"/>
      <c r="AT886" s="402"/>
      <c r="AU886" s="403"/>
      <c r="AV886" s="402"/>
      <c r="AW886" s="403"/>
      <c r="AX886" s="402"/>
      <c r="AY886" s="403"/>
      <c r="AZ886" s="402"/>
      <c r="BA886" s="403"/>
      <c r="BB886" s="402"/>
      <c r="BC886" s="403"/>
      <c r="BD886" s="402"/>
      <c r="BE886" s="403"/>
      <c r="BF886" s="402"/>
      <c r="BG886" s="403"/>
      <c r="BH886" s="402"/>
      <c r="BI886" s="403"/>
      <c r="BJ886" s="402"/>
      <c r="BK886" s="403"/>
      <c r="BL886" s="402"/>
      <c r="BM886" s="403"/>
      <c r="BN886" s="402"/>
      <c r="BO886" s="403"/>
      <c r="BP886" s="402"/>
      <c r="BQ886" s="403"/>
      <c r="BR886" s="402"/>
      <c r="BS886" s="403"/>
      <c r="BT886" s="402"/>
      <c r="BU886" s="403"/>
      <c r="BV886" s="337">
        <f>L886+N886+P886+R886+T886+V886+X886+Z886+AB886+AD886+AF886+AH886+AJ886+AL886+AN886+AP886+AR886+AT886+AV886+AX886+AZ886+BB886+BD886+BF886+BH886+BJ886+BL886+BN886+BP886+BR886+BT886</f>
        <v>0</v>
      </c>
      <c r="BW886" s="337">
        <f>M886+O886+Q886+S886+U886+W886+Y886+AA886+AC886+AE886+AG886+AI886+AK886+AM886+AO886+AQ886+AS886+AU886+AW886+AY886+BA886+BC886+BE886+BG886+BI886+BK886+BM886+BO886+BQ886+BS886+BU886</f>
        <v>0</v>
      </c>
    </row>
    <row r="887" spans="1:75" s="64" customFormat="1" ht="21.95" customHeight="1" x14ac:dyDescent="0.2">
      <c r="A887" s="385" t="s">
        <v>4000</v>
      </c>
      <c r="B887" s="386" t="s">
        <v>4001</v>
      </c>
      <c r="C887" s="352" t="s">
        <v>3233</v>
      </c>
      <c r="D887" s="387" t="s">
        <v>4002</v>
      </c>
      <c r="E887" s="388" t="s">
        <v>4003</v>
      </c>
      <c r="F887" s="389" t="s">
        <v>3224</v>
      </c>
      <c r="G887" s="389" t="s">
        <v>3225</v>
      </c>
      <c r="H887" s="390" t="s">
        <v>1884</v>
      </c>
      <c r="I887" s="391" t="s">
        <v>4004</v>
      </c>
      <c r="J887" s="353" t="s">
        <v>3268</v>
      </c>
      <c r="K887" s="353" t="s">
        <v>3234</v>
      </c>
      <c r="L887" s="400"/>
      <c r="M887" s="401"/>
      <c r="N887" s="400"/>
      <c r="O887" s="401"/>
      <c r="P887" s="400"/>
      <c r="Q887" s="401"/>
      <c r="R887" s="400"/>
      <c r="S887" s="401"/>
      <c r="T887" s="400"/>
      <c r="U887" s="401"/>
      <c r="V887" s="400"/>
      <c r="W887" s="401"/>
      <c r="X887" s="400"/>
      <c r="Y887" s="401"/>
      <c r="Z887" s="400"/>
      <c r="AA887" s="401"/>
      <c r="AB887" s="400"/>
      <c r="AC887" s="401"/>
      <c r="AD887" s="400"/>
      <c r="AE887" s="401"/>
      <c r="AF887" s="400"/>
      <c r="AG887" s="401"/>
      <c r="AH887" s="400"/>
      <c r="AI887" s="401"/>
      <c r="AJ887" s="400"/>
      <c r="AK887" s="401"/>
      <c r="AL887" s="400"/>
      <c r="AM887" s="401"/>
      <c r="AN887" s="400"/>
      <c r="AO887" s="401"/>
      <c r="AP887" s="400"/>
      <c r="AQ887" s="401"/>
      <c r="AR887" s="400"/>
      <c r="AS887" s="401"/>
      <c r="AT887" s="400"/>
      <c r="AU887" s="401"/>
      <c r="AV887" s="400"/>
      <c r="AW887" s="401"/>
      <c r="AX887" s="400"/>
      <c r="AY887" s="401"/>
      <c r="AZ887" s="400"/>
      <c r="BA887" s="401"/>
      <c r="BB887" s="400"/>
      <c r="BC887" s="401"/>
      <c r="BD887" s="400"/>
      <c r="BE887" s="401"/>
      <c r="BF887" s="400"/>
      <c r="BG887" s="401"/>
      <c r="BH887" s="400"/>
      <c r="BI887" s="401"/>
      <c r="BJ887" s="400"/>
      <c r="BK887" s="401"/>
      <c r="BL887" s="400"/>
      <c r="BM887" s="401"/>
      <c r="BN887" s="400"/>
      <c r="BO887" s="401"/>
      <c r="BP887" s="400"/>
      <c r="BQ887" s="401"/>
      <c r="BR887" s="400"/>
      <c r="BS887" s="401"/>
      <c r="BT887" s="400"/>
      <c r="BU887" s="401"/>
      <c r="BV887" s="337">
        <f t="shared" ref="BV887:BV890" si="355">L887+N887+P887+R887+T887+V887+X887+Z887+AB887+AD887+AF887+AH887+AJ887+AL887+AN887+AP887+AR887+AT887+AV887+AX887+AZ887+BB887+BD887+BF887+BH887+BJ887+BL887+BN887+BP887+BR887+BT887</f>
        <v>0</v>
      </c>
      <c r="BW887" s="337">
        <f t="shared" ref="BW887:BW890" si="356">M887+O887+Q887+S887+U887+W887+Y887+AA887+AC887+AE887+AG887+AI887+AK887+AM887+AO887+AQ887+AS887+AU887+AW887+AY887+BA887+BC887+BE887+BG887+BI887+BK887+BM887+BO887+BQ887+BS887+BU887</f>
        <v>0</v>
      </c>
    </row>
    <row r="888" spans="1:75" s="64" customFormat="1" ht="21.95" customHeight="1" x14ac:dyDescent="0.2">
      <c r="A888" s="385" t="s">
        <v>4000</v>
      </c>
      <c r="B888" s="386" t="s">
        <v>4001</v>
      </c>
      <c r="C888" s="392" t="s">
        <v>3233</v>
      </c>
      <c r="D888" s="387" t="s">
        <v>4002</v>
      </c>
      <c r="E888" s="388" t="s">
        <v>4003</v>
      </c>
      <c r="F888" s="389" t="s">
        <v>3224</v>
      </c>
      <c r="G888" s="389" t="s">
        <v>3225</v>
      </c>
      <c r="H888" s="390" t="s">
        <v>1884</v>
      </c>
      <c r="I888" s="391" t="s">
        <v>4004</v>
      </c>
      <c r="J888" s="353" t="s">
        <v>3268</v>
      </c>
      <c r="K888" s="355" t="s">
        <v>3235</v>
      </c>
      <c r="L888" s="400"/>
      <c r="M888" s="401"/>
      <c r="N888" s="400"/>
      <c r="O888" s="401"/>
      <c r="P888" s="400"/>
      <c r="Q888" s="401"/>
      <c r="R888" s="400"/>
      <c r="S888" s="401"/>
      <c r="T888" s="400"/>
      <c r="U888" s="401"/>
      <c r="V888" s="400"/>
      <c r="W888" s="401"/>
      <c r="X888" s="400"/>
      <c r="Y888" s="401"/>
      <c r="Z888" s="400"/>
      <c r="AA888" s="401"/>
      <c r="AB888" s="400"/>
      <c r="AC888" s="401"/>
      <c r="AD888" s="400"/>
      <c r="AE888" s="401"/>
      <c r="AF888" s="400"/>
      <c r="AG888" s="401"/>
      <c r="AH888" s="400"/>
      <c r="AI888" s="401"/>
      <c r="AJ888" s="400"/>
      <c r="AK888" s="401"/>
      <c r="AL888" s="400"/>
      <c r="AM888" s="401"/>
      <c r="AN888" s="400"/>
      <c r="AO888" s="401"/>
      <c r="AP888" s="400"/>
      <c r="AQ888" s="401"/>
      <c r="AR888" s="400"/>
      <c r="AS888" s="401"/>
      <c r="AT888" s="400"/>
      <c r="AU888" s="401"/>
      <c r="AV888" s="400"/>
      <c r="AW888" s="401"/>
      <c r="AX888" s="400"/>
      <c r="AY888" s="401"/>
      <c r="AZ888" s="400"/>
      <c r="BA888" s="401"/>
      <c r="BB888" s="400"/>
      <c r="BC888" s="401"/>
      <c r="BD888" s="400"/>
      <c r="BE888" s="401"/>
      <c r="BF888" s="400"/>
      <c r="BG888" s="401"/>
      <c r="BH888" s="400"/>
      <c r="BI888" s="401"/>
      <c r="BJ888" s="400"/>
      <c r="BK888" s="401"/>
      <c r="BL888" s="400"/>
      <c r="BM888" s="401"/>
      <c r="BN888" s="400"/>
      <c r="BO888" s="401"/>
      <c r="BP888" s="400"/>
      <c r="BQ888" s="401"/>
      <c r="BR888" s="400"/>
      <c r="BS888" s="401"/>
      <c r="BT888" s="400"/>
      <c r="BU888" s="401"/>
      <c r="BV888" s="337">
        <f t="shared" si="355"/>
        <v>0</v>
      </c>
      <c r="BW888" s="337">
        <f t="shared" si="356"/>
        <v>0</v>
      </c>
    </row>
    <row r="889" spans="1:75" s="64" customFormat="1" ht="21.95" customHeight="1" x14ac:dyDescent="0.2">
      <c r="A889" s="385" t="s">
        <v>4000</v>
      </c>
      <c r="B889" s="386" t="s">
        <v>4001</v>
      </c>
      <c r="C889" s="392" t="s">
        <v>3233</v>
      </c>
      <c r="D889" s="387" t="s">
        <v>4002</v>
      </c>
      <c r="E889" s="388" t="s">
        <v>4003</v>
      </c>
      <c r="F889" s="389" t="s">
        <v>3224</v>
      </c>
      <c r="G889" s="389" t="s">
        <v>3225</v>
      </c>
      <c r="H889" s="390" t="s">
        <v>1884</v>
      </c>
      <c r="I889" s="391" t="s">
        <v>4004</v>
      </c>
      <c r="J889" s="353" t="s">
        <v>3268</v>
      </c>
      <c r="K889" s="356" t="s">
        <v>3236</v>
      </c>
      <c r="L889" s="400"/>
      <c r="M889" s="401"/>
      <c r="N889" s="400"/>
      <c r="O889" s="401"/>
      <c r="P889" s="400"/>
      <c r="Q889" s="401"/>
      <c r="R889" s="400"/>
      <c r="S889" s="401"/>
      <c r="T889" s="400"/>
      <c r="U889" s="401"/>
      <c r="V889" s="400"/>
      <c r="W889" s="401"/>
      <c r="X889" s="400"/>
      <c r="Y889" s="401"/>
      <c r="Z889" s="400"/>
      <c r="AA889" s="401"/>
      <c r="AB889" s="400"/>
      <c r="AC889" s="401"/>
      <c r="AD889" s="400"/>
      <c r="AE889" s="401"/>
      <c r="AF889" s="400"/>
      <c r="AG889" s="401"/>
      <c r="AH889" s="400"/>
      <c r="AI889" s="401"/>
      <c r="AJ889" s="400"/>
      <c r="AK889" s="401"/>
      <c r="AL889" s="400"/>
      <c r="AM889" s="401"/>
      <c r="AN889" s="400"/>
      <c r="AO889" s="401"/>
      <c r="AP889" s="400"/>
      <c r="AQ889" s="401"/>
      <c r="AR889" s="400"/>
      <c r="AS889" s="401"/>
      <c r="AT889" s="400"/>
      <c r="AU889" s="401"/>
      <c r="AV889" s="400"/>
      <c r="AW889" s="401"/>
      <c r="AX889" s="400"/>
      <c r="AY889" s="401"/>
      <c r="AZ889" s="400"/>
      <c r="BA889" s="401"/>
      <c r="BB889" s="400"/>
      <c r="BC889" s="401"/>
      <c r="BD889" s="400"/>
      <c r="BE889" s="401"/>
      <c r="BF889" s="400"/>
      <c r="BG889" s="401"/>
      <c r="BH889" s="400"/>
      <c r="BI889" s="401"/>
      <c r="BJ889" s="400"/>
      <c r="BK889" s="401"/>
      <c r="BL889" s="400"/>
      <c r="BM889" s="401"/>
      <c r="BN889" s="400"/>
      <c r="BO889" s="401"/>
      <c r="BP889" s="400"/>
      <c r="BQ889" s="401"/>
      <c r="BR889" s="400"/>
      <c r="BS889" s="401"/>
      <c r="BT889" s="400"/>
      <c r="BU889" s="401"/>
      <c r="BV889" s="337">
        <f t="shared" si="355"/>
        <v>0</v>
      </c>
      <c r="BW889" s="337">
        <f t="shared" si="356"/>
        <v>0</v>
      </c>
    </row>
    <row r="890" spans="1:75" s="64" customFormat="1" ht="21.95" customHeight="1" thickBot="1" x14ac:dyDescent="0.25">
      <c r="A890" s="898" t="s">
        <v>4000</v>
      </c>
      <c r="B890" s="393" t="s">
        <v>4001</v>
      </c>
      <c r="C890" s="394" t="s">
        <v>3233</v>
      </c>
      <c r="D890" s="395" t="s">
        <v>4002</v>
      </c>
      <c r="E890" s="411" t="s">
        <v>4003</v>
      </c>
      <c r="F890" s="396" t="s">
        <v>3224</v>
      </c>
      <c r="G890" s="396" t="s">
        <v>3225</v>
      </c>
      <c r="H890" s="397" t="s">
        <v>1884</v>
      </c>
      <c r="I890" s="899" t="s">
        <v>4004</v>
      </c>
      <c r="J890" s="353" t="s">
        <v>3268</v>
      </c>
      <c r="K890" s="357" t="s">
        <v>60</v>
      </c>
      <c r="L890" s="402"/>
      <c r="M890" s="403"/>
      <c r="N890" s="402"/>
      <c r="O890" s="403"/>
      <c r="P890" s="402"/>
      <c r="Q890" s="403"/>
      <c r="R890" s="402"/>
      <c r="S890" s="403"/>
      <c r="T890" s="402"/>
      <c r="U890" s="403"/>
      <c r="V890" s="402"/>
      <c r="W890" s="403"/>
      <c r="X890" s="402"/>
      <c r="Y890" s="403"/>
      <c r="Z890" s="402"/>
      <c r="AA890" s="403"/>
      <c r="AB890" s="402"/>
      <c r="AC890" s="403"/>
      <c r="AD890" s="402"/>
      <c r="AE890" s="403"/>
      <c r="AF890" s="402"/>
      <c r="AG890" s="403"/>
      <c r="AH890" s="402"/>
      <c r="AI890" s="403"/>
      <c r="AJ890" s="402"/>
      <c r="AK890" s="403"/>
      <c r="AL890" s="402"/>
      <c r="AM890" s="403"/>
      <c r="AN890" s="402"/>
      <c r="AO890" s="403"/>
      <c r="AP890" s="402"/>
      <c r="AQ890" s="403"/>
      <c r="AR890" s="402"/>
      <c r="AS890" s="403"/>
      <c r="AT890" s="402"/>
      <c r="AU890" s="403"/>
      <c r="AV890" s="402"/>
      <c r="AW890" s="403"/>
      <c r="AX890" s="402"/>
      <c r="AY890" s="403"/>
      <c r="AZ890" s="402"/>
      <c r="BA890" s="403"/>
      <c r="BB890" s="402"/>
      <c r="BC890" s="403"/>
      <c r="BD890" s="402"/>
      <c r="BE890" s="403"/>
      <c r="BF890" s="402"/>
      <c r="BG890" s="403"/>
      <c r="BH890" s="402"/>
      <c r="BI890" s="403"/>
      <c r="BJ890" s="402"/>
      <c r="BK890" s="403"/>
      <c r="BL890" s="402"/>
      <c r="BM890" s="403"/>
      <c r="BN890" s="402"/>
      <c r="BO890" s="403"/>
      <c r="BP890" s="402"/>
      <c r="BQ890" s="403"/>
      <c r="BR890" s="402"/>
      <c r="BS890" s="403"/>
      <c r="BT890" s="402"/>
      <c r="BU890" s="403"/>
      <c r="BV890" s="337">
        <f t="shared" si="355"/>
        <v>0</v>
      </c>
      <c r="BW890" s="337">
        <f t="shared" si="356"/>
        <v>0</v>
      </c>
    </row>
    <row r="891" spans="1:75" s="64" customFormat="1" ht="21.95" customHeight="1" x14ac:dyDescent="0.25">
      <c r="A891" s="425" t="s">
        <v>4005</v>
      </c>
      <c r="B891" s="526" t="s">
        <v>4006</v>
      </c>
      <c r="C891" s="527">
        <v>4</v>
      </c>
      <c r="D891" s="528" t="s">
        <v>4002</v>
      </c>
      <c r="E891" s="426" t="s">
        <v>4007</v>
      </c>
      <c r="F891" s="529" t="s">
        <v>3224</v>
      </c>
      <c r="G891" s="529" t="s">
        <v>3225</v>
      </c>
      <c r="H891" s="530" t="s">
        <v>1884</v>
      </c>
      <c r="I891" s="384" t="s">
        <v>4008</v>
      </c>
      <c r="J891" s="353" t="s">
        <v>3231</v>
      </c>
      <c r="K891" s="354" t="s">
        <v>3232</v>
      </c>
      <c r="L891" s="402"/>
      <c r="M891" s="403"/>
      <c r="N891" s="402"/>
      <c r="O891" s="403"/>
      <c r="P891" s="402"/>
      <c r="Q891" s="403"/>
      <c r="R891" s="402"/>
      <c r="S891" s="403"/>
      <c r="T891" s="402"/>
      <c r="U891" s="403"/>
      <c r="V891" s="402"/>
      <c r="W891" s="403"/>
      <c r="X891" s="402"/>
      <c r="Y891" s="403"/>
      <c r="Z891" s="402"/>
      <c r="AA891" s="403"/>
      <c r="AB891" s="402"/>
      <c r="AC891" s="403"/>
      <c r="AD891" s="402"/>
      <c r="AE891" s="403"/>
      <c r="AF891" s="402"/>
      <c r="AG891" s="403"/>
      <c r="AH891" s="402"/>
      <c r="AI891" s="403"/>
      <c r="AJ891" s="402"/>
      <c r="AK891" s="403"/>
      <c r="AL891" s="402"/>
      <c r="AM891" s="403"/>
      <c r="AN891" s="402"/>
      <c r="AO891" s="403"/>
      <c r="AP891" s="402"/>
      <c r="AQ891" s="403"/>
      <c r="AR891" s="402"/>
      <c r="AS891" s="403"/>
      <c r="AT891" s="402"/>
      <c r="AU891" s="403"/>
      <c r="AV891" s="402"/>
      <c r="AW891" s="403"/>
      <c r="AX891" s="402"/>
      <c r="AY891" s="403"/>
      <c r="AZ891" s="402"/>
      <c r="BA891" s="403"/>
      <c r="BB891" s="402"/>
      <c r="BC891" s="403"/>
      <c r="BD891" s="402"/>
      <c r="BE891" s="403"/>
      <c r="BF891" s="402"/>
      <c r="BG891" s="403"/>
      <c r="BH891" s="402"/>
      <c r="BI891" s="403"/>
      <c r="BJ891" s="402"/>
      <c r="BK891" s="403"/>
      <c r="BL891" s="402"/>
      <c r="BM891" s="403"/>
      <c r="BN891" s="402"/>
      <c r="BO891" s="403"/>
      <c r="BP891" s="402"/>
      <c r="BQ891" s="403"/>
      <c r="BR891" s="402"/>
      <c r="BS891" s="403"/>
      <c r="BT891" s="402"/>
      <c r="BU891" s="403"/>
      <c r="BV891" s="337">
        <f>L891+N891+P891+R891+T891+V891+X891+Z891+AB891+AD891+AF891+AH891+AJ891+AL891+AN891+AP891+AR891+AT891+AV891+AX891+AZ891+BB891+BD891+BF891+BH891+BJ891+BL891+BN891+BP891+BR891+BT891</f>
        <v>0</v>
      </c>
      <c r="BW891" s="337">
        <f>M891+O891+Q891+S891+U891+W891+Y891+AA891+AC891+AE891+AG891+AI891+AK891+AM891+AO891+AQ891+AS891+AU891+AW891+AY891+BA891+BC891+BE891+BG891+BI891+BK891+BM891+BO891+BQ891+BS891+BU891</f>
        <v>0</v>
      </c>
    </row>
    <row r="892" spans="1:75" s="64" customFormat="1" ht="21.95" customHeight="1" x14ac:dyDescent="0.2">
      <c r="A892" s="385" t="s">
        <v>4005</v>
      </c>
      <c r="B892" s="386" t="s">
        <v>4006</v>
      </c>
      <c r="C892" s="352" t="s">
        <v>3262</v>
      </c>
      <c r="D892" s="387" t="s">
        <v>4002</v>
      </c>
      <c r="E892" s="388" t="s">
        <v>4007</v>
      </c>
      <c r="F892" s="389" t="s">
        <v>3224</v>
      </c>
      <c r="G892" s="389" t="s">
        <v>3225</v>
      </c>
      <c r="H892" s="390" t="s">
        <v>1884</v>
      </c>
      <c r="I892" s="391" t="s">
        <v>4008</v>
      </c>
      <c r="J892" s="353" t="s">
        <v>3231</v>
      </c>
      <c r="K892" s="353" t="s">
        <v>3234</v>
      </c>
      <c r="L892" s="400"/>
      <c r="M892" s="401"/>
      <c r="N892" s="400"/>
      <c r="O892" s="401"/>
      <c r="P892" s="400"/>
      <c r="Q892" s="401"/>
      <c r="R892" s="400"/>
      <c r="S892" s="401"/>
      <c r="T892" s="400"/>
      <c r="U892" s="401"/>
      <c r="V892" s="400"/>
      <c r="W892" s="401"/>
      <c r="X892" s="400"/>
      <c r="Y892" s="401"/>
      <c r="Z892" s="400"/>
      <c r="AA892" s="401"/>
      <c r="AB892" s="400"/>
      <c r="AC892" s="401"/>
      <c r="AD892" s="400"/>
      <c r="AE892" s="401"/>
      <c r="AF892" s="400"/>
      <c r="AG892" s="401"/>
      <c r="AH892" s="400"/>
      <c r="AI892" s="401"/>
      <c r="AJ892" s="400"/>
      <c r="AK892" s="401"/>
      <c r="AL892" s="400"/>
      <c r="AM892" s="401"/>
      <c r="AN892" s="400"/>
      <c r="AO892" s="401"/>
      <c r="AP892" s="400"/>
      <c r="AQ892" s="401"/>
      <c r="AR892" s="400"/>
      <c r="AS892" s="401"/>
      <c r="AT892" s="400"/>
      <c r="AU892" s="401"/>
      <c r="AV892" s="400"/>
      <c r="AW892" s="401"/>
      <c r="AX892" s="400"/>
      <c r="AY892" s="401"/>
      <c r="AZ892" s="400"/>
      <c r="BA892" s="401"/>
      <c r="BB892" s="400"/>
      <c r="BC892" s="401"/>
      <c r="BD892" s="400"/>
      <c r="BE892" s="401"/>
      <c r="BF892" s="400"/>
      <c r="BG892" s="401"/>
      <c r="BH892" s="400"/>
      <c r="BI892" s="401"/>
      <c r="BJ892" s="400"/>
      <c r="BK892" s="401"/>
      <c r="BL892" s="400"/>
      <c r="BM892" s="401"/>
      <c r="BN892" s="400"/>
      <c r="BO892" s="401"/>
      <c r="BP892" s="400"/>
      <c r="BQ892" s="401"/>
      <c r="BR892" s="400"/>
      <c r="BS892" s="401"/>
      <c r="BT892" s="400"/>
      <c r="BU892" s="401"/>
      <c r="BV892" s="337">
        <f t="shared" ref="BV892:BV895" si="357">L892+N892+P892+R892+T892+V892+X892+Z892+AB892+AD892+AF892+AH892+AJ892+AL892+AN892+AP892+AR892+AT892+AV892+AX892+AZ892+BB892+BD892+BF892+BH892+BJ892+BL892+BN892+BP892+BR892+BT892</f>
        <v>0</v>
      </c>
      <c r="BW892" s="337">
        <f t="shared" ref="BW892:BW895" si="358">M892+O892+Q892+S892+U892+W892+Y892+AA892+AC892+AE892+AG892+AI892+AK892+AM892+AO892+AQ892+AS892+AU892+AW892+AY892+BA892+BC892+BE892+BG892+BI892+BK892+BM892+BO892+BQ892+BS892+BU892</f>
        <v>0</v>
      </c>
    </row>
    <row r="893" spans="1:75" s="64" customFormat="1" ht="21.95" customHeight="1" x14ac:dyDescent="0.2">
      <c r="A893" s="385" t="s">
        <v>4005</v>
      </c>
      <c r="B893" s="386" t="s">
        <v>4006</v>
      </c>
      <c r="C893" s="392" t="s">
        <v>3262</v>
      </c>
      <c r="D893" s="387" t="s">
        <v>4002</v>
      </c>
      <c r="E893" s="388" t="s">
        <v>4007</v>
      </c>
      <c r="F893" s="389" t="s">
        <v>3224</v>
      </c>
      <c r="G893" s="389" t="s">
        <v>3225</v>
      </c>
      <c r="H893" s="390" t="s">
        <v>1884</v>
      </c>
      <c r="I893" s="391" t="s">
        <v>4008</v>
      </c>
      <c r="J893" s="353" t="s">
        <v>3231</v>
      </c>
      <c r="K893" s="355" t="s">
        <v>3235</v>
      </c>
      <c r="L893" s="400"/>
      <c r="M893" s="401"/>
      <c r="N893" s="400"/>
      <c r="O893" s="401"/>
      <c r="P893" s="400"/>
      <c r="Q893" s="401"/>
      <c r="R893" s="400"/>
      <c r="S893" s="401"/>
      <c r="T893" s="400"/>
      <c r="U893" s="401"/>
      <c r="V893" s="400"/>
      <c r="W893" s="401"/>
      <c r="X893" s="400"/>
      <c r="Y893" s="401"/>
      <c r="Z893" s="400"/>
      <c r="AA893" s="401"/>
      <c r="AB893" s="400"/>
      <c r="AC893" s="401"/>
      <c r="AD893" s="400"/>
      <c r="AE893" s="401"/>
      <c r="AF893" s="400"/>
      <c r="AG893" s="401"/>
      <c r="AH893" s="400"/>
      <c r="AI893" s="401"/>
      <c r="AJ893" s="400"/>
      <c r="AK893" s="401"/>
      <c r="AL893" s="400"/>
      <c r="AM893" s="401"/>
      <c r="AN893" s="400"/>
      <c r="AO893" s="401"/>
      <c r="AP893" s="400"/>
      <c r="AQ893" s="401"/>
      <c r="AR893" s="400"/>
      <c r="AS893" s="401"/>
      <c r="AT893" s="400"/>
      <c r="AU893" s="401"/>
      <c r="AV893" s="400"/>
      <c r="AW893" s="401"/>
      <c r="AX893" s="400"/>
      <c r="AY893" s="401"/>
      <c r="AZ893" s="400"/>
      <c r="BA893" s="401"/>
      <c r="BB893" s="400"/>
      <c r="BC893" s="401"/>
      <c r="BD893" s="400"/>
      <c r="BE893" s="401"/>
      <c r="BF893" s="400"/>
      <c r="BG893" s="401"/>
      <c r="BH893" s="400"/>
      <c r="BI893" s="401"/>
      <c r="BJ893" s="400"/>
      <c r="BK893" s="401"/>
      <c r="BL893" s="400"/>
      <c r="BM893" s="401"/>
      <c r="BN893" s="400"/>
      <c r="BO893" s="401"/>
      <c r="BP893" s="400"/>
      <c r="BQ893" s="401"/>
      <c r="BR893" s="400"/>
      <c r="BS893" s="401"/>
      <c r="BT893" s="400"/>
      <c r="BU893" s="401"/>
      <c r="BV893" s="337">
        <f t="shared" si="357"/>
        <v>0</v>
      </c>
      <c r="BW893" s="337">
        <f t="shared" si="358"/>
        <v>0</v>
      </c>
    </row>
    <row r="894" spans="1:75" s="64" customFormat="1" ht="21.95" customHeight="1" x14ac:dyDescent="0.2">
      <c r="A894" s="385" t="s">
        <v>4005</v>
      </c>
      <c r="B894" s="386" t="s">
        <v>4006</v>
      </c>
      <c r="C894" s="392" t="s">
        <v>3262</v>
      </c>
      <c r="D894" s="387" t="s">
        <v>4002</v>
      </c>
      <c r="E894" s="388" t="s">
        <v>4007</v>
      </c>
      <c r="F894" s="389" t="s">
        <v>3224</v>
      </c>
      <c r="G894" s="389" t="s">
        <v>3225</v>
      </c>
      <c r="H894" s="390" t="s">
        <v>1884</v>
      </c>
      <c r="I894" s="391" t="s">
        <v>4008</v>
      </c>
      <c r="J894" s="353" t="s">
        <v>3231</v>
      </c>
      <c r="K894" s="356" t="s">
        <v>3236</v>
      </c>
      <c r="L894" s="400"/>
      <c r="M894" s="401"/>
      <c r="N894" s="400"/>
      <c r="O894" s="401"/>
      <c r="P894" s="400"/>
      <c r="Q894" s="401"/>
      <c r="R894" s="400"/>
      <c r="S894" s="401"/>
      <c r="T894" s="400"/>
      <c r="U894" s="401"/>
      <c r="V894" s="400"/>
      <c r="W894" s="401"/>
      <c r="X894" s="400"/>
      <c r="Y894" s="401"/>
      <c r="Z894" s="400"/>
      <c r="AA894" s="401"/>
      <c r="AB894" s="400"/>
      <c r="AC894" s="401"/>
      <c r="AD894" s="400"/>
      <c r="AE894" s="401"/>
      <c r="AF894" s="400"/>
      <c r="AG894" s="401"/>
      <c r="AH894" s="400"/>
      <c r="AI894" s="401"/>
      <c r="AJ894" s="400"/>
      <c r="AK894" s="401"/>
      <c r="AL894" s="400"/>
      <c r="AM894" s="401"/>
      <c r="AN894" s="400"/>
      <c r="AO894" s="401"/>
      <c r="AP894" s="400"/>
      <c r="AQ894" s="401"/>
      <c r="AR894" s="400"/>
      <c r="AS894" s="401"/>
      <c r="AT894" s="400"/>
      <c r="AU894" s="401"/>
      <c r="AV894" s="400"/>
      <c r="AW894" s="401"/>
      <c r="AX894" s="400"/>
      <c r="AY894" s="401"/>
      <c r="AZ894" s="400"/>
      <c r="BA894" s="401"/>
      <c r="BB894" s="400"/>
      <c r="BC894" s="401"/>
      <c r="BD894" s="400"/>
      <c r="BE894" s="401"/>
      <c r="BF894" s="400"/>
      <c r="BG894" s="401"/>
      <c r="BH894" s="400"/>
      <c r="BI894" s="401"/>
      <c r="BJ894" s="400"/>
      <c r="BK894" s="401"/>
      <c r="BL894" s="400"/>
      <c r="BM894" s="401"/>
      <c r="BN894" s="400"/>
      <c r="BO894" s="401"/>
      <c r="BP894" s="400"/>
      <c r="BQ894" s="401"/>
      <c r="BR894" s="400"/>
      <c r="BS894" s="401"/>
      <c r="BT894" s="400"/>
      <c r="BU894" s="401"/>
      <c r="BV894" s="337">
        <f t="shared" si="357"/>
        <v>0</v>
      </c>
      <c r="BW894" s="337">
        <f t="shared" si="358"/>
        <v>0</v>
      </c>
    </row>
    <row r="895" spans="1:75" s="64" customFormat="1" ht="21.95" customHeight="1" thickBot="1" x14ac:dyDescent="0.25">
      <c r="A895" s="898" t="s">
        <v>4005</v>
      </c>
      <c r="B895" s="393" t="s">
        <v>4006</v>
      </c>
      <c r="C895" s="394" t="s">
        <v>3262</v>
      </c>
      <c r="D895" s="395" t="s">
        <v>4002</v>
      </c>
      <c r="E895" s="411" t="s">
        <v>4007</v>
      </c>
      <c r="F895" s="396" t="s">
        <v>3224</v>
      </c>
      <c r="G895" s="396" t="s">
        <v>3225</v>
      </c>
      <c r="H895" s="397" t="s">
        <v>1884</v>
      </c>
      <c r="I895" s="899" t="s">
        <v>4008</v>
      </c>
      <c r="J895" s="353" t="s">
        <v>3231</v>
      </c>
      <c r="K895" s="357" t="s">
        <v>60</v>
      </c>
      <c r="L895" s="402"/>
      <c r="M895" s="403"/>
      <c r="N895" s="402"/>
      <c r="O895" s="403"/>
      <c r="P895" s="402"/>
      <c r="Q895" s="403"/>
      <c r="R895" s="402"/>
      <c r="S895" s="403"/>
      <c r="T895" s="402"/>
      <c r="U895" s="403"/>
      <c r="V895" s="402"/>
      <c r="W895" s="403"/>
      <c r="X895" s="402"/>
      <c r="Y895" s="403"/>
      <c r="Z895" s="402"/>
      <c r="AA895" s="403"/>
      <c r="AB895" s="402"/>
      <c r="AC895" s="403"/>
      <c r="AD895" s="402"/>
      <c r="AE895" s="403"/>
      <c r="AF895" s="402"/>
      <c r="AG895" s="403"/>
      <c r="AH895" s="402"/>
      <c r="AI895" s="403"/>
      <c r="AJ895" s="402"/>
      <c r="AK895" s="403"/>
      <c r="AL895" s="402"/>
      <c r="AM895" s="403"/>
      <c r="AN895" s="402"/>
      <c r="AO895" s="403"/>
      <c r="AP895" s="402"/>
      <c r="AQ895" s="403"/>
      <c r="AR895" s="402"/>
      <c r="AS895" s="403"/>
      <c r="AT895" s="402"/>
      <c r="AU895" s="403"/>
      <c r="AV895" s="402"/>
      <c r="AW895" s="403"/>
      <c r="AX895" s="402"/>
      <c r="AY895" s="403"/>
      <c r="AZ895" s="402"/>
      <c r="BA895" s="403"/>
      <c r="BB895" s="402"/>
      <c r="BC895" s="403"/>
      <c r="BD895" s="402"/>
      <c r="BE895" s="403"/>
      <c r="BF895" s="402"/>
      <c r="BG895" s="403"/>
      <c r="BH895" s="402"/>
      <c r="BI895" s="403"/>
      <c r="BJ895" s="402"/>
      <c r="BK895" s="403"/>
      <c r="BL895" s="402"/>
      <c r="BM895" s="403"/>
      <c r="BN895" s="402"/>
      <c r="BO895" s="403"/>
      <c r="BP895" s="402"/>
      <c r="BQ895" s="403"/>
      <c r="BR895" s="402"/>
      <c r="BS895" s="403"/>
      <c r="BT895" s="402"/>
      <c r="BU895" s="403"/>
      <c r="BV895" s="337">
        <f t="shared" si="357"/>
        <v>0</v>
      </c>
      <c r="BW895" s="337">
        <f t="shared" si="358"/>
        <v>0</v>
      </c>
    </row>
    <row r="896" spans="1:75" s="64" customFormat="1" ht="21.95" customHeight="1" x14ac:dyDescent="0.25">
      <c r="A896" s="425" t="s">
        <v>4009</v>
      </c>
      <c r="B896" s="526" t="s">
        <v>4010</v>
      </c>
      <c r="C896" s="527">
        <v>2</v>
      </c>
      <c r="D896" s="528" t="s">
        <v>4002</v>
      </c>
      <c r="E896" s="426" t="s">
        <v>4011</v>
      </c>
      <c r="F896" s="529" t="s">
        <v>3224</v>
      </c>
      <c r="G896" s="529" t="s">
        <v>3225</v>
      </c>
      <c r="H896" s="530" t="s">
        <v>1884</v>
      </c>
      <c r="I896" s="384" t="s">
        <v>4012</v>
      </c>
      <c r="J896" s="353" t="s">
        <v>3268</v>
      </c>
      <c r="K896" s="354" t="s">
        <v>3232</v>
      </c>
      <c r="L896" s="402"/>
      <c r="M896" s="403"/>
      <c r="N896" s="402"/>
      <c r="O896" s="403"/>
      <c r="P896" s="402"/>
      <c r="Q896" s="403"/>
      <c r="R896" s="402"/>
      <c r="S896" s="403"/>
      <c r="T896" s="402"/>
      <c r="U896" s="403"/>
      <c r="V896" s="402"/>
      <c r="W896" s="403"/>
      <c r="X896" s="402"/>
      <c r="Y896" s="403"/>
      <c r="Z896" s="402"/>
      <c r="AA896" s="403"/>
      <c r="AB896" s="402"/>
      <c r="AC896" s="403"/>
      <c r="AD896" s="402"/>
      <c r="AE896" s="403"/>
      <c r="AF896" s="402"/>
      <c r="AG896" s="403"/>
      <c r="AH896" s="402"/>
      <c r="AI896" s="403"/>
      <c r="AJ896" s="402"/>
      <c r="AK896" s="403"/>
      <c r="AL896" s="402"/>
      <c r="AM896" s="403"/>
      <c r="AN896" s="402"/>
      <c r="AO896" s="403"/>
      <c r="AP896" s="402"/>
      <c r="AQ896" s="403"/>
      <c r="AR896" s="402"/>
      <c r="AS896" s="403"/>
      <c r="AT896" s="402"/>
      <c r="AU896" s="403"/>
      <c r="AV896" s="402"/>
      <c r="AW896" s="403"/>
      <c r="AX896" s="402"/>
      <c r="AY896" s="403"/>
      <c r="AZ896" s="402"/>
      <c r="BA896" s="403"/>
      <c r="BB896" s="402"/>
      <c r="BC896" s="403"/>
      <c r="BD896" s="402"/>
      <c r="BE896" s="403"/>
      <c r="BF896" s="402"/>
      <c r="BG896" s="403"/>
      <c r="BH896" s="402"/>
      <c r="BI896" s="403"/>
      <c r="BJ896" s="402"/>
      <c r="BK896" s="403"/>
      <c r="BL896" s="402"/>
      <c r="BM896" s="403"/>
      <c r="BN896" s="402"/>
      <c r="BO896" s="403"/>
      <c r="BP896" s="402"/>
      <c r="BQ896" s="403"/>
      <c r="BR896" s="402"/>
      <c r="BS896" s="403"/>
      <c r="BT896" s="402"/>
      <c r="BU896" s="403"/>
      <c r="BV896" s="337">
        <f>L896+N896+P896+R896+T896+V896+X896+Z896+AB896+AD896+AF896+AH896+AJ896+AL896+AN896+AP896+AR896+AT896+AV896+AX896+AZ896+BB896+BD896+BF896+BH896+BJ896+BL896+BN896+BP896+BR896+BT896</f>
        <v>0</v>
      </c>
      <c r="BW896" s="337">
        <f>M896+O896+Q896+S896+U896+W896+Y896+AA896+AC896+AE896+AG896+AI896+AK896+AM896+AO896+AQ896+AS896+AU896+AW896+AY896+BA896+BC896+BE896+BG896+BI896+BK896+BM896+BO896+BQ896+BS896+BU896</f>
        <v>0</v>
      </c>
    </row>
    <row r="897" spans="1:75" s="64" customFormat="1" ht="21.95" customHeight="1" x14ac:dyDescent="0.2">
      <c r="A897" s="385" t="s">
        <v>4009</v>
      </c>
      <c r="B897" s="386" t="s">
        <v>4010</v>
      </c>
      <c r="C897" s="352" t="s">
        <v>3233</v>
      </c>
      <c r="D897" s="387" t="s">
        <v>4002</v>
      </c>
      <c r="E897" s="388" t="s">
        <v>4011</v>
      </c>
      <c r="F897" s="389" t="s">
        <v>3224</v>
      </c>
      <c r="G897" s="389" t="s">
        <v>3225</v>
      </c>
      <c r="H897" s="390" t="s">
        <v>1884</v>
      </c>
      <c r="I897" s="391" t="s">
        <v>4012</v>
      </c>
      <c r="J897" s="353" t="s">
        <v>3268</v>
      </c>
      <c r="K897" s="353" t="s">
        <v>3234</v>
      </c>
      <c r="L897" s="400"/>
      <c r="M897" s="401"/>
      <c r="N897" s="400"/>
      <c r="O897" s="401"/>
      <c r="P897" s="400"/>
      <c r="Q897" s="401"/>
      <c r="R897" s="400"/>
      <c r="S897" s="401"/>
      <c r="T897" s="400"/>
      <c r="U897" s="401"/>
      <c r="V897" s="400"/>
      <c r="W897" s="401"/>
      <c r="X897" s="400"/>
      <c r="Y897" s="401"/>
      <c r="Z897" s="400"/>
      <c r="AA897" s="401"/>
      <c r="AB897" s="400"/>
      <c r="AC897" s="401"/>
      <c r="AD897" s="400"/>
      <c r="AE897" s="401"/>
      <c r="AF897" s="400"/>
      <c r="AG897" s="401"/>
      <c r="AH897" s="400"/>
      <c r="AI897" s="401"/>
      <c r="AJ897" s="400"/>
      <c r="AK897" s="401"/>
      <c r="AL897" s="400"/>
      <c r="AM897" s="401"/>
      <c r="AN897" s="400"/>
      <c r="AO897" s="401"/>
      <c r="AP897" s="400"/>
      <c r="AQ897" s="401"/>
      <c r="AR897" s="400"/>
      <c r="AS897" s="401"/>
      <c r="AT897" s="400"/>
      <c r="AU897" s="401"/>
      <c r="AV897" s="400"/>
      <c r="AW897" s="401"/>
      <c r="AX897" s="400"/>
      <c r="AY897" s="401"/>
      <c r="AZ897" s="400"/>
      <c r="BA897" s="401"/>
      <c r="BB897" s="400"/>
      <c r="BC897" s="401"/>
      <c r="BD897" s="400"/>
      <c r="BE897" s="401"/>
      <c r="BF897" s="400"/>
      <c r="BG897" s="401"/>
      <c r="BH897" s="400"/>
      <c r="BI897" s="401"/>
      <c r="BJ897" s="400"/>
      <c r="BK897" s="401"/>
      <c r="BL897" s="400"/>
      <c r="BM897" s="401"/>
      <c r="BN897" s="400"/>
      <c r="BO897" s="401"/>
      <c r="BP897" s="400"/>
      <c r="BQ897" s="401"/>
      <c r="BR897" s="400"/>
      <c r="BS897" s="401"/>
      <c r="BT897" s="400"/>
      <c r="BU897" s="401"/>
      <c r="BV897" s="337">
        <f t="shared" ref="BV897:BV900" si="359">L897+N897+P897+R897+T897+V897+X897+Z897+AB897+AD897+AF897+AH897+AJ897+AL897+AN897+AP897+AR897+AT897+AV897+AX897+AZ897+BB897+BD897+BF897+BH897+BJ897+BL897+BN897+BP897+BR897+BT897</f>
        <v>0</v>
      </c>
      <c r="BW897" s="337">
        <f t="shared" ref="BW897:BW900" si="360">M897+O897+Q897+S897+U897+W897+Y897+AA897+AC897+AE897+AG897+AI897+AK897+AM897+AO897+AQ897+AS897+AU897+AW897+AY897+BA897+BC897+BE897+BG897+BI897+BK897+BM897+BO897+BQ897+BS897+BU897</f>
        <v>0</v>
      </c>
    </row>
    <row r="898" spans="1:75" s="64" customFormat="1" ht="21.95" customHeight="1" x14ac:dyDescent="0.2">
      <c r="A898" s="385" t="s">
        <v>4009</v>
      </c>
      <c r="B898" s="386" t="s">
        <v>4010</v>
      </c>
      <c r="C898" s="392" t="s">
        <v>3233</v>
      </c>
      <c r="D898" s="387" t="s">
        <v>4002</v>
      </c>
      <c r="E898" s="388" t="s">
        <v>4011</v>
      </c>
      <c r="F898" s="389" t="s">
        <v>3224</v>
      </c>
      <c r="G898" s="389" t="s">
        <v>3225</v>
      </c>
      <c r="H898" s="390" t="s">
        <v>1884</v>
      </c>
      <c r="I898" s="391" t="s">
        <v>4012</v>
      </c>
      <c r="J898" s="353" t="s">
        <v>3268</v>
      </c>
      <c r="K898" s="355" t="s">
        <v>3235</v>
      </c>
      <c r="L898" s="400"/>
      <c r="M898" s="401"/>
      <c r="N898" s="400"/>
      <c r="O898" s="401"/>
      <c r="P898" s="400"/>
      <c r="Q898" s="401"/>
      <c r="R898" s="400"/>
      <c r="S898" s="401"/>
      <c r="T898" s="400"/>
      <c r="U898" s="401"/>
      <c r="V898" s="400"/>
      <c r="W898" s="401"/>
      <c r="X898" s="400"/>
      <c r="Y898" s="401"/>
      <c r="Z898" s="400"/>
      <c r="AA898" s="401"/>
      <c r="AB898" s="400"/>
      <c r="AC898" s="401"/>
      <c r="AD898" s="400"/>
      <c r="AE898" s="401"/>
      <c r="AF898" s="400"/>
      <c r="AG898" s="401"/>
      <c r="AH898" s="400"/>
      <c r="AI898" s="401"/>
      <c r="AJ898" s="400"/>
      <c r="AK898" s="401"/>
      <c r="AL898" s="400"/>
      <c r="AM898" s="401"/>
      <c r="AN898" s="400"/>
      <c r="AO898" s="401"/>
      <c r="AP898" s="400"/>
      <c r="AQ898" s="401"/>
      <c r="AR898" s="400"/>
      <c r="AS898" s="401"/>
      <c r="AT898" s="400"/>
      <c r="AU898" s="401"/>
      <c r="AV898" s="400"/>
      <c r="AW898" s="401"/>
      <c r="AX898" s="400"/>
      <c r="AY898" s="401"/>
      <c r="AZ898" s="400"/>
      <c r="BA898" s="401"/>
      <c r="BB898" s="400"/>
      <c r="BC898" s="401"/>
      <c r="BD898" s="400"/>
      <c r="BE898" s="401"/>
      <c r="BF898" s="400"/>
      <c r="BG898" s="401"/>
      <c r="BH898" s="400"/>
      <c r="BI898" s="401"/>
      <c r="BJ898" s="400"/>
      <c r="BK898" s="401"/>
      <c r="BL898" s="400"/>
      <c r="BM898" s="401"/>
      <c r="BN898" s="400"/>
      <c r="BO898" s="401"/>
      <c r="BP898" s="400"/>
      <c r="BQ898" s="401"/>
      <c r="BR898" s="400"/>
      <c r="BS898" s="401"/>
      <c r="BT898" s="400"/>
      <c r="BU898" s="401"/>
      <c r="BV898" s="337">
        <f t="shared" si="359"/>
        <v>0</v>
      </c>
      <c r="BW898" s="337">
        <f t="shared" si="360"/>
        <v>0</v>
      </c>
    </row>
    <row r="899" spans="1:75" s="64" customFormat="1" ht="21.95" customHeight="1" x14ac:dyDescent="0.2">
      <c r="A899" s="385" t="s">
        <v>4009</v>
      </c>
      <c r="B899" s="386" t="s">
        <v>4010</v>
      </c>
      <c r="C899" s="392" t="s">
        <v>3233</v>
      </c>
      <c r="D899" s="387" t="s">
        <v>4002</v>
      </c>
      <c r="E899" s="388" t="s">
        <v>4011</v>
      </c>
      <c r="F899" s="389" t="s">
        <v>3224</v>
      </c>
      <c r="G899" s="389" t="s">
        <v>3225</v>
      </c>
      <c r="H899" s="390" t="s">
        <v>1884</v>
      </c>
      <c r="I899" s="391" t="s">
        <v>4012</v>
      </c>
      <c r="J899" s="353" t="s">
        <v>3268</v>
      </c>
      <c r="K899" s="356" t="s">
        <v>3236</v>
      </c>
      <c r="L899" s="400"/>
      <c r="M899" s="401"/>
      <c r="N899" s="400"/>
      <c r="O899" s="401"/>
      <c r="P899" s="400"/>
      <c r="Q899" s="401"/>
      <c r="R899" s="400"/>
      <c r="S899" s="401"/>
      <c r="T899" s="400"/>
      <c r="U899" s="401"/>
      <c r="V899" s="400"/>
      <c r="W899" s="401"/>
      <c r="X899" s="400"/>
      <c r="Y899" s="401"/>
      <c r="Z899" s="400"/>
      <c r="AA899" s="401"/>
      <c r="AB899" s="400"/>
      <c r="AC899" s="401"/>
      <c r="AD899" s="400"/>
      <c r="AE899" s="401"/>
      <c r="AF899" s="400"/>
      <c r="AG899" s="401"/>
      <c r="AH899" s="400"/>
      <c r="AI899" s="401"/>
      <c r="AJ899" s="400"/>
      <c r="AK899" s="401"/>
      <c r="AL899" s="400"/>
      <c r="AM899" s="401"/>
      <c r="AN899" s="400"/>
      <c r="AO899" s="401"/>
      <c r="AP899" s="400"/>
      <c r="AQ899" s="401"/>
      <c r="AR899" s="400"/>
      <c r="AS899" s="401"/>
      <c r="AT899" s="400"/>
      <c r="AU899" s="401"/>
      <c r="AV899" s="400"/>
      <c r="AW899" s="401"/>
      <c r="AX899" s="400"/>
      <c r="AY899" s="401"/>
      <c r="AZ899" s="400"/>
      <c r="BA899" s="401"/>
      <c r="BB899" s="400"/>
      <c r="BC899" s="401"/>
      <c r="BD899" s="400"/>
      <c r="BE899" s="401"/>
      <c r="BF899" s="400"/>
      <c r="BG899" s="401"/>
      <c r="BH899" s="400"/>
      <c r="BI899" s="401"/>
      <c r="BJ899" s="400"/>
      <c r="BK899" s="401"/>
      <c r="BL899" s="400"/>
      <c r="BM899" s="401"/>
      <c r="BN899" s="400"/>
      <c r="BO899" s="401"/>
      <c r="BP899" s="400"/>
      <c r="BQ899" s="401"/>
      <c r="BR899" s="400"/>
      <c r="BS899" s="401"/>
      <c r="BT899" s="400"/>
      <c r="BU899" s="401"/>
      <c r="BV899" s="337">
        <f t="shared" si="359"/>
        <v>0</v>
      </c>
      <c r="BW899" s="337">
        <f t="shared" si="360"/>
        <v>0</v>
      </c>
    </row>
    <row r="900" spans="1:75" s="64" customFormat="1" ht="21.95" customHeight="1" thickBot="1" x14ac:dyDescent="0.25">
      <c r="A900" s="898" t="s">
        <v>4009</v>
      </c>
      <c r="B900" s="393" t="s">
        <v>4010</v>
      </c>
      <c r="C900" s="394" t="s">
        <v>3233</v>
      </c>
      <c r="D900" s="395" t="s">
        <v>4002</v>
      </c>
      <c r="E900" s="411" t="s">
        <v>4011</v>
      </c>
      <c r="F900" s="396" t="s">
        <v>3224</v>
      </c>
      <c r="G900" s="396" t="s">
        <v>3225</v>
      </c>
      <c r="H900" s="397" t="s">
        <v>1884</v>
      </c>
      <c r="I900" s="899" t="s">
        <v>4012</v>
      </c>
      <c r="J900" s="353" t="s">
        <v>3268</v>
      </c>
      <c r="K900" s="357" t="s">
        <v>60</v>
      </c>
      <c r="L900" s="402"/>
      <c r="M900" s="403"/>
      <c r="N900" s="402"/>
      <c r="O900" s="403"/>
      <c r="P900" s="402"/>
      <c r="Q900" s="403"/>
      <c r="R900" s="402"/>
      <c r="S900" s="403"/>
      <c r="T900" s="402"/>
      <c r="U900" s="403"/>
      <c r="V900" s="402"/>
      <c r="W900" s="403"/>
      <c r="X900" s="402"/>
      <c r="Y900" s="403"/>
      <c r="Z900" s="402"/>
      <c r="AA900" s="403"/>
      <c r="AB900" s="402"/>
      <c r="AC900" s="403"/>
      <c r="AD900" s="402"/>
      <c r="AE900" s="403"/>
      <c r="AF900" s="402"/>
      <c r="AG900" s="403"/>
      <c r="AH900" s="402"/>
      <c r="AI900" s="403"/>
      <c r="AJ900" s="402"/>
      <c r="AK900" s="403"/>
      <c r="AL900" s="402"/>
      <c r="AM900" s="403"/>
      <c r="AN900" s="402"/>
      <c r="AO900" s="403"/>
      <c r="AP900" s="402"/>
      <c r="AQ900" s="403"/>
      <c r="AR900" s="402"/>
      <c r="AS900" s="403"/>
      <c r="AT900" s="402"/>
      <c r="AU900" s="403"/>
      <c r="AV900" s="402"/>
      <c r="AW900" s="403"/>
      <c r="AX900" s="402"/>
      <c r="AY900" s="403"/>
      <c r="AZ900" s="402"/>
      <c r="BA900" s="403"/>
      <c r="BB900" s="402"/>
      <c r="BC900" s="403"/>
      <c r="BD900" s="402"/>
      <c r="BE900" s="403"/>
      <c r="BF900" s="402"/>
      <c r="BG900" s="403"/>
      <c r="BH900" s="402"/>
      <c r="BI900" s="403"/>
      <c r="BJ900" s="402"/>
      <c r="BK900" s="403"/>
      <c r="BL900" s="402"/>
      <c r="BM900" s="403"/>
      <c r="BN900" s="402"/>
      <c r="BO900" s="403"/>
      <c r="BP900" s="402"/>
      <c r="BQ900" s="403"/>
      <c r="BR900" s="402"/>
      <c r="BS900" s="403"/>
      <c r="BT900" s="402"/>
      <c r="BU900" s="403"/>
      <c r="BV900" s="337">
        <f t="shared" si="359"/>
        <v>0</v>
      </c>
      <c r="BW900" s="337">
        <f t="shared" si="360"/>
        <v>0</v>
      </c>
    </row>
    <row r="901" spans="1:75" s="64" customFormat="1" ht="21.95" customHeight="1" x14ac:dyDescent="0.25">
      <c r="A901" s="425" t="s">
        <v>4013</v>
      </c>
      <c r="B901" s="526" t="s">
        <v>4014</v>
      </c>
      <c r="C901" s="527">
        <v>1</v>
      </c>
      <c r="D901" s="528" t="s">
        <v>4015</v>
      </c>
      <c r="E901" s="426" t="s">
        <v>4016</v>
      </c>
      <c r="F901" s="529" t="s">
        <v>3224</v>
      </c>
      <c r="G901" s="529" t="s">
        <v>3225</v>
      </c>
      <c r="H901" s="530" t="s">
        <v>1664</v>
      </c>
      <c r="I901" s="384" t="s">
        <v>4017</v>
      </c>
      <c r="J901" s="353" t="s">
        <v>3231</v>
      </c>
      <c r="K901" s="354" t="s">
        <v>3232</v>
      </c>
      <c r="L901" s="402"/>
      <c r="M901" s="403"/>
      <c r="N901" s="402"/>
      <c r="O901" s="403"/>
      <c r="P901" s="402"/>
      <c r="Q901" s="403"/>
      <c r="R901" s="402"/>
      <c r="S901" s="403"/>
      <c r="T901" s="402"/>
      <c r="U901" s="403"/>
      <c r="V901" s="402"/>
      <c r="W901" s="403"/>
      <c r="X901" s="402"/>
      <c r="Y901" s="403"/>
      <c r="Z901" s="402"/>
      <c r="AA901" s="403"/>
      <c r="AB901" s="402"/>
      <c r="AC901" s="403"/>
      <c r="AD901" s="402"/>
      <c r="AE901" s="403"/>
      <c r="AF901" s="402"/>
      <c r="AG901" s="403"/>
      <c r="AH901" s="402"/>
      <c r="AI901" s="403"/>
      <c r="AJ901" s="402"/>
      <c r="AK901" s="403"/>
      <c r="AL901" s="402"/>
      <c r="AM901" s="403"/>
      <c r="AN901" s="402"/>
      <c r="AO901" s="403"/>
      <c r="AP901" s="402"/>
      <c r="AQ901" s="403"/>
      <c r="AR901" s="402"/>
      <c r="AS901" s="403"/>
      <c r="AT901" s="402"/>
      <c r="AU901" s="403"/>
      <c r="AV901" s="402"/>
      <c r="AW901" s="403"/>
      <c r="AX901" s="402"/>
      <c r="AY901" s="403"/>
      <c r="AZ901" s="402"/>
      <c r="BA901" s="403"/>
      <c r="BB901" s="402"/>
      <c r="BC901" s="403"/>
      <c r="BD901" s="402"/>
      <c r="BE901" s="403"/>
      <c r="BF901" s="402"/>
      <c r="BG901" s="403"/>
      <c r="BH901" s="402"/>
      <c r="BI901" s="403"/>
      <c r="BJ901" s="402"/>
      <c r="BK901" s="403"/>
      <c r="BL901" s="402"/>
      <c r="BM901" s="403"/>
      <c r="BN901" s="402"/>
      <c r="BO901" s="403"/>
      <c r="BP901" s="402"/>
      <c r="BQ901" s="403"/>
      <c r="BR901" s="402"/>
      <c r="BS901" s="403"/>
      <c r="BT901" s="402"/>
      <c r="BU901" s="403"/>
      <c r="BV901" s="337">
        <f>L901+N901+P901+R901+T901+V901+X901+Z901+AB901+AD901+AF901+AH901+AJ901+AL901+AN901+AP901+AR901+AT901+AV901+AX901+AZ901+BB901+BD901+BF901+BH901+BJ901+BL901+BN901+BP901+BR901+BT901</f>
        <v>0</v>
      </c>
      <c r="BW901" s="337">
        <f>M901+O901+Q901+S901+U901+W901+Y901+AA901+AC901+AE901+AG901+AI901+AK901+AM901+AO901+AQ901+AS901+AU901+AW901+AY901+BA901+BC901+BE901+BG901+BI901+BK901+BM901+BO901+BQ901+BS901+BU901</f>
        <v>0</v>
      </c>
    </row>
    <row r="902" spans="1:75" s="64" customFormat="1" ht="21.95" customHeight="1" x14ac:dyDescent="0.2">
      <c r="A902" s="385" t="s">
        <v>4013</v>
      </c>
      <c r="B902" s="386" t="s">
        <v>4014</v>
      </c>
      <c r="C902" s="352" t="s">
        <v>3233</v>
      </c>
      <c r="D902" s="387" t="s">
        <v>4015</v>
      </c>
      <c r="E902" s="388" t="s">
        <v>4016</v>
      </c>
      <c r="F902" s="389" t="s">
        <v>3224</v>
      </c>
      <c r="G902" s="389" t="s">
        <v>3225</v>
      </c>
      <c r="H902" s="390" t="s">
        <v>1664</v>
      </c>
      <c r="I902" s="391" t="s">
        <v>4017</v>
      </c>
      <c r="J902" s="353" t="s">
        <v>3231</v>
      </c>
      <c r="K902" s="353" t="s">
        <v>3234</v>
      </c>
      <c r="L902" s="400">
        <v>1</v>
      </c>
      <c r="M902" s="401"/>
      <c r="N902" s="400"/>
      <c r="O902" s="401"/>
      <c r="P902" s="400"/>
      <c r="Q902" s="401"/>
      <c r="R902" s="400"/>
      <c r="S902" s="401"/>
      <c r="T902" s="400"/>
      <c r="U902" s="401"/>
      <c r="V902" s="400"/>
      <c r="W902" s="401"/>
      <c r="X902" s="400"/>
      <c r="Y902" s="401"/>
      <c r="Z902" s="400">
        <v>1</v>
      </c>
      <c r="AA902" s="401"/>
      <c r="AB902" s="400"/>
      <c r="AC902" s="401"/>
      <c r="AD902" s="400"/>
      <c r="AE902" s="401"/>
      <c r="AF902" s="400"/>
      <c r="AG902" s="401"/>
      <c r="AH902" s="400"/>
      <c r="AI902" s="401"/>
      <c r="AJ902" s="400"/>
      <c r="AK902" s="401"/>
      <c r="AL902" s="400"/>
      <c r="AM902" s="401"/>
      <c r="AN902" s="400">
        <v>1</v>
      </c>
      <c r="AO902" s="401"/>
      <c r="AP902" s="400"/>
      <c r="AQ902" s="401"/>
      <c r="AR902" s="400"/>
      <c r="AS902" s="401"/>
      <c r="AT902" s="400"/>
      <c r="AU902" s="401"/>
      <c r="AV902" s="400"/>
      <c r="AW902" s="401"/>
      <c r="AX902" s="400"/>
      <c r="AY902" s="401"/>
      <c r="AZ902" s="400"/>
      <c r="BA902" s="401"/>
      <c r="BB902" s="400">
        <v>1</v>
      </c>
      <c r="BC902" s="401"/>
      <c r="BD902" s="400"/>
      <c r="BE902" s="401"/>
      <c r="BF902" s="400"/>
      <c r="BG902" s="401"/>
      <c r="BH902" s="400"/>
      <c r="BI902" s="401"/>
      <c r="BJ902" s="400"/>
      <c r="BK902" s="401"/>
      <c r="BL902" s="400"/>
      <c r="BM902" s="401"/>
      <c r="BN902" s="400"/>
      <c r="BO902" s="401"/>
      <c r="BP902" s="400">
        <v>1</v>
      </c>
      <c r="BQ902" s="401"/>
      <c r="BR902" s="400"/>
      <c r="BS902" s="401"/>
      <c r="BT902" s="400"/>
      <c r="BU902" s="401"/>
      <c r="BV902" s="337">
        <f t="shared" ref="BV902:BV905" si="361">L902+N902+P902+R902+T902+V902+X902+Z902+AB902+AD902+AF902+AH902+AJ902+AL902+AN902+AP902+AR902+AT902+AV902+AX902+AZ902+BB902+BD902+BF902+BH902+BJ902+BL902+BN902+BP902+BR902+BT902</f>
        <v>5</v>
      </c>
      <c r="BW902" s="337">
        <f t="shared" ref="BW902:BW905" si="362">M902+O902+Q902+S902+U902+W902+Y902+AA902+AC902+AE902+AG902+AI902+AK902+AM902+AO902+AQ902+AS902+AU902+AW902+AY902+BA902+BC902+BE902+BG902+BI902+BK902+BM902+BO902+BQ902+BS902+BU902</f>
        <v>0</v>
      </c>
    </row>
    <row r="903" spans="1:75" s="64" customFormat="1" ht="21.95" customHeight="1" x14ac:dyDescent="0.2">
      <c r="A903" s="385" t="s">
        <v>4013</v>
      </c>
      <c r="B903" s="386" t="s">
        <v>4014</v>
      </c>
      <c r="C903" s="392" t="s">
        <v>3233</v>
      </c>
      <c r="D903" s="387" t="s">
        <v>4015</v>
      </c>
      <c r="E903" s="388" t="s">
        <v>4016</v>
      </c>
      <c r="F903" s="389" t="s">
        <v>3224</v>
      </c>
      <c r="G903" s="389" t="s">
        <v>3225</v>
      </c>
      <c r="H903" s="390" t="s">
        <v>1664</v>
      </c>
      <c r="I903" s="391" t="s">
        <v>4017</v>
      </c>
      <c r="J903" s="353" t="s">
        <v>3231</v>
      </c>
      <c r="K903" s="355" t="s">
        <v>3235</v>
      </c>
      <c r="L903" s="400"/>
      <c r="M903" s="401"/>
      <c r="N903" s="400"/>
      <c r="O903" s="401"/>
      <c r="P903" s="400"/>
      <c r="Q903" s="401"/>
      <c r="R903" s="400"/>
      <c r="S903" s="401"/>
      <c r="T903" s="400"/>
      <c r="U903" s="401"/>
      <c r="V903" s="400"/>
      <c r="W903" s="401"/>
      <c r="X903" s="400"/>
      <c r="Y903" s="401"/>
      <c r="Z903" s="400"/>
      <c r="AA903" s="401"/>
      <c r="AB903" s="400"/>
      <c r="AC903" s="401"/>
      <c r="AD903" s="400"/>
      <c r="AE903" s="401"/>
      <c r="AF903" s="400"/>
      <c r="AG903" s="401"/>
      <c r="AH903" s="400"/>
      <c r="AI903" s="401"/>
      <c r="AJ903" s="400"/>
      <c r="AK903" s="401"/>
      <c r="AL903" s="400"/>
      <c r="AM903" s="401"/>
      <c r="AN903" s="400"/>
      <c r="AO903" s="401"/>
      <c r="AP903" s="400"/>
      <c r="AQ903" s="401"/>
      <c r="AR903" s="400"/>
      <c r="AS903" s="401"/>
      <c r="AT903" s="400"/>
      <c r="AU903" s="401"/>
      <c r="AV903" s="400"/>
      <c r="AW903" s="401"/>
      <c r="AX903" s="400"/>
      <c r="AY903" s="401"/>
      <c r="AZ903" s="400"/>
      <c r="BA903" s="401"/>
      <c r="BB903" s="400"/>
      <c r="BC903" s="401"/>
      <c r="BD903" s="400"/>
      <c r="BE903" s="401"/>
      <c r="BF903" s="400"/>
      <c r="BG903" s="401"/>
      <c r="BH903" s="400"/>
      <c r="BI903" s="401"/>
      <c r="BJ903" s="400"/>
      <c r="BK903" s="401"/>
      <c r="BL903" s="400"/>
      <c r="BM903" s="401"/>
      <c r="BN903" s="400"/>
      <c r="BO903" s="401"/>
      <c r="BP903" s="400"/>
      <c r="BQ903" s="401"/>
      <c r="BR903" s="400"/>
      <c r="BS903" s="401"/>
      <c r="BT903" s="400"/>
      <c r="BU903" s="401"/>
      <c r="BV903" s="337">
        <f t="shared" si="361"/>
        <v>0</v>
      </c>
      <c r="BW903" s="337">
        <f t="shared" si="362"/>
        <v>0</v>
      </c>
    </row>
    <row r="904" spans="1:75" s="64" customFormat="1" ht="21.95" customHeight="1" x14ac:dyDescent="0.2">
      <c r="A904" s="385" t="s">
        <v>4013</v>
      </c>
      <c r="B904" s="386" t="s">
        <v>4014</v>
      </c>
      <c r="C904" s="392" t="s">
        <v>3233</v>
      </c>
      <c r="D904" s="387" t="s">
        <v>4015</v>
      </c>
      <c r="E904" s="388" t="s">
        <v>4016</v>
      </c>
      <c r="F904" s="389" t="s">
        <v>3224</v>
      </c>
      <c r="G904" s="389" t="s">
        <v>3225</v>
      </c>
      <c r="H904" s="390" t="s">
        <v>1664</v>
      </c>
      <c r="I904" s="391" t="s">
        <v>4017</v>
      </c>
      <c r="J904" s="353" t="s">
        <v>3231</v>
      </c>
      <c r="K904" s="356" t="s">
        <v>3236</v>
      </c>
      <c r="L904" s="400"/>
      <c r="M904" s="401"/>
      <c r="N904" s="400"/>
      <c r="O904" s="401"/>
      <c r="P904" s="400"/>
      <c r="Q904" s="401"/>
      <c r="R904" s="400"/>
      <c r="S904" s="401"/>
      <c r="T904" s="400"/>
      <c r="U904" s="401"/>
      <c r="V904" s="400"/>
      <c r="W904" s="401"/>
      <c r="X904" s="400"/>
      <c r="Y904" s="401"/>
      <c r="Z904" s="400"/>
      <c r="AA904" s="401"/>
      <c r="AB904" s="400"/>
      <c r="AC904" s="401"/>
      <c r="AD904" s="400"/>
      <c r="AE904" s="401"/>
      <c r="AF904" s="400"/>
      <c r="AG904" s="401"/>
      <c r="AH904" s="400"/>
      <c r="AI904" s="401"/>
      <c r="AJ904" s="400"/>
      <c r="AK904" s="401"/>
      <c r="AL904" s="400"/>
      <c r="AM904" s="401"/>
      <c r="AN904" s="400"/>
      <c r="AO904" s="401"/>
      <c r="AP904" s="400"/>
      <c r="AQ904" s="401"/>
      <c r="AR904" s="400"/>
      <c r="AS904" s="401"/>
      <c r="AT904" s="400"/>
      <c r="AU904" s="401"/>
      <c r="AV904" s="400"/>
      <c r="AW904" s="401"/>
      <c r="AX904" s="400"/>
      <c r="AY904" s="401"/>
      <c r="AZ904" s="400"/>
      <c r="BA904" s="401"/>
      <c r="BB904" s="400"/>
      <c r="BC904" s="401"/>
      <c r="BD904" s="400"/>
      <c r="BE904" s="401"/>
      <c r="BF904" s="400"/>
      <c r="BG904" s="401"/>
      <c r="BH904" s="400"/>
      <c r="BI904" s="401"/>
      <c r="BJ904" s="400"/>
      <c r="BK904" s="401"/>
      <c r="BL904" s="400"/>
      <c r="BM904" s="401"/>
      <c r="BN904" s="400"/>
      <c r="BO904" s="401"/>
      <c r="BP904" s="400"/>
      <c r="BQ904" s="401"/>
      <c r="BR904" s="400"/>
      <c r="BS904" s="401"/>
      <c r="BT904" s="400"/>
      <c r="BU904" s="401"/>
      <c r="BV904" s="337">
        <f t="shared" si="361"/>
        <v>0</v>
      </c>
      <c r="BW904" s="337">
        <f t="shared" si="362"/>
        <v>0</v>
      </c>
    </row>
    <row r="905" spans="1:75" s="64" customFormat="1" ht="21.95" customHeight="1" thickBot="1" x14ac:dyDescent="0.25">
      <c r="A905" s="898" t="s">
        <v>4013</v>
      </c>
      <c r="B905" s="393" t="s">
        <v>4014</v>
      </c>
      <c r="C905" s="394" t="s">
        <v>3233</v>
      </c>
      <c r="D905" s="395" t="s">
        <v>4015</v>
      </c>
      <c r="E905" s="411" t="s">
        <v>4016</v>
      </c>
      <c r="F905" s="396" t="s">
        <v>3224</v>
      </c>
      <c r="G905" s="396" t="s">
        <v>3225</v>
      </c>
      <c r="H905" s="397" t="s">
        <v>1664</v>
      </c>
      <c r="I905" s="899" t="s">
        <v>4017</v>
      </c>
      <c r="J905" s="353" t="s">
        <v>3231</v>
      </c>
      <c r="K905" s="357" t="s">
        <v>60</v>
      </c>
      <c r="L905" s="402"/>
      <c r="M905" s="403"/>
      <c r="N905" s="402"/>
      <c r="O905" s="403"/>
      <c r="P905" s="402"/>
      <c r="Q905" s="403"/>
      <c r="R905" s="402"/>
      <c r="S905" s="403"/>
      <c r="T905" s="402"/>
      <c r="U905" s="403"/>
      <c r="V905" s="402"/>
      <c r="W905" s="403"/>
      <c r="X905" s="402"/>
      <c r="Y905" s="403"/>
      <c r="Z905" s="402"/>
      <c r="AA905" s="403"/>
      <c r="AB905" s="402"/>
      <c r="AC905" s="403"/>
      <c r="AD905" s="402"/>
      <c r="AE905" s="403"/>
      <c r="AF905" s="402"/>
      <c r="AG905" s="403"/>
      <c r="AH905" s="402"/>
      <c r="AI905" s="403"/>
      <c r="AJ905" s="402"/>
      <c r="AK905" s="403"/>
      <c r="AL905" s="402"/>
      <c r="AM905" s="403"/>
      <c r="AN905" s="402"/>
      <c r="AO905" s="403"/>
      <c r="AP905" s="402"/>
      <c r="AQ905" s="403"/>
      <c r="AR905" s="402"/>
      <c r="AS905" s="403"/>
      <c r="AT905" s="402"/>
      <c r="AU905" s="403"/>
      <c r="AV905" s="402"/>
      <c r="AW905" s="403"/>
      <c r="AX905" s="402"/>
      <c r="AY905" s="403"/>
      <c r="AZ905" s="402"/>
      <c r="BA905" s="403"/>
      <c r="BB905" s="402"/>
      <c r="BC905" s="403"/>
      <c r="BD905" s="402"/>
      <c r="BE905" s="403"/>
      <c r="BF905" s="402"/>
      <c r="BG905" s="403"/>
      <c r="BH905" s="402"/>
      <c r="BI905" s="403"/>
      <c r="BJ905" s="402"/>
      <c r="BK905" s="403"/>
      <c r="BL905" s="402"/>
      <c r="BM905" s="403"/>
      <c r="BN905" s="402"/>
      <c r="BO905" s="403"/>
      <c r="BP905" s="402"/>
      <c r="BQ905" s="403"/>
      <c r="BR905" s="402"/>
      <c r="BS905" s="403"/>
      <c r="BT905" s="402"/>
      <c r="BU905" s="403"/>
      <c r="BV905" s="337">
        <f t="shared" si="361"/>
        <v>0</v>
      </c>
      <c r="BW905" s="337">
        <f t="shared" si="362"/>
        <v>0</v>
      </c>
    </row>
    <row r="906" spans="1:75" s="64" customFormat="1" ht="21.95" customHeight="1" x14ac:dyDescent="0.25">
      <c r="A906" s="425" t="s">
        <v>4018</v>
      </c>
      <c r="B906" s="526" t="s">
        <v>4019</v>
      </c>
      <c r="C906" s="527">
        <v>1</v>
      </c>
      <c r="D906" s="528" t="s">
        <v>4015</v>
      </c>
      <c r="E906" s="426" t="s">
        <v>4020</v>
      </c>
      <c r="F906" s="529" t="s">
        <v>3224</v>
      </c>
      <c r="G906" s="529" t="s">
        <v>3225</v>
      </c>
      <c r="H906" s="530" t="s">
        <v>1664</v>
      </c>
      <c r="I906" s="384" t="s">
        <v>4021</v>
      </c>
      <c r="J906" s="353" t="s">
        <v>3231</v>
      </c>
      <c r="K906" s="354" t="s">
        <v>3232</v>
      </c>
      <c r="L906" s="402"/>
      <c r="M906" s="403"/>
      <c r="N906" s="402"/>
      <c r="O906" s="403"/>
      <c r="P906" s="402"/>
      <c r="Q906" s="403"/>
      <c r="R906" s="402"/>
      <c r="S906" s="403"/>
      <c r="T906" s="402"/>
      <c r="U906" s="403"/>
      <c r="V906" s="402"/>
      <c r="W906" s="403"/>
      <c r="X906" s="402"/>
      <c r="Y906" s="403"/>
      <c r="Z906" s="402"/>
      <c r="AA906" s="403"/>
      <c r="AB906" s="402"/>
      <c r="AC906" s="403"/>
      <c r="AD906" s="402"/>
      <c r="AE906" s="403"/>
      <c r="AF906" s="402"/>
      <c r="AG906" s="403"/>
      <c r="AH906" s="402"/>
      <c r="AI906" s="403"/>
      <c r="AJ906" s="402"/>
      <c r="AK906" s="403"/>
      <c r="AL906" s="402"/>
      <c r="AM906" s="403"/>
      <c r="AN906" s="402"/>
      <c r="AO906" s="403"/>
      <c r="AP906" s="402"/>
      <c r="AQ906" s="403"/>
      <c r="AR906" s="402"/>
      <c r="AS906" s="403"/>
      <c r="AT906" s="402"/>
      <c r="AU906" s="403"/>
      <c r="AV906" s="402"/>
      <c r="AW906" s="403"/>
      <c r="AX906" s="402"/>
      <c r="AY906" s="403"/>
      <c r="AZ906" s="402"/>
      <c r="BA906" s="403"/>
      <c r="BB906" s="402"/>
      <c r="BC906" s="403"/>
      <c r="BD906" s="402"/>
      <c r="BE906" s="403"/>
      <c r="BF906" s="402"/>
      <c r="BG906" s="403"/>
      <c r="BH906" s="402"/>
      <c r="BI906" s="403"/>
      <c r="BJ906" s="402"/>
      <c r="BK906" s="403"/>
      <c r="BL906" s="402"/>
      <c r="BM906" s="403"/>
      <c r="BN906" s="402"/>
      <c r="BO906" s="403"/>
      <c r="BP906" s="402"/>
      <c r="BQ906" s="403"/>
      <c r="BR906" s="402"/>
      <c r="BS906" s="403"/>
      <c r="BT906" s="402"/>
      <c r="BU906" s="403"/>
      <c r="BV906" s="337">
        <f>L906+N906+P906+R906+T906+V906+X906+Z906+AB906+AD906+AF906+AH906+AJ906+AL906+AN906+AP906+AR906+AT906+AV906+AX906+AZ906+BB906+BD906+BF906+BH906+BJ906+BL906+BN906+BP906+BR906+BT906</f>
        <v>0</v>
      </c>
      <c r="BW906" s="337">
        <f>M906+O906+Q906+S906+U906+W906+Y906+AA906+AC906+AE906+AG906+AI906+AK906+AM906+AO906+AQ906+AS906+AU906+AW906+AY906+BA906+BC906+BE906+BG906+BI906+BK906+BM906+BO906+BQ906+BS906+BU906</f>
        <v>0</v>
      </c>
    </row>
    <row r="907" spans="1:75" s="64" customFormat="1" ht="21.95" customHeight="1" x14ac:dyDescent="0.2">
      <c r="A907" s="385" t="s">
        <v>4018</v>
      </c>
      <c r="B907" s="386" t="s">
        <v>4019</v>
      </c>
      <c r="C907" s="352" t="s">
        <v>3233</v>
      </c>
      <c r="D907" s="387" t="s">
        <v>4015</v>
      </c>
      <c r="E907" s="388" t="s">
        <v>4020</v>
      </c>
      <c r="F907" s="389" t="s">
        <v>3224</v>
      </c>
      <c r="G907" s="389" t="s">
        <v>3225</v>
      </c>
      <c r="H907" s="390" t="s">
        <v>1664</v>
      </c>
      <c r="I907" s="391" t="s">
        <v>4021</v>
      </c>
      <c r="J907" s="353" t="s">
        <v>3231</v>
      </c>
      <c r="K907" s="353" t="s">
        <v>3234</v>
      </c>
      <c r="L907" s="400">
        <v>2</v>
      </c>
      <c r="M907" s="401"/>
      <c r="N907" s="400">
        <v>2</v>
      </c>
      <c r="O907" s="401"/>
      <c r="P907" s="400">
        <v>4</v>
      </c>
      <c r="Q907" s="401"/>
      <c r="R907" s="400"/>
      <c r="S907" s="401"/>
      <c r="T907" s="400"/>
      <c r="U907" s="401"/>
      <c r="V907" s="400">
        <v>2</v>
      </c>
      <c r="W907" s="401"/>
      <c r="X907" s="400">
        <v>2</v>
      </c>
      <c r="Y907" s="401"/>
      <c r="Z907" s="400">
        <v>2</v>
      </c>
      <c r="AA907" s="401"/>
      <c r="AB907" s="400">
        <v>2</v>
      </c>
      <c r="AC907" s="401"/>
      <c r="AD907" s="400">
        <v>4</v>
      </c>
      <c r="AE907" s="401"/>
      <c r="AF907" s="400"/>
      <c r="AG907" s="401"/>
      <c r="AH907" s="400"/>
      <c r="AI907" s="401"/>
      <c r="AJ907" s="400">
        <v>2</v>
      </c>
      <c r="AK907" s="401"/>
      <c r="AL907" s="400">
        <v>2</v>
      </c>
      <c r="AM907" s="401"/>
      <c r="AN907" s="400">
        <v>2</v>
      </c>
      <c r="AO907" s="401"/>
      <c r="AP907" s="400">
        <v>2</v>
      </c>
      <c r="AQ907" s="401"/>
      <c r="AR907" s="400">
        <v>4</v>
      </c>
      <c r="AS907" s="401"/>
      <c r="AT907" s="400"/>
      <c r="AU907" s="401"/>
      <c r="AV907" s="400"/>
      <c r="AW907" s="401"/>
      <c r="AX907" s="400">
        <v>2</v>
      </c>
      <c r="AY907" s="401"/>
      <c r="AZ907" s="400">
        <v>2</v>
      </c>
      <c r="BA907" s="401"/>
      <c r="BB907" s="400">
        <v>2</v>
      </c>
      <c r="BC907" s="401"/>
      <c r="BD907" s="400">
        <v>2</v>
      </c>
      <c r="BE907" s="401"/>
      <c r="BF907" s="400">
        <v>4</v>
      </c>
      <c r="BG907" s="401"/>
      <c r="BH907" s="400"/>
      <c r="BI907" s="401"/>
      <c r="BJ907" s="400"/>
      <c r="BK907" s="401"/>
      <c r="BL907" s="400">
        <v>2</v>
      </c>
      <c r="BM907" s="401"/>
      <c r="BN907" s="400">
        <v>2</v>
      </c>
      <c r="BO907" s="401"/>
      <c r="BP907" s="400">
        <v>2</v>
      </c>
      <c r="BQ907" s="401"/>
      <c r="BR907" s="400">
        <v>2</v>
      </c>
      <c r="BS907" s="401"/>
      <c r="BT907" s="400"/>
      <c r="BU907" s="401"/>
      <c r="BV907" s="337">
        <f t="shared" ref="BV907:BV910" si="363">L907+N907+P907+R907+T907+V907+X907+Z907+AB907+AD907+AF907+AH907+AJ907+AL907+AN907+AP907+AR907+AT907+AV907+AX907+AZ907+BB907+BD907+BF907+BH907+BJ907+BL907+BN907+BP907+BR907+BT907</f>
        <v>52</v>
      </c>
      <c r="BW907" s="337">
        <f t="shared" ref="BW907:BW910" si="364">M907+O907+Q907+S907+U907+W907+Y907+AA907+AC907+AE907+AG907+AI907+AK907+AM907+AO907+AQ907+AS907+AU907+AW907+AY907+BA907+BC907+BE907+BG907+BI907+BK907+BM907+BO907+BQ907+BS907+BU907</f>
        <v>0</v>
      </c>
    </row>
    <row r="908" spans="1:75" s="64" customFormat="1" ht="21.95" customHeight="1" x14ac:dyDescent="0.2">
      <c r="A908" s="385" t="s">
        <v>4018</v>
      </c>
      <c r="B908" s="386" t="s">
        <v>4019</v>
      </c>
      <c r="C908" s="392" t="s">
        <v>3233</v>
      </c>
      <c r="D908" s="387" t="s">
        <v>4015</v>
      </c>
      <c r="E908" s="388" t="s">
        <v>4020</v>
      </c>
      <c r="F908" s="389" t="s">
        <v>3224</v>
      </c>
      <c r="G908" s="389" t="s">
        <v>3225</v>
      </c>
      <c r="H908" s="390" t="s">
        <v>1664</v>
      </c>
      <c r="I908" s="391" t="s">
        <v>4021</v>
      </c>
      <c r="J908" s="353" t="s">
        <v>3231</v>
      </c>
      <c r="K908" s="355" t="s">
        <v>3235</v>
      </c>
      <c r="L908" s="400"/>
      <c r="M908" s="401"/>
      <c r="N908" s="400"/>
      <c r="O908" s="401"/>
      <c r="P908" s="400"/>
      <c r="Q908" s="401"/>
      <c r="R908" s="400"/>
      <c r="S908" s="401"/>
      <c r="T908" s="400"/>
      <c r="U908" s="401"/>
      <c r="V908" s="400"/>
      <c r="W908" s="401"/>
      <c r="X908" s="400"/>
      <c r="Y908" s="401"/>
      <c r="Z908" s="400"/>
      <c r="AA908" s="401"/>
      <c r="AB908" s="400"/>
      <c r="AC908" s="401"/>
      <c r="AD908" s="400"/>
      <c r="AE908" s="401"/>
      <c r="AF908" s="400"/>
      <c r="AG908" s="401"/>
      <c r="AH908" s="400"/>
      <c r="AI908" s="401"/>
      <c r="AJ908" s="400"/>
      <c r="AK908" s="401"/>
      <c r="AL908" s="400"/>
      <c r="AM908" s="401"/>
      <c r="AN908" s="400"/>
      <c r="AO908" s="401"/>
      <c r="AP908" s="400"/>
      <c r="AQ908" s="401"/>
      <c r="AR908" s="400"/>
      <c r="AS908" s="401"/>
      <c r="AT908" s="400"/>
      <c r="AU908" s="401"/>
      <c r="AV908" s="400"/>
      <c r="AW908" s="401"/>
      <c r="AX908" s="400"/>
      <c r="AY908" s="401"/>
      <c r="AZ908" s="400"/>
      <c r="BA908" s="401"/>
      <c r="BB908" s="400"/>
      <c r="BC908" s="401"/>
      <c r="BD908" s="400"/>
      <c r="BE908" s="401"/>
      <c r="BF908" s="400"/>
      <c r="BG908" s="401"/>
      <c r="BH908" s="400"/>
      <c r="BI908" s="401"/>
      <c r="BJ908" s="400"/>
      <c r="BK908" s="401"/>
      <c r="BL908" s="400"/>
      <c r="BM908" s="401"/>
      <c r="BN908" s="400"/>
      <c r="BO908" s="401"/>
      <c r="BP908" s="400"/>
      <c r="BQ908" s="401"/>
      <c r="BR908" s="400"/>
      <c r="BS908" s="401"/>
      <c r="BT908" s="400"/>
      <c r="BU908" s="401"/>
      <c r="BV908" s="337">
        <f t="shared" si="363"/>
        <v>0</v>
      </c>
      <c r="BW908" s="337">
        <f t="shared" si="364"/>
        <v>0</v>
      </c>
    </row>
    <row r="909" spans="1:75" s="64" customFormat="1" ht="21.95" customHeight="1" x14ac:dyDescent="0.2">
      <c r="A909" s="385" t="s">
        <v>4018</v>
      </c>
      <c r="B909" s="386" t="s">
        <v>4019</v>
      </c>
      <c r="C909" s="392" t="s">
        <v>3233</v>
      </c>
      <c r="D909" s="387" t="s">
        <v>4015</v>
      </c>
      <c r="E909" s="388" t="s">
        <v>4020</v>
      </c>
      <c r="F909" s="389" t="s">
        <v>3224</v>
      </c>
      <c r="G909" s="389" t="s">
        <v>3225</v>
      </c>
      <c r="H909" s="390" t="s">
        <v>1664</v>
      </c>
      <c r="I909" s="391" t="s">
        <v>4021</v>
      </c>
      <c r="J909" s="353" t="s">
        <v>3231</v>
      </c>
      <c r="K909" s="356" t="s">
        <v>3236</v>
      </c>
      <c r="L909" s="400"/>
      <c r="M909" s="401"/>
      <c r="N909" s="400"/>
      <c r="O909" s="401"/>
      <c r="P909" s="400"/>
      <c r="Q909" s="401"/>
      <c r="R909" s="400"/>
      <c r="S909" s="401"/>
      <c r="T909" s="400"/>
      <c r="U909" s="401"/>
      <c r="V909" s="400"/>
      <c r="W909" s="401"/>
      <c r="X909" s="400"/>
      <c r="Y909" s="401"/>
      <c r="Z909" s="400"/>
      <c r="AA909" s="401"/>
      <c r="AB909" s="400"/>
      <c r="AC909" s="401"/>
      <c r="AD909" s="400"/>
      <c r="AE909" s="401"/>
      <c r="AF909" s="400"/>
      <c r="AG909" s="401"/>
      <c r="AH909" s="400"/>
      <c r="AI909" s="401"/>
      <c r="AJ909" s="400"/>
      <c r="AK909" s="401"/>
      <c r="AL909" s="400"/>
      <c r="AM909" s="401"/>
      <c r="AN909" s="400"/>
      <c r="AO909" s="401"/>
      <c r="AP909" s="400"/>
      <c r="AQ909" s="401"/>
      <c r="AR909" s="400"/>
      <c r="AS909" s="401"/>
      <c r="AT909" s="400"/>
      <c r="AU909" s="401"/>
      <c r="AV909" s="400"/>
      <c r="AW909" s="401"/>
      <c r="AX909" s="400"/>
      <c r="AY909" s="401"/>
      <c r="AZ909" s="400"/>
      <c r="BA909" s="401"/>
      <c r="BB909" s="400"/>
      <c r="BC909" s="401"/>
      <c r="BD909" s="400"/>
      <c r="BE909" s="401"/>
      <c r="BF909" s="400"/>
      <c r="BG909" s="401"/>
      <c r="BH909" s="400"/>
      <c r="BI909" s="401"/>
      <c r="BJ909" s="400"/>
      <c r="BK909" s="401"/>
      <c r="BL909" s="400"/>
      <c r="BM909" s="401"/>
      <c r="BN909" s="400"/>
      <c r="BO909" s="401"/>
      <c r="BP909" s="400"/>
      <c r="BQ909" s="401"/>
      <c r="BR909" s="400"/>
      <c r="BS909" s="401"/>
      <c r="BT909" s="400"/>
      <c r="BU909" s="401"/>
      <c r="BV909" s="337">
        <f t="shared" si="363"/>
        <v>0</v>
      </c>
      <c r="BW909" s="337">
        <f t="shared" si="364"/>
        <v>0</v>
      </c>
    </row>
    <row r="910" spans="1:75" s="64" customFormat="1" ht="21.95" customHeight="1" x14ac:dyDescent="0.2">
      <c r="A910" s="898" t="s">
        <v>4018</v>
      </c>
      <c r="B910" s="393" t="s">
        <v>4019</v>
      </c>
      <c r="C910" s="394" t="s">
        <v>3233</v>
      </c>
      <c r="D910" s="395" t="s">
        <v>4015</v>
      </c>
      <c r="E910" s="411" t="s">
        <v>4020</v>
      </c>
      <c r="F910" s="396" t="s">
        <v>3224</v>
      </c>
      <c r="G910" s="396" t="s">
        <v>3225</v>
      </c>
      <c r="H910" s="397" t="s">
        <v>1664</v>
      </c>
      <c r="I910" s="899" t="s">
        <v>4021</v>
      </c>
      <c r="J910" s="353" t="s">
        <v>3231</v>
      </c>
      <c r="K910" s="357" t="s">
        <v>60</v>
      </c>
      <c r="L910" s="402"/>
      <c r="M910" s="403"/>
      <c r="N910" s="402"/>
      <c r="O910" s="403"/>
      <c r="P910" s="402"/>
      <c r="Q910" s="403"/>
      <c r="R910" s="402"/>
      <c r="S910" s="403"/>
      <c r="T910" s="402"/>
      <c r="U910" s="403"/>
      <c r="V910" s="402"/>
      <c r="W910" s="403"/>
      <c r="X910" s="402"/>
      <c r="Y910" s="403"/>
      <c r="Z910" s="402"/>
      <c r="AA910" s="403"/>
      <c r="AB910" s="402"/>
      <c r="AC910" s="403"/>
      <c r="AD910" s="402"/>
      <c r="AE910" s="403"/>
      <c r="AF910" s="402"/>
      <c r="AG910" s="403"/>
      <c r="AH910" s="402"/>
      <c r="AI910" s="403"/>
      <c r="AJ910" s="402"/>
      <c r="AK910" s="403"/>
      <c r="AL910" s="402"/>
      <c r="AM910" s="403"/>
      <c r="AN910" s="402"/>
      <c r="AO910" s="403"/>
      <c r="AP910" s="402"/>
      <c r="AQ910" s="403"/>
      <c r="AR910" s="402"/>
      <c r="AS910" s="403"/>
      <c r="AT910" s="402"/>
      <c r="AU910" s="403"/>
      <c r="AV910" s="402"/>
      <c r="AW910" s="403"/>
      <c r="AX910" s="402"/>
      <c r="AY910" s="403"/>
      <c r="AZ910" s="402"/>
      <c r="BA910" s="403"/>
      <c r="BB910" s="402"/>
      <c r="BC910" s="403"/>
      <c r="BD910" s="402"/>
      <c r="BE910" s="403"/>
      <c r="BF910" s="402"/>
      <c r="BG910" s="403"/>
      <c r="BH910" s="402"/>
      <c r="BI910" s="403"/>
      <c r="BJ910" s="402"/>
      <c r="BK910" s="403"/>
      <c r="BL910" s="402"/>
      <c r="BM910" s="403"/>
      <c r="BN910" s="402"/>
      <c r="BO910" s="403"/>
      <c r="BP910" s="402"/>
      <c r="BQ910" s="403"/>
      <c r="BR910" s="402"/>
      <c r="BS910" s="403"/>
      <c r="BT910" s="402"/>
      <c r="BU910" s="403"/>
      <c r="BV910" s="337">
        <f t="shared" si="363"/>
        <v>0</v>
      </c>
      <c r="BW910" s="337">
        <f t="shared" si="364"/>
        <v>0</v>
      </c>
    </row>
    <row r="911" spans="1:75" s="64" customFormat="1" ht="21.95" customHeight="1" x14ac:dyDescent="0.2">
      <c r="A911" s="5"/>
      <c r="B911" s="5"/>
      <c r="C911" s="6"/>
      <c r="D911" s="7"/>
      <c r="E911" s="7"/>
      <c r="F911" s="7"/>
      <c r="G911" s="6"/>
      <c r="H911" s="5"/>
      <c r="I911" s="79"/>
      <c r="J911" s="5"/>
      <c r="K911" s="5"/>
      <c r="L911" s="335"/>
      <c r="M911" s="336"/>
      <c r="N911" s="335"/>
      <c r="O911" s="336"/>
      <c r="P911" s="335"/>
      <c r="Q911" s="336"/>
      <c r="R911" s="335"/>
      <c r="S911" s="336"/>
      <c r="T911" s="335"/>
      <c r="U911" s="336"/>
      <c r="V911" s="335"/>
      <c r="W911" s="336"/>
      <c r="X911" s="335"/>
      <c r="Y911" s="336"/>
      <c r="Z911" s="335"/>
      <c r="AA911" s="336"/>
      <c r="AB911" s="335"/>
      <c r="AC911" s="336"/>
      <c r="AD911" s="335"/>
      <c r="AE911" s="336"/>
      <c r="AF911" s="335"/>
      <c r="AG911" s="336"/>
      <c r="AH911" s="335"/>
      <c r="AI911" s="336"/>
      <c r="AJ911" s="335"/>
      <c r="AK911" s="336"/>
      <c r="AL911" s="335"/>
      <c r="AM911" s="336"/>
      <c r="AN911" s="335"/>
      <c r="AO911" s="336"/>
      <c r="AP911" s="335"/>
      <c r="AQ911" s="336"/>
      <c r="AR911" s="335"/>
      <c r="AS911" s="336"/>
      <c r="AT911" s="335"/>
      <c r="AU911" s="336"/>
      <c r="AV911" s="335"/>
      <c r="AW911" s="336"/>
      <c r="AX911" s="335"/>
      <c r="AY911" s="336"/>
      <c r="AZ911" s="335"/>
      <c r="BA911" s="336"/>
      <c r="BB911" s="335"/>
      <c r="BC911" s="336"/>
      <c r="BD911" s="335"/>
      <c r="BE911" s="336"/>
      <c r="BF911" s="335"/>
      <c r="BG911" s="336"/>
      <c r="BH911" s="335"/>
      <c r="BI911" s="336"/>
      <c r="BJ911" s="335"/>
      <c r="BK911" s="336"/>
      <c r="BL911" s="335"/>
      <c r="BM911" s="336"/>
      <c r="BN911" s="335"/>
      <c r="BO911" s="336"/>
      <c r="BP911" s="335"/>
      <c r="BQ911" s="336"/>
      <c r="BR911" s="335"/>
      <c r="BS911" s="336"/>
      <c r="BT911" s="335"/>
      <c r="BU911" s="336"/>
      <c r="BV911" s="337"/>
      <c r="BW911" s="337"/>
    </row>
    <row r="912" spans="1:75" s="64" customFormat="1" ht="21.95" customHeight="1" x14ac:dyDescent="0.2">
      <c r="A912" s="5"/>
      <c r="B912" s="5"/>
      <c r="C912" s="6"/>
      <c r="D912" s="7"/>
      <c r="E912" s="7"/>
      <c r="F912" s="7"/>
      <c r="G912" s="6"/>
      <c r="H912" s="5"/>
      <c r="I912" s="79"/>
      <c r="J912" s="5"/>
      <c r="K912" s="5"/>
      <c r="L912" s="335">
        <f t="shared" ref="L912:BU912" si="365">SUM(L6:L911)</f>
        <v>94</v>
      </c>
      <c r="M912" s="335">
        <f t="shared" si="365"/>
        <v>1</v>
      </c>
      <c r="N912" s="335">
        <f t="shared" si="365"/>
        <v>83</v>
      </c>
      <c r="O912" s="335">
        <f t="shared" si="365"/>
        <v>0</v>
      </c>
      <c r="P912" s="335">
        <f t="shared" si="365"/>
        <v>114</v>
      </c>
      <c r="Q912" s="335">
        <f t="shared" si="365"/>
        <v>0</v>
      </c>
      <c r="R912" s="335">
        <f t="shared" si="365"/>
        <v>0</v>
      </c>
      <c r="S912" s="335">
        <f t="shared" si="365"/>
        <v>0</v>
      </c>
      <c r="T912" s="335">
        <f t="shared" si="365"/>
        <v>0</v>
      </c>
      <c r="U912" s="335">
        <f t="shared" si="365"/>
        <v>0</v>
      </c>
      <c r="V912" s="335">
        <f t="shared" si="365"/>
        <v>108</v>
      </c>
      <c r="W912" s="335">
        <f t="shared" si="365"/>
        <v>0</v>
      </c>
      <c r="X912" s="335">
        <f t="shared" si="365"/>
        <v>89</v>
      </c>
      <c r="Y912" s="335">
        <f t="shared" si="365"/>
        <v>0</v>
      </c>
      <c r="Z912" s="335">
        <f t="shared" si="365"/>
        <v>96</v>
      </c>
      <c r="AA912" s="335">
        <f t="shared" si="365"/>
        <v>1</v>
      </c>
      <c r="AB912" s="335">
        <f t="shared" si="365"/>
        <v>78</v>
      </c>
      <c r="AC912" s="335">
        <f t="shared" si="365"/>
        <v>0</v>
      </c>
      <c r="AD912" s="335">
        <f t="shared" si="365"/>
        <v>113</v>
      </c>
      <c r="AE912" s="335">
        <f t="shared" si="365"/>
        <v>0</v>
      </c>
      <c r="AF912" s="335">
        <f t="shared" si="365"/>
        <v>0</v>
      </c>
      <c r="AG912" s="335">
        <f t="shared" si="365"/>
        <v>0</v>
      </c>
      <c r="AH912" s="335">
        <f t="shared" si="365"/>
        <v>0</v>
      </c>
      <c r="AI912" s="335">
        <f t="shared" si="365"/>
        <v>0</v>
      </c>
      <c r="AJ912" s="335">
        <f t="shared" si="365"/>
        <v>108</v>
      </c>
      <c r="AK912" s="335">
        <f t="shared" si="365"/>
        <v>0</v>
      </c>
      <c r="AL912" s="335">
        <f t="shared" si="365"/>
        <v>88</v>
      </c>
      <c r="AM912" s="335">
        <f t="shared" si="365"/>
        <v>0</v>
      </c>
      <c r="AN912" s="335">
        <f t="shared" si="365"/>
        <v>96</v>
      </c>
      <c r="AO912" s="335">
        <f t="shared" si="365"/>
        <v>1</v>
      </c>
      <c r="AP912" s="335">
        <f t="shared" si="365"/>
        <v>79</v>
      </c>
      <c r="AQ912" s="335">
        <f t="shared" si="365"/>
        <v>0</v>
      </c>
      <c r="AR912" s="335">
        <f t="shared" si="365"/>
        <v>113</v>
      </c>
      <c r="AS912" s="335">
        <f t="shared" si="365"/>
        <v>0</v>
      </c>
      <c r="AT912" s="335">
        <f t="shared" si="365"/>
        <v>0</v>
      </c>
      <c r="AU912" s="335">
        <f t="shared" si="365"/>
        <v>0</v>
      </c>
      <c r="AV912" s="335">
        <f t="shared" si="365"/>
        <v>0</v>
      </c>
      <c r="AW912" s="335">
        <f t="shared" si="365"/>
        <v>0</v>
      </c>
      <c r="AX912" s="335">
        <f t="shared" si="365"/>
        <v>108</v>
      </c>
      <c r="AY912" s="335">
        <f t="shared" si="365"/>
        <v>0</v>
      </c>
      <c r="AZ912" s="335">
        <f t="shared" si="365"/>
        <v>86</v>
      </c>
      <c r="BA912" s="335">
        <f t="shared" si="365"/>
        <v>0</v>
      </c>
      <c r="BB912" s="335">
        <f t="shared" si="365"/>
        <v>99</v>
      </c>
      <c r="BC912" s="335">
        <f t="shared" si="365"/>
        <v>1</v>
      </c>
      <c r="BD912" s="335">
        <f t="shared" si="365"/>
        <v>81</v>
      </c>
      <c r="BE912" s="335">
        <f t="shared" si="365"/>
        <v>0</v>
      </c>
      <c r="BF912" s="335">
        <f t="shared" si="365"/>
        <v>111</v>
      </c>
      <c r="BG912" s="335">
        <f t="shared" si="365"/>
        <v>0</v>
      </c>
      <c r="BH912" s="335">
        <f t="shared" si="365"/>
        <v>0</v>
      </c>
      <c r="BI912" s="335">
        <f t="shared" si="365"/>
        <v>0</v>
      </c>
      <c r="BJ912" s="335">
        <f t="shared" si="365"/>
        <v>0</v>
      </c>
      <c r="BK912" s="335">
        <f t="shared" si="365"/>
        <v>0</v>
      </c>
      <c r="BL912" s="335">
        <f t="shared" si="365"/>
        <v>108</v>
      </c>
      <c r="BM912" s="335">
        <f t="shared" si="365"/>
        <v>0</v>
      </c>
      <c r="BN912" s="335">
        <f t="shared" si="365"/>
        <v>90</v>
      </c>
      <c r="BO912" s="335">
        <f t="shared" si="365"/>
        <v>0</v>
      </c>
      <c r="BP912" s="335">
        <f t="shared" si="365"/>
        <v>94</v>
      </c>
      <c r="BQ912" s="335">
        <f t="shared" si="365"/>
        <v>1</v>
      </c>
      <c r="BR912" s="335">
        <f t="shared" si="365"/>
        <v>80</v>
      </c>
      <c r="BS912" s="335">
        <f t="shared" si="365"/>
        <v>0</v>
      </c>
      <c r="BT912" s="335">
        <f t="shared" si="365"/>
        <v>0</v>
      </c>
      <c r="BU912" s="335">
        <f t="shared" si="365"/>
        <v>0</v>
      </c>
      <c r="BV912" s="335">
        <f>SUM(BV6:BV911)</f>
        <v>2116</v>
      </c>
      <c r="BW912" s="335">
        <f>SUM(BW6:BW911)</f>
        <v>5</v>
      </c>
    </row>
    <row r="913" spans="1:75" ht="21.95" customHeight="1" x14ac:dyDescent="0.25">
      <c r="A913" s="332"/>
      <c r="L913" s="335"/>
      <c r="M913" s="336"/>
      <c r="N913" s="335"/>
      <c r="O913" s="336"/>
      <c r="P913" s="335"/>
      <c r="Q913" s="336"/>
      <c r="R913" s="335"/>
      <c r="S913" s="336"/>
      <c r="T913" s="335"/>
      <c r="U913" s="336"/>
      <c r="V913" s="335"/>
      <c r="W913" s="336"/>
      <c r="X913" s="335"/>
      <c r="Y913" s="336"/>
      <c r="Z913" s="335"/>
      <c r="AA913" s="336"/>
      <c r="AB913" s="335"/>
      <c r="AC913" s="336"/>
      <c r="AD913" s="335"/>
      <c r="AE913" s="336"/>
      <c r="AF913" s="335"/>
      <c r="AG913" s="336"/>
      <c r="AH913" s="335"/>
      <c r="AI913" s="336"/>
      <c r="AJ913" s="335"/>
      <c r="AK913" s="336"/>
      <c r="AL913" s="335"/>
      <c r="AM913" s="336"/>
      <c r="AN913" s="335"/>
      <c r="AO913" s="336"/>
      <c r="AP913" s="335"/>
      <c r="AQ913" s="336"/>
      <c r="AR913" s="335"/>
      <c r="AS913" s="336"/>
      <c r="AT913" s="335"/>
      <c r="AU913" s="336"/>
      <c r="AV913" s="335"/>
      <c r="AW913" s="336"/>
      <c r="AX913" s="335"/>
      <c r="AY913" s="336"/>
      <c r="AZ913" s="335"/>
      <c r="BA913" s="336"/>
      <c r="BB913" s="335"/>
      <c r="BC913" s="336"/>
      <c r="BD913" s="335"/>
      <c r="BE913" s="336"/>
      <c r="BF913" s="335"/>
      <c r="BG913" s="336"/>
      <c r="BH913" s="335"/>
      <c r="BI913" s="336"/>
      <c r="BJ913" s="335"/>
      <c r="BK913" s="336"/>
      <c r="BL913" s="335"/>
      <c r="BM913" s="336"/>
      <c r="BN913" s="335"/>
      <c r="BO913" s="336"/>
      <c r="BP913" s="335"/>
      <c r="BQ913" s="336"/>
      <c r="BR913" s="335"/>
      <c r="BS913" s="336"/>
      <c r="BT913" s="335"/>
      <c r="BU913" s="336"/>
      <c r="BV913" s="337"/>
      <c r="BW913" s="337"/>
    </row>
    <row r="914" spans="1:75" ht="21.95" customHeight="1" x14ac:dyDescent="0.2">
      <c r="A914" s="79"/>
      <c r="B914" s="79"/>
      <c r="C914" s="331"/>
      <c r="D914" s="333"/>
      <c r="E914" s="333"/>
      <c r="F914" s="333"/>
      <c r="G914" s="331"/>
      <c r="H914" s="79"/>
      <c r="J914" s="334"/>
      <c r="K914" s="79"/>
      <c r="L914" s="335"/>
      <c r="M914" s="335"/>
      <c r="N914" s="335"/>
      <c r="O914" s="335"/>
      <c r="P914" s="335"/>
      <c r="Q914" s="335"/>
      <c r="R914" s="335"/>
      <c r="S914" s="335"/>
      <c r="T914" s="335"/>
      <c r="U914" s="335"/>
      <c r="V914" s="335"/>
      <c r="W914" s="335"/>
      <c r="X914" s="335"/>
      <c r="Y914" s="335"/>
      <c r="Z914" s="335"/>
      <c r="AA914" s="335"/>
      <c r="AB914" s="335"/>
      <c r="AC914" s="335"/>
      <c r="AD914" s="335"/>
      <c r="AE914" s="335"/>
      <c r="AF914" s="335"/>
      <c r="AG914" s="335"/>
      <c r="AH914" s="335"/>
      <c r="AI914" s="335"/>
      <c r="AJ914" s="335"/>
      <c r="AK914" s="335"/>
      <c r="AL914" s="335"/>
      <c r="AM914" s="335"/>
      <c r="AN914" s="335"/>
      <c r="AO914" s="335"/>
      <c r="AP914" s="335"/>
      <c r="AQ914" s="335"/>
      <c r="AR914" s="335"/>
      <c r="AS914" s="335"/>
      <c r="AT914" s="335"/>
      <c r="AU914" s="335"/>
      <c r="AV914" s="335"/>
      <c r="AW914" s="335"/>
      <c r="AX914" s="335"/>
      <c r="AY914" s="335"/>
      <c r="AZ914" s="335"/>
      <c r="BA914" s="335"/>
      <c r="BB914" s="335"/>
      <c r="BC914" s="335"/>
      <c r="BD914" s="335"/>
      <c r="BE914" s="335"/>
      <c r="BF914" s="335"/>
      <c r="BG914" s="335"/>
      <c r="BH914" s="335"/>
      <c r="BI914" s="335"/>
      <c r="BJ914" s="335"/>
      <c r="BK914" s="335"/>
      <c r="BL914" s="335"/>
      <c r="BM914" s="335"/>
      <c r="BN914" s="335"/>
      <c r="BO914" s="335"/>
      <c r="BP914" s="335"/>
      <c r="BQ914" s="335"/>
      <c r="BR914" s="335"/>
      <c r="BS914" s="335"/>
      <c r="BT914" s="335"/>
      <c r="BU914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911:I912">
    <cfRule type="expression" dxfId="1893" priority="161893">
      <formula>C912="CSE"</formula>
    </cfRule>
    <cfRule type="expression" dxfId="1892" priority="161894">
      <formula>C912="CSC"</formula>
    </cfRule>
    <cfRule type="expression" dxfId="1891" priority="163689">
      <formula>C912="CSE"</formula>
    </cfRule>
    <cfRule type="expression" dxfId="1890" priority="163690">
      <formula>C912="CSC"</formula>
    </cfRule>
  </conditionalFormatting>
  <conditionalFormatting sqref="I911:I912">
    <cfRule type="expression" dxfId="1889" priority="161891">
      <formula>C911="CSE"</formula>
    </cfRule>
    <cfRule type="expression" dxfId="1888" priority="161892">
      <formula>C911="CSC"</formula>
    </cfRule>
    <cfRule type="expression" dxfId="1887" priority="163687">
      <formula>C911="CSE"</formula>
    </cfRule>
    <cfRule type="expression" dxfId="1886" priority="163688">
      <formula>C911="CSC"</formula>
    </cfRule>
  </conditionalFormatting>
  <conditionalFormatting sqref="J911:J912">
    <cfRule type="cellIs" dxfId="1885" priority="161853" operator="equal">
      <formula>"CRECHE"</formula>
    </cfRule>
    <cfRule type="cellIs" dxfId="1884" priority="161854" operator="equal">
      <formula>"ADAPTADO"</formula>
    </cfRule>
    <cfRule type="cellIs" dxfId="1883" priority="161881" operator="equal">
      <formula>"CRECHE"</formula>
    </cfRule>
    <cfRule type="cellIs" dxfId="1882" priority="161882" operator="equal">
      <formula>"ADAPTADO"</formula>
    </cfRule>
  </conditionalFormatting>
  <conditionalFormatting sqref="J911:K912">
    <cfRule type="expression" dxfId="1881" priority="161879" stopIfTrue="1">
      <formula>NOT(ISERROR(SEARCH("NORMAL",J911)))</formula>
    </cfRule>
    <cfRule type="expression" dxfId="1880" priority="161880" stopIfTrue="1">
      <formula>NOT(ISERROR(SEARCH("ADAPTADO",J911)))</formula>
    </cfRule>
    <cfRule type="expression" dxfId="1879" priority="163728" stopIfTrue="1">
      <formula>NOT(ISERROR(SEARCH("NORMAL",J911)))</formula>
    </cfRule>
    <cfRule type="expression" dxfId="1878" priority="163729" stopIfTrue="1">
      <formula>NOT(ISERROR(SEARCH("ADAPTADO",J911)))</formula>
    </cfRule>
  </conditionalFormatting>
  <conditionalFormatting sqref="L911:BU911">
    <cfRule type="cellIs" dxfId="1877" priority="161877" operator="lessThan">
      <formula>0</formula>
    </cfRule>
    <cfRule type="cellIs" dxfId="1876" priority="161878" operator="greaterThan">
      <formula>0</formula>
    </cfRule>
  </conditionalFormatting>
  <conditionalFormatting sqref="I911:I912">
    <cfRule type="expression" dxfId="1875" priority="161849">
      <formula>C912="CSE"</formula>
    </cfRule>
    <cfRule type="expression" dxfId="1874" priority="161850">
      <formula>C912="CSC"</formula>
    </cfRule>
    <cfRule type="expression" dxfId="1873" priority="161851">
      <formula>C912="CSE"</formula>
    </cfRule>
    <cfRule type="expression" dxfId="1872" priority="161852">
      <formula>C912="CSC"</formula>
    </cfRule>
  </conditionalFormatting>
  <conditionalFormatting sqref="I911:I912">
    <cfRule type="expression" dxfId="1871" priority="161845">
      <formula>C911="CSE"</formula>
    </cfRule>
    <cfRule type="expression" dxfId="1870" priority="161846">
      <formula>C911="CSC"</formula>
    </cfRule>
    <cfRule type="expression" dxfId="1869" priority="161847">
      <formula>C911="CSE"</formula>
    </cfRule>
    <cfRule type="expression" dxfId="1868" priority="161848">
      <formula>C911="CSC"</formula>
    </cfRule>
  </conditionalFormatting>
  <conditionalFormatting sqref="J911:J912">
    <cfRule type="cellIs" dxfId="1867" priority="161843" operator="equal">
      <formula>"CRECHE"</formula>
    </cfRule>
    <cfRule type="cellIs" dxfId="1866" priority="161844" operator="equal">
      <formula>"ADAPTADO"</formula>
    </cfRule>
  </conditionalFormatting>
  <conditionalFormatting sqref="J911:J912">
    <cfRule type="cellIs" dxfId="1865" priority="161839" operator="equal">
      <formula>"CRECHE"</formula>
    </cfRule>
    <cfRule type="cellIs" dxfId="1864" priority="161840" operator="equal">
      <formula>"ADAPTADO"</formula>
    </cfRule>
    <cfRule type="cellIs" dxfId="1863" priority="161841" operator="equal">
      <formula>"CRECHE"</formula>
    </cfRule>
    <cfRule type="cellIs" dxfId="1862" priority="161842" operator="equal">
      <formula>"ADAPTADO"</formula>
    </cfRule>
  </conditionalFormatting>
  <conditionalFormatting sqref="J911:K912">
    <cfRule type="expression" dxfId="1861" priority="161835">
      <formula>NOT(ISERROR(SEARCH("NORMAL",J911)))</formula>
    </cfRule>
    <cfRule type="expression" dxfId="1860" priority="161836">
      <formula>NOT(ISERROR(SEARCH("ADAPTADO",J911)))</formula>
    </cfRule>
    <cfRule type="expression" dxfId="1859" priority="161837">
      <formula>NOT(ISERROR(SEARCH("NORMAL",J911)))</formula>
    </cfRule>
    <cfRule type="expression" dxfId="1858" priority="161838">
      <formula>NOT(ISERROR(SEARCH("ADAPTADO",J911)))</formula>
    </cfRule>
  </conditionalFormatting>
  <conditionalFormatting sqref="I911:I912">
    <cfRule type="expression" dxfId="1857" priority="117990">
      <formula>C912="CSC"</formula>
    </cfRule>
  </conditionalFormatting>
  <conditionalFormatting sqref="I911:I912">
    <cfRule type="expression" dxfId="1856" priority="117989">
      <formula>C912="CSE"</formula>
    </cfRule>
  </conditionalFormatting>
  <conditionalFormatting sqref="I911:I912">
    <cfRule type="expression" dxfId="1855" priority="117988">
      <formula>C911="CSC"</formula>
    </cfRule>
  </conditionalFormatting>
  <conditionalFormatting sqref="I911:I912">
    <cfRule type="expression" dxfId="1854" priority="117967">
      <formula>C911="CSE"</formula>
    </cfRule>
  </conditionalFormatting>
  <conditionalFormatting sqref="J911:J912">
    <cfRule type="cellIs" dxfId="1853" priority="117965" operator="equal">
      <formula>"CRECHE"</formula>
    </cfRule>
    <cfRule type="cellIs" dxfId="1852" priority="117966" operator="equal">
      <formula>"ADAPTADO"</formula>
    </cfRule>
  </conditionalFormatting>
  <conditionalFormatting sqref="J911:K912">
    <cfRule type="expression" dxfId="1851" priority="117959" stopIfTrue="1">
      <formula>NOT(ISERROR(SEARCH("NORMAL",J911)))</formula>
    </cfRule>
    <cfRule type="expression" dxfId="1850" priority="117960" stopIfTrue="1">
      <formula>NOT(ISERROR(SEARCH("ADAPTADO",J911)))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1 L365:BU366 L370:BU371 L375:BU376 L380:BU381 L385:BU386 L390:BU391 L395:BU396 L400:BU401 L405:BU406 L410:BU411 L415:BU416 L420:BU421 L425:BU426 L430:BU431 L435:BU436 L440:BU441 L445:BU446 L450:BU451 L455:BU456 L460:BU461 L465:BU466 L470:BU471 L475:BU476 L480:BU481 L485:BU486 L490:BU491 L495:BU496 L500:BU501 L505:BU506 L510:BU511 L515:BU516 L520:BU521 L525:BU526 L530:BU531 L535:BU536 L540:BU541 L545:BU546 L550:BU551 L555:BU556 L560:BU561 L565:BU566 L570:BU571 L575:BU576 L580:BU581 L585:BU586 L590:BU591 L595:BU596 L600:BU601 L605:BU606 L610:BU611 L615:BU616 L620:BU621 L625:BU626 L630:BU631 L635:BU636 L640:BU641 L645:BU646 L650:BU651 L655:BU656 L660:BU661 L665:BU666 L670:BU671 L675:BU676 L680:BU681 L685:BU686 L690:BU691 L695:BU696 L700:BU701 L705:BU706 L710:BU711 L715:BU716 L720:BU721 L725:BU726 L730:BU731 L735:BU736 L740:BU741 L745:BU746 L750:BU751 L755:BU756 L760:BU761 L765:BU766 L770:BU771 L775:BU776 L780:BU781 L785:BU786 L790:BU791 L795:BU796 L800:BU801 L805:BU806 L810:BU811 L815:BU816 L820:BU821 L825:BU826 L830:BU831 L835:BU836 L840:BU841 L845:BU846 L850:BU851 L855:BU856 L860:BU861 L865:BU866 L870:BU871 L875:BU876 L880:BU881 L885:BU886 L890:BU891 L895:BU896 L900:BU901 L905:BU906 L910:BU910">
    <cfRule type="cellIs" dxfId="1849" priority="56551" operator="lessThan">
      <formula>0</formula>
    </cfRule>
    <cfRule type="cellIs" dxfId="1848" priority="56552" operator="greaterThan">
      <formula>0</formula>
    </cfRule>
  </conditionalFormatting>
  <conditionalFormatting sqref="I6:I910">
    <cfRule type="expression" dxfId="1847" priority="1821">
      <formula>C7="CSE"</formula>
    </cfRule>
    <cfRule type="expression" dxfId="1846" priority="1822">
      <formula>C7="CSC"</formula>
    </cfRule>
    <cfRule type="expression" dxfId="1845" priority="1823">
      <formula>C7="CSE"</formula>
    </cfRule>
    <cfRule type="expression" dxfId="1844" priority="1824">
      <formula>C7="CSC"</formula>
    </cfRule>
  </conditionalFormatting>
  <conditionalFormatting sqref="I10">
    <cfRule type="expression" dxfId="1843" priority="1813">
      <formula>C10="CSE"</formula>
    </cfRule>
    <cfRule type="expression" dxfId="1842" priority="1814">
      <formula>C10="CSC"</formula>
    </cfRule>
    <cfRule type="expression" dxfId="1841" priority="1815">
      <formula>C10="CSE"</formula>
    </cfRule>
    <cfRule type="expression" dxfId="1840" priority="1816">
      <formula>C10="CSC"</formula>
    </cfRule>
    <cfRule type="expression" dxfId="1839" priority="1817">
      <formula>C10="CSE"</formula>
    </cfRule>
    <cfRule type="expression" dxfId="1838" priority="1818">
      <formula>C10="CSC"</formula>
    </cfRule>
    <cfRule type="expression" dxfId="1837" priority="1819">
      <formula>C10="CSE"</formula>
    </cfRule>
    <cfRule type="expression" dxfId="1836" priority="1820">
      <formula>C10="CSC"</formula>
    </cfRule>
  </conditionalFormatting>
  <conditionalFormatting sqref="I15">
    <cfRule type="expression" dxfId="1835" priority="1805">
      <formula>C15="CSE"</formula>
    </cfRule>
    <cfRule type="expression" dxfId="1834" priority="1806">
      <formula>C15="CSC"</formula>
    </cfRule>
    <cfRule type="expression" dxfId="1833" priority="1807">
      <formula>C15="CSE"</formula>
    </cfRule>
    <cfRule type="expression" dxfId="1832" priority="1808">
      <formula>C15="CSC"</formula>
    </cfRule>
    <cfRule type="expression" dxfId="1831" priority="1809">
      <formula>C15="CSE"</formula>
    </cfRule>
    <cfRule type="expression" dxfId="1830" priority="1810">
      <formula>C15="CSC"</formula>
    </cfRule>
    <cfRule type="expression" dxfId="1829" priority="1811">
      <formula>C15="CSE"</formula>
    </cfRule>
    <cfRule type="expression" dxfId="1828" priority="1812">
      <formula>C15="CSC"</formula>
    </cfRule>
  </conditionalFormatting>
  <conditionalFormatting sqref="I20">
    <cfRule type="expression" dxfId="1827" priority="1797">
      <formula>C20="CSE"</formula>
    </cfRule>
    <cfRule type="expression" dxfId="1826" priority="1798">
      <formula>C20="CSC"</formula>
    </cfRule>
    <cfRule type="expression" dxfId="1825" priority="1799">
      <formula>C20="CSE"</formula>
    </cfRule>
    <cfRule type="expression" dxfId="1824" priority="1800">
      <formula>C20="CSC"</formula>
    </cfRule>
    <cfRule type="expression" dxfId="1823" priority="1801">
      <formula>C20="CSE"</formula>
    </cfRule>
    <cfRule type="expression" dxfId="1822" priority="1802">
      <formula>C20="CSC"</formula>
    </cfRule>
    <cfRule type="expression" dxfId="1821" priority="1803">
      <formula>C20="CSE"</formula>
    </cfRule>
    <cfRule type="expression" dxfId="1820" priority="1804">
      <formula>C20="CSC"</formula>
    </cfRule>
  </conditionalFormatting>
  <conditionalFormatting sqref="I25">
    <cfRule type="expression" dxfId="1819" priority="1789">
      <formula>C25="CSE"</formula>
    </cfRule>
    <cfRule type="expression" dxfId="1818" priority="1790">
      <formula>C25="CSC"</formula>
    </cfRule>
    <cfRule type="expression" dxfId="1817" priority="1791">
      <formula>C25="CSE"</formula>
    </cfRule>
    <cfRule type="expression" dxfId="1816" priority="1792">
      <formula>C25="CSC"</formula>
    </cfRule>
    <cfRule type="expression" dxfId="1815" priority="1793">
      <formula>C25="CSE"</formula>
    </cfRule>
    <cfRule type="expression" dxfId="1814" priority="1794">
      <formula>C25="CSC"</formula>
    </cfRule>
    <cfRule type="expression" dxfId="1813" priority="1795">
      <formula>C25="CSE"</formula>
    </cfRule>
    <cfRule type="expression" dxfId="1812" priority="1796">
      <formula>C25="CSC"</formula>
    </cfRule>
  </conditionalFormatting>
  <conditionalFormatting sqref="I30">
    <cfRule type="expression" dxfId="1811" priority="1781">
      <formula>C30="CSE"</formula>
    </cfRule>
    <cfRule type="expression" dxfId="1810" priority="1782">
      <formula>C30="CSC"</formula>
    </cfRule>
    <cfRule type="expression" dxfId="1809" priority="1783">
      <formula>C30="CSE"</formula>
    </cfRule>
    <cfRule type="expression" dxfId="1808" priority="1784">
      <formula>C30="CSC"</formula>
    </cfRule>
    <cfRule type="expression" dxfId="1807" priority="1785">
      <formula>C30="CSE"</formula>
    </cfRule>
    <cfRule type="expression" dxfId="1806" priority="1786">
      <formula>C30="CSC"</formula>
    </cfRule>
    <cfRule type="expression" dxfId="1805" priority="1787">
      <formula>C30="CSE"</formula>
    </cfRule>
    <cfRule type="expression" dxfId="1804" priority="1788">
      <formula>C30="CSC"</formula>
    </cfRule>
  </conditionalFormatting>
  <conditionalFormatting sqref="I35">
    <cfRule type="expression" dxfId="1803" priority="1773">
      <formula>C35="CSE"</formula>
    </cfRule>
    <cfRule type="expression" dxfId="1802" priority="1774">
      <formula>C35="CSC"</formula>
    </cfRule>
    <cfRule type="expression" dxfId="1801" priority="1775">
      <formula>C35="CSE"</formula>
    </cfRule>
    <cfRule type="expression" dxfId="1800" priority="1776">
      <formula>C35="CSC"</formula>
    </cfRule>
    <cfRule type="expression" dxfId="1799" priority="1777">
      <formula>C35="CSE"</formula>
    </cfRule>
    <cfRule type="expression" dxfId="1798" priority="1778">
      <formula>C35="CSC"</formula>
    </cfRule>
    <cfRule type="expression" dxfId="1797" priority="1779">
      <formula>C35="CSE"</formula>
    </cfRule>
    <cfRule type="expression" dxfId="1796" priority="1780">
      <formula>C35="CSC"</formula>
    </cfRule>
  </conditionalFormatting>
  <conditionalFormatting sqref="I40">
    <cfRule type="expression" dxfId="1795" priority="1765">
      <formula>C40="CSE"</formula>
    </cfRule>
    <cfRule type="expression" dxfId="1794" priority="1766">
      <formula>C40="CSC"</formula>
    </cfRule>
    <cfRule type="expression" dxfId="1793" priority="1767">
      <formula>C40="CSE"</formula>
    </cfRule>
    <cfRule type="expression" dxfId="1792" priority="1768">
      <formula>C40="CSC"</formula>
    </cfRule>
    <cfRule type="expression" dxfId="1791" priority="1769">
      <formula>C40="CSE"</formula>
    </cfRule>
    <cfRule type="expression" dxfId="1790" priority="1770">
      <formula>C40="CSC"</formula>
    </cfRule>
    <cfRule type="expression" dxfId="1789" priority="1771">
      <formula>C40="CSE"</formula>
    </cfRule>
    <cfRule type="expression" dxfId="1788" priority="1772">
      <formula>C40="CSC"</formula>
    </cfRule>
  </conditionalFormatting>
  <conditionalFormatting sqref="I45">
    <cfRule type="expression" dxfId="1787" priority="1757">
      <formula>C45="CSE"</formula>
    </cfRule>
    <cfRule type="expression" dxfId="1786" priority="1758">
      <formula>C45="CSC"</formula>
    </cfRule>
    <cfRule type="expression" dxfId="1785" priority="1759">
      <formula>C45="CSE"</formula>
    </cfRule>
    <cfRule type="expression" dxfId="1784" priority="1760">
      <formula>C45="CSC"</formula>
    </cfRule>
    <cfRule type="expression" dxfId="1783" priority="1761">
      <formula>C45="CSE"</formula>
    </cfRule>
    <cfRule type="expression" dxfId="1782" priority="1762">
      <formula>C45="CSC"</formula>
    </cfRule>
    <cfRule type="expression" dxfId="1781" priority="1763">
      <formula>C45="CSE"</formula>
    </cfRule>
    <cfRule type="expression" dxfId="1780" priority="1764">
      <formula>C45="CSC"</formula>
    </cfRule>
  </conditionalFormatting>
  <conditionalFormatting sqref="I50">
    <cfRule type="expression" dxfId="1779" priority="1749">
      <formula>C50="CSE"</formula>
    </cfRule>
    <cfRule type="expression" dxfId="1778" priority="1750">
      <formula>C50="CSC"</formula>
    </cfRule>
    <cfRule type="expression" dxfId="1777" priority="1751">
      <formula>C50="CSE"</formula>
    </cfRule>
    <cfRule type="expression" dxfId="1776" priority="1752">
      <formula>C50="CSC"</formula>
    </cfRule>
    <cfRule type="expression" dxfId="1775" priority="1753">
      <formula>C50="CSE"</formula>
    </cfRule>
    <cfRule type="expression" dxfId="1774" priority="1754">
      <formula>C50="CSC"</formula>
    </cfRule>
    <cfRule type="expression" dxfId="1773" priority="1755">
      <formula>C50="CSE"</formula>
    </cfRule>
    <cfRule type="expression" dxfId="1772" priority="1756">
      <formula>C50="CSC"</formula>
    </cfRule>
  </conditionalFormatting>
  <conditionalFormatting sqref="I55">
    <cfRule type="expression" dxfId="1771" priority="1741">
      <formula>C55="CSE"</formula>
    </cfRule>
    <cfRule type="expression" dxfId="1770" priority="1742">
      <formula>C55="CSC"</formula>
    </cfRule>
    <cfRule type="expression" dxfId="1769" priority="1743">
      <formula>C55="CSE"</formula>
    </cfRule>
    <cfRule type="expression" dxfId="1768" priority="1744">
      <formula>C55="CSC"</formula>
    </cfRule>
    <cfRule type="expression" dxfId="1767" priority="1745">
      <formula>C55="CSE"</formula>
    </cfRule>
    <cfRule type="expression" dxfId="1766" priority="1746">
      <formula>C55="CSC"</formula>
    </cfRule>
    <cfRule type="expression" dxfId="1765" priority="1747">
      <formula>C55="CSE"</formula>
    </cfRule>
    <cfRule type="expression" dxfId="1764" priority="1748">
      <formula>C55="CSC"</formula>
    </cfRule>
  </conditionalFormatting>
  <conditionalFormatting sqref="I60">
    <cfRule type="expression" dxfId="1763" priority="1733">
      <formula>C60="CSE"</formula>
    </cfRule>
    <cfRule type="expression" dxfId="1762" priority="1734">
      <formula>C60="CSC"</formula>
    </cfRule>
    <cfRule type="expression" dxfId="1761" priority="1735">
      <formula>C60="CSE"</formula>
    </cfRule>
    <cfRule type="expression" dxfId="1760" priority="1736">
      <formula>C60="CSC"</formula>
    </cfRule>
    <cfRule type="expression" dxfId="1759" priority="1737">
      <formula>C60="CSE"</formula>
    </cfRule>
    <cfRule type="expression" dxfId="1758" priority="1738">
      <formula>C60="CSC"</formula>
    </cfRule>
    <cfRule type="expression" dxfId="1757" priority="1739">
      <formula>C60="CSE"</formula>
    </cfRule>
    <cfRule type="expression" dxfId="1756" priority="1740">
      <formula>C60="CSC"</formula>
    </cfRule>
  </conditionalFormatting>
  <conditionalFormatting sqref="I65">
    <cfRule type="expression" dxfId="1755" priority="1725">
      <formula>C65="CSE"</formula>
    </cfRule>
    <cfRule type="expression" dxfId="1754" priority="1726">
      <formula>C65="CSC"</formula>
    </cfRule>
    <cfRule type="expression" dxfId="1753" priority="1727">
      <formula>C65="CSE"</formula>
    </cfRule>
    <cfRule type="expression" dxfId="1752" priority="1728">
      <formula>C65="CSC"</formula>
    </cfRule>
    <cfRule type="expression" dxfId="1751" priority="1729">
      <formula>C65="CSE"</formula>
    </cfRule>
    <cfRule type="expression" dxfId="1750" priority="1730">
      <formula>C65="CSC"</formula>
    </cfRule>
    <cfRule type="expression" dxfId="1749" priority="1731">
      <formula>C65="CSE"</formula>
    </cfRule>
    <cfRule type="expression" dxfId="1748" priority="1732">
      <formula>C65="CSC"</formula>
    </cfRule>
  </conditionalFormatting>
  <conditionalFormatting sqref="I70">
    <cfRule type="expression" dxfId="1747" priority="1717">
      <formula>C70="CSE"</formula>
    </cfRule>
    <cfRule type="expression" dxfId="1746" priority="1718">
      <formula>C70="CSC"</formula>
    </cfRule>
    <cfRule type="expression" dxfId="1745" priority="1719">
      <formula>C70="CSE"</formula>
    </cfRule>
    <cfRule type="expression" dxfId="1744" priority="1720">
      <formula>C70="CSC"</formula>
    </cfRule>
    <cfRule type="expression" dxfId="1743" priority="1721">
      <formula>C70="CSE"</formula>
    </cfRule>
    <cfRule type="expression" dxfId="1742" priority="1722">
      <formula>C70="CSC"</formula>
    </cfRule>
    <cfRule type="expression" dxfId="1741" priority="1723">
      <formula>C70="CSE"</formula>
    </cfRule>
    <cfRule type="expression" dxfId="1740" priority="1724">
      <formula>C70="CSC"</formula>
    </cfRule>
  </conditionalFormatting>
  <conditionalFormatting sqref="I75">
    <cfRule type="expression" dxfId="1739" priority="1709">
      <formula>C75="CSE"</formula>
    </cfRule>
    <cfRule type="expression" dxfId="1738" priority="1710">
      <formula>C75="CSC"</formula>
    </cfRule>
    <cfRule type="expression" dxfId="1737" priority="1711">
      <formula>C75="CSE"</formula>
    </cfRule>
    <cfRule type="expression" dxfId="1736" priority="1712">
      <formula>C75="CSC"</formula>
    </cfRule>
    <cfRule type="expression" dxfId="1735" priority="1713">
      <formula>C75="CSE"</formula>
    </cfRule>
    <cfRule type="expression" dxfId="1734" priority="1714">
      <formula>C75="CSC"</formula>
    </cfRule>
    <cfRule type="expression" dxfId="1733" priority="1715">
      <formula>C75="CSE"</formula>
    </cfRule>
    <cfRule type="expression" dxfId="1732" priority="1716">
      <formula>C75="CSC"</formula>
    </cfRule>
  </conditionalFormatting>
  <conditionalFormatting sqref="I80">
    <cfRule type="expression" dxfId="1731" priority="1701">
      <formula>C80="CSE"</formula>
    </cfRule>
    <cfRule type="expression" dxfId="1730" priority="1702">
      <formula>C80="CSC"</formula>
    </cfRule>
    <cfRule type="expression" dxfId="1729" priority="1703">
      <formula>C80="CSE"</formula>
    </cfRule>
    <cfRule type="expression" dxfId="1728" priority="1704">
      <formula>C80="CSC"</formula>
    </cfRule>
    <cfRule type="expression" dxfId="1727" priority="1705">
      <formula>C80="CSE"</formula>
    </cfRule>
    <cfRule type="expression" dxfId="1726" priority="1706">
      <formula>C80="CSC"</formula>
    </cfRule>
    <cfRule type="expression" dxfId="1725" priority="1707">
      <formula>C80="CSE"</formula>
    </cfRule>
    <cfRule type="expression" dxfId="1724" priority="1708">
      <formula>C80="CSC"</formula>
    </cfRule>
  </conditionalFormatting>
  <conditionalFormatting sqref="I85">
    <cfRule type="expression" dxfId="1723" priority="1693">
      <formula>C85="CSE"</formula>
    </cfRule>
    <cfRule type="expression" dxfId="1722" priority="1694">
      <formula>C85="CSC"</formula>
    </cfRule>
    <cfRule type="expression" dxfId="1721" priority="1695">
      <formula>C85="CSE"</formula>
    </cfRule>
    <cfRule type="expression" dxfId="1720" priority="1696">
      <formula>C85="CSC"</formula>
    </cfRule>
    <cfRule type="expression" dxfId="1719" priority="1697">
      <formula>C85="CSE"</formula>
    </cfRule>
    <cfRule type="expression" dxfId="1718" priority="1698">
      <formula>C85="CSC"</formula>
    </cfRule>
    <cfRule type="expression" dxfId="1717" priority="1699">
      <formula>C85="CSE"</formula>
    </cfRule>
    <cfRule type="expression" dxfId="1716" priority="1700">
      <formula>C85="CSC"</formula>
    </cfRule>
  </conditionalFormatting>
  <conditionalFormatting sqref="I90">
    <cfRule type="expression" dxfId="1715" priority="1685">
      <formula>C90="CSE"</formula>
    </cfRule>
    <cfRule type="expression" dxfId="1714" priority="1686">
      <formula>C90="CSC"</formula>
    </cfRule>
    <cfRule type="expression" dxfId="1713" priority="1687">
      <formula>C90="CSE"</formula>
    </cfRule>
    <cfRule type="expression" dxfId="1712" priority="1688">
      <formula>C90="CSC"</formula>
    </cfRule>
    <cfRule type="expression" dxfId="1711" priority="1689">
      <formula>C90="CSE"</formula>
    </cfRule>
    <cfRule type="expression" dxfId="1710" priority="1690">
      <formula>C90="CSC"</formula>
    </cfRule>
    <cfRule type="expression" dxfId="1709" priority="1691">
      <formula>C90="CSE"</formula>
    </cfRule>
    <cfRule type="expression" dxfId="1708" priority="1692">
      <formula>C90="CSC"</formula>
    </cfRule>
  </conditionalFormatting>
  <conditionalFormatting sqref="I95">
    <cfRule type="expression" dxfId="1707" priority="1677">
      <formula>C95="CSE"</formula>
    </cfRule>
    <cfRule type="expression" dxfId="1706" priority="1678">
      <formula>C95="CSC"</formula>
    </cfRule>
    <cfRule type="expression" dxfId="1705" priority="1679">
      <formula>C95="CSE"</formula>
    </cfRule>
    <cfRule type="expression" dxfId="1704" priority="1680">
      <formula>C95="CSC"</formula>
    </cfRule>
    <cfRule type="expression" dxfId="1703" priority="1681">
      <formula>C95="CSE"</formula>
    </cfRule>
    <cfRule type="expression" dxfId="1702" priority="1682">
      <formula>C95="CSC"</formula>
    </cfRule>
    <cfRule type="expression" dxfId="1701" priority="1683">
      <formula>C95="CSE"</formula>
    </cfRule>
    <cfRule type="expression" dxfId="1700" priority="1684">
      <formula>C95="CSC"</formula>
    </cfRule>
  </conditionalFormatting>
  <conditionalFormatting sqref="I100">
    <cfRule type="expression" dxfId="1699" priority="1669">
      <formula>C100="CSE"</formula>
    </cfRule>
    <cfRule type="expression" dxfId="1698" priority="1670">
      <formula>C100="CSC"</formula>
    </cfRule>
    <cfRule type="expression" dxfId="1697" priority="1671">
      <formula>C100="CSE"</formula>
    </cfRule>
    <cfRule type="expression" dxfId="1696" priority="1672">
      <formula>C100="CSC"</formula>
    </cfRule>
    <cfRule type="expression" dxfId="1695" priority="1673">
      <formula>C100="CSE"</formula>
    </cfRule>
    <cfRule type="expression" dxfId="1694" priority="1674">
      <formula>C100="CSC"</formula>
    </cfRule>
    <cfRule type="expression" dxfId="1693" priority="1675">
      <formula>C100="CSE"</formula>
    </cfRule>
    <cfRule type="expression" dxfId="1692" priority="1676">
      <formula>C100="CSC"</formula>
    </cfRule>
  </conditionalFormatting>
  <conditionalFormatting sqref="I105">
    <cfRule type="expression" dxfId="1691" priority="1661">
      <formula>C105="CSE"</formula>
    </cfRule>
    <cfRule type="expression" dxfId="1690" priority="1662">
      <formula>C105="CSC"</formula>
    </cfRule>
    <cfRule type="expression" dxfId="1689" priority="1663">
      <formula>C105="CSE"</formula>
    </cfRule>
    <cfRule type="expression" dxfId="1688" priority="1664">
      <formula>C105="CSC"</formula>
    </cfRule>
    <cfRule type="expression" dxfId="1687" priority="1665">
      <formula>C105="CSE"</formula>
    </cfRule>
    <cfRule type="expression" dxfId="1686" priority="1666">
      <formula>C105="CSC"</formula>
    </cfRule>
    <cfRule type="expression" dxfId="1685" priority="1667">
      <formula>C105="CSE"</formula>
    </cfRule>
    <cfRule type="expression" dxfId="1684" priority="1668">
      <formula>C105="CSC"</formula>
    </cfRule>
  </conditionalFormatting>
  <conditionalFormatting sqref="I110">
    <cfRule type="expression" dxfId="1683" priority="1653">
      <formula>C110="CSE"</formula>
    </cfRule>
    <cfRule type="expression" dxfId="1682" priority="1654">
      <formula>C110="CSC"</formula>
    </cfRule>
    <cfRule type="expression" dxfId="1681" priority="1655">
      <formula>C110="CSE"</formula>
    </cfRule>
    <cfRule type="expression" dxfId="1680" priority="1656">
      <formula>C110="CSC"</formula>
    </cfRule>
    <cfRule type="expression" dxfId="1679" priority="1657">
      <formula>C110="CSE"</formula>
    </cfRule>
    <cfRule type="expression" dxfId="1678" priority="1658">
      <formula>C110="CSC"</formula>
    </cfRule>
    <cfRule type="expression" dxfId="1677" priority="1659">
      <formula>C110="CSE"</formula>
    </cfRule>
    <cfRule type="expression" dxfId="1676" priority="1660">
      <formula>C110="CSC"</formula>
    </cfRule>
  </conditionalFormatting>
  <conditionalFormatting sqref="I115">
    <cfRule type="expression" dxfId="1675" priority="1645">
      <formula>C115="CSE"</formula>
    </cfRule>
    <cfRule type="expression" dxfId="1674" priority="1646">
      <formula>C115="CSC"</formula>
    </cfRule>
    <cfRule type="expression" dxfId="1673" priority="1647">
      <formula>C115="CSE"</formula>
    </cfRule>
    <cfRule type="expression" dxfId="1672" priority="1648">
      <formula>C115="CSC"</formula>
    </cfRule>
    <cfRule type="expression" dxfId="1671" priority="1649">
      <formula>C115="CSE"</formula>
    </cfRule>
    <cfRule type="expression" dxfId="1670" priority="1650">
      <formula>C115="CSC"</formula>
    </cfRule>
    <cfRule type="expression" dxfId="1669" priority="1651">
      <formula>C115="CSE"</formula>
    </cfRule>
    <cfRule type="expression" dxfId="1668" priority="1652">
      <formula>C115="CSC"</formula>
    </cfRule>
  </conditionalFormatting>
  <conditionalFormatting sqref="I120">
    <cfRule type="expression" dxfId="1667" priority="1637">
      <formula>C120="CSE"</formula>
    </cfRule>
    <cfRule type="expression" dxfId="1666" priority="1638">
      <formula>C120="CSC"</formula>
    </cfRule>
    <cfRule type="expression" dxfId="1665" priority="1639">
      <formula>C120="CSE"</formula>
    </cfRule>
    <cfRule type="expression" dxfId="1664" priority="1640">
      <formula>C120="CSC"</formula>
    </cfRule>
    <cfRule type="expression" dxfId="1663" priority="1641">
      <formula>C120="CSE"</formula>
    </cfRule>
    <cfRule type="expression" dxfId="1662" priority="1642">
      <formula>C120="CSC"</formula>
    </cfRule>
    <cfRule type="expression" dxfId="1661" priority="1643">
      <formula>C120="CSE"</formula>
    </cfRule>
    <cfRule type="expression" dxfId="1660" priority="1644">
      <formula>C120="CSC"</formula>
    </cfRule>
  </conditionalFormatting>
  <conditionalFormatting sqref="I125">
    <cfRule type="expression" dxfId="1659" priority="1629">
      <formula>C125="CSE"</formula>
    </cfRule>
    <cfRule type="expression" dxfId="1658" priority="1630">
      <formula>C125="CSC"</formula>
    </cfRule>
    <cfRule type="expression" dxfId="1657" priority="1631">
      <formula>C125="CSE"</formula>
    </cfRule>
    <cfRule type="expression" dxfId="1656" priority="1632">
      <formula>C125="CSC"</formula>
    </cfRule>
    <cfRule type="expression" dxfId="1655" priority="1633">
      <formula>C125="CSE"</formula>
    </cfRule>
    <cfRule type="expression" dxfId="1654" priority="1634">
      <formula>C125="CSC"</formula>
    </cfRule>
    <cfRule type="expression" dxfId="1653" priority="1635">
      <formula>C125="CSE"</formula>
    </cfRule>
    <cfRule type="expression" dxfId="1652" priority="1636">
      <formula>C125="CSC"</formula>
    </cfRule>
  </conditionalFormatting>
  <conditionalFormatting sqref="I130">
    <cfRule type="expression" dxfId="1651" priority="1621">
      <formula>C130="CSE"</formula>
    </cfRule>
    <cfRule type="expression" dxfId="1650" priority="1622">
      <formula>C130="CSC"</formula>
    </cfRule>
    <cfRule type="expression" dxfId="1649" priority="1623">
      <formula>C130="CSE"</formula>
    </cfRule>
    <cfRule type="expression" dxfId="1648" priority="1624">
      <formula>C130="CSC"</formula>
    </cfRule>
    <cfRule type="expression" dxfId="1647" priority="1625">
      <formula>C130="CSE"</formula>
    </cfRule>
    <cfRule type="expression" dxfId="1646" priority="1626">
      <formula>C130="CSC"</formula>
    </cfRule>
    <cfRule type="expression" dxfId="1645" priority="1627">
      <formula>C130="CSE"</formula>
    </cfRule>
    <cfRule type="expression" dxfId="1644" priority="1628">
      <formula>C130="CSC"</formula>
    </cfRule>
  </conditionalFormatting>
  <conditionalFormatting sqref="I135">
    <cfRule type="expression" dxfId="1643" priority="1613">
      <formula>C135="CSE"</formula>
    </cfRule>
    <cfRule type="expression" dxfId="1642" priority="1614">
      <formula>C135="CSC"</formula>
    </cfRule>
    <cfRule type="expression" dxfId="1641" priority="1615">
      <formula>C135="CSE"</formula>
    </cfRule>
    <cfRule type="expression" dxfId="1640" priority="1616">
      <formula>C135="CSC"</formula>
    </cfRule>
    <cfRule type="expression" dxfId="1639" priority="1617">
      <formula>C135="CSE"</formula>
    </cfRule>
    <cfRule type="expression" dxfId="1638" priority="1618">
      <formula>C135="CSC"</formula>
    </cfRule>
    <cfRule type="expression" dxfId="1637" priority="1619">
      <formula>C135="CSE"</formula>
    </cfRule>
    <cfRule type="expression" dxfId="1636" priority="1620">
      <formula>C135="CSC"</formula>
    </cfRule>
  </conditionalFormatting>
  <conditionalFormatting sqref="I140">
    <cfRule type="expression" dxfId="1635" priority="1605">
      <formula>C140="CSE"</formula>
    </cfRule>
    <cfRule type="expression" dxfId="1634" priority="1606">
      <formula>C140="CSC"</formula>
    </cfRule>
    <cfRule type="expression" dxfId="1633" priority="1607">
      <formula>C140="CSE"</formula>
    </cfRule>
    <cfRule type="expression" dxfId="1632" priority="1608">
      <formula>C140="CSC"</formula>
    </cfRule>
    <cfRule type="expression" dxfId="1631" priority="1609">
      <formula>C140="CSE"</formula>
    </cfRule>
    <cfRule type="expression" dxfId="1630" priority="1610">
      <formula>C140="CSC"</formula>
    </cfRule>
    <cfRule type="expression" dxfId="1629" priority="1611">
      <formula>C140="CSE"</formula>
    </cfRule>
    <cfRule type="expression" dxfId="1628" priority="1612">
      <formula>C140="CSC"</formula>
    </cfRule>
  </conditionalFormatting>
  <conditionalFormatting sqref="I145">
    <cfRule type="expression" dxfId="1627" priority="1597">
      <formula>C145="CSE"</formula>
    </cfRule>
    <cfRule type="expression" dxfId="1626" priority="1598">
      <formula>C145="CSC"</formula>
    </cfRule>
    <cfRule type="expression" dxfId="1625" priority="1599">
      <formula>C145="CSE"</formula>
    </cfRule>
    <cfRule type="expression" dxfId="1624" priority="1600">
      <formula>C145="CSC"</formula>
    </cfRule>
    <cfRule type="expression" dxfId="1623" priority="1601">
      <formula>C145="CSE"</formula>
    </cfRule>
    <cfRule type="expression" dxfId="1622" priority="1602">
      <formula>C145="CSC"</formula>
    </cfRule>
    <cfRule type="expression" dxfId="1621" priority="1603">
      <formula>C145="CSE"</formula>
    </cfRule>
    <cfRule type="expression" dxfId="1620" priority="1604">
      <formula>C145="CSC"</formula>
    </cfRule>
  </conditionalFormatting>
  <conditionalFormatting sqref="I150">
    <cfRule type="expression" dxfId="1619" priority="1589">
      <formula>C150="CSE"</formula>
    </cfRule>
    <cfRule type="expression" dxfId="1618" priority="1590">
      <formula>C150="CSC"</formula>
    </cfRule>
    <cfRule type="expression" dxfId="1617" priority="1591">
      <formula>C150="CSE"</formula>
    </cfRule>
    <cfRule type="expression" dxfId="1616" priority="1592">
      <formula>C150="CSC"</formula>
    </cfRule>
    <cfRule type="expression" dxfId="1615" priority="1593">
      <formula>C150="CSE"</formula>
    </cfRule>
    <cfRule type="expression" dxfId="1614" priority="1594">
      <formula>C150="CSC"</formula>
    </cfRule>
    <cfRule type="expression" dxfId="1613" priority="1595">
      <formula>C150="CSE"</formula>
    </cfRule>
    <cfRule type="expression" dxfId="1612" priority="1596">
      <formula>C150="CSC"</formula>
    </cfRule>
  </conditionalFormatting>
  <conditionalFormatting sqref="I155">
    <cfRule type="expression" dxfId="1611" priority="1581">
      <formula>C155="CSE"</formula>
    </cfRule>
    <cfRule type="expression" dxfId="1610" priority="1582">
      <formula>C155="CSC"</formula>
    </cfRule>
    <cfRule type="expression" dxfId="1609" priority="1583">
      <formula>C155="CSE"</formula>
    </cfRule>
    <cfRule type="expression" dxfId="1608" priority="1584">
      <formula>C155="CSC"</formula>
    </cfRule>
    <cfRule type="expression" dxfId="1607" priority="1585">
      <formula>C155="CSE"</formula>
    </cfRule>
    <cfRule type="expression" dxfId="1606" priority="1586">
      <formula>C155="CSC"</formula>
    </cfRule>
    <cfRule type="expression" dxfId="1605" priority="1587">
      <formula>C155="CSE"</formula>
    </cfRule>
    <cfRule type="expression" dxfId="1604" priority="1588">
      <formula>C155="CSC"</formula>
    </cfRule>
  </conditionalFormatting>
  <conditionalFormatting sqref="I160">
    <cfRule type="expression" dxfId="1603" priority="1573">
      <formula>C160="CSE"</formula>
    </cfRule>
    <cfRule type="expression" dxfId="1602" priority="1574">
      <formula>C160="CSC"</formula>
    </cfRule>
    <cfRule type="expression" dxfId="1601" priority="1575">
      <formula>C160="CSE"</formula>
    </cfRule>
    <cfRule type="expression" dxfId="1600" priority="1576">
      <formula>C160="CSC"</formula>
    </cfRule>
    <cfRule type="expression" dxfId="1599" priority="1577">
      <formula>C160="CSE"</formula>
    </cfRule>
    <cfRule type="expression" dxfId="1598" priority="1578">
      <formula>C160="CSC"</formula>
    </cfRule>
    <cfRule type="expression" dxfId="1597" priority="1579">
      <formula>C160="CSE"</formula>
    </cfRule>
    <cfRule type="expression" dxfId="1596" priority="1580">
      <formula>C160="CSC"</formula>
    </cfRule>
  </conditionalFormatting>
  <conditionalFormatting sqref="I165">
    <cfRule type="expression" dxfId="1595" priority="1565">
      <formula>C165="CSE"</formula>
    </cfRule>
    <cfRule type="expression" dxfId="1594" priority="1566">
      <formula>C165="CSC"</formula>
    </cfRule>
    <cfRule type="expression" dxfId="1593" priority="1567">
      <formula>C165="CSE"</formula>
    </cfRule>
    <cfRule type="expression" dxfId="1592" priority="1568">
      <formula>C165="CSC"</formula>
    </cfRule>
    <cfRule type="expression" dxfId="1591" priority="1569">
      <formula>C165="CSE"</formula>
    </cfRule>
    <cfRule type="expression" dxfId="1590" priority="1570">
      <formula>C165="CSC"</formula>
    </cfRule>
    <cfRule type="expression" dxfId="1589" priority="1571">
      <formula>C165="CSE"</formula>
    </cfRule>
    <cfRule type="expression" dxfId="1588" priority="1572">
      <formula>C165="CSC"</formula>
    </cfRule>
  </conditionalFormatting>
  <conditionalFormatting sqref="I170">
    <cfRule type="expression" dxfId="1587" priority="1557">
      <formula>C170="CSE"</formula>
    </cfRule>
    <cfRule type="expression" dxfId="1586" priority="1558">
      <formula>C170="CSC"</formula>
    </cfRule>
    <cfRule type="expression" dxfId="1585" priority="1559">
      <formula>C170="CSE"</formula>
    </cfRule>
    <cfRule type="expression" dxfId="1584" priority="1560">
      <formula>C170="CSC"</formula>
    </cfRule>
    <cfRule type="expression" dxfId="1583" priority="1561">
      <formula>C170="CSE"</formula>
    </cfRule>
    <cfRule type="expression" dxfId="1582" priority="1562">
      <formula>C170="CSC"</formula>
    </cfRule>
    <cfRule type="expression" dxfId="1581" priority="1563">
      <formula>C170="CSE"</formula>
    </cfRule>
    <cfRule type="expression" dxfId="1580" priority="1564">
      <formula>C170="CSC"</formula>
    </cfRule>
  </conditionalFormatting>
  <conditionalFormatting sqref="I175">
    <cfRule type="expression" dxfId="1579" priority="1549">
      <formula>C175="CSE"</formula>
    </cfRule>
    <cfRule type="expression" dxfId="1578" priority="1550">
      <formula>C175="CSC"</formula>
    </cfRule>
    <cfRule type="expression" dxfId="1577" priority="1551">
      <formula>C175="CSE"</formula>
    </cfRule>
    <cfRule type="expression" dxfId="1576" priority="1552">
      <formula>C175="CSC"</formula>
    </cfRule>
    <cfRule type="expression" dxfId="1575" priority="1553">
      <formula>C175="CSE"</formula>
    </cfRule>
    <cfRule type="expression" dxfId="1574" priority="1554">
      <formula>C175="CSC"</formula>
    </cfRule>
    <cfRule type="expression" dxfId="1573" priority="1555">
      <formula>C175="CSE"</formula>
    </cfRule>
    <cfRule type="expression" dxfId="1572" priority="1556">
      <formula>C175="CSC"</formula>
    </cfRule>
  </conditionalFormatting>
  <conditionalFormatting sqref="I180">
    <cfRule type="expression" dxfId="1571" priority="1541">
      <formula>C180="CSE"</formula>
    </cfRule>
    <cfRule type="expression" dxfId="1570" priority="1542">
      <formula>C180="CSC"</formula>
    </cfRule>
    <cfRule type="expression" dxfId="1569" priority="1543">
      <formula>C180="CSE"</formula>
    </cfRule>
    <cfRule type="expression" dxfId="1568" priority="1544">
      <formula>C180="CSC"</formula>
    </cfRule>
    <cfRule type="expression" dxfId="1567" priority="1545">
      <formula>C180="CSE"</formula>
    </cfRule>
    <cfRule type="expression" dxfId="1566" priority="1546">
      <formula>C180="CSC"</formula>
    </cfRule>
    <cfRule type="expression" dxfId="1565" priority="1547">
      <formula>C180="CSE"</formula>
    </cfRule>
    <cfRule type="expression" dxfId="1564" priority="1548">
      <formula>C180="CSC"</formula>
    </cfRule>
  </conditionalFormatting>
  <conditionalFormatting sqref="I185">
    <cfRule type="expression" dxfId="1563" priority="1533">
      <formula>C185="CSE"</formula>
    </cfRule>
    <cfRule type="expression" dxfId="1562" priority="1534">
      <formula>C185="CSC"</formula>
    </cfRule>
    <cfRule type="expression" dxfId="1561" priority="1535">
      <formula>C185="CSE"</formula>
    </cfRule>
    <cfRule type="expression" dxfId="1560" priority="1536">
      <formula>C185="CSC"</formula>
    </cfRule>
    <cfRule type="expression" dxfId="1559" priority="1537">
      <formula>C185="CSE"</formula>
    </cfRule>
    <cfRule type="expression" dxfId="1558" priority="1538">
      <formula>C185="CSC"</formula>
    </cfRule>
    <cfRule type="expression" dxfId="1557" priority="1539">
      <formula>C185="CSE"</formula>
    </cfRule>
    <cfRule type="expression" dxfId="1556" priority="1540">
      <formula>C185="CSC"</formula>
    </cfRule>
  </conditionalFormatting>
  <conditionalFormatting sqref="I190">
    <cfRule type="expression" dxfId="1555" priority="1525">
      <formula>C190="CSE"</formula>
    </cfRule>
    <cfRule type="expression" dxfId="1554" priority="1526">
      <formula>C190="CSC"</formula>
    </cfRule>
    <cfRule type="expression" dxfId="1553" priority="1527">
      <formula>C190="CSE"</formula>
    </cfRule>
    <cfRule type="expression" dxfId="1552" priority="1528">
      <formula>C190="CSC"</formula>
    </cfRule>
    <cfRule type="expression" dxfId="1551" priority="1529">
      <formula>C190="CSE"</formula>
    </cfRule>
    <cfRule type="expression" dxfId="1550" priority="1530">
      <formula>C190="CSC"</formula>
    </cfRule>
    <cfRule type="expression" dxfId="1549" priority="1531">
      <formula>C190="CSE"</formula>
    </cfRule>
    <cfRule type="expression" dxfId="1548" priority="1532">
      <formula>C190="CSC"</formula>
    </cfRule>
  </conditionalFormatting>
  <conditionalFormatting sqref="I195">
    <cfRule type="expression" dxfId="1547" priority="1517">
      <formula>C195="CSE"</formula>
    </cfRule>
    <cfRule type="expression" dxfId="1546" priority="1518">
      <formula>C195="CSC"</formula>
    </cfRule>
    <cfRule type="expression" dxfId="1545" priority="1519">
      <formula>C195="CSE"</formula>
    </cfRule>
    <cfRule type="expression" dxfId="1544" priority="1520">
      <formula>C195="CSC"</formula>
    </cfRule>
    <cfRule type="expression" dxfId="1543" priority="1521">
      <formula>C195="CSE"</formula>
    </cfRule>
    <cfRule type="expression" dxfId="1542" priority="1522">
      <formula>C195="CSC"</formula>
    </cfRule>
    <cfRule type="expression" dxfId="1541" priority="1523">
      <formula>C195="CSE"</formula>
    </cfRule>
    <cfRule type="expression" dxfId="1540" priority="1524">
      <formula>C195="CSC"</formula>
    </cfRule>
  </conditionalFormatting>
  <conditionalFormatting sqref="I200">
    <cfRule type="expression" dxfId="1539" priority="1509">
      <formula>C200="CSE"</formula>
    </cfRule>
    <cfRule type="expression" dxfId="1538" priority="1510">
      <formula>C200="CSC"</formula>
    </cfRule>
    <cfRule type="expression" dxfId="1537" priority="1511">
      <formula>C200="CSE"</formula>
    </cfRule>
    <cfRule type="expression" dxfId="1536" priority="1512">
      <formula>C200="CSC"</formula>
    </cfRule>
    <cfRule type="expression" dxfId="1535" priority="1513">
      <formula>C200="CSE"</formula>
    </cfRule>
    <cfRule type="expression" dxfId="1534" priority="1514">
      <formula>C200="CSC"</formula>
    </cfRule>
    <cfRule type="expression" dxfId="1533" priority="1515">
      <formula>C200="CSE"</formula>
    </cfRule>
    <cfRule type="expression" dxfId="1532" priority="1516">
      <formula>C200="CSC"</formula>
    </cfRule>
  </conditionalFormatting>
  <conditionalFormatting sqref="I205">
    <cfRule type="expression" dxfId="1531" priority="1501">
      <formula>C205="CSE"</formula>
    </cfRule>
    <cfRule type="expression" dxfId="1530" priority="1502">
      <formula>C205="CSC"</formula>
    </cfRule>
    <cfRule type="expression" dxfId="1529" priority="1503">
      <formula>C205="CSE"</formula>
    </cfRule>
    <cfRule type="expression" dxfId="1528" priority="1504">
      <formula>C205="CSC"</formula>
    </cfRule>
    <cfRule type="expression" dxfId="1527" priority="1505">
      <formula>C205="CSE"</formula>
    </cfRule>
    <cfRule type="expression" dxfId="1526" priority="1506">
      <formula>C205="CSC"</formula>
    </cfRule>
    <cfRule type="expression" dxfId="1525" priority="1507">
      <formula>C205="CSE"</formula>
    </cfRule>
    <cfRule type="expression" dxfId="1524" priority="1508">
      <formula>C205="CSC"</formula>
    </cfRule>
  </conditionalFormatting>
  <conditionalFormatting sqref="I210">
    <cfRule type="expression" dxfId="1523" priority="1493">
      <formula>C210="CSE"</formula>
    </cfRule>
    <cfRule type="expression" dxfId="1522" priority="1494">
      <formula>C210="CSC"</formula>
    </cfRule>
    <cfRule type="expression" dxfId="1521" priority="1495">
      <formula>C210="CSE"</formula>
    </cfRule>
    <cfRule type="expression" dxfId="1520" priority="1496">
      <formula>C210="CSC"</formula>
    </cfRule>
    <cfRule type="expression" dxfId="1519" priority="1497">
      <formula>C210="CSE"</formula>
    </cfRule>
    <cfRule type="expression" dxfId="1518" priority="1498">
      <formula>C210="CSC"</formula>
    </cfRule>
    <cfRule type="expression" dxfId="1517" priority="1499">
      <formula>C210="CSE"</formula>
    </cfRule>
    <cfRule type="expression" dxfId="1516" priority="1500">
      <formula>C210="CSC"</formula>
    </cfRule>
  </conditionalFormatting>
  <conditionalFormatting sqref="I215">
    <cfRule type="expression" dxfId="1515" priority="1485">
      <formula>C215="CSE"</formula>
    </cfRule>
    <cfRule type="expression" dxfId="1514" priority="1486">
      <formula>C215="CSC"</formula>
    </cfRule>
    <cfRule type="expression" dxfId="1513" priority="1487">
      <formula>C215="CSE"</formula>
    </cfRule>
    <cfRule type="expression" dxfId="1512" priority="1488">
      <formula>C215="CSC"</formula>
    </cfRule>
    <cfRule type="expression" dxfId="1511" priority="1489">
      <formula>C215="CSE"</formula>
    </cfRule>
    <cfRule type="expression" dxfId="1510" priority="1490">
      <formula>C215="CSC"</formula>
    </cfRule>
    <cfRule type="expression" dxfId="1509" priority="1491">
      <formula>C215="CSE"</formula>
    </cfRule>
    <cfRule type="expression" dxfId="1508" priority="1492">
      <formula>C215="CSC"</formula>
    </cfRule>
  </conditionalFormatting>
  <conditionalFormatting sqref="I220">
    <cfRule type="expression" dxfId="1507" priority="1477">
      <formula>C220="CSE"</formula>
    </cfRule>
    <cfRule type="expression" dxfId="1506" priority="1478">
      <formula>C220="CSC"</formula>
    </cfRule>
    <cfRule type="expression" dxfId="1505" priority="1479">
      <formula>C220="CSE"</formula>
    </cfRule>
    <cfRule type="expression" dxfId="1504" priority="1480">
      <formula>C220="CSC"</formula>
    </cfRule>
    <cfRule type="expression" dxfId="1503" priority="1481">
      <formula>C220="CSE"</formula>
    </cfRule>
    <cfRule type="expression" dxfId="1502" priority="1482">
      <formula>C220="CSC"</formula>
    </cfRule>
    <cfRule type="expression" dxfId="1501" priority="1483">
      <formula>C220="CSE"</formula>
    </cfRule>
    <cfRule type="expression" dxfId="1500" priority="1484">
      <formula>C220="CSC"</formula>
    </cfRule>
  </conditionalFormatting>
  <conditionalFormatting sqref="I225">
    <cfRule type="expression" dxfId="1499" priority="1469">
      <formula>C225="CSE"</formula>
    </cfRule>
    <cfRule type="expression" dxfId="1498" priority="1470">
      <formula>C225="CSC"</formula>
    </cfRule>
    <cfRule type="expression" dxfId="1497" priority="1471">
      <formula>C225="CSE"</formula>
    </cfRule>
    <cfRule type="expression" dxfId="1496" priority="1472">
      <formula>C225="CSC"</formula>
    </cfRule>
    <cfRule type="expression" dxfId="1495" priority="1473">
      <formula>C225="CSE"</formula>
    </cfRule>
    <cfRule type="expression" dxfId="1494" priority="1474">
      <formula>C225="CSC"</formula>
    </cfRule>
    <cfRule type="expression" dxfId="1493" priority="1475">
      <formula>C225="CSE"</formula>
    </cfRule>
    <cfRule type="expression" dxfId="1492" priority="1476">
      <formula>C225="CSC"</formula>
    </cfRule>
  </conditionalFormatting>
  <conditionalFormatting sqref="I230">
    <cfRule type="expression" dxfId="1491" priority="1461">
      <formula>C230="CSE"</formula>
    </cfRule>
    <cfRule type="expression" dxfId="1490" priority="1462">
      <formula>C230="CSC"</formula>
    </cfRule>
    <cfRule type="expression" dxfId="1489" priority="1463">
      <formula>C230="CSE"</formula>
    </cfRule>
    <cfRule type="expression" dxfId="1488" priority="1464">
      <formula>C230="CSC"</formula>
    </cfRule>
    <cfRule type="expression" dxfId="1487" priority="1465">
      <formula>C230="CSE"</formula>
    </cfRule>
    <cfRule type="expression" dxfId="1486" priority="1466">
      <formula>C230="CSC"</formula>
    </cfRule>
    <cfRule type="expression" dxfId="1485" priority="1467">
      <formula>C230="CSE"</formula>
    </cfRule>
    <cfRule type="expression" dxfId="1484" priority="1468">
      <formula>C230="CSC"</formula>
    </cfRule>
  </conditionalFormatting>
  <conditionalFormatting sqref="I235">
    <cfRule type="expression" dxfId="1483" priority="1453">
      <formula>C235="CSE"</formula>
    </cfRule>
    <cfRule type="expression" dxfId="1482" priority="1454">
      <formula>C235="CSC"</formula>
    </cfRule>
    <cfRule type="expression" dxfId="1481" priority="1455">
      <formula>C235="CSE"</formula>
    </cfRule>
    <cfRule type="expression" dxfId="1480" priority="1456">
      <formula>C235="CSC"</formula>
    </cfRule>
    <cfRule type="expression" dxfId="1479" priority="1457">
      <formula>C235="CSE"</formula>
    </cfRule>
    <cfRule type="expression" dxfId="1478" priority="1458">
      <formula>C235="CSC"</formula>
    </cfRule>
    <cfRule type="expression" dxfId="1477" priority="1459">
      <formula>C235="CSE"</formula>
    </cfRule>
    <cfRule type="expression" dxfId="1476" priority="1460">
      <formula>C235="CSC"</formula>
    </cfRule>
  </conditionalFormatting>
  <conditionalFormatting sqref="I240">
    <cfRule type="expression" dxfId="1475" priority="1445">
      <formula>C240="CSE"</formula>
    </cfRule>
    <cfRule type="expression" dxfId="1474" priority="1446">
      <formula>C240="CSC"</formula>
    </cfRule>
    <cfRule type="expression" dxfId="1473" priority="1447">
      <formula>C240="CSE"</formula>
    </cfRule>
    <cfRule type="expression" dxfId="1472" priority="1448">
      <formula>C240="CSC"</formula>
    </cfRule>
    <cfRule type="expression" dxfId="1471" priority="1449">
      <formula>C240="CSE"</formula>
    </cfRule>
    <cfRule type="expression" dxfId="1470" priority="1450">
      <formula>C240="CSC"</formula>
    </cfRule>
    <cfRule type="expression" dxfId="1469" priority="1451">
      <formula>C240="CSE"</formula>
    </cfRule>
    <cfRule type="expression" dxfId="1468" priority="1452">
      <formula>C240="CSC"</formula>
    </cfRule>
  </conditionalFormatting>
  <conditionalFormatting sqref="I245">
    <cfRule type="expression" dxfId="1467" priority="1437">
      <formula>C245="CSE"</formula>
    </cfRule>
    <cfRule type="expression" dxfId="1466" priority="1438">
      <formula>C245="CSC"</formula>
    </cfRule>
    <cfRule type="expression" dxfId="1465" priority="1439">
      <formula>C245="CSE"</formula>
    </cfRule>
    <cfRule type="expression" dxfId="1464" priority="1440">
      <formula>C245="CSC"</formula>
    </cfRule>
    <cfRule type="expression" dxfId="1463" priority="1441">
      <formula>C245="CSE"</formula>
    </cfRule>
    <cfRule type="expression" dxfId="1462" priority="1442">
      <formula>C245="CSC"</formula>
    </cfRule>
    <cfRule type="expression" dxfId="1461" priority="1443">
      <formula>C245="CSE"</formula>
    </cfRule>
    <cfRule type="expression" dxfId="1460" priority="1444">
      <formula>C245="CSC"</formula>
    </cfRule>
  </conditionalFormatting>
  <conditionalFormatting sqref="I250">
    <cfRule type="expression" dxfId="1459" priority="1429">
      <formula>C250="CSE"</formula>
    </cfRule>
    <cfRule type="expression" dxfId="1458" priority="1430">
      <formula>C250="CSC"</formula>
    </cfRule>
    <cfRule type="expression" dxfId="1457" priority="1431">
      <formula>C250="CSE"</formula>
    </cfRule>
    <cfRule type="expression" dxfId="1456" priority="1432">
      <formula>C250="CSC"</formula>
    </cfRule>
    <cfRule type="expression" dxfId="1455" priority="1433">
      <formula>C250="CSE"</formula>
    </cfRule>
    <cfRule type="expression" dxfId="1454" priority="1434">
      <formula>C250="CSC"</formula>
    </cfRule>
    <cfRule type="expression" dxfId="1453" priority="1435">
      <formula>C250="CSE"</formula>
    </cfRule>
    <cfRule type="expression" dxfId="1452" priority="1436">
      <formula>C250="CSC"</formula>
    </cfRule>
  </conditionalFormatting>
  <conditionalFormatting sqref="I255">
    <cfRule type="expression" dxfId="1451" priority="1421">
      <formula>C255="CSE"</formula>
    </cfRule>
    <cfRule type="expression" dxfId="1450" priority="1422">
      <formula>C255="CSC"</formula>
    </cfRule>
    <cfRule type="expression" dxfId="1449" priority="1423">
      <formula>C255="CSE"</formula>
    </cfRule>
    <cfRule type="expression" dxfId="1448" priority="1424">
      <formula>C255="CSC"</formula>
    </cfRule>
    <cfRule type="expression" dxfId="1447" priority="1425">
      <formula>C255="CSE"</formula>
    </cfRule>
    <cfRule type="expression" dxfId="1446" priority="1426">
      <formula>C255="CSC"</formula>
    </cfRule>
    <cfRule type="expression" dxfId="1445" priority="1427">
      <formula>C255="CSE"</formula>
    </cfRule>
    <cfRule type="expression" dxfId="1444" priority="1428">
      <formula>C255="CSC"</formula>
    </cfRule>
  </conditionalFormatting>
  <conditionalFormatting sqref="I260">
    <cfRule type="expression" dxfId="1443" priority="1413">
      <formula>C260="CSE"</formula>
    </cfRule>
    <cfRule type="expression" dxfId="1442" priority="1414">
      <formula>C260="CSC"</formula>
    </cfRule>
    <cfRule type="expression" dxfId="1441" priority="1415">
      <formula>C260="CSE"</formula>
    </cfRule>
    <cfRule type="expression" dxfId="1440" priority="1416">
      <formula>C260="CSC"</formula>
    </cfRule>
    <cfRule type="expression" dxfId="1439" priority="1417">
      <formula>C260="CSE"</formula>
    </cfRule>
    <cfRule type="expression" dxfId="1438" priority="1418">
      <formula>C260="CSC"</formula>
    </cfRule>
    <cfRule type="expression" dxfId="1437" priority="1419">
      <formula>C260="CSE"</formula>
    </cfRule>
    <cfRule type="expression" dxfId="1436" priority="1420">
      <formula>C260="CSC"</formula>
    </cfRule>
  </conditionalFormatting>
  <conditionalFormatting sqref="I265">
    <cfRule type="expression" dxfId="1435" priority="1405">
      <formula>C265="CSE"</formula>
    </cfRule>
    <cfRule type="expression" dxfId="1434" priority="1406">
      <formula>C265="CSC"</formula>
    </cfRule>
    <cfRule type="expression" dxfId="1433" priority="1407">
      <formula>C265="CSE"</formula>
    </cfRule>
    <cfRule type="expression" dxfId="1432" priority="1408">
      <formula>C265="CSC"</formula>
    </cfRule>
    <cfRule type="expression" dxfId="1431" priority="1409">
      <formula>C265="CSE"</formula>
    </cfRule>
    <cfRule type="expression" dxfId="1430" priority="1410">
      <formula>C265="CSC"</formula>
    </cfRule>
    <cfRule type="expression" dxfId="1429" priority="1411">
      <formula>C265="CSE"</formula>
    </cfRule>
    <cfRule type="expression" dxfId="1428" priority="1412">
      <formula>C265="CSC"</formula>
    </cfRule>
  </conditionalFormatting>
  <conditionalFormatting sqref="I270">
    <cfRule type="expression" dxfId="1427" priority="1397">
      <formula>C270="CSE"</formula>
    </cfRule>
    <cfRule type="expression" dxfId="1426" priority="1398">
      <formula>C270="CSC"</formula>
    </cfRule>
    <cfRule type="expression" dxfId="1425" priority="1399">
      <formula>C270="CSE"</formula>
    </cfRule>
    <cfRule type="expression" dxfId="1424" priority="1400">
      <formula>C270="CSC"</formula>
    </cfRule>
    <cfRule type="expression" dxfId="1423" priority="1401">
      <formula>C270="CSE"</formula>
    </cfRule>
    <cfRule type="expression" dxfId="1422" priority="1402">
      <formula>C270="CSC"</formula>
    </cfRule>
    <cfRule type="expression" dxfId="1421" priority="1403">
      <formula>C270="CSE"</formula>
    </cfRule>
    <cfRule type="expression" dxfId="1420" priority="1404">
      <formula>C270="CSC"</formula>
    </cfRule>
  </conditionalFormatting>
  <conditionalFormatting sqref="I275">
    <cfRule type="expression" dxfId="1419" priority="1389">
      <formula>C275="CSE"</formula>
    </cfRule>
    <cfRule type="expression" dxfId="1418" priority="1390">
      <formula>C275="CSC"</formula>
    </cfRule>
    <cfRule type="expression" dxfId="1417" priority="1391">
      <formula>C275="CSE"</formula>
    </cfRule>
    <cfRule type="expression" dxfId="1416" priority="1392">
      <formula>C275="CSC"</formula>
    </cfRule>
    <cfRule type="expression" dxfId="1415" priority="1393">
      <formula>C275="CSE"</formula>
    </cfRule>
    <cfRule type="expression" dxfId="1414" priority="1394">
      <formula>C275="CSC"</formula>
    </cfRule>
    <cfRule type="expression" dxfId="1413" priority="1395">
      <formula>C275="CSE"</formula>
    </cfRule>
    <cfRule type="expression" dxfId="1412" priority="1396">
      <formula>C275="CSC"</formula>
    </cfRule>
  </conditionalFormatting>
  <conditionalFormatting sqref="I280">
    <cfRule type="expression" dxfId="1411" priority="1381">
      <formula>C280="CSE"</formula>
    </cfRule>
    <cfRule type="expression" dxfId="1410" priority="1382">
      <formula>C280="CSC"</formula>
    </cfRule>
    <cfRule type="expression" dxfId="1409" priority="1383">
      <formula>C280="CSE"</formula>
    </cfRule>
    <cfRule type="expression" dxfId="1408" priority="1384">
      <formula>C280="CSC"</formula>
    </cfRule>
    <cfRule type="expression" dxfId="1407" priority="1385">
      <formula>C280="CSE"</formula>
    </cfRule>
    <cfRule type="expression" dxfId="1406" priority="1386">
      <formula>C280="CSC"</formula>
    </cfRule>
    <cfRule type="expression" dxfId="1405" priority="1387">
      <formula>C280="CSE"</formula>
    </cfRule>
    <cfRule type="expression" dxfId="1404" priority="1388">
      <formula>C280="CSC"</formula>
    </cfRule>
  </conditionalFormatting>
  <conditionalFormatting sqref="I285">
    <cfRule type="expression" dxfId="1403" priority="1373">
      <formula>C285="CSE"</formula>
    </cfRule>
    <cfRule type="expression" dxfId="1402" priority="1374">
      <formula>C285="CSC"</formula>
    </cfRule>
    <cfRule type="expression" dxfId="1401" priority="1375">
      <formula>C285="CSE"</formula>
    </cfRule>
    <cfRule type="expression" dxfId="1400" priority="1376">
      <formula>C285="CSC"</formula>
    </cfRule>
    <cfRule type="expression" dxfId="1399" priority="1377">
      <formula>C285="CSE"</formula>
    </cfRule>
    <cfRule type="expression" dxfId="1398" priority="1378">
      <formula>C285="CSC"</formula>
    </cfRule>
    <cfRule type="expression" dxfId="1397" priority="1379">
      <formula>C285="CSE"</formula>
    </cfRule>
    <cfRule type="expression" dxfId="1396" priority="1380">
      <formula>C285="CSC"</formula>
    </cfRule>
  </conditionalFormatting>
  <conditionalFormatting sqref="I290">
    <cfRule type="expression" dxfId="1395" priority="1365">
      <formula>C290="CSE"</formula>
    </cfRule>
    <cfRule type="expression" dxfId="1394" priority="1366">
      <formula>C290="CSC"</formula>
    </cfRule>
    <cfRule type="expression" dxfId="1393" priority="1367">
      <formula>C290="CSE"</formula>
    </cfRule>
    <cfRule type="expression" dxfId="1392" priority="1368">
      <formula>C290="CSC"</formula>
    </cfRule>
    <cfRule type="expression" dxfId="1391" priority="1369">
      <formula>C290="CSE"</formula>
    </cfRule>
    <cfRule type="expression" dxfId="1390" priority="1370">
      <formula>C290="CSC"</formula>
    </cfRule>
    <cfRule type="expression" dxfId="1389" priority="1371">
      <formula>C290="CSE"</formula>
    </cfRule>
    <cfRule type="expression" dxfId="1388" priority="1372">
      <formula>C290="CSC"</formula>
    </cfRule>
  </conditionalFormatting>
  <conditionalFormatting sqref="I295">
    <cfRule type="expression" dxfId="1387" priority="1357">
      <formula>C295="CSE"</formula>
    </cfRule>
    <cfRule type="expression" dxfId="1386" priority="1358">
      <formula>C295="CSC"</formula>
    </cfRule>
    <cfRule type="expression" dxfId="1385" priority="1359">
      <formula>C295="CSE"</formula>
    </cfRule>
    <cfRule type="expression" dxfId="1384" priority="1360">
      <formula>C295="CSC"</formula>
    </cfRule>
    <cfRule type="expression" dxfId="1383" priority="1361">
      <formula>C295="CSE"</formula>
    </cfRule>
    <cfRule type="expression" dxfId="1382" priority="1362">
      <formula>C295="CSC"</formula>
    </cfRule>
    <cfRule type="expression" dxfId="1381" priority="1363">
      <formula>C295="CSE"</formula>
    </cfRule>
    <cfRule type="expression" dxfId="1380" priority="1364">
      <formula>C295="CSC"</formula>
    </cfRule>
  </conditionalFormatting>
  <conditionalFormatting sqref="I300">
    <cfRule type="expression" dxfId="1379" priority="1349">
      <formula>C300="CSE"</formula>
    </cfRule>
    <cfRule type="expression" dxfId="1378" priority="1350">
      <formula>C300="CSC"</formula>
    </cfRule>
    <cfRule type="expression" dxfId="1377" priority="1351">
      <formula>C300="CSE"</formula>
    </cfRule>
    <cfRule type="expression" dxfId="1376" priority="1352">
      <formula>C300="CSC"</formula>
    </cfRule>
    <cfRule type="expression" dxfId="1375" priority="1353">
      <formula>C300="CSE"</formula>
    </cfRule>
    <cfRule type="expression" dxfId="1374" priority="1354">
      <formula>C300="CSC"</formula>
    </cfRule>
    <cfRule type="expression" dxfId="1373" priority="1355">
      <formula>C300="CSE"</formula>
    </cfRule>
    <cfRule type="expression" dxfId="1372" priority="1356">
      <formula>C300="CSC"</formula>
    </cfRule>
  </conditionalFormatting>
  <conditionalFormatting sqref="I305">
    <cfRule type="expression" dxfId="1371" priority="1341">
      <formula>C305="CSE"</formula>
    </cfRule>
    <cfRule type="expression" dxfId="1370" priority="1342">
      <formula>C305="CSC"</formula>
    </cfRule>
    <cfRule type="expression" dxfId="1369" priority="1343">
      <formula>C305="CSE"</formula>
    </cfRule>
    <cfRule type="expression" dxfId="1368" priority="1344">
      <formula>C305="CSC"</formula>
    </cfRule>
    <cfRule type="expression" dxfId="1367" priority="1345">
      <formula>C305="CSE"</formula>
    </cfRule>
    <cfRule type="expression" dxfId="1366" priority="1346">
      <formula>C305="CSC"</formula>
    </cfRule>
    <cfRule type="expression" dxfId="1365" priority="1347">
      <formula>C305="CSE"</formula>
    </cfRule>
    <cfRule type="expression" dxfId="1364" priority="1348">
      <formula>C305="CSC"</formula>
    </cfRule>
  </conditionalFormatting>
  <conditionalFormatting sqref="I310">
    <cfRule type="expression" dxfId="1363" priority="1333">
      <formula>C310="CSE"</formula>
    </cfRule>
    <cfRule type="expression" dxfId="1362" priority="1334">
      <formula>C310="CSC"</formula>
    </cfRule>
    <cfRule type="expression" dxfId="1361" priority="1335">
      <formula>C310="CSE"</formula>
    </cfRule>
    <cfRule type="expression" dxfId="1360" priority="1336">
      <formula>C310="CSC"</formula>
    </cfRule>
    <cfRule type="expression" dxfId="1359" priority="1337">
      <formula>C310="CSE"</formula>
    </cfRule>
    <cfRule type="expression" dxfId="1358" priority="1338">
      <formula>C310="CSC"</formula>
    </cfRule>
    <cfRule type="expression" dxfId="1357" priority="1339">
      <formula>C310="CSE"</formula>
    </cfRule>
    <cfRule type="expression" dxfId="1356" priority="1340">
      <formula>C310="CSC"</formula>
    </cfRule>
  </conditionalFormatting>
  <conditionalFormatting sqref="I315">
    <cfRule type="expression" dxfId="1355" priority="1325">
      <formula>C315="CSE"</formula>
    </cfRule>
    <cfRule type="expression" dxfId="1354" priority="1326">
      <formula>C315="CSC"</formula>
    </cfRule>
    <cfRule type="expression" dxfId="1353" priority="1327">
      <formula>C315="CSE"</formula>
    </cfRule>
    <cfRule type="expression" dxfId="1352" priority="1328">
      <formula>C315="CSC"</formula>
    </cfRule>
    <cfRule type="expression" dxfId="1351" priority="1329">
      <formula>C315="CSE"</formula>
    </cfRule>
    <cfRule type="expression" dxfId="1350" priority="1330">
      <formula>C315="CSC"</formula>
    </cfRule>
    <cfRule type="expression" dxfId="1349" priority="1331">
      <formula>C315="CSE"</formula>
    </cfRule>
    <cfRule type="expression" dxfId="1348" priority="1332">
      <formula>C315="CSC"</formula>
    </cfRule>
  </conditionalFormatting>
  <conditionalFormatting sqref="I320">
    <cfRule type="expression" dxfId="1347" priority="1317">
      <formula>C320="CSE"</formula>
    </cfRule>
    <cfRule type="expression" dxfId="1346" priority="1318">
      <formula>C320="CSC"</formula>
    </cfRule>
    <cfRule type="expression" dxfId="1345" priority="1319">
      <formula>C320="CSE"</formula>
    </cfRule>
    <cfRule type="expression" dxfId="1344" priority="1320">
      <formula>C320="CSC"</formula>
    </cfRule>
    <cfRule type="expression" dxfId="1343" priority="1321">
      <formula>C320="CSE"</formula>
    </cfRule>
    <cfRule type="expression" dxfId="1342" priority="1322">
      <formula>C320="CSC"</formula>
    </cfRule>
    <cfRule type="expression" dxfId="1341" priority="1323">
      <formula>C320="CSE"</formula>
    </cfRule>
    <cfRule type="expression" dxfId="1340" priority="1324">
      <formula>C320="CSC"</formula>
    </cfRule>
  </conditionalFormatting>
  <conditionalFormatting sqref="I325">
    <cfRule type="expression" dxfId="1339" priority="1309">
      <formula>C325="CSE"</formula>
    </cfRule>
    <cfRule type="expression" dxfId="1338" priority="1310">
      <formula>C325="CSC"</formula>
    </cfRule>
    <cfRule type="expression" dxfId="1337" priority="1311">
      <formula>C325="CSE"</formula>
    </cfRule>
    <cfRule type="expression" dxfId="1336" priority="1312">
      <formula>C325="CSC"</formula>
    </cfRule>
    <cfRule type="expression" dxfId="1335" priority="1313">
      <formula>C325="CSE"</formula>
    </cfRule>
    <cfRule type="expression" dxfId="1334" priority="1314">
      <formula>C325="CSC"</formula>
    </cfRule>
    <cfRule type="expression" dxfId="1333" priority="1315">
      <formula>C325="CSE"</formula>
    </cfRule>
    <cfRule type="expression" dxfId="1332" priority="1316">
      <formula>C325="CSC"</formula>
    </cfRule>
  </conditionalFormatting>
  <conditionalFormatting sqref="I330">
    <cfRule type="expression" dxfId="1331" priority="1301">
      <formula>C330="CSE"</formula>
    </cfRule>
    <cfRule type="expression" dxfId="1330" priority="1302">
      <formula>C330="CSC"</formula>
    </cfRule>
    <cfRule type="expression" dxfId="1329" priority="1303">
      <formula>C330="CSE"</formula>
    </cfRule>
    <cfRule type="expression" dxfId="1328" priority="1304">
      <formula>C330="CSC"</formula>
    </cfRule>
    <cfRule type="expression" dxfId="1327" priority="1305">
      <formula>C330="CSE"</formula>
    </cfRule>
    <cfRule type="expression" dxfId="1326" priority="1306">
      <formula>C330="CSC"</formula>
    </cfRule>
    <cfRule type="expression" dxfId="1325" priority="1307">
      <formula>C330="CSE"</formula>
    </cfRule>
    <cfRule type="expression" dxfId="1324" priority="1308">
      <formula>C330="CSC"</formula>
    </cfRule>
  </conditionalFormatting>
  <conditionalFormatting sqref="I335">
    <cfRule type="expression" dxfId="1323" priority="1293">
      <formula>C335="CSE"</formula>
    </cfRule>
    <cfRule type="expression" dxfId="1322" priority="1294">
      <formula>C335="CSC"</formula>
    </cfRule>
    <cfRule type="expression" dxfId="1321" priority="1295">
      <formula>C335="CSE"</formula>
    </cfRule>
    <cfRule type="expression" dxfId="1320" priority="1296">
      <formula>C335="CSC"</formula>
    </cfRule>
    <cfRule type="expression" dxfId="1319" priority="1297">
      <formula>C335="CSE"</formula>
    </cfRule>
    <cfRule type="expression" dxfId="1318" priority="1298">
      <formula>C335="CSC"</formula>
    </cfRule>
    <cfRule type="expression" dxfId="1317" priority="1299">
      <formula>C335="CSE"</formula>
    </cfRule>
    <cfRule type="expression" dxfId="1316" priority="1300">
      <formula>C335="CSC"</formula>
    </cfRule>
  </conditionalFormatting>
  <conditionalFormatting sqref="I340">
    <cfRule type="expression" dxfId="1315" priority="1285">
      <formula>C340="CSE"</formula>
    </cfRule>
    <cfRule type="expression" dxfId="1314" priority="1286">
      <formula>C340="CSC"</formula>
    </cfRule>
    <cfRule type="expression" dxfId="1313" priority="1287">
      <formula>C340="CSE"</formula>
    </cfRule>
    <cfRule type="expression" dxfId="1312" priority="1288">
      <formula>C340="CSC"</formula>
    </cfRule>
    <cfRule type="expression" dxfId="1311" priority="1289">
      <formula>C340="CSE"</formula>
    </cfRule>
    <cfRule type="expression" dxfId="1310" priority="1290">
      <formula>C340="CSC"</formula>
    </cfRule>
    <cfRule type="expression" dxfId="1309" priority="1291">
      <formula>C340="CSE"</formula>
    </cfRule>
    <cfRule type="expression" dxfId="1308" priority="1292">
      <formula>C340="CSC"</formula>
    </cfRule>
  </conditionalFormatting>
  <conditionalFormatting sqref="I345">
    <cfRule type="expression" dxfId="1307" priority="1277">
      <formula>C345="CSE"</formula>
    </cfRule>
    <cfRule type="expression" dxfId="1306" priority="1278">
      <formula>C345="CSC"</formula>
    </cfRule>
    <cfRule type="expression" dxfId="1305" priority="1279">
      <formula>C345="CSE"</formula>
    </cfRule>
    <cfRule type="expression" dxfId="1304" priority="1280">
      <formula>C345="CSC"</formula>
    </cfRule>
    <cfRule type="expression" dxfId="1303" priority="1281">
      <formula>C345="CSE"</formula>
    </cfRule>
    <cfRule type="expression" dxfId="1302" priority="1282">
      <formula>C345="CSC"</formula>
    </cfRule>
    <cfRule type="expression" dxfId="1301" priority="1283">
      <formula>C345="CSE"</formula>
    </cfRule>
    <cfRule type="expression" dxfId="1300" priority="1284">
      <formula>C345="CSC"</formula>
    </cfRule>
  </conditionalFormatting>
  <conditionalFormatting sqref="I350">
    <cfRule type="expression" dxfId="1299" priority="1269">
      <formula>C350="CSE"</formula>
    </cfRule>
    <cfRule type="expression" dxfId="1298" priority="1270">
      <formula>C350="CSC"</formula>
    </cfRule>
    <cfRule type="expression" dxfId="1297" priority="1271">
      <formula>C350="CSE"</formula>
    </cfRule>
    <cfRule type="expression" dxfId="1296" priority="1272">
      <formula>C350="CSC"</formula>
    </cfRule>
    <cfRule type="expression" dxfId="1295" priority="1273">
      <formula>C350="CSE"</formula>
    </cfRule>
    <cfRule type="expression" dxfId="1294" priority="1274">
      <formula>C350="CSC"</formula>
    </cfRule>
    <cfRule type="expression" dxfId="1293" priority="1275">
      <formula>C350="CSE"</formula>
    </cfRule>
    <cfRule type="expression" dxfId="1292" priority="1276">
      <formula>C350="CSC"</formula>
    </cfRule>
  </conditionalFormatting>
  <conditionalFormatting sqref="I355">
    <cfRule type="expression" dxfId="1291" priority="1261">
      <formula>C355="CSE"</formula>
    </cfRule>
    <cfRule type="expression" dxfId="1290" priority="1262">
      <formula>C355="CSC"</formula>
    </cfRule>
    <cfRule type="expression" dxfId="1289" priority="1263">
      <formula>C355="CSE"</formula>
    </cfRule>
    <cfRule type="expression" dxfId="1288" priority="1264">
      <formula>C355="CSC"</formula>
    </cfRule>
    <cfRule type="expression" dxfId="1287" priority="1265">
      <formula>C355="CSE"</formula>
    </cfRule>
    <cfRule type="expression" dxfId="1286" priority="1266">
      <formula>C355="CSC"</formula>
    </cfRule>
    <cfRule type="expression" dxfId="1285" priority="1267">
      <formula>C355="CSE"</formula>
    </cfRule>
    <cfRule type="expression" dxfId="1284" priority="1268">
      <formula>C355="CSC"</formula>
    </cfRule>
  </conditionalFormatting>
  <conditionalFormatting sqref="I360">
    <cfRule type="expression" dxfId="1283" priority="1253">
      <formula>C360="CSE"</formula>
    </cfRule>
    <cfRule type="expression" dxfId="1282" priority="1254">
      <formula>C360="CSC"</formula>
    </cfRule>
    <cfRule type="expression" dxfId="1281" priority="1255">
      <formula>C360="CSE"</formula>
    </cfRule>
    <cfRule type="expression" dxfId="1280" priority="1256">
      <formula>C360="CSC"</formula>
    </cfRule>
    <cfRule type="expression" dxfId="1279" priority="1257">
      <formula>C360="CSE"</formula>
    </cfRule>
    <cfRule type="expression" dxfId="1278" priority="1258">
      <formula>C360="CSC"</formula>
    </cfRule>
    <cfRule type="expression" dxfId="1277" priority="1259">
      <formula>C360="CSE"</formula>
    </cfRule>
    <cfRule type="expression" dxfId="1276" priority="1260">
      <formula>C360="CSC"</formula>
    </cfRule>
  </conditionalFormatting>
  <conditionalFormatting sqref="I365">
    <cfRule type="expression" dxfId="1275" priority="1245">
      <formula>C365="CSE"</formula>
    </cfRule>
    <cfRule type="expression" dxfId="1274" priority="1246">
      <formula>C365="CSC"</formula>
    </cfRule>
    <cfRule type="expression" dxfId="1273" priority="1247">
      <formula>C365="CSE"</formula>
    </cfRule>
    <cfRule type="expression" dxfId="1272" priority="1248">
      <formula>C365="CSC"</formula>
    </cfRule>
    <cfRule type="expression" dxfId="1271" priority="1249">
      <formula>C365="CSE"</formula>
    </cfRule>
    <cfRule type="expression" dxfId="1270" priority="1250">
      <formula>C365="CSC"</formula>
    </cfRule>
    <cfRule type="expression" dxfId="1269" priority="1251">
      <formula>C365="CSE"</formula>
    </cfRule>
    <cfRule type="expression" dxfId="1268" priority="1252">
      <formula>C365="CSC"</formula>
    </cfRule>
  </conditionalFormatting>
  <conditionalFormatting sqref="I370">
    <cfRule type="expression" dxfId="1267" priority="1237">
      <formula>C370="CSE"</formula>
    </cfRule>
    <cfRule type="expression" dxfId="1266" priority="1238">
      <formula>C370="CSC"</formula>
    </cfRule>
    <cfRule type="expression" dxfId="1265" priority="1239">
      <formula>C370="CSE"</formula>
    </cfRule>
    <cfRule type="expression" dxfId="1264" priority="1240">
      <formula>C370="CSC"</formula>
    </cfRule>
    <cfRule type="expression" dxfId="1263" priority="1241">
      <formula>C370="CSE"</formula>
    </cfRule>
    <cfRule type="expression" dxfId="1262" priority="1242">
      <formula>C370="CSC"</formula>
    </cfRule>
    <cfRule type="expression" dxfId="1261" priority="1243">
      <formula>C370="CSE"</formula>
    </cfRule>
    <cfRule type="expression" dxfId="1260" priority="1244">
      <formula>C370="CSC"</formula>
    </cfRule>
  </conditionalFormatting>
  <conditionalFormatting sqref="I375">
    <cfRule type="expression" dxfId="1259" priority="1229">
      <formula>C375="CSE"</formula>
    </cfRule>
    <cfRule type="expression" dxfId="1258" priority="1230">
      <formula>C375="CSC"</formula>
    </cfRule>
    <cfRule type="expression" dxfId="1257" priority="1231">
      <formula>C375="CSE"</formula>
    </cfRule>
    <cfRule type="expression" dxfId="1256" priority="1232">
      <formula>C375="CSC"</formula>
    </cfRule>
    <cfRule type="expression" dxfId="1255" priority="1233">
      <formula>C375="CSE"</formula>
    </cfRule>
    <cfRule type="expression" dxfId="1254" priority="1234">
      <formula>C375="CSC"</formula>
    </cfRule>
    <cfRule type="expression" dxfId="1253" priority="1235">
      <formula>C375="CSE"</formula>
    </cfRule>
    <cfRule type="expression" dxfId="1252" priority="1236">
      <formula>C375="CSC"</formula>
    </cfRule>
  </conditionalFormatting>
  <conditionalFormatting sqref="I380">
    <cfRule type="expression" dxfId="1251" priority="1221">
      <formula>C380="CSE"</formula>
    </cfRule>
    <cfRule type="expression" dxfId="1250" priority="1222">
      <formula>C380="CSC"</formula>
    </cfRule>
    <cfRule type="expression" dxfId="1249" priority="1223">
      <formula>C380="CSE"</formula>
    </cfRule>
    <cfRule type="expression" dxfId="1248" priority="1224">
      <formula>C380="CSC"</formula>
    </cfRule>
    <cfRule type="expression" dxfId="1247" priority="1225">
      <formula>C380="CSE"</formula>
    </cfRule>
    <cfRule type="expression" dxfId="1246" priority="1226">
      <formula>C380="CSC"</formula>
    </cfRule>
    <cfRule type="expression" dxfId="1245" priority="1227">
      <formula>C380="CSE"</formula>
    </cfRule>
    <cfRule type="expression" dxfId="1244" priority="1228">
      <formula>C380="CSC"</formula>
    </cfRule>
  </conditionalFormatting>
  <conditionalFormatting sqref="I385">
    <cfRule type="expression" dxfId="1243" priority="1213">
      <formula>C385="CSE"</formula>
    </cfRule>
    <cfRule type="expression" dxfId="1242" priority="1214">
      <formula>C385="CSC"</formula>
    </cfRule>
    <cfRule type="expression" dxfId="1241" priority="1215">
      <formula>C385="CSE"</formula>
    </cfRule>
    <cfRule type="expression" dxfId="1240" priority="1216">
      <formula>C385="CSC"</formula>
    </cfRule>
    <cfRule type="expression" dxfId="1239" priority="1217">
      <formula>C385="CSE"</formula>
    </cfRule>
    <cfRule type="expression" dxfId="1238" priority="1218">
      <formula>C385="CSC"</formula>
    </cfRule>
    <cfRule type="expression" dxfId="1237" priority="1219">
      <formula>C385="CSE"</formula>
    </cfRule>
    <cfRule type="expression" dxfId="1236" priority="1220">
      <formula>C385="CSC"</formula>
    </cfRule>
  </conditionalFormatting>
  <conditionalFormatting sqref="I390">
    <cfRule type="expression" dxfId="1235" priority="1205">
      <formula>C390="CSE"</formula>
    </cfRule>
    <cfRule type="expression" dxfId="1234" priority="1206">
      <formula>C390="CSC"</formula>
    </cfRule>
    <cfRule type="expression" dxfId="1233" priority="1207">
      <formula>C390="CSE"</formula>
    </cfRule>
    <cfRule type="expression" dxfId="1232" priority="1208">
      <formula>C390="CSC"</formula>
    </cfRule>
    <cfRule type="expression" dxfId="1231" priority="1209">
      <formula>C390="CSE"</formula>
    </cfRule>
    <cfRule type="expression" dxfId="1230" priority="1210">
      <formula>C390="CSC"</formula>
    </cfRule>
    <cfRule type="expression" dxfId="1229" priority="1211">
      <formula>C390="CSE"</formula>
    </cfRule>
    <cfRule type="expression" dxfId="1228" priority="1212">
      <formula>C390="CSC"</formula>
    </cfRule>
  </conditionalFormatting>
  <conditionalFormatting sqref="I395">
    <cfRule type="expression" dxfId="1227" priority="1197">
      <formula>C395="CSE"</formula>
    </cfRule>
    <cfRule type="expression" dxfId="1226" priority="1198">
      <formula>C395="CSC"</formula>
    </cfRule>
    <cfRule type="expression" dxfId="1225" priority="1199">
      <formula>C395="CSE"</formula>
    </cfRule>
    <cfRule type="expression" dxfId="1224" priority="1200">
      <formula>C395="CSC"</formula>
    </cfRule>
    <cfRule type="expression" dxfId="1223" priority="1201">
      <formula>C395="CSE"</formula>
    </cfRule>
    <cfRule type="expression" dxfId="1222" priority="1202">
      <formula>C395="CSC"</formula>
    </cfRule>
    <cfRule type="expression" dxfId="1221" priority="1203">
      <formula>C395="CSE"</formula>
    </cfRule>
    <cfRule type="expression" dxfId="1220" priority="1204">
      <formula>C395="CSC"</formula>
    </cfRule>
  </conditionalFormatting>
  <conditionalFormatting sqref="I400">
    <cfRule type="expression" dxfId="1219" priority="1189">
      <formula>C400="CSE"</formula>
    </cfRule>
    <cfRule type="expression" dxfId="1218" priority="1190">
      <formula>C400="CSC"</formula>
    </cfRule>
    <cfRule type="expression" dxfId="1217" priority="1191">
      <formula>C400="CSE"</formula>
    </cfRule>
    <cfRule type="expression" dxfId="1216" priority="1192">
      <formula>C400="CSC"</formula>
    </cfRule>
    <cfRule type="expression" dxfId="1215" priority="1193">
      <formula>C400="CSE"</formula>
    </cfRule>
    <cfRule type="expression" dxfId="1214" priority="1194">
      <formula>C400="CSC"</formula>
    </cfRule>
    <cfRule type="expression" dxfId="1213" priority="1195">
      <formula>C400="CSE"</formula>
    </cfRule>
    <cfRule type="expression" dxfId="1212" priority="1196">
      <formula>C400="CSC"</formula>
    </cfRule>
  </conditionalFormatting>
  <conditionalFormatting sqref="I405">
    <cfRule type="expression" dxfId="1211" priority="1181">
      <formula>C405="CSE"</formula>
    </cfRule>
    <cfRule type="expression" dxfId="1210" priority="1182">
      <formula>C405="CSC"</formula>
    </cfRule>
    <cfRule type="expression" dxfId="1209" priority="1183">
      <formula>C405="CSE"</formula>
    </cfRule>
    <cfRule type="expression" dxfId="1208" priority="1184">
      <formula>C405="CSC"</formula>
    </cfRule>
    <cfRule type="expression" dxfId="1207" priority="1185">
      <formula>C405="CSE"</formula>
    </cfRule>
    <cfRule type="expression" dxfId="1206" priority="1186">
      <formula>C405="CSC"</formula>
    </cfRule>
    <cfRule type="expression" dxfId="1205" priority="1187">
      <formula>C405="CSE"</formula>
    </cfRule>
    <cfRule type="expression" dxfId="1204" priority="1188">
      <formula>C405="CSC"</formula>
    </cfRule>
  </conditionalFormatting>
  <conditionalFormatting sqref="I410">
    <cfRule type="expression" dxfId="1203" priority="1173">
      <formula>C410="CSE"</formula>
    </cfRule>
    <cfRule type="expression" dxfId="1202" priority="1174">
      <formula>C410="CSC"</formula>
    </cfRule>
    <cfRule type="expression" dxfId="1201" priority="1175">
      <formula>C410="CSE"</formula>
    </cfRule>
    <cfRule type="expression" dxfId="1200" priority="1176">
      <formula>C410="CSC"</formula>
    </cfRule>
    <cfRule type="expression" dxfId="1199" priority="1177">
      <formula>C410="CSE"</formula>
    </cfRule>
    <cfRule type="expression" dxfId="1198" priority="1178">
      <formula>C410="CSC"</formula>
    </cfRule>
    <cfRule type="expression" dxfId="1197" priority="1179">
      <formula>C410="CSE"</formula>
    </cfRule>
    <cfRule type="expression" dxfId="1196" priority="1180">
      <formula>C410="CSC"</formula>
    </cfRule>
  </conditionalFormatting>
  <conditionalFormatting sqref="I415">
    <cfRule type="expression" dxfId="1195" priority="1165">
      <formula>C415="CSE"</formula>
    </cfRule>
    <cfRule type="expression" dxfId="1194" priority="1166">
      <formula>C415="CSC"</formula>
    </cfRule>
    <cfRule type="expression" dxfId="1193" priority="1167">
      <formula>C415="CSE"</formula>
    </cfRule>
    <cfRule type="expression" dxfId="1192" priority="1168">
      <formula>C415="CSC"</formula>
    </cfRule>
    <cfRule type="expression" dxfId="1191" priority="1169">
      <formula>C415="CSE"</formula>
    </cfRule>
    <cfRule type="expression" dxfId="1190" priority="1170">
      <formula>C415="CSC"</formula>
    </cfRule>
    <cfRule type="expression" dxfId="1189" priority="1171">
      <formula>C415="CSE"</formula>
    </cfRule>
    <cfRule type="expression" dxfId="1188" priority="1172">
      <formula>C415="CSC"</formula>
    </cfRule>
  </conditionalFormatting>
  <conditionalFormatting sqref="I420">
    <cfRule type="expression" dxfId="1187" priority="1157">
      <formula>C420="CSE"</formula>
    </cfRule>
    <cfRule type="expression" dxfId="1186" priority="1158">
      <formula>C420="CSC"</formula>
    </cfRule>
    <cfRule type="expression" dxfId="1185" priority="1159">
      <formula>C420="CSE"</formula>
    </cfRule>
    <cfRule type="expression" dxfId="1184" priority="1160">
      <formula>C420="CSC"</formula>
    </cfRule>
    <cfRule type="expression" dxfId="1183" priority="1161">
      <formula>C420="CSE"</formula>
    </cfRule>
    <cfRule type="expression" dxfId="1182" priority="1162">
      <formula>C420="CSC"</formula>
    </cfRule>
    <cfRule type="expression" dxfId="1181" priority="1163">
      <formula>C420="CSE"</formula>
    </cfRule>
    <cfRule type="expression" dxfId="1180" priority="1164">
      <formula>C420="CSC"</formula>
    </cfRule>
  </conditionalFormatting>
  <conditionalFormatting sqref="I425">
    <cfRule type="expression" dxfId="1179" priority="1149">
      <formula>C425="CSE"</formula>
    </cfRule>
    <cfRule type="expression" dxfId="1178" priority="1150">
      <formula>C425="CSC"</formula>
    </cfRule>
    <cfRule type="expression" dxfId="1177" priority="1151">
      <formula>C425="CSE"</formula>
    </cfRule>
    <cfRule type="expression" dxfId="1176" priority="1152">
      <formula>C425="CSC"</formula>
    </cfRule>
    <cfRule type="expression" dxfId="1175" priority="1153">
      <formula>C425="CSE"</formula>
    </cfRule>
    <cfRule type="expression" dxfId="1174" priority="1154">
      <formula>C425="CSC"</formula>
    </cfRule>
    <cfRule type="expression" dxfId="1173" priority="1155">
      <formula>C425="CSE"</formula>
    </cfRule>
    <cfRule type="expression" dxfId="1172" priority="1156">
      <formula>C425="CSC"</formula>
    </cfRule>
  </conditionalFormatting>
  <conditionalFormatting sqref="I430">
    <cfRule type="expression" dxfId="1171" priority="1141">
      <formula>C430="CSE"</formula>
    </cfRule>
    <cfRule type="expression" dxfId="1170" priority="1142">
      <formula>C430="CSC"</formula>
    </cfRule>
    <cfRule type="expression" dxfId="1169" priority="1143">
      <formula>C430="CSE"</formula>
    </cfRule>
    <cfRule type="expression" dxfId="1168" priority="1144">
      <formula>C430="CSC"</formula>
    </cfRule>
    <cfRule type="expression" dxfId="1167" priority="1145">
      <formula>C430="CSE"</formula>
    </cfRule>
    <cfRule type="expression" dxfId="1166" priority="1146">
      <formula>C430="CSC"</formula>
    </cfRule>
    <cfRule type="expression" dxfId="1165" priority="1147">
      <formula>C430="CSE"</formula>
    </cfRule>
    <cfRule type="expression" dxfId="1164" priority="1148">
      <formula>C430="CSC"</formula>
    </cfRule>
  </conditionalFormatting>
  <conditionalFormatting sqref="I435">
    <cfRule type="expression" dxfId="1163" priority="1133">
      <formula>C435="CSE"</formula>
    </cfRule>
    <cfRule type="expression" dxfId="1162" priority="1134">
      <formula>C435="CSC"</formula>
    </cfRule>
    <cfRule type="expression" dxfId="1161" priority="1135">
      <formula>C435="CSE"</formula>
    </cfRule>
    <cfRule type="expression" dxfId="1160" priority="1136">
      <formula>C435="CSC"</formula>
    </cfRule>
    <cfRule type="expression" dxfId="1159" priority="1137">
      <formula>C435="CSE"</formula>
    </cfRule>
    <cfRule type="expression" dxfId="1158" priority="1138">
      <formula>C435="CSC"</formula>
    </cfRule>
    <cfRule type="expression" dxfId="1157" priority="1139">
      <formula>C435="CSE"</formula>
    </cfRule>
    <cfRule type="expression" dxfId="1156" priority="1140">
      <formula>C435="CSC"</formula>
    </cfRule>
  </conditionalFormatting>
  <conditionalFormatting sqref="I440">
    <cfRule type="expression" dxfId="1155" priority="1125">
      <formula>C440="CSE"</formula>
    </cfRule>
    <cfRule type="expression" dxfId="1154" priority="1126">
      <formula>C440="CSC"</formula>
    </cfRule>
    <cfRule type="expression" dxfId="1153" priority="1127">
      <formula>C440="CSE"</formula>
    </cfRule>
    <cfRule type="expression" dxfId="1152" priority="1128">
      <formula>C440="CSC"</formula>
    </cfRule>
    <cfRule type="expression" dxfId="1151" priority="1129">
      <formula>C440="CSE"</formula>
    </cfRule>
    <cfRule type="expression" dxfId="1150" priority="1130">
      <formula>C440="CSC"</formula>
    </cfRule>
    <cfRule type="expression" dxfId="1149" priority="1131">
      <formula>C440="CSE"</formula>
    </cfRule>
    <cfRule type="expression" dxfId="1148" priority="1132">
      <formula>C440="CSC"</formula>
    </cfRule>
  </conditionalFormatting>
  <conditionalFormatting sqref="I445">
    <cfRule type="expression" dxfId="1147" priority="1117">
      <formula>C445="CSE"</formula>
    </cfRule>
    <cfRule type="expression" dxfId="1146" priority="1118">
      <formula>C445="CSC"</formula>
    </cfRule>
    <cfRule type="expression" dxfId="1145" priority="1119">
      <formula>C445="CSE"</formula>
    </cfRule>
    <cfRule type="expression" dxfId="1144" priority="1120">
      <formula>C445="CSC"</formula>
    </cfRule>
    <cfRule type="expression" dxfId="1143" priority="1121">
      <formula>C445="CSE"</formula>
    </cfRule>
    <cfRule type="expression" dxfId="1142" priority="1122">
      <formula>C445="CSC"</formula>
    </cfRule>
    <cfRule type="expression" dxfId="1141" priority="1123">
      <formula>C445="CSE"</formula>
    </cfRule>
    <cfRule type="expression" dxfId="1140" priority="1124">
      <formula>C445="CSC"</formula>
    </cfRule>
  </conditionalFormatting>
  <conditionalFormatting sqref="I450">
    <cfRule type="expression" dxfId="1139" priority="1109">
      <formula>C450="CSE"</formula>
    </cfRule>
    <cfRule type="expression" dxfId="1138" priority="1110">
      <formula>C450="CSC"</formula>
    </cfRule>
    <cfRule type="expression" dxfId="1137" priority="1111">
      <formula>C450="CSE"</formula>
    </cfRule>
    <cfRule type="expression" dxfId="1136" priority="1112">
      <formula>C450="CSC"</formula>
    </cfRule>
    <cfRule type="expression" dxfId="1135" priority="1113">
      <formula>C450="CSE"</formula>
    </cfRule>
    <cfRule type="expression" dxfId="1134" priority="1114">
      <formula>C450="CSC"</formula>
    </cfRule>
    <cfRule type="expression" dxfId="1133" priority="1115">
      <formula>C450="CSE"</formula>
    </cfRule>
    <cfRule type="expression" dxfId="1132" priority="1116">
      <formula>C450="CSC"</formula>
    </cfRule>
  </conditionalFormatting>
  <conditionalFormatting sqref="I455">
    <cfRule type="expression" dxfId="1131" priority="1101">
      <formula>C455="CSE"</formula>
    </cfRule>
    <cfRule type="expression" dxfId="1130" priority="1102">
      <formula>C455="CSC"</formula>
    </cfRule>
    <cfRule type="expression" dxfId="1129" priority="1103">
      <formula>C455="CSE"</formula>
    </cfRule>
    <cfRule type="expression" dxfId="1128" priority="1104">
      <formula>C455="CSC"</formula>
    </cfRule>
    <cfRule type="expression" dxfId="1127" priority="1105">
      <formula>C455="CSE"</formula>
    </cfRule>
    <cfRule type="expression" dxfId="1126" priority="1106">
      <formula>C455="CSC"</formula>
    </cfRule>
    <cfRule type="expression" dxfId="1125" priority="1107">
      <formula>C455="CSE"</formula>
    </cfRule>
    <cfRule type="expression" dxfId="1124" priority="1108">
      <formula>C455="CSC"</formula>
    </cfRule>
  </conditionalFormatting>
  <conditionalFormatting sqref="I460">
    <cfRule type="expression" dxfId="1123" priority="1093">
      <formula>C460="CSE"</formula>
    </cfRule>
    <cfRule type="expression" dxfId="1122" priority="1094">
      <formula>C460="CSC"</formula>
    </cfRule>
    <cfRule type="expression" dxfId="1121" priority="1095">
      <formula>C460="CSE"</formula>
    </cfRule>
    <cfRule type="expression" dxfId="1120" priority="1096">
      <formula>C460="CSC"</formula>
    </cfRule>
    <cfRule type="expression" dxfId="1119" priority="1097">
      <formula>C460="CSE"</formula>
    </cfRule>
    <cfRule type="expression" dxfId="1118" priority="1098">
      <formula>C460="CSC"</formula>
    </cfRule>
    <cfRule type="expression" dxfId="1117" priority="1099">
      <formula>C460="CSE"</formula>
    </cfRule>
    <cfRule type="expression" dxfId="1116" priority="1100">
      <formula>C460="CSC"</formula>
    </cfRule>
  </conditionalFormatting>
  <conditionalFormatting sqref="I465">
    <cfRule type="expression" dxfId="1115" priority="1085">
      <formula>C465="CSE"</formula>
    </cfRule>
    <cfRule type="expression" dxfId="1114" priority="1086">
      <formula>C465="CSC"</formula>
    </cfRule>
    <cfRule type="expression" dxfId="1113" priority="1087">
      <formula>C465="CSE"</formula>
    </cfRule>
    <cfRule type="expression" dxfId="1112" priority="1088">
      <formula>C465="CSC"</formula>
    </cfRule>
    <cfRule type="expression" dxfId="1111" priority="1089">
      <formula>C465="CSE"</formula>
    </cfRule>
    <cfRule type="expression" dxfId="1110" priority="1090">
      <formula>C465="CSC"</formula>
    </cfRule>
    <cfRule type="expression" dxfId="1109" priority="1091">
      <formula>C465="CSE"</formula>
    </cfRule>
    <cfRule type="expression" dxfId="1108" priority="1092">
      <formula>C465="CSC"</formula>
    </cfRule>
  </conditionalFormatting>
  <conditionalFormatting sqref="I470">
    <cfRule type="expression" dxfId="1107" priority="1077">
      <formula>C470="CSE"</formula>
    </cfRule>
    <cfRule type="expression" dxfId="1106" priority="1078">
      <formula>C470="CSC"</formula>
    </cfRule>
    <cfRule type="expression" dxfId="1105" priority="1079">
      <formula>C470="CSE"</formula>
    </cfRule>
    <cfRule type="expression" dxfId="1104" priority="1080">
      <formula>C470="CSC"</formula>
    </cfRule>
    <cfRule type="expression" dxfId="1103" priority="1081">
      <formula>C470="CSE"</formula>
    </cfRule>
    <cfRule type="expression" dxfId="1102" priority="1082">
      <formula>C470="CSC"</formula>
    </cfRule>
    <cfRule type="expression" dxfId="1101" priority="1083">
      <formula>C470="CSE"</formula>
    </cfRule>
    <cfRule type="expression" dxfId="1100" priority="1084">
      <formula>C470="CSC"</formula>
    </cfRule>
  </conditionalFormatting>
  <conditionalFormatting sqref="I475">
    <cfRule type="expression" dxfId="1099" priority="1069">
      <formula>C475="CSE"</formula>
    </cfRule>
    <cfRule type="expression" dxfId="1098" priority="1070">
      <formula>C475="CSC"</formula>
    </cfRule>
    <cfRule type="expression" dxfId="1097" priority="1071">
      <formula>C475="CSE"</formula>
    </cfRule>
    <cfRule type="expression" dxfId="1096" priority="1072">
      <formula>C475="CSC"</formula>
    </cfRule>
    <cfRule type="expression" dxfId="1095" priority="1073">
      <formula>C475="CSE"</formula>
    </cfRule>
    <cfRule type="expression" dxfId="1094" priority="1074">
      <formula>C475="CSC"</formula>
    </cfRule>
    <cfRule type="expression" dxfId="1093" priority="1075">
      <formula>C475="CSE"</formula>
    </cfRule>
    <cfRule type="expression" dxfId="1092" priority="1076">
      <formula>C475="CSC"</formula>
    </cfRule>
  </conditionalFormatting>
  <conditionalFormatting sqref="I480">
    <cfRule type="expression" dxfId="1091" priority="1061">
      <formula>C480="CSE"</formula>
    </cfRule>
    <cfRule type="expression" dxfId="1090" priority="1062">
      <formula>C480="CSC"</formula>
    </cfRule>
    <cfRule type="expression" dxfId="1089" priority="1063">
      <formula>C480="CSE"</formula>
    </cfRule>
    <cfRule type="expression" dxfId="1088" priority="1064">
      <formula>C480="CSC"</formula>
    </cfRule>
    <cfRule type="expression" dxfId="1087" priority="1065">
      <formula>C480="CSE"</formula>
    </cfRule>
    <cfRule type="expression" dxfId="1086" priority="1066">
      <formula>C480="CSC"</formula>
    </cfRule>
    <cfRule type="expression" dxfId="1085" priority="1067">
      <formula>C480="CSE"</formula>
    </cfRule>
    <cfRule type="expression" dxfId="1084" priority="1068">
      <formula>C480="CSC"</formula>
    </cfRule>
  </conditionalFormatting>
  <conditionalFormatting sqref="I485">
    <cfRule type="expression" dxfId="1083" priority="1053">
      <formula>C485="CSE"</formula>
    </cfRule>
    <cfRule type="expression" dxfId="1082" priority="1054">
      <formula>C485="CSC"</formula>
    </cfRule>
    <cfRule type="expression" dxfId="1081" priority="1055">
      <formula>C485="CSE"</formula>
    </cfRule>
    <cfRule type="expression" dxfId="1080" priority="1056">
      <formula>C485="CSC"</formula>
    </cfRule>
    <cfRule type="expression" dxfId="1079" priority="1057">
      <formula>C485="CSE"</formula>
    </cfRule>
    <cfRule type="expression" dxfId="1078" priority="1058">
      <formula>C485="CSC"</formula>
    </cfRule>
    <cfRule type="expression" dxfId="1077" priority="1059">
      <formula>C485="CSE"</formula>
    </cfRule>
    <cfRule type="expression" dxfId="1076" priority="1060">
      <formula>C485="CSC"</formula>
    </cfRule>
  </conditionalFormatting>
  <conditionalFormatting sqref="I490">
    <cfRule type="expression" dxfId="1075" priority="1045">
      <formula>C490="CSE"</formula>
    </cfRule>
    <cfRule type="expression" dxfId="1074" priority="1046">
      <formula>C490="CSC"</formula>
    </cfRule>
    <cfRule type="expression" dxfId="1073" priority="1047">
      <formula>C490="CSE"</formula>
    </cfRule>
    <cfRule type="expression" dxfId="1072" priority="1048">
      <formula>C490="CSC"</formula>
    </cfRule>
    <cfRule type="expression" dxfId="1071" priority="1049">
      <formula>C490="CSE"</formula>
    </cfRule>
    <cfRule type="expression" dxfId="1070" priority="1050">
      <formula>C490="CSC"</formula>
    </cfRule>
    <cfRule type="expression" dxfId="1069" priority="1051">
      <formula>C490="CSE"</formula>
    </cfRule>
    <cfRule type="expression" dxfId="1068" priority="1052">
      <formula>C490="CSC"</formula>
    </cfRule>
  </conditionalFormatting>
  <conditionalFormatting sqref="I495">
    <cfRule type="expression" dxfId="1067" priority="1037">
      <formula>C495="CSE"</formula>
    </cfRule>
    <cfRule type="expression" dxfId="1066" priority="1038">
      <formula>C495="CSC"</formula>
    </cfRule>
    <cfRule type="expression" dxfId="1065" priority="1039">
      <formula>C495="CSE"</formula>
    </cfRule>
    <cfRule type="expression" dxfId="1064" priority="1040">
      <formula>C495="CSC"</formula>
    </cfRule>
    <cfRule type="expression" dxfId="1063" priority="1041">
      <formula>C495="CSE"</formula>
    </cfRule>
    <cfRule type="expression" dxfId="1062" priority="1042">
      <formula>C495="CSC"</formula>
    </cfRule>
    <cfRule type="expression" dxfId="1061" priority="1043">
      <formula>C495="CSE"</formula>
    </cfRule>
    <cfRule type="expression" dxfId="1060" priority="1044">
      <formula>C495="CSC"</formula>
    </cfRule>
  </conditionalFormatting>
  <conditionalFormatting sqref="I500">
    <cfRule type="expression" dxfId="1059" priority="1029">
      <formula>C500="CSE"</formula>
    </cfRule>
    <cfRule type="expression" dxfId="1058" priority="1030">
      <formula>C500="CSC"</formula>
    </cfRule>
    <cfRule type="expression" dxfId="1057" priority="1031">
      <formula>C500="CSE"</formula>
    </cfRule>
    <cfRule type="expression" dxfId="1056" priority="1032">
      <formula>C500="CSC"</formula>
    </cfRule>
    <cfRule type="expression" dxfId="1055" priority="1033">
      <formula>C500="CSE"</formula>
    </cfRule>
    <cfRule type="expression" dxfId="1054" priority="1034">
      <formula>C500="CSC"</formula>
    </cfRule>
    <cfRule type="expression" dxfId="1053" priority="1035">
      <formula>C500="CSE"</formula>
    </cfRule>
    <cfRule type="expression" dxfId="1052" priority="1036">
      <formula>C500="CSC"</formula>
    </cfRule>
  </conditionalFormatting>
  <conditionalFormatting sqref="I505">
    <cfRule type="expression" dxfId="1051" priority="1021">
      <formula>C505="CSE"</formula>
    </cfRule>
    <cfRule type="expression" dxfId="1050" priority="1022">
      <formula>C505="CSC"</formula>
    </cfRule>
    <cfRule type="expression" dxfId="1049" priority="1023">
      <formula>C505="CSE"</formula>
    </cfRule>
    <cfRule type="expression" dxfId="1048" priority="1024">
      <formula>C505="CSC"</formula>
    </cfRule>
    <cfRule type="expression" dxfId="1047" priority="1025">
      <formula>C505="CSE"</formula>
    </cfRule>
    <cfRule type="expression" dxfId="1046" priority="1026">
      <formula>C505="CSC"</formula>
    </cfRule>
    <cfRule type="expression" dxfId="1045" priority="1027">
      <formula>C505="CSE"</formula>
    </cfRule>
    <cfRule type="expression" dxfId="1044" priority="1028">
      <formula>C505="CSC"</formula>
    </cfRule>
  </conditionalFormatting>
  <conditionalFormatting sqref="I510">
    <cfRule type="expression" dxfId="1043" priority="1013">
      <formula>C510="CSE"</formula>
    </cfRule>
    <cfRule type="expression" dxfId="1042" priority="1014">
      <formula>C510="CSC"</formula>
    </cfRule>
    <cfRule type="expression" dxfId="1041" priority="1015">
      <formula>C510="CSE"</formula>
    </cfRule>
    <cfRule type="expression" dxfId="1040" priority="1016">
      <formula>C510="CSC"</formula>
    </cfRule>
    <cfRule type="expression" dxfId="1039" priority="1017">
      <formula>C510="CSE"</formula>
    </cfRule>
    <cfRule type="expression" dxfId="1038" priority="1018">
      <formula>C510="CSC"</formula>
    </cfRule>
    <cfRule type="expression" dxfId="1037" priority="1019">
      <formula>C510="CSE"</formula>
    </cfRule>
    <cfRule type="expression" dxfId="1036" priority="1020">
      <formula>C510="CSC"</formula>
    </cfRule>
  </conditionalFormatting>
  <conditionalFormatting sqref="I515">
    <cfRule type="expression" dxfId="1035" priority="1005">
      <formula>C515="CSE"</formula>
    </cfRule>
    <cfRule type="expression" dxfId="1034" priority="1006">
      <formula>C515="CSC"</formula>
    </cfRule>
    <cfRule type="expression" dxfId="1033" priority="1007">
      <formula>C515="CSE"</formula>
    </cfRule>
    <cfRule type="expression" dxfId="1032" priority="1008">
      <formula>C515="CSC"</formula>
    </cfRule>
    <cfRule type="expression" dxfId="1031" priority="1009">
      <formula>C515="CSE"</formula>
    </cfRule>
    <cfRule type="expression" dxfId="1030" priority="1010">
      <formula>C515="CSC"</formula>
    </cfRule>
    <cfRule type="expression" dxfId="1029" priority="1011">
      <formula>C515="CSE"</formula>
    </cfRule>
    <cfRule type="expression" dxfId="1028" priority="1012">
      <formula>C515="CSC"</formula>
    </cfRule>
  </conditionalFormatting>
  <conditionalFormatting sqref="I520">
    <cfRule type="expression" dxfId="1027" priority="997">
      <formula>C520="CSE"</formula>
    </cfRule>
    <cfRule type="expression" dxfId="1026" priority="998">
      <formula>C520="CSC"</formula>
    </cfRule>
    <cfRule type="expression" dxfId="1025" priority="999">
      <formula>C520="CSE"</formula>
    </cfRule>
    <cfRule type="expression" dxfId="1024" priority="1000">
      <formula>C520="CSC"</formula>
    </cfRule>
    <cfRule type="expression" dxfId="1023" priority="1001">
      <formula>C520="CSE"</formula>
    </cfRule>
    <cfRule type="expression" dxfId="1022" priority="1002">
      <formula>C520="CSC"</formula>
    </cfRule>
    <cfRule type="expression" dxfId="1021" priority="1003">
      <formula>C520="CSE"</formula>
    </cfRule>
    <cfRule type="expression" dxfId="1020" priority="1004">
      <formula>C520="CSC"</formula>
    </cfRule>
  </conditionalFormatting>
  <conditionalFormatting sqref="I525">
    <cfRule type="expression" dxfId="1019" priority="989">
      <formula>C525="CSE"</formula>
    </cfRule>
    <cfRule type="expression" dxfId="1018" priority="990">
      <formula>C525="CSC"</formula>
    </cfRule>
    <cfRule type="expression" dxfId="1017" priority="991">
      <formula>C525="CSE"</formula>
    </cfRule>
    <cfRule type="expression" dxfId="1016" priority="992">
      <formula>C525="CSC"</formula>
    </cfRule>
    <cfRule type="expression" dxfId="1015" priority="993">
      <formula>C525="CSE"</formula>
    </cfRule>
    <cfRule type="expression" dxfId="1014" priority="994">
      <formula>C525="CSC"</formula>
    </cfRule>
    <cfRule type="expression" dxfId="1013" priority="995">
      <formula>C525="CSE"</formula>
    </cfRule>
    <cfRule type="expression" dxfId="1012" priority="996">
      <formula>C525="CSC"</formula>
    </cfRule>
  </conditionalFormatting>
  <conditionalFormatting sqref="I530">
    <cfRule type="expression" dxfId="1011" priority="981">
      <formula>C530="CSE"</formula>
    </cfRule>
    <cfRule type="expression" dxfId="1010" priority="982">
      <formula>C530="CSC"</formula>
    </cfRule>
    <cfRule type="expression" dxfId="1009" priority="983">
      <formula>C530="CSE"</formula>
    </cfRule>
    <cfRule type="expression" dxfId="1008" priority="984">
      <formula>C530="CSC"</formula>
    </cfRule>
    <cfRule type="expression" dxfId="1007" priority="985">
      <formula>C530="CSE"</formula>
    </cfRule>
    <cfRule type="expression" dxfId="1006" priority="986">
      <formula>C530="CSC"</formula>
    </cfRule>
    <cfRule type="expression" dxfId="1005" priority="987">
      <formula>C530="CSE"</formula>
    </cfRule>
    <cfRule type="expression" dxfId="1004" priority="988">
      <formula>C530="CSC"</formula>
    </cfRule>
  </conditionalFormatting>
  <conditionalFormatting sqref="I535">
    <cfRule type="expression" dxfId="1003" priority="973">
      <formula>C535="CSE"</formula>
    </cfRule>
    <cfRule type="expression" dxfId="1002" priority="974">
      <formula>C535="CSC"</formula>
    </cfRule>
    <cfRule type="expression" dxfId="1001" priority="975">
      <formula>C535="CSE"</formula>
    </cfRule>
    <cfRule type="expression" dxfId="1000" priority="976">
      <formula>C535="CSC"</formula>
    </cfRule>
    <cfRule type="expression" dxfId="999" priority="977">
      <formula>C535="CSE"</formula>
    </cfRule>
    <cfRule type="expression" dxfId="998" priority="978">
      <formula>C535="CSC"</formula>
    </cfRule>
    <cfRule type="expression" dxfId="997" priority="979">
      <formula>C535="CSE"</formula>
    </cfRule>
    <cfRule type="expression" dxfId="996" priority="980">
      <formula>C535="CSC"</formula>
    </cfRule>
  </conditionalFormatting>
  <conditionalFormatting sqref="I540">
    <cfRule type="expression" dxfId="995" priority="965">
      <formula>C540="CSE"</formula>
    </cfRule>
    <cfRule type="expression" dxfId="994" priority="966">
      <formula>C540="CSC"</formula>
    </cfRule>
    <cfRule type="expression" dxfId="993" priority="967">
      <formula>C540="CSE"</formula>
    </cfRule>
    <cfRule type="expression" dxfId="992" priority="968">
      <formula>C540="CSC"</formula>
    </cfRule>
    <cfRule type="expression" dxfId="991" priority="969">
      <formula>C540="CSE"</formula>
    </cfRule>
    <cfRule type="expression" dxfId="990" priority="970">
      <formula>C540="CSC"</formula>
    </cfRule>
    <cfRule type="expression" dxfId="989" priority="971">
      <formula>C540="CSE"</formula>
    </cfRule>
    <cfRule type="expression" dxfId="988" priority="972">
      <formula>C540="CSC"</formula>
    </cfRule>
  </conditionalFormatting>
  <conditionalFormatting sqref="I545">
    <cfRule type="expression" dxfId="987" priority="957">
      <formula>C545="CSE"</formula>
    </cfRule>
    <cfRule type="expression" dxfId="986" priority="958">
      <formula>C545="CSC"</formula>
    </cfRule>
    <cfRule type="expression" dxfId="985" priority="959">
      <formula>C545="CSE"</formula>
    </cfRule>
    <cfRule type="expression" dxfId="984" priority="960">
      <formula>C545="CSC"</formula>
    </cfRule>
    <cfRule type="expression" dxfId="983" priority="961">
      <formula>C545="CSE"</formula>
    </cfRule>
    <cfRule type="expression" dxfId="982" priority="962">
      <formula>C545="CSC"</formula>
    </cfRule>
    <cfRule type="expression" dxfId="981" priority="963">
      <formula>C545="CSE"</formula>
    </cfRule>
    <cfRule type="expression" dxfId="980" priority="964">
      <formula>C545="CSC"</formula>
    </cfRule>
  </conditionalFormatting>
  <conditionalFormatting sqref="I550">
    <cfRule type="expression" dxfId="979" priority="949">
      <formula>C550="CSE"</formula>
    </cfRule>
    <cfRule type="expression" dxfId="978" priority="950">
      <formula>C550="CSC"</formula>
    </cfRule>
    <cfRule type="expression" dxfId="977" priority="951">
      <formula>C550="CSE"</formula>
    </cfRule>
    <cfRule type="expression" dxfId="976" priority="952">
      <formula>C550="CSC"</formula>
    </cfRule>
    <cfRule type="expression" dxfId="975" priority="953">
      <formula>C550="CSE"</formula>
    </cfRule>
    <cfRule type="expression" dxfId="974" priority="954">
      <formula>C550="CSC"</formula>
    </cfRule>
    <cfRule type="expression" dxfId="973" priority="955">
      <formula>C550="CSE"</formula>
    </cfRule>
    <cfRule type="expression" dxfId="972" priority="956">
      <formula>C550="CSC"</formula>
    </cfRule>
  </conditionalFormatting>
  <conditionalFormatting sqref="I555">
    <cfRule type="expression" dxfId="971" priority="941">
      <formula>C555="CSE"</formula>
    </cfRule>
    <cfRule type="expression" dxfId="970" priority="942">
      <formula>C555="CSC"</formula>
    </cfRule>
    <cfRule type="expression" dxfId="969" priority="943">
      <formula>C555="CSE"</formula>
    </cfRule>
    <cfRule type="expression" dxfId="968" priority="944">
      <formula>C555="CSC"</formula>
    </cfRule>
    <cfRule type="expression" dxfId="967" priority="945">
      <formula>C555="CSE"</formula>
    </cfRule>
    <cfRule type="expression" dxfId="966" priority="946">
      <formula>C555="CSC"</formula>
    </cfRule>
    <cfRule type="expression" dxfId="965" priority="947">
      <formula>C555="CSE"</formula>
    </cfRule>
    <cfRule type="expression" dxfId="964" priority="948">
      <formula>C555="CSC"</formula>
    </cfRule>
  </conditionalFormatting>
  <conditionalFormatting sqref="I560">
    <cfRule type="expression" dxfId="963" priority="933">
      <formula>C560="CSE"</formula>
    </cfRule>
    <cfRule type="expression" dxfId="962" priority="934">
      <formula>C560="CSC"</formula>
    </cfRule>
    <cfRule type="expression" dxfId="961" priority="935">
      <formula>C560="CSE"</formula>
    </cfRule>
    <cfRule type="expression" dxfId="960" priority="936">
      <formula>C560="CSC"</formula>
    </cfRule>
    <cfRule type="expression" dxfId="959" priority="937">
      <formula>C560="CSE"</formula>
    </cfRule>
    <cfRule type="expression" dxfId="958" priority="938">
      <formula>C560="CSC"</formula>
    </cfRule>
    <cfRule type="expression" dxfId="957" priority="939">
      <formula>C560="CSE"</formula>
    </cfRule>
    <cfRule type="expression" dxfId="956" priority="940">
      <formula>C560="CSC"</formula>
    </cfRule>
  </conditionalFormatting>
  <conditionalFormatting sqref="I565">
    <cfRule type="expression" dxfId="955" priority="925">
      <formula>C565="CSE"</formula>
    </cfRule>
    <cfRule type="expression" dxfId="954" priority="926">
      <formula>C565="CSC"</formula>
    </cfRule>
    <cfRule type="expression" dxfId="953" priority="927">
      <formula>C565="CSE"</formula>
    </cfRule>
    <cfRule type="expression" dxfId="952" priority="928">
      <formula>C565="CSC"</formula>
    </cfRule>
    <cfRule type="expression" dxfId="951" priority="929">
      <formula>C565="CSE"</formula>
    </cfRule>
    <cfRule type="expression" dxfId="950" priority="930">
      <formula>C565="CSC"</formula>
    </cfRule>
    <cfRule type="expression" dxfId="949" priority="931">
      <formula>C565="CSE"</formula>
    </cfRule>
    <cfRule type="expression" dxfId="948" priority="932">
      <formula>C565="CSC"</formula>
    </cfRule>
  </conditionalFormatting>
  <conditionalFormatting sqref="I570">
    <cfRule type="expression" dxfId="947" priority="917">
      <formula>C570="CSE"</formula>
    </cfRule>
    <cfRule type="expression" dxfId="946" priority="918">
      <formula>C570="CSC"</formula>
    </cfRule>
    <cfRule type="expression" dxfId="945" priority="919">
      <formula>C570="CSE"</formula>
    </cfRule>
    <cfRule type="expression" dxfId="944" priority="920">
      <formula>C570="CSC"</formula>
    </cfRule>
    <cfRule type="expression" dxfId="943" priority="921">
      <formula>C570="CSE"</formula>
    </cfRule>
    <cfRule type="expression" dxfId="942" priority="922">
      <formula>C570="CSC"</formula>
    </cfRule>
    <cfRule type="expression" dxfId="941" priority="923">
      <formula>C570="CSE"</formula>
    </cfRule>
    <cfRule type="expression" dxfId="940" priority="924">
      <formula>C570="CSC"</formula>
    </cfRule>
  </conditionalFormatting>
  <conditionalFormatting sqref="I575">
    <cfRule type="expression" dxfId="939" priority="909">
      <formula>C575="CSE"</formula>
    </cfRule>
    <cfRule type="expression" dxfId="938" priority="910">
      <formula>C575="CSC"</formula>
    </cfRule>
    <cfRule type="expression" dxfId="937" priority="911">
      <formula>C575="CSE"</formula>
    </cfRule>
    <cfRule type="expression" dxfId="936" priority="912">
      <formula>C575="CSC"</formula>
    </cfRule>
    <cfRule type="expression" dxfId="935" priority="913">
      <formula>C575="CSE"</formula>
    </cfRule>
    <cfRule type="expression" dxfId="934" priority="914">
      <formula>C575="CSC"</formula>
    </cfRule>
    <cfRule type="expression" dxfId="933" priority="915">
      <formula>C575="CSE"</formula>
    </cfRule>
    <cfRule type="expression" dxfId="932" priority="916">
      <formula>C575="CSC"</formula>
    </cfRule>
  </conditionalFormatting>
  <conditionalFormatting sqref="I580">
    <cfRule type="expression" dxfId="931" priority="901">
      <formula>C580="CSE"</formula>
    </cfRule>
    <cfRule type="expression" dxfId="930" priority="902">
      <formula>C580="CSC"</formula>
    </cfRule>
    <cfRule type="expression" dxfId="929" priority="903">
      <formula>C580="CSE"</formula>
    </cfRule>
    <cfRule type="expression" dxfId="928" priority="904">
      <formula>C580="CSC"</formula>
    </cfRule>
    <cfRule type="expression" dxfId="927" priority="905">
      <formula>C580="CSE"</formula>
    </cfRule>
    <cfRule type="expression" dxfId="926" priority="906">
      <formula>C580="CSC"</formula>
    </cfRule>
    <cfRule type="expression" dxfId="925" priority="907">
      <formula>C580="CSE"</formula>
    </cfRule>
    <cfRule type="expression" dxfId="924" priority="908">
      <formula>C580="CSC"</formula>
    </cfRule>
  </conditionalFormatting>
  <conditionalFormatting sqref="I585">
    <cfRule type="expression" dxfId="923" priority="893">
      <formula>C585="CSE"</formula>
    </cfRule>
    <cfRule type="expression" dxfId="922" priority="894">
      <formula>C585="CSC"</formula>
    </cfRule>
    <cfRule type="expression" dxfId="921" priority="895">
      <formula>C585="CSE"</formula>
    </cfRule>
    <cfRule type="expression" dxfId="920" priority="896">
      <formula>C585="CSC"</formula>
    </cfRule>
    <cfRule type="expression" dxfId="919" priority="897">
      <formula>C585="CSE"</formula>
    </cfRule>
    <cfRule type="expression" dxfId="918" priority="898">
      <formula>C585="CSC"</formula>
    </cfRule>
    <cfRule type="expression" dxfId="917" priority="899">
      <formula>C585="CSE"</formula>
    </cfRule>
    <cfRule type="expression" dxfId="916" priority="900">
      <formula>C585="CSC"</formula>
    </cfRule>
  </conditionalFormatting>
  <conditionalFormatting sqref="I590">
    <cfRule type="expression" dxfId="915" priority="885">
      <formula>C590="CSE"</formula>
    </cfRule>
    <cfRule type="expression" dxfId="914" priority="886">
      <formula>C590="CSC"</formula>
    </cfRule>
    <cfRule type="expression" dxfId="913" priority="887">
      <formula>C590="CSE"</formula>
    </cfRule>
    <cfRule type="expression" dxfId="912" priority="888">
      <formula>C590="CSC"</formula>
    </cfRule>
    <cfRule type="expression" dxfId="911" priority="889">
      <formula>C590="CSE"</formula>
    </cfRule>
    <cfRule type="expression" dxfId="910" priority="890">
      <formula>C590="CSC"</formula>
    </cfRule>
    <cfRule type="expression" dxfId="909" priority="891">
      <formula>C590="CSE"</formula>
    </cfRule>
    <cfRule type="expression" dxfId="908" priority="892">
      <formula>C590="CSC"</formula>
    </cfRule>
  </conditionalFormatting>
  <conditionalFormatting sqref="I595">
    <cfRule type="expression" dxfId="907" priority="877">
      <formula>C595="CSE"</formula>
    </cfRule>
    <cfRule type="expression" dxfId="906" priority="878">
      <formula>C595="CSC"</formula>
    </cfRule>
    <cfRule type="expression" dxfId="905" priority="879">
      <formula>C595="CSE"</formula>
    </cfRule>
    <cfRule type="expression" dxfId="904" priority="880">
      <formula>C595="CSC"</formula>
    </cfRule>
    <cfRule type="expression" dxfId="903" priority="881">
      <formula>C595="CSE"</formula>
    </cfRule>
    <cfRule type="expression" dxfId="902" priority="882">
      <formula>C595="CSC"</formula>
    </cfRule>
    <cfRule type="expression" dxfId="901" priority="883">
      <formula>C595="CSE"</formula>
    </cfRule>
    <cfRule type="expression" dxfId="900" priority="884">
      <formula>C595="CSC"</formula>
    </cfRule>
  </conditionalFormatting>
  <conditionalFormatting sqref="I600">
    <cfRule type="expression" dxfId="899" priority="869">
      <formula>C600="CSE"</formula>
    </cfRule>
    <cfRule type="expression" dxfId="898" priority="870">
      <formula>C600="CSC"</formula>
    </cfRule>
    <cfRule type="expression" dxfId="897" priority="871">
      <formula>C600="CSE"</formula>
    </cfRule>
    <cfRule type="expression" dxfId="896" priority="872">
      <formula>C600="CSC"</formula>
    </cfRule>
    <cfRule type="expression" dxfId="895" priority="873">
      <formula>C600="CSE"</formula>
    </cfRule>
    <cfRule type="expression" dxfId="894" priority="874">
      <formula>C600="CSC"</formula>
    </cfRule>
    <cfRule type="expression" dxfId="893" priority="875">
      <formula>C600="CSE"</formula>
    </cfRule>
    <cfRule type="expression" dxfId="892" priority="876">
      <formula>C600="CSC"</formula>
    </cfRule>
  </conditionalFormatting>
  <conditionalFormatting sqref="I605">
    <cfRule type="expression" dxfId="891" priority="861">
      <formula>C605="CSE"</formula>
    </cfRule>
    <cfRule type="expression" dxfId="890" priority="862">
      <formula>C605="CSC"</formula>
    </cfRule>
    <cfRule type="expression" dxfId="889" priority="863">
      <formula>C605="CSE"</formula>
    </cfRule>
    <cfRule type="expression" dxfId="888" priority="864">
      <formula>C605="CSC"</formula>
    </cfRule>
    <cfRule type="expression" dxfId="887" priority="865">
      <formula>C605="CSE"</formula>
    </cfRule>
    <cfRule type="expression" dxfId="886" priority="866">
      <formula>C605="CSC"</formula>
    </cfRule>
    <cfRule type="expression" dxfId="885" priority="867">
      <formula>C605="CSE"</formula>
    </cfRule>
    <cfRule type="expression" dxfId="884" priority="868">
      <formula>C605="CSC"</formula>
    </cfRule>
  </conditionalFormatting>
  <conditionalFormatting sqref="I610">
    <cfRule type="expression" dxfId="883" priority="853">
      <formula>C610="CSE"</formula>
    </cfRule>
    <cfRule type="expression" dxfId="882" priority="854">
      <formula>C610="CSC"</formula>
    </cfRule>
    <cfRule type="expression" dxfId="881" priority="855">
      <formula>C610="CSE"</formula>
    </cfRule>
    <cfRule type="expression" dxfId="880" priority="856">
      <formula>C610="CSC"</formula>
    </cfRule>
    <cfRule type="expression" dxfId="879" priority="857">
      <formula>C610="CSE"</formula>
    </cfRule>
    <cfRule type="expression" dxfId="878" priority="858">
      <formula>C610="CSC"</formula>
    </cfRule>
    <cfRule type="expression" dxfId="877" priority="859">
      <formula>C610="CSE"</formula>
    </cfRule>
    <cfRule type="expression" dxfId="876" priority="860">
      <formula>C610="CSC"</formula>
    </cfRule>
  </conditionalFormatting>
  <conditionalFormatting sqref="I615">
    <cfRule type="expression" dxfId="875" priority="845">
      <formula>C615="CSE"</formula>
    </cfRule>
    <cfRule type="expression" dxfId="874" priority="846">
      <formula>C615="CSC"</formula>
    </cfRule>
    <cfRule type="expression" dxfId="873" priority="847">
      <formula>C615="CSE"</formula>
    </cfRule>
    <cfRule type="expression" dxfId="872" priority="848">
      <formula>C615="CSC"</formula>
    </cfRule>
    <cfRule type="expression" dxfId="871" priority="849">
      <formula>C615="CSE"</formula>
    </cfRule>
    <cfRule type="expression" dxfId="870" priority="850">
      <formula>C615="CSC"</formula>
    </cfRule>
    <cfRule type="expression" dxfId="869" priority="851">
      <formula>C615="CSE"</formula>
    </cfRule>
    <cfRule type="expression" dxfId="868" priority="852">
      <formula>C615="CSC"</formula>
    </cfRule>
  </conditionalFormatting>
  <conditionalFormatting sqref="I620">
    <cfRule type="expression" dxfId="867" priority="837">
      <formula>C620="CSE"</formula>
    </cfRule>
    <cfRule type="expression" dxfId="866" priority="838">
      <formula>C620="CSC"</formula>
    </cfRule>
    <cfRule type="expression" dxfId="865" priority="839">
      <formula>C620="CSE"</formula>
    </cfRule>
    <cfRule type="expression" dxfId="864" priority="840">
      <formula>C620="CSC"</formula>
    </cfRule>
    <cfRule type="expression" dxfId="863" priority="841">
      <formula>C620="CSE"</formula>
    </cfRule>
    <cfRule type="expression" dxfId="862" priority="842">
      <formula>C620="CSC"</formula>
    </cfRule>
    <cfRule type="expression" dxfId="861" priority="843">
      <formula>C620="CSE"</formula>
    </cfRule>
    <cfRule type="expression" dxfId="860" priority="844">
      <formula>C620="CSC"</formula>
    </cfRule>
  </conditionalFormatting>
  <conditionalFormatting sqref="I625">
    <cfRule type="expression" dxfId="859" priority="829">
      <formula>C625="CSE"</formula>
    </cfRule>
    <cfRule type="expression" dxfId="858" priority="830">
      <formula>C625="CSC"</formula>
    </cfRule>
    <cfRule type="expression" dxfId="857" priority="831">
      <formula>C625="CSE"</formula>
    </cfRule>
    <cfRule type="expression" dxfId="856" priority="832">
      <formula>C625="CSC"</formula>
    </cfRule>
    <cfRule type="expression" dxfId="855" priority="833">
      <formula>C625="CSE"</formula>
    </cfRule>
    <cfRule type="expression" dxfId="854" priority="834">
      <formula>C625="CSC"</formula>
    </cfRule>
    <cfRule type="expression" dxfId="853" priority="835">
      <formula>C625="CSE"</formula>
    </cfRule>
    <cfRule type="expression" dxfId="852" priority="836">
      <formula>C625="CSC"</formula>
    </cfRule>
  </conditionalFormatting>
  <conditionalFormatting sqref="I630">
    <cfRule type="expression" dxfId="851" priority="821">
      <formula>C630="CSE"</formula>
    </cfRule>
    <cfRule type="expression" dxfId="850" priority="822">
      <formula>C630="CSC"</formula>
    </cfRule>
    <cfRule type="expression" dxfId="849" priority="823">
      <formula>C630="CSE"</formula>
    </cfRule>
    <cfRule type="expression" dxfId="848" priority="824">
      <formula>C630="CSC"</formula>
    </cfRule>
    <cfRule type="expression" dxfId="847" priority="825">
      <formula>C630="CSE"</formula>
    </cfRule>
    <cfRule type="expression" dxfId="846" priority="826">
      <formula>C630="CSC"</formula>
    </cfRule>
    <cfRule type="expression" dxfId="845" priority="827">
      <formula>C630="CSE"</formula>
    </cfRule>
    <cfRule type="expression" dxfId="844" priority="828">
      <formula>C630="CSC"</formula>
    </cfRule>
  </conditionalFormatting>
  <conditionalFormatting sqref="I635">
    <cfRule type="expression" dxfId="843" priority="813">
      <formula>C635="CSE"</formula>
    </cfRule>
    <cfRule type="expression" dxfId="842" priority="814">
      <formula>C635="CSC"</formula>
    </cfRule>
    <cfRule type="expression" dxfId="841" priority="815">
      <formula>C635="CSE"</formula>
    </cfRule>
    <cfRule type="expression" dxfId="840" priority="816">
      <formula>C635="CSC"</formula>
    </cfRule>
    <cfRule type="expression" dxfId="839" priority="817">
      <formula>C635="CSE"</formula>
    </cfRule>
    <cfRule type="expression" dxfId="838" priority="818">
      <formula>C635="CSC"</formula>
    </cfRule>
    <cfRule type="expression" dxfId="837" priority="819">
      <formula>C635="CSE"</formula>
    </cfRule>
    <cfRule type="expression" dxfId="836" priority="820">
      <formula>C635="CSC"</formula>
    </cfRule>
  </conditionalFormatting>
  <conditionalFormatting sqref="I640">
    <cfRule type="expression" dxfId="835" priority="805">
      <formula>C640="CSE"</formula>
    </cfRule>
    <cfRule type="expression" dxfId="834" priority="806">
      <formula>C640="CSC"</formula>
    </cfRule>
    <cfRule type="expression" dxfId="833" priority="807">
      <formula>C640="CSE"</formula>
    </cfRule>
    <cfRule type="expression" dxfId="832" priority="808">
      <formula>C640="CSC"</formula>
    </cfRule>
    <cfRule type="expression" dxfId="831" priority="809">
      <formula>C640="CSE"</formula>
    </cfRule>
    <cfRule type="expression" dxfId="830" priority="810">
      <formula>C640="CSC"</formula>
    </cfRule>
    <cfRule type="expression" dxfId="829" priority="811">
      <formula>C640="CSE"</formula>
    </cfRule>
    <cfRule type="expression" dxfId="828" priority="812">
      <formula>C640="CSC"</formula>
    </cfRule>
  </conditionalFormatting>
  <conditionalFormatting sqref="I645">
    <cfRule type="expression" dxfId="827" priority="797">
      <formula>C645="CSE"</formula>
    </cfRule>
    <cfRule type="expression" dxfId="826" priority="798">
      <formula>C645="CSC"</formula>
    </cfRule>
    <cfRule type="expression" dxfId="825" priority="799">
      <formula>C645="CSE"</formula>
    </cfRule>
    <cfRule type="expression" dxfId="824" priority="800">
      <formula>C645="CSC"</formula>
    </cfRule>
    <cfRule type="expression" dxfId="823" priority="801">
      <formula>C645="CSE"</formula>
    </cfRule>
    <cfRule type="expression" dxfId="822" priority="802">
      <formula>C645="CSC"</formula>
    </cfRule>
    <cfRule type="expression" dxfId="821" priority="803">
      <formula>C645="CSE"</formula>
    </cfRule>
    <cfRule type="expression" dxfId="820" priority="804">
      <formula>C645="CSC"</formula>
    </cfRule>
  </conditionalFormatting>
  <conditionalFormatting sqref="I650">
    <cfRule type="expression" dxfId="819" priority="789">
      <formula>C650="CSE"</formula>
    </cfRule>
    <cfRule type="expression" dxfId="818" priority="790">
      <formula>C650="CSC"</formula>
    </cfRule>
    <cfRule type="expression" dxfId="817" priority="791">
      <formula>C650="CSE"</formula>
    </cfRule>
    <cfRule type="expression" dxfId="816" priority="792">
      <formula>C650="CSC"</formula>
    </cfRule>
    <cfRule type="expression" dxfId="815" priority="793">
      <formula>C650="CSE"</formula>
    </cfRule>
    <cfRule type="expression" dxfId="814" priority="794">
      <formula>C650="CSC"</formula>
    </cfRule>
    <cfRule type="expression" dxfId="813" priority="795">
      <formula>C650="CSE"</formula>
    </cfRule>
    <cfRule type="expression" dxfId="812" priority="796">
      <formula>C650="CSC"</formula>
    </cfRule>
  </conditionalFormatting>
  <conditionalFormatting sqref="I655">
    <cfRule type="expression" dxfId="811" priority="781">
      <formula>C655="CSE"</formula>
    </cfRule>
    <cfRule type="expression" dxfId="810" priority="782">
      <formula>C655="CSC"</formula>
    </cfRule>
    <cfRule type="expression" dxfId="809" priority="783">
      <formula>C655="CSE"</formula>
    </cfRule>
    <cfRule type="expression" dxfId="808" priority="784">
      <formula>C655="CSC"</formula>
    </cfRule>
    <cfRule type="expression" dxfId="807" priority="785">
      <formula>C655="CSE"</formula>
    </cfRule>
    <cfRule type="expression" dxfId="806" priority="786">
      <formula>C655="CSC"</formula>
    </cfRule>
    <cfRule type="expression" dxfId="805" priority="787">
      <formula>C655="CSE"</formula>
    </cfRule>
    <cfRule type="expression" dxfId="804" priority="788">
      <formula>C655="CSC"</formula>
    </cfRule>
  </conditionalFormatting>
  <conditionalFormatting sqref="I660">
    <cfRule type="expression" dxfId="803" priority="773">
      <formula>C660="CSE"</formula>
    </cfRule>
    <cfRule type="expression" dxfId="802" priority="774">
      <formula>C660="CSC"</formula>
    </cfRule>
    <cfRule type="expression" dxfId="801" priority="775">
      <formula>C660="CSE"</formula>
    </cfRule>
    <cfRule type="expression" dxfId="800" priority="776">
      <formula>C660="CSC"</formula>
    </cfRule>
    <cfRule type="expression" dxfId="799" priority="777">
      <formula>C660="CSE"</formula>
    </cfRule>
    <cfRule type="expression" dxfId="798" priority="778">
      <formula>C660="CSC"</formula>
    </cfRule>
    <cfRule type="expression" dxfId="797" priority="779">
      <formula>C660="CSE"</formula>
    </cfRule>
    <cfRule type="expression" dxfId="796" priority="780">
      <formula>C660="CSC"</formula>
    </cfRule>
  </conditionalFormatting>
  <conditionalFormatting sqref="I665">
    <cfRule type="expression" dxfId="795" priority="765">
      <formula>C665="CSE"</formula>
    </cfRule>
    <cfRule type="expression" dxfId="794" priority="766">
      <formula>C665="CSC"</formula>
    </cfRule>
    <cfRule type="expression" dxfId="793" priority="767">
      <formula>C665="CSE"</formula>
    </cfRule>
    <cfRule type="expression" dxfId="792" priority="768">
      <formula>C665="CSC"</formula>
    </cfRule>
    <cfRule type="expression" dxfId="791" priority="769">
      <formula>C665="CSE"</formula>
    </cfRule>
    <cfRule type="expression" dxfId="790" priority="770">
      <formula>C665="CSC"</formula>
    </cfRule>
    <cfRule type="expression" dxfId="789" priority="771">
      <formula>C665="CSE"</formula>
    </cfRule>
    <cfRule type="expression" dxfId="788" priority="772">
      <formula>C665="CSC"</formula>
    </cfRule>
  </conditionalFormatting>
  <conditionalFormatting sqref="I670">
    <cfRule type="expression" dxfId="787" priority="757">
      <formula>C670="CSE"</formula>
    </cfRule>
    <cfRule type="expression" dxfId="786" priority="758">
      <formula>C670="CSC"</formula>
    </cfRule>
    <cfRule type="expression" dxfId="785" priority="759">
      <formula>C670="CSE"</formula>
    </cfRule>
    <cfRule type="expression" dxfId="784" priority="760">
      <formula>C670="CSC"</formula>
    </cfRule>
    <cfRule type="expression" dxfId="783" priority="761">
      <formula>C670="CSE"</formula>
    </cfRule>
    <cfRule type="expression" dxfId="782" priority="762">
      <formula>C670="CSC"</formula>
    </cfRule>
    <cfRule type="expression" dxfId="781" priority="763">
      <formula>C670="CSE"</formula>
    </cfRule>
    <cfRule type="expression" dxfId="780" priority="764">
      <formula>C670="CSC"</formula>
    </cfRule>
  </conditionalFormatting>
  <conditionalFormatting sqref="I675">
    <cfRule type="expression" dxfId="779" priority="749">
      <formula>C675="CSE"</formula>
    </cfRule>
    <cfRule type="expression" dxfId="778" priority="750">
      <formula>C675="CSC"</formula>
    </cfRule>
    <cfRule type="expression" dxfId="777" priority="751">
      <formula>C675="CSE"</formula>
    </cfRule>
    <cfRule type="expression" dxfId="776" priority="752">
      <formula>C675="CSC"</formula>
    </cfRule>
    <cfRule type="expression" dxfId="775" priority="753">
      <formula>C675="CSE"</formula>
    </cfRule>
    <cfRule type="expression" dxfId="774" priority="754">
      <formula>C675="CSC"</formula>
    </cfRule>
    <cfRule type="expression" dxfId="773" priority="755">
      <formula>C675="CSE"</formula>
    </cfRule>
    <cfRule type="expression" dxfId="772" priority="756">
      <formula>C675="CSC"</formula>
    </cfRule>
  </conditionalFormatting>
  <conditionalFormatting sqref="I680">
    <cfRule type="expression" dxfId="771" priority="741">
      <formula>C680="CSE"</formula>
    </cfRule>
    <cfRule type="expression" dxfId="770" priority="742">
      <formula>C680="CSC"</formula>
    </cfRule>
    <cfRule type="expression" dxfId="769" priority="743">
      <formula>C680="CSE"</formula>
    </cfRule>
    <cfRule type="expression" dxfId="768" priority="744">
      <formula>C680="CSC"</formula>
    </cfRule>
    <cfRule type="expression" dxfId="767" priority="745">
      <formula>C680="CSE"</formula>
    </cfRule>
    <cfRule type="expression" dxfId="766" priority="746">
      <formula>C680="CSC"</formula>
    </cfRule>
    <cfRule type="expression" dxfId="765" priority="747">
      <formula>C680="CSE"</formula>
    </cfRule>
    <cfRule type="expression" dxfId="764" priority="748">
      <formula>C680="CSC"</formula>
    </cfRule>
  </conditionalFormatting>
  <conditionalFormatting sqref="I685">
    <cfRule type="expression" dxfId="763" priority="733">
      <formula>C685="CSE"</formula>
    </cfRule>
    <cfRule type="expression" dxfId="762" priority="734">
      <formula>C685="CSC"</formula>
    </cfRule>
    <cfRule type="expression" dxfId="761" priority="735">
      <formula>C685="CSE"</formula>
    </cfRule>
    <cfRule type="expression" dxfId="760" priority="736">
      <formula>C685="CSC"</formula>
    </cfRule>
    <cfRule type="expression" dxfId="759" priority="737">
      <formula>C685="CSE"</formula>
    </cfRule>
    <cfRule type="expression" dxfId="758" priority="738">
      <formula>C685="CSC"</formula>
    </cfRule>
    <cfRule type="expression" dxfId="757" priority="739">
      <formula>C685="CSE"</formula>
    </cfRule>
    <cfRule type="expression" dxfId="756" priority="740">
      <formula>C685="CSC"</formula>
    </cfRule>
  </conditionalFormatting>
  <conditionalFormatting sqref="I690">
    <cfRule type="expression" dxfId="755" priority="725">
      <formula>C690="CSE"</formula>
    </cfRule>
    <cfRule type="expression" dxfId="754" priority="726">
      <formula>C690="CSC"</formula>
    </cfRule>
    <cfRule type="expression" dxfId="753" priority="727">
      <formula>C690="CSE"</formula>
    </cfRule>
    <cfRule type="expression" dxfId="752" priority="728">
      <formula>C690="CSC"</formula>
    </cfRule>
    <cfRule type="expression" dxfId="751" priority="729">
      <formula>C690="CSE"</formula>
    </cfRule>
    <cfRule type="expression" dxfId="750" priority="730">
      <formula>C690="CSC"</formula>
    </cfRule>
    <cfRule type="expression" dxfId="749" priority="731">
      <formula>C690="CSE"</formula>
    </cfRule>
    <cfRule type="expression" dxfId="748" priority="732">
      <formula>C690="CSC"</formula>
    </cfRule>
  </conditionalFormatting>
  <conditionalFormatting sqref="I695">
    <cfRule type="expression" dxfId="747" priority="717">
      <formula>C695="CSE"</formula>
    </cfRule>
    <cfRule type="expression" dxfId="746" priority="718">
      <formula>C695="CSC"</formula>
    </cfRule>
    <cfRule type="expression" dxfId="745" priority="719">
      <formula>C695="CSE"</formula>
    </cfRule>
    <cfRule type="expression" dxfId="744" priority="720">
      <formula>C695="CSC"</formula>
    </cfRule>
    <cfRule type="expression" dxfId="743" priority="721">
      <formula>C695="CSE"</formula>
    </cfRule>
    <cfRule type="expression" dxfId="742" priority="722">
      <formula>C695="CSC"</formula>
    </cfRule>
    <cfRule type="expression" dxfId="741" priority="723">
      <formula>C695="CSE"</formula>
    </cfRule>
    <cfRule type="expression" dxfId="740" priority="724">
      <formula>C695="CSC"</formula>
    </cfRule>
  </conditionalFormatting>
  <conditionalFormatting sqref="I700">
    <cfRule type="expression" dxfId="739" priority="709">
      <formula>C700="CSE"</formula>
    </cfRule>
    <cfRule type="expression" dxfId="738" priority="710">
      <formula>C700="CSC"</formula>
    </cfRule>
    <cfRule type="expression" dxfId="737" priority="711">
      <formula>C700="CSE"</formula>
    </cfRule>
    <cfRule type="expression" dxfId="736" priority="712">
      <formula>C700="CSC"</formula>
    </cfRule>
    <cfRule type="expression" dxfId="735" priority="713">
      <formula>C700="CSE"</formula>
    </cfRule>
    <cfRule type="expression" dxfId="734" priority="714">
      <formula>C700="CSC"</formula>
    </cfRule>
    <cfRule type="expression" dxfId="733" priority="715">
      <formula>C700="CSE"</formula>
    </cfRule>
    <cfRule type="expression" dxfId="732" priority="716">
      <formula>C700="CSC"</formula>
    </cfRule>
  </conditionalFormatting>
  <conditionalFormatting sqref="I705">
    <cfRule type="expression" dxfId="731" priority="701">
      <formula>C705="CSE"</formula>
    </cfRule>
    <cfRule type="expression" dxfId="730" priority="702">
      <formula>C705="CSC"</formula>
    </cfRule>
    <cfRule type="expression" dxfId="729" priority="703">
      <formula>C705="CSE"</formula>
    </cfRule>
    <cfRule type="expression" dxfId="728" priority="704">
      <formula>C705="CSC"</formula>
    </cfRule>
    <cfRule type="expression" dxfId="727" priority="705">
      <formula>C705="CSE"</formula>
    </cfRule>
    <cfRule type="expression" dxfId="726" priority="706">
      <formula>C705="CSC"</formula>
    </cfRule>
    <cfRule type="expression" dxfId="725" priority="707">
      <formula>C705="CSE"</formula>
    </cfRule>
    <cfRule type="expression" dxfId="724" priority="708">
      <formula>C705="CSC"</formula>
    </cfRule>
  </conditionalFormatting>
  <conditionalFormatting sqref="I710">
    <cfRule type="expression" dxfId="723" priority="693">
      <formula>C710="CSE"</formula>
    </cfRule>
    <cfRule type="expression" dxfId="722" priority="694">
      <formula>C710="CSC"</formula>
    </cfRule>
    <cfRule type="expression" dxfId="721" priority="695">
      <formula>C710="CSE"</formula>
    </cfRule>
    <cfRule type="expression" dxfId="720" priority="696">
      <formula>C710="CSC"</formula>
    </cfRule>
    <cfRule type="expression" dxfId="719" priority="697">
      <formula>C710="CSE"</formula>
    </cfRule>
    <cfRule type="expression" dxfId="718" priority="698">
      <formula>C710="CSC"</formula>
    </cfRule>
    <cfRule type="expression" dxfId="717" priority="699">
      <formula>C710="CSE"</formula>
    </cfRule>
    <cfRule type="expression" dxfId="716" priority="700">
      <formula>C710="CSC"</formula>
    </cfRule>
  </conditionalFormatting>
  <conditionalFormatting sqref="I715">
    <cfRule type="expression" dxfId="715" priority="685">
      <formula>C715="CSE"</formula>
    </cfRule>
    <cfRule type="expression" dxfId="714" priority="686">
      <formula>C715="CSC"</formula>
    </cfRule>
    <cfRule type="expression" dxfId="713" priority="687">
      <formula>C715="CSE"</formula>
    </cfRule>
    <cfRule type="expression" dxfId="712" priority="688">
      <formula>C715="CSC"</formula>
    </cfRule>
    <cfRule type="expression" dxfId="711" priority="689">
      <formula>C715="CSE"</formula>
    </cfRule>
    <cfRule type="expression" dxfId="710" priority="690">
      <formula>C715="CSC"</formula>
    </cfRule>
    <cfRule type="expression" dxfId="709" priority="691">
      <formula>C715="CSE"</formula>
    </cfRule>
    <cfRule type="expression" dxfId="708" priority="692">
      <formula>C715="CSC"</formula>
    </cfRule>
  </conditionalFormatting>
  <conditionalFormatting sqref="I720">
    <cfRule type="expression" dxfId="707" priority="677">
      <formula>C720="CSE"</formula>
    </cfRule>
    <cfRule type="expression" dxfId="706" priority="678">
      <formula>C720="CSC"</formula>
    </cfRule>
    <cfRule type="expression" dxfId="705" priority="679">
      <formula>C720="CSE"</formula>
    </cfRule>
    <cfRule type="expression" dxfId="704" priority="680">
      <formula>C720="CSC"</formula>
    </cfRule>
    <cfRule type="expression" dxfId="703" priority="681">
      <formula>C720="CSE"</formula>
    </cfRule>
    <cfRule type="expression" dxfId="702" priority="682">
      <formula>C720="CSC"</formula>
    </cfRule>
    <cfRule type="expression" dxfId="701" priority="683">
      <formula>C720="CSE"</formula>
    </cfRule>
    <cfRule type="expression" dxfId="700" priority="684">
      <formula>C720="CSC"</formula>
    </cfRule>
  </conditionalFormatting>
  <conditionalFormatting sqref="I725">
    <cfRule type="expression" dxfId="699" priority="669">
      <formula>C725="CSE"</formula>
    </cfRule>
    <cfRule type="expression" dxfId="698" priority="670">
      <formula>C725="CSC"</formula>
    </cfRule>
    <cfRule type="expression" dxfId="697" priority="671">
      <formula>C725="CSE"</formula>
    </cfRule>
    <cfRule type="expression" dxfId="696" priority="672">
      <formula>C725="CSC"</formula>
    </cfRule>
    <cfRule type="expression" dxfId="695" priority="673">
      <formula>C725="CSE"</formula>
    </cfRule>
    <cfRule type="expression" dxfId="694" priority="674">
      <formula>C725="CSC"</formula>
    </cfRule>
    <cfRule type="expression" dxfId="693" priority="675">
      <formula>C725="CSE"</formula>
    </cfRule>
    <cfRule type="expression" dxfId="692" priority="676">
      <formula>C725="CSC"</formula>
    </cfRule>
  </conditionalFormatting>
  <conditionalFormatting sqref="I730">
    <cfRule type="expression" dxfId="691" priority="661">
      <formula>C730="CSE"</formula>
    </cfRule>
    <cfRule type="expression" dxfId="690" priority="662">
      <formula>C730="CSC"</formula>
    </cfRule>
    <cfRule type="expression" dxfId="689" priority="663">
      <formula>C730="CSE"</formula>
    </cfRule>
    <cfRule type="expression" dxfId="688" priority="664">
      <formula>C730="CSC"</formula>
    </cfRule>
    <cfRule type="expression" dxfId="687" priority="665">
      <formula>C730="CSE"</formula>
    </cfRule>
    <cfRule type="expression" dxfId="686" priority="666">
      <formula>C730="CSC"</formula>
    </cfRule>
    <cfRule type="expression" dxfId="685" priority="667">
      <formula>C730="CSE"</formula>
    </cfRule>
    <cfRule type="expression" dxfId="684" priority="668">
      <formula>C730="CSC"</formula>
    </cfRule>
  </conditionalFormatting>
  <conditionalFormatting sqref="I735">
    <cfRule type="expression" dxfId="683" priority="653">
      <formula>C735="CSE"</formula>
    </cfRule>
    <cfRule type="expression" dxfId="682" priority="654">
      <formula>C735="CSC"</formula>
    </cfRule>
    <cfRule type="expression" dxfId="681" priority="655">
      <formula>C735="CSE"</formula>
    </cfRule>
    <cfRule type="expression" dxfId="680" priority="656">
      <formula>C735="CSC"</formula>
    </cfRule>
    <cfRule type="expression" dxfId="679" priority="657">
      <formula>C735="CSE"</formula>
    </cfRule>
    <cfRule type="expression" dxfId="678" priority="658">
      <formula>C735="CSC"</formula>
    </cfRule>
    <cfRule type="expression" dxfId="677" priority="659">
      <formula>C735="CSE"</formula>
    </cfRule>
    <cfRule type="expression" dxfId="676" priority="660">
      <formula>C735="CSC"</formula>
    </cfRule>
  </conditionalFormatting>
  <conditionalFormatting sqref="I740">
    <cfRule type="expression" dxfId="675" priority="645">
      <formula>C740="CSE"</formula>
    </cfRule>
    <cfRule type="expression" dxfId="674" priority="646">
      <formula>C740="CSC"</formula>
    </cfRule>
    <cfRule type="expression" dxfId="673" priority="647">
      <formula>C740="CSE"</formula>
    </cfRule>
    <cfRule type="expression" dxfId="672" priority="648">
      <formula>C740="CSC"</formula>
    </cfRule>
    <cfRule type="expression" dxfId="671" priority="649">
      <formula>C740="CSE"</formula>
    </cfRule>
    <cfRule type="expression" dxfId="670" priority="650">
      <formula>C740="CSC"</formula>
    </cfRule>
    <cfRule type="expression" dxfId="669" priority="651">
      <formula>C740="CSE"</formula>
    </cfRule>
    <cfRule type="expression" dxfId="668" priority="652">
      <formula>C740="CSC"</formula>
    </cfRule>
  </conditionalFormatting>
  <conditionalFormatting sqref="I745">
    <cfRule type="expression" dxfId="667" priority="637">
      <formula>C745="CSE"</formula>
    </cfRule>
    <cfRule type="expression" dxfId="666" priority="638">
      <formula>C745="CSC"</formula>
    </cfRule>
    <cfRule type="expression" dxfId="665" priority="639">
      <formula>C745="CSE"</formula>
    </cfRule>
    <cfRule type="expression" dxfId="664" priority="640">
      <formula>C745="CSC"</formula>
    </cfRule>
    <cfRule type="expression" dxfId="663" priority="641">
      <formula>C745="CSE"</formula>
    </cfRule>
    <cfRule type="expression" dxfId="662" priority="642">
      <formula>C745="CSC"</formula>
    </cfRule>
    <cfRule type="expression" dxfId="661" priority="643">
      <formula>C745="CSE"</formula>
    </cfRule>
    <cfRule type="expression" dxfId="660" priority="644">
      <formula>C745="CSC"</formula>
    </cfRule>
  </conditionalFormatting>
  <conditionalFormatting sqref="I750">
    <cfRule type="expression" dxfId="659" priority="629">
      <formula>C750="CSE"</formula>
    </cfRule>
    <cfRule type="expression" dxfId="658" priority="630">
      <formula>C750="CSC"</formula>
    </cfRule>
    <cfRule type="expression" dxfId="657" priority="631">
      <formula>C750="CSE"</formula>
    </cfRule>
    <cfRule type="expression" dxfId="656" priority="632">
      <formula>C750="CSC"</formula>
    </cfRule>
    <cfRule type="expression" dxfId="655" priority="633">
      <formula>C750="CSE"</formula>
    </cfRule>
    <cfRule type="expression" dxfId="654" priority="634">
      <formula>C750="CSC"</formula>
    </cfRule>
    <cfRule type="expression" dxfId="653" priority="635">
      <formula>C750="CSE"</formula>
    </cfRule>
    <cfRule type="expression" dxfId="652" priority="636">
      <formula>C750="CSC"</formula>
    </cfRule>
  </conditionalFormatting>
  <conditionalFormatting sqref="I755">
    <cfRule type="expression" dxfId="651" priority="621">
      <formula>C755="CSE"</formula>
    </cfRule>
    <cfRule type="expression" dxfId="650" priority="622">
      <formula>C755="CSC"</formula>
    </cfRule>
    <cfRule type="expression" dxfId="649" priority="623">
      <formula>C755="CSE"</formula>
    </cfRule>
    <cfRule type="expression" dxfId="648" priority="624">
      <formula>C755="CSC"</formula>
    </cfRule>
    <cfRule type="expression" dxfId="647" priority="625">
      <formula>C755="CSE"</formula>
    </cfRule>
    <cfRule type="expression" dxfId="646" priority="626">
      <formula>C755="CSC"</formula>
    </cfRule>
    <cfRule type="expression" dxfId="645" priority="627">
      <formula>C755="CSE"</formula>
    </cfRule>
    <cfRule type="expression" dxfId="644" priority="628">
      <formula>C755="CSC"</formula>
    </cfRule>
  </conditionalFormatting>
  <conditionalFormatting sqref="I760">
    <cfRule type="expression" dxfId="643" priority="613">
      <formula>C760="CSE"</formula>
    </cfRule>
    <cfRule type="expression" dxfId="642" priority="614">
      <formula>C760="CSC"</formula>
    </cfRule>
    <cfRule type="expression" dxfId="641" priority="615">
      <formula>C760="CSE"</formula>
    </cfRule>
    <cfRule type="expression" dxfId="640" priority="616">
      <formula>C760="CSC"</formula>
    </cfRule>
    <cfRule type="expression" dxfId="639" priority="617">
      <formula>C760="CSE"</formula>
    </cfRule>
    <cfRule type="expression" dxfId="638" priority="618">
      <formula>C760="CSC"</formula>
    </cfRule>
    <cfRule type="expression" dxfId="637" priority="619">
      <formula>C760="CSE"</formula>
    </cfRule>
    <cfRule type="expression" dxfId="636" priority="620">
      <formula>C760="CSC"</formula>
    </cfRule>
  </conditionalFormatting>
  <conditionalFormatting sqref="I765">
    <cfRule type="expression" dxfId="635" priority="605">
      <formula>C765="CSE"</formula>
    </cfRule>
    <cfRule type="expression" dxfId="634" priority="606">
      <formula>C765="CSC"</formula>
    </cfRule>
    <cfRule type="expression" dxfId="633" priority="607">
      <formula>C765="CSE"</formula>
    </cfRule>
    <cfRule type="expression" dxfId="632" priority="608">
      <formula>C765="CSC"</formula>
    </cfRule>
    <cfRule type="expression" dxfId="631" priority="609">
      <formula>C765="CSE"</formula>
    </cfRule>
    <cfRule type="expression" dxfId="630" priority="610">
      <formula>C765="CSC"</formula>
    </cfRule>
    <cfRule type="expression" dxfId="629" priority="611">
      <formula>C765="CSE"</formula>
    </cfRule>
    <cfRule type="expression" dxfId="628" priority="612">
      <formula>C765="CSC"</formula>
    </cfRule>
  </conditionalFormatting>
  <conditionalFormatting sqref="I770">
    <cfRule type="expression" dxfId="627" priority="597">
      <formula>C770="CSE"</formula>
    </cfRule>
    <cfRule type="expression" dxfId="626" priority="598">
      <formula>C770="CSC"</formula>
    </cfRule>
    <cfRule type="expression" dxfId="625" priority="599">
      <formula>C770="CSE"</formula>
    </cfRule>
    <cfRule type="expression" dxfId="624" priority="600">
      <formula>C770="CSC"</formula>
    </cfRule>
    <cfRule type="expression" dxfId="623" priority="601">
      <formula>C770="CSE"</formula>
    </cfRule>
    <cfRule type="expression" dxfId="622" priority="602">
      <formula>C770="CSC"</formula>
    </cfRule>
    <cfRule type="expression" dxfId="621" priority="603">
      <formula>C770="CSE"</formula>
    </cfRule>
    <cfRule type="expression" dxfId="620" priority="604">
      <formula>C770="CSC"</formula>
    </cfRule>
  </conditionalFormatting>
  <conditionalFormatting sqref="I775">
    <cfRule type="expression" dxfId="619" priority="589">
      <formula>C775="CSE"</formula>
    </cfRule>
    <cfRule type="expression" dxfId="618" priority="590">
      <formula>C775="CSC"</formula>
    </cfRule>
    <cfRule type="expression" dxfId="617" priority="591">
      <formula>C775="CSE"</formula>
    </cfRule>
    <cfRule type="expression" dxfId="616" priority="592">
      <formula>C775="CSC"</formula>
    </cfRule>
    <cfRule type="expression" dxfId="615" priority="593">
      <formula>C775="CSE"</formula>
    </cfRule>
    <cfRule type="expression" dxfId="614" priority="594">
      <formula>C775="CSC"</formula>
    </cfRule>
    <cfRule type="expression" dxfId="613" priority="595">
      <formula>C775="CSE"</formula>
    </cfRule>
    <cfRule type="expression" dxfId="612" priority="596">
      <formula>C775="CSC"</formula>
    </cfRule>
  </conditionalFormatting>
  <conditionalFormatting sqref="I780">
    <cfRule type="expression" dxfId="611" priority="581">
      <formula>C780="CSE"</formula>
    </cfRule>
    <cfRule type="expression" dxfId="610" priority="582">
      <formula>C780="CSC"</formula>
    </cfRule>
    <cfRule type="expression" dxfId="609" priority="583">
      <formula>C780="CSE"</formula>
    </cfRule>
    <cfRule type="expression" dxfId="608" priority="584">
      <formula>C780="CSC"</formula>
    </cfRule>
    <cfRule type="expression" dxfId="607" priority="585">
      <formula>C780="CSE"</formula>
    </cfRule>
    <cfRule type="expression" dxfId="606" priority="586">
      <formula>C780="CSC"</formula>
    </cfRule>
    <cfRule type="expression" dxfId="605" priority="587">
      <formula>C780="CSE"</formula>
    </cfRule>
    <cfRule type="expression" dxfId="604" priority="588">
      <formula>C780="CSC"</formula>
    </cfRule>
  </conditionalFormatting>
  <conditionalFormatting sqref="I785">
    <cfRule type="expression" dxfId="603" priority="573">
      <formula>C785="CSE"</formula>
    </cfRule>
    <cfRule type="expression" dxfId="602" priority="574">
      <formula>C785="CSC"</formula>
    </cfRule>
    <cfRule type="expression" dxfId="601" priority="575">
      <formula>C785="CSE"</formula>
    </cfRule>
    <cfRule type="expression" dxfId="600" priority="576">
      <formula>C785="CSC"</formula>
    </cfRule>
    <cfRule type="expression" dxfId="599" priority="577">
      <formula>C785="CSE"</formula>
    </cfRule>
    <cfRule type="expression" dxfId="598" priority="578">
      <formula>C785="CSC"</formula>
    </cfRule>
    <cfRule type="expression" dxfId="597" priority="579">
      <formula>C785="CSE"</formula>
    </cfRule>
    <cfRule type="expression" dxfId="596" priority="580">
      <formula>C785="CSC"</formula>
    </cfRule>
  </conditionalFormatting>
  <conditionalFormatting sqref="I790">
    <cfRule type="expression" dxfId="595" priority="565">
      <formula>C790="CSE"</formula>
    </cfRule>
    <cfRule type="expression" dxfId="594" priority="566">
      <formula>C790="CSC"</formula>
    </cfRule>
    <cfRule type="expression" dxfId="593" priority="567">
      <formula>C790="CSE"</formula>
    </cfRule>
    <cfRule type="expression" dxfId="592" priority="568">
      <formula>C790="CSC"</formula>
    </cfRule>
    <cfRule type="expression" dxfId="591" priority="569">
      <formula>C790="CSE"</formula>
    </cfRule>
    <cfRule type="expression" dxfId="590" priority="570">
      <formula>C790="CSC"</formula>
    </cfRule>
    <cfRule type="expression" dxfId="589" priority="571">
      <formula>C790="CSE"</formula>
    </cfRule>
    <cfRule type="expression" dxfId="588" priority="572">
      <formula>C790="CSC"</formula>
    </cfRule>
  </conditionalFormatting>
  <conditionalFormatting sqref="I795">
    <cfRule type="expression" dxfId="587" priority="557">
      <formula>C795="CSE"</formula>
    </cfRule>
    <cfRule type="expression" dxfId="586" priority="558">
      <formula>C795="CSC"</formula>
    </cfRule>
    <cfRule type="expression" dxfId="585" priority="559">
      <formula>C795="CSE"</formula>
    </cfRule>
    <cfRule type="expression" dxfId="584" priority="560">
      <formula>C795="CSC"</formula>
    </cfRule>
    <cfRule type="expression" dxfId="583" priority="561">
      <formula>C795="CSE"</formula>
    </cfRule>
    <cfRule type="expression" dxfId="582" priority="562">
      <formula>C795="CSC"</formula>
    </cfRule>
    <cfRule type="expression" dxfId="581" priority="563">
      <formula>C795="CSE"</formula>
    </cfRule>
    <cfRule type="expression" dxfId="580" priority="564">
      <formula>C795="CSC"</formula>
    </cfRule>
  </conditionalFormatting>
  <conditionalFormatting sqref="I800">
    <cfRule type="expression" dxfId="579" priority="549">
      <formula>C800="CSE"</formula>
    </cfRule>
    <cfRule type="expression" dxfId="578" priority="550">
      <formula>C800="CSC"</formula>
    </cfRule>
    <cfRule type="expression" dxfId="577" priority="551">
      <formula>C800="CSE"</formula>
    </cfRule>
    <cfRule type="expression" dxfId="576" priority="552">
      <formula>C800="CSC"</formula>
    </cfRule>
    <cfRule type="expression" dxfId="575" priority="553">
      <formula>C800="CSE"</formula>
    </cfRule>
    <cfRule type="expression" dxfId="574" priority="554">
      <formula>C800="CSC"</formula>
    </cfRule>
    <cfRule type="expression" dxfId="573" priority="555">
      <formula>C800="CSE"</formula>
    </cfRule>
    <cfRule type="expression" dxfId="572" priority="556">
      <formula>C800="CSC"</formula>
    </cfRule>
  </conditionalFormatting>
  <conditionalFormatting sqref="I805">
    <cfRule type="expression" dxfId="571" priority="541">
      <formula>C805="CSE"</formula>
    </cfRule>
    <cfRule type="expression" dxfId="570" priority="542">
      <formula>C805="CSC"</formula>
    </cfRule>
    <cfRule type="expression" dxfId="569" priority="543">
      <formula>C805="CSE"</formula>
    </cfRule>
    <cfRule type="expression" dxfId="568" priority="544">
      <formula>C805="CSC"</formula>
    </cfRule>
    <cfRule type="expression" dxfId="567" priority="545">
      <formula>C805="CSE"</formula>
    </cfRule>
    <cfRule type="expression" dxfId="566" priority="546">
      <formula>C805="CSC"</formula>
    </cfRule>
    <cfRule type="expression" dxfId="565" priority="547">
      <formula>C805="CSE"</formula>
    </cfRule>
    <cfRule type="expression" dxfId="564" priority="548">
      <formula>C805="CSC"</formula>
    </cfRule>
  </conditionalFormatting>
  <conditionalFormatting sqref="I810">
    <cfRule type="expression" dxfId="563" priority="533">
      <formula>C810="CSE"</formula>
    </cfRule>
    <cfRule type="expression" dxfId="562" priority="534">
      <formula>C810="CSC"</formula>
    </cfRule>
    <cfRule type="expression" dxfId="561" priority="535">
      <formula>C810="CSE"</formula>
    </cfRule>
    <cfRule type="expression" dxfId="560" priority="536">
      <formula>C810="CSC"</formula>
    </cfRule>
    <cfRule type="expression" dxfId="559" priority="537">
      <formula>C810="CSE"</formula>
    </cfRule>
    <cfRule type="expression" dxfId="558" priority="538">
      <formula>C810="CSC"</formula>
    </cfRule>
    <cfRule type="expression" dxfId="557" priority="539">
      <formula>C810="CSE"</formula>
    </cfRule>
    <cfRule type="expression" dxfId="556" priority="540">
      <formula>C810="CSC"</formula>
    </cfRule>
  </conditionalFormatting>
  <conditionalFormatting sqref="I815">
    <cfRule type="expression" dxfId="555" priority="525">
      <formula>C815="CSE"</formula>
    </cfRule>
    <cfRule type="expression" dxfId="554" priority="526">
      <formula>C815="CSC"</formula>
    </cfRule>
    <cfRule type="expression" dxfId="553" priority="527">
      <formula>C815="CSE"</formula>
    </cfRule>
    <cfRule type="expression" dxfId="552" priority="528">
      <formula>C815="CSC"</formula>
    </cfRule>
    <cfRule type="expression" dxfId="551" priority="529">
      <formula>C815="CSE"</formula>
    </cfRule>
    <cfRule type="expression" dxfId="550" priority="530">
      <formula>C815="CSC"</formula>
    </cfRule>
    <cfRule type="expression" dxfId="549" priority="531">
      <formula>C815="CSE"</formula>
    </cfRule>
    <cfRule type="expression" dxfId="548" priority="532">
      <formula>C815="CSC"</formula>
    </cfRule>
  </conditionalFormatting>
  <conditionalFormatting sqref="I820">
    <cfRule type="expression" dxfId="547" priority="517">
      <formula>C820="CSE"</formula>
    </cfRule>
    <cfRule type="expression" dxfId="546" priority="518">
      <formula>C820="CSC"</formula>
    </cfRule>
    <cfRule type="expression" dxfId="545" priority="519">
      <formula>C820="CSE"</formula>
    </cfRule>
    <cfRule type="expression" dxfId="544" priority="520">
      <formula>C820="CSC"</formula>
    </cfRule>
    <cfRule type="expression" dxfId="543" priority="521">
      <formula>C820="CSE"</formula>
    </cfRule>
    <cfRule type="expression" dxfId="542" priority="522">
      <formula>C820="CSC"</formula>
    </cfRule>
    <cfRule type="expression" dxfId="541" priority="523">
      <formula>C820="CSE"</formula>
    </cfRule>
    <cfRule type="expression" dxfId="540" priority="524">
      <formula>C820="CSC"</formula>
    </cfRule>
  </conditionalFormatting>
  <conditionalFormatting sqref="I825">
    <cfRule type="expression" dxfId="539" priority="509">
      <formula>C825="CSE"</formula>
    </cfRule>
    <cfRule type="expression" dxfId="538" priority="510">
      <formula>C825="CSC"</formula>
    </cfRule>
    <cfRule type="expression" dxfId="537" priority="511">
      <formula>C825="CSE"</formula>
    </cfRule>
    <cfRule type="expression" dxfId="536" priority="512">
      <formula>C825="CSC"</formula>
    </cfRule>
    <cfRule type="expression" dxfId="535" priority="513">
      <formula>C825="CSE"</formula>
    </cfRule>
    <cfRule type="expression" dxfId="534" priority="514">
      <formula>C825="CSC"</formula>
    </cfRule>
    <cfRule type="expression" dxfId="533" priority="515">
      <formula>C825="CSE"</formula>
    </cfRule>
    <cfRule type="expression" dxfId="532" priority="516">
      <formula>C825="CSC"</formula>
    </cfRule>
  </conditionalFormatting>
  <conditionalFormatting sqref="I830">
    <cfRule type="expression" dxfId="531" priority="501">
      <formula>C830="CSE"</formula>
    </cfRule>
    <cfRule type="expression" dxfId="530" priority="502">
      <formula>C830="CSC"</formula>
    </cfRule>
    <cfRule type="expression" dxfId="529" priority="503">
      <formula>C830="CSE"</formula>
    </cfRule>
    <cfRule type="expression" dxfId="528" priority="504">
      <formula>C830="CSC"</formula>
    </cfRule>
    <cfRule type="expression" dxfId="527" priority="505">
      <formula>C830="CSE"</formula>
    </cfRule>
    <cfRule type="expression" dxfId="526" priority="506">
      <formula>C830="CSC"</formula>
    </cfRule>
    <cfRule type="expression" dxfId="525" priority="507">
      <formula>C830="CSE"</formula>
    </cfRule>
    <cfRule type="expression" dxfId="524" priority="508">
      <formula>C830="CSC"</formula>
    </cfRule>
  </conditionalFormatting>
  <conditionalFormatting sqref="I835">
    <cfRule type="expression" dxfId="523" priority="493">
      <formula>C835="CSE"</formula>
    </cfRule>
    <cfRule type="expression" dxfId="522" priority="494">
      <formula>C835="CSC"</formula>
    </cfRule>
    <cfRule type="expression" dxfId="521" priority="495">
      <formula>C835="CSE"</formula>
    </cfRule>
    <cfRule type="expression" dxfId="520" priority="496">
      <formula>C835="CSC"</formula>
    </cfRule>
    <cfRule type="expression" dxfId="519" priority="497">
      <formula>C835="CSE"</formula>
    </cfRule>
    <cfRule type="expression" dxfId="518" priority="498">
      <formula>C835="CSC"</formula>
    </cfRule>
    <cfRule type="expression" dxfId="517" priority="499">
      <formula>C835="CSE"</formula>
    </cfRule>
    <cfRule type="expression" dxfId="516" priority="500">
      <formula>C835="CSC"</formula>
    </cfRule>
  </conditionalFormatting>
  <conditionalFormatting sqref="I840">
    <cfRule type="expression" dxfId="515" priority="485">
      <formula>C840="CSE"</formula>
    </cfRule>
    <cfRule type="expression" dxfId="514" priority="486">
      <formula>C840="CSC"</formula>
    </cfRule>
    <cfRule type="expression" dxfId="513" priority="487">
      <formula>C840="CSE"</formula>
    </cfRule>
    <cfRule type="expression" dxfId="512" priority="488">
      <formula>C840="CSC"</formula>
    </cfRule>
    <cfRule type="expression" dxfId="511" priority="489">
      <formula>C840="CSE"</formula>
    </cfRule>
    <cfRule type="expression" dxfId="510" priority="490">
      <formula>C840="CSC"</formula>
    </cfRule>
    <cfRule type="expression" dxfId="509" priority="491">
      <formula>C840="CSE"</formula>
    </cfRule>
    <cfRule type="expression" dxfId="508" priority="492">
      <formula>C840="CSC"</formula>
    </cfRule>
  </conditionalFormatting>
  <conditionalFormatting sqref="I845">
    <cfRule type="expression" dxfId="507" priority="477">
      <formula>C845="CSE"</formula>
    </cfRule>
    <cfRule type="expression" dxfId="506" priority="478">
      <formula>C845="CSC"</formula>
    </cfRule>
    <cfRule type="expression" dxfId="505" priority="479">
      <formula>C845="CSE"</formula>
    </cfRule>
    <cfRule type="expression" dxfId="504" priority="480">
      <formula>C845="CSC"</formula>
    </cfRule>
    <cfRule type="expression" dxfId="503" priority="481">
      <formula>C845="CSE"</formula>
    </cfRule>
    <cfRule type="expression" dxfId="502" priority="482">
      <formula>C845="CSC"</formula>
    </cfRule>
    <cfRule type="expression" dxfId="501" priority="483">
      <formula>C845="CSE"</formula>
    </cfRule>
    <cfRule type="expression" dxfId="500" priority="484">
      <formula>C845="CSC"</formula>
    </cfRule>
  </conditionalFormatting>
  <conditionalFormatting sqref="I850">
    <cfRule type="expression" dxfId="499" priority="469">
      <formula>C850="CSE"</formula>
    </cfRule>
    <cfRule type="expression" dxfId="498" priority="470">
      <formula>C850="CSC"</formula>
    </cfRule>
    <cfRule type="expression" dxfId="497" priority="471">
      <formula>C850="CSE"</formula>
    </cfRule>
    <cfRule type="expression" dxfId="496" priority="472">
      <formula>C850="CSC"</formula>
    </cfRule>
    <cfRule type="expression" dxfId="495" priority="473">
      <formula>C850="CSE"</formula>
    </cfRule>
    <cfRule type="expression" dxfId="494" priority="474">
      <formula>C850="CSC"</formula>
    </cfRule>
    <cfRule type="expression" dxfId="493" priority="475">
      <formula>C850="CSE"</formula>
    </cfRule>
    <cfRule type="expression" dxfId="492" priority="476">
      <formula>C850="CSC"</formula>
    </cfRule>
  </conditionalFormatting>
  <conditionalFormatting sqref="I855">
    <cfRule type="expression" dxfId="491" priority="461">
      <formula>C855="CSE"</formula>
    </cfRule>
    <cfRule type="expression" dxfId="490" priority="462">
      <formula>C855="CSC"</formula>
    </cfRule>
    <cfRule type="expression" dxfId="489" priority="463">
      <formula>C855="CSE"</formula>
    </cfRule>
    <cfRule type="expression" dxfId="488" priority="464">
      <formula>C855="CSC"</formula>
    </cfRule>
    <cfRule type="expression" dxfId="487" priority="465">
      <formula>C855="CSE"</formula>
    </cfRule>
    <cfRule type="expression" dxfId="486" priority="466">
      <formula>C855="CSC"</formula>
    </cfRule>
    <cfRule type="expression" dxfId="485" priority="467">
      <formula>C855="CSE"</formula>
    </cfRule>
    <cfRule type="expression" dxfId="484" priority="468">
      <formula>C855="CSC"</formula>
    </cfRule>
  </conditionalFormatting>
  <conditionalFormatting sqref="I860">
    <cfRule type="expression" dxfId="483" priority="453">
      <formula>C860="CSE"</formula>
    </cfRule>
    <cfRule type="expression" dxfId="482" priority="454">
      <formula>C860="CSC"</formula>
    </cfRule>
    <cfRule type="expression" dxfId="481" priority="455">
      <formula>C860="CSE"</formula>
    </cfRule>
    <cfRule type="expression" dxfId="480" priority="456">
      <formula>C860="CSC"</formula>
    </cfRule>
    <cfRule type="expression" dxfId="479" priority="457">
      <formula>C860="CSE"</formula>
    </cfRule>
    <cfRule type="expression" dxfId="478" priority="458">
      <formula>C860="CSC"</formula>
    </cfRule>
    <cfRule type="expression" dxfId="477" priority="459">
      <formula>C860="CSE"</formula>
    </cfRule>
    <cfRule type="expression" dxfId="476" priority="460">
      <formula>C860="CSC"</formula>
    </cfRule>
  </conditionalFormatting>
  <conditionalFormatting sqref="I865">
    <cfRule type="expression" dxfId="475" priority="445">
      <formula>C865="CSE"</formula>
    </cfRule>
    <cfRule type="expression" dxfId="474" priority="446">
      <formula>C865="CSC"</formula>
    </cfRule>
    <cfRule type="expression" dxfId="473" priority="447">
      <formula>C865="CSE"</formula>
    </cfRule>
    <cfRule type="expression" dxfId="472" priority="448">
      <formula>C865="CSC"</formula>
    </cfRule>
    <cfRule type="expression" dxfId="471" priority="449">
      <formula>C865="CSE"</formula>
    </cfRule>
    <cfRule type="expression" dxfId="470" priority="450">
      <formula>C865="CSC"</formula>
    </cfRule>
    <cfRule type="expression" dxfId="469" priority="451">
      <formula>C865="CSE"</formula>
    </cfRule>
    <cfRule type="expression" dxfId="468" priority="452">
      <formula>C865="CSC"</formula>
    </cfRule>
  </conditionalFormatting>
  <conditionalFormatting sqref="I870">
    <cfRule type="expression" dxfId="467" priority="437">
      <formula>C870="CSE"</formula>
    </cfRule>
    <cfRule type="expression" dxfId="466" priority="438">
      <formula>C870="CSC"</formula>
    </cfRule>
    <cfRule type="expression" dxfId="465" priority="439">
      <formula>C870="CSE"</formula>
    </cfRule>
    <cfRule type="expression" dxfId="464" priority="440">
      <formula>C870="CSC"</formula>
    </cfRule>
    <cfRule type="expression" dxfId="463" priority="441">
      <formula>C870="CSE"</formula>
    </cfRule>
    <cfRule type="expression" dxfId="462" priority="442">
      <formula>C870="CSC"</formula>
    </cfRule>
    <cfRule type="expression" dxfId="461" priority="443">
      <formula>C870="CSE"</formula>
    </cfRule>
    <cfRule type="expression" dxfId="460" priority="444">
      <formula>C870="CSC"</formula>
    </cfRule>
  </conditionalFormatting>
  <conditionalFormatting sqref="I875">
    <cfRule type="expression" dxfId="459" priority="429">
      <formula>C875="CSE"</formula>
    </cfRule>
    <cfRule type="expression" dxfId="458" priority="430">
      <formula>C875="CSC"</formula>
    </cfRule>
    <cfRule type="expression" dxfId="457" priority="431">
      <formula>C875="CSE"</formula>
    </cfRule>
    <cfRule type="expression" dxfId="456" priority="432">
      <formula>C875="CSC"</formula>
    </cfRule>
    <cfRule type="expression" dxfId="455" priority="433">
      <formula>C875="CSE"</formula>
    </cfRule>
    <cfRule type="expression" dxfId="454" priority="434">
      <formula>C875="CSC"</formula>
    </cfRule>
    <cfRule type="expression" dxfId="453" priority="435">
      <formula>C875="CSE"</formula>
    </cfRule>
    <cfRule type="expression" dxfId="452" priority="436">
      <formula>C875="CSC"</formula>
    </cfRule>
  </conditionalFormatting>
  <conditionalFormatting sqref="I880">
    <cfRule type="expression" dxfId="451" priority="421">
      <formula>C880="CSE"</formula>
    </cfRule>
    <cfRule type="expression" dxfId="450" priority="422">
      <formula>C880="CSC"</formula>
    </cfRule>
    <cfRule type="expression" dxfId="449" priority="423">
      <formula>C880="CSE"</formula>
    </cfRule>
    <cfRule type="expression" dxfId="448" priority="424">
      <formula>C880="CSC"</formula>
    </cfRule>
    <cfRule type="expression" dxfId="447" priority="425">
      <formula>C880="CSE"</formula>
    </cfRule>
    <cfRule type="expression" dxfId="446" priority="426">
      <formula>C880="CSC"</formula>
    </cfRule>
    <cfRule type="expression" dxfId="445" priority="427">
      <formula>C880="CSE"</formula>
    </cfRule>
    <cfRule type="expression" dxfId="444" priority="428">
      <formula>C880="CSC"</formula>
    </cfRule>
  </conditionalFormatting>
  <conditionalFormatting sqref="I885">
    <cfRule type="expression" dxfId="443" priority="413">
      <formula>C885="CSE"</formula>
    </cfRule>
    <cfRule type="expression" dxfId="442" priority="414">
      <formula>C885="CSC"</formula>
    </cfRule>
    <cfRule type="expression" dxfId="441" priority="415">
      <formula>C885="CSE"</formula>
    </cfRule>
    <cfRule type="expression" dxfId="440" priority="416">
      <formula>C885="CSC"</formula>
    </cfRule>
    <cfRule type="expression" dxfId="439" priority="417">
      <formula>C885="CSE"</formula>
    </cfRule>
    <cfRule type="expression" dxfId="438" priority="418">
      <formula>C885="CSC"</formula>
    </cfRule>
    <cfRule type="expression" dxfId="437" priority="419">
      <formula>C885="CSE"</formula>
    </cfRule>
    <cfRule type="expression" dxfId="436" priority="420">
      <formula>C885="CSC"</formula>
    </cfRule>
  </conditionalFormatting>
  <conditionalFormatting sqref="I890">
    <cfRule type="expression" dxfId="435" priority="405">
      <formula>C890="CSE"</formula>
    </cfRule>
    <cfRule type="expression" dxfId="434" priority="406">
      <formula>C890="CSC"</formula>
    </cfRule>
    <cfRule type="expression" dxfId="433" priority="407">
      <formula>C890="CSE"</formula>
    </cfRule>
    <cfRule type="expression" dxfId="432" priority="408">
      <formula>C890="CSC"</formula>
    </cfRule>
    <cfRule type="expression" dxfId="431" priority="409">
      <formula>C890="CSE"</formula>
    </cfRule>
    <cfRule type="expression" dxfId="430" priority="410">
      <formula>C890="CSC"</formula>
    </cfRule>
    <cfRule type="expression" dxfId="429" priority="411">
      <formula>C890="CSE"</formula>
    </cfRule>
    <cfRule type="expression" dxfId="428" priority="412">
      <formula>C890="CSC"</formula>
    </cfRule>
  </conditionalFormatting>
  <conditionalFormatting sqref="I895">
    <cfRule type="expression" dxfId="427" priority="397">
      <formula>C895="CSE"</formula>
    </cfRule>
    <cfRule type="expression" dxfId="426" priority="398">
      <formula>C895="CSC"</formula>
    </cfRule>
    <cfRule type="expression" dxfId="425" priority="399">
      <formula>C895="CSE"</formula>
    </cfRule>
    <cfRule type="expression" dxfId="424" priority="400">
      <formula>C895="CSC"</formula>
    </cfRule>
    <cfRule type="expression" dxfId="423" priority="401">
      <formula>C895="CSE"</formula>
    </cfRule>
    <cfRule type="expression" dxfId="422" priority="402">
      <formula>C895="CSC"</formula>
    </cfRule>
    <cfRule type="expression" dxfId="421" priority="403">
      <formula>C895="CSE"</formula>
    </cfRule>
    <cfRule type="expression" dxfId="420" priority="404">
      <formula>C895="CSC"</formula>
    </cfRule>
  </conditionalFormatting>
  <conditionalFormatting sqref="I900">
    <cfRule type="expression" dxfId="419" priority="389">
      <formula>C900="CSE"</formula>
    </cfRule>
    <cfRule type="expression" dxfId="418" priority="390">
      <formula>C900="CSC"</formula>
    </cfRule>
    <cfRule type="expression" dxfId="417" priority="391">
      <formula>C900="CSE"</formula>
    </cfRule>
    <cfRule type="expression" dxfId="416" priority="392">
      <formula>C900="CSC"</formula>
    </cfRule>
    <cfRule type="expression" dxfId="415" priority="393">
      <formula>C900="CSE"</formula>
    </cfRule>
    <cfRule type="expression" dxfId="414" priority="394">
      <formula>C900="CSC"</formula>
    </cfRule>
    <cfRule type="expression" dxfId="413" priority="395">
      <formula>C900="CSE"</formula>
    </cfRule>
    <cfRule type="expression" dxfId="412" priority="396">
      <formula>C900="CSC"</formula>
    </cfRule>
  </conditionalFormatting>
  <conditionalFormatting sqref="I905">
    <cfRule type="expression" dxfId="411" priority="381">
      <formula>C905="CSE"</formula>
    </cfRule>
    <cfRule type="expression" dxfId="410" priority="382">
      <formula>C905="CSC"</formula>
    </cfRule>
    <cfRule type="expression" dxfId="409" priority="383">
      <formula>C905="CSE"</formula>
    </cfRule>
    <cfRule type="expression" dxfId="408" priority="384">
      <formula>C905="CSC"</formula>
    </cfRule>
    <cfRule type="expression" dxfId="407" priority="385">
      <formula>C905="CSE"</formula>
    </cfRule>
    <cfRule type="expression" dxfId="406" priority="386">
      <formula>C905="CSC"</formula>
    </cfRule>
    <cfRule type="expression" dxfId="405" priority="387">
      <formula>C905="CSE"</formula>
    </cfRule>
    <cfRule type="expression" dxfId="404" priority="388">
      <formula>C905="CSC"</formula>
    </cfRule>
  </conditionalFormatting>
  <conditionalFormatting sqref="I910">
    <cfRule type="expression" dxfId="403" priority="373">
      <formula>C910="CSE"</formula>
    </cfRule>
    <cfRule type="expression" dxfId="402" priority="374">
      <formula>C910="CSC"</formula>
    </cfRule>
    <cfRule type="expression" dxfId="401" priority="375">
      <formula>C910="CSE"</formula>
    </cfRule>
    <cfRule type="expression" dxfId="400" priority="376">
      <formula>C910="CSC"</formula>
    </cfRule>
    <cfRule type="expression" dxfId="399" priority="377">
      <formula>C910="CSE"</formula>
    </cfRule>
    <cfRule type="expression" dxfId="398" priority="378">
      <formula>C910="CSC"</formula>
    </cfRule>
    <cfRule type="expression" dxfId="397" priority="379">
      <formula>C910="CSE"</formula>
    </cfRule>
    <cfRule type="expression" dxfId="396" priority="380">
      <formula>C910="CSC"</formula>
    </cfRule>
  </conditionalFormatting>
  <conditionalFormatting sqref="J6:J910">
    <cfRule type="cellIs" dxfId="395" priority="367" operator="equal">
      <formula>"CRECHE"</formula>
    </cfRule>
    <cfRule type="cellIs" dxfId="394" priority="368" operator="equal">
      <formula>"ADAPTADO"</formula>
    </cfRule>
    <cfRule type="cellIs" dxfId="393" priority="369" operator="equal">
      <formula>"CRECHE"</formula>
    </cfRule>
    <cfRule type="cellIs" dxfId="392" priority="370" operator="equal">
      <formula>"ADAPTADO"</formula>
    </cfRule>
    <cfRule type="cellIs" dxfId="391" priority="371" operator="equal">
      <formula>"CRECHE"</formula>
    </cfRule>
    <cfRule type="cellIs" dxfId="390" priority="372" operator="equal">
      <formula>"ADAPTADO"</formula>
    </cfRule>
  </conditionalFormatting>
  <conditionalFormatting sqref="J6:K10">
    <cfRule type="expression" dxfId="389" priority="363">
      <formula>NOT(ISERROR(SEARCH("NORMAL",J6)))</formula>
    </cfRule>
    <cfRule type="expression" dxfId="388" priority="364">
      <formula>NOT(ISERROR(SEARCH("ADAPTADO",J6)))</formula>
    </cfRule>
    <cfRule type="expression" dxfId="387" priority="365">
      <formula>NOT(ISERROR(SEARCH("NORMAL",J6)))</formula>
    </cfRule>
    <cfRule type="expression" dxfId="386" priority="366">
      <formula>NOT(ISERROR(SEARCH("ADAPTADO",J6)))</formula>
    </cfRule>
  </conditionalFormatting>
  <conditionalFormatting sqref="J11:K15">
    <cfRule type="expression" dxfId="385" priority="361">
      <formula>NOT(ISERROR(SEARCH("NORMAL",J11)))</formula>
    </cfRule>
    <cfRule type="expression" dxfId="384" priority="362">
      <formula>NOT(ISERROR(SEARCH("ADAPTADO",J11)))</formula>
    </cfRule>
  </conditionalFormatting>
  <conditionalFormatting sqref="J11:K20">
    <cfRule type="expression" dxfId="383" priority="359">
      <formula>NOT(ISERROR(SEARCH("NORMAL",J11)))</formula>
    </cfRule>
    <cfRule type="expression" dxfId="382" priority="360">
      <formula>NOT(ISERROR(SEARCH("ADAPTADO",J11)))</formula>
    </cfRule>
  </conditionalFormatting>
  <conditionalFormatting sqref="J16:K25">
    <cfRule type="expression" dxfId="381" priority="357">
      <formula>NOT(ISERROR(SEARCH("NORMAL",J16)))</formula>
    </cfRule>
    <cfRule type="expression" dxfId="380" priority="358">
      <formula>NOT(ISERROR(SEARCH("ADAPTADO",J16)))</formula>
    </cfRule>
  </conditionalFormatting>
  <conditionalFormatting sqref="J21:K30">
    <cfRule type="expression" dxfId="379" priority="355">
      <formula>NOT(ISERROR(SEARCH("NORMAL",J21)))</formula>
    </cfRule>
    <cfRule type="expression" dxfId="378" priority="356">
      <formula>NOT(ISERROR(SEARCH("ADAPTADO",J21)))</formula>
    </cfRule>
  </conditionalFormatting>
  <conditionalFormatting sqref="J26:K35">
    <cfRule type="expression" dxfId="377" priority="353">
      <formula>NOT(ISERROR(SEARCH("NORMAL",J26)))</formula>
    </cfRule>
    <cfRule type="expression" dxfId="376" priority="354">
      <formula>NOT(ISERROR(SEARCH("ADAPTADO",J26)))</formula>
    </cfRule>
  </conditionalFormatting>
  <conditionalFormatting sqref="J31:K40">
    <cfRule type="expression" dxfId="375" priority="351">
      <formula>NOT(ISERROR(SEARCH("NORMAL",J31)))</formula>
    </cfRule>
    <cfRule type="expression" dxfId="374" priority="352">
      <formula>NOT(ISERROR(SEARCH("ADAPTADO",J31)))</formula>
    </cfRule>
  </conditionalFormatting>
  <conditionalFormatting sqref="J36:K45">
    <cfRule type="expression" dxfId="373" priority="349">
      <formula>NOT(ISERROR(SEARCH("NORMAL",J36)))</formula>
    </cfRule>
    <cfRule type="expression" dxfId="372" priority="350">
      <formula>NOT(ISERROR(SEARCH("ADAPTADO",J36)))</formula>
    </cfRule>
  </conditionalFormatting>
  <conditionalFormatting sqref="J41:K50">
    <cfRule type="expression" dxfId="371" priority="347">
      <formula>NOT(ISERROR(SEARCH("NORMAL",J41)))</formula>
    </cfRule>
    <cfRule type="expression" dxfId="370" priority="348">
      <formula>NOT(ISERROR(SEARCH("ADAPTADO",J41)))</formula>
    </cfRule>
  </conditionalFormatting>
  <conditionalFormatting sqref="J46:K55">
    <cfRule type="expression" dxfId="369" priority="345">
      <formula>NOT(ISERROR(SEARCH("NORMAL",J46)))</formula>
    </cfRule>
    <cfRule type="expression" dxfId="368" priority="346">
      <formula>NOT(ISERROR(SEARCH("ADAPTADO",J46)))</formula>
    </cfRule>
  </conditionalFormatting>
  <conditionalFormatting sqref="J51:K60">
    <cfRule type="expression" dxfId="367" priority="343">
      <formula>NOT(ISERROR(SEARCH("NORMAL",J51)))</formula>
    </cfRule>
    <cfRule type="expression" dxfId="366" priority="344">
      <formula>NOT(ISERROR(SEARCH("ADAPTADO",J51)))</formula>
    </cfRule>
  </conditionalFormatting>
  <conditionalFormatting sqref="J56:K65">
    <cfRule type="expression" dxfId="365" priority="341">
      <formula>NOT(ISERROR(SEARCH("NORMAL",J56)))</formula>
    </cfRule>
    <cfRule type="expression" dxfId="364" priority="342">
      <formula>NOT(ISERROR(SEARCH("ADAPTADO",J56)))</formula>
    </cfRule>
  </conditionalFormatting>
  <conditionalFormatting sqref="J61:K70">
    <cfRule type="expression" dxfId="363" priority="339">
      <formula>NOT(ISERROR(SEARCH("NORMAL",J61)))</formula>
    </cfRule>
    <cfRule type="expression" dxfId="362" priority="340">
      <formula>NOT(ISERROR(SEARCH("ADAPTADO",J61)))</formula>
    </cfRule>
  </conditionalFormatting>
  <conditionalFormatting sqref="J66:K75">
    <cfRule type="expression" dxfId="361" priority="337">
      <formula>NOT(ISERROR(SEARCH("NORMAL",J66)))</formula>
    </cfRule>
    <cfRule type="expression" dxfId="360" priority="338">
      <formula>NOT(ISERROR(SEARCH("ADAPTADO",J66)))</formula>
    </cfRule>
  </conditionalFormatting>
  <conditionalFormatting sqref="J71:K80">
    <cfRule type="expression" dxfId="359" priority="335">
      <formula>NOT(ISERROR(SEARCH("NORMAL",J71)))</formula>
    </cfRule>
    <cfRule type="expression" dxfId="358" priority="336">
      <formula>NOT(ISERROR(SEARCH("ADAPTADO",J71)))</formula>
    </cfRule>
  </conditionalFormatting>
  <conditionalFormatting sqref="J76:K85">
    <cfRule type="expression" dxfId="357" priority="333">
      <formula>NOT(ISERROR(SEARCH("NORMAL",J76)))</formula>
    </cfRule>
    <cfRule type="expression" dxfId="356" priority="334">
      <formula>NOT(ISERROR(SEARCH("ADAPTADO",J76)))</formula>
    </cfRule>
  </conditionalFormatting>
  <conditionalFormatting sqref="J81:K90">
    <cfRule type="expression" dxfId="355" priority="331">
      <formula>NOT(ISERROR(SEARCH("NORMAL",J81)))</formula>
    </cfRule>
    <cfRule type="expression" dxfId="354" priority="332">
      <formula>NOT(ISERROR(SEARCH("ADAPTADO",J81)))</formula>
    </cfRule>
  </conditionalFormatting>
  <conditionalFormatting sqref="J86:K95">
    <cfRule type="expression" dxfId="353" priority="329">
      <formula>NOT(ISERROR(SEARCH("NORMAL",J86)))</formula>
    </cfRule>
    <cfRule type="expression" dxfId="352" priority="330">
      <formula>NOT(ISERROR(SEARCH("ADAPTADO",J86)))</formula>
    </cfRule>
  </conditionalFormatting>
  <conditionalFormatting sqref="J91:K100">
    <cfRule type="expression" dxfId="351" priority="327">
      <formula>NOT(ISERROR(SEARCH("NORMAL",J91)))</formula>
    </cfRule>
    <cfRule type="expression" dxfId="350" priority="328">
      <formula>NOT(ISERROR(SEARCH("ADAPTADO",J91)))</formula>
    </cfRule>
  </conditionalFormatting>
  <conditionalFormatting sqref="J96:K105">
    <cfRule type="expression" dxfId="349" priority="325">
      <formula>NOT(ISERROR(SEARCH("NORMAL",J96)))</formula>
    </cfRule>
    <cfRule type="expression" dxfId="348" priority="326">
      <formula>NOT(ISERROR(SEARCH("ADAPTADO",J96)))</formula>
    </cfRule>
  </conditionalFormatting>
  <conditionalFormatting sqref="J101:K110">
    <cfRule type="expression" dxfId="347" priority="323">
      <formula>NOT(ISERROR(SEARCH("NORMAL",J101)))</formula>
    </cfRule>
    <cfRule type="expression" dxfId="346" priority="324">
      <formula>NOT(ISERROR(SEARCH("ADAPTADO",J101)))</formula>
    </cfRule>
  </conditionalFormatting>
  <conditionalFormatting sqref="J106:K115">
    <cfRule type="expression" dxfId="345" priority="321">
      <formula>NOT(ISERROR(SEARCH("NORMAL",J106)))</formula>
    </cfRule>
    <cfRule type="expression" dxfId="344" priority="322">
      <formula>NOT(ISERROR(SEARCH("ADAPTADO",J106)))</formula>
    </cfRule>
  </conditionalFormatting>
  <conditionalFormatting sqref="J111:K120">
    <cfRule type="expression" dxfId="343" priority="319">
      <formula>NOT(ISERROR(SEARCH("NORMAL",J111)))</formula>
    </cfRule>
    <cfRule type="expression" dxfId="342" priority="320">
      <formula>NOT(ISERROR(SEARCH("ADAPTADO",J111)))</formula>
    </cfRule>
  </conditionalFormatting>
  <conditionalFormatting sqref="J116:K125">
    <cfRule type="expression" dxfId="341" priority="317">
      <formula>NOT(ISERROR(SEARCH("NORMAL",J116)))</formula>
    </cfRule>
    <cfRule type="expression" dxfId="340" priority="318">
      <formula>NOT(ISERROR(SEARCH("ADAPTADO",J116)))</formula>
    </cfRule>
  </conditionalFormatting>
  <conditionalFormatting sqref="J121:K130">
    <cfRule type="expression" dxfId="339" priority="315">
      <formula>NOT(ISERROR(SEARCH("NORMAL",J121)))</formula>
    </cfRule>
    <cfRule type="expression" dxfId="338" priority="316">
      <formula>NOT(ISERROR(SEARCH("ADAPTADO",J121)))</formula>
    </cfRule>
  </conditionalFormatting>
  <conditionalFormatting sqref="J126:K135">
    <cfRule type="expression" dxfId="337" priority="313">
      <formula>NOT(ISERROR(SEARCH("NORMAL",J126)))</formula>
    </cfRule>
    <cfRule type="expression" dxfId="336" priority="314">
      <formula>NOT(ISERROR(SEARCH("ADAPTADO",J126)))</formula>
    </cfRule>
  </conditionalFormatting>
  <conditionalFormatting sqref="J131:K140">
    <cfRule type="expression" dxfId="335" priority="311">
      <formula>NOT(ISERROR(SEARCH("NORMAL",J131)))</formula>
    </cfRule>
    <cfRule type="expression" dxfId="334" priority="312">
      <formula>NOT(ISERROR(SEARCH("ADAPTADO",J131)))</formula>
    </cfRule>
  </conditionalFormatting>
  <conditionalFormatting sqref="J136:K145">
    <cfRule type="expression" dxfId="333" priority="309">
      <formula>NOT(ISERROR(SEARCH("NORMAL",J136)))</formula>
    </cfRule>
    <cfRule type="expression" dxfId="332" priority="310">
      <formula>NOT(ISERROR(SEARCH("ADAPTADO",J136)))</formula>
    </cfRule>
  </conditionalFormatting>
  <conditionalFormatting sqref="J141:K150">
    <cfRule type="expression" dxfId="331" priority="307">
      <formula>NOT(ISERROR(SEARCH("NORMAL",J141)))</formula>
    </cfRule>
    <cfRule type="expression" dxfId="330" priority="308">
      <formula>NOT(ISERROR(SEARCH("ADAPTADO",J141)))</formula>
    </cfRule>
  </conditionalFormatting>
  <conditionalFormatting sqref="J146:K155">
    <cfRule type="expression" dxfId="329" priority="305">
      <formula>NOT(ISERROR(SEARCH("NORMAL",J146)))</formula>
    </cfRule>
    <cfRule type="expression" dxfId="328" priority="306">
      <formula>NOT(ISERROR(SEARCH("ADAPTADO",J146)))</formula>
    </cfRule>
  </conditionalFormatting>
  <conditionalFormatting sqref="J151:K160">
    <cfRule type="expression" dxfId="327" priority="303">
      <formula>NOT(ISERROR(SEARCH("NORMAL",J151)))</formula>
    </cfRule>
    <cfRule type="expression" dxfId="326" priority="304">
      <formula>NOT(ISERROR(SEARCH("ADAPTADO",J151)))</formula>
    </cfRule>
  </conditionalFormatting>
  <conditionalFormatting sqref="J156:K165">
    <cfRule type="expression" dxfId="325" priority="301">
      <formula>NOT(ISERROR(SEARCH("NORMAL",J156)))</formula>
    </cfRule>
    <cfRule type="expression" dxfId="324" priority="302">
      <formula>NOT(ISERROR(SEARCH("ADAPTADO",J156)))</formula>
    </cfRule>
  </conditionalFormatting>
  <conditionalFormatting sqref="J161:K170">
    <cfRule type="expression" dxfId="323" priority="299">
      <formula>NOT(ISERROR(SEARCH("NORMAL",J161)))</formula>
    </cfRule>
    <cfRule type="expression" dxfId="322" priority="300">
      <formula>NOT(ISERROR(SEARCH("ADAPTADO",J161)))</formula>
    </cfRule>
  </conditionalFormatting>
  <conditionalFormatting sqref="J166:K175">
    <cfRule type="expression" dxfId="321" priority="297">
      <formula>NOT(ISERROR(SEARCH("NORMAL",J166)))</formula>
    </cfRule>
    <cfRule type="expression" dxfId="320" priority="298">
      <formula>NOT(ISERROR(SEARCH("ADAPTADO",J166)))</formula>
    </cfRule>
  </conditionalFormatting>
  <conditionalFormatting sqref="J171:K180">
    <cfRule type="expression" dxfId="319" priority="295">
      <formula>NOT(ISERROR(SEARCH("NORMAL",J171)))</formula>
    </cfRule>
    <cfRule type="expression" dxfId="318" priority="296">
      <formula>NOT(ISERROR(SEARCH("ADAPTADO",J171)))</formula>
    </cfRule>
  </conditionalFormatting>
  <conditionalFormatting sqref="J176:K185">
    <cfRule type="expression" dxfId="317" priority="293">
      <formula>NOT(ISERROR(SEARCH("NORMAL",J176)))</formula>
    </cfRule>
    <cfRule type="expression" dxfId="316" priority="294">
      <formula>NOT(ISERROR(SEARCH("ADAPTADO",J176)))</formula>
    </cfRule>
  </conditionalFormatting>
  <conditionalFormatting sqref="J181:K190">
    <cfRule type="expression" dxfId="315" priority="291">
      <formula>NOT(ISERROR(SEARCH("NORMAL",J181)))</formula>
    </cfRule>
    <cfRule type="expression" dxfId="314" priority="292">
      <formula>NOT(ISERROR(SEARCH("ADAPTADO",J181)))</formula>
    </cfRule>
  </conditionalFormatting>
  <conditionalFormatting sqref="J186:K195">
    <cfRule type="expression" dxfId="313" priority="289">
      <formula>NOT(ISERROR(SEARCH("NORMAL",J186)))</formula>
    </cfRule>
    <cfRule type="expression" dxfId="312" priority="290">
      <formula>NOT(ISERROR(SEARCH("ADAPTADO",J186)))</formula>
    </cfRule>
  </conditionalFormatting>
  <conditionalFormatting sqref="J191:K200">
    <cfRule type="expression" dxfId="311" priority="287">
      <formula>NOT(ISERROR(SEARCH("NORMAL",J191)))</formula>
    </cfRule>
    <cfRule type="expression" dxfId="310" priority="288">
      <formula>NOT(ISERROR(SEARCH("ADAPTADO",J191)))</formula>
    </cfRule>
  </conditionalFormatting>
  <conditionalFormatting sqref="J196:K205">
    <cfRule type="expression" dxfId="309" priority="285">
      <formula>NOT(ISERROR(SEARCH("NORMAL",J196)))</formula>
    </cfRule>
    <cfRule type="expression" dxfId="308" priority="286">
      <formula>NOT(ISERROR(SEARCH("ADAPTADO",J196)))</formula>
    </cfRule>
  </conditionalFormatting>
  <conditionalFormatting sqref="J201:K210">
    <cfRule type="expression" dxfId="307" priority="283">
      <formula>NOT(ISERROR(SEARCH("NORMAL",J201)))</formula>
    </cfRule>
    <cfRule type="expression" dxfId="306" priority="284">
      <formula>NOT(ISERROR(SEARCH("ADAPTADO",J201)))</formula>
    </cfRule>
  </conditionalFormatting>
  <conditionalFormatting sqref="J206:K215">
    <cfRule type="expression" dxfId="305" priority="281">
      <formula>NOT(ISERROR(SEARCH("NORMAL",J206)))</formula>
    </cfRule>
    <cfRule type="expression" dxfId="304" priority="282">
      <formula>NOT(ISERROR(SEARCH("ADAPTADO",J206)))</formula>
    </cfRule>
  </conditionalFormatting>
  <conditionalFormatting sqref="J211:K220">
    <cfRule type="expression" dxfId="303" priority="279">
      <formula>NOT(ISERROR(SEARCH("NORMAL",J211)))</formula>
    </cfRule>
    <cfRule type="expression" dxfId="302" priority="280">
      <formula>NOT(ISERROR(SEARCH("ADAPTADO",J211)))</formula>
    </cfRule>
  </conditionalFormatting>
  <conditionalFormatting sqref="J216:K225">
    <cfRule type="expression" dxfId="301" priority="277">
      <formula>NOT(ISERROR(SEARCH("NORMAL",J216)))</formula>
    </cfRule>
    <cfRule type="expression" dxfId="300" priority="278">
      <formula>NOT(ISERROR(SEARCH("ADAPTADO",J216)))</formula>
    </cfRule>
  </conditionalFormatting>
  <conditionalFormatting sqref="J221:K230">
    <cfRule type="expression" dxfId="299" priority="275">
      <formula>NOT(ISERROR(SEARCH("NORMAL",J221)))</formula>
    </cfRule>
    <cfRule type="expression" dxfId="298" priority="276">
      <formula>NOT(ISERROR(SEARCH("ADAPTADO",J221)))</formula>
    </cfRule>
  </conditionalFormatting>
  <conditionalFormatting sqref="J226:K235">
    <cfRule type="expression" dxfId="297" priority="273">
      <formula>NOT(ISERROR(SEARCH("NORMAL",J226)))</formula>
    </cfRule>
    <cfRule type="expression" dxfId="296" priority="274">
      <formula>NOT(ISERROR(SEARCH("ADAPTADO",J226)))</formula>
    </cfRule>
  </conditionalFormatting>
  <conditionalFormatting sqref="J231:K240">
    <cfRule type="expression" dxfId="295" priority="271">
      <formula>NOT(ISERROR(SEARCH("NORMAL",J231)))</formula>
    </cfRule>
    <cfRule type="expression" dxfId="294" priority="272">
      <formula>NOT(ISERROR(SEARCH("ADAPTADO",J231)))</formula>
    </cfRule>
  </conditionalFormatting>
  <conditionalFormatting sqref="J236:K245">
    <cfRule type="expression" dxfId="293" priority="269">
      <formula>NOT(ISERROR(SEARCH("NORMAL",J236)))</formula>
    </cfRule>
    <cfRule type="expression" dxfId="292" priority="270">
      <formula>NOT(ISERROR(SEARCH("ADAPTADO",J236)))</formula>
    </cfRule>
  </conditionalFormatting>
  <conditionalFormatting sqref="J241:K250">
    <cfRule type="expression" dxfId="291" priority="267">
      <formula>NOT(ISERROR(SEARCH("NORMAL",J241)))</formula>
    </cfRule>
    <cfRule type="expression" dxfId="290" priority="268">
      <formula>NOT(ISERROR(SEARCH("ADAPTADO",J241)))</formula>
    </cfRule>
  </conditionalFormatting>
  <conditionalFormatting sqref="J246:K255">
    <cfRule type="expression" dxfId="289" priority="265">
      <formula>NOT(ISERROR(SEARCH("NORMAL",J246)))</formula>
    </cfRule>
    <cfRule type="expression" dxfId="288" priority="266">
      <formula>NOT(ISERROR(SEARCH("ADAPTADO",J246)))</formula>
    </cfRule>
  </conditionalFormatting>
  <conditionalFormatting sqref="J251:K260">
    <cfRule type="expression" dxfId="287" priority="263">
      <formula>NOT(ISERROR(SEARCH("NORMAL",J251)))</formula>
    </cfRule>
    <cfRule type="expression" dxfId="286" priority="264">
      <formula>NOT(ISERROR(SEARCH("ADAPTADO",J251)))</formula>
    </cfRule>
  </conditionalFormatting>
  <conditionalFormatting sqref="J256:K265">
    <cfRule type="expression" dxfId="285" priority="261">
      <formula>NOT(ISERROR(SEARCH("NORMAL",J256)))</formula>
    </cfRule>
    <cfRule type="expression" dxfId="284" priority="262">
      <formula>NOT(ISERROR(SEARCH("ADAPTADO",J256)))</formula>
    </cfRule>
  </conditionalFormatting>
  <conditionalFormatting sqref="J261:K270">
    <cfRule type="expression" dxfId="283" priority="259">
      <formula>NOT(ISERROR(SEARCH("NORMAL",J261)))</formula>
    </cfRule>
    <cfRule type="expression" dxfId="282" priority="260">
      <formula>NOT(ISERROR(SEARCH("ADAPTADO",J261)))</formula>
    </cfRule>
  </conditionalFormatting>
  <conditionalFormatting sqref="J266:K275">
    <cfRule type="expression" dxfId="281" priority="257">
      <formula>NOT(ISERROR(SEARCH("NORMAL",J266)))</formula>
    </cfRule>
    <cfRule type="expression" dxfId="280" priority="258">
      <formula>NOT(ISERROR(SEARCH("ADAPTADO",J266)))</formula>
    </cfRule>
  </conditionalFormatting>
  <conditionalFormatting sqref="J271:K280">
    <cfRule type="expression" dxfId="279" priority="255">
      <formula>NOT(ISERROR(SEARCH("NORMAL",J271)))</formula>
    </cfRule>
    <cfRule type="expression" dxfId="278" priority="256">
      <formula>NOT(ISERROR(SEARCH("ADAPTADO",J271)))</formula>
    </cfRule>
  </conditionalFormatting>
  <conditionalFormatting sqref="J276:K285">
    <cfRule type="expression" dxfId="277" priority="253">
      <formula>NOT(ISERROR(SEARCH("NORMAL",J276)))</formula>
    </cfRule>
    <cfRule type="expression" dxfId="276" priority="254">
      <formula>NOT(ISERROR(SEARCH("ADAPTADO",J276)))</formula>
    </cfRule>
  </conditionalFormatting>
  <conditionalFormatting sqref="J281:K290">
    <cfRule type="expression" dxfId="275" priority="251">
      <formula>NOT(ISERROR(SEARCH("NORMAL",J281)))</formula>
    </cfRule>
    <cfRule type="expression" dxfId="274" priority="252">
      <formula>NOT(ISERROR(SEARCH("ADAPTADO",J281)))</formula>
    </cfRule>
  </conditionalFormatting>
  <conditionalFormatting sqref="J286:K295">
    <cfRule type="expression" dxfId="273" priority="249">
      <formula>NOT(ISERROR(SEARCH("NORMAL",J286)))</formula>
    </cfRule>
    <cfRule type="expression" dxfId="272" priority="250">
      <formula>NOT(ISERROR(SEARCH("ADAPTADO",J286)))</formula>
    </cfRule>
  </conditionalFormatting>
  <conditionalFormatting sqref="J291:K300">
    <cfRule type="expression" dxfId="271" priority="247">
      <formula>NOT(ISERROR(SEARCH("NORMAL",J291)))</formula>
    </cfRule>
    <cfRule type="expression" dxfId="270" priority="248">
      <formula>NOT(ISERROR(SEARCH("ADAPTADO",J291)))</formula>
    </cfRule>
  </conditionalFormatting>
  <conditionalFormatting sqref="J296:K305">
    <cfRule type="expression" dxfId="269" priority="245">
      <formula>NOT(ISERROR(SEARCH("NORMAL",J296)))</formula>
    </cfRule>
    <cfRule type="expression" dxfId="268" priority="246">
      <formula>NOT(ISERROR(SEARCH("ADAPTADO",J296)))</formula>
    </cfRule>
  </conditionalFormatting>
  <conditionalFormatting sqref="J301:K310">
    <cfRule type="expression" dxfId="267" priority="243">
      <formula>NOT(ISERROR(SEARCH("NORMAL",J301)))</formula>
    </cfRule>
    <cfRule type="expression" dxfId="266" priority="244">
      <formula>NOT(ISERROR(SEARCH("ADAPTADO",J301)))</formula>
    </cfRule>
  </conditionalFormatting>
  <conditionalFormatting sqref="J306:K315">
    <cfRule type="expression" dxfId="265" priority="241">
      <formula>NOT(ISERROR(SEARCH("NORMAL",J306)))</formula>
    </cfRule>
    <cfRule type="expression" dxfId="264" priority="242">
      <formula>NOT(ISERROR(SEARCH("ADAPTADO",J306)))</formula>
    </cfRule>
  </conditionalFormatting>
  <conditionalFormatting sqref="J311:K320">
    <cfRule type="expression" dxfId="263" priority="239">
      <formula>NOT(ISERROR(SEARCH("NORMAL",J311)))</formula>
    </cfRule>
    <cfRule type="expression" dxfId="262" priority="240">
      <formula>NOT(ISERROR(SEARCH("ADAPTADO",J311)))</formula>
    </cfRule>
  </conditionalFormatting>
  <conditionalFormatting sqref="J316:K325">
    <cfRule type="expression" dxfId="261" priority="237">
      <formula>NOT(ISERROR(SEARCH("NORMAL",J316)))</formula>
    </cfRule>
    <cfRule type="expression" dxfId="260" priority="238">
      <formula>NOT(ISERROR(SEARCH("ADAPTADO",J316)))</formula>
    </cfRule>
  </conditionalFormatting>
  <conditionalFormatting sqref="J321:K330">
    <cfRule type="expression" dxfId="259" priority="235">
      <formula>NOT(ISERROR(SEARCH("NORMAL",J321)))</formula>
    </cfRule>
    <cfRule type="expression" dxfId="258" priority="236">
      <formula>NOT(ISERROR(SEARCH("ADAPTADO",J321)))</formula>
    </cfRule>
  </conditionalFormatting>
  <conditionalFormatting sqref="J326:K335">
    <cfRule type="expression" dxfId="257" priority="233">
      <formula>NOT(ISERROR(SEARCH("NORMAL",J326)))</formula>
    </cfRule>
    <cfRule type="expression" dxfId="256" priority="234">
      <formula>NOT(ISERROR(SEARCH("ADAPTADO",J326)))</formula>
    </cfRule>
  </conditionalFormatting>
  <conditionalFormatting sqref="J331:K340">
    <cfRule type="expression" dxfId="255" priority="231">
      <formula>NOT(ISERROR(SEARCH("NORMAL",J331)))</formula>
    </cfRule>
    <cfRule type="expression" dxfId="254" priority="232">
      <formula>NOT(ISERROR(SEARCH("ADAPTADO",J331)))</formula>
    </cfRule>
  </conditionalFormatting>
  <conditionalFormatting sqref="J336:K345">
    <cfRule type="expression" dxfId="253" priority="229">
      <formula>NOT(ISERROR(SEARCH("NORMAL",J336)))</formula>
    </cfRule>
    <cfRule type="expression" dxfId="252" priority="230">
      <formula>NOT(ISERROR(SEARCH("ADAPTADO",J336)))</formula>
    </cfRule>
  </conditionalFormatting>
  <conditionalFormatting sqref="J341:K350">
    <cfRule type="expression" dxfId="251" priority="227">
      <formula>NOT(ISERROR(SEARCH("NORMAL",J341)))</formula>
    </cfRule>
    <cfRule type="expression" dxfId="250" priority="228">
      <formula>NOT(ISERROR(SEARCH("ADAPTADO",J341)))</formula>
    </cfRule>
  </conditionalFormatting>
  <conditionalFormatting sqref="J346:K355">
    <cfRule type="expression" dxfId="249" priority="225">
      <formula>NOT(ISERROR(SEARCH("NORMAL",J346)))</formula>
    </cfRule>
    <cfRule type="expression" dxfId="248" priority="226">
      <formula>NOT(ISERROR(SEARCH("ADAPTADO",J346)))</formula>
    </cfRule>
  </conditionalFormatting>
  <conditionalFormatting sqref="J351:K360">
    <cfRule type="expression" dxfId="247" priority="223">
      <formula>NOT(ISERROR(SEARCH("NORMAL",J351)))</formula>
    </cfRule>
    <cfRule type="expression" dxfId="246" priority="224">
      <formula>NOT(ISERROR(SEARCH("ADAPTADO",J351)))</formula>
    </cfRule>
  </conditionalFormatting>
  <conditionalFormatting sqref="J356:K365">
    <cfRule type="expression" dxfId="245" priority="221">
      <formula>NOT(ISERROR(SEARCH("NORMAL",J356)))</formula>
    </cfRule>
    <cfRule type="expression" dxfId="244" priority="222">
      <formula>NOT(ISERROR(SEARCH("ADAPTADO",J356)))</formula>
    </cfRule>
  </conditionalFormatting>
  <conditionalFormatting sqref="J361:K370">
    <cfRule type="expression" dxfId="243" priority="219">
      <formula>NOT(ISERROR(SEARCH("NORMAL",J361)))</formula>
    </cfRule>
    <cfRule type="expression" dxfId="242" priority="220">
      <formula>NOT(ISERROR(SEARCH("ADAPTADO",J361)))</formula>
    </cfRule>
  </conditionalFormatting>
  <conditionalFormatting sqref="J366:K375">
    <cfRule type="expression" dxfId="241" priority="217">
      <formula>NOT(ISERROR(SEARCH("NORMAL",J366)))</formula>
    </cfRule>
    <cfRule type="expression" dxfId="240" priority="218">
      <formula>NOT(ISERROR(SEARCH("ADAPTADO",J366)))</formula>
    </cfRule>
  </conditionalFormatting>
  <conditionalFormatting sqref="J371:K380">
    <cfRule type="expression" dxfId="239" priority="215">
      <formula>NOT(ISERROR(SEARCH("NORMAL",J371)))</formula>
    </cfRule>
    <cfRule type="expression" dxfId="238" priority="216">
      <formula>NOT(ISERROR(SEARCH("ADAPTADO",J371)))</formula>
    </cfRule>
  </conditionalFormatting>
  <conditionalFormatting sqref="J376:K385">
    <cfRule type="expression" dxfId="237" priority="213">
      <formula>NOT(ISERROR(SEARCH("NORMAL",J376)))</formula>
    </cfRule>
    <cfRule type="expression" dxfId="236" priority="214">
      <formula>NOT(ISERROR(SEARCH("ADAPTADO",J376)))</formula>
    </cfRule>
  </conditionalFormatting>
  <conditionalFormatting sqref="J381:K390">
    <cfRule type="expression" dxfId="235" priority="211">
      <formula>NOT(ISERROR(SEARCH("NORMAL",J381)))</formula>
    </cfRule>
    <cfRule type="expression" dxfId="234" priority="212">
      <formula>NOT(ISERROR(SEARCH("ADAPTADO",J381)))</formula>
    </cfRule>
  </conditionalFormatting>
  <conditionalFormatting sqref="J386:K395">
    <cfRule type="expression" dxfId="233" priority="209">
      <formula>NOT(ISERROR(SEARCH("NORMAL",J386)))</formula>
    </cfRule>
    <cfRule type="expression" dxfId="232" priority="210">
      <formula>NOT(ISERROR(SEARCH("ADAPTADO",J386)))</formula>
    </cfRule>
  </conditionalFormatting>
  <conditionalFormatting sqref="J391:K400">
    <cfRule type="expression" dxfId="231" priority="207">
      <formula>NOT(ISERROR(SEARCH("NORMAL",J391)))</formula>
    </cfRule>
    <cfRule type="expression" dxfId="230" priority="208">
      <formula>NOT(ISERROR(SEARCH("ADAPTADO",J391)))</formula>
    </cfRule>
  </conditionalFormatting>
  <conditionalFormatting sqref="J396:K405">
    <cfRule type="expression" dxfId="229" priority="205">
      <formula>NOT(ISERROR(SEARCH("NORMAL",J396)))</formula>
    </cfRule>
    <cfRule type="expression" dxfId="228" priority="206">
      <formula>NOT(ISERROR(SEARCH("ADAPTADO",J396)))</formula>
    </cfRule>
  </conditionalFormatting>
  <conditionalFormatting sqref="J401:K410">
    <cfRule type="expression" dxfId="227" priority="203">
      <formula>NOT(ISERROR(SEARCH("NORMAL",J401)))</formula>
    </cfRule>
    <cfRule type="expression" dxfId="226" priority="204">
      <formula>NOT(ISERROR(SEARCH("ADAPTADO",J401)))</formula>
    </cfRule>
  </conditionalFormatting>
  <conditionalFormatting sqref="J406:K415">
    <cfRule type="expression" dxfId="225" priority="201">
      <formula>NOT(ISERROR(SEARCH("NORMAL",J406)))</formula>
    </cfRule>
    <cfRule type="expression" dxfId="224" priority="202">
      <formula>NOT(ISERROR(SEARCH("ADAPTADO",J406)))</formula>
    </cfRule>
  </conditionalFormatting>
  <conditionalFormatting sqref="J411:K420">
    <cfRule type="expression" dxfId="223" priority="199">
      <formula>NOT(ISERROR(SEARCH("NORMAL",J411)))</formula>
    </cfRule>
    <cfRule type="expression" dxfId="222" priority="200">
      <formula>NOT(ISERROR(SEARCH("ADAPTADO",J411)))</formula>
    </cfRule>
  </conditionalFormatting>
  <conditionalFormatting sqref="J416:K425">
    <cfRule type="expression" dxfId="221" priority="197">
      <formula>NOT(ISERROR(SEARCH("NORMAL",J416)))</formula>
    </cfRule>
    <cfRule type="expression" dxfId="220" priority="198">
      <formula>NOT(ISERROR(SEARCH("ADAPTADO",J416)))</formula>
    </cfRule>
  </conditionalFormatting>
  <conditionalFormatting sqref="J421:K430">
    <cfRule type="expression" dxfId="219" priority="195">
      <formula>NOT(ISERROR(SEARCH("NORMAL",J421)))</formula>
    </cfRule>
    <cfRule type="expression" dxfId="218" priority="196">
      <formula>NOT(ISERROR(SEARCH("ADAPTADO",J421)))</formula>
    </cfRule>
  </conditionalFormatting>
  <conditionalFormatting sqref="J426:K435">
    <cfRule type="expression" dxfId="217" priority="193">
      <formula>NOT(ISERROR(SEARCH("NORMAL",J426)))</formula>
    </cfRule>
    <cfRule type="expression" dxfId="216" priority="194">
      <formula>NOT(ISERROR(SEARCH("ADAPTADO",J426)))</formula>
    </cfRule>
  </conditionalFormatting>
  <conditionalFormatting sqref="J431:K440">
    <cfRule type="expression" dxfId="215" priority="191">
      <formula>NOT(ISERROR(SEARCH("NORMAL",J431)))</formula>
    </cfRule>
    <cfRule type="expression" dxfId="214" priority="192">
      <formula>NOT(ISERROR(SEARCH("ADAPTADO",J431)))</formula>
    </cfRule>
  </conditionalFormatting>
  <conditionalFormatting sqref="J436:K445">
    <cfRule type="expression" dxfId="213" priority="189">
      <formula>NOT(ISERROR(SEARCH("NORMAL",J436)))</formula>
    </cfRule>
    <cfRule type="expression" dxfId="212" priority="190">
      <formula>NOT(ISERROR(SEARCH("ADAPTADO",J436)))</formula>
    </cfRule>
  </conditionalFormatting>
  <conditionalFormatting sqref="J441:K450">
    <cfRule type="expression" dxfId="211" priority="187">
      <formula>NOT(ISERROR(SEARCH("NORMAL",J441)))</formula>
    </cfRule>
    <cfRule type="expression" dxfId="210" priority="188">
      <formula>NOT(ISERROR(SEARCH("ADAPTADO",J441)))</formula>
    </cfRule>
  </conditionalFormatting>
  <conditionalFormatting sqref="J446:K455">
    <cfRule type="expression" dxfId="209" priority="185">
      <formula>NOT(ISERROR(SEARCH("NORMAL",J446)))</formula>
    </cfRule>
    <cfRule type="expression" dxfId="208" priority="186">
      <formula>NOT(ISERROR(SEARCH("ADAPTADO",J446)))</formula>
    </cfRule>
  </conditionalFormatting>
  <conditionalFormatting sqref="J451:K460">
    <cfRule type="expression" dxfId="207" priority="183">
      <formula>NOT(ISERROR(SEARCH("NORMAL",J451)))</formula>
    </cfRule>
    <cfRule type="expression" dxfId="206" priority="184">
      <formula>NOT(ISERROR(SEARCH("ADAPTADO",J451)))</formula>
    </cfRule>
  </conditionalFormatting>
  <conditionalFormatting sqref="J456:K465">
    <cfRule type="expression" dxfId="205" priority="181">
      <formula>NOT(ISERROR(SEARCH("NORMAL",J456)))</formula>
    </cfRule>
    <cfRule type="expression" dxfId="204" priority="182">
      <formula>NOT(ISERROR(SEARCH("ADAPTADO",J456)))</formula>
    </cfRule>
  </conditionalFormatting>
  <conditionalFormatting sqref="J461:K470">
    <cfRule type="expression" dxfId="203" priority="179">
      <formula>NOT(ISERROR(SEARCH("NORMAL",J461)))</formula>
    </cfRule>
    <cfRule type="expression" dxfId="202" priority="180">
      <formula>NOT(ISERROR(SEARCH("ADAPTADO",J461)))</formula>
    </cfRule>
  </conditionalFormatting>
  <conditionalFormatting sqref="J466:K475">
    <cfRule type="expression" dxfId="201" priority="177">
      <formula>NOT(ISERROR(SEARCH("NORMAL",J466)))</formula>
    </cfRule>
    <cfRule type="expression" dxfId="200" priority="178">
      <formula>NOT(ISERROR(SEARCH("ADAPTADO",J466)))</formula>
    </cfRule>
  </conditionalFormatting>
  <conditionalFormatting sqref="J471:K480">
    <cfRule type="expression" dxfId="199" priority="175">
      <formula>NOT(ISERROR(SEARCH("NORMAL",J471)))</formula>
    </cfRule>
    <cfRule type="expression" dxfId="198" priority="176">
      <formula>NOT(ISERROR(SEARCH("ADAPTADO",J471)))</formula>
    </cfRule>
  </conditionalFormatting>
  <conditionalFormatting sqref="J476:K485">
    <cfRule type="expression" dxfId="197" priority="173">
      <formula>NOT(ISERROR(SEARCH("NORMAL",J476)))</formula>
    </cfRule>
    <cfRule type="expression" dxfId="196" priority="174">
      <formula>NOT(ISERROR(SEARCH("ADAPTADO",J476)))</formula>
    </cfRule>
  </conditionalFormatting>
  <conditionalFormatting sqref="J481:K490">
    <cfRule type="expression" dxfId="195" priority="171">
      <formula>NOT(ISERROR(SEARCH("NORMAL",J481)))</formula>
    </cfRule>
    <cfRule type="expression" dxfId="194" priority="172">
      <formula>NOT(ISERROR(SEARCH("ADAPTADO",J481)))</formula>
    </cfRule>
  </conditionalFormatting>
  <conditionalFormatting sqref="J486:K495">
    <cfRule type="expression" dxfId="193" priority="169">
      <formula>NOT(ISERROR(SEARCH("NORMAL",J486)))</formula>
    </cfRule>
    <cfRule type="expression" dxfId="192" priority="170">
      <formula>NOT(ISERROR(SEARCH("ADAPTADO",J486)))</formula>
    </cfRule>
  </conditionalFormatting>
  <conditionalFormatting sqref="J491:K500">
    <cfRule type="expression" dxfId="191" priority="167">
      <formula>NOT(ISERROR(SEARCH("NORMAL",J491)))</formula>
    </cfRule>
    <cfRule type="expression" dxfId="190" priority="168">
      <formula>NOT(ISERROR(SEARCH("ADAPTADO",J491)))</formula>
    </cfRule>
  </conditionalFormatting>
  <conditionalFormatting sqref="J496:K505">
    <cfRule type="expression" dxfId="189" priority="165">
      <formula>NOT(ISERROR(SEARCH("NORMAL",J496)))</formula>
    </cfRule>
    <cfRule type="expression" dxfId="188" priority="166">
      <formula>NOT(ISERROR(SEARCH("ADAPTADO",J496)))</formula>
    </cfRule>
  </conditionalFormatting>
  <conditionalFormatting sqref="J501:K510">
    <cfRule type="expression" dxfId="187" priority="163">
      <formula>NOT(ISERROR(SEARCH("NORMAL",J501)))</formula>
    </cfRule>
    <cfRule type="expression" dxfId="186" priority="164">
      <formula>NOT(ISERROR(SEARCH("ADAPTADO",J501)))</formula>
    </cfRule>
  </conditionalFormatting>
  <conditionalFormatting sqref="J506:K515">
    <cfRule type="expression" dxfId="185" priority="161">
      <formula>NOT(ISERROR(SEARCH("NORMAL",J506)))</formula>
    </cfRule>
    <cfRule type="expression" dxfId="184" priority="162">
      <formula>NOT(ISERROR(SEARCH("ADAPTADO",J506)))</formula>
    </cfRule>
  </conditionalFormatting>
  <conditionalFormatting sqref="J511:K520">
    <cfRule type="expression" dxfId="183" priority="159">
      <formula>NOT(ISERROR(SEARCH("NORMAL",J511)))</formula>
    </cfRule>
    <cfRule type="expression" dxfId="182" priority="160">
      <formula>NOT(ISERROR(SEARCH("ADAPTADO",J511)))</formula>
    </cfRule>
  </conditionalFormatting>
  <conditionalFormatting sqref="J516:K525">
    <cfRule type="expression" dxfId="181" priority="157">
      <formula>NOT(ISERROR(SEARCH("NORMAL",J516)))</formula>
    </cfRule>
    <cfRule type="expression" dxfId="180" priority="158">
      <formula>NOT(ISERROR(SEARCH("ADAPTADO",J516)))</formula>
    </cfRule>
  </conditionalFormatting>
  <conditionalFormatting sqref="J521:K530">
    <cfRule type="expression" dxfId="179" priority="155">
      <formula>NOT(ISERROR(SEARCH("NORMAL",J521)))</formula>
    </cfRule>
    <cfRule type="expression" dxfId="178" priority="156">
      <formula>NOT(ISERROR(SEARCH("ADAPTADO",J521)))</formula>
    </cfRule>
  </conditionalFormatting>
  <conditionalFormatting sqref="J526:K535">
    <cfRule type="expression" dxfId="177" priority="153">
      <formula>NOT(ISERROR(SEARCH("NORMAL",J526)))</formula>
    </cfRule>
    <cfRule type="expression" dxfId="176" priority="154">
      <formula>NOT(ISERROR(SEARCH("ADAPTADO",J526)))</formula>
    </cfRule>
  </conditionalFormatting>
  <conditionalFormatting sqref="J531:K540">
    <cfRule type="expression" dxfId="175" priority="151">
      <formula>NOT(ISERROR(SEARCH("NORMAL",J531)))</formula>
    </cfRule>
    <cfRule type="expression" dxfId="174" priority="152">
      <formula>NOT(ISERROR(SEARCH("ADAPTADO",J531)))</formula>
    </cfRule>
  </conditionalFormatting>
  <conditionalFormatting sqref="J536:K545">
    <cfRule type="expression" dxfId="173" priority="149">
      <formula>NOT(ISERROR(SEARCH("NORMAL",J536)))</formula>
    </cfRule>
    <cfRule type="expression" dxfId="172" priority="150">
      <formula>NOT(ISERROR(SEARCH("ADAPTADO",J536)))</formula>
    </cfRule>
  </conditionalFormatting>
  <conditionalFormatting sqref="J541:K550">
    <cfRule type="expression" dxfId="171" priority="147">
      <formula>NOT(ISERROR(SEARCH("NORMAL",J541)))</formula>
    </cfRule>
    <cfRule type="expression" dxfId="170" priority="148">
      <formula>NOT(ISERROR(SEARCH("ADAPTADO",J541)))</formula>
    </cfRule>
  </conditionalFormatting>
  <conditionalFormatting sqref="J546:K555">
    <cfRule type="expression" dxfId="169" priority="145">
      <formula>NOT(ISERROR(SEARCH("NORMAL",J546)))</formula>
    </cfRule>
    <cfRule type="expression" dxfId="168" priority="146">
      <formula>NOT(ISERROR(SEARCH("ADAPTADO",J546)))</formula>
    </cfRule>
  </conditionalFormatting>
  <conditionalFormatting sqref="J551:K560">
    <cfRule type="expression" dxfId="167" priority="143">
      <formula>NOT(ISERROR(SEARCH("NORMAL",J551)))</formula>
    </cfRule>
    <cfRule type="expression" dxfId="166" priority="144">
      <formula>NOT(ISERROR(SEARCH("ADAPTADO",J551)))</formula>
    </cfRule>
  </conditionalFormatting>
  <conditionalFormatting sqref="J556:K565">
    <cfRule type="expression" dxfId="165" priority="141">
      <formula>NOT(ISERROR(SEARCH("NORMAL",J556)))</formula>
    </cfRule>
    <cfRule type="expression" dxfId="164" priority="142">
      <formula>NOT(ISERROR(SEARCH("ADAPTADO",J556)))</formula>
    </cfRule>
  </conditionalFormatting>
  <conditionalFormatting sqref="J561:K570">
    <cfRule type="expression" dxfId="163" priority="139">
      <formula>NOT(ISERROR(SEARCH("NORMAL",J561)))</formula>
    </cfRule>
    <cfRule type="expression" dxfId="162" priority="140">
      <formula>NOT(ISERROR(SEARCH("ADAPTADO",J561)))</formula>
    </cfRule>
  </conditionalFormatting>
  <conditionalFormatting sqref="J566:K575">
    <cfRule type="expression" dxfId="161" priority="137">
      <formula>NOT(ISERROR(SEARCH("NORMAL",J566)))</formula>
    </cfRule>
    <cfRule type="expression" dxfId="160" priority="138">
      <formula>NOT(ISERROR(SEARCH("ADAPTADO",J566)))</formula>
    </cfRule>
  </conditionalFormatting>
  <conditionalFormatting sqref="J571:K580">
    <cfRule type="expression" dxfId="159" priority="135">
      <formula>NOT(ISERROR(SEARCH("NORMAL",J571)))</formula>
    </cfRule>
    <cfRule type="expression" dxfId="158" priority="136">
      <formula>NOT(ISERROR(SEARCH("ADAPTADO",J571)))</formula>
    </cfRule>
  </conditionalFormatting>
  <conditionalFormatting sqref="J576:K585">
    <cfRule type="expression" dxfId="157" priority="133">
      <formula>NOT(ISERROR(SEARCH("NORMAL",J576)))</formula>
    </cfRule>
    <cfRule type="expression" dxfId="156" priority="134">
      <formula>NOT(ISERROR(SEARCH("ADAPTADO",J576)))</formula>
    </cfRule>
  </conditionalFormatting>
  <conditionalFormatting sqref="J581:K590">
    <cfRule type="expression" dxfId="155" priority="131">
      <formula>NOT(ISERROR(SEARCH("NORMAL",J581)))</formula>
    </cfRule>
    <cfRule type="expression" dxfId="154" priority="132">
      <formula>NOT(ISERROR(SEARCH("ADAPTADO",J581)))</formula>
    </cfRule>
  </conditionalFormatting>
  <conditionalFormatting sqref="J586:K595">
    <cfRule type="expression" dxfId="153" priority="129">
      <formula>NOT(ISERROR(SEARCH("NORMAL",J586)))</formula>
    </cfRule>
    <cfRule type="expression" dxfId="152" priority="130">
      <formula>NOT(ISERROR(SEARCH("ADAPTADO",J586)))</formula>
    </cfRule>
  </conditionalFormatting>
  <conditionalFormatting sqref="J591:K600">
    <cfRule type="expression" dxfId="151" priority="127">
      <formula>NOT(ISERROR(SEARCH("NORMAL",J591)))</formula>
    </cfRule>
    <cfRule type="expression" dxfId="150" priority="128">
      <formula>NOT(ISERROR(SEARCH("ADAPTADO",J591)))</formula>
    </cfRule>
  </conditionalFormatting>
  <conditionalFormatting sqref="J596:K605">
    <cfRule type="expression" dxfId="149" priority="125">
      <formula>NOT(ISERROR(SEARCH("NORMAL",J596)))</formula>
    </cfRule>
    <cfRule type="expression" dxfId="148" priority="126">
      <formula>NOT(ISERROR(SEARCH("ADAPTADO",J596)))</formula>
    </cfRule>
  </conditionalFormatting>
  <conditionalFormatting sqref="J601:K610">
    <cfRule type="expression" dxfId="147" priority="123">
      <formula>NOT(ISERROR(SEARCH("NORMAL",J601)))</formula>
    </cfRule>
    <cfRule type="expression" dxfId="146" priority="124">
      <formula>NOT(ISERROR(SEARCH("ADAPTADO",J601)))</formula>
    </cfRule>
  </conditionalFormatting>
  <conditionalFormatting sqref="J606:K615">
    <cfRule type="expression" dxfId="145" priority="121">
      <formula>NOT(ISERROR(SEARCH("NORMAL",J606)))</formula>
    </cfRule>
    <cfRule type="expression" dxfId="144" priority="122">
      <formula>NOT(ISERROR(SEARCH("ADAPTADO",J606)))</formula>
    </cfRule>
  </conditionalFormatting>
  <conditionalFormatting sqref="J611:K620">
    <cfRule type="expression" dxfId="143" priority="119">
      <formula>NOT(ISERROR(SEARCH("NORMAL",J611)))</formula>
    </cfRule>
    <cfRule type="expression" dxfId="142" priority="120">
      <formula>NOT(ISERROR(SEARCH("ADAPTADO",J611)))</formula>
    </cfRule>
  </conditionalFormatting>
  <conditionalFormatting sqref="J616:K625">
    <cfRule type="expression" dxfId="141" priority="117">
      <formula>NOT(ISERROR(SEARCH("NORMAL",J616)))</formula>
    </cfRule>
    <cfRule type="expression" dxfId="140" priority="118">
      <formula>NOT(ISERROR(SEARCH("ADAPTADO",J616)))</formula>
    </cfRule>
  </conditionalFormatting>
  <conditionalFormatting sqref="J621:K630">
    <cfRule type="expression" dxfId="139" priority="115">
      <formula>NOT(ISERROR(SEARCH("NORMAL",J621)))</formula>
    </cfRule>
    <cfRule type="expression" dxfId="138" priority="116">
      <formula>NOT(ISERROR(SEARCH("ADAPTADO",J621)))</formula>
    </cfRule>
  </conditionalFormatting>
  <conditionalFormatting sqref="J626:K635">
    <cfRule type="expression" dxfId="137" priority="113">
      <formula>NOT(ISERROR(SEARCH("NORMAL",J626)))</formula>
    </cfRule>
    <cfRule type="expression" dxfId="136" priority="114">
      <formula>NOT(ISERROR(SEARCH("ADAPTADO",J626)))</formula>
    </cfRule>
  </conditionalFormatting>
  <conditionalFormatting sqref="J631:K640">
    <cfRule type="expression" dxfId="135" priority="111">
      <formula>NOT(ISERROR(SEARCH("NORMAL",J631)))</formula>
    </cfRule>
    <cfRule type="expression" dxfId="134" priority="112">
      <formula>NOT(ISERROR(SEARCH("ADAPTADO",J631)))</formula>
    </cfRule>
  </conditionalFormatting>
  <conditionalFormatting sqref="J636:K645">
    <cfRule type="expression" dxfId="133" priority="109">
      <formula>NOT(ISERROR(SEARCH("NORMAL",J636)))</formula>
    </cfRule>
    <cfRule type="expression" dxfId="132" priority="110">
      <formula>NOT(ISERROR(SEARCH("ADAPTADO",J636)))</formula>
    </cfRule>
  </conditionalFormatting>
  <conditionalFormatting sqref="J641:K650">
    <cfRule type="expression" dxfId="131" priority="107">
      <formula>NOT(ISERROR(SEARCH("NORMAL",J641)))</formula>
    </cfRule>
    <cfRule type="expression" dxfId="130" priority="108">
      <formula>NOT(ISERROR(SEARCH("ADAPTADO",J641)))</formula>
    </cfRule>
  </conditionalFormatting>
  <conditionalFormatting sqref="J646:K655">
    <cfRule type="expression" dxfId="129" priority="105">
      <formula>NOT(ISERROR(SEARCH("NORMAL",J646)))</formula>
    </cfRule>
    <cfRule type="expression" dxfId="128" priority="106">
      <formula>NOT(ISERROR(SEARCH("ADAPTADO",J646)))</formula>
    </cfRule>
  </conditionalFormatting>
  <conditionalFormatting sqref="J651:K660">
    <cfRule type="expression" dxfId="127" priority="103">
      <formula>NOT(ISERROR(SEARCH("NORMAL",J651)))</formula>
    </cfRule>
    <cfRule type="expression" dxfId="126" priority="104">
      <formula>NOT(ISERROR(SEARCH("ADAPTADO",J651)))</formula>
    </cfRule>
  </conditionalFormatting>
  <conditionalFormatting sqref="J656:K665">
    <cfRule type="expression" dxfId="125" priority="101">
      <formula>NOT(ISERROR(SEARCH("NORMAL",J656)))</formula>
    </cfRule>
    <cfRule type="expression" dxfId="124" priority="102">
      <formula>NOT(ISERROR(SEARCH("ADAPTADO",J656)))</formula>
    </cfRule>
  </conditionalFormatting>
  <conditionalFormatting sqref="J661:K670">
    <cfRule type="expression" dxfId="123" priority="99">
      <formula>NOT(ISERROR(SEARCH("NORMAL",J661)))</formula>
    </cfRule>
    <cfRule type="expression" dxfId="122" priority="100">
      <formula>NOT(ISERROR(SEARCH("ADAPTADO",J661)))</formula>
    </cfRule>
  </conditionalFormatting>
  <conditionalFormatting sqref="J666:K675">
    <cfRule type="expression" dxfId="121" priority="97">
      <formula>NOT(ISERROR(SEARCH("NORMAL",J666)))</formula>
    </cfRule>
    <cfRule type="expression" dxfId="120" priority="98">
      <formula>NOT(ISERROR(SEARCH("ADAPTADO",J666)))</formula>
    </cfRule>
  </conditionalFormatting>
  <conditionalFormatting sqref="J671:K680">
    <cfRule type="expression" dxfId="119" priority="95">
      <formula>NOT(ISERROR(SEARCH("NORMAL",J671)))</formula>
    </cfRule>
    <cfRule type="expression" dxfId="118" priority="96">
      <formula>NOT(ISERROR(SEARCH("ADAPTADO",J671)))</formula>
    </cfRule>
  </conditionalFormatting>
  <conditionalFormatting sqref="J676:K685">
    <cfRule type="expression" dxfId="117" priority="93">
      <formula>NOT(ISERROR(SEARCH("NORMAL",J676)))</formula>
    </cfRule>
    <cfRule type="expression" dxfId="116" priority="94">
      <formula>NOT(ISERROR(SEARCH("ADAPTADO",J676)))</formula>
    </cfRule>
  </conditionalFormatting>
  <conditionalFormatting sqref="J681:K690">
    <cfRule type="expression" dxfId="115" priority="91">
      <formula>NOT(ISERROR(SEARCH("NORMAL",J681)))</formula>
    </cfRule>
    <cfRule type="expression" dxfId="114" priority="92">
      <formula>NOT(ISERROR(SEARCH("ADAPTADO",J681)))</formula>
    </cfRule>
  </conditionalFormatting>
  <conditionalFormatting sqref="J686:K695">
    <cfRule type="expression" dxfId="113" priority="89">
      <formula>NOT(ISERROR(SEARCH("NORMAL",J686)))</formula>
    </cfRule>
    <cfRule type="expression" dxfId="112" priority="90">
      <formula>NOT(ISERROR(SEARCH("ADAPTADO",J686)))</formula>
    </cfRule>
  </conditionalFormatting>
  <conditionalFormatting sqref="J691:K700">
    <cfRule type="expression" dxfId="111" priority="87">
      <formula>NOT(ISERROR(SEARCH("NORMAL",J691)))</formula>
    </cfRule>
    <cfRule type="expression" dxfId="110" priority="88">
      <formula>NOT(ISERROR(SEARCH("ADAPTADO",J691)))</formula>
    </cfRule>
  </conditionalFormatting>
  <conditionalFormatting sqref="J696:K705">
    <cfRule type="expression" dxfId="109" priority="85">
      <formula>NOT(ISERROR(SEARCH("NORMAL",J696)))</formula>
    </cfRule>
    <cfRule type="expression" dxfId="108" priority="86">
      <formula>NOT(ISERROR(SEARCH("ADAPTADO",J696)))</formula>
    </cfRule>
  </conditionalFormatting>
  <conditionalFormatting sqref="J701:K710">
    <cfRule type="expression" dxfId="107" priority="83">
      <formula>NOT(ISERROR(SEARCH("NORMAL",J701)))</formula>
    </cfRule>
    <cfRule type="expression" dxfId="106" priority="84">
      <formula>NOT(ISERROR(SEARCH("ADAPTADO",J701)))</formula>
    </cfRule>
  </conditionalFormatting>
  <conditionalFormatting sqref="J706:K715">
    <cfRule type="expression" dxfId="105" priority="81">
      <formula>NOT(ISERROR(SEARCH("NORMAL",J706)))</formula>
    </cfRule>
    <cfRule type="expression" dxfId="104" priority="82">
      <formula>NOT(ISERROR(SEARCH("ADAPTADO",J706)))</formula>
    </cfRule>
  </conditionalFormatting>
  <conditionalFormatting sqref="J711:K720">
    <cfRule type="expression" dxfId="103" priority="79">
      <formula>NOT(ISERROR(SEARCH("NORMAL",J711)))</formula>
    </cfRule>
    <cfRule type="expression" dxfId="102" priority="80">
      <formula>NOT(ISERROR(SEARCH("ADAPTADO",J711)))</formula>
    </cfRule>
  </conditionalFormatting>
  <conditionalFormatting sqref="J716:K725">
    <cfRule type="expression" dxfId="101" priority="77">
      <formula>NOT(ISERROR(SEARCH("NORMAL",J716)))</formula>
    </cfRule>
    <cfRule type="expression" dxfId="100" priority="78">
      <formula>NOT(ISERROR(SEARCH("ADAPTADO",J716)))</formula>
    </cfRule>
  </conditionalFormatting>
  <conditionalFormatting sqref="J721:K730">
    <cfRule type="expression" dxfId="99" priority="75">
      <formula>NOT(ISERROR(SEARCH("NORMAL",J721)))</formula>
    </cfRule>
    <cfRule type="expression" dxfId="98" priority="76">
      <formula>NOT(ISERROR(SEARCH("ADAPTADO",J721)))</formula>
    </cfRule>
  </conditionalFormatting>
  <conditionalFormatting sqref="J726:K735">
    <cfRule type="expression" dxfId="97" priority="73">
      <formula>NOT(ISERROR(SEARCH("NORMAL",J726)))</formula>
    </cfRule>
    <cfRule type="expression" dxfId="96" priority="74">
      <formula>NOT(ISERROR(SEARCH("ADAPTADO",J726)))</formula>
    </cfRule>
  </conditionalFormatting>
  <conditionalFormatting sqref="J731:K740">
    <cfRule type="expression" dxfId="95" priority="71">
      <formula>NOT(ISERROR(SEARCH("NORMAL",J731)))</formula>
    </cfRule>
    <cfRule type="expression" dxfId="94" priority="72">
      <formula>NOT(ISERROR(SEARCH("ADAPTADO",J731)))</formula>
    </cfRule>
  </conditionalFormatting>
  <conditionalFormatting sqref="J736:K745">
    <cfRule type="expression" dxfId="93" priority="69">
      <formula>NOT(ISERROR(SEARCH("NORMAL",J736)))</formula>
    </cfRule>
    <cfRule type="expression" dxfId="92" priority="70">
      <formula>NOT(ISERROR(SEARCH("ADAPTADO",J736)))</formula>
    </cfRule>
  </conditionalFormatting>
  <conditionalFormatting sqref="J741:K750">
    <cfRule type="expression" dxfId="91" priority="67">
      <formula>NOT(ISERROR(SEARCH("NORMAL",J741)))</formula>
    </cfRule>
    <cfRule type="expression" dxfId="90" priority="68">
      <formula>NOT(ISERROR(SEARCH("ADAPTADO",J741)))</formula>
    </cfRule>
  </conditionalFormatting>
  <conditionalFormatting sqref="J746:K755">
    <cfRule type="expression" dxfId="89" priority="65">
      <formula>NOT(ISERROR(SEARCH("NORMAL",J746)))</formula>
    </cfRule>
    <cfRule type="expression" dxfId="88" priority="66">
      <formula>NOT(ISERROR(SEARCH("ADAPTADO",J746)))</formula>
    </cfRule>
  </conditionalFormatting>
  <conditionalFormatting sqref="J751:K760">
    <cfRule type="expression" dxfId="87" priority="63">
      <formula>NOT(ISERROR(SEARCH("NORMAL",J751)))</formula>
    </cfRule>
    <cfRule type="expression" dxfId="86" priority="64">
      <formula>NOT(ISERROR(SEARCH("ADAPTADO",J751)))</formula>
    </cfRule>
  </conditionalFormatting>
  <conditionalFormatting sqref="J756:K765">
    <cfRule type="expression" dxfId="85" priority="61">
      <formula>NOT(ISERROR(SEARCH("NORMAL",J756)))</formula>
    </cfRule>
    <cfRule type="expression" dxfId="84" priority="62">
      <formula>NOT(ISERROR(SEARCH("ADAPTADO",J756)))</formula>
    </cfRule>
  </conditionalFormatting>
  <conditionalFormatting sqref="J761:K770">
    <cfRule type="expression" dxfId="83" priority="59">
      <formula>NOT(ISERROR(SEARCH("NORMAL",J761)))</formula>
    </cfRule>
    <cfRule type="expression" dxfId="82" priority="60">
      <formula>NOT(ISERROR(SEARCH("ADAPTADO",J761)))</formula>
    </cfRule>
  </conditionalFormatting>
  <conditionalFormatting sqref="J766:K775">
    <cfRule type="expression" dxfId="81" priority="57">
      <formula>NOT(ISERROR(SEARCH("NORMAL",J766)))</formula>
    </cfRule>
    <cfRule type="expression" dxfId="80" priority="58">
      <formula>NOT(ISERROR(SEARCH("ADAPTADO",J766)))</formula>
    </cfRule>
  </conditionalFormatting>
  <conditionalFormatting sqref="J771:K780">
    <cfRule type="expression" dxfId="79" priority="55">
      <formula>NOT(ISERROR(SEARCH("NORMAL",J771)))</formula>
    </cfRule>
    <cfRule type="expression" dxfId="78" priority="56">
      <formula>NOT(ISERROR(SEARCH("ADAPTADO",J771)))</formula>
    </cfRule>
  </conditionalFormatting>
  <conditionalFormatting sqref="J776:K785">
    <cfRule type="expression" dxfId="77" priority="53">
      <formula>NOT(ISERROR(SEARCH("NORMAL",J776)))</formula>
    </cfRule>
    <cfRule type="expression" dxfId="76" priority="54">
      <formula>NOT(ISERROR(SEARCH("ADAPTADO",J776)))</formula>
    </cfRule>
  </conditionalFormatting>
  <conditionalFormatting sqref="J781:K790">
    <cfRule type="expression" dxfId="75" priority="51">
      <formula>NOT(ISERROR(SEARCH("NORMAL",J781)))</formula>
    </cfRule>
    <cfRule type="expression" dxfId="74" priority="52">
      <formula>NOT(ISERROR(SEARCH("ADAPTADO",J781)))</formula>
    </cfRule>
  </conditionalFormatting>
  <conditionalFormatting sqref="J786:K795">
    <cfRule type="expression" dxfId="73" priority="49">
      <formula>NOT(ISERROR(SEARCH("NORMAL",J786)))</formula>
    </cfRule>
    <cfRule type="expression" dxfId="72" priority="50">
      <formula>NOT(ISERROR(SEARCH("ADAPTADO",J786)))</formula>
    </cfRule>
  </conditionalFormatting>
  <conditionalFormatting sqref="J791:K800">
    <cfRule type="expression" dxfId="71" priority="47">
      <formula>NOT(ISERROR(SEARCH("NORMAL",J791)))</formula>
    </cfRule>
    <cfRule type="expression" dxfId="70" priority="48">
      <formula>NOT(ISERROR(SEARCH("ADAPTADO",J791)))</formula>
    </cfRule>
  </conditionalFormatting>
  <conditionalFormatting sqref="J796:K805">
    <cfRule type="expression" dxfId="69" priority="45">
      <formula>NOT(ISERROR(SEARCH("NORMAL",J796)))</formula>
    </cfRule>
    <cfRule type="expression" dxfId="68" priority="46">
      <formula>NOT(ISERROR(SEARCH("ADAPTADO",J796)))</formula>
    </cfRule>
  </conditionalFormatting>
  <conditionalFormatting sqref="J801:K810">
    <cfRule type="expression" dxfId="67" priority="43">
      <formula>NOT(ISERROR(SEARCH("NORMAL",J801)))</formula>
    </cfRule>
    <cfRule type="expression" dxfId="66" priority="44">
      <formula>NOT(ISERROR(SEARCH("ADAPTADO",J801)))</formula>
    </cfRule>
  </conditionalFormatting>
  <conditionalFormatting sqref="J806:K815">
    <cfRule type="expression" dxfId="65" priority="41">
      <formula>NOT(ISERROR(SEARCH("NORMAL",J806)))</formula>
    </cfRule>
    <cfRule type="expression" dxfId="64" priority="42">
      <formula>NOT(ISERROR(SEARCH("ADAPTADO",J806)))</formula>
    </cfRule>
  </conditionalFormatting>
  <conditionalFormatting sqref="J811:K820">
    <cfRule type="expression" dxfId="63" priority="39">
      <formula>NOT(ISERROR(SEARCH("NORMAL",J811)))</formula>
    </cfRule>
    <cfRule type="expression" dxfId="62" priority="40">
      <formula>NOT(ISERROR(SEARCH("ADAPTADO",J811)))</formula>
    </cfRule>
  </conditionalFormatting>
  <conditionalFormatting sqref="J816:K825">
    <cfRule type="expression" dxfId="61" priority="37">
      <formula>NOT(ISERROR(SEARCH("NORMAL",J816)))</formula>
    </cfRule>
    <cfRule type="expression" dxfId="60" priority="38">
      <formula>NOT(ISERROR(SEARCH("ADAPTADO",J816)))</formula>
    </cfRule>
  </conditionalFormatting>
  <conditionalFormatting sqref="J821:K830">
    <cfRule type="expression" dxfId="59" priority="35">
      <formula>NOT(ISERROR(SEARCH("NORMAL",J821)))</formula>
    </cfRule>
    <cfRule type="expression" dxfId="58" priority="36">
      <formula>NOT(ISERROR(SEARCH("ADAPTADO",J821)))</formula>
    </cfRule>
  </conditionalFormatting>
  <conditionalFormatting sqref="J826:K835">
    <cfRule type="expression" dxfId="57" priority="33">
      <formula>NOT(ISERROR(SEARCH("NORMAL",J826)))</formula>
    </cfRule>
    <cfRule type="expression" dxfId="56" priority="34">
      <formula>NOT(ISERROR(SEARCH("ADAPTADO",J826)))</formula>
    </cfRule>
  </conditionalFormatting>
  <conditionalFormatting sqref="J831:K840">
    <cfRule type="expression" dxfId="55" priority="31">
      <formula>NOT(ISERROR(SEARCH("NORMAL",J831)))</formula>
    </cfRule>
    <cfRule type="expression" dxfId="54" priority="32">
      <formula>NOT(ISERROR(SEARCH("ADAPTADO",J831)))</formula>
    </cfRule>
  </conditionalFormatting>
  <conditionalFormatting sqref="J836:K845">
    <cfRule type="expression" dxfId="53" priority="29">
      <formula>NOT(ISERROR(SEARCH("NORMAL",J836)))</formula>
    </cfRule>
    <cfRule type="expression" dxfId="52" priority="30">
      <formula>NOT(ISERROR(SEARCH("ADAPTADO",J836)))</formula>
    </cfRule>
  </conditionalFormatting>
  <conditionalFormatting sqref="J841:K850">
    <cfRule type="expression" dxfId="51" priority="27">
      <formula>NOT(ISERROR(SEARCH("NORMAL",J841)))</formula>
    </cfRule>
    <cfRule type="expression" dxfId="50" priority="28">
      <formula>NOT(ISERROR(SEARCH("ADAPTADO",J841)))</formula>
    </cfRule>
  </conditionalFormatting>
  <conditionalFormatting sqref="J846:K855">
    <cfRule type="expression" dxfId="49" priority="25">
      <formula>NOT(ISERROR(SEARCH("NORMAL",J846)))</formula>
    </cfRule>
    <cfRule type="expression" dxfId="48" priority="26">
      <formula>NOT(ISERROR(SEARCH("ADAPTADO",J846)))</formula>
    </cfRule>
  </conditionalFormatting>
  <conditionalFormatting sqref="J851:K860">
    <cfRule type="expression" dxfId="47" priority="23">
      <formula>NOT(ISERROR(SEARCH("NORMAL",J851)))</formula>
    </cfRule>
    <cfRule type="expression" dxfId="46" priority="24">
      <formula>NOT(ISERROR(SEARCH("ADAPTADO",J851)))</formula>
    </cfRule>
  </conditionalFormatting>
  <conditionalFormatting sqref="J856:K865">
    <cfRule type="expression" dxfId="45" priority="21">
      <formula>NOT(ISERROR(SEARCH("NORMAL",J856)))</formula>
    </cfRule>
    <cfRule type="expression" dxfId="44" priority="22">
      <formula>NOT(ISERROR(SEARCH("ADAPTADO",J856)))</formula>
    </cfRule>
  </conditionalFormatting>
  <conditionalFormatting sqref="J861:K870">
    <cfRule type="expression" dxfId="43" priority="19">
      <formula>NOT(ISERROR(SEARCH("NORMAL",J861)))</formula>
    </cfRule>
    <cfRule type="expression" dxfId="42" priority="20">
      <formula>NOT(ISERROR(SEARCH("ADAPTADO",J861)))</formula>
    </cfRule>
  </conditionalFormatting>
  <conditionalFormatting sqref="J866:K875">
    <cfRule type="expression" dxfId="41" priority="17">
      <formula>NOT(ISERROR(SEARCH("NORMAL",J866)))</formula>
    </cfRule>
    <cfRule type="expression" dxfId="40" priority="18">
      <formula>NOT(ISERROR(SEARCH("ADAPTADO",J866)))</formula>
    </cfRule>
  </conditionalFormatting>
  <conditionalFormatting sqref="J871:K880">
    <cfRule type="expression" dxfId="39" priority="15">
      <formula>NOT(ISERROR(SEARCH("NORMAL",J871)))</formula>
    </cfRule>
    <cfRule type="expression" dxfId="38" priority="16">
      <formula>NOT(ISERROR(SEARCH("ADAPTADO",J871)))</formula>
    </cfRule>
  </conditionalFormatting>
  <conditionalFormatting sqref="J876:K885">
    <cfRule type="expression" dxfId="37" priority="13">
      <formula>NOT(ISERROR(SEARCH("NORMAL",J876)))</formula>
    </cfRule>
    <cfRule type="expression" dxfId="36" priority="14">
      <formula>NOT(ISERROR(SEARCH("ADAPTADO",J876)))</formula>
    </cfRule>
  </conditionalFormatting>
  <conditionalFormatting sqref="J881:K890">
    <cfRule type="expression" dxfId="35" priority="11">
      <formula>NOT(ISERROR(SEARCH("NORMAL",J881)))</formula>
    </cfRule>
    <cfRule type="expression" dxfId="34" priority="12">
      <formula>NOT(ISERROR(SEARCH("ADAPTADO",J881)))</formula>
    </cfRule>
  </conditionalFormatting>
  <conditionalFormatting sqref="J886:K895">
    <cfRule type="expression" dxfId="33" priority="9">
      <formula>NOT(ISERROR(SEARCH("NORMAL",J886)))</formula>
    </cfRule>
    <cfRule type="expression" dxfId="32" priority="10">
      <formula>NOT(ISERROR(SEARCH("ADAPTADO",J886)))</formula>
    </cfRule>
  </conditionalFormatting>
  <conditionalFormatting sqref="J891:K900">
    <cfRule type="expression" dxfId="31" priority="7">
      <formula>NOT(ISERROR(SEARCH("NORMAL",J891)))</formula>
    </cfRule>
    <cfRule type="expression" dxfId="30" priority="8">
      <formula>NOT(ISERROR(SEARCH("ADAPTADO",J891)))</formula>
    </cfRule>
  </conditionalFormatting>
  <conditionalFormatting sqref="J896:K905">
    <cfRule type="expression" dxfId="29" priority="5">
      <formula>NOT(ISERROR(SEARCH("NORMAL",J896)))</formula>
    </cfRule>
    <cfRule type="expression" dxfId="28" priority="6">
      <formula>NOT(ISERROR(SEARCH("ADAPTADO",J896)))</formula>
    </cfRule>
  </conditionalFormatting>
  <conditionalFormatting sqref="J901:K910">
    <cfRule type="expression" dxfId="27" priority="3">
      <formula>NOT(ISERROR(SEARCH("NORMAL",J901)))</formula>
    </cfRule>
    <cfRule type="expression" dxfId="26" priority="4">
      <formula>NOT(ISERROR(SEARCH("ADAPTADO",J901)))</formula>
    </cfRule>
  </conditionalFormatting>
  <conditionalFormatting sqref="J906:K910">
    <cfRule type="expression" dxfId="25" priority="1">
      <formula>NOT(ISERROR(SEARCH("NORMAL",J906)))</formula>
    </cfRule>
    <cfRule type="expression" dxfId="24" priority="2">
      <formula>NOT(ISERROR(SEARCH("ADAPTADO",J906)))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343</v>
      </c>
      <c r="F1" s="435" t="str">
        <f>IFERROR(VLOOKUP(D4,APELIDOS!A:B,2,FALSE),D4)</f>
        <v>RODREX TRANSPORTES LTDA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IQ</v>
      </c>
      <c r="D2" s="682" t="str">
        <f>UPPER('APONTAMENTO CREDENCIAMENTO'!A1)</f>
        <v>ITAQUERA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3860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RODREX TRANSPORTES LTDA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3858</v>
      </c>
      <c r="D10" s="299" t="str">
        <f>VLOOKUP($C10,'APONTAMENTO CREDENCIAMENTO'!$A:$J,8,0)</f>
        <v>RODREX TRANSPORTES LTDA</v>
      </c>
      <c r="E10" s="299" t="str">
        <f>VLOOKUP($C10,'APONTAMENTO CREDENCIAMENTO'!$A:$J,9,0)</f>
        <v>RODRIGO AGOSTINHO ANDRE</v>
      </c>
      <c r="F10" s="300" t="str">
        <f>VLOOKUP($C10,'APONTAMENTO CREDENCIAMENTO'!$A:$P,15,0)</f>
        <v>6020.2026/0016061-5</v>
      </c>
      <c r="G10" s="301" t="str">
        <f>VLOOKUP($C10,'APONTAMENTO CREDENCIAMENTO'!$A:$P,4,0)</f>
        <v>2026/0016061</v>
      </c>
      <c r="H10" s="301" t="str">
        <f>VLOOKUP($C10,'APONTAMENTO CREDENCIAMENTO'!$A:$P,5,0)</f>
        <v>DTD2399</v>
      </c>
      <c r="I10" s="301" t="str">
        <f>IF(VLOOKUP($C10,'APONTAMENTO CREDENCIAMENTO'!$A:$J,10,0)="NORMAL","NORMAL","ADAPTADO")</f>
        <v>NORMAL</v>
      </c>
      <c r="J10" s="302" t="str">
        <f>VLOOKUP($C10,'APONTAMENTO CREDENCIAMENTO'!$A:$EL,142,0)</f>
        <v>Ajuste positivo referente a desconto indevido de recesso do mês de MARÇO/2026 e correção do mesmo mês.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ROD</v>
      </c>
      <c r="N10" t="str">
        <f>VLOOKUP($C10,'APONTAMENTO CREDENCIAMENTO'!$A:$P,16,0)</f>
        <v>O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abSelected="1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2026/0016061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64</v>
      </c>
      <c r="H11" s="185" t="str">
        <f>'BASE C'!E4</f>
        <v>ABRIL</v>
      </c>
      <c r="I11" s="186" t="str">
        <f>'BASE C'!D2</f>
        <v>ITAQUERA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RODREX TRANSPORTES LTDA</v>
      </c>
      <c r="B13" s="748"/>
      <c r="C13" s="748"/>
      <c r="D13" s="748"/>
      <c r="E13" s="749"/>
      <c r="F13" s="756" t="str">
        <f>VLOOKUP(A11,ProcRel1!E2:G5000,3,FALSE)</f>
        <v>64.579.144/0001-27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CREDENCIAMENTO'!D1:EL4792,12,FALSE)</f>
        <v>6020.2026/0016061-5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25983.56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800.12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0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1859.28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28642.959999999999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28642.959999999999</v>
      </c>
      <c r="I34" s="729"/>
    </row>
    <row r="35" spans="1:12" s="12" customFormat="1" x14ac:dyDescent="0.2">
      <c r="A35" s="716" t="s">
        <v>106</v>
      </c>
      <c r="B35" s="717">
        <f>VLOOKUP(A11,'APONTAMENTO CREDENCIAMENTO'!D1:EL4792,138,FALSE)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 t="str">
        <f>VLOOKUP(A11,'APONTAMENTO CREDENCIAMENTO'!D1:EL4792,139,FALSE)</f>
        <v>Ajuste positivo referente a desconto indevido de recesso do mês de MARÇO/2026 e correção do mesmo mês.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350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351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352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344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300</v>
      </c>
      <c r="D1" s="759" t="s">
        <v>129</v>
      </c>
      <c r="E1" s="759" t="s">
        <v>299</v>
      </c>
      <c r="F1" s="759" t="s">
        <v>298</v>
      </c>
      <c r="G1" s="759" t="s">
        <v>3135</v>
      </c>
      <c r="H1" s="763" t="s">
        <v>297</v>
      </c>
      <c r="I1" s="761" t="s">
        <v>296</v>
      </c>
      <c r="J1" s="761" t="s">
        <v>295</v>
      </c>
      <c r="K1" s="761" t="s">
        <v>294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215</v>
      </c>
      <c r="B4" s="413" t="s">
        <v>266</v>
      </c>
      <c r="C4" s="432" t="s">
        <v>279</v>
      </c>
      <c r="D4" s="430">
        <f>SUMIF('APONTAMENTO CREDENCIAMENTO'!$D$5:$D$4794,$A4,'APONTAMENTO CREDENCIAMENTO'!$FE$5:$FE$4794)</f>
        <v>0</v>
      </c>
      <c r="E4" s="431">
        <f>IF(D4=0,0,IF(D4*0.2*0.11&gt;607.2,607.2,IF(D4&lt;42377.92,D4*0.2*0.11,IF(D4*0.2*0.11&gt;932.31,932.31))))</f>
        <v>0</v>
      </c>
      <c r="F4" s="431">
        <f>$D4*'VALORES TABELA'!$B$45*'VALORES TABELA'!$B$46</f>
        <v>0</v>
      </c>
      <c r="G4" s="431">
        <f t="shared" ref="G4:G14" si="0">D4*60%</f>
        <v>0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31">
        <f>IF($C4=$C3,($D4+$D3)*'VALORES TABELA'!$B$50-$E3,$D4*'VALORES TABELA'!$B$50)</f>
        <v>0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30">
        <f>SUMIF('APONTAMENTO CREDENCIAMENTO'!$D$5:$D$4794,$A5,'APONTAMENTO CREDENCIAMENTO'!$FE$5:$FE$4794)</f>
        <v>0</v>
      </c>
      <c r="E5" s="431">
        <f t="shared" ref="E5:E14" si="1">IF(D5=0,0,IF(D5*0.2*0.11&gt;607.2,607.2,IF(D5&lt;42377.92,D5*0.2*0.11,IF(D5*0.2*0.11&gt;932.31,932.31))))</f>
        <v>0</v>
      </c>
      <c r="F5" s="431">
        <f>$D5*'VALORES TABELA'!$B$45*'VALORES TABELA'!$B$46</f>
        <v>0</v>
      </c>
      <c r="G5" s="431">
        <f t="shared" si="0"/>
        <v>0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31">
        <f>IF($C5=$C4,($D5+$D4)*'VALORES TABELA'!$B$50-$E4,$D5*'VALORES TABELA'!$B$50)</f>
        <v>0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30">
        <f>SUMIF('APONTAMENTO CREDENCIAMENTO'!$D$5:$D$4794,$A6,'APONTAMENTO CREDENCIAMENTO'!$FE$5:$FE$4794)</f>
        <v>0</v>
      </c>
      <c r="E6" s="431">
        <f t="shared" si="1"/>
        <v>0</v>
      </c>
      <c r="F6" s="431">
        <f>$D6*'VALORES TABELA'!$B$45*'VALORES TABELA'!$B$46</f>
        <v>0</v>
      </c>
      <c r="G6" s="431">
        <f t="shared" si="0"/>
        <v>0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31">
        <f>IF($C6=$C5,($D6+$D5)*'VALORES TABELA'!$B$50-$E5,$D6*'VALORES TABELA'!$B$50)</f>
        <v>0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30">
        <f>SUMIF('APONTAMENTO CREDENCIAMENTO'!$D$5:$D$4794,$A7,'APONTAMENTO CREDENCIAMENTO'!$FE$5:$FE$4794)</f>
        <v>0</v>
      </c>
      <c r="E7" s="431">
        <f t="shared" si="1"/>
        <v>0</v>
      </c>
      <c r="F7" s="431">
        <f>$D7*'VALORES TABELA'!$B$45*'VALORES TABELA'!$B$46</f>
        <v>0</v>
      </c>
      <c r="G7" s="431">
        <f t="shared" si="0"/>
        <v>0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31">
        <f>IF($C7=$C6,($D7+$D6)*'VALORES TABELA'!$B$50-$E6,$D7*'VALORES TABELA'!$B$50)</f>
        <v>0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30">
        <f>SUMIF('APONTAMENTO CREDENCIAMENTO'!$D$5:$D$4794,$A8,'APONTAMENTO CREDENCIAMENTO'!$FE$5:$FE$4794)</f>
        <v>0</v>
      </c>
      <c r="E8" s="431">
        <f t="shared" si="1"/>
        <v>0</v>
      </c>
      <c r="F8" s="431">
        <f>$D8*'VALORES TABELA'!$B$45*'VALORES TABELA'!$B$46</f>
        <v>0</v>
      </c>
      <c r="G8" s="431">
        <f t="shared" si="0"/>
        <v>0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31">
        <f>IF($C8=$C7,($D8+$D7)*'VALORES TABELA'!$B$50-$E7,$D8*'VALORES TABELA'!$B$50)</f>
        <v>0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30">
        <f>SUMIF('APONTAMENTO CREDENCIAMENTO'!$D$5:$D$4794,$A9,'APONTAMENTO CREDENCIAMENTO'!$FE$5:$FE$4794)</f>
        <v>0</v>
      </c>
      <c r="E9" s="431">
        <f t="shared" si="1"/>
        <v>0</v>
      </c>
      <c r="F9" s="431">
        <f>$D9*'VALORES TABELA'!$B$45*'VALORES TABELA'!$B$46</f>
        <v>0</v>
      </c>
      <c r="G9" s="431">
        <f t="shared" si="0"/>
        <v>0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31">
        <f>IF($C9=$C8,($D9+$D8)*'VALORES TABELA'!$B$50-$E8,$D9*'VALORES TABELA'!$B$50)</f>
        <v>0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30">
        <f>SUMIF('APONTAMENTO CREDENCIAMENTO'!$D$5:$D$4794,$A10,'APONTAMENTO CREDENCIAMENTO'!$FE$5:$FE$4794)</f>
        <v>0</v>
      </c>
      <c r="E10" s="431">
        <f t="shared" si="1"/>
        <v>0</v>
      </c>
      <c r="F10" s="431">
        <f>$D10*'VALORES TABELA'!$B$45*'VALORES TABELA'!$B$46</f>
        <v>0</v>
      </c>
      <c r="G10" s="431">
        <f t="shared" si="0"/>
        <v>0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31">
        <f>IF($C10=$C9,($D10+$D9)*'VALORES TABELA'!$B$50-$E9,$D10*'VALORES TABELA'!$B$50)</f>
        <v>0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30">
        <f>SUMIF('APONTAMENTO CREDENCIAMENTO'!$D$5:$D$4794,$A11,'APONTAMENTO CREDENCIAMENTO'!$FE$5:$FE$4794)</f>
        <v>0</v>
      </c>
      <c r="E11" s="431">
        <f t="shared" si="1"/>
        <v>0</v>
      </c>
      <c r="F11" s="431">
        <f>$D11*'VALORES TABELA'!$B$45*'VALORES TABELA'!$B$46</f>
        <v>0</v>
      </c>
      <c r="G11" s="431">
        <f t="shared" si="0"/>
        <v>0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31">
        <f>IF($C11=$C10,($D11+$D10)*'VALORES TABELA'!$B$50-$E10,$D11*'VALORES TABELA'!$B$50)</f>
        <v>0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30">
        <f>SUMIF('APONTAMENTO CREDENCIAMENTO'!$D$5:$D$4794,$A12,'APONTAMENTO CREDENCIAMENTO'!$FE$5:$FE$4794)</f>
        <v>0</v>
      </c>
      <c r="E12" s="431">
        <f t="shared" si="1"/>
        <v>0</v>
      </c>
      <c r="F12" s="431">
        <f>$D12*'VALORES TABELA'!$B$45*'VALORES TABELA'!$B$46</f>
        <v>0</v>
      </c>
      <c r="G12" s="431">
        <f t="shared" si="0"/>
        <v>0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31">
        <f>IF($C12=$C11,($D12+$D11)*'VALORES TABELA'!$B$50-$E11,$D12*'VALORES TABELA'!$B$50)</f>
        <v>0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30">
        <f>SUMIF('APONTAMENTO CREDENCIAMENTO'!$D$5:$D$4794,$A13,'APONTAMENTO CREDENCIAMENTO'!$FE$5:$FE$4794)</f>
        <v>0</v>
      </c>
      <c r="E13" s="431">
        <f t="shared" si="1"/>
        <v>0</v>
      </c>
      <c r="F13" s="431">
        <f>$D13*'VALORES TABELA'!$B$45*'VALORES TABELA'!$B$46</f>
        <v>0</v>
      </c>
      <c r="G13" s="431">
        <f t="shared" si="0"/>
        <v>0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31">
        <f>IF($C13=$C12,($D13+$D12)*'VALORES TABELA'!$B$50-$E12,$D13*'VALORES TABELA'!$B$50)</f>
        <v>0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30">
        <f>SUMIF('APONTAMENTO CREDENCIAMENTO'!$D$5:$D$4794,$A14,'APONTAMENTO CREDENCIAMENTO'!$FE$5:$FE$4794)</f>
        <v>0</v>
      </c>
      <c r="E14" s="431">
        <f t="shared" si="1"/>
        <v>0</v>
      </c>
      <c r="F14" s="431">
        <f>$D14*'VALORES TABELA'!$B$45*'VALORES TABELA'!$B$46</f>
        <v>0</v>
      </c>
      <c r="G14" s="431">
        <f t="shared" si="0"/>
        <v>0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31">
        <f>IF($C14=$C13,($D14+$D13)*'VALORES TABELA'!$B$50-$E13,$D14*'VALORES TABELA'!$B$50)</f>
        <v>0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5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328</v>
      </c>
      <c r="E10" s="767"/>
      <c r="F10" s="465" t="s">
        <v>329</v>
      </c>
      <c r="G10" s="467" t="s">
        <v>327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2026/0016061</v>
      </c>
      <c r="B11" s="459"/>
      <c r="C11" s="460" t="str">
        <f>VLOOKUP(A11,ProcRel!A1:C5000,3,0)</f>
        <v>023.233-00</v>
      </c>
      <c r="D11" s="768" t="str">
        <f>VLOOKUP(A11,'APONTAMENTO CREDENCIAMENTO'!$D$6:$D$4794,1,FALSE)</f>
        <v>2026/0016061</v>
      </c>
      <c r="E11" s="768"/>
      <c r="F11" s="461">
        <f>SUMIF('APONTAMENTO CREDENCIAMENTO'!D$5:D$5897,A11,'APONTAMENTO CREDENCIAMENTO'!N$5:N$5897)</f>
        <v>0</v>
      </c>
      <c r="G11" s="462">
        <f>'EMPRESA C'!H16+'EMPRESA C'!I16+'EMPRESA C'!J16+'EMPRESA C'!K16+'EMPRESA C'!L16+'EMPRESA C'!M16</f>
        <v>64</v>
      </c>
      <c r="H11" s="463" t="str">
        <f>'BASE C'!E4</f>
        <v>ABRIL</v>
      </c>
      <c r="I11" s="464" t="str">
        <f>'BASE C'!D2</f>
        <v>ITAQUERA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300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CREDENCIAMENTO'!D1:J5897,6,FALSE)</f>
        <v>RODRIGO AGOSTINHO ANDRE</v>
      </c>
      <c r="B13" s="774"/>
      <c r="C13" s="774"/>
      <c r="D13" s="774"/>
      <c r="E13" s="775"/>
      <c r="F13" s="781" t="str">
        <f>VLOOKUP(A11,ProcRel1!E2:G5000,3,FALSE)</f>
        <v>64.579.144/0001-27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CREDENCIAMENTO'!D1:O4792,12,FALSE)</f>
        <v>6020.2026/0016061-5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326</v>
      </c>
      <c r="C20" s="471"/>
      <c r="D20" s="472"/>
      <c r="E20" s="471"/>
      <c r="F20" s="472"/>
      <c r="G20" s="471"/>
      <c r="H20" s="471"/>
      <c r="I20" s="494">
        <f>VLOOKUP(A11,'APONTAMENTO CREDENCIAMENTO'!$D$6:$EW$4794,150,FALSE)</f>
        <v>0</v>
      </c>
    </row>
    <row r="21" spans="1:13" s="12" customFormat="1" ht="15" customHeight="1" x14ac:dyDescent="0.2">
      <c r="A21" s="469" t="s">
        <v>88</v>
      </c>
      <c r="B21" s="470" t="s">
        <v>325</v>
      </c>
      <c r="C21" s="472"/>
      <c r="D21" s="472"/>
      <c r="E21" s="472"/>
      <c r="F21" s="497" t="s">
        <v>354</v>
      </c>
      <c r="G21" s="472"/>
      <c r="H21" s="472"/>
      <c r="I21" s="495">
        <f>SUMIF('APONTAMENTO CREDENCIAMENTO'!D$5:D$5897,A11,'APONTAMENTO CREDENCIAMENTO'!EX$5:EX$5897)</f>
        <v>25983.56</v>
      </c>
    </row>
    <row r="22" spans="1:13" s="12" customFormat="1" ht="15" customHeight="1" x14ac:dyDescent="0.2">
      <c r="A22" s="469" t="s">
        <v>89</v>
      </c>
      <c r="B22" s="473" t="s">
        <v>324</v>
      </c>
      <c r="C22" s="472"/>
      <c r="D22" s="474"/>
      <c r="E22" s="472"/>
      <c r="F22" s="474"/>
      <c r="G22" s="472"/>
      <c r="H22" s="472"/>
      <c r="I22" s="495">
        <f>SUMIF('APONTAMENTO CREDENCIAMENTO'!D5:D5897,A11,'APONTAMENTO CREDENCIAMENTO'!FB5:FB5897)</f>
        <v>0</v>
      </c>
      <c r="K22" s="55"/>
    </row>
    <row r="23" spans="1:13" s="12" customFormat="1" ht="15" customHeight="1" x14ac:dyDescent="0.2">
      <c r="A23" s="469" t="s">
        <v>90</v>
      </c>
      <c r="B23" s="470" t="s">
        <v>323</v>
      </c>
      <c r="C23" s="472"/>
      <c r="D23" s="472"/>
      <c r="E23" s="472"/>
      <c r="F23" s="472"/>
      <c r="G23" s="472"/>
      <c r="H23" s="472"/>
      <c r="I23" s="495">
        <f>SUMIF('APONTAMENTO CREDENCIAMENTO'!D5:D5897,A11,'APONTAMENTO CREDENCIAMENTO'!EZ5:EZ5897)</f>
        <v>0</v>
      </c>
      <c r="K23" s="55"/>
    </row>
    <row r="24" spans="1:13" s="12" customFormat="1" ht="15" customHeight="1" x14ac:dyDescent="0.2">
      <c r="A24" s="469" t="s">
        <v>91</v>
      </c>
      <c r="B24" s="470" t="s">
        <v>322</v>
      </c>
      <c r="C24" s="472"/>
      <c r="D24" s="472"/>
      <c r="E24" s="472"/>
      <c r="F24" s="472"/>
      <c r="G24" s="472"/>
      <c r="H24" s="472"/>
      <c r="I24" s="495">
        <f>SUMIF('APONTAMENTO CREDENCIAMENTO'!D5:D5897,A11,'APONTAMENTO CREDENCIAMENTO'!FA5:FA5897)</f>
        <v>0</v>
      </c>
      <c r="K24" s="55"/>
    </row>
    <row r="25" spans="1:13" s="12" customFormat="1" ht="15" customHeight="1" x14ac:dyDescent="0.2">
      <c r="A25" s="469" t="s">
        <v>92</v>
      </c>
      <c r="B25" s="470" t="s">
        <v>321</v>
      </c>
      <c r="C25" s="472"/>
      <c r="D25" s="472"/>
      <c r="E25" s="472"/>
      <c r="F25" s="472"/>
      <c r="G25" s="472"/>
      <c r="H25" s="472"/>
      <c r="I25" s="495">
        <f>SUMIF('APONTAMENTO CREDENCIAMENTO'!D5:D5897,A11,'APONTAMENTO CREDENCIAMENTO'!FC5:FC5897)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CREDENCIAMENTO'!D5:IA5897,230,0)</f>
        <v>1859.28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320</v>
      </c>
      <c r="C27" s="472"/>
      <c r="D27" s="476"/>
      <c r="E27" s="472"/>
      <c r="F27" s="476"/>
      <c r="G27" s="472"/>
      <c r="H27" s="472"/>
      <c r="I27" s="495">
        <f>VLOOKUP(A11,'APONTAMENTO CREDENCIAMENTO'!D5:IA5897,231,0)*-1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319</v>
      </c>
      <c r="C28" s="472"/>
      <c r="D28" s="478"/>
      <c r="E28" s="472"/>
      <c r="F28" s="478"/>
      <c r="G28" s="472"/>
      <c r="H28" s="472"/>
      <c r="I28" s="495">
        <f>VLOOKUP(A11,'APONTAMENTO CREDENCIAMENTO'!D5:IA5897,232,0)*-1</f>
        <v>0</v>
      </c>
    </row>
    <row r="29" spans="1:13" s="12" customFormat="1" ht="15" customHeight="1" x14ac:dyDescent="0.2">
      <c r="A29" s="469" t="s">
        <v>96</v>
      </c>
      <c r="B29" s="502" t="s">
        <v>318</v>
      </c>
      <c r="C29" s="503"/>
      <c r="D29" s="498"/>
      <c r="E29" s="505">
        <f>SUMIF('APONTAMENTO CREDENCIAMENTO'!D5:D5897,A11,'APONTAMENTO CREDENCIAMENTO'!L5:L5897)</f>
        <v>83</v>
      </c>
      <c r="F29" s="506" t="s">
        <v>355</v>
      </c>
      <c r="G29" s="507">
        <f>SUMIF('APONTAMENTO CREDENCIAMENTO'!D5:D5897,A11,'APONTAMENTO CREDENCIAMENTO'!M5:M5897)</f>
        <v>0</v>
      </c>
      <c r="H29" s="504" t="s">
        <v>150</v>
      </c>
      <c r="I29" s="495">
        <f>SUMIF('APONTAMENTO CREDENCIAMENTO'!D5:D5897,A11,'APONTAMENTO CREDENCIAMENTO'!EY5:EY5897)</f>
        <v>800.12</v>
      </c>
      <c r="K29" s="55"/>
    </row>
    <row r="30" spans="1:13" s="12" customFormat="1" ht="15" customHeight="1" x14ac:dyDescent="0.2">
      <c r="A30" s="469" t="s">
        <v>317</v>
      </c>
      <c r="B30" s="499" t="s">
        <v>316</v>
      </c>
      <c r="C30" s="500"/>
      <c r="D30" s="501"/>
      <c r="E30" s="500"/>
      <c r="F30" s="501"/>
      <c r="G30" s="500"/>
      <c r="H30" s="500"/>
      <c r="I30" s="495">
        <f>SUMIF('APONTAMENTO CREDENCIAMENTO'!D5:D5897,A11,'APONTAMENTO CREDENCIAMENTO'!FD5:FD5897)</f>
        <v>0</v>
      </c>
      <c r="M30" s="55"/>
    </row>
    <row r="31" spans="1:13" s="12" customFormat="1" ht="15" customHeight="1" x14ac:dyDescent="0.2">
      <c r="A31" s="469" t="s">
        <v>97</v>
      </c>
      <c r="B31" s="480" t="s">
        <v>315</v>
      </c>
      <c r="C31" s="479"/>
      <c r="D31" s="479"/>
      <c r="E31" s="479"/>
      <c r="F31" s="479"/>
      <c r="G31" s="479"/>
      <c r="H31" s="479"/>
      <c r="I31" s="496">
        <f>(I20+I21+I22+I23+I24+I25+I26+I27+I28+I29+I30)</f>
        <v>28642.959999999999</v>
      </c>
      <c r="L31" s="55"/>
    </row>
    <row r="32" spans="1:13" s="12" customFormat="1" ht="15" customHeight="1" x14ac:dyDescent="0.2">
      <c r="A32" s="469" t="s">
        <v>98</v>
      </c>
      <c r="B32" s="475" t="s">
        <v>314</v>
      </c>
      <c r="C32" s="481"/>
      <c r="D32" s="476"/>
      <c r="E32" s="481"/>
      <c r="F32" s="476"/>
      <c r="G32" s="481"/>
      <c r="H32" s="481"/>
      <c r="I32" s="495" t="e">
        <f>VLOOKUP(A11,'ATESTE-LIQ-FIS'!A4:K3908,5,0)*-1</f>
        <v>#N/A</v>
      </c>
    </row>
    <row r="33" spans="1:12" s="12" customFormat="1" x14ac:dyDescent="0.2">
      <c r="A33" s="469" t="s">
        <v>100</v>
      </c>
      <c r="B33" s="475" t="s">
        <v>313</v>
      </c>
      <c r="C33" s="476"/>
      <c r="D33" s="476"/>
      <c r="E33" s="476"/>
      <c r="F33" s="476"/>
      <c r="G33" s="476"/>
      <c r="H33" s="476"/>
      <c r="I33" s="495" t="e">
        <f>VLOOKUP(A11,'ATESTE-LIQ-FIS'!A4:K3908,6,0)*-1</f>
        <v>#N/A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 t="e">
        <f>-MIN('Cálculo IRRF -Jan.2026'!D33:F33)</f>
        <v>#N/A</v>
      </c>
    </row>
    <row r="35" spans="1:12" s="12" customFormat="1" x14ac:dyDescent="0.2">
      <c r="A35" s="469" t="s">
        <v>104</v>
      </c>
      <c r="B35" s="475" t="s">
        <v>311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312</v>
      </c>
      <c r="B36" s="480" t="s">
        <v>310</v>
      </c>
      <c r="C36" s="479"/>
      <c r="D36" s="480"/>
      <c r="E36" s="482"/>
      <c r="F36" s="479"/>
      <c r="G36" s="479"/>
      <c r="H36" s="479"/>
      <c r="I36" s="493" t="e">
        <f>SUM(H31:I35)</f>
        <v>#N/A</v>
      </c>
    </row>
    <row r="37" spans="1:12" s="12" customFormat="1" x14ac:dyDescent="0.2">
      <c r="A37" s="793" t="s">
        <v>106</v>
      </c>
      <c r="B37" s="794">
        <f>VLOOKUP(A11,'APONTAMENTO CREDENCIAMENTO'!D1:EL4792,138,FALSE)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 t="str">
        <f>VLOOKUP(A11,'APONTAMENTO CREDENCIAMENTO'!D1:EL4792,139,FALSE)</f>
        <v>Ajuste positivo referente a desconto indevido de recesso do mês de MARÇO/2026 e correção do mesmo mês.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345</v>
      </c>
      <c r="B44" s="656"/>
      <c r="C44" s="453" t="s">
        <v>346</v>
      </c>
      <c r="D44" s="453"/>
      <c r="E44" s="453" t="s">
        <v>347</v>
      </c>
      <c r="F44" s="453"/>
      <c r="G44" s="453" t="s">
        <v>348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CREDENCIAMENTO'!D5:D5897,A11,'APONTAMENTO CREDENCIAMENTO'!EP5:EP5897)</f>
        <v>63</v>
      </c>
      <c r="B45" s="483"/>
      <c r="C45" s="484">
        <f>SUMIF('APONTAMENTO CREDENCIAMENTO'!D5:D5897,A11,'APONTAMENTO CREDENCIAMENTO'!ER5:ER5897)</f>
        <v>1</v>
      </c>
      <c r="D45" s="484"/>
      <c r="E45" s="484">
        <f>SUMIF('APONTAMENTO CREDENCIAMENTO'!D5:D5897,A11,'APONTAMENTO CREDENCIAMENTO'!ES5:ES5897)</f>
        <v>0</v>
      </c>
      <c r="F45" s="484"/>
      <c r="G45" s="484">
        <f>SUMIF('APONTAMENTO CREDENCIAMENTO'!D5:D5897,A11,'APONTAMENTO CREDENCIAMENTO'!EU5:EU5897)</f>
        <v>0</v>
      </c>
      <c r="H45" s="484"/>
      <c r="I45" s="485">
        <f>SUM(A45:H45)</f>
        <v>64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349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350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353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RODREX TRANSPORTES LTDA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2026/0016061</v>
      </c>
      <c r="G9" s="30" t="s">
        <v>122</v>
      </c>
      <c r="H9" s="30" t="str">
        <f>'APONTAMENTO CREDENCIAMENTO'!A1</f>
        <v>Itaquera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RODRIGO AGOSTINHO ANDRE</v>
      </c>
      <c r="B14" s="207" t="str">
        <f>VLOOKUP(D14,'APONTAMENTO CREDENCIAMENTO'!$A$6:$F$4795,6,0)</f>
        <v>01/04/2026</v>
      </c>
      <c r="C14" s="207" t="str">
        <f>VLOOKUP(D14,'APONTAMENTO CREDENCIAMENTO'!$A$6:$G$4795,7,0)</f>
        <v>30/04/2026</v>
      </c>
      <c r="D14" s="208" t="str">
        <f>'BASE C'!C10</f>
        <v>023.233-00</v>
      </c>
      <c r="E14" s="809" t="str">
        <f>'BASE C'!H10</f>
        <v>DTD2399</v>
      </c>
      <c r="F14" s="810"/>
      <c r="G14" s="208">
        <f>SUMIF('APONTAMENTO CREDENCIAMENTO'!$A$6:$A$4795,'EMPRESA C'!D14,'APONTAMENTO CREDENCIAMENTO'!$N$6:$N$4795)</f>
        <v>0</v>
      </c>
      <c r="H14" s="208">
        <f>SUMIF('APONTAMENTO CREDENCIAMENTO'!$A$6:$A$4795,'EMPRESA C'!D14,'APONTAMENTO CREDENCIAMENTO'!$EP$6:$EP$4795)</f>
        <v>63</v>
      </c>
      <c r="I14" s="208">
        <f>SUMIF('APONTAMENTO CREDENCIAMENTO'!$A$6:$A$4795,'EMPRESA C'!D14,'APONTAMENTO CREDENCIAMENTO'!$EQ$6:$EQ$4795)</f>
        <v>0</v>
      </c>
      <c r="J14" s="208">
        <f>SUMIF('APONTAMENTO CREDENCIAMENTO'!$A$6:$A$4795,'EMPRESA C'!D14,'APONTAMENTO CREDENCIAMENTO'!$ER$6:$ER$4795)</f>
        <v>1</v>
      </c>
      <c r="K14" s="208">
        <f>SUMIF('APONTAMENTO CREDENCIAMENTO'!$A$6:$A$4795,'EMPRESA C'!D14,'APONTAMENTO CREDENCIAMENTO'!$ES$6:$ES$4795)</f>
        <v>0</v>
      </c>
      <c r="L14" s="208">
        <f>SUMIF('APONTAMENTO CREDENCIAMENTO'!$A$6:$A$4795,'EMPRESA C'!D14,'APONTAMENTO CREDENCIAMENTO'!$ET$6:$ET$4795)</f>
        <v>0</v>
      </c>
      <c r="M14" s="208">
        <f>SUMIF('APONTAMENTO CREDENCIAMENTO'!$A$6:$A$4795,'EMPRESA C'!D14,'APONTAMENTO CREDENCIAMENTO'!$EU$6:$EU$4795)</f>
        <v>0</v>
      </c>
      <c r="N14" s="209">
        <f>SUMIF('APONTAMENTO CREDENCIAMENTO'!$A$6:$A$4795,'EMPRESA C'!D14,'APONTAMENTO CREDENCIAMENTO'!$EW$6:$EW$4795)</f>
        <v>0</v>
      </c>
      <c r="O14" s="209">
        <f>SUMIF('APONTAMENTO CREDENCIAMENTO'!$A$6:$A$4795,'EMPRESA C'!D14,'APONTAMENTO CREDENCIAMENTO'!$EX$6:$EX$4795)</f>
        <v>25983.56</v>
      </c>
      <c r="P14" s="209">
        <f>SUMIF('APONTAMENTO CREDENCIAMENTO'!$A$5:$A$4795,'EMPRESA C'!D14,'APONTAMENTO CREDENCIAMENTO'!$EY$5:$EY$4795)</f>
        <v>800.12</v>
      </c>
      <c r="Q14" s="209">
        <f>SUMIF('APONTAMENTO CREDENCIAMENTO'!$A$5:$A$4795,'EMPRESA C'!D14,'APONTAMENTO CREDENCIAMENTO'!$EZ$5:$EZ$4795)</f>
        <v>0</v>
      </c>
      <c r="R14" s="209">
        <f>SUMIF('APONTAMENTO CREDENCIAMENTO'!$A$5:$A$4795,'EMPRESA C'!D14,'APONTAMENTO CREDENCIAMENTO'!$FA$5:$FA$4795)</f>
        <v>0</v>
      </c>
      <c r="S14" s="209">
        <f>SUMIF('APONTAMENTO CREDENCIAMENTO'!$A$5:$A$4795,'EMPRESA C'!D14,'APONTAMENTO CREDENCIAMENTO'!$FB$5:$FB$4795)</f>
        <v>0</v>
      </c>
      <c r="T14" s="209">
        <f>SUMIF('APONTAMENTO CREDENCIAMENTO'!$A$5:$A$4795,'EMPRESA C'!D14,'APONTAMENTO CREDENCIAMENTO'!$FC$5:$FC$4795)</f>
        <v>0</v>
      </c>
      <c r="U14" s="209">
        <f>SUMIF('APONTAMENTO CREDENCIAMENTO'!$A$5:$A$4795,'EMPRESA C'!D14,'APONTAMENTO CREDENCIAMENTO'!$HY$5:$HY$4795)</f>
        <v>1859.28</v>
      </c>
      <c r="V14" s="209">
        <f>SUMIF('APONTAMENTO CREDENCIAMENTO'!$A$5:$A$4795,'EMPRESA C'!D14,'APONTAMENTO CREDENCIAMENTO'!$HZ$5:$HZ$4795)*-1</f>
        <v>0</v>
      </c>
      <c r="W14" s="209">
        <f>SUMIF('APONTAMENTO CREDENCIAMENTO'!$A$5:$A$4795,'EMPRESA C'!D14,'APONTAMENTO CREDENCIAMENTO'!$IA$5:$IA$4795)*-1</f>
        <v>0</v>
      </c>
      <c r="X14" s="209">
        <f>SUMIF('APONTAMENTO CREDENCIAMENTO'!$A$5:$A$4795,'EMPRESA C'!D14,'APONTAMENTO CREDENCIAMENTO'!$FD$5:$FD$4795)</f>
        <v>0</v>
      </c>
      <c r="Y14" s="209">
        <f>SUMIF('APONTAMENTO CREDENCIAMENTO'!$A$5:$A$4795,'EMPRESA C'!D14,'APONTAMENTO CREDENCIAMENTO'!$GK$5:$GK$4795)*-1</f>
        <v>0</v>
      </c>
      <c r="Z14" s="209">
        <f>(N14+O14+P14+Q14+R14+S14+T14+U14+V14+W14+X14+Y14)</f>
        <v>28642.959999999999</v>
      </c>
      <c r="AA14" s="209">
        <f t="shared" ref="AA14" si="0">Z14</f>
        <v>28642.959999999999</v>
      </c>
      <c r="AB14" s="209">
        <f>AA14*'BASE C'!B$7</f>
        <v>0</v>
      </c>
      <c r="AC14" s="209">
        <f t="shared" ref="AC14" si="1">AA14-AB14</f>
        <v>28642.959999999999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63</v>
      </c>
      <c r="I16" s="100">
        <f>SUM(I14:I15)</f>
        <v>0</v>
      </c>
      <c r="J16" s="100">
        <f>SUM(J14:J15)</f>
        <v>1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25983.56</v>
      </c>
      <c r="P16" s="326">
        <f>SUM(P14:P15)</f>
        <v>800.12</v>
      </c>
      <c r="Q16" s="326">
        <f>SUM(Q14:Q15)</f>
        <v>0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1859.28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28642.959999999999</v>
      </c>
      <c r="AA16" s="326">
        <f>SUM(AA14:AA15)</f>
        <v>28642.959999999999</v>
      </c>
      <c r="AB16" s="326">
        <f>SUM(AB14:AB15)</f>
        <v>0</v>
      </c>
      <c r="AC16" s="326">
        <f>SUM(AC14:AC15)</f>
        <v>28642.959999999999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2026/0016061</v>
      </c>
      <c r="B14" s="217" t="str">
        <f>'BASE C'!D4</f>
        <v>RODREX TRANSPORTES LTDA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IQ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RODRIGO AGOSTINHO ANDRE</v>
      </c>
      <c r="B18" s="231" t="str">
        <f>'BASE C'!C10</f>
        <v>023.233-00</v>
      </c>
      <c r="C18" s="231" t="str">
        <f>'BASE C'!H10</f>
        <v>DTD2399</v>
      </c>
      <c r="D18" s="208">
        <f>SUMIF('APONTAMENTO CREDENCIAMENTO'!$A$6:$A$4795,'ATESTADO C'!B18,'APONTAMENTO CREDENCIAMENTO'!$N$6:$N$4795)</f>
        <v>0</v>
      </c>
      <c r="E18" s="208">
        <f>SUMIF('APONTAMENTO CREDENCIAMENTO'!$A$6:$A$4795,'ATESTADO C'!B18,'APONTAMENTO CREDENCIAMENTO'!$EP$6:$EP$4795)</f>
        <v>63</v>
      </c>
      <c r="F18" s="208">
        <f>SUMIF('APONTAMENTO CREDENCIAMENTO'!$A$6:$A$4795,'ATESTADO C'!B18,'APONTAMENTO CREDENCIAMENTO'!$EQ$6:$EQ$4795)</f>
        <v>0</v>
      </c>
      <c r="G18" s="208">
        <f>SUMIF('APONTAMENTO CREDENCIAMENTO'!$A$6:$A$4795,'ATESTADO C'!B18,'APONTAMENTO CREDENCIAMENTO'!$ER$6:$ER$4795)</f>
        <v>1</v>
      </c>
      <c r="H18" s="208">
        <f>SUMIF('APONTAMENTO CREDENCIAMENTO'!$A$6:$A$4795,'ATESTADO C'!B18,'APONTAMENTO CREDENCIAMENTO'!$ES$6:$ES$4795)</f>
        <v>0</v>
      </c>
      <c r="I18" s="208">
        <f>SUMIF('APONTAMENTO CREDENCIAMENTO'!$A$6:$A$4795,'ATESTADO C'!B18,'APONTAMENTO CREDENCIAMENTO'!$ET$6:$ET$4795)</f>
        <v>0</v>
      </c>
      <c r="J18" s="208">
        <f>SUMIF('APONTAMENTO CREDENCIAMENTO'!$A$6:$A$4795,'ATESTADO C'!B18,'APONTAMENTO CREDENCIAMENTO'!$EU$6:$EU$4795)</f>
        <v>0</v>
      </c>
      <c r="K18" s="232">
        <f t="shared" ref="K18" si="0">E18+F18+H18+I18+G18+J18</f>
        <v>64</v>
      </c>
      <c r="L18" s="827" t="str">
        <f>CONCATENATE(VLOOKUP(B18,'APONTAMENTO CREDENCIAMENTO'!$A$6:$EK$4795,141,0)," - ",VLOOKUP(B18,'APONTAMENTO CREDENCIAMENTO'!$A$6:$EL$4795,142,0))</f>
        <v xml:space="preserve"> - Ajuste positivo referente a desconto indevido de recesso do mês de MARÇO/2026 e correção do mesmo mês.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181"/>
  <sheetViews>
    <sheetView topLeftCell="A243" workbookViewId="0">
      <selection activeCell="A2" sqref="A2:C90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3228</v>
      </c>
      <c r="B1" t="s">
        <v>1809</v>
      </c>
      <c r="C1" t="s">
        <v>3226</v>
      </c>
    </row>
    <row r="2" spans="1:3" x14ac:dyDescent="0.2">
      <c r="A2" t="s">
        <v>3265</v>
      </c>
      <c r="B2" t="s">
        <v>1817</v>
      </c>
      <c r="C2" t="s">
        <v>3269</v>
      </c>
    </row>
    <row r="3" spans="1:3" x14ac:dyDescent="0.2">
      <c r="A3" t="s">
        <v>3265</v>
      </c>
      <c r="B3" t="s">
        <v>1817</v>
      </c>
      <c r="C3" t="s">
        <v>3263</v>
      </c>
    </row>
    <row r="4" spans="1:3" x14ac:dyDescent="0.2">
      <c r="A4" t="s">
        <v>3935</v>
      </c>
      <c r="B4" t="s">
        <v>1866</v>
      </c>
      <c r="C4" t="s">
        <v>3933</v>
      </c>
    </row>
    <row r="5" spans="1:3" x14ac:dyDescent="0.2">
      <c r="A5" t="s">
        <v>3806</v>
      </c>
      <c r="B5" t="s">
        <v>1843</v>
      </c>
      <c r="C5" t="s">
        <v>3804</v>
      </c>
    </row>
    <row r="6" spans="1:3" x14ac:dyDescent="0.2">
      <c r="A6" t="s">
        <v>3997</v>
      </c>
      <c r="B6" t="s">
        <v>1882</v>
      </c>
      <c r="C6" t="s">
        <v>3995</v>
      </c>
    </row>
    <row r="7" spans="1:3" x14ac:dyDescent="0.2">
      <c r="A7" t="s">
        <v>4002</v>
      </c>
      <c r="B7" t="s">
        <v>1884</v>
      </c>
      <c r="C7" t="s">
        <v>4000</v>
      </c>
    </row>
    <row r="8" spans="1:3" x14ac:dyDescent="0.2">
      <c r="A8" t="s">
        <v>4002</v>
      </c>
      <c r="B8" t="s">
        <v>1884</v>
      </c>
      <c r="C8" t="s">
        <v>4005</v>
      </c>
    </row>
    <row r="9" spans="1:3" x14ac:dyDescent="0.2">
      <c r="A9" t="s">
        <v>4002</v>
      </c>
      <c r="B9" t="s">
        <v>1884</v>
      </c>
      <c r="C9" t="s">
        <v>4009</v>
      </c>
    </row>
    <row r="10" spans="1:3" x14ac:dyDescent="0.2">
      <c r="A10" t="s">
        <v>3716</v>
      </c>
      <c r="B10" t="s">
        <v>1829</v>
      </c>
      <c r="C10" t="s">
        <v>3714</v>
      </c>
    </row>
    <row r="11" spans="1:3" x14ac:dyDescent="0.2">
      <c r="A11" t="s">
        <v>3716</v>
      </c>
      <c r="B11" t="s">
        <v>1829</v>
      </c>
      <c r="C11" t="s">
        <v>3723</v>
      </c>
    </row>
    <row r="12" spans="1:3" x14ac:dyDescent="0.2">
      <c r="A12" t="s">
        <v>3716</v>
      </c>
      <c r="B12" t="s">
        <v>1829</v>
      </c>
      <c r="C12" t="s">
        <v>3719</v>
      </c>
    </row>
    <row r="13" spans="1:3" x14ac:dyDescent="0.2">
      <c r="A13" t="s">
        <v>3751</v>
      </c>
      <c r="B13" t="s">
        <v>1614</v>
      </c>
      <c r="C13" t="s">
        <v>3754</v>
      </c>
    </row>
    <row r="14" spans="1:3" x14ac:dyDescent="0.2">
      <c r="A14" t="s">
        <v>3751</v>
      </c>
      <c r="B14" t="s">
        <v>1614</v>
      </c>
      <c r="C14" t="s">
        <v>3749</v>
      </c>
    </row>
    <row r="15" spans="1:3" x14ac:dyDescent="0.2">
      <c r="A15" t="s">
        <v>3335</v>
      </c>
      <c r="B15" t="s">
        <v>192</v>
      </c>
      <c r="C15" t="s">
        <v>3333</v>
      </c>
    </row>
    <row r="16" spans="1:3" x14ac:dyDescent="0.2">
      <c r="A16" t="s">
        <v>3280</v>
      </c>
      <c r="B16" t="s">
        <v>1821</v>
      </c>
      <c r="C16" t="s">
        <v>3278</v>
      </c>
    </row>
    <row r="17" spans="1:3" x14ac:dyDescent="0.2">
      <c r="A17" t="s">
        <v>3765</v>
      </c>
      <c r="B17" t="s">
        <v>431</v>
      </c>
      <c r="C17" t="s">
        <v>3781</v>
      </c>
    </row>
    <row r="18" spans="1:3" x14ac:dyDescent="0.2">
      <c r="A18" t="s">
        <v>3765</v>
      </c>
      <c r="B18" t="s">
        <v>431</v>
      </c>
      <c r="C18" t="s">
        <v>3763</v>
      </c>
    </row>
    <row r="19" spans="1:3" x14ac:dyDescent="0.2">
      <c r="A19" t="s">
        <v>3765</v>
      </c>
      <c r="B19" t="s">
        <v>431</v>
      </c>
      <c r="C19" t="s">
        <v>3768</v>
      </c>
    </row>
    <row r="20" spans="1:3" x14ac:dyDescent="0.2">
      <c r="A20" t="s">
        <v>3765</v>
      </c>
      <c r="B20" t="s">
        <v>431</v>
      </c>
      <c r="C20" t="s">
        <v>3772</v>
      </c>
    </row>
    <row r="21" spans="1:3" x14ac:dyDescent="0.2">
      <c r="A21" t="s">
        <v>3865</v>
      </c>
      <c r="B21" t="s">
        <v>1853</v>
      </c>
      <c r="C21" t="s">
        <v>3863</v>
      </c>
    </row>
    <row r="22" spans="1:3" x14ac:dyDescent="0.2">
      <c r="A22" t="s">
        <v>3737</v>
      </c>
      <c r="B22" t="s">
        <v>1835</v>
      </c>
      <c r="C22" t="s">
        <v>3735</v>
      </c>
    </row>
    <row r="23" spans="1:3" x14ac:dyDescent="0.2">
      <c r="A23" t="s">
        <v>3737</v>
      </c>
      <c r="B23" t="s">
        <v>1835</v>
      </c>
      <c r="C23" t="s">
        <v>3740</v>
      </c>
    </row>
    <row r="24" spans="1:3" x14ac:dyDescent="0.2">
      <c r="A24" t="s">
        <v>3254</v>
      </c>
      <c r="B24" t="s">
        <v>1813</v>
      </c>
      <c r="C24" t="s">
        <v>3252</v>
      </c>
    </row>
    <row r="25" spans="1:3" x14ac:dyDescent="0.2">
      <c r="A25" t="s">
        <v>3949</v>
      </c>
      <c r="B25" t="s">
        <v>1870</v>
      </c>
      <c r="C25" t="s">
        <v>3947</v>
      </c>
    </row>
    <row r="26" spans="1:3" x14ac:dyDescent="0.2">
      <c r="A26" t="s">
        <v>3992</v>
      </c>
      <c r="B26" t="s">
        <v>1880</v>
      </c>
      <c r="C26" t="s">
        <v>3990</v>
      </c>
    </row>
    <row r="27" spans="1:3" x14ac:dyDescent="0.2">
      <c r="A27" t="s">
        <v>3547</v>
      </c>
      <c r="B27" t="s">
        <v>196</v>
      </c>
      <c r="C27" t="s">
        <v>3550</v>
      </c>
    </row>
    <row r="28" spans="1:3" x14ac:dyDescent="0.2">
      <c r="A28" t="s">
        <v>3547</v>
      </c>
      <c r="B28" t="s">
        <v>196</v>
      </c>
      <c r="C28" t="s">
        <v>3545</v>
      </c>
    </row>
    <row r="29" spans="1:3" x14ac:dyDescent="0.2">
      <c r="A29" t="s">
        <v>3821</v>
      </c>
      <c r="B29" t="s">
        <v>1847</v>
      </c>
      <c r="C29" t="s">
        <v>3819</v>
      </c>
    </row>
    <row r="30" spans="1:3" x14ac:dyDescent="0.2">
      <c r="A30" t="s">
        <v>3821</v>
      </c>
      <c r="B30" t="s">
        <v>1847</v>
      </c>
      <c r="C30" t="s">
        <v>3828</v>
      </c>
    </row>
    <row r="31" spans="1:3" x14ac:dyDescent="0.2">
      <c r="A31" t="s">
        <v>3821</v>
      </c>
      <c r="B31" t="s">
        <v>1847</v>
      </c>
      <c r="C31" t="s">
        <v>3824</v>
      </c>
    </row>
    <row r="32" spans="1:3" x14ac:dyDescent="0.2">
      <c r="A32" t="s">
        <v>3259</v>
      </c>
      <c r="B32" t="s">
        <v>1815</v>
      </c>
      <c r="C32" t="s">
        <v>3257</v>
      </c>
    </row>
    <row r="33" spans="1:3" x14ac:dyDescent="0.2">
      <c r="A33" t="s">
        <v>3787</v>
      </c>
      <c r="B33" t="s">
        <v>1839</v>
      </c>
      <c r="C33" t="s">
        <v>3790</v>
      </c>
    </row>
    <row r="34" spans="1:3" x14ac:dyDescent="0.2">
      <c r="A34" t="s">
        <v>3787</v>
      </c>
      <c r="B34" t="s">
        <v>1839</v>
      </c>
      <c r="C34" t="s">
        <v>3785</v>
      </c>
    </row>
    <row r="35" spans="1:3" x14ac:dyDescent="0.2">
      <c r="A35" t="s">
        <v>3978</v>
      </c>
      <c r="B35" t="s">
        <v>1876</v>
      </c>
      <c r="C35" t="s">
        <v>3976</v>
      </c>
    </row>
    <row r="36" spans="1:3" x14ac:dyDescent="0.2">
      <c r="A36" t="s">
        <v>3916</v>
      </c>
      <c r="B36" t="s">
        <v>1864</v>
      </c>
      <c r="C36" t="s">
        <v>3919</v>
      </c>
    </row>
    <row r="37" spans="1:3" x14ac:dyDescent="0.2">
      <c r="A37" t="s">
        <v>3916</v>
      </c>
      <c r="B37" t="s">
        <v>1864</v>
      </c>
      <c r="C37" t="s">
        <v>3914</v>
      </c>
    </row>
    <row r="38" spans="1:3" x14ac:dyDescent="0.2">
      <c r="A38" t="s">
        <v>3693</v>
      </c>
      <c r="B38" t="s">
        <v>1825</v>
      </c>
      <c r="C38" t="s">
        <v>3696</v>
      </c>
    </row>
    <row r="39" spans="1:3" x14ac:dyDescent="0.2">
      <c r="A39" t="s">
        <v>3693</v>
      </c>
      <c r="B39" t="s">
        <v>1825</v>
      </c>
      <c r="C39" t="s">
        <v>3691</v>
      </c>
    </row>
    <row r="40" spans="1:3" x14ac:dyDescent="0.2">
      <c r="A40" t="s">
        <v>3884</v>
      </c>
      <c r="B40" t="s">
        <v>1858</v>
      </c>
      <c r="C40" t="s">
        <v>3882</v>
      </c>
    </row>
    <row r="41" spans="1:3" x14ac:dyDescent="0.2">
      <c r="A41" t="s">
        <v>3840</v>
      </c>
      <c r="B41" t="s">
        <v>1640</v>
      </c>
      <c r="C41" t="s">
        <v>3838</v>
      </c>
    </row>
    <row r="42" spans="1:3" x14ac:dyDescent="0.2">
      <c r="A42" t="s">
        <v>3729</v>
      </c>
      <c r="B42" t="s">
        <v>1833</v>
      </c>
      <c r="C42" t="s">
        <v>3727</v>
      </c>
    </row>
    <row r="43" spans="1:3" x14ac:dyDescent="0.2">
      <c r="A43" t="s">
        <v>3729</v>
      </c>
      <c r="B43" t="s">
        <v>1833</v>
      </c>
      <c r="C43" t="s">
        <v>3732</v>
      </c>
    </row>
    <row r="44" spans="1:3" x14ac:dyDescent="0.2">
      <c r="A44" t="s">
        <v>3889</v>
      </c>
      <c r="B44" t="s">
        <v>1860</v>
      </c>
      <c r="C44" t="s">
        <v>3905</v>
      </c>
    </row>
    <row r="45" spans="1:3" x14ac:dyDescent="0.2">
      <c r="A45" t="s">
        <v>3889</v>
      </c>
      <c r="B45" t="s">
        <v>1860</v>
      </c>
      <c r="C45" t="s">
        <v>3892</v>
      </c>
    </row>
    <row r="46" spans="1:3" x14ac:dyDescent="0.2">
      <c r="A46" t="s">
        <v>3889</v>
      </c>
      <c r="B46" t="s">
        <v>1860</v>
      </c>
      <c r="C46" t="s">
        <v>3896</v>
      </c>
    </row>
    <row r="47" spans="1:3" x14ac:dyDescent="0.2">
      <c r="A47" t="s">
        <v>3889</v>
      </c>
      <c r="B47" t="s">
        <v>1860</v>
      </c>
      <c r="C47" t="s">
        <v>3887</v>
      </c>
    </row>
    <row r="48" spans="1:3" x14ac:dyDescent="0.2">
      <c r="A48" t="s">
        <v>3249</v>
      </c>
      <c r="B48" t="s">
        <v>1811</v>
      </c>
      <c r="C48" t="s">
        <v>3247</v>
      </c>
    </row>
    <row r="49" spans="1:3" x14ac:dyDescent="0.2">
      <c r="A49" t="s">
        <v>3275</v>
      </c>
      <c r="B49" t="s">
        <v>1819</v>
      </c>
      <c r="C49" t="s">
        <v>3273</v>
      </c>
    </row>
    <row r="50" spans="1:3" x14ac:dyDescent="0.2">
      <c r="A50" t="s">
        <v>3983</v>
      </c>
      <c r="B50" t="s">
        <v>1878</v>
      </c>
      <c r="C50" t="s">
        <v>3981</v>
      </c>
    </row>
    <row r="51" spans="1:3" x14ac:dyDescent="0.2">
      <c r="A51" t="s">
        <v>3983</v>
      </c>
      <c r="B51" t="s">
        <v>1878</v>
      </c>
      <c r="C51" t="s">
        <v>3986</v>
      </c>
    </row>
    <row r="52" spans="1:3" x14ac:dyDescent="0.2">
      <c r="A52" t="s">
        <v>3855</v>
      </c>
      <c r="B52" t="s">
        <v>1851</v>
      </c>
      <c r="C52" t="s">
        <v>3853</v>
      </c>
    </row>
    <row r="53" spans="1:3" x14ac:dyDescent="0.2">
      <c r="A53" t="s">
        <v>3879</v>
      </c>
      <c r="B53" t="s">
        <v>1856</v>
      </c>
      <c r="C53" t="s">
        <v>3877</v>
      </c>
    </row>
    <row r="54" spans="1:3" x14ac:dyDescent="0.2">
      <c r="A54" t="s">
        <v>3911</v>
      </c>
      <c r="B54" t="s">
        <v>1862</v>
      </c>
      <c r="C54" t="s">
        <v>3909</v>
      </c>
    </row>
    <row r="55" spans="1:3" x14ac:dyDescent="0.2">
      <c r="A55" t="s">
        <v>3811</v>
      </c>
      <c r="B55" t="s">
        <v>1843</v>
      </c>
      <c r="C55" t="s">
        <v>3809</v>
      </c>
    </row>
    <row r="56" spans="1:3" x14ac:dyDescent="0.2">
      <c r="A56" t="s">
        <v>3875</v>
      </c>
      <c r="B56" t="s">
        <v>1855</v>
      </c>
      <c r="C56" t="s">
        <v>3873</v>
      </c>
    </row>
    <row r="57" spans="1:3" x14ac:dyDescent="0.2">
      <c r="A57" t="s">
        <v>3373</v>
      </c>
      <c r="B57" t="s">
        <v>193</v>
      </c>
      <c r="C57" t="s">
        <v>3376</v>
      </c>
    </row>
    <row r="58" spans="1:3" x14ac:dyDescent="0.2">
      <c r="A58" t="s">
        <v>3373</v>
      </c>
      <c r="B58" t="s">
        <v>193</v>
      </c>
      <c r="C58" t="s">
        <v>3371</v>
      </c>
    </row>
    <row r="59" spans="1:3" x14ac:dyDescent="0.2">
      <c r="A59" t="s">
        <v>3816</v>
      </c>
      <c r="B59" t="s">
        <v>1843</v>
      </c>
      <c r="C59" t="s">
        <v>3814</v>
      </c>
    </row>
    <row r="60" spans="1:3" x14ac:dyDescent="0.2">
      <c r="A60" t="s">
        <v>3284</v>
      </c>
      <c r="B60" t="s">
        <v>1823</v>
      </c>
      <c r="C60" t="s">
        <v>3282</v>
      </c>
    </row>
    <row r="61" spans="1:3" x14ac:dyDescent="0.2">
      <c r="A61" t="s">
        <v>4015</v>
      </c>
      <c r="B61" t="s">
        <v>1664</v>
      </c>
      <c r="C61" t="s">
        <v>4018</v>
      </c>
    </row>
    <row r="62" spans="1:3" x14ac:dyDescent="0.2">
      <c r="A62" t="s">
        <v>4015</v>
      </c>
      <c r="B62" t="s">
        <v>1664</v>
      </c>
      <c r="C62" t="s">
        <v>4013</v>
      </c>
    </row>
    <row r="63" spans="1:3" x14ac:dyDescent="0.2">
      <c r="A63" t="s">
        <v>3801</v>
      </c>
      <c r="B63" t="s">
        <v>1843</v>
      </c>
      <c r="C63" t="s">
        <v>3799</v>
      </c>
    </row>
    <row r="64" spans="1:3" x14ac:dyDescent="0.2">
      <c r="A64" t="s">
        <v>3834</v>
      </c>
      <c r="B64" t="s">
        <v>3836</v>
      </c>
      <c r="C64" t="s">
        <v>3832</v>
      </c>
    </row>
    <row r="65" spans="1:3" x14ac:dyDescent="0.2">
      <c r="A65" t="s">
        <v>3845</v>
      </c>
      <c r="B65" t="s">
        <v>1849</v>
      </c>
      <c r="C65" t="s">
        <v>3843</v>
      </c>
    </row>
    <row r="66" spans="1:3" x14ac:dyDescent="0.2">
      <c r="A66" t="s">
        <v>3850</v>
      </c>
      <c r="B66" t="s">
        <v>1849</v>
      </c>
      <c r="C66" t="s">
        <v>3848</v>
      </c>
    </row>
    <row r="67" spans="1:3" x14ac:dyDescent="0.2">
      <c r="A67" t="s">
        <v>3961</v>
      </c>
      <c r="B67" t="s">
        <v>1662</v>
      </c>
      <c r="C67" t="s">
        <v>3959</v>
      </c>
    </row>
    <row r="68" spans="1:3" x14ac:dyDescent="0.2">
      <c r="A68" t="s">
        <v>3961</v>
      </c>
      <c r="B68" t="s">
        <v>1662</v>
      </c>
      <c r="C68" t="s">
        <v>3968</v>
      </c>
    </row>
    <row r="69" spans="1:3" x14ac:dyDescent="0.2">
      <c r="A69" t="s">
        <v>3961</v>
      </c>
      <c r="B69" t="s">
        <v>1662</v>
      </c>
      <c r="C69" t="s">
        <v>3964</v>
      </c>
    </row>
    <row r="70" spans="1:3" x14ac:dyDescent="0.2">
      <c r="A70" t="s">
        <v>3778</v>
      </c>
      <c r="B70" t="s">
        <v>431</v>
      </c>
      <c r="C70" t="s">
        <v>3776</v>
      </c>
    </row>
    <row r="71" spans="1:3" x14ac:dyDescent="0.2">
      <c r="A71" t="s">
        <v>3796</v>
      </c>
      <c r="B71" t="s">
        <v>1841</v>
      </c>
      <c r="C71" t="s">
        <v>3794</v>
      </c>
    </row>
    <row r="72" spans="1:3" x14ac:dyDescent="0.2">
      <c r="A72" t="s">
        <v>3339</v>
      </c>
      <c r="B72" t="s">
        <v>444</v>
      </c>
      <c r="C72" t="s">
        <v>3127</v>
      </c>
    </row>
    <row r="73" spans="1:3" x14ac:dyDescent="0.2">
      <c r="A73" t="s">
        <v>3925</v>
      </c>
      <c r="B73" t="s">
        <v>1866</v>
      </c>
      <c r="C73" t="s">
        <v>3923</v>
      </c>
    </row>
    <row r="74" spans="1:3" x14ac:dyDescent="0.2">
      <c r="A74" t="s">
        <v>3651</v>
      </c>
      <c r="B74" t="s">
        <v>200</v>
      </c>
      <c r="C74" t="s">
        <v>3649</v>
      </c>
    </row>
    <row r="75" spans="1:3" x14ac:dyDescent="0.2">
      <c r="A75" t="s">
        <v>3944</v>
      </c>
      <c r="B75" t="s">
        <v>1868</v>
      </c>
      <c r="C75" t="s">
        <v>3942</v>
      </c>
    </row>
    <row r="76" spans="1:3" x14ac:dyDescent="0.2">
      <c r="A76" t="s">
        <v>3617</v>
      </c>
      <c r="B76" t="s">
        <v>905</v>
      </c>
      <c r="C76" t="s">
        <v>3615</v>
      </c>
    </row>
    <row r="77" spans="1:3" x14ac:dyDescent="0.2">
      <c r="A77" t="s">
        <v>3289</v>
      </c>
      <c r="B77" t="s">
        <v>231</v>
      </c>
      <c r="C77" t="s">
        <v>3296</v>
      </c>
    </row>
    <row r="78" spans="1:3" x14ac:dyDescent="0.2">
      <c r="A78" t="s">
        <v>3289</v>
      </c>
      <c r="B78" t="s">
        <v>231</v>
      </c>
      <c r="C78" t="s">
        <v>3322</v>
      </c>
    </row>
    <row r="79" spans="1:3" x14ac:dyDescent="0.2">
      <c r="A79" t="s">
        <v>3289</v>
      </c>
      <c r="B79" t="s">
        <v>231</v>
      </c>
      <c r="C79" t="s">
        <v>3329</v>
      </c>
    </row>
    <row r="80" spans="1:3" x14ac:dyDescent="0.2">
      <c r="A80" t="s">
        <v>3289</v>
      </c>
      <c r="B80" t="s">
        <v>231</v>
      </c>
      <c r="C80" t="s">
        <v>3318</v>
      </c>
    </row>
    <row r="81" spans="1:3" x14ac:dyDescent="0.2">
      <c r="A81" t="s">
        <v>3289</v>
      </c>
      <c r="B81" t="s">
        <v>231</v>
      </c>
      <c r="C81" t="s">
        <v>3287</v>
      </c>
    </row>
    <row r="82" spans="1:3" x14ac:dyDescent="0.2">
      <c r="A82" t="s">
        <v>3289</v>
      </c>
      <c r="B82" t="s">
        <v>231</v>
      </c>
      <c r="C82" t="s">
        <v>3314</v>
      </c>
    </row>
    <row r="83" spans="1:3" x14ac:dyDescent="0.2">
      <c r="A83" t="s">
        <v>3289</v>
      </c>
      <c r="B83" t="s">
        <v>231</v>
      </c>
      <c r="C83" t="s">
        <v>3310</v>
      </c>
    </row>
    <row r="84" spans="1:3" x14ac:dyDescent="0.2">
      <c r="A84" t="s">
        <v>3289</v>
      </c>
      <c r="B84" t="s">
        <v>231</v>
      </c>
      <c r="C84" t="s">
        <v>3325</v>
      </c>
    </row>
    <row r="85" spans="1:3" x14ac:dyDescent="0.2">
      <c r="A85" t="s">
        <v>3289</v>
      </c>
      <c r="B85" t="s">
        <v>231</v>
      </c>
      <c r="C85" t="s">
        <v>3306</v>
      </c>
    </row>
    <row r="86" spans="1:3" x14ac:dyDescent="0.2">
      <c r="A86" t="s">
        <v>3289</v>
      </c>
      <c r="B86" t="s">
        <v>231</v>
      </c>
      <c r="C86" t="s">
        <v>3302</v>
      </c>
    </row>
    <row r="87" spans="1:3" x14ac:dyDescent="0.2">
      <c r="A87" t="s">
        <v>3289</v>
      </c>
      <c r="B87" t="s">
        <v>231</v>
      </c>
      <c r="C87" t="s">
        <v>3292</v>
      </c>
    </row>
    <row r="88" spans="1:3" x14ac:dyDescent="0.2">
      <c r="A88" t="s">
        <v>3382</v>
      </c>
      <c r="B88" t="s">
        <v>194</v>
      </c>
      <c r="C88" t="s">
        <v>3409</v>
      </c>
    </row>
    <row r="89" spans="1:3" x14ac:dyDescent="0.2">
      <c r="A89" t="s">
        <v>3382</v>
      </c>
      <c r="B89" t="s">
        <v>194</v>
      </c>
      <c r="C89" t="s">
        <v>3380</v>
      </c>
    </row>
    <row r="90" spans="1:3" x14ac:dyDescent="0.2">
      <c r="A90" t="s">
        <v>3382</v>
      </c>
      <c r="B90" t="s">
        <v>194</v>
      </c>
      <c r="C90" t="s">
        <v>3445</v>
      </c>
    </row>
    <row r="91" spans="1:3" x14ac:dyDescent="0.2">
      <c r="A91" t="s">
        <v>3382</v>
      </c>
      <c r="B91" t="s">
        <v>194</v>
      </c>
      <c r="C91" t="s">
        <v>3452</v>
      </c>
    </row>
    <row r="92" spans="1:3" x14ac:dyDescent="0.2">
      <c r="A92" t="s">
        <v>3382</v>
      </c>
      <c r="B92" t="s">
        <v>194</v>
      </c>
      <c r="C92" t="s">
        <v>3413</v>
      </c>
    </row>
    <row r="93" spans="1:3" x14ac:dyDescent="0.2">
      <c r="A93" t="s">
        <v>3382</v>
      </c>
      <c r="B93" t="s">
        <v>194</v>
      </c>
      <c r="C93" t="s">
        <v>3397</v>
      </c>
    </row>
    <row r="94" spans="1:3" x14ac:dyDescent="0.2">
      <c r="A94" t="s">
        <v>3382</v>
      </c>
      <c r="B94" t="s">
        <v>194</v>
      </c>
      <c r="C94" t="s">
        <v>3449</v>
      </c>
    </row>
    <row r="95" spans="1:3" x14ac:dyDescent="0.2">
      <c r="A95" t="s">
        <v>3382</v>
      </c>
      <c r="B95" t="s">
        <v>194</v>
      </c>
      <c r="C95" t="s">
        <v>3468</v>
      </c>
    </row>
    <row r="96" spans="1:3" x14ac:dyDescent="0.2">
      <c r="A96" t="s">
        <v>3382</v>
      </c>
      <c r="B96" t="s">
        <v>194</v>
      </c>
      <c r="C96" t="s">
        <v>3429</v>
      </c>
    </row>
    <row r="97" spans="1:3" x14ac:dyDescent="0.2">
      <c r="A97" t="s">
        <v>3382</v>
      </c>
      <c r="B97" t="s">
        <v>194</v>
      </c>
      <c r="C97" t="s">
        <v>3421</v>
      </c>
    </row>
    <row r="98" spans="1:3" x14ac:dyDescent="0.2">
      <c r="A98" t="s">
        <v>3382</v>
      </c>
      <c r="B98" t="s">
        <v>194</v>
      </c>
      <c r="C98" t="s">
        <v>3393</v>
      </c>
    </row>
    <row r="99" spans="1:3" x14ac:dyDescent="0.2">
      <c r="A99" t="s">
        <v>3382</v>
      </c>
      <c r="B99" t="s">
        <v>194</v>
      </c>
      <c r="C99" t="s">
        <v>3401</v>
      </c>
    </row>
    <row r="100" spans="1:3" x14ac:dyDescent="0.2">
      <c r="A100" t="s">
        <v>3382</v>
      </c>
      <c r="B100" t="s">
        <v>194</v>
      </c>
      <c r="C100" t="s">
        <v>3385</v>
      </c>
    </row>
    <row r="101" spans="1:3" x14ac:dyDescent="0.2">
      <c r="A101" t="s">
        <v>3382</v>
      </c>
      <c r="B101" t="s">
        <v>194</v>
      </c>
      <c r="C101" t="s">
        <v>3433</v>
      </c>
    </row>
    <row r="102" spans="1:3" x14ac:dyDescent="0.2">
      <c r="A102" t="s">
        <v>3382</v>
      </c>
      <c r="B102" t="s">
        <v>194</v>
      </c>
      <c r="C102" t="s">
        <v>3456</v>
      </c>
    </row>
    <row r="103" spans="1:3" x14ac:dyDescent="0.2">
      <c r="A103" t="s">
        <v>3382</v>
      </c>
      <c r="B103" t="s">
        <v>194</v>
      </c>
      <c r="C103" t="s">
        <v>3472</v>
      </c>
    </row>
    <row r="104" spans="1:3" x14ac:dyDescent="0.2">
      <c r="A104" t="s">
        <v>3382</v>
      </c>
      <c r="B104" t="s">
        <v>194</v>
      </c>
      <c r="C104" t="s">
        <v>3464</v>
      </c>
    </row>
    <row r="105" spans="1:3" x14ac:dyDescent="0.2">
      <c r="A105" t="s">
        <v>3382</v>
      </c>
      <c r="B105" t="s">
        <v>194</v>
      </c>
      <c r="C105" t="s">
        <v>3441</v>
      </c>
    </row>
    <row r="106" spans="1:3" x14ac:dyDescent="0.2">
      <c r="A106" t="s">
        <v>3382</v>
      </c>
      <c r="B106" t="s">
        <v>194</v>
      </c>
      <c r="C106" t="s">
        <v>3437</v>
      </c>
    </row>
    <row r="107" spans="1:3" x14ac:dyDescent="0.2">
      <c r="A107" t="s">
        <v>3382</v>
      </c>
      <c r="B107" t="s">
        <v>194</v>
      </c>
      <c r="C107" t="s">
        <v>3405</v>
      </c>
    </row>
    <row r="108" spans="1:3" x14ac:dyDescent="0.2">
      <c r="A108" t="s">
        <v>3382</v>
      </c>
      <c r="B108" t="s">
        <v>194</v>
      </c>
      <c r="C108" t="s">
        <v>3425</v>
      </c>
    </row>
    <row r="109" spans="1:3" x14ac:dyDescent="0.2">
      <c r="A109" t="s">
        <v>3382</v>
      </c>
      <c r="B109" t="s">
        <v>194</v>
      </c>
      <c r="C109" t="s">
        <v>3417</v>
      </c>
    </row>
    <row r="110" spans="1:3" x14ac:dyDescent="0.2">
      <c r="A110" t="s">
        <v>3382</v>
      </c>
      <c r="B110" t="s">
        <v>194</v>
      </c>
      <c r="C110" t="s">
        <v>3460</v>
      </c>
    </row>
    <row r="111" spans="1:3" x14ac:dyDescent="0.2">
      <c r="A111" t="s">
        <v>3382</v>
      </c>
      <c r="B111" t="s">
        <v>194</v>
      </c>
      <c r="C111" t="s">
        <v>3389</v>
      </c>
    </row>
    <row r="112" spans="1:3" x14ac:dyDescent="0.2">
      <c r="A112" t="s">
        <v>3478</v>
      </c>
      <c r="B112" t="s">
        <v>234</v>
      </c>
      <c r="C112" t="s">
        <v>3533</v>
      </c>
    </row>
    <row r="113" spans="1:3" x14ac:dyDescent="0.2">
      <c r="A113" t="s">
        <v>3478</v>
      </c>
      <c r="B113" t="s">
        <v>234</v>
      </c>
      <c r="C113" t="s">
        <v>3501</v>
      </c>
    </row>
    <row r="114" spans="1:3" x14ac:dyDescent="0.2">
      <c r="A114" t="s">
        <v>3478</v>
      </c>
      <c r="B114" t="s">
        <v>234</v>
      </c>
      <c r="C114" t="s">
        <v>3537</v>
      </c>
    </row>
    <row r="115" spans="1:3" x14ac:dyDescent="0.2">
      <c r="A115" t="s">
        <v>3478</v>
      </c>
      <c r="B115" t="s">
        <v>234</v>
      </c>
      <c r="C115" t="s">
        <v>3525</v>
      </c>
    </row>
    <row r="116" spans="1:3" x14ac:dyDescent="0.2">
      <c r="A116" t="s">
        <v>3478</v>
      </c>
      <c r="B116" t="s">
        <v>234</v>
      </c>
      <c r="C116" t="s">
        <v>3541</v>
      </c>
    </row>
    <row r="117" spans="1:3" x14ac:dyDescent="0.2">
      <c r="A117" t="s">
        <v>3478</v>
      </c>
      <c r="B117" t="s">
        <v>234</v>
      </c>
      <c r="C117" t="s">
        <v>3513</v>
      </c>
    </row>
    <row r="118" spans="1:3" x14ac:dyDescent="0.2">
      <c r="A118" t="s">
        <v>3478</v>
      </c>
      <c r="B118" t="s">
        <v>234</v>
      </c>
      <c r="C118" t="s">
        <v>3505</v>
      </c>
    </row>
    <row r="119" spans="1:3" x14ac:dyDescent="0.2">
      <c r="A119" t="s">
        <v>3478</v>
      </c>
      <c r="B119" t="s">
        <v>234</v>
      </c>
      <c r="C119" t="s">
        <v>3485</v>
      </c>
    </row>
    <row r="120" spans="1:3" x14ac:dyDescent="0.2">
      <c r="A120" t="s">
        <v>3478</v>
      </c>
      <c r="B120" t="s">
        <v>234</v>
      </c>
      <c r="C120" t="s">
        <v>3489</v>
      </c>
    </row>
    <row r="121" spans="1:3" x14ac:dyDescent="0.2">
      <c r="A121" t="s">
        <v>3478</v>
      </c>
      <c r="B121" t="s">
        <v>234</v>
      </c>
      <c r="C121" t="s">
        <v>3517</v>
      </c>
    </row>
    <row r="122" spans="1:3" x14ac:dyDescent="0.2">
      <c r="A122" t="s">
        <v>3478</v>
      </c>
      <c r="B122" t="s">
        <v>234</v>
      </c>
      <c r="C122" t="s">
        <v>3529</v>
      </c>
    </row>
    <row r="123" spans="1:3" x14ac:dyDescent="0.2">
      <c r="A123" t="s">
        <v>3478</v>
      </c>
      <c r="B123" t="s">
        <v>234</v>
      </c>
      <c r="C123" t="s">
        <v>3481</v>
      </c>
    </row>
    <row r="124" spans="1:3" x14ac:dyDescent="0.2">
      <c r="A124" t="s">
        <v>3478</v>
      </c>
      <c r="B124" t="s">
        <v>234</v>
      </c>
      <c r="C124" t="s">
        <v>3521</v>
      </c>
    </row>
    <row r="125" spans="1:3" x14ac:dyDescent="0.2">
      <c r="A125" t="s">
        <v>3478</v>
      </c>
      <c r="B125" t="s">
        <v>234</v>
      </c>
      <c r="C125" t="s">
        <v>3497</v>
      </c>
    </row>
    <row r="126" spans="1:3" x14ac:dyDescent="0.2">
      <c r="A126" t="s">
        <v>3478</v>
      </c>
      <c r="B126" t="s">
        <v>234</v>
      </c>
      <c r="C126" t="s">
        <v>3476</v>
      </c>
    </row>
    <row r="127" spans="1:3" x14ac:dyDescent="0.2">
      <c r="A127" t="s">
        <v>3478</v>
      </c>
      <c r="B127" t="s">
        <v>234</v>
      </c>
      <c r="C127" t="s">
        <v>3509</v>
      </c>
    </row>
    <row r="128" spans="1:3" x14ac:dyDescent="0.2">
      <c r="A128" t="s">
        <v>3478</v>
      </c>
      <c r="B128" t="s">
        <v>234</v>
      </c>
      <c r="C128" t="s">
        <v>3493</v>
      </c>
    </row>
    <row r="129" spans="1:3" x14ac:dyDescent="0.2">
      <c r="A129" t="s">
        <v>3556</v>
      </c>
      <c r="B129" t="s">
        <v>197</v>
      </c>
      <c r="C129" t="s">
        <v>3591</v>
      </c>
    </row>
    <row r="130" spans="1:3" x14ac:dyDescent="0.2">
      <c r="A130" t="s">
        <v>3556</v>
      </c>
      <c r="B130" t="s">
        <v>197</v>
      </c>
      <c r="C130" t="s">
        <v>3583</v>
      </c>
    </row>
    <row r="131" spans="1:3" x14ac:dyDescent="0.2">
      <c r="A131" t="s">
        <v>3556</v>
      </c>
      <c r="B131" t="s">
        <v>197</v>
      </c>
      <c r="C131" t="s">
        <v>3611</v>
      </c>
    </row>
    <row r="132" spans="1:3" x14ac:dyDescent="0.2">
      <c r="A132" t="s">
        <v>3556</v>
      </c>
      <c r="B132" t="s">
        <v>197</v>
      </c>
      <c r="C132" t="s">
        <v>3563</v>
      </c>
    </row>
    <row r="133" spans="1:3" x14ac:dyDescent="0.2">
      <c r="A133" t="s">
        <v>3556</v>
      </c>
      <c r="B133" t="s">
        <v>197</v>
      </c>
      <c r="C133" t="s">
        <v>3567</v>
      </c>
    </row>
    <row r="134" spans="1:3" x14ac:dyDescent="0.2">
      <c r="A134" t="s">
        <v>3556</v>
      </c>
      <c r="B134" t="s">
        <v>197</v>
      </c>
      <c r="C134" t="s">
        <v>3571</v>
      </c>
    </row>
    <row r="135" spans="1:3" x14ac:dyDescent="0.2">
      <c r="A135" t="s">
        <v>3556</v>
      </c>
      <c r="B135" t="s">
        <v>197</v>
      </c>
      <c r="C135" t="s">
        <v>3579</v>
      </c>
    </row>
    <row r="136" spans="1:3" x14ac:dyDescent="0.2">
      <c r="A136" t="s">
        <v>3556</v>
      </c>
      <c r="B136" t="s">
        <v>197</v>
      </c>
      <c r="C136" t="s">
        <v>3595</v>
      </c>
    </row>
    <row r="137" spans="1:3" x14ac:dyDescent="0.2">
      <c r="A137" t="s">
        <v>3556</v>
      </c>
      <c r="B137" t="s">
        <v>197</v>
      </c>
      <c r="C137" t="s">
        <v>3554</v>
      </c>
    </row>
    <row r="138" spans="1:3" x14ac:dyDescent="0.2">
      <c r="A138" t="s">
        <v>3556</v>
      </c>
      <c r="B138" t="s">
        <v>197</v>
      </c>
      <c r="C138" t="s">
        <v>3607</v>
      </c>
    </row>
    <row r="139" spans="1:3" x14ac:dyDescent="0.2">
      <c r="A139" t="s">
        <v>3556</v>
      </c>
      <c r="B139" t="s">
        <v>197</v>
      </c>
      <c r="C139" t="s">
        <v>3559</v>
      </c>
    </row>
    <row r="140" spans="1:3" x14ac:dyDescent="0.2">
      <c r="A140" t="s">
        <v>3556</v>
      </c>
      <c r="B140" t="s">
        <v>197</v>
      </c>
      <c r="C140" t="s">
        <v>3575</v>
      </c>
    </row>
    <row r="141" spans="1:3" x14ac:dyDescent="0.2">
      <c r="A141" t="s">
        <v>3556</v>
      </c>
      <c r="B141" t="s">
        <v>197</v>
      </c>
      <c r="C141" t="s">
        <v>3603</v>
      </c>
    </row>
    <row r="142" spans="1:3" x14ac:dyDescent="0.2">
      <c r="A142" t="s">
        <v>3556</v>
      </c>
      <c r="B142" t="s">
        <v>197</v>
      </c>
      <c r="C142" t="s">
        <v>3599</v>
      </c>
    </row>
    <row r="143" spans="1:3" x14ac:dyDescent="0.2">
      <c r="A143" t="s">
        <v>3556</v>
      </c>
      <c r="B143" t="s">
        <v>197</v>
      </c>
      <c r="C143" t="s">
        <v>3587</v>
      </c>
    </row>
    <row r="144" spans="1:3" x14ac:dyDescent="0.2">
      <c r="A144" t="s">
        <v>3622</v>
      </c>
      <c r="B144" t="s">
        <v>199</v>
      </c>
      <c r="C144" t="s">
        <v>3620</v>
      </c>
    </row>
    <row r="145" spans="1:3" x14ac:dyDescent="0.2">
      <c r="A145" t="s">
        <v>3622</v>
      </c>
      <c r="B145" t="s">
        <v>199</v>
      </c>
      <c r="C145" t="s">
        <v>3637</v>
      </c>
    </row>
    <row r="146" spans="1:3" x14ac:dyDescent="0.2">
      <c r="A146" t="s">
        <v>3622</v>
      </c>
      <c r="B146" t="s">
        <v>199</v>
      </c>
      <c r="C146" t="s">
        <v>3629</v>
      </c>
    </row>
    <row r="147" spans="1:3" x14ac:dyDescent="0.2">
      <c r="A147" t="s">
        <v>3622</v>
      </c>
      <c r="B147" t="s">
        <v>199</v>
      </c>
      <c r="C147" t="s">
        <v>3625</v>
      </c>
    </row>
    <row r="148" spans="1:3" x14ac:dyDescent="0.2">
      <c r="A148" t="s">
        <v>3622</v>
      </c>
      <c r="B148" t="s">
        <v>199</v>
      </c>
      <c r="C148" t="s">
        <v>3641</v>
      </c>
    </row>
    <row r="149" spans="1:3" x14ac:dyDescent="0.2">
      <c r="A149" t="s">
        <v>3622</v>
      </c>
      <c r="B149" t="s">
        <v>199</v>
      </c>
      <c r="C149" t="s">
        <v>3633</v>
      </c>
    </row>
    <row r="150" spans="1:3" x14ac:dyDescent="0.2">
      <c r="A150" t="s">
        <v>3622</v>
      </c>
      <c r="B150" t="s">
        <v>199</v>
      </c>
      <c r="C150" t="s">
        <v>3645</v>
      </c>
    </row>
    <row r="151" spans="1:3" x14ac:dyDescent="0.2">
      <c r="A151" t="s">
        <v>3656</v>
      </c>
      <c r="B151" t="s">
        <v>1318</v>
      </c>
      <c r="C151" t="s">
        <v>3667</v>
      </c>
    </row>
    <row r="152" spans="1:3" x14ac:dyDescent="0.2">
      <c r="A152" t="s">
        <v>3656</v>
      </c>
      <c r="B152" t="s">
        <v>1318</v>
      </c>
      <c r="C152" t="s">
        <v>3654</v>
      </c>
    </row>
    <row r="153" spans="1:3" x14ac:dyDescent="0.2">
      <c r="A153" t="s">
        <v>3656</v>
      </c>
      <c r="B153" t="s">
        <v>1318</v>
      </c>
      <c r="C153" t="s">
        <v>3679</v>
      </c>
    </row>
    <row r="154" spans="1:3" x14ac:dyDescent="0.2">
      <c r="A154" t="s">
        <v>3656</v>
      </c>
      <c r="B154" t="s">
        <v>1318</v>
      </c>
      <c r="C154" t="s">
        <v>3671</v>
      </c>
    </row>
    <row r="155" spans="1:3" x14ac:dyDescent="0.2">
      <c r="A155" t="s">
        <v>3656</v>
      </c>
      <c r="B155" t="s">
        <v>1318</v>
      </c>
      <c r="C155" t="s">
        <v>3663</v>
      </c>
    </row>
    <row r="156" spans="1:3" x14ac:dyDescent="0.2">
      <c r="A156" t="s">
        <v>3656</v>
      </c>
      <c r="B156" t="s">
        <v>1318</v>
      </c>
      <c r="C156" t="s">
        <v>3675</v>
      </c>
    </row>
    <row r="157" spans="1:3" x14ac:dyDescent="0.2">
      <c r="A157" t="s">
        <v>3656</v>
      </c>
      <c r="B157" t="s">
        <v>1318</v>
      </c>
      <c r="C157" t="s">
        <v>3659</v>
      </c>
    </row>
    <row r="158" spans="1:3" x14ac:dyDescent="0.2">
      <c r="A158" t="s">
        <v>3656</v>
      </c>
      <c r="B158" t="s">
        <v>1318</v>
      </c>
      <c r="C158" t="s">
        <v>3683</v>
      </c>
    </row>
    <row r="159" spans="1:3" x14ac:dyDescent="0.2">
      <c r="A159" t="s">
        <v>3656</v>
      </c>
      <c r="B159" t="s">
        <v>1318</v>
      </c>
      <c r="C159" t="s">
        <v>3687</v>
      </c>
    </row>
    <row r="160" spans="1:3" x14ac:dyDescent="0.2">
      <c r="A160" t="s">
        <v>3344</v>
      </c>
      <c r="B160" t="s">
        <v>1504</v>
      </c>
      <c r="C160" t="s">
        <v>3363</v>
      </c>
    </row>
    <row r="161" spans="1:3" x14ac:dyDescent="0.2">
      <c r="A161" t="s">
        <v>3344</v>
      </c>
      <c r="B161" t="s">
        <v>1504</v>
      </c>
      <c r="C161" t="s">
        <v>3355</v>
      </c>
    </row>
    <row r="162" spans="1:3" x14ac:dyDescent="0.2">
      <c r="A162" t="s">
        <v>3344</v>
      </c>
      <c r="B162" t="s">
        <v>1504</v>
      </c>
      <c r="C162" t="s">
        <v>3367</v>
      </c>
    </row>
    <row r="163" spans="1:3" x14ac:dyDescent="0.2">
      <c r="A163" t="s">
        <v>3344</v>
      </c>
      <c r="B163" t="s">
        <v>1504</v>
      </c>
      <c r="C163" t="s">
        <v>3342</v>
      </c>
    </row>
    <row r="164" spans="1:3" x14ac:dyDescent="0.2">
      <c r="A164" t="s">
        <v>3344</v>
      </c>
      <c r="B164" t="s">
        <v>1504</v>
      </c>
      <c r="C164" t="s">
        <v>3359</v>
      </c>
    </row>
    <row r="165" spans="1:3" x14ac:dyDescent="0.2">
      <c r="A165" t="s">
        <v>3344</v>
      </c>
      <c r="B165" t="s">
        <v>1504</v>
      </c>
      <c r="C165" t="s">
        <v>3351</v>
      </c>
    </row>
    <row r="166" spans="1:3" x14ac:dyDescent="0.2">
      <c r="A166" t="s">
        <v>3344</v>
      </c>
      <c r="B166" t="s">
        <v>1504</v>
      </c>
      <c r="C166" t="s">
        <v>3347</v>
      </c>
    </row>
    <row r="167" spans="1:3" x14ac:dyDescent="0.2">
      <c r="A167" t="s">
        <v>3940</v>
      </c>
      <c r="B167" t="s">
        <v>1868</v>
      </c>
      <c r="C167" t="s">
        <v>3938</v>
      </c>
    </row>
    <row r="168" spans="1:3" x14ac:dyDescent="0.2">
      <c r="A168" t="s">
        <v>3707</v>
      </c>
      <c r="B168" t="s">
        <v>1827</v>
      </c>
      <c r="C168" t="s">
        <v>3710</v>
      </c>
    </row>
    <row r="169" spans="1:3" x14ac:dyDescent="0.2">
      <c r="A169" t="s">
        <v>3707</v>
      </c>
      <c r="B169" t="s">
        <v>1827</v>
      </c>
      <c r="C169" t="s">
        <v>3705</v>
      </c>
    </row>
    <row r="170" spans="1:3" x14ac:dyDescent="0.2">
      <c r="A170" t="s">
        <v>3930</v>
      </c>
      <c r="B170" t="s">
        <v>1866</v>
      </c>
      <c r="C170" t="s">
        <v>3928</v>
      </c>
    </row>
    <row r="171" spans="1:3" x14ac:dyDescent="0.2">
      <c r="A171" t="s">
        <v>3902</v>
      </c>
      <c r="B171" t="s">
        <v>1860</v>
      </c>
      <c r="C171" t="s">
        <v>3900</v>
      </c>
    </row>
    <row r="172" spans="1:3" x14ac:dyDescent="0.2">
      <c r="A172" t="s">
        <v>3954</v>
      </c>
      <c r="B172" t="s">
        <v>1872</v>
      </c>
      <c r="C172" t="s">
        <v>3952</v>
      </c>
    </row>
    <row r="173" spans="1:3" x14ac:dyDescent="0.2">
      <c r="A173" t="s">
        <v>3954</v>
      </c>
      <c r="B173" t="s">
        <v>1872</v>
      </c>
      <c r="C173" t="s">
        <v>3956</v>
      </c>
    </row>
    <row r="174" spans="1:3" x14ac:dyDescent="0.2">
      <c r="A174" t="s">
        <v>3746</v>
      </c>
      <c r="B174" t="s">
        <v>1837</v>
      </c>
      <c r="C174" t="s">
        <v>3744</v>
      </c>
    </row>
    <row r="175" spans="1:3" x14ac:dyDescent="0.2">
      <c r="A175" t="s">
        <v>3974</v>
      </c>
      <c r="B175" t="s">
        <v>1874</v>
      </c>
      <c r="C175" t="s">
        <v>3972</v>
      </c>
    </row>
    <row r="176" spans="1:3" x14ac:dyDescent="0.2">
      <c r="A176" t="s">
        <v>3760</v>
      </c>
      <c r="B176" t="s">
        <v>3762</v>
      </c>
      <c r="C176" t="s">
        <v>3758</v>
      </c>
    </row>
    <row r="177" spans="1:3" x14ac:dyDescent="0.2">
      <c r="A177" t="s">
        <v>3870</v>
      </c>
      <c r="B177" t="s">
        <v>3872</v>
      </c>
      <c r="C177" t="s">
        <v>3868</v>
      </c>
    </row>
    <row r="178" spans="1:3" x14ac:dyDescent="0.2">
      <c r="A178" t="s">
        <v>3702</v>
      </c>
      <c r="B178" t="s">
        <v>3704</v>
      </c>
      <c r="C178" t="s">
        <v>3700</v>
      </c>
    </row>
    <row r="179" spans="1:3" x14ac:dyDescent="0.2">
      <c r="A179" t="s">
        <v>3244</v>
      </c>
      <c r="B179" t="s">
        <v>3246</v>
      </c>
      <c r="C179" t="s">
        <v>3242</v>
      </c>
    </row>
    <row r="180" spans="1:3" x14ac:dyDescent="0.2">
      <c r="A180" t="s">
        <v>3239</v>
      </c>
      <c r="B180" t="s">
        <v>3241</v>
      </c>
      <c r="C180" t="s">
        <v>3237</v>
      </c>
    </row>
    <row r="181" spans="1:3" x14ac:dyDescent="0.2">
      <c r="A181" t="s">
        <v>3860</v>
      </c>
      <c r="B181" t="s">
        <v>3862</v>
      </c>
      <c r="C181" t="s">
        <v>3858</v>
      </c>
    </row>
  </sheetData>
  <sortState xmlns:xlrd2="http://schemas.microsoft.com/office/spreadsheetml/2017/richdata2" ref="A2:C905">
    <sortCondition ref="A1:A905"/>
    <sortCondition ref="B1:B905"/>
    <sortCondition ref="C1:C90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182"/>
  <sheetViews>
    <sheetView workbookViewId="0">
      <selection activeCell="G1" sqref="G1:G182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3228</v>
      </c>
      <c r="F2" t="s">
        <v>4024</v>
      </c>
      <c r="G2" t="s">
        <v>4096</v>
      </c>
    </row>
    <row r="3" spans="5:7" x14ac:dyDescent="0.2">
      <c r="E3" t="s">
        <v>3239</v>
      </c>
      <c r="F3" t="s">
        <v>4025</v>
      </c>
      <c r="G3" t="s">
        <v>4097</v>
      </c>
    </row>
    <row r="4" spans="5:7" x14ac:dyDescent="0.2">
      <c r="E4" t="s">
        <v>3244</v>
      </c>
      <c r="F4" t="s">
        <v>4026</v>
      </c>
      <c r="G4" t="s">
        <v>4098</v>
      </c>
    </row>
    <row r="5" spans="5:7" x14ac:dyDescent="0.2">
      <c r="E5" t="s">
        <v>3249</v>
      </c>
      <c r="F5" t="s">
        <v>4027</v>
      </c>
      <c r="G5" t="s">
        <v>4099</v>
      </c>
    </row>
    <row r="6" spans="5:7" x14ac:dyDescent="0.2">
      <c r="E6" t="s">
        <v>3254</v>
      </c>
      <c r="F6" t="s">
        <v>4028</v>
      </c>
      <c r="G6" t="s">
        <v>4100</v>
      </c>
    </row>
    <row r="7" spans="5:7" x14ac:dyDescent="0.2">
      <c r="E7" t="s">
        <v>3259</v>
      </c>
      <c r="F7" t="s">
        <v>4029</v>
      </c>
      <c r="G7" t="s">
        <v>3128</v>
      </c>
    </row>
    <row r="8" spans="5:7" x14ac:dyDescent="0.2">
      <c r="E8" t="s">
        <v>3265</v>
      </c>
      <c r="F8" t="s">
        <v>4030</v>
      </c>
      <c r="G8" t="s">
        <v>4101</v>
      </c>
    </row>
    <row r="9" spans="5:7" x14ac:dyDescent="0.2">
      <c r="E9" t="s">
        <v>3265</v>
      </c>
      <c r="F9" t="s">
        <v>4030</v>
      </c>
      <c r="G9" t="s">
        <v>4101</v>
      </c>
    </row>
    <row r="10" spans="5:7" x14ac:dyDescent="0.2">
      <c r="E10" t="s">
        <v>3275</v>
      </c>
      <c r="F10" t="s">
        <v>4031</v>
      </c>
      <c r="G10" t="s">
        <v>4102</v>
      </c>
    </row>
    <row r="11" spans="5:7" x14ac:dyDescent="0.2">
      <c r="E11" t="s">
        <v>3280</v>
      </c>
      <c r="F11" t="s">
        <v>4032</v>
      </c>
      <c r="G11" t="s">
        <v>4103</v>
      </c>
    </row>
    <row r="12" spans="5:7" x14ac:dyDescent="0.2">
      <c r="E12" t="s">
        <v>3284</v>
      </c>
      <c r="F12" t="s">
        <v>4033</v>
      </c>
      <c r="G12" t="s">
        <v>4104</v>
      </c>
    </row>
    <row r="13" spans="5:7" x14ac:dyDescent="0.2">
      <c r="E13" t="s">
        <v>3289</v>
      </c>
      <c r="F13" t="s">
        <v>4034</v>
      </c>
      <c r="G13" t="s">
        <v>285</v>
      </c>
    </row>
    <row r="14" spans="5:7" x14ac:dyDescent="0.2">
      <c r="E14" t="s">
        <v>3289</v>
      </c>
      <c r="F14" t="s">
        <v>4034</v>
      </c>
      <c r="G14" t="s">
        <v>285</v>
      </c>
    </row>
    <row r="15" spans="5:7" x14ac:dyDescent="0.2">
      <c r="E15" t="s">
        <v>3289</v>
      </c>
      <c r="F15" t="s">
        <v>4034</v>
      </c>
      <c r="G15" t="s">
        <v>285</v>
      </c>
    </row>
    <row r="16" spans="5:7" x14ac:dyDescent="0.2">
      <c r="E16" t="s">
        <v>3289</v>
      </c>
      <c r="F16" t="s">
        <v>4034</v>
      </c>
      <c r="G16" t="s">
        <v>285</v>
      </c>
    </row>
    <row r="17" spans="5:7" x14ac:dyDescent="0.2">
      <c r="E17" t="s">
        <v>3289</v>
      </c>
      <c r="F17" t="s">
        <v>4034</v>
      </c>
      <c r="G17" t="s">
        <v>285</v>
      </c>
    </row>
    <row r="18" spans="5:7" x14ac:dyDescent="0.2">
      <c r="E18" t="s">
        <v>3289</v>
      </c>
      <c r="F18" t="s">
        <v>4034</v>
      </c>
      <c r="G18" t="s">
        <v>285</v>
      </c>
    </row>
    <row r="19" spans="5:7" x14ac:dyDescent="0.2">
      <c r="E19" t="s">
        <v>3289</v>
      </c>
      <c r="F19" t="s">
        <v>4034</v>
      </c>
      <c r="G19" t="s">
        <v>285</v>
      </c>
    </row>
    <row r="20" spans="5:7" x14ac:dyDescent="0.2">
      <c r="E20" t="s">
        <v>3289</v>
      </c>
      <c r="F20" t="s">
        <v>4034</v>
      </c>
      <c r="G20" t="s">
        <v>285</v>
      </c>
    </row>
    <row r="21" spans="5:7" x14ac:dyDescent="0.2">
      <c r="E21" t="s">
        <v>3289</v>
      </c>
      <c r="F21" t="s">
        <v>4034</v>
      </c>
      <c r="G21" t="s">
        <v>285</v>
      </c>
    </row>
    <row r="22" spans="5:7" x14ac:dyDescent="0.2">
      <c r="E22" t="s">
        <v>3289</v>
      </c>
      <c r="F22" t="s">
        <v>4034</v>
      </c>
      <c r="G22" t="s">
        <v>285</v>
      </c>
    </row>
    <row r="23" spans="5:7" x14ac:dyDescent="0.2">
      <c r="E23" t="s">
        <v>3289</v>
      </c>
      <c r="F23" t="s">
        <v>4034</v>
      </c>
      <c r="G23" t="s">
        <v>285</v>
      </c>
    </row>
    <row r="24" spans="5:7" x14ac:dyDescent="0.2">
      <c r="E24" t="s">
        <v>3335</v>
      </c>
      <c r="F24" t="s">
        <v>4036</v>
      </c>
      <c r="G24" t="s">
        <v>4105</v>
      </c>
    </row>
    <row r="25" spans="5:7" x14ac:dyDescent="0.2">
      <c r="E25" t="s">
        <v>3339</v>
      </c>
      <c r="F25" t="s">
        <v>4037</v>
      </c>
      <c r="G25" t="s">
        <v>3129</v>
      </c>
    </row>
    <row r="26" spans="5:7" x14ac:dyDescent="0.2">
      <c r="E26" t="s">
        <v>3344</v>
      </c>
      <c r="F26" t="s">
        <v>4038</v>
      </c>
      <c r="G26" t="s">
        <v>3130</v>
      </c>
    </row>
    <row r="27" spans="5:7" x14ac:dyDescent="0.2">
      <c r="E27" t="s">
        <v>3344</v>
      </c>
      <c r="F27" t="s">
        <v>4038</v>
      </c>
      <c r="G27" t="s">
        <v>3130</v>
      </c>
    </row>
    <row r="28" spans="5:7" x14ac:dyDescent="0.2">
      <c r="E28" t="s">
        <v>3344</v>
      </c>
      <c r="F28" t="s">
        <v>4038</v>
      </c>
      <c r="G28" t="s">
        <v>3130</v>
      </c>
    </row>
    <row r="29" spans="5:7" x14ac:dyDescent="0.2">
      <c r="E29" t="s">
        <v>3344</v>
      </c>
      <c r="F29" t="s">
        <v>4038</v>
      </c>
      <c r="G29" t="s">
        <v>3130</v>
      </c>
    </row>
    <row r="30" spans="5:7" x14ac:dyDescent="0.2">
      <c r="E30" t="s">
        <v>3344</v>
      </c>
      <c r="F30" t="s">
        <v>4038</v>
      </c>
      <c r="G30" t="s">
        <v>3130</v>
      </c>
    </row>
    <row r="31" spans="5:7" x14ac:dyDescent="0.2">
      <c r="E31" t="s">
        <v>3344</v>
      </c>
      <c r="F31" t="s">
        <v>4038</v>
      </c>
      <c r="G31" t="s">
        <v>3130</v>
      </c>
    </row>
    <row r="32" spans="5:7" x14ac:dyDescent="0.2">
      <c r="E32" t="s">
        <v>3344</v>
      </c>
      <c r="F32" t="s">
        <v>4038</v>
      </c>
      <c r="G32" t="s">
        <v>3130</v>
      </c>
    </row>
    <row r="33" spans="5:7" x14ac:dyDescent="0.2">
      <c r="E33" t="s">
        <v>3373</v>
      </c>
      <c r="F33" t="s">
        <v>4039</v>
      </c>
      <c r="G33" t="s">
        <v>4106</v>
      </c>
    </row>
    <row r="34" spans="5:7" x14ac:dyDescent="0.2">
      <c r="E34" t="s">
        <v>3373</v>
      </c>
      <c r="F34" t="s">
        <v>4039</v>
      </c>
      <c r="G34" t="s">
        <v>4106</v>
      </c>
    </row>
    <row r="35" spans="5:7" x14ac:dyDescent="0.2">
      <c r="E35" t="s">
        <v>3382</v>
      </c>
      <c r="F35" t="s">
        <v>4040</v>
      </c>
      <c r="G35" t="s">
        <v>287</v>
      </c>
    </row>
    <row r="36" spans="5:7" x14ac:dyDescent="0.2">
      <c r="E36" t="s">
        <v>3382</v>
      </c>
      <c r="F36" t="s">
        <v>4040</v>
      </c>
      <c r="G36" t="s">
        <v>287</v>
      </c>
    </row>
    <row r="37" spans="5:7" x14ac:dyDescent="0.2">
      <c r="E37" t="s">
        <v>3382</v>
      </c>
      <c r="F37" t="s">
        <v>4040</v>
      </c>
      <c r="G37" t="s">
        <v>287</v>
      </c>
    </row>
    <row r="38" spans="5:7" x14ac:dyDescent="0.2">
      <c r="E38" t="s">
        <v>3382</v>
      </c>
      <c r="F38" t="s">
        <v>4040</v>
      </c>
      <c r="G38" t="s">
        <v>287</v>
      </c>
    </row>
    <row r="39" spans="5:7" x14ac:dyDescent="0.2">
      <c r="E39" t="s">
        <v>3382</v>
      </c>
      <c r="F39" t="s">
        <v>4040</v>
      </c>
      <c r="G39" t="s">
        <v>287</v>
      </c>
    </row>
    <row r="40" spans="5:7" x14ac:dyDescent="0.2">
      <c r="E40" t="s">
        <v>3382</v>
      </c>
      <c r="F40" t="s">
        <v>4040</v>
      </c>
      <c r="G40" t="s">
        <v>287</v>
      </c>
    </row>
    <row r="41" spans="5:7" x14ac:dyDescent="0.2">
      <c r="E41" t="s">
        <v>3382</v>
      </c>
      <c r="F41" t="s">
        <v>4040</v>
      </c>
      <c r="G41" t="s">
        <v>287</v>
      </c>
    </row>
    <row r="42" spans="5:7" x14ac:dyDescent="0.2">
      <c r="E42" t="s">
        <v>3382</v>
      </c>
      <c r="F42" t="s">
        <v>4040</v>
      </c>
      <c r="G42" t="s">
        <v>287</v>
      </c>
    </row>
    <row r="43" spans="5:7" x14ac:dyDescent="0.2">
      <c r="E43" t="s">
        <v>3382</v>
      </c>
      <c r="F43" t="s">
        <v>4040</v>
      </c>
      <c r="G43" t="s">
        <v>287</v>
      </c>
    </row>
    <row r="44" spans="5:7" x14ac:dyDescent="0.2">
      <c r="E44" t="s">
        <v>3382</v>
      </c>
      <c r="F44" t="s">
        <v>4040</v>
      </c>
      <c r="G44" t="s">
        <v>287</v>
      </c>
    </row>
    <row r="45" spans="5:7" x14ac:dyDescent="0.2">
      <c r="E45" t="s">
        <v>3382</v>
      </c>
      <c r="F45" t="s">
        <v>4040</v>
      </c>
      <c r="G45" t="s">
        <v>287</v>
      </c>
    </row>
    <row r="46" spans="5:7" x14ac:dyDescent="0.2">
      <c r="E46" t="s">
        <v>3382</v>
      </c>
      <c r="F46" t="s">
        <v>4040</v>
      </c>
      <c r="G46" t="s">
        <v>287</v>
      </c>
    </row>
    <row r="47" spans="5:7" x14ac:dyDescent="0.2">
      <c r="E47" t="s">
        <v>3382</v>
      </c>
      <c r="F47" t="s">
        <v>4040</v>
      </c>
      <c r="G47" t="s">
        <v>287</v>
      </c>
    </row>
    <row r="48" spans="5:7" x14ac:dyDescent="0.2">
      <c r="E48" t="s">
        <v>3382</v>
      </c>
      <c r="F48" t="s">
        <v>4040</v>
      </c>
      <c r="G48" t="s">
        <v>287</v>
      </c>
    </row>
    <row r="49" spans="5:7" x14ac:dyDescent="0.2">
      <c r="E49" t="s">
        <v>3382</v>
      </c>
      <c r="F49" t="s">
        <v>4040</v>
      </c>
      <c r="G49" t="s">
        <v>287</v>
      </c>
    </row>
    <row r="50" spans="5:7" x14ac:dyDescent="0.2">
      <c r="E50" t="s">
        <v>3382</v>
      </c>
      <c r="F50" t="s">
        <v>4040</v>
      </c>
      <c r="G50" t="s">
        <v>287</v>
      </c>
    </row>
    <row r="51" spans="5:7" x14ac:dyDescent="0.2">
      <c r="E51" t="s">
        <v>3382</v>
      </c>
      <c r="F51" t="s">
        <v>4040</v>
      </c>
      <c r="G51" t="s">
        <v>287</v>
      </c>
    </row>
    <row r="52" spans="5:7" x14ac:dyDescent="0.2">
      <c r="E52" t="s">
        <v>3382</v>
      </c>
      <c r="F52" t="s">
        <v>4040</v>
      </c>
      <c r="G52" t="s">
        <v>287</v>
      </c>
    </row>
    <row r="53" spans="5:7" x14ac:dyDescent="0.2">
      <c r="E53" t="s">
        <v>3382</v>
      </c>
      <c r="F53" t="s">
        <v>4040</v>
      </c>
      <c r="G53" t="s">
        <v>287</v>
      </c>
    </row>
    <row r="54" spans="5:7" x14ac:dyDescent="0.2">
      <c r="E54" t="s">
        <v>3382</v>
      </c>
      <c r="F54" t="s">
        <v>4040</v>
      </c>
      <c r="G54" t="s">
        <v>287</v>
      </c>
    </row>
    <row r="55" spans="5:7" x14ac:dyDescent="0.2">
      <c r="E55" t="s">
        <v>3382</v>
      </c>
      <c r="F55" t="s">
        <v>4040</v>
      </c>
      <c r="G55" t="s">
        <v>287</v>
      </c>
    </row>
    <row r="56" spans="5:7" x14ac:dyDescent="0.2">
      <c r="E56" t="s">
        <v>3382</v>
      </c>
      <c r="F56" t="s">
        <v>4040</v>
      </c>
      <c r="G56" t="s">
        <v>287</v>
      </c>
    </row>
    <row r="57" spans="5:7" x14ac:dyDescent="0.2">
      <c r="E57" t="s">
        <v>3382</v>
      </c>
      <c r="F57" t="s">
        <v>4040</v>
      </c>
      <c r="G57" t="s">
        <v>287</v>
      </c>
    </row>
    <row r="58" spans="5:7" x14ac:dyDescent="0.2">
      <c r="E58" t="s">
        <v>3382</v>
      </c>
      <c r="F58" t="s">
        <v>4040</v>
      </c>
      <c r="G58" t="s">
        <v>287</v>
      </c>
    </row>
    <row r="59" spans="5:7" x14ac:dyDescent="0.2">
      <c r="E59" t="s">
        <v>3478</v>
      </c>
      <c r="F59" t="s">
        <v>4041</v>
      </c>
      <c r="G59" t="s">
        <v>288</v>
      </c>
    </row>
    <row r="60" spans="5:7" x14ac:dyDescent="0.2">
      <c r="E60" t="s">
        <v>3478</v>
      </c>
      <c r="F60" t="s">
        <v>4041</v>
      </c>
      <c r="G60" t="s">
        <v>288</v>
      </c>
    </row>
    <row r="61" spans="5:7" x14ac:dyDescent="0.2">
      <c r="E61" t="s">
        <v>3478</v>
      </c>
      <c r="F61" t="s">
        <v>4041</v>
      </c>
      <c r="G61" t="s">
        <v>288</v>
      </c>
    </row>
    <row r="62" spans="5:7" x14ac:dyDescent="0.2">
      <c r="E62" t="s">
        <v>3478</v>
      </c>
      <c r="F62" t="s">
        <v>4041</v>
      </c>
      <c r="G62" t="s">
        <v>288</v>
      </c>
    </row>
    <row r="63" spans="5:7" x14ac:dyDescent="0.2">
      <c r="E63" t="s">
        <v>3478</v>
      </c>
      <c r="F63" t="s">
        <v>4041</v>
      </c>
      <c r="G63" t="s">
        <v>288</v>
      </c>
    </row>
    <row r="64" spans="5:7" x14ac:dyDescent="0.2">
      <c r="E64" t="s">
        <v>3478</v>
      </c>
      <c r="F64" t="s">
        <v>4041</v>
      </c>
      <c r="G64" t="s">
        <v>288</v>
      </c>
    </row>
    <row r="65" spans="5:7" x14ac:dyDescent="0.2">
      <c r="E65" t="s">
        <v>3478</v>
      </c>
      <c r="F65" t="s">
        <v>4041</v>
      </c>
      <c r="G65" t="s">
        <v>288</v>
      </c>
    </row>
    <row r="66" spans="5:7" x14ac:dyDescent="0.2">
      <c r="E66" t="s">
        <v>3478</v>
      </c>
      <c r="F66" t="s">
        <v>4041</v>
      </c>
      <c r="G66" t="s">
        <v>288</v>
      </c>
    </row>
    <row r="67" spans="5:7" x14ac:dyDescent="0.2">
      <c r="E67" t="s">
        <v>3478</v>
      </c>
      <c r="F67" t="s">
        <v>4041</v>
      </c>
      <c r="G67" t="s">
        <v>288</v>
      </c>
    </row>
    <row r="68" spans="5:7" x14ac:dyDescent="0.2">
      <c r="E68" t="s">
        <v>3478</v>
      </c>
      <c r="F68" t="s">
        <v>4041</v>
      </c>
      <c r="G68" t="s">
        <v>288</v>
      </c>
    </row>
    <row r="69" spans="5:7" x14ac:dyDescent="0.2">
      <c r="E69" t="s">
        <v>3478</v>
      </c>
      <c r="F69" t="s">
        <v>4041</v>
      </c>
      <c r="G69" t="s">
        <v>288</v>
      </c>
    </row>
    <row r="70" spans="5:7" x14ac:dyDescent="0.2">
      <c r="E70" t="s">
        <v>3478</v>
      </c>
      <c r="F70" t="s">
        <v>4041</v>
      </c>
      <c r="G70" t="s">
        <v>288</v>
      </c>
    </row>
    <row r="71" spans="5:7" x14ac:dyDescent="0.2">
      <c r="E71" t="s">
        <v>3478</v>
      </c>
      <c r="F71" t="s">
        <v>4041</v>
      </c>
      <c r="G71" t="s">
        <v>288</v>
      </c>
    </row>
    <row r="72" spans="5:7" x14ac:dyDescent="0.2">
      <c r="E72" t="s">
        <v>3478</v>
      </c>
      <c r="F72" t="s">
        <v>4041</v>
      </c>
      <c r="G72" t="s">
        <v>288</v>
      </c>
    </row>
    <row r="73" spans="5:7" x14ac:dyDescent="0.2">
      <c r="E73" t="s">
        <v>3478</v>
      </c>
      <c r="F73" t="s">
        <v>4041</v>
      </c>
      <c r="G73" t="s">
        <v>288</v>
      </c>
    </row>
    <row r="74" spans="5:7" x14ac:dyDescent="0.2">
      <c r="E74" t="s">
        <v>3478</v>
      </c>
      <c r="F74" t="s">
        <v>4041</v>
      </c>
      <c r="G74" t="s">
        <v>288</v>
      </c>
    </row>
    <row r="75" spans="5:7" x14ac:dyDescent="0.2">
      <c r="E75" t="s">
        <v>3478</v>
      </c>
      <c r="F75" t="s">
        <v>4041</v>
      </c>
      <c r="G75" t="s">
        <v>288</v>
      </c>
    </row>
    <row r="76" spans="5:7" x14ac:dyDescent="0.2">
      <c r="E76" t="s">
        <v>3547</v>
      </c>
      <c r="F76" t="s">
        <v>4042</v>
      </c>
      <c r="G76" t="s">
        <v>289</v>
      </c>
    </row>
    <row r="77" spans="5:7" x14ac:dyDescent="0.2">
      <c r="E77" t="s">
        <v>3547</v>
      </c>
      <c r="F77" t="s">
        <v>4042</v>
      </c>
      <c r="G77" t="s">
        <v>289</v>
      </c>
    </row>
    <row r="78" spans="5:7" x14ac:dyDescent="0.2">
      <c r="E78" t="s">
        <v>3556</v>
      </c>
      <c r="F78" t="s">
        <v>4043</v>
      </c>
      <c r="G78" t="s">
        <v>290</v>
      </c>
    </row>
    <row r="79" spans="5:7" x14ac:dyDescent="0.2">
      <c r="E79" t="s">
        <v>3556</v>
      </c>
      <c r="F79" t="s">
        <v>4043</v>
      </c>
      <c r="G79" t="s">
        <v>290</v>
      </c>
    </row>
    <row r="80" spans="5:7" x14ac:dyDescent="0.2">
      <c r="E80" t="s">
        <v>3556</v>
      </c>
      <c r="F80" t="s">
        <v>4043</v>
      </c>
      <c r="G80" t="s">
        <v>290</v>
      </c>
    </row>
    <row r="81" spans="5:7" x14ac:dyDescent="0.2">
      <c r="E81" t="s">
        <v>3556</v>
      </c>
      <c r="F81" t="s">
        <v>4043</v>
      </c>
      <c r="G81" t="s">
        <v>290</v>
      </c>
    </row>
    <row r="82" spans="5:7" x14ac:dyDescent="0.2">
      <c r="E82" t="s">
        <v>3556</v>
      </c>
      <c r="F82" t="s">
        <v>4043</v>
      </c>
      <c r="G82" t="s">
        <v>290</v>
      </c>
    </row>
    <row r="83" spans="5:7" x14ac:dyDescent="0.2">
      <c r="E83" t="s">
        <v>3556</v>
      </c>
      <c r="F83" t="s">
        <v>4043</v>
      </c>
      <c r="G83" t="s">
        <v>290</v>
      </c>
    </row>
    <row r="84" spans="5:7" x14ac:dyDescent="0.2">
      <c r="E84" t="s">
        <v>3556</v>
      </c>
      <c r="F84" t="s">
        <v>4043</v>
      </c>
      <c r="G84" t="s">
        <v>290</v>
      </c>
    </row>
    <row r="85" spans="5:7" x14ac:dyDescent="0.2">
      <c r="E85" t="s">
        <v>3556</v>
      </c>
      <c r="F85" t="s">
        <v>4043</v>
      </c>
      <c r="G85" t="s">
        <v>290</v>
      </c>
    </row>
    <row r="86" spans="5:7" x14ac:dyDescent="0.2">
      <c r="E86" t="s">
        <v>3556</v>
      </c>
      <c r="F86" t="s">
        <v>4043</v>
      </c>
      <c r="G86" t="s">
        <v>290</v>
      </c>
    </row>
    <row r="87" spans="5:7" x14ac:dyDescent="0.2">
      <c r="E87" t="s">
        <v>3556</v>
      </c>
      <c r="F87" t="s">
        <v>4043</v>
      </c>
      <c r="G87" t="s">
        <v>290</v>
      </c>
    </row>
    <row r="88" spans="5:7" x14ac:dyDescent="0.2">
      <c r="E88" t="s">
        <v>3556</v>
      </c>
      <c r="F88" t="s">
        <v>4043</v>
      </c>
      <c r="G88" t="s">
        <v>290</v>
      </c>
    </row>
    <row r="89" spans="5:7" x14ac:dyDescent="0.2">
      <c r="E89" t="s">
        <v>3556</v>
      </c>
      <c r="F89" t="s">
        <v>4043</v>
      </c>
      <c r="G89" t="s">
        <v>290</v>
      </c>
    </row>
    <row r="90" spans="5:7" x14ac:dyDescent="0.2">
      <c r="E90" t="s">
        <v>3556</v>
      </c>
      <c r="F90" t="s">
        <v>4043</v>
      </c>
      <c r="G90" t="s">
        <v>290</v>
      </c>
    </row>
    <row r="91" spans="5:7" x14ac:dyDescent="0.2">
      <c r="E91" t="s">
        <v>3556</v>
      </c>
      <c r="F91" t="s">
        <v>4043</v>
      </c>
      <c r="G91" t="s">
        <v>290</v>
      </c>
    </row>
    <row r="92" spans="5:7" x14ac:dyDescent="0.2">
      <c r="E92" t="s">
        <v>3556</v>
      </c>
      <c r="F92" t="s">
        <v>4043</v>
      </c>
      <c r="G92" t="s">
        <v>290</v>
      </c>
    </row>
    <row r="93" spans="5:7" x14ac:dyDescent="0.2">
      <c r="E93" t="s">
        <v>3617</v>
      </c>
      <c r="F93" t="s">
        <v>4044</v>
      </c>
      <c r="G93" t="s">
        <v>4107</v>
      </c>
    </row>
    <row r="94" spans="5:7" x14ac:dyDescent="0.2">
      <c r="E94" t="s">
        <v>3622</v>
      </c>
      <c r="F94" t="s">
        <v>4045</v>
      </c>
      <c r="G94" t="s">
        <v>291</v>
      </c>
    </row>
    <row r="95" spans="5:7" x14ac:dyDescent="0.2">
      <c r="E95" t="s">
        <v>3622</v>
      </c>
      <c r="F95" t="s">
        <v>4045</v>
      </c>
      <c r="G95" t="s">
        <v>291</v>
      </c>
    </row>
    <row r="96" spans="5:7" x14ac:dyDescent="0.2">
      <c r="E96" t="s">
        <v>3622</v>
      </c>
      <c r="F96" t="s">
        <v>4045</v>
      </c>
      <c r="G96" t="s">
        <v>291</v>
      </c>
    </row>
    <row r="97" spans="5:7" x14ac:dyDescent="0.2">
      <c r="E97" t="s">
        <v>3622</v>
      </c>
      <c r="F97" t="s">
        <v>4045</v>
      </c>
      <c r="G97" t="s">
        <v>291</v>
      </c>
    </row>
    <row r="98" spans="5:7" x14ac:dyDescent="0.2">
      <c r="E98" t="s">
        <v>3622</v>
      </c>
      <c r="F98" t="s">
        <v>4045</v>
      </c>
      <c r="G98" t="s">
        <v>291</v>
      </c>
    </row>
    <row r="99" spans="5:7" x14ac:dyDescent="0.2">
      <c r="E99" t="s">
        <v>3622</v>
      </c>
      <c r="F99" t="s">
        <v>4045</v>
      </c>
      <c r="G99" t="s">
        <v>291</v>
      </c>
    </row>
    <row r="100" spans="5:7" x14ac:dyDescent="0.2">
      <c r="E100" t="s">
        <v>3622</v>
      </c>
      <c r="F100" t="s">
        <v>4045</v>
      </c>
      <c r="G100" t="s">
        <v>291</v>
      </c>
    </row>
    <row r="101" spans="5:7" x14ac:dyDescent="0.2">
      <c r="E101" t="s">
        <v>3651</v>
      </c>
      <c r="F101" t="s">
        <v>4046</v>
      </c>
      <c r="G101" t="s">
        <v>292</v>
      </c>
    </row>
    <row r="102" spans="5:7" x14ac:dyDescent="0.2">
      <c r="E102" t="s">
        <v>3656</v>
      </c>
      <c r="F102" t="s">
        <v>4047</v>
      </c>
      <c r="G102" t="s">
        <v>3131</v>
      </c>
    </row>
    <row r="103" spans="5:7" x14ac:dyDescent="0.2">
      <c r="E103" t="s">
        <v>3656</v>
      </c>
      <c r="F103" t="s">
        <v>4047</v>
      </c>
      <c r="G103" t="s">
        <v>3131</v>
      </c>
    </row>
    <row r="104" spans="5:7" x14ac:dyDescent="0.2">
      <c r="E104" t="s">
        <v>3656</v>
      </c>
      <c r="F104" t="s">
        <v>4047</v>
      </c>
      <c r="G104" t="s">
        <v>3131</v>
      </c>
    </row>
    <row r="105" spans="5:7" x14ac:dyDescent="0.2">
      <c r="E105" t="s">
        <v>3656</v>
      </c>
      <c r="F105" t="s">
        <v>4047</v>
      </c>
      <c r="G105" t="s">
        <v>3131</v>
      </c>
    </row>
    <row r="106" spans="5:7" x14ac:dyDescent="0.2">
      <c r="E106" t="s">
        <v>3656</v>
      </c>
      <c r="F106" t="s">
        <v>4047</v>
      </c>
      <c r="G106" t="s">
        <v>3131</v>
      </c>
    </row>
    <row r="107" spans="5:7" x14ac:dyDescent="0.2">
      <c r="E107" t="s">
        <v>3656</v>
      </c>
      <c r="F107" t="s">
        <v>4047</v>
      </c>
      <c r="G107" t="s">
        <v>3131</v>
      </c>
    </row>
    <row r="108" spans="5:7" x14ac:dyDescent="0.2">
      <c r="E108" t="s">
        <v>3656</v>
      </c>
      <c r="F108" t="s">
        <v>4047</v>
      </c>
      <c r="G108" t="s">
        <v>3131</v>
      </c>
    </row>
    <row r="109" spans="5:7" x14ac:dyDescent="0.2">
      <c r="E109" t="s">
        <v>3656</v>
      </c>
      <c r="F109" t="s">
        <v>4047</v>
      </c>
      <c r="G109" t="s">
        <v>3131</v>
      </c>
    </row>
    <row r="110" spans="5:7" x14ac:dyDescent="0.2">
      <c r="E110" t="s">
        <v>3656</v>
      </c>
      <c r="F110" t="s">
        <v>4047</v>
      </c>
      <c r="G110" t="s">
        <v>3131</v>
      </c>
    </row>
    <row r="111" spans="5:7" x14ac:dyDescent="0.2">
      <c r="E111" t="s">
        <v>3693</v>
      </c>
      <c r="F111" t="s">
        <v>4048</v>
      </c>
      <c r="G111" t="s">
        <v>4108</v>
      </c>
    </row>
    <row r="112" spans="5:7" x14ac:dyDescent="0.2">
      <c r="E112" t="s">
        <v>3693</v>
      </c>
      <c r="F112" t="s">
        <v>4048</v>
      </c>
      <c r="G112" t="s">
        <v>4108</v>
      </c>
    </row>
    <row r="113" spans="5:7" x14ac:dyDescent="0.2">
      <c r="E113" t="s">
        <v>3702</v>
      </c>
      <c r="F113" t="s">
        <v>4049</v>
      </c>
      <c r="G113" t="s">
        <v>4109</v>
      </c>
    </row>
    <row r="114" spans="5:7" x14ac:dyDescent="0.2">
      <c r="E114" t="s">
        <v>3707</v>
      </c>
      <c r="F114" t="s">
        <v>4050</v>
      </c>
      <c r="G114" t="s">
        <v>4110</v>
      </c>
    </row>
    <row r="115" spans="5:7" x14ac:dyDescent="0.2">
      <c r="E115" t="s">
        <v>3707</v>
      </c>
      <c r="F115" t="s">
        <v>4050</v>
      </c>
      <c r="G115" t="s">
        <v>4110</v>
      </c>
    </row>
    <row r="116" spans="5:7" x14ac:dyDescent="0.2">
      <c r="E116" t="s">
        <v>3716</v>
      </c>
      <c r="F116" t="s">
        <v>4051</v>
      </c>
      <c r="G116" t="s">
        <v>4111</v>
      </c>
    </row>
    <row r="117" spans="5:7" x14ac:dyDescent="0.2">
      <c r="E117" t="s">
        <v>3716</v>
      </c>
      <c r="F117" t="s">
        <v>4051</v>
      </c>
      <c r="G117" t="s">
        <v>4111</v>
      </c>
    </row>
    <row r="118" spans="5:7" x14ac:dyDescent="0.2">
      <c r="E118" t="s">
        <v>3716</v>
      </c>
      <c r="F118" t="s">
        <v>4051</v>
      </c>
      <c r="G118" t="s">
        <v>4111</v>
      </c>
    </row>
    <row r="119" spans="5:7" x14ac:dyDescent="0.2">
      <c r="E119" t="s">
        <v>3729</v>
      </c>
      <c r="F119" t="s">
        <v>4052</v>
      </c>
      <c r="G119" t="s">
        <v>4112</v>
      </c>
    </row>
    <row r="120" spans="5:7" x14ac:dyDescent="0.2">
      <c r="E120" t="s">
        <v>3729</v>
      </c>
      <c r="F120" t="s">
        <v>4052</v>
      </c>
      <c r="G120" t="s">
        <v>4112</v>
      </c>
    </row>
    <row r="121" spans="5:7" x14ac:dyDescent="0.2">
      <c r="E121" t="s">
        <v>3737</v>
      </c>
      <c r="F121" t="s">
        <v>4053</v>
      </c>
      <c r="G121" t="s">
        <v>4113</v>
      </c>
    </row>
    <row r="122" spans="5:7" x14ac:dyDescent="0.2">
      <c r="E122" t="s">
        <v>3737</v>
      </c>
      <c r="F122" t="s">
        <v>4053</v>
      </c>
      <c r="G122" t="s">
        <v>4113</v>
      </c>
    </row>
    <row r="123" spans="5:7" x14ac:dyDescent="0.2">
      <c r="E123" t="s">
        <v>3746</v>
      </c>
      <c r="F123" t="s">
        <v>4054</v>
      </c>
      <c r="G123" t="s">
        <v>4114</v>
      </c>
    </row>
    <row r="124" spans="5:7" x14ac:dyDescent="0.2">
      <c r="E124" t="s">
        <v>3751</v>
      </c>
      <c r="F124" t="s">
        <v>4055</v>
      </c>
      <c r="G124" t="s">
        <v>4115</v>
      </c>
    </row>
    <row r="125" spans="5:7" x14ac:dyDescent="0.2">
      <c r="E125" t="s">
        <v>3751</v>
      </c>
      <c r="F125" t="s">
        <v>4055</v>
      </c>
      <c r="G125" t="s">
        <v>4115</v>
      </c>
    </row>
    <row r="126" spans="5:7" x14ac:dyDescent="0.2">
      <c r="E126" t="s">
        <v>3760</v>
      </c>
      <c r="F126" t="s">
        <v>4056</v>
      </c>
      <c r="G126" t="s">
        <v>4116</v>
      </c>
    </row>
    <row r="127" spans="5:7" x14ac:dyDescent="0.2">
      <c r="E127" t="s">
        <v>3765</v>
      </c>
      <c r="F127" t="s">
        <v>4057</v>
      </c>
      <c r="G127" t="s">
        <v>4117</v>
      </c>
    </row>
    <row r="128" spans="5:7" x14ac:dyDescent="0.2">
      <c r="E128" t="s">
        <v>3765</v>
      </c>
      <c r="F128" t="s">
        <v>4057</v>
      </c>
      <c r="G128" t="s">
        <v>4117</v>
      </c>
    </row>
    <row r="129" spans="5:7" x14ac:dyDescent="0.2">
      <c r="E129" t="s">
        <v>3765</v>
      </c>
      <c r="F129" t="s">
        <v>4057</v>
      </c>
      <c r="G129" t="s">
        <v>4117</v>
      </c>
    </row>
    <row r="130" spans="5:7" x14ac:dyDescent="0.2">
      <c r="E130" t="s">
        <v>3778</v>
      </c>
      <c r="F130" t="s">
        <v>4058</v>
      </c>
      <c r="G130" t="s">
        <v>4117</v>
      </c>
    </row>
    <row r="131" spans="5:7" x14ac:dyDescent="0.2">
      <c r="E131" t="s">
        <v>3765</v>
      </c>
      <c r="F131" t="s">
        <v>4057</v>
      </c>
      <c r="G131" t="s">
        <v>4117</v>
      </c>
    </row>
    <row r="132" spans="5:7" x14ac:dyDescent="0.2">
      <c r="E132" t="s">
        <v>3787</v>
      </c>
      <c r="F132" t="s">
        <v>4059</v>
      </c>
      <c r="G132" t="s">
        <v>4118</v>
      </c>
    </row>
    <row r="133" spans="5:7" x14ac:dyDescent="0.2">
      <c r="E133" t="s">
        <v>3787</v>
      </c>
      <c r="F133" t="s">
        <v>4059</v>
      </c>
      <c r="G133" t="s">
        <v>4118</v>
      </c>
    </row>
    <row r="134" spans="5:7" x14ac:dyDescent="0.2">
      <c r="E134" t="s">
        <v>3796</v>
      </c>
      <c r="F134" t="s">
        <v>4060</v>
      </c>
      <c r="G134" t="s">
        <v>4119</v>
      </c>
    </row>
    <row r="135" spans="5:7" x14ac:dyDescent="0.2">
      <c r="E135" t="s">
        <v>3801</v>
      </c>
      <c r="F135" t="s">
        <v>4061</v>
      </c>
      <c r="G135" t="s">
        <v>4120</v>
      </c>
    </row>
    <row r="136" spans="5:7" x14ac:dyDescent="0.2">
      <c r="E136" t="s">
        <v>3806</v>
      </c>
      <c r="F136" t="s">
        <v>4062</v>
      </c>
      <c r="G136" t="s">
        <v>4120</v>
      </c>
    </row>
    <row r="137" spans="5:7" x14ac:dyDescent="0.2">
      <c r="E137" t="s">
        <v>3811</v>
      </c>
      <c r="F137" t="s">
        <v>4063</v>
      </c>
      <c r="G137" t="s">
        <v>4120</v>
      </c>
    </row>
    <row r="138" spans="5:7" x14ac:dyDescent="0.2">
      <c r="E138" t="s">
        <v>3816</v>
      </c>
      <c r="F138" t="s">
        <v>4064</v>
      </c>
      <c r="G138" t="s">
        <v>4120</v>
      </c>
    </row>
    <row r="139" spans="5:7" x14ac:dyDescent="0.2">
      <c r="E139" t="s">
        <v>3821</v>
      </c>
      <c r="F139" t="s">
        <v>4065</v>
      </c>
      <c r="G139" t="s">
        <v>4121</v>
      </c>
    </row>
    <row r="140" spans="5:7" x14ac:dyDescent="0.2">
      <c r="E140" t="s">
        <v>3821</v>
      </c>
      <c r="F140" t="s">
        <v>4065</v>
      </c>
      <c r="G140" t="s">
        <v>4121</v>
      </c>
    </row>
    <row r="141" spans="5:7" x14ac:dyDescent="0.2">
      <c r="E141" t="s">
        <v>3821</v>
      </c>
      <c r="F141" t="s">
        <v>4065</v>
      </c>
      <c r="G141" t="s">
        <v>4121</v>
      </c>
    </row>
    <row r="142" spans="5:7" x14ac:dyDescent="0.2">
      <c r="E142" t="s">
        <v>3834</v>
      </c>
      <c r="F142" t="s">
        <v>4066</v>
      </c>
      <c r="G142" t="s">
        <v>4122</v>
      </c>
    </row>
    <row r="143" spans="5:7" x14ac:dyDescent="0.2">
      <c r="E143" t="s">
        <v>3840</v>
      </c>
      <c r="F143" t="s">
        <v>4067</v>
      </c>
      <c r="G143" t="s">
        <v>4123</v>
      </c>
    </row>
    <row r="144" spans="5:7" x14ac:dyDescent="0.2">
      <c r="E144" t="s">
        <v>3845</v>
      </c>
      <c r="F144" t="s">
        <v>4068</v>
      </c>
      <c r="G144" t="s">
        <v>4124</v>
      </c>
    </row>
    <row r="145" spans="5:7" x14ac:dyDescent="0.2">
      <c r="E145" t="s">
        <v>3850</v>
      </c>
      <c r="F145" t="s">
        <v>4069</v>
      </c>
      <c r="G145" t="s">
        <v>4124</v>
      </c>
    </row>
    <row r="146" spans="5:7" x14ac:dyDescent="0.2">
      <c r="E146" t="s">
        <v>3855</v>
      </c>
      <c r="F146" t="s">
        <v>4070</v>
      </c>
      <c r="G146" t="s">
        <v>4125</v>
      </c>
    </row>
    <row r="147" spans="5:7" x14ac:dyDescent="0.2">
      <c r="E147" t="s">
        <v>3860</v>
      </c>
      <c r="F147" t="s">
        <v>4071</v>
      </c>
      <c r="G147" t="s">
        <v>4126</v>
      </c>
    </row>
    <row r="148" spans="5:7" x14ac:dyDescent="0.2">
      <c r="E148" t="s">
        <v>3865</v>
      </c>
      <c r="F148" t="s">
        <v>4072</v>
      </c>
      <c r="G148" t="s">
        <v>4127</v>
      </c>
    </row>
    <row r="149" spans="5:7" x14ac:dyDescent="0.2">
      <c r="E149" t="s">
        <v>3870</v>
      </c>
      <c r="F149" t="s">
        <v>4073</v>
      </c>
      <c r="G149" t="s">
        <v>4128</v>
      </c>
    </row>
    <row r="150" spans="5:7" x14ac:dyDescent="0.2">
      <c r="E150" t="s">
        <v>3875</v>
      </c>
      <c r="F150" t="s">
        <v>4074</v>
      </c>
      <c r="G150" t="s">
        <v>4129</v>
      </c>
    </row>
    <row r="151" spans="5:7" x14ac:dyDescent="0.2">
      <c r="E151" t="s">
        <v>3879</v>
      </c>
      <c r="F151" t="s">
        <v>4075</v>
      </c>
      <c r="G151" t="s">
        <v>4130</v>
      </c>
    </row>
    <row r="152" spans="5:7" x14ac:dyDescent="0.2">
      <c r="E152" t="s">
        <v>3884</v>
      </c>
      <c r="F152" t="s">
        <v>4076</v>
      </c>
      <c r="G152" t="s">
        <v>4131</v>
      </c>
    </row>
    <row r="153" spans="5:7" x14ac:dyDescent="0.2">
      <c r="E153" t="s">
        <v>3889</v>
      </c>
      <c r="F153" t="s">
        <v>4077</v>
      </c>
      <c r="G153" t="s">
        <v>4132</v>
      </c>
    </row>
    <row r="154" spans="5:7" x14ac:dyDescent="0.2">
      <c r="E154" t="s">
        <v>3889</v>
      </c>
      <c r="F154" t="s">
        <v>4077</v>
      </c>
      <c r="G154" t="s">
        <v>4132</v>
      </c>
    </row>
    <row r="155" spans="5:7" x14ac:dyDescent="0.2">
      <c r="E155" t="s">
        <v>3889</v>
      </c>
      <c r="F155" t="s">
        <v>4077</v>
      </c>
      <c r="G155" t="s">
        <v>4132</v>
      </c>
    </row>
    <row r="156" spans="5:7" x14ac:dyDescent="0.2">
      <c r="E156" t="s">
        <v>3902</v>
      </c>
      <c r="F156" t="s">
        <v>4078</v>
      </c>
      <c r="G156" t="s">
        <v>4132</v>
      </c>
    </row>
    <row r="157" spans="5:7" x14ac:dyDescent="0.2">
      <c r="E157" t="s">
        <v>3889</v>
      </c>
      <c r="F157" t="s">
        <v>4077</v>
      </c>
      <c r="G157" t="s">
        <v>4132</v>
      </c>
    </row>
    <row r="158" spans="5:7" x14ac:dyDescent="0.2">
      <c r="E158" t="s">
        <v>3911</v>
      </c>
      <c r="F158" t="s">
        <v>4079</v>
      </c>
      <c r="G158" t="s">
        <v>4133</v>
      </c>
    </row>
    <row r="159" spans="5:7" x14ac:dyDescent="0.2">
      <c r="E159" t="s">
        <v>3916</v>
      </c>
      <c r="F159" t="s">
        <v>4080</v>
      </c>
      <c r="G159" t="s">
        <v>4134</v>
      </c>
    </row>
    <row r="160" spans="5:7" x14ac:dyDescent="0.2">
      <c r="E160" t="s">
        <v>3916</v>
      </c>
      <c r="F160" t="s">
        <v>4080</v>
      </c>
      <c r="G160" t="s">
        <v>4134</v>
      </c>
    </row>
    <row r="161" spans="5:7" x14ac:dyDescent="0.2">
      <c r="E161" t="s">
        <v>3925</v>
      </c>
      <c r="F161" t="s">
        <v>4081</v>
      </c>
      <c r="G161" t="s">
        <v>4135</v>
      </c>
    </row>
    <row r="162" spans="5:7" x14ac:dyDescent="0.2">
      <c r="E162" t="s">
        <v>3930</v>
      </c>
      <c r="F162" t="s">
        <v>4082</v>
      </c>
      <c r="G162" t="s">
        <v>4135</v>
      </c>
    </row>
    <row r="163" spans="5:7" x14ac:dyDescent="0.2">
      <c r="E163" t="s">
        <v>3935</v>
      </c>
      <c r="F163" t="s">
        <v>4083</v>
      </c>
      <c r="G163" t="s">
        <v>4135</v>
      </c>
    </row>
    <row r="164" spans="5:7" x14ac:dyDescent="0.2">
      <c r="E164" t="s">
        <v>3940</v>
      </c>
      <c r="F164" t="s">
        <v>4084</v>
      </c>
      <c r="G164" t="s">
        <v>4136</v>
      </c>
    </row>
    <row r="165" spans="5:7" x14ac:dyDescent="0.2">
      <c r="E165" t="s">
        <v>3944</v>
      </c>
      <c r="F165" t="s">
        <v>4085</v>
      </c>
      <c r="G165" t="s">
        <v>4136</v>
      </c>
    </row>
    <row r="166" spans="5:7" x14ac:dyDescent="0.2">
      <c r="E166" t="s">
        <v>3949</v>
      </c>
      <c r="F166" t="s">
        <v>4086</v>
      </c>
      <c r="G166" t="s">
        <v>4137</v>
      </c>
    </row>
    <row r="167" spans="5:7" x14ac:dyDescent="0.2">
      <c r="E167" t="s">
        <v>3954</v>
      </c>
      <c r="F167" t="s">
        <v>4087</v>
      </c>
      <c r="G167" t="s">
        <v>4138</v>
      </c>
    </row>
    <row r="168" spans="5:7" x14ac:dyDescent="0.2">
      <c r="E168" t="s">
        <v>3954</v>
      </c>
      <c r="F168" t="s">
        <v>4087</v>
      </c>
      <c r="G168" t="s">
        <v>4138</v>
      </c>
    </row>
    <row r="169" spans="5:7" x14ac:dyDescent="0.2">
      <c r="E169" t="s">
        <v>3961</v>
      </c>
      <c r="F169" t="s">
        <v>4088</v>
      </c>
      <c r="G169" t="s">
        <v>4139</v>
      </c>
    </row>
    <row r="170" spans="5:7" x14ac:dyDescent="0.2">
      <c r="E170" t="s">
        <v>3961</v>
      </c>
      <c r="F170" t="s">
        <v>4088</v>
      </c>
      <c r="G170" t="s">
        <v>4139</v>
      </c>
    </row>
    <row r="171" spans="5:7" x14ac:dyDescent="0.2">
      <c r="E171" t="s">
        <v>3961</v>
      </c>
      <c r="F171" t="s">
        <v>4088</v>
      </c>
      <c r="G171" t="s">
        <v>4139</v>
      </c>
    </row>
    <row r="172" spans="5:7" x14ac:dyDescent="0.2">
      <c r="E172" t="s">
        <v>3974</v>
      </c>
      <c r="F172" t="s">
        <v>4089</v>
      </c>
      <c r="G172" t="s">
        <v>4140</v>
      </c>
    </row>
    <row r="173" spans="5:7" x14ac:dyDescent="0.2">
      <c r="E173" t="s">
        <v>3978</v>
      </c>
      <c r="F173" t="s">
        <v>4090</v>
      </c>
      <c r="G173" t="s">
        <v>4141</v>
      </c>
    </row>
    <row r="174" spans="5:7" x14ac:dyDescent="0.2">
      <c r="E174" t="s">
        <v>3983</v>
      </c>
      <c r="F174" t="s">
        <v>4091</v>
      </c>
      <c r="G174" t="s">
        <v>4142</v>
      </c>
    </row>
    <row r="175" spans="5:7" x14ac:dyDescent="0.2">
      <c r="E175" t="s">
        <v>3983</v>
      </c>
      <c r="F175" t="s">
        <v>4091</v>
      </c>
      <c r="G175" t="s">
        <v>4142</v>
      </c>
    </row>
    <row r="176" spans="5:7" x14ac:dyDescent="0.2">
      <c r="E176" t="s">
        <v>3992</v>
      </c>
      <c r="F176" t="s">
        <v>4092</v>
      </c>
      <c r="G176" t="s">
        <v>4143</v>
      </c>
    </row>
    <row r="177" spans="5:7" x14ac:dyDescent="0.2">
      <c r="E177" t="s">
        <v>3997</v>
      </c>
      <c r="F177" t="s">
        <v>4093</v>
      </c>
      <c r="G177" t="s">
        <v>4144</v>
      </c>
    </row>
    <row r="178" spans="5:7" x14ac:dyDescent="0.2">
      <c r="E178" t="s">
        <v>4002</v>
      </c>
      <c r="F178" t="s">
        <v>4094</v>
      </c>
      <c r="G178" t="s">
        <v>4145</v>
      </c>
    </row>
    <row r="179" spans="5:7" x14ac:dyDescent="0.2">
      <c r="E179" t="s">
        <v>4002</v>
      </c>
      <c r="F179" t="s">
        <v>4094</v>
      </c>
      <c r="G179" t="s">
        <v>4145</v>
      </c>
    </row>
    <row r="180" spans="5:7" x14ac:dyDescent="0.2">
      <c r="E180" t="s">
        <v>4002</v>
      </c>
      <c r="F180" t="s">
        <v>4094</v>
      </c>
      <c r="G180" t="s">
        <v>4145</v>
      </c>
    </row>
    <row r="181" spans="5:7" x14ac:dyDescent="0.2">
      <c r="E181" t="s">
        <v>4015</v>
      </c>
      <c r="F181" t="s">
        <v>4095</v>
      </c>
      <c r="G181" t="s">
        <v>4146</v>
      </c>
    </row>
    <row r="182" spans="5:7" x14ac:dyDescent="0.2">
      <c r="E182" t="s">
        <v>4015</v>
      </c>
      <c r="F182" t="s">
        <v>4095</v>
      </c>
      <c r="G182" t="s">
        <v>4146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93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72" sqref="B72:AD72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3228</v>
      </c>
      <c r="B2" s="130"/>
      <c r="C2" s="131">
        <f t="shared" ref="C2" si="0">W2</f>
        <v>0</v>
      </c>
      <c r="D2" s="132" t="str">
        <f>VLOOKUP(A2,'APONTAMENTO CREDENCIAMENTO'!$D$6:$P$3768,12,0)</f>
        <v>6020.2023/0015302-8</v>
      </c>
      <c r="E2" s="133"/>
      <c r="F2" s="134">
        <f>SUMIF('APONTAMENTO CREDENCIAMENTO'!$D$6:$D$3768,'ATESTE-LIQ'!A2,'APONTAMENTO CREDENCIAMENTO'!$FE$6:$FE$3768)</f>
        <v>30138.012000000002</v>
      </c>
      <c r="G2" s="328" t="str">
        <f>VLOOKUP(A2,'APONTAMENTO CREDENCIAMENTO'!$D$6:$G$3768,3,0)</f>
        <v>01/04/2026</v>
      </c>
      <c r="H2" s="328" t="str">
        <f>VLOOKUP(A2,'APONTAMENTO CREDENCIAMENTO'!$D$6:$G$3768,4,0)</f>
        <v>30/04/2026</v>
      </c>
      <c r="I2" s="135" t="str">
        <f t="shared" ref="I2" si="1">CONCATENATE("PE - Pagto. Doc(s): ",E2," - Contrato nº ",A2)</f>
        <v>PE - Pagto. Doc(s):  - Contrato nº 2023/0015302</v>
      </c>
      <c r="J2" s="136">
        <f t="shared" ref="J2" si="2">F2</f>
        <v>30138.012000000002</v>
      </c>
      <c r="K2" s="136">
        <v>0</v>
      </c>
      <c r="L2" s="137" t="str">
        <f>VLOOKUP(A2,'APONTAMENTO CREDENCIAMENTO'!$D$6:$P$3768,5,0)</f>
        <v>20.755.156 CAMILA STEPHANIE VIEIRA COVO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6020.2023/0015302-8</v>
      </c>
      <c r="U2" s="144">
        <f t="shared" ref="U2" si="4">F2</f>
        <v>30138.012000000002</v>
      </c>
      <c r="V2" s="145">
        <f t="shared" ref="V2" si="5">U2</f>
        <v>30138.012000000002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2023/0015302 - DRE - IQ</v>
      </c>
      <c r="AB2" s="238" t="str">
        <f t="shared" ref="AB2" si="6">L2</f>
        <v>20.755.156 CAMILA STEPHANIE VIEIRA COVO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3265</v>
      </c>
      <c r="B3" s="130"/>
      <c r="C3" s="131">
        <f t="shared" ref="C3:C66" si="7">W3</f>
        <v>0</v>
      </c>
      <c r="D3" s="132" t="str">
        <f>VLOOKUP(A3,'APONTAMENTO CREDENCIAMENTO'!$D$6:$P$3768,12,0)</f>
        <v>6020.2022/0024545-1</v>
      </c>
      <c r="E3" s="133"/>
      <c r="F3" s="134">
        <f>SUMIF('APONTAMENTO CREDENCIAMENTO'!$D$6:$D$3768,'ATESTE-LIQ'!A3,'APONTAMENTO CREDENCIAMENTO'!$FE$6:$FE$3768)</f>
        <v>29013.346666666668</v>
      </c>
      <c r="G3" s="328" t="str">
        <f>VLOOKUP(A3,'APONTAMENTO CREDENCIAMENTO'!$D$6:$G$3768,3,0)</f>
        <v>01/04/2026</v>
      </c>
      <c r="H3" s="328" t="str">
        <f>VLOOKUP(A3,'APONTAMENTO CREDENCIAMENTO'!$D$6:$G$3768,4,0)</f>
        <v>30/04/2026</v>
      </c>
      <c r="I3" s="135" t="str">
        <f t="shared" ref="I3:I66" si="8">CONCATENATE("PE - Pagto. Doc(s): ",E3," - Contrato nº ",A3)</f>
        <v>PE - Pagto. Doc(s):  - Contrato nº 2022/0024545</v>
      </c>
      <c r="J3" s="136">
        <f t="shared" ref="J3:J66" si="9">F3</f>
        <v>29013.346666666668</v>
      </c>
      <c r="K3" s="136">
        <v>0</v>
      </c>
      <c r="L3" s="137" t="str">
        <f>VLOOKUP(A3,'APONTAMENTO CREDENCIAMENTO'!$D$6:$P$3768,5,0)</f>
        <v>ALTRUISTA TOUR LTDA - ME</v>
      </c>
      <c r="M3" s="138"/>
      <c r="N3" s="139"/>
      <c r="O3" s="140"/>
      <c r="P3" s="141"/>
      <c r="Q3" s="141"/>
      <c r="R3" s="141"/>
      <c r="S3" s="142"/>
      <c r="T3" s="143" t="str">
        <f t="shared" ref="T3:T66" si="10">D3</f>
        <v>6020.2022/0024545-1</v>
      </c>
      <c r="U3" s="144">
        <f t="shared" ref="U3:U66" si="11">F3</f>
        <v>29013.346666666668</v>
      </c>
      <c r="V3" s="145">
        <f t="shared" ref="V3:V66" si="12">U3</f>
        <v>29013.346666666668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2022/0024545 - DRE - IQ</v>
      </c>
      <c r="AB3" s="238" t="str">
        <f t="shared" ref="AB3:AB66" si="13">L3</f>
        <v>ALTRUISTA TOUR LTDA - ME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3935</v>
      </c>
      <c r="B4" s="130"/>
      <c r="C4" s="131">
        <f t="shared" si="7"/>
        <v>0</v>
      </c>
      <c r="D4" s="132" t="str">
        <f>VLOOKUP(A4,'APONTAMENTO CREDENCIAMENTO'!$D$6:$P$3768,12,0)</f>
        <v>6020.2022/0024547-8</v>
      </c>
      <c r="E4" s="133"/>
      <c r="F4" s="134">
        <f>SUMIF('APONTAMENTO CREDENCIAMENTO'!$D$6:$D$3768,'ATESTE-LIQ'!A4,'APONTAMENTO CREDENCIAMENTO'!$FE$6:$FE$3768)</f>
        <v>17200.39</v>
      </c>
      <c r="G4" s="328" t="str">
        <f>VLOOKUP(A4,'APONTAMENTO CREDENCIAMENTO'!$D$6:$G$3768,3,0)</f>
        <v>01/04/2026</v>
      </c>
      <c r="H4" s="328" t="str">
        <f>VLOOKUP(A4,'APONTAMENTO CREDENCIAMENTO'!$D$6:$G$3768,4,0)</f>
        <v>30/04/2026</v>
      </c>
      <c r="I4" s="135" t="str">
        <f t="shared" si="8"/>
        <v>PE - Pagto. Doc(s):  - Contrato nº 2022/0024547</v>
      </c>
      <c r="J4" s="136">
        <f t="shared" si="9"/>
        <v>17200.39</v>
      </c>
      <c r="K4" s="136">
        <v>0</v>
      </c>
      <c r="L4" s="137" t="str">
        <f>VLOOKUP(A4,'APONTAMENTO CREDENCIAMENTO'!$D$6:$P$3768,5,0)</f>
        <v>TRANSPORTE ESCOLAR TIA ELAINE E TIO WILLIANS LTDA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6020.2022/0024547-8</v>
      </c>
      <c r="U4" s="144">
        <f t="shared" si="11"/>
        <v>17200.39</v>
      </c>
      <c r="V4" s="145">
        <f t="shared" si="12"/>
        <v>17200.39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2022/0024547 - DRE - IQ</v>
      </c>
      <c r="AB4" s="238" t="str">
        <f t="shared" si="13"/>
        <v>TRANSPORTE ESCOLAR TIA ELAINE E TIO WILLIANS LTDA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3806</v>
      </c>
      <c r="B5" s="130"/>
      <c r="C5" s="131">
        <f t="shared" si="7"/>
        <v>0</v>
      </c>
      <c r="D5" s="132" t="str">
        <f>VLOOKUP(A5,'APONTAMENTO CREDENCIAMENTO'!$D$6:$P$3768,12,0)</f>
        <v>6020.2022/0025445-0</v>
      </c>
      <c r="E5" s="133"/>
      <c r="F5" s="134">
        <f>SUMIF('APONTAMENTO CREDENCIAMENTO'!$D$6:$D$3768,'ATESTE-LIQ'!A5,'APONTAMENTO CREDENCIAMENTO'!$FE$6:$FE$3768)</f>
        <v>20590.34</v>
      </c>
      <c r="G5" s="328" t="str">
        <f>VLOOKUP(A5,'APONTAMENTO CREDENCIAMENTO'!$D$6:$G$3768,3,0)</f>
        <v>01/04/2026</v>
      </c>
      <c r="H5" s="328" t="str">
        <f>VLOOKUP(A5,'APONTAMENTO CREDENCIAMENTO'!$D$6:$G$3768,4,0)</f>
        <v>30/04/2026</v>
      </c>
      <c r="I5" s="135" t="str">
        <f t="shared" si="8"/>
        <v>PE - Pagto. Doc(s):  - Contrato nº 2022/0025445</v>
      </c>
      <c r="J5" s="136">
        <f t="shared" si="9"/>
        <v>20590.34</v>
      </c>
      <c r="K5" s="136">
        <v>0</v>
      </c>
      <c r="L5" s="137" t="str">
        <f>VLOOKUP(A5,'APONTAMENTO CREDENCIAMENTO'!$D$6:$P$3768,5,0)</f>
        <v>PINTER TRANSPORTE E LOCADORA DE VEICULOS LTDA - ME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6020.2022/0025445-0</v>
      </c>
      <c r="U5" s="144">
        <f t="shared" si="11"/>
        <v>20590.34</v>
      </c>
      <c r="V5" s="145">
        <f t="shared" si="12"/>
        <v>20590.34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2022/0025445 - DRE - IQ</v>
      </c>
      <c r="AB5" s="238" t="str">
        <f t="shared" si="13"/>
        <v>PINTER TRANSPORTE E LOCADORA DE VEICULOS LTDA - ME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3997</v>
      </c>
      <c r="B6" s="130"/>
      <c r="C6" s="131">
        <f t="shared" si="7"/>
        <v>0</v>
      </c>
      <c r="D6" s="132" t="str">
        <f>VLOOKUP(A6,'APONTAMENTO CREDENCIAMENTO'!$D$6:$P$3768,12,0)</f>
        <v>6020.2022/0025845-6</v>
      </c>
      <c r="E6" s="133"/>
      <c r="F6" s="134">
        <f>SUMIF('APONTAMENTO CREDENCIAMENTO'!$D$6:$D$3768,'ATESTE-LIQ'!A6,'APONTAMENTO CREDENCIAMENTO'!$FE$6:$FE$3768)</f>
        <v>15667.12</v>
      </c>
      <c r="G6" s="328" t="str">
        <f>VLOOKUP(A6,'APONTAMENTO CREDENCIAMENTO'!$D$6:$G$3768,3,0)</f>
        <v>01/04/2026</v>
      </c>
      <c r="H6" s="328" t="str">
        <f>VLOOKUP(A6,'APONTAMENTO CREDENCIAMENTO'!$D$6:$G$3768,4,0)</f>
        <v>30/04/2026</v>
      </c>
      <c r="I6" s="135" t="str">
        <f t="shared" si="8"/>
        <v>PE - Pagto. Doc(s):  - Contrato nº 2022/0025845</v>
      </c>
      <c r="J6" s="136">
        <f t="shared" si="9"/>
        <v>15667.12</v>
      </c>
      <c r="K6" s="136">
        <v>0</v>
      </c>
      <c r="L6" s="137" t="str">
        <f>VLOOKUP(A6,'APONTAMENTO CREDENCIAMENTO'!$D$6:$P$3768,5,0)</f>
        <v>WGS TRANSPORTES LTDA - ME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6020.2022/0025845-6</v>
      </c>
      <c r="U6" s="144">
        <f t="shared" si="11"/>
        <v>15667.12</v>
      </c>
      <c r="V6" s="145">
        <f t="shared" si="12"/>
        <v>15667.12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2022/0025845 - DRE - IQ</v>
      </c>
      <c r="AB6" s="238" t="str">
        <f t="shared" si="13"/>
        <v>WGS TRANSPORTES LTDA - ME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4002</v>
      </c>
      <c r="B7" s="130"/>
      <c r="C7" s="131">
        <f t="shared" si="7"/>
        <v>0</v>
      </c>
      <c r="D7" s="132" t="str">
        <f>VLOOKUP(A7,'APONTAMENTO CREDENCIAMENTO'!$D$6:$P$3768,12,0)</f>
        <v>6020.2022/0026315-8</v>
      </c>
      <c r="E7" s="133"/>
      <c r="F7" s="134">
        <f>SUMIF('APONTAMENTO CREDENCIAMENTO'!$D$6:$D$3768,'ATESTE-LIQ'!A7,'APONTAMENTO CREDENCIAMENTO'!$FE$6:$FE$3768)</f>
        <v>54805.648333333331</v>
      </c>
      <c r="G7" s="328" t="str">
        <f>VLOOKUP(A7,'APONTAMENTO CREDENCIAMENTO'!$D$6:$G$3768,3,0)</f>
        <v>01/04/2026</v>
      </c>
      <c r="H7" s="328" t="str">
        <f>VLOOKUP(A7,'APONTAMENTO CREDENCIAMENTO'!$D$6:$G$3768,4,0)</f>
        <v>30/04/2026</v>
      </c>
      <c r="I7" s="135" t="str">
        <f t="shared" si="8"/>
        <v>PE - Pagto. Doc(s):  - Contrato nº 2022/0026315</v>
      </c>
      <c r="J7" s="136">
        <f t="shared" si="9"/>
        <v>54805.648333333331</v>
      </c>
      <c r="K7" s="136">
        <v>0</v>
      </c>
      <c r="L7" s="137" t="str">
        <f>VLOOKUP(A7,'APONTAMENTO CREDENCIAMENTO'!$D$6:$P$3768,5,0)</f>
        <v>WILSIL TRANSPORTE ESCOLAR LTDA - ME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6020.2022/0026315-8</v>
      </c>
      <c r="U7" s="144">
        <f t="shared" si="11"/>
        <v>54805.648333333331</v>
      </c>
      <c r="V7" s="145">
        <f t="shared" si="12"/>
        <v>54805.648333333331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2022/0026315 - DRE - IQ</v>
      </c>
      <c r="AB7" s="238" t="str">
        <f t="shared" si="13"/>
        <v>WILSIL TRANSPORTE ESCOLAR LTDA - ME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3716</v>
      </c>
      <c r="B8" s="130"/>
      <c r="C8" s="131">
        <f t="shared" si="7"/>
        <v>0</v>
      </c>
      <c r="D8" s="132" t="str">
        <f>VLOOKUP(A8,'APONTAMENTO CREDENCIAMENTO'!$D$6:$P$3768,12,0)</f>
        <v>6020.2022/0026576-2</v>
      </c>
      <c r="E8" s="133"/>
      <c r="F8" s="134">
        <f>SUMIF('APONTAMENTO CREDENCIAMENTO'!$D$6:$D$3768,'ATESTE-LIQ'!A8,'APONTAMENTO CREDENCIAMENTO'!$FE$6:$FE$3768)</f>
        <v>61569.958000000013</v>
      </c>
      <c r="G8" s="328" t="str">
        <f>VLOOKUP(A8,'APONTAMENTO CREDENCIAMENTO'!$D$6:$G$3768,3,0)</f>
        <v>01/04/2026</v>
      </c>
      <c r="H8" s="328" t="str">
        <f>VLOOKUP(A8,'APONTAMENTO CREDENCIAMENTO'!$D$6:$G$3768,4,0)</f>
        <v>30/04/2026</v>
      </c>
      <c r="I8" s="135" t="str">
        <f t="shared" si="8"/>
        <v>PE - Pagto. Doc(s):  - Contrato nº 2022/0026576</v>
      </c>
      <c r="J8" s="136">
        <f t="shared" si="9"/>
        <v>61569.958000000013</v>
      </c>
      <c r="K8" s="136">
        <v>0</v>
      </c>
      <c r="L8" s="137" t="str">
        <f>VLOOKUP(A8,'APONTAMENTO CREDENCIAMENTO'!$D$6:$P$3768,5,0)</f>
        <v>HEJUANTUR LOCADORA E TRANSPORTE LTDA - ME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6020.2022/0026576-2</v>
      </c>
      <c r="U8" s="144">
        <f t="shared" si="11"/>
        <v>61569.958000000013</v>
      </c>
      <c r="V8" s="145">
        <f t="shared" si="12"/>
        <v>61569.958000000013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2022/0026576 - DRE - IQ</v>
      </c>
      <c r="AB8" s="238" t="str">
        <f t="shared" si="13"/>
        <v>HEJUANTUR LOCADORA E TRANSPORTE LTDA - ME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3751</v>
      </c>
      <c r="B9" s="130"/>
      <c r="C9" s="131">
        <f t="shared" si="7"/>
        <v>0</v>
      </c>
      <c r="D9" s="132" t="str">
        <f>VLOOKUP(A9,'APONTAMENTO CREDENCIAMENTO'!$D$6:$P$3768,12,0)</f>
        <v>6020.2022/0026776-5</v>
      </c>
      <c r="E9" s="133"/>
      <c r="F9" s="134">
        <f>SUMIF('APONTAMENTO CREDENCIAMENTO'!$D$6:$D$3768,'ATESTE-LIQ'!A9,'APONTAMENTO CREDENCIAMENTO'!$FE$6:$FE$3768)</f>
        <v>53732.96100000001</v>
      </c>
      <c r="G9" s="328" t="str">
        <f>VLOOKUP(A9,'APONTAMENTO CREDENCIAMENTO'!$D$6:$G$3768,3,0)</f>
        <v>01/04/2026</v>
      </c>
      <c r="H9" s="328" t="str">
        <f>VLOOKUP(A9,'APONTAMENTO CREDENCIAMENTO'!$D$6:$G$3768,4,0)</f>
        <v>30/04/2026</v>
      </c>
      <c r="I9" s="135" t="str">
        <f t="shared" si="8"/>
        <v>PE - Pagto. Doc(s):  - Contrato nº 2022/0026776</v>
      </c>
      <c r="J9" s="136">
        <f t="shared" si="9"/>
        <v>53732.96100000001</v>
      </c>
      <c r="K9" s="136">
        <v>0</v>
      </c>
      <c r="L9" s="137" t="str">
        <f>VLOOKUP(A9,'APONTAMENTO CREDENCIAMENTO'!$D$6:$P$3768,5,0)</f>
        <v>LULU TRANS LTDA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6020.2022/0026776-5</v>
      </c>
      <c r="U9" s="144">
        <f t="shared" si="11"/>
        <v>53732.96100000001</v>
      </c>
      <c r="V9" s="145">
        <f t="shared" si="12"/>
        <v>53732.96100000001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2022/0026776 - DRE - IQ</v>
      </c>
      <c r="AB9" s="238" t="str">
        <f t="shared" si="13"/>
        <v>LULU TRANS LTDA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3335</v>
      </c>
      <c r="B10" s="130"/>
      <c r="C10" s="131">
        <f t="shared" si="7"/>
        <v>0</v>
      </c>
      <c r="D10" s="132" t="str">
        <f>VLOOKUP(A10,'APONTAMENTO CREDENCIAMENTO'!$D$6:$P$3768,12,0)</f>
        <v>6020.2022/0027040-5</v>
      </c>
      <c r="E10" s="133"/>
      <c r="F10" s="134">
        <f>SUMIF('APONTAMENTO CREDENCIAMENTO'!$D$6:$D$3768,'ATESTE-LIQ'!A10,'APONTAMENTO CREDENCIAMENTO'!$FE$6:$FE$3768)</f>
        <v>13918.260999999999</v>
      </c>
      <c r="G10" s="328" t="str">
        <f>VLOOKUP(A10,'APONTAMENTO CREDENCIAMENTO'!$D$6:$G$3768,3,0)</f>
        <v>01/04/2026</v>
      </c>
      <c r="H10" s="328" t="str">
        <f>VLOOKUP(A10,'APONTAMENTO CREDENCIAMENTO'!$D$6:$G$3768,4,0)</f>
        <v>30/04/2026</v>
      </c>
      <c r="I10" s="135" t="str">
        <f t="shared" si="8"/>
        <v>PE - Pagto. Doc(s):  - Contrato nº 2022/0027040</v>
      </c>
      <c r="J10" s="136">
        <f t="shared" si="9"/>
        <v>13918.260999999999</v>
      </c>
      <c r="K10" s="136">
        <v>0</v>
      </c>
      <c r="L10" s="137" t="str">
        <f>VLOOKUP(A10,'APONTAMENTO CREDENCIAMENTO'!$D$6:$P$3768,5,0)</f>
        <v>COOP TRANSP ESC CAP SOC COOPERCAPS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6020.2022/0027040-5</v>
      </c>
      <c r="U10" s="144">
        <f t="shared" si="11"/>
        <v>13918.260999999999</v>
      </c>
      <c r="V10" s="145">
        <f t="shared" si="12"/>
        <v>13918.260999999999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2022/0027040 - DRE - IQ</v>
      </c>
      <c r="AB10" s="238" t="str">
        <f t="shared" si="13"/>
        <v>COOP TRANSP ESC CAP SOC COOPERCAPS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3280</v>
      </c>
      <c r="B11" s="130"/>
      <c r="C11" s="131">
        <f t="shared" si="7"/>
        <v>0</v>
      </c>
      <c r="D11" s="132" t="str">
        <f>VLOOKUP(A11,'APONTAMENTO CREDENCIAMENTO'!$D$6:$P$3768,12,0)</f>
        <v>6020.2022/0027313-7</v>
      </c>
      <c r="E11" s="133"/>
      <c r="F11" s="134">
        <f>SUMIF('APONTAMENTO CREDENCIAMENTO'!$D$6:$D$3768,'ATESTE-LIQ'!A11,'APONTAMENTO CREDENCIAMENTO'!$FE$6:$FE$3768)</f>
        <v>13391.779999999999</v>
      </c>
      <c r="G11" s="328" t="str">
        <f>VLOOKUP(A11,'APONTAMENTO CREDENCIAMENTO'!$D$6:$G$3768,3,0)</f>
        <v>01/04/2026</v>
      </c>
      <c r="H11" s="328" t="str">
        <f>VLOOKUP(A11,'APONTAMENTO CREDENCIAMENTO'!$D$6:$G$3768,4,0)</f>
        <v>30/04/2026</v>
      </c>
      <c r="I11" s="135" t="str">
        <f t="shared" si="8"/>
        <v>PE - Pagto. Doc(s):  - Contrato nº 2022/0027313</v>
      </c>
      <c r="J11" s="136">
        <f t="shared" si="9"/>
        <v>13391.779999999999</v>
      </c>
      <c r="K11" s="136">
        <v>0</v>
      </c>
      <c r="L11" s="137" t="str">
        <f>VLOOKUP(A11,'APONTAMENTO CREDENCIAMENTO'!$D$6:$P$3768,5,0)</f>
        <v>CARMEM LUCIA DE CARVALHO - TRANSPORTE ESCOLAR - ME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6020.2022/0027313-7</v>
      </c>
      <c r="U11" s="144">
        <f t="shared" si="11"/>
        <v>13391.779999999999</v>
      </c>
      <c r="V11" s="145">
        <f t="shared" si="12"/>
        <v>13391.779999999999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2022/0027313 - DRE - IQ</v>
      </c>
      <c r="AB11" s="238" t="str">
        <f t="shared" si="13"/>
        <v>CARMEM LUCIA DE CARVALHO - TRANSPORTE ESCOLAR - ME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3765</v>
      </c>
      <c r="B12" s="130"/>
      <c r="C12" s="131">
        <f t="shared" si="7"/>
        <v>0</v>
      </c>
      <c r="D12" s="132" t="str">
        <f>VLOOKUP(A12,'APONTAMENTO CREDENCIAMENTO'!$D$6:$P$3768,12,0)</f>
        <v>6020.2022/0027314-5</v>
      </c>
      <c r="E12" s="133"/>
      <c r="F12" s="134">
        <f>SUMIF('APONTAMENTO CREDENCIAMENTO'!$D$6:$D$3768,'ATESTE-LIQ'!A12,'APONTAMENTO CREDENCIAMENTO'!$FE$6:$FE$3768)</f>
        <v>72221.272333333342</v>
      </c>
      <c r="G12" s="328" t="str">
        <f>VLOOKUP(A12,'APONTAMENTO CREDENCIAMENTO'!$D$6:$G$3768,3,0)</f>
        <v>01/04/2026</v>
      </c>
      <c r="H12" s="328" t="str">
        <f>VLOOKUP(A12,'APONTAMENTO CREDENCIAMENTO'!$D$6:$G$3768,4,0)</f>
        <v>30/04/2026</v>
      </c>
      <c r="I12" s="135" t="str">
        <f t="shared" si="8"/>
        <v>PE - Pagto. Doc(s):  - Contrato nº 2022/0027314</v>
      </c>
      <c r="J12" s="136">
        <f t="shared" si="9"/>
        <v>72221.272333333342</v>
      </c>
      <c r="K12" s="136">
        <v>0</v>
      </c>
      <c r="L12" s="137" t="str">
        <f>VLOOKUP(A12,'APONTAMENTO CREDENCIAMENTO'!$D$6:$P$3768,5,0)</f>
        <v>MILLA TRANSPORTE E TURISMO LTDA - EPP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6020.2022/0027314-5</v>
      </c>
      <c r="U12" s="144">
        <f t="shared" si="11"/>
        <v>72221.272333333342</v>
      </c>
      <c r="V12" s="145">
        <f t="shared" si="12"/>
        <v>72221.272333333342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2022/0027314 - DRE - IQ</v>
      </c>
      <c r="AB12" s="238" t="str">
        <f t="shared" si="13"/>
        <v>MILLA TRANSPORTE E TURISMO LTDA - EPP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3865</v>
      </c>
      <c r="B13" s="130"/>
      <c r="C13" s="131">
        <f t="shared" si="7"/>
        <v>0</v>
      </c>
      <c r="D13" s="132" t="str">
        <f>VLOOKUP(A13,'APONTAMENTO CREDENCIAMENTO'!$D$6:$P$3768,12,0)</f>
        <v>6020.2022/0027558-0</v>
      </c>
      <c r="E13" s="133"/>
      <c r="F13" s="134">
        <f>SUMIF('APONTAMENTO CREDENCIAMENTO'!$D$6:$D$3768,'ATESTE-LIQ'!A13,'APONTAMENTO CREDENCIAMENTO'!$FE$6:$FE$3768)</f>
        <v>30077.563000000002</v>
      </c>
      <c r="G13" s="328" t="str">
        <f>VLOOKUP(A13,'APONTAMENTO CREDENCIAMENTO'!$D$6:$G$3768,3,0)</f>
        <v>01/04/2026</v>
      </c>
      <c r="H13" s="328" t="str">
        <f>VLOOKUP(A13,'APONTAMENTO CREDENCIAMENTO'!$D$6:$G$3768,4,0)</f>
        <v>30/04/2026</v>
      </c>
      <c r="I13" s="135" t="str">
        <f t="shared" si="8"/>
        <v>PE - Pagto. Doc(s):  - Contrato nº 2022/0027558</v>
      </c>
      <c r="J13" s="136">
        <f t="shared" si="9"/>
        <v>30077.563000000002</v>
      </c>
      <c r="K13" s="136">
        <v>0</v>
      </c>
      <c r="L13" s="137" t="str">
        <f>VLOOKUP(A13,'APONTAMENTO CREDENCIAMENTO'!$D$6:$P$3768,5,0)</f>
        <v>RONALDO BISPO DOS SANTOS 29287003823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6020.2022/0027558-0</v>
      </c>
      <c r="U13" s="144">
        <f t="shared" si="11"/>
        <v>30077.563000000002</v>
      </c>
      <c r="V13" s="145">
        <f t="shared" si="12"/>
        <v>30077.563000000002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2022/0027558 - DRE - IQ</v>
      </c>
      <c r="AB13" s="238" t="str">
        <f t="shared" si="13"/>
        <v>RONALDO BISPO DOS SANTOS 29287003823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3737</v>
      </c>
      <c r="B14" s="130"/>
      <c r="C14" s="131">
        <f t="shared" si="7"/>
        <v>0</v>
      </c>
      <c r="D14" s="132" t="str">
        <f>VLOOKUP(A14,'APONTAMENTO CREDENCIAMENTO'!$D$6:$P$3768,12,0)</f>
        <v>6020.2022/0027658-6</v>
      </c>
      <c r="E14" s="133"/>
      <c r="F14" s="134">
        <f>SUMIF('APONTAMENTO CREDENCIAMENTO'!$D$6:$D$3768,'ATESTE-LIQ'!A14,'APONTAMENTO CREDENCIAMENTO'!$FE$6:$FE$3768)</f>
        <v>34752.58</v>
      </c>
      <c r="G14" s="328" t="str">
        <f>VLOOKUP(A14,'APONTAMENTO CREDENCIAMENTO'!$D$6:$G$3768,3,0)</f>
        <v>01/04/2026</v>
      </c>
      <c r="H14" s="328" t="str">
        <f>VLOOKUP(A14,'APONTAMENTO CREDENCIAMENTO'!$D$6:$G$3768,4,0)</f>
        <v>30/04/2026</v>
      </c>
      <c r="I14" s="135" t="str">
        <f t="shared" si="8"/>
        <v>PE - Pagto. Doc(s):  - Contrato nº 2022/0027658</v>
      </c>
      <c r="J14" s="136">
        <f t="shared" si="9"/>
        <v>34752.58</v>
      </c>
      <c r="K14" s="136">
        <v>0</v>
      </c>
      <c r="L14" s="137" t="str">
        <f>VLOOKUP(A14,'APONTAMENTO CREDENCIAMENTO'!$D$6:$P$3768,5,0)</f>
        <v>LIGIA CRISTINA DE OLIVEIRA TRANSPORTE ESCOLAR - ME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6020.2022/0027658-6</v>
      </c>
      <c r="U14" s="144">
        <f t="shared" si="11"/>
        <v>34752.58</v>
      </c>
      <c r="V14" s="145">
        <f t="shared" si="12"/>
        <v>34752.58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2022/0027658 - DRE - IQ</v>
      </c>
      <c r="AB14" s="238" t="str">
        <f t="shared" si="13"/>
        <v>LIGIA CRISTINA DE OLIVEIRA TRANSPORTE ESCOLAR - ME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3254</v>
      </c>
      <c r="B15" s="130"/>
      <c r="C15" s="131">
        <f t="shared" si="7"/>
        <v>0</v>
      </c>
      <c r="D15" s="132" t="str">
        <f>VLOOKUP(A15,'APONTAMENTO CREDENCIAMENTO'!$D$6:$P$3768,12,0)</f>
        <v>6020.2022/0027680-2</v>
      </c>
      <c r="E15" s="133"/>
      <c r="F15" s="134">
        <f>SUMIF('APONTAMENTO CREDENCIAMENTO'!$D$6:$D$3768,'ATESTE-LIQ'!A15,'APONTAMENTO CREDENCIAMENTO'!$FE$6:$FE$3768)</f>
        <v>25213.100000000002</v>
      </c>
      <c r="G15" s="328" t="str">
        <f>VLOOKUP(A15,'APONTAMENTO CREDENCIAMENTO'!$D$6:$G$3768,3,0)</f>
        <v>01/04/2026</v>
      </c>
      <c r="H15" s="328" t="str">
        <f>VLOOKUP(A15,'APONTAMENTO CREDENCIAMENTO'!$D$6:$G$3768,4,0)</f>
        <v>30/04/2026</v>
      </c>
      <c r="I15" s="135" t="str">
        <f t="shared" si="8"/>
        <v>PE - Pagto. Doc(s):  - Contrato nº 2022/0027680</v>
      </c>
      <c r="J15" s="136">
        <f t="shared" si="9"/>
        <v>25213.100000000002</v>
      </c>
      <c r="K15" s="136">
        <v>0</v>
      </c>
      <c r="L15" s="137" t="str">
        <f>VLOOKUP(A15,'APONTAMENTO CREDENCIAMENTO'!$D$6:$P$3768,5,0)</f>
        <v>ALEX CALVO PANES TRANSPORTE - ME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6020.2022/0027680-2</v>
      </c>
      <c r="U15" s="144">
        <f t="shared" si="11"/>
        <v>25213.100000000002</v>
      </c>
      <c r="V15" s="145">
        <f t="shared" si="12"/>
        <v>25213.100000000002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2022/0027680 - DRE - IQ</v>
      </c>
      <c r="AB15" s="238" t="str">
        <f t="shared" si="13"/>
        <v>ALEX CALVO PANES TRANSPORTE - ME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3949</v>
      </c>
      <c r="B16" s="130"/>
      <c r="C16" s="131">
        <f t="shared" si="7"/>
        <v>0</v>
      </c>
      <c r="D16" s="132" t="str">
        <f>VLOOKUP(A16,'APONTAMENTO CREDENCIAMENTO'!$D$6:$P$3768,12,0)</f>
        <v>6020.2022/0027718-3</v>
      </c>
      <c r="E16" s="133"/>
      <c r="F16" s="134">
        <f>SUMIF('APONTAMENTO CREDENCIAMENTO'!$D$6:$D$3768,'ATESTE-LIQ'!A16,'APONTAMENTO CREDENCIAMENTO'!$FE$6:$FE$3768)</f>
        <v>11850.859999999999</v>
      </c>
      <c r="G16" s="328" t="str">
        <f>VLOOKUP(A16,'APONTAMENTO CREDENCIAMENTO'!$D$6:$G$3768,3,0)</f>
        <v>01/04/2026</v>
      </c>
      <c r="H16" s="328" t="str">
        <f>VLOOKUP(A16,'APONTAMENTO CREDENCIAMENTO'!$D$6:$G$3768,4,0)</f>
        <v>30/04/2026</v>
      </c>
      <c r="I16" s="135" t="str">
        <f t="shared" si="8"/>
        <v>PE - Pagto. Doc(s):  - Contrato nº 2022/0027718</v>
      </c>
      <c r="J16" s="136">
        <f t="shared" si="9"/>
        <v>11850.859999999999</v>
      </c>
      <c r="K16" s="136">
        <v>0</v>
      </c>
      <c r="L16" s="137" t="str">
        <f>VLOOKUP(A16,'APONTAMENTO CREDENCIAMENTO'!$D$6:$P$3768,5,0)</f>
        <v>TRANSPORTES TIOS RO LTDA - ME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6020.2022/0027718-3</v>
      </c>
      <c r="U16" s="144">
        <f t="shared" si="11"/>
        <v>11850.859999999999</v>
      </c>
      <c r="V16" s="145">
        <f t="shared" si="12"/>
        <v>11850.859999999999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2022/0027718 - DRE - IQ</v>
      </c>
      <c r="AB16" s="238" t="str">
        <f t="shared" si="13"/>
        <v>TRANSPORTES TIOS RO LTDA - ME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3992</v>
      </c>
      <c r="B17" s="130"/>
      <c r="C17" s="131">
        <f t="shared" si="7"/>
        <v>0</v>
      </c>
      <c r="D17" s="132" t="str">
        <f>VLOOKUP(A17,'APONTAMENTO CREDENCIAMENTO'!$D$6:$P$3768,12,0)</f>
        <v>6020.2022/0027732-9</v>
      </c>
      <c r="E17" s="133"/>
      <c r="F17" s="134">
        <f>SUMIF('APONTAMENTO CREDENCIAMENTO'!$D$6:$D$3768,'ATESTE-LIQ'!A17,'APONTAMENTO CREDENCIAMENTO'!$FE$6:$FE$3768)</f>
        <v>20388.27</v>
      </c>
      <c r="G17" s="328" t="str">
        <f>VLOOKUP(A17,'APONTAMENTO CREDENCIAMENTO'!$D$6:$G$3768,3,0)</f>
        <v>01/04/2026</v>
      </c>
      <c r="H17" s="328" t="str">
        <f>VLOOKUP(A17,'APONTAMENTO CREDENCIAMENTO'!$D$6:$G$3768,4,0)</f>
        <v>30/04/2026</v>
      </c>
      <c r="I17" s="135" t="str">
        <f t="shared" si="8"/>
        <v>PE - Pagto. Doc(s):  - Contrato nº 2022/0027732</v>
      </c>
      <c r="J17" s="136">
        <f t="shared" si="9"/>
        <v>20388.27</v>
      </c>
      <c r="K17" s="136">
        <v>0</v>
      </c>
      <c r="L17" s="137" t="str">
        <f>VLOOKUP(A17,'APONTAMENTO CREDENCIAMENTO'!$D$6:$P$3768,5,0)</f>
        <v>WELL TRANSPORTES LTDA - ME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6020.2022/0027732-9</v>
      </c>
      <c r="U17" s="144">
        <f t="shared" si="11"/>
        <v>20388.27</v>
      </c>
      <c r="V17" s="145">
        <f t="shared" si="12"/>
        <v>20388.27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2022/0027732 - DRE - IQ</v>
      </c>
      <c r="AB17" s="238" t="str">
        <f t="shared" si="13"/>
        <v>WELL TRANSPORTES LTDA - ME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3547</v>
      </c>
      <c r="B18" s="130"/>
      <c r="C18" s="131">
        <f t="shared" si="7"/>
        <v>0</v>
      </c>
      <c r="D18" s="132" t="str">
        <f>VLOOKUP(A18,'APONTAMENTO CREDENCIAMENTO'!$D$6:$P$3768,12,0)</f>
        <v>6020.2022/0028120-2</v>
      </c>
      <c r="E18" s="133"/>
      <c r="F18" s="134">
        <f>SUMIF('APONTAMENTO CREDENCIAMENTO'!$D$6:$D$3768,'ATESTE-LIQ'!A18,'APONTAMENTO CREDENCIAMENTO'!$FE$6:$FE$3768)</f>
        <v>46302.332999999999</v>
      </c>
      <c r="G18" s="328" t="str">
        <f>VLOOKUP(A18,'APONTAMENTO CREDENCIAMENTO'!$D$6:$G$3768,3,0)</f>
        <v>01/04/2026</v>
      </c>
      <c r="H18" s="328" t="str">
        <f>VLOOKUP(A18,'APONTAMENTO CREDENCIAMENTO'!$D$6:$G$3768,4,0)</f>
        <v>30/04/2026</v>
      </c>
      <c r="I18" s="135" t="str">
        <f t="shared" si="8"/>
        <v>PE - Pagto. Doc(s):  - Contrato nº 2022/0028120</v>
      </c>
      <c r="J18" s="136">
        <f t="shared" si="9"/>
        <v>46302.332999999999</v>
      </c>
      <c r="K18" s="136">
        <v>0</v>
      </c>
      <c r="L18" s="137" t="str">
        <f>VLOOKUP(A18,'APONTAMENTO CREDENCIAMENTO'!$D$6:$P$3768,5,0)</f>
        <v>COOPERATIVA BRASILEIRA DE TRANSPORTE - COBRATE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6020.2022/0028120-2</v>
      </c>
      <c r="U18" s="144">
        <f t="shared" si="11"/>
        <v>46302.332999999999</v>
      </c>
      <c r="V18" s="145">
        <f t="shared" si="12"/>
        <v>46302.332999999999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2022/0028120 - DRE - IQ</v>
      </c>
      <c r="AB18" s="238" t="str">
        <f t="shared" si="13"/>
        <v>COOPERATIVA BRASILEIRA DE TRANSPORTE - COBRATE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3821</v>
      </c>
      <c r="B19" s="130"/>
      <c r="C19" s="131">
        <f t="shared" si="7"/>
        <v>0</v>
      </c>
      <c r="D19" s="132" t="str">
        <f>VLOOKUP(A19,'APONTAMENTO CREDENCIAMENTO'!$D$6:$P$3768,12,0)</f>
        <v>6020.2022/0028121-0</v>
      </c>
      <c r="E19" s="133"/>
      <c r="F19" s="134">
        <f>SUMIF('APONTAMENTO CREDENCIAMENTO'!$D$6:$D$3768,'ATESTE-LIQ'!A19,'APONTAMENTO CREDENCIAMENTO'!$FE$6:$FE$3768)</f>
        <v>61949.265666666673</v>
      </c>
      <c r="G19" s="328" t="str">
        <f>VLOOKUP(A19,'APONTAMENTO CREDENCIAMENTO'!$D$6:$G$3768,3,0)</f>
        <v>01/04/2026</v>
      </c>
      <c r="H19" s="328" t="str">
        <f>VLOOKUP(A19,'APONTAMENTO CREDENCIAMENTO'!$D$6:$G$3768,4,0)</f>
        <v>30/04/2026</v>
      </c>
      <c r="I19" s="135" t="str">
        <f t="shared" si="8"/>
        <v>PE - Pagto. Doc(s):  - Contrato nº 2022/0028121</v>
      </c>
      <c r="J19" s="136">
        <f t="shared" si="9"/>
        <v>61949.265666666673</v>
      </c>
      <c r="K19" s="136">
        <v>0</v>
      </c>
      <c r="L19" s="137" t="str">
        <f>VLOOKUP(A19,'APONTAMENTO CREDENCIAMENTO'!$D$6:$P$3768,5,0)</f>
        <v>RAFAEL BORINI TRANSPORTES - ME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6020.2022/0028121-0</v>
      </c>
      <c r="U19" s="144">
        <f t="shared" si="11"/>
        <v>61949.265666666673</v>
      </c>
      <c r="V19" s="145">
        <f t="shared" si="12"/>
        <v>61949.265666666673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2022/0028121 - DRE - IQ</v>
      </c>
      <c r="AB19" s="238" t="str">
        <f t="shared" si="13"/>
        <v>RAFAEL BORINI TRANSPORTES - ME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3259</v>
      </c>
      <c r="B20" s="130"/>
      <c r="C20" s="131">
        <f t="shared" si="7"/>
        <v>0</v>
      </c>
      <c r="D20" s="132" t="str">
        <f>VLOOKUP(A20,'APONTAMENTO CREDENCIAMENTO'!$D$6:$P$3768,12,0)</f>
        <v>6020.2022/0028405-8</v>
      </c>
      <c r="E20" s="133"/>
      <c r="F20" s="134">
        <f>SUMIF('APONTAMENTO CREDENCIAMENTO'!$D$6:$D$3768,'ATESTE-LIQ'!A20,'APONTAMENTO CREDENCIAMENTO'!$FE$6:$FE$3768)</f>
        <v>13006.55</v>
      </c>
      <c r="G20" s="328" t="str">
        <f>VLOOKUP(A20,'APONTAMENTO CREDENCIAMENTO'!$D$6:$G$3768,3,0)</f>
        <v>01/04/2026</v>
      </c>
      <c r="H20" s="328" t="str">
        <f>VLOOKUP(A20,'APONTAMENTO CREDENCIAMENTO'!$D$6:$G$3768,4,0)</f>
        <v>30/04/2026</v>
      </c>
      <c r="I20" s="135" t="str">
        <f t="shared" si="8"/>
        <v>PE - Pagto. Doc(s):  - Contrato nº 2022/0028405</v>
      </c>
      <c r="J20" s="136">
        <f t="shared" si="9"/>
        <v>13006.55</v>
      </c>
      <c r="K20" s="136">
        <v>0</v>
      </c>
      <c r="L20" s="137" t="str">
        <f>VLOOKUP(A20,'APONTAMENTO CREDENCIAMENTO'!$D$6:$P$3768,5,0)</f>
        <v>ALEXSANDRA MARIA DE ASSIS TRANSPORTES - ME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6020.2022/0028405-8</v>
      </c>
      <c r="U20" s="144">
        <f t="shared" si="11"/>
        <v>13006.55</v>
      </c>
      <c r="V20" s="145">
        <f t="shared" si="12"/>
        <v>13006.55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2022/0028405 - DRE - IQ</v>
      </c>
      <c r="AB20" s="238" t="str">
        <f t="shared" si="13"/>
        <v>ALEXSANDRA MARIA DE ASSIS TRANSPORTES - ME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3787</v>
      </c>
      <c r="B21" s="130"/>
      <c r="C21" s="131">
        <f t="shared" si="7"/>
        <v>0</v>
      </c>
      <c r="D21" s="132" t="str">
        <f>VLOOKUP(A21,'APONTAMENTO CREDENCIAMENTO'!$D$6:$P$3768,12,0)</f>
        <v>6020.2022/0028707-3</v>
      </c>
      <c r="E21" s="133"/>
      <c r="F21" s="134">
        <f>SUMIF('APONTAMENTO CREDENCIAMENTO'!$D$6:$D$3768,'ATESTE-LIQ'!A21,'APONTAMENTO CREDENCIAMENTO'!$FE$6:$FE$3768)</f>
        <v>39375.339999999997</v>
      </c>
      <c r="G21" s="328" t="str">
        <f>VLOOKUP(A21,'APONTAMENTO CREDENCIAMENTO'!$D$6:$G$3768,3,0)</f>
        <v>01/04/2026</v>
      </c>
      <c r="H21" s="328" t="str">
        <f>VLOOKUP(A21,'APONTAMENTO CREDENCIAMENTO'!$D$6:$G$3768,4,0)</f>
        <v>30/04/2026</v>
      </c>
      <c r="I21" s="135" t="str">
        <f t="shared" si="8"/>
        <v>PE - Pagto. Doc(s):  - Contrato nº 2022/0028707</v>
      </c>
      <c r="J21" s="136">
        <f t="shared" si="9"/>
        <v>39375.339999999997</v>
      </c>
      <c r="K21" s="136">
        <v>0</v>
      </c>
      <c r="L21" s="137" t="str">
        <f>VLOOKUP(A21,'APONTAMENTO CREDENCIAMENTO'!$D$6:$P$3768,5,0)</f>
        <v>PACMAN TRANSPORTE LTDA - ME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6020.2022/0028707-3</v>
      </c>
      <c r="U21" s="144">
        <f t="shared" si="11"/>
        <v>39375.339999999997</v>
      </c>
      <c r="V21" s="145">
        <f t="shared" si="12"/>
        <v>39375.339999999997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2022/0028707 - DRE - IQ</v>
      </c>
      <c r="AB21" s="238" t="str">
        <f t="shared" si="13"/>
        <v>PACMAN TRANSPORTE LTDA - ME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3978</v>
      </c>
      <c r="B22" s="130"/>
      <c r="C22" s="131">
        <f t="shared" si="7"/>
        <v>0</v>
      </c>
      <c r="D22" s="132" t="str">
        <f>VLOOKUP(A22,'APONTAMENTO CREDENCIAMENTO'!$D$6:$P$3768,12,0)</f>
        <v>6020.2022/0029421-5</v>
      </c>
      <c r="E22" s="133"/>
      <c r="F22" s="134">
        <f>SUMIF('APONTAMENTO CREDENCIAMENTO'!$D$6:$D$3768,'ATESTE-LIQ'!A22,'APONTAMENTO CREDENCIAMENTO'!$FE$6:$FE$3768)</f>
        <v>15820.66</v>
      </c>
      <c r="G22" s="328" t="str">
        <f>VLOOKUP(A22,'APONTAMENTO CREDENCIAMENTO'!$D$6:$G$3768,3,0)</f>
        <v>01/04/2026</v>
      </c>
      <c r="H22" s="328" t="str">
        <f>VLOOKUP(A22,'APONTAMENTO CREDENCIAMENTO'!$D$6:$G$3768,4,0)</f>
        <v>30/04/2026</v>
      </c>
      <c r="I22" s="135" t="str">
        <f t="shared" si="8"/>
        <v>PE - Pagto. Doc(s):  - Contrato nº 2022/0029421</v>
      </c>
      <c r="J22" s="136">
        <f t="shared" si="9"/>
        <v>15820.66</v>
      </c>
      <c r="K22" s="136">
        <v>0</v>
      </c>
      <c r="L22" s="137" t="str">
        <f>VLOOKUP(A22,'APONTAMENTO CREDENCIAMENTO'!$D$6:$P$3768,5,0)</f>
        <v>VINI TRANSPORTES LTDA - ME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6020.2022/0029421-5</v>
      </c>
      <c r="U22" s="144">
        <f t="shared" si="11"/>
        <v>15820.66</v>
      </c>
      <c r="V22" s="145">
        <f t="shared" si="12"/>
        <v>15820.66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2022/0029421 - DRE - IQ</v>
      </c>
      <c r="AB22" s="238" t="str">
        <f t="shared" si="13"/>
        <v>VINI TRANSPORTES LTDA - ME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3916</v>
      </c>
      <c r="B23" s="130"/>
      <c r="C23" s="131">
        <f t="shared" si="7"/>
        <v>0</v>
      </c>
      <c r="D23" s="132" t="str">
        <f>VLOOKUP(A23,'APONTAMENTO CREDENCIAMENTO'!$D$6:$P$3768,12,0)</f>
        <v>6020.2022/0029483-5</v>
      </c>
      <c r="E23" s="133"/>
      <c r="F23" s="134">
        <f>SUMIF('APONTAMENTO CREDENCIAMENTO'!$D$6:$D$3768,'ATESTE-LIQ'!A23,'APONTAMENTO CREDENCIAMENTO'!$FE$6:$FE$3768)</f>
        <v>52737.58</v>
      </c>
      <c r="G23" s="328" t="str">
        <f>VLOOKUP(A23,'APONTAMENTO CREDENCIAMENTO'!$D$6:$G$3768,3,0)</f>
        <v>01/04/2026</v>
      </c>
      <c r="H23" s="328" t="str">
        <f>VLOOKUP(A23,'APONTAMENTO CREDENCIAMENTO'!$D$6:$G$3768,4,0)</f>
        <v>30/04/2026</v>
      </c>
      <c r="I23" s="135" t="str">
        <f t="shared" si="8"/>
        <v>PE - Pagto. Doc(s):  - Contrato nº 2022/0029483</v>
      </c>
      <c r="J23" s="136">
        <f t="shared" si="9"/>
        <v>52737.58</v>
      </c>
      <c r="K23" s="136">
        <v>0</v>
      </c>
      <c r="L23" s="137" t="str">
        <f>VLOOKUP(A23,'APONTAMENTO CREDENCIAMENTO'!$D$6:$P$3768,5,0)</f>
        <v>TRANSOUZA TRANSPORTES SAO PAULO LTDA - ME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6020.2022/0029483-5</v>
      </c>
      <c r="U23" s="144">
        <f t="shared" si="11"/>
        <v>52737.58</v>
      </c>
      <c r="V23" s="145">
        <f t="shared" si="12"/>
        <v>52737.58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2022/0029483 - DRE - IQ</v>
      </c>
      <c r="AB23" s="238" t="str">
        <f t="shared" si="13"/>
        <v>TRANSOUZA TRANSPORTES SAO PAULO LTDA - ME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3693</v>
      </c>
      <c r="B24" s="130"/>
      <c r="C24" s="131">
        <f t="shared" si="7"/>
        <v>0</v>
      </c>
      <c r="D24" s="132" t="str">
        <f>VLOOKUP(A24,'APONTAMENTO CREDENCIAMENTO'!$D$6:$P$3768,12,0)</f>
        <v>6020.2022/0029728-1</v>
      </c>
      <c r="E24" s="133"/>
      <c r="F24" s="134">
        <f>SUMIF('APONTAMENTO CREDENCIAMENTO'!$D$6:$D$3768,'ATESTE-LIQ'!A24,'APONTAMENTO CREDENCIAMENTO'!$FE$6:$FE$3768)</f>
        <v>37008.021000000001</v>
      </c>
      <c r="G24" s="328" t="str">
        <f>VLOOKUP(A24,'APONTAMENTO CREDENCIAMENTO'!$D$6:$G$3768,3,0)</f>
        <v>01/04/2026</v>
      </c>
      <c r="H24" s="328" t="str">
        <f>VLOOKUP(A24,'APONTAMENTO CREDENCIAMENTO'!$D$6:$G$3768,4,0)</f>
        <v>30/04/2026</v>
      </c>
      <c r="I24" s="135" t="str">
        <f t="shared" si="8"/>
        <v>PE - Pagto. Doc(s):  - Contrato nº 2022/0029728</v>
      </c>
      <c r="J24" s="136">
        <f t="shared" si="9"/>
        <v>37008.021000000001</v>
      </c>
      <c r="K24" s="136">
        <v>0</v>
      </c>
      <c r="L24" s="137" t="str">
        <f>VLOOKUP(A24,'APONTAMENTO CREDENCIAMENTO'!$D$6:$P$3768,5,0)</f>
        <v>COSTA &amp; CAMPOS TRANSPORTES LTDA - ME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6020.2022/0029728-1</v>
      </c>
      <c r="U24" s="144">
        <f t="shared" si="11"/>
        <v>37008.021000000001</v>
      </c>
      <c r="V24" s="145">
        <f t="shared" si="12"/>
        <v>37008.021000000001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2022/0029728 - DRE - IQ</v>
      </c>
      <c r="AB24" s="238" t="str">
        <f t="shared" si="13"/>
        <v>COSTA &amp; CAMPOS TRANSPORTES LTDA - ME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3884</v>
      </c>
      <c r="B25" s="130"/>
      <c r="C25" s="131">
        <f t="shared" si="7"/>
        <v>0</v>
      </c>
      <c r="D25" s="132" t="str">
        <f>VLOOKUP(A25,'APONTAMENTO CREDENCIAMENTO'!$D$6:$P$3768,12,0)</f>
        <v>6020.2022/0030162-9</v>
      </c>
      <c r="E25" s="133"/>
      <c r="F25" s="134">
        <f>SUMIF('APONTAMENTO CREDENCIAMENTO'!$D$6:$D$3768,'ATESTE-LIQ'!A25,'APONTAMENTO CREDENCIAMENTO'!$FE$6:$FE$3768)</f>
        <v>17599.209333333332</v>
      </c>
      <c r="G25" s="328" t="str">
        <f>VLOOKUP(A25,'APONTAMENTO CREDENCIAMENTO'!$D$6:$G$3768,3,0)</f>
        <v>01/04/2026</v>
      </c>
      <c r="H25" s="328" t="str">
        <f>VLOOKUP(A25,'APONTAMENTO CREDENCIAMENTO'!$D$6:$G$3768,4,0)</f>
        <v>30/04/2026</v>
      </c>
      <c r="I25" s="135" t="str">
        <f t="shared" si="8"/>
        <v>PE - Pagto. Doc(s):  - Contrato nº 2022/0030162</v>
      </c>
      <c r="J25" s="136">
        <f t="shared" si="9"/>
        <v>17599.209333333332</v>
      </c>
      <c r="K25" s="136">
        <v>0</v>
      </c>
      <c r="L25" s="137" t="str">
        <f>VLOOKUP(A25,'APONTAMENTO CREDENCIAMENTO'!$D$6:$P$3768,5,0)</f>
        <v>STYLO PRIME TRANSPORTES E LOCADORA DE VEICULOS LTDA - ME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6020.2022/0030162-9</v>
      </c>
      <c r="U25" s="144">
        <f t="shared" si="11"/>
        <v>17599.209333333332</v>
      </c>
      <c r="V25" s="145">
        <f t="shared" si="12"/>
        <v>17599.209333333332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2022/0030162 - DRE - IQ</v>
      </c>
      <c r="AB25" s="238" t="str">
        <f t="shared" si="13"/>
        <v>STYLO PRIME TRANSPORTES E LOCADORA DE VEICULOS LTDA - ME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3840</v>
      </c>
      <c r="B26" s="130"/>
      <c r="C26" s="131">
        <f t="shared" si="7"/>
        <v>0</v>
      </c>
      <c r="D26" s="132" t="str">
        <f>VLOOKUP(A26,'APONTAMENTO CREDENCIAMENTO'!$D$6:$P$3768,12,0)</f>
        <v>6020.2022/0030168-8</v>
      </c>
      <c r="E26" s="133"/>
      <c r="F26" s="134">
        <f>SUMIF('APONTAMENTO CREDENCIAMENTO'!$D$6:$D$3768,'ATESTE-LIQ'!A26,'APONTAMENTO CREDENCIAMENTO'!$FE$6:$FE$3768)</f>
        <v>26761.014000000003</v>
      </c>
      <c r="G26" s="328" t="str">
        <f>VLOOKUP(A26,'APONTAMENTO CREDENCIAMENTO'!$D$6:$G$3768,3,0)</f>
        <v>01/04/2026</v>
      </c>
      <c r="H26" s="328" t="str">
        <f>VLOOKUP(A26,'APONTAMENTO CREDENCIAMENTO'!$D$6:$G$3768,4,0)</f>
        <v>30/04/2026</v>
      </c>
      <c r="I26" s="135" t="str">
        <f t="shared" si="8"/>
        <v>PE - Pagto. Doc(s):  - Contrato nº 2022/0030168</v>
      </c>
      <c r="J26" s="136">
        <f t="shared" si="9"/>
        <v>26761.014000000003</v>
      </c>
      <c r="K26" s="136">
        <v>0</v>
      </c>
      <c r="L26" s="137" t="str">
        <f>VLOOKUP(A26,'APONTAMENTO CREDENCIAMENTO'!$D$6:$P$3768,5,0)</f>
        <v>RENALUZ TRANSPORTES LTDA - ME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6020.2022/0030168-8</v>
      </c>
      <c r="U26" s="144">
        <f t="shared" si="11"/>
        <v>26761.014000000003</v>
      </c>
      <c r="V26" s="145">
        <f t="shared" si="12"/>
        <v>26761.014000000003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2022/0030168 - DRE - IQ</v>
      </c>
      <c r="AB26" s="238" t="str">
        <f t="shared" si="13"/>
        <v>RENALUZ TRANSPORTES LTDA - ME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3729</v>
      </c>
      <c r="B27" s="130"/>
      <c r="C27" s="131">
        <f t="shared" si="7"/>
        <v>0</v>
      </c>
      <c r="D27" s="132" t="str">
        <f>VLOOKUP(A27,'APONTAMENTO CREDENCIAMENTO'!$D$6:$P$3768,12,0)</f>
        <v>6020.2022/0031205-1</v>
      </c>
      <c r="E27" s="133"/>
      <c r="F27" s="134">
        <f>SUMIF('APONTAMENTO CREDENCIAMENTO'!$D$6:$D$3768,'ATESTE-LIQ'!A27,'APONTAMENTO CREDENCIAMENTO'!$FE$6:$FE$3768)</f>
        <v>43424.950000000004</v>
      </c>
      <c r="G27" s="328" t="str">
        <f>VLOOKUP(A27,'APONTAMENTO CREDENCIAMENTO'!$D$6:$G$3768,3,0)</f>
        <v>01/04/2026</v>
      </c>
      <c r="H27" s="328" t="str">
        <f>VLOOKUP(A27,'APONTAMENTO CREDENCIAMENTO'!$D$6:$G$3768,4,0)</f>
        <v>30/04/2026</v>
      </c>
      <c r="I27" s="135" t="str">
        <f t="shared" si="8"/>
        <v>PE - Pagto. Doc(s):  - Contrato nº 2022/0031205</v>
      </c>
      <c r="J27" s="136">
        <f t="shared" si="9"/>
        <v>43424.950000000004</v>
      </c>
      <c r="K27" s="136">
        <v>0</v>
      </c>
      <c r="L27" s="137" t="str">
        <f>VLOOKUP(A27,'APONTAMENTO CREDENCIAMENTO'!$D$6:$P$3768,5,0)</f>
        <v>JUSSARA DE SOUZA MARQUES FERREIRA - ME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6020.2022/0031205-1</v>
      </c>
      <c r="U27" s="144">
        <f t="shared" si="11"/>
        <v>43424.950000000004</v>
      </c>
      <c r="V27" s="145">
        <f t="shared" si="12"/>
        <v>43424.950000000004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2022/0031205 - DRE - IQ</v>
      </c>
      <c r="AB27" s="238" t="str">
        <f t="shared" si="13"/>
        <v>JUSSARA DE SOUZA MARQUES FERREIRA - ME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3889</v>
      </c>
      <c r="B28" s="130"/>
      <c r="C28" s="131">
        <f t="shared" si="7"/>
        <v>0</v>
      </c>
      <c r="D28" s="132" t="str">
        <f>VLOOKUP(A28,'APONTAMENTO CREDENCIAMENTO'!$D$6:$P$3768,12,0)</f>
        <v>6020.2022/0031281-7</v>
      </c>
      <c r="E28" s="133"/>
      <c r="F28" s="134">
        <f>SUMIF('APONTAMENTO CREDENCIAMENTO'!$D$6:$D$3768,'ATESTE-LIQ'!A28,'APONTAMENTO CREDENCIAMENTO'!$FE$6:$FE$3768)</f>
        <v>110008.05100000001</v>
      </c>
      <c r="G28" s="328" t="str">
        <f>VLOOKUP(A28,'APONTAMENTO CREDENCIAMENTO'!$D$6:$G$3768,3,0)</f>
        <v>01/04/2026</v>
      </c>
      <c r="H28" s="328" t="str">
        <f>VLOOKUP(A28,'APONTAMENTO CREDENCIAMENTO'!$D$6:$G$3768,4,0)</f>
        <v>30/04/2026</v>
      </c>
      <c r="I28" s="135" t="str">
        <f t="shared" si="8"/>
        <v>PE - Pagto. Doc(s):  - Contrato nº 2022/0031281</v>
      </c>
      <c r="J28" s="136">
        <f t="shared" si="9"/>
        <v>110008.05100000001</v>
      </c>
      <c r="K28" s="136">
        <v>0</v>
      </c>
      <c r="L28" s="137" t="str">
        <f>VLOOKUP(A28,'APONTAMENTO CREDENCIAMENTO'!$D$6:$P$3768,5,0)</f>
        <v>TORRE FORTE TRANSPORTE ESCOLAR E LOCADORA EIRELLI - ME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6020.2022/0031281-7</v>
      </c>
      <c r="U28" s="144">
        <f t="shared" si="11"/>
        <v>110008.05100000001</v>
      </c>
      <c r="V28" s="145">
        <f t="shared" si="12"/>
        <v>110008.05100000001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2022/0031281 - DRE - IQ</v>
      </c>
      <c r="AB28" s="238" t="str">
        <f t="shared" si="13"/>
        <v>TORRE FORTE TRANSPORTE ESCOLAR E LOCADORA EIRELLI - ME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3249</v>
      </c>
      <c r="B29" s="130"/>
      <c r="C29" s="131">
        <f t="shared" si="7"/>
        <v>0</v>
      </c>
      <c r="D29" s="132" t="str">
        <f>VLOOKUP(A29,'APONTAMENTO CREDENCIAMENTO'!$D$6:$P$3768,12,0)</f>
        <v>6020.2022/0032024-0</v>
      </c>
      <c r="E29" s="133"/>
      <c r="F29" s="134">
        <f>SUMIF('APONTAMENTO CREDENCIAMENTO'!$D$6:$D$3768,'ATESTE-LIQ'!A29,'APONTAMENTO CREDENCIAMENTO'!$FE$6:$FE$3768)</f>
        <v>50019.080999999991</v>
      </c>
      <c r="G29" s="328" t="str">
        <f>VLOOKUP(A29,'APONTAMENTO CREDENCIAMENTO'!$D$6:$G$3768,3,0)</f>
        <v>01/04/2026</v>
      </c>
      <c r="H29" s="328" t="str">
        <f>VLOOKUP(A29,'APONTAMENTO CREDENCIAMENTO'!$D$6:$G$3768,4,0)</f>
        <v>30/04/2026</v>
      </c>
      <c r="I29" s="135" t="str">
        <f t="shared" si="8"/>
        <v>PE - Pagto. Doc(s):  - Contrato nº 2022/0032024</v>
      </c>
      <c r="J29" s="136">
        <f t="shared" si="9"/>
        <v>50019.080999999991</v>
      </c>
      <c r="K29" s="136">
        <v>0</v>
      </c>
      <c r="L29" s="137" t="str">
        <f>VLOOKUP(A29,'APONTAMENTO CREDENCIAMENTO'!$D$6:$P$3768,5,0)</f>
        <v>A. M. TRANSPORTES LTDA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6020.2022/0032024-0</v>
      </c>
      <c r="U29" s="144">
        <f t="shared" si="11"/>
        <v>50019.080999999991</v>
      </c>
      <c r="V29" s="145">
        <f t="shared" si="12"/>
        <v>50019.080999999991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2022/0032024 - DRE - IQ</v>
      </c>
      <c r="AB29" s="238" t="str">
        <f t="shared" si="13"/>
        <v>A. M. TRANSPORTES LTDA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3275</v>
      </c>
      <c r="B30" s="130"/>
      <c r="C30" s="131">
        <f t="shared" si="7"/>
        <v>0</v>
      </c>
      <c r="D30" s="132" t="str">
        <f>VLOOKUP(A30,'APONTAMENTO CREDENCIAMENTO'!$D$6:$P$3768,12,0)</f>
        <v>6020.2022/0032909-4</v>
      </c>
      <c r="E30" s="133"/>
      <c r="F30" s="134">
        <f>SUMIF('APONTAMENTO CREDENCIAMENTO'!$D$6:$D$3768,'ATESTE-LIQ'!A30,'APONTAMENTO CREDENCIAMENTO'!$FE$6:$FE$3768)</f>
        <v>14842.960999999999</v>
      </c>
      <c r="G30" s="328" t="str">
        <f>VLOOKUP(A30,'APONTAMENTO CREDENCIAMENTO'!$D$6:$G$3768,3,0)</f>
        <v>01/04/2026</v>
      </c>
      <c r="H30" s="328" t="str">
        <f>VLOOKUP(A30,'APONTAMENTO CREDENCIAMENTO'!$D$6:$G$3768,4,0)</f>
        <v>30/04/2026</v>
      </c>
      <c r="I30" s="135" t="str">
        <f t="shared" si="8"/>
        <v>PE - Pagto. Doc(s):  - Contrato nº 2022/0032909</v>
      </c>
      <c r="J30" s="136">
        <f t="shared" si="9"/>
        <v>14842.960999999999</v>
      </c>
      <c r="K30" s="136">
        <v>0</v>
      </c>
      <c r="L30" s="137" t="str">
        <f>VLOOKUP(A30,'APONTAMENTO CREDENCIAMENTO'!$D$6:$P$3768,5,0)</f>
        <v>BEATRIZ KENICKEL NUNES 44527407821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6020.2022/0032909-4</v>
      </c>
      <c r="U30" s="144">
        <f t="shared" si="11"/>
        <v>14842.960999999999</v>
      </c>
      <c r="V30" s="145">
        <f t="shared" si="12"/>
        <v>14842.960999999999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2022/0032909 - DRE - IQ</v>
      </c>
      <c r="AB30" s="238" t="str">
        <f t="shared" si="13"/>
        <v>BEATRIZ KENICKEL NUNES 44527407821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3983</v>
      </c>
      <c r="B31" s="130"/>
      <c r="C31" s="131">
        <f t="shared" si="7"/>
        <v>0</v>
      </c>
      <c r="D31" s="132" t="str">
        <f>VLOOKUP(A31,'APONTAMENTO CREDENCIAMENTO'!$D$6:$P$3768,12,0)</f>
        <v>6020.2022/0033917-0</v>
      </c>
      <c r="E31" s="133"/>
      <c r="F31" s="134">
        <f>SUMIF('APONTAMENTO CREDENCIAMENTO'!$D$6:$D$3768,'ATESTE-LIQ'!A31,'APONTAMENTO CREDENCIAMENTO'!$FE$6:$FE$3768)</f>
        <v>31366.97</v>
      </c>
      <c r="G31" s="328" t="str">
        <f>VLOOKUP(A31,'APONTAMENTO CREDENCIAMENTO'!$D$6:$G$3768,3,0)</f>
        <v>01/04/2026</v>
      </c>
      <c r="H31" s="328" t="str">
        <f>VLOOKUP(A31,'APONTAMENTO CREDENCIAMENTO'!$D$6:$G$3768,4,0)</f>
        <v>30/04/2026</v>
      </c>
      <c r="I31" s="135" t="str">
        <f t="shared" si="8"/>
        <v>PE - Pagto. Doc(s):  - Contrato nº 2022/0033917</v>
      </c>
      <c r="J31" s="136">
        <f t="shared" si="9"/>
        <v>31366.97</v>
      </c>
      <c r="K31" s="136">
        <v>0</v>
      </c>
      <c r="L31" s="137" t="str">
        <f>VLOOKUP(A31,'APONTAMENTO CREDENCIAMENTO'!$D$6:$P$3768,5,0)</f>
        <v>WANUMAR TRANSPORTES RODOVIARIOS LTDA - ME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6020.2022/0033917-0</v>
      </c>
      <c r="U31" s="144">
        <f t="shared" si="11"/>
        <v>31366.97</v>
      </c>
      <c r="V31" s="145">
        <f t="shared" si="12"/>
        <v>31366.97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2022/0033917 - DRE - IQ</v>
      </c>
      <c r="AB31" s="238" t="str">
        <f t="shared" si="13"/>
        <v>WANUMAR TRANSPORTES RODOVIARIOS LTDA - ME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3855</v>
      </c>
      <c r="B32" s="130"/>
      <c r="C32" s="131">
        <f t="shared" si="7"/>
        <v>0</v>
      </c>
      <c r="D32" s="132" t="str">
        <f>VLOOKUP(A32,'APONTAMENTO CREDENCIAMENTO'!$D$6:$P$3768,12,0)</f>
        <v>6020.2022/0034527-8</v>
      </c>
      <c r="E32" s="133"/>
      <c r="F32" s="134">
        <f>SUMIF('APONTAMENTO CREDENCIAMENTO'!$D$6:$D$3768,'ATESTE-LIQ'!A32,'APONTAMENTO CREDENCIAMENTO'!$FE$6:$FE$3768)</f>
        <v>17751.32</v>
      </c>
      <c r="G32" s="328" t="str">
        <f>VLOOKUP(A32,'APONTAMENTO CREDENCIAMENTO'!$D$6:$G$3768,3,0)</f>
        <v>01/04/2026</v>
      </c>
      <c r="H32" s="328" t="str">
        <f>VLOOKUP(A32,'APONTAMENTO CREDENCIAMENTO'!$D$6:$G$3768,4,0)</f>
        <v>30/04/2026</v>
      </c>
      <c r="I32" s="135" t="str">
        <f t="shared" si="8"/>
        <v>PE - Pagto. Doc(s):  - Contrato nº 2022/0034527</v>
      </c>
      <c r="J32" s="136">
        <f t="shared" si="9"/>
        <v>17751.32</v>
      </c>
      <c r="K32" s="136">
        <v>0</v>
      </c>
      <c r="L32" s="137" t="str">
        <f>VLOOKUP(A32,'APONTAMENTO CREDENCIAMENTO'!$D$6:$P$3768,5,0)</f>
        <v>ROBERTO ALVES PEREIRA 01274637805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6020.2022/0034527-8</v>
      </c>
      <c r="U32" s="144">
        <f t="shared" si="11"/>
        <v>17751.32</v>
      </c>
      <c r="V32" s="145">
        <f t="shared" si="12"/>
        <v>17751.32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2022/0034527 - DRE - IQ</v>
      </c>
      <c r="AB32" s="238" t="str">
        <f t="shared" si="13"/>
        <v>ROBERTO ALVES PEREIRA 01274637805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3879</v>
      </c>
      <c r="B33" s="130"/>
      <c r="C33" s="131">
        <f t="shared" si="7"/>
        <v>0</v>
      </c>
      <c r="D33" s="132" t="str">
        <f>VLOOKUP(A33,'APONTAMENTO CREDENCIAMENTO'!$D$6:$P$3768,12,0)</f>
        <v>6020.2022/0034705-0</v>
      </c>
      <c r="E33" s="133"/>
      <c r="F33" s="134">
        <f>SUMIF('APONTAMENTO CREDENCIAMENTO'!$D$6:$D$3768,'ATESTE-LIQ'!A33,'APONTAMENTO CREDENCIAMENTO'!$FE$6:$FE$3768)</f>
        <v>27909.710000000003</v>
      </c>
      <c r="G33" s="328" t="str">
        <f>VLOOKUP(A33,'APONTAMENTO CREDENCIAMENTO'!$D$6:$G$3768,3,0)</f>
        <v>01/04/2026</v>
      </c>
      <c r="H33" s="328" t="str">
        <f>VLOOKUP(A33,'APONTAMENTO CREDENCIAMENTO'!$D$6:$G$3768,4,0)</f>
        <v>30/04/2026</v>
      </c>
      <c r="I33" s="135" t="str">
        <f t="shared" si="8"/>
        <v>PE - Pagto. Doc(s):  - Contrato nº 2022/0034705</v>
      </c>
      <c r="J33" s="136">
        <f t="shared" si="9"/>
        <v>27909.710000000003</v>
      </c>
      <c r="K33" s="136">
        <v>0</v>
      </c>
      <c r="L33" s="137" t="str">
        <f>VLOOKUP(A33,'APONTAMENTO CREDENCIAMENTO'!$D$6:$P$3768,5,0)</f>
        <v>SO ALEGRIA TRANSPORTES LTDA - ME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6020.2022/0034705-0</v>
      </c>
      <c r="U33" s="144">
        <f t="shared" si="11"/>
        <v>27909.710000000003</v>
      </c>
      <c r="V33" s="145">
        <f t="shared" si="12"/>
        <v>27909.710000000003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2022/0034705 - DRE - IQ</v>
      </c>
      <c r="AB33" s="238" t="str">
        <f t="shared" si="13"/>
        <v>SO ALEGRIA TRANSPORTES LTDA - ME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3911</v>
      </c>
      <c r="B34" s="130"/>
      <c r="C34" s="131">
        <f t="shared" si="7"/>
        <v>0</v>
      </c>
      <c r="D34" s="132" t="str">
        <f>VLOOKUP(A34,'APONTAMENTO CREDENCIAMENTO'!$D$6:$P$3768,12,0)</f>
        <v>6020.2022/0037370-0</v>
      </c>
      <c r="E34" s="133"/>
      <c r="F34" s="134">
        <f>SUMIF('APONTAMENTO CREDENCIAMENTO'!$D$6:$D$3768,'ATESTE-LIQ'!A34,'APONTAMENTO CREDENCIAMENTO'!$FE$6:$FE$3768)</f>
        <v>17621.201000000001</v>
      </c>
      <c r="G34" s="328" t="str">
        <f>VLOOKUP(A34,'APONTAMENTO CREDENCIAMENTO'!$D$6:$G$3768,3,0)</f>
        <v>01/04/2026</v>
      </c>
      <c r="H34" s="328" t="str">
        <f>VLOOKUP(A34,'APONTAMENTO CREDENCIAMENTO'!$D$6:$G$3768,4,0)</f>
        <v>30/04/2026</v>
      </c>
      <c r="I34" s="135" t="str">
        <f t="shared" si="8"/>
        <v>PE - Pagto. Doc(s):  - Contrato nº 2022/0037370</v>
      </c>
      <c r="J34" s="136">
        <f t="shared" si="9"/>
        <v>17621.201000000001</v>
      </c>
      <c r="K34" s="136">
        <v>0</v>
      </c>
      <c r="L34" s="137" t="str">
        <f>VLOOKUP(A34,'APONTAMENTO CREDENCIAMENTO'!$D$6:$P$3768,5,0)</f>
        <v>TRANSLUCY TRANSPORTES LTDA - ME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6020.2022/0037370-0</v>
      </c>
      <c r="U34" s="144">
        <f t="shared" si="11"/>
        <v>17621.201000000001</v>
      </c>
      <c r="V34" s="145">
        <f t="shared" si="12"/>
        <v>17621.201000000001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2022/0037370 - DRE - IQ</v>
      </c>
      <c r="AB34" s="238" t="str">
        <f t="shared" si="13"/>
        <v>TRANSLUCY TRANSPORTES LTDA - ME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3811</v>
      </c>
      <c r="B35" s="130"/>
      <c r="C35" s="131">
        <f t="shared" si="7"/>
        <v>0</v>
      </c>
      <c r="D35" s="132" t="str">
        <f>VLOOKUP(A35,'APONTAMENTO CREDENCIAMENTO'!$D$6:$P$3768,12,0)</f>
        <v>6020.2022/0043025-9</v>
      </c>
      <c r="E35" s="133"/>
      <c r="F35" s="134">
        <f>SUMIF('APONTAMENTO CREDENCIAMENTO'!$D$6:$D$3768,'ATESTE-LIQ'!A35,'APONTAMENTO CREDENCIAMENTO'!$FE$6:$FE$3768)</f>
        <v>14325.060000000001</v>
      </c>
      <c r="G35" s="328" t="str">
        <f>VLOOKUP(A35,'APONTAMENTO CREDENCIAMENTO'!$D$6:$G$3768,3,0)</f>
        <v>01/04/2026</v>
      </c>
      <c r="H35" s="328" t="str">
        <f>VLOOKUP(A35,'APONTAMENTO CREDENCIAMENTO'!$D$6:$G$3768,4,0)</f>
        <v>30/04/2026</v>
      </c>
      <c r="I35" s="135" t="str">
        <f t="shared" si="8"/>
        <v>PE - Pagto. Doc(s):  - Contrato nº 2022/0043025</v>
      </c>
      <c r="J35" s="136">
        <f t="shared" si="9"/>
        <v>14325.060000000001</v>
      </c>
      <c r="K35" s="136">
        <v>0</v>
      </c>
      <c r="L35" s="137" t="str">
        <f>VLOOKUP(A35,'APONTAMENTO CREDENCIAMENTO'!$D$6:$P$3768,5,0)</f>
        <v>PINTER TRANSPORTE E LOCADORA DE VEICULOS LTDA - ME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6020.2022/0043025-9</v>
      </c>
      <c r="U35" s="144">
        <f t="shared" si="11"/>
        <v>14325.060000000001</v>
      </c>
      <c r="V35" s="145">
        <f t="shared" si="12"/>
        <v>14325.060000000001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2022/0043025 - DRE - IQ</v>
      </c>
      <c r="AB35" s="238" t="str">
        <f t="shared" si="13"/>
        <v>PINTER TRANSPORTE E LOCADORA DE VEICULOS LTDA - ME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3875</v>
      </c>
      <c r="B36" s="130"/>
      <c r="C36" s="131">
        <f t="shared" si="7"/>
        <v>0</v>
      </c>
      <c r="D36" s="132" t="str">
        <f>VLOOKUP(A36,'APONTAMENTO CREDENCIAMENTO'!$D$6:$P$3768,12,0)</f>
        <v>6020.2022/0047128-1</v>
      </c>
      <c r="E36" s="133"/>
      <c r="F36" s="134">
        <f>SUMIF('APONTAMENTO CREDENCIAMENTO'!$D$6:$D$3768,'ATESTE-LIQ'!A36,'APONTAMENTO CREDENCIAMENTO'!$FE$6:$FE$3768)</f>
        <v>51707.58</v>
      </c>
      <c r="G36" s="328" t="str">
        <f>VLOOKUP(A36,'APONTAMENTO CREDENCIAMENTO'!$D$6:$G$3768,3,0)</f>
        <v>01/04/2026</v>
      </c>
      <c r="H36" s="328" t="str">
        <f>VLOOKUP(A36,'APONTAMENTO CREDENCIAMENTO'!$D$6:$G$3768,4,0)</f>
        <v>30/04/2026</v>
      </c>
      <c r="I36" s="135" t="str">
        <f t="shared" si="8"/>
        <v>PE - Pagto. Doc(s):  - Contrato nº 2022/0047128</v>
      </c>
      <c r="J36" s="136">
        <f t="shared" si="9"/>
        <v>51707.58</v>
      </c>
      <c r="K36" s="136">
        <v>0</v>
      </c>
      <c r="L36" s="137" t="str">
        <f>VLOOKUP(A36,'APONTAMENTO CREDENCIAMENTO'!$D$6:$P$3768,5,0)</f>
        <v>RUBENS RAMOS - ME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6020.2022/0047128-1</v>
      </c>
      <c r="U36" s="144">
        <f t="shared" si="11"/>
        <v>51707.58</v>
      </c>
      <c r="V36" s="145">
        <f t="shared" si="12"/>
        <v>51707.58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2022/0047128 - DRE - IQ</v>
      </c>
      <c r="AB36" s="238" t="str">
        <f t="shared" si="13"/>
        <v>RUBENS RAMOS - ME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3373</v>
      </c>
      <c r="B37" s="130"/>
      <c r="C37" s="131">
        <f t="shared" si="7"/>
        <v>0</v>
      </c>
      <c r="D37" s="132" t="str">
        <f>VLOOKUP(A37,'APONTAMENTO CREDENCIAMENTO'!$D$6:$P$3768,12,0)</f>
        <v>6020.2022/0051216-6</v>
      </c>
      <c r="E37" s="133"/>
      <c r="F37" s="134">
        <f>SUMIF('APONTAMENTO CREDENCIAMENTO'!$D$6:$D$3768,'ATESTE-LIQ'!A37,'APONTAMENTO CREDENCIAMENTO'!$FE$6:$FE$3768)</f>
        <v>39090.199999999997</v>
      </c>
      <c r="G37" s="328" t="str">
        <f>VLOOKUP(A37,'APONTAMENTO CREDENCIAMENTO'!$D$6:$G$3768,3,0)</f>
        <v>01/04/2026</v>
      </c>
      <c r="H37" s="328" t="str">
        <f>VLOOKUP(A37,'APONTAMENTO CREDENCIAMENTO'!$D$6:$G$3768,4,0)</f>
        <v>30/04/2026</v>
      </c>
      <c r="I37" s="135" t="str">
        <f t="shared" si="8"/>
        <v>PE - Pagto. Doc(s):  - Contrato nº 2022/0051216</v>
      </c>
      <c r="J37" s="136">
        <f t="shared" si="9"/>
        <v>39090.199999999997</v>
      </c>
      <c r="K37" s="136">
        <v>0</v>
      </c>
      <c r="L37" s="137" t="str">
        <f>VLOOKUP(A37,'APONTAMENTO CREDENCIAMENTO'!$D$6:$P$3768,5,0)</f>
        <v>COOPER MAIS - COOPERATIVA DE TRANSPORTES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6020.2022/0051216-6</v>
      </c>
      <c r="U37" s="144">
        <f t="shared" si="11"/>
        <v>39090.199999999997</v>
      </c>
      <c r="V37" s="145">
        <f t="shared" si="12"/>
        <v>39090.199999999997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2022/0051216 - DRE - IQ</v>
      </c>
      <c r="AB37" s="238" t="str">
        <f t="shared" si="13"/>
        <v>COOPER MAIS - COOPERATIVA DE TRANSPORTES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3816</v>
      </c>
      <c r="B38" s="130"/>
      <c r="C38" s="131">
        <f t="shared" si="7"/>
        <v>0</v>
      </c>
      <c r="D38" s="132" t="str">
        <f>VLOOKUP(A38,'APONTAMENTO CREDENCIAMENTO'!$D$6:$P$3768,12,0)</f>
        <v>6020.2022/0051447-9</v>
      </c>
      <c r="E38" s="133"/>
      <c r="F38" s="134">
        <f>SUMIF('APONTAMENTO CREDENCIAMENTO'!$D$6:$D$3768,'ATESTE-LIQ'!A38,'APONTAMENTO CREDENCIAMENTO'!$FE$6:$FE$3768)</f>
        <v>16188.48</v>
      </c>
      <c r="G38" s="328" t="str">
        <f>VLOOKUP(A38,'APONTAMENTO CREDENCIAMENTO'!$D$6:$G$3768,3,0)</f>
        <v>01/04/2026</v>
      </c>
      <c r="H38" s="328" t="str">
        <f>VLOOKUP(A38,'APONTAMENTO CREDENCIAMENTO'!$D$6:$G$3768,4,0)</f>
        <v>30/04/2026</v>
      </c>
      <c r="I38" s="135" t="str">
        <f t="shared" si="8"/>
        <v>PE - Pagto. Doc(s):  - Contrato nº 2022/0051447</v>
      </c>
      <c r="J38" s="136">
        <f t="shared" si="9"/>
        <v>16188.48</v>
      </c>
      <c r="K38" s="136">
        <v>0</v>
      </c>
      <c r="L38" s="137" t="str">
        <f>VLOOKUP(A38,'APONTAMENTO CREDENCIAMENTO'!$D$6:$P$3768,5,0)</f>
        <v>PINTER TRANSPORTE E LOCADORA DE VEICULOS LTDA - ME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6020.2022/0051447-9</v>
      </c>
      <c r="U38" s="144">
        <f t="shared" si="11"/>
        <v>16188.48</v>
      </c>
      <c r="V38" s="145">
        <f t="shared" si="12"/>
        <v>16188.48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2022/0051447 - DRE - IQ</v>
      </c>
      <c r="AB38" s="238" t="str">
        <f t="shared" si="13"/>
        <v>PINTER TRANSPORTE E LOCADORA DE VEICULOS LTDA - ME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3284</v>
      </c>
      <c r="B39" s="130"/>
      <c r="C39" s="131">
        <f t="shared" si="7"/>
        <v>0</v>
      </c>
      <c r="D39" s="132" t="str">
        <f>VLOOKUP(A39,'APONTAMENTO CREDENCIAMENTO'!$D$6:$P$3768,12,0)</f>
        <v>6020.2022/0053714-2</v>
      </c>
      <c r="E39" s="133"/>
      <c r="F39" s="134">
        <f>SUMIF('APONTAMENTO CREDENCIAMENTO'!$D$6:$D$3768,'ATESTE-LIQ'!A39,'APONTAMENTO CREDENCIAMENTO'!$FE$6:$FE$3768)</f>
        <v>22901.72</v>
      </c>
      <c r="G39" s="328" t="str">
        <f>VLOOKUP(A39,'APONTAMENTO CREDENCIAMENTO'!$D$6:$G$3768,3,0)</f>
        <v>01/04/2026</v>
      </c>
      <c r="H39" s="328" t="str">
        <f>VLOOKUP(A39,'APONTAMENTO CREDENCIAMENTO'!$D$6:$G$3768,4,0)</f>
        <v>30/04/2026</v>
      </c>
      <c r="I39" s="135" t="str">
        <f t="shared" si="8"/>
        <v>PE - Pagto. Doc(s):  - Contrato nº 2022/0053714</v>
      </c>
      <c r="J39" s="136">
        <f t="shared" si="9"/>
        <v>22901.72</v>
      </c>
      <c r="K39" s="136">
        <v>0</v>
      </c>
      <c r="L39" s="137" t="str">
        <f>VLOOKUP(A39,'APONTAMENTO CREDENCIAMENTO'!$D$6:$P$3768,5,0)</f>
        <v>CARVALHO COUTO TRANSPORTES LTDA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6020.2022/0053714-2</v>
      </c>
      <c r="U39" s="144">
        <f t="shared" si="11"/>
        <v>22901.72</v>
      </c>
      <c r="V39" s="145">
        <f t="shared" si="12"/>
        <v>22901.72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2022/0053714 - DRE - IQ</v>
      </c>
      <c r="AB39" s="238" t="str">
        <f t="shared" si="13"/>
        <v>CARVALHO COUTO TRANSPORTES LTDA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4015</v>
      </c>
      <c r="B40" s="130"/>
      <c r="C40" s="131">
        <f t="shared" si="7"/>
        <v>0</v>
      </c>
      <c r="D40" s="132" t="str">
        <f>VLOOKUP(A40,'APONTAMENTO CREDENCIAMENTO'!$D$6:$P$3768,12,0)</f>
        <v>6020.2023/0008887-0</v>
      </c>
      <c r="E40" s="133"/>
      <c r="F40" s="134">
        <f>SUMIF('APONTAMENTO CREDENCIAMENTO'!$D$6:$D$3768,'ATESTE-LIQ'!A40,'APONTAMENTO CREDENCIAMENTO'!$FE$6:$FE$3768)</f>
        <v>58295.05</v>
      </c>
      <c r="G40" s="328" t="str">
        <f>VLOOKUP(A40,'APONTAMENTO CREDENCIAMENTO'!$D$6:$G$3768,3,0)</f>
        <v>01/04/2026</v>
      </c>
      <c r="H40" s="328" t="str">
        <f>VLOOKUP(A40,'APONTAMENTO CREDENCIAMENTO'!$D$6:$G$3768,4,0)</f>
        <v>30/04/2026</v>
      </c>
      <c r="I40" s="135" t="str">
        <f t="shared" si="8"/>
        <v>PE - Pagto. Doc(s):  - Contrato nº 2023/0008887</v>
      </c>
      <c r="J40" s="136">
        <f t="shared" si="9"/>
        <v>58295.05</v>
      </c>
      <c r="K40" s="136">
        <v>0</v>
      </c>
      <c r="L40" s="137" t="str">
        <f>VLOOKUP(A40,'APONTAMENTO CREDENCIAMENTO'!$D$6:$P$3768,5,0)</f>
        <v>WM DIAS TRANSPORTE ESCOLAR LTDA - ME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6020.2023/0008887-0</v>
      </c>
      <c r="U40" s="144">
        <f t="shared" si="11"/>
        <v>58295.05</v>
      </c>
      <c r="V40" s="145">
        <f t="shared" si="12"/>
        <v>58295.05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2023/0008887 - DRE - IQ</v>
      </c>
      <c r="AB40" s="238" t="str">
        <f t="shared" si="13"/>
        <v>WM DIAS TRANSPORTE ESCOLAR LTDA - ME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3801</v>
      </c>
      <c r="B41" s="130"/>
      <c r="C41" s="131">
        <f t="shared" si="7"/>
        <v>0</v>
      </c>
      <c r="D41" s="132" t="str">
        <f>VLOOKUP(A41,'APONTAMENTO CREDENCIAMENTO'!$D$6:$P$3768,12,0)</f>
        <v>6020.2023/0012204-1</v>
      </c>
      <c r="E41" s="133"/>
      <c r="F41" s="134">
        <f>SUMIF('APONTAMENTO CREDENCIAMENTO'!$D$6:$D$3768,'ATESTE-LIQ'!A41,'APONTAMENTO CREDENCIAMENTO'!$FE$6:$FE$3768)</f>
        <v>22901.72</v>
      </c>
      <c r="G41" s="328" t="str">
        <f>VLOOKUP(A41,'APONTAMENTO CREDENCIAMENTO'!$D$6:$G$3768,3,0)</f>
        <v>01/04/2026</v>
      </c>
      <c r="H41" s="328" t="str">
        <f>VLOOKUP(A41,'APONTAMENTO CREDENCIAMENTO'!$D$6:$G$3768,4,0)</f>
        <v>30/04/2026</v>
      </c>
      <c r="I41" s="135" t="str">
        <f t="shared" si="8"/>
        <v>PE - Pagto. Doc(s):  - Contrato nº 2023/0012204</v>
      </c>
      <c r="J41" s="136">
        <f t="shared" si="9"/>
        <v>22901.72</v>
      </c>
      <c r="K41" s="136">
        <v>0</v>
      </c>
      <c r="L41" s="137" t="str">
        <f>VLOOKUP(A41,'APONTAMENTO CREDENCIAMENTO'!$D$6:$P$3768,5,0)</f>
        <v>PINTER TRANSPORTE E LOCADORA DE VEICULOS LTDA - ME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6020.2023/0012204-1</v>
      </c>
      <c r="U41" s="144">
        <f t="shared" si="11"/>
        <v>22901.72</v>
      </c>
      <c r="V41" s="145">
        <f t="shared" si="12"/>
        <v>22901.72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2023/0012204 - DRE - IQ</v>
      </c>
      <c r="AB41" s="238" t="str">
        <f t="shared" si="13"/>
        <v>PINTER TRANSPORTE E LOCADORA DE VEICULOS LTDA - ME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3834</v>
      </c>
      <c r="B42" s="130"/>
      <c r="C42" s="131">
        <f t="shared" si="7"/>
        <v>0</v>
      </c>
      <c r="D42" s="132" t="str">
        <f>VLOOKUP(A42,'APONTAMENTO CREDENCIAMENTO'!$D$6:$P$3768,12,0)</f>
        <v>6020.2023/0014185-2</v>
      </c>
      <c r="E42" s="133"/>
      <c r="F42" s="134">
        <f>SUMIF('APONTAMENTO CREDENCIAMENTO'!$D$6:$D$3768,'ATESTE-LIQ'!A42,'APONTAMENTO CREDENCIAMENTO'!$FE$6:$FE$3768)</f>
        <v>19434.650000000001</v>
      </c>
      <c r="G42" s="328" t="str">
        <f>VLOOKUP(A42,'APONTAMENTO CREDENCIAMENTO'!$D$6:$G$3768,3,0)</f>
        <v>01/04/2026</v>
      </c>
      <c r="H42" s="328" t="str">
        <f>VLOOKUP(A42,'APONTAMENTO CREDENCIAMENTO'!$D$6:$G$3768,4,0)</f>
        <v>30/04/2026</v>
      </c>
      <c r="I42" s="135" t="str">
        <f t="shared" si="8"/>
        <v>PE - Pagto. Doc(s):  - Contrato nº 2023/0014185</v>
      </c>
      <c r="J42" s="136">
        <f t="shared" si="9"/>
        <v>19434.650000000001</v>
      </c>
      <c r="K42" s="136">
        <v>0</v>
      </c>
      <c r="L42" s="137" t="str">
        <f>VLOOKUP(A42,'APONTAMENTO CREDENCIAMENTO'!$D$6:$P$3768,5,0)</f>
        <v>RAFAEL TRANSPORTES LTDA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6020.2023/0014185-2</v>
      </c>
      <c r="U42" s="144">
        <f t="shared" si="11"/>
        <v>19434.650000000001</v>
      </c>
      <c r="V42" s="145">
        <f t="shared" si="12"/>
        <v>19434.650000000001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2023/0014185 - DRE - IQ</v>
      </c>
      <c r="AB42" s="238" t="str">
        <f t="shared" si="13"/>
        <v>RAFAEL TRANSPORTES LTDA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3845</v>
      </c>
      <c r="B43" s="130"/>
      <c r="C43" s="131">
        <f t="shared" si="7"/>
        <v>0</v>
      </c>
      <c r="D43" s="132" t="str">
        <f>VLOOKUP(A43,'APONTAMENTO CREDENCIAMENTO'!$D$6:$P$3768,12,0)</f>
        <v>6020.2023/0016606-5</v>
      </c>
      <c r="E43" s="133"/>
      <c r="F43" s="134">
        <f>SUMIF('APONTAMENTO CREDENCIAMENTO'!$D$6:$D$3768,'ATESTE-LIQ'!A43,'APONTAMENTO CREDENCIAMENTO'!$FE$6:$FE$3768)</f>
        <v>22131.260000000002</v>
      </c>
      <c r="G43" s="328" t="str">
        <f>VLOOKUP(A43,'APONTAMENTO CREDENCIAMENTO'!$D$6:$G$3768,3,0)</f>
        <v>01/04/2026</v>
      </c>
      <c r="H43" s="328" t="str">
        <f>VLOOKUP(A43,'APONTAMENTO CREDENCIAMENTO'!$D$6:$G$3768,4,0)</f>
        <v>30/04/2026</v>
      </c>
      <c r="I43" s="135" t="str">
        <f t="shared" si="8"/>
        <v>PE - Pagto. Doc(s):  - Contrato nº 2023/0016606</v>
      </c>
      <c r="J43" s="136">
        <f t="shared" si="9"/>
        <v>22131.260000000002</v>
      </c>
      <c r="K43" s="136">
        <v>0</v>
      </c>
      <c r="L43" s="137" t="str">
        <f>VLOOKUP(A43,'APONTAMENTO CREDENCIAMENTO'!$D$6:$P$3768,5,0)</f>
        <v>RF COSTA TRANSPORTE - ME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6020.2023/0016606-5</v>
      </c>
      <c r="U43" s="144">
        <f t="shared" si="11"/>
        <v>22131.260000000002</v>
      </c>
      <c r="V43" s="145">
        <f t="shared" si="12"/>
        <v>22131.260000000002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2023/0016606 - DRE - IQ</v>
      </c>
      <c r="AB43" s="238" t="str">
        <f t="shared" si="13"/>
        <v>RF COSTA TRANSPORTE - ME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3850</v>
      </c>
      <c r="B44" s="130"/>
      <c r="C44" s="131">
        <f t="shared" si="7"/>
        <v>0</v>
      </c>
      <c r="D44" s="132" t="str">
        <f>VLOOKUP(A44,'APONTAMENTO CREDENCIAMENTO'!$D$6:$P$3768,12,0)</f>
        <v>6020.2023/0021258-0</v>
      </c>
      <c r="E44" s="133"/>
      <c r="F44" s="134">
        <f>SUMIF('APONTAMENTO CREDENCIAMENTO'!$D$6:$D$3768,'ATESTE-LIQ'!A44,'APONTAMENTO CREDENCIAMENTO'!$FE$6:$FE$3768)</f>
        <v>31312.575000000004</v>
      </c>
      <c r="G44" s="328" t="str">
        <f>VLOOKUP(A44,'APONTAMENTO CREDENCIAMENTO'!$D$6:$G$3768,3,0)</f>
        <v>01/04/2026</v>
      </c>
      <c r="H44" s="328" t="str">
        <f>VLOOKUP(A44,'APONTAMENTO CREDENCIAMENTO'!$D$6:$G$3768,4,0)</f>
        <v>30/04/2026</v>
      </c>
      <c r="I44" s="135" t="str">
        <f t="shared" si="8"/>
        <v>PE - Pagto. Doc(s):  - Contrato nº 2023/0021258</v>
      </c>
      <c r="J44" s="136">
        <f t="shared" si="9"/>
        <v>31312.575000000004</v>
      </c>
      <c r="K44" s="136">
        <v>0</v>
      </c>
      <c r="L44" s="137" t="str">
        <f>VLOOKUP(A44,'APONTAMENTO CREDENCIAMENTO'!$D$6:$P$3768,5,0)</f>
        <v>RF COSTA TRANSPORTE - ME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6020.2023/0021258-0</v>
      </c>
      <c r="U44" s="144">
        <f t="shared" si="11"/>
        <v>31312.575000000004</v>
      </c>
      <c r="V44" s="145">
        <f t="shared" si="12"/>
        <v>31312.575000000004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2023/0021258 - DRE - IQ</v>
      </c>
      <c r="AB44" s="238" t="str">
        <f t="shared" si="13"/>
        <v>RF COSTA TRANSPORTE - ME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3961</v>
      </c>
      <c r="B45" s="130"/>
      <c r="C45" s="131">
        <f t="shared" si="7"/>
        <v>0</v>
      </c>
      <c r="D45" s="132" t="str">
        <f>VLOOKUP(A45,'APONTAMENTO CREDENCIAMENTO'!$D$6:$P$3768,12,0)</f>
        <v>6020.2023/0029697-0</v>
      </c>
      <c r="E45" s="133"/>
      <c r="F45" s="134">
        <f>SUMIF('APONTAMENTO CREDENCIAMENTO'!$D$6:$D$3768,'ATESTE-LIQ'!A45,'APONTAMENTO CREDENCIAMENTO'!$FE$6:$FE$3768)</f>
        <v>80695.823000000004</v>
      </c>
      <c r="G45" s="328" t="str">
        <f>VLOOKUP(A45,'APONTAMENTO CREDENCIAMENTO'!$D$6:$G$3768,3,0)</f>
        <v>01/04/2026</v>
      </c>
      <c r="H45" s="328" t="str">
        <f>VLOOKUP(A45,'APONTAMENTO CREDENCIAMENTO'!$D$6:$G$3768,4,0)</f>
        <v>30/04/2026</v>
      </c>
      <c r="I45" s="135" t="str">
        <f t="shared" si="8"/>
        <v>PE - Pagto. Doc(s):  - Contrato nº 2023/0029697</v>
      </c>
      <c r="J45" s="136">
        <f t="shared" si="9"/>
        <v>80695.823000000004</v>
      </c>
      <c r="K45" s="136">
        <v>0</v>
      </c>
      <c r="L45" s="137" t="str">
        <f>VLOOKUP(A45,'APONTAMENTO CREDENCIAMENTO'!$D$6:$P$3768,5,0)</f>
        <v>VEVE TRANS LTDA - ME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6020.2023/0029697-0</v>
      </c>
      <c r="U45" s="144">
        <f t="shared" si="11"/>
        <v>80695.823000000004</v>
      </c>
      <c r="V45" s="145">
        <f t="shared" si="12"/>
        <v>80695.823000000004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2023/0029697 - DRE - IQ</v>
      </c>
      <c r="AB45" s="238" t="str">
        <f t="shared" si="13"/>
        <v>VEVE TRANS LTDA - ME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3778</v>
      </c>
      <c r="B46" s="130"/>
      <c r="C46" s="131">
        <f t="shared" si="7"/>
        <v>0</v>
      </c>
      <c r="D46" s="132" t="str">
        <f>VLOOKUP(A46,'APONTAMENTO CREDENCIAMENTO'!$D$6:$P$3768,12,0)</f>
        <v>6020.2023/0061315-0</v>
      </c>
      <c r="E46" s="133"/>
      <c r="F46" s="134">
        <f>SUMIF('APONTAMENTO CREDENCIAMENTO'!$D$6:$D$3768,'ATESTE-LIQ'!A46,'APONTAMENTO CREDENCIAMENTO'!$FE$6:$FE$3768)</f>
        <v>14946.2</v>
      </c>
      <c r="G46" s="328" t="str">
        <f>VLOOKUP(A46,'APONTAMENTO CREDENCIAMENTO'!$D$6:$G$3768,3,0)</f>
        <v>01/04/2026</v>
      </c>
      <c r="H46" s="328" t="str">
        <f>VLOOKUP(A46,'APONTAMENTO CREDENCIAMENTO'!$D$6:$G$3768,4,0)</f>
        <v>30/04/2026</v>
      </c>
      <c r="I46" s="135" t="str">
        <f t="shared" si="8"/>
        <v>PE - Pagto. Doc(s):  - Contrato nº 2023/0061315</v>
      </c>
      <c r="J46" s="136">
        <f t="shared" si="9"/>
        <v>14946.2</v>
      </c>
      <c r="K46" s="136">
        <v>0</v>
      </c>
      <c r="L46" s="137" t="str">
        <f>VLOOKUP(A46,'APONTAMENTO CREDENCIAMENTO'!$D$6:$P$3768,5,0)</f>
        <v>MILLA TRANSPORTE E TURISMO LTDA - EPP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6020.2023/0061315-0</v>
      </c>
      <c r="U46" s="144">
        <f t="shared" si="11"/>
        <v>14946.2</v>
      </c>
      <c r="V46" s="145">
        <f t="shared" si="12"/>
        <v>14946.2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2023/0061315 - DRE - IQ</v>
      </c>
      <c r="AB46" s="238" t="str">
        <f t="shared" si="13"/>
        <v>MILLA TRANSPORTE E TURISMO LTDA - EPP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3796</v>
      </c>
      <c r="B47" s="130"/>
      <c r="C47" s="131">
        <f t="shared" si="7"/>
        <v>0</v>
      </c>
      <c r="D47" s="132" t="str">
        <f>VLOOKUP(A47,'APONTAMENTO CREDENCIAMENTO'!$D$6:$P$3768,12,0)</f>
        <v>6020.2023/0070934-4</v>
      </c>
      <c r="E47" s="133"/>
      <c r="F47" s="134">
        <f>SUMIF('APONTAMENTO CREDENCIAMENTO'!$D$6:$D$3768,'ATESTE-LIQ'!A47,'APONTAMENTO CREDENCIAMENTO'!$FE$6:$FE$3768)</f>
        <v>16188.48</v>
      </c>
      <c r="G47" s="328" t="str">
        <f>VLOOKUP(A47,'APONTAMENTO CREDENCIAMENTO'!$D$6:$G$3768,3,0)</f>
        <v>01/04/2026</v>
      </c>
      <c r="H47" s="328" t="str">
        <f>VLOOKUP(A47,'APONTAMENTO CREDENCIAMENTO'!$D$6:$G$3768,4,0)</f>
        <v>30/04/2026</v>
      </c>
      <c r="I47" s="135" t="str">
        <f t="shared" si="8"/>
        <v>PE - Pagto. Doc(s):  - Contrato nº 2023/0070934</v>
      </c>
      <c r="J47" s="136">
        <f t="shared" si="9"/>
        <v>16188.48</v>
      </c>
      <c r="K47" s="136">
        <v>0</v>
      </c>
      <c r="L47" s="137" t="str">
        <f>VLOOKUP(A47,'APONTAMENTO CREDENCIAMENTO'!$D$6:$P$3768,5,0)</f>
        <v>PINTER TRANS ESCOLAR LTDA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6020.2023/0070934-4</v>
      </c>
      <c r="U47" s="144">
        <f t="shared" si="11"/>
        <v>16188.48</v>
      </c>
      <c r="V47" s="145">
        <f t="shared" si="12"/>
        <v>16188.48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2023/0070934 - DRE - IQ</v>
      </c>
      <c r="AB47" s="238" t="str">
        <f t="shared" si="13"/>
        <v>PINTER TRANS ESCOLAR LTDA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3339</v>
      </c>
      <c r="B48" s="130"/>
      <c r="C48" s="131">
        <f t="shared" si="7"/>
        <v>0</v>
      </c>
      <c r="D48" s="132" t="str">
        <f>VLOOKUP(A48,'APONTAMENTO CREDENCIAMENTO'!$D$6:$P$3768,12,0)</f>
        <v>6020.2023/0084024-6</v>
      </c>
      <c r="E48" s="133"/>
      <c r="F48" s="134">
        <f>SUMIF('APONTAMENTO CREDENCIAMENTO'!$D$6:$D$3768,'ATESTE-LIQ'!A48,'APONTAMENTO CREDENCIAMENTO'!$FE$6:$FE$3768)</f>
        <v>15317.929999999998</v>
      </c>
      <c r="G48" s="328" t="str">
        <f>VLOOKUP(A48,'APONTAMENTO CREDENCIAMENTO'!$D$6:$G$3768,3,0)</f>
        <v>01/04/2026</v>
      </c>
      <c r="H48" s="328" t="str">
        <f>VLOOKUP(A48,'APONTAMENTO CREDENCIAMENTO'!$D$6:$G$3768,4,0)</f>
        <v>30/04/2026</v>
      </c>
      <c r="I48" s="135" t="str">
        <f t="shared" si="8"/>
        <v>PE - Pagto. Doc(s):  - Contrato nº 2023/0084024</v>
      </c>
      <c r="J48" s="136">
        <f t="shared" si="9"/>
        <v>15317.929999999998</v>
      </c>
      <c r="K48" s="136">
        <v>0</v>
      </c>
      <c r="L48" s="137" t="str">
        <f>VLOOKUP(A48,'APONTAMENTO CREDENCIAMENTO'!$D$6:$P$3768,5,0)</f>
        <v>COOPER - CET COOP. C. E. TRANSP. GERAIS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6020.2023/0084024-6</v>
      </c>
      <c r="U48" s="144">
        <f t="shared" si="11"/>
        <v>15317.929999999998</v>
      </c>
      <c r="V48" s="145">
        <f t="shared" si="12"/>
        <v>15317.929999999998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2023/0084024 - DRE - IQ</v>
      </c>
      <c r="AB48" s="238" t="str">
        <f t="shared" si="13"/>
        <v>COOPER - CET COOP. C. E. TRANSP. GERAIS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3925</v>
      </c>
      <c r="B49" s="130"/>
      <c r="C49" s="131">
        <f t="shared" si="7"/>
        <v>0</v>
      </c>
      <c r="D49" s="132" t="str">
        <f>VLOOKUP(A49,'APONTAMENTO CREDENCIAMENTO'!$D$6:$P$3768,12,0)</f>
        <v>6020.2024/0025188-9</v>
      </c>
      <c r="E49" s="133"/>
      <c r="F49" s="134">
        <f>SUMIF('APONTAMENTO CREDENCIAMENTO'!$D$6:$D$3768,'ATESTE-LIQ'!A49,'APONTAMENTO CREDENCIAMENTO'!$FE$6:$FE$3768)</f>
        <v>30307.85</v>
      </c>
      <c r="G49" s="328" t="str">
        <f>VLOOKUP(A49,'APONTAMENTO CREDENCIAMENTO'!$D$6:$G$3768,3,0)</f>
        <v>01/04/2026</v>
      </c>
      <c r="H49" s="328" t="str">
        <f>VLOOKUP(A49,'APONTAMENTO CREDENCIAMENTO'!$D$6:$G$3768,4,0)</f>
        <v>30/04/2026</v>
      </c>
      <c r="I49" s="135" t="str">
        <f t="shared" si="8"/>
        <v>PE - Pagto. Doc(s):  - Contrato nº 2024/0025188</v>
      </c>
      <c r="J49" s="136">
        <f t="shared" si="9"/>
        <v>30307.85</v>
      </c>
      <c r="K49" s="136">
        <v>0</v>
      </c>
      <c r="L49" s="137" t="str">
        <f>VLOOKUP(A49,'APONTAMENTO CREDENCIAMENTO'!$D$6:$P$3768,5,0)</f>
        <v>TRANSPORTE ESCOLAR TIA ELAINE E TIO WILLIANS LTDA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6020.2024/0025188-9</v>
      </c>
      <c r="U49" s="144">
        <f t="shared" si="11"/>
        <v>30307.85</v>
      </c>
      <c r="V49" s="145">
        <f t="shared" si="12"/>
        <v>30307.85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2024/0025188 - DRE - IQ</v>
      </c>
      <c r="AB49" s="238" t="str">
        <f t="shared" si="13"/>
        <v>TRANSPORTE ESCOLAR TIA ELAINE E TIO WILLIANS LTDA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3651</v>
      </c>
      <c r="B50" s="130"/>
      <c r="C50" s="131">
        <f t="shared" si="7"/>
        <v>0</v>
      </c>
      <c r="D50" s="132" t="str">
        <f>VLOOKUP(A50,'APONTAMENTO CREDENCIAMENTO'!$D$6:$P$3768,12,0)</f>
        <v>6020.2024/0035798-9</v>
      </c>
      <c r="E50" s="133"/>
      <c r="F50" s="134">
        <f>SUMIF('APONTAMENTO CREDENCIAMENTO'!$D$6:$D$3768,'ATESTE-LIQ'!A50,'APONTAMENTO CREDENCIAMENTO'!$FE$6:$FE$3768)</f>
        <v>15567.34</v>
      </c>
      <c r="G50" s="328" t="str">
        <f>VLOOKUP(A50,'APONTAMENTO CREDENCIAMENTO'!$D$6:$G$3768,3,0)</f>
        <v>01/04/2026</v>
      </c>
      <c r="H50" s="328" t="str">
        <f>VLOOKUP(A50,'APONTAMENTO CREDENCIAMENTO'!$D$6:$G$3768,4,0)</f>
        <v>30/04/2026</v>
      </c>
      <c r="I50" s="135" t="str">
        <f t="shared" si="8"/>
        <v>PE - Pagto. Doc(s):  - Contrato nº 2024/0035798</v>
      </c>
      <c r="J50" s="136">
        <f t="shared" si="9"/>
        <v>15567.34</v>
      </c>
      <c r="K50" s="136">
        <v>0</v>
      </c>
      <c r="L50" s="137" t="str">
        <f>VLOOKUP(A50,'APONTAMENTO CREDENCIAMENTO'!$D$6:$P$3768,5,0)</f>
        <v>COOTRECESP COOP DE TRANSP ROD ESC COL DO E DE SP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6020.2024/0035798-9</v>
      </c>
      <c r="U50" s="144">
        <f t="shared" si="11"/>
        <v>15567.34</v>
      </c>
      <c r="V50" s="145">
        <f t="shared" si="12"/>
        <v>15567.34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2024/0035798 - DRE - IQ</v>
      </c>
      <c r="AB50" s="238" t="str">
        <f t="shared" si="13"/>
        <v>COOTRECESP COOP DE TRANSP ROD ESC COL DO E DE SP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3944</v>
      </c>
      <c r="B51" s="130"/>
      <c r="C51" s="131">
        <f t="shared" si="7"/>
        <v>0</v>
      </c>
      <c r="D51" s="132" t="str">
        <f>VLOOKUP(A51,'APONTAMENTO CREDENCIAMENTO'!$D$6:$P$3768,12,0)</f>
        <v>6020.2024/0055337-0</v>
      </c>
      <c r="E51" s="133"/>
      <c r="F51" s="134">
        <f>SUMIF('APONTAMENTO CREDENCIAMENTO'!$D$6:$D$3768,'ATESTE-LIQ'!A51,'APONTAMENTO CREDENCIAMENTO'!$FE$6:$FE$3768)</f>
        <v>16188.48</v>
      </c>
      <c r="G51" s="328" t="str">
        <f>VLOOKUP(A51,'APONTAMENTO CREDENCIAMENTO'!$D$6:$G$3768,3,0)</f>
        <v>01/04/2026</v>
      </c>
      <c r="H51" s="328" t="str">
        <f>VLOOKUP(A51,'APONTAMENTO CREDENCIAMENTO'!$D$6:$G$3768,4,0)</f>
        <v>30/04/2026</v>
      </c>
      <c r="I51" s="135" t="str">
        <f t="shared" si="8"/>
        <v>PE - Pagto. Doc(s):  - Contrato nº 2024/0055337</v>
      </c>
      <c r="J51" s="136">
        <f t="shared" si="9"/>
        <v>16188.48</v>
      </c>
      <c r="K51" s="136">
        <v>0</v>
      </c>
      <c r="L51" s="137" t="str">
        <f>VLOOKUP(A51,'APONTAMENTO CREDENCIAMENTO'!$D$6:$P$3768,5,0)</f>
        <v>TRANSPORTE ESCOLAR TIO LE E TIA LU LTDA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6020.2024/0055337-0</v>
      </c>
      <c r="U51" s="144">
        <f t="shared" si="11"/>
        <v>16188.48</v>
      </c>
      <c r="V51" s="145">
        <f t="shared" si="12"/>
        <v>16188.48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2024/0055337 - DRE - IQ</v>
      </c>
      <c r="AB51" s="238" t="str">
        <f t="shared" si="13"/>
        <v>TRANSPORTE ESCOLAR TIO LE E TIA LU LTDA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3617</v>
      </c>
      <c r="B52" s="130"/>
      <c r="C52" s="131">
        <f t="shared" si="7"/>
        <v>0</v>
      </c>
      <c r="D52" s="132" t="str">
        <f>VLOOKUP(A52,'APONTAMENTO CREDENCIAMENTO'!$D$6:$P$3768,12,0)</f>
        <v>6020.2024/0056770-3</v>
      </c>
      <c r="E52" s="133"/>
      <c r="F52" s="134">
        <f>SUMIF('APONTAMENTO CREDENCIAMENTO'!$D$6:$D$3768,'ATESTE-LIQ'!A52,'APONTAMENTO CREDENCIAMENTO'!$FE$6:$FE$3768)</f>
        <v>16188.48</v>
      </c>
      <c r="G52" s="328" t="str">
        <f>VLOOKUP(A52,'APONTAMENTO CREDENCIAMENTO'!$D$6:$G$3768,3,0)</f>
        <v>01/04/2026</v>
      </c>
      <c r="H52" s="328" t="str">
        <f>VLOOKUP(A52,'APONTAMENTO CREDENCIAMENTO'!$D$6:$G$3768,4,0)</f>
        <v>30/04/2026</v>
      </c>
      <c r="I52" s="135" t="str">
        <f t="shared" si="8"/>
        <v>PE - Pagto. Doc(s):  - Contrato nº 2024/0056770</v>
      </c>
      <c r="J52" s="136">
        <f t="shared" si="9"/>
        <v>16188.48</v>
      </c>
      <c r="K52" s="136">
        <v>0</v>
      </c>
      <c r="L52" s="137" t="str">
        <f>VLOOKUP(A52,'APONTAMENTO CREDENCIAMENTO'!$D$6:$P$3768,5,0)</f>
        <v>COOPERATIVA DE TRANSPORTE PARA TODOS - COOPERTODOS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6020.2024/0056770-3</v>
      </c>
      <c r="U52" s="144">
        <f t="shared" si="11"/>
        <v>16188.48</v>
      </c>
      <c r="V52" s="145">
        <f t="shared" si="12"/>
        <v>16188.48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2024/0056770 - DRE - IQ</v>
      </c>
      <c r="AB52" s="238" t="str">
        <f t="shared" si="13"/>
        <v>COOPERATIVA DE TRANSPORTE PARA TODOS - COOPERTODOS</v>
      </c>
      <c r="AC52" s="239"/>
      <c r="AD52" s="240"/>
      <c r="AE52" s="242"/>
      <c r="AF52" s="102"/>
    </row>
    <row r="53" spans="1:32" s="57" customFormat="1" ht="20.100000000000001" customHeight="1" x14ac:dyDescent="0.25">
      <c r="A53" s="900" t="s">
        <v>3289</v>
      </c>
      <c r="B53" s="130"/>
      <c r="C53" s="131">
        <f t="shared" si="7"/>
        <v>0</v>
      </c>
      <c r="D53" s="132" t="str">
        <f>VLOOKUP(A53,'APONTAMENTO CREDENCIAMENTO'!$D$6:$P$3768,12,0)</f>
        <v>6020.2025/0001754-3</v>
      </c>
      <c r="E53" s="133"/>
      <c r="F53" s="134">
        <f>SUMIF('APONTAMENTO CREDENCIAMENTO'!$D$6:$D$3768,'ATESTE-LIQ'!A53,'APONTAMENTO CREDENCIAMENTO'!$FE$6:$FE$3768)</f>
        <v>211646.70733333335</v>
      </c>
      <c r="G53" s="328" t="str">
        <f>VLOOKUP(A53,'APONTAMENTO CREDENCIAMENTO'!$D$6:$G$3768,3,0)</f>
        <v>01/04/2026</v>
      </c>
      <c r="H53" s="328" t="str">
        <f>VLOOKUP(A53,'APONTAMENTO CREDENCIAMENTO'!$D$6:$G$3768,4,0)</f>
        <v>30/04/2026</v>
      </c>
      <c r="I53" s="135" t="str">
        <f t="shared" si="8"/>
        <v>PE - Pagto. Doc(s):  - Contrato nº 2025/0001754</v>
      </c>
      <c r="J53" s="136">
        <f t="shared" si="9"/>
        <v>211646.70733333335</v>
      </c>
      <c r="K53" s="136">
        <v>0</v>
      </c>
      <c r="L53" s="137" t="str">
        <f>VLOOKUP(A53,'APONTAMENTO CREDENCIAMENTO'!$D$6:$P$3768,5,0)</f>
        <v>COOP DE TR DA CAP DE SP - COOPER CAPITAL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6020.2025/0001754-3</v>
      </c>
      <c r="U53" s="144">
        <f t="shared" si="11"/>
        <v>211646.70733333335</v>
      </c>
      <c r="V53" s="145">
        <f t="shared" si="12"/>
        <v>211646.70733333335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2025/0001754 - DRE - IQ</v>
      </c>
      <c r="AB53" s="238" t="str">
        <f t="shared" si="13"/>
        <v>COOP DE TR DA CAP DE SP - COOPER CAPITAL</v>
      </c>
      <c r="AC53" s="239"/>
      <c r="AD53" s="240"/>
      <c r="AE53" s="242"/>
      <c r="AF53" s="102"/>
    </row>
    <row r="54" spans="1:32" s="57" customFormat="1" ht="20.100000000000001" customHeight="1" x14ac:dyDescent="0.25">
      <c r="A54" s="900" t="s">
        <v>3382</v>
      </c>
      <c r="B54" s="130"/>
      <c r="C54" s="131">
        <f t="shared" si="7"/>
        <v>0</v>
      </c>
      <c r="D54" s="132" t="str">
        <f>VLOOKUP(A54,'APONTAMENTO CREDENCIAMENTO'!$D$6:$P$3768,12,0)</f>
        <v>6020.2025/0002223-7</v>
      </c>
      <c r="E54" s="133"/>
      <c r="F54" s="134">
        <f>SUMIF('APONTAMENTO CREDENCIAMENTO'!$D$6:$D$3768,'ATESTE-LIQ'!A54,'APONTAMENTO CREDENCIAMENTO'!$FE$6:$FE$3768)</f>
        <v>461139.5062083333</v>
      </c>
      <c r="G54" s="328" t="str">
        <f>VLOOKUP(A54,'APONTAMENTO CREDENCIAMENTO'!$D$6:$G$3768,3,0)</f>
        <v>01/04/2026</v>
      </c>
      <c r="H54" s="328" t="str">
        <f>VLOOKUP(A54,'APONTAMENTO CREDENCIAMENTO'!$D$6:$G$3768,4,0)</f>
        <v>30/04/2026</v>
      </c>
      <c r="I54" s="135" t="str">
        <f t="shared" si="8"/>
        <v>PE - Pagto. Doc(s):  - Contrato nº 2025/0002223</v>
      </c>
      <c r="J54" s="136">
        <f t="shared" si="9"/>
        <v>461139.5062083333</v>
      </c>
      <c r="K54" s="136">
        <v>0</v>
      </c>
      <c r="L54" s="137" t="str">
        <f>VLOOKUP(A54,'APONTAMENTO CREDENCIAMENTO'!$D$6:$P$3768,5,0)</f>
        <v>COOPER SAO PAULO C T C P ESC E T DE SP</v>
      </c>
      <c r="M54" s="138"/>
      <c r="N54" s="139"/>
      <c r="O54" s="140"/>
      <c r="P54" s="141"/>
      <c r="Q54" s="141"/>
      <c r="R54" s="141"/>
      <c r="S54" s="142"/>
      <c r="T54" s="143" t="str">
        <f t="shared" si="10"/>
        <v>6020.2025/0002223-7</v>
      </c>
      <c r="U54" s="144">
        <f t="shared" si="11"/>
        <v>461139.5062083333</v>
      </c>
      <c r="V54" s="145">
        <f t="shared" si="12"/>
        <v>461139.5062083333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2025/0002223 - DRE - IQ</v>
      </c>
      <c r="AB54" s="238" t="str">
        <f t="shared" si="13"/>
        <v>COOPER SAO PAULO C T C P ESC E T DE SP</v>
      </c>
      <c r="AC54" s="239"/>
      <c r="AD54" s="240"/>
      <c r="AE54" s="242"/>
      <c r="AF54" s="102"/>
    </row>
    <row r="55" spans="1:32" s="57" customFormat="1" ht="20.100000000000001" customHeight="1" x14ac:dyDescent="0.25">
      <c r="A55" s="900" t="s">
        <v>3478</v>
      </c>
      <c r="B55" s="130"/>
      <c r="C55" s="131">
        <f t="shared" si="7"/>
        <v>0</v>
      </c>
      <c r="D55" s="132" t="str">
        <f>VLOOKUP(A55,'APONTAMENTO CREDENCIAMENTO'!$D$6:$P$3768,12,0)</f>
        <v>6020.2025/0002372-1</v>
      </c>
      <c r="E55" s="133"/>
      <c r="F55" s="134">
        <f>SUMIF('APONTAMENTO CREDENCIAMENTO'!$D$6:$D$3768,'ATESTE-LIQ'!A55,'APONTAMENTO CREDENCIAMENTO'!$FE$6:$FE$3768)</f>
        <v>390521.98</v>
      </c>
      <c r="G55" s="328" t="str">
        <f>VLOOKUP(A55,'APONTAMENTO CREDENCIAMENTO'!$D$6:$G$3768,3,0)</f>
        <v>01/04/2026</v>
      </c>
      <c r="H55" s="328" t="str">
        <f>VLOOKUP(A55,'APONTAMENTO CREDENCIAMENTO'!$D$6:$G$3768,4,0)</f>
        <v>30/04/2026</v>
      </c>
      <c r="I55" s="135" t="str">
        <f t="shared" si="8"/>
        <v>PE - Pagto. Doc(s):  - Contrato nº 2025/0002372</v>
      </c>
      <c r="J55" s="136">
        <f t="shared" si="9"/>
        <v>390521.98</v>
      </c>
      <c r="K55" s="136">
        <v>0</v>
      </c>
      <c r="L55" s="137" t="str">
        <f>VLOOKUP(A55,'APONTAMENTO CREDENCIAMENTO'!$D$6:$P$3768,5,0)</f>
        <v>COOPER TRANS MOBILY - C DE T D E M URBANA</v>
      </c>
      <c r="M55" s="138"/>
      <c r="N55" s="139"/>
      <c r="O55" s="140"/>
      <c r="P55" s="141"/>
      <c r="Q55" s="141"/>
      <c r="R55" s="141"/>
      <c r="S55" s="142"/>
      <c r="T55" s="143" t="str">
        <f t="shared" si="10"/>
        <v>6020.2025/0002372-1</v>
      </c>
      <c r="U55" s="144">
        <f t="shared" si="11"/>
        <v>390521.98</v>
      </c>
      <c r="V55" s="145">
        <f t="shared" si="12"/>
        <v>390521.98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2025/0002372 - DRE - IQ</v>
      </c>
      <c r="AB55" s="238" t="str">
        <f t="shared" si="13"/>
        <v>COOPER TRANS MOBILY - C DE T D E M URBANA</v>
      </c>
      <c r="AC55" s="239"/>
      <c r="AD55" s="240"/>
      <c r="AE55" s="242"/>
      <c r="AF55" s="102"/>
    </row>
    <row r="56" spans="1:32" s="57" customFormat="1" ht="20.100000000000001" customHeight="1" x14ac:dyDescent="0.25">
      <c r="A56" s="900" t="s">
        <v>3556</v>
      </c>
      <c r="B56" s="130"/>
      <c r="C56" s="131">
        <f t="shared" si="7"/>
        <v>0</v>
      </c>
      <c r="D56" s="132" t="str">
        <f>VLOOKUP(A56,'APONTAMENTO CREDENCIAMENTO'!$D$6:$P$3768,12,0)</f>
        <v>6020.2025/0002423-0</v>
      </c>
      <c r="E56" s="133"/>
      <c r="F56" s="134">
        <f>SUMIF('APONTAMENTO CREDENCIAMENTO'!$D$6:$D$3768,'ATESTE-LIQ'!A56,'APONTAMENTO CREDENCIAMENTO'!$FE$6:$FE$3768)</f>
        <v>307553.21533333341</v>
      </c>
      <c r="G56" s="328" t="str">
        <f>VLOOKUP(A56,'APONTAMENTO CREDENCIAMENTO'!$D$6:$G$3768,3,0)</f>
        <v>01/04/2026</v>
      </c>
      <c r="H56" s="328" t="str">
        <f>VLOOKUP(A56,'APONTAMENTO CREDENCIAMENTO'!$D$6:$G$3768,4,0)</f>
        <v>30/04/2026</v>
      </c>
      <c r="I56" s="135" t="str">
        <f t="shared" si="8"/>
        <v>PE - Pagto. Doc(s):  - Contrato nº 2025/0002423</v>
      </c>
      <c r="J56" s="136">
        <f t="shared" si="9"/>
        <v>307553.21533333341</v>
      </c>
      <c r="K56" s="136">
        <v>0</v>
      </c>
      <c r="L56" s="137" t="str">
        <f>VLOOKUP(A56,'APONTAMENTO CREDENCIAMENTO'!$D$6:$P$3768,5,0)</f>
        <v>COOPERATIVA DE T. E. C. M. - COOTRECM</v>
      </c>
      <c r="M56" s="138"/>
      <c r="N56" s="139"/>
      <c r="O56" s="140"/>
      <c r="P56" s="141"/>
      <c r="Q56" s="141"/>
      <c r="R56" s="141"/>
      <c r="S56" s="142"/>
      <c r="T56" s="143" t="str">
        <f t="shared" si="10"/>
        <v>6020.2025/0002423-0</v>
      </c>
      <c r="U56" s="144">
        <f t="shared" si="11"/>
        <v>307553.21533333341</v>
      </c>
      <c r="V56" s="145">
        <f t="shared" si="12"/>
        <v>307553.21533333341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2025/0002423 - DRE - IQ</v>
      </c>
      <c r="AB56" s="238" t="str">
        <f t="shared" si="13"/>
        <v>COOPERATIVA DE T. E. C. M. - COOTRECM</v>
      </c>
      <c r="AC56" s="239"/>
      <c r="AD56" s="240"/>
      <c r="AE56" s="242"/>
      <c r="AF56" s="102"/>
    </row>
    <row r="57" spans="1:32" s="57" customFormat="1" ht="20.100000000000001" customHeight="1" x14ac:dyDescent="0.25">
      <c r="A57" s="900" t="s">
        <v>3622</v>
      </c>
      <c r="B57" s="130"/>
      <c r="C57" s="131">
        <f t="shared" si="7"/>
        <v>0</v>
      </c>
      <c r="D57" s="132" t="str">
        <f>VLOOKUP(A57,'APONTAMENTO CREDENCIAMENTO'!$D$6:$P$3768,12,0)</f>
        <v>6020.2025/0002537-6</v>
      </c>
      <c r="E57" s="133"/>
      <c r="F57" s="134">
        <f>SUMIF('APONTAMENTO CREDENCIAMENTO'!$D$6:$D$3768,'ATESTE-LIQ'!A57,'APONTAMENTO CREDENCIAMENTO'!$FE$6:$FE$3768)</f>
        <v>136315.054</v>
      </c>
      <c r="G57" s="328" t="str">
        <f>VLOOKUP(A57,'APONTAMENTO CREDENCIAMENTO'!$D$6:$G$3768,3,0)</f>
        <v>01/04/2026</v>
      </c>
      <c r="H57" s="328" t="str">
        <f>VLOOKUP(A57,'APONTAMENTO CREDENCIAMENTO'!$D$6:$G$3768,4,0)</f>
        <v>30/04/2026</v>
      </c>
      <c r="I57" s="135" t="str">
        <f t="shared" si="8"/>
        <v>PE - Pagto. Doc(s):  - Contrato nº 2025/0002537</v>
      </c>
      <c r="J57" s="136">
        <f t="shared" si="9"/>
        <v>136315.054</v>
      </c>
      <c r="K57" s="136">
        <v>0</v>
      </c>
      <c r="L57" s="137" t="str">
        <f>VLOOKUP(A57,'APONTAMENTO CREDENCIAMENTO'!$D$6:$P$3768,5,0)</f>
        <v>COOPER-X - COOP. SERV. TRANSP. ESCOLAR SP</v>
      </c>
      <c r="M57" s="138"/>
      <c r="N57" s="139"/>
      <c r="O57" s="140"/>
      <c r="P57" s="141"/>
      <c r="Q57" s="141"/>
      <c r="R57" s="141"/>
      <c r="S57" s="142"/>
      <c r="T57" s="143" t="str">
        <f t="shared" si="10"/>
        <v>6020.2025/0002537-6</v>
      </c>
      <c r="U57" s="144">
        <f t="shared" si="11"/>
        <v>136315.054</v>
      </c>
      <c r="V57" s="145">
        <f t="shared" si="12"/>
        <v>136315.054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2025/0002537 - DRE - IQ</v>
      </c>
      <c r="AB57" s="238" t="str">
        <f t="shared" si="13"/>
        <v>COOPER-X - COOP. SERV. TRANSP. ESCOLAR SP</v>
      </c>
      <c r="AC57" s="239"/>
      <c r="AD57" s="240"/>
      <c r="AE57" s="242"/>
      <c r="AF57" s="102"/>
    </row>
    <row r="58" spans="1:32" s="57" customFormat="1" ht="20.100000000000001" customHeight="1" x14ac:dyDescent="0.25">
      <c r="A58" s="900" t="s">
        <v>3656</v>
      </c>
      <c r="B58" s="130"/>
      <c r="C58" s="131">
        <f t="shared" si="7"/>
        <v>0</v>
      </c>
      <c r="D58" s="132" t="str">
        <f>VLOOKUP(A58,'APONTAMENTO CREDENCIAMENTO'!$D$6:$P$3768,12,0)</f>
        <v>6020.2025/0002595-3</v>
      </c>
      <c r="E58" s="133"/>
      <c r="F58" s="134">
        <f>SUMIF('APONTAMENTO CREDENCIAMENTO'!$D$6:$D$3768,'ATESTE-LIQ'!A58,'APONTAMENTO CREDENCIAMENTO'!$FE$6:$FE$3768)</f>
        <v>209949.84100000001</v>
      </c>
      <c r="G58" s="328" t="str">
        <f>VLOOKUP(A58,'APONTAMENTO CREDENCIAMENTO'!$D$6:$G$3768,3,0)</f>
        <v>01/04/2026</v>
      </c>
      <c r="H58" s="328" t="str">
        <f>VLOOKUP(A58,'APONTAMENTO CREDENCIAMENTO'!$D$6:$G$3768,4,0)</f>
        <v>30/04/2026</v>
      </c>
      <c r="I58" s="135" t="str">
        <f t="shared" si="8"/>
        <v>PE - Pagto. Doc(s):  - Contrato nº 2025/0002595</v>
      </c>
      <c r="J58" s="136">
        <f t="shared" si="9"/>
        <v>209949.84100000001</v>
      </c>
      <c r="K58" s="136">
        <v>0</v>
      </c>
      <c r="L58" s="137" t="str">
        <f>VLOOKUP(A58,'APONTAMENTO CREDENCIAMENTO'!$D$6:$P$3768,5,0)</f>
        <v>COOTRELUZ COOP DE TRANS DE PAS E ESC LUZ</v>
      </c>
      <c r="M58" s="138"/>
      <c r="N58" s="139"/>
      <c r="O58" s="140"/>
      <c r="P58" s="141"/>
      <c r="Q58" s="141"/>
      <c r="R58" s="141"/>
      <c r="S58" s="142"/>
      <c r="T58" s="143" t="str">
        <f t="shared" si="10"/>
        <v>6020.2025/0002595-3</v>
      </c>
      <c r="U58" s="144">
        <f t="shared" si="11"/>
        <v>209949.84100000001</v>
      </c>
      <c r="V58" s="145">
        <f t="shared" si="12"/>
        <v>209949.84100000001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2025/0002595 - DRE - IQ</v>
      </c>
      <c r="AB58" s="238" t="str">
        <f t="shared" si="13"/>
        <v>COOTRELUZ COOP DE TRANS DE PAS E ESC LUZ</v>
      </c>
      <c r="AC58" s="239"/>
      <c r="AD58" s="240"/>
      <c r="AE58" s="242"/>
      <c r="AF58" s="102"/>
    </row>
    <row r="59" spans="1:32" s="57" customFormat="1" ht="20.100000000000001" customHeight="1" x14ac:dyDescent="0.25">
      <c r="A59" s="900" t="s">
        <v>3344</v>
      </c>
      <c r="B59" s="130"/>
      <c r="C59" s="131">
        <f t="shared" si="7"/>
        <v>0</v>
      </c>
      <c r="D59" s="132" t="str">
        <f>VLOOKUP(A59,'APONTAMENTO CREDENCIAMENTO'!$D$6:$P$3768,12,0)</f>
        <v>6020.2025/0008381-3</v>
      </c>
      <c r="E59" s="133"/>
      <c r="F59" s="134">
        <f>SUMIF('APONTAMENTO CREDENCIAMENTO'!$D$6:$D$3768,'ATESTE-LIQ'!A59,'APONTAMENTO CREDENCIAMENTO'!$FE$6:$FE$3768)</f>
        <v>134270.32</v>
      </c>
      <c r="G59" s="328" t="str">
        <f>VLOOKUP(A59,'APONTAMENTO CREDENCIAMENTO'!$D$6:$G$3768,3,0)</f>
        <v>01/04/2026</v>
      </c>
      <c r="H59" s="328" t="str">
        <f>VLOOKUP(A59,'APONTAMENTO CREDENCIAMENTO'!$D$6:$G$3768,4,0)</f>
        <v>30/04/2026</v>
      </c>
      <c r="I59" s="135" t="str">
        <f t="shared" si="8"/>
        <v>PE - Pagto. Doc(s):  - Contrato nº 2025/0008381</v>
      </c>
      <c r="J59" s="136">
        <f t="shared" si="9"/>
        <v>134270.32</v>
      </c>
      <c r="K59" s="136">
        <v>0</v>
      </c>
      <c r="L59" s="137" t="str">
        <f>VLOOKUP(A59,'APONTAMENTO CREDENCIAMENTO'!$D$6:$P$3768,5,0)</f>
        <v>COOPER DIAS - COOPERATIVA DE TRANSPORTES</v>
      </c>
      <c r="M59" s="138"/>
      <c r="N59" s="139"/>
      <c r="O59" s="140"/>
      <c r="P59" s="141"/>
      <c r="Q59" s="141"/>
      <c r="R59" s="141"/>
      <c r="S59" s="142"/>
      <c r="T59" s="143" t="str">
        <f t="shared" si="10"/>
        <v>6020.2025/0008381-3</v>
      </c>
      <c r="U59" s="144">
        <f t="shared" si="11"/>
        <v>134270.32</v>
      </c>
      <c r="V59" s="145">
        <f t="shared" si="12"/>
        <v>134270.32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2025/0008381 - DRE - IQ</v>
      </c>
      <c r="AB59" s="238" t="str">
        <f t="shared" si="13"/>
        <v>COOPER DIAS - COOPERATIVA DE TRANSPORTES</v>
      </c>
      <c r="AC59" s="239"/>
      <c r="AD59" s="240"/>
      <c r="AE59" s="242"/>
      <c r="AF59" s="102"/>
    </row>
    <row r="60" spans="1:32" s="57" customFormat="1" ht="20.100000000000001" customHeight="1" x14ac:dyDescent="0.25">
      <c r="A60" s="900" t="s">
        <v>3940</v>
      </c>
      <c r="B60" s="130"/>
      <c r="C60" s="131">
        <f t="shared" si="7"/>
        <v>0</v>
      </c>
      <c r="D60" s="132" t="str">
        <f>VLOOKUP(A60,'APONTAMENTO CREDENCIAMENTO'!$D$6:$P$3768,12,0)</f>
        <v>6020.2025/0010416-0</v>
      </c>
      <c r="E60" s="133"/>
      <c r="F60" s="134">
        <f>SUMIF('APONTAMENTO CREDENCIAMENTO'!$D$6:$D$3768,'ATESTE-LIQ'!A60,'APONTAMENTO CREDENCIAMENTO'!$FE$6:$FE$3768)</f>
        <v>36077.03</v>
      </c>
      <c r="G60" s="328" t="str">
        <f>VLOOKUP(A60,'APONTAMENTO CREDENCIAMENTO'!$D$6:$G$3768,3,0)</f>
        <v>01/04/2026</v>
      </c>
      <c r="H60" s="328" t="str">
        <f>VLOOKUP(A60,'APONTAMENTO CREDENCIAMENTO'!$D$6:$G$3768,4,0)</f>
        <v>30/04/2026</v>
      </c>
      <c r="I60" s="135" t="str">
        <f t="shared" si="8"/>
        <v>PE - Pagto. Doc(s):  - Contrato nº 2025/0010416</v>
      </c>
      <c r="J60" s="136">
        <f t="shared" si="9"/>
        <v>36077.03</v>
      </c>
      <c r="K60" s="136">
        <v>0</v>
      </c>
      <c r="L60" s="137" t="str">
        <f>VLOOKUP(A60,'APONTAMENTO CREDENCIAMENTO'!$D$6:$P$3768,5,0)</f>
        <v>TRANSPORTE ESCOLAR TIO LE E TIA LU LTDA</v>
      </c>
      <c r="M60" s="138"/>
      <c r="N60" s="139"/>
      <c r="O60" s="140"/>
      <c r="P60" s="141"/>
      <c r="Q60" s="141"/>
      <c r="R60" s="141"/>
      <c r="S60" s="142"/>
      <c r="T60" s="143" t="str">
        <f t="shared" si="10"/>
        <v>6020.2025/0010416-0</v>
      </c>
      <c r="U60" s="144">
        <f t="shared" si="11"/>
        <v>36077.03</v>
      </c>
      <c r="V60" s="145">
        <f t="shared" si="12"/>
        <v>36077.03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2025/0010416 - DRE - IQ</v>
      </c>
      <c r="AB60" s="238" t="str">
        <f t="shared" si="13"/>
        <v>TRANSPORTE ESCOLAR TIO LE E TIA LU LTDA</v>
      </c>
      <c r="AC60" s="239"/>
      <c r="AD60" s="240"/>
      <c r="AE60" s="242"/>
      <c r="AF60" s="102"/>
    </row>
    <row r="61" spans="1:32" s="57" customFormat="1" ht="20.100000000000001" customHeight="1" x14ac:dyDescent="0.25">
      <c r="A61" s="900" t="s">
        <v>3707</v>
      </c>
      <c r="B61" s="130"/>
      <c r="C61" s="131">
        <f t="shared" si="7"/>
        <v>0</v>
      </c>
      <c r="D61" s="132" t="str">
        <f>VLOOKUP(A61,'APONTAMENTO CREDENCIAMENTO'!$D$6:$P$3768,12,0)</f>
        <v>6020.2025/0014523-1</v>
      </c>
      <c r="E61" s="133"/>
      <c r="F61" s="134">
        <f>SUMIF('APONTAMENTO CREDENCIAMENTO'!$D$6:$D$3768,'ATESTE-LIQ'!A61,'APONTAMENTO CREDENCIAMENTO'!$FE$6:$FE$3768)</f>
        <v>63344.838000000003</v>
      </c>
      <c r="G61" s="328" t="str">
        <f>VLOOKUP(A61,'APONTAMENTO CREDENCIAMENTO'!$D$6:$G$3768,3,0)</f>
        <v>01/04/2026</v>
      </c>
      <c r="H61" s="328" t="str">
        <f>VLOOKUP(A61,'APONTAMENTO CREDENCIAMENTO'!$D$6:$G$3768,4,0)</f>
        <v>30/04/2026</v>
      </c>
      <c r="I61" s="135" t="str">
        <f t="shared" si="8"/>
        <v>PE - Pagto. Doc(s):  - Contrato nº 2025/0014523</v>
      </c>
      <c r="J61" s="136">
        <f t="shared" si="9"/>
        <v>63344.838000000003</v>
      </c>
      <c r="K61" s="136">
        <v>0</v>
      </c>
      <c r="L61" s="137" t="str">
        <f>VLOOKUP(A61,'APONTAMENTO CREDENCIAMENTO'!$D$6:$P$3768,5,0)</f>
        <v>FABIO E PATRICIA TRANSPORTE ESCOLAR LTDA</v>
      </c>
      <c r="M61" s="138"/>
      <c r="N61" s="139"/>
      <c r="O61" s="140"/>
      <c r="P61" s="141"/>
      <c r="Q61" s="141"/>
      <c r="R61" s="141"/>
      <c r="S61" s="142"/>
      <c r="T61" s="143" t="str">
        <f t="shared" si="10"/>
        <v>6020.2025/0014523-1</v>
      </c>
      <c r="U61" s="144">
        <f t="shared" si="11"/>
        <v>63344.838000000003</v>
      </c>
      <c r="V61" s="145">
        <f t="shared" si="12"/>
        <v>63344.838000000003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2025/0014523 - DRE - IQ</v>
      </c>
      <c r="AB61" s="238" t="str">
        <f t="shared" si="13"/>
        <v>FABIO E PATRICIA TRANSPORTE ESCOLAR LTDA</v>
      </c>
      <c r="AC61" s="239"/>
      <c r="AD61" s="240"/>
      <c r="AE61" s="242"/>
      <c r="AF61" s="102"/>
    </row>
    <row r="62" spans="1:32" s="57" customFormat="1" ht="20.100000000000001" customHeight="1" x14ac:dyDescent="0.25">
      <c r="A62" s="900" t="s">
        <v>3930</v>
      </c>
      <c r="B62" s="130"/>
      <c r="C62" s="131">
        <f t="shared" si="7"/>
        <v>0</v>
      </c>
      <c r="D62" s="132" t="str">
        <f>VLOOKUP(A62,'APONTAMENTO CREDENCIAMENTO'!$D$6:$P$3768,12,0)</f>
        <v>6020.2025/0028940-3</v>
      </c>
      <c r="E62" s="133"/>
      <c r="F62" s="134">
        <f>SUMIF('APONTAMENTO CREDENCIAMENTO'!$D$6:$D$3768,'ATESTE-LIQ'!A62,'APONTAMENTO CREDENCIAMENTO'!$FE$6:$FE$3768)</f>
        <v>16188.48</v>
      </c>
      <c r="G62" s="328" t="str">
        <f>VLOOKUP(A62,'APONTAMENTO CREDENCIAMENTO'!$D$6:$G$3768,3,0)</f>
        <v>01/04/2026</v>
      </c>
      <c r="H62" s="328" t="str">
        <f>VLOOKUP(A62,'APONTAMENTO CREDENCIAMENTO'!$D$6:$G$3768,4,0)</f>
        <v>30/04/2026</v>
      </c>
      <c r="I62" s="135" t="str">
        <f t="shared" si="8"/>
        <v>PE - Pagto. Doc(s):  - Contrato nº 2025/0028940</v>
      </c>
      <c r="J62" s="136">
        <f t="shared" si="9"/>
        <v>16188.48</v>
      </c>
      <c r="K62" s="136">
        <v>0</v>
      </c>
      <c r="L62" s="137" t="str">
        <f>VLOOKUP(A62,'APONTAMENTO CREDENCIAMENTO'!$D$6:$P$3768,5,0)</f>
        <v>TRANSPORTE ESCOLAR TIA ELAINE E TIO WILLIANS LTDA</v>
      </c>
      <c r="M62" s="138"/>
      <c r="N62" s="139"/>
      <c r="O62" s="140"/>
      <c r="P62" s="141"/>
      <c r="Q62" s="141"/>
      <c r="R62" s="141"/>
      <c r="S62" s="142"/>
      <c r="T62" s="143" t="str">
        <f t="shared" si="10"/>
        <v>6020.2025/0028940-3</v>
      </c>
      <c r="U62" s="144">
        <f t="shared" si="11"/>
        <v>16188.48</v>
      </c>
      <c r="V62" s="145">
        <f t="shared" si="12"/>
        <v>16188.48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2025/0028940 - DRE - IQ</v>
      </c>
      <c r="AB62" s="238" t="str">
        <f t="shared" si="13"/>
        <v>TRANSPORTE ESCOLAR TIA ELAINE E TIO WILLIANS LTDA</v>
      </c>
      <c r="AC62" s="239"/>
      <c r="AD62" s="240"/>
      <c r="AE62" s="242"/>
      <c r="AF62" s="102"/>
    </row>
    <row r="63" spans="1:32" s="57" customFormat="1" ht="20.100000000000001" customHeight="1" x14ac:dyDescent="0.25">
      <c r="A63" s="900" t="s">
        <v>3902</v>
      </c>
      <c r="B63" s="130"/>
      <c r="C63" s="131">
        <f t="shared" si="7"/>
        <v>0</v>
      </c>
      <c r="D63" s="132" t="str">
        <f>VLOOKUP(A63,'APONTAMENTO CREDENCIAMENTO'!$D$6:$P$3768,12,0)</f>
        <v>6020.2025/0037484-2</v>
      </c>
      <c r="E63" s="133"/>
      <c r="F63" s="134">
        <f>SUMIF('APONTAMENTO CREDENCIAMENTO'!$D$6:$D$3768,'ATESTE-LIQ'!A63,'APONTAMENTO CREDENCIAMENTO'!$FE$6:$FE$3768)</f>
        <v>36384.770000000004</v>
      </c>
      <c r="G63" s="328" t="str">
        <f>VLOOKUP(A63,'APONTAMENTO CREDENCIAMENTO'!$D$6:$G$3768,3,0)</f>
        <v>01/04/2026</v>
      </c>
      <c r="H63" s="328" t="str">
        <f>VLOOKUP(A63,'APONTAMENTO CREDENCIAMENTO'!$D$6:$G$3768,4,0)</f>
        <v>30/04/2026</v>
      </c>
      <c r="I63" s="135" t="str">
        <f t="shared" si="8"/>
        <v>PE - Pagto. Doc(s):  - Contrato nº 2025/0037484</v>
      </c>
      <c r="J63" s="136">
        <f t="shared" si="9"/>
        <v>36384.770000000004</v>
      </c>
      <c r="K63" s="136">
        <v>0</v>
      </c>
      <c r="L63" s="137" t="str">
        <f>VLOOKUP(A63,'APONTAMENTO CREDENCIAMENTO'!$D$6:$P$3768,5,0)</f>
        <v>TORRE FORTE TRANSPORTE ESCOLAR E LOCADORA EIRELLI - ME</v>
      </c>
      <c r="M63" s="138"/>
      <c r="N63" s="139"/>
      <c r="O63" s="140"/>
      <c r="P63" s="141"/>
      <c r="Q63" s="141"/>
      <c r="R63" s="141"/>
      <c r="S63" s="142"/>
      <c r="T63" s="143" t="str">
        <f t="shared" si="10"/>
        <v>6020.2025/0037484-2</v>
      </c>
      <c r="U63" s="144">
        <f t="shared" si="11"/>
        <v>36384.770000000004</v>
      </c>
      <c r="V63" s="145">
        <f t="shared" si="12"/>
        <v>36384.770000000004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2025/0037484 - DRE - IQ</v>
      </c>
      <c r="AB63" s="238" t="str">
        <f t="shared" si="13"/>
        <v>TORRE FORTE TRANSPORTE ESCOLAR E LOCADORA EIRELLI - ME</v>
      </c>
      <c r="AC63" s="239"/>
      <c r="AD63" s="240"/>
      <c r="AE63" s="242"/>
      <c r="AF63" s="102"/>
    </row>
    <row r="64" spans="1:32" s="57" customFormat="1" ht="20.100000000000001" customHeight="1" x14ac:dyDescent="0.25">
      <c r="A64" s="900" t="s">
        <v>3954</v>
      </c>
      <c r="B64" s="130"/>
      <c r="C64" s="131">
        <f t="shared" si="7"/>
        <v>0</v>
      </c>
      <c r="D64" s="132" t="str">
        <f>VLOOKUP(A64,'APONTAMENTO CREDENCIAMENTO'!$D$6:$P$3768,12,0)</f>
        <v>6020.2025/0042304-5</v>
      </c>
      <c r="E64" s="133"/>
      <c r="F64" s="134">
        <f>SUMIF('APONTAMENTO CREDENCIAMENTO'!$D$6:$D$3768,'ATESTE-LIQ'!A64,'APONTAMENTO CREDENCIAMENTO'!$FE$6:$FE$3768)</f>
        <v>40041.290999999997</v>
      </c>
      <c r="G64" s="328" t="str">
        <f>VLOOKUP(A64,'APONTAMENTO CREDENCIAMENTO'!$D$6:$G$3768,3,0)</f>
        <v>01/04/2026</v>
      </c>
      <c r="H64" s="328" t="str">
        <f>VLOOKUP(A64,'APONTAMENTO CREDENCIAMENTO'!$D$6:$G$3768,4,0)</f>
        <v>30/04/2026</v>
      </c>
      <c r="I64" s="135" t="str">
        <f t="shared" si="8"/>
        <v>PE - Pagto. Doc(s):  - Contrato nº 2025/0042304</v>
      </c>
      <c r="J64" s="136">
        <f t="shared" si="9"/>
        <v>40041.290999999997</v>
      </c>
      <c r="K64" s="136">
        <v>0</v>
      </c>
      <c r="L64" s="137" t="str">
        <f>VLOOKUP(A64,'APONTAMENTO CREDENCIAMENTO'!$D$6:$P$3768,5,0)</f>
        <v>VALDIRENE APARECIDA PACHECO 26082778880</v>
      </c>
      <c r="M64" s="138"/>
      <c r="N64" s="139"/>
      <c r="O64" s="140"/>
      <c r="P64" s="141"/>
      <c r="Q64" s="141"/>
      <c r="R64" s="141"/>
      <c r="S64" s="142"/>
      <c r="T64" s="143" t="str">
        <f t="shared" si="10"/>
        <v>6020.2025/0042304-5</v>
      </c>
      <c r="U64" s="144">
        <f t="shared" si="11"/>
        <v>40041.290999999997</v>
      </c>
      <c r="V64" s="145">
        <f t="shared" si="12"/>
        <v>40041.290999999997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2025/0042304 - DRE - IQ</v>
      </c>
      <c r="AB64" s="238" t="str">
        <f t="shared" si="13"/>
        <v>VALDIRENE APARECIDA PACHECO 26082778880</v>
      </c>
      <c r="AC64" s="239"/>
      <c r="AD64" s="240"/>
      <c r="AE64" s="242"/>
      <c r="AF64" s="102"/>
    </row>
    <row r="65" spans="1:32" s="57" customFormat="1" ht="20.100000000000001" customHeight="1" x14ac:dyDescent="0.25">
      <c r="A65" s="900" t="s">
        <v>3746</v>
      </c>
      <c r="B65" s="130"/>
      <c r="C65" s="131">
        <f t="shared" si="7"/>
        <v>0</v>
      </c>
      <c r="D65" s="132" t="str">
        <f>VLOOKUP(A65,'APONTAMENTO CREDENCIAMENTO'!$D$6:$P$3768,12,0)</f>
        <v>6020.2025/0042328-2</v>
      </c>
      <c r="E65" s="133"/>
      <c r="F65" s="134">
        <f>SUMIF('APONTAMENTO CREDENCIAMENTO'!$D$6:$D$3768,'ATESTE-LIQ'!A65,'APONTAMENTO CREDENCIAMENTO'!$FE$6:$FE$3768)</f>
        <v>26510.337000000003</v>
      </c>
      <c r="G65" s="328" t="str">
        <f>VLOOKUP(A65,'APONTAMENTO CREDENCIAMENTO'!$D$6:$G$3768,3,0)</f>
        <v>01/04/2026</v>
      </c>
      <c r="H65" s="328" t="str">
        <f>VLOOKUP(A65,'APONTAMENTO CREDENCIAMENTO'!$D$6:$G$3768,4,0)</f>
        <v>30/04/2026</v>
      </c>
      <c r="I65" s="135" t="str">
        <f t="shared" si="8"/>
        <v>PE - Pagto. Doc(s):  - Contrato nº 2025/0042328</v>
      </c>
      <c r="J65" s="136">
        <f t="shared" si="9"/>
        <v>26510.337000000003</v>
      </c>
      <c r="K65" s="136">
        <v>0</v>
      </c>
      <c r="L65" s="137" t="str">
        <f>VLOOKUP(A65,'APONTAMENTO CREDENCIAMENTO'!$D$6:$P$3768,5,0)</f>
        <v>LUIZ MODESTO TRANSPORTES LTDA</v>
      </c>
      <c r="M65" s="138"/>
      <c r="N65" s="139"/>
      <c r="O65" s="140"/>
      <c r="P65" s="141"/>
      <c r="Q65" s="141"/>
      <c r="R65" s="141"/>
      <c r="S65" s="142"/>
      <c r="T65" s="143" t="str">
        <f t="shared" si="10"/>
        <v>6020.2025/0042328-2</v>
      </c>
      <c r="U65" s="144">
        <f t="shared" si="11"/>
        <v>26510.337000000003</v>
      </c>
      <c r="V65" s="145">
        <f t="shared" si="12"/>
        <v>26510.337000000003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2025/0042328 - DRE - IQ</v>
      </c>
      <c r="AB65" s="238" t="str">
        <f t="shared" si="13"/>
        <v>LUIZ MODESTO TRANSPORTES LTDA</v>
      </c>
      <c r="AC65" s="239"/>
      <c r="AD65" s="240"/>
      <c r="AE65" s="242"/>
      <c r="AF65" s="102"/>
    </row>
    <row r="66" spans="1:32" s="57" customFormat="1" ht="20.100000000000001" customHeight="1" x14ac:dyDescent="0.25">
      <c r="A66" s="900" t="s">
        <v>3974</v>
      </c>
      <c r="B66" s="130"/>
      <c r="C66" s="131">
        <f t="shared" si="7"/>
        <v>0</v>
      </c>
      <c r="D66" s="132" t="str">
        <f>VLOOKUP(A66,'APONTAMENTO CREDENCIAMENTO'!$D$6:$P$3768,12,0)</f>
        <v>6020.2025/0042776-8</v>
      </c>
      <c r="E66" s="133"/>
      <c r="F66" s="134">
        <f>SUMIF('APONTAMENTO CREDENCIAMENTO'!$D$6:$D$3768,'ATESTE-LIQ'!A66,'APONTAMENTO CREDENCIAMENTO'!$FE$6:$FE$3768)</f>
        <v>14547.47</v>
      </c>
      <c r="G66" s="328" t="str">
        <f>VLOOKUP(A66,'APONTAMENTO CREDENCIAMENTO'!$D$6:$G$3768,3,0)</f>
        <v>01/04/2026</v>
      </c>
      <c r="H66" s="328" t="str">
        <f>VLOOKUP(A66,'APONTAMENTO CREDENCIAMENTO'!$D$6:$G$3768,4,0)</f>
        <v>30/04/2026</v>
      </c>
      <c r="I66" s="135" t="str">
        <f t="shared" si="8"/>
        <v>PE - Pagto. Doc(s):  - Contrato nº 2025/0042776</v>
      </c>
      <c r="J66" s="136">
        <f t="shared" si="9"/>
        <v>14547.47</v>
      </c>
      <c r="K66" s="136">
        <v>0</v>
      </c>
      <c r="L66" s="137" t="str">
        <f>VLOOKUP(A66,'APONTAMENTO CREDENCIAMENTO'!$D$6:$P$3768,5,0)</f>
        <v>VIANA TRANSPORTES ESCOLARES</v>
      </c>
      <c r="M66" s="138"/>
      <c r="N66" s="139"/>
      <c r="O66" s="140"/>
      <c r="P66" s="141"/>
      <c r="Q66" s="141"/>
      <c r="R66" s="141"/>
      <c r="S66" s="142"/>
      <c r="T66" s="143" t="str">
        <f t="shared" si="10"/>
        <v>6020.2025/0042776-8</v>
      </c>
      <c r="U66" s="144">
        <f t="shared" si="11"/>
        <v>14547.47</v>
      </c>
      <c r="V66" s="145">
        <f t="shared" si="12"/>
        <v>14547.47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2025/0042776 - DRE - IQ</v>
      </c>
      <c r="AB66" s="238" t="str">
        <f t="shared" si="13"/>
        <v>VIANA TRANSPORTES ESCOLARES</v>
      </c>
      <c r="AC66" s="239"/>
      <c r="AD66" s="240"/>
      <c r="AE66" s="242"/>
      <c r="AF66" s="102"/>
    </row>
    <row r="67" spans="1:32" s="57" customFormat="1" ht="20.100000000000001" customHeight="1" x14ac:dyDescent="0.25">
      <c r="A67" s="900" t="s">
        <v>3760</v>
      </c>
      <c r="B67" s="130"/>
      <c r="C67" s="131">
        <f t="shared" ref="C67:C72" si="14">W67</f>
        <v>0</v>
      </c>
      <c r="D67" s="132" t="str">
        <f>VLOOKUP(A67,'APONTAMENTO CREDENCIAMENTO'!$D$6:$P$3768,12,0)</f>
        <v>6020.2025/0068275-0</v>
      </c>
      <c r="E67" s="133"/>
      <c r="F67" s="134">
        <f>SUMIF('APONTAMENTO CREDENCIAMENTO'!$D$6:$D$3768,'ATESTE-LIQ'!A67,'APONTAMENTO CREDENCIAMENTO'!$FE$6:$FE$3768)</f>
        <v>25043.225000000002</v>
      </c>
      <c r="G67" s="328" t="str">
        <f>VLOOKUP(A67,'APONTAMENTO CREDENCIAMENTO'!$D$6:$G$3768,3,0)</f>
        <v>01/04/2026</v>
      </c>
      <c r="H67" s="328" t="str">
        <f>VLOOKUP(A67,'APONTAMENTO CREDENCIAMENTO'!$D$6:$G$3768,4,0)</f>
        <v>30/04/2026</v>
      </c>
      <c r="I67" s="135" t="str">
        <f t="shared" ref="I67:I72" si="15">CONCATENATE("PE - Pagto. Doc(s): ",E67," - Contrato nº ",A67)</f>
        <v>PE - Pagto. Doc(s):  - Contrato nº 2025/0068275</v>
      </c>
      <c r="J67" s="136">
        <f t="shared" ref="J67:J72" si="16">F67</f>
        <v>25043.225000000002</v>
      </c>
      <c r="K67" s="136">
        <v>0</v>
      </c>
      <c r="L67" s="137" t="str">
        <f>VLOOKUP(A67,'APONTAMENTO CREDENCIAMENTO'!$D$6:$P$3768,5,0)</f>
        <v>MAURO AFFONSO DE SOUA 19846979860</v>
      </c>
      <c r="M67" s="138"/>
      <c r="N67" s="139"/>
      <c r="O67" s="140"/>
      <c r="P67" s="141"/>
      <c r="Q67" s="141"/>
      <c r="R67" s="141"/>
      <c r="S67" s="142"/>
      <c r="T67" s="143" t="str">
        <f t="shared" ref="T67:T72" si="17">D67</f>
        <v>6020.2025/0068275-0</v>
      </c>
      <c r="U67" s="144">
        <f t="shared" ref="U67:U72" si="18">F67</f>
        <v>25043.225000000002</v>
      </c>
      <c r="V67" s="145">
        <f t="shared" ref="V67:V72" si="19">U67</f>
        <v>25043.225000000002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2025/0068275 - DRE - IQ</v>
      </c>
      <c r="AB67" s="238" t="str">
        <f t="shared" ref="AB67:AB72" si="20">L67</f>
        <v>MAURO AFFONSO DE SOUA 19846979860</v>
      </c>
      <c r="AC67" s="239"/>
      <c r="AD67" s="240"/>
      <c r="AE67" s="242"/>
      <c r="AF67" s="102"/>
    </row>
    <row r="68" spans="1:32" s="57" customFormat="1" ht="20.100000000000001" customHeight="1" x14ac:dyDescent="0.25">
      <c r="A68" s="900" t="s">
        <v>3870</v>
      </c>
      <c r="B68" s="130"/>
      <c r="C68" s="131">
        <f t="shared" si="14"/>
        <v>0</v>
      </c>
      <c r="D68" s="132" t="str">
        <f>VLOOKUP(A68,'APONTAMENTO CREDENCIAMENTO'!$D$6:$P$3768,12,0)</f>
        <v>6020.2025/0068278-4</v>
      </c>
      <c r="E68" s="133"/>
      <c r="F68" s="134">
        <f>SUMIF('APONTAMENTO CREDENCIAMENTO'!$D$6:$D$3768,'ATESTE-LIQ'!A68,'APONTAMENTO CREDENCIAMENTO'!$FE$6:$FE$3768)</f>
        <v>23845.663</v>
      </c>
      <c r="G68" s="328" t="str">
        <f>VLOOKUP(A68,'APONTAMENTO CREDENCIAMENTO'!$D$6:$G$3768,3,0)</f>
        <v>01/04/2026</v>
      </c>
      <c r="H68" s="328" t="str">
        <f>VLOOKUP(A68,'APONTAMENTO CREDENCIAMENTO'!$D$6:$G$3768,4,0)</f>
        <v>30/04/2026</v>
      </c>
      <c r="I68" s="135" t="str">
        <f t="shared" si="15"/>
        <v>PE - Pagto. Doc(s):  - Contrato nº 2025/0068278</v>
      </c>
      <c r="J68" s="136">
        <f t="shared" si="16"/>
        <v>23845.663</v>
      </c>
      <c r="K68" s="136">
        <v>0</v>
      </c>
      <c r="L68" s="137" t="str">
        <f>VLOOKUP(A68,'APONTAMENTO CREDENCIAMENTO'!$D$6:$P$3768,5,0)</f>
        <v>RRM TRANSPORTES LTDA</v>
      </c>
      <c r="M68" s="138"/>
      <c r="N68" s="139"/>
      <c r="O68" s="140"/>
      <c r="P68" s="141"/>
      <c r="Q68" s="141"/>
      <c r="R68" s="141"/>
      <c r="S68" s="142"/>
      <c r="T68" s="143" t="str">
        <f t="shared" si="17"/>
        <v>6020.2025/0068278-4</v>
      </c>
      <c r="U68" s="144">
        <f t="shared" si="18"/>
        <v>23845.663</v>
      </c>
      <c r="V68" s="145">
        <f t="shared" si="19"/>
        <v>23845.663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2025/0068278 - DRE - IQ</v>
      </c>
      <c r="AB68" s="238" t="str">
        <f t="shared" si="20"/>
        <v>RRM TRANSPORTES LTDA</v>
      </c>
      <c r="AC68" s="239"/>
      <c r="AD68" s="240"/>
      <c r="AE68" s="242"/>
      <c r="AF68" s="102"/>
    </row>
    <row r="69" spans="1:32" s="57" customFormat="1" ht="20.100000000000001" customHeight="1" x14ac:dyDescent="0.25">
      <c r="A69" s="900" t="s">
        <v>3702</v>
      </c>
      <c r="B69" s="130"/>
      <c r="C69" s="131">
        <f t="shared" si="14"/>
        <v>0</v>
      </c>
      <c r="D69" s="132" t="str">
        <f>VLOOKUP(A69,'APONTAMENTO CREDENCIAMENTO'!$D$6:$P$3768,12,0)</f>
        <v>6020.2025/0068293-8</v>
      </c>
      <c r="E69" s="133"/>
      <c r="F69" s="134">
        <f>SUMIF('APONTAMENTO CREDENCIAMENTO'!$D$6:$D$3768,'ATESTE-LIQ'!A69,'APONTAMENTO CREDENCIAMENTO'!$FE$6:$FE$3768)</f>
        <v>23601.721000000001</v>
      </c>
      <c r="G69" s="328" t="str">
        <f>VLOOKUP(A69,'APONTAMENTO CREDENCIAMENTO'!$D$6:$G$3768,3,0)</f>
        <v>01/04/2026</v>
      </c>
      <c r="H69" s="328" t="str">
        <f>VLOOKUP(A69,'APONTAMENTO CREDENCIAMENTO'!$D$6:$G$3768,4,0)</f>
        <v>30/04/2026</v>
      </c>
      <c r="I69" s="135" t="str">
        <f t="shared" si="15"/>
        <v>PE - Pagto. Doc(s):  - Contrato nº 2025/0068293</v>
      </c>
      <c r="J69" s="136">
        <f t="shared" si="16"/>
        <v>23601.721000000001</v>
      </c>
      <c r="K69" s="136">
        <v>0</v>
      </c>
      <c r="L69" s="137" t="str">
        <f>VLOOKUP(A69,'APONTAMENTO CREDENCIAMENTO'!$D$6:$P$3768,5,0)</f>
        <v>EDERSON TRANSPORTES LTDA</v>
      </c>
      <c r="M69" s="138"/>
      <c r="N69" s="139"/>
      <c r="O69" s="140"/>
      <c r="P69" s="141"/>
      <c r="Q69" s="141"/>
      <c r="R69" s="141"/>
      <c r="S69" s="142"/>
      <c r="T69" s="143" t="str">
        <f t="shared" si="17"/>
        <v>6020.2025/0068293-8</v>
      </c>
      <c r="U69" s="144">
        <f t="shared" si="18"/>
        <v>23601.721000000001</v>
      </c>
      <c r="V69" s="145">
        <f t="shared" si="19"/>
        <v>23601.721000000001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2025/0068293 - DRE - IQ</v>
      </c>
      <c r="AB69" s="238" t="str">
        <f t="shared" si="20"/>
        <v>EDERSON TRANSPORTES LTDA</v>
      </c>
      <c r="AC69" s="239"/>
      <c r="AD69" s="240"/>
      <c r="AE69" s="242"/>
      <c r="AF69" s="102"/>
    </row>
    <row r="70" spans="1:32" s="57" customFormat="1" ht="20.100000000000001" customHeight="1" x14ac:dyDescent="0.25">
      <c r="A70" s="900" t="s">
        <v>3244</v>
      </c>
      <c r="B70" s="130"/>
      <c r="C70" s="131">
        <f t="shared" si="14"/>
        <v>0</v>
      </c>
      <c r="D70" s="132" t="str">
        <f>VLOOKUP(A70,'APONTAMENTO CREDENCIAMENTO'!$D$6:$P$3768,12,0)</f>
        <v>6020.2025/0068530-9</v>
      </c>
      <c r="E70" s="133"/>
      <c r="F70" s="134">
        <f>SUMIF('APONTAMENTO CREDENCIAMENTO'!$D$6:$D$3768,'ATESTE-LIQ'!A70,'APONTAMENTO CREDENCIAMENTO'!$FE$6:$FE$3768)</f>
        <v>33826.432000000001</v>
      </c>
      <c r="G70" s="328" t="str">
        <f>VLOOKUP(A70,'APONTAMENTO CREDENCIAMENTO'!$D$6:$G$3768,3,0)</f>
        <v>01/04/2026</v>
      </c>
      <c r="H70" s="328" t="str">
        <f>VLOOKUP(A70,'APONTAMENTO CREDENCIAMENTO'!$D$6:$G$3768,4,0)</f>
        <v>30/04/2026</v>
      </c>
      <c r="I70" s="135" t="str">
        <f t="shared" si="15"/>
        <v>PE - Pagto. Doc(s):  - Contrato nº 2025/0068530</v>
      </c>
      <c r="J70" s="136">
        <f t="shared" si="16"/>
        <v>33826.432000000001</v>
      </c>
      <c r="K70" s="136">
        <v>0</v>
      </c>
      <c r="L70" s="137" t="str">
        <f>VLOOKUP(A70,'APONTAMENTO CREDENCIAMENTO'!$D$6:$P$3768,5,0)</f>
        <v>44.702.318 JOSILDO DE ALMEIDA SANTANA</v>
      </c>
      <c r="M70" s="138"/>
      <c r="N70" s="139"/>
      <c r="O70" s="140"/>
      <c r="P70" s="141"/>
      <c r="Q70" s="141"/>
      <c r="R70" s="141"/>
      <c r="S70" s="142"/>
      <c r="T70" s="143" t="str">
        <f t="shared" si="17"/>
        <v>6020.2025/0068530-9</v>
      </c>
      <c r="U70" s="144">
        <f t="shared" si="18"/>
        <v>33826.432000000001</v>
      </c>
      <c r="V70" s="145">
        <f t="shared" si="19"/>
        <v>33826.432000000001</v>
      </c>
      <c r="W70" s="129"/>
      <c r="X70" s="129"/>
      <c r="Y70" s="129"/>
      <c r="Z70" s="129"/>
      <c r="AA70" s="146" t="str">
        <f>CONCATENATE("Prestação de Serviço e Transpor. Escolar Gratuito - TEG n. ",A70," - DRE - " &amp;'BASE C'!$C$2)</f>
        <v>Prestação de Serviço e Transpor. Escolar Gratuito - TEG n. 2025/0068530 - DRE - IQ</v>
      </c>
      <c r="AB70" s="238" t="str">
        <f t="shared" si="20"/>
        <v>44.702.318 JOSILDO DE ALMEIDA SANTANA</v>
      </c>
      <c r="AC70" s="239"/>
      <c r="AD70" s="240"/>
      <c r="AE70" s="242"/>
      <c r="AF70" s="102"/>
    </row>
    <row r="71" spans="1:32" s="57" customFormat="1" ht="20.100000000000001" customHeight="1" x14ac:dyDescent="0.25">
      <c r="A71" s="900" t="s">
        <v>3239</v>
      </c>
      <c r="B71" s="130"/>
      <c r="C71" s="131">
        <f t="shared" si="14"/>
        <v>0</v>
      </c>
      <c r="D71" s="132" t="str">
        <f>VLOOKUP(A71,'APONTAMENTO CREDENCIAMENTO'!$D$6:$P$3768,12,0)</f>
        <v>6020.2026/0008528-1</v>
      </c>
      <c r="E71" s="133"/>
      <c r="F71" s="134">
        <f>SUMIF('APONTAMENTO CREDENCIAMENTO'!$D$6:$D$3768,'ATESTE-LIQ'!A71,'APONTAMENTO CREDENCIAMENTO'!$FE$6:$FE$3768)</f>
        <v>21643.635000000002</v>
      </c>
      <c r="G71" s="328" t="str">
        <f>VLOOKUP(A71,'APONTAMENTO CREDENCIAMENTO'!$D$6:$G$3768,3,0)</f>
        <v>01/04/2026</v>
      </c>
      <c r="H71" s="328" t="str">
        <f>VLOOKUP(A71,'APONTAMENTO CREDENCIAMENTO'!$D$6:$G$3768,4,0)</f>
        <v>30/04/2026</v>
      </c>
      <c r="I71" s="135" t="str">
        <f t="shared" si="15"/>
        <v>PE - Pagto. Doc(s):  - Contrato nº 2026/0008528</v>
      </c>
      <c r="J71" s="136">
        <f t="shared" si="16"/>
        <v>21643.635000000002</v>
      </c>
      <c r="K71" s="136">
        <v>0</v>
      </c>
      <c r="L71" s="137" t="str">
        <f>VLOOKUP(A71,'APONTAMENTO CREDENCIAMENTO'!$D$6:$P$3768,5,0)</f>
        <v>23.257.160 ALBERTO MENDES AREIAS</v>
      </c>
      <c r="M71" s="138"/>
      <c r="N71" s="139"/>
      <c r="O71" s="140"/>
      <c r="P71" s="141"/>
      <c r="Q71" s="141"/>
      <c r="R71" s="141"/>
      <c r="S71" s="142"/>
      <c r="T71" s="143" t="str">
        <f t="shared" si="17"/>
        <v>6020.2026/0008528-1</v>
      </c>
      <c r="U71" s="144">
        <f t="shared" si="18"/>
        <v>21643.635000000002</v>
      </c>
      <c r="V71" s="145">
        <f t="shared" si="19"/>
        <v>21643.635000000002</v>
      </c>
      <c r="W71" s="129"/>
      <c r="X71" s="129"/>
      <c r="Y71" s="129"/>
      <c r="Z71" s="129"/>
      <c r="AA71" s="146" t="str">
        <f>CONCATENATE("Prestação de Serviço e Transpor. Escolar Gratuito - TEG n. ",A71," - DRE - " &amp;'BASE C'!$C$2)</f>
        <v>Prestação de Serviço e Transpor. Escolar Gratuito - TEG n. 2026/0008528 - DRE - IQ</v>
      </c>
      <c r="AB71" s="238" t="str">
        <f t="shared" si="20"/>
        <v>23.257.160 ALBERTO MENDES AREIAS</v>
      </c>
      <c r="AC71" s="239"/>
      <c r="AD71" s="240"/>
      <c r="AE71" s="242"/>
      <c r="AF71" s="102"/>
    </row>
    <row r="72" spans="1:32" s="57" customFormat="1" ht="20.100000000000001" customHeight="1" x14ac:dyDescent="0.25">
      <c r="A72" s="900" t="s">
        <v>3860</v>
      </c>
      <c r="B72" s="130"/>
      <c r="C72" s="131">
        <f t="shared" si="14"/>
        <v>0</v>
      </c>
      <c r="D72" s="132" t="str">
        <f>VLOOKUP(A72,'APONTAMENTO CREDENCIAMENTO'!$D$6:$P$3768,12,0)</f>
        <v>6020.2026/0016061-5</v>
      </c>
      <c r="E72" s="133"/>
      <c r="F72" s="134">
        <f>SUMIF('APONTAMENTO CREDENCIAMENTO'!$D$6:$D$3768,'ATESTE-LIQ'!A72,'APONTAMENTO CREDENCIAMENTO'!$FE$6:$FE$3768)</f>
        <v>28642.959999999999</v>
      </c>
      <c r="G72" s="328" t="str">
        <f>VLOOKUP(A72,'APONTAMENTO CREDENCIAMENTO'!$D$6:$G$3768,3,0)</f>
        <v>01/04/2026</v>
      </c>
      <c r="H72" s="328" t="str">
        <f>VLOOKUP(A72,'APONTAMENTO CREDENCIAMENTO'!$D$6:$G$3768,4,0)</f>
        <v>30/04/2026</v>
      </c>
      <c r="I72" s="135" t="str">
        <f t="shared" si="15"/>
        <v>PE - Pagto. Doc(s):  - Contrato nº 2026/0016061</v>
      </c>
      <c r="J72" s="136">
        <f t="shared" si="16"/>
        <v>28642.959999999999</v>
      </c>
      <c r="K72" s="136">
        <v>0</v>
      </c>
      <c r="L72" s="137" t="str">
        <f>VLOOKUP(A72,'APONTAMENTO CREDENCIAMENTO'!$D$6:$P$3768,5,0)</f>
        <v>RODREX TRANSPORTES LTDA</v>
      </c>
      <c r="M72" s="138"/>
      <c r="N72" s="139"/>
      <c r="O72" s="140"/>
      <c r="P72" s="141"/>
      <c r="Q72" s="141"/>
      <c r="R72" s="141"/>
      <c r="S72" s="142"/>
      <c r="T72" s="143" t="str">
        <f t="shared" si="17"/>
        <v>6020.2026/0016061-5</v>
      </c>
      <c r="U72" s="144">
        <f t="shared" si="18"/>
        <v>28642.959999999999</v>
      </c>
      <c r="V72" s="145">
        <f t="shared" si="19"/>
        <v>28642.959999999999</v>
      </c>
      <c r="W72" s="129"/>
      <c r="X72" s="129"/>
      <c r="Y72" s="129"/>
      <c r="Z72" s="129"/>
      <c r="AA72" s="146" t="str">
        <f>CONCATENATE("Prestação de Serviço e Transpor. Escolar Gratuito - TEG n. ",A72," - DRE - " &amp;'BASE C'!$C$2)</f>
        <v>Prestação de Serviço e Transpor. Escolar Gratuito - TEG n. 2026/0016061 - DRE - IQ</v>
      </c>
      <c r="AB72" s="238" t="str">
        <f t="shared" si="20"/>
        <v>RODREX TRANSPORTES LTDA</v>
      </c>
      <c r="AC72" s="239"/>
      <c r="AD72" s="240"/>
      <c r="AE72" s="242"/>
      <c r="AF72" s="102"/>
    </row>
    <row r="74" spans="1:32" ht="20.25" customHeight="1" x14ac:dyDescent="0.2">
      <c r="A74" s="237"/>
      <c r="F74" s="60">
        <f>SUM(F2:F73)</f>
        <v>3872819.033208333</v>
      </c>
      <c r="J74" s="60">
        <f>SUM(J2:J73)</f>
        <v>3872819.033208333</v>
      </c>
    </row>
    <row r="75" spans="1:32" ht="20.25" customHeight="1" x14ac:dyDescent="0.2">
      <c r="A75" s="237"/>
    </row>
    <row r="76" spans="1:32" ht="20.25" customHeight="1" x14ac:dyDescent="0.2">
      <c r="A76" s="237"/>
    </row>
    <row r="77" spans="1:32" ht="20.25" customHeight="1" x14ac:dyDescent="0.2">
      <c r="A77" s="237"/>
    </row>
    <row r="78" spans="1:32" ht="20.25" customHeight="1" x14ac:dyDescent="0.2">
      <c r="A78" s="237"/>
    </row>
    <row r="79" spans="1:32" ht="20.25" customHeight="1" x14ac:dyDescent="0.2">
      <c r="A79" s="237"/>
    </row>
    <row r="80" spans="1:32" ht="20.25" customHeight="1" x14ac:dyDescent="0.2">
      <c r="A80" s="237"/>
    </row>
    <row r="81" spans="1:1" ht="20.25" customHeight="1" x14ac:dyDescent="0.2">
      <c r="A81" s="237"/>
    </row>
    <row r="82" spans="1:1" ht="20.25" customHeight="1" x14ac:dyDescent="0.2">
      <c r="A82" s="237"/>
    </row>
    <row r="83" spans="1:1" ht="20.25" customHeight="1" x14ac:dyDescent="0.2">
      <c r="A83" s="237"/>
    </row>
    <row r="84" spans="1:1" ht="20.25" customHeight="1" x14ac:dyDescent="0.2">
      <c r="A84" s="237"/>
    </row>
    <row r="85" spans="1:1" ht="20.25" customHeight="1" x14ac:dyDescent="0.2">
      <c r="A85" s="237"/>
    </row>
    <row r="86" spans="1:1" ht="20.25" customHeight="1" x14ac:dyDescent="0.2">
      <c r="A86" s="237"/>
    </row>
    <row r="87" spans="1:1" ht="20.25" customHeight="1" x14ac:dyDescent="0.2">
      <c r="A87" s="237"/>
    </row>
    <row r="88" spans="1:1" ht="20.25" customHeight="1" x14ac:dyDescent="0.2">
      <c r="A88" s="237"/>
    </row>
    <row r="89" spans="1:1" ht="20.25" customHeight="1" x14ac:dyDescent="0.2">
      <c r="A89" s="237"/>
    </row>
    <row r="90" spans="1:1" ht="20.25" customHeight="1" x14ac:dyDescent="0.2">
      <c r="A90" s="237"/>
    </row>
    <row r="91" spans="1:1" ht="20.25" customHeight="1" x14ac:dyDescent="0.2">
      <c r="A91" s="237"/>
    </row>
    <row r="92" spans="1:1" ht="20.25" customHeight="1" x14ac:dyDescent="0.2">
      <c r="A92" s="237"/>
    </row>
    <row r="93" spans="1:1" ht="20.25" customHeight="1" x14ac:dyDescent="0.2">
      <c r="A93" s="237"/>
    </row>
  </sheetData>
  <sheetProtection formatCells="0" formatColumns="0" formatRows="0" selectLockedCells="1"/>
  <sortState xmlns:xlrd2="http://schemas.microsoft.com/office/spreadsheetml/2017/richdata2" ref="B73:B105">
    <sortCondition ref="B73:B105"/>
  </sortState>
  <conditionalFormatting sqref="C1 E1:AE1">
    <cfRule type="duplicateValues" dxfId="16" priority="48"/>
  </conditionalFormatting>
  <conditionalFormatting sqref="D2:D72">
    <cfRule type="expression" dxfId="15" priority="143" stopIfTrue="1">
      <formula>AND(COUNTIF($D:$D,D2)&gt;1,NOT(ISBLANK(D2)))</formula>
    </cfRule>
  </conditionalFormatting>
  <conditionalFormatting sqref="S2:S72">
    <cfRule type="expression" dxfId="14" priority="2499" stopIfTrue="1">
      <formula>AND(COUNTIF($S$2:$S$2,S2)&gt;1,NOT(ISBLANK(S2)))</formula>
    </cfRule>
  </conditionalFormatting>
  <conditionalFormatting sqref="S74:S1048576 S2:S72">
    <cfRule type="duplicateValues" dxfId="13" priority="2503"/>
  </conditionalFormatting>
  <conditionalFormatting sqref="A1:A72">
    <cfRule type="duplicateValues" dxfId="12" priority="163732"/>
  </conditionalFormatting>
  <conditionalFormatting sqref="B2:B72">
    <cfRule type="duplicateValues" dxfId="11" priority="163733"/>
    <cfRule type="duplicateValues" dxfId="10" priority="163734"/>
    <cfRule type="duplicateValues" dxfId="9" priority="163735"/>
    <cfRule type="duplicateValues" dxfId="8" priority="163736"/>
    <cfRule type="duplicateValues" dxfId="7" priority="163737"/>
  </conditionalFormatting>
  <conditionalFormatting sqref="C2:C72">
    <cfRule type="duplicateValues" dxfId="6" priority="163738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3136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3137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3138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3139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3140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3141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213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214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212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293</v>
      </c>
      <c r="B37" s="362">
        <v>46171</v>
      </c>
    </row>
    <row r="40" spans="1:2" x14ac:dyDescent="0.2">
      <c r="A40" s="56" t="s">
        <v>330</v>
      </c>
    </row>
    <row r="41" spans="1:2" x14ac:dyDescent="0.2">
      <c r="A41" s="56" t="s">
        <v>331</v>
      </c>
      <c r="B41" s="521">
        <v>0.2</v>
      </c>
    </row>
    <row r="42" spans="1:2" x14ac:dyDescent="0.2">
      <c r="A42" s="56" t="s">
        <v>332</v>
      </c>
      <c r="B42" s="521">
        <v>0.11</v>
      </c>
    </row>
    <row r="44" spans="1:2" x14ac:dyDescent="0.2">
      <c r="A44" s="56" t="s">
        <v>333</v>
      </c>
    </row>
    <row r="45" spans="1:2" x14ac:dyDescent="0.2">
      <c r="A45" s="56" t="s">
        <v>331</v>
      </c>
      <c r="B45" s="521">
        <v>0.2</v>
      </c>
    </row>
    <row r="46" spans="1:2" x14ac:dyDescent="0.2">
      <c r="A46" s="56" t="s">
        <v>332</v>
      </c>
      <c r="B46" s="521">
        <v>2.5000000000000001E-2</v>
      </c>
    </row>
    <row r="50" spans="1:6" x14ac:dyDescent="0.2">
      <c r="A50" s="56" t="s">
        <v>334</v>
      </c>
      <c r="B50" s="521">
        <v>0.6</v>
      </c>
    </row>
    <row r="54" spans="1:6" x14ac:dyDescent="0.2">
      <c r="A54" s="837" t="s">
        <v>309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308</v>
      </c>
      <c r="B55" s="408" t="s">
        <v>307</v>
      </c>
      <c r="C55" s="408" t="s">
        <v>306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305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304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303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302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301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8" t="s">
        <v>210</v>
      </c>
    </row>
    <row r="11" spans="1:2" x14ac:dyDescent="0.2">
      <c r="A11" s="531">
        <v>45978</v>
      </c>
      <c r="B11" t="s">
        <v>3132</v>
      </c>
    </row>
    <row r="13" spans="1:2" x14ac:dyDescent="0.2">
      <c r="A13" t="s">
        <v>3134</v>
      </c>
    </row>
    <row r="14" spans="1:2" x14ac:dyDescent="0.2">
      <c r="A14" s="531">
        <v>45993</v>
      </c>
      <c r="B14" t="s">
        <v>3133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3142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3143</v>
      </c>
      <c r="D5" s="860"/>
      <c r="E5" s="860"/>
      <c r="F5" s="860"/>
      <c r="G5" s="542"/>
    </row>
    <row r="6" spans="2:8" x14ac:dyDescent="0.25">
      <c r="B6" s="541"/>
      <c r="C6" s="861" t="s">
        <v>3144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3145</v>
      </c>
      <c r="D8" s="862"/>
      <c r="E8" s="544"/>
      <c r="G8" s="542"/>
      <c r="H8" s="536" t="str">
        <f>'BASE C'!B3</f>
        <v>2026/0016061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3146</v>
      </c>
      <c r="D10" s="864"/>
      <c r="E10" s="544"/>
      <c r="G10" s="542"/>
    </row>
    <row r="11" spans="2:8" ht="24.95" customHeight="1" thickBot="1" x14ac:dyDescent="0.3">
      <c r="B11" s="541"/>
      <c r="C11" s="545" t="s">
        <v>3147</v>
      </c>
      <c r="D11" s="546" t="e">
        <f>VLOOKUP(H8,'ATESTE-LIQ-FIS'!A:D,4,0)*60%</f>
        <v>#N/A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3148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3149</v>
      </c>
      <c r="D13" s="551" t="e">
        <f>SUM(D11:D12)</f>
        <v>#N/A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3150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3151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3152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3153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3154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3155</v>
      </c>
      <c r="D23" s="561" t="e">
        <f>VLOOKUP(H8,'ATESTE-LIQ-FIS'!A:E,5,0)</f>
        <v>#N/A</v>
      </c>
      <c r="E23" s="544"/>
      <c r="G23" s="542"/>
    </row>
    <row r="24" spans="2:8" ht="24.95" customHeight="1" thickBot="1" x14ac:dyDescent="0.3">
      <c r="B24" s="541"/>
      <c r="C24" s="545" t="s">
        <v>3156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3157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3158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3159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3160</v>
      </c>
      <c r="D31" s="869"/>
      <c r="E31" s="870" t="s">
        <v>3161</v>
      </c>
      <c r="F31" s="870"/>
      <c r="G31" s="542"/>
    </row>
    <row r="32" spans="2:8" ht="24.95" customHeight="1" thickBot="1" x14ac:dyDescent="0.3">
      <c r="B32" s="541"/>
      <c r="C32" s="572" t="s">
        <v>3162</v>
      </c>
      <c r="D32" s="573" t="e">
        <f>'IR Deduções Legais-Maio.2025'!F30</f>
        <v>#N/A</v>
      </c>
      <c r="E32" s="572" t="s">
        <v>3162</v>
      </c>
      <c r="F32" s="573" t="e">
        <f>'IR Desc. Simplificado-Maio.2025'!F30</f>
        <v>#N/A</v>
      </c>
      <c r="G32" s="542"/>
    </row>
    <row r="33" spans="2:8" ht="24.95" customHeight="1" thickBot="1" x14ac:dyDescent="0.3">
      <c r="B33" s="541"/>
      <c r="C33" s="572" t="s">
        <v>3163</v>
      </c>
      <c r="D33" s="573" t="e">
        <f>D32-D18</f>
        <v>#N/A</v>
      </c>
      <c r="E33" s="572" t="s">
        <v>3163</v>
      </c>
      <c r="F33" s="573" t="e">
        <f>F32-D18</f>
        <v>#N/A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3164</v>
      </c>
      <c r="D35" s="872"/>
      <c r="E35" s="544"/>
      <c r="G35" s="542"/>
    </row>
    <row r="36" spans="2:8" ht="24.95" customHeight="1" thickBot="1" x14ac:dyDescent="0.3">
      <c r="B36" s="541"/>
      <c r="C36" s="574" t="e">
        <f>IF(D32&lt;F32,"Deduções Legais","Desconto Simplificado")</f>
        <v>#N/A</v>
      </c>
      <c r="D36" s="575" t="e">
        <f>TRUNC(SMALL(D32:F32,1),2)</f>
        <v>#N/A</v>
      </c>
      <c r="E36" s="544"/>
      <c r="G36" s="542"/>
    </row>
    <row r="37" spans="2:8" ht="24.95" customHeight="1" thickTop="1" thickBot="1" x14ac:dyDescent="0.3">
      <c r="B37" s="541"/>
      <c r="C37" s="576" t="s">
        <v>3163</v>
      </c>
      <c r="D37" s="577" t="e">
        <f>TRUNC(IF(F32&lt;=D32,F33,D33),2)</f>
        <v>#N/A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3165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3166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3167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3168</v>
      </c>
      <c r="D44" s="856"/>
      <c r="E44" s="857" t="s">
        <v>3169</v>
      </c>
      <c r="F44" s="857"/>
      <c r="G44" s="594"/>
      <c r="H44" s="544"/>
    </row>
    <row r="45" spans="2:8" ht="25.5" customHeight="1" x14ac:dyDescent="0.25">
      <c r="B45" s="541"/>
      <c r="C45" s="593" t="s">
        <v>3170</v>
      </c>
      <c r="D45" s="595" t="s">
        <v>3171</v>
      </c>
      <c r="E45" s="857" t="s">
        <v>3172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3173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3174</v>
      </c>
      <c r="F47" s="858"/>
      <c r="G47" s="597"/>
      <c r="H47" s="544"/>
    </row>
    <row r="48" spans="2:8" x14ac:dyDescent="0.25">
      <c r="B48" s="541"/>
      <c r="C48" s="849" t="s">
        <v>3175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3176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3177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3178</v>
      </c>
      <c r="D53" s="604" t="s">
        <v>3179</v>
      </c>
      <c r="E53" s="604" t="s">
        <v>3180</v>
      </c>
      <c r="F53" s="603"/>
      <c r="G53" s="597"/>
      <c r="H53" s="544"/>
    </row>
    <row r="54" spans="2:8" ht="16.5" thickBot="1" x14ac:dyDescent="0.3">
      <c r="B54" s="541"/>
      <c r="C54" s="605" t="s">
        <v>3181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3182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3183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3184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3185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3186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3187</v>
      </c>
      <c r="C2" s="887"/>
      <c r="D2" s="887"/>
      <c r="E2" s="887"/>
      <c r="F2" s="887"/>
    </row>
    <row r="3" spans="2:9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3188</v>
      </c>
      <c r="C10" s="881"/>
      <c r="D10" s="881"/>
      <c r="E10" s="881"/>
      <c r="F10" s="618" t="e">
        <f>'Cálculo IRRF -Jan.2026'!D23</f>
        <v>#N/A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3189</v>
      </c>
      <c r="C13" s="887"/>
      <c r="D13" s="887"/>
      <c r="E13" s="887"/>
      <c r="F13" s="887"/>
      <c r="I13" s="620"/>
    </row>
    <row r="14" spans="2:9" x14ac:dyDescent="0.25">
      <c r="B14" s="875" t="s">
        <v>3190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3191</v>
      </c>
      <c r="C15" s="875"/>
      <c r="D15" s="875"/>
      <c r="E15" s="878">
        <v>189.59</v>
      </c>
      <c r="F15" s="878"/>
      <c r="H15" s="621" t="s">
        <v>3192</v>
      </c>
      <c r="I15" s="616" t="e">
        <f>F10+I17+I18+(E14*E15)</f>
        <v>#N/A</v>
      </c>
    </row>
    <row r="16" spans="2:9" x14ac:dyDescent="0.25">
      <c r="B16" s="875" t="s">
        <v>3193</v>
      </c>
      <c r="C16" s="875"/>
      <c r="D16" s="875"/>
      <c r="E16" s="879" t="e">
        <f>B3-I17-I18-F10-(E14*E15)</f>
        <v>#N/A</v>
      </c>
      <c r="F16" s="880"/>
      <c r="H16" s="622"/>
      <c r="I16" s="622"/>
    </row>
    <row r="17" spans="2:9" x14ac:dyDescent="0.25">
      <c r="H17" s="621" t="s">
        <v>3194</v>
      </c>
      <c r="I17" s="623">
        <f>'Cálculo IRRF -Jan.2026'!D26</f>
        <v>0</v>
      </c>
    </row>
    <row r="18" spans="2:9" x14ac:dyDescent="0.25">
      <c r="B18" s="615" t="s">
        <v>3195</v>
      </c>
      <c r="C18" s="615" t="s">
        <v>3196</v>
      </c>
      <c r="D18" s="615" t="s">
        <v>3197</v>
      </c>
      <c r="E18" s="615" t="s">
        <v>3198</v>
      </c>
      <c r="F18" s="615" t="s">
        <v>3199</v>
      </c>
      <c r="H18" s="621" t="s">
        <v>3200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TRUNC(IF(AND($E$16&gt;B20,$E$16&lt;C20),$E$16*D20-E20,0),2)</f>
        <v>#N/A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 t="shared" ref="F21:F23" si="0">TRUNC(IF(AND($E$16&gt;B21,$E$16&lt;C21),$E$16*D21-E21,0),2)</f>
        <v>#N/A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 t="e">
        <f t="shared" si="0"/>
        <v>#N/A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 t="e">
        <f t="shared" si="0"/>
        <v>#N/A</v>
      </c>
      <c r="I23" s="578"/>
    </row>
    <row r="24" spans="2:9" ht="16.5" thickTop="1" thickBot="1" x14ac:dyDescent="0.3">
      <c r="B24" s="881" t="s">
        <v>3201</v>
      </c>
      <c r="C24" s="881"/>
      <c r="D24" s="881"/>
      <c r="E24" s="882"/>
      <c r="F24" s="628" t="e">
        <f>SUM(F19:F23)</f>
        <v>#N/A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3202</v>
      </c>
      <c r="C26" s="883"/>
      <c r="D26" s="883"/>
      <c r="E26" s="883"/>
      <c r="F26" s="629" t="e">
        <f>IF(B3&lt;=C50,0,F24)</f>
        <v>#N/A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3203</v>
      </c>
      <c r="C28" s="885"/>
      <c r="D28" s="885"/>
      <c r="E28" s="885"/>
      <c r="F28" s="631" t="e">
        <f>IF(AND($B$3&gt;C50,$B$3&lt;=C51),F24-E39,IF($B$3&lt;=C50,F26,F24))</f>
        <v>#N/A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3204</v>
      </c>
      <c r="C30" s="886"/>
      <c r="D30" s="886"/>
      <c r="E30" s="886"/>
      <c r="F30" s="632" t="e">
        <f>MIN(F24,F26,F28)</f>
        <v>#N/A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3205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3206</v>
      </c>
      <c r="C34" s="635" t="e">
        <f>IF(B3&gt;7350,7350,B3)</f>
        <v>#N/A</v>
      </c>
    </row>
    <row r="35" spans="2:6" ht="30" x14ac:dyDescent="0.25">
      <c r="B35" s="634" t="s">
        <v>3207</v>
      </c>
      <c r="C35" s="636">
        <v>0.13314500000000001</v>
      </c>
    </row>
    <row r="36" spans="2:6" ht="28.5" customHeight="1" x14ac:dyDescent="0.25">
      <c r="B36" s="637" t="s">
        <v>3208</v>
      </c>
      <c r="C36" s="635">
        <v>978.62</v>
      </c>
    </row>
    <row r="38" spans="2:6" ht="75" x14ac:dyDescent="0.25">
      <c r="B38" s="638" t="s">
        <v>3208</v>
      </c>
      <c r="C38" s="634" t="s">
        <v>3209</v>
      </c>
      <c r="D38" s="639" t="s">
        <v>3210</v>
      </c>
      <c r="E38" s="639" t="s">
        <v>3211</v>
      </c>
    </row>
    <row r="39" spans="2:6" x14ac:dyDescent="0.25">
      <c r="B39" s="623">
        <v>978.62</v>
      </c>
      <c r="C39" s="623" t="e">
        <f>C34</f>
        <v>#N/A</v>
      </c>
      <c r="D39" s="622">
        <v>0.13314500000000001</v>
      </c>
      <c r="E39" s="640" t="e">
        <f>TRUNC(B39-(C39*D39),2)</f>
        <v>#N/A</v>
      </c>
    </row>
    <row r="42" spans="2:6" ht="30" x14ac:dyDescent="0.25">
      <c r="B42" s="641" t="s">
        <v>3212</v>
      </c>
      <c r="C42" s="642" t="e">
        <f>F24</f>
        <v>#N/A</v>
      </c>
    </row>
    <row r="43" spans="2:6" x14ac:dyDescent="0.25">
      <c r="B43" s="641" t="s">
        <v>3213</v>
      </c>
      <c r="C43" s="643" t="e">
        <f>E39</f>
        <v>#N/A</v>
      </c>
    </row>
    <row r="44" spans="2:6" ht="51.6" customHeight="1" x14ac:dyDescent="0.25">
      <c r="B44" s="644" t="s">
        <v>3214</v>
      </c>
      <c r="C44" s="645" t="e">
        <f>C42-C43</f>
        <v>#N/A</v>
      </c>
    </row>
    <row r="46" spans="2:6" x14ac:dyDescent="0.25">
      <c r="F46" s="646"/>
    </row>
    <row r="47" spans="2:6" x14ac:dyDescent="0.25">
      <c r="B47" s="647" t="s">
        <v>3215</v>
      </c>
      <c r="D47" s="592"/>
      <c r="E47" s="592"/>
    </row>
    <row r="48" spans="2:6" ht="27.95" customHeight="1" x14ac:dyDescent="0.25">
      <c r="B48" s="857" t="s">
        <v>3168</v>
      </c>
      <c r="C48" s="857"/>
      <c r="D48" s="857" t="s">
        <v>3169</v>
      </c>
      <c r="E48" s="857"/>
      <c r="F48" s="857"/>
    </row>
    <row r="49" spans="2:6" x14ac:dyDescent="0.25">
      <c r="B49" s="593" t="s">
        <v>3170</v>
      </c>
      <c r="C49" s="648" t="s">
        <v>3171</v>
      </c>
      <c r="D49" s="855" t="s">
        <v>3172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3173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3174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3187</v>
      </c>
      <c r="C2" s="887"/>
      <c r="D2" s="887"/>
      <c r="E2" s="887"/>
      <c r="F2" s="887"/>
    </row>
    <row r="3" spans="2:10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3188</v>
      </c>
      <c r="C10" s="881"/>
      <c r="D10" s="881"/>
      <c r="E10" s="881"/>
      <c r="F10" s="618" t="e">
        <f>'Cálculo IRRF -Jan.2026'!D23</f>
        <v>#N/A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3216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3217</v>
      </c>
      <c r="C14" s="875"/>
      <c r="D14" s="875"/>
      <c r="E14" s="890" t="e">
        <f>B3</f>
        <v>#N/A</v>
      </c>
      <c r="F14" s="891"/>
      <c r="I14" s="620"/>
    </row>
    <row r="15" spans="2:10" x14ac:dyDescent="0.25">
      <c r="B15" s="875" t="s">
        <v>3218</v>
      </c>
      <c r="C15" s="875"/>
      <c r="D15" s="875"/>
      <c r="E15" s="892">
        <v>607.20000000000005</v>
      </c>
      <c r="F15" s="892"/>
    </row>
    <row r="16" spans="2:10" x14ac:dyDescent="0.25">
      <c r="B16" s="875" t="s">
        <v>3193</v>
      </c>
      <c r="C16" s="875"/>
      <c r="D16" s="875"/>
      <c r="E16" s="893" t="e">
        <f>'Cálculo IRRF -Jan.2026'!D13-'Cálculo IRRF -Jan.2026'!D29</f>
        <v>#N/A</v>
      </c>
      <c r="F16" s="894"/>
    </row>
    <row r="18" spans="2:6" x14ac:dyDescent="0.25">
      <c r="B18" s="615" t="s">
        <v>3195</v>
      </c>
      <c r="C18" s="615" t="s">
        <v>3196</v>
      </c>
      <c r="D18" s="615" t="s">
        <v>3197</v>
      </c>
      <c r="E18" s="615" t="s">
        <v>3198</v>
      </c>
      <c r="F18" s="615" t="s">
        <v>3199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IF(AND($E$16&gt;B20,$E$16&lt;C20),TRUNC($E$16*D20,2)-E20,0)</f>
        <v>#N/A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>IF(AND($E$16&gt;B21,$E$16&lt;C21),TRUNC($E$16*D21,2)-E21,0)</f>
        <v>#N/A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 t="e">
        <f>IF(AND($E$16&gt;B22,$E$16&lt;C22),TRUNC($E$16*D22,2)-E22,0)</f>
        <v>#N/A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 t="e">
        <f>IF(AND($E$16&gt;B23,$E$16&lt;C23),TRUNC($E$16*D23,2)-E23,0)</f>
        <v>#N/A</v>
      </c>
    </row>
    <row r="24" spans="2:6" x14ac:dyDescent="0.25">
      <c r="B24" s="881" t="s">
        <v>3201</v>
      </c>
      <c r="C24" s="881"/>
      <c r="D24" s="881"/>
      <c r="E24" s="881"/>
      <c r="F24" s="652" t="e">
        <f>SUM(F19:F23)</f>
        <v>#N/A</v>
      </c>
    </row>
    <row r="25" spans="2:6" ht="15.75" thickBot="1" x14ac:dyDescent="0.3"/>
    <row r="26" spans="2:6" ht="16.5" thickTop="1" thickBot="1" x14ac:dyDescent="0.3">
      <c r="B26" s="883" t="s">
        <v>3202</v>
      </c>
      <c r="C26" s="883"/>
      <c r="D26" s="883"/>
      <c r="E26" s="883"/>
      <c r="F26" s="629" t="e">
        <f>IF($B$3&lt;=$C$50,0,$F$24)</f>
        <v>#N/A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3203</v>
      </c>
      <c r="C28" s="885"/>
      <c r="D28" s="885"/>
      <c r="E28" s="885"/>
      <c r="F28" s="653" t="e">
        <f>IF(AND($B$3&gt;C50,$B$3&lt;=C51),F24-E39,IF($B$3&lt;=C50,F26,F24))</f>
        <v>#N/A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3204</v>
      </c>
      <c r="C30" s="886"/>
      <c r="D30" s="886"/>
      <c r="E30" s="886"/>
      <c r="F30" s="632" t="e">
        <f>MIN(F24,F26,F28)</f>
        <v>#N/A</v>
      </c>
    </row>
    <row r="32" spans="2:6" ht="29.1" customHeight="1" x14ac:dyDescent="0.25">
      <c r="B32" s="874" t="s">
        <v>3205</v>
      </c>
      <c r="C32" s="874"/>
    </row>
    <row r="33" spans="2:6" x14ac:dyDescent="0.25">
      <c r="B33" s="633"/>
      <c r="C33" s="633"/>
    </row>
    <row r="34" spans="2:6" ht="30" x14ac:dyDescent="0.25">
      <c r="B34" s="634" t="s">
        <v>3206</v>
      </c>
      <c r="C34" s="635" t="e">
        <f>IF($B$3&gt;7350,7350,$B$3)</f>
        <v>#N/A</v>
      </c>
    </row>
    <row r="35" spans="2:6" ht="45" x14ac:dyDescent="0.25">
      <c r="B35" s="634" t="s">
        <v>3207</v>
      </c>
      <c r="C35" s="636">
        <v>0.13314500000000001</v>
      </c>
    </row>
    <row r="36" spans="2:6" ht="30" x14ac:dyDescent="0.25">
      <c r="B36" s="637" t="s">
        <v>3208</v>
      </c>
      <c r="C36" s="635">
        <v>978.62</v>
      </c>
    </row>
    <row r="38" spans="2:6" ht="75" x14ac:dyDescent="0.25">
      <c r="B38" s="638" t="s">
        <v>3208</v>
      </c>
      <c r="C38" s="634" t="s">
        <v>3209</v>
      </c>
      <c r="D38" s="639" t="s">
        <v>3210</v>
      </c>
      <c r="E38" s="639" t="s">
        <v>3211</v>
      </c>
    </row>
    <row r="39" spans="2:6" ht="20.100000000000001" customHeight="1" x14ac:dyDescent="0.25">
      <c r="B39" s="623">
        <v>978.62</v>
      </c>
      <c r="C39" s="623" t="e">
        <f>$B$3</f>
        <v>#N/A</v>
      </c>
      <c r="D39" s="622">
        <v>0.13314500000000001</v>
      </c>
      <c r="E39" s="655" t="e">
        <f>TRUNC($B$39-($C$39*$D$39),2)</f>
        <v>#N/A</v>
      </c>
    </row>
    <row r="42" spans="2:6" ht="30" x14ac:dyDescent="0.25">
      <c r="B42" s="641" t="s">
        <v>3212</v>
      </c>
      <c r="C42" s="642" t="e">
        <f>$F$24</f>
        <v>#N/A</v>
      </c>
    </row>
    <row r="43" spans="2:6" ht="30" x14ac:dyDescent="0.25">
      <c r="B43" s="641" t="s">
        <v>3213</v>
      </c>
      <c r="C43" s="643" t="e">
        <f>$E$39</f>
        <v>#N/A</v>
      </c>
    </row>
    <row r="44" spans="2:6" ht="60" x14ac:dyDescent="0.25">
      <c r="B44" s="644" t="s">
        <v>3214</v>
      </c>
      <c r="C44" s="645" t="e">
        <f>$C$42-$C$43</f>
        <v>#N/A</v>
      </c>
    </row>
    <row r="46" spans="2:6" x14ac:dyDescent="0.25">
      <c r="F46" s="646"/>
    </row>
    <row r="47" spans="2:6" x14ac:dyDescent="0.25">
      <c r="B47" s="647" t="s">
        <v>3215</v>
      </c>
      <c r="D47" s="592"/>
      <c r="E47" s="592"/>
    </row>
    <row r="48" spans="2:6" ht="29.1" customHeight="1" x14ac:dyDescent="0.25">
      <c r="B48" s="857" t="s">
        <v>3168</v>
      </c>
      <c r="C48" s="857"/>
      <c r="D48" s="857" t="s">
        <v>3169</v>
      </c>
      <c r="E48" s="857"/>
      <c r="F48" s="857"/>
    </row>
    <row r="49" spans="2:6" x14ac:dyDescent="0.25">
      <c r="B49" s="593" t="s">
        <v>3170</v>
      </c>
      <c r="C49" s="648" t="s">
        <v>3171</v>
      </c>
      <c r="D49" s="855" t="s">
        <v>3172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3173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3174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2026-05-13T12:13:19Z</cp:lastPrinted>
  <dcterms:created xsi:type="dcterms:W3CDTF">2019-02-08T16:49:11Z</dcterms:created>
  <dcterms:modified xsi:type="dcterms:W3CDTF">2026-05-13T12:16:15Z</dcterms:modified>
</cp:coreProperties>
</file>